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O:\TRANSFERENCIAS ACTIVAS\"/>
    </mc:Choice>
  </mc:AlternateContent>
  <bookViews>
    <workbookView xWindow="240" yWindow="37920" windowWidth="15480" windowHeight="8565"/>
  </bookViews>
  <sheets>
    <sheet name="TRANSFERENCIA" sheetId="1" r:id="rId1"/>
    <sheet name="DUE" sheetId="19" state="hidden" r:id="rId2"/>
    <sheet name="US" sheetId="17" state="veryHidden" r:id="rId3"/>
    <sheet name="PATH" sheetId="13" state="hidden" r:id="rId4"/>
    <sheet name="DATOS" sheetId="3" state="hidden" r:id="rId5"/>
    <sheet name="REPETIDO" sheetId="4" state="hidden" r:id="rId6"/>
    <sheet name="USER" sheetId="18" state="hidden" r:id="rId7"/>
    <sheet name="CUBICAJE" sheetId="5" state="hidden" r:id="rId8"/>
    <sheet name="RECETAS" sheetId="7" state="hidden" r:id="rId9"/>
    <sheet name="ASIGNACION" sheetId="8" state="hidden" r:id="rId10"/>
    <sheet name="MPyPT" sheetId="9" state="hidden" r:id="rId11"/>
    <sheet name="Causas" sheetId="10" state="hidden" r:id="rId12"/>
    <sheet name="IMPRESION" sheetId="11" state="hidden" r:id="rId13"/>
    <sheet name="CriteriosFiltros" sheetId="12" state="hidden" r:id="rId14"/>
    <sheet name="CONSOLIDADOS" sheetId="15" state="hidden" r:id="rId15"/>
    <sheet name="v_buffer_hist_hoy" sheetId="20" state="hidden" r:id="rId16"/>
    <sheet name="CONSUMO" sheetId="16" state="hidden" r:id="rId17"/>
  </sheets>
  <functionGroups builtInGroupCount="18"/>
  <externalReferences>
    <externalReference r:id="rId18"/>
    <externalReference r:id="rId19"/>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ncelar_Range" localSheetId="0" hidden="1">{21,566.25,TRUE,3,45,51.75}</definedName>
    <definedName name="_cmdConfirmar_Range" localSheetId="0" hidden="1">{21,564.75,TRUE,3,21.75,51.75}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{16.5,333,TRUE,2,84.75,13.5}</definedName>
    <definedName name="_cmdFechaCierre_Range" localSheetId="0" hidden="1">{16.5,534.75,TRUE,2,39.75,13.5}</definedName>
    <definedName name="_cmdImprimir_Range" localSheetId="0" hidden="1">{21,119.25,TRUE,3,2.25,29.25}</definedName>
    <definedName name="_cmdLlenarTransfer_Range" localSheetId="0" hidden="1">{21,566.25,TRUE,3,21.75,71.25}</definedName>
    <definedName name="_cmdLlenarTransferEspecial_Range" localSheetId="0" hidden="1">{21,572.25,TRUE,3,21.75,82.5}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TRANSFERENCIA!$A$8:$BW$248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3" hidden="1">PATH!$G$1:$I$2</definedName>
    <definedName name="Consulta_desde_DatosConsolidados" localSheetId="3" hidden="1">PATH!$A$1:$D$2</definedName>
    <definedName name="Consulta_desde_ODBC_MySQL_en_AGROTA" localSheetId="11" hidden="1">Causas!$A$1:$A$4</definedName>
    <definedName name="Consulta_desde_ODBC_RAMCAS1" localSheetId="3" hidden="1">PATH!$K$1:$M$2</definedName>
    <definedName name="Consulta_desde_ODBC_RAMCAS1_1" localSheetId="3" hidden="1">PATH!$Q$1:$R$3</definedName>
    <definedName name="Consulta_desde_ODBC_RAMCAS1_2" localSheetId="3" hidden="1">PATH!$T$1:$W$111</definedName>
    <definedName name="Consulta_desde_REPORTES_en_Access" localSheetId="10" hidden="1">MPyPT!$A$1:$B$745</definedName>
    <definedName name="Consulta_desde_REPORTES_en_Access" localSheetId="8" hidden="1">RECETAS!$A$1:$G$24</definedName>
    <definedName name="DESTINO">TRANSFERENCIA!$B$4</definedName>
    <definedName name="EMPRESA" comment="Rango que se utiliza para llenar el combobox donde se elije en qué empresa se está trabajando." localSheetId="3">[1]!Tabla_EMPRESA[NombreEmpresa]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3">OFFSET([0]!INICIO,0,0,COUNTA([2]TRANSFERENCIA!$A:$A)-4,COUNTA([2]TRANSFERENCIA!$8:$8))</definedName>
    <definedName name="TABLA">TRANSFERENCIA!$A$8:$BT$248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39" r:id="rId20"/>
  </pivotCaches>
</workbook>
</file>

<file path=xl/calcChain.xml><?xml version="1.0" encoding="utf-8"?>
<calcChain xmlns="http://schemas.openxmlformats.org/spreadsheetml/2006/main">
  <c r="B3" i="12" l="1"/>
  <c r="A2" i="12"/>
  <c r="AV248" i="1" l="1" a="1"/>
  <c r="AV248" i="1" s="1"/>
  <c r="AW248" i="1" a="1"/>
  <c r="AW248" i="1" s="1"/>
  <c r="AX248" i="1" a="1"/>
  <c r="AX248" i="1" s="1"/>
  <c r="AY248" i="1" a="1"/>
  <c r="AY248" i="1" s="1"/>
  <c r="AZ248" i="1" a="1"/>
  <c r="AZ248" i="1" s="1"/>
  <c r="BA248" i="1" a="1"/>
  <c r="BA248" i="1" s="1"/>
  <c r="BG248" i="1"/>
  <c r="BH248" i="1"/>
  <c r="BI248" i="1"/>
  <c r="BJ248" i="1"/>
  <c r="BK248" i="1"/>
  <c r="BP248" i="1"/>
  <c r="BS248" i="1"/>
  <c r="AV247" i="1" a="1"/>
  <c r="AV247" i="1" s="1"/>
  <c r="AW247" i="1" a="1"/>
  <c r="AW247" i="1" s="1"/>
  <c r="AX247" i="1" a="1"/>
  <c r="AX247" i="1" s="1"/>
  <c r="AY247" i="1" a="1"/>
  <c r="AY247" i="1" s="1"/>
  <c r="AZ247" i="1" a="1"/>
  <c r="AZ247" i="1" s="1"/>
  <c r="BA247" i="1" a="1"/>
  <c r="BA247" i="1" s="1"/>
  <c r="BG247" i="1"/>
  <c r="BH247" i="1"/>
  <c r="BI247" i="1"/>
  <c r="BJ247" i="1"/>
  <c r="BK247" i="1"/>
  <c r="BP247" i="1"/>
  <c r="BS247" i="1"/>
  <c r="AV246" i="1" a="1"/>
  <c r="AV246" i="1" s="1"/>
  <c r="AW246" i="1" a="1"/>
  <c r="AW246" i="1" s="1"/>
  <c r="AX246" i="1" a="1"/>
  <c r="AX246" i="1" s="1"/>
  <c r="AY246" i="1" a="1"/>
  <c r="AY246" i="1" s="1"/>
  <c r="AZ246" i="1" a="1"/>
  <c r="AZ246" i="1" s="1"/>
  <c r="BA246" i="1" a="1"/>
  <c r="BA246" i="1" s="1"/>
  <c r="BG246" i="1"/>
  <c r="BH246" i="1"/>
  <c r="BI246" i="1"/>
  <c r="BJ246" i="1"/>
  <c r="BK246" i="1"/>
  <c r="BP246" i="1"/>
  <c r="BS246" i="1"/>
  <c r="AV245" i="1" a="1"/>
  <c r="AV245" i="1" s="1"/>
  <c r="AW245" i="1" a="1"/>
  <c r="AW245" i="1" s="1"/>
  <c r="AX245" i="1" a="1"/>
  <c r="AX245" i="1" s="1"/>
  <c r="AY245" i="1" a="1"/>
  <c r="AY245" i="1" s="1"/>
  <c r="AZ245" i="1" a="1"/>
  <c r="AZ245" i="1" s="1"/>
  <c r="BA245" i="1" a="1"/>
  <c r="BA245" i="1" s="1"/>
  <c r="BG245" i="1"/>
  <c r="BH245" i="1"/>
  <c r="BI245" i="1"/>
  <c r="BJ245" i="1"/>
  <c r="BK245" i="1"/>
  <c r="BP245" i="1"/>
  <c r="BS245" i="1"/>
  <c r="AV244" i="1" a="1"/>
  <c r="AV244" i="1" s="1"/>
  <c r="AW244" i="1" a="1"/>
  <c r="AW244" i="1" s="1"/>
  <c r="AX244" i="1" a="1"/>
  <c r="AX244" i="1" s="1"/>
  <c r="AY244" i="1" a="1"/>
  <c r="AY244" i="1" s="1"/>
  <c r="AZ244" i="1" a="1"/>
  <c r="AZ244" i="1" s="1"/>
  <c r="BA244" i="1" a="1"/>
  <c r="BA244" i="1" s="1"/>
  <c r="BG244" i="1"/>
  <c r="BH244" i="1"/>
  <c r="BI244" i="1"/>
  <c r="BJ244" i="1"/>
  <c r="BK244" i="1"/>
  <c r="BP244" i="1"/>
  <c r="BS244" i="1"/>
  <c r="AV243" i="1" a="1"/>
  <c r="AV243" i="1" s="1"/>
  <c r="AW243" i="1" a="1"/>
  <c r="AW243" i="1" s="1"/>
  <c r="AX243" i="1" a="1"/>
  <c r="AX243" i="1" s="1"/>
  <c r="AY243" i="1" a="1"/>
  <c r="AY243" i="1" s="1"/>
  <c r="AZ243" i="1" a="1"/>
  <c r="AZ243" i="1" s="1"/>
  <c r="BA243" i="1" a="1"/>
  <c r="BA243" i="1" s="1"/>
  <c r="BG243" i="1"/>
  <c r="BH243" i="1"/>
  <c r="BI243" i="1"/>
  <c r="BJ243" i="1"/>
  <c r="BK243" i="1"/>
  <c r="BP243" i="1"/>
  <c r="BS243" i="1"/>
  <c r="AV242" i="1" a="1"/>
  <c r="AV242" i="1" s="1"/>
  <c r="AW242" i="1" a="1"/>
  <c r="AW242" i="1" s="1"/>
  <c r="AX242" i="1" a="1"/>
  <c r="AX242" i="1" s="1"/>
  <c r="AY242" i="1" a="1"/>
  <c r="AY242" i="1" s="1"/>
  <c r="AZ242" i="1" a="1"/>
  <c r="AZ242" i="1" s="1"/>
  <c r="BA242" i="1" a="1"/>
  <c r="BA242" i="1" s="1"/>
  <c r="BG242" i="1"/>
  <c r="BH242" i="1"/>
  <c r="BI242" i="1"/>
  <c r="BJ242" i="1"/>
  <c r="BK242" i="1"/>
  <c r="BP242" i="1"/>
  <c r="BS242" i="1"/>
  <c r="AV241" i="1" a="1"/>
  <c r="AV241" i="1" s="1"/>
  <c r="AW241" i="1" a="1"/>
  <c r="AW241" i="1" s="1"/>
  <c r="AX241" i="1" a="1"/>
  <c r="AX241" i="1" s="1"/>
  <c r="AY241" i="1" a="1"/>
  <c r="AY241" i="1" s="1"/>
  <c r="AZ241" i="1" a="1"/>
  <c r="AZ241" i="1" s="1"/>
  <c r="BA241" i="1" a="1"/>
  <c r="BA241" i="1" s="1"/>
  <c r="BG241" i="1"/>
  <c r="BH241" i="1"/>
  <c r="BI241" i="1"/>
  <c r="BJ241" i="1"/>
  <c r="BK241" i="1"/>
  <c r="BP241" i="1"/>
  <c r="BS241" i="1"/>
  <c r="AV240" i="1" a="1"/>
  <c r="AV240" i="1" s="1"/>
  <c r="AW240" i="1" a="1"/>
  <c r="AW240" i="1" s="1"/>
  <c r="AX240" i="1" a="1"/>
  <c r="AX240" i="1" s="1"/>
  <c r="AY240" i="1" a="1"/>
  <c r="AY240" i="1" s="1"/>
  <c r="AZ240" i="1" a="1"/>
  <c r="AZ240" i="1" s="1"/>
  <c r="BA240" i="1" a="1"/>
  <c r="BA240" i="1" s="1"/>
  <c r="BG240" i="1"/>
  <c r="BH240" i="1"/>
  <c r="BI240" i="1"/>
  <c r="BJ240" i="1"/>
  <c r="BK240" i="1"/>
  <c r="BP240" i="1"/>
  <c r="BS240" i="1"/>
  <c r="AV239" i="1" a="1"/>
  <c r="AV239" i="1" s="1"/>
  <c r="AW239" i="1" a="1"/>
  <c r="AW239" i="1" s="1"/>
  <c r="AX239" i="1" a="1"/>
  <c r="AX239" i="1" s="1"/>
  <c r="AY239" i="1" a="1"/>
  <c r="AY239" i="1" s="1"/>
  <c r="AZ239" i="1" a="1"/>
  <c r="AZ239" i="1" s="1"/>
  <c r="BA239" i="1" a="1"/>
  <c r="BA239" i="1" s="1"/>
  <c r="BG239" i="1"/>
  <c r="BH239" i="1"/>
  <c r="BI239" i="1"/>
  <c r="BJ239" i="1"/>
  <c r="BK239" i="1"/>
  <c r="BP239" i="1"/>
  <c r="BS239" i="1"/>
  <c r="AV238" i="1" a="1"/>
  <c r="AV238" i="1" s="1"/>
  <c r="AW238" i="1" a="1"/>
  <c r="AW238" i="1" s="1"/>
  <c r="AX238" i="1" a="1"/>
  <c r="AX238" i="1" s="1"/>
  <c r="AY238" i="1" a="1"/>
  <c r="AY238" i="1" s="1"/>
  <c r="AZ238" i="1" a="1"/>
  <c r="AZ238" i="1" s="1"/>
  <c r="BA238" i="1" a="1"/>
  <c r="BA238" i="1" s="1"/>
  <c r="BG238" i="1"/>
  <c r="BH238" i="1"/>
  <c r="BI238" i="1"/>
  <c r="BJ238" i="1"/>
  <c r="BK238" i="1"/>
  <c r="BP238" i="1"/>
  <c r="BS238" i="1"/>
  <c r="AV237" i="1" a="1"/>
  <c r="AV237" i="1" s="1"/>
  <c r="AW237" i="1" a="1"/>
  <c r="AW237" i="1" s="1"/>
  <c r="AX237" i="1" a="1"/>
  <c r="AX237" i="1" s="1"/>
  <c r="AY237" i="1" a="1"/>
  <c r="AY237" i="1" s="1"/>
  <c r="AZ237" i="1" a="1"/>
  <c r="AZ237" i="1" s="1"/>
  <c r="BA237" i="1" a="1"/>
  <c r="BA237" i="1" s="1"/>
  <c r="BG237" i="1"/>
  <c r="BH237" i="1"/>
  <c r="BI237" i="1"/>
  <c r="BJ237" i="1"/>
  <c r="BK237" i="1"/>
  <c r="BP237" i="1"/>
  <c r="BS237" i="1"/>
  <c r="AV236" i="1" a="1"/>
  <c r="AV236" i="1" s="1"/>
  <c r="AW236" i="1" a="1"/>
  <c r="AW236" i="1" s="1"/>
  <c r="AX236" i="1" a="1"/>
  <c r="AX236" i="1" s="1"/>
  <c r="AY236" i="1" a="1"/>
  <c r="AY236" i="1" s="1"/>
  <c r="AZ236" i="1" a="1"/>
  <c r="AZ236" i="1" s="1"/>
  <c r="BA236" i="1" a="1"/>
  <c r="BA236" i="1"/>
  <c r="BG236" i="1"/>
  <c r="BH236" i="1"/>
  <c r="BI236" i="1"/>
  <c r="BJ236" i="1"/>
  <c r="BK236" i="1"/>
  <c r="BP236" i="1"/>
  <c r="BS236" i="1"/>
  <c r="AV235" i="1" a="1"/>
  <c r="AV235" i="1" s="1"/>
  <c r="AW235" i="1" a="1"/>
  <c r="AW235" i="1" s="1"/>
  <c r="AX235" i="1" a="1"/>
  <c r="AX235" i="1" s="1"/>
  <c r="AY235" i="1" a="1"/>
  <c r="AY235" i="1" s="1"/>
  <c r="AZ235" i="1" a="1"/>
  <c r="AZ235" i="1" s="1"/>
  <c r="BA235" i="1" a="1"/>
  <c r="BA235" i="1" s="1"/>
  <c r="BG235" i="1"/>
  <c r="BH235" i="1"/>
  <c r="BI235" i="1"/>
  <c r="BJ235" i="1"/>
  <c r="BK235" i="1"/>
  <c r="BP235" i="1"/>
  <c r="BS235" i="1"/>
  <c r="AV234" i="1" a="1"/>
  <c r="AV234" i="1"/>
  <c r="AW234" i="1" a="1"/>
  <c r="AW234" i="1" s="1"/>
  <c r="AX234" i="1" a="1"/>
  <c r="AX234" i="1" s="1"/>
  <c r="AY234" i="1" a="1"/>
  <c r="AY234" i="1" s="1"/>
  <c r="AZ234" i="1" a="1"/>
  <c r="AZ234" i="1" s="1"/>
  <c r="BA234" i="1" a="1"/>
  <c r="BA234" i="1" s="1"/>
  <c r="BG234" i="1"/>
  <c r="BH234" i="1"/>
  <c r="BI234" i="1"/>
  <c r="BJ234" i="1"/>
  <c r="BK234" i="1"/>
  <c r="BP234" i="1"/>
  <c r="BS234" i="1"/>
  <c r="AV233" i="1" a="1"/>
  <c r="AV233" i="1" s="1"/>
  <c r="AW233" i="1" a="1"/>
  <c r="AW233" i="1" s="1"/>
  <c r="AX233" i="1" a="1"/>
  <c r="AX233" i="1" s="1"/>
  <c r="AY233" i="1" a="1"/>
  <c r="AY233" i="1" s="1"/>
  <c r="AZ233" i="1" a="1"/>
  <c r="AZ233" i="1" s="1"/>
  <c r="BA233" i="1" a="1"/>
  <c r="BA233" i="1" s="1"/>
  <c r="BG233" i="1"/>
  <c r="BH233" i="1"/>
  <c r="BI233" i="1"/>
  <c r="BJ233" i="1"/>
  <c r="BK233" i="1"/>
  <c r="BP233" i="1"/>
  <c r="BS233" i="1"/>
  <c r="AV232" i="1" a="1"/>
  <c r="AV232" i="1" s="1"/>
  <c r="AW232" i="1" a="1"/>
  <c r="AW232" i="1" s="1"/>
  <c r="AX232" i="1" a="1"/>
  <c r="AX232" i="1" s="1"/>
  <c r="AY232" i="1" a="1"/>
  <c r="AY232" i="1" s="1"/>
  <c r="AZ232" i="1" a="1"/>
  <c r="AZ232" i="1" s="1"/>
  <c r="BA232" i="1" a="1"/>
  <c r="BA232" i="1"/>
  <c r="BG232" i="1"/>
  <c r="BH232" i="1"/>
  <c r="BI232" i="1"/>
  <c r="BJ232" i="1"/>
  <c r="BK232" i="1"/>
  <c r="BP232" i="1"/>
  <c r="BS232" i="1"/>
  <c r="AV231" i="1" a="1"/>
  <c r="AV231" i="1" s="1"/>
  <c r="AW231" i="1" a="1"/>
  <c r="AW231" i="1" s="1"/>
  <c r="AX231" i="1" a="1"/>
  <c r="AX231" i="1" s="1"/>
  <c r="AY231" i="1" a="1"/>
  <c r="AY231" i="1" s="1"/>
  <c r="AZ231" i="1" a="1"/>
  <c r="AZ231" i="1" s="1"/>
  <c r="BA231" i="1" a="1"/>
  <c r="BA231" i="1" s="1"/>
  <c r="BG231" i="1"/>
  <c r="BH231" i="1"/>
  <c r="BI231" i="1"/>
  <c r="BJ231" i="1"/>
  <c r="BK231" i="1"/>
  <c r="BP231" i="1"/>
  <c r="BS231" i="1"/>
  <c r="AV230" i="1" a="1"/>
  <c r="AV230" i="1" s="1"/>
  <c r="AW230" i="1" a="1"/>
  <c r="AW230" i="1" s="1"/>
  <c r="AX230" i="1" a="1"/>
  <c r="AX230" i="1" s="1"/>
  <c r="AY230" i="1" a="1"/>
  <c r="AY230" i="1" s="1"/>
  <c r="AZ230" i="1" a="1"/>
  <c r="AZ230" i="1" s="1"/>
  <c r="BA230" i="1" a="1"/>
  <c r="BA230" i="1" s="1"/>
  <c r="BG230" i="1"/>
  <c r="BH230" i="1"/>
  <c r="BI230" i="1"/>
  <c r="BJ230" i="1"/>
  <c r="BK230" i="1"/>
  <c r="BP230" i="1"/>
  <c r="BS230" i="1"/>
  <c r="AV229" i="1" a="1"/>
  <c r="AV229" i="1" s="1"/>
  <c r="AW229" i="1" a="1"/>
  <c r="AW229" i="1" s="1"/>
  <c r="AX229" i="1" a="1"/>
  <c r="AX229" i="1" s="1"/>
  <c r="AY229" i="1" a="1"/>
  <c r="AY229" i="1" s="1"/>
  <c r="AZ229" i="1" a="1"/>
  <c r="AZ229" i="1" s="1"/>
  <c r="BA229" i="1" a="1"/>
  <c r="BA229" i="1" s="1"/>
  <c r="BG229" i="1"/>
  <c r="BH229" i="1"/>
  <c r="BI229" i="1"/>
  <c r="BJ229" i="1"/>
  <c r="BK229" i="1"/>
  <c r="BP229" i="1"/>
  <c r="BS229" i="1"/>
  <c r="AV228" i="1" a="1"/>
  <c r="AV228" i="1" s="1"/>
  <c r="AW228" i="1" a="1"/>
  <c r="AW228" i="1" s="1"/>
  <c r="AX228" i="1" a="1"/>
  <c r="AX228" i="1" s="1"/>
  <c r="AY228" i="1" a="1"/>
  <c r="AY228" i="1" s="1"/>
  <c r="AZ228" i="1" a="1"/>
  <c r="AZ228" i="1" s="1"/>
  <c r="BA228" i="1" a="1"/>
  <c r="BA228" i="1" s="1"/>
  <c r="BG228" i="1"/>
  <c r="BH228" i="1"/>
  <c r="BI228" i="1"/>
  <c r="BJ228" i="1"/>
  <c r="BK228" i="1"/>
  <c r="BP228" i="1"/>
  <c r="BS228" i="1"/>
  <c r="AV227" i="1" a="1"/>
  <c r="AV227" i="1" s="1"/>
  <c r="AW227" i="1" a="1"/>
  <c r="AW227" i="1" s="1"/>
  <c r="AX227" i="1" a="1"/>
  <c r="AX227" i="1" s="1"/>
  <c r="AY227" i="1" a="1"/>
  <c r="AY227" i="1" s="1"/>
  <c r="AZ227" i="1" a="1"/>
  <c r="AZ227" i="1" s="1"/>
  <c r="BA227" i="1" a="1"/>
  <c r="BA227" i="1" s="1"/>
  <c r="BG227" i="1"/>
  <c r="BH227" i="1"/>
  <c r="BI227" i="1"/>
  <c r="BJ227" i="1"/>
  <c r="BK227" i="1"/>
  <c r="BP227" i="1"/>
  <c r="BS227" i="1"/>
  <c r="AV226" i="1" a="1"/>
  <c r="AV226" i="1" s="1"/>
  <c r="AW226" i="1" a="1"/>
  <c r="AW226" i="1" s="1"/>
  <c r="AX226" i="1" a="1"/>
  <c r="AX226" i="1" s="1"/>
  <c r="AY226" i="1" a="1"/>
  <c r="AY226" i="1" s="1"/>
  <c r="AZ226" i="1" a="1"/>
  <c r="AZ226" i="1" s="1"/>
  <c r="BA226" i="1" a="1"/>
  <c r="BA226" i="1" s="1"/>
  <c r="BG226" i="1"/>
  <c r="BH226" i="1"/>
  <c r="BI226" i="1"/>
  <c r="BJ226" i="1"/>
  <c r="BK226" i="1"/>
  <c r="BP226" i="1"/>
  <c r="BS226" i="1"/>
  <c r="AV225" i="1" a="1"/>
  <c r="AV225" i="1" s="1"/>
  <c r="AW225" i="1" a="1"/>
  <c r="AW225" i="1" s="1"/>
  <c r="AX225" i="1" a="1"/>
  <c r="AX225" i="1" s="1"/>
  <c r="AY225" i="1" a="1"/>
  <c r="AY225" i="1" s="1"/>
  <c r="AZ225" i="1" a="1"/>
  <c r="AZ225" i="1" s="1"/>
  <c r="BA225" i="1" a="1"/>
  <c r="BA225" i="1" s="1"/>
  <c r="BG225" i="1"/>
  <c r="BH225" i="1"/>
  <c r="BI225" i="1"/>
  <c r="BJ225" i="1"/>
  <c r="BK225" i="1"/>
  <c r="BP225" i="1"/>
  <c r="BS225" i="1"/>
  <c r="AV224" i="1" a="1"/>
  <c r="AV224" i="1" s="1"/>
  <c r="AW224" i="1" a="1"/>
  <c r="AW224" i="1" s="1"/>
  <c r="AX224" i="1" a="1"/>
  <c r="AX224" i="1" s="1"/>
  <c r="AY224" i="1" a="1"/>
  <c r="AY224" i="1" s="1"/>
  <c r="AZ224" i="1" a="1"/>
  <c r="AZ224" i="1" s="1"/>
  <c r="BA224" i="1" a="1"/>
  <c r="BA224" i="1" s="1"/>
  <c r="BG224" i="1"/>
  <c r="BH224" i="1"/>
  <c r="BI224" i="1"/>
  <c r="BJ224" i="1"/>
  <c r="BK224" i="1"/>
  <c r="BP224" i="1"/>
  <c r="BS224" i="1"/>
  <c r="AV223" i="1" a="1"/>
  <c r="AV223" i="1" s="1"/>
  <c r="AW223" i="1" a="1"/>
  <c r="AW223" i="1" s="1"/>
  <c r="AX223" i="1" a="1"/>
  <c r="AX223" i="1" s="1"/>
  <c r="AY223" i="1" a="1"/>
  <c r="AY223" i="1" s="1"/>
  <c r="AZ223" i="1" a="1"/>
  <c r="AZ223" i="1" s="1"/>
  <c r="BA223" i="1" a="1"/>
  <c r="BA223" i="1" s="1"/>
  <c r="BG223" i="1"/>
  <c r="BH223" i="1"/>
  <c r="BI223" i="1"/>
  <c r="BJ223" i="1"/>
  <c r="BK223" i="1"/>
  <c r="BP223" i="1"/>
  <c r="BS223" i="1"/>
  <c r="AV222" i="1" a="1"/>
  <c r="AV222" i="1" s="1"/>
  <c r="AW222" i="1" a="1"/>
  <c r="AW222" i="1" s="1"/>
  <c r="AX222" i="1" a="1"/>
  <c r="AX222" i="1" s="1"/>
  <c r="AY222" i="1" a="1"/>
  <c r="AY222" i="1" s="1"/>
  <c r="AZ222" i="1" a="1"/>
  <c r="AZ222" i="1" s="1"/>
  <c r="BA222" i="1" a="1"/>
  <c r="BA222" i="1" s="1"/>
  <c r="BG222" i="1"/>
  <c r="BH222" i="1"/>
  <c r="BI222" i="1"/>
  <c r="BJ222" i="1"/>
  <c r="BK222" i="1"/>
  <c r="BP222" i="1"/>
  <c r="BS222" i="1"/>
  <c r="AV221" i="1" a="1"/>
  <c r="AV221" i="1" s="1"/>
  <c r="AW221" i="1" a="1"/>
  <c r="AW221" i="1" s="1"/>
  <c r="AX221" i="1" a="1"/>
  <c r="AX221" i="1" s="1"/>
  <c r="AY221" i="1" a="1"/>
  <c r="AY221" i="1" s="1"/>
  <c r="AZ221" i="1" a="1"/>
  <c r="AZ221" i="1" s="1"/>
  <c r="BA221" i="1" a="1"/>
  <c r="BA221" i="1" s="1"/>
  <c r="BG221" i="1"/>
  <c r="BH221" i="1"/>
  <c r="BI221" i="1"/>
  <c r="BJ221" i="1"/>
  <c r="BK221" i="1"/>
  <c r="BP221" i="1"/>
  <c r="BS221" i="1"/>
  <c r="AV220" i="1" a="1"/>
  <c r="AV220" i="1" s="1"/>
  <c r="AW220" i="1" a="1"/>
  <c r="AW220" i="1" s="1"/>
  <c r="AX220" i="1" a="1"/>
  <c r="AX220" i="1" s="1"/>
  <c r="AY220" i="1" a="1"/>
  <c r="AY220" i="1" s="1"/>
  <c r="AZ220" i="1" a="1"/>
  <c r="AZ220" i="1" s="1"/>
  <c r="BA220" i="1" a="1"/>
  <c r="BA220" i="1" s="1"/>
  <c r="BG220" i="1"/>
  <c r="BH220" i="1"/>
  <c r="BI220" i="1"/>
  <c r="BJ220" i="1"/>
  <c r="BK220" i="1"/>
  <c r="BP220" i="1"/>
  <c r="BS220" i="1"/>
  <c r="AV219" i="1" a="1"/>
  <c r="AV219" i="1" s="1"/>
  <c r="AW219" i="1" a="1"/>
  <c r="AW219" i="1" s="1"/>
  <c r="AX219" i="1" a="1"/>
  <c r="AX219" i="1" s="1"/>
  <c r="AY219" i="1" a="1"/>
  <c r="AY219" i="1" s="1"/>
  <c r="AZ219" i="1" a="1"/>
  <c r="AZ219" i="1" s="1"/>
  <c r="BA219" i="1" a="1"/>
  <c r="BA219" i="1" s="1"/>
  <c r="BG219" i="1"/>
  <c r="BH219" i="1"/>
  <c r="BI219" i="1"/>
  <c r="BJ219" i="1"/>
  <c r="BK219" i="1"/>
  <c r="BP219" i="1"/>
  <c r="BS219" i="1"/>
  <c r="AV218" i="1" a="1"/>
  <c r="AV218" i="1" s="1"/>
  <c r="AW218" i="1" a="1"/>
  <c r="AW218" i="1" s="1"/>
  <c r="AX218" i="1" a="1"/>
  <c r="AX218" i="1" s="1"/>
  <c r="AY218" i="1" a="1"/>
  <c r="AY218" i="1" s="1"/>
  <c r="AZ218" i="1" a="1"/>
  <c r="AZ218" i="1" s="1"/>
  <c r="BA218" i="1" a="1"/>
  <c r="BA218" i="1" s="1"/>
  <c r="BG218" i="1"/>
  <c r="BH218" i="1"/>
  <c r="BI218" i="1"/>
  <c r="BJ218" i="1"/>
  <c r="BK218" i="1"/>
  <c r="BP218" i="1"/>
  <c r="BS218" i="1"/>
  <c r="AV217" i="1" a="1"/>
  <c r="AV217" i="1" s="1"/>
  <c r="AW217" i="1" a="1"/>
  <c r="AW217" i="1" s="1"/>
  <c r="AX217" i="1" a="1"/>
  <c r="AX217" i="1" s="1"/>
  <c r="AY217" i="1" a="1"/>
  <c r="AY217" i="1" s="1"/>
  <c r="AZ217" i="1" a="1"/>
  <c r="AZ217" i="1" s="1"/>
  <c r="BA217" i="1" a="1"/>
  <c r="BA217" i="1" s="1"/>
  <c r="BG217" i="1"/>
  <c r="BH217" i="1"/>
  <c r="BI217" i="1"/>
  <c r="BJ217" i="1"/>
  <c r="BK217" i="1"/>
  <c r="BP217" i="1"/>
  <c r="BS217" i="1"/>
  <c r="AV216" i="1" a="1"/>
  <c r="AV216" i="1" s="1"/>
  <c r="AW216" i="1" a="1"/>
  <c r="AW216" i="1" s="1"/>
  <c r="AX216" i="1" a="1"/>
  <c r="AX216" i="1"/>
  <c r="AY216" i="1" a="1"/>
  <c r="AY216" i="1" s="1"/>
  <c r="AZ216" i="1" a="1"/>
  <c r="AZ216" i="1" s="1"/>
  <c r="BA216" i="1" a="1"/>
  <c r="BA216" i="1" s="1"/>
  <c r="BG216" i="1"/>
  <c r="BH216" i="1"/>
  <c r="BI216" i="1"/>
  <c r="BJ216" i="1"/>
  <c r="BK216" i="1"/>
  <c r="BP216" i="1"/>
  <c r="BS216" i="1"/>
  <c r="AV215" i="1" a="1"/>
  <c r="AV215" i="1" s="1"/>
  <c r="AW215" i="1" a="1"/>
  <c r="AW215" i="1" s="1"/>
  <c r="AX215" i="1" a="1"/>
  <c r="AX215" i="1" s="1"/>
  <c r="AY215" i="1" a="1"/>
  <c r="AY215" i="1" s="1"/>
  <c r="AZ215" i="1" a="1"/>
  <c r="AZ215" i="1" s="1"/>
  <c r="BA215" i="1" a="1"/>
  <c r="BA215" i="1" s="1"/>
  <c r="BG215" i="1"/>
  <c r="BH215" i="1"/>
  <c r="BI215" i="1"/>
  <c r="BJ215" i="1"/>
  <c r="BK215" i="1"/>
  <c r="BP215" i="1"/>
  <c r="BS215" i="1"/>
  <c r="AV214" i="1" a="1"/>
  <c r="AV214" i="1" s="1"/>
  <c r="AW214" i="1" a="1"/>
  <c r="AW214" i="1" s="1"/>
  <c r="AX214" i="1" a="1"/>
  <c r="AX214" i="1" s="1"/>
  <c r="AY214" i="1" a="1"/>
  <c r="AY214" i="1" s="1"/>
  <c r="AZ214" i="1" a="1"/>
  <c r="AZ214" i="1" s="1"/>
  <c r="BA214" i="1" a="1"/>
  <c r="BA214" i="1" s="1"/>
  <c r="BG214" i="1"/>
  <c r="BH214" i="1"/>
  <c r="BI214" i="1"/>
  <c r="BJ214" i="1"/>
  <c r="BK214" i="1"/>
  <c r="BP214" i="1"/>
  <c r="BS214" i="1"/>
  <c r="AV213" i="1" a="1"/>
  <c r="AV213" i="1" s="1"/>
  <c r="AW213" i="1" a="1"/>
  <c r="AW213" i="1" s="1"/>
  <c r="AX213" i="1" a="1"/>
  <c r="AX213" i="1" s="1"/>
  <c r="AY213" i="1" a="1"/>
  <c r="AY213" i="1" s="1"/>
  <c r="AZ213" i="1" a="1"/>
  <c r="AZ213" i="1" s="1"/>
  <c r="BA213" i="1" a="1"/>
  <c r="BA213" i="1" s="1"/>
  <c r="BG213" i="1"/>
  <c r="BH213" i="1"/>
  <c r="BI213" i="1"/>
  <c r="BJ213" i="1"/>
  <c r="BK213" i="1"/>
  <c r="BP213" i="1"/>
  <c r="BS213" i="1"/>
  <c r="AV212" i="1" a="1"/>
  <c r="AV212" i="1" s="1"/>
  <c r="AW212" i="1" a="1"/>
  <c r="AW212" i="1" s="1"/>
  <c r="AX212" i="1" a="1"/>
  <c r="AX212" i="1" s="1"/>
  <c r="AY212" i="1" a="1"/>
  <c r="AY212" i="1" s="1"/>
  <c r="AZ212" i="1" a="1"/>
  <c r="AZ212" i="1" s="1"/>
  <c r="BA212" i="1" a="1"/>
  <c r="BA212" i="1" s="1"/>
  <c r="BG212" i="1"/>
  <c r="BH212" i="1"/>
  <c r="BI212" i="1"/>
  <c r="BJ212" i="1"/>
  <c r="BK212" i="1"/>
  <c r="BP212" i="1"/>
  <c r="BS212" i="1"/>
  <c r="AV211" i="1" a="1"/>
  <c r="AV211" i="1" s="1"/>
  <c r="AW211" i="1" a="1"/>
  <c r="AW211" i="1" s="1"/>
  <c r="AX211" i="1" a="1"/>
  <c r="AX211" i="1" s="1"/>
  <c r="AY211" i="1" a="1"/>
  <c r="AY211" i="1" s="1"/>
  <c r="AZ211" i="1" a="1"/>
  <c r="AZ211" i="1" s="1"/>
  <c r="BA211" i="1" a="1"/>
  <c r="BA211" i="1" s="1"/>
  <c r="BG211" i="1"/>
  <c r="BH211" i="1"/>
  <c r="BI211" i="1"/>
  <c r="BJ211" i="1"/>
  <c r="BK211" i="1"/>
  <c r="BP211" i="1"/>
  <c r="BS211" i="1"/>
  <c r="AV210" i="1" a="1"/>
  <c r="AV210" i="1" s="1"/>
  <c r="AW210" i="1" a="1"/>
  <c r="AW210" i="1" s="1"/>
  <c r="AX210" i="1" a="1"/>
  <c r="AX210" i="1" s="1"/>
  <c r="AY210" i="1" a="1"/>
  <c r="AY210" i="1" s="1"/>
  <c r="AZ210" i="1" a="1"/>
  <c r="AZ210" i="1" s="1"/>
  <c r="BA210" i="1" a="1"/>
  <c r="BA210" i="1" s="1"/>
  <c r="BG210" i="1"/>
  <c r="BH210" i="1"/>
  <c r="BI210" i="1"/>
  <c r="BJ210" i="1"/>
  <c r="BK210" i="1"/>
  <c r="BP210" i="1"/>
  <c r="BS210" i="1"/>
  <c r="AV209" i="1" a="1"/>
  <c r="AV209" i="1" s="1"/>
  <c r="AW209" i="1" a="1"/>
  <c r="AW209" i="1" s="1"/>
  <c r="AX209" i="1" a="1"/>
  <c r="AX209" i="1" s="1"/>
  <c r="AY209" i="1" a="1"/>
  <c r="AY209" i="1" s="1"/>
  <c r="AZ209" i="1" a="1"/>
  <c r="AZ209" i="1" s="1"/>
  <c r="BA209" i="1" a="1"/>
  <c r="BA209" i="1" s="1"/>
  <c r="BG209" i="1"/>
  <c r="BH209" i="1"/>
  <c r="BI209" i="1"/>
  <c r="BJ209" i="1"/>
  <c r="BK209" i="1"/>
  <c r="BP209" i="1"/>
  <c r="BS209" i="1"/>
  <c r="AV208" i="1" a="1"/>
  <c r="AV208" i="1" s="1"/>
  <c r="AW208" i="1" a="1"/>
  <c r="AW208" i="1" s="1"/>
  <c r="AX208" i="1" a="1"/>
  <c r="AX208" i="1" s="1"/>
  <c r="AY208" i="1" a="1"/>
  <c r="AY208" i="1" s="1"/>
  <c r="AZ208" i="1" a="1"/>
  <c r="AZ208" i="1"/>
  <c r="BA208" i="1" a="1"/>
  <c r="BA208" i="1" s="1"/>
  <c r="BG208" i="1"/>
  <c r="BH208" i="1"/>
  <c r="BI208" i="1"/>
  <c r="BJ208" i="1"/>
  <c r="BK208" i="1"/>
  <c r="BP208" i="1"/>
  <c r="BS208" i="1"/>
  <c r="AV207" i="1" a="1"/>
  <c r="AV207" i="1" s="1"/>
  <c r="AW207" i="1" a="1"/>
  <c r="AW207" i="1" s="1"/>
  <c r="AX207" i="1" a="1"/>
  <c r="AX207" i="1" s="1"/>
  <c r="AY207" i="1" a="1"/>
  <c r="AY207" i="1" s="1"/>
  <c r="AZ207" i="1" a="1"/>
  <c r="AZ207" i="1" s="1"/>
  <c r="BA207" i="1" a="1"/>
  <c r="BA207" i="1" s="1"/>
  <c r="BG207" i="1"/>
  <c r="BH207" i="1"/>
  <c r="BI207" i="1"/>
  <c r="BJ207" i="1"/>
  <c r="BK207" i="1"/>
  <c r="BP207" i="1"/>
  <c r="BS207" i="1"/>
  <c r="AV206" i="1" a="1"/>
  <c r="AV206" i="1" s="1"/>
  <c r="AW206" i="1" a="1"/>
  <c r="AW206" i="1" s="1"/>
  <c r="AX206" i="1" a="1"/>
  <c r="AX206" i="1" s="1"/>
  <c r="AY206" i="1" a="1"/>
  <c r="AY206" i="1" s="1"/>
  <c r="AZ206" i="1" a="1"/>
  <c r="AZ206" i="1" s="1"/>
  <c r="BA206" i="1" a="1"/>
  <c r="BA206" i="1" s="1"/>
  <c r="BG206" i="1"/>
  <c r="BH206" i="1"/>
  <c r="BI206" i="1"/>
  <c r="BJ206" i="1"/>
  <c r="BK206" i="1"/>
  <c r="BP206" i="1"/>
  <c r="BS206" i="1"/>
  <c r="AV205" i="1" a="1"/>
  <c r="AV205" i="1" s="1"/>
  <c r="AW205" i="1" a="1"/>
  <c r="AW205" i="1" s="1"/>
  <c r="AX205" i="1" a="1"/>
  <c r="AX205" i="1" s="1"/>
  <c r="AY205" i="1" a="1"/>
  <c r="AY205" i="1" s="1"/>
  <c r="AZ205" i="1" a="1"/>
  <c r="AZ205" i="1" s="1"/>
  <c r="BA205" i="1" a="1"/>
  <c r="BA205" i="1" s="1"/>
  <c r="BG205" i="1"/>
  <c r="BH205" i="1"/>
  <c r="BI205" i="1"/>
  <c r="BJ205" i="1"/>
  <c r="BK205" i="1"/>
  <c r="BP205" i="1"/>
  <c r="BS205" i="1"/>
  <c r="AV204" i="1" a="1"/>
  <c r="AV204" i="1" s="1"/>
  <c r="AW204" i="1" a="1"/>
  <c r="AW204" i="1" s="1"/>
  <c r="AX204" i="1" a="1"/>
  <c r="AX204" i="1" s="1"/>
  <c r="AY204" i="1" a="1"/>
  <c r="AY204" i="1" s="1"/>
  <c r="AZ204" i="1" a="1"/>
  <c r="AZ204" i="1" s="1"/>
  <c r="BA204" i="1" a="1"/>
  <c r="BA204" i="1" s="1"/>
  <c r="BG204" i="1"/>
  <c r="BH204" i="1"/>
  <c r="BI204" i="1"/>
  <c r="BJ204" i="1"/>
  <c r="BK204" i="1"/>
  <c r="BP204" i="1"/>
  <c r="BS204" i="1"/>
  <c r="AV203" i="1" a="1"/>
  <c r="AV203" i="1" s="1"/>
  <c r="AW203" i="1" a="1"/>
  <c r="AW203" i="1" s="1"/>
  <c r="AX203" i="1" a="1"/>
  <c r="AX203" i="1" s="1"/>
  <c r="AY203" i="1" a="1"/>
  <c r="AY203" i="1" s="1"/>
  <c r="AZ203" i="1" a="1"/>
  <c r="AZ203" i="1" s="1"/>
  <c r="BA203" i="1" a="1"/>
  <c r="BA203" i="1" s="1"/>
  <c r="BG203" i="1"/>
  <c r="BH203" i="1"/>
  <c r="BI203" i="1"/>
  <c r="BJ203" i="1"/>
  <c r="BK203" i="1"/>
  <c r="BP203" i="1"/>
  <c r="BS203" i="1"/>
  <c r="AV202" i="1" a="1"/>
  <c r="AV202" i="1" s="1"/>
  <c r="AW202" i="1" a="1"/>
  <c r="AW202" i="1" s="1"/>
  <c r="AX202" i="1" a="1"/>
  <c r="AX202" i="1" s="1"/>
  <c r="AY202" i="1" a="1"/>
  <c r="AY202" i="1" s="1"/>
  <c r="AZ202" i="1" a="1"/>
  <c r="AZ202" i="1" s="1"/>
  <c r="BA202" i="1" a="1"/>
  <c r="BA202" i="1" s="1"/>
  <c r="BG202" i="1"/>
  <c r="BH202" i="1"/>
  <c r="BI202" i="1"/>
  <c r="BJ202" i="1"/>
  <c r="BK202" i="1"/>
  <c r="BP202" i="1"/>
  <c r="BS202" i="1"/>
  <c r="AV201" i="1" a="1"/>
  <c r="AV201" i="1" s="1"/>
  <c r="AW201" i="1" a="1"/>
  <c r="AW201" i="1" s="1"/>
  <c r="AX201" i="1" a="1"/>
  <c r="AX201" i="1" s="1"/>
  <c r="AY201" i="1" a="1"/>
  <c r="AY201" i="1" s="1"/>
  <c r="AZ201" i="1" a="1"/>
  <c r="AZ201" i="1" s="1"/>
  <c r="BA201" i="1" a="1"/>
  <c r="BA201" i="1" s="1"/>
  <c r="BG201" i="1"/>
  <c r="BH201" i="1"/>
  <c r="BI201" i="1"/>
  <c r="BJ201" i="1"/>
  <c r="BK201" i="1"/>
  <c r="BP201" i="1"/>
  <c r="BS201" i="1"/>
  <c r="AV200" i="1" a="1"/>
  <c r="AV200" i="1" s="1"/>
  <c r="AW200" i="1" a="1"/>
  <c r="AW200" i="1" s="1"/>
  <c r="AX200" i="1" a="1"/>
  <c r="AX200" i="1" s="1"/>
  <c r="AY200" i="1" a="1"/>
  <c r="AY200" i="1" s="1"/>
  <c r="AZ200" i="1" a="1"/>
  <c r="AZ200" i="1" s="1"/>
  <c r="BA200" i="1" a="1"/>
  <c r="BA200" i="1" s="1"/>
  <c r="BG200" i="1"/>
  <c r="BH200" i="1"/>
  <c r="BI200" i="1"/>
  <c r="BJ200" i="1"/>
  <c r="BK200" i="1"/>
  <c r="BP200" i="1"/>
  <c r="BS200" i="1"/>
  <c r="AV199" i="1" a="1"/>
  <c r="AV199" i="1" s="1"/>
  <c r="AW199" i="1" a="1"/>
  <c r="AW199" i="1" s="1"/>
  <c r="AX199" i="1" a="1"/>
  <c r="AX199" i="1" s="1"/>
  <c r="AY199" i="1" a="1"/>
  <c r="AY199" i="1" s="1"/>
  <c r="AZ199" i="1" a="1"/>
  <c r="AZ199" i="1" s="1"/>
  <c r="BA199" i="1" a="1"/>
  <c r="BA199" i="1" s="1"/>
  <c r="BG199" i="1"/>
  <c r="BH199" i="1"/>
  <c r="BI199" i="1"/>
  <c r="BJ199" i="1"/>
  <c r="BK199" i="1"/>
  <c r="BP199" i="1"/>
  <c r="BS199" i="1"/>
  <c r="AV198" i="1" a="1"/>
  <c r="AV198" i="1" s="1"/>
  <c r="AW198" i="1" a="1"/>
  <c r="AW198" i="1" s="1"/>
  <c r="AX198" i="1" a="1"/>
  <c r="AX198" i="1" s="1"/>
  <c r="AY198" i="1" a="1"/>
  <c r="AY198" i="1" s="1"/>
  <c r="AZ198" i="1" a="1"/>
  <c r="AZ198" i="1" s="1"/>
  <c r="BA198" i="1" a="1"/>
  <c r="BA198" i="1" s="1"/>
  <c r="BG198" i="1"/>
  <c r="BH198" i="1"/>
  <c r="BI198" i="1"/>
  <c r="BJ198" i="1"/>
  <c r="BK198" i="1"/>
  <c r="BP198" i="1"/>
  <c r="BS198" i="1"/>
  <c r="AV197" i="1" a="1"/>
  <c r="AV197" i="1" s="1"/>
  <c r="AW197" i="1" a="1"/>
  <c r="AW197" i="1" s="1"/>
  <c r="AX197" i="1" a="1"/>
  <c r="AX197" i="1" s="1"/>
  <c r="AY197" i="1" a="1"/>
  <c r="AY197" i="1" s="1"/>
  <c r="AZ197" i="1" a="1"/>
  <c r="AZ197" i="1" s="1"/>
  <c r="BA197" i="1" a="1"/>
  <c r="BA197" i="1" s="1"/>
  <c r="BG197" i="1"/>
  <c r="BH197" i="1"/>
  <c r="BI197" i="1"/>
  <c r="BJ197" i="1"/>
  <c r="BK197" i="1"/>
  <c r="BP197" i="1"/>
  <c r="BS197" i="1"/>
  <c r="AV196" i="1" a="1"/>
  <c r="AV196" i="1" s="1"/>
  <c r="AW196" i="1" a="1"/>
  <c r="AW196" i="1" s="1"/>
  <c r="AX196" i="1" a="1"/>
  <c r="AX196" i="1" s="1"/>
  <c r="AY196" i="1" a="1"/>
  <c r="AY196" i="1" s="1"/>
  <c r="AZ196" i="1" a="1"/>
  <c r="AZ196" i="1" s="1"/>
  <c r="BA196" i="1" a="1"/>
  <c r="BA196" i="1" s="1"/>
  <c r="BG196" i="1"/>
  <c r="BH196" i="1"/>
  <c r="BI196" i="1"/>
  <c r="BJ196" i="1"/>
  <c r="BK196" i="1"/>
  <c r="BP196" i="1"/>
  <c r="BS196" i="1"/>
  <c r="AV195" i="1" a="1"/>
  <c r="AV195" i="1" s="1"/>
  <c r="AW195" i="1" a="1"/>
  <c r="AW195" i="1" s="1"/>
  <c r="AX195" i="1" a="1"/>
  <c r="AX195" i="1" s="1"/>
  <c r="AY195" i="1" a="1"/>
  <c r="AY195" i="1" s="1"/>
  <c r="AZ195" i="1" a="1"/>
  <c r="AZ195" i="1" s="1"/>
  <c r="BA195" i="1" a="1"/>
  <c r="BA195" i="1" s="1"/>
  <c r="BG195" i="1"/>
  <c r="BH195" i="1"/>
  <c r="BI195" i="1"/>
  <c r="BJ195" i="1"/>
  <c r="BK195" i="1"/>
  <c r="BP195" i="1"/>
  <c r="BS195" i="1"/>
  <c r="AV194" i="1" a="1"/>
  <c r="AV194" i="1" s="1"/>
  <c r="AW194" i="1" a="1"/>
  <c r="AW194" i="1" s="1"/>
  <c r="AX194" i="1" a="1"/>
  <c r="AX194" i="1" s="1"/>
  <c r="AY194" i="1" a="1"/>
  <c r="AY194" i="1" s="1"/>
  <c r="AZ194" i="1" a="1"/>
  <c r="AZ194" i="1" s="1"/>
  <c r="BA194" i="1" a="1"/>
  <c r="BA194" i="1" s="1"/>
  <c r="BG194" i="1"/>
  <c r="BH194" i="1"/>
  <c r="BI194" i="1"/>
  <c r="BJ194" i="1"/>
  <c r="BK194" i="1"/>
  <c r="BP194" i="1"/>
  <c r="BS194" i="1"/>
  <c r="AV193" i="1" a="1"/>
  <c r="AV193" i="1" s="1"/>
  <c r="AW193" i="1" a="1"/>
  <c r="AW193" i="1" s="1"/>
  <c r="AX193" i="1" a="1"/>
  <c r="AX193" i="1" s="1"/>
  <c r="AY193" i="1" a="1"/>
  <c r="AY193" i="1" s="1"/>
  <c r="AZ193" i="1" a="1"/>
  <c r="AZ193" i="1" s="1"/>
  <c r="BA193" i="1" a="1"/>
  <c r="BA193" i="1" s="1"/>
  <c r="BG193" i="1"/>
  <c r="BH193" i="1"/>
  <c r="BI193" i="1"/>
  <c r="BJ193" i="1"/>
  <c r="BK193" i="1"/>
  <c r="BP193" i="1"/>
  <c r="BS193" i="1"/>
  <c r="AV192" i="1" a="1"/>
  <c r="AV192" i="1" s="1"/>
  <c r="AW192" i="1" a="1"/>
  <c r="AW192" i="1" s="1"/>
  <c r="AX192" i="1" a="1"/>
  <c r="AX192" i="1" s="1"/>
  <c r="AY192" i="1" a="1"/>
  <c r="AY192" i="1" s="1"/>
  <c r="AZ192" i="1" a="1"/>
  <c r="AZ192" i="1" s="1"/>
  <c r="BA192" i="1" a="1"/>
  <c r="BA192" i="1" s="1"/>
  <c r="BG192" i="1"/>
  <c r="BH192" i="1"/>
  <c r="BI192" i="1"/>
  <c r="BJ192" i="1"/>
  <c r="BK192" i="1"/>
  <c r="BP192" i="1"/>
  <c r="BS192" i="1"/>
  <c r="AV191" i="1" a="1"/>
  <c r="AV191" i="1" s="1"/>
  <c r="AW191" i="1" a="1"/>
  <c r="AW191" i="1" s="1"/>
  <c r="AX191" i="1" a="1"/>
  <c r="AX191" i="1" s="1"/>
  <c r="AY191" i="1" a="1"/>
  <c r="AY191" i="1" s="1"/>
  <c r="AZ191" i="1" a="1"/>
  <c r="AZ191" i="1" s="1"/>
  <c r="BA191" i="1" a="1"/>
  <c r="BA191" i="1" s="1"/>
  <c r="BG191" i="1"/>
  <c r="BH191" i="1"/>
  <c r="BI191" i="1"/>
  <c r="BJ191" i="1"/>
  <c r="BK191" i="1"/>
  <c r="BP191" i="1"/>
  <c r="BS191" i="1"/>
  <c r="AV190" i="1" a="1"/>
  <c r="AV190" i="1" s="1"/>
  <c r="AW190" i="1" a="1"/>
  <c r="AW190" i="1" s="1"/>
  <c r="AX190" i="1" a="1"/>
  <c r="AX190" i="1" s="1"/>
  <c r="AY190" i="1" a="1"/>
  <c r="AY190" i="1" s="1"/>
  <c r="AZ190" i="1" a="1"/>
  <c r="AZ190" i="1" s="1"/>
  <c r="BA190" i="1" a="1"/>
  <c r="BA190" i="1" s="1"/>
  <c r="BG190" i="1"/>
  <c r="BH190" i="1"/>
  <c r="BI190" i="1"/>
  <c r="BJ190" i="1"/>
  <c r="BK190" i="1"/>
  <c r="BP190" i="1"/>
  <c r="BS190" i="1"/>
  <c r="AV189" i="1" a="1"/>
  <c r="AV189" i="1" s="1"/>
  <c r="AW189" i="1" a="1"/>
  <c r="AW189" i="1" s="1"/>
  <c r="AX189" i="1" a="1"/>
  <c r="AX189" i="1" s="1"/>
  <c r="AY189" i="1" a="1"/>
  <c r="AY189" i="1" s="1"/>
  <c r="AZ189" i="1" a="1"/>
  <c r="AZ189" i="1" s="1"/>
  <c r="BA189" i="1" a="1"/>
  <c r="BA189" i="1" s="1"/>
  <c r="BG189" i="1"/>
  <c r="BH189" i="1"/>
  <c r="BI189" i="1"/>
  <c r="BJ189" i="1"/>
  <c r="BK189" i="1"/>
  <c r="BP189" i="1"/>
  <c r="BS189" i="1"/>
  <c r="AV188" i="1" a="1"/>
  <c r="AV188" i="1" s="1"/>
  <c r="AW188" i="1" a="1"/>
  <c r="AW188" i="1" s="1"/>
  <c r="AX188" i="1" a="1"/>
  <c r="AX188" i="1" s="1"/>
  <c r="AY188" i="1" a="1"/>
  <c r="AY188" i="1" s="1"/>
  <c r="AZ188" i="1" a="1"/>
  <c r="AZ188" i="1" s="1"/>
  <c r="BA188" i="1" a="1"/>
  <c r="BA188" i="1" s="1"/>
  <c r="BG188" i="1"/>
  <c r="BH188" i="1"/>
  <c r="BI188" i="1"/>
  <c r="BJ188" i="1"/>
  <c r="BK188" i="1"/>
  <c r="BP188" i="1"/>
  <c r="BS188" i="1"/>
  <c r="AV187" i="1" a="1"/>
  <c r="AV187" i="1" s="1"/>
  <c r="AW187" i="1" a="1"/>
  <c r="AW187" i="1" s="1"/>
  <c r="AX187" i="1" a="1"/>
  <c r="AX187" i="1" s="1"/>
  <c r="AY187" i="1" a="1"/>
  <c r="AY187" i="1" s="1"/>
  <c r="AZ187" i="1" a="1"/>
  <c r="AZ187" i="1" s="1"/>
  <c r="BA187" i="1" a="1"/>
  <c r="BA187" i="1" s="1"/>
  <c r="BG187" i="1"/>
  <c r="BH187" i="1"/>
  <c r="BI187" i="1"/>
  <c r="BJ187" i="1"/>
  <c r="BK187" i="1"/>
  <c r="BP187" i="1"/>
  <c r="BS187" i="1"/>
  <c r="AV186" i="1" a="1"/>
  <c r="AV186" i="1" s="1"/>
  <c r="AW186" i="1" a="1"/>
  <c r="AW186" i="1" s="1"/>
  <c r="AX186" i="1" a="1"/>
  <c r="AX186" i="1" s="1"/>
  <c r="AY186" i="1" a="1"/>
  <c r="AY186" i="1" s="1"/>
  <c r="AZ186" i="1" a="1"/>
  <c r="AZ186" i="1" s="1"/>
  <c r="BA186" i="1" a="1"/>
  <c r="BA186" i="1" s="1"/>
  <c r="BG186" i="1"/>
  <c r="BH186" i="1"/>
  <c r="BI186" i="1"/>
  <c r="BJ186" i="1"/>
  <c r="BK186" i="1"/>
  <c r="BP186" i="1"/>
  <c r="BS186" i="1"/>
  <c r="AV185" i="1" a="1"/>
  <c r="AV185" i="1" s="1"/>
  <c r="AW185" i="1" a="1"/>
  <c r="AW185" i="1" s="1"/>
  <c r="AX185" i="1" a="1"/>
  <c r="AX185" i="1" s="1"/>
  <c r="AY185" i="1" a="1"/>
  <c r="AY185" i="1" s="1"/>
  <c r="AZ185" i="1" a="1"/>
  <c r="AZ185" i="1" s="1"/>
  <c r="BA185" i="1" a="1"/>
  <c r="BA185" i="1" s="1"/>
  <c r="BG185" i="1"/>
  <c r="BH185" i="1"/>
  <c r="BI185" i="1"/>
  <c r="BJ185" i="1"/>
  <c r="BK185" i="1"/>
  <c r="BP185" i="1"/>
  <c r="BS185" i="1"/>
  <c r="AV184" i="1" a="1"/>
  <c r="AV184" i="1" s="1"/>
  <c r="AW184" i="1" a="1"/>
  <c r="AW184" i="1" s="1"/>
  <c r="AX184" i="1" a="1"/>
  <c r="AX184" i="1" s="1"/>
  <c r="AY184" i="1" a="1"/>
  <c r="AY184" i="1" s="1"/>
  <c r="AZ184" i="1" a="1"/>
  <c r="AZ184" i="1" s="1"/>
  <c r="BA184" i="1" a="1"/>
  <c r="BA184" i="1" s="1"/>
  <c r="BG184" i="1"/>
  <c r="BH184" i="1"/>
  <c r="BI184" i="1"/>
  <c r="BJ184" i="1"/>
  <c r="BK184" i="1"/>
  <c r="BP184" i="1"/>
  <c r="BS184" i="1"/>
  <c r="AV183" i="1" a="1"/>
  <c r="AV183" i="1" s="1"/>
  <c r="AW183" i="1" a="1"/>
  <c r="AW183" i="1" s="1"/>
  <c r="AX183" i="1" a="1"/>
  <c r="AX183" i="1" s="1"/>
  <c r="AY183" i="1" a="1"/>
  <c r="AY183" i="1" s="1"/>
  <c r="AZ183" i="1" a="1"/>
  <c r="AZ183" i="1" s="1"/>
  <c r="BA183" i="1" a="1"/>
  <c r="BA183" i="1" s="1"/>
  <c r="BG183" i="1"/>
  <c r="BH183" i="1"/>
  <c r="BI183" i="1"/>
  <c r="BJ183" i="1"/>
  <c r="BK183" i="1"/>
  <c r="BP183" i="1"/>
  <c r="BS183" i="1"/>
  <c r="AV182" i="1" a="1"/>
  <c r="AV182" i="1" s="1"/>
  <c r="AW182" i="1" a="1"/>
  <c r="AW182" i="1" s="1"/>
  <c r="AX182" i="1" a="1"/>
  <c r="AX182" i="1" s="1"/>
  <c r="AY182" i="1" a="1"/>
  <c r="AY182" i="1" s="1"/>
  <c r="AZ182" i="1" a="1"/>
  <c r="AZ182" i="1" s="1"/>
  <c r="BA182" i="1" a="1"/>
  <c r="BA182" i="1" s="1"/>
  <c r="BG182" i="1"/>
  <c r="BH182" i="1"/>
  <c r="BI182" i="1"/>
  <c r="BJ182" i="1"/>
  <c r="BK182" i="1"/>
  <c r="BP182" i="1"/>
  <c r="BS182" i="1"/>
  <c r="AV181" i="1" a="1"/>
  <c r="AV181" i="1" s="1"/>
  <c r="AW181" i="1" a="1"/>
  <c r="AW181" i="1" s="1"/>
  <c r="AX181" i="1" a="1"/>
  <c r="AX181" i="1" s="1"/>
  <c r="AY181" i="1" a="1"/>
  <c r="AY181" i="1" s="1"/>
  <c r="AZ181" i="1" a="1"/>
  <c r="AZ181" i="1" s="1"/>
  <c r="BA181" i="1" a="1"/>
  <c r="BA181" i="1" s="1"/>
  <c r="BG181" i="1"/>
  <c r="BH181" i="1"/>
  <c r="BI181" i="1"/>
  <c r="BJ181" i="1"/>
  <c r="BK181" i="1"/>
  <c r="BP181" i="1"/>
  <c r="BS181" i="1"/>
  <c r="AV180" i="1" a="1"/>
  <c r="AV180" i="1" s="1"/>
  <c r="AW180" i="1" a="1"/>
  <c r="AW180" i="1" s="1"/>
  <c r="AX180" i="1" a="1"/>
  <c r="AX180" i="1" s="1"/>
  <c r="AY180" i="1" a="1"/>
  <c r="AY180" i="1" s="1"/>
  <c r="AZ180" i="1" a="1"/>
  <c r="AZ180" i="1" s="1"/>
  <c r="BA180" i="1" a="1"/>
  <c r="BA180" i="1" s="1"/>
  <c r="BG180" i="1"/>
  <c r="BH180" i="1"/>
  <c r="BI180" i="1"/>
  <c r="BJ180" i="1"/>
  <c r="BK180" i="1"/>
  <c r="BP180" i="1"/>
  <c r="BS180" i="1"/>
  <c r="AV179" i="1" a="1"/>
  <c r="AV179" i="1" s="1"/>
  <c r="AW179" i="1" a="1"/>
  <c r="AW179" i="1" s="1"/>
  <c r="AX179" i="1" a="1"/>
  <c r="AX179" i="1" s="1"/>
  <c r="AY179" i="1" a="1"/>
  <c r="AY179" i="1" s="1"/>
  <c r="AZ179" i="1" a="1"/>
  <c r="AZ179" i="1" s="1"/>
  <c r="BA179" i="1" a="1"/>
  <c r="BA179" i="1" s="1"/>
  <c r="BG179" i="1"/>
  <c r="BH179" i="1"/>
  <c r="BI179" i="1"/>
  <c r="BJ179" i="1"/>
  <c r="BK179" i="1"/>
  <c r="BP179" i="1"/>
  <c r="BS179" i="1"/>
  <c r="AV178" i="1" a="1"/>
  <c r="AV178" i="1" s="1"/>
  <c r="AW178" i="1" a="1"/>
  <c r="AW178" i="1" s="1"/>
  <c r="AX178" i="1" a="1"/>
  <c r="AX178" i="1" s="1"/>
  <c r="AY178" i="1" a="1"/>
  <c r="AY178" i="1" s="1"/>
  <c r="AZ178" i="1" a="1"/>
  <c r="AZ178" i="1" s="1"/>
  <c r="BA178" i="1" a="1"/>
  <c r="BA178" i="1" s="1"/>
  <c r="BG178" i="1"/>
  <c r="BH178" i="1"/>
  <c r="BI178" i="1"/>
  <c r="BJ178" i="1"/>
  <c r="BK178" i="1"/>
  <c r="BP178" i="1"/>
  <c r="BS178" i="1"/>
  <c r="AV177" i="1" a="1"/>
  <c r="AV177" i="1" s="1"/>
  <c r="AW177" i="1" a="1"/>
  <c r="AW177" i="1" s="1"/>
  <c r="AX177" i="1" a="1"/>
  <c r="AX177" i="1" s="1"/>
  <c r="AY177" i="1" a="1"/>
  <c r="AY177" i="1" s="1"/>
  <c r="AZ177" i="1" a="1"/>
  <c r="AZ177" i="1" s="1"/>
  <c r="BA177" i="1" a="1"/>
  <c r="BA177" i="1" s="1"/>
  <c r="BG177" i="1"/>
  <c r="BH177" i="1"/>
  <c r="BI177" i="1"/>
  <c r="BJ177" i="1"/>
  <c r="BK177" i="1"/>
  <c r="BP177" i="1"/>
  <c r="BS177" i="1"/>
  <c r="AV176" i="1" a="1"/>
  <c r="AV176" i="1" s="1"/>
  <c r="AW176" i="1" a="1"/>
  <c r="AW176" i="1" s="1"/>
  <c r="AX176" i="1" a="1"/>
  <c r="AX176" i="1"/>
  <c r="AY176" i="1" a="1"/>
  <c r="AY176" i="1" s="1"/>
  <c r="AZ176" i="1" a="1"/>
  <c r="AZ176" i="1" s="1"/>
  <c r="BA176" i="1" a="1"/>
  <c r="BA176" i="1" s="1"/>
  <c r="BG176" i="1"/>
  <c r="BH176" i="1"/>
  <c r="BI176" i="1"/>
  <c r="BJ176" i="1"/>
  <c r="BK176" i="1"/>
  <c r="BP176" i="1"/>
  <c r="BS176" i="1"/>
  <c r="AV175" i="1" a="1"/>
  <c r="AV175" i="1"/>
  <c r="AW175" i="1" a="1"/>
  <c r="AW175" i="1" s="1"/>
  <c r="AX175" i="1" a="1"/>
  <c r="AX175" i="1" s="1"/>
  <c r="AY175" i="1" a="1"/>
  <c r="AY175" i="1" s="1"/>
  <c r="AZ175" i="1" a="1"/>
  <c r="AZ175" i="1" s="1"/>
  <c r="BA175" i="1" a="1"/>
  <c r="BA175" i="1" s="1"/>
  <c r="BG175" i="1"/>
  <c r="BH175" i="1"/>
  <c r="BI175" i="1"/>
  <c r="BJ175" i="1"/>
  <c r="BK175" i="1"/>
  <c r="BP175" i="1"/>
  <c r="BS175" i="1"/>
  <c r="AV174" i="1" a="1"/>
  <c r="AV174" i="1" s="1"/>
  <c r="AW174" i="1" a="1"/>
  <c r="AW174" i="1" s="1"/>
  <c r="AX174" i="1" a="1"/>
  <c r="AX174" i="1" s="1"/>
  <c r="AY174" i="1" a="1"/>
  <c r="AY174" i="1" s="1"/>
  <c r="AZ174" i="1" a="1"/>
  <c r="AZ174" i="1" s="1"/>
  <c r="BA174" i="1" a="1"/>
  <c r="BA174" i="1"/>
  <c r="BG174" i="1"/>
  <c r="BH174" i="1"/>
  <c r="BI174" i="1"/>
  <c r="BJ174" i="1"/>
  <c r="BK174" i="1"/>
  <c r="BP174" i="1"/>
  <c r="BS174" i="1"/>
  <c r="AV173" i="1" a="1"/>
  <c r="AV173" i="1" s="1"/>
  <c r="AW173" i="1" a="1"/>
  <c r="AW173" i="1" s="1"/>
  <c r="AX173" i="1" a="1"/>
  <c r="AX173" i="1" s="1"/>
  <c r="AY173" i="1" a="1"/>
  <c r="AY173" i="1" s="1"/>
  <c r="AZ173" i="1" a="1"/>
  <c r="AZ173" i="1" s="1"/>
  <c r="BA173" i="1" a="1"/>
  <c r="BA173" i="1" s="1"/>
  <c r="BG173" i="1"/>
  <c r="BH173" i="1"/>
  <c r="BI173" i="1"/>
  <c r="BJ173" i="1"/>
  <c r="BK173" i="1"/>
  <c r="BP173" i="1"/>
  <c r="BS173" i="1"/>
  <c r="AV172" i="1" a="1"/>
  <c r="AV172" i="1" s="1"/>
  <c r="AW172" i="1" a="1"/>
  <c r="AW172" i="1" s="1"/>
  <c r="AX172" i="1" a="1"/>
  <c r="AX172" i="1" s="1"/>
  <c r="AY172" i="1" a="1"/>
  <c r="AY172" i="1" s="1"/>
  <c r="AZ172" i="1" a="1"/>
  <c r="AZ172" i="1" s="1"/>
  <c r="BA172" i="1" a="1"/>
  <c r="BA172" i="1" s="1"/>
  <c r="BG172" i="1"/>
  <c r="BH172" i="1"/>
  <c r="BI172" i="1"/>
  <c r="BJ172" i="1"/>
  <c r="BK172" i="1"/>
  <c r="BP172" i="1"/>
  <c r="BS172" i="1"/>
  <c r="AV171" i="1" a="1"/>
  <c r="AV171" i="1" s="1"/>
  <c r="AW171" i="1" a="1"/>
  <c r="AW171" i="1" s="1"/>
  <c r="AX171" i="1" a="1"/>
  <c r="AX171" i="1" s="1"/>
  <c r="AY171" i="1" a="1"/>
  <c r="AY171" i="1" s="1"/>
  <c r="AZ171" i="1" a="1"/>
  <c r="AZ171" i="1" s="1"/>
  <c r="BA171" i="1" a="1"/>
  <c r="BA171" i="1" s="1"/>
  <c r="BG171" i="1"/>
  <c r="BH171" i="1"/>
  <c r="BI171" i="1"/>
  <c r="BJ171" i="1"/>
  <c r="BK171" i="1"/>
  <c r="BP171" i="1"/>
  <c r="BS171" i="1"/>
  <c r="AV170" i="1" a="1"/>
  <c r="AV170" i="1"/>
  <c r="AW170" i="1" a="1"/>
  <c r="AW170" i="1" s="1"/>
  <c r="AX170" i="1" a="1"/>
  <c r="AX170" i="1" s="1"/>
  <c r="AY170" i="1" a="1"/>
  <c r="AY170" i="1" s="1"/>
  <c r="AZ170" i="1" a="1"/>
  <c r="AZ170" i="1" s="1"/>
  <c r="BA170" i="1" a="1"/>
  <c r="BA170" i="1" s="1"/>
  <c r="BG170" i="1"/>
  <c r="BH170" i="1"/>
  <c r="BI170" i="1"/>
  <c r="BJ170" i="1"/>
  <c r="BK170" i="1"/>
  <c r="BP170" i="1"/>
  <c r="BS170" i="1"/>
  <c r="AV169" i="1" a="1"/>
  <c r="AV169" i="1" s="1"/>
  <c r="AW169" i="1" a="1"/>
  <c r="AW169" i="1" s="1"/>
  <c r="AX169" i="1" a="1"/>
  <c r="AX169" i="1" s="1"/>
  <c r="AY169" i="1" a="1"/>
  <c r="AY169" i="1" s="1"/>
  <c r="AZ169" i="1" a="1"/>
  <c r="AZ169" i="1" s="1"/>
  <c r="BA169" i="1" a="1"/>
  <c r="BA169" i="1" s="1"/>
  <c r="BG169" i="1"/>
  <c r="BH169" i="1"/>
  <c r="BI169" i="1"/>
  <c r="BJ169" i="1"/>
  <c r="BK169" i="1"/>
  <c r="BP169" i="1"/>
  <c r="BS169" i="1"/>
  <c r="AV168" i="1" a="1"/>
  <c r="AV168" i="1" s="1"/>
  <c r="AW168" i="1" a="1"/>
  <c r="AW168" i="1" s="1"/>
  <c r="AX168" i="1" a="1"/>
  <c r="AX168" i="1" s="1"/>
  <c r="AY168" i="1" a="1"/>
  <c r="AY168" i="1" s="1"/>
  <c r="AZ168" i="1" a="1"/>
  <c r="AZ168" i="1" s="1"/>
  <c r="BA168" i="1" a="1"/>
  <c r="BA168" i="1" s="1"/>
  <c r="BG168" i="1"/>
  <c r="BH168" i="1"/>
  <c r="BI168" i="1"/>
  <c r="BJ168" i="1"/>
  <c r="BK168" i="1"/>
  <c r="BP168" i="1"/>
  <c r="BS168" i="1"/>
  <c r="AV167" i="1" a="1"/>
  <c r="AV167" i="1" s="1"/>
  <c r="AW167" i="1" a="1"/>
  <c r="AW167" i="1" s="1"/>
  <c r="AX167" i="1" a="1"/>
  <c r="AX167" i="1" s="1"/>
  <c r="AY167" i="1" a="1"/>
  <c r="AY167" i="1" s="1"/>
  <c r="AZ167" i="1" a="1"/>
  <c r="AZ167" i="1" s="1"/>
  <c r="BA167" i="1" a="1"/>
  <c r="BA167" i="1" s="1"/>
  <c r="BG167" i="1"/>
  <c r="BH167" i="1"/>
  <c r="BI167" i="1"/>
  <c r="BJ167" i="1"/>
  <c r="BK167" i="1"/>
  <c r="BP167" i="1"/>
  <c r="BS167" i="1"/>
  <c r="AV166" i="1" a="1"/>
  <c r="AV166" i="1" s="1"/>
  <c r="AW166" i="1" a="1"/>
  <c r="AW166" i="1" s="1"/>
  <c r="AX166" i="1" a="1"/>
  <c r="AX166" i="1" s="1"/>
  <c r="AY166" i="1" a="1"/>
  <c r="AY166" i="1" s="1"/>
  <c r="AZ166" i="1" a="1"/>
  <c r="AZ166" i="1" s="1"/>
  <c r="BA166" i="1" a="1"/>
  <c r="BA166" i="1" s="1"/>
  <c r="BG166" i="1"/>
  <c r="BH166" i="1"/>
  <c r="BI166" i="1"/>
  <c r="BJ166" i="1"/>
  <c r="BK166" i="1"/>
  <c r="BP166" i="1"/>
  <c r="BS166" i="1"/>
  <c r="AV165" i="1" a="1"/>
  <c r="AV165" i="1" s="1"/>
  <c r="AW165" i="1" a="1"/>
  <c r="AW165" i="1" s="1"/>
  <c r="AX165" i="1" a="1"/>
  <c r="AX165" i="1" s="1"/>
  <c r="AY165" i="1" a="1"/>
  <c r="AY165" i="1" s="1"/>
  <c r="AZ165" i="1" a="1"/>
  <c r="AZ165" i="1" s="1"/>
  <c r="BA165" i="1" a="1"/>
  <c r="BA165" i="1" s="1"/>
  <c r="BG165" i="1"/>
  <c r="BH165" i="1"/>
  <c r="BI165" i="1"/>
  <c r="BJ165" i="1"/>
  <c r="BK165" i="1"/>
  <c r="BP165" i="1"/>
  <c r="BS165" i="1"/>
  <c r="AV164" i="1" a="1"/>
  <c r="AV164" i="1" s="1"/>
  <c r="AW164" i="1" a="1"/>
  <c r="AW164" i="1" s="1"/>
  <c r="AX164" i="1" a="1"/>
  <c r="AX164" i="1" s="1"/>
  <c r="AY164" i="1" a="1"/>
  <c r="AY164" i="1" s="1"/>
  <c r="AZ164" i="1" a="1"/>
  <c r="AZ164" i="1" s="1"/>
  <c r="BA164" i="1" a="1"/>
  <c r="BA164" i="1" s="1"/>
  <c r="BG164" i="1"/>
  <c r="BH164" i="1"/>
  <c r="BI164" i="1"/>
  <c r="BJ164" i="1"/>
  <c r="BK164" i="1"/>
  <c r="BP164" i="1"/>
  <c r="BS164" i="1"/>
  <c r="AV163" i="1" a="1"/>
  <c r="AV163" i="1" s="1"/>
  <c r="AW163" i="1" a="1"/>
  <c r="AW163" i="1" s="1"/>
  <c r="AX163" i="1" a="1"/>
  <c r="AX163" i="1" s="1"/>
  <c r="AY163" i="1" a="1"/>
  <c r="AY163" i="1" s="1"/>
  <c r="AZ163" i="1" a="1"/>
  <c r="AZ163" i="1" s="1"/>
  <c r="BA163" i="1" a="1"/>
  <c r="BA163" i="1" s="1"/>
  <c r="BG163" i="1"/>
  <c r="BH163" i="1"/>
  <c r="BI163" i="1"/>
  <c r="BJ163" i="1"/>
  <c r="BK163" i="1"/>
  <c r="BP163" i="1"/>
  <c r="BS163" i="1"/>
  <c r="AV162" i="1" a="1"/>
  <c r="AV162" i="1" s="1"/>
  <c r="AW162" i="1" a="1"/>
  <c r="AW162" i="1" s="1"/>
  <c r="AX162" i="1" a="1"/>
  <c r="AX162" i="1" s="1"/>
  <c r="AY162" i="1" a="1"/>
  <c r="AY162" i="1" s="1"/>
  <c r="AZ162" i="1" a="1"/>
  <c r="AZ162" i="1" s="1"/>
  <c r="BA162" i="1" a="1"/>
  <c r="BA162" i="1" s="1"/>
  <c r="BG162" i="1"/>
  <c r="BH162" i="1"/>
  <c r="BI162" i="1"/>
  <c r="BJ162" i="1"/>
  <c r="BK162" i="1"/>
  <c r="BP162" i="1"/>
  <c r="BS162" i="1"/>
  <c r="AV161" i="1" a="1"/>
  <c r="AV161" i="1" s="1"/>
  <c r="AW161" i="1" a="1"/>
  <c r="AW161" i="1" s="1"/>
  <c r="AX161" i="1" a="1"/>
  <c r="AX161" i="1" s="1"/>
  <c r="AY161" i="1" a="1"/>
  <c r="AY161" i="1" s="1"/>
  <c r="AZ161" i="1" a="1"/>
  <c r="AZ161" i="1" s="1"/>
  <c r="BA161" i="1" a="1"/>
  <c r="BA161" i="1" s="1"/>
  <c r="BG161" i="1"/>
  <c r="BH161" i="1"/>
  <c r="BI161" i="1"/>
  <c r="BJ161" i="1"/>
  <c r="BK161" i="1"/>
  <c r="BP161" i="1"/>
  <c r="BS161" i="1"/>
  <c r="AV160" i="1" a="1"/>
  <c r="AV160" i="1" s="1"/>
  <c r="AW160" i="1" a="1"/>
  <c r="AW160" i="1" s="1"/>
  <c r="AX160" i="1" a="1"/>
  <c r="AX160" i="1" s="1"/>
  <c r="AY160" i="1" a="1"/>
  <c r="AY160" i="1" s="1"/>
  <c r="AZ160" i="1" a="1"/>
  <c r="AZ160" i="1" s="1"/>
  <c r="BA160" i="1" a="1"/>
  <c r="BA160" i="1" s="1"/>
  <c r="BG160" i="1"/>
  <c r="BH160" i="1"/>
  <c r="BI160" i="1"/>
  <c r="BJ160" i="1"/>
  <c r="BK160" i="1"/>
  <c r="BP160" i="1"/>
  <c r="BS160" i="1"/>
  <c r="AV159" i="1" a="1"/>
  <c r="AV159" i="1" s="1"/>
  <c r="AW159" i="1" a="1"/>
  <c r="AW159" i="1" s="1"/>
  <c r="AX159" i="1" a="1"/>
  <c r="AX159" i="1" s="1"/>
  <c r="AY159" i="1" a="1"/>
  <c r="AY159" i="1" s="1"/>
  <c r="AZ159" i="1" a="1"/>
  <c r="AZ159" i="1" s="1"/>
  <c r="BA159" i="1" a="1"/>
  <c r="BA159" i="1" s="1"/>
  <c r="BG159" i="1"/>
  <c r="BH159" i="1"/>
  <c r="BI159" i="1"/>
  <c r="BJ159" i="1"/>
  <c r="BK159" i="1"/>
  <c r="BP159" i="1"/>
  <c r="BS159" i="1"/>
  <c r="AV158" i="1" a="1"/>
  <c r="AV158" i="1" s="1"/>
  <c r="AW158" i="1" a="1"/>
  <c r="AW158" i="1" s="1"/>
  <c r="AX158" i="1" a="1"/>
  <c r="AX158" i="1" s="1"/>
  <c r="AY158" i="1" a="1"/>
  <c r="AY158" i="1" s="1"/>
  <c r="AZ158" i="1" a="1"/>
  <c r="AZ158" i="1" s="1"/>
  <c r="BA158" i="1" a="1"/>
  <c r="BA158" i="1" s="1"/>
  <c r="BG158" i="1"/>
  <c r="BH158" i="1"/>
  <c r="BI158" i="1"/>
  <c r="BJ158" i="1"/>
  <c r="BK158" i="1"/>
  <c r="BP158" i="1"/>
  <c r="BS158" i="1"/>
  <c r="AV157" i="1" a="1"/>
  <c r="AV157" i="1" s="1"/>
  <c r="AW157" i="1" a="1"/>
  <c r="AW157" i="1" s="1"/>
  <c r="AX157" i="1" a="1"/>
  <c r="AX157" i="1" s="1"/>
  <c r="AY157" i="1" a="1"/>
  <c r="AY157" i="1" s="1"/>
  <c r="AZ157" i="1" a="1"/>
  <c r="AZ157" i="1" s="1"/>
  <c r="BA157" i="1" a="1"/>
  <c r="BA157" i="1" s="1"/>
  <c r="BG157" i="1"/>
  <c r="BH157" i="1"/>
  <c r="BI157" i="1"/>
  <c r="BJ157" i="1"/>
  <c r="BK157" i="1"/>
  <c r="BP157" i="1"/>
  <c r="BS157" i="1"/>
  <c r="AV156" i="1" a="1"/>
  <c r="AV156" i="1" s="1"/>
  <c r="AW156" i="1" a="1"/>
  <c r="AW156" i="1" s="1"/>
  <c r="AX156" i="1" a="1"/>
  <c r="AX156" i="1" s="1"/>
  <c r="AY156" i="1" a="1"/>
  <c r="AY156" i="1" s="1"/>
  <c r="AZ156" i="1" a="1"/>
  <c r="AZ156" i="1" s="1"/>
  <c r="BA156" i="1" a="1"/>
  <c r="BA156" i="1" s="1"/>
  <c r="BG156" i="1"/>
  <c r="BH156" i="1"/>
  <c r="BI156" i="1"/>
  <c r="BJ156" i="1"/>
  <c r="BK156" i="1"/>
  <c r="BP156" i="1"/>
  <c r="BS156" i="1"/>
  <c r="AV155" i="1" a="1"/>
  <c r="AV155" i="1" s="1"/>
  <c r="AW155" i="1" a="1"/>
  <c r="AW155" i="1" s="1"/>
  <c r="AX155" i="1" a="1"/>
  <c r="AX155" i="1" s="1"/>
  <c r="AY155" i="1" a="1"/>
  <c r="AY155" i="1" s="1"/>
  <c r="AZ155" i="1" a="1"/>
  <c r="AZ155" i="1" s="1"/>
  <c r="BA155" i="1" a="1"/>
  <c r="BA155" i="1" s="1"/>
  <c r="BG155" i="1"/>
  <c r="BH155" i="1"/>
  <c r="BI155" i="1"/>
  <c r="BJ155" i="1"/>
  <c r="BK155" i="1"/>
  <c r="BP155" i="1"/>
  <c r="BS155" i="1"/>
  <c r="AV154" i="1" a="1"/>
  <c r="AV154" i="1" s="1"/>
  <c r="AW154" i="1" a="1"/>
  <c r="AW154" i="1" s="1"/>
  <c r="AX154" i="1" a="1"/>
  <c r="AX154" i="1" s="1"/>
  <c r="AY154" i="1" a="1"/>
  <c r="AY154" i="1" s="1"/>
  <c r="AZ154" i="1" a="1"/>
  <c r="AZ154" i="1" s="1"/>
  <c r="BA154" i="1" a="1"/>
  <c r="BA154" i="1" s="1"/>
  <c r="BG154" i="1"/>
  <c r="BH154" i="1"/>
  <c r="BI154" i="1"/>
  <c r="BJ154" i="1"/>
  <c r="BK154" i="1"/>
  <c r="BP154" i="1"/>
  <c r="BS154" i="1"/>
  <c r="AV153" i="1" a="1"/>
  <c r="AV153" i="1" s="1"/>
  <c r="AW153" i="1" a="1"/>
  <c r="AW153" i="1" s="1"/>
  <c r="AX153" i="1" a="1"/>
  <c r="AX153" i="1"/>
  <c r="AY153" i="1" a="1"/>
  <c r="AY153" i="1" s="1"/>
  <c r="AZ153" i="1" a="1"/>
  <c r="AZ153" i="1" s="1"/>
  <c r="BA153" i="1" a="1"/>
  <c r="BA153" i="1" s="1"/>
  <c r="BG153" i="1"/>
  <c r="BH153" i="1"/>
  <c r="BI153" i="1"/>
  <c r="BJ153" i="1"/>
  <c r="BK153" i="1"/>
  <c r="BP153" i="1"/>
  <c r="BS153" i="1"/>
  <c r="AV152" i="1" a="1"/>
  <c r="AV152" i="1" s="1"/>
  <c r="AW152" i="1" a="1"/>
  <c r="AW152" i="1" s="1"/>
  <c r="AX152" i="1" a="1"/>
  <c r="AX152" i="1" s="1"/>
  <c r="AY152" i="1" a="1"/>
  <c r="AY152" i="1" s="1"/>
  <c r="AZ152" i="1" a="1"/>
  <c r="AZ152" i="1" s="1"/>
  <c r="BA152" i="1" a="1"/>
  <c r="BA152" i="1" s="1"/>
  <c r="BG152" i="1"/>
  <c r="BH152" i="1"/>
  <c r="BI152" i="1"/>
  <c r="BJ152" i="1"/>
  <c r="BK152" i="1"/>
  <c r="BP152" i="1"/>
  <c r="BS152" i="1"/>
  <c r="AV151" i="1" a="1"/>
  <c r="AV151" i="1" s="1"/>
  <c r="AW151" i="1" a="1"/>
  <c r="AW151" i="1" s="1"/>
  <c r="AX151" i="1" a="1"/>
  <c r="AX151" i="1" s="1"/>
  <c r="AY151" i="1" a="1"/>
  <c r="AY151" i="1" s="1"/>
  <c r="AZ151" i="1" a="1"/>
  <c r="AZ151" i="1" s="1"/>
  <c r="BA151" i="1" a="1"/>
  <c r="BA151" i="1" s="1"/>
  <c r="BG151" i="1"/>
  <c r="BH151" i="1"/>
  <c r="BI151" i="1"/>
  <c r="BJ151" i="1"/>
  <c r="BK151" i="1"/>
  <c r="BP151" i="1"/>
  <c r="BS151" i="1"/>
  <c r="AV150" i="1" a="1"/>
  <c r="AV150" i="1" s="1"/>
  <c r="AW150" i="1" a="1"/>
  <c r="AW150" i="1" s="1"/>
  <c r="AX150" i="1" a="1"/>
  <c r="AX150" i="1" s="1"/>
  <c r="AY150" i="1" a="1"/>
  <c r="AY150" i="1" s="1"/>
  <c r="AZ150" i="1" a="1"/>
  <c r="AZ150" i="1" s="1"/>
  <c r="BA150" i="1" a="1"/>
  <c r="BA150" i="1" s="1"/>
  <c r="BG150" i="1"/>
  <c r="BH150" i="1"/>
  <c r="BI150" i="1"/>
  <c r="BJ150" i="1"/>
  <c r="BK150" i="1"/>
  <c r="BP150" i="1"/>
  <c r="BS150" i="1"/>
  <c r="AV149" i="1" a="1"/>
  <c r="AV149" i="1" s="1"/>
  <c r="AW149" i="1" a="1"/>
  <c r="AW149" i="1" s="1"/>
  <c r="AX149" i="1" a="1"/>
  <c r="AX149" i="1" s="1"/>
  <c r="AY149" i="1" a="1"/>
  <c r="AY149" i="1" s="1"/>
  <c r="AZ149" i="1" a="1"/>
  <c r="AZ149" i="1" s="1"/>
  <c r="BA149" i="1" a="1"/>
  <c r="BA149" i="1" s="1"/>
  <c r="BG149" i="1"/>
  <c r="BH149" i="1"/>
  <c r="BI149" i="1"/>
  <c r="BJ149" i="1"/>
  <c r="BK149" i="1"/>
  <c r="BP149" i="1"/>
  <c r="BS149" i="1"/>
  <c r="AV148" i="1" a="1"/>
  <c r="AV148" i="1" s="1"/>
  <c r="AW148" i="1" a="1"/>
  <c r="AW148" i="1" s="1"/>
  <c r="AX148" i="1" a="1"/>
  <c r="AX148" i="1" s="1"/>
  <c r="AY148" i="1" a="1"/>
  <c r="AY148" i="1" s="1"/>
  <c r="AZ148" i="1" a="1"/>
  <c r="AZ148" i="1" s="1"/>
  <c r="BA148" i="1" a="1"/>
  <c r="BA148" i="1" s="1"/>
  <c r="BG148" i="1"/>
  <c r="BH148" i="1"/>
  <c r="BI148" i="1"/>
  <c r="BJ148" i="1"/>
  <c r="BK148" i="1"/>
  <c r="BP148" i="1"/>
  <c r="BS148" i="1"/>
  <c r="AV147" i="1" a="1"/>
  <c r="AV147" i="1" s="1"/>
  <c r="AW147" i="1" a="1"/>
  <c r="AW147" i="1" s="1"/>
  <c r="AX147" i="1" a="1"/>
  <c r="AX147" i="1" s="1"/>
  <c r="AY147" i="1" a="1"/>
  <c r="AY147" i="1" s="1"/>
  <c r="AZ147" i="1" a="1"/>
  <c r="AZ147" i="1" s="1"/>
  <c r="BA147" i="1" a="1"/>
  <c r="BA147" i="1" s="1"/>
  <c r="BG147" i="1"/>
  <c r="BH147" i="1"/>
  <c r="BI147" i="1"/>
  <c r="BJ147" i="1"/>
  <c r="BK147" i="1"/>
  <c r="BP147" i="1"/>
  <c r="BS147" i="1"/>
  <c r="AV146" i="1" a="1"/>
  <c r="AV146" i="1" s="1"/>
  <c r="AW146" i="1" a="1"/>
  <c r="AW146" i="1" s="1"/>
  <c r="AX146" i="1" a="1"/>
  <c r="AX146" i="1" s="1"/>
  <c r="AY146" i="1" a="1"/>
  <c r="AY146" i="1" s="1"/>
  <c r="AZ146" i="1" a="1"/>
  <c r="AZ146" i="1" s="1"/>
  <c r="BA146" i="1" a="1"/>
  <c r="BA146" i="1" s="1"/>
  <c r="BG146" i="1"/>
  <c r="BH146" i="1"/>
  <c r="BI146" i="1"/>
  <c r="BJ146" i="1"/>
  <c r="BK146" i="1"/>
  <c r="BP146" i="1"/>
  <c r="BS146" i="1"/>
  <c r="AV145" i="1" a="1"/>
  <c r="AV145" i="1" s="1"/>
  <c r="AW145" i="1" a="1"/>
  <c r="AW145" i="1" s="1"/>
  <c r="AX145" i="1" a="1"/>
  <c r="AX145" i="1" s="1"/>
  <c r="AY145" i="1" a="1"/>
  <c r="AY145" i="1" s="1"/>
  <c r="AZ145" i="1" a="1"/>
  <c r="AZ145" i="1" s="1"/>
  <c r="BA145" i="1" a="1"/>
  <c r="BA145" i="1" s="1"/>
  <c r="BG145" i="1"/>
  <c r="BH145" i="1"/>
  <c r="BI145" i="1"/>
  <c r="BJ145" i="1"/>
  <c r="BK145" i="1"/>
  <c r="BP145" i="1"/>
  <c r="BS145" i="1"/>
  <c r="AV144" i="1" a="1"/>
  <c r="AV144" i="1" s="1"/>
  <c r="AW144" i="1" a="1"/>
  <c r="AW144" i="1" s="1"/>
  <c r="AX144" i="1" a="1"/>
  <c r="AX144" i="1" s="1"/>
  <c r="AY144" i="1" a="1"/>
  <c r="AY144" i="1" s="1"/>
  <c r="AZ144" i="1" a="1"/>
  <c r="AZ144" i="1" s="1"/>
  <c r="BA144" i="1" a="1"/>
  <c r="BA144" i="1" s="1"/>
  <c r="BG144" i="1"/>
  <c r="BH144" i="1"/>
  <c r="BI144" i="1"/>
  <c r="BJ144" i="1"/>
  <c r="BK144" i="1"/>
  <c r="BP144" i="1"/>
  <c r="BS144" i="1"/>
  <c r="AV143" i="1" a="1"/>
  <c r="AV143" i="1" s="1"/>
  <c r="AW143" i="1" a="1"/>
  <c r="AW143" i="1" s="1"/>
  <c r="AX143" i="1" a="1"/>
  <c r="AX143" i="1" s="1"/>
  <c r="AY143" i="1" a="1"/>
  <c r="AY143" i="1" s="1"/>
  <c r="AZ143" i="1" a="1"/>
  <c r="AZ143" i="1" s="1"/>
  <c r="BA143" i="1" a="1"/>
  <c r="BA143" i="1" s="1"/>
  <c r="BG143" i="1"/>
  <c r="BH143" i="1"/>
  <c r="BI143" i="1"/>
  <c r="BJ143" i="1"/>
  <c r="BK143" i="1"/>
  <c r="BP143" i="1"/>
  <c r="BS143" i="1"/>
  <c r="AV142" i="1" a="1"/>
  <c r="AV142" i="1" s="1"/>
  <c r="AW142" i="1" a="1"/>
  <c r="AW142" i="1" s="1"/>
  <c r="AX142" i="1" a="1"/>
  <c r="AX142" i="1" s="1"/>
  <c r="AY142" i="1" a="1"/>
  <c r="AY142" i="1" s="1"/>
  <c r="AZ142" i="1" a="1"/>
  <c r="AZ142" i="1" s="1"/>
  <c r="BA142" i="1" a="1"/>
  <c r="BA142" i="1" s="1"/>
  <c r="BG142" i="1"/>
  <c r="BH142" i="1"/>
  <c r="BI142" i="1"/>
  <c r="BJ142" i="1"/>
  <c r="BK142" i="1"/>
  <c r="BP142" i="1"/>
  <c r="BS142" i="1"/>
  <c r="AV141" i="1" a="1"/>
  <c r="AV141" i="1" s="1"/>
  <c r="AW141" i="1" a="1"/>
  <c r="AW141" i="1" s="1"/>
  <c r="AX141" i="1" a="1"/>
  <c r="AX141" i="1" s="1"/>
  <c r="AY141" i="1" a="1"/>
  <c r="AY141" i="1" s="1"/>
  <c r="AZ141" i="1" a="1"/>
  <c r="AZ141" i="1" s="1"/>
  <c r="BA141" i="1" a="1"/>
  <c r="BA141" i="1" s="1"/>
  <c r="BG141" i="1"/>
  <c r="BH141" i="1"/>
  <c r="BI141" i="1"/>
  <c r="BJ141" i="1"/>
  <c r="BK141" i="1"/>
  <c r="BP141" i="1"/>
  <c r="BS141" i="1"/>
  <c r="AV140" i="1" a="1"/>
  <c r="AV140" i="1" s="1"/>
  <c r="AW140" i="1" a="1"/>
  <c r="AW140" i="1" s="1"/>
  <c r="AX140" i="1" a="1"/>
  <c r="AX140" i="1" s="1"/>
  <c r="AY140" i="1" a="1"/>
  <c r="AY140" i="1" s="1"/>
  <c r="AZ140" i="1" a="1"/>
  <c r="AZ140" i="1"/>
  <c r="BA140" i="1" a="1"/>
  <c r="BA140" i="1" s="1"/>
  <c r="BG140" i="1"/>
  <c r="BH140" i="1"/>
  <c r="BI140" i="1"/>
  <c r="BJ140" i="1"/>
  <c r="BK140" i="1"/>
  <c r="BP140" i="1"/>
  <c r="BS140" i="1"/>
  <c r="AV139" i="1" a="1"/>
  <c r="AV139" i="1" s="1"/>
  <c r="AW139" i="1" a="1"/>
  <c r="AW139" i="1" s="1"/>
  <c r="AX139" i="1" a="1"/>
  <c r="AX139" i="1" s="1"/>
  <c r="AY139" i="1" a="1"/>
  <c r="AY139" i="1" s="1"/>
  <c r="AZ139" i="1" a="1"/>
  <c r="AZ139" i="1" s="1"/>
  <c r="BA139" i="1" a="1"/>
  <c r="BA139" i="1" s="1"/>
  <c r="BG139" i="1"/>
  <c r="BH139" i="1"/>
  <c r="BI139" i="1"/>
  <c r="BJ139" i="1"/>
  <c r="BK139" i="1"/>
  <c r="BP139" i="1"/>
  <c r="BS139" i="1"/>
  <c r="AV138" i="1" a="1"/>
  <c r="AV138" i="1" s="1"/>
  <c r="AW138" i="1" a="1"/>
  <c r="AW138" i="1" s="1"/>
  <c r="AX138" i="1" a="1"/>
  <c r="AX138" i="1" s="1"/>
  <c r="AY138" i="1" a="1"/>
  <c r="AY138" i="1" s="1"/>
  <c r="AZ138" i="1" a="1"/>
  <c r="AZ138" i="1" s="1"/>
  <c r="BA138" i="1" a="1"/>
  <c r="BA138" i="1" s="1"/>
  <c r="BG138" i="1"/>
  <c r="BH138" i="1"/>
  <c r="BI138" i="1"/>
  <c r="BJ138" i="1"/>
  <c r="BK138" i="1"/>
  <c r="BP138" i="1"/>
  <c r="BS138" i="1"/>
  <c r="AV137" i="1" a="1"/>
  <c r="AV137" i="1" s="1"/>
  <c r="AW137" i="1" a="1"/>
  <c r="AW137" i="1" s="1"/>
  <c r="AX137" i="1" a="1"/>
  <c r="AX137" i="1" s="1"/>
  <c r="AY137" i="1" a="1"/>
  <c r="AY137" i="1" s="1"/>
  <c r="AZ137" i="1" a="1"/>
  <c r="AZ137" i="1" s="1"/>
  <c r="BA137" i="1" a="1"/>
  <c r="BA137" i="1" s="1"/>
  <c r="BG137" i="1"/>
  <c r="BH137" i="1"/>
  <c r="BI137" i="1"/>
  <c r="BJ137" i="1"/>
  <c r="BK137" i="1"/>
  <c r="BP137" i="1"/>
  <c r="BS137" i="1"/>
  <c r="AV136" i="1" a="1"/>
  <c r="AV136" i="1" s="1"/>
  <c r="AW136" i="1" a="1"/>
  <c r="AW136" i="1" s="1"/>
  <c r="AX136" i="1" a="1"/>
  <c r="AX136" i="1" s="1"/>
  <c r="AY136" i="1" a="1"/>
  <c r="AY136" i="1" s="1"/>
  <c r="AZ136" i="1" a="1"/>
  <c r="AZ136" i="1" s="1"/>
  <c r="BA136" i="1" a="1"/>
  <c r="BA136" i="1" s="1"/>
  <c r="BG136" i="1"/>
  <c r="BH136" i="1"/>
  <c r="BI136" i="1"/>
  <c r="BJ136" i="1"/>
  <c r="BK136" i="1"/>
  <c r="BP136" i="1"/>
  <c r="BS136" i="1"/>
  <c r="AV135" i="1" a="1"/>
  <c r="AV135" i="1" s="1"/>
  <c r="AW135" i="1" a="1"/>
  <c r="AW135" i="1" s="1"/>
  <c r="AX135" i="1" a="1"/>
  <c r="AX135" i="1" s="1"/>
  <c r="AY135" i="1" a="1"/>
  <c r="AY135" i="1" s="1"/>
  <c r="AZ135" i="1" a="1"/>
  <c r="AZ135" i="1" s="1"/>
  <c r="BA135" i="1" a="1"/>
  <c r="BA135" i="1" s="1"/>
  <c r="BG135" i="1"/>
  <c r="BH135" i="1"/>
  <c r="BI135" i="1"/>
  <c r="BJ135" i="1"/>
  <c r="BK135" i="1"/>
  <c r="BP135" i="1"/>
  <c r="BS135" i="1"/>
  <c r="AV134" i="1" a="1"/>
  <c r="AV134" i="1" s="1"/>
  <c r="AW134" i="1" a="1"/>
  <c r="AW134" i="1" s="1"/>
  <c r="AX134" i="1" a="1"/>
  <c r="AX134" i="1" s="1"/>
  <c r="AY134" i="1" a="1"/>
  <c r="AY134" i="1" s="1"/>
  <c r="AZ134" i="1" a="1"/>
  <c r="AZ134" i="1" s="1"/>
  <c r="BA134" i="1" a="1"/>
  <c r="BA134" i="1" s="1"/>
  <c r="BG134" i="1"/>
  <c r="BH134" i="1"/>
  <c r="BI134" i="1"/>
  <c r="BJ134" i="1"/>
  <c r="BK134" i="1"/>
  <c r="BP134" i="1"/>
  <c r="BS134" i="1"/>
  <c r="AV133" i="1" a="1"/>
  <c r="AV133" i="1" s="1"/>
  <c r="AW133" i="1" a="1"/>
  <c r="AW133" i="1" s="1"/>
  <c r="AX133" i="1" a="1"/>
  <c r="AX133" i="1" s="1"/>
  <c r="AY133" i="1" a="1"/>
  <c r="AY133" i="1" s="1"/>
  <c r="AZ133" i="1" a="1"/>
  <c r="AZ133" i="1" s="1"/>
  <c r="BA133" i="1" a="1"/>
  <c r="BA133" i="1" s="1"/>
  <c r="BG133" i="1"/>
  <c r="BH133" i="1"/>
  <c r="BI133" i="1"/>
  <c r="BJ133" i="1"/>
  <c r="BK133" i="1"/>
  <c r="BP133" i="1"/>
  <c r="BS133" i="1"/>
  <c r="AV132" i="1" a="1"/>
  <c r="AV132" i="1" s="1"/>
  <c r="AW132" i="1" a="1"/>
  <c r="AW132" i="1" s="1"/>
  <c r="AX132" i="1" a="1"/>
  <c r="AX132" i="1" s="1"/>
  <c r="AY132" i="1" a="1"/>
  <c r="AY132" i="1" s="1"/>
  <c r="AZ132" i="1" a="1"/>
  <c r="AZ132" i="1" s="1"/>
  <c r="BA132" i="1" a="1"/>
  <c r="BA132" i="1" s="1"/>
  <c r="BG132" i="1"/>
  <c r="BH132" i="1"/>
  <c r="BI132" i="1"/>
  <c r="BJ132" i="1"/>
  <c r="BK132" i="1"/>
  <c r="BP132" i="1"/>
  <c r="BS132" i="1"/>
  <c r="AV131" i="1" a="1"/>
  <c r="AV131" i="1" s="1"/>
  <c r="AW131" i="1" a="1"/>
  <c r="AW131" i="1" s="1"/>
  <c r="AX131" i="1" a="1"/>
  <c r="AX131" i="1" s="1"/>
  <c r="AY131" i="1" a="1"/>
  <c r="AY131" i="1" s="1"/>
  <c r="AZ131" i="1" a="1"/>
  <c r="AZ131" i="1" s="1"/>
  <c r="BA131" i="1" a="1"/>
  <c r="BA131" i="1" s="1"/>
  <c r="BG131" i="1"/>
  <c r="BH131" i="1"/>
  <c r="BI131" i="1"/>
  <c r="BJ131" i="1"/>
  <c r="BK131" i="1"/>
  <c r="BP131" i="1"/>
  <c r="BS131" i="1"/>
  <c r="AV130" i="1" a="1"/>
  <c r="AV130" i="1" s="1"/>
  <c r="AW130" i="1" a="1"/>
  <c r="AW130" i="1" s="1"/>
  <c r="AX130" i="1" a="1"/>
  <c r="AX130" i="1" s="1"/>
  <c r="AY130" i="1" a="1"/>
  <c r="AY130" i="1" s="1"/>
  <c r="AZ130" i="1" a="1"/>
  <c r="AZ130" i="1" s="1"/>
  <c r="BA130" i="1" a="1"/>
  <c r="BA130" i="1" s="1"/>
  <c r="BG130" i="1"/>
  <c r="BH130" i="1"/>
  <c r="BI130" i="1"/>
  <c r="BJ130" i="1"/>
  <c r="BK130" i="1"/>
  <c r="BP130" i="1"/>
  <c r="BS130" i="1"/>
  <c r="AV129" i="1" a="1"/>
  <c r="AV129" i="1" s="1"/>
  <c r="AW129" i="1" a="1"/>
  <c r="AW129" i="1" s="1"/>
  <c r="AX129" i="1" a="1"/>
  <c r="AX129" i="1" s="1"/>
  <c r="AY129" i="1" a="1"/>
  <c r="AY129" i="1" s="1"/>
  <c r="AZ129" i="1" a="1"/>
  <c r="AZ129" i="1" s="1"/>
  <c r="BA129" i="1" a="1"/>
  <c r="BA129" i="1" s="1"/>
  <c r="BG129" i="1"/>
  <c r="BH129" i="1"/>
  <c r="BI129" i="1"/>
  <c r="BJ129" i="1"/>
  <c r="BK129" i="1"/>
  <c r="BP129" i="1"/>
  <c r="BS129" i="1"/>
  <c r="AV128" i="1" a="1"/>
  <c r="AV128" i="1" s="1"/>
  <c r="AW128" i="1" a="1"/>
  <c r="AW128" i="1" s="1"/>
  <c r="AX128" i="1" a="1"/>
  <c r="AX128" i="1" s="1"/>
  <c r="AY128" i="1" a="1"/>
  <c r="AY128" i="1" s="1"/>
  <c r="AZ128" i="1" a="1"/>
  <c r="AZ128" i="1" s="1"/>
  <c r="BA128" i="1" a="1"/>
  <c r="BA128" i="1" s="1"/>
  <c r="BG128" i="1"/>
  <c r="BH128" i="1"/>
  <c r="BI128" i="1"/>
  <c r="BJ128" i="1"/>
  <c r="BK128" i="1"/>
  <c r="BP128" i="1"/>
  <c r="BS128" i="1"/>
  <c r="AV127" i="1" a="1"/>
  <c r="AV127" i="1" s="1"/>
  <c r="AW127" i="1" a="1"/>
  <c r="AW127" i="1" s="1"/>
  <c r="AX127" i="1" a="1"/>
  <c r="AX127" i="1" s="1"/>
  <c r="AY127" i="1" a="1"/>
  <c r="AY127" i="1" s="1"/>
  <c r="AZ127" i="1" a="1"/>
  <c r="AZ127" i="1" s="1"/>
  <c r="BA127" i="1" a="1"/>
  <c r="BA127" i="1" s="1"/>
  <c r="BG127" i="1"/>
  <c r="BH127" i="1"/>
  <c r="BI127" i="1"/>
  <c r="BJ127" i="1"/>
  <c r="BK127" i="1"/>
  <c r="BP127" i="1"/>
  <c r="BS127" i="1"/>
  <c r="AV126" i="1" a="1"/>
  <c r="AV126" i="1" s="1"/>
  <c r="AW126" i="1" a="1"/>
  <c r="AW126" i="1" s="1"/>
  <c r="AX126" i="1" a="1"/>
  <c r="AX126" i="1" s="1"/>
  <c r="AY126" i="1" a="1"/>
  <c r="AY126" i="1" s="1"/>
  <c r="AZ126" i="1" a="1"/>
  <c r="AZ126" i="1" s="1"/>
  <c r="BA126" i="1" a="1"/>
  <c r="BA126" i="1" s="1"/>
  <c r="BG126" i="1"/>
  <c r="BH126" i="1"/>
  <c r="BI126" i="1"/>
  <c r="BJ126" i="1"/>
  <c r="BK126" i="1"/>
  <c r="BP126" i="1"/>
  <c r="BS126" i="1"/>
  <c r="AV125" i="1" a="1"/>
  <c r="AV125" i="1" s="1"/>
  <c r="AW125" i="1" a="1"/>
  <c r="AW125" i="1" s="1"/>
  <c r="AX125" i="1" a="1"/>
  <c r="AX125" i="1" s="1"/>
  <c r="AY125" i="1" a="1"/>
  <c r="AY125" i="1" s="1"/>
  <c r="AZ125" i="1" a="1"/>
  <c r="AZ125" i="1" s="1"/>
  <c r="BA125" i="1" a="1"/>
  <c r="BA125" i="1" s="1"/>
  <c r="BG125" i="1"/>
  <c r="BH125" i="1"/>
  <c r="BI125" i="1"/>
  <c r="BJ125" i="1"/>
  <c r="BK125" i="1"/>
  <c r="BP125" i="1"/>
  <c r="BS125" i="1"/>
  <c r="AV124" i="1" a="1"/>
  <c r="AV124" i="1" s="1"/>
  <c r="AW124" i="1" a="1"/>
  <c r="AW124" i="1" s="1"/>
  <c r="AX124" i="1" a="1"/>
  <c r="AX124" i="1" s="1"/>
  <c r="AY124" i="1" a="1"/>
  <c r="AY124" i="1" s="1"/>
  <c r="AZ124" i="1" a="1"/>
  <c r="AZ124" i="1" s="1"/>
  <c r="BA124" i="1" a="1"/>
  <c r="BA124" i="1" s="1"/>
  <c r="BG124" i="1"/>
  <c r="BH124" i="1"/>
  <c r="BI124" i="1"/>
  <c r="BJ124" i="1"/>
  <c r="BK124" i="1"/>
  <c r="BP124" i="1"/>
  <c r="BS124" i="1"/>
  <c r="AV123" i="1" a="1"/>
  <c r="AV123" i="1" s="1"/>
  <c r="AW123" i="1" a="1"/>
  <c r="AW123" i="1" s="1"/>
  <c r="AX123" i="1" a="1"/>
  <c r="AX123" i="1" s="1"/>
  <c r="AY123" i="1" a="1"/>
  <c r="AY123" i="1" s="1"/>
  <c r="AZ123" i="1" a="1"/>
  <c r="AZ123" i="1" s="1"/>
  <c r="BA123" i="1" a="1"/>
  <c r="BA123" i="1" s="1"/>
  <c r="BG123" i="1"/>
  <c r="BH123" i="1"/>
  <c r="BI123" i="1"/>
  <c r="BJ123" i="1"/>
  <c r="BK123" i="1"/>
  <c r="BP123" i="1"/>
  <c r="BS123" i="1"/>
  <c r="AV122" i="1" a="1"/>
  <c r="AV122" i="1" s="1"/>
  <c r="AW122" i="1" a="1"/>
  <c r="AW122" i="1" s="1"/>
  <c r="AX122" i="1" a="1"/>
  <c r="AX122" i="1" s="1"/>
  <c r="AY122" i="1" a="1"/>
  <c r="AY122" i="1" s="1"/>
  <c r="AZ122" i="1" a="1"/>
  <c r="AZ122" i="1" s="1"/>
  <c r="BA122" i="1" a="1"/>
  <c r="BA122" i="1" s="1"/>
  <c r="BG122" i="1"/>
  <c r="BH122" i="1"/>
  <c r="BI122" i="1"/>
  <c r="BJ122" i="1"/>
  <c r="BK122" i="1"/>
  <c r="BP122" i="1"/>
  <c r="BS122" i="1"/>
  <c r="AV121" i="1" a="1"/>
  <c r="AV121" i="1" s="1"/>
  <c r="AW121" i="1" a="1"/>
  <c r="AW121" i="1" s="1"/>
  <c r="AX121" i="1" a="1"/>
  <c r="AX121" i="1" s="1"/>
  <c r="AY121" i="1" a="1"/>
  <c r="AY121" i="1" s="1"/>
  <c r="AZ121" i="1" a="1"/>
  <c r="AZ121" i="1" s="1"/>
  <c r="BA121" i="1" a="1"/>
  <c r="BA121" i="1" s="1"/>
  <c r="BG121" i="1"/>
  <c r="BH121" i="1"/>
  <c r="BI121" i="1"/>
  <c r="BJ121" i="1"/>
  <c r="BK121" i="1"/>
  <c r="BP121" i="1"/>
  <c r="BS121" i="1"/>
  <c r="AV120" i="1" a="1"/>
  <c r="AV120" i="1" s="1"/>
  <c r="AW120" i="1" a="1"/>
  <c r="AW120" i="1" s="1"/>
  <c r="AX120" i="1" a="1"/>
  <c r="AX120" i="1" s="1"/>
  <c r="AY120" i="1" a="1"/>
  <c r="AY120" i="1" s="1"/>
  <c r="AZ120" i="1" a="1"/>
  <c r="AZ120" i="1" s="1"/>
  <c r="BA120" i="1" a="1"/>
  <c r="BA120" i="1" s="1"/>
  <c r="BG120" i="1"/>
  <c r="BH120" i="1"/>
  <c r="BI120" i="1"/>
  <c r="BJ120" i="1"/>
  <c r="BK120" i="1"/>
  <c r="BP120" i="1"/>
  <c r="BS120" i="1"/>
  <c r="AV119" i="1" a="1"/>
  <c r="AV119" i="1" s="1"/>
  <c r="AW119" i="1" a="1"/>
  <c r="AW119" i="1" s="1"/>
  <c r="AX119" i="1" a="1"/>
  <c r="AX119" i="1" s="1"/>
  <c r="AY119" i="1" a="1"/>
  <c r="AY119" i="1" s="1"/>
  <c r="AZ119" i="1" a="1"/>
  <c r="AZ119" i="1" s="1"/>
  <c r="BA119" i="1" a="1"/>
  <c r="BA119" i="1" s="1"/>
  <c r="BG119" i="1"/>
  <c r="BH119" i="1"/>
  <c r="BI119" i="1"/>
  <c r="BJ119" i="1"/>
  <c r="BK119" i="1"/>
  <c r="BP119" i="1"/>
  <c r="BS119" i="1"/>
  <c r="AV118" i="1" a="1"/>
  <c r="AV118" i="1" s="1"/>
  <c r="AW118" i="1" a="1"/>
  <c r="AW118" i="1" s="1"/>
  <c r="AX118" i="1" a="1"/>
  <c r="AX118" i="1" s="1"/>
  <c r="AY118" i="1" a="1"/>
  <c r="AY118" i="1" s="1"/>
  <c r="AZ118" i="1" a="1"/>
  <c r="AZ118" i="1" s="1"/>
  <c r="BA118" i="1" a="1"/>
  <c r="BA118" i="1" s="1"/>
  <c r="BG118" i="1"/>
  <c r="BH118" i="1"/>
  <c r="BI118" i="1"/>
  <c r="BJ118" i="1"/>
  <c r="BK118" i="1"/>
  <c r="BP118" i="1"/>
  <c r="BS118" i="1"/>
  <c r="AV117" i="1" a="1"/>
  <c r="AV117" i="1" s="1"/>
  <c r="AW117" i="1" a="1"/>
  <c r="AW117" i="1" s="1"/>
  <c r="AX117" i="1" a="1"/>
  <c r="AX117" i="1" s="1"/>
  <c r="AY117" i="1" a="1"/>
  <c r="AY117" i="1" s="1"/>
  <c r="AZ117" i="1" a="1"/>
  <c r="AZ117" i="1" s="1"/>
  <c r="BA117" i="1" a="1"/>
  <c r="BA117" i="1" s="1"/>
  <c r="BG117" i="1"/>
  <c r="BH117" i="1"/>
  <c r="BI117" i="1"/>
  <c r="BJ117" i="1"/>
  <c r="BK117" i="1"/>
  <c r="BP117" i="1"/>
  <c r="BS117" i="1"/>
  <c r="AV116" i="1" a="1"/>
  <c r="AV116" i="1" s="1"/>
  <c r="AW116" i="1" a="1"/>
  <c r="AW116" i="1" s="1"/>
  <c r="AX116" i="1" a="1"/>
  <c r="AX116" i="1" s="1"/>
  <c r="AY116" i="1" a="1"/>
  <c r="AY116" i="1" s="1"/>
  <c r="AZ116" i="1" a="1"/>
  <c r="AZ116" i="1" s="1"/>
  <c r="BA116" i="1" a="1"/>
  <c r="BA116" i="1" s="1"/>
  <c r="BG116" i="1"/>
  <c r="BH116" i="1"/>
  <c r="BI116" i="1"/>
  <c r="BJ116" i="1"/>
  <c r="BK116" i="1"/>
  <c r="BP116" i="1"/>
  <c r="BS116" i="1"/>
  <c r="AV115" i="1" a="1"/>
  <c r="AV115" i="1" s="1"/>
  <c r="AW115" i="1" a="1"/>
  <c r="AW115" i="1" s="1"/>
  <c r="AX115" i="1" a="1"/>
  <c r="AX115" i="1" s="1"/>
  <c r="AY115" i="1" a="1"/>
  <c r="AY115" i="1" s="1"/>
  <c r="AZ115" i="1" a="1"/>
  <c r="AZ115" i="1" s="1"/>
  <c r="BA115" i="1" a="1"/>
  <c r="BA115" i="1" s="1"/>
  <c r="BG115" i="1"/>
  <c r="BH115" i="1"/>
  <c r="BI115" i="1"/>
  <c r="BJ115" i="1"/>
  <c r="BK115" i="1"/>
  <c r="BP115" i="1"/>
  <c r="BS115" i="1"/>
  <c r="AV114" i="1" a="1"/>
  <c r="AV114" i="1" s="1"/>
  <c r="AW114" i="1" a="1"/>
  <c r="AW114" i="1" s="1"/>
  <c r="AX114" i="1" a="1"/>
  <c r="AX114" i="1" s="1"/>
  <c r="AY114" i="1" a="1"/>
  <c r="AY114" i="1" s="1"/>
  <c r="AZ114" i="1" a="1"/>
  <c r="AZ114" i="1" s="1"/>
  <c r="BA114" i="1" a="1"/>
  <c r="BA114" i="1" s="1"/>
  <c r="BG114" i="1"/>
  <c r="BH114" i="1"/>
  <c r="BI114" i="1"/>
  <c r="BJ114" i="1"/>
  <c r="BK114" i="1"/>
  <c r="BP114" i="1"/>
  <c r="BS114" i="1"/>
  <c r="AV113" i="1" a="1"/>
  <c r="AV113" i="1" s="1"/>
  <c r="AW113" i="1" a="1"/>
  <c r="AW113" i="1" s="1"/>
  <c r="AX113" i="1" a="1"/>
  <c r="AX113" i="1" s="1"/>
  <c r="AY113" i="1" a="1"/>
  <c r="AY113" i="1" s="1"/>
  <c r="AZ113" i="1" a="1"/>
  <c r="AZ113" i="1" s="1"/>
  <c r="BA113" i="1" a="1"/>
  <c r="BA113" i="1" s="1"/>
  <c r="BG113" i="1"/>
  <c r="BH113" i="1"/>
  <c r="BI113" i="1"/>
  <c r="BJ113" i="1"/>
  <c r="BK113" i="1"/>
  <c r="BP113" i="1"/>
  <c r="BS113" i="1"/>
  <c r="AV112" i="1" a="1"/>
  <c r="AV112" i="1" s="1"/>
  <c r="AW112" i="1" a="1"/>
  <c r="AW112" i="1" s="1"/>
  <c r="AX112" i="1" a="1"/>
  <c r="AX112" i="1" s="1"/>
  <c r="AY112" i="1" a="1"/>
  <c r="AY112" i="1" s="1"/>
  <c r="AZ112" i="1" a="1"/>
  <c r="AZ112" i="1" s="1"/>
  <c r="BA112" i="1" a="1"/>
  <c r="BA112" i="1" s="1"/>
  <c r="BG112" i="1"/>
  <c r="BH112" i="1"/>
  <c r="BI112" i="1"/>
  <c r="BJ112" i="1"/>
  <c r="BK112" i="1"/>
  <c r="BP112" i="1"/>
  <c r="BS112" i="1"/>
  <c r="AV111" i="1" a="1"/>
  <c r="AV111" i="1" s="1"/>
  <c r="AW111" i="1" a="1"/>
  <c r="AW111" i="1" s="1"/>
  <c r="AX111" i="1" a="1"/>
  <c r="AX111" i="1" s="1"/>
  <c r="AY111" i="1" a="1"/>
  <c r="AY111" i="1" s="1"/>
  <c r="AZ111" i="1" a="1"/>
  <c r="AZ111" i="1" s="1"/>
  <c r="BA111" i="1" a="1"/>
  <c r="BA111" i="1" s="1"/>
  <c r="BG111" i="1"/>
  <c r="BH111" i="1"/>
  <c r="BI111" i="1"/>
  <c r="BJ111" i="1"/>
  <c r="BK111" i="1"/>
  <c r="BP111" i="1"/>
  <c r="BS111" i="1"/>
  <c r="AV110" i="1" a="1"/>
  <c r="AV110" i="1" s="1"/>
  <c r="AW110" i="1" a="1"/>
  <c r="AW110" i="1" s="1"/>
  <c r="AX110" i="1" a="1"/>
  <c r="AX110" i="1" s="1"/>
  <c r="AY110" i="1" a="1"/>
  <c r="AY110" i="1" s="1"/>
  <c r="AZ110" i="1" a="1"/>
  <c r="AZ110" i="1" s="1"/>
  <c r="BA110" i="1" a="1"/>
  <c r="BA110" i="1" s="1"/>
  <c r="BG110" i="1"/>
  <c r="BH110" i="1"/>
  <c r="BI110" i="1"/>
  <c r="BJ110" i="1"/>
  <c r="BK110" i="1"/>
  <c r="BP110" i="1"/>
  <c r="BS110" i="1"/>
  <c r="AV109" i="1" a="1"/>
  <c r="AV109" i="1" s="1"/>
  <c r="AW109" i="1" a="1"/>
  <c r="AW109" i="1" s="1"/>
  <c r="AX109" i="1" a="1"/>
  <c r="AX109" i="1" s="1"/>
  <c r="AY109" i="1" a="1"/>
  <c r="AY109" i="1" s="1"/>
  <c r="AZ109" i="1" a="1"/>
  <c r="AZ109" i="1" s="1"/>
  <c r="BA109" i="1" a="1"/>
  <c r="BA109" i="1" s="1"/>
  <c r="BG109" i="1"/>
  <c r="BH109" i="1"/>
  <c r="BI109" i="1"/>
  <c r="BJ109" i="1"/>
  <c r="BK109" i="1"/>
  <c r="BP109" i="1"/>
  <c r="BS109" i="1"/>
  <c r="AV108" i="1" a="1"/>
  <c r="AV108" i="1" s="1"/>
  <c r="AW108" i="1" a="1"/>
  <c r="AW108" i="1" s="1"/>
  <c r="AX108" i="1" a="1"/>
  <c r="AX108" i="1" s="1"/>
  <c r="AY108" i="1" a="1"/>
  <c r="AY108" i="1" s="1"/>
  <c r="AZ108" i="1" a="1"/>
  <c r="AZ108" i="1" s="1"/>
  <c r="BA108" i="1" a="1"/>
  <c r="BA108" i="1" s="1"/>
  <c r="BG108" i="1"/>
  <c r="BH108" i="1"/>
  <c r="BI108" i="1"/>
  <c r="BJ108" i="1"/>
  <c r="BK108" i="1"/>
  <c r="BP108" i="1"/>
  <c r="BS108" i="1"/>
  <c r="AV107" i="1" a="1"/>
  <c r="AV107" i="1" s="1"/>
  <c r="AW107" i="1" a="1"/>
  <c r="AW107" i="1" s="1"/>
  <c r="AX107" i="1" a="1"/>
  <c r="AX107" i="1" s="1"/>
  <c r="AY107" i="1" a="1"/>
  <c r="AY107" i="1" s="1"/>
  <c r="AZ107" i="1" a="1"/>
  <c r="AZ107" i="1" s="1"/>
  <c r="BA107" i="1" a="1"/>
  <c r="BA107" i="1" s="1"/>
  <c r="BG107" i="1"/>
  <c r="BH107" i="1"/>
  <c r="BI107" i="1"/>
  <c r="BJ107" i="1"/>
  <c r="BK107" i="1"/>
  <c r="BP107" i="1"/>
  <c r="BS107" i="1"/>
  <c r="AV106" i="1" a="1"/>
  <c r="AV106" i="1" s="1"/>
  <c r="AW106" i="1" a="1"/>
  <c r="AW106" i="1" s="1"/>
  <c r="AX106" i="1" a="1"/>
  <c r="AX106" i="1" s="1"/>
  <c r="AY106" i="1" a="1"/>
  <c r="AY106" i="1" s="1"/>
  <c r="AZ106" i="1" a="1"/>
  <c r="AZ106" i="1" s="1"/>
  <c r="BA106" i="1" a="1"/>
  <c r="BA106" i="1" s="1"/>
  <c r="BG106" i="1"/>
  <c r="BH106" i="1"/>
  <c r="BI106" i="1"/>
  <c r="BJ106" i="1"/>
  <c r="BK106" i="1"/>
  <c r="BP106" i="1"/>
  <c r="BS106" i="1"/>
  <c r="AV105" i="1" a="1"/>
  <c r="AV105" i="1" s="1"/>
  <c r="AW105" i="1" a="1"/>
  <c r="AW105" i="1" s="1"/>
  <c r="AX105" i="1" a="1"/>
  <c r="AX105" i="1" s="1"/>
  <c r="AY105" i="1" a="1"/>
  <c r="AY105" i="1" s="1"/>
  <c r="AZ105" i="1" a="1"/>
  <c r="AZ105" i="1" s="1"/>
  <c r="BA105" i="1" a="1"/>
  <c r="BA105" i="1" s="1"/>
  <c r="BG105" i="1"/>
  <c r="BH105" i="1"/>
  <c r="BI105" i="1"/>
  <c r="BJ105" i="1"/>
  <c r="BK105" i="1"/>
  <c r="BP105" i="1"/>
  <c r="BS105" i="1"/>
  <c r="AV104" i="1" a="1"/>
  <c r="AV104" i="1" s="1"/>
  <c r="AW104" i="1" a="1"/>
  <c r="AW104" i="1" s="1"/>
  <c r="AX104" i="1" a="1"/>
  <c r="AX104" i="1" s="1"/>
  <c r="AY104" i="1" a="1"/>
  <c r="AY104" i="1" s="1"/>
  <c r="AZ104" i="1" a="1"/>
  <c r="AZ104" i="1" s="1"/>
  <c r="BA104" i="1" a="1"/>
  <c r="BA104" i="1" s="1"/>
  <c r="BG104" i="1"/>
  <c r="BH104" i="1"/>
  <c r="BI104" i="1"/>
  <c r="BJ104" i="1"/>
  <c r="BK104" i="1"/>
  <c r="BP104" i="1"/>
  <c r="BS104" i="1"/>
  <c r="AV103" i="1" a="1"/>
  <c r="AV103" i="1" s="1"/>
  <c r="AW103" i="1" a="1"/>
  <c r="AW103" i="1" s="1"/>
  <c r="AX103" i="1" a="1"/>
  <c r="AX103" i="1" s="1"/>
  <c r="AY103" i="1" a="1"/>
  <c r="AY103" i="1" s="1"/>
  <c r="AZ103" i="1" a="1"/>
  <c r="AZ103" i="1" s="1"/>
  <c r="BA103" i="1" a="1"/>
  <c r="BA103" i="1" s="1"/>
  <c r="BG103" i="1"/>
  <c r="BH103" i="1"/>
  <c r="BI103" i="1"/>
  <c r="BJ103" i="1"/>
  <c r="BK103" i="1"/>
  <c r="BP103" i="1"/>
  <c r="BS103" i="1"/>
  <c r="AV102" i="1" a="1"/>
  <c r="AV102" i="1" s="1"/>
  <c r="AW102" i="1" a="1"/>
  <c r="AW102" i="1"/>
  <c r="AX102" i="1" a="1"/>
  <c r="AX102" i="1" s="1"/>
  <c r="AY102" i="1" a="1"/>
  <c r="AY102" i="1" s="1"/>
  <c r="AZ102" i="1" a="1"/>
  <c r="AZ102" i="1" s="1"/>
  <c r="BA102" i="1" a="1"/>
  <c r="BA102" i="1" s="1"/>
  <c r="BG102" i="1"/>
  <c r="BH102" i="1"/>
  <c r="BI102" i="1"/>
  <c r="BJ102" i="1"/>
  <c r="BK102" i="1"/>
  <c r="BP102" i="1"/>
  <c r="BS102" i="1"/>
  <c r="AV101" i="1" a="1"/>
  <c r="AV101" i="1" s="1"/>
  <c r="AW101" i="1" a="1"/>
  <c r="AW101" i="1" s="1"/>
  <c r="AX101" i="1" a="1"/>
  <c r="AX101" i="1" s="1"/>
  <c r="AY101" i="1" a="1"/>
  <c r="AY101" i="1" s="1"/>
  <c r="AZ101" i="1" a="1"/>
  <c r="AZ101" i="1" s="1"/>
  <c r="BA101" i="1" a="1"/>
  <c r="BA101" i="1" s="1"/>
  <c r="BG101" i="1"/>
  <c r="BH101" i="1"/>
  <c r="BI101" i="1"/>
  <c r="BJ101" i="1"/>
  <c r="BK101" i="1"/>
  <c r="BP101" i="1"/>
  <c r="BS101" i="1"/>
  <c r="AV100" i="1" a="1"/>
  <c r="AV100" i="1" s="1"/>
  <c r="AW100" i="1" a="1"/>
  <c r="AW100" i="1" s="1"/>
  <c r="AX100" i="1" a="1"/>
  <c r="AX100" i="1" s="1"/>
  <c r="AY100" i="1" a="1"/>
  <c r="AY100" i="1" s="1"/>
  <c r="AZ100" i="1" a="1"/>
  <c r="AZ100" i="1" s="1"/>
  <c r="BA100" i="1" a="1"/>
  <c r="BA100" i="1" s="1"/>
  <c r="BG100" i="1"/>
  <c r="BH100" i="1"/>
  <c r="BI100" i="1"/>
  <c r="BJ100" i="1"/>
  <c r="BK100" i="1"/>
  <c r="BP100" i="1"/>
  <c r="BS100" i="1"/>
  <c r="AV99" i="1" a="1"/>
  <c r="AV99" i="1" s="1"/>
  <c r="AW99" i="1" a="1"/>
  <c r="AW99" i="1" s="1"/>
  <c r="AX99" i="1" a="1"/>
  <c r="AX99" i="1" s="1"/>
  <c r="AY99" i="1" a="1"/>
  <c r="AY99" i="1" s="1"/>
  <c r="AZ99" i="1" a="1"/>
  <c r="AZ99" i="1" s="1"/>
  <c r="BA99" i="1" a="1"/>
  <c r="BA99" i="1" s="1"/>
  <c r="BG99" i="1"/>
  <c r="BH99" i="1"/>
  <c r="BI99" i="1"/>
  <c r="BJ99" i="1"/>
  <c r="BK99" i="1"/>
  <c r="BP99" i="1"/>
  <c r="BS99" i="1"/>
  <c r="AV98" i="1" a="1"/>
  <c r="AV98" i="1" s="1"/>
  <c r="AW98" i="1" a="1"/>
  <c r="AW98" i="1" s="1"/>
  <c r="AX98" i="1" a="1"/>
  <c r="AX98" i="1" s="1"/>
  <c r="AY98" i="1" a="1"/>
  <c r="AY98" i="1" s="1"/>
  <c r="AZ98" i="1" a="1"/>
  <c r="AZ98" i="1" s="1"/>
  <c r="BA98" i="1" a="1"/>
  <c r="BA98" i="1" s="1"/>
  <c r="BG98" i="1"/>
  <c r="BH98" i="1"/>
  <c r="BI98" i="1"/>
  <c r="BJ98" i="1"/>
  <c r="BK98" i="1"/>
  <c r="BP98" i="1"/>
  <c r="BS98" i="1"/>
  <c r="AV97" i="1" a="1"/>
  <c r="AV97" i="1" s="1"/>
  <c r="AW97" i="1" a="1"/>
  <c r="AW97" i="1" s="1"/>
  <c r="AX97" i="1" a="1"/>
  <c r="AX97" i="1" s="1"/>
  <c r="AY97" i="1" a="1"/>
  <c r="AY97" i="1" s="1"/>
  <c r="AZ97" i="1" a="1"/>
  <c r="AZ97" i="1" s="1"/>
  <c r="BA97" i="1" a="1"/>
  <c r="BA97" i="1" s="1"/>
  <c r="BG97" i="1"/>
  <c r="BH97" i="1"/>
  <c r="BI97" i="1"/>
  <c r="BJ97" i="1"/>
  <c r="BK97" i="1"/>
  <c r="BP97" i="1"/>
  <c r="BS97" i="1"/>
  <c r="AV96" i="1" a="1"/>
  <c r="AV96" i="1" s="1"/>
  <c r="AW96" i="1" a="1"/>
  <c r="AW96" i="1" s="1"/>
  <c r="AX96" i="1" a="1"/>
  <c r="AX96" i="1" s="1"/>
  <c r="AY96" i="1" a="1"/>
  <c r="AY96" i="1" s="1"/>
  <c r="AZ96" i="1" a="1"/>
  <c r="AZ96" i="1" s="1"/>
  <c r="BA96" i="1" a="1"/>
  <c r="BA96" i="1" s="1"/>
  <c r="BG96" i="1"/>
  <c r="BH96" i="1"/>
  <c r="BI96" i="1"/>
  <c r="BJ96" i="1"/>
  <c r="BK96" i="1"/>
  <c r="BP96" i="1"/>
  <c r="BS96" i="1"/>
  <c r="AV95" i="1" a="1"/>
  <c r="AV95" i="1" s="1"/>
  <c r="AW95" i="1" a="1"/>
  <c r="AW95" i="1" s="1"/>
  <c r="AX95" i="1" a="1"/>
  <c r="AX95" i="1" s="1"/>
  <c r="AY95" i="1" a="1"/>
  <c r="AY95" i="1" s="1"/>
  <c r="AZ95" i="1" a="1"/>
  <c r="AZ95" i="1" s="1"/>
  <c r="BA95" i="1" a="1"/>
  <c r="BA95" i="1" s="1"/>
  <c r="BG95" i="1"/>
  <c r="BH95" i="1"/>
  <c r="BI95" i="1"/>
  <c r="BJ95" i="1"/>
  <c r="BK95" i="1"/>
  <c r="BP95" i="1"/>
  <c r="BS95" i="1"/>
  <c r="AV94" i="1" a="1"/>
  <c r="AV94" i="1" s="1"/>
  <c r="AW94" i="1" a="1"/>
  <c r="AW94" i="1" s="1"/>
  <c r="AX94" i="1" a="1"/>
  <c r="AX94" i="1" s="1"/>
  <c r="AY94" i="1" a="1"/>
  <c r="AY94" i="1" s="1"/>
  <c r="AZ94" i="1" a="1"/>
  <c r="AZ94" i="1" s="1"/>
  <c r="BA94" i="1" a="1"/>
  <c r="BA94" i="1" s="1"/>
  <c r="BG94" i="1"/>
  <c r="BH94" i="1"/>
  <c r="BI94" i="1"/>
  <c r="BJ94" i="1"/>
  <c r="BK94" i="1"/>
  <c r="BP94" i="1"/>
  <c r="BS94" i="1"/>
  <c r="AV93" i="1" a="1"/>
  <c r="AV93" i="1" s="1"/>
  <c r="AW93" i="1" a="1"/>
  <c r="AW93" i="1" s="1"/>
  <c r="AX93" i="1" a="1"/>
  <c r="AX93" i="1" s="1"/>
  <c r="AY93" i="1" a="1"/>
  <c r="AY93" i="1" s="1"/>
  <c r="AZ93" i="1" a="1"/>
  <c r="AZ93" i="1" s="1"/>
  <c r="BA93" i="1" a="1"/>
  <c r="BA93" i="1" s="1"/>
  <c r="BG93" i="1"/>
  <c r="BH93" i="1"/>
  <c r="BI93" i="1"/>
  <c r="BJ93" i="1"/>
  <c r="BK93" i="1"/>
  <c r="BP93" i="1"/>
  <c r="BS93" i="1"/>
  <c r="AV92" i="1" a="1"/>
  <c r="AV92" i="1" s="1"/>
  <c r="AW92" i="1" a="1"/>
  <c r="AW92" i="1" s="1"/>
  <c r="AX92" i="1" a="1"/>
  <c r="AX92" i="1" s="1"/>
  <c r="AY92" i="1" a="1"/>
  <c r="AY92" i="1" s="1"/>
  <c r="AZ92" i="1" a="1"/>
  <c r="AZ92" i="1" s="1"/>
  <c r="BA92" i="1" a="1"/>
  <c r="BA92" i="1" s="1"/>
  <c r="BG92" i="1"/>
  <c r="BH92" i="1"/>
  <c r="BI92" i="1"/>
  <c r="BJ92" i="1"/>
  <c r="BK92" i="1"/>
  <c r="BP92" i="1"/>
  <c r="BS92" i="1"/>
  <c r="AV91" i="1" a="1"/>
  <c r="AV91" i="1" s="1"/>
  <c r="AW91" i="1" a="1"/>
  <c r="AW91" i="1" s="1"/>
  <c r="AX91" i="1" a="1"/>
  <c r="AX91" i="1" s="1"/>
  <c r="AY91" i="1" a="1"/>
  <c r="AY91" i="1" s="1"/>
  <c r="AZ91" i="1" a="1"/>
  <c r="AZ91" i="1" s="1"/>
  <c r="BA91" i="1" a="1"/>
  <c r="BA91" i="1" s="1"/>
  <c r="BG91" i="1"/>
  <c r="BH91" i="1"/>
  <c r="BI91" i="1"/>
  <c r="BJ91" i="1"/>
  <c r="BK91" i="1"/>
  <c r="BP91" i="1"/>
  <c r="BS91" i="1"/>
  <c r="AV90" i="1" a="1"/>
  <c r="AV90" i="1" s="1"/>
  <c r="AW90" i="1" a="1"/>
  <c r="AW90" i="1"/>
  <c r="AX90" i="1" a="1"/>
  <c r="AX90" i="1" s="1"/>
  <c r="AY90" i="1" a="1"/>
  <c r="AY90" i="1" s="1"/>
  <c r="AZ90" i="1" a="1"/>
  <c r="AZ90" i="1" s="1"/>
  <c r="BA90" i="1" a="1"/>
  <c r="BA90" i="1" s="1"/>
  <c r="BG90" i="1"/>
  <c r="BH90" i="1"/>
  <c r="BI90" i="1"/>
  <c r="BJ90" i="1"/>
  <c r="BK90" i="1"/>
  <c r="BP90" i="1"/>
  <c r="BS90" i="1"/>
  <c r="AV89" i="1" a="1"/>
  <c r="AV89" i="1" s="1"/>
  <c r="AW89" i="1" a="1"/>
  <c r="AW89" i="1" s="1"/>
  <c r="AX89" i="1" a="1"/>
  <c r="AX89" i="1" s="1"/>
  <c r="AY89" i="1" a="1"/>
  <c r="AY89" i="1" s="1"/>
  <c r="AZ89" i="1" a="1"/>
  <c r="AZ89" i="1" s="1"/>
  <c r="BA89" i="1" a="1"/>
  <c r="BA89" i="1" s="1"/>
  <c r="BG89" i="1"/>
  <c r="BH89" i="1"/>
  <c r="BI89" i="1"/>
  <c r="BJ89" i="1"/>
  <c r="BK89" i="1"/>
  <c r="BP89" i="1"/>
  <c r="BS89" i="1"/>
  <c r="AV88" i="1" a="1"/>
  <c r="AV88" i="1" s="1"/>
  <c r="AW88" i="1" a="1"/>
  <c r="AW88" i="1" s="1"/>
  <c r="AX88" i="1" a="1"/>
  <c r="AX88" i="1" s="1"/>
  <c r="AY88" i="1" a="1"/>
  <c r="AY88" i="1" s="1"/>
  <c r="AZ88" i="1" a="1"/>
  <c r="AZ88" i="1" s="1"/>
  <c r="BA88" i="1" a="1"/>
  <c r="BA88" i="1" s="1"/>
  <c r="BG88" i="1"/>
  <c r="BH88" i="1"/>
  <c r="BI88" i="1"/>
  <c r="BJ88" i="1"/>
  <c r="BK88" i="1"/>
  <c r="BP88" i="1"/>
  <c r="BS88" i="1"/>
  <c r="AV87" i="1" a="1"/>
  <c r="AV87" i="1" s="1"/>
  <c r="AW87" i="1" a="1"/>
  <c r="AW87" i="1" s="1"/>
  <c r="AX87" i="1" a="1"/>
  <c r="AX87" i="1" s="1"/>
  <c r="AY87" i="1" a="1"/>
  <c r="AY87" i="1" s="1"/>
  <c r="AZ87" i="1" a="1"/>
  <c r="AZ87" i="1" s="1"/>
  <c r="BA87" i="1" a="1"/>
  <c r="BA87" i="1" s="1"/>
  <c r="BG87" i="1"/>
  <c r="BH87" i="1"/>
  <c r="BI87" i="1"/>
  <c r="BJ87" i="1"/>
  <c r="BK87" i="1"/>
  <c r="BP87" i="1"/>
  <c r="BS87" i="1"/>
  <c r="AV86" i="1" a="1"/>
  <c r="AV86" i="1" s="1"/>
  <c r="AW86" i="1" a="1"/>
  <c r="AW86" i="1" s="1"/>
  <c r="AX86" i="1" a="1"/>
  <c r="AX86" i="1" s="1"/>
  <c r="AY86" i="1" a="1"/>
  <c r="AY86" i="1" s="1"/>
  <c r="AZ86" i="1" a="1"/>
  <c r="AZ86" i="1" s="1"/>
  <c r="BA86" i="1" a="1"/>
  <c r="BA86" i="1" s="1"/>
  <c r="BG86" i="1"/>
  <c r="BH86" i="1"/>
  <c r="BI86" i="1"/>
  <c r="BJ86" i="1"/>
  <c r="BK86" i="1"/>
  <c r="BP86" i="1"/>
  <c r="BS86" i="1"/>
  <c r="AV85" i="1" a="1"/>
  <c r="AV85" i="1" s="1"/>
  <c r="AW85" i="1" a="1"/>
  <c r="AW85" i="1" s="1"/>
  <c r="AX85" i="1" a="1"/>
  <c r="AX85" i="1" s="1"/>
  <c r="AY85" i="1" a="1"/>
  <c r="AY85" i="1" s="1"/>
  <c r="AZ85" i="1" a="1"/>
  <c r="AZ85" i="1" s="1"/>
  <c r="BA85" i="1" a="1"/>
  <c r="BA85" i="1" s="1"/>
  <c r="BG85" i="1"/>
  <c r="BH85" i="1"/>
  <c r="BI85" i="1"/>
  <c r="BJ85" i="1"/>
  <c r="BK85" i="1"/>
  <c r="BP85" i="1"/>
  <c r="BS85" i="1"/>
  <c r="AV84" i="1" a="1"/>
  <c r="AV84" i="1" s="1"/>
  <c r="AW84" i="1" a="1"/>
  <c r="AW84" i="1" s="1"/>
  <c r="AX84" i="1" a="1"/>
  <c r="AX84" i="1" s="1"/>
  <c r="AY84" i="1" a="1"/>
  <c r="AY84" i="1" s="1"/>
  <c r="AZ84" i="1" a="1"/>
  <c r="AZ84" i="1" s="1"/>
  <c r="BA84" i="1" a="1"/>
  <c r="BA84" i="1" s="1"/>
  <c r="BG84" i="1"/>
  <c r="BH84" i="1"/>
  <c r="BI84" i="1"/>
  <c r="BJ84" i="1"/>
  <c r="BK84" i="1"/>
  <c r="BP84" i="1"/>
  <c r="BS84" i="1"/>
  <c r="AV83" i="1" a="1"/>
  <c r="AV83" i="1" s="1"/>
  <c r="AW83" i="1" a="1"/>
  <c r="AW83" i="1"/>
  <c r="AX83" i="1" a="1"/>
  <c r="AX83" i="1" s="1"/>
  <c r="AY83" i="1" a="1"/>
  <c r="AY83" i="1" s="1"/>
  <c r="AZ83" i="1" a="1"/>
  <c r="AZ83" i="1" s="1"/>
  <c r="BA83" i="1" a="1"/>
  <c r="BA83" i="1" s="1"/>
  <c r="BG83" i="1"/>
  <c r="BH83" i="1"/>
  <c r="BI83" i="1"/>
  <c r="BJ83" i="1"/>
  <c r="BK83" i="1"/>
  <c r="BP83" i="1"/>
  <c r="BS83" i="1"/>
  <c r="AV82" i="1" a="1"/>
  <c r="AV82" i="1" s="1"/>
  <c r="AW82" i="1" a="1"/>
  <c r="AW82" i="1" s="1"/>
  <c r="AX82" i="1" a="1"/>
  <c r="AX82" i="1" s="1"/>
  <c r="AY82" i="1" a="1"/>
  <c r="AY82" i="1" s="1"/>
  <c r="AZ82" i="1" a="1"/>
  <c r="AZ82" i="1" s="1"/>
  <c r="BA82" i="1" a="1"/>
  <c r="BA82" i="1" s="1"/>
  <c r="BG82" i="1"/>
  <c r="BH82" i="1"/>
  <c r="BI82" i="1"/>
  <c r="BJ82" i="1"/>
  <c r="BK82" i="1"/>
  <c r="BP82" i="1"/>
  <c r="BS82" i="1"/>
  <c r="AV81" i="1" a="1"/>
  <c r="AV81" i="1" s="1"/>
  <c r="AW81" i="1" a="1"/>
  <c r="AW81" i="1" s="1"/>
  <c r="AX81" i="1" a="1"/>
  <c r="AX81" i="1" s="1"/>
  <c r="AY81" i="1" a="1"/>
  <c r="AY81" i="1" s="1"/>
  <c r="AZ81" i="1" a="1"/>
  <c r="AZ81" i="1" s="1"/>
  <c r="BA81" i="1" a="1"/>
  <c r="BA81" i="1" s="1"/>
  <c r="BG81" i="1"/>
  <c r="BH81" i="1"/>
  <c r="BI81" i="1"/>
  <c r="BJ81" i="1"/>
  <c r="BK81" i="1"/>
  <c r="BP81" i="1"/>
  <c r="BS81" i="1"/>
  <c r="AV80" i="1" a="1"/>
  <c r="AV80" i="1" s="1"/>
  <c r="AW80" i="1" a="1"/>
  <c r="AW80" i="1" s="1"/>
  <c r="AX80" i="1" a="1"/>
  <c r="AX80" i="1" s="1"/>
  <c r="AY80" i="1" a="1"/>
  <c r="AY80" i="1" s="1"/>
  <c r="AZ80" i="1" a="1"/>
  <c r="AZ80" i="1" s="1"/>
  <c r="BA80" i="1" a="1"/>
  <c r="BA80" i="1" s="1"/>
  <c r="BG80" i="1"/>
  <c r="BH80" i="1"/>
  <c r="BI80" i="1"/>
  <c r="BJ80" i="1"/>
  <c r="BK80" i="1"/>
  <c r="BP80" i="1"/>
  <c r="BS80" i="1"/>
  <c r="AV79" i="1" a="1"/>
  <c r="AV79" i="1" s="1"/>
  <c r="AW79" i="1" a="1"/>
  <c r="AW79" i="1" s="1"/>
  <c r="AX79" i="1" a="1"/>
  <c r="AX79" i="1" s="1"/>
  <c r="AY79" i="1" a="1"/>
  <c r="AY79" i="1" s="1"/>
  <c r="AZ79" i="1" a="1"/>
  <c r="AZ79" i="1" s="1"/>
  <c r="BA79" i="1" a="1"/>
  <c r="BA79" i="1" s="1"/>
  <c r="BG79" i="1"/>
  <c r="BH79" i="1"/>
  <c r="BI79" i="1"/>
  <c r="BJ79" i="1"/>
  <c r="BK79" i="1"/>
  <c r="BP79" i="1"/>
  <c r="BS79" i="1"/>
  <c r="AV78" i="1" a="1"/>
  <c r="AV78" i="1" s="1"/>
  <c r="AW78" i="1" a="1"/>
  <c r="AW78" i="1" s="1"/>
  <c r="AX78" i="1" a="1"/>
  <c r="AX78" i="1" s="1"/>
  <c r="AY78" i="1" a="1"/>
  <c r="AY78" i="1" s="1"/>
  <c r="AZ78" i="1" a="1"/>
  <c r="AZ78" i="1" s="1"/>
  <c r="BA78" i="1" a="1"/>
  <c r="BA78" i="1" s="1"/>
  <c r="BG78" i="1"/>
  <c r="BH78" i="1"/>
  <c r="BI78" i="1"/>
  <c r="BJ78" i="1"/>
  <c r="BK78" i="1"/>
  <c r="BP78" i="1"/>
  <c r="BS78" i="1"/>
  <c r="AV77" i="1" a="1"/>
  <c r="AV77" i="1" s="1"/>
  <c r="AW77" i="1" a="1"/>
  <c r="AW77" i="1" s="1"/>
  <c r="AX77" i="1" a="1"/>
  <c r="AX77" i="1" s="1"/>
  <c r="AY77" i="1" a="1"/>
  <c r="AY77" i="1" s="1"/>
  <c r="AZ77" i="1" a="1"/>
  <c r="AZ77" i="1" s="1"/>
  <c r="BA77" i="1" a="1"/>
  <c r="BA77" i="1" s="1"/>
  <c r="BG77" i="1"/>
  <c r="BH77" i="1"/>
  <c r="BI77" i="1"/>
  <c r="BJ77" i="1"/>
  <c r="BK77" i="1"/>
  <c r="BP77" i="1"/>
  <c r="BS77" i="1"/>
  <c r="AV76" i="1" a="1"/>
  <c r="AV76" i="1" s="1"/>
  <c r="AW76" i="1" a="1"/>
  <c r="AW76" i="1" s="1"/>
  <c r="AX76" i="1" a="1"/>
  <c r="AX76" i="1" s="1"/>
  <c r="AY76" i="1" a="1"/>
  <c r="AY76" i="1" s="1"/>
  <c r="AZ76" i="1" a="1"/>
  <c r="AZ76" i="1" s="1"/>
  <c r="BA76" i="1" a="1"/>
  <c r="BA76" i="1" s="1"/>
  <c r="BG76" i="1"/>
  <c r="BH76" i="1"/>
  <c r="BI76" i="1"/>
  <c r="BJ76" i="1"/>
  <c r="BK76" i="1"/>
  <c r="BP76" i="1"/>
  <c r="BS76" i="1"/>
  <c r="AV75" i="1" a="1"/>
  <c r="AV75" i="1" s="1"/>
  <c r="AW75" i="1" a="1"/>
  <c r="AW75" i="1" s="1"/>
  <c r="AX75" i="1" a="1"/>
  <c r="AX75" i="1" s="1"/>
  <c r="AY75" i="1" a="1"/>
  <c r="AY75" i="1" s="1"/>
  <c r="AZ75" i="1" a="1"/>
  <c r="AZ75" i="1"/>
  <c r="BA75" i="1" a="1"/>
  <c r="BA75" i="1" s="1"/>
  <c r="BG75" i="1"/>
  <c r="BH75" i="1"/>
  <c r="BI75" i="1"/>
  <c r="BJ75" i="1"/>
  <c r="BK75" i="1"/>
  <c r="BP75" i="1"/>
  <c r="BS75" i="1"/>
  <c r="AV74" i="1" a="1"/>
  <c r="AV74" i="1" s="1"/>
  <c r="AW74" i="1" a="1"/>
  <c r="AW74" i="1" s="1"/>
  <c r="AX74" i="1" a="1"/>
  <c r="AX74" i="1" s="1"/>
  <c r="AY74" i="1" a="1"/>
  <c r="AY74" i="1" s="1"/>
  <c r="AZ74" i="1" a="1"/>
  <c r="AZ74" i="1" s="1"/>
  <c r="BA74" i="1" a="1"/>
  <c r="BA74" i="1" s="1"/>
  <c r="BG74" i="1"/>
  <c r="BH74" i="1"/>
  <c r="BI74" i="1"/>
  <c r="BJ74" i="1"/>
  <c r="BK74" i="1"/>
  <c r="BP74" i="1"/>
  <c r="BS74" i="1"/>
  <c r="AV73" i="1" a="1"/>
  <c r="AV73" i="1" s="1"/>
  <c r="AW73" i="1" a="1"/>
  <c r="AW73" i="1" s="1"/>
  <c r="AX73" i="1" a="1"/>
  <c r="AX73" i="1" s="1"/>
  <c r="AY73" i="1" a="1"/>
  <c r="AY73" i="1" s="1"/>
  <c r="AZ73" i="1" a="1"/>
  <c r="AZ73" i="1" s="1"/>
  <c r="BA73" i="1" a="1"/>
  <c r="BA73" i="1" s="1"/>
  <c r="BG73" i="1"/>
  <c r="BH73" i="1"/>
  <c r="BI73" i="1"/>
  <c r="BJ73" i="1"/>
  <c r="BK73" i="1"/>
  <c r="BP73" i="1"/>
  <c r="BS73" i="1"/>
  <c r="AV72" i="1" a="1"/>
  <c r="AV72" i="1" s="1"/>
  <c r="AW72" i="1" a="1"/>
  <c r="AW72" i="1" s="1"/>
  <c r="AX72" i="1" a="1"/>
  <c r="AX72" i="1" s="1"/>
  <c r="AY72" i="1" a="1"/>
  <c r="AY72" i="1" s="1"/>
  <c r="AZ72" i="1" a="1"/>
  <c r="AZ72" i="1" s="1"/>
  <c r="BA72" i="1" a="1"/>
  <c r="BA72" i="1" s="1"/>
  <c r="BG72" i="1"/>
  <c r="BH72" i="1"/>
  <c r="BI72" i="1"/>
  <c r="BJ72" i="1"/>
  <c r="BK72" i="1"/>
  <c r="BP72" i="1"/>
  <c r="BS72" i="1"/>
  <c r="AV71" i="1" a="1"/>
  <c r="AV71" i="1" s="1"/>
  <c r="AW71" i="1" a="1"/>
  <c r="AW71" i="1" s="1"/>
  <c r="AX71" i="1" a="1"/>
  <c r="AX71" i="1" s="1"/>
  <c r="AY71" i="1" a="1"/>
  <c r="AY71" i="1" s="1"/>
  <c r="AZ71" i="1" a="1"/>
  <c r="AZ71" i="1" s="1"/>
  <c r="BA71" i="1" a="1"/>
  <c r="BA71" i="1" s="1"/>
  <c r="BG71" i="1"/>
  <c r="BH71" i="1"/>
  <c r="BI71" i="1"/>
  <c r="BJ71" i="1"/>
  <c r="BK71" i="1"/>
  <c r="BP71" i="1"/>
  <c r="BS71" i="1"/>
  <c r="AV70" i="1" a="1"/>
  <c r="AV70" i="1" s="1"/>
  <c r="AW70" i="1" a="1"/>
  <c r="AW70" i="1" s="1"/>
  <c r="AX70" i="1" a="1"/>
  <c r="AX70" i="1" s="1"/>
  <c r="AY70" i="1" a="1"/>
  <c r="AY70" i="1" s="1"/>
  <c r="AZ70" i="1" a="1"/>
  <c r="AZ70" i="1" s="1"/>
  <c r="BA70" i="1" a="1"/>
  <c r="BA70" i="1" s="1"/>
  <c r="BG70" i="1"/>
  <c r="BH70" i="1"/>
  <c r="BI70" i="1"/>
  <c r="BJ70" i="1"/>
  <c r="BK70" i="1"/>
  <c r="BP70" i="1"/>
  <c r="BS70" i="1"/>
  <c r="AV69" i="1" a="1"/>
  <c r="AV69" i="1" s="1"/>
  <c r="AW69" i="1" a="1"/>
  <c r="AW69" i="1" s="1"/>
  <c r="AX69" i="1" a="1"/>
  <c r="AX69" i="1" s="1"/>
  <c r="AY69" i="1" a="1"/>
  <c r="AY69" i="1" s="1"/>
  <c r="AZ69" i="1" a="1"/>
  <c r="AZ69" i="1" s="1"/>
  <c r="BA69" i="1" a="1"/>
  <c r="BA69" i="1" s="1"/>
  <c r="BG69" i="1"/>
  <c r="BH69" i="1"/>
  <c r="BI69" i="1"/>
  <c r="BJ69" i="1"/>
  <c r="BK69" i="1"/>
  <c r="BP69" i="1"/>
  <c r="BS69" i="1"/>
  <c r="AV68" i="1" a="1"/>
  <c r="AV68" i="1" s="1"/>
  <c r="AW68" i="1" a="1"/>
  <c r="AW68" i="1" s="1"/>
  <c r="AX68" i="1" a="1"/>
  <c r="AX68" i="1" s="1"/>
  <c r="AY68" i="1" a="1"/>
  <c r="AY68" i="1" s="1"/>
  <c r="AZ68" i="1" a="1"/>
  <c r="AZ68" i="1" s="1"/>
  <c r="BA68" i="1" a="1"/>
  <c r="BA68" i="1" s="1"/>
  <c r="BG68" i="1"/>
  <c r="BH68" i="1"/>
  <c r="BI68" i="1"/>
  <c r="BJ68" i="1"/>
  <c r="BK68" i="1"/>
  <c r="BP68" i="1"/>
  <c r="BS68" i="1"/>
  <c r="AV67" i="1" a="1"/>
  <c r="AV67" i="1" s="1"/>
  <c r="AW67" i="1" a="1"/>
  <c r="AW67" i="1" s="1"/>
  <c r="AX67" i="1" a="1"/>
  <c r="AX67" i="1" s="1"/>
  <c r="AY67" i="1" a="1"/>
  <c r="AY67" i="1" s="1"/>
  <c r="AZ67" i="1" a="1"/>
  <c r="AZ67" i="1" s="1"/>
  <c r="BA67" i="1" a="1"/>
  <c r="BA67" i="1" s="1"/>
  <c r="BG67" i="1"/>
  <c r="BH67" i="1"/>
  <c r="BI67" i="1"/>
  <c r="BJ67" i="1"/>
  <c r="BK67" i="1"/>
  <c r="BP67" i="1"/>
  <c r="BS67" i="1"/>
  <c r="AV66" i="1" a="1"/>
  <c r="AV66" i="1" s="1"/>
  <c r="AW66" i="1" a="1"/>
  <c r="AW66" i="1" s="1"/>
  <c r="AX66" i="1" a="1"/>
  <c r="AX66" i="1" s="1"/>
  <c r="AY66" i="1" a="1"/>
  <c r="AY66" i="1" s="1"/>
  <c r="AZ66" i="1" a="1"/>
  <c r="AZ66" i="1" s="1"/>
  <c r="BA66" i="1" a="1"/>
  <c r="BA66" i="1" s="1"/>
  <c r="BG66" i="1"/>
  <c r="BH66" i="1"/>
  <c r="BI66" i="1"/>
  <c r="BJ66" i="1"/>
  <c r="BK66" i="1"/>
  <c r="BP66" i="1"/>
  <c r="BS66" i="1"/>
  <c r="AV65" i="1" a="1"/>
  <c r="AV65" i="1" s="1"/>
  <c r="AW65" i="1" a="1"/>
  <c r="AW65" i="1" s="1"/>
  <c r="AX65" i="1" a="1"/>
  <c r="AX65" i="1" s="1"/>
  <c r="AY65" i="1" a="1"/>
  <c r="AY65" i="1" s="1"/>
  <c r="AZ65" i="1" a="1"/>
  <c r="AZ65" i="1" s="1"/>
  <c r="BA65" i="1" a="1"/>
  <c r="BA65" i="1" s="1"/>
  <c r="BG65" i="1"/>
  <c r="BH65" i="1"/>
  <c r="BI65" i="1"/>
  <c r="BJ65" i="1"/>
  <c r="BK65" i="1"/>
  <c r="BP65" i="1"/>
  <c r="BS65" i="1"/>
  <c r="AV64" i="1" a="1"/>
  <c r="AV64" i="1" s="1"/>
  <c r="AW64" i="1" a="1"/>
  <c r="AW64" i="1" s="1"/>
  <c r="AX64" i="1" a="1"/>
  <c r="AX64" i="1" s="1"/>
  <c r="AY64" i="1" a="1"/>
  <c r="AY64" i="1" s="1"/>
  <c r="AZ64" i="1" a="1"/>
  <c r="AZ64" i="1" s="1"/>
  <c r="BA64" i="1" a="1"/>
  <c r="BA64" i="1" s="1"/>
  <c r="BG64" i="1"/>
  <c r="BH64" i="1"/>
  <c r="BI64" i="1"/>
  <c r="BJ64" i="1"/>
  <c r="BK64" i="1"/>
  <c r="BP64" i="1"/>
  <c r="BS64" i="1"/>
  <c r="AV63" i="1" a="1"/>
  <c r="AV63" i="1" s="1"/>
  <c r="AW63" i="1" a="1"/>
  <c r="AW63" i="1" s="1"/>
  <c r="AX63" i="1" a="1"/>
  <c r="AX63" i="1" s="1"/>
  <c r="AY63" i="1" a="1"/>
  <c r="AY63" i="1" s="1"/>
  <c r="AZ63" i="1" a="1"/>
  <c r="AZ63" i="1" s="1"/>
  <c r="BA63" i="1" a="1"/>
  <c r="BA63" i="1" s="1"/>
  <c r="BG63" i="1"/>
  <c r="BH63" i="1"/>
  <c r="BI63" i="1"/>
  <c r="BJ63" i="1"/>
  <c r="BK63" i="1"/>
  <c r="BP63" i="1"/>
  <c r="BS63" i="1"/>
  <c r="AV62" i="1" a="1"/>
  <c r="AV62" i="1" s="1"/>
  <c r="AW62" i="1" a="1"/>
  <c r="AW62" i="1" s="1"/>
  <c r="AX62" i="1" a="1"/>
  <c r="AX62" i="1" s="1"/>
  <c r="AY62" i="1" a="1"/>
  <c r="AY62" i="1" s="1"/>
  <c r="AZ62" i="1" a="1"/>
  <c r="AZ62" i="1" s="1"/>
  <c r="BA62" i="1" a="1"/>
  <c r="BA62" i="1" s="1"/>
  <c r="BG62" i="1"/>
  <c r="BH62" i="1"/>
  <c r="BI62" i="1"/>
  <c r="BJ62" i="1"/>
  <c r="BK62" i="1"/>
  <c r="BP62" i="1"/>
  <c r="BS62" i="1"/>
  <c r="AV61" i="1" a="1"/>
  <c r="AV61" i="1" s="1"/>
  <c r="AW61" i="1" a="1"/>
  <c r="AW61" i="1"/>
  <c r="AX61" i="1" a="1"/>
  <c r="AX61" i="1" s="1"/>
  <c r="AY61" i="1" a="1"/>
  <c r="AY61" i="1" s="1"/>
  <c r="AZ61" i="1" a="1"/>
  <c r="AZ61" i="1" s="1"/>
  <c r="BA61" i="1" a="1"/>
  <c r="BA61" i="1" s="1"/>
  <c r="BG61" i="1"/>
  <c r="BH61" i="1"/>
  <c r="BI61" i="1"/>
  <c r="BJ61" i="1"/>
  <c r="BK61" i="1"/>
  <c r="BP61" i="1"/>
  <c r="BS61" i="1"/>
  <c r="AV60" i="1" a="1"/>
  <c r="AV60" i="1" s="1"/>
  <c r="AW60" i="1" a="1"/>
  <c r="AW60" i="1" s="1"/>
  <c r="AX60" i="1" a="1"/>
  <c r="AX60" i="1" s="1"/>
  <c r="AY60" i="1" a="1"/>
  <c r="AY60" i="1" s="1"/>
  <c r="AZ60" i="1" a="1"/>
  <c r="AZ60" i="1" s="1"/>
  <c r="BA60" i="1" a="1"/>
  <c r="BA60" i="1" s="1"/>
  <c r="BG60" i="1"/>
  <c r="BH60" i="1"/>
  <c r="BI60" i="1"/>
  <c r="BJ60" i="1"/>
  <c r="BK60" i="1"/>
  <c r="BP60" i="1"/>
  <c r="BS60" i="1"/>
  <c r="AV59" i="1" a="1"/>
  <c r="AV59" i="1" s="1"/>
  <c r="AW59" i="1" a="1"/>
  <c r="AW59" i="1" s="1"/>
  <c r="AX59" i="1" a="1"/>
  <c r="AX59" i="1" s="1"/>
  <c r="AY59" i="1" a="1"/>
  <c r="AY59" i="1" s="1"/>
  <c r="AZ59" i="1" a="1"/>
  <c r="AZ59" i="1" s="1"/>
  <c r="BA59" i="1" a="1"/>
  <c r="BA59" i="1" s="1"/>
  <c r="BG59" i="1"/>
  <c r="BH59" i="1"/>
  <c r="BI59" i="1"/>
  <c r="BJ59" i="1"/>
  <c r="BK59" i="1"/>
  <c r="BP59" i="1"/>
  <c r="BS59" i="1"/>
  <c r="AV58" i="1" a="1"/>
  <c r="AV58" i="1" s="1"/>
  <c r="AW58" i="1" a="1"/>
  <c r="AW58" i="1" s="1"/>
  <c r="AX58" i="1" a="1"/>
  <c r="AX58" i="1" s="1"/>
  <c r="AY58" i="1" a="1"/>
  <c r="AY58" i="1" s="1"/>
  <c r="AZ58" i="1" a="1"/>
  <c r="AZ58" i="1" s="1"/>
  <c r="BA58" i="1" a="1"/>
  <c r="BA58" i="1" s="1"/>
  <c r="BG58" i="1"/>
  <c r="BH58" i="1"/>
  <c r="BI58" i="1"/>
  <c r="BJ58" i="1"/>
  <c r="BK58" i="1"/>
  <c r="BP58" i="1"/>
  <c r="BS58" i="1"/>
  <c r="AV57" i="1" a="1"/>
  <c r="AV57" i="1" s="1"/>
  <c r="AW57" i="1" a="1"/>
  <c r="AW57" i="1" s="1"/>
  <c r="AX57" i="1" a="1"/>
  <c r="AX57" i="1" s="1"/>
  <c r="AY57" i="1" a="1"/>
  <c r="AY57" i="1" s="1"/>
  <c r="AZ57" i="1" a="1"/>
  <c r="AZ57" i="1" s="1"/>
  <c r="BA57" i="1" a="1"/>
  <c r="BA57" i="1" s="1"/>
  <c r="BG57" i="1"/>
  <c r="BH57" i="1"/>
  <c r="BI57" i="1"/>
  <c r="BJ57" i="1"/>
  <c r="BK57" i="1"/>
  <c r="BP57" i="1"/>
  <c r="BS57" i="1"/>
  <c r="AV56" i="1" a="1"/>
  <c r="AV56" i="1" s="1"/>
  <c r="AW56" i="1" a="1"/>
  <c r="AW56" i="1" s="1"/>
  <c r="AX56" i="1" a="1"/>
  <c r="AX56" i="1" s="1"/>
  <c r="AY56" i="1" a="1"/>
  <c r="AY56" i="1" s="1"/>
  <c r="AZ56" i="1" a="1"/>
  <c r="AZ56" i="1" s="1"/>
  <c r="BA56" i="1" a="1"/>
  <c r="BA56" i="1" s="1"/>
  <c r="BG56" i="1"/>
  <c r="BH56" i="1"/>
  <c r="BI56" i="1"/>
  <c r="BJ56" i="1"/>
  <c r="BK56" i="1"/>
  <c r="BP56" i="1"/>
  <c r="BS56" i="1"/>
  <c r="AV55" i="1" a="1"/>
  <c r="AV55" i="1"/>
  <c r="AW55" i="1" a="1"/>
  <c r="AW55" i="1" s="1"/>
  <c r="AX55" i="1" a="1"/>
  <c r="AX55" i="1" s="1"/>
  <c r="AY55" i="1" a="1"/>
  <c r="AY55" i="1" s="1"/>
  <c r="AZ55" i="1" a="1"/>
  <c r="AZ55" i="1" s="1"/>
  <c r="BA55" i="1" a="1"/>
  <c r="BA55" i="1" s="1"/>
  <c r="BG55" i="1"/>
  <c r="BH55" i="1"/>
  <c r="BI55" i="1"/>
  <c r="BJ55" i="1"/>
  <c r="BK55" i="1"/>
  <c r="BP55" i="1"/>
  <c r="BS55" i="1"/>
  <c r="AV54" i="1" a="1"/>
  <c r="AV54" i="1" s="1"/>
  <c r="AW54" i="1" a="1"/>
  <c r="AW54" i="1" s="1"/>
  <c r="AX54" i="1" a="1"/>
  <c r="AX54" i="1" s="1"/>
  <c r="AY54" i="1" a="1"/>
  <c r="AY54" i="1" s="1"/>
  <c r="AZ54" i="1" a="1"/>
  <c r="AZ54" i="1" s="1"/>
  <c r="BA54" i="1" a="1"/>
  <c r="BA54" i="1" s="1"/>
  <c r="BG54" i="1"/>
  <c r="BH54" i="1"/>
  <c r="BI54" i="1"/>
  <c r="BJ54" i="1"/>
  <c r="BK54" i="1"/>
  <c r="BP54" i="1"/>
  <c r="BS54" i="1"/>
  <c r="AV53" i="1" a="1"/>
  <c r="AV53" i="1" s="1"/>
  <c r="AW53" i="1" a="1"/>
  <c r="AW53" i="1"/>
  <c r="AX53" i="1" a="1"/>
  <c r="AX53" i="1" s="1"/>
  <c r="AY53" i="1" a="1"/>
  <c r="AY53" i="1" s="1"/>
  <c r="AZ53" i="1" a="1"/>
  <c r="AZ53" i="1" s="1"/>
  <c r="BA53" i="1" a="1"/>
  <c r="BA53" i="1" s="1"/>
  <c r="BG53" i="1"/>
  <c r="BH53" i="1"/>
  <c r="BI53" i="1"/>
  <c r="BJ53" i="1"/>
  <c r="BK53" i="1"/>
  <c r="BP53" i="1"/>
  <c r="BS53" i="1"/>
  <c r="AV52" i="1" a="1"/>
  <c r="AV52" i="1" s="1"/>
  <c r="AW52" i="1" a="1"/>
  <c r="AW52" i="1" s="1"/>
  <c r="AX52" i="1" a="1"/>
  <c r="AX52" i="1" s="1"/>
  <c r="AY52" i="1" a="1"/>
  <c r="AY52" i="1" s="1"/>
  <c r="AZ52" i="1" a="1"/>
  <c r="AZ52" i="1" s="1"/>
  <c r="BA52" i="1" a="1"/>
  <c r="BA52" i="1" s="1"/>
  <c r="BG52" i="1"/>
  <c r="BH52" i="1"/>
  <c r="BI52" i="1"/>
  <c r="BJ52" i="1"/>
  <c r="BK52" i="1"/>
  <c r="BP52" i="1"/>
  <c r="BS52" i="1"/>
  <c r="AV51" i="1" a="1"/>
  <c r="AV51" i="1" s="1"/>
  <c r="AW51" i="1" a="1"/>
  <c r="AW51" i="1" s="1"/>
  <c r="AX51" i="1" a="1"/>
  <c r="AX51" i="1" s="1"/>
  <c r="AY51" i="1" a="1"/>
  <c r="AY51" i="1" s="1"/>
  <c r="AZ51" i="1" a="1"/>
  <c r="AZ51" i="1" s="1"/>
  <c r="BA51" i="1" a="1"/>
  <c r="BA51" i="1" s="1"/>
  <c r="BG51" i="1"/>
  <c r="BH51" i="1"/>
  <c r="BI51" i="1"/>
  <c r="BJ51" i="1"/>
  <c r="BK51" i="1"/>
  <c r="BP51" i="1"/>
  <c r="BS51" i="1"/>
  <c r="AV50" i="1" a="1"/>
  <c r="AV50" i="1" s="1"/>
  <c r="AW50" i="1" a="1"/>
  <c r="AW50" i="1" s="1"/>
  <c r="AX50" i="1" a="1"/>
  <c r="AX50" i="1" s="1"/>
  <c r="AY50" i="1" a="1"/>
  <c r="AY50" i="1" s="1"/>
  <c r="AZ50" i="1" a="1"/>
  <c r="AZ50" i="1" s="1"/>
  <c r="BA50" i="1" a="1"/>
  <c r="BA50" i="1" s="1"/>
  <c r="BG50" i="1"/>
  <c r="BH50" i="1"/>
  <c r="BI50" i="1"/>
  <c r="BJ50" i="1"/>
  <c r="BK50" i="1"/>
  <c r="BP50" i="1"/>
  <c r="BS50" i="1"/>
  <c r="AV49" i="1" a="1"/>
  <c r="AV49" i="1" s="1"/>
  <c r="AW49" i="1" a="1"/>
  <c r="AW49" i="1" s="1"/>
  <c r="AX49" i="1" a="1"/>
  <c r="AX49" i="1" s="1"/>
  <c r="AY49" i="1" a="1"/>
  <c r="AY49" i="1" s="1"/>
  <c r="AZ49" i="1" a="1"/>
  <c r="AZ49" i="1" s="1"/>
  <c r="BA49" i="1" a="1"/>
  <c r="BA49" i="1" s="1"/>
  <c r="BG49" i="1"/>
  <c r="BH49" i="1"/>
  <c r="BI49" i="1"/>
  <c r="BJ49" i="1"/>
  <c r="BK49" i="1"/>
  <c r="BP49" i="1"/>
  <c r="BS49" i="1"/>
  <c r="AV48" i="1" a="1"/>
  <c r="AV48" i="1" s="1"/>
  <c r="AW48" i="1" a="1"/>
  <c r="AW48" i="1" s="1"/>
  <c r="AX48" i="1" a="1"/>
  <c r="AX48" i="1" s="1"/>
  <c r="AY48" i="1" a="1"/>
  <c r="AY48" i="1" s="1"/>
  <c r="AZ48" i="1" a="1"/>
  <c r="AZ48" i="1" s="1"/>
  <c r="BA48" i="1" a="1"/>
  <c r="BA48" i="1" s="1"/>
  <c r="BG48" i="1"/>
  <c r="BH48" i="1"/>
  <c r="BI48" i="1"/>
  <c r="BJ48" i="1"/>
  <c r="BK48" i="1"/>
  <c r="BP48" i="1"/>
  <c r="BS48" i="1"/>
  <c r="AV47" i="1" a="1"/>
  <c r="AV47" i="1" s="1"/>
  <c r="AW47" i="1" a="1"/>
  <c r="AW47" i="1" s="1"/>
  <c r="AX47" i="1" a="1"/>
  <c r="AX47" i="1" s="1"/>
  <c r="AY47" i="1" a="1"/>
  <c r="AY47" i="1" s="1"/>
  <c r="AZ47" i="1" a="1"/>
  <c r="AZ47" i="1" s="1"/>
  <c r="BA47" i="1" a="1"/>
  <c r="BA47" i="1" s="1"/>
  <c r="BG47" i="1"/>
  <c r="BH47" i="1"/>
  <c r="BI47" i="1"/>
  <c r="BJ47" i="1"/>
  <c r="BK47" i="1"/>
  <c r="BP47" i="1"/>
  <c r="BS47" i="1"/>
  <c r="AV46" i="1" a="1"/>
  <c r="AV46" i="1" s="1"/>
  <c r="AW46" i="1" a="1"/>
  <c r="AW46" i="1" s="1"/>
  <c r="AX46" i="1" a="1"/>
  <c r="AX46" i="1" s="1"/>
  <c r="AY46" i="1" a="1"/>
  <c r="AY46" i="1"/>
  <c r="AZ46" i="1" a="1"/>
  <c r="AZ46" i="1" s="1"/>
  <c r="BA46" i="1" a="1"/>
  <c r="BA46" i="1" s="1"/>
  <c r="BG46" i="1"/>
  <c r="BH46" i="1"/>
  <c r="BI46" i="1"/>
  <c r="BJ46" i="1"/>
  <c r="BK46" i="1"/>
  <c r="BP46" i="1"/>
  <c r="BS46" i="1"/>
  <c r="AV45" i="1" a="1"/>
  <c r="AV45" i="1" s="1"/>
  <c r="AW45" i="1" a="1"/>
  <c r="AW45" i="1" s="1"/>
  <c r="AX45" i="1" a="1"/>
  <c r="AX45" i="1" s="1"/>
  <c r="AY45" i="1" a="1"/>
  <c r="AY45" i="1" s="1"/>
  <c r="AZ45" i="1" a="1"/>
  <c r="AZ45" i="1" s="1"/>
  <c r="BA45" i="1" a="1"/>
  <c r="BA45" i="1" s="1"/>
  <c r="BG45" i="1"/>
  <c r="BH45" i="1"/>
  <c r="BI45" i="1"/>
  <c r="BJ45" i="1"/>
  <c r="BK45" i="1"/>
  <c r="BP45" i="1"/>
  <c r="BS45" i="1"/>
  <c r="AV44" i="1" a="1"/>
  <c r="AV44" i="1" s="1"/>
  <c r="AW44" i="1" a="1"/>
  <c r="AW44" i="1" s="1"/>
  <c r="AX44" i="1" a="1"/>
  <c r="AX44" i="1" s="1"/>
  <c r="AY44" i="1" a="1"/>
  <c r="AY44" i="1" s="1"/>
  <c r="AZ44" i="1" a="1"/>
  <c r="AZ44" i="1" s="1"/>
  <c r="BA44" i="1" a="1"/>
  <c r="BA44" i="1" s="1"/>
  <c r="BG44" i="1"/>
  <c r="BH44" i="1"/>
  <c r="BI44" i="1"/>
  <c r="BJ44" i="1"/>
  <c r="BK44" i="1"/>
  <c r="BP44" i="1"/>
  <c r="BS44" i="1"/>
  <c r="AV43" i="1" a="1"/>
  <c r="AV43" i="1" s="1"/>
  <c r="AW43" i="1" a="1"/>
  <c r="AW43" i="1" s="1"/>
  <c r="AX43" i="1" a="1"/>
  <c r="AX43" i="1" s="1"/>
  <c r="AY43" i="1" a="1"/>
  <c r="AY43" i="1" s="1"/>
  <c r="AZ43" i="1" a="1"/>
  <c r="AZ43" i="1" s="1"/>
  <c r="BA43" i="1" a="1"/>
  <c r="BA43" i="1" s="1"/>
  <c r="BG43" i="1"/>
  <c r="BH43" i="1"/>
  <c r="BI43" i="1"/>
  <c r="BJ43" i="1"/>
  <c r="BK43" i="1"/>
  <c r="BP43" i="1"/>
  <c r="BS43" i="1"/>
  <c r="AV42" i="1" a="1"/>
  <c r="AV42" i="1" s="1"/>
  <c r="AW42" i="1" a="1"/>
  <c r="AW42" i="1" s="1"/>
  <c r="AX42" i="1" a="1"/>
  <c r="AX42" i="1" s="1"/>
  <c r="AY42" i="1" a="1"/>
  <c r="AY42" i="1" s="1"/>
  <c r="AZ42" i="1" a="1"/>
  <c r="AZ42" i="1" s="1"/>
  <c r="BA42" i="1" a="1"/>
  <c r="BA42" i="1" s="1"/>
  <c r="BG42" i="1"/>
  <c r="BH42" i="1"/>
  <c r="BI42" i="1"/>
  <c r="BJ42" i="1"/>
  <c r="BK42" i="1"/>
  <c r="BP42" i="1"/>
  <c r="BS42" i="1"/>
  <c r="AV41" i="1" a="1"/>
  <c r="AV41" i="1" s="1"/>
  <c r="AW41" i="1" a="1"/>
  <c r="AW41" i="1" s="1"/>
  <c r="AX41" i="1" a="1"/>
  <c r="AX41" i="1" s="1"/>
  <c r="AY41" i="1" a="1"/>
  <c r="AY41" i="1" s="1"/>
  <c r="AZ41" i="1" a="1"/>
  <c r="AZ41" i="1" s="1"/>
  <c r="BA41" i="1" a="1"/>
  <c r="BA41" i="1" s="1"/>
  <c r="BG41" i="1"/>
  <c r="BH41" i="1"/>
  <c r="BI41" i="1"/>
  <c r="BJ41" i="1"/>
  <c r="BK41" i="1"/>
  <c r="BP41" i="1"/>
  <c r="BS41" i="1"/>
  <c r="AV40" i="1" a="1"/>
  <c r="AV40" i="1" s="1"/>
  <c r="AW40" i="1" a="1"/>
  <c r="AW40" i="1" s="1"/>
  <c r="AX40" i="1" a="1"/>
  <c r="AX40" i="1" s="1"/>
  <c r="AY40" i="1" a="1"/>
  <c r="AY40" i="1" s="1"/>
  <c r="AZ40" i="1" a="1"/>
  <c r="AZ40" i="1" s="1"/>
  <c r="BA40" i="1" a="1"/>
  <c r="BA40" i="1" s="1"/>
  <c r="BG40" i="1"/>
  <c r="BH40" i="1"/>
  <c r="BI40" i="1"/>
  <c r="BJ40" i="1"/>
  <c r="BK40" i="1"/>
  <c r="BP40" i="1"/>
  <c r="BS40" i="1"/>
  <c r="AV39" i="1" a="1"/>
  <c r="AV39" i="1"/>
  <c r="AW39" i="1" a="1"/>
  <c r="AW39" i="1" s="1"/>
  <c r="AX39" i="1" a="1"/>
  <c r="AX39" i="1" s="1"/>
  <c r="AY39" i="1" a="1"/>
  <c r="AY39" i="1" s="1"/>
  <c r="AZ39" i="1" a="1"/>
  <c r="AZ39" i="1" s="1"/>
  <c r="BA39" i="1" a="1"/>
  <c r="BA39" i="1" s="1"/>
  <c r="BG39" i="1"/>
  <c r="BH39" i="1"/>
  <c r="BI39" i="1"/>
  <c r="BJ39" i="1"/>
  <c r="BK39" i="1"/>
  <c r="BP39" i="1"/>
  <c r="BS39" i="1"/>
  <c r="AV38" i="1" a="1"/>
  <c r="AV38" i="1" s="1"/>
  <c r="AW38" i="1" a="1"/>
  <c r="AW38" i="1" s="1"/>
  <c r="AX38" i="1" a="1"/>
  <c r="AX38" i="1" s="1"/>
  <c r="AY38" i="1" a="1"/>
  <c r="AY38" i="1" s="1"/>
  <c r="AZ38" i="1" a="1"/>
  <c r="AZ38" i="1" s="1"/>
  <c r="BA38" i="1" a="1"/>
  <c r="BA38" i="1" s="1"/>
  <c r="BG38" i="1"/>
  <c r="BH38" i="1"/>
  <c r="BI38" i="1"/>
  <c r="BJ38" i="1"/>
  <c r="BK38" i="1"/>
  <c r="BP38" i="1"/>
  <c r="BS38" i="1"/>
  <c r="AV37" i="1" a="1"/>
  <c r="AV37" i="1" s="1"/>
  <c r="AW37" i="1" a="1"/>
  <c r="AW37" i="1" s="1"/>
  <c r="AX37" i="1" a="1"/>
  <c r="AX37" i="1" s="1"/>
  <c r="AY37" i="1" a="1"/>
  <c r="AY37" i="1" s="1"/>
  <c r="AZ37" i="1" a="1"/>
  <c r="AZ37" i="1"/>
  <c r="BA37" i="1" a="1"/>
  <c r="BA37" i="1" s="1"/>
  <c r="BG37" i="1"/>
  <c r="BH37" i="1"/>
  <c r="BI37" i="1"/>
  <c r="BJ37" i="1"/>
  <c r="BK37" i="1"/>
  <c r="BP37" i="1"/>
  <c r="BS37" i="1"/>
  <c r="AV36" i="1" a="1"/>
  <c r="AV36" i="1" s="1"/>
  <c r="AW36" i="1" a="1"/>
  <c r="AW36" i="1" s="1"/>
  <c r="AX36" i="1" a="1"/>
  <c r="AX36" i="1" s="1"/>
  <c r="AY36" i="1" a="1"/>
  <c r="AY36" i="1" s="1"/>
  <c r="AZ36" i="1" a="1"/>
  <c r="AZ36" i="1" s="1"/>
  <c r="BA36" i="1" a="1"/>
  <c r="BA36" i="1" s="1"/>
  <c r="BG36" i="1"/>
  <c r="BH36" i="1"/>
  <c r="BI36" i="1"/>
  <c r="BJ36" i="1"/>
  <c r="BK36" i="1"/>
  <c r="BP36" i="1"/>
  <c r="BS36" i="1"/>
  <c r="AV35" i="1" a="1"/>
  <c r="AV35" i="1" s="1"/>
  <c r="AW35" i="1" a="1"/>
  <c r="AW35" i="1" s="1"/>
  <c r="AX35" i="1" a="1"/>
  <c r="AX35" i="1" s="1"/>
  <c r="AY35" i="1" a="1"/>
  <c r="AY35" i="1" s="1"/>
  <c r="AZ35" i="1" a="1"/>
  <c r="AZ35" i="1" s="1"/>
  <c r="BA35" i="1" a="1"/>
  <c r="BA35" i="1" s="1"/>
  <c r="BG35" i="1"/>
  <c r="BH35" i="1"/>
  <c r="BI35" i="1"/>
  <c r="BJ35" i="1"/>
  <c r="BK35" i="1"/>
  <c r="BP35" i="1"/>
  <c r="BS35" i="1"/>
  <c r="AV34" i="1" a="1"/>
  <c r="AV34" i="1" s="1"/>
  <c r="AW34" i="1" a="1"/>
  <c r="AW34" i="1" s="1"/>
  <c r="AX34" i="1" a="1"/>
  <c r="AX34" i="1" s="1"/>
  <c r="AY34" i="1" a="1"/>
  <c r="AY34" i="1" s="1"/>
  <c r="AZ34" i="1" a="1"/>
  <c r="AZ34" i="1" s="1"/>
  <c r="BA34" i="1" a="1"/>
  <c r="BA34" i="1" s="1"/>
  <c r="BG34" i="1"/>
  <c r="BH34" i="1"/>
  <c r="BI34" i="1"/>
  <c r="BJ34" i="1"/>
  <c r="BK34" i="1"/>
  <c r="BP34" i="1"/>
  <c r="BS34" i="1"/>
  <c r="AV33" i="1" a="1"/>
  <c r="AV33" i="1" s="1"/>
  <c r="AW33" i="1" a="1"/>
  <c r="AW33" i="1" s="1"/>
  <c r="AX33" i="1" a="1"/>
  <c r="AX33" i="1" s="1"/>
  <c r="AY33" i="1" a="1"/>
  <c r="AY33" i="1" s="1"/>
  <c r="AZ33" i="1" a="1"/>
  <c r="AZ33" i="1" s="1"/>
  <c r="BA33" i="1" a="1"/>
  <c r="BA33" i="1" s="1"/>
  <c r="BG33" i="1"/>
  <c r="BH33" i="1"/>
  <c r="BI33" i="1"/>
  <c r="BJ33" i="1"/>
  <c r="BK33" i="1"/>
  <c r="BP33" i="1"/>
  <c r="BS33" i="1"/>
  <c r="AV32" i="1" a="1"/>
  <c r="AV32" i="1" s="1"/>
  <c r="AW32" i="1" a="1"/>
  <c r="AW32" i="1" s="1"/>
  <c r="AX32" i="1" a="1"/>
  <c r="AX32" i="1" s="1"/>
  <c r="AY32" i="1" a="1"/>
  <c r="AY32" i="1" s="1"/>
  <c r="AZ32" i="1" a="1"/>
  <c r="AZ32" i="1" s="1"/>
  <c r="BA32" i="1" a="1"/>
  <c r="BA32" i="1" s="1"/>
  <c r="BG32" i="1"/>
  <c r="BH32" i="1"/>
  <c r="BI32" i="1"/>
  <c r="BJ32" i="1"/>
  <c r="BK32" i="1"/>
  <c r="BP32" i="1"/>
  <c r="BS32" i="1"/>
  <c r="AV31" i="1" a="1"/>
  <c r="AV31" i="1" s="1"/>
  <c r="AW31" i="1" a="1"/>
  <c r="AW31" i="1" s="1"/>
  <c r="AX31" i="1" a="1"/>
  <c r="AX31" i="1" s="1"/>
  <c r="AY31" i="1" a="1"/>
  <c r="AY31" i="1" s="1"/>
  <c r="AZ31" i="1" a="1"/>
  <c r="AZ31" i="1" s="1"/>
  <c r="BA31" i="1" a="1"/>
  <c r="BA31" i="1" s="1"/>
  <c r="BG31" i="1"/>
  <c r="BH31" i="1"/>
  <c r="BI31" i="1"/>
  <c r="BJ31" i="1"/>
  <c r="BK31" i="1"/>
  <c r="BP31" i="1"/>
  <c r="BS31" i="1"/>
  <c r="AV30" i="1" a="1"/>
  <c r="AV30" i="1" s="1"/>
  <c r="AW30" i="1" a="1"/>
  <c r="AW30" i="1" s="1"/>
  <c r="AX30" i="1" a="1"/>
  <c r="AX30" i="1" s="1"/>
  <c r="AY30" i="1" a="1"/>
  <c r="AY30" i="1" s="1"/>
  <c r="AZ30" i="1" a="1"/>
  <c r="AZ30" i="1" s="1"/>
  <c r="BA30" i="1" a="1"/>
  <c r="BA30" i="1" s="1"/>
  <c r="BG30" i="1"/>
  <c r="BH30" i="1"/>
  <c r="BI30" i="1"/>
  <c r="BJ30" i="1"/>
  <c r="BK30" i="1"/>
  <c r="BP30" i="1"/>
  <c r="BS30" i="1"/>
  <c r="AV29" i="1" a="1"/>
  <c r="AV29" i="1"/>
  <c r="AW29" i="1" a="1"/>
  <c r="AW29" i="1" s="1"/>
  <c r="AX29" i="1" a="1"/>
  <c r="AX29" i="1" s="1"/>
  <c r="AY29" i="1" a="1"/>
  <c r="AY29" i="1" s="1"/>
  <c r="AZ29" i="1" a="1"/>
  <c r="AZ29" i="1" s="1"/>
  <c r="BA29" i="1" a="1"/>
  <c r="BA29" i="1" s="1"/>
  <c r="BG29" i="1"/>
  <c r="BH29" i="1"/>
  <c r="BI29" i="1"/>
  <c r="BJ29" i="1"/>
  <c r="BK29" i="1"/>
  <c r="BP29" i="1"/>
  <c r="BS29" i="1"/>
  <c r="AV28" i="1" a="1"/>
  <c r="AV28" i="1" s="1"/>
  <c r="AW28" i="1" a="1"/>
  <c r="AW28" i="1" s="1"/>
  <c r="AX28" i="1" a="1"/>
  <c r="AX28" i="1" s="1"/>
  <c r="AY28" i="1" a="1"/>
  <c r="AY28" i="1" s="1"/>
  <c r="AZ28" i="1" a="1"/>
  <c r="AZ28" i="1" s="1"/>
  <c r="BA28" i="1" a="1"/>
  <c r="BA28" i="1" s="1"/>
  <c r="BG28" i="1"/>
  <c r="BH28" i="1"/>
  <c r="BI28" i="1"/>
  <c r="BJ28" i="1"/>
  <c r="BK28" i="1"/>
  <c r="BP28" i="1"/>
  <c r="BS28" i="1"/>
  <c r="AV27" i="1" a="1"/>
  <c r="AV27" i="1" s="1"/>
  <c r="AW27" i="1" a="1"/>
  <c r="AW27" i="1" s="1"/>
  <c r="AX27" i="1" a="1"/>
  <c r="AX27" i="1" s="1"/>
  <c r="AY27" i="1" a="1"/>
  <c r="AY27" i="1" s="1"/>
  <c r="AZ27" i="1" a="1"/>
  <c r="AZ27" i="1" s="1"/>
  <c r="BA27" i="1" a="1"/>
  <c r="BA27" i="1" s="1"/>
  <c r="BG27" i="1"/>
  <c r="BH27" i="1"/>
  <c r="BI27" i="1"/>
  <c r="BJ27" i="1"/>
  <c r="BK27" i="1"/>
  <c r="BP27" i="1"/>
  <c r="BS27" i="1"/>
  <c r="AV26" i="1" a="1"/>
  <c r="AV26" i="1" s="1"/>
  <c r="AW26" i="1" a="1"/>
  <c r="AW26" i="1" s="1"/>
  <c r="AX26" i="1" a="1"/>
  <c r="AX26" i="1" s="1"/>
  <c r="AY26" i="1" a="1"/>
  <c r="AY26" i="1" s="1"/>
  <c r="AZ26" i="1" a="1"/>
  <c r="AZ26" i="1" s="1"/>
  <c r="BA26" i="1" a="1"/>
  <c r="BA26" i="1" s="1"/>
  <c r="BG26" i="1"/>
  <c r="BH26" i="1"/>
  <c r="BI26" i="1"/>
  <c r="BJ26" i="1"/>
  <c r="BK26" i="1"/>
  <c r="BP26" i="1"/>
  <c r="BS26" i="1"/>
  <c r="AV25" i="1" a="1"/>
  <c r="AV25" i="1" s="1"/>
  <c r="AW25" i="1" a="1"/>
  <c r="AW25" i="1" s="1"/>
  <c r="AX25" i="1" a="1"/>
  <c r="AX25" i="1" s="1"/>
  <c r="AY25" i="1" a="1"/>
  <c r="AY25" i="1" s="1"/>
  <c r="AZ25" i="1" a="1"/>
  <c r="AZ25" i="1" s="1"/>
  <c r="BA25" i="1" a="1"/>
  <c r="BA25" i="1" s="1"/>
  <c r="BG25" i="1"/>
  <c r="BH25" i="1"/>
  <c r="BI25" i="1"/>
  <c r="BJ25" i="1"/>
  <c r="BK25" i="1"/>
  <c r="BP25" i="1"/>
  <c r="BS25" i="1"/>
  <c r="AV24" i="1" a="1"/>
  <c r="AV24" i="1" s="1"/>
  <c r="AW24" i="1" a="1"/>
  <c r="AW24" i="1" s="1"/>
  <c r="AX24" i="1" a="1"/>
  <c r="AX24" i="1" s="1"/>
  <c r="AY24" i="1" a="1"/>
  <c r="AY24" i="1" s="1"/>
  <c r="AZ24" i="1" a="1"/>
  <c r="AZ24" i="1" s="1"/>
  <c r="BA24" i="1" a="1"/>
  <c r="BA24" i="1" s="1"/>
  <c r="BG24" i="1"/>
  <c r="BH24" i="1"/>
  <c r="BI24" i="1"/>
  <c r="BJ24" i="1"/>
  <c r="BK24" i="1"/>
  <c r="BP24" i="1"/>
  <c r="BS24" i="1"/>
  <c r="AV23" i="1" a="1"/>
  <c r="AV23" i="1" s="1"/>
  <c r="AW23" i="1" a="1"/>
  <c r="AW23" i="1" s="1"/>
  <c r="AX23" i="1" a="1"/>
  <c r="AX23" i="1" s="1"/>
  <c r="AY23" i="1" a="1"/>
  <c r="AY23" i="1" s="1"/>
  <c r="AZ23" i="1" a="1"/>
  <c r="AZ23" i="1" s="1"/>
  <c r="BA23" i="1" a="1"/>
  <c r="BA23" i="1" s="1"/>
  <c r="BG23" i="1"/>
  <c r="BH23" i="1"/>
  <c r="BI23" i="1"/>
  <c r="BJ23" i="1"/>
  <c r="BK23" i="1"/>
  <c r="BP23" i="1"/>
  <c r="BS23" i="1"/>
  <c r="AV22" i="1" a="1"/>
  <c r="AV22" i="1"/>
  <c r="AW22" i="1" a="1"/>
  <c r="AW22" i="1" s="1"/>
  <c r="AX22" i="1" a="1"/>
  <c r="AX22" i="1" s="1"/>
  <c r="AY22" i="1" a="1"/>
  <c r="AY22" i="1" s="1"/>
  <c r="AZ22" i="1" a="1"/>
  <c r="AZ22" i="1" s="1"/>
  <c r="BA22" i="1" a="1"/>
  <c r="BA22" i="1" s="1"/>
  <c r="BG22" i="1"/>
  <c r="BH22" i="1"/>
  <c r="BI22" i="1"/>
  <c r="BJ22" i="1"/>
  <c r="BK22" i="1"/>
  <c r="BP22" i="1"/>
  <c r="BS22" i="1"/>
  <c r="AV21" i="1" a="1"/>
  <c r="AV21" i="1" s="1"/>
  <c r="AW21" i="1" a="1"/>
  <c r="AW21" i="1" s="1"/>
  <c r="AX21" i="1" a="1"/>
  <c r="AX21" i="1" s="1"/>
  <c r="AY21" i="1" a="1"/>
  <c r="AY21" i="1" s="1"/>
  <c r="AZ21" i="1" a="1"/>
  <c r="AZ21" i="1" s="1"/>
  <c r="BA21" i="1" a="1"/>
  <c r="BA21" i="1" s="1"/>
  <c r="BG21" i="1"/>
  <c r="BH21" i="1"/>
  <c r="BI21" i="1"/>
  <c r="BJ21" i="1"/>
  <c r="BK21" i="1"/>
  <c r="BP21" i="1"/>
  <c r="BS21" i="1"/>
  <c r="AV20" i="1" a="1"/>
  <c r="AV20" i="1" s="1"/>
  <c r="AW20" i="1" a="1"/>
  <c r="AW20" i="1" s="1"/>
  <c r="AX20" i="1" a="1"/>
  <c r="AX20" i="1" s="1"/>
  <c r="AY20" i="1" a="1"/>
  <c r="AY20" i="1" s="1"/>
  <c r="AZ20" i="1" a="1"/>
  <c r="AZ20" i="1" s="1"/>
  <c r="BA20" i="1" a="1"/>
  <c r="BA20" i="1" s="1"/>
  <c r="BG20" i="1"/>
  <c r="BH20" i="1"/>
  <c r="BI20" i="1"/>
  <c r="BJ20" i="1"/>
  <c r="BK20" i="1"/>
  <c r="BP20" i="1"/>
  <c r="BS20" i="1"/>
  <c r="AV19" i="1" a="1"/>
  <c r="AV19" i="1" s="1"/>
  <c r="AW19" i="1" a="1"/>
  <c r="AW19" i="1" s="1"/>
  <c r="AX19" i="1" a="1"/>
  <c r="AX19" i="1" s="1"/>
  <c r="AY19" i="1" a="1"/>
  <c r="AY19" i="1"/>
  <c r="AZ19" i="1" a="1"/>
  <c r="AZ19" i="1" s="1"/>
  <c r="BA19" i="1" a="1"/>
  <c r="BA19" i="1" s="1"/>
  <c r="BG19" i="1"/>
  <c r="BH19" i="1"/>
  <c r="BI19" i="1"/>
  <c r="BJ19" i="1"/>
  <c r="BK19" i="1"/>
  <c r="BP19" i="1"/>
  <c r="BS19" i="1"/>
  <c r="AV18" i="1" a="1"/>
  <c r="AV18" i="1" s="1"/>
  <c r="AW18" i="1" a="1"/>
  <c r="AW18" i="1" s="1"/>
  <c r="AX18" i="1" a="1"/>
  <c r="AX18" i="1" s="1"/>
  <c r="AY18" i="1" a="1"/>
  <c r="AY18" i="1" s="1"/>
  <c r="AZ18" i="1" a="1"/>
  <c r="AZ18" i="1" s="1"/>
  <c r="BA18" i="1" a="1"/>
  <c r="BA18" i="1" s="1"/>
  <c r="BG18" i="1"/>
  <c r="BH18" i="1"/>
  <c r="BI18" i="1"/>
  <c r="BJ18" i="1"/>
  <c r="BK18" i="1"/>
  <c r="BP18" i="1"/>
  <c r="BS18" i="1"/>
  <c r="AV17" i="1" a="1"/>
  <c r="AV17" i="1" s="1"/>
  <c r="AW17" i="1" a="1"/>
  <c r="AW17" i="1" s="1"/>
  <c r="AX17" i="1" a="1"/>
  <c r="AX17" i="1" s="1"/>
  <c r="AY17" i="1" a="1"/>
  <c r="AY17" i="1" s="1"/>
  <c r="AZ17" i="1" a="1"/>
  <c r="AZ17" i="1" s="1"/>
  <c r="BA17" i="1" a="1"/>
  <c r="BA17" i="1" s="1"/>
  <c r="BG17" i="1"/>
  <c r="BH17" i="1"/>
  <c r="BI17" i="1"/>
  <c r="BJ17" i="1"/>
  <c r="BK17" i="1"/>
  <c r="BP17" i="1"/>
  <c r="BS17" i="1"/>
  <c r="AV16" i="1" a="1"/>
  <c r="AV16" i="1" s="1"/>
  <c r="AW16" i="1" a="1"/>
  <c r="AW16" i="1" s="1"/>
  <c r="AX16" i="1" a="1"/>
  <c r="AX16" i="1" s="1"/>
  <c r="AY16" i="1" a="1"/>
  <c r="AY16" i="1" s="1"/>
  <c r="AZ16" i="1" a="1"/>
  <c r="AZ16" i="1" s="1"/>
  <c r="BA16" i="1" a="1"/>
  <c r="BA16" i="1"/>
  <c r="BG16" i="1"/>
  <c r="BH16" i="1"/>
  <c r="BI16" i="1"/>
  <c r="BJ16" i="1"/>
  <c r="BK16" i="1"/>
  <c r="BP16" i="1"/>
  <c r="BS16" i="1"/>
  <c r="AV15" i="1" a="1"/>
  <c r="AV15" i="1" s="1"/>
  <c r="AW15" i="1" a="1"/>
  <c r="AW15" i="1" s="1"/>
  <c r="AX15" i="1" a="1"/>
  <c r="AX15" i="1" s="1"/>
  <c r="AY15" i="1" a="1"/>
  <c r="AY15" i="1" s="1"/>
  <c r="AZ15" i="1" a="1"/>
  <c r="AZ15" i="1" s="1"/>
  <c r="BA15" i="1" a="1"/>
  <c r="BA15" i="1" s="1"/>
  <c r="BG15" i="1"/>
  <c r="BH15" i="1"/>
  <c r="BI15" i="1"/>
  <c r="BJ15" i="1"/>
  <c r="BK15" i="1"/>
  <c r="BP15" i="1"/>
  <c r="BS15" i="1"/>
  <c r="AV14" i="1" a="1"/>
  <c r="AV14" i="1" s="1"/>
  <c r="AW14" i="1" a="1"/>
  <c r="AW14" i="1" s="1"/>
  <c r="AX14" i="1" a="1"/>
  <c r="AX14" i="1" s="1"/>
  <c r="AY14" i="1" a="1"/>
  <c r="AY14" i="1" s="1"/>
  <c r="AZ14" i="1" a="1"/>
  <c r="AZ14" i="1" s="1"/>
  <c r="BA14" i="1" a="1"/>
  <c r="BA14" i="1" s="1"/>
  <c r="BG14" i="1"/>
  <c r="BH14" i="1"/>
  <c r="BI14" i="1"/>
  <c r="BJ14" i="1"/>
  <c r="BK14" i="1"/>
  <c r="BP14" i="1"/>
  <c r="BS14" i="1"/>
  <c r="AV13" i="1" a="1"/>
  <c r="AV13" i="1" s="1"/>
  <c r="AW13" i="1" a="1"/>
  <c r="AW13" i="1" s="1"/>
  <c r="AX13" i="1" a="1"/>
  <c r="AX13" i="1" s="1"/>
  <c r="AY13" i="1" a="1"/>
  <c r="AY13" i="1" s="1"/>
  <c r="AZ13" i="1" a="1"/>
  <c r="AZ13" i="1" s="1"/>
  <c r="BA13" i="1" a="1"/>
  <c r="BA13" i="1" s="1"/>
  <c r="BG13" i="1"/>
  <c r="BH13" i="1"/>
  <c r="BI13" i="1"/>
  <c r="BJ13" i="1"/>
  <c r="BK13" i="1"/>
  <c r="BP13" i="1"/>
  <c r="BS13" i="1"/>
  <c r="AV12" i="1" a="1"/>
  <c r="AV12" i="1" s="1"/>
  <c r="AW12" i="1" a="1"/>
  <c r="AW12" i="1"/>
  <c r="AX12" i="1" a="1"/>
  <c r="AX12" i="1" s="1"/>
  <c r="AY12" i="1" a="1"/>
  <c r="AY12" i="1" s="1"/>
  <c r="AZ12" i="1" a="1"/>
  <c r="AZ12" i="1" s="1"/>
  <c r="BA12" i="1" a="1"/>
  <c r="BA12" i="1" s="1"/>
  <c r="BG12" i="1"/>
  <c r="BH12" i="1"/>
  <c r="BI12" i="1"/>
  <c r="BJ12" i="1"/>
  <c r="BK12" i="1"/>
  <c r="BP12" i="1"/>
  <c r="BS12" i="1"/>
  <c r="AV11" i="1" a="1"/>
  <c r="AV11" i="1" s="1"/>
  <c r="AW11" i="1" a="1"/>
  <c r="AW11" i="1" s="1"/>
  <c r="AX11" i="1" a="1"/>
  <c r="AX11" i="1" s="1"/>
  <c r="AY11" i="1" a="1"/>
  <c r="AY11" i="1" s="1"/>
  <c r="AZ11" i="1" a="1"/>
  <c r="AZ11" i="1" s="1"/>
  <c r="BA11" i="1" a="1"/>
  <c r="BA11" i="1" s="1"/>
  <c r="BG11" i="1"/>
  <c r="BH11" i="1"/>
  <c r="BI11" i="1"/>
  <c r="BJ11" i="1"/>
  <c r="BK11" i="1"/>
  <c r="BP11" i="1"/>
  <c r="BS11" i="1"/>
  <c r="AV10" i="1" a="1"/>
  <c r="AV10" i="1" s="1"/>
  <c r="AW10" i="1" a="1"/>
  <c r="AW10" i="1" s="1"/>
  <c r="AX10" i="1" a="1"/>
  <c r="AX10" i="1"/>
  <c r="AY10" i="1" a="1"/>
  <c r="AY10" i="1" s="1"/>
  <c r="AZ10" i="1" a="1"/>
  <c r="AZ10" i="1" s="1"/>
  <c r="BA10" i="1" a="1"/>
  <c r="BA10" i="1" s="1"/>
  <c r="BG10" i="1"/>
  <c r="BH10" i="1"/>
  <c r="BI10" i="1"/>
  <c r="BJ10" i="1"/>
  <c r="BK10" i="1"/>
  <c r="BP10" i="1"/>
  <c r="BS10" i="1"/>
  <c r="AV9" i="1" a="1"/>
  <c r="AV9" i="1" s="1"/>
  <c r="AW9" i="1" a="1"/>
  <c r="AW9" i="1" s="1"/>
  <c r="AX9" i="1" a="1"/>
  <c r="AX9" i="1" s="1"/>
  <c r="AY9" i="1" a="1"/>
  <c r="AY9" i="1" s="1"/>
  <c r="AZ9" i="1" a="1"/>
  <c r="AZ9" i="1" s="1"/>
  <c r="BA9" i="1" a="1"/>
  <c r="BA9" i="1" s="1"/>
  <c r="BG9" i="1"/>
  <c r="BH9" i="1"/>
  <c r="BI9" i="1"/>
  <c r="BJ9" i="1"/>
  <c r="BK9" i="1"/>
  <c r="BP9" i="1"/>
  <c r="BS9" i="1"/>
  <c r="B3" i="11" l="1"/>
  <c r="B2" i="11"/>
  <c r="D21" i="8" l="1"/>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BC242" i="1"/>
  <c r="W243" i="1"/>
  <c r="AF247" i="1"/>
  <c r="AA244" i="1"/>
  <c r="I240" i="1"/>
  <c r="AA229" i="1"/>
  <c r="K245" i="1"/>
  <c r="D245" i="1"/>
  <c r="AE247" i="1"/>
  <c r="AI243" i="1"/>
  <c r="AI248" i="1"/>
  <c r="AN242" i="1"/>
  <c r="AJ236" i="1"/>
  <c r="B232" i="1"/>
  <c r="Z244" i="1"/>
  <c r="J243" i="1"/>
  <c r="AQ247" i="1"/>
  <c r="N245" i="1"/>
  <c r="AN238" i="1"/>
  <c r="BC245" i="1"/>
  <c r="AE246" i="1"/>
  <c r="O248" i="1"/>
  <c r="J246" i="1"/>
  <c r="AR239" i="1"/>
  <c r="U244" i="1"/>
  <c r="Z241" i="1"/>
  <c r="AI238" i="1"/>
  <c r="BC225" i="1"/>
  <c r="X230" i="1"/>
  <c r="U230" i="1"/>
  <c r="AT248" i="1"/>
  <c r="R242" i="1"/>
  <c r="N244" i="1"/>
  <c r="AM246" i="1"/>
  <c r="W248" i="1"/>
  <c r="R246" i="1"/>
  <c r="B241" i="1"/>
  <c r="AB235" i="1"/>
  <c r="Z246" i="1"/>
  <c r="K238" i="1"/>
  <c r="AP242" i="1"/>
  <c r="AJ247" i="1"/>
  <c r="AT243" i="1"/>
  <c r="AK233" i="1"/>
  <c r="AU230" i="1"/>
  <c r="E242" i="1"/>
  <c r="H243" i="1"/>
  <c r="BW246" i="1"/>
  <c r="AM243" i="1"/>
  <c r="E246" i="1"/>
  <c r="AD239" i="1"/>
  <c r="AG248" i="1"/>
  <c r="V247" i="1"/>
  <c r="K244" i="1"/>
  <c r="F242" i="1"/>
  <c r="B236" i="1"/>
  <c r="AG239" i="1"/>
  <c r="W242" i="1"/>
  <c r="V231" i="1"/>
  <c r="P230" i="1"/>
  <c r="R232" i="1"/>
  <c r="AM236" i="1"/>
  <c r="E247" i="1"/>
  <c r="S246" i="1"/>
  <c r="AN245" i="1"/>
  <c r="P240" i="1"/>
  <c r="B243" i="1"/>
  <c r="AT242" i="1"/>
  <c r="AP233" i="1"/>
  <c r="AT232" i="1"/>
  <c r="V242" i="1"/>
  <c r="Z236" i="1"/>
  <c r="Z245" i="1"/>
  <c r="J247" i="1"/>
  <c r="E245" i="1"/>
  <c r="AL239" i="1"/>
  <c r="AH236" i="1"/>
  <c r="AD246" i="1"/>
  <c r="AR242" i="1"/>
  <c r="AC241" i="1"/>
  <c r="F245" i="1"/>
  <c r="AG242" i="1"/>
  <c r="B247" i="1"/>
  <c r="AD241" i="1"/>
  <c r="BW243" i="1"/>
  <c r="B246" i="1"/>
  <c r="V245" i="1"/>
  <c r="L242" i="1"/>
  <c r="AT241" i="1"/>
  <c r="D228" i="1"/>
  <c r="N241" i="1"/>
  <c r="AE229" i="1"/>
  <c r="D231" i="1"/>
  <c r="N232" i="1"/>
  <c r="AF235" i="1"/>
  <c r="T248" i="1"/>
  <c r="U247" i="1"/>
  <c r="AO242" i="1"/>
  <c r="BC236" i="1"/>
  <c r="AN244" i="1"/>
  <c r="U248" i="1"/>
  <c r="AB230" i="1"/>
  <c r="T230" i="1"/>
  <c r="AM229" i="1"/>
  <c r="Y228" i="1"/>
  <c r="H219" i="1"/>
  <c r="AM232" i="1"/>
  <c r="AR236" i="1"/>
  <c r="BV238" i="1"/>
  <c r="AQ237" i="1"/>
  <c r="AJ230" i="1"/>
  <c r="R231" i="1"/>
  <c r="X219" i="1"/>
  <c r="BW235" i="1"/>
  <c r="S231" i="1"/>
  <c r="K240" i="1"/>
  <c r="H246" i="1"/>
  <c r="F238" i="1"/>
  <c r="AS231" i="1"/>
  <c r="K247" i="1"/>
  <c r="BC240" i="1"/>
  <c r="AA243" i="1"/>
  <c r="Y248" i="1"/>
  <c r="AE244" i="1"/>
  <c r="E234" i="1"/>
  <c r="AK232" i="1"/>
  <c r="AM244" i="1"/>
  <c r="AC247" i="1"/>
  <c r="AI247" i="1"/>
  <c r="X244" i="1"/>
  <c r="AM248" i="1"/>
  <c r="I244" i="1"/>
  <c r="AM241" i="1"/>
  <c r="AU248" i="1"/>
  <c r="BB246" i="1"/>
  <c r="N243" i="1"/>
  <c r="AF248" i="1"/>
  <c r="C246" i="1"/>
  <c r="V232" i="1"/>
  <c r="U245" i="1"/>
  <c r="T247" i="1"/>
  <c r="U243" i="1"/>
  <c r="BB248" i="1"/>
  <c r="Q247" i="1"/>
  <c r="AK240" i="1"/>
  <c r="V235" i="1"/>
  <c r="N237" i="1"/>
  <c r="V244" i="1"/>
  <c r="L238" i="1"/>
  <c r="U233" i="1"/>
  <c r="K237" i="1"/>
  <c r="G243" i="1"/>
  <c r="AJ238" i="1"/>
  <c r="K246" i="1"/>
  <c r="AK243" i="1"/>
  <c r="AM247" i="1"/>
  <c r="Q244" i="1"/>
  <c r="BB238" i="1"/>
  <c r="O247" i="1"/>
  <c r="G245" i="1"/>
  <c r="N242" i="1"/>
  <c r="AN247" i="1"/>
  <c r="R243" i="1"/>
  <c r="Z232" i="1"/>
  <c r="AT245" i="1"/>
  <c r="AQ244" i="1"/>
  <c r="AC240" i="1"/>
  <c r="V246" i="1"/>
  <c r="AQ243" i="1"/>
  <c r="Z247" i="1"/>
  <c r="O246" i="1"/>
  <c r="AS239" i="1"/>
  <c r="AQ248" i="1"/>
  <c r="O244" i="1"/>
  <c r="J242" i="1"/>
  <c r="M240" i="1"/>
  <c r="Q230" i="1"/>
  <c r="AD234" i="1"/>
  <c r="AU240" i="1"/>
  <c r="F239" i="1"/>
  <c r="G240" i="1"/>
  <c r="D238" i="1"/>
  <c r="I231" i="1"/>
  <c r="W246" i="1"/>
  <c r="AG246" i="1"/>
  <c r="AK242" i="1"/>
  <c r="AK248" i="1"/>
  <c r="N240" i="1"/>
  <c r="X234" i="1"/>
  <c r="F240" i="1"/>
  <c r="Z242" i="1"/>
  <c r="AP244" i="1"/>
  <c r="AS246" i="1"/>
  <c r="AJ244" i="1"/>
  <c r="Y236" i="1"/>
  <c r="AS236" i="1"/>
  <c r="B237" i="1"/>
  <c r="AH246" i="1"/>
  <c r="P247" i="1"/>
  <c r="AT240" i="1"/>
  <c r="AR248" i="1"/>
  <c r="AG240" i="1"/>
  <c r="F247" i="1"/>
  <c r="L248" i="1"/>
  <c r="BW241" i="1"/>
  <c r="W247" i="1"/>
  <c r="AQ246" i="1"/>
  <c r="AL246" i="1"/>
  <c r="O242" i="1"/>
  <c r="L247" i="1"/>
  <c r="V234" i="1"/>
  <c r="AL244" i="1"/>
  <c r="Q235" i="1"/>
  <c r="AB242" i="1"/>
  <c r="C238" i="1"/>
  <c r="M245" i="1"/>
  <c r="AM231" i="1"/>
  <c r="AO248" i="1"/>
  <c r="M241" i="1"/>
  <c r="P238" i="1"/>
  <c r="L245" i="1"/>
  <c r="AQ229" i="1"/>
  <c r="S245" i="1"/>
  <c r="AP235" i="1"/>
  <c r="AP231" i="1"/>
  <c r="C228" i="1"/>
  <c r="AO234" i="1"/>
  <c r="H239" i="1"/>
  <c r="F237" i="1"/>
  <c r="G238" i="1"/>
  <c r="AL248" i="1"/>
  <c r="C227" i="1"/>
  <c r="I225" i="1"/>
  <c r="AA236" i="1"/>
  <c r="AT236" i="1"/>
  <c r="AG235" i="1"/>
  <c r="AU229" i="1"/>
  <c r="AM233" i="1"/>
  <c r="U239" i="1"/>
  <c r="AK234" i="1"/>
  <c r="BB235" i="1"/>
  <c r="L233" i="1"/>
  <c r="AU245" i="1"/>
  <c r="AR241" i="1"/>
  <c r="AU231" i="1"/>
  <c r="O236" i="1"/>
  <c r="D248" i="1"/>
  <c r="AT244" i="1"/>
  <c r="AC244" i="1"/>
  <c r="J230" i="1"/>
  <c r="AP246" i="1"/>
  <c r="AT247" i="1"/>
  <c r="AH244" i="1"/>
  <c r="R244" i="1"/>
  <c r="AN243" i="1"/>
  <c r="AB247" i="1"/>
  <c r="E239" i="1"/>
  <c r="AJ246" i="1"/>
  <c r="N248" i="1"/>
  <c r="Z227" i="1"/>
  <c r="C236" i="1"/>
  <c r="K231" i="1"/>
  <c r="AF244" i="1"/>
  <c r="S248" i="1"/>
  <c r="BB243" i="1"/>
  <c r="J233" i="1"/>
  <c r="AL242" i="1"/>
  <c r="AP243" i="1"/>
  <c r="H240" i="1"/>
  <c r="S244" i="1"/>
  <c r="BW242" i="1"/>
  <c r="AR240" i="1"/>
  <c r="R247" i="1"/>
  <c r="Q241" i="1"/>
  <c r="AE237" i="1"/>
  <c r="AN234" i="1"/>
  <c r="P235" i="1"/>
  <c r="U234" i="1"/>
  <c r="G237" i="1"/>
  <c r="AD243" i="1"/>
  <c r="BB239" i="1"/>
  <c r="AG241" i="1"/>
  <c r="Y247" i="1"/>
  <c r="AG245" i="1"/>
  <c r="F233" i="1"/>
  <c r="Z237" i="1"/>
  <c r="B245" i="1"/>
  <c r="M246" i="1"/>
  <c r="AC242" i="1"/>
  <c r="R245" i="1"/>
  <c r="Y231" i="1"/>
  <c r="AO231" i="1"/>
  <c r="V239" i="1"/>
  <c r="AF232" i="1"/>
  <c r="BB230" i="1"/>
  <c r="L234" i="1"/>
  <c r="H244" i="1"/>
  <c r="V237" i="1"/>
  <c r="AI234" i="1"/>
  <c r="X243" i="1"/>
  <c r="AG231" i="1"/>
  <c r="O241" i="1"/>
  <c r="W227" i="1"/>
  <c r="AA234" i="1"/>
  <c r="E235" i="1"/>
  <c r="AK238" i="1"/>
  <c r="AU232" i="1"/>
  <c r="AJ239" i="1"/>
  <c r="H242" i="1"/>
  <c r="T242" i="1"/>
  <c r="AO212" i="1"/>
  <c r="W224" i="1"/>
  <c r="BV243" i="1"/>
  <c r="B248" i="1"/>
  <c r="AC239" i="1"/>
  <c r="C248" i="1"/>
  <c r="M242" i="1"/>
  <c r="F248" i="1"/>
  <c r="J239" i="1"/>
  <c r="AP240" i="1"/>
  <c r="J227" i="1"/>
  <c r="BW233" i="1"/>
  <c r="M225" i="1"/>
  <c r="B238" i="1"/>
  <c r="AF246" i="1"/>
  <c r="AC243" i="1"/>
  <c r="AG244" i="1"/>
  <c r="AD232" i="1"/>
  <c r="O226" i="1"/>
  <c r="AB224" i="1"/>
  <c r="BV231" i="1"/>
  <c r="BV239" i="1"/>
  <c r="O240" i="1"/>
  <c r="AU241" i="1"/>
  <c r="AC236" i="1"/>
  <c r="AA232" i="1"/>
  <c r="S230" i="1"/>
  <c r="AG236" i="1"/>
  <c r="BC239" i="1"/>
  <c r="AR246" i="1"/>
  <c r="U240" i="1"/>
  <c r="AG225" i="1"/>
  <c r="AI223" i="1"/>
  <c r="U246" i="1"/>
  <c r="F243" i="1"/>
  <c r="B244" i="1"/>
  <c r="AS235" i="1"/>
  <c r="BV233" i="1"/>
  <c r="AO220" i="1"/>
  <c r="AL236" i="1"/>
  <c r="AM245" i="1"/>
  <c r="AS240" i="1"/>
  <c r="W241" i="1"/>
  <c r="G236" i="1"/>
  <c r="AN230" i="1"/>
  <c r="I232" i="1"/>
  <c r="I237" i="1"/>
  <c r="AB236" i="1"/>
  <c r="AA222" i="1"/>
  <c r="C230" i="1"/>
  <c r="B220" i="1"/>
  <c r="G224" i="1"/>
  <c r="AP228" i="1"/>
  <c r="W235" i="1"/>
  <c r="AI205" i="1"/>
  <c r="W231" i="1"/>
  <c r="D225" i="1"/>
  <c r="O224" i="1"/>
  <c r="G234" i="1"/>
  <c r="AS214" i="1"/>
  <c r="AB220" i="1"/>
  <c r="AU214" i="1"/>
  <c r="J218" i="1"/>
  <c r="D237" i="1"/>
  <c r="AO217" i="1"/>
  <c r="H237" i="1"/>
  <c r="AR202" i="1"/>
  <c r="AR221" i="1"/>
  <c r="AA211" i="1"/>
  <c r="BW237" i="1"/>
  <c r="AC248" i="1"/>
  <c r="K233" i="1"/>
  <c r="AB245" i="1"/>
  <c r="G247" i="1"/>
  <c r="K248" i="1"/>
  <c r="AI242" i="1"/>
  <c r="AK235" i="1"/>
  <c r="AJ248" i="1"/>
  <c r="C243" i="1"/>
  <c r="X247" i="1"/>
  <c r="C247" i="1"/>
  <c r="AB237" i="1"/>
  <c r="AK244" i="1"/>
  <c r="R235" i="1"/>
  <c r="I239" i="1"/>
  <c r="AH248" i="1"/>
  <c r="Y245" i="1"/>
  <c r="T239" i="1"/>
  <c r="S247" i="1"/>
  <c r="V241" i="1"/>
  <c r="C241" i="1"/>
  <c r="T240" i="1"/>
  <c r="D244" i="1"/>
  <c r="H245" i="1"/>
  <c r="D247" i="1"/>
  <c r="X242" i="1"/>
  <c r="AE243" i="1"/>
  <c r="AE233" i="1"/>
  <c r="U238" i="1"/>
  <c r="AJ241" i="1"/>
  <c r="R241" i="1"/>
  <c r="AK246" i="1"/>
  <c r="U241" i="1"/>
  <c r="AI237" i="1"/>
  <c r="AU243" i="1"/>
  <c r="AH247" i="1"/>
  <c r="AH240" i="1"/>
  <c r="BB232" i="1"/>
  <c r="I248" i="1"/>
  <c r="D241" i="1"/>
  <c r="AA248" i="1"/>
  <c r="I245" i="1"/>
  <c r="F236" i="1"/>
  <c r="M235" i="1"/>
  <c r="V223" i="1"/>
  <c r="AR238" i="1"/>
  <c r="X245" i="1"/>
  <c r="J245" i="1"/>
  <c r="G248" i="1"/>
  <c r="P243" i="1"/>
  <c r="O233" i="1"/>
  <c r="B226" i="1"/>
  <c r="C224" i="1"/>
  <c r="E236" i="1"/>
  <c r="AT239" i="1"/>
  <c r="W230" i="1"/>
  <c r="D230" i="1"/>
  <c r="AG243" i="1"/>
  <c r="W236" i="1"/>
  <c r="Q240" i="1"/>
  <c r="AF233" i="1"/>
  <c r="R236" i="1"/>
  <c r="C245" i="1"/>
  <c r="O228" i="1"/>
  <c r="AP247" i="1"/>
  <c r="U235" i="1"/>
  <c r="AR245" i="1"/>
  <c r="F232" i="1"/>
  <c r="G244" i="1"/>
  <c r="S243" i="1"/>
  <c r="I236" i="1"/>
  <c r="I235" i="1"/>
  <c r="AQ242" i="1"/>
  <c r="AG238" i="1"/>
  <c r="AP213" i="1"/>
  <c r="N217" i="1"/>
  <c r="Y239" i="1"/>
  <c r="AU237" i="1"/>
  <c r="E230" i="1"/>
  <c r="H234" i="1"/>
  <c r="AA241" i="1"/>
  <c r="J231" i="1"/>
  <c r="Y232" i="1"/>
  <c r="AA237" i="1"/>
  <c r="AL230" i="1"/>
  <c r="AF240" i="1"/>
  <c r="AL235" i="1"/>
  <c r="AL234" i="1"/>
  <c r="AR232" i="1"/>
  <c r="AU226" i="1"/>
  <c r="P242" i="1"/>
  <c r="R240" i="1"/>
  <c r="AQ245" i="1"/>
  <c r="O234" i="1"/>
  <c r="AH217" i="1"/>
  <c r="J221" i="1"/>
  <c r="L239" i="1"/>
  <c r="Q242" i="1"/>
  <c r="P244" i="1"/>
  <c r="K223" i="1"/>
  <c r="S236" i="1"/>
  <c r="AJ232" i="1"/>
  <c r="G231" i="1"/>
  <c r="AO237" i="1"/>
  <c r="AH235" i="1"/>
  <c r="AJ224" i="1"/>
  <c r="E240" i="1"/>
  <c r="W237" i="1"/>
  <c r="AG237" i="1"/>
  <c r="F230" i="1"/>
  <c r="AA233" i="1"/>
  <c r="AU222" i="1"/>
  <c r="BW225" i="1"/>
  <c r="M222" i="1"/>
  <c r="BB223" i="1"/>
  <c r="C239" i="1"/>
  <c r="U226" i="1"/>
  <c r="I226" i="1"/>
  <c r="BB225" i="1"/>
  <c r="AN228" i="1"/>
  <c r="AF211" i="1"/>
  <c r="AC217" i="1"/>
  <c r="AB223" i="1"/>
  <c r="E215" i="1"/>
  <c r="AG232" i="1"/>
  <c r="BW204" i="1"/>
  <c r="T241" i="1"/>
  <c r="C244" i="1"/>
  <c r="K242" i="1"/>
  <c r="T238" i="1"/>
  <c r="AI244" i="1"/>
  <c r="AO236" i="1"/>
  <c r="K229" i="1"/>
  <c r="AB234" i="1"/>
  <c r="K243" i="1"/>
  <c r="J237" i="1"/>
  <c r="E248" i="1"/>
  <c r="AM237" i="1"/>
  <c r="AP237" i="1"/>
  <c r="AC246" i="1"/>
  <c r="J234" i="1"/>
  <c r="S241" i="1"/>
  <c r="AR247" i="1"/>
  <c r="AO235" i="1"/>
  <c r="I247" i="1"/>
  <c r="J248" i="1"/>
  <c r="D246" i="1"/>
  <c r="Y242" i="1"/>
  <c r="BV247" i="1"/>
  <c r="AN240" i="1"/>
  <c r="AE245" i="1"/>
  <c r="AH243" i="1"/>
  <c r="AH229" i="1"/>
  <c r="E233" i="1"/>
  <c r="D219" i="1"/>
  <c r="AB232" i="1"/>
  <c r="AA242" i="1"/>
  <c r="AP232" i="1"/>
  <c r="AT229" i="1"/>
  <c r="T244" i="1"/>
  <c r="BB247" i="1"/>
  <c r="W245" i="1"/>
  <c r="H238" i="1"/>
  <c r="G239" i="1"/>
  <c r="AP226" i="1"/>
  <c r="I234" i="1"/>
  <c r="X241" i="1"/>
  <c r="T232" i="1"/>
  <c r="AI229" i="1"/>
  <c r="AO243" i="1"/>
  <c r="U236" i="1"/>
  <c r="AO240" i="1"/>
  <c r="N233" i="1"/>
  <c r="BW238" i="1"/>
  <c r="E216" i="1"/>
  <c r="AD238" i="1"/>
  <c r="I241" i="1"/>
  <c r="P215" i="1"/>
  <c r="AA246" i="1"/>
  <c r="AQ230" i="1"/>
  <c r="AR234" i="1"/>
  <c r="P246" i="1"/>
  <c r="F234" i="1"/>
  <c r="BW214" i="1"/>
  <c r="Q221" i="1"/>
  <c r="AR220" i="1"/>
  <c r="Z218" i="1"/>
  <c r="AG203" i="1"/>
  <c r="AC216" i="1"/>
  <c r="BV212" i="1"/>
  <c r="Z239" i="1"/>
  <c r="L235" i="1"/>
  <c r="BV228" i="1"/>
  <c r="AD233" i="1"/>
  <c r="AF236" i="1"/>
  <c r="D221" i="1"/>
  <c r="AS241" i="1"/>
  <c r="H230" i="1"/>
  <c r="AK245" i="1"/>
  <c r="O243" i="1"/>
  <c r="O223" i="1"/>
  <c r="J240" i="1"/>
  <c r="G229" i="1"/>
  <c r="S238" i="1"/>
  <c r="AS226" i="1"/>
  <c r="M238" i="1"/>
  <c r="E231" i="1"/>
  <c r="AB246" i="1"/>
  <c r="AL232" i="1"/>
  <c r="I238" i="1"/>
  <c r="C237" i="1"/>
  <c r="U229" i="1"/>
  <c r="AL225" i="1"/>
  <c r="W239" i="1"/>
  <c r="AQ226" i="1"/>
  <c r="H225" i="1"/>
  <c r="AH219" i="1"/>
  <c r="F223" i="1"/>
  <c r="L217" i="1"/>
  <c r="Z226" i="1"/>
  <c r="B215" i="1"/>
  <c r="T227" i="1"/>
  <c r="X224" i="1"/>
  <c r="AR223" i="1"/>
  <c r="O218" i="1"/>
  <c r="Y212" i="1"/>
  <c r="AT217" i="1"/>
  <c r="AR227" i="1"/>
  <c r="N235" i="1"/>
  <c r="AQ212" i="1"/>
  <c r="AB227" i="1"/>
  <c r="X246" i="1"/>
  <c r="BV248" i="1"/>
  <c r="E241" i="1"/>
  <c r="AJ240" i="1"/>
  <c r="M220" i="1"/>
  <c r="P234" i="1"/>
  <c r="AE230" i="1"/>
  <c r="P232" i="1"/>
  <c r="AE214" i="1"/>
  <c r="Z238" i="1"/>
  <c r="AD244" i="1"/>
  <c r="T236" i="1"/>
  <c r="AD236" i="1"/>
  <c r="AF239" i="1"/>
  <c r="O230" i="1"/>
  <c r="AD221" i="1"/>
  <c r="AQ219" i="1"/>
  <c r="AJ231" i="1"/>
  <c r="AR217" i="1"/>
  <c r="O222" i="1"/>
  <c r="AO227" i="1"/>
  <c r="AC220" i="1"/>
  <c r="BB244" i="1"/>
  <c r="M236" i="1"/>
  <c r="AB244" i="1"/>
  <c r="AF242" i="1"/>
  <c r="G246" i="1"/>
  <c r="T246" i="1"/>
  <c r="Q238" i="1"/>
  <c r="R237" i="1"/>
  <c r="AD247" i="1"/>
  <c r="P239" i="1"/>
  <c r="BV242" i="1"/>
  <c r="AU244" i="1"/>
  <c r="AI241" i="1"/>
  <c r="AJ245" i="1"/>
  <c r="Q228" i="1"/>
  <c r="Y240" i="1"/>
  <c r="Z243" i="1"/>
  <c r="Y238" i="1"/>
  <c r="AC245" i="1"/>
  <c r="F246" i="1"/>
  <c r="AD237" i="1"/>
  <c r="O245" i="1"/>
  <c r="N238" i="1"/>
  <c r="AQ238" i="1"/>
  <c r="G233" i="1"/>
  <c r="L246" i="1"/>
  <c r="T229" i="1"/>
  <c r="AD242" i="1"/>
  <c r="AQ233" i="1"/>
  <c r="Y235" i="1"/>
  <c r="S237" i="1"/>
  <c r="AI245" i="1"/>
  <c r="AR215" i="1"/>
  <c r="AJ234" i="1"/>
  <c r="AO241" i="1"/>
  <c r="W244" i="1"/>
  <c r="D234" i="1"/>
  <c r="AG233" i="1"/>
  <c r="AK230" i="1"/>
  <c r="X238" i="1"/>
  <c r="G241" i="1"/>
  <c r="H236" i="1"/>
  <c r="D240" i="1"/>
  <c r="V238" i="1"/>
  <c r="AE238" i="1"/>
  <c r="F231" i="1"/>
  <c r="BB234" i="1"/>
  <c r="AI239" i="1"/>
  <c r="T235" i="1"/>
  <c r="AK241" i="1"/>
  <c r="N239" i="1"/>
  <c r="AK236" i="1"/>
  <c r="G235" i="1"/>
  <c r="J241" i="1"/>
  <c r="BC241" i="1"/>
  <c r="V240" i="1"/>
  <c r="O214" i="1"/>
  <c r="U225" i="1"/>
  <c r="BV216" i="1"/>
  <c r="N213" i="1"/>
  <c r="K230" i="1"/>
  <c r="AG222" i="1"/>
  <c r="C234" i="1"/>
  <c r="F226" i="1"/>
  <c r="AC234" i="1"/>
  <c r="R229" i="1"/>
  <c r="AE201" i="1"/>
  <c r="D205" i="1"/>
  <c r="W234" i="1"/>
  <c r="AA247" i="1"/>
  <c r="AN246" i="1"/>
  <c r="Y246" i="1"/>
  <c r="W238" i="1"/>
  <c r="L230" i="1"/>
  <c r="I229" i="1"/>
  <c r="AL241" i="1"/>
  <c r="AS244" i="1"/>
  <c r="AP234" i="1"/>
  <c r="W226" i="1"/>
  <c r="AK239" i="1"/>
  <c r="AF238" i="1"/>
  <c r="AC233" i="1"/>
  <c r="C233" i="1"/>
  <c r="U231" i="1"/>
  <c r="C231" i="1"/>
  <c r="X235" i="1"/>
  <c r="X236" i="1"/>
  <c r="I230" i="1"/>
  <c r="I216" i="1"/>
  <c r="BB228" i="1"/>
  <c r="AB243" i="1"/>
  <c r="AD226" i="1"/>
  <c r="J213" i="1"/>
  <c r="AU218" i="1"/>
  <c r="O216" i="1"/>
  <c r="AO224" i="1"/>
  <c r="C212" i="1"/>
  <c r="AA227" i="1"/>
  <c r="O217" i="1"/>
  <c r="AO225" i="1"/>
  <c r="X237" i="1"/>
  <c r="H224" i="1"/>
  <c r="Z207" i="1"/>
  <c r="AL226" i="1"/>
  <c r="L241" i="1"/>
  <c r="AS242" i="1"/>
  <c r="AR244" i="1"/>
  <c r="D235" i="1"/>
  <c r="AL233" i="1"/>
  <c r="BB241" i="1"/>
  <c r="AH242" i="1"/>
  <c r="AA238" i="1"/>
  <c r="H248" i="1"/>
  <c r="Q239" i="1"/>
  <c r="AI246" i="1"/>
  <c r="AU246" i="1"/>
  <c r="BW247" i="1"/>
  <c r="BW244" i="1"/>
  <c r="I246" i="1"/>
  <c r="AL247" i="1"/>
  <c r="H241" i="1"/>
  <c r="G232" i="1"/>
  <c r="BB245" i="1"/>
  <c r="J235" i="1"/>
  <c r="E225" i="1"/>
  <c r="D239" i="1"/>
  <c r="AJ233" i="1"/>
  <c r="AO239" i="1"/>
  <c r="AO244" i="1"/>
  <c r="F241" i="1"/>
  <c r="O237" i="1"/>
  <c r="S227" i="1"/>
  <c r="N236" i="1"/>
  <c r="AB231" i="1"/>
  <c r="AE242" i="1"/>
  <c r="AB233" i="1"/>
  <c r="BV240" i="1"/>
  <c r="Z230" i="1"/>
  <c r="AQ228" i="1"/>
  <c r="AM242" i="1"/>
  <c r="AD213" i="1"/>
  <c r="Z231" i="1"/>
  <c r="AI231" i="1"/>
  <c r="AN216" i="1"/>
  <c r="O231" i="1"/>
  <c r="AH245" i="1"/>
  <c r="AO246" i="1"/>
  <c r="E232" i="1"/>
  <c r="AT238" i="1"/>
  <c r="AQ236" i="1"/>
  <c r="AI236" i="1"/>
  <c r="E244" i="1"/>
  <c r="AS234" i="1"/>
  <c r="AA209" i="1"/>
  <c r="AH215" i="1"/>
  <c r="L222" i="1"/>
  <c r="AU236" i="1"/>
  <c r="K208" i="1"/>
  <c r="AO222" i="1"/>
  <c r="BC218" i="1"/>
  <c r="R239" i="1"/>
  <c r="AA213" i="1"/>
  <c r="Q246" i="1"/>
  <c r="E243" i="1"/>
  <c r="Y244" i="1"/>
  <c r="BV245" i="1"/>
  <c r="AC231" i="1"/>
  <c r="K214" i="1"/>
  <c r="BV234" i="1"/>
  <c r="R248" i="1"/>
  <c r="AH226" i="1"/>
  <c r="BC231" i="1"/>
  <c r="AC237" i="1"/>
  <c r="AG212" i="1"/>
  <c r="AR231" i="1"/>
  <c r="M224" i="1"/>
  <c r="G214" i="1"/>
  <c r="N229" i="1"/>
  <c r="AI227" i="1"/>
  <c r="AH230" i="1"/>
  <c r="AG223" i="1"/>
  <c r="BW218" i="1"/>
  <c r="BC233" i="1"/>
  <c r="AT221" i="1"/>
  <c r="V224" i="1"/>
  <c r="G218" i="1"/>
  <c r="AH222" i="1"/>
  <c r="P237" i="1"/>
  <c r="L236" i="1"/>
  <c r="AE232" i="1"/>
  <c r="K235" i="1"/>
  <c r="B217" i="1"/>
  <c r="R234" i="1"/>
  <c r="AS215" i="1"/>
  <c r="AJ219" i="1"/>
  <c r="AJ221" i="1"/>
  <c r="AM223" i="1"/>
  <c r="AM239" i="1"/>
  <c r="Q233" i="1"/>
  <c r="BV229" i="1"/>
  <c r="BW217" i="1"/>
  <c r="Z229" i="1"/>
  <c r="M237" i="1"/>
  <c r="X229" i="1"/>
  <c r="K222" i="1"/>
  <c r="AM226" i="1"/>
  <c r="AU223" i="1"/>
  <c r="AK224" i="1"/>
  <c r="U213" i="1"/>
  <c r="AD218" i="1"/>
  <c r="F218" i="1"/>
  <c r="Y207" i="1"/>
  <c r="X212" i="1"/>
  <c r="J199" i="1"/>
  <c r="AJ218" i="1"/>
  <c r="C203" i="1"/>
  <c r="K220" i="1"/>
  <c r="AJ202" i="1"/>
  <c r="I218" i="1"/>
  <c r="I211" i="1"/>
  <c r="D209" i="1"/>
  <c r="BW185" i="1"/>
  <c r="AH206" i="1"/>
  <c r="Z225" i="1"/>
  <c r="O220" i="1"/>
  <c r="H198" i="1"/>
  <c r="Y227" i="1"/>
  <c r="BV206" i="1"/>
  <c r="K221" i="1"/>
  <c r="BB206" i="1"/>
  <c r="X214" i="1"/>
  <c r="AD204" i="1"/>
  <c r="F190" i="1"/>
  <c r="U220" i="1"/>
  <c r="AN227" i="1"/>
  <c r="Y205" i="1"/>
  <c r="J215" i="1"/>
  <c r="AD231" i="1"/>
  <c r="T223" i="1"/>
  <c r="M218" i="1"/>
  <c r="F219" i="1"/>
  <c r="AD228" i="1"/>
  <c r="F224" i="1"/>
  <c r="AQ199" i="1"/>
  <c r="F204" i="1"/>
  <c r="AN210" i="1"/>
  <c r="N225" i="1"/>
  <c r="U223" i="1"/>
  <c r="AL222" i="1"/>
  <c r="M221" i="1"/>
  <c r="AS199" i="1"/>
  <c r="BV246" i="1"/>
  <c r="AB240" i="1"/>
  <c r="AU238" i="1"/>
  <c r="AF241" i="1"/>
  <c r="K236" i="1"/>
  <c r="C240" i="1"/>
  <c r="AT212" i="1"/>
  <c r="Y230" i="1"/>
  <c r="K211" i="1"/>
  <c r="C220" i="1"/>
  <c r="S228" i="1"/>
  <c r="AQ223" i="1"/>
  <c r="V227" i="1"/>
  <c r="AO230" i="1"/>
  <c r="AL243" i="1"/>
  <c r="M243" i="1"/>
  <c r="AS245" i="1"/>
  <c r="Q237" i="1"/>
  <c r="N246" i="1"/>
  <c r="AN239" i="1"/>
  <c r="H247" i="1"/>
  <c r="AO226" i="1"/>
  <c r="Y241" i="1"/>
  <c r="V248" i="1"/>
  <c r="AS243" i="1"/>
  <c r="AQ231" i="1"/>
  <c r="BC246" i="1"/>
  <c r="AA245" i="1"/>
  <c r="L240" i="1"/>
  <c r="AF230" i="1"/>
  <c r="P248" i="1"/>
  <c r="B242" i="1"/>
  <c r="BV236" i="1"/>
  <c r="J232" i="1"/>
  <c r="AU239" i="1"/>
  <c r="AU233" i="1"/>
  <c r="J236" i="1"/>
  <c r="Z234" i="1"/>
  <c r="AO247" i="1"/>
  <c r="BC216" i="1"/>
  <c r="AG234" i="1"/>
  <c r="K228" i="1"/>
  <c r="N223" i="1"/>
  <c r="F213" i="1"/>
  <c r="AP218" i="1"/>
  <c r="AF225" i="1"/>
  <c r="V226" i="1"/>
  <c r="T224" i="1"/>
  <c r="W222" i="1"/>
  <c r="Q248" i="1"/>
  <c r="M244" i="1"/>
  <c r="AN236" i="1"/>
  <c r="S233" i="1"/>
  <c r="O229" i="1"/>
  <c r="AN241" i="1"/>
  <c r="X240" i="1"/>
  <c r="AB228" i="1"/>
  <c r="I233" i="1"/>
  <c r="S224" i="1"/>
  <c r="AQ214" i="1"/>
  <c r="R233" i="1"/>
  <c r="U214" i="1"/>
  <c r="AT213" i="1"/>
  <c r="AR243" i="1"/>
  <c r="C229" i="1"/>
  <c r="L229" i="1"/>
  <c r="AP245" i="1"/>
  <c r="AE241" i="1"/>
  <c r="AP221" i="1"/>
  <c r="AE239" i="1"/>
  <c r="AQ241" i="1"/>
  <c r="AI218" i="1"/>
  <c r="AQ232" i="1"/>
  <c r="T243" i="1"/>
  <c r="M231" i="1"/>
  <c r="Q243" i="1"/>
  <c r="P229" i="1"/>
  <c r="AH204" i="1"/>
  <c r="AR235" i="1"/>
  <c r="AG216" i="1"/>
  <c r="AB210" i="1"/>
  <c r="AS232" i="1"/>
  <c r="AN237" i="1"/>
  <c r="BW229" i="1"/>
  <c r="V222" i="1"/>
  <c r="AP239" i="1"/>
  <c r="S205" i="1"/>
  <c r="M230" i="1"/>
  <c r="AQ209" i="1"/>
  <c r="AI228" i="1"/>
  <c r="L224" i="1"/>
  <c r="L244" i="1"/>
  <c r="BB237" i="1"/>
  <c r="I243" i="1"/>
  <c r="Q236" i="1"/>
  <c r="L219" i="1"/>
  <c r="I222" i="1"/>
  <c r="AE236" i="1"/>
  <c r="AM222" i="1"/>
  <c r="BB214" i="1"/>
  <c r="I217" i="1"/>
  <c r="AC225" i="1"/>
  <c r="R217" i="1"/>
  <c r="E220" i="1"/>
  <c r="M226" i="1"/>
  <c r="AE226" i="1"/>
  <c r="AP229" i="1"/>
  <c r="AS228" i="1"/>
  <c r="AE223" i="1"/>
  <c r="E224" i="1"/>
  <c r="AS238" i="1"/>
  <c r="AH214" i="1"/>
  <c r="AS219" i="1"/>
  <c r="D213" i="1"/>
  <c r="AT204" i="1"/>
  <c r="R224" i="1"/>
  <c r="J204" i="1"/>
  <c r="AN221" i="1"/>
  <c r="H217" i="1"/>
  <c r="AL189" i="1"/>
  <c r="AC214" i="1"/>
  <c r="AH202" i="1"/>
  <c r="AL211" i="1"/>
  <c r="L200" i="1"/>
  <c r="AF200" i="1"/>
  <c r="AD209" i="1"/>
  <c r="P191" i="1"/>
  <c r="AB241" i="1"/>
  <c r="X210" i="1"/>
  <c r="V211" i="1"/>
  <c r="S222" i="1"/>
  <c r="N209" i="1"/>
  <c r="P223" i="1"/>
  <c r="AI204" i="1"/>
  <c r="AO221" i="1"/>
  <c r="F220" i="1"/>
  <c r="AG219" i="1"/>
  <c r="AL219" i="1"/>
  <c r="Y224" i="1"/>
  <c r="G190" i="1"/>
  <c r="AS230" i="1"/>
  <c r="AL212" i="1"/>
  <c r="AD211" i="1"/>
  <c r="AD220" i="1"/>
  <c r="AE209" i="1"/>
  <c r="AF210" i="1"/>
  <c r="K225" i="1"/>
  <c r="Q202" i="1"/>
  <c r="D217" i="1"/>
  <c r="AF209" i="1"/>
  <c r="BV203" i="1"/>
  <c r="V208" i="1"/>
  <c r="X233" i="1"/>
  <c r="BV207" i="1"/>
  <c r="AC193" i="1"/>
  <c r="AE234" i="1"/>
  <c r="E238" i="1"/>
  <c r="AT237" i="1"/>
  <c r="AC238" i="1"/>
  <c r="AA208" i="1"/>
  <c r="Y220" i="1"/>
  <c r="L212" i="1"/>
  <c r="O239" i="1"/>
  <c r="W220" i="1"/>
  <c r="BC203" i="1"/>
  <c r="AU224" i="1"/>
  <c r="N230" i="1"/>
  <c r="AP217" i="1"/>
  <c r="U216" i="1"/>
  <c r="R219" i="1"/>
  <c r="AM225" i="1"/>
  <c r="BW230" i="1"/>
  <c r="AE222" i="1"/>
  <c r="T226" i="1"/>
  <c r="AM234" i="1"/>
  <c r="K209" i="1"/>
  <c r="U212" i="1"/>
  <c r="BC244" i="1"/>
  <c r="BW240" i="1"/>
  <c r="Y237" i="1"/>
  <c r="Y233" i="1"/>
  <c r="T228" i="1"/>
  <c r="C232" i="1"/>
  <c r="AP207" i="1"/>
  <c r="C218" i="1"/>
  <c r="AK221" i="1"/>
  <c r="AB213" i="1"/>
  <c r="AD217" i="1"/>
  <c r="AK225" i="1"/>
  <c r="X227" i="1"/>
  <c r="L231" i="1"/>
  <c r="BV223" i="1"/>
  <c r="V217" i="1"/>
  <c r="AG221" i="1"/>
  <c r="AF215" i="1"/>
  <c r="K219" i="1"/>
  <c r="BW234" i="1"/>
  <c r="R204" i="1"/>
  <c r="BV224" i="1"/>
  <c r="S216" i="1"/>
  <c r="AL227" i="1"/>
  <c r="AS212" i="1"/>
  <c r="AR208" i="1"/>
  <c r="AE211" i="1"/>
  <c r="AC213" i="1"/>
  <c r="AK212" i="1"/>
  <c r="AF221" i="1"/>
  <c r="S226" i="1"/>
  <c r="N219" i="1"/>
  <c r="AN191" i="1"/>
  <c r="K190" i="1"/>
  <c r="H199" i="1"/>
  <c r="AM193" i="1"/>
  <c r="AE216" i="1"/>
  <c r="BC223" i="1"/>
  <c r="E218" i="1"/>
  <c r="W216" i="1"/>
  <c r="AI221" i="1"/>
  <c r="F211" i="1"/>
  <c r="BC201" i="1"/>
  <c r="Q226" i="1"/>
  <c r="AA199" i="1"/>
  <c r="AU199" i="1"/>
  <c r="B233" i="1"/>
  <c r="N222" i="1"/>
  <c r="AD192" i="1"/>
  <c r="BC217" i="1"/>
  <c r="AU212" i="1"/>
  <c r="AR219" i="1"/>
  <c r="P222" i="1"/>
  <c r="BW213" i="1"/>
  <c r="AA215" i="1"/>
  <c r="AU215" i="1"/>
  <c r="H201" i="1"/>
  <c r="R223" i="1"/>
  <c r="AI233" i="1"/>
  <c r="BB224" i="1"/>
  <c r="AN235" i="1"/>
  <c r="R225" i="1"/>
  <c r="AU235" i="1"/>
  <c r="O211" i="1"/>
  <c r="AI214" i="1"/>
  <c r="AC230" i="1"/>
  <c r="H222" i="1"/>
  <c r="T205" i="1"/>
  <c r="R228" i="1"/>
  <c r="H205" i="1"/>
  <c r="J219" i="1"/>
  <c r="O193" i="1"/>
  <c r="Q214" i="1"/>
  <c r="F200" i="1"/>
  <c r="AQ221" i="1"/>
  <c r="B219" i="1"/>
  <c r="AB200" i="1"/>
  <c r="N211" i="1"/>
  <c r="AR226" i="1"/>
  <c r="BC211" i="1"/>
  <c r="BC200" i="1"/>
  <c r="J244" i="1"/>
  <c r="D218" i="1"/>
  <c r="W228" i="1"/>
  <c r="S223" i="1"/>
  <c r="AF229" i="1"/>
  <c r="AF219" i="1"/>
  <c r="Y219" i="1"/>
  <c r="D212" i="1"/>
  <c r="AJ213" i="1"/>
  <c r="G215" i="1"/>
  <c r="E213" i="1"/>
  <c r="M239" i="1"/>
  <c r="BB236" i="1"/>
  <c r="BC248" i="1"/>
  <c r="Y243" i="1"/>
  <c r="AM238" i="1"/>
  <c r="AA240" i="1"/>
  <c r="V243" i="1"/>
  <c r="X239" i="1"/>
  <c r="AM240" i="1"/>
  <c r="AO245" i="1"/>
  <c r="AU247" i="1"/>
  <c r="L243" i="1"/>
  <c r="BV232" i="1"/>
  <c r="Q234" i="1"/>
  <c r="M247" i="1"/>
  <c r="BV235" i="1"/>
  <c r="AQ240" i="1"/>
  <c r="AP248" i="1"/>
  <c r="AD227" i="1"/>
  <c r="BC234" i="1"/>
  <c r="G225" i="1"/>
  <c r="AA235" i="1"/>
  <c r="P233" i="1"/>
  <c r="BW232" i="1"/>
  <c r="AA231" i="1"/>
  <c r="G222" i="1"/>
  <c r="AK247" i="1"/>
  <c r="K241" i="1"/>
  <c r="D227" i="1"/>
  <c r="X228" i="1"/>
  <c r="P202" i="1"/>
  <c r="AI224" i="1"/>
  <c r="S235" i="1"/>
  <c r="D243" i="1"/>
  <c r="AB212" i="1"/>
  <c r="N247" i="1"/>
  <c r="AO238" i="1"/>
  <c r="AC232" i="1"/>
  <c r="AB238" i="1"/>
  <c r="S242" i="1"/>
  <c r="AU242" i="1"/>
  <c r="C242" i="1"/>
  <c r="X232" i="1"/>
  <c r="AJ225" i="1"/>
  <c r="BC229" i="1"/>
  <c r="J226" i="1"/>
  <c r="AT226" i="1"/>
  <c r="AK223" i="1"/>
  <c r="AM224" i="1"/>
  <c r="L227" i="1"/>
  <c r="D224" i="1"/>
  <c r="AG220" i="1"/>
  <c r="V236" i="1"/>
  <c r="D236" i="1"/>
  <c r="T225" i="1"/>
  <c r="BV244" i="1"/>
  <c r="AF231" i="1"/>
  <c r="J238" i="1"/>
  <c r="Z235" i="1"/>
  <c r="BC230" i="1"/>
  <c r="L237" i="1"/>
  <c r="BC235" i="1"/>
  <c r="AR233" i="1"/>
  <c r="T211" i="1"/>
  <c r="E226" i="1"/>
  <c r="E237" i="1"/>
  <c r="AJ228" i="1"/>
  <c r="J223" i="1"/>
  <c r="AS220" i="1"/>
  <c r="Z223" i="1"/>
  <c r="M207" i="1"/>
  <c r="AS237" i="1"/>
  <c r="X221" i="1"/>
  <c r="H233" i="1"/>
  <c r="Q225" i="1"/>
  <c r="G228" i="1"/>
  <c r="AT233" i="1"/>
  <c r="P231" i="1"/>
  <c r="AP230" i="1"/>
  <c r="AF243" i="1"/>
  <c r="AG230" i="1"/>
  <c r="AM227" i="1"/>
  <c r="D232" i="1"/>
  <c r="BW226" i="1"/>
  <c r="AE228" i="1"/>
  <c r="AH234" i="1"/>
  <c r="B230" i="1"/>
  <c r="L223" i="1"/>
  <c r="AT227" i="1"/>
  <c r="AI220" i="1"/>
  <c r="X231" i="1"/>
  <c r="T216" i="1"/>
  <c r="AQ234" i="1"/>
  <c r="AJ216" i="1"/>
  <c r="AA239" i="1"/>
  <c r="R214" i="1"/>
  <c r="T231" i="1"/>
  <c r="AF222" i="1"/>
  <c r="Y218" i="1"/>
  <c r="D220" i="1"/>
  <c r="D215" i="1"/>
  <c r="AQ220" i="1"/>
  <c r="B202" i="1"/>
  <c r="BB210" i="1"/>
  <c r="F216" i="1"/>
  <c r="U218" i="1"/>
  <c r="P236" i="1"/>
  <c r="R238" i="1"/>
  <c r="BW228" i="1"/>
  <c r="AN207" i="1"/>
  <c r="J205" i="1"/>
  <c r="B192" i="1"/>
  <c r="P207" i="1"/>
  <c r="W205" i="1"/>
  <c r="C204" i="1"/>
  <c r="AF223" i="1"/>
  <c r="AD222" i="1"/>
  <c r="B204" i="1"/>
  <c r="AO216" i="1"/>
  <c r="AC219" i="1"/>
  <c r="AC212" i="1"/>
  <c r="AA200" i="1"/>
  <c r="BW200" i="1"/>
  <c r="L216" i="1"/>
  <c r="AF216" i="1"/>
  <c r="AO204" i="1"/>
  <c r="AI211" i="1"/>
  <c r="Z206" i="1"/>
  <c r="AI225" i="1"/>
  <c r="AS210" i="1"/>
  <c r="BC222" i="1"/>
  <c r="Y206" i="1"/>
  <c r="E214" i="1"/>
  <c r="O195" i="1"/>
  <c r="T210" i="1"/>
  <c r="AR200" i="1"/>
  <c r="H231" i="1"/>
  <c r="AL207" i="1"/>
  <c r="AJ226" i="1"/>
  <c r="AJ205" i="1"/>
  <c r="AS247" i="1"/>
  <c r="AP236" i="1"/>
  <c r="BC247" i="1"/>
  <c r="R226" i="1"/>
  <c r="AU227" i="1"/>
  <c r="O232" i="1"/>
  <c r="AL223" i="1"/>
  <c r="N234" i="1"/>
  <c r="AT230" i="1"/>
  <c r="V212" i="1"/>
  <c r="V230" i="1"/>
  <c r="K216" i="1"/>
  <c r="AL217" i="1"/>
  <c r="BC221" i="1"/>
  <c r="Z213" i="1"/>
  <c r="AP208" i="1"/>
  <c r="C223" i="1"/>
  <c r="AI212" i="1"/>
  <c r="C235" i="1"/>
  <c r="R230" i="1"/>
  <c r="AK237" i="1"/>
  <c r="K224" i="1"/>
  <c r="Q245" i="1"/>
  <c r="AK229" i="1"/>
  <c r="AJ243" i="1"/>
  <c r="Q231" i="1"/>
  <c r="BB219" i="1"/>
  <c r="G226" i="1"/>
  <c r="Y222" i="1"/>
  <c r="AD230" i="1"/>
  <c r="B227" i="1"/>
  <c r="AN229" i="1"/>
  <c r="Z221" i="1"/>
  <c r="R222" i="1"/>
  <c r="W232" i="1"/>
  <c r="C215" i="1"/>
  <c r="AN231" i="1"/>
  <c r="K201" i="1"/>
  <c r="AE240" i="1"/>
  <c r="T206" i="1"/>
  <c r="K234" i="1"/>
  <c r="AA228" i="1"/>
  <c r="BV226" i="1"/>
  <c r="D211" i="1"/>
  <c r="AR212" i="1"/>
  <c r="AB225" i="1"/>
  <c r="R213" i="1"/>
  <c r="AQ213" i="1"/>
  <c r="AD193" i="1"/>
  <c r="AM214" i="1"/>
  <c r="X218" i="1"/>
  <c r="I219" i="1"/>
  <c r="G211" i="1"/>
  <c r="C213" i="1"/>
  <c r="AF226" i="1"/>
  <c r="R205" i="1"/>
  <c r="C200" i="1"/>
  <c r="AA191" i="1"/>
  <c r="K226" i="1"/>
  <c r="AO218" i="1"/>
  <c r="Q201" i="1"/>
  <c r="AD208" i="1"/>
  <c r="AK214" i="1"/>
  <c r="BB217" i="1"/>
  <c r="V228" i="1"/>
  <c r="AL228" i="1"/>
  <c r="AD225" i="1"/>
  <c r="AF203" i="1"/>
  <c r="Y202" i="1"/>
  <c r="I223" i="1"/>
  <c r="W201" i="1"/>
  <c r="AQ208" i="1"/>
  <c r="P227" i="1"/>
  <c r="E196" i="1"/>
  <c r="J214" i="1"/>
  <c r="BW210" i="1"/>
  <c r="AO213" i="1"/>
  <c r="AK213" i="1"/>
  <c r="C209" i="1"/>
  <c r="AS224" i="1"/>
  <c r="AT219" i="1"/>
  <c r="K227" i="1"/>
  <c r="W218" i="1"/>
  <c r="Q224" i="1"/>
  <c r="B234" i="1"/>
  <c r="AE227" i="1"/>
  <c r="AP214" i="1"/>
  <c r="Z222" i="1"/>
  <c r="AK203" i="1"/>
  <c r="E222" i="1"/>
  <c r="P220" i="1"/>
  <c r="G197" i="1"/>
  <c r="AB203" i="1"/>
  <c r="E210" i="1"/>
  <c r="X216" i="1"/>
  <c r="J207" i="1"/>
  <c r="AG228" i="1"/>
  <c r="BB195" i="1"/>
  <c r="AR209" i="1"/>
  <c r="BV197" i="1"/>
  <c r="AG201" i="1"/>
  <c r="C208" i="1"/>
  <c r="V219" i="1"/>
  <c r="AQ201" i="1"/>
  <c r="AQ227" i="1"/>
  <c r="B214" i="1"/>
  <c r="AM218" i="1"/>
  <c r="AE231" i="1"/>
  <c r="AF237" i="1"/>
  <c r="BV218" i="1"/>
  <c r="BB218" i="1"/>
  <c r="AE205" i="1"/>
  <c r="L211" i="1"/>
  <c r="AH218" i="1"/>
  <c r="AR216" i="1"/>
  <c r="AF245" i="1"/>
  <c r="AN248" i="1"/>
  <c r="AJ242" i="1"/>
  <c r="F244" i="1"/>
  <c r="AB248" i="1"/>
  <c r="F217" i="1"/>
  <c r="O238" i="1"/>
  <c r="AK220" i="1"/>
  <c r="D216" i="1"/>
  <c r="AR224" i="1"/>
  <c r="G242" i="1"/>
  <c r="BV220" i="1"/>
  <c r="N226" i="1"/>
  <c r="AH237" i="1"/>
  <c r="S234" i="1"/>
  <c r="K232" i="1"/>
  <c r="D206" i="1"/>
  <c r="AJ229" i="1"/>
  <c r="AA214" i="1"/>
  <c r="AL240" i="1"/>
  <c r="AG218" i="1"/>
  <c r="AT231" i="1"/>
  <c r="AH233" i="1"/>
  <c r="AE235" i="1"/>
  <c r="W225" i="1"/>
  <c r="BB220" i="1"/>
  <c r="R208" i="1"/>
  <c r="H210" i="1"/>
  <c r="S215" i="1"/>
  <c r="U207" i="1"/>
  <c r="AM219" i="1"/>
  <c r="M210" i="1"/>
  <c r="AR222" i="1"/>
  <c r="AU208" i="1"/>
  <c r="M229" i="1"/>
  <c r="T245" i="1"/>
  <c r="L209" i="1"/>
  <c r="F221" i="1"/>
  <c r="BW239" i="1"/>
  <c r="AF227" i="1"/>
  <c r="H235" i="1"/>
  <c r="B231" i="1"/>
  <c r="AD224" i="1"/>
  <c r="BV230" i="1"/>
  <c r="AB239" i="1"/>
  <c r="I220" i="1"/>
  <c r="W229" i="1"/>
  <c r="BW231" i="1"/>
  <c r="L202" i="1"/>
  <c r="AE225" i="1"/>
  <c r="AL231" i="1"/>
  <c r="Y229" i="1"/>
  <c r="AM230" i="1"/>
  <c r="N218" i="1"/>
  <c r="N224" i="1"/>
  <c r="AN220" i="1"/>
  <c r="I213" i="1"/>
  <c r="X211" i="1"/>
  <c r="H227" i="1"/>
  <c r="B185" i="1"/>
  <c r="J211" i="1"/>
  <c r="BC238" i="1"/>
  <c r="AB221" i="1"/>
  <c r="AN206" i="1"/>
  <c r="AL204" i="1"/>
  <c r="BB196" i="1"/>
  <c r="L225" i="1"/>
  <c r="V214" i="1"/>
  <c r="BC226" i="1"/>
  <c r="T215" i="1"/>
  <c r="L221" i="1"/>
  <c r="K212" i="1"/>
  <c r="AH241" i="1"/>
  <c r="AR229" i="1"/>
  <c r="BC210" i="1"/>
  <c r="AA212" i="1"/>
  <c r="D226" i="1"/>
  <c r="B224" i="1"/>
  <c r="AG227" i="1"/>
  <c r="M232" i="1"/>
  <c r="AP191" i="1"/>
  <c r="H206" i="1"/>
  <c r="AT225" i="1"/>
  <c r="Z216" i="1"/>
  <c r="J216" i="1"/>
  <c r="AA230" i="1"/>
  <c r="AI219" i="1"/>
  <c r="W198" i="1"/>
  <c r="BV217" i="1"/>
  <c r="N192" i="1"/>
  <c r="T196" i="1"/>
  <c r="AN233" i="1"/>
  <c r="AM221" i="1"/>
  <c r="U228" i="1"/>
  <c r="AC222" i="1"/>
  <c r="F189" i="1"/>
  <c r="BB226" i="1"/>
  <c r="AJ206" i="1"/>
  <c r="AC204" i="1"/>
  <c r="BB222" i="1"/>
  <c r="E221" i="1"/>
  <c r="AH227" i="1"/>
  <c r="AH210" i="1"/>
  <c r="AU217" i="1"/>
  <c r="W215" i="1"/>
  <c r="T213" i="1"/>
  <c r="N206" i="1"/>
  <c r="AT206" i="1"/>
  <c r="AS203" i="1"/>
  <c r="BW208" i="1"/>
  <c r="BB233" i="1"/>
  <c r="AO229" i="1"/>
  <c r="BW219" i="1"/>
  <c r="AA226" i="1"/>
  <c r="AR218" i="1"/>
  <c r="J228" i="1"/>
  <c r="AA225" i="1"/>
  <c r="H214" i="1"/>
  <c r="AO219" i="1"/>
  <c r="AH225" i="1"/>
  <c r="E212" i="1"/>
  <c r="AG209" i="1"/>
  <c r="P214" i="1"/>
  <c r="N216" i="1"/>
  <c r="G201" i="1"/>
  <c r="G210" i="1"/>
  <c r="D202" i="1"/>
  <c r="BW194" i="1"/>
  <c r="Q195" i="1"/>
  <c r="X205" i="1"/>
  <c r="D200" i="1"/>
  <c r="X207" i="1"/>
  <c r="AT216" i="1"/>
  <c r="AK192" i="1"/>
  <c r="Z209" i="1"/>
  <c r="P201" i="1"/>
  <c r="X209" i="1"/>
  <c r="Y184" i="1"/>
  <c r="AE191" i="1"/>
  <c r="M176" i="1"/>
  <c r="AP216" i="1"/>
  <c r="AN209" i="1"/>
  <c r="BV219" i="1"/>
  <c r="AN190" i="1"/>
  <c r="I209" i="1"/>
  <c r="AR195" i="1"/>
  <c r="AL210" i="1"/>
  <c r="W202" i="1"/>
  <c r="S197" i="1"/>
  <c r="J196" i="1"/>
  <c r="BV191" i="1"/>
  <c r="S189" i="1"/>
  <c r="T169" i="1"/>
  <c r="BC188" i="1"/>
  <c r="Z185" i="1"/>
  <c r="AO188" i="1"/>
  <c r="AE204" i="1"/>
  <c r="AG180" i="1"/>
  <c r="AQ211" i="1"/>
  <c r="AB206" i="1"/>
  <c r="M192" i="1"/>
  <c r="Y189" i="1"/>
  <c r="AC209" i="1"/>
  <c r="G208" i="1"/>
  <c r="J202" i="1"/>
  <c r="AH231" i="1"/>
  <c r="AN215" i="1"/>
  <c r="L215" i="1"/>
  <c r="M219" i="1"/>
  <c r="AT224" i="1"/>
  <c r="C214" i="1"/>
  <c r="AH209" i="1"/>
  <c r="AI232" i="1"/>
  <c r="Z214" i="1"/>
  <c r="AK228" i="1"/>
  <c r="V204" i="1"/>
  <c r="G216" i="1"/>
  <c r="AO205" i="1"/>
  <c r="AU216" i="1"/>
  <c r="AS233" i="1"/>
  <c r="U201" i="1"/>
  <c r="BV208" i="1"/>
  <c r="O207" i="1"/>
  <c r="AQ194" i="1"/>
  <c r="AT194" i="1"/>
  <c r="S240" i="1"/>
  <c r="AT203" i="1"/>
  <c r="AT207" i="1"/>
  <c r="I201" i="1"/>
  <c r="R212" i="1"/>
  <c r="Y188" i="1"/>
  <c r="AE197" i="1"/>
  <c r="S191" i="1"/>
  <c r="AO182" i="1"/>
  <c r="AJ165" i="1"/>
  <c r="E166" i="1"/>
  <c r="AR198" i="1"/>
  <c r="E208" i="1"/>
  <c r="F196" i="1"/>
  <c r="F188" i="1"/>
  <c r="P204" i="1"/>
  <c r="AH195" i="1"/>
  <c r="J210" i="1"/>
  <c r="BC196" i="1"/>
  <c r="K200" i="1"/>
  <c r="AD189" i="1"/>
  <c r="AF201" i="1"/>
  <c r="AL166" i="1"/>
  <c r="O196" i="1"/>
  <c r="S184" i="1"/>
  <c r="X226" i="1"/>
  <c r="M195" i="1"/>
  <c r="BC198" i="1"/>
  <c r="Q192" i="1"/>
  <c r="AR201" i="1"/>
  <c r="J194" i="1"/>
  <c r="AB229" i="1"/>
  <c r="AS202" i="1"/>
  <c r="U197" i="1"/>
  <c r="AS206" i="1"/>
  <c r="AI210" i="1"/>
  <c r="AJ217" i="1"/>
  <c r="J229" i="1"/>
  <c r="O225" i="1"/>
  <c r="AC200" i="1"/>
  <c r="AK207" i="1"/>
  <c r="AJ214" i="1"/>
  <c r="AL197" i="1"/>
  <c r="O215" i="1"/>
  <c r="BC191" i="1"/>
  <c r="AG229" i="1"/>
  <c r="BC227" i="1"/>
  <c r="G219" i="1"/>
  <c r="C219" i="1"/>
  <c r="P209" i="1"/>
  <c r="AE210" i="1"/>
  <c r="AE208" i="1"/>
  <c r="AK195" i="1"/>
  <c r="AH207" i="1"/>
  <c r="C182" i="1"/>
  <c r="R192" i="1"/>
  <c r="AM206" i="1"/>
  <c r="U208" i="1"/>
  <c r="AR192" i="1"/>
  <c r="G212" i="1"/>
  <c r="K205" i="1"/>
  <c r="AG205" i="1"/>
  <c r="S190" i="1"/>
  <c r="BB188" i="1"/>
  <c r="Q190" i="1"/>
  <c r="AJ180" i="1"/>
  <c r="AL216" i="1"/>
  <c r="P190" i="1"/>
  <c r="P187" i="1"/>
  <c r="R216" i="1"/>
  <c r="U242" i="1"/>
  <c r="AT246" i="1"/>
  <c r="M248" i="1"/>
  <c r="T234" i="1"/>
  <c r="U232" i="1"/>
  <c r="AH232" i="1"/>
  <c r="BW248" i="1"/>
  <c r="P211" i="1"/>
  <c r="D229" i="1"/>
  <c r="AF234" i="1"/>
  <c r="O235" i="1"/>
  <c r="AE218" i="1"/>
  <c r="AS225" i="1"/>
  <c r="AL245" i="1"/>
  <c r="AJ235" i="1"/>
  <c r="B223" i="1"/>
  <c r="F222" i="1"/>
  <c r="Z208" i="1"/>
  <c r="AR225" i="1"/>
  <c r="H228" i="1"/>
  <c r="S225" i="1"/>
  <c r="S218" i="1"/>
  <c r="BC232" i="1"/>
  <c r="AA201" i="1"/>
  <c r="AO223" i="1"/>
  <c r="B213" i="1"/>
  <c r="AT208" i="1"/>
  <c r="AK197" i="1"/>
  <c r="B218" i="1"/>
  <c r="BV221" i="1"/>
  <c r="V196" i="1"/>
  <c r="AC229" i="1"/>
  <c r="D204" i="1"/>
  <c r="AN232" i="1"/>
  <c r="J208" i="1"/>
  <c r="G227" i="1"/>
  <c r="AN226" i="1"/>
  <c r="I224" i="1"/>
  <c r="BV237" i="1"/>
  <c r="T219" i="1"/>
  <c r="L232" i="1"/>
  <c r="N221" i="1"/>
  <c r="AU209" i="1"/>
  <c r="B240" i="1"/>
  <c r="Q232" i="1"/>
  <c r="Q223" i="1"/>
  <c r="H232" i="1"/>
  <c r="I227" i="1"/>
  <c r="AJ227" i="1"/>
  <c r="P224" i="1"/>
  <c r="V233" i="1"/>
  <c r="M233" i="1"/>
  <c r="BB215" i="1"/>
  <c r="E203" i="1"/>
  <c r="AM209" i="1"/>
  <c r="AC215" i="1"/>
  <c r="D222" i="1"/>
  <c r="AJ212" i="1"/>
  <c r="B228" i="1"/>
  <c r="AC205" i="1"/>
  <c r="M196" i="1"/>
  <c r="AM211" i="1"/>
  <c r="BC215" i="1"/>
  <c r="AP219" i="1"/>
  <c r="C216" i="1"/>
  <c r="B207" i="1"/>
  <c r="BV227" i="1"/>
  <c r="AA224" i="1"/>
  <c r="P212" i="1"/>
  <c r="AK227" i="1"/>
  <c r="K218" i="1"/>
  <c r="C225" i="1"/>
  <c r="AP238" i="1"/>
  <c r="B222" i="1"/>
  <c r="V225" i="1"/>
  <c r="U211" i="1"/>
  <c r="AT222" i="1"/>
  <c r="AA197" i="1"/>
  <c r="O212" i="1"/>
  <c r="C226" i="1"/>
  <c r="S194" i="1"/>
  <c r="S212" i="1"/>
  <c r="V229" i="1"/>
  <c r="AH213" i="1"/>
  <c r="AJ223" i="1"/>
  <c r="B221" i="1"/>
  <c r="P210" i="1"/>
  <c r="AK215" i="1"/>
  <c r="BC214" i="1"/>
  <c r="V210" i="1"/>
  <c r="F203" i="1"/>
  <c r="U217" i="1"/>
  <c r="T212" i="1"/>
  <c r="AC228" i="1"/>
  <c r="U224" i="1"/>
  <c r="S209" i="1"/>
  <c r="AG217" i="1"/>
  <c r="AS223" i="1"/>
  <c r="AE219" i="1"/>
  <c r="AS217" i="1"/>
  <c r="R215" i="1"/>
  <c r="R221" i="1"/>
  <c r="W190" i="1"/>
  <c r="AL218" i="1"/>
  <c r="AI240" i="1"/>
  <c r="BW202" i="1"/>
  <c r="BC192" i="1"/>
  <c r="AN203" i="1"/>
  <c r="U189" i="1"/>
  <c r="X195" i="1"/>
  <c r="AI215" i="1"/>
  <c r="H215" i="1"/>
  <c r="AT220" i="1"/>
  <c r="G230" i="1"/>
  <c r="BV210" i="1"/>
  <c r="AA196" i="1"/>
  <c r="D210" i="1"/>
  <c r="AP215" i="1"/>
  <c r="AC202" i="1"/>
  <c r="U221" i="1"/>
  <c r="N212" i="1"/>
  <c r="BV213" i="1"/>
  <c r="O209" i="1"/>
  <c r="AK218" i="1"/>
  <c r="V197" i="1"/>
  <c r="AT192" i="1"/>
  <c r="E217" i="1"/>
  <c r="AT189" i="1"/>
  <c r="BW190" i="1"/>
  <c r="AO196" i="1"/>
  <c r="H207" i="1"/>
  <c r="AG197" i="1"/>
  <c r="C193" i="1"/>
  <c r="J209" i="1"/>
  <c r="G206" i="1"/>
  <c r="T209" i="1"/>
  <c r="AN200" i="1"/>
  <c r="BC164" i="1"/>
  <c r="AR171" i="1"/>
  <c r="X188" i="1"/>
  <c r="V188" i="1"/>
  <c r="AM194" i="1"/>
  <c r="B198" i="1"/>
  <c r="AL202" i="1"/>
  <c r="AN195" i="1"/>
  <c r="Y191" i="1"/>
  <c r="I188" i="1"/>
  <c r="O197" i="1"/>
  <c r="X191" i="1"/>
  <c r="AO189" i="1"/>
  <c r="AS209" i="1"/>
  <c r="BW173" i="1"/>
  <c r="O191" i="1"/>
  <c r="AL165" i="1"/>
  <c r="I164" i="1"/>
  <c r="Z196" i="1"/>
  <c r="N203" i="1"/>
  <c r="AF194" i="1"/>
  <c r="L206" i="1"/>
  <c r="AE203" i="1"/>
  <c r="AA189" i="1"/>
  <c r="Y209" i="1"/>
  <c r="K194" i="1"/>
  <c r="K198" i="1"/>
  <c r="AH223" i="1"/>
  <c r="Z233" i="1"/>
  <c r="AO233" i="1"/>
  <c r="AN225" i="1"/>
  <c r="AS207" i="1"/>
  <c r="AR210" i="1"/>
  <c r="G202" i="1"/>
  <c r="M234" i="1"/>
  <c r="AM198" i="1"/>
  <c r="Q209" i="1"/>
  <c r="AU206" i="1"/>
  <c r="G209" i="1"/>
  <c r="AL196" i="1"/>
  <c r="AB219" i="1"/>
  <c r="L208" i="1"/>
  <c r="B200" i="1"/>
  <c r="L198" i="1"/>
  <c r="L205" i="1"/>
  <c r="W217" i="1"/>
  <c r="T190" i="1"/>
  <c r="F210" i="1"/>
  <c r="AL203" i="1"/>
  <c r="C197" i="1"/>
  <c r="Z197" i="1"/>
  <c r="AF213" i="1"/>
  <c r="AH198" i="1"/>
  <c r="S195" i="1"/>
  <c r="E223" i="1"/>
  <c r="AB179" i="1"/>
  <c r="H183" i="1"/>
  <c r="P171" i="1"/>
  <c r="AB208" i="1"/>
  <c r="AP210" i="1"/>
  <c r="R199" i="1"/>
  <c r="C201" i="1"/>
  <c r="L204" i="1"/>
  <c r="B189" i="1"/>
  <c r="W203" i="1"/>
  <c r="AS196" i="1"/>
  <c r="Z192" i="1"/>
  <c r="C221" i="1"/>
  <c r="B208" i="1"/>
  <c r="AC227" i="1"/>
  <c r="AF160" i="1"/>
  <c r="U180" i="1"/>
  <c r="AO180" i="1"/>
  <c r="V220" i="1"/>
  <c r="R211" i="1"/>
  <c r="AJ175" i="1"/>
  <c r="J198" i="1"/>
  <c r="E206" i="1"/>
  <c r="E195" i="1"/>
  <c r="AA188" i="1"/>
  <c r="AF204" i="1"/>
  <c r="N215" i="1"/>
  <c r="S210" i="1"/>
  <c r="AD240" i="1"/>
  <c r="BW222" i="1"/>
  <c r="AL221" i="1"/>
  <c r="AD223" i="1"/>
  <c r="U237" i="1"/>
  <c r="R220" i="1"/>
  <c r="U215" i="1"/>
  <c r="AK210" i="1"/>
  <c r="BB212" i="1"/>
  <c r="AI213" i="1"/>
  <c r="B209" i="1"/>
  <c r="M227" i="1"/>
  <c r="AC210" i="1"/>
  <c r="X217" i="1"/>
  <c r="E228" i="1"/>
  <c r="G204" i="1"/>
  <c r="AB191" i="1"/>
  <c r="AM191" i="1"/>
  <c r="K217" i="1"/>
  <c r="X199" i="1"/>
  <c r="AI192" i="1"/>
  <c r="X248" i="1"/>
  <c r="D242" i="1"/>
  <c r="AK231" i="1"/>
  <c r="AI230" i="1"/>
  <c r="B229" i="1"/>
  <c r="BW245" i="1"/>
  <c r="AJ237" i="1"/>
  <c r="AK216" i="1"/>
  <c r="AE248" i="1"/>
  <c r="Y226" i="1"/>
  <c r="AG226" i="1"/>
  <c r="AB217" i="1"/>
  <c r="M216" i="1"/>
  <c r="AE224" i="1"/>
  <c r="AC235" i="1"/>
  <c r="P225" i="1"/>
  <c r="K239" i="1"/>
  <c r="AN211" i="1"/>
  <c r="T233" i="1"/>
  <c r="AH238" i="1"/>
  <c r="BC213" i="1"/>
  <c r="I212" i="1"/>
  <c r="S229" i="1"/>
  <c r="AO232" i="1"/>
  <c r="AN218" i="1"/>
  <c r="BC228" i="1"/>
  <c r="S213" i="1"/>
  <c r="B199" i="1"/>
  <c r="F205" i="1"/>
  <c r="H220" i="1"/>
  <c r="AP196" i="1"/>
  <c r="AE220" i="1"/>
  <c r="AM216" i="1"/>
  <c r="L226" i="1"/>
  <c r="BC220" i="1"/>
  <c r="AU228" i="1"/>
  <c r="H221" i="1"/>
  <c r="AS229" i="1"/>
  <c r="Q216" i="1"/>
  <c r="AN224" i="1"/>
  <c r="AH239" i="1"/>
  <c r="R227" i="1"/>
  <c r="AS248" i="1"/>
  <c r="AG247" i="1"/>
  <c r="AM235" i="1"/>
  <c r="AF212" i="1"/>
  <c r="BW221" i="1"/>
  <c r="AN219" i="1"/>
  <c r="Y234" i="1"/>
  <c r="AC226" i="1"/>
  <c r="F227" i="1"/>
  <c r="AK226" i="1"/>
  <c r="M212" i="1"/>
  <c r="Q227" i="1"/>
  <c r="I221" i="1"/>
  <c r="AF218" i="1"/>
  <c r="BC209" i="1"/>
  <c r="AN214" i="1"/>
  <c r="AT211" i="1"/>
  <c r="E198" i="1"/>
  <c r="F214" i="1"/>
  <c r="AC211" i="1"/>
  <c r="Y203" i="1"/>
  <c r="AS211" i="1"/>
  <c r="W209" i="1"/>
  <c r="P228" i="1"/>
  <c r="R210" i="1"/>
  <c r="BB216" i="1"/>
  <c r="AC224" i="1"/>
  <c r="X215" i="1"/>
  <c r="AJ204" i="1"/>
  <c r="AP241" i="1"/>
  <c r="X206" i="1"/>
  <c r="AI235" i="1"/>
  <c r="M213" i="1"/>
  <c r="AQ224" i="1"/>
  <c r="J222" i="1"/>
  <c r="AO201" i="1"/>
  <c r="R218" i="1"/>
  <c r="J217" i="1"/>
  <c r="N228" i="1"/>
  <c r="F228" i="1"/>
  <c r="K215" i="1"/>
  <c r="AR237" i="1"/>
  <c r="AD235" i="1"/>
  <c r="O227" i="1"/>
  <c r="C205" i="1"/>
  <c r="M203" i="1"/>
  <c r="AE215" i="1"/>
  <c r="AH192" i="1"/>
  <c r="AO228" i="1"/>
  <c r="J206" i="1"/>
  <c r="AN212" i="1"/>
  <c r="AU220" i="1"/>
  <c r="AC218" i="1"/>
  <c r="Z189" i="1"/>
  <c r="E207" i="1"/>
  <c r="Z217" i="1"/>
  <c r="Y221" i="1"/>
  <c r="S219" i="1"/>
  <c r="H226" i="1"/>
  <c r="AQ225" i="1"/>
  <c r="M217" i="1"/>
  <c r="AI217" i="1"/>
  <c r="K213" i="1"/>
  <c r="BB194" i="1"/>
  <c r="K199" i="1"/>
  <c r="L192" i="1"/>
  <c r="P194" i="1"/>
  <c r="Q207" i="1"/>
  <c r="S214" i="1"/>
  <c r="M228" i="1"/>
  <c r="AS222" i="1"/>
  <c r="BV195" i="1"/>
  <c r="AN202" i="1"/>
  <c r="AD194" i="1"/>
  <c r="AS192" i="1"/>
  <c r="AH228" i="1"/>
  <c r="AF195" i="1"/>
  <c r="AS221" i="1"/>
  <c r="W223" i="1"/>
  <c r="N214" i="1"/>
  <c r="Y213" i="1"/>
  <c r="AA220" i="1"/>
  <c r="V198" i="1"/>
  <c r="Y214" i="1"/>
  <c r="AT215" i="1"/>
  <c r="AM217" i="1"/>
  <c r="J177" i="1"/>
  <c r="E202" i="1"/>
  <c r="AD212" i="1"/>
  <c r="BC202" i="1"/>
  <c r="AQ196" i="1"/>
  <c r="F206" i="1"/>
  <c r="W204" i="1"/>
  <c r="AJ200" i="1"/>
  <c r="AP205" i="1"/>
  <c r="F182" i="1"/>
  <c r="V182" i="1"/>
  <c r="AQ175" i="1"/>
  <c r="T203" i="1"/>
  <c r="T202" i="1"/>
  <c r="X187" i="1"/>
  <c r="K197" i="1"/>
  <c r="U191" i="1"/>
  <c r="Z191" i="1"/>
  <c r="C195" i="1"/>
  <c r="B225" i="1"/>
  <c r="BV189" i="1"/>
  <c r="AO209" i="1"/>
  <c r="AA194" i="1"/>
  <c r="Y199" i="1"/>
  <c r="V187" i="1"/>
  <c r="AR184" i="1"/>
  <c r="AI203" i="1"/>
  <c r="D208" i="1"/>
  <c r="AJ198" i="1"/>
  <c r="AO211" i="1"/>
  <c r="AA203" i="1"/>
  <c r="Q188" i="1"/>
  <c r="E201" i="1"/>
  <c r="G194" i="1"/>
  <c r="AO191" i="1"/>
  <c r="BW209" i="1"/>
  <c r="I203" i="1"/>
  <c r="AT234" i="1"/>
  <c r="B235" i="1"/>
  <c r="AE217" i="1"/>
  <c r="AG206" i="1"/>
  <c r="AH221" i="1"/>
  <c r="AU202" i="1"/>
  <c r="H202" i="1"/>
  <c r="AB216" i="1"/>
  <c r="AK209" i="1"/>
  <c r="Z219" i="1"/>
  <c r="AF202" i="1"/>
  <c r="AP222" i="1"/>
  <c r="BW212" i="1"/>
  <c r="T218" i="1"/>
  <c r="AC192" i="1"/>
  <c r="P196" i="1"/>
  <c r="F215" i="1"/>
  <c r="M199" i="1"/>
  <c r="BB189" i="1"/>
  <c r="AP189" i="1"/>
  <c r="BB198" i="1"/>
  <c r="AJ192" i="1"/>
  <c r="AH205" i="1"/>
  <c r="Z224" i="1"/>
  <c r="AS193" i="1"/>
  <c r="AH224" i="1"/>
  <c r="J201" i="1"/>
  <c r="S196" i="1"/>
  <c r="L163" i="1"/>
  <c r="D193" i="1"/>
  <c r="BB208" i="1"/>
  <c r="BC219" i="1"/>
  <c r="I193" i="1"/>
  <c r="O202" i="1"/>
  <c r="AU190" i="1"/>
  <c r="U202" i="1"/>
  <c r="BC199" i="1"/>
  <c r="V192" i="1"/>
  <c r="U195" i="1"/>
  <c r="AI209" i="1"/>
  <c r="BB204" i="1"/>
  <c r="D167" i="1"/>
  <c r="K178" i="1"/>
  <c r="R203" i="1"/>
  <c r="AN217" i="1"/>
  <c r="AK199" i="1"/>
  <c r="Q196" i="1"/>
  <c r="F198" i="1"/>
  <c r="BW207" i="1"/>
  <c r="L214" i="1"/>
  <c r="F229" i="1"/>
  <c r="AB204" i="1"/>
  <c r="R189" i="1"/>
  <c r="L191" i="1"/>
  <c r="AM200" i="1"/>
  <c r="F235" i="1"/>
  <c r="Y225" i="1"/>
  <c r="P219" i="1"/>
  <c r="AM205" i="1"/>
  <c r="R207" i="1"/>
  <c r="O205" i="1"/>
  <c r="J200" i="1"/>
  <c r="X202" i="1"/>
  <c r="AT214" i="1"/>
  <c r="AO210" i="1"/>
  <c r="AJ210" i="1"/>
  <c r="Q219" i="1"/>
  <c r="P195" i="1"/>
  <c r="AG207" i="1"/>
  <c r="BB213" i="1"/>
  <c r="AP197" i="1"/>
  <c r="U198" i="1"/>
  <c r="P213" i="1"/>
  <c r="T201" i="1"/>
  <c r="AH208" i="1"/>
  <c r="BW206" i="1"/>
  <c r="BB231" i="1"/>
  <c r="Z248" i="1"/>
  <c r="I242" i="1"/>
  <c r="AF224" i="1"/>
  <c r="BW224" i="1"/>
  <c r="AG224" i="1"/>
  <c r="BC212" i="1"/>
  <c r="O201" i="1"/>
  <c r="N208" i="1"/>
  <c r="Q213" i="1"/>
  <c r="W214" i="1"/>
  <c r="B239" i="1"/>
  <c r="I228" i="1"/>
  <c r="AA219" i="1"/>
  <c r="AE194" i="1"/>
  <c r="AB202" i="1"/>
  <c r="W208" i="1"/>
  <c r="AD214" i="1"/>
  <c r="AM220" i="1"/>
  <c r="X220" i="1"/>
  <c r="AN223" i="1"/>
  <c r="M214" i="1"/>
  <c r="B210" i="1"/>
  <c r="K207" i="1"/>
  <c r="AM202" i="1"/>
  <c r="O194" i="1"/>
  <c r="P216" i="1"/>
  <c r="AG200" i="1"/>
  <c r="AS218" i="1"/>
  <c r="H211" i="1"/>
  <c r="BW223" i="1"/>
  <c r="W212" i="1"/>
  <c r="M211" i="1"/>
  <c r="B206" i="1"/>
  <c r="L196" i="1"/>
  <c r="C194" i="1"/>
  <c r="M209" i="1"/>
  <c r="AK201" i="1"/>
  <c r="AM167" i="1"/>
  <c r="T192" i="1"/>
  <c r="AQ197" i="1"/>
  <c r="N202" i="1"/>
  <c r="AB226" i="1"/>
  <c r="Z211" i="1"/>
  <c r="G221" i="1"/>
  <c r="AE199" i="1"/>
  <c r="AJ196" i="1"/>
  <c r="M201" i="1"/>
  <c r="M177" i="1"/>
  <c r="P205" i="1"/>
  <c r="F197" i="1"/>
  <c r="AR204" i="1"/>
  <c r="B178" i="1"/>
  <c r="G217" i="1"/>
  <c r="N189" i="1"/>
  <c r="N227" i="1"/>
  <c r="AU201" i="1"/>
  <c r="AC191" i="1"/>
  <c r="AL229" i="1"/>
  <c r="AR211" i="1"/>
  <c r="AF191" i="1"/>
  <c r="AR207" i="1"/>
  <c r="AD197" i="1"/>
  <c r="AN198" i="1"/>
  <c r="O190" i="1"/>
  <c r="AL194" i="1"/>
  <c r="AH181" i="1"/>
  <c r="AL188" i="1"/>
  <c r="AP190" i="1"/>
  <c r="AH212" i="1"/>
  <c r="B194" i="1"/>
  <c r="AU221" i="1"/>
  <c r="BC208" i="1"/>
  <c r="I210" i="1"/>
  <c r="X200" i="1"/>
  <c r="AF208" i="1"/>
  <c r="F199" i="1"/>
  <c r="BW196" i="1"/>
  <c r="X176" i="1"/>
  <c r="AL174" i="1"/>
  <c r="L168" i="1"/>
  <c r="Z204" i="1"/>
  <c r="E192" i="1"/>
  <c r="Q197" i="1"/>
  <c r="P200" i="1"/>
  <c r="F193" i="1"/>
  <c r="AP225" i="1"/>
  <c r="BV214" i="1"/>
  <c r="AD196" i="1"/>
  <c r="Y208" i="1"/>
  <c r="AT200" i="1"/>
  <c r="G207" i="1"/>
  <c r="L171" i="1"/>
  <c r="BB187" i="1"/>
  <c r="AG191" i="1"/>
  <c r="AP201" i="1"/>
  <c r="M191" i="1"/>
  <c r="S201" i="1"/>
  <c r="AT202" i="1"/>
  <c r="T187" i="1"/>
  <c r="AD229" i="1"/>
  <c r="J189" i="1"/>
  <c r="S204" i="1"/>
  <c r="C211" i="1"/>
  <c r="O203" i="1"/>
  <c r="AE195" i="1"/>
  <c r="H195" i="1"/>
  <c r="D164" i="1"/>
  <c r="Z200" i="1"/>
  <c r="U205" i="1"/>
  <c r="U181" i="1"/>
  <c r="AB199" i="1"/>
  <c r="AG195" i="1"/>
  <c r="BC193" i="1"/>
  <c r="Z161" i="1"/>
  <c r="AK206" i="1"/>
  <c r="AT210" i="1"/>
  <c r="AO215" i="1"/>
  <c r="U192" i="1"/>
  <c r="AE193" i="1"/>
  <c r="AJ208" i="1"/>
  <c r="Z193" i="1"/>
  <c r="I196" i="1"/>
  <c r="W210" i="1"/>
  <c r="BW198" i="1"/>
  <c r="O163" i="1"/>
  <c r="W181" i="1"/>
  <c r="Z179" i="1"/>
  <c r="AF183" i="1"/>
  <c r="AO176" i="1"/>
  <c r="AU182" i="1"/>
  <c r="AP171" i="1"/>
  <c r="AC176" i="1"/>
  <c r="BC176" i="1"/>
  <c r="AL161" i="1"/>
  <c r="F174" i="1"/>
  <c r="AG169" i="1"/>
  <c r="BV169" i="1"/>
  <c r="AP167" i="1"/>
  <c r="P192" i="1"/>
  <c r="H187" i="1"/>
  <c r="AS172" i="1"/>
  <c r="AK159" i="1"/>
  <c r="AG155" i="1"/>
  <c r="M150" i="1"/>
  <c r="Z181" i="1"/>
  <c r="L172" i="1"/>
  <c r="AE187" i="1"/>
  <c r="R178" i="1"/>
  <c r="AL178" i="1"/>
  <c r="AA163" i="1"/>
  <c r="G174" i="1"/>
  <c r="AA174" i="1"/>
  <c r="T199" i="1"/>
  <c r="AA162" i="1"/>
  <c r="AC190" i="1"/>
  <c r="P189" i="1"/>
  <c r="AH174" i="1"/>
  <c r="AA144" i="1"/>
  <c r="W185" i="1"/>
  <c r="Z183" i="1"/>
  <c r="Q168" i="1"/>
  <c r="K163" i="1"/>
  <c r="N178" i="1"/>
  <c r="AJ172" i="1"/>
  <c r="X225" i="1"/>
  <c r="AF198" i="1"/>
  <c r="M215" i="1"/>
  <c r="W211" i="1"/>
  <c r="BW189" i="1"/>
  <c r="AM213" i="1"/>
  <c r="AL192" i="1"/>
  <c r="AK222" i="1"/>
  <c r="O208" i="1"/>
  <c r="C190" i="1"/>
  <c r="K210" i="1"/>
  <c r="B212" i="1"/>
  <c r="Q189" i="1"/>
  <c r="BW215" i="1"/>
  <c r="S188" i="1"/>
  <c r="AH200" i="1"/>
  <c r="BV205" i="1"/>
  <c r="AI186" i="1"/>
  <c r="AH199" i="1"/>
  <c r="E197" i="1"/>
  <c r="AQ203" i="1"/>
  <c r="AG188" i="1"/>
  <c r="AQ190" i="1"/>
  <c r="P198" i="1"/>
  <c r="D192" i="1"/>
  <c r="K184" i="1"/>
  <c r="AL168" i="1"/>
  <c r="AB169" i="1"/>
  <c r="AM178" i="1"/>
  <c r="AT186" i="1"/>
  <c r="P175" i="1"/>
  <c r="AJ161" i="1"/>
  <c r="AF171" i="1"/>
  <c r="C170" i="1"/>
  <c r="AI188" i="1"/>
  <c r="AN168" i="1"/>
  <c r="AJ164" i="1"/>
  <c r="G163" i="1"/>
  <c r="U157" i="1"/>
  <c r="AM182" i="1"/>
  <c r="J181" i="1"/>
  <c r="BB167" i="1"/>
  <c r="Q179" i="1"/>
  <c r="B147" i="1"/>
  <c r="P145" i="1"/>
  <c r="AJ171" i="1"/>
  <c r="BC165" i="1"/>
  <c r="P180" i="1"/>
  <c r="Y173" i="1"/>
  <c r="AS173" i="1"/>
  <c r="V183" i="1"/>
  <c r="N169" i="1"/>
  <c r="AH169" i="1"/>
  <c r="Q186" i="1"/>
  <c r="F187" i="1"/>
  <c r="AB184" i="1"/>
  <c r="BB184" i="1"/>
  <c r="AO169" i="1"/>
  <c r="AH139" i="1"/>
  <c r="Z175" i="1"/>
  <c r="AA173" i="1"/>
  <c r="AI200" i="1"/>
  <c r="J179" i="1"/>
  <c r="BB172" i="1"/>
  <c r="C217" i="1"/>
  <c r="AT193" i="1"/>
  <c r="AS191" i="1"/>
  <c r="S193" i="1"/>
  <c r="AD245" i="1"/>
  <c r="BV225" i="1"/>
  <c r="AQ235" i="1"/>
  <c r="BW236" i="1"/>
  <c r="N231" i="1"/>
  <c r="Y217" i="1"/>
  <c r="AT223" i="1"/>
  <c r="AU219" i="1"/>
  <c r="W221" i="1"/>
  <c r="I207" i="1"/>
  <c r="F225" i="1"/>
  <c r="E229" i="1"/>
  <c r="V221" i="1"/>
  <c r="U203" i="1"/>
  <c r="AA207" i="1"/>
  <c r="AL198" i="1"/>
  <c r="Y211" i="1"/>
  <c r="BB227" i="1"/>
  <c r="L228" i="1"/>
  <c r="D233" i="1"/>
  <c r="T217" i="1"/>
  <c r="AB215" i="1"/>
  <c r="AH211" i="1"/>
  <c r="Q211" i="1"/>
  <c r="AF206" i="1"/>
  <c r="AU205" i="1"/>
  <c r="AJ187" i="1"/>
  <c r="P245" i="1"/>
  <c r="AJ220" i="1"/>
  <c r="BV211" i="1"/>
  <c r="AC223" i="1"/>
  <c r="T194" i="1"/>
  <c r="AR213" i="1"/>
  <c r="AO192" i="1"/>
  <c r="AD162" i="1"/>
  <c r="AD202" i="1"/>
  <c r="M193" i="1"/>
  <c r="W194" i="1"/>
  <c r="S163" i="1"/>
  <c r="V199" i="1"/>
  <c r="AK191" i="1"/>
  <c r="BB229" i="1"/>
  <c r="Q203" i="1"/>
  <c r="AB222" i="1"/>
  <c r="AB211" i="1"/>
  <c r="AA198" i="1"/>
  <c r="Q229" i="1"/>
  <c r="E209" i="1"/>
  <c r="G175" i="1"/>
  <c r="R181" i="1"/>
  <c r="J190" i="1"/>
  <c r="AH189" i="1"/>
  <c r="U188" i="1"/>
  <c r="Y215" i="1"/>
  <c r="BV202" i="1"/>
  <c r="G223" i="1"/>
  <c r="AN192" i="1"/>
  <c r="AF217" i="1"/>
  <c r="AJ211" i="1"/>
  <c r="AT209" i="1"/>
  <c r="E205" i="1"/>
  <c r="AS205" i="1"/>
  <c r="G193" i="1"/>
  <c r="AQ204" i="1"/>
  <c r="D203" i="1"/>
  <c r="AP169" i="1"/>
  <c r="AT162" i="1"/>
  <c r="H212" i="1"/>
  <c r="AH201" i="1"/>
  <c r="AB171" i="1"/>
  <c r="AE221" i="1"/>
  <c r="V200" i="1"/>
  <c r="AN205" i="1"/>
  <c r="T200" i="1"/>
  <c r="AE206" i="1"/>
  <c r="R209" i="1"/>
  <c r="AT196" i="1"/>
  <c r="AH190" i="1"/>
  <c r="R179" i="1"/>
  <c r="AE161" i="1"/>
  <c r="AC197" i="1"/>
  <c r="AF199" i="1"/>
  <c r="BV215" i="1"/>
  <c r="N185" i="1"/>
  <c r="I195" i="1"/>
  <c r="Z228" i="1"/>
  <c r="P188" i="1"/>
  <c r="R194" i="1"/>
  <c r="BW220" i="1"/>
  <c r="C186" i="1"/>
  <c r="C207" i="1"/>
  <c r="AP193" i="1"/>
  <c r="AO194" i="1"/>
  <c r="AR214" i="1"/>
  <c r="BC205" i="1"/>
  <c r="B196" i="1"/>
  <c r="V207" i="1"/>
  <c r="AP202" i="1"/>
  <c r="AG215" i="1"/>
  <c r="BB200" i="1"/>
  <c r="Y223" i="1"/>
  <c r="Q212" i="1"/>
  <c r="AT228" i="1"/>
  <c r="AA221" i="1"/>
  <c r="AL199" i="1"/>
  <c r="AR205" i="1"/>
  <c r="AP192" i="1"/>
  <c r="AM204" i="1"/>
  <c r="S208" i="1"/>
  <c r="O221" i="1"/>
  <c r="BV181" i="1"/>
  <c r="AF207" i="1"/>
  <c r="B193" i="1"/>
  <c r="I214" i="1"/>
  <c r="AM175" i="1"/>
  <c r="U209" i="1"/>
  <c r="AI190" i="1"/>
  <c r="S221" i="1"/>
  <c r="AF205" i="1"/>
  <c r="AA216" i="1"/>
  <c r="V193" i="1"/>
  <c r="AK219" i="1"/>
  <c r="BC204" i="1"/>
  <c r="H218" i="1"/>
  <c r="AQ186" i="1"/>
  <c r="X196" i="1"/>
  <c r="AU178" i="1"/>
  <c r="R177" i="1"/>
  <c r="G162" i="1"/>
  <c r="AI196" i="1"/>
  <c r="AH187" i="1"/>
  <c r="K170" i="1"/>
  <c r="AQ188" i="1"/>
  <c r="N187" i="1"/>
  <c r="AR180" i="1"/>
  <c r="AK163" i="1"/>
  <c r="AE200" i="1"/>
  <c r="AK176" i="1"/>
  <c r="AF190" i="1"/>
  <c r="G166" i="1"/>
  <c r="AA166" i="1"/>
  <c r="N195" i="1"/>
  <c r="AT155" i="1"/>
  <c r="AF181" i="1"/>
  <c r="Q187" i="1"/>
  <c r="W187" i="1"/>
  <c r="AB189" i="1"/>
  <c r="N191" i="1"/>
  <c r="F183" i="1"/>
  <c r="J185" i="1"/>
  <c r="AO168" i="1"/>
  <c r="Y186" i="1"/>
  <c r="AS186" i="1"/>
  <c r="Z178" i="1"/>
  <c r="V174" i="1"/>
  <c r="BC169" i="1"/>
  <c r="P168" i="1"/>
  <c r="BB166" i="1"/>
  <c r="U178" i="1"/>
  <c r="J176" i="1"/>
  <c r="P174" i="1"/>
  <c r="V178" i="1"/>
  <c r="BC175" i="1"/>
  <c r="H170" i="1"/>
  <c r="AK171" i="1"/>
  <c r="T237" i="1"/>
  <c r="P221" i="1"/>
  <c r="AC221" i="1"/>
  <c r="V205" i="1"/>
  <c r="BV198" i="1"/>
  <c r="AA206" i="1"/>
  <c r="AS194" i="1"/>
  <c r="BW201" i="1"/>
  <c r="W199" i="1"/>
  <c r="R193" i="1"/>
  <c r="AL175" i="1"/>
  <c r="AT198" i="1"/>
  <c r="AU200" i="1"/>
  <c r="AI198" i="1"/>
  <c r="BV165" i="1"/>
  <c r="AD203" i="1"/>
  <c r="AS204" i="1"/>
  <c r="AR191" i="1"/>
  <c r="W213" i="1"/>
  <c r="AU207" i="1"/>
  <c r="AC188" i="1"/>
  <c r="E199" i="1"/>
  <c r="D196" i="1"/>
  <c r="O204" i="1"/>
  <c r="Q180" i="1"/>
  <c r="AP185" i="1"/>
  <c r="E172" i="1"/>
  <c r="Y172" i="1"/>
  <c r="B191" i="1"/>
  <c r="Q177" i="1"/>
  <c r="AR188" i="1"/>
  <c r="AB163" i="1"/>
  <c r="O192" i="1"/>
  <c r="AL191" i="1"/>
  <c r="B174" i="1"/>
  <c r="AK198" i="1"/>
  <c r="AE186" i="1"/>
  <c r="AN171" i="1"/>
  <c r="AI182" i="1"/>
  <c r="N161" i="1"/>
  <c r="AH161" i="1"/>
  <c r="I185" i="1"/>
  <c r="AL157" i="1"/>
  <c r="X170" i="1"/>
  <c r="U166" i="1"/>
  <c r="G179" i="1"/>
  <c r="W177" i="1"/>
  <c r="BC174" i="1"/>
  <c r="G173" i="1"/>
  <c r="AC180" i="1"/>
  <c r="AP161" i="1"/>
  <c r="O188" i="1"/>
  <c r="AN188" i="1"/>
  <c r="AG173" i="1"/>
  <c r="G167" i="1"/>
  <c r="C163" i="1"/>
  <c r="W163" i="1"/>
  <c r="AK157" i="1"/>
  <c r="BW172" i="1"/>
  <c r="T166" i="1"/>
  <c r="S164" i="1"/>
  <c r="AN172" i="1"/>
  <c r="R164" i="1"/>
  <c r="BB240" i="1"/>
  <c r="AG210" i="1"/>
  <c r="T204" i="1"/>
  <c r="G220" i="1"/>
  <c r="S207" i="1"/>
  <c r="BV241" i="1"/>
  <c r="AD248" i="1"/>
  <c r="AF228" i="1"/>
  <c r="AU234" i="1"/>
  <c r="AI222" i="1"/>
  <c r="BW211" i="1"/>
  <c r="G205" i="1"/>
  <c r="AM215" i="1"/>
  <c r="AJ207" i="1"/>
  <c r="AM228" i="1"/>
  <c r="P241" i="1"/>
  <c r="AO207" i="1"/>
  <c r="AA218" i="1"/>
  <c r="AF220" i="1"/>
  <c r="I205" i="1"/>
  <c r="R202" i="1"/>
  <c r="BV196" i="1"/>
  <c r="V189" i="1"/>
  <c r="L220" i="1"/>
  <c r="AK217" i="1"/>
  <c r="P206" i="1"/>
  <c r="P217" i="1"/>
  <c r="T220" i="1"/>
  <c r="H209" i="1"/>
  <c r="W219" i="1"/>
  <c r="V213" i="1"/>
  <c r="AK189" i="1"/>
  <c r="AQ218" i="1"/>
  <c r="AU225" i="1"/>
  <c r="BB202" i="1"/>
  <c r="AS213" i="1"/>
  <c r="L213" i="1"/>
  <c r="H200" i="1"/>
  <c r="AJ195" i="1"/>
  <c r="AC178" i="1"/>
  <c r="AU194" i="1"/>
  <c r="P226" i="1"/>
  <c r="D190" i="1"/>
  <c r="F202" i="1"/>
  <c r="M188" i="1"/>
  <c r="AU193" i="1"/>
  <c r="AP227" i="1"/>
  <c r="Y196" i="1"/>
  <c r="S217" i="1"/>
  <c r="Q217" i="1"/>
  <c r="H208" i="1"/>
  <c r="H190" i="1"/>
  <c r="B201" i="1"/>
  <c r="BW170" i="1"/>
  <c r="L190" i="1"/>
  <c r="N210" i="1"/>
  <c r="N186" i="1"/>
  <c r="C199" i="1"/>
  <c r="BB201" i="1"/>
  <c r="AP198" i="1"/>
  <c r="Q218" i="1"/>
  <c r="S211" i="1"/>
  <c r="V216" i="1"/>
  <c r="AQ207" i="1"/>
  <c r="AQ195" i="1"/>
  <c r="AJ191" i="1"/>
  <c r="AJ201" i="1"/>
  <c r="AH197" i="1"/>
  <c r="Q191" i="1"/>
  <c r="AK205" i="1"/>
  <c r="W167" i="1"/>
  <c r="F181" i="1"/>
  <c r="AP224" i="1"/>
  <c r="W207" i="1"/>
  <c r="X192" i="1"/>
  <c r="Q200" i="1"/>
  <c r="R196" i="1"/>
  <c r="T195" i="1"/>
  <c r="O206" i="1"/>
  <c r="BC197" i="1"/>
  <c r="AH194" i="1"/>
  <c r="AB218" i="1"/>
  <c r="AQ178" i="1"/>
  <c r="W182" i="1"/>
  <c r="AE170" i="1"/>
  <c r="B169" i="1"/>
  <c r="BW193" i="1"/>
  <c r="AS201" i="1"/>
  <c r="E188" i="1"/>
  <c r="AI206" i="1"/>
  <c r="X208" i="1"/>
  <c r="G191" i="1"/>
  <c r="AL220" i="1"/>
  <c r="AQ200" i="1"/>
  <c r="O199" i="1"/>
  <c r="AL193" i="1"/>
  <c r="D214" i="1"/>
  <c r="AT170" i="1"/>
  <c r="C210" i="1"/>
  <c r="L201" i="1"/>
  <c r="AI191" i="1"/>
  <c r="J197" i="1"/>
  <c r="BW216" i="1"/>
  <c r="R198" i="1"/>
  <c r="Y195" i="1"/>
  <c r="AT218" i="1"/>
  <c r="AP206" i="1"/>
  <c r="BC224" i="1"/>
  <c r="AQ198" i="1"/>
  <c r="AQ191" i="1"/>
  <c r="AQ206" i="1"/>
  <c r="P172" i="1"/>
  <c r="AO214" i="1"/>
  <c r="X198" i="1"/>
  <c r="BC243" i="1"/>
  <c r="I173" i="1"/>
  <c r="AE207" i="1"/>
  <c r="BW203" i="1"/>
  <c r="L194" i="1"/>
  <c r="AU159" i="1"/>
  <c r="AI189" i="1"/>
  <c r="AB196" i="1"/>
  <c r="Y197" i="1"/>
  <c r="R197" i="1"/>
  <c r="Q204" i="1"/>
  <c r="Z220" i="1"/>
  <c r="X190" i="1"/>
  <c r="AH220" i="1"/>
  <c r="AC201" i="1"/>
  <c r="AH165" i="1"/>
  <c r="R173" i="1"/>
  <c r="AH191" i="1"/>
  <c r="BC190" i="1"/>
  <c r="Q181" i="1"/>
  <c r="J173" i="1"/>
  <c r="S167" i="1"/>
  <c r="AL182" i="1"/>
  <c r="J174" i="1"/>
  <c r="AD174" i="1"/>
  <c r="I198" i="1"/>
  <c r="BB171" i="1"/>
  <c r="S170" i="1"/>
  <c r="B187" i="1"/>
  <c r="AJ190" i="1"/>
  <c r="Q185" i="1"/>
  <c r="AK185" i="1"/>
  <c r="Z170" i="1"/>
  <c r="S140" i="1"/>
  <c r="BC178" i="1"/>
  <c r="B175" i="1"/>
  <c r="AF188" i="1"/>
  <c r="D178" i="1"/>
  <c r="AK180" i="1"/>
  <c r="D179" i="1"/>
  <c r="AT165" i="1"/>
  <c r="BB180" i="1"/>
  <c r="AO173" i="1"/>
  <c r="H172" i="1"/>
  <c r="AG182" i="1"/>
  <c r="P162" i="1"/>
  <c r="N198" i="1"/>
  <c r="BV176" i="1"/>
  <c r="AF165" i="1"/>
  <c r="AT184" i="1"/>
  <c r="L154" i="1"/>
  <c r="AS208" i="1"/>
  <c r="X179" i="1"/>
  <c r="AR166" i="1"/>
  <c r="F173" i="1"/>
  <c r="W233" i="1"/>
  <c r="V218" i="1"/>
  <c r="N220" i="1"/>
  <c r="R201" i="1"/>
  <c r="I197" i="1"/>
  <c r="AP211" i="1"/>
  <c r="D198" i="1"/>
  <c r="AU172" i="1"/>
  <c r="B197" i="1"/>
  <c r="BC207" i="1"/>
  <c r="AG202" i="1"/>
  <c r="Y174" i="1"/>
  <c r="BB207" i="1"/>
  <c r="AM208" i="1"/>
  <c r="Z199" i="1"/>
  <c r="G186" i="1"/>
  <c r="T222" i="1"/>
  <c r="C192" i="1"/>
  <c r="AB192" i="1"/>
  <c r="Y192" i="1"/>
  <c r="AU210" i="1"/>
  <c r="AQ205" i="1"/>
  <c r="AU195" i="1"/>
  <c r="K204" i="1"/>
  <c r="M204" i="1"/>
  <c r="U204" i="1"/>
  <c r="R165" i="1"/>
  <c r="AT199" i="1"/>
  <c r="AB197" i="1"/>
  <c r="T176" i="1"/>
  <c r="T163" i="1"/>
  <c r="E161" i="1"/>
  <c r="W175" i="1"/>
  <c r="Q169" i="1"/>
  <c r="AK169" i="1"/>
  <c r="H196" i="1"/>
  <c r="F165" i="1"/>
  <c r="Z165" i="1"/>
  <c r="AU192" i="1"/>
  <c r="F191" i="1"/>
  <c r="T180" i="1"/>
  <c r="AN180" i="1"/>
  <c r="AG165" i="1"/>
  <c r="Z135" i="1"/>
  <c r="N167" i="1"/>
  <c r="AJ167" i="1"/>
  <c r="M180" i="1"/>
  <c r="K168" i="1"/>
  <c r="AN175" i="1"/>
  <c r="K174" i="1"/>
  <c r="N201" i="1"/>
  <c r="AK173" i="1"/>
  <c r="AR168" i="1"/>
  <c r="O167" i="1"/>
  <c r="AC163" i="1"/>
  <c r="AQ189" i="1"/>
  <c r="F185" i="1"/>
  <c r="G170" i="1"/>
  <c r="AJ189" i="1"/>
  <c r="AR153" i="1"/>
  <c r="X149" i="1"/>
  <c r="AF172" i="1"/>
  <c r="H171" i="1"/>
  <c r="AO193" i="1"/>
  <c r="BC237" i="1"/>
  <c r="AK196" i="1"/>
  <c r="W197" i="1"/>
  <c r="AB209" i="1"/>
  <c r="K203" i="1"/>
  <c r="J192" i="1"/>
  <c r="Z190" i="1"/>
  <c r="W166" i="1"/>
  <c r="U227" i="1"/>
  <c r="BB191" i="1"/>
  <c r="AJ183" i="1"/>
  <c r="BV201" i="1"/>
  <c r="AQ216" i="1"/>
  <c r="AD206" i="1"/>
  <c r="I176" i="1"/>
  <c r="E200" i="1"/>
  <c r="AJ203" i="1"/>
  <c r="BV204" i="1"/>
  <c r="D207" i="1"/>
  <c r="B203" i="1"/>
  <c r="U206" i="1"/>
  <c r="AP212" i="1"/>
  <c r="H204" i="1"/>
  <c r="AT197" i="1"/>
  <c r="AA193" i="1"/>
  <c r="E173" i="1"/>
  <c r="N170" i="1"/>
  <c r="AL238" i="1"/>
  <c r="BB242" i="1"/>
  <c r="Z240" i="1"/>
  <c r="AL213" i="1"/>
  <c r="AM201" i="1"/>
  <c r="S239" i="1"/>
  <c r="AO206" i="1"/>
  <c r="AA204" i="1"/>
  <c r="R185" i="1"/>
  <c r="AE202" i="1"/>
  <c r="AP204" i="1"/>
  <c r="AH203" i="1"/>
  <c r="S192" i="1"/>
  <c r="AQ193" i="1"/>
  <c r="AL214" i="1"/>
  <c r="B205" i="1"/>
  <c r="L203" i="1"/>
  <c r="I192" i="1"/>
  <c r="AK202" i="1"/>
  <c r="L199" i="1"/>
  <c r="AR206" i="1"/>
  <c r="T208" i="1"/>
  <c r="AH196" i="1"/>
  <c r="BC167" i="1"/>
  <c r="W206" i="1"/>
  <c r="I206" i="1"/>
  <c r="AU211" i="1"/>
  <c r="E190" i="1"/>
  <c r="K195" i="1"/>
  <c r="B173" i="1"/>
  <c r="AN208" i="1"/>
  <c r="AN184" i="1"/>
  <c r="AB214" i="1"/>
  <c r="AA176" i="1"/>
  <c r="AK190" i="1"/>
  <c r="H164" i="1"/>
  <c r="AM174" i="1"/>
  <c r="AC198" i="1"/>
  <c r="AS180" i="1"/>
  <c r="R187" i="1"/>
  <c r="C187" i="1"/>
  <c r="L210" i="1"/>
  <c r="AO208" i="1"/>
  <c r="BB203" i="1"/>
  <c r="AC195" i="1"/>
  <c r="X194" i="1"/>
  <c r="AA205" i="1"/>
  <c r="T198" i="1"/>
  <c r="F170" i="1"/>
  <c r="E163" i="1"/>
  <c r="L184" i="1"/>
  <c r="Y190" i="1"/>
  <c r="AQ160" i="1"/>
  <c r="I186" i="1"/>
  <c r="F194" i="1"/>
  <c r="AP165" i="1"/>
  <c r="O181" i="1"/>
  <c r="AR228" i="1"/>
  <c r="O200" i="1"/>
  <c r="BV199" i="1"/>
  <c r="AK188" i="1"/>
  <c r="S199" i="1"/>
  <c r="P199" i="1"/>
  <c r="AR175" i="1"/>
  <c r="AN201" i="1"/>
  <c r="X222" i="1"/>
  <c r="Z194" i="1"/>
  <c r="G199" i="1"/>
  <c r="D201" i="1"/>
  <c r="AN199" i="1"/>
  <c r="J212" i="1"/>
  <c r="V203" i="1"/>
  <c r="AE212" i="1"/>
  <c r="AD199" i="1"/>
  <c r="AG189" i="1"/>
  <c r="R186" i="1"/>
  <c r="AL186" i="1"/>
  <c r="AA171" i="1"/>
  <c r="AU188" i="1"/>
  <c r="AR165" i="1"/>
  <c r="X168" i="1"/>
  <c r="T164" i="1"/>
  <c r="AN164" i="1"/>
  <c r="BC180" i="1"/>
  <c r="H213" i="1"/>
  <c r="C206" i="1"/>
  <c r="D184" i="1"/>
  <c r="AM183" i="1"/>
  <c r="AA175" i="1"/>
  <c r="AU175" i="1"/>
  <c r="AM163" i="1"/>
  <c r="AG130" i="1"/>
  <c r="AO159" i="1"/>
  <c r="AE179" i="1"/>
  <c r="AE174" i="1"/>
  <c r="F159" i="1"/>
  <c r="AU170" i="1"/>
  <c r="R169" i="1"/>
  <c r="BW187" i="1"/>
  <c r="V166" i="1"/>
  <c r="B162" i="1"/>
  <c r="AS197" i="1"/>
  <c r="AF156" i="1"/>
  <c r="E180" i="1"/>
  <c r="Y180" i="1"/>
  <c r="N165" i="1"/>
  <c r="B176" i="1"/>
  <c r="AG146" i="1"/>
  <c r="AE144" i="1"/>
  <c r="O159" i="1"/>
  <c r="AG213" i="1"/>
  <c r="H229" i="1"/>
  <c r="AN204" i="1"/>
  <c r="Q222" i="1"/>
  <c r="G198" i="1"/>
  <c r="F192" i="1"/>
  <c r="H193" i="1"/>
  <c r="O189" i="1"/>
  <c r="M208" i="1"/>
  <c r="BW192" i="1"/>
  <c r="M223" i="1"/>
  <c r="Z215" i="1"/>
  <c r="AI216" i="1"/>
  <c r="I202" i="1"/>
  <c r="P218" i="1"/>
  <c r="AP223" i="1"/>
  <c r="AU198" i="1"/>
  <c r="AO184" i="1"/>
  <c r="AB205" i="1"/>
  <c r="AR194" i="1"/>
  <c r="AG193" i="1"/>
  <c r="AD215" i="1"/>
  <c r="AH185" i="1"/>
  <c r="R206" i="1"/>
  <c r="D191" i="1"/>
  <c r="BV190" i="1"/>
  <c r="G196" i="1"/>
  <c r="Y181" i="1"/>
  <c r="AS181" i="1"/>
  <c r="AH166" i="1"/>
  <c r="AU189" i="1"/>
  <c r="O155" i="1"/>
  <c r="M161" i="1"/>
  <c r="L186" i="1"/>
  <c r="L187" i="1"/>
  <c r="J169" i="1"/>
  <c r="J187" i="1"/>
  <c r="AD187" i="1"/>
  <c r="K179" i="1"/>
  <c r="AN176" i="1"/>
  <c r="AH170" i="1"/>
  <c r="E169" i="1"/>
  <c r="BV171" i="1"/>
  <c r="AA184" i="1"/>
  <c r="Y179" i="1"/>
  <c r="AC171" i="1"/>
  <c r="O166" i="1"/>
  <c r="AD190" i="1"/>
  <c r="E164" i="1"/>
  <c r="Y164" i="1"/>
  <c r="X189" i="1"/>
  <c r="AG187" i="1"/>
  <c r="AL183" i="1"/>
  <c r="AD185" i="1"/>
  <c r="J183" i="1"/>
  <c r="H175" i="1"/>
  <c r="AB175" i="1"/>
  <c r="AA210" i="1"/>
  <c r="L166" i="1"/>
  <c r="R139" i="1"/>
  <c r="AL139" i="1"/>
  <c r="AT169" i="1"/>
  <c r="C196" i="1"/>
  <c r="D175" i="1"/>
  <c r="E194" i="1"/>
  <c r="W186" i="1"/>
  <c r="AJ163" i="1"/>
  <c r="K187" i="1"/>
  <c r="AD183" i="1"/>
  <c r="O180" i="1"/>
  <c r="BV184" i="1"/>
  <c r="AI181" i="1"/>
  <c r="W174" i="1"/>
  <c r="AQ174" i="1"/>
  <c r="AS198" i="1"/>
  <c r="AI164" i="1"/>
  <c r="L137" i="1"/>
  <c r="AQ166" i="1"/>
  <c r="Z162" i="1"/>
  <c r="AS177" i="1"/>
  <c r="B170" i="1"/>
  <c r="V170" i="1"/>
  <c r="R195" i="1"/>
  <c r="AN167" i="1"/>
  <c r="K166" i="1"/>
  <c r="AR197" i="1"/>
  <c r="AG198" i="1"/>
  <c r="I181" i="1"/>
  <c r="AC181" i="1"/>
  <c r="R166" i="1"/>
  <c r="K136" i="1"/>
  <c r="AB170" i="1"/>
  <c r="AH168" i="1"/>
  <c r="AH184" i="1"/>
  <c r="D169" i="1"/>
  <c r="AB144" i="1"/>
  <c r="AB137" i="1"/>
  <c r="P137" i="1"/>
  <c r="N183" i="1"/>
  <c r="E130" i="1"/>
  <c r="AP135" i="1"/>
  <c r="AU136" i="1"/>
  <c r="AA177" i="1"/>
  <c r="O128" i="1"/>
  <c r="AJ156" i="1"/>
  <c r="AM155" i="1"/>
  <c r="J175" i="1"/>
  <c r="AP142" i="1"/>
  <c r="AK153" i="1"/>
  <c r="AE151" i="1"/>
  <c r="Z154" i="1"/>
  <c r="BW138" i="1"/>
  <c r="K128" i="1"/>
  <c r="V162" i="1"/>
  <c r="AR161" i="1"/>
  <c r="Q156" i="1"/>
  <c r="F162" i="1"/>
  <c r="AI184" i="1"/>
  <c r="B158" i="1"/>
  <c r="BW154" i="1"/>
  <c r="AQ181" i="1"/>
  <c r="AT179" i="1"/>
  <c r="L162" i="1"/>
  <c r="K135" i="1"/>
  <c r="F146" i="1"/>
  <c r="N142" i="1"/>
  <c r="AH143" i="1"/>
  <c r="AR152" i="1"/>
  <c r="R147" i="1"/>
  <c r="AF145" i="1"/>
  <c r="AI144" i="1"/>
  <c r="AM136" i="1"/>
  <c r="AB145" i="1"/>
  <c r="N143" i="1"/>
  <c r="Q142" i="1"/>
  <c r="U134" i="1"/>
  <c r="M171" i="1"/>
  <c r="J167" i="1"/>
  <c r="J154" i="1"/>
  <c r="I149" i="1"/>
  <c r="X129" i="1"/>
  <c r="AA148" i="1"/>
  <c r="AM157" i="1"/>
  <c r="K152" i="1"/>
  <c r="AN149" i="1"/>
  <c r="AQ148" i="1"/>
  <c r="AU140" i="1"/>
  <c r="Y150" i="1"/>
  <c r="V147" i="1"/>
  <c r="Y146" i="1"/>
  <c r="AC138" i="1"/>
  <c r="AG194" i="1"/>
  <c r="BW183" i="1"/>
  <c r="R158" i="1"/>
  <c r="Q153" i="1"/>
  <c r="AS148" i="1"/>
  <c r="AF158" i="1"/>
  <c r="U130" i="1"/>
  <c r="W141" i="1"/>
  <c r="AC128" i="1"/>
  <c r="BC128" i="1"/>
  <c r="X115" i="1"/>
  <c r="I112" i="1"/>
  <c r="AC120" i="1"/>
  <c r="U128" i="1"/>
  <c r="K122" i="1"/>
  <c r="AF131" i="1"/>
  <c r="Z130" i="1"/>
  <c r="AE126" i="1"/>
  <c r="AP121" i="1"/>
  <c r="L117" i="1"/>
  <c r="AS70" i="1"/>
  <c r="AE108" i="1"/>
  <c r="L69" i="1"/>
  <c r="J106" i="1"/>
  <c r="O121" i="1"/>
  <c r="Q148" i="1"/>
  <c r="D104" i="1"/>
  <c r="I147" i="1"/>
  <c r="U143" i="1"/>
  <c r="D142" i="1"/>
  <c r="AH153" i="1"/>
  <c r="BW136" i="1"/>
  <c r="U135" i="1"/>
  <c r="AF138" i="1"/>
  <c r="C145" i="1"/>
  <c r="W145" i="1"/>
  <c r="AT124" i="1"/>
  <c r="N136" i="1"/>
  <c r="B157" i="1"/>
  <c r="AN93" i="1"/>
  <c r="BV136" i="1"/>
  <c r="K92" i="1"/>
  <c r="M168" i="1"/>
  <c r="BV177" i="1"/>
  <c r="AP162" i="1"/>
  <c r="V173" i="1"/>
  <c r="AP173" i="1"/>
  <c r="AK194" i="1"/>
  <c r="AD216" i="1"/>
  <c r="AJ188" i="1"/>
  <c r="G187" i="1"/>
  <c r="BC173" i="1"/>
  <c r="AP143" i="1"/>
  <c r="BC183" i="1"/>
  <c r="U169" i="1"/>
  <c r="C161" i="1"/>
  <c r="AM195" i="1"/>
  <c r="J191" i="1"/>
  <c r="M172" i="1"/>
  <c r="BB193" i="1"/>
  <c r="D180" i="1"/>
  <c r="X180" i="1"/>
  <c r="Q165" i="1"/>
  <c r="I182" i="1"/>
  <c r="AU180" i="1"/>
  <c r="P183" i="1"/>
  <c r="K180" i="1"/>
  <c r="AD172" i="1"/>
  <c r="AI156" i="1"/>
  <c r="AL155" i="1"/>
  <c r="AN153" i="1"/>
  <c r="AH171" i="1"/>
  <c r="AH148" i="1"/>
  <c r="AC182" i="1"/>
  <c r="AA180" i="1"/>
  <c r="AP164" i="1"/>
  <c r="AB136" i="1"/>
  <c r="AL179" i="1"/>
  <c r="AM177" i="1"/>
  <c r="B160" i="1"/>
  <c r="AL164" i="1"/>
  <c r="H174" i="1"/>
  <c r="N172" i="1"/>
  <c r="BW159" i="1"/>
  <c r="AR146" i="1"/>
  <c r="U160" i="1"/>
  <c r="AN174" i="1"/>
  <c r="Q158" i="1"/>
  <c r="C141" i="1"/>
  <c r="H169" i="1"/>
  <c r="V167" i="1"/>
  <c r="U183" i="1"/>
  <c r="D177" i="1"/>
  <c r="Y166" i="1"/>
  <c r="AH164" i="1"/>
  <c r="AD180" i="1"/>
  <c r="AI161" i="1"/>
  <c r="AK162" i="1"/>
  <c r="O160" i="1"/>
  <c r="AD171" i="1"/>
  <c r="Q139" i="1"/>
  <c r="H150" i="1"/>
  <c r="AL140" i="1"/>
  <c r="AH160" i="1"/>
  <c r="S157" i="1"/>
  <c r="AP158" i="1"/>
  <c r="AS157" i="1"/>
  <c r="V179" i="1"/>
  <c r="AR144" i="1"/>
  <c r="T156" i="1"/>
  <c r="AC187" i="1"/>
  <c r="AG168" i="1"/>
  <c r="AQ210" i="1"/>
  <c r="P164" i="1"/>
  <c r="Q161" i="1"/>
  <c r="BB192" i="1"/>
  <c r="AU155" i="1"/>
  <c r="P179" i="1"/>
  <c r="AJ179" i="1"/>
  <c r="AC164" i="1"/>
  <c r="AF174" i="1"/>
  <c r="K144" i="1"/>
  <c r="AG176" i="1"/>
  <c r="D168" i="1"/>
  <c r="G183" i="1"/>
  <c r="AR176" i="1"/>
  <c r="O175" i="1"/>
  <c r="J203" i="1"/>
  <c r="AK172" i="1"/>
  <c r="D171" i="1"/>
  <c r="G189" i="1"/>
  <c r="H197" i="1"/>
  <c r="B186" i="1"/>
  <c r="V186" i="1"/>
  <c r="K171" i="1"/>
  <c r="D141" i="1"/>
  <c r="S180" i="1"/>
  <c r="Y178" i="1"/>
  <c r="AR162" i="1"/>
  <c r="Z139" i="1"/>
  <c r="Y149" i="1"/>
  <c r="AQ144" i="1"/>
  <c r="M142" i="1"/>
  <c r="L141" i="1"/>
  <c r="P133" i="1"/>
  <c r="AO142" i="1"/>
  <c r="AN141" i="1"/>
  <c r="AQ140" i="1"/>
  <c r="AU132" i="1"/>
  <c r="AS163" i="1"/>
  <c r="H160" i="1"/>
  <c r="G185" i="1"/>
  <c r="AI147" i="1"/>
  <c r="Q170" i="1"/>
  <c r="AC167" i="1"/>
  <c r="AB165" i="1"/>
  <c r="AQ143" i="1"/>
  <c r="J135" i="1"/>
  <c r="AE136" i="1"/>
  <c r="M178" i="1"/>
  <c r="AN129" i="1"/>
  <c r="T133" i="1"/>
  <c r="M134" i="1"/>
  <c r="AE172" i="1"/>
  <c r="AD176" i="1"/>
  <c r="B154" i="1"/>
  <c r="AC208" i="1"/>
  <c r="AI173" i="1"/>
  <c r="D140" i="1"/>
  <c r="BB152" i="1"/>
  <c r="M149" i="1"/>
  <c r="L149" i="1"/>
  <c r="AC160" i="1"/>
  <c r="AB154" i="1"/>
  <c r="AC150" i="1"/>
  <c r="AB149" i="1"/>
  <c r="AF141" i="1"/>
  <c r="AA152" i="1"/>
  <c r="G148" i="1"/>
  <c r="J147" i="1"/>
  <c r="N139" i="1"/>
  <c r="P186" i="1"/>
  <c r="G192" i="1"/>
  <c r="AJ160" i="1"/>
  <c r="AJ155" i="1"/>
  <c r="AP153" i="1"/>
  <c r="BB155" i="1"/>
  <c r="T129" i="1"/>
  <c r="BV179" i="1"/>
  <c r="AG154" i="1"/>
  <c r="AJ153" i="1"/>
  <c r="AN145" i="1"/>
  <c r="BW163" i="1"/>
  <c r="O152" i="1"/>
  <c r="R151" i="1"/>
  <c r="V143" i="1"/>
  <c r="AJ133" i="1"/>
  <c r="AC134" i="1"/>
  <c r="AS171" i="1"/>
  <c r="H173" i="1"/>
  <c r="F113" i="1"/>
  <c r="AD117" i="1"/>
  <c r="AA114" i="1"/>
  <c r="P159" i="1"/>
  <c r="H143" i="1"/>
  <c r="AI142" i="1"/>
  <c r="AM122" i="1"/>
  <c r="B117" i="1"/>
  <c r="V125" i="1"/>
  <c r="C150" i="1"/>
  <c r="D127" i="1"/>
  <c r="X151" i="1"/>
  <c r="J149" i="1"/>
  <c r="AN143" i="1"/>
  <c r="AI126" i="1"/>
  <c r="B127" i="1"/>
  <c r="AL75" i="1"/>
  <c r="X113" i="1"/>
  <c r="I74" i="1"/>
  <c r="AU115" i="1"/>
  <c r="AE138" i="1"/>
  <c r="AQ101" i="1"/>
  <c r="AM111" i="1"/>
  <c r="AF154" i="1"/>
  <c r="N148" i="1"/>
  <c r="G165" i="1"/>
  <c r="W133" i="1"/>
  <c r="AQ141" i="1"/>
  <c r="N140" i="1"/>
  <c r="AC143" i="1"/>
  <c r="BC151" i="1"/>
  <c r="AQ239" i="1"/>
  <c r="AQ222" i="1"/>
  <c r="AS216" i="1"/>
  <c r="Q220" i="1"/>
  <c r="AL237" i="1"/>
  <c r="Q199" i="1"/>
  <c r="S203" i="1"/>
  <c r="X223" i="1"/>
  <c r="Z205" i="1"/>
  <c r="AE171" i="1"/>
  <c r="Y216" i="1"/>
  <c r="Q172" i="1"/>
  <c r="M202" i="1"/>
  <c r="Z201" i="1"/>
  <c r="O219" i="1"/>
  <c r="AU213" i="1"/>
  <c r="BC162" i="1"/>
  <c r="BV209" i="1"/>
  <c r="Y210" i="1"/>
  <c r="R191" i="1"/>
  <c r="AD207" i="1"/>
  <c r="J193" i="1"/>
  <c r="AO195" i="1"/>
  <c r="AO203" i="1"/>
  <c r="AI201" i="1"/>
  <c r="U210" i="1"/>
  <c r="AM203" i="1"/>
  <c r="AO202" i="1"/>
  <c r="AS188" i="1"/>
  <c r="O213" i="1"/>
  <c r="Q206" i="1"/>
  <c r="X184" i="1"/>
  <c r="AD182" i="1"/>
  <c r="N181" i="1"/>
  <c r="R174" i="1"/>
  <c r="V158" i="1"/>
  <c r="AD205" i="1"/>
  <c r="C183" i="1"/>
  <c r="K173" i="1"/>
  <c r="E158" i="1"/>
  <c r="Y194" i="1"/>
  <c r="AI226" i="1"/>
  <c r="AG196" i="1"/>
  <c r="Q205" i="1"/>
  <c r="E189" i="1"/>
  <c r="B216" i="1"/>
  <c r="AU203" i="1"/>
  <c r="AU179" i="1"/>
  <c r="I174" i="1"/>
  <c r="AK166" i="1"/>
  <c r="AF184" i="1"/>
  <c r="U190" i="1"/>
  <c r="I215" i="1"/>
  <c r="AC186" i="1"/>
  <c r="BB175" i="1"/>
  <c r="BW191" i="1"/>
  <c r="AA167" i="1"/>
  <c r="H216" i="1"/>
  <c r="G203" i="1"/>
  <c r="U196" i="1"/>
  <c r="N193" i="1"/>
  <c r="X203" i="1"/>
  <c r="N207" i="1"/>
  <c r="AL206" i="1"/>
  <c r="AI208" i="1"/>
  <c r="AP194" i="1"/>
  <c r="AM197" i="1"/>
  <c r="I191" i="1"/>
  <c r="P197" i="1"/>
  <c r="AL190" i="1"/>
  <c r="R200" i="1"/>
  <c r="Y200" i="1"/>
  <c r="W193" i="1"/>
  <c r="T175" i="1"/>
  <c r="AP195" i="1"/>
  <c r="AP166" i="1"/>
  <c r="M165" i="1"/>
  <c r="K159" i="1"/>
  <c r="AF168" i="1"/>
  <c r="AL160" i="1"/>
  <c r="V209" i="1"/>
  <c r="K186" i="1"/>
  <c r="X171" i="1"/>
  <c r="J188" i="1"/>
  <c r="S179" i="1"/>
  <c r="AM179" i="1"/>
  <c r="AB164" i="1"/>
  <c r="BC179" i="1"/>
  <c r="S177" i="1"/>
  <c r="AE182" i="1"/>
  <c r="AO178" i="1"/>
  <c r="Y167" i="1"/>
  <c r="AP203" i="1"/>
  <c r="T172" i="1"/>
  <c r="Y185" i="1"/>
  <c r="J161" i="1"/>
  <c r="AN189" i="1"/>
  <c r="T188" i="1"/>
  <c r="Q173" i="1"/>
  <c r="AA186" i="1"/>
  <c r="Q184" i="1"/>
  <c r="F169" i="1"/>
  <c r="L179" i="1"/>
  <c r="L207" i="1"/>
  <c r="AA202" i="1"/>
  <c r="T184" i="1"/>
  <c r="G154" i="1"/>
  <c r="L165" i="1"/>
  <c r="BV163" i="1"/>
  <c r="AF192" i="1"/>
  <c r="D223" i="1"/>
  <c r="D195" i="1"/>
  <c r="AL224" i="1"/>
  <c r="AC207" i="1"/>
  <c r="E191" i="1"/>
  <c r="K196" i="1"/>
  <c r="Z210" i="1"/>
  <c r="AG185" i="1"/>
  <c r="AI194" i="1"/>
  <c r="I204" i="1"/>
  <c r="K162" i="1"/>
  <c r="Z212" i="1"/>
  <c r="C198" i="1"/>
  <c r="H203" i="1"/>
  <c r="S166" i="1"/>
  <c r="N194" i="1"/>
  <c r="BB209" i="1"/>
  <c r="AF196" i="1"/>
  <c r="N197" i="1"/>
  <c r="AF187" i="1"/>
  <c r="V215" i="1"/>
  <c r="S198" i="1"/>
  <c r="X213" i="1"/>
  <c r="BV192" i="1"/>
  <c r="AG208" i="1"/>
  <c r="H168" i="1"/>
  <c r="BB164" i="1"/>
  <c r="AL209" i="1"/>
  <c r="AC189" i="1"/>
  <c r="AD154" i="1"/>
  <c r="V194" i="1"/>
  <c r="T181" i="1"/>
  <c r="V181" i="1"/>
  <c r="AP181" i="1"/>
  <c r="AE166" i="1"/>
  <c r="E181" i="1"/>
  <c r="Z174" i="1"/>
  <c r="AT174" i="1"/>
  <c r="AR189" i="1"/>
  <c r="D165" i="1"/>
  <c r="Z167" i="1"/>
  <c r="AL177" i="1"/>
  <c r="F167" i="1"/>
  <c r="N155" i="1"/>
  <c r="AT157" i="1"/>
  <c r="E171" i="1"/>
  <c r="AQ179" i="1"/>
  <c r="E186" i="1"/>
  <c r="K183" i="1"/>
  <c r="AE183" i="1"/>
  <c r="T168" i="1"/>
  <c r="BV180" i="1"/>
  <c r="T179" i="1"/>
  <c r="M164" i="1"/>
  <c r="Z169" i="1"/>
  <c r="Z187" i="1"/>
  <c r="AT187" i="1"/>
  <c r="AA179" i="1"/>
  <c r="T149" i="1"/>
  <c r="AO157" i="1"/>
  <c r="AN156" i="1"/>
  <c r="C178" i="1"/>
  <c r="AP170" i="1"/>
  <c r="M185" i="1"/>
  <c r="AG177" i="1"/>
  <c r="M184" i="1"/>
  <c r="AT182" i="1"/>
  <c r="AI167" i="1"/>
  <c r="O178" i="1"/>
  <c r="AI178" i="1"/>
  <c r="X163" i="1"/>
  <c r="T167" i="1"/>
  <c r="AO186" i="1"/>
  <c r="AN213" i="1"/>
  <c r="AP178" i="1"/>
  <c r="AI148" i="1"/>
  <c r="C155" i="1"/>
  <c r="AK177" i="1"/>
  <c r="S172" i="1"/>
  <c r="R167" i="1"/>
  <c r="N168" i="1"/>
  <c r="F177" i="1"/>
  <c r="K192" i="1"/>
  <c r="BW186" i="1"/>
  <c r="U185" i="1"/>
  <c r="J170" i="1"/>
  <c r="AF164" i="1"/>
  <c r="AG161" i="1"/>
  <c r="N190" i="1"/>
  <c r="N154" i="1"/>
  <c r="F160" i="1"/>
  <c r="L161" i="1"/>
  <c r="AE160" i="1"/>
  <c r="W168" i="1"/>
  <c r="M187" i="1"/>
  <c r="AA153" i="1"/>
  <c r="S155" i="1"/>
  <c r="V154" i="1"/>
  <c r="U174" i="1"/>
  <c r="Y141" i="1"/>
  <c r="AN222" i="1"/>
  <c r="AB188" i="1"/>
  <c r="Y171" i="1"/>
  <c r="C139" i="1"/>
  <c r="AF185" i="1"/>
  <c r="AS183" i="1"/>
  <c r="D166" i="1"/>
  <c r="AO151" i="1"/>
  <c r="H132" i="1"/>
  <c r="O153" i="1"/>
  <c r="C168" i="1"/>
  <c r="BC147" i="1"/>
  <c r="F179" i="1"/>
  <c r="G177" i="1"/>
  <c r="AA161" i="1"/>
  <c r="AQ135" i="1"/>
  <c r="O176" i="1"/>
  <c r="M174" i="1"/>
  <c r="Q159" i="1"/>
  <c r="P156" i="1"/>
  <c r="AL172" i="1"/>
  <c r="AK170" i="1"/>
  <c r="L157" i="1"/>
  <c r="J144" i="1"/>
  <c r="AA157" i="1"/>
  <c r="AE145" i="1"/>
  <c r="AP175" i="1"/>
  <c r="S131" i="1"/>
  <c r="AJ169" i="1"/>
  <c r="T165" i="1"/>
  <c r="AP154" i="1"/>
  <c r="AO149" i="1"/>
  <c r="AT164" i="1"/>
  <c r="AM161" i="1"/>
  <c r="D186" i="1"/>
  <c r="S147" i="1"/>
  <c r="Z168" i="1"/>
  <c r="AG166" i="1"/>
  <c r="AF182" i="1"/>
  <c r="J172" i="1"/>
  <c r="X140" i="1"/>
  <c r="AM185" i="1"/>
  <c r="AA135" i="1"/>
  <c r="S185" i="1"/>
  <c r="AE180" i="1"/>
  <c r="BW158" i="1"/>
  <c r="BC153" i="1"/>
  <c r="AS178" i="1"/>
  <c r="AO174" i="1"/>
  <c r="AB156" i="1"/>
  <c r="AA151" i="1"/>
  <c r="AU176" i="1"/>
  <c r="AS174" i="1"/>
  <c r="AG159" i="1"/>
  <c r="AO133" i="1"/>
  <c r="AF144" i="1"/>
  <c r="W139" i="1"/>
  <c r="AG141" i="1"/>
  <c r="BW117" i="1"/>
  <c r="X152" i="1"/>
  <c r="AQ150" i="1"/>
  <c r="BB144" i="1"/>
  <c r="D144" i="1"/>
  <c r="X144" i="1"/>
  <c r="H161" i="1"/>
  <c r="BC155" i="1"/>
  <c r="X154" i="1"/>
  <c r="M112" i="1"/>
  <c r="L155" i="1"/>
  <c r="AO153" i="1"/>
  <c r="AP106" i="1"/>
  <c r="J120" i="1"/>
  <c r="S105" i="1"/>
  <c r="C119" i="1"/>
  <c r="D114" i="1"/>
  <c r="N94" i="1"/>
  <c r="AJ101" i="1"/>
  <c r="P146" i="1"/>
  <c r="Z133" i="1"/>
  <c r="BC132" i="1"/>
  <c r="O118" i="1"/>
  <c r="AB115" i="1"/>
  <c r="BB123" i="1"/>
  <c r="AQ138" i="1"/>
  <c r="AH125" i="1"/>
  <c r="AP141" i="1"/>
  <c r="BV140" i="1"/>
  <c r="AF130" i="1"/>
  <c r="L123" i="1"/>
  <c r="I122" i="1"/>
  <c r="O72" i="1"/>
  <c r="E110" i="1"/>
  <c r="AI72" i="1"/>
  <c r="AQ167" i="1"/>
  <c r="AK184" i="1"/>
  <c r="AI166" i="1"/>
  <c r="Z203" i="1"/>
  <c r="AO200" i="1"/>
  <c r="AO177" i="1"/>
  <c r="BV173" i="1"/>
  <c r="K167" i="1"/>
  <c r="AE167" i="1"/>
  <c r="X162" i="1"/>
  <c r="BC161" i="1"/>
  <c r="U165" i="1"/>
  <c r="W170" i="1"/>
  <c r="AD201" i="1"/>
  <c r="X167" i="1"/>
  <c r="AR167" i="1"/>
  <c r="Q198" i="1"/>
  <c r="AU163" i="1"/>
  <c r="V195" i="1"/>
  <c r="B195" i="1"/>
  <c r="G200" i="1"/>
  <c r="AE178" i="1"/>
  <c r="B177" i="1"/>
  <c r="AN163" i="1"/>
  <c r="J171" i="1"/>
  <c r="I142" i="1"/>
  <c r="H141" i="1"/>
  <c r="K140" i="1"/>
  <c r="F154" i="1"/>
  <c r="M146" i="1"/>
  <c r="AI159" i="1"/>
  <c r="T173" i="1"/>
  <c r="Z171" i="1"/>
  <c r="AG158" i="1"/>
  <c r="I187" i="1"/>
  <c r="AC170" i="1"/>
  <c r="AA168" i="1"/>
  <c r="K156" i="1"/>
  <c r="BV174" i="1"/>
  <c r="P153" i="1"/>
  <c r="S152" i="1"/>
  <c r="W144" i="1"/>
  <c r="J141" i="1"/>
  <c r="L138" i="1"/>
  <c r="BB190" i="1"/>
  <c r="AE140" i="1"/>
  <c r="E159" i="1"/>
  <c r="AQ161" i="1"/>
  <c r="AU160" i="1"/>
  <c r="O165" i="1"/>
  <c r="X185" i="1"/>
  <c r="Z159" i="1"/>
  <c r="AC158" i="1"/>
  <c r="AR158" i="1"/>
  <c r="AO150" i="1"/>
  <c r="AL147" i="1"/>
  <c r="AO146" i="1"/>
  <c r="AS138" i="1"/>
  <c r="O126" i="1"/>
  <c r="AK148" i="1"/>
  <c r="AM148" i="1"/>
  <c r="N156" i="1"/>
  <c r="Y135" i="1"/>
  <c r="S202" i="1"/>
  <c r="AH188" i="1"/>
  <c r="M170" i="1"/>
  <c r="AQ153" i="1"/>
  <c r="BV186" i="1"/>
  <c r="AE159" i="1"/>
  <c r="AM187" i="1"/>
  <c r="AB172" i="1"/>
  <c r="AC184" i="1"/>
  <c r="AB183" i="1"/>
  <c r="U168" i="1"/>
  <c r="AP177" i="1"/>
  <c r="X197" i="1"/>
  <c r="J195" i="1"/>
  <c r="AI183" i="1"/>
  <c r="AB153" i="1"/>
  <c r="AF162" i="1"/>
  <c r="O183" i="1"/>
  <c r="U182" i="1"/>
  <c r="G180" i="1"/>
  <c r="E178" i="1"/>
  <c r="BB183" i="1"/>
  <c r="Q164" i="1"/>
  <c r="W196" i="1"/>
  <c r="I194" i="1"/>
  <c r="C175" i="1"/>
  <c r="AU171" i="1"/>
  <c r="Z166" i="1"/>
  <c r="AT166" i="1"/>
  <c r="AN160" i="1"/>
  <c r="AE155" i="1"/>
  <c r="R171" i="1"/>
  <c r="S169" i="1"/>
  <c r="AB157" i="1"/>
  <c r="AD167" i="1"/>
  <c r="AG170" i="1"/>
  <c r="W161" i="1"/>
  <c r="C159" i="1"/>
  <c r="W184" i="1"/>
  <c r="R146" i="1"/>
  <c r="AM159" i="1"/>
  <c r="AT158" i="1"/>
  <c r="AA181" i="1"/>
  <c r="BC145" i="1"/>
  <c r="AO163" i="1"/>
  <c r="AU161" i="1"/>
  <c r="AN177" i="1"/>
  <c r="AQ158" i="1"/>
  <c r="E137" i="1"/>
  <c r="AL184" i="1"/>
  <c r="L181" i="1"/>
  <c r="AP152" i="1"/>
  <c r="AH154" i="1"/>
  <c r="AT191" i="1"/>
  <c r="AQ172" i="1"/>
  <c r="AJ140" i="1"/>
  <c r="Y187" i="1"/>
  <c r="O184" i="1"/>
  <c r="J168" i="1"/>
  <c r="R138" i="1"/>
  <c r="P182" i="1"/>
  <c r="V180" i="1"/>
  <c r="AA164" i="1"/>
  <c r="C149" i="1"/>
  <c r="W131" i="1"/>
  <c r="M151" i="1"/>
  <c r="AO190" i="1"/>
  <c r="L136" i="1"/>
  <c r="AN178" i="1"/>
  <c r="AA185" i="1"/>
  <c r="AA159" i="1"/>
  <c r="AC154" i="1"/>
  <c r="AT183" i="1"/>
  <c r="AP179" i="1"/>
  <c r="Q157" i="1"/>
  <c r="L152" i="1"/>
  <c r="Q178" i="1"/>
  <c r="W176" i="1"/>
  <c r="R160" i="1"/>
  <c r="Z134" i="1"/>
  <c r="U145" i="1"/>
  <c r="AH158" i="1"/>
  <c r="T140" i="1"/>
  <c r="AI132" i="1"/>
  <c r="H133" i="1"/>
  <c r="V168" i="1"/>
  <c r="AE168" i="1"/>
  <c r="BC130" i="1"/>
  <c r="AM132" i="1"/>
  <c r="U163" i="1"/>
  <c r="W158" i="1"/>
  <c r="AJ186" i="1"/>
  <c r="AU184" i="1"/>
  <c r="AP168" i="1"/>
  <c r="AH138" i="1"/>
  <c r="AC149" i="1"/>
  <c r="AL146" i="1"/>
  <c r="Z146" i="1"/>
  <c r="AB123" i="1"/>
  <c r="I162" i="1"/>
  <c r="Q112" i="1"/>
  <c r="AU151" i="1"/>
  <c r="BW150" i="1"/>
  <c r="U149" i="1"/>
  <c r="Z145" i="1"/>
  <c r="L185" i="1"/>
  <c r="BV182" i="1"/>
  <c r="S114" i="1"/>
  <c r="I130" i="1"/>
  <c r="BC170" i="1"/>
  <c r="AP114" i="1"/>
  <c r="G134" i="1"/>
  <c r="AI113" i="1"/>
  <c r="L131" i="1"/>
  <c r="H124" i="1"/>
  <c r="G99" i="1"/>
  <c r="BV107" i="1"/>
  <c r="AS141" i="1"/>
  <c r="AO154" i="1"/>
  <c r="AC152" i="1"/>
  <c r="N125" i="1"/>
  <c r="Y120" i="1"/>
  <c r="AS128" i="1"/>
  <c r="AH132" i="1"/>
  <c r="P131" i="1"/>
  <c r="T130" i="1"/>
  <c r="AT235" i="1"/>
  <c r="X193" i="1"/>
  <c r="AR230" i="1"/>
  <c r="X204" i="1"/>
  <c r="F208" i="1"/>
  <c r="AP209" i="1"/>
  <c r="AG214" i="1"/>
  <c r="BB221" i="1"/>
  <c r="BB177" i="1"/>
  <c r="AG204" i="1"/>
  <c r="Q210" i="1"/>
  <c r="AS227" i="1"/>
  <c r="AH216" i="1"/>
  <c r="BC206" i="1"/>
  <c r="BW205" i="1"/>
  <c r="K193" i="1"/>
  <c r="AD161" i="1"/>
  <c r="N196" i="1"/>
  <c r="W191" i="1"/>
  <c r="AQ162" i="1"/>
  <c r="I208" i="1"/>
  <c r="P208" i="1"/>
  <c r="Q215" i="1"/>
  <c r="AJ222" i="1"/>
  <c r="AA217" i="1"/>
  <c r="U222" i="1"/>
  <c r="AS169" i="1"/>
  <c r="AP200" i="1"/>
  <c r="AL208" i="1"/>
  <c r="O210" i="1"/>
  <c r="Y201" i="1"/>
  <c r="AB176" i="1"/>
  <c r="AQ180" i="1"/>
  <c r="AR163" i="1"/>
  <c r="AC169" i="1"/>
  <c r="C181" i="1"/>
  <c r="AA178" i="1"/>
  <c r="AE173" i="1"/>
  <c r="O170" i="1"/>
  <c r="S132" i="1"/>
  <c r="C166" i="1"/>
  <c r="AD219" i="1"/>
  <c r="AB198" i="1"/>
  <c r="AA195" i="1"/>
  <c r="B181" i="1"/>
  <c r="AI207" i="1"/>
  <c r="B211" i="1"/>
  <c r="AC177" i="1"/>
  <c r="N174" i="1"/>
  <c r="U176" i="1"/>
  <c r="Y169" i="1"/>
  <c r="AB193" i="1"/>
  <c r="J225" i="1"/>
  <c r="J178" i="1"/>
  <c r="W195" i="1"/>
  <c r="X181" i="1"/>
  <c r="AJ184" i="1"/>
  <c r="N204" i="1"/>
  <c r="AC196" i="1"/>
  <c r="AD210" i="1"/>
  <c r="Z202" i="1"/>
  <c r="K206" i="1"/>
  <c r="AN193" i="1"/>
  <c r="AQ170" i="1"/>
  <c r="AM199" i="1"/>
  <c r="AC185" i="1"/>
  <c r="E219" i="1"/>
  <c r="BV193" i="1"/>
  <c r="AN194" i="1"/>
  <c r="AR199" i="1"/>
  <c r="AC206" i="1"/>
  <c r="M200" i="1"/>
  <c r="AM212" i="1"/>
  <c r="AL187" i="1"/>
  <c r="M197" i="1"/>
  <c r="AF197" i="1"/>
  <c r="AT173" i="1"/>
  <c r="AI185" i="1"/>
  <c r="AL169" i="1"/>
  <c r="X201" i="1"/>
  <c r="AM166" i="1"/>
  <c r="J165" i="1"/>
  <c r="AJ193" i="1"/>
  <c r="AC161" i="1"/>
  <c r="K185" i="1"/>
  <c r="AR187" i="1"/>
  <c r="T186" i="1"/>
  <c r="AT177" i="1"/>
  <c r="Q176" i="1"/>
  <c r="F161" i="1"/>
  <c r="AI169" i="1"/>
  <c r="AJ141" i="1"/>
  <c r="W140" i="1"/>
  <c r="J224" i="1"/>
  <c r="C184" i="1"/>
  <c r="U173" i="1"/>
  <c r="AB168" i="1"/>
  <c r="BB168" i="1"/>
  <c r="AC194" i="1"/>
  <c r="U164" i="1"/>
  <c r="AO164" i="1"/>
  <c r="D188" i="1"/>
  <c r="AE188" i="1"/>
  <c r="AI179" i="1"/>
  <c r="F178" i="1"/>
  <c r="AR164" i="1"/>
  <c r="AO134" i="1"/>
  <c r="AN165" i="1"/>
  <c r="D162" i="1"/>
  <c r="S206" i="1"/>
  <c r="BW227" i="1"/>
  <c r="F212" i="1"/>
  <c r="AG211" i="1"/>
  <c r="T214" i="1"/>
  <c r="I199" i="1"/>
  <c r="AO197" i="1"/>
  <c r="L195" i="1"/>
  <c r="AH193" i="1"/>
  <c r="P203" i="1"/>
  <c r="U200" i="1"/>
  <c r="I168" i="1"/>
  <c r="T191" i="1"/>
  <c r="C222" i="1"/>
  <c r="H194" i="1"/>
  <c r="AF180" i="1"/>
  <c r="H192" i="1"/>
  <c r="AB195" i="1"/>
  <c r="M205" i="1"/>
  <c r="BB211" i="1"/>
  <c r="AJ209" i="1"/>
  <c r="O198" i="1"/>
  <c r="BC195" i="1"/>
  <c r="AI193" i="1"/>
  <c r="Q208" i="1"/>
  <c r="U199" i="1"/>
  <c r="V164" i="1"/>
  <c r="X183" i="1"/>
  <c r="K182" i="1"/>
  <c r="BV168" i="1"/>
  <c r="AF179" i="1"/>
  <c r="V161" i="1"/>
  <c r="BW181" i="1"/>
  <c r="AT161" i="1"/>
  <c r="AK211" i="1"/>
  <c r="AO185" i="1"/>
  <c r="S176" i="1"/>
  <c r="N175" i="1"/>
  <c r="AD181" i="1"/>
  <c r="AM176" i="1"/>
  <c r="BV172" i="1"/>
  <c r="T171" i="1"/>
  <c r="AM189" i="1"/>
  <c r="AM160" i="1"/>
  <c r="Y134" i="1"/>
  <c r="AD135" i="1"/>
  <c r="M186" i="1"/>
  <c r="O161" i="1"/>
  <c r="F166" i="1"/>
  <c r="AI163" i="1"/>
  <c r="AD198" i="1"/>
  <c r="Z177" i="1"/>
  <c r="M198" i="1"/>
  <c r="AN197" i="1"/>
  <c r="S183" i="1"/>
  <c r="AK181" i="1"/>
  <c r="AP174" i="1"/>
  <c r="M173" i="1"/>
  <c r="AR186" i="1"/>
  <c r="AR129" i="1"/>
  <c r="L188" i="1"/>
  <c r="AN185" i="1"/>
  <c r="BV185" i="1"/>
  <c r="AU185" i="1"/>
  <c r="AQ184" i="1"/>
  <c r="AE181" i="1"/>
  <c r="Z182" i="1"/>
  <c r="AK193" i="1"/>
  <c r="C174" i="1"/>
  <c r="BV194" i="1"/>
  <c r="AQ192" i="1"/>
  <c r="AH182" i="1"/>
  <c r="O179" i="1"/>
  <c r="D172" i="1"/>
  <c r="X172" i="1"/>
  <c r="AU181" i="1"/>
  <c r="BW184" i="1"/>
  <c r="F209" i="1"/>
  <c r="E176" i="1"/>
  <c r="R163" i="1"/>
  <c r="U172" i="1"/>
  <c r="AO172" i="1"/>
  <c r="AB190" i="1"/>
  <c r="M169" i="1"/>
  <c r="Y165" i="1"/>
  <c r="AS165" i="1"/>
  <c r="F158" i="1"/>
  <c r="AS184" i="1"/>
  <c r="AR183" i="1"/>
  <c r="AK168" i="1"/>
  <c r="AN182" i="1"/>
  <c r="D149" i="1"/>
  <c r="E146" i="1"/>
  <c r="D145" i="1"/>
  <c r="BV138" i="1"/>
  <c r="F151" i="1"/>
  <c r="B132" i="1"/>
  <c r="E183" i="1"/>
  <c r="D181" i="1"/>
  <c r="S165" i="1"/>
  <c r="T150" i="1"/>
  <c r="N180" i="1"/>
  <c r="T178" i="1"/>
  <c r="U162" i="1"/>
  <c r="V159" i="1"/>
  <c r="AF173" i="1"/>
  <c r="AU164" i="1"/>
  <c r="P149" i="1"/>
  <c r="L130" i="1"/>
  <c r="B148" i="1"/>
  <c r="BB181" i="1"/>
  <c r="X145" i="1"/>
  <c r="AT154" i="1"/>
  <c r="BC171" i="1"/>
  <c r="BB169" i="1"/>
  <c r="AR157" i="1"/>
  <c r="G176" i="1"/>
  <c r="BW168" i="1"/>
  <c r="K165" i="1"/>
  <c r="Z155" i="1"/>
  <c r="T159" i="1"/>
  <c r="AE152" i="1"/>
  <c r="AH151" i="1"/>
  <c r="AL143" i="1"/>
  <c r="M136" i="1"/>
  <c r="AP136" i="1"/>
  <c r="AQ164" i="1"/>
  <c r="AQ156" i="1"/>
  <c r="R140" i="1"/>
  <c r="AT167" i="1"/>
  <c r="B164" i="1"/>
  <c r="AR181" i="1"/>
  <c r="AU168" i="1"/>
  <c r="I163" i="1"/>
  <c r="S161" i="1"/>
  <c r="H177" i="1"/>
  <c r="D197" i="1"/>
  <c r="AA160" i="1"/>
  <c r="AD159" i="1"/>
  <c r="AF161" i="1"/>
  <c r="AB138" i="1"/>
  <c r="W149" i="1"/>
  <c r="AB161" i="1"/>
  <c r="Z144" i="1"/>
  <c r="E174" i="1"/>
  <c r="C172" i="1"/>
  <c r="AD200" i="1"/>
  <c r="T132" i="1"/>
  <c r="I171" i="1"/>
  <c r="P169" i="1"/>
  <c r="P185" i="1"/>
  <c r="AC174" i="1"/>
  <c r="AG167" i="1"/>
  <c r="AQ165" i="1"/>
  <c r="AP155" i="1"/>
  <c r="AJ142" i="1"/>
  <c r="AE153" i="1"/>
  <c r="H142" i="1"/>
  <c r="AB150" i="1"/>
  <c r="R142" i="1"/>
  <c r="BB132" i="1"/>
  <c r="AO114" i="1"/>
  <c r="AF146" i="1"/>
  <c r="C153" i="1"/>
  <c r="W153" i="1"/>
  <c r="AJ177" i="1"/>
  <c r="AH134" i="1"/>
  <c r="E133" i="1"/>
  <c r="AQ116" i="1"/>
  <c r="AT163" i="1"/>
  <c r="P123" i="1"/>
  <c r="BB114" i="1"/>
  <c r="AL94" i="1"/>
  <c r="AK113" i="1"/>
  <c r="AN130" i="1"/>
  <c r="AT91" i="1"/>
  <c r="AD119" i="1"/>
  <c r="K80" i="1"/>
  <c r="I120" i="1"/>
  <c r="AB155" i="1"/>
  <c r="AF115" i="1"/>
  <c r="W147" i="1"/>
  <c r="AA147" i="1"/>
  <c r="AU147" i="1"/>
  <c r="BB129" i="1"/>
  <c r="AN161" i="1"/>
  <c r="X159" i="1"/>
  <c r="BC112" i="1"/>
  <c r="AN173" i="1"/>
  <c r="BW157" i="1"/>
  <c r="N109" i="1"/>
  <c r="AT126" i="1"/>
  <c r="AO109" i="1"/>
  <c r="I177" i="1"/>
  <c r="S178" i="1"/>
  <c r="H163" i="1"/>
  <c r="AD178" i="1"/>
  <c r="C171" i="1"/>
  <c r="W171" i="1"/>
  <c r="AI177" i="1"/>
  <c r="BB160" i="1"/>
  <c r="U193" i="1"/>
  <c r="O174" i="1"/>
  <c r="T162" i="1"/>
  <c r="U167" i="1"/>
  <c r="AH162" i="1"/>
  <c r="B182" i="1"/>
  <c r="BC194" i="1"/>
  <c r="AH186" i="1"/>
  <c r="E185" i="1"/>
  <c r="AQ171" i="1"/>
  <c r="G182" i="1"/>
  <c r="AQ182" i="1"/>
  <c r="AF167" i="1"/>
  <c r="S174" i="1"/>
  <c r="AA192" i="1"/>
  <c r="M190" i="1"/>
  <c r="BW182" i="1"/>
  <c r="AQ152" i="1"/>
  <c r="AR160" i="1"/>
  <c r="N158" i="1"/>
  <c r="M182" i="1"/>
  <c r="T153" i="1"/>
  <c r="V184" i="1"/>
  <c r="AU165" i="1"/>
  <c r="BB153" i="1"/>
  <c r="B151" i="1"/>
  <c r="F143" i="1"/>
  <c r="V156" i="1"/>
  <c r="AD151" i="1"/>
  <c r="AG150" i="1"/>
  <c r="AK142" i="1"/>
  <c r="AH131" i="1"/>
  <c r="AN133" i="1"/>
  <c r="AS166" i="1"/>
  <c r="AO162" i="1"/>
  <c r="U112" i="1"/>
  <c r="H115" i="1"/>
  <c r="S144" i="1"/>
  <c r="AG153" i="1"/>
  <c r="AJ149" i="1"/>
  <c r="U146" i="1"/>
  <c r="T145" i="1"/>
  <c r="X137" i="1"/>
  <c r="AH147" i="1"/>
  <c r="BB145" i="1"/>
  <c r="B143" i="1"/>
  <c r="F135" i="1"/>
  <c r="C176" i="1"/>
  <c r="G172" i="1"/>
  <c r="AR156" i="1"/>
  <c r="AQ151" i="1"/>
  <c r="Z131" i="1"/>
  <c r="AH135" i="1"/>
  <c r="AS162" i="1"/>
  <c r="BV134" i="1"/>
  <c r="AA165" i="1"/>
  <c r="E187" i="1"/>
  <c r="AP180" i="1"/>
  <c r="V151" i="1"/>
  <c r="W160" i="1"/>
  <c r="BW176" i="1"/>
  <c r="S187" i="1"/>
  <c r="N166" i="1"/>
  <c r="AL185" i="1"/>
  <c r="AF163" i="1"/>
  <c r="C162" i="1"/>
  <c r="AA187" i="1"/>
  <c r="AD186" i="1"/>
  <c r="BW178" i="1"/>
  <c r="U177" i="1"/>
  <c r="J162" i="1"/>
  <c r="C132" i="1"/>
  <c r="AB162" i="1"/>
  <c r="U184" i="1"/>
  <c r="L173" i="1"/>
  <c r="N177" i="1"/>
  <c r="AH177" i="1"/>
  <c r="W162" i="1"/>
  <c r="H176" i="1"/>
  <c r="R170" i="1"/>
  <c r="AL170" i="1"/>
  <c r="AM172" i="1"/>
  <c r="AP199" i="1"/>
  <c r="AU204" i="1"/>
  <c r="AD173" i="1"/>
  <c r="V160" i="1"/>
  <c r="T158" i="1"/>
  <c r="AU152" i="1"/>
  <c r="BW151" i="1"/>
  <c r="AO170" i="1"/>
  <c r="U179" i="1"/>
  <c r="AR138" i="1"/>
  <c r="K161" i="1"/>
  <c r="AD160" i="1"/>
  <c r="M175" i="1"/>
  <c r="E156" i="1"/>
  <c r="I159" i="1"/>
  <c r="F201" i="1"/>
  <c r="V172" i="1"/>
  <c r="AJ178" i="1"/>
  <c r="D157" i="1"/>
  <c r="G156" i="1"/>
  <c r="BW155" i="1"/>
  <c r="I135" i="1"/>
  <c r="BV147" i="1"/>
  <c r="G132" i="1"/>
  <c r="U150" i="1"/>
  <c r="Q131" i="1"/>
  <c r="AB181" i="1"/>
  <c r="AG179" i="1"/>
  <c r="AP163" i="1"/>
  <c r="AI149" i="1"/>
  <c r="AR178" i="1"/>
  <c r="E175" i="1"/>
  <c r="S160" i="1"/>
  <c r="BV158" i="1"/>
  <c r="AG162" i="1"/>
  <c r="AJ158" i="1"/>
  <c r="AE148" i="1"/>
  <c r="Q160" i="1"/>
  <c r="AB146" i="1"/>
  <c r="F176" i="1"/>
  <c r="AJ166" i="1"/>
  <c r="K145" i="1"/>
  <c r="AE177" i="1"/>
  <c r="AH175" i="1"/>
  <c r="BW160" i="1"/>
  <c r="I133" i="1"/>
  <c r="AK174" i="1"/>
  <c r="AI172" i="1"/>
  <c r="Q194" i="1"/>
  <c r="AE184" i="1"/>
  <c r="K169" i="1"/>
  <c r="I167" i="1"/>
  <c r="AA156" i="1"/>
  <c r="Y143" i="1"/>
  <c r="E154" i="1"/>
  <c r="Z176" i="1"/>
  <c r="S149" i="1"/>
  <c r="G184" i="1"/>
  <c r="E182" i="1"/>
  <c r="I166" i="1"/>
  <c r="Q137" i="1"/>
  <c r="K181" i="1"/>
  <c r="N179" i="1"/>
  <c r="Y163" i="1"/>
  <c r="AR136" i="1"/>
  <c r="X177" i="1"/>
  <c r="AK175" i="1"/>
  <c r="AI160" i="1"/>
  <c r="AG147" i="1"/>
  <c r="O169" i="1"/>
  <c r="V148" i="1"/>
  <c r="U156" i="1"/>
  <c r="BC149" i="1"/>
  <c r="AS137" i="1"/>
  <c r="AH119" i="1"/>
  <c r="AU153" i="1"/>
  <c r="AR174" i="1"/>
  <c r="BW171" i="1"/>
  <c r="BV137" i="1"/>
  <c r="AA139" i="1"/>
  <c r="AU139" i="1"/>
  <c r="AJ121" i="1"/>
  <c r="N134" i="1"/>
  <c r="R136" i="1"/>
  <c r="I123" i="1"/>
  <c r="AE99" i="1"/>
  <c r="BC123" i="1"/>
  <c r="AF151" i="1"/>
  <c r="AM96" i="1"/>
  <c r="W124" i="1"/>
  <c r="D85" i="1"/>
  <c r="AJ127" i="1"/>
  <c r="BC189" i="1"/>
  <c r="AJ115" i="1"/>
  <c r="AI154" i="1"/>
  <c r="T152" i="1"/>
  <c r="AN152" i="1"/>
  <c r="E211" i="1"/>
  <c r="AA132" i="1"/>
  <c r="AP131" i="1"/>
  <c r="AP117" i="1"/>
  <c r="K150" i="1"/>
  <c r="AF129" i="1"/>
  <c r="AE119" i="1"/>
  <c r="BC156" i="1"/>
  <c r="Z173" i="1"/>
  <c r="AD166" i="1"/>
  <c r="V169" i="1"/>
  <c r="AI175" i="1"/>
  <c r="BW166" i="1"/>
  <c r="B165" i="1"/>
  <c r="BW147" i="1"/>
  <c r="AP147" i="1"/>
  <c r="I146" i="1"/>
  <c r="AJ145" i="1"/>
  <c r="AG157" i="1"/>
  <c r="AL162" i="1"/>
  <c r="AA140" i="1"/>
  <c r="I138" i="1"/>
  <c r="AA223" i="1"/>
  <c r="H223" i="1"/>
  <c r="I189" i="1"/>
  <c r="O187" i="1"/>
  <c r="V202" i="1"/>
  <c r="D187" i="1"/>
  <c r="T221" i="1"/>
  <c r="AE190" i="1"/>
  <c r="K177" i="1"/>
  <c r="N200" i="1"/>
  <c r="AB207" i="1"/>
  <c r="M206" i="1"/>
  <c r="BV170" i="1"/>
  <c r="Y168" i="1"/>
  <c r="AT201" i="1"/>
  <c r="AB194" i="1"/>
  <c r="AE198" i="1"/>
  <c r="AM207" i="1"/>
  <c r="BW197" i="1"/>
  <c r="D199" i="1"/>
  <c r="BC185" i="1"/>
  <c r="I180" i="1"/>
  <c r="AD188" i="1"/>
  <c r="AC157" i="1"/>
  <c r="AN196" i="1"/>
  <c r="AU183" i="1"/>
  <c r="O186" i="1"/>
  <c r="H157" i="1"/>
  <c r="AQ215" i="1"/>
  <c r="U219" i="1"/>
  <c r="AP187" i="1"/>
  <c r="AQ177" i="1"/>
  <c r="T207" i="1"/>
  <c r="M194" i="1"/>
  <c r="O162" i="1"/>
  <c r="BW174" i="1"/>
  <c r="L164" i="1"/>
  <c r="AG164" i="1"/>
  <c r="L145" i="1"/>
  <c r="AQ217" i="1"/>
  <c r="AU187" i="1"/>
  <c r="F175" i="1"/>
  <c r="AC162" i="1"/>
  <c r="AH176" i="1"/>
  <c r="E168" i="1"/>
  <c r="I161" i="1"/>
  <c r="AQ173" i="1"/>
  <c r="BW165" i="1"/>
  <c r="E193" i="1"/>
  <c r="BB163" i="1"/>
  <c r="V175" i="1"/>
  <c r="AD131" i="1"/>
  <c r="BB149" i="1"/>
  <c r="AD147" i="1"/>
  <c r="AR133" i="1"/>
  <c r="AL171" i="1"/>
  <c r="U142" i="1"/>
  <c r="BB141" i="1"/>
  <c r="G157" i="1"/>
  <c r="AT139" i="1"/>
  <c r="L158" i="1"/>
  <c r="Y155" i="1"/>
  <c r="G136" i="1"/>
  <c r="AF169" i="1"/>
  <c r="AG163" i="1"/>
  <c r="L153" i="1"/>
  <c r="AE129" i="1"/>
  <c r="BW144" i="1"/>
  <c r="AA133" i="1"/>
  <c r="BV143" i="1"/>
  <c r="U90" i="1"/>
  <c r="U70" i="1"/>
  <c r="V134" i="1"/>
  <c r="K157" i="1"/>
  <c r="Q118" i="1"/>
  <c r="H96" i="1"/>
  <c r="R182" i="1"/>
  <c r="AG171" i="1"/>
  <c r="P157" i="1"/>
  <c r="AD170" i="1"/>
  <c r="AU162" i="1"/>
  <c r="L176" i="1"/>
  <c r="Z160" i="1"/>
  <c r="AI139" i="1"/>
  <c r="AN159" i="1"/>
  <c r="D155" i="1"/>
  <c r="BC137" i="1"/>
  <c r="D132" i="1"/>
  <c r="Z150" i="1"/>
  <c r="D148" i="1"/>
  <c r="AJ182" i="1"/>
  <c r="B146" i="1"/>
  <c r="AT131" i="1"/>
  <c r="AU174" i="1"/>
  <c r="B166" i="1"/>
  <c r="AP183" i="1"/>
  <c r="AH173" i="1"/>
  <c r="AC166" i="1"/>
  <c r="AS168" i="1"/>
  <c r="AB129" i="1"/>
  <c r="W136" i="1"/>
  <c r="AR154" i="1"/>
  <c r="W152" i="1"/>
  <c r="AK134" i="1"/>
  <c r="C136" i="1"/>
  <c r="N147" i="1"/>
  <c r="AS146" i="1"/>
  <c r="BV130" i="1"/>
  <c r="AM144" i="1"/>
  <c r="J155" i="1"/>
  <c r="N184" i="1"/>
  <c r="BV142" i="1"/>
  <c r="W173" i="1"/>
  <c r="E157" i="1"/>
  <c r="BB186" i="1"/>
  <c r="AF147" i="1"/>
  <c r="Q151" i="1"/>
  <c r="T138" i="1"/>
  <c r="AT148" i="1"/>
  <c r="N95" i="1"/>
  <c r="N75" i="1"/>
  <c r="O139" i="1"/>
  <c r="O131" i="1"/>
  <c r="P150" i="1"/>
  <c r="AH157" i="1"/>
  <c r="D146" i="1"/>
  <c r="AK98" i="1"/>
  <c r="AL158" i="1"/>
  <c r="T160" i="1"/>
  <c r="Z151" i="1"/>
  <c r="H180" i="1"/>
  <c r="S200" i="1"/>
  <c r="AU196" i="1"/>
  <c r="F147" i="1"/>
  <c r="AN137" i="1"/>
  <c r="S136" i="1"/>
  <c r="X141" i="1"/>
  <c r="M130" i="1"/>
  <c r="BW146" i="1"/>
  <c r="J131" i="1"/>
  <c r="AC146" i="1"/>
  <c r="L189" i="1"/>
  <c r="J158" i="1"/>
  <c r="C180" i="1"/>
  <c r="AU157" i="1"/>
  <c r="J150" i="1"/>
  <c r="AU144" i="1"/>
  <c r="E134" i="1"/>
  <c r="H191" i="1"/>
  <c r="E227" i="1"/>
  <c r="AK200" i="1"/>
  <c r="BV222" i="1"/>
  <c r="B190" i="1"/>
  <c r="AL200" i="1"/>
  <c r="D194" i="1"/>
  <c r="K202" i="1"/>
  <c r="V191" i="1"/>
  <c r="AM173" i="1"/>
  <c r="AC203" i="1"/>
  <c r="Y193" i="1"/>
  <c r="AM188" i="1"/>
  <c r="P160" i="1"/>
  <c r="AE213" i="1"/>
  <c r="Y204" i="1"/>
  <c r="R188" i="1"/>
  <c r="Z198" i="1"/>
  <c r="Q174" i="1"/>
  <c r="BC182" i="1"/>
  <c r="P184" i="1"/>
  <c r="AU166" i="1"/>
  <c r="L180" i="1"/>
  <c r="AC173" i="1"/>
  <c r="AF175" i="1"/>
  <c r="AJ168" i="1"/>
  <c r="O185" i="1"/>
  <c r="X164" i="1"/>
  <c r="S186" i="1"/>
  <c r="AU197" i="1"/>
  <c r="V190" i="1"/>
  <c r="AI195" i="1"/>
  <c r="AG192" i="1"/>
  <c r="V206" i="1"/>
  <c r="AI162" i="1"/>
  <c r="AF189" i="1"/>
  <c r="AS176" i="1"/>
  <c r="AT195" i="1"/>
  <c r="AM192" i="1"/>
  <c r="AB187" i="1"/>
  <c r="AH178" i="1"/>
  <c r="AT175" i="1"/>
  <c r="J180" i="1"/>
  <c r="BB179" i="1"/>
  <c r="AS185" i="1"/>
  <c r="O172" i="1"/>
  <c r="AL159" i="1"/>
  <c r="L197" i="1"/>
  <c r="K188" i="1"/>
  <c r="S162" i="1"/>
  <c r="U171" i="1"/>
  <c r="U158" i="1"/>
  <c r="O156" i="1"/>
  <c r="AG138" i="1"/>
  <c r="N117" i="1"/>
  <c r="F157" i="1"/>
  <c r="BC154" i="1"/>
  <c r="L129" i="1"/>
  <c r="P178" i="1"/>
  <c r="AN186" i="1"/>
  <c r="AL180" i="1"/>
  <c r="S148" i="1"/>
  <c r="AD125" i="1"/>
  <c r="C165" i="1"/>
  <c r="E162" i="1"/>
  <c r="H149" i="1"/>
  <c r="BC131" i="1"/>
  <c r="AU141" i="1"/>
  <c r="AU133" i="1"/>
  <c r="F184" i="1"/>
  <c r="B128" i="1"/>
  <c r="S125" i="1"/>
  <c r="K116" i="1"/>
  <c r="AC133" i="1"/>
  <c r="AD191" i="1"/>
  <c r="AR118" i="1"/>
  <c r="AN170" i="1"/>
  <c r="AD169" i="1"/>
  <c r="BW131" i="1"/>
  <c r="I165" i="1"/>
  <c r="R161" i="1"/>
  <c r="AF176" i="1"/>
  <c r="AC159" i="1"/>
  <c r="Q130" i="1"/>
  <c r="L193" i="1"/>
  <c r="R183" i="1"/>
  <c r="AN148" i="1"/>
  <c r="AG174" i="1"/>
  <c r="B167" i="1"/>
  <c r="AO171" i="1"/>
  <c r="M141" i="1"/>
  <c r="C140" i="1"/>
  <c r="Q138" i="1"/>
  <c r="V201" i="1"/>
  <c r="C185" i="1"/>
  <c r="P177" i="1"/>
  <c r="AR190" i="1"/>
  <c r="AT168" i="1"/>
  <c r="L167" i="1"/>
  <c r="V131" i="1"/>
  <c r="U175" i="1"/>
  <c r="C169" i="1"/>
  <c r="AR145" i="1"/>
  <c r="G122" i="1"/>
  <c r="BB157" i="1"/>
  <c r="T189" i="1"/>
  <c r="AA136" i="1"/>
  <c r="AC116" i="1"/>
  <c r="AD179" i="1"/>
  <c r="R168" i="1"/>
  <c r="BW156" i="1"/>
  <c r="BV132" i="1"/>
  <c r="AP176" i="1"/>
  <c r="F172" i="1"/>
  <c r="AO155" i="1"/>
  <c r="AI141" i="1"/>
  <c r="AN146" i="1"/>
  <c r="AN138" i="1"/>
  <c r="Y129" i="1"/>
  <c r="AI146" i="1"/>
  <c r="V153" i="1"/>
  <c r="D121" i="1"/>
  <c r="AN140" i="1"/>
  <c r="AB182" i="1"/>
  <c r="AL138" i="1"/>
  <c r="X146" i="1"/>
  <c r="H77" i="1"/>
  <c r="Z195" i="1"/>
  <c r="AF214" i="1"/>
  <c r="AG199" i="1"/>
  <c r="AI197" i="1"/>
  <c r="C189" i="1"/>
  <c r="H189" i="1"/>
  <c r="AR179" i="1"/>
  <c r="BB199" i="1"/>
  <c r="BB176" i="1"/>
  <c r="AQ169" i="1"/>
  <c r="AS134" i="1"/>
  <c r="AM190" i="1"/>
  <c r="AI171" i="1"/>
  <c r="AR193" i="1"/>
  <c r="BW188" i="1"/>
  <c r="AI174" i="1"/>
  <c r="Q193" i="1"/>
  <c r="G213" i="1"/>
  <c r="K191" i="1"/>
  <c r="AB167" i="1"/>
  <c r="AS189" i="1"/>
  <c r="AL181" i="1"/>
  <c r="C188" i="1"/>
  <c r="Z158" i="1"/>
  <c r="BV161" i="1"/>
  <c r="AA183" i="1"/>
  <c r="AQ185" i="1"/>
  <c r="I158" i="1"/>
  <c r="S232" i="1"/>
  <c r="BB205" i="1"/>
  <c r="F207" i="1"/>
  <c r="AS200" i="1"/>
  <c r="AJ194" i="1"/>
  <c r="AB201" i="1"/>
  <c r="D183" i="1"/>
  <c r="BC184" i="1"/>
  <c r="W179" i="1"/>
  <c r="J220" i="1"/>
  <c r="S175" i="1"/>
  <c r="AU167" i="1"/>
  <c r="AM170" i="1"/>
  <c r="AQ163" i="1"/>
  <c r="R175" i="1"/>
  <c r="AM186" i="1"/>
  <c r="L183" i="1"/>
  <c r="P176" i="1"/>
  <c r="H179" i="1"/>
  <c r="AS190" i="1"/>
  <c r="AJ176" i="1"/>
  <c r="I184" i="1"/>
  <c r="I160" i="1"/>
  <c r="W156" i="1"/>
  <c r="AO160" i="1"/>
  <c r="AL156" i="1"/>
  <c r="AB186" i="1"/>
  <c r="AI152" i="1"/>
  <c r="Q150" i="1"/>
  <c r="AR149" i="1"/>
  <c r="H162" i="1"/>
  <c r="X182" i="1"/>
  <c r="M158" i="1"/>
  <c r="AN157" i="1"/>
  <c r="C144" i="1"/>
  <c r="E142" i="1"/>
  <c r="BV187" i="1"/>
  <c r="T174" i="1"/>
  <c r="O140" i="1"/>
  <c r="Y175" i="1"/>
  <c r="C142" i="1"/>
  <c r="AG143" i="1"/>
  <c r="H135" i="1"/>
  <c r="AJ109" i="1"/>
  <c r="AO145" i="1"/>
  <c r="AA158" i="1"/>
  <c r="X136" i="1"/>
  <c r="D118" i="1"/>
  <c r="P193" i="1"/>
  <c r="G178" i="1"/>
  <c r="AG186" i="1"/>
  <c r="L169" i="1"/>
  <c r="S182" i="1"/>
  <c r="H184" i="1"/>
  <c r="R131" i="1"/>
  <c r="BC157" i="1"/>
  <c r="AD164" i="1"/>
  <c r="L160" i="1"/>
  <c r="X165" i="1"/>
  <c r="O177" i="1"/>
  <c r="AA155" i="1"/>
  <c r="N205" i="1"/>
  <c r="B184" i="1"/>
  <c r="BB185" i="1"/>
  <c r="AP139" i="1"/>
  <c r="AU191" i="1"/>
  <c r="M181" i="1"/>
  <c r="E184" i="1"/>
  <c r="N188" i="1"/>
  <c r="AG181" i="1"/>
  <c r="R190" i="1"/>
  <c r="AE156" i="1"/>
  <c r="AT172" i="1"/>
  <c r="AM156" i="1"/>
  <c r="BC187" i="1"/>
  <c r="AG142" i="1"/>
  <c r="L182" i="1"/>
  <c r="F156" i="1"/>
  <c r="AM154" i="1"/>
  <c r="AM181" i="1"/>
  <c r="D170" i="1"/>
  <c r="AB166" i="1"/>
  <c r="AH163" i="1"/>
  <c r="BC150" i="1"/>
  <c r="AU148" i="1"/>
  <c r="R159" i="1"/>
  <c r="BC158" i="1"/>
  <c r="H145" i="1"/>
  <c r="BC135" i="1"/>
  <c r="BV131" i="1"/>
  <c r="Z148" i="1"/>
  <c r="AL136" i="1"/>
  <c r="AG114" i="1"/>
  <c r="D152" i="1"/>
  <c r="AR132" i="1"/>
  <c r="U141" i="1"/>
  <c r="BB147" i="1"/>
  <c r="E128" i="1"/>
  <c r="D128" i="1"/>
  <c r="AC112" i="1"/>
  <c r="W240" i="1"/>
  <c r="L218" i="1"/>
  <c r="AO165" i="1"/>
  <c r="N162" i="1"/>
  <c r="AP220" i="1"/>
  <c r="I169" i="1"/>
  <c r="U186" i="1"/>
  <c r="AC199" i="1"/>
  <c r="AS195" i="1"/>
  <c r="L175" i="1"/>
  <c r="E177" i="1"/>
  <c r="BC177" i="1"/>
  <c r="AC172" i="1"/>
  <c r="AB158" i="1"/>
  <c r="AS150" i="1"/>
  <c r="AO158" i="1"/>
  <c r="BB161" i="1"/>
  <c r="M135" i="1"/>
  <c r="G149" i="1"/>
  <c r="P170" i="1"/>
  <c r="AP186" i="1"/>
  <c r="AK161" i="1"/>
  <c r="N164" i="1"/>
  <c r="U138" i="1"/>
  <c r="AE189" i="1"/>
  <c r="AJ157" i="1"/>
  <c r="AJ159" i="1"/>
  <c r="S168" i="1"/>
  <c r="BB174" i="1"/>
  <c r="BW148" i="1"/>
  <c r="AB65" i="1"/>
  <c r="G141" i="1"/>
  <c r="J166" i="1"/>
  <c r="AN187" i="1"/>
  <c r="BW177" i="1"/>
  <c r="R154" i="1"/>
  <c r="M138" i="1"/>
  <c r="C177" i="1"/>
  <c r="Y142" i="1"/>
  <c r="X160" i="1"/>
  <c r="AE158" i="1"/>
  <c r="Q154" i="1"/>
  <c r="Q167" i="1"/>
  <c r="M157" i="1"/>
  <c r="AI133" i="1"/>
  <c r="AG139" i="1"/>
  <c r="BW143" i="1"/>
  <c r="AO161" i="1"/>
  <c r="AS175" i="1"/>
  <c r="AP159" i="1"/>
  <c r="AD157" i="1"/>
  <c r="AL148" i="1"/>
  <c r="AI145" i="1"/>
  <c r="AI158" i="1"/>
  <c r="AM141" i="1"/>
  <c r="AD148" i="1"/>
  <c r="V171" i="1"/>
  <c r="BW111" i="1"/>
  <c r="O147" i="1"/>
  <c r="AS89" i="1"/>
  <c r="S124" i="1"/>
  <c r="AK114" i="1"/>
  <c r="AP113" i="1"/>
  <c r="S138" i="1"/>
  <c r="AH142" i="1"/>
  <c r="E153" i="1"/>
  <c r="G151" i="1"/>
  <c r="O151" i="1"/>
  <c r="AK103" i="1"/>
  <c r="AI129" i="1"/>
  <c r="BC107" i="1"/>
  <c r="AH150" i="1"/>
  <c r="AD138" i="1"/>
  <c r="S120" i="1"/>
  <c r="X155" i="1"/>
  <c r="Q183" i="1"/>
  <c r="AH180" i="1"/>
  <c r="V138" i="1"/>
  <c r="L140" i="1"/>
  <c r="AF140" i="1"/>
  <c r="Y122" i="1"/>
  <c r="AF136" i="1"/>
  <c r="K141" i="1"/>
  <c r="AJ126" i="1"/>
  <c r="P100" i="1"/>
  <c r="U125" i="1"/>
  <c r="B172" i="1"/>
  <c r="X97" i="1"/>
  <c r="H125" i="1"/>
  <c r="BV144" i="1"/>
  <c r="Y156" i="1"/>
  <c r="U153" i="1"/>
  <c r="AP104" i="1"/>
  <c r="AQ127" i="1"/>
  <c r="AG74" i="1"/>
  <c r="AS131" i="1"/>
  <c r="AS94" i="1"/>
  <c r="X139" i="1"/>
  <c r="L93" i="1"/>
  <c r="K112" i="1"/>
  <c r="AS74" i="1"/>
  <c r="Y140" i="1"/>
  <c r="J63" i="1"/>
  <c r="T110" i="1"/>
  <c r="AS154" i="1"/>
  <c r="U108" i="1"/>
  <c r="N90" i="1"/>
  <c r="BV108" i="1"/>
  <c r="AO126" i="1"/>
  <c r="V87" i="1"/>
  <c r="F115" i="1"/>
  <c r="AJ77" i="1"/>
  <c r="AI125" i="1"/>
  <c r="BW116" i="1"/>
  <c r="AE50" i="1"/>
  <c r="M155" i="1"/>
  <c r="AB55" i="1"/>
  <c r="BC134" i="1"/>
  <c r="AG116" i="1"/>
  <c r="K114" i="1"/>
  <c r="AH63" i="1"/>
  <c r="AE128" i="1"/>
  <c r="F126" i="1"/>
  <c r="H139" i="1"/>
  <c r="X77" i="1"/>
  <c r="N115" i="1"/>
  <c r="AR77" i="1"/>
  <c r="O119" i="1"/>
  <c r="Z157" i="1"/>
  <c r="AG103" i="1"/>
  <c r="AH144" i="1"/>
  <c r="Y127" i="1"/>
  <c r="AA138" i="1"/>
  <c r="E90" i="1"/>
  <c r="AC129" i="1"/>
  <c r="Y90" i="1"/>
  <c r="T109" i="1"/>
  <c r="E70" i="1"/>
  <c r="AH126" i="1"/>
  <c r="S60" i="1"/>
  <c r="Z75" i="1"/>
  <c r="F122" i="1"/>
  <c r="AR87" i="1"/>
  <c r="AO76" i="1"/>
  <c r="AD97" i="1"/>
  <c r="AG97" i="1"/>
  <c r="AN86" i="1"/>
  <c r="AA145" i="1"/>
  <c r="U139" i="1"/>
  <c r="BB138" i="1"/>
  <c r="BC94" i="1"/>
  <c r="V98" i="1"/>
  <c r="I62" i="1"/>
  <c r="Q120" i="1"/>
  <c r="C202" i="1"/>
  <c r="N173" i="1"/>
  <c r="Z188" i="1"/>
  <c r="BV157" i="1"/>
  <c r="AG172" i="1"/>
  <c r="AT178" i="1"/>
  <c r="U161" i="1"/>
  <c r="AI180" i="1"/>
  <c r="L156" i="1"/>
  <c r="AQ155" i="1"/>
  <c r="D189" i="1"/>
  <c r="J164" i="1"/>
  <c r="AS182" i="1"/>
  <c r="BW179" i="1"/>
  <c r="X174" i="1"/>
  <c r="G159" i="1"/>
  <c r="O173" i="1"/>
  <c r="AB173" i="1"/>
  <c r="AU156" i="1"/>
  <c r="Q155" i="1"/>
  <c r="AS152" i="1"/>
  <c r="W154" i="1"/>
  <c r="AS187" i="1"/>
  <c r="AI168" i="1"/>
  <c r="AK183" i="1"/>
  <c r="BB165" i="1"/>
  <c r="Y183" i="1"/>
  <c r="E150" i="1"/>
  <c r="AQ154" i="1"/>
  <c r="AP140" i="1"/>
  <c r="AK151" i="1"/>
  <c r="AT136" i="1"/>
  <c r="AK143" i="1"/>
  <c r="S153" i="1"/>
  <c r="D105" i="1"/>
  <c r="C158" i="1"/>
  <c r="BB84" i="1"/>
  <c r="Z119" i="1"/>
  <c r="AN109" i="1"/>
  <c r="H178" i="1"/>
  <c r="BW127" i="1"/>
  <c r="AO137" i="1"/>
  <c r="AM147" i="1"/>
  <c r="N146" i="1"/>
  <c r="BV145" i="1"/>
  <c r="AN98" i="1"/>
  <c r="R118" i="1"/>
  <c r="BV116" i="1"/>
  <c r="C143" i="1"/>
  <c r="AK133" i="1"/>
  <c r="Z115" i="1"/>
  <c r="E147" i="1"/>
  <c r="BV156" i="1"/>
  <c r="AN155" i="1"/>
  <c r="G131" i="1"/>
  <c r="S135" i="1"/>
  <c r="AM135" i="1"/>
  <c r="AB117" i="1"/>
  <c r="L174" i="1"/>
  <c r="J128" i="1"/>
  <c r="X116" i="1"/>
  <c r="W95" i="1"/>
  <c r="Q115" i="1"/>
  <c r="AQ134" i="1"/>
  <c r="AE92" i="1"/>
  <c r="O120" i="1"/>
  <c r="C112" i="1"/>
  <c r="AM165" i="1"/>
  <c r="M156" i="1"/>
  <c r="BB111" i="1"/>
  <c r="AR108" i="1"/>
  <c r="B67" i="1"/>
  <c r="AG128" i="1"/>
  <c r="BB89" i="1"/>
  <c r="AL127" i="1"/>
  <c r="S88" i="1"/>
  <c r="R107" i="1"/>
  <c r="BB69" i="1"/>
  <c r="AH122" i="1"/>
  <c r="Q58" i="1"/>
  <c r="E103" i="1"/>
  <c r="U133" i="1"/>
  <c r="AC102" i="1"/>
  <c r="U85" i="1"/>
  <c r="BC102" i="1"/>
  <c r="AR121" i="1"/>
  <c r="AC82" i="1"/>
  <c r="M110" i="1"/>
  <c r="AQ72" i="1"/>
  <c r="AJ147" i="1"/>
  <c r="R91" i="1"/>
  <c r="AL45" i="1"/>
  <c r="AD101" i="1"/>
  <c r="AI50" i="1"/>
  <c r="O135" i="1"/>
  <c r="AB148" i="1"/>
  <c r="B142" i="1"/>
  <c r="Q108" i="1"/>
  <c r="AS118" i="1"/>
  <c r="W113" i="1"/>
  <c r="AO122" i="1"/>
  <c r="AE72" i="1"/>
  <c r="U110" i="1"/>
  <c r="B71" i="1"/>
  <c r="C109" i="1"/>
  <c r="AD126" i="1"/>
  <c r="AJ98" i="1"/>
  <c r="C134" i="1"/>
  <c r="M117" i="1"/>
  <c r="B121" i="1"/>
  <c r="H85" i="1"/>
  <c r="AU124" i="1"/>
  <c r="AB85" i="1"/>
  <c r="AN158" i="1"/>
  <c r="H65" i="1"/>
  <c r="W115" i="1"/>
  <c r="AO140" i="1"/>
  <c r="Q136" i="1"/>
  <c r="Q105" i="1"/>
  <c r="U76" i="1"/>
  <c r="AP98" i="1"/>
  <c r="BV87" i="1"/>
  <c r="BC89" i="1"/>
  <c r="P75" i="1"/>
  <c r="U120" i="1"/>
  <c r="S126" i="1"/>
  <c r="BW125" i="1"/>
  <c r="T73" i="1"/>
  <c r="C191" i="1"/>
  <c r="AK186" i="1"/>
  <c r="BC138" i="1"/>
  <c r="AN183" i="1"/>
  <c r="K175" i="1"/>
  <c r="BB170" i="1"/>
  <c r="Y160" i="1"/>
  <c r="AO143" i="1"/>
  <c r="AE196" i="1"/>
  <c r="Q166" i="1"/>
  <c r="B140" i="1"/>
  <c r="J136" i="1"/>
  <c r="U154" i="1"/>
  <c r="AR173" i="1"/>
  <c r="T134" i="1"/>
  <c r="D150" i="1"/>
  <c r="B138" i="1"/>
  <c r="AE176" i="1"/>
  <c r="Y159" i="1"/>
  <c r="B171" i="1"/>
  <c r="AE135" i="1"/>
  <c r="M179" i="1"/>
  <c r="AN162" i="1"/>
  <c r="C147" i="1"/>
  <c r="W159" i="1"/>
  <c r="AH146" i="1"/>
  <c r="Q163" i="1"/>
  <c r="N163" i="1"/>
  <c r="X132" i="1"/>
  <c r="BW135" i="1"/>
  <c r="B129" i="1"/>
  <c r="K139" i="1"/>
  <c r="AD150" i="1"/>
  <c r="AK149" i="1"/>
  <c r="X148" i="1"/>
  <c r="N100" i="1"/>
  <c r="AH100" i="1"/>
  <c r="BB107" i="1"/>
  <c r="AQ96" i="1"/>
  <c r="AI187" i="1"/>
  <c r="R162" i="1"/>
  <c r="V185" i="1"/>
  <c r="B161" i="1"/>
  <c r="O182" i="1"/>
  <c r="AF193" i="1"/>
  <c r="B179" i="1"/>
  <c r="Z163" i="1"/>
  <c r="K160" i="1"/>
  <c r="W148" i="1"/>
  <c r="AK155" i="1"/>
  <c r="B155" i="1"/>
  <c r="D185" i="1"/>
  <c r="AS142" i="1"/>
  <c r="P127" i="1"/>
  <c r="L178" i="1"/>
  <c r="AC175" i="1"/>
  <c r="G144" i="1"/>
  <c r="N135" i="1"/>
  <c r="B188" i="1"/>
  <c r="AT159" i="1"/>
  <c r="G160" i="1"/>
  <c r="W169" i="1"/>
  <c r="AK158" i="1"/>
  <c r="D158" i="1"/>
  <c r="B139" i="1"/>
  <c r="Y138" i="1"/>
  <c r="BB119" i="1"/>
  <c r="T119" i="1"/>
  <c r="AO131" i="1"/>
  <c r="BV129" i="1"/>
  <c r="AK132" i="1"/>
  <c r="Z141" i="1"/>
  <c r="N132" i="1"/>
  <c r="AN135" i="1"/>
  <c r="AE80" i="1"/>
  <c r="B79" i="1"/>
  <c r="AE60" i="1"/>
  <c r="W121" i="1"/>
  <c r="G153" i="1"/>
  <c r="P138" i="1"/>
  <c r="G145" i="1"/>
  <c r="C157" i="1"/>
  <c r="AA108" i="1"/>
  <c r="AC137" i="1"/>
  <c r="V86" i="1"/>
  <c r="AP67" i="1"/>
  <c r="AF139" i="1"/>
  <c r="X119" i="1"/>
  <c r="AR119" i="1"/>
  <c r="AC179" i="1"/>
  <c r="AM158" i="1"/>
  <c r="AE157" i="1"/>
  <c r="M116" i="1"/>
  <c r="J113" i="1"/>
  <c r="AD121" i="1"/>
  <c r="BW121" i="1"/>
  <c r="W114" i="1"/>
  <c r="AO112" i="1"/>
  <c r="AH130" i="1"/>
  <c r="AN61" i="1"/>
  <c r="R126" i="1"/>
  <c r="K60" i="1"/>
  <c r="AK187" i="1"/>
  <c r="W106" i="1"/>
  <c r="AN127" i="1"/>
  <c r="AJ137" i="1"/>
  <c r="P128" i="1"/>
  <c r="G68" i="1"/>
  <c r="F103" i="1"/>
  <c r="AA110" i="1"/>
  <c r="L150" i="1"/>
  <c r="F137" i="1"/>
  <c r="K131" i="1"/>
  <c r="AB77" i="1"/>
  <c r="I154" i="1"/>
  <c r="C118" i="1"/>
  <c r="AH117" i="1"/>
  <c r="D65" i="1"/>
  <c r="AP132" i="1"/>
  <c r="AR122" i="1"/>
  <c r="L108" i="1"/>
  <c r="AL108" i="1"/>
  <c r="K142" i="1"/>
  <c r="Z117" i="1"/>
  <c r="AA117" i="1"/>
  <c r="V116" i="1"/>
  <c r="I127" i="1"/>
  <c r="AU109" i="1"/>
  <c r="X81" i="1"/>
  <c r="BC96" i="1"/>
  <c r="H155" i="1"/>
  <c r="L109" i="1"/>
  <c r="V79" i="1"/>
  <c r="O158" i="1"/>
  <c r="AE91" i="1"/>
  <c r="I126" i="1"/>
  <c r="W116" i="1"/>
  <c r="AH111" i="1"/>
  <c r="D147" i="1"/>
  <c r="AT145" i="1"/>
  <c r="P101" i="1"/>
  <c r="AH91" i="1"/>
  <c r="AN125" i="1"/>
  <c r="AC63" i="1"/>
  <c r="AM73" i="1"/>
  <c r="AU158" i="1"/>
  <c r="AH113" i="1"/>
  <c r="AK105" i="1"/>
  <c r="C76" i="1"/>
  <c r="AR117" i="1"/>
  <c r="V59" i="1"/>
  <c r="AM123" i="1"/>
  <c r="AP59" i="1"/>
  <c r="G146" i="1"/>
  <c r="P104" i="1"/>
  <c r="AR114" i="1"/>
  <c r="AK154" i="1"/>
  <c r="AM100" i="1"/>
  <c r="Z123" i="1"/>
  <c r="BB73" i="1"/>
  <c r="AL111" i="1"/>
  <c r="S72" i="1"/>
  <c r="J110" i="1"/>
  <c r="K127" i="1"/>
  <c r="D98" i="1"/>
  <c r="AB108" i="1"/>
  <c r="AH172" i="1"/>
  <c r="AI75" i="1"/>
  <c r="E55" i="1"/>
  <c r="AF80" i="1"/>
  <c r="K61" i="1"/>
  <c r="J74" i="1"/>
  <c r="AC55" i="1"/>
  <c r="K130" i="1"/>
  <c r="AJ174" i="1"/>
  <c r="V110" i="1"/>
  <c r="V105" i="1"/>
  <c r="AC132" i="1"/>
  <c r="AT112" i="1"/>
  <c r="D122" i="1"/>
  <c r="AL71" i="1"/>
  <c r="AB63" i="1"/>
  <c r="N56" i="1"/>
  <c r="C104" i="1"/>
  <c r="Q107" i="1"/>
  <c r="P78" i="1"/>
  <c r="AR100" i="1"/>
  <c r="BW89" i="1"/>
  <c r="AH90" i="1"/>
  <c r="R77" i="1"/>
  <c r="AD104" i="1"/>
  <c r="J70" i="1"/>
  <c r="AC51" i="1"/>
  <c r="G75" i="1"/>
  <c r="Z56" i="1"/>
  <c r="AH70" i="1"/>
  <c r="Y170" i="1"/>
  <c r="C92" i="1"/>
  <c r="V45" i="1"/>
  <c r="G102" i="1"/>
  <c r="S50" i="1"/>
  <c r="P173" i="1"/>
  <c r="AT45" i="1"/>
  <c r="O87" i="1"/>
  <c r="AG93" i="1"/>
  <c r="S49" i="1"/>
  <c r="Y116" i="1"/>
  <c r="P166" i="1"/>
  <c r="P151" i="1"/>
  <c r="BB105" i="1"/>
  <c r="AN112" i="1"/>
  <c r="AS90" i="1"/>
  <c r="AD153" i="1"/>
  <c r="AA49" i="1"/>
  <c r="AO144" i="1"/>
  <c r="AR69" i="1"/>
  <c r="AP90" i="1"/>
  <c r="V65" i="1"/>
  <c r="AO89" i="1"/>
  <c r="H75" i="1"/>
  <c r="AP82" i="1"/>
  <c r="Q64" i="1"/>
  <c r="W104" i="1"/>
  <c r="AB64" i="1"/>
  <c r="H122" i="1"/>
  <c r="AC69" i="1"/>
  <c r="AR50" i="1"/>
  <c r="C63" i="1"/>
  <c r="AJ97" i="1"/>
  <c r="S220" i="1"/>
  <c r="BV188" i="1"/>
  <c r="AI170" i="1"/>
  <c r="V165" i="1"/>
  <c r="W200" i="1"/>
  <c r="BC172" i="1"/>
  <c r="AL201" i="1"/>
  <c r="AR196" i="1"/>
  <c r="AA170" i="1"/>
  <c r="T193" i="1"/>
  <c r="AT181" i="1"/>
  <c r="W172" i="1"/>
  <c r="AQ187" i="1"/>
  <c r="AK138" i="1"/>
  <c r="F131" i="1"/>
  <c r="BV146" i="1"/>
  <c r="K148" i="1"/>
  <c r="AN134" i="1"/>
  <c r="D136" i="1"/>
  <c r="BW169" i="1"/>
  <c r="Y161" i="1"/>
  <c r="S181" i="1"/>
  <c r="B168" i="1"/>
  <c r="AP182" i="1"/>
  <c r="V177" i="1"/>
  <c r="R155" i="1"/>
  <c r="I155" i="1"/>
  <c r="AI165" i="1"/>
  <c r="E170" i="1"/>
  <c r="F140" i="1"/>
  <c r="S158" i="1"/>
  <c r="AA142" i="1"/>
  <c r="AU186" i="1"/>
  <c r="AD195" i="1"/>
  <c r="AM162" i="1"/>
  <c r="K172" i="1"/>
  <c r="C148" i="1"/>
  <c r="AB152" i="1"/>
  <c r="AE132" i="1"/>
  <c r="AQ159" i="1"/>
  <c r="BV162" i="1"/>
  <c r="V176" i="1"/>
  <c r="AG134" i="1"/>
  <c r="AJ185" i="1"/>
  <c r="T157" i="1"/>
  <c r="BC146" i="1"/>
  <c r="AB178" i="1"/>
  <c r="AC142" i="1"/>
  <c r="AF133" i="1"/>
  <c r="M163" i="1"/>
  <c r="T148" i="1"/>
  <c r="U187" i="1"/>
  <c r="AK131" i="1"/>
  <c r="C122" i="1"/>
  <c r="Y198" i="1"/>
  <c r="F121" i="1"/>
  <c r="AL125" i="1"/>
  <c r="P119" i="1"/>
  <c r="Z107" i="1"/>
  <c r="AE146" i="1"/>
  <c r="AM101" i="1"/>
  <c r="P124" i="1"/>
  <c r="AA141" i="1"/>
  <c r="R132" i="1"/>
  <c r="D130" i="1"/>
  <c r="AM133" i="1"/>
  <c r="AD140" i="1"/>
  <c r="U131" i="1"/>
  <c r="AU88" i="1"/>
  <c r="BW128" i="1"/>
  <c r="BC122" i="1"/>
  <c r="B152" i="1"/>
  <c r="AC147" i="1"/>
  <c r="J152" i="1"/>
  <c r="AL132" i="1"/>
  <c r="I139" i="1"/>
  <c r="AC139" i="1"/>
  <c r="AN142" i="1"/>
  <c r="K149" i="1"/>
  <c r="AE149" i="1"/>
  <c r="V137" i="1"/>
  <c r="V140" i="1"/>
  <c r="AE141" i="1"/>
  <c r="BB97" i="1"/>
  <c r="E152" i="1"/>
  <c r="S96" i="1"/>
  <c r="R115" i="1"/>
  <c r="BB77" i="1"/>
  <c r="AF105" i="1"/>
  <c r="AD142" i="1"/>
  <c r="Y153" i="1"/>
  <c r="C151" i="1"/>
  <c r="AM117" i="1"/>
  <c r="BV122" i="1"/>
  <c r="AH116" i="1"/>
  <c r="K124" i="1"/>
  <c r="P73" i="1"/>
  <c r="F111" i="1"/>
  <c r="AJ73" i="1"/>
  <c r="O111" i="1"/>
  <c r="AO129" i="1"/>
  <c r="Y99" i="1"/>
  <c r="AH156" i="1"/>
  <c r="AN120" i="1"/>
  <c r="Y124" i="1"/>
  <c r="AT87" i="1"/>
  <c r="AF125" i="1"/>
  <c r="Q86" i="1"/>
  <c r="L105" i="1"/>
  <c r="AT67" i="1"/>
  <c r="AH118" i="1"/>
  <c r="G150" i="1"/>
  <c r="AQ60" i="1"/>
  <c r="F108" i="1"/>
  <c r="AJ79" i="1"/>
  <c r="L100" i="1"/>
  <c r="T154" i="1"/>
  <c r="AO175" i="1"/>
  <c r="BV124" i="1"/>
  <c r="AO183" i="1"/>
  <c r="AU123" i="1"/>
  <c r="AJ110" i="1"/>
  <c r="D88" i="1"/>
  <c r="J118" i="1"/>
  <c r="Q152" i="1"/>
  <c r="C117" i="1"/>
  <c r="N149" i="1"/>
  <c r="AA129" i="1"/>
  <c r="AT102" i="1"/>
  <c r="E109" i="1"/>
  <c r="E143" i="1"/>
  <c r="P97" i="1"/>
  <c r="AG118" i="1"/>
  <c r="AC70" i="1"/>
  <c r="O108" i="1"/>
  <c r="BC70" i="1"/>
  <c r="AJ107" i="1"/>
  <c r="AD122" i="1"/>
  <c r="BB151" i="1"/>
  <c r="AL105" i="1"/>
  <c r="AD116" i="1"/>
  <c r="L72" i="1"/>
  <c r="AE53" i="1"/>
  <c r="M77" i="1"/>
  <c r="W58" i="1"/>
  <c r="AJ72" i="1"/>
  <c r="F52" i="1"/>
  <c r="AK167" i="1"/>
  <c r="AO147" i="1"/>
  <c r="M131" i="1"/>
  <c r="AR113" i="1"/>
  <c r="G142" i="1"/>
  <c r="BC101" i="1"/>
  <c r="I106" i="1"/>
  <c r="Y177" i="1"/>
  <c r="K189" i="1"/>
  <c r="I170" i="1"/>
  <c r="AE163" i="1"/>
  <c r="W189" i="1"/>
  <c r="S171" i="1"/>
  <c r="BB182" i="1"/>
  <c r="AP134" i="1"/>
  <c r="K151" i="1"/>
  <c r="AP150" i="1"/>
  <c r="C131" i="1"/>
  <c r="E160" i="1"/>
  <c r="AG145" i="1"/>
  <c r="K143" i="1"/>
  <c r="P155" i="1"/>
  <c r="I141" i="1"/>
  <c r="R180" i="1"/>
  <c r="AH167" i="1"/>
  <c r="AO198" i="1"/>
  <c r="L170" i="1"/>
  <c r="N150" i="1"/>
  <c r="Q145" i="1"/>
  <c r="E138" i="1"/>
  <c r="R135" i="1"/>
  <c r="AF137" i="1"/>
  <c r="AC130" i="1"/>
  <c r="X156" i="1"/>
  <c r="AA143" i="1"/>
  <c r="BV153" i="1"/>
  <c r="J133" i="1"/>
  <c r="J117" i="1"/>
  <c r="T155" i="1"/>
  <c r="G114" i="1"/>
  <c r="AS120" i="1"/>
  <c r="E112" i="1"/>
  <c r="AP126" i="1"/>
  <c r="G123" i="1"/>
  <c r="AL149" i="1"/>
  <c r="L114" i="1"/>
  <c r="K133" i="1"/>
  <c r="P139" i="1"/>
  <c r="S142" i="1"/>
  <c r="H151" i="1"/>
  <c r="AK135" i="1"/>
  <c r="R145" i="1"/>
  <c r="E82" i="1"/>
  <c r="AK109" i="1"/>
  <c r="C116" i="1"/>
  <c r="T146" i="1"/>
  <c r="AF142" i="1"/>
  <c r="AH140" i="1"/>
  <c r="BC148" i="1"/>
  <c r="L134" i="1"/>
  <c r="AF134" i="1"/>
  <c r="AU137" i="1"/>
  <c r="R144" i="1"/>
  <c r="AL144" i="1"/>
  <c r="AA121" i="1"/>
  <c r="AC135" i="1"/>
  <c r="AQ146" i="1"/>
  <c r="F91" i="1"/>
  <c r="F130" i="1"/>
  <c r="Z91" i="1"/>
  <c r="Y110" i="1"/>
  <c r="F71" i="1"/>
  <c r="AL128" i="1"/>
  <c r="AU145" i="1"/>
  <c r="BC133" i="1"/>
  <c r="Q134" i="1"/>
  <c r="AA128" i="1"/>
  <c r="N111" i="1"/>
  <c r="AB106" i="1"/>
  <c r="Y114" i="1"/>
  <c r="W68" i="1"/>
  <c r="M106" i="1"/>
  <c r="AQ68" i="1"/>
  <c r="N104" i="1"/>
  <c r="AD118" i="1"/>
  <c r="AB135" i="1"/>
  <c r="G128" i="1"/>
  <c r="K110" i="1"/>
  <c r="AI114" i="1"/>
  <c r="BV82" i="1"/>
  <c r="AM120" i="1"/>
  <c r="T81" i="1"/>
  <c r="AT129" i="1"/>
  <c r="BV62" i="1"/>
  <c r="D108" i="1"/>
  <c r="B124" i="1"/>
  <c r="L104" i="1"/>
  <c r="K95" i="1"/>
  <c r="M68" i="1"/>
  <c r="AI91" i="1"/>
  <c r="C128" i="1"/>
  <c r="Z138" i="1"/>
  <c r="BB148" i="1"/>
  <c r="AC99" i="1"/>
  <c r="AT105" i="1"/>
  <c r="AB102" i="1"/>
  <c r="AH82" i="1"/>
  <c r="AI109" i="1"/>
  <c r="AE125" i="1"/>
  <c r="N108" i="1"/>
  <c r="R124" i="1"/>
  <c r="AO119" i="1"/>
  <c r="BV97" i="1"/>
  <c r="Z103" i="1"/>
  <c r="AN151" i="1"/>
  <c r="W92" i="1"/>
  <c r="AQ108" i="1"/>
  <c r="AF65" i="1"/>
  <c r="I148" i="1"/>
  <c r="C64" i="1"/>
  <c r="W101" i="1"/>
  <c r="K111" i="1"/>
  <c r="AK125" i="1"/>
  <c r="AJ100" i="1"/>
  <c r="BB126" i="1"/>
  <c r="S67" i="1"/>
  <c r="AL48" i="1"/>
  <c r="P72" i="1"/>
  <c r="AI53" i="1"/>
  <c r="AQ67" i="1"/>
  <c r="AN150" i="1"/>
  <c r="Q116" i="1"/>
  <c r="AA146" i="1"/>
  <c r="AB125" i="1"/>
  <c r="AJ143" i="1"/>
  <c r="AC168" i="1"/>
  <c r="AQ183" i="1"/>
  <c r="BB173" i="1"/>
  <c r="AA182" i="1"/>
  <c r="AE175" i="1"/>
  <c r="W178" i="1"/>
  <c r="V157" i="1"/>
  <c r="AA172" i="1"/>
  <c r="AN169" i="1"/>
  <c r="K164" i="1"/>
  <c r="AT152" i="1"/>
  <c r="AP160" i="1"/>
  <c r="BB197" i="1"/>
  <c r="S156" i="1"/>
  <c r="J134" i="1"/>
  <c r="G188" i="1"/>
  <c r="AM184" i="1"/>
  <c r="BV150" i="1"/>
  <c r="G140" i="1"/>
  <c r="N131" i="1"/>
  <c r="AF177" i="1"/>
  <c r="F180" i="1"/>
  <c r="X157" i="1"/>
  <c r="BV175" i="1"/>
  <c r="F155" i="1"/>
  <c r="Q146" i="1"/>
  <c r="R143" i="1"/>
  <c r="AS124" i="1"/>
  <c r="Q124" i="1"/>
  <c r="S137" i="1"/>
  <c r="R153" i="1"/>
  <c r="M152" i="1"/>
  <c r="P130" i="1"/>
  <c r="G137" i="1"/>
  <c r="B156" i="1"/>
  <c r="X85" i="1"/>
  <c r="AR85" i="1"/>
  <c r="X65" i="1"/>
  <c r="BW162" i="1"/>
  <c r="F186" i="1"/>
  <c r="G195" i="1"/>
  <c r="AS164" i="1"/>
  <c r="Z186" i="1"/>
  <c r="I178" i="1"/>
  <c r="D161" i="1"/>
  <c r="N160" i="1"/>
  <c r="T161" i="1"/>
  <c r="N159" i="1"/>
  <c r="Z147" i="1"/>
  <c r="AO167" i="1"/>
  <c r="AL195" i="1"/>
  <c r="L177" i="1"/>
  <c r="AR141" i="1"/>
  <c r="K176" i="1"/>
  <c r="R176" i="1"/>
  <c r="AK182" i="1"/>
  <c r="AG137" i="1"/>
  <c r="BV178" i="1"/>
  <c r="R148" i="1"/>
  <c r="BC159" i="1"/>
  <c r="D156" i="1"/>
  <c r="AU177" i="1"/>
  <c r="AI155" i="1"/>
  <c r="C173" i="1"/>
  <c r="I190" i="1"/>
  <c r="AA169" i="1"/>
  <c r="AT134" i="1"/>
  <c r="AP188" i="1"/>
  <c r="AL142" i="1"/>
  <c r="P181" i="1"/>
  <c r="AL134" i="1"/>
  <c r="T144" i="1"/>
  <c r="AG126" i="1"/>
  <c r="AK160" i="1"/>
  <c r="X104" i="1"/>
  <c r="AR104" i="1"/>
  <c r="AT130" i="1"/>
  <c r="AS144" i="1"/>
  <c r="AG120" i="1"/>
  <c r="AD163" i="1"/>
  <c r="AE118" i="1"/>
  <c r="O122" i="1"/>
  <c r="AS116" i="1"/>
  <c r="AM142" i="1"/>
  <c r="H105" i="1"/>
  <c r="V114" i="1"/>
  <c r="H166" i="1"/>
  <c r="W143" i="1"/>
  <c r="L125" i="1"/>
  <c r="AN132" i="1"/>
  <c r="C135" i="1"/>
  <c r="W135" i="1"/>
  <c r="AK145" i="1"/>
  <c r="I145" i="1"/>
  <c r="AC145" i="1"/>
  <c r="R127" i="1"/>
  <c r="AE143" i="1"/>
  <c r="L132" i="1"/>
  <c r="J157" i="1"/>
  <c r="BW106" i="1"/>
  <c r="AO152" i="1"/>
  <c r="AA105" i="1"/>
  <c r="U102" i="1"/>
  <c r="B133" i="1"/>
  <c r="K126" i="1"/>
  <c r="BB127" i="1"/>
  <c r="M124" i="1"/>
  <c r="AT107" i="1"/>
  <c r="E62" i="1"/>
  <c r="BC82" i="1"/>
  <c r="AF150" i="1"/>
  <c r="X173" i="1"/>
  <c r="T113" i="1"/>
  <c r="G133" i="1"/>
  <c r="AO130" i="1"/>
  <c r="W126" i="1"/>
  <c r="BC110" i="1"/>
  <c r="X102" i="1"/>
  <c r="O141" i="1"/>
  <c r="Q141" i="1"/>
  <c r="AS122" i="1"/>
  <c r="AT141" i="1"/>
  <c r="T111" i="1"/>
  <c r="H98" i="1"/>
  <c r="AF97" i="1"/>
  <c r="C96" i="1"/>
  <c r="AF77" i="1"/>
  <c r="BW67" i="1"/>
  <c r="AP71" i="1"/>
  <c r="AP89" i="1"/>
  <c r="E139" i="1"/>
  <c r="V142" i="1"/>
  <c r="F107" i="1"/>
  <c r="B111" i="1"/>
  <c r="X105" i="1"/>
  <c r="AC103" i="1"/>
  <c r="AL129" i="1"/>
  <c r="BV109" i="1"/>
  <c r="O80" i="1"/>
  <c r="AI80" i="1"/>
  <c r="O60" i="1"/>
  <c r="AL122" i="1"/>
  <c r="AA91" i="1"/>
  <c r="U89" i="1"/>
  <c r="Z82" i="1"/>
  <c r="AS149" i="1"/>
  <c r="H159" i="1"/>
  <c r="AM130" i="1"/>
  <c r="BB108" i="1"/>
  <c r="AR143" i="1"/>
  <c r="AN104" i="1"/>
  <c r="AG140" i="1"/>
  <c r="K103" i="1"/>
  <c r="BB101" i="1"/>
  <c r="R129" i="1"/>
  <c r="Q90" i="1"/>
  <c r="AU114" i="1"/>
  <c r="N79" i="1"/>
  <c r="AP110" i="1"/>
  <c r="N126" i="1"/>
  <c r="S109" i="1"/>
  <c r="G125" i="1"/>
  <c r="X120" i="1"/>
  <c r="U97" i="1"/>
  <c r="AQ104" i="1"/>
  <c r="AG81" i="1"/>
  <c r="AS66" i="1"/>
  <c r="AM93" i="1"/>
  <c r="Z88" i="1"/>
  <c r="H110" i="1"/>
  <c r="AF99" i="1"/>
  <c r="AH92" i="1"/>
  <c r="U87" i="1"/>
  <c r="G111" i="1"/>
  <c r="U129" i="1"/>
  <c r="AK117" i="1"/>
  <c r="F149" i="1"/>
  <c r="B91" i="1"/>
  <c r="S129" i="1"/>
  <c r="F98" i="1"/>
  <c r="I95" i="1"/>
  <c r="AC61" i="1"/>
  <c r="Z72" i="1"/>
  <c r="AD124" i="1"/>
  <c r="T68" i="1"/>
  <c r="AM49" i="1"/>
  <c r="U73" i="1"/>
  <c r="AJ54" i="1"/>
  <c r="AR68" i="1"/>
  <c r="AM68" i="1"/>
  <c r="O117" i="1"/>
  <c r="Z84" i="1"/>
  <c r="M79" i="1"/>
  <c r="AE94" i="1"/>
  <c r="W89" i="1"/>
  <c r="U83" i="1"/>
  <c r="AM106" i="1"/>
  <c r="AB96" i="1"/>
  <c r="Z69" i="1"/>
  <c r="K91" i="1"/>
  <c r="L79" i="1"/>
  <c r="AB84" i="1"/>
  <c r="AC68" i="1"/>
  <c r="AT66" i="1"/>
  <c r="C90" i="1"/>
  <c r="AT76" i="1"/>
  <c r="AL113" i="1"/>
  <c r="AO78" i="1"/>
  <c r="AI96" i="1"/>
  <c r="AG66" i="1"/>
  <c r="AK93" i="1"/>
  <c r="AC118" i="1"/>
  <c r="E52" i="1"/>
  <c r="N153" i="1"/>
  <c r="P57" i="1"/>
  <c r="AL106" i="1"/>
  <c r="AE130" i="1"/>
  <c r="AH109" i="1"/>
  <c r="AM67" i="1"/>
  <c r="I47" i="1"/>
  <c r="BW126" i="1"/>
  <c r="AG108" i="1"/>
  <c r="R141" i="1"/>
  <c r="BW72" i="1"/>
  <c r="AO67" i="1"/>
  <c r="C81" i="1"/>
  <c r="AQ77" i="1"/>
  <c r="BC71" i="1"/>
  <c r="AI116" i="1"/>
  <c r="AJ215" i="1"/>
  <c r="Y176" i="1"/>
  <c r="AT190" i="1"/>
  <c r="AA190" i="1"/>
  <c r="H167" i="1"/>
  <c r="I150" i="1"/>
  <c r="H182" i="1"/>
  <c r="AI199" i="1"/>
  <c r="J186" i="1"/>
  <c r="BC186" i="1"/>
  <c r="R172" i="1"/>
  <c r="J182" i="1"/>
  <c r="K155" i="1"/>
  <c r="W122" i="1"/>
  <c r="AM114" i="1"/>
  <c r="P165" i="1"/>
  <c r="AL130" i="1"/>
  <c r="AO90" i="1"/>
  <c r="AH145" i="1"/>
  <c r="U194" i="1"/>
  <c r="D173" i="1"/>
  <c r="P144" i="1"/>
  <c r="BB136" i="1"/>
  <c r="Q182" i="1"/>
  <c r="AI202" i="1"/>
  <c r="AD143" i="1"/>
  <c r="BB137" i="1"/>
  <c r="AT151" i="1"/>
  <c r="D153" i="1"/>
  <c r="AK139" i="1"/>
  <c r="BW142" i="1"/>
  <c r="E101" i="1"/>
  <c r="AG184" i="1"/>
  <c r="AO181" i="1"/>
  <c r="BW199" i="1"/>
  <c r="H154" i="1"/>
  <c r="AK146" i="1"/>
  <c r="R149" i="1"/>
  <c r="AI140" i="1"/>
  <c r="AH183" i="1"/>
  <c r="AD155" i="1"/>
  <c r="BV154" i="1"/>
  <c r="AQ168" i="1"/>
  <c r="AM152" i="1"/>
  <c r="BC142" i="1"/>
  <c r="Z164" i="1"/>
  <c r="BV160" i="1"/>
  <c r="AT160" i="1"/>
  <c r="AC183" i="1"/>
  <c r="AS158" i="1"/>
  <c r="AQ137" i="1"/>
  <c r="O137" i="1"/>
  <c r="B134" i="1"/>
  <c r="AR109" i="1"/>
  <c r="J148" i="1"/>
  <c r="N152" i="1"/>
  <c r="O168" i="1"/>
  <c r="X150" i="1"/>
  <c r="AA106" i="1"/>
  <c r="J105" i="1"/>
  <c r="BV86" i="1"/>
  <c r="R75" i="1"/>
  <c r="E149" i="1"/>
  <c r="H140" i="1"/>
  <c r="E141" i="1"/>
  <c r="AJ152" i="1"/>
  <c r="S146" i="1"/>
  <c r="R150" i="1"/>
  <c r="AA115" i="1"/>
  <c r="R87" i="1"/>
  <c r="AD134" i="1"/>
  <c r="E148" i="1"/>
  <c r="P147" i="1"/>
  <c r="H123" i="1"/>
  <c r="AJ119" i="1"/>
  <c r="G126" i="1"/>
  <c r="G168" i="1"/>
  <c r="AK129" i="1"/>
  <c r="P158" i="1"/>
  <c r="E155" i="1"/>
  <c r="Z149" i="1"/>
  <c r="T127" i="1"/>
  <c r="AS132" i="1"/>
  <c r="W76" i="1"/>
  <c r="M114" i="1"/>
  <c r="AQ76" i="1"/>
  <c r="K117" i="1"/>
  <c r="AT149" i="1"/>
  <c r="L115" i="1"/>
  <c r="S143" i="1"/>
  <c r="AS153" i="1"/>
  <c r="V104" i="1"/>
  <c r="AE110" i="1"/>
  <c r="Q103" i="1"/>
  <c r="K83" i="1"/>
  <c r="AU111" i="1"/>
  <c r="AP128" i="1"/>
  <c r="Z110" i="1"/>
  <c r="AI127" i="1"/>
  <c r="M121" i="1"/>
  <c r="AL98" i="1"/>
  <c r="K104" i="1"/>
  <c r="X130" i="1"/>
  <c r="H93" i="1"/>
  <c r="Q110" i="1"/>
  <c r="U66" i="1"/>
  <c r="AB177" i="1"/>
  <c r="AO66" i="1"/>
  <c r="H102" i="1"/>
  <c r="AD114" i="1"/>
  <c r="Q127" i="1"/>
  <c r="AG101" i="1"/>
  <c r="O154" i="1"/>
  <c r="D68" i="1"/>
  <c r="W49" i="1"/>
  <c r="E73" i="1"/>
  <c r="AU122" i="1"/>
  <c r="F171" i="1"/>
  <c r="T123" i="1"/>
  <c r="N63" i="1"/>
  <c r="AU100" i="1"/>
  <c r="P108" i="1"/>
  <c r="S145" i="1"/>
  <c r="AN128" i="1"/>
  <c r="U101" i="1"/>
  <c r="AG127" i="1"/>
  <c r="O114" i="1"/>
  <c r="AC98" i="1"/>
  <c r="M126" i="1"/>
  <c r="AQ88" i="1"/>
  <c r="AP137" i="1"/>
  <c r="AN77" i="1"/>
  <c r="T106" i="1"/>
  <c r="AE121" i="1"/>
  <c r="AU106" i="1"/>
  <c r="R120" i="1"/>
  <c r="Y115" i="1"/>
  <c r="AU95" i="1"/>
  <c r="T101" i="1"/>
  <c r="J78" i="1"/>
  <c r="AG144" i="1"/>
  <c r="AL88" i="1"/>
  <c r="Y83" i="1"/>
  <c r="AN99" i="1"/>
  <c r="AA93" i="1"/>
  <c r="AG87" i="1"/>
  <c r="AQ149" i="1"/>
  <c r="AI137" i="1"/>
  <c r="H146" i="1"/>
  <c r="AC94" i="1"/>
  <c r="AJ122" i="1"/>
  <c r="BC127" i="1"/>
  <c r="J146" i="1"/>
  <c r="AD100" i="1"/>
  <c r="I200" i="1"/>
  <c r="AK164" i="1"/>
  <c r="W180" i="1"/>
  <c r="N199" i="1"/>
  <c r="H188" i="1"/>
  <c r="AM171" i="1"/>
  <c r="BW180" i="1"/>
  <c r="AH179" i="1"/>
  <c r="AU173" i="1"/>
  <c r="S173" i="1"/>
  <c r="AU143" i="1"/>
  <c r="S159" i="1"/>
  <c r="I157" i="1"/>
  <c r="J160" i="1"/>
  <c r="P136" i="1"/>
  <c r="D133" i="1"/>
  <c r="B131" i="1"/>
  <c r="AH159" i="1"/>
  <c r="N157" i="1"/>
  <c r="AT147" i="1"/>
  <c r="AT143" i="1"/>
  <c r="AJ134" i="1"/>
  <c r="Z184" i="1"/>
  <c r="I151" i="1"/>
  <c r="AJ181" i="1"/>
  <c r="BC163" i="1"/>
  <c r="AG175" i="1"/>
  <c r="BW132" i="1"/>
  <c r="V132" i="1"/>
  <c r="AS167" i="1"/>
  <c r="BW153" i="1"/>
  <c r="Q143" i="1"/>
  <c r="BB146" i="1"/>
  <c r="AM153" i="1"/>
  <c r="AD144" i="1"/>
  <c r="G100" i="1"/>
  <c r="AA100" i="1"/>
  <c r="G80" i="1"/>
  <c r="Y70" i="1"/>
  <c r="H144" i="1"/>
  <c r="M133" i="1"/>
  <c r="H136" i="1"/>
  <c r="AQ147" i="1"/>
  <c r="AS129" i="1"/>
  <c r="I137" i="1"/>
  <c r="W107" i="1"/>
  <c r="Y82" i="1"/>
  <c r="AT144" i="1"/>
  <c r="AQ130" i="1"/>
  <c r="Z129" i="1"/>
  <c r="AT117" i="1"/>
  <c r="AQ114" i="1"/>
  <c r="N121" i="1"/>
  <c r="B130" i="1"/>
  <c r="BC124" i="1"/>
  <c r="AS136" i="1"/>
  <c r="S134" i="1"/>
  <c r="AK128" i="1"/>
  <c r="AA122" i="1"/>
  <c r="AI120" i="1"/>
  <c r="AD71" i="1"/>
  <c r="P109" i="1"/>
  <c r="BW71" i="1"/>
  <c r="T108" i="1"/>
  <c r="Z124" i="1"/>
  <c r="AR140" i="1"/>
  <c r="R152" i="1"/>
  <c r="P132" i="1"/>
  <c r="U111" i="1"/>
  <c r="P98" i="1"/>
  <c r="H181" i="1"/>
  <c r="Z78" i="1"/>
  <c r="AL104" i="1"/>
  <c r="AE117" i="1"/>
  <c r="I103" i="1"/>
  <c r="R116" i="1"/>
  <c r="I111" i="1"/>
  <c r="AS93" i="1"/>
  <c r="R99" i="1"/>
  <c r="L127" i="1"/>
  <c r="O88" i="1"/>
  <c r="AB131" i="1"/>
  <c r="X61" i="1"/>
  <c r="AM127" i="1"/>
  <c r="AR61" i="1"/>
  <c r="O97" i="1"/>
  <c r="B106" i="1"/>
  <c r="E117" i="1"/>
  <c r="L92" i="1"/>
  <c r="BV102" i="1"/>
  <c r="K63" i="1"/>
  <c r="H118" i="1"/>
  <c r="H68" i="1"/>
  <c r="AT146" i="1"/>
  <c r="AT138" i="1"/>
  <c r="AR131" i="1"/>
  <c r="AQ109" i="1"/>
  <c r="H89" i="1"/>
  <c r="B99" i="1"/>
  <c r="BC140" i="1"/>
  <c r="AJ118" i="1"/>
  <c r="X96" i="1"/>
  <c r="U117" i="1"/>
  <c r="J137" i="1"/>
  <c r="AF93" i="1"/>
  <c r="P121" i="1"/>
  <c r="BW83" i="1"/>
  <c r="T121" i="1"/>
  <c r="AU72" i="1"/>
  <c r="AU101" i="1"/>
  <c r="AR111" i="1"/>
  <c r="R100" i="1"/>
  <c r="R110" i="1"/>
  <c r="AA107" i="1"/>
  <c r="AK152" i="1"/>
  <c r="AA96" i="1"/>
  <c r="AB139" i="1"/>
  <c r="X100" i="1"/>
  <c r="AM78" i="1"/>
  <c r="AE73" i="1"/>
  <c r="AT88" i="1"/>
  <c r="AG83" i="1"/>
  <c r="AM77" i="1"/>
  <c r="K138" i="1"/>
  <c r="AK124" i="1"/>
  <c r="M144" i="1"/>
  <c r="BV74" i="1"/>
  <c r="P163" i="1"/>
  <c r="BC168" i="1"/>
  <c r="N182" i="1"/>
  <c r="BV200" i="1"/>
  <c r="P167" i="1"/>
  <c r="T197" i="1"/>
  <c r="T170" i="1"/>
  <c r="R184" i="1"/>
  <c r="AJ170" i="1"/>
  <c r="BW167" i="1"/>
  <c r="M162" i="1"/>
  <c r="AF153" i="1"/>
  <c r="AS159" i="1"/>
  <c r="H186" i="1"/>
  <c r="V155" i="1"/>
  <c r="AS135" i="1"/>
  <c r="AE185" i="1"/>
  <c r="W155" i="1"/>
  <c r="Z142" i="1"/>
  <c r="F195" i="1"/>
  <c r="K153" i="1"/>
  <c r="AR170" i="1"/>
  <c r="F164" i="1"/>
  <c r="AT188" i="1"/>
  <c r="D160" i="1"/>
  <c r="B183" i="1"/>
  <c r="H165" i="1"/>
  <c r="I179" i="1"/>
  <c r="AM139" i="1"/>
  <c r="AJ136" i="1"/>
  <c r="AE147" i="1"/>
  <c r="AK137" i="1"/>
  <c r="AE139" i="1"/>
  <c r="Q149" i="1"/>
  <c r="BC136" i="1"/>
  <c r="AR148" i="1"/>
  <c r="L110" i="1"/>
  <c r="AM110" i="1"/>
  <c r="AA150" i="1"/>
  <c r="AN179" i="1"/>
  <c r="AR172" i="1"/>
  <c r="BB156" i="1"/>
  <c r="T183" i="1"/>
  <c r="AM180" i="1"/>
  <c r="AL173" i="1"/>
  <c r="AQ136" i="1"/>
  <c r="P141" i="1"/>
  <c r="AR177" i="1"/>
  <c r="V163" i="1"/>
  <c r="AD139" i="1"/>
  <c r="AL135" i="1"/>
  <c r="G152" i="1"/>
  <c r="AL151" i="1"/>
  <c r="BB133" i="1"/>
  <c r="AF149" i="1"/>
  <c r="C160" i="1"/>
  <c r="C152" i="1"/>
  <c r="I134" i="1"/>
  <c r="AI176" i="1"/>
  <c r="AN115" i="1"/>
  <c r="O132" i="1"/>
  <c r="AF178" i="1"/>
  <c r="AK150" i="1"/>
  <c r="O164" i="1"/>
  <c r="O148" i="1"/>
  <c r="V139" i="1"/>
  <c r="AO138" i="1"/>
  <c r="AC124" i="1"/>
  <c r="AR155" i="1"/>
  <c r="H130" i="1"/>
  <c r="AR123" i="1"/>
  <c r="AA137" i="1"/>
  <c r="AQ133" i="1"/>
  <c r="C133" i="1"/>
  <c r="AN119" i="1"/>
  <c r="U118" i="1"/>
  <c r="K125" i="1"/>
  <c r="O106" i="1"/>
  <c r="AB132" i="1"/>
  <c r="Y106" i="1"/>
  <c r="AJ146" i="1"/>
  <c r="AM149" i="1"/>
  <c r="AQ157" i="1"/>
  <c r="AK147" i="1"/>
  <c r="AD103" i="1"/>
  <c r="K97" i="1"/>
  <c r="AP127" i="1"/>
  <c r="N176" i="1"/>
  <c r="V152" i="1"/>
  <c r="AJ105" i="1"/>
  <c r="AE137" i="1"/>
  <c r="B144" i="1"/>
  <c r="V144" i="1"/>
  <c r="U147" i="1"/>
  <c r="AF155" i="1"/>
  <c r="P154" i="1"/>
  <c r="AP107" i="1"/>
  <c r="O145" i="1"/>
  <c r="AF132" i="1"/>
  <c r="AS102" i="1"/>
  <c r="AK85" i="1"/>
  <c r="L101" i="1"/>
  <c r="K120" i="1"/>
  <c r="AS82" i="1"/>
  <c r="AC110" i="1"/>
  <c r="V113" i="1"/>
  <c r="Z121" i="1"/>
  <c r="D119" i="1"/>
  <c r="AA68" i="1"/>
  <c r="C138" i="1"/>
  <c r="I129" i="1"/>
  <c r="BV152" i="1"/>
  <c r="M143" i="1"/>
  <c r="AN166" i="1"/>
  <c r="U124" i="1"/>
  <c r="P129" i="1"/>
  <c r="AQ126" i="1"/>
  <c r="AK66" i="1"/>
  <c r="O113" i="1"/>
  <c r="AF89" i="1"/>
  <c r="AS99" i="1"/>
  <c r="L98" i="1"/>
  <c r="G104" i="1"/>
  <c r="Y94" i="1"/>
  <c r="V83" i="1"/>
  <c r="L147" i="1"/>
  <c r="BW145" i="1"/>
  <c r="AC101" i="1"/>
  <c r="I85" i="1"/>
  <c r="U104" i="1"/>
  <c r="O63" i="1"/>
  <c r="AS147" i="1"/>
  <c r="G87" i="1"/>
  <c r="T93" i="1"/>
  <c r="AE109" i="1"/>
  <c r="E108" i="1"/>
  <c r="AM88" i="1"/>
  <c r="D77" i="1"/>
  <c r="AU169" i="1"/>
  <c r="H104" i="1"/>
  <c r="AB104" i="1"/>
  <c r="V130" i="1"/>
  <c r="BB100" i="1"/>
  <c r="AP68" i="1"/>
  <c r="AU78" i="1"/>
  <c r="AK67" i="1"/>
  <c r="AF148" i="1"/>
  <c r="F128" i="1"/>
  <c r="BB113" i="1"/>
  <c r="AI157" i="1"/>
  <c r="W100" i="1"/>
  <c r="O83" i="1"/>
  <c r="AQ100" i="1"/>
  <c r="AP119" i="1"/>
  <c r="W80" i="1"/>
  <c r="G108" i="1"/>
  <c r="AO70" i="1"/>
  <c r="N124" i="1"/>
  <c r="AI150" i="1"/>
  <c r="Y119" i="1"/>
  <c r="AS97" i="1"/>
  <c r="L118" i="1"/>
  <c r="AC140" i="1"/>
  <c r="BV94" i="1"/>
  <c r="AK122" i="1"/>
  <c r="R83" i="1"/>
  <c r="AE124" i="1"/>
  <c r="AL116" i="1"/>
  <c r="M56" i="1"/>
  <c r="AK54" i="1"/>
  <c r="BB63" i="1"/>
  <c r="M59" i="1"/>
  <c r="AK56" i="1"/>
  <c r="H53" i="1"/>
  <c r="AD129" i="1"/>
  <c r="AC131" i="1"/>
  <c r="AA131" i="1"/>
  <c r="BC105" i="1"/>
  <c r="AG112" i="1"/>
  <c r="AE111" i="1"/>
  <c r="U105" i="1"/>
  <c r="BC91" i="1"/>
  <c r="AR76" i="1"/>
  <c r="G83" i="1"/>
  <c r="AF104" i="1"/>
  <c r="AT80" i="1"/>
  <c r="AG75" i="1"/>
  <c r="BB90" i="1"/>
  <c r="AI85" i="1"/>
  <c r="AO79" i="1"/>
  <c r="AC106" i="1"/>
  <c r="AL133" i="1"/>
  <c r="AK52" i="1"/>
  <c r="H49" i="1"/>
  <c r="AH57" i="1"/>
  <c r="I54" i="1"/>
  <c r="H51" i="1"/>
  <c r="AL103" i="1"/>
  <c r="AR64" i="1"/>
  <c r="D120" i="1"/>
  <c r="AS69" i="1"/>
  <c r="K49" i="1"/>
  <c r="S63" i="1"/>
  <c r="Q117" i="1"/>
  <c r="AK75" i="1"/>
  <c r="AA50" i="1"/>
  <c r="AP157" i="1"/>
  <c r="BC166" i="1"/>
  <c r="AT140" i="1"/>
  <c r="AH115" i="1"/>
  <c r="AE115" i="1"/>
  <c r="AA111" i="1"/>
  <c r="J79" i="1"/>
  <c r="AC50" i="1"/>
  <c r="AI63" i="1"/>
  <c r="N74" i="1"/>
  <c r="F123" i="1"/>
  <c r="U67" i="1"/>
  <c r="H62" i="1"/>
  <c r="AE77" i="1"/>
  <c r="R72" i="1"/>
  <c r="S66" i="1"/>
  <c r="AB98" i="1"/>
  <c r="AO94" i="1"/>
  <c r="F45" i="1"/>
  <c r="AG104" i="1"/>
  <c r="C50" i="1"/>
  <c r="AA48" i="1"/>
  <c r="AD45" i="1"/>
  <c r="P77" i="1"/>
  <c r="M100" i="1"/>
  <c r="AQ94" i="1"/>
  <c r="AG148" i="1"/>
  <c r="AJ112" i="1"/>
  <c r="C98" i="1"/>
  <c r="AI93" i="1"/>
  <c r="F62" i="1"/>
  <c r="AP130" i="1"/>
  <c r="AM103" i="1"/>
  <c r="I115" i="1"/>
  <c r="Z125" i="1"/>
  <c r="AN123" i="1"/>
  <c r="D111" i="1"/>
  <c r="BC141" i="1"/>
  <c r="AK208" i="1"/>
  <c r="AB180" i="1"/>
  <c r="C179" i="1"/>
  <c r="BV167" i="1"/>
  <c r="K137" i="1"/>
  <c r="W132" i="1"/>
  <c r="G161" i="1"/>
  <c r="AP149" i="1"/>
  <c r="J184" i="1"/>
  <c r="G181" i="1"/>
  <c r="AD156" i="1"/>
  <c r="AG190" i="1"/>
  <c r="M166" i="1"/>
  <c r="AF123" i="1"/>
  <c r="I124" i="1"/>
  <c r="AG111" i="1"/>
  <c r="K158" i="1"/>
  <c r="AK126" i="1"/>
  <c r="B113" i="1"/>
  <c r="BC152" i="1"/>
  <c r="D137" i="1"/>
  <c r="G115" i="1"/>
  <c r="AM151" i="1"/>
  <c r="P93" i="1"/>
  <c r="M97" i="1"/>
  <c r="E122" i="1"/>
  <c r="AF102" i="1"/>
  <c r="AP109" i="1"/>
  <c r="K105" i="1"/>
  <c r="R121" i="1"/>
  <c r="AT59" i="1"/>
  <c r="Q175" i="1"/>
  <c r="AK106" i="1"/>
  <c r="T114" i="1"/>
  <c r="AD91" i="1"/>
  <c r="K101" i="1"/>
  <c r="K56" i="1"/>
  <c r="J126" i="1"/>
  <c r="AD146" i="1"/>
  <c r="AE192" i="1"/>
  <c r="J163" i="1"/>
  <c r="U137" i="1"/>
  <c r="AP172" i="1"/>
  <c r="AO187" i="1"/>
  <c r="E204" i="1"/>
  <c r="AG178" i="1"/>
  <c r="W164" i="1"/>
  <c r="AI136" i="1"/>
  <c r="AK112" i="1"/>
  <c r="Q135" i="1"/>
  <c r="D151" i="1"/>
  <c r="E145" i="1"/>
  <c r="W157" i="1"/>
  <c r="S154" i="1"/>
  <c r="V122" i="1"/>
  <c r="AL152" i="1"/>
  <c r="I94" i="1"/>
  <c r="P110" i="1"/>
  <c r="AP79" i="1"/>
  <c r="AH106" i="1"/>
  <c r="AF135" i="1"/>
  <c r="O70" i="1"/>
  <c r="H148" i="1"/>
  <c r="AR73" i="1"/>
  <c r="AA92" i="1"/>
  <c r="Y62" i="1"/>
  <c r="AC89" i="1"/>
  <c r="U114" i="1"/>
  <c r="AT49" i="1"/>
  <c r="U48" i="1"/>
  <c r="AM112" i="1"/>
  <c r="AP184" i="1"/>
  <c r="B159" i="1"/>
  <c r="D159" i="1"/>
  <c r="AO179" i="1"/>
  <c r="J139" i="1"/>
  <c r="AT156" i="1"/>
  <c r="V135" i="1"/>
  <c r="AO128" i="1"/>
  <c r="AH121" i="1"/>
  <c r="AO199" i="1"/>
  <c r="AK178" i="1"/>
  <c r="U159" i="1"/>
  <c r="C164" i="1"/>
  <c r="AD168" i="1"/>
  <c r="AS179" i="1"/>
  <c r="AL154" i="1"/>
  <c r="AS156" i="1"/>
  <c r="O143" i="1"/>
  <c r="O142" i="1"/>
  <c r="D129" i="1"/>
  <c r="Z113" i="1"/>
  <c r="Z132" i="1"/>
  <c r="R137" i="1"/>
  <c r="BB134" i="1"/>
  <c r="P81" i="1"/>
  <c r="P61" i="1"/>
  <c r="AP115" i="1"/>
  <c r="AP122" i="1"/>
  <c r="X123" i="1"/>
  <c r="I119" i="1"/>
  <c r="AB140" i="1"/>
  <c r="P105" i="1"/>
  <c r="Y162" i="1"/>
  <c r="I66" i="1"/>
  <c r="E118" i="1"/>
  <c r="AJ66" i="1"/>
  <c r="C127" i="1"/>
  <c r="AK118" i="1"/>
  <c r="AJ106" i="1"/>
  <c r="X93" i="1"/>
  <c r="X73" i="1"/>
  <c r="T143" i="1"/>
  <c r="T91" i="1"/>
  <c r="AT79" i="1"/>
  <c r="Q128" i="1"/>
  <c r="AA119" i="1"/>
  <c r="AR55" i="1"/>
  <c r="F114" i="1"/>
  <c r="Y93" i="1"/>
  <c r="W66" i="1"/>
  <c r="W65" i="1"/>
  <c r="AI121" i="1"/>
  <c r="H128" i="1"/>
  <c r="AE83" i="1"/>
  <c r="Q48" i="1"/>
  <c r="AH98" i="1"/>
  <c r="H84" i="1"/>
  <c r="AA79" i="1"/>
  <c r="AN57" i="1"/>
  <c r="V133" i="1"/>
  <c r="Q77" i="1"/>
  <c r="O56" i="1"/>
  <c r="E77" i="1"/>
  <c r="AR125" i="1"/>
  <c r="AM95" i="1"/>
  <c r="AT125" i="1"/>
  <c r="AM125" i="1"/>
  <c r="P140" i="1"/>
  <c r="AH141" i="1"/>
  <c r="J112" i="1"/>
  <c r="AM169" i="1"/>
  <c r="V127" i="1"/>
  <c r="Q132" i="1"/>
  <c r="AJ130" i="1"/>
  <c r="N99" i="1"/>
  <c r="AB89" i="1"/>
  <c r="AC78" i="1"/>
  <c r="AP124" i="1"/>
  <c r="AI123" i="1"/>
  <c r="AF96" i="1"/>
  <c r="AR80" i="1"/>
  <c r="K90" i="1"/>
  <c r="AK104" i="1"/>
  <c r="AQ145" i="1"/>
  <c r="AC122" i="1"/>
  <c r="AP87" i="1"/>
  <c r="AT103" i="1"/>
  <c r="Q102" i="1"/>
  <c r="AT83" i="1"/>
  <c r="K72" i="1"/>
  <c r="C137" i="1"/>
  <c r="O99" i="1"/>
  <c r="U152" i="1"/>
  <c r="G124" i="1"/>
  <c r="B149" i="1"/>
  <c r="P59" i="1"/>
  <c r="BC68" i="1"/>
  <c r="BB59" i="1"/>
  <c r="X161" i="1"/>
  <c r="AT98" i="1"/>
  <c r="S117" i="1"/>
  <c r="AG135" i="1"/>
  <c r="AD95" i="1"/>
  <c r="U144" i="1"/>
  <c r="BW95" i="1"/>
  <c r="BC114" i="1"/>
  <c r="AD75" i="1"/>
  <c r="W150" i="1"/>
  <c r="AR65" i="1"/>
  <c r="N112" i="1"/>
  <c r="T177" i="1"/>
  <c r="AF110" i="1"/>
  <c r="BB92" i="1"/>
  <c r="O109" i="1"/>
  <c r="Z127" i="1"/>
  <c r="G88" i="1"/>
  <c r="AN117" i="1"/>
  <c r="Y78" i="1"/>
  <c r="AG152" i="1"/>
  <c r="E125" i="1"/>
  <c r="P51" i="1"/>
  <c r="AN49" i="1"/>
  <c r="Q56" i="1"/>
  <c r="AO54" i="1"/>
  <c r="AN51" i="1"/>
  <c r="AO97" i="1"/>
  <c r="X147" i="1"/>
  <c r="AG131" i="1"/>
  <c r="AB185" i="1"/>
  <c r="AA120" i="1"/>
  <c r="AT128" i="1"/>
  <c r="AK121" i="1"/>
  <c r="C84" i="1"/>
  <c r="V55" i="1"/>
  <c r="I65" i="1"/>
  <c r="BB76" i="1"/>
  <c r="AM129" i="1"/>
  <c r="AU70" i="1"/>
  <c r="AM65" i="1"/>
  <c r="BW80" i="1"/>
  <c r="AO75" i="1"/>
  <c r="AU69" i="1"/>
  <c r="Y103" i="1"/>
  <c r="AH99" i="1"/>
  <c r="AN47" i="1"/>
  <c r="C110" i="1"/>
  <c r="AO52" i="1"/>
  <c r="L49" i="1"/>
  <c r="O46" i="1"/>
  <c r="M82" i="1"/>
  <c r="AT106" i="1"/>
  <c r="R96" i="1"/>
  <c r="BB64" i="1"/>
  <c r="AJ120" i="1"/>
  <c r="BC104" i="1"/>
  <c r="M95" i="1"/>
  <c r="AI65" i="1"/>
  <c r="AH45" i="1"/>
  <c r="N101" i="1"/>
  <c r="AL131" i="1"/>
  <c r="AD130" i="1"/>
  <c r="AQ117" i="1"/>
  <c r="AS125" i="1"/>
  <c r="AJ89" i="1"/>
  <c r="AH59" i="1"/>
  <c r="Z73" i="1"/>
  <c r="C89" i="1"/>
  <c r="AF68" i="1"/>
  <c r="AB147" i="1"/>
  <c r="AK59" i="1"/>
  <c r="W56" i="1"/>
  <c r="AC67" i="1"/>
  <c r="N62" i="1"/>
  <c r="P58" i="1"/>
  <c r="R103" i="1"/>
  <c r="L73" i="1"/>
  <c r="W105" i="1"/>
  <c r="X90" i="1"/>
  <c r="J45" i="1"/>
  <c r="L103" i="1"/>
  <c r="T103" i="1"/>
  <c r="F153" i="1"/>
  <c r="F88" i="1"/>
  <c r="AT84" i="1"/>
  <c r="AC100" i="1"/>
  <c r="BB94" i="1"/>
  <c r="BW88" i="1"/>
  <c r="AO83" i="1"/>
  <c r="Y56" i="1"/>
  <c r="AM98" i="1"/>
  <c r="D131" i="1"/>
  <c r="V91" i="1"/>
  <c r="BV112" i="1"/>
  <c r="S118" i="1"/>
  <c r="D138" i="1"/>
  <c r="Q162" i="1"/>
  <c r="AS139" i="1"/>
  <c r="M86" i="1"/>
  <c r="M66" i="1"/>
  <c r="AU129" i="1"/>
  <c r="AC155" i="1"/>
  <c r="V120" i="1"/>
  <c r="AO136" i="1"/>
  <c r="P111" i="1"/>
  <c r="E98" i="1"/>
  <c r="N71" i="1"/>
  <c r="AH71" i="1"/>
  <c r="AU125" i="1"/>
  <c r="G106" i="1"/>
  <c r="BW74" i="1"/>
  <c r="AU79" i="1"/>
  <c r="BV148" i="1"/>
  <c r="AM84" i="1"/>
  <c r="Q119" i="1"/>
  <c r="G97" i="1"/>
  <c r="AA97" i="1"/>
  <c r="V103" i="1"/>
  <c r="AJ93" i="1"/>
  <c r="AK82" i="1"/>
  <c r="AL137" i="1"/>
  <c r="AM134" i="1"/>
  <c r="AN100" i="1"/>
  <c r="AN84" i="1"/>
  <c r="X99" i="1"/>
  <c r="Y136" i="1"/>
  <c r="Z97" i="1"/>
  <c r="G164" i="1"/>
  <c r="AC121" i="1"/>
  <c r="AL123" i="1"/>
  <c r="K79" i="1"/>
  <c r="E105" i="1"/>
  <c r="H88" i="1"/>
  <c r="AE105" i="1"/>
  <c r="AI124" i="1"/>
  <c r="P85" i="1"/>
  <c r="BV114" i="1"/>
  <c r="AH75" i="1"/>
  <c r="AO106" i="1"/>
  <c r="AP148" i="1"/>
  <c r="F129" i="1"/>
  <c r="AL102" i="1"/>
  <c r="N128" i="1"/>
  <c r="AL117" i="1"/>
  <c r="AT99" i="1"/>
  <c r="AD127" i="1"/>
  <c r="K88" i="1"/>
  <c r="M89" i="1"/>
  <c r="E114" i="1"/>
  <c r="AO63" i="1"/>
  <c r="H59" i="1"/>
  <c r="AQ73" i="1"/>
  <c r="AL68" i="1"/>
  <c r="V62" i="1"/>
  <c r="AN59" i="1"/>
  <c r="AO74" i="1"/>
  <c r="I131" i="1"/>
  <c r="Z94" i="1"/>
  <c r="AA60" i="1"/>
  <c r="AT176" i="1"/>
  <c r="W112" i="1"/>
  <c r="AP100" i="1"/>
  <c r="AM57" i="1"/>
  <c r="AE87" i="1"/>
  <c r="AB92" i="1"/>
  <c r="N59" i="1"/>
  <c r="AQ90" i="1"/>
  <c r="AA85" i="1"/>
  <c r="AF103" i="1"/>
  <c r="AK95" i="1"/>
  <c r="AI89" i="1"/>
  <c r="E126" i="1"/>
  <c r="S121" i="1"/>
  <c r="AD57" i="1"/>
  <c r="E54" i="1"/>
  <c r="AL64" i="1"/>
  <c r="X60" i="1"/>
  <c r="E56" i="1"/>
  <c r="BB98" i="1"/>
  <c r="AO69" i="1"/>
  <c r="G49" i="1"/>
  <c r="AL74" i="1"/>
  <c r="D54" i="1"/>
  <c r="L68" i="1"/>
  <c r="AE49" i="1"/>
  <c r="AM85" i="1"/>
  <c r="T55" i="1"/>
  <c r="AR53" i="1"/>
  <c r="AA118" i="1"/>
  <c r="Z140" i="1"/>
  <c r="BV159" i="1"/>
  <c r="W129" i="1"/>
  <c r="Z104" i="1"/>
  <c r="AI100" i="1"/>
  <c r="B80" i="1"/>
  <c r="Y73" i="1"/>
  <c r="AS81" i="1"/>
  <c r="AM99" i="1"/>
  <c r="W77" i="1"/>
  <c r="J72" i="1"/>
  <c r="Y87" i="1"/>
  <c r="O82" i="1"/>
  <c r="R76" i="1"/>
  <c r="AU131" i="1"/>
  <c r="BV121" i="1"/>
  <c r="BB51" i="1"/>
  <c r="W48" i="1"/>
  <c r="BC56" i="1"/>
  <c r="T53" i="1"/>
  <c r="W50" i="1"/>
  <c r="AS98" i="1"/>
  <c r="O150" i="1"/>
  <c r="D112" i="1"/>
  <c r="G67" i="1"/>
  <c r="Z48" i="1"/>
  <c r="AU134" i="1"/>
  <c r="AN110" i="1"/>
  <c r="N72" i="1"/>
  <c r="AP49" i="1"/>
  <c r="BB135" i="1"/>
  <c r="Y107" i="1"/>
  <c r="AN139" i="1"/>
  <c r="D125" i="1"/>
  <c r="BW123" i="1"/>
  <c r="AR126" i="1"/>
  <c r="AS58" i="1"/>
  <c r="J125" i="1"/>
  <c r="P102" i="1"/>
  <c r="I70" i="1"/>
  <c r="AN181" i="1"/>
  <c r="AA113" i="1"/>
  <c r="AJ114" i="1"/>
  <c r="BV90" i="1"/>
  <c r="AG62" i="1"/>
  <c r="AQ95" i="1"/>
  <c r="AT70" i="1"/>
  <c r="P143" i="1"/>
  <c r="AT108" i="1"/>
  <c r="AS104" i="1"/>
  <c r="G59" i="1"/>
  <c r="AM59" i="1"/>
  <c r="U65" i="1"/>
  <c r="BC129" i="1"/>
  <c r="T100" i="1"/>
  <c r="AP96" i="1"/>
  <c r="AK108" i="1"/>
  <c r="I75" i="1"/>
  <c r="AU53" i="1"/>
  <c r="V52" i="1"/>
  <c r="AC107" i="1"/>
  <c r="BB106" i="1"/>
  <c r="Y89" i="1"/>
  <c r="AI143" i="1"/>
  <c r="V71" i="1"/>
  <c r="G143" i="1"/>
  <c r="R123" i="1"/>
  <c r="Z106" i="1"/>
  <c r="I52" i="1"/>
  <c r="BV115" i="1"/>
  <c r="AM128" i="1"/>
  <c r="AQ80" i="1"/>
  <c r="AB116" i="1"/>
  <c r="N93" i="1"/>
  <c r="AB47" i="1"/>
  <c r="AR112" i="1"/>
  <c r="AB112" i="1"/>
  <c r="W118" i="1"/>
  <c r="AO93" i="1"/>
  <c r="X67" i="1"/>
  <c r="Z90" i="1"/>
  <c r="J77" i="1"/>
  <c r="AQ83" i="1"/>
  <c r="AH133" i="1"/>
  <c r="N129" i="1"/>
  <c r="AA58" i="1"/>
  <c r="F55" i="1"/>
  <c r="AQ66" i="1"/>
  <c r="G61" i="1"/>
  <c r="F57" i="1"/>
  <c r="AD55" i="1"/>
  <c r="I83" i="1"/>
  <c r="AL163" i="1"/>
  <c r="W151" i="1"/>
  <c r="T125" i="1"/>
  <c r="K108" i="1"/>
  <c r="AE134" i="1"/>
  <c r="BC90" i="1"/>
  <c r="W61" i="1"/>
  <c r="AB68" i="1"/>
  <c r="V78" i="1"/>
  <c r="AN147" i="1"/>
  <c r="V72" i="1"/>
  <c r="I67" i="1"/>
  <c r="AA82" i="1"/>
  <c r="K77" i="1"/>
  <c r="Q71" i="1"/>
  <c r="AU110" i="1"/>
  <c r="AA104" i="1"/>
  <c r="AC48" i="1"/>
  <c r="L120" i="1"/>
  <c r="Z53" i="1"/>
  <c r="BW51" i="1"/>
  <c r="BV48" i="1"/>
  <c r="F87" i="1"/>
  <c r="BW114" i="1"/>
  <c r="U100" i="1"/>
  <c r="AK65" i="1"/>
  <c r="AJ128" i="1"/>
  <c r="AD110" i="1"/>
  <c r="K98" i="1"/>
  <c r="M67" i="1"/>
  <c r="C56" i="1"/>
  <c r="AS11" i="1"/>
  <c r="T23" i="1"/>
  <c r="R20" i="1"/>
  <c r="AT33" i="1"/>
  <c r="AL20" i="1"/>
  <c r="Q32" i="1"/>
  <c r="AC83" i="1"/>
  <c r="AA70" i="1"/>
  <c r="N28" i="1"/>
  <c r="AP41" i="1"/>
  <c r="AJ38" i="1"/>
  <c r="V26" i="1"/>
  <c r="G37" i="1"/>
  <c r="AO25" i="1"/>
  <c r="BC79" i="1"/>
  <c r="AC79" i="1"/>
  <c r="AH62" i="1"/>
  <c r="AT61" i="1"/>
  <c r="AO34" i="1"/>
  <c r="Y84" i="1"/>
  <c r="AL44" i="1"/>
  <c r="BV83" i="1"/>
  <c r="L43" i="1"/>
  <c r="D58" i="1"/>
  <c r="F16" i="1"/>
  <c r="BB26" i="1"/>
  <c r="AS29" i="1"/>
  <c r="M12" i="1"/>
  <c r="AT36" i="1"/>
  <c r="AL47" i="1"/>
  <c r="AS43" i="1"/>
  <c r="V17" i="1"/>
  <c r="S78" i="1"/>
  <c r="AT20" i="1"/>
  <c r="Y32" i="1"/>
  <c r="S29" i="1"/>
  <c r="AO42" i="1"/>
  <c r="AM29" i="1"/>
  <c r="R41" i="1"/>
  <c r="AG125" i="1"/>
  <c r="BC88" i="1"/>
  <c r="O37" i="1"/>
  <c r="T24" i="1"/>
  <c r="W43" i="1"/>
  <c r="X17" i="1"/>
  <c r="AQ43" i="1"/>
  <c r="AR17" i="1"/>
  <c r="AH108" i="1"/>
  <c r="N48" i="1"/>
  <c r="AO80" i="1"/>
  <c r="AF82" i="1"/>
  <c r="V43" i="1"/>
  <c r="AJ36" i="1"/>
  <c r="Y29" i="1"/>
  <c r="E12" i="1"/>
  <c r="AF28" i="1"/>
  <c r="AL77" i="1"/>
  <c r="BC49" i="1"/>
  <c r="AP58" i="1"/>
  <c r="AM210" i="1"/>
  <c r="AL167" i="1"/>
  <c r="AT185" i="1"/>
  <c r="N151" i="1"/>
  <c r="AI60" i="1"/>
  <c r="AF170" i="1"/>
  <c r="J129" i="1"/>
  <c r="AH95" i="1"/>
  <c r="AD177" i="1"/>
  <c r="AJ148" i="1"/>
  <c r="M183" i="1"/>
  <c r="AJ162" i="1"/>
  <c r="BW195" i="1"/>
  <c r="C146" i="1"/>
  <c r="BC116" i="1"/>
  <c r="S133" i="1"/>
  <c r="J140" i="1"/>
  <c r="BC62" i="1"/>
  <c r="P152" i="1"/>
  <c r="H129" i="1"/>
  <c r="T182" i="1"/>
  <c r="AD141" i="1"/>
  <c r="AM143" i="1"/>
  <c r="Y102" i="1"/>
  <c r="BW120" i="1"/>
  <c r="AI84" i="1"/>
  <c r="AE113" i="1"/>
  <c r="H111" i="1"/>
  <c r="N80" i="1"/>
  <c r="BV120" i="1"/>
  <c r="Z79" i="1"/>
  <c r="T97" i="1"/>
  <c r="R67" i="1"/>
  <c r="V94" i="1"/>
  <c r="N119" i="1"/>
  <c r="AM54" i="1"/>
  <c r="N53" i="1"/>
  <c r="M140" i="1"/>
  <c r="AK165" i="1"/>
  <c r="AQ202" i="1"/>
  <c r="AD175" i="1"/>
  <c r="AD158" i="1"/>
  <c r="AT135" i="1"/>
  <c r="S139" i="1"/>
  <c r="AR137" i="1"/>
  <c r="M154" i="1"/>
  <c r="C154" i="1"/>
  <c r="F59" i="1"/>
  <c r="AE133" i="1"/>
  <c r="BC139" i="1"/>
  <c r="AI118" i="1"/>
  <c r="AP146" i="1"/>
  <c r="I156" i="1"/>
  <c r="D107" i="1"/>
  <c r="AC117" i="1"/>
  <c r="I114" i="1"/>
  <c r="Y130" i="1"/>
  <c r="AQ128" i="1"/>
  <c r="D113" i="1"/>
  <c r="AS155" i="1"/>
  <c r="S92" i="1"/>
  <c r="G65" i="1"/>
  <c r="V146" i="1"/>
  <c r="B153" i="1"/>
  <c r="Z111" i="1"/>
  <c r="I108" i="1"/>
  <c r="AF106" i="1"/>
  <c r="B75" i="1"/>
  <c r="P126" i="1"/>
  <c r="AH137" i="1"/>
  <c r="G171" i="1"/>
  <c r="W183" i="1"/>
  <c r="X186" i="1"/>
  <c r="AJ173" i="1"/>
  <c r="X169" i="1"/>
  <c r="AK120" i="1"/>
  <c r="C156" i="1"/>
  <c r="AI134" i="1"/>
  <c r="Q147" i="1"/>
  <c r="N123" i="1"/>
  <c r="E165" i="1"/>
  <c r="I172" i="1"/>
  <c r="J151" i="1"/>
  <c r="Z143" i="1"/>
  <c r="AO166" i="1"/>
  <c r="BV155" i="1"/>
  <c r="AO141" i="1"/>
  <c r="AG156" i="1"/>
  <c r="AN144" i="1"/>
  <c r="AF101" i="1"/>
  <c r="M160" i="1"/>
  <c r="AC62" i="1"/>
  <c r="AT132" i="1"/>
  <c r="BW140" i="1"/>
  <c r="Z136" i="1"/>
  <c r="F119" i="1"/>
  <c r="BV139" i="1"/>
  <c r="I132" i="1"/>
  <c r="BV151" i="1"/>
  <c r="AL121" i="1"/>
  <c r="F83" i="1"/>
  <c r="P142" i="1"/>
  <c r="AR101" i="1"/>
  <c r="AH123" i="1"/>
  <c r="K115" i="1"/>
  <c r="Z126" i="1"/>
  <c r="AC76" i="1"/>
  <c r="AF112" i="1"/>
  <c r="R79" i="1"/>
  <c r="K154" i="1"/>
  <c r="E136" i="1"/>
  <c r="T135" i="1"/>
  <c r="AK92" i="1"/>
  <c r="AF91" i="1"/>
  <c r="I152" i="1"/>
  <c r="R82" i="1"/>
  <c r="U113" i="1"/>
  <c r="S52" i="1"/>
  <c r="AN83" i="1"/>
  <c r="L106" i="1"/>
  <c r="AI81" i="1"/>
  <c r="AD48" i="1"/>
  <c r="O96" i="1"/>
  <c r="BB109" i="1"/>
  <c r="AJ85" i="1"/>
  <c r="AK123" i="1"/>
  <c r="AN70" i="1"/>
  <c r="L159" i="1"/>
  <c r="AP60" i="1"/>
  <c r="AN87" i="1"/>
  <c r="L66" i="1"/>
  <c r="AA59" i="1"/>
  <c r="AN80" i="1"/>
  <c r="BB74" i="1"/>
  <c r="W88" i="1"/>
  <c r="BC115" i="1"/>
  <c r="H127" i="1"/>
  <c r="P148" i="1"/>
  <c r="AF152" i="1"/>
  <c r="AT150" i="1"/>
  <c r="S101" i="1"/>
  <c r="M139" i="1"/>
  <c r="AN73" i="1"/>
  <c r="M78" i="1"/>
  <c r="AG78" i="1"/>
  <c r="M58" i="1"/>
  <c r="AA149" i="1"/>
  <c r="U148" i="1"/>
  <c r="H131" i="1"/>
  <c r="I110" i="1"/>
  <c r="BW129" i="1"/>
  <c r="S80" i="1"/>
  <c r="N89" i="1"/>
  <c r="AF119" i="1"/>
  <c r="B136" i="1"/>
  <c r="B107" i="1"/>
  <c r="BC97" i="1"/>
  <c r="AS62" i="1"/>
  <c r="L61" i="1"/>
  <c r="L107" i="1"/>
  <c r="F134" i="1"/>
  <c r="R128" i="1"/>
  <c r="H113" i="1"/>
  <c r="O115" i="1"/>
  <c r="AA101" i="1"/>
  <c r="BW115" i="1"/>
  <c r="R58" i="1"/>
  <c r="AR66" i="1"/>
  <c r="BB58" i="1"/>
  <c r="AP138" i="1"/>
  <c r="AK144" i="1"/>
  <c r="J103" i="1"/>
  <c r="AP133" i="1"/>
  <c r="E74" i="1"/>
  <c r="AN113" i="1"/>
  <c r="Y74" i="1"/>
  <c r="Z114" i="1"/>
  <c r="D135" i="1"/>
  <c r="J100" i="1"/>
  <c r="AR134" i="1"/>
  <c r="T122" i="1"/>
  <c r="AR127" i="1"/>
  <c r="AE88" i="1"/>
  <c r="U126" i="1"/>
  <c r="B87" i="1"/>
  <c r="BW107" i="1"/>
  <c r="AE68" i="1"/>
  <c r="F120" i="1"/>
  <c r="T185" i="1"/>
  <c r="AJ65" i="1"/>
  <c r="AH112" i="1"/>
  <c r="F81" i="1"/>
  <c r="D70" i="1"/>
  <c r="AS92" i="1"/>
  <c r="X92" i="1"/>
  <c r="BW81" i="1"/>
  <c r="AN72" i="1"/>
  <c r="V95" i="1"/>
  <c r="AF117" i="1"/>
  <c r="H101" i="1"/>
  <c r="H81" i="1"/>
  <c r="J132" i="1"/>
  <c r="J145" i="1"/>
  <c r="G129" i="1"/>
  <c r="S65" i="1"/>
  <c r="AF47" i="1"/>
  <c r="X88" i="1"/>
  <c r="AG90" i="1"/>
  <c r="P161" i="1"/>
  <c r="AO100" i="1"/>
  <c r="B49" i="1"/>
  <c r="F141" i="1"/>
  <c r="Q140" i="1"/>
  <c r="C115" i="1"/>
  <c r="Q101" i="1"/>
  <c r="I72" i="1"/>
  <c r="AH94" i="1"/>
  <c r="BB83" i="1"/>
  <c r="Z86" i="1"/>
  <c r="E85" i="1"/>
  <c r="AT111" i="1"/>
  <c r="J61" i="1"/>
  <c r="X58" i="1"/>
  <c r="AO71" i="1"/>
  <c r="AE66" i="1"/>
  <c r="AP61" i="1"/>
  <c r="BV58" i="1"/>
  <c r="C93" i="1"/>
  <c r="E68" i="1"/>
  <c r="AJ67" i="1"/>
  <c r="AO58" i="1"/>
  <c r="AM76" i="1"/>
  <c r="O146" i="1"/>
  <c r="E129" i="1"/>
  <c r="AI108" i="1"/>
  <c r="AG70" i="1"/>
  <c r="O102" i="1"/>
  <c r="I88" i="1"/>
  <c r="N107" i="1"/>
  <c r="K64" i="1"/>
  <c r="BW97" i="1"/>
  <c r="F85" i="1"/>
  <c r="AF126" i="1"/>
  <c r="AS96" i="1"/>
  <c r="D95" i="1"/>
  <c r="Q122" i="1"/>
  <c r="B82" i="1"/>
  <c r="BC61" i="1"/>
  <c r="AG85" i="1"/>
  <c r="B69" i="1"/>
  <c r="AI79" i="1"/>
  <c r="AD115" i="1"/>
  <c r="BC103" i="1"/>
  <c r="W54" i="1"/>
  <c r="AU52" i="1"/>
  <c r="BV60" i="1"/>
  <c r="AR57" i="1"/>
  <c r="AU54" i="1"/>
  <c r="V51" i="1"/>
  <c r="N68" i="1"/>
  <c r="AP123" i="1"/>
  <c r="Z116" i="1"/>
  <c r="AI130" i="1"/>
  <c r="AQ132" i="1"/>
  <c r="V67" i="1"/>
  <c r="AM137" i="1"/>
  <c r="Y151" i="1"/>
  <c r="L146" i="1"/>
  <c r="BB125" i="1"/>
  <c r="I143" i="1"/>
  <c r="J111" i="1"/>
  <c r="AL99" i="1"/>
  <c r="I98" i="1"/>
  <c r="AL79" i="1"/>
  <c r="C68" i="1"/>
  <c r="R130" i="1"/>
  <c r="G95" i="1"/>
  <c r="P135" i="1"/>
  <c r="BB121" i="1"/>
  <c r="AL119" i="1"/>
  <c r="X55" i="1"/>
  <c r="AK61" i="1"/>
  <c r="AR159" i="1"/>
  <c r="J83" i="1"/>
  <c r="BW59" i="1"/>
  <c r="U82" i="1"/>
  <c r="AO82" i="1"/>
  <c r="U62" i="1"/>
  <c r="AI135" i="1"/>
  <c r="W137" i="1"/>
  <c r="H147" i="1"/>
  <c r="Q114" i="1"/>
  <c r="AP156" i="1"/>
  <c r="B95" i="1"/>
  <c r="N97" i="1"/>
  <c r="AQ129" i="1"/>
  <c r="Q96" i="1"/>
  <c r="AU135" i="1"/>
  <c r="P120" i="1"/>
  <c r="T98" i="1"/>
  <c r="AC156" i="1"/>
  <c r="AN85" i="1"/>
  <c r="AD123" i="1"/>
  <c r="K84" i="1"/>
  <c r="T151" i="1"/>
  <c r="AN65" i="1"/>
  <c r="AH114" i="1"/>
  <c r="Y145" i="1"/>
  <c r="AT100" i="1"/>
  <c r="M147" i="1"/>
  <c r="U98" i="1"/>
  <c r="N113" i="1"/>
  <c r="AO98" i="1"/>
  <c r="AJ117" i="1"/>
  <c r="U78" i="1"/>
  <c r="E106" i="1"/>
  <c r="AI68" i="1"/>
  <c r="K106" i="1"/>
  <c r="AI76" i="1"/>
  <c r="AC109" i="1"/>
  <c r="L91" i="1"/>
  <c r="AA46" i="1"/>
  <c r="AS107" i="1"/>
  <c r="AD106" i="1"/>
  <c r="AD82" i="1"/>
  <c r="K113" i="1"/>
  <c r="R156" i="1"/>
  <c r="L128" i="1"/>
  <c r="G169" i="1"/>
  <c r="X101" i="1"/>
  <c r="D73" i="1"/>
  <c r="BB110" i="1"/>
  <c r="U81" i="1"/>
  <c r="K74" i="1"/>
  <c r="AM63" i="1"/>
  <c r="I105" i="1"/>
  <c r="AN55" i="1"/>
  <c r="O52" i="1"/>
  <c r="E60" i="1"/>
  <c r="L57" i="1"/>
  <c r="O54" i="1"/>
  <c r="AI88" i="1"/>
  <c r="AG58" i="1"/>
  <c r="R93" i="1"/>
  <c r="P82" i="1"/>
  <c r="AO113" i="1"/>
  <c r="BW93" i="1"/>
  <c r="H61" i="1"/>
  <c r="AG107" i="1"/>
  <c r="AA81" i="1"/>
  <c r="V76" i="1"/>
  <c r="AK91" i="1"/>
  <c r="AA86" i="1"/>
  <c r="AD80" i="1"/>
  <c r="Q75" i="1"/>
  <c r="AB74" i="1"/>
  <c r="F89" i="1"/>
  <c r="AF49" i="1"/>
  <c r="U58" i="1"/>
  <c r="M125" i="1"/>
  <c r="AN97" i="1"/>
  <c r="F75" i="1"/>
  <c r="G117" i="1"/>
  <c r="M70" i="1"/>
  <c r="Q95" i="1"/>
  <c r="BB55" i="1"/>
  <c r="BW110" i="1"/>
  <c r="AQ106" i="1"/>
  <c r="M48" i="1"/>
  <c r="E123" i="1"/>
  <c r="J53" i="1"/>
  <c r="AH51" i="1"/>
  <c r="AK48" i="1"/>
  <c r="Q62" i="1"/>
  <c r="AB110" i="1"/>
  <c r="Q80" i="1"/>
  <c r="V69" i="1"/>
  <c r="D90" i="1"/>
  <c r="S91" i="1"/>
  <c r="AK101" i="1"/>
  <c r="AC126" i="1"/>
  <c r="J68" i="1"/>
  <c r="BC64" i="1"/>
  <c r="O78" i="1"/>
  <c r="G73" i="1"/>
  <c r="E67" i="1"/>
  <c r="AS63" i="1"/>
  <c r="BB128" i="1"/>
  <c r="AN154" i="1"/>
  <c r="M103" i="1"/>
  <c r="N122" i="1"/>
  <c r="X142" i="1"/>
  <c r="X134" i="1"/>
  <c r="O112" i="1"/>
  <c r="H97" i="1"/>
  <c r="J107" i="1"/>
  <c r="BV126" i="1"/>
  <c r="AN101" i="1"/>
  <c r="Y86" i="1"/>
  <c r="S128" i="1"/>
  <c r="AP120" i="1"/>
  <c r="AD94" i="1"/>
  <c r="Q144" i="1"/>
  <c r="BV99" i="1"/>
  <c r="E107" i="1"/>
  <c r="L50" i="1"/>
  <c r="AF127" i="1"/>
  <c r="M94" i="1"/>
  <c r="S102" i="1"/>
  <c r="AR84" i="1"/>
  <c r="AN89" i="1"/>
  <c r="N137" i="1"/>
  <c r="AB90" i="1"/>
  <c r="AD89" i="1"/>
  <c r="I153" i="1"/>
  <c r="AN69" i="1"/>
  <c r="W82" i="1"/>
  <c r="AC77" i="1"/>
  <c r="V63" i="1"/>
  <c r="AU97" i="1"/>
  <c r="AH77" i="1"/>
  <c r="AK76" i="1"/>
  <c r="Q109" i="1"/>
  <c r="W127" i="1"/>
  <c r="AU105" i="1"/>
  <c r="BB85" i="1"/>
  <c r="D101" i="1"/>
  <c r="Z156" i="1"/>
  <c r="BB116" i="1"/>
  <c r="B63" i="1"/>
  <c r="N86" i="1"/>
  <c r="BC63" i="1"/>
  <c r="AA87" i="1"/>
  <c r="AL73" i="1"/>
  <c r="D80" i="1"/>
  <c r="AB62" i="1"/>
  <c r="AD99" i="1"/>
  <c r="AQ63" i="1"/>
  <c r="H114" i="1"/>
  <c r="AN68" i="1"/>
  <c r="J48" i="1"/>
  <c r="AD145" i="1"/>
  <c r="AQ92" i="1"/>
  <c r="AO62" i="1"/>
  <c r="T95" i="1"/>
  <c r="Q84" i="1"/>
  <c r="AO121" i="1"/>
  <c r="D94" i="1"/>
  <c r="P94" i="1"/>
  <c r="F78" i="1"/>
  <c r="AE75" i="1"/>
  <c r="V117" i="1"/>
  <c r="P107" i="1"/>
  <c r="E86" i="1"/>
  <c r="AI153" i="1"/>
  <c r="AQ103" i="1"/>
  <c r="F94" i="1"/>
  <c r="U75" i="1"/>
  <c r="F49" i="1"/>
  <c r="U93" i="1"/>
  <c r="Z95" i="1"/>
  <c r="AM46" i="1"/>
  <c r="M105" i="1"/>
  <c r="AJ51" i="1"/>
  <c r="K48" i="1"/>
  <c r="N45" i="1"/>
  <c r="V126" i="1"/>
  <c r="AJ104" i="1"/>
  <c r="AF75" i="1"/>
  <c r="D96" i="1"/>
  <c r="R85" i="1"/>
  <c r="AJ88" i="1"/>
  <c r="AU91" i="1"/>
  <c r="AM116" i="1"/>
  <c r="I63" i="1"/>
  <c r="AN60" i="1"/>
  <c r="K73" i="1"/>
  <c r="F68" i="1"/>
  <c r="BV63" i="1"/>
  <c r="S59" i="1"/>
  <c r="AL141" i="1"/>
  <c r="AO92" i="1"/>
  <c r="AR43" i="1"/>
  <c r="AM35" i="1"/>
  <c r="T28" i="1"/>
  <c r="U12" i="1"/>
  <c r="W27" i="1"/>
  <c r="Y76" i="1"/>
  <c r="T47" i="1"/>
  <c r="Y113" i="1"/>
  <c r="D13" i="1"/>
  <c r="Q20" i="1"/>
  <c r="K17" i="1"/>
  <c r="AM30" i="1"/>
  <c r="AE17" i="1"/>
  <c r="J29" i="1"/>
  <c r="B45" i="1"/>
  <c r="AS73" i="1"/>
  <c r="E100" i="1"/>
  <c r="BV44" i="1"/>
  <c r="AH44" i="1"/>
  <c r="AK49" i="1"/>
  <c r="AL23" i="1"/>
  <c r="D48" i="1"/>
  <c r="I22" i="1"/>
  <c r="BV42" i="1"/>
  <c r="AH29" i="1"/>
  <c r="AA38" i="1"/>
  <c r="AU32" i="1"/>
  <c r="P28" i="1"/>
  <c r="F18" i="1"/>
  <c r="AL205" i="1"/>
  <c r="AL215" i="1"/>
  <c r="AD165" i="1"/>
  <c r="J159" i="1"/>
  <c r="AK204" i="1"/>
  <c r="AM140" i="1"/>
  <c r="E120" i="1"/>
  <c r="J123" i="1"/>
  <c r="D176" i="1"/>
  <c r="F139" i="1"/>
  <c r="AH155" i="1"/>
  <c r="J143" i="1"/>
  <c r="AG183" i="1"/>
  <c r="AR185" i="1"/>
  <c r="BB65" i="1"/>
  <c r="X138" i="1"/>
  <c r="AJ150" i="1"/>
  <c r="B125" i="1"/>
  <c r="AI151" i="1"/>
  <c r="AJ129" i="1"/>
  <c r="N116" i="1"/>
  <c r="AO127" i="1"/>
  <c r="Z153" i="1"/>
  <c r="W188" i="1"/>
  <c r="AF143" i="1"/>
  <c r="AQ124" i="1"/>
  <c r="C101" i="1"/>
  <c r="L97" i="1"/>
  <c r="BW76" i="1"/>
  <c r="AU118" i="1"/>
  <c r="AM145" i="1"/>
  <c r="S116" i="1"/>
  <c r="AP118" i="1"/>
  <c r="E113" i="1"/>
  <c r="AR81" i="1"/>
  <c r="N51" i="1"/>
  <c r="F144" i="1"/>
  <c r="AC74" i="1"/>
  <c r="M189" i="1"/>
  <c r="BC181" i="1"/>
  <c r="AR169" i="1"/>
  <c r="H156" i="1"/>
  <c r="X133" i="1"/>
  <c r="BW175" i="1"/>
  <c r="Y182" i="1"/>
  <c r="S151" i="1"/>
  <c r="Y112" i="1"/>
  <c r="Z59" i="1"/>
  <c r="R125" i="1"/>
  <c r="AO116" i="1"/>
  <c r="M153" i="1"/>
  <c r="M145" i="1"/>
  <c r="F117" i="1"/>
  <c r="AA123" i="1"/>
  <c r="BB96" i="1"/>
  <c r="BV93" i="1"/>
  <c r="AQ111" i="1"/>
  <c r="X89" i="1"/>
  <c r="BW134" i="1"/>
  <c r="F105" i="1"/>
  <c r="AQ105" i="1"/>
  <c r="V80" i="1"/>
  <c r="BC99" i="1"/>
  <c r="G92" i="1"/>
  <c r="G72" i="1"/>
  <c r="BV149" i="1"/>
  <c r="C124" i="1"/>
  <c r="R114" i="1"/>
  <c r="AQ54" i="1"/>
  <c r="AC144" i="1"/>
  <c r="AT205" i="1"/>
  <c r="F168" i="1"/>
  <c r="BV183" i="1"/>
  <c r="AS170" i="1"/>
  <c r="AF166" i="1"/>
  <c r="H137" i="1"/>
  <c r="H153" i="1"/>
  <c r="AU126" i="1"/>
  <c r="AJ138" i="1"/>
  <c r="AU154" i="1"/>
  <c r="BV166" i="1"/>
  <c r="O136" i="1"/>
  <c r="BV128" i="1"/>
  <c r="V121" i="1"/>
  <c r="AT180" i="1"/>
  <c r="G155" i="1"/>
  <c r="H185" i="1"/>
  <c r="AA124" i="1"/>
  <c r="AC141" i="1"/>
  <c r="BW91" i="1"/>
  <c r="AR115" i="1"/>
  <c r="D97" i="1"/>
  <c r="E132" i="1"/>
  <c r="K146" i="1"/>
  <c r="AK140" i="1"/>
  <c r="AJ81" i="1"/>
  <c r="AF186" i="1"/>
  <c r="AL112" i="1"/>
  <c r="O91" i="1"/>
  <c r="AB159" i="1"/>
  <c r="Z83" i="1"/>
  <c r="U155" i="1"/>
  <c r="BB103" i="1"/>
  <c r="S103" i="1"/>
  <c r="AO156" i="1"/>
  <c r="AO107" i="1"/>
  <c r="AL65" i="1"/>
  <c r="BV135" i="1"/>
  <c r="AQ125" i="1"/>
  <c r="BW141" i="1"/>
  <c r="AR93" i="1"/>
  <c r="AP63" i="1"/>
  <c r="AH81" i="1"/>
  <c r="AK77" i="1"/>
  <c r="AK102" i="1"/>
  <c r="AG121" i="1"/>
  <c r="AU50" i="1"/>
  <c r="V49" i="1"/>
  <c r="AS72" i="1"/>
  <c r="AK136" i="1"/>
  <c r="AD76" i="1"/>
  <c r="AB79" i="1"/>
  <c r="O76" i="1"/>
  <c r="B57" i="1"/>
  <c r="BV127" i="1"/>
  <c r="BV123" i="1"/>
  <c r="AN92" i="1"/>
  <c r="BV106" i="1"/>
  <c r="AR99" i="1"/>
  <c r="AM83" i="1"/>
  <c r="E63" i="1"/>
  <c r="AL97" i="1"/>
  <c r="B109" i="1"/>
  <c r="BV141" i="1"/>
  <c r="Q98" i="1"/>
  <c r="AD136" i="1"/>
  <c r="S112" i="1"/>
  <c r="R133" i="1"/>
  <c r="B150" i="1"/>
  <c r="AG149" i="1"/>
  <c r="C111" i="1"/>
  <c r="AJ132" i="1"/>
  <c r="AA88" i="1"/>
  <c r="F102" i="1"/>
  <c r="Z102" i="1"/>
  <c r="AU128" i="1"/>
  <c r="AC148" i="1"/>
  <c r="AD108" i="1"/>
  <c r="I107" i="1"/>
  <c r="BB118" i="1"/>
  <c r="I102" i="1"/>
  <c r="BB61" i="1"/>
  <c r="BB86" i="1"/>
  <c r="P134" i="1"/>
  <c r="S141" i="1"/>
  <c r="AF69" i="1"/>
  <c r="AN136" i="1"/>
  <c r="AL86" i="1"/>
  <c r="L121" i="1"/>
  <c r="AD111" i="1"/>
  <c r="W134" i="1"/>
  <c r="X124" i="1"/>
  <c r="Q123" i="1"/>
  <c r="W96" i="1"/>
  <c r="AO86" i="1"/>
  <c r="N171" i="1"/>
  <c r="G56" i="1"/>
  <c r="AK63" i="1"/>
  <c r="G135" i="1"/>
  <c r="B119" i="1"/>
  <c r="E94" i="1"/>
  <c r="AJ69" i="1"/>
  <c r="AA125" i="1"/>
  <c r="Y132" i="1"/>
  <c r="V112" i="1"/>
  <c r="AA130" i="1"/>
  <c r="AN124" i="1"/>
  <c r="W99" i="1"/>
  <c r="V106" i="1"/>
  <c r="O133" i="1"/>
  <c r="AT95" i="1"/>
  <c r="AJ113" i="1"/>
  <c r="F67" i="1"/>
  <c r="AS106" i="1"/>
  <c r="Z67" i="1"/>
  <c r="AT104" i="1"/>
  <c r="AU117" i="1"/>
  <c r="G130" i="1"/>
  <c r="R102" i="1"/>
  <c r="G101" i="1"/>
  <c r="AP70" i="1"/>
  <c r="H50" i="1"/>
  <c r="AM75" i="1"/>
  <c r="I55" i="1"/>
  <c r="Q69" i="1"/>
  <c r="AF50" i="1"/>
  <c r="N98" i="1"/>
  <c r="AS161" i="1"/>
  <c r="AU68" i="1"/>
  <c r="BV85" i="1"/>
  <c r="AS110" i="1"/>
  <c r="BB122" i="1"/>
  <c r="AL95" i="1"/>
  <c r="B126" i="1"/>
  <c r="BW52" i="1"/>
  <c r="M47" i="1"/>
  <c r="AH79" i="1"/>
  <c r="I93" i="1"/>
  <c r="AS68" i="1"/>
  <c r="F90" i="1"/>
  <c r="X78" i="1"/>
  <c r="W83" i="1"/>
  <c r="AN67" i="1"/>
  <c r="AF111" i="1"/>
  <c r="Q65" i="1"/>
  <c r="D139" i="1"/>
  <c r="N70" i="1"/>
  <c r="AG51" i="1"/>
  <c r="AO65" i="1"/>
  <c r="AG102" i="1"/>
  <c r="AA72" i="1"/>
  <c r="AO104" i="1"/>
  <c r="J89" i="1"/>
  <c r="Z45" i="1"/>
  <c r="W102" i="1"/>
  <c r="AE102" i="1"/>
  <c r="AC81" i="1"/>
  <c r="X80" i="1"/>
  <c r="AC119" i="1"/>
  <c r="O157" i="1"/>
  <c r="AT127" i="1"/>
  <c r="AC114" i="1"/>
  <c r="AR102" i="1"/>
  <c r="P89" i="1"/>
  <c r="P69" i="1"/>
  <c r="W117" i="1"/>
  <c r="E95" i="1"/>
  <c r="AS95" i="1"/>
  <c r="AA109" i="1"/>
  <c r="AP78" i="1"/>
  <c r="AM58" i="1"/>
  <c r="V82" i="1"/>
  <c r="AD65" i="1"/>
  <c r="BC77" i="1"/>
  <c r="O57" i="1"/>
  <c r="AU84" i="1"/>
  <c r="H107" i="1"/>
  <c r="AM97" i="1"/>
  <c r="AF64" i="1"/>
  <c r="AN122" i="1"/>
  <c r="AM105" i="1"/>
  <c r="K76" i="1"/>
  <c r="S123" i="1"/>
  <c r="L87" i="1"/>
  <c r="I76" i="1"/>
  <c r="G98" i="1"/>
  <c r="BW98" i="1"/>
  <c r="H86" i="1"/>
  <c r="AU75" i="1"/>
  <c r="O67" i="1"/>
  <c r="AT142" i="1"/>
  <c r="J71" i="1"/>
  <c r="AP91" i="1"/>
  <c r="AO120" i="1"/>
  <c r="BW103" i="1"/>
  <c r="E179" i="1"/>
  <c r="E131" i="1"/>
  <c r="AJ197" i="1"/>
  <c r="AG86" i="1"/>
  <c r="B137" i="1"/>
  <c r="AO132" i="1"/>
  <c r="AK58" i="1"/>
  <c r="D174" i="1"/>
  <c r="AE103" i="1"/>
  <c r="AU149" i="1"/>
  <c r="C120" i="1"/>
  <c r="BV110" i="1"/>
  <c r="AT109" i="1"/>
  <c r="S97" i="1"/>
  <c r="AU127" i="1"/>
  <c r="P54" i="1"/>
  <c r="AH136" i="1"/>
  <c r="V136" i="1"/>
  <c r="X112" i="1"/>
  <c r="T136" i="1"/>
  <c r="AR107" i="1"/>
  <c r="R106" i="1"/>
  <c r="Z137" i="1"/>
  <c r="C114" i="1"/>
  <c r="J114" i="1"/>
  <c r="C113" i="1"/>
  <c r="AC125" i="1"/>
  <c r="AF107" i="1"/>
  <c r="AE76" i="1"/>
  <c r="S93" i="1"/>
  <c r="S110" i="1"/>
  <c r="K147" i="1"/>
  <c r="M137" i="1"/>
  <c r="E99" i="1"/>
  <c r="AH83" i="1"/>
  <c r="AH127" i="1"/>
  <c r="O64" i="1"/>
  <c r="D143" i="1"/>
  <c r="AI64" i="1"/>
  <c r="F100" i="1"/>
  <c r="B110" i="1"/>
  <c r="BW124" i="1"/>
  <c r="AS145" i="1"/>
  <c r="Z105" i="1"/>
  <c r="E144" i="1"/>
  <c r="AS78" i="1"/>
  <c r="AE116" i="1"/>
  <c r="L77" i="1"/>
  <c r="AQ121" i="1"/>
  <c r="W192" i="1"/>
  <c r="BW104" i="1"/>
  <c r="B116" i="1"/>
  <c r="AJ125" i="1"/>
  <c r="T84" i="1"/>
  <c r="F61" i="1"/>
  <c r="AP86" i="1"/>
  <c r="AJ71" i="1"/>
  <c r="C79" i="1"/>
  <c r="AL61" i="1"/>
  <c r="M127" i="1"/>
  <c r="G147" i="1"/>
  <c r="Q106" i="1"/>
  <c r="G60" i="1"/>
  <c r="AR106" i="1"/>
  <c r="BC126" i="1"/>
  <c r="AQ113" i="1"/>
  <c r="D109" i="1"/>
  <c r="AK84" i="1"/>
  <c r="AT73" i="1"/>
  <c r="J104" i="1"/>
  <c r="AL126" i="1"/>
  <c r="AT89" i="1"/>
  <c r="AR78" i="1"/>
  <c r="V101" i="1"/>
  <c r="AI99" i="1"/>
  <c r="AO88" i="1"/>
  <c r="AH107" i="1"/>
  <c r="AJ76" i="1"/>
  <c r="V56" i="1"/>
  <c r="BV81" i="1"/>
  <c r="W62" i="1"/>
  <c r="AA75" i="1"/>
  <c r="G127" i="1"/>
  <c r="AB118" i="1"/>
  <c r="O50" i="1"/>
  <c r="AM48" i="1"/>
  <c r="L55" i="1"/>
  <c r="AJ53" i="1"/>
  <c r="AM50" i="1"/>
  <c r="AI95" i="1"/>
  <c r="BB57" i="1"/>
  <c r="L54" i="1"/>
  <c r="AS130" i="1"/>
  <c r="M98" i="1"/>
  <c r="AF100" i="1"/>
  <c r="X125" i="1"/>
  <c r="F104" i="1"/>
  <c r="AS113" i="1"/>
  <c r="AQ123" i="1"/>
  <c r="AR60" i="1"/>
  <c r="AN54" i="1"/>
  <c r="J99" i="1"/>
  <c r="T104" i="1"/>
  <c r="BV76" i="1"/>
  <c r="Y97" i="1"/>
  <c r="AF86" i="1"/>
  <c r="P88" i="1"/>
  <c r="BB75" i="1"/>
  <c r="AK99" i="1"/>
  <c r="Y69" i="1"/>
  <c r="AN50" i="1"/>
  <c r="V74" i="1"/>
  <c r="AO55" i="1"/>
  <c r="BC69" i="1"/>
  <c r="L126" i="1"/>
  <c r="J87" i="1"/>
  <c r="L135" i="1"/>
  <c r="F97" i="1"/>
  <c r="AH49" i="1"/>
  <c r="AR128" i="1"/>
  <c r="AB128" i="1"/>
  <c r="BW86" i="1"/>
  <c r="I89" i="1"/>
  <c r="AG133" i="1"/>
  <c r="I99" i="1"/>
  <c r="J138" i="1"/>
  <c r="B180" i="1"/>
  <c r="T61" i="1"/>
  <c r="AD149" i="1"/>
  <c r="Z87" i="1"/>
  <c r="F148" i="1"/>
  <c r="AG106" i="1"/>
  <c r="K100" i="1"/>
  <c r="E96" i="1"/>
  <c r="O84" i="1"/>
  <c r="AO105" i="1"/>
  <c r="C100" i="1"/>
  <c r="M62" i="1"/>
  <c r="V108" i="1"/>
  <c r="BC65" i="1"/>
  <c r="T64" i="1"/>
  <c r="P115" i="1"/>
  <c r="M74" i="1"/>
  <c r="V118" i="1"/>
  <c r="BV68" i="1"/>
  <c r="T116" i="1"/>
  <c r="T112" i="1"/>
  <c r="AF79" i="1"/>
  <c r="AF76" i="1"/>
  <c r="Y108" i="1"/>
  <c r="K119" i="1"/>
  <c r="I118" i="1"/>
  <c r="AR58" i="1"/>
  <c r="BC92" i="1"/>
  <c r="AS91" i="1"/>
  <c r="J98" i="1"/>
  <c r="E69" i="1"/>
  <c r="D106" i="1"/>
  <c r="AJ61" i="1"/>
  <c r="AN88" i="1"/>
  <c r="AF113" i="1"/>
  <c r="H47" i="1"/>
  <c r="AK115" i="1"/>
  <c r="AE56" i="1"/>
  <c r="O100" i="1"/>
  <c r="AS119" i="1"/>
  <c r="AN103" i="1"/>
  <c r="E65" i="1"/>
  <c r="W146" i="1"/>
  <c r="AS115" i="1"/>
  <c r="V102" i="1"/>
  <c r="N127" i="1"/>
  <c r="AE69" i="1"/>
  <c r="R64" i="1"/>
  <c r="AG79" i="1"/>
  <c r="W74" i="1"/>
  <c r="Z68" i="1"/>
  <c r="AP111" i="1"/>
  <c r="Y77" i="1"/>
  <c r="W57" i="1"/>
  <c r="E81" i="1"/>
  <c r="AO64" i="1"/>
  <c r="AB76" i="1"/>
  <c r="AU57" i="1"/>
  <c r="BV104" i="1"/>
  <c r="BB150" i="1"/>
  <c r="AK78" i="1"/>
  <c r="AT90" i="1"/>
  <c r="AL115" i="1"/>
  <c r="AD137" i="1"/>
  <c r="AE100" i="1"/>
  <c r="AU120" i="1"/>
  <c r="T54" i="1"/>
  <c r="AU49" i="1"/>
  <c r="AA84" i="1"/>
  <c r="B98" i="1"/>
  <c r="H70" i="1"/>
  <c r="T92" i="1"/>
  <c r="AT81" i="1"/>
  <c r="AO85" i="1"/>
  <c r="J69" i="1"/>
  <c r="AS121" i="1"/>
  <c r="B66" i="1"/>
  <c r="U47" i="1"/>
  <c r="BB72" i="1"/>
  <c r="R52" i="1"/>
  <c r="Z66" i="1"/>
  <c r="Z108" i="1"/>
  <c r="T77" i="1"/>
  <c r="AN111" i="1"/>
  <c r="Y92" i="1"/>
  <c r="K46" i="1"/>
  <c r="H108" i="1"/>
  <c r="AN108" i="1"/>
  <c r="N82" i="1"/>
  <c r="U84" i="1"/>
  <c r="AB48" i="1"/>
  <c r="AG22" i="1"/>
  <c r="E57" i="1"/>
  <c r="F31" i="1"/>
  <c r="Y57" i="1"/>
  <c r="Z31" i="1"/>
  <c r="AN107" i="1"/>
  <c r="V73" i="1"/>
  <c r="U72" i="1"/>
  <c r="B39" i="1"/>
  <c r="AA27" i="1"/>
  <c r="U21" i="1"/>
  <c r="N9" i="1"/>
  <c r="AB20" i="1"/>
  <c r="AH96" i="1"/>
  <c r="AF70" i="1"/>
  <c r="AH68" i="1"/>
  <c r="AH60" i="1"/>
  <c r="BV23" i="1"/>
  <c r="AB35" i="1"/>
  <c r="Z32" i="1"/>
  <c r="Q46" i="1"/>
  <c r="AT32" i="1"/>
  <c r="G45" i="1"/>
  <c r="AA21" i="1"/>
  <c r="AB26" i="1"/>
  <c r="H48" i="1"/>
  <c r="AR36" i="1"/>
  <c r="AA23" i="1"/>
  <c r="E41" i="1"/>
  <c r="AM55" i="1"/>
  <c r="X175" i="1"/>
  <c r="AC165" i="1"/>
  <c r="AP151" i="1"/>
  <c r="G158" i="1"/>
  <c r="AA126" i="1"/>
  <c r="V145" i="1"/>
  <c r="U94" i="1"/>
  <c r="S90" i="1"/>
  <c r="E124" i="1"/>
  <c r="F136" i="1"/>
  <c r="Q171" i="1"/>
  <c r="Y157" i="1"/>
  <c r="T142" i="1"/>
  <c r="BB159" i="1"/>
  <c r="P92" i="1"/>
  <c r="AJ131" i="1"/>
  <c r="S130" i="1"/>
  <c r="R51" i="1"/>
  <c r="AR182" i="1"/>
  <c r="O144" i="1"/>
  <c r="AE162" i="1"/>
  <c r="BB162" i="1"/>
  <c r="N145" i="1"/>
  <c r="AG124" i="1"/>
  <c r="AP129" i="1"/>
  <c r="F63" i="1"/>
  <c r="L111" i="1"/>
  <c r="AU60" i="1"/>
  <c r="R108" i="1"/>
  <c r="AB143" i="1"/>
  <c r="AE70" i="1"/>
  <c r="AK96" i="1"/>
  <c r="BC59" i="1"/>
  <c r="J88" i="1"/>
  <c r="AU116" i="1"/>
  <c r="J108" i="1"/>
  <c r="Z122" i="1"/>
  <c r="J91" i="1"/>
  <c r="L78" i="1"/>
  <c r="L139" i="1"/>
  <c r="M102" i="1"/>
  <c r="Q111" i="1"/>
  <c r="AC151" i="1"/>
  <c r="AO123" i="1"/>
  <c r="F95" i="1"/>
  <c r="U74" i="1"/>
  <c r="AI115" i="1"/>
  <c r="P65" i="1"/>
  <c r="AU93" i="1"/>
  <c r="E121" i="1"/>
  <c r="Z71" i="1"/>
  <c r="AG50" i="1"/>
  <c r="D116" i="1"/>
  <c r="J116" i="1"/>
  <c r="AH84" i="1"/>
  <c r="BW82" i="1"/>
  <c r="B78" i="1"/>
  <c r="AU66" i="1"/>
  <c r="AO139" i="1"/>
  <c r="C99" i="1"/>
  <c r="F92" i="1"/>
  <c r="AM87" i="1"/>
  <c r="I71" i="1"/>
  <c r="BC73" i="1"/>
  <c r="T72" i="1"/>
  <c r="G139" i="1"/>
  <c r="U140" i="1"/>
  <c r="AB105" i="1"/>
  <c r="D117" i="1"/>
  <c r="AF116" i="1"/>
  <c r="BB53" i="1"/>
  <c r="T115" i="1"/>
  <c r="W97" i="1"/>
  <c r="L65" i="1"/>
  <c r="BC118" i="1"/>
  <c r="N105" i="1"/>
  <c r="P106" i="1"/>
  <c r="G84" i="1"/>
  <c r="Y154" i="1"/>
  <c r="S87" i="1"/>
  <c r="BV65" i="1"/>
  <c r="G112" i="1"/>
  <c r="P116" i="1"/>
  <c r="J80" i="1"/>
  <c r="AF54" i="1"/>
  <c r="G53" i="1"/>
  <c r="M115" i="1"/>
  <c r="AL109" i="1"/>
  <c r="AM91" i="1"/>
  <c r="AQ86" i="1"/>
  <c r="I86" i="1"/>
  <c r="BC58" i="1"/>
  <c r="E47" i="1"/>
  <c r="AT63" i="1"/>
  <c r="E91" i="1"/>
  <c r="G91" i="1"/>
  <c r="J82" i="1"/>
  <c r="F142" i="1"/>
  <c r="W87" i="1"/>
  <c r="W119" i="1"/>
  <c r="AI119" i="1"/>
  <c r="H126" i="1"/>
  <c r="L80" i="1"/>
  <c r="D103" i="1"/>
  <c r="AB72" i="1"/>
  <c r="T87" i="1"/>
  <c r="S104" i="1"/>
  <c r="AC73" i="1"/>
  <c r="C74" i="1"/>
  <c r="AR89" i="1"/>
  <c r="AG132" i="1"/>
  <c r="Q91" i="1"/>
  <c r="O90" i="1"/>
  <c r="AQ107" i="1"/>
  <c r="K65" i="1"/>
  <c r="L64" i="1"/>
  <c r="AJ64" i="1"/>
  <c r="AP72" i="1"/>
  <c r="Y126" i="1"/>
  <c r="D71" i="1"/>
  <c r="AC127" i="1"/>
  <c r="AE35" i="1"/>
  <c r="L151" i="1"/>
  <c r="BB29" i="1"/>
  <c r="AC123" i="1"/>
  <c r="C14" i="1"/>
  <c r="BC24" i="1"/>
  <c r="AL33" i="1"/>
  <c r="AG31" i="1"/>
  <c r="AL52" i="1"/>
  <c r="AG57" i="1"/>
  <c r="E33" i="1"/>
  <c r="B15" i="1"/>
  <c r="B73" i="1"/>
  <c r="B19" i="1"/>
  <c r="I56" i="1"/>
  <c r="M80" i="1"/>
  <c r="AA28" i="1"/>
  <c r="L26" i="1"/>
  <c r="O18" i="1"/>
  <c r="T37" i="1"/>
  <c r="C54" i="1"/>
  <c r="U91" i="1"/>
  <c r="AI48" i="1"/>
  <c r="Q22" i="1"/>
  <c r="AA41" i="1"/>
  <c r="AD33" i="1"/>
  <c r="J31" i="1"/>
  <c r="AB30" i="1"/>
  <c r="W32" i="1"/>
  <c r="W9" i="1"/>
  <c r="N21" i="1"/>
  <c r="D78" i="1"/>
  <c r="BV12" i="1"/>
  <c r="BW16" i="1"/>
  <c r="R61" i="1"/>
  <c r="O13" i="1"/>
  <c r="AQ26" i="1"/>
  <c r="AO23" i="1"/>
  <c r="P35" i="1"/>
  <c r="H22" i="1"/>
  <c r="AJ35" i="1"/>
  <c r="K89" i="1"/>
  <c r="Y75" i="1"/>
  <c r="AK31" i="1"/>
  <c r="Y44" i="1"/>
  <c r="J40" i="1"/>
  <c r="R34" i="1"/>
  <c r="AD40" i="1"/>
  <c r="Y33" i="1"/>
  <c r="G85" i="1"/>
  <c r="AE89" i="1"/>
  <c r="BB67" i="1"/>
  <c r="AH65" i="1"/>
  <c r="K36" i="1"/>
  <c r="I100" i="1"/>
  <c r="AM11" i="1"/>
  <c r="BV96" i="1"/>
  <c r="AG9" i="1"/>
  <c r="Z62" i="1"/>
  <c r="AS27" i="1"/>
  <c r="AL36" i="1"/>
  <c r="H36" i="1"/>
  <c r="AF15" i="1"/>
  <c r="R42" i="1"/>
  <c r="K51" i="1"/>
  <c r="AM168" i="1"/>
  <c r="F32" i="1"/>
  <c r="R47" i="1"/>
  <c r="U42" i="1"/>
  <c r="G39" i="1"/>
  <c r="BB42" i="1"/>
  <c r="N38" i="1"/>
  <c r="T88" i="1"/>
  <c r="BW48" i="1"/>
  <c r="J46" i="1"/>
  <c r="K20" i="1"/>
  <c r="AF56" i="1"/>
  <c r="AK30" i="1"/>
  <c r="C55" i="1"/>
  <c r="D29" i="1"/>
  <c r="L84" i="1"/>
  <c r="AE142" i="1"/>
  <c r="AF122" i="1"/>
  <c r="AN95" i="1"/>
  <c r="Z38" i="1"/>
  <c r="AO16" i="1"/>
  <c r="AI13" i="1"/>
  <c r="N25" i="1"/>
  <c r="F12" i="1"/>
  <c r="AH25" i="1"/>
  <c r="AS59" i="1"/>
  <c r="I44" i="1"/>
  <c r="D26" i="1"/>
  <c r="W34" i="1"/>
  <c r="C94" i="1"/>
  <c r="BB21" i="1"/>
  <c r="AN29" i="1"/>
  <c r="X62" i="1"/>
  <c r="AN12" i="1"/>
  <c r="Y27" i="1"/>
  <c r="AN35" i="1"/>
  <c r="C69" i="1"/>
  <c r="AC25" i="1"/>
  <c r="J28" i="1"/>
  <c r="AS36" i="1"/>
  <c r="F14" i="1"/>
  <c r="R18" i="1"/>
  <c r="AP34" i="1"/>
  <c r="AM20" i="1"/>
  <c r="AD85" i="1"/>
  <c r="E20" i="1"/>
  <c r="AO19" i="1"/>
  <c r="M28" i="1"/>
  <c r="R111" i="1"/>
  <c r="BB178" i="1"/>
  <c r="AQ118" i="1"/>
  <c r="AU104" i="1"/>
  <c r="AL114" i="1"/>
  <c r="O104" i="1"/>
  <c r="AQ110" i="1"/>
  <c r="J59" i="1"/>
  <c r="W67" i="1"/>
  <c r="BC144" i="1"/>
  <c r="P112" i="1"/>
  <c r="AA80" i="1"/>
  <c r="BW108" i="1"/>
  <c r="AS140" i="1"/>
  <c r="AI73" i="1"/>
  <c r="AL72" i="1"/>
  <c r="AE165" i="1"/>
  <c r="AL145" i="1"/>
  <c r="AF85" i="1"/>
  <c r="AJ116" i="1"/>
  <c r="AD64" i="1"/>
  <c r="Y63" i="1"/>
  <c r="AE79" i="1"/>
  <c r="AG95" i="1"/>
  <c r="AQ87" i="1"/>
  <c r="V141" i="1"/>
  <c r="N133" i="1"/>
  <c r="N92" i="1"/>
  <c r="AS56" i="1"/>
  <c r="P55" i="1"/>
  <c r="BV73" i="1"/>
  <c r="K82" i="1"/>
  <c r="Q70" i="1"/>
  <c r="AM126" i="1"/>
  <c r="M122" i="1"/>
  <c r="F112" i="1"/>
  <c r="AR74" i="1"/>
  <c r="J94" i="1"/>
  <c r="K99" i="1"/>
  <c r="BV70" i="1"/>
  <c r="AO95" i="1"/>
  <c r="AE90" i="1"/>
  <c r="X118" i="1"/>
  <c r="C102" i="1"/>
  <c r="AM94" i="1"/>
  <c r="BB115" i="1"/>
  <c r="AL107" i="1"/>
  <c r="U60" i="1"/>
  <c r="X57" i="1"/>
  <c r="AM69" i="1"/>
  <c r="Z64" i="1"/>
  <c r="E59" i="1"/>
  <c r="Y109" i="1"/>
  <c r="K71" i="1"/>
  <c r="AD52" i="1"/>
  <c r="H76" i="1"/>
  <c r="AA57" i="1"/>
  <c r="AI71" i="1"/>
  <c r="E51" i="1"/>
  <c r="AI90" i="1"/>
  <c r="Y133" i="1"/>
  <c r="AD102" i="1"/>
  <c r="O124" i="1"/>
  <c r="F116" i="1"/>
  <c r="F99" i="1"/>
  <c r="F79" i="1"/>
  <c r="AB81" i="1"/>
  <c r="AN118" i="1"/>
  <c r="X108" i="1"/>
  <c r="I58" i="1"/>
  <c r="AI83" i="1"/>
  <c r="AA61" i="1"/>
  <c r="M85" i="1"/>
  <c r="P70" i="1"/>
  <c r="S79" i="1"/>
  <c r="F60" i="1"/>
  <c r="AK94" i="1"/>
  <c r="AS127" i="1"/>
  <c r="BC108" i="1"/>
  <c r="F66" i="1"/>
  <c r="Y47" i="1"/>
  <c r="AS123" i="1"/>
  <c r="BW87" i="1"/>
  <c r="AL153" i="1"/>
  <c r="E92" i="1"/>
  <c r="B81" i="1"/>
  <c r="N110" i="1"/>
  <c r="AG92" i="1"/>
  <c r="BV92" i="1"/>
  <c r="U77" i="1"/>
  <c r="T71" i="1"/>
  <c r="AI43" i="1"/>
  <c r="AJ17" i="1"/>
  <c r="H52" i="1"/>
  <c r="M26" i="1"/>
  <c r="AB52" i="1"/>
  <c r="AG26" i="1"/>
  <c r="G81" i="1"/>
  <c r="AR63" i="1"/>
  <c r="C61" i="1"/>
  <c r="I34" i="1"/>
  <c r="BB87" i="1"/>
  <c r="BB45" i="1"/>
  <c r="V85" i="1"/>
  <c r="V44" i="1"/>
  <c r="AL76" i="1"/>
  <c r="AQ61" i="1"/>
  <c r="Z57" i="1"/>
  <c r="Q54" i="1"/>
  <c r="G17" i="1"/>
  <c r="AI30" i="1"/>
  <c r="AG27" i="1"/>
  <c r="H39" i="1"/>
  <c r="BV27" i="1"/>
  <c r="AB39" i="1"/>
  <c r="AH16" i="1"/>
  <c r="AF46" i="1"/>
  <c r="AQ48" i="1"/>
  <c r="AQ19" i="1"/>
  <c r="E13" i="1"/>
  <c r="AQ25" i="1"/>
  <c r="AN48" i="1"/>
  <c r="B34" i="1"/>
  <c r="G109" i="1"/>
  <c r="AJ52" i="1"/>
  <c r="AO26" i="1"/>
  <c r="AN63" i="1"/>
  <c r="N35" i="1"/>
  <c r="T62" i="1"/>
  <c r="AH35" i="1"/>
  <c r="BV51" i="1"/>
  <c r="AD81" i="1"/>
  <c r="BW85" i="1"/>
  <c r="AG44" i="1"/>
  <c r="AQ39" i="1"/>
  <c r="BB32" i="1"/>
  <c r="V13" i="1"/>
  <c r="AQ31" i="1"/>
  <c r="AK179" i="1"/>
  <c r="AN78" i="1"/>
  <c r="AE78" i="1"/>
  <c r="O66" i="1"/>
  <c r="H26" i="1"/>
  <c r="AJ39" i="1"/>
  <c r="AH36" i="1"/>
  <c r="K19" i="1"/>
  <c r="E35" i="1"/>
  <c r="AD18" i="1"/>
  <c r="AI25" i="1"/>
  <c r="K41" i="1"/>
  <c r="E53" i="1"/>
  <c r="G12" i="1"/>
  <c r="AT14" i="1"/>
  <c r="AK57" i="1"/>
  <c r="D62" i="1"/>
  <c r="M76" i="1"/>
  <c r="I45" i="1"/>
  <c r="J19" i="1"/>
  <c r="AE55" i="1"/>
  <c r="AF29" i="1"/>
  <c r="B54" i="1"/>
  <c r="C28" i="1"/>
  <c r="BW92" i="1"/>
  <c r="AK68" i="1"/>
  <c r="P66" i="1"/>
  <c r="AB37" i="1"/>
  <c r="P114" i="1"/>
  <c r="AO13" i="1"/>
  <c r="BW105" i="1"/>
  <c r="K11" i="1"/>
  <c r="AI86" i="1"/>
  <c r="AT65" i="1"/>
  <c r="E61" i="1"/>
  <c r="AJ57" i="1"/>
  <c r="AD20" i="1"/>
  <c r="I32" i="1"/>
  <c r="C29" i="1"/>
  <c r="T42" i="1"/>
  <c r="W29" i="1"/>
  <c r="AU42" i="1"/>
  <c r="D18" i="1"/>
  <c r="AP16" i="1"/>
  <c r="AK45" i="1"/>
  <c r="O27" i="1"/>
  <c r="M42" i="1"/>
  <c r="AG35" i="1"/>
  <c r="F80" i="1"/>
  <c r="R73" i="1"/>
  <c r="BW39" i="1"/>
  <c r="BB24" i="1"/>
  <c r="AP18" i="1"/>
  <c r="BV50" i="1"/>
  <c r="AC17" i="1"/>
  <c r="H66" i="1"/>
  <c r="U127" i="1"/>
  <c r="AC96" i="1"/>
  <c r="AF40" i="1"/>
  <c r="I16" i="1"/>
  <c r="C13" i="1"/>
  <c r="AE26" i="1"/>
  <c r="W13" i="1"/>
  <c r="B25" i="1"/>
  <c r="AF114" i="1"/>
  <c r="AC65" i="1"/>
  <c r="I91" i="1"/>
  <c r="U39" i="1"/>
  <c r="AM31" i="1"/>
  <c r="AC45" i="1"/>
  <c r="AD19" i="1"/>
  <c r="BC45" i="1"/>
  <c r="BW19" i="1"/>
  <c r="AR38" i="1"/>
  <c r="B13" i="1"/>
  <c r="AR23" i="1"/>
  <c r="AM28" i="1"/>
  <c r="AC44" i="1"/>
  <c r="AP33" i="1"/>
  <c r="AU43" i="1"/>
  <c r="T11" i="1"/>
  <c r="Y16" i="1"/>
  <c r="R25" i="1"/>
  <c r="G28" i="1"/>
  <c r="R10" i="1"/>
  <c r="AG20" i="1"/>
  <c r="Z29" i="1"/>
  <c r="H29" i="1"/>
  <c r="H16" i="1"/>
  <c r="T16" i="1"/>
  <c r="AB40" i="1"/>
  <c r="AP28" i="1"/>
  <c r="AU23" i="1"/>
  <c r="AH73" i="1"/>
  <c r="BV72" i="1"/>
  <c r="AC22" i="1"/>
  <c r="AC41" i="1"/>
  <c r="N85" i="1"/>
  <c r="AJ78" i="1"/>
  <c r="AD23" i="1"/>
  <c r="AQ14" i="1"/>
  <c r="P74" i="1"/>
  <c r="AS20" i="1"/>
  <c r="AM15" i="1"/>
  <c r="P46" i="1"/>
  <c r="W36" i="1"/>
  <c r="AR12" i="1"/>
  <c r="AE27" i="1"/>
  <c r="BC18" i="1"/>
  <c r="X37" i="1"/>
  <c r="Z13" i="1"/>
  <c r="W12" i="1"/>
  <c r="BV41" i="1"/>
  <c r="AO39" i="1"/>
  <c r="BV53" i="1"/>
  <c r="M10" i="1"/>
  <c r="AA12" i="1"/>
  <c r="Z43" i="1"/>
  <c r="AM164" i="1"/>
  <c r="AE84" i="1"/>
  <c r="W70" i="1"/>
  <c r="X166" i="1"/>
  <c r="K132" i="1"/>
  <c r="AK70" i="1"/>
  <c r="AG122" i="1"/>
  <c r="T51" i="1"/>
  <c r="AE150" i="1"/>
  <c r="H57" i="1"/>
  <c r="AR47" i="1"/>
  <c r="AA90" i="1"/>
  <c r="AE96" i="1"/>
  <c r="AD51" i="1"/>
  <c r="AS105" i="1"/>
  <c r="G77" i="1"/>
  <c r="O95" i="1"/>
  <c r="AL100" i="1"/>
  <c r="F73" i="1"/>
  <c r="I136" i="1"/>
  <c r="H83" i="1"/>
  <c r="AN94" i="1"/>
  <c r="D82" i="1"/>
  <c r="AG73" i="1"/>
  <c r="AD78" i="1"/>
  <c r="D72" i="1"/>
  <c r="AP103" i="1"/>
  <c r="P118" i="1"/>
  <c r="Q50" i="1"/>
  <c r="AQ91" i="1"/>
  <c r="U151" i="1"/>
  <c r="AN102" i="1"/>
  <c r="BW79" i="1"/>
  <c r="C87" i="1"/>
  <c r="X64" i="1"/>
  <c r="AC56" i="1"/>
  <c r="P62" i="1"/>
  <c r="BV56" i="1"/>
  <c r="Z63" i="1"/>
  <c r="AL85" i="1"/>
  <c r="X95" i="1"/>
  <c r="AQ115" i="1"/>
  <c r="AS79" i="1"/>
  <c r="B88" i="1"/>
  <c r="AQ78" i="1"/>
  <c r="C107" i="1"/>
  <c r="AH13" i="1"/>
  <c r="G22" i="1"/>
  <c r="AA22" i="1"/>
  <c r="AH55" i="1"/>
  <c r="C30" i="1"/>
  <c r="AC40" i="1"/>
  <c r="BC40" i="1"/>
  <c r="AQ99" i="1"/>
  <c r="BW50" i="1"/>
  <c r="AT60" i="1"/>
  <c r="Y59" i="1"/>
  <c r="X48" i="1"/>
  <c r="AJ37" i="1"/>
  <c r="BC29" i="1"/>
  <c r="O39" i="1"/>
  <c r="R11" i="1"/>
  <c r="G9" i="1"/>
  <c r="AG19" i="1"/>
  <c r="BV19" i="1"/>
  <c r="Q79" i="1"/>
  <c r="AC27" i="1"/>
  <c r="B36" i="1"/>
  <c r="V36" i="1"/>
  <c r="E75" i="1"/>
  <c r="L60" i="1"/>
  <c r="C32" i="1"/>
  <c r="Q42" i="1"/>
  <c r="AR42" i="1"/>
  <c r="M11" i="1"/>
  <c r="AK25" i="1"/>
  <c r="BV31" i="1"/>
  <c r="R38" i="1"/>
  <c r="E37" i="1"/>
  <c r="B12" i="1"/>
  <c r="V12" i="1"/>
  <c r="AG63" i="1"/>
  <c r="AU21" i="1"/>
  <c r="T30" i="1"/>
  <c r="AN30" i="1"/>
  <c r="AK60" i="1"/>
  <c r="K53" i="1"/>
  <c r="Y26" i="1"/>
  <c r="AU36" i="1"/>
  <c r="R35" i="1"/>
  <c r="AG38" i="1"/>
  <c r="C45" i="1"/>
  <c r="H43" i="1"/>
  <c r="Q83" i="1"/>
  <c r="AR35" i="1"/>
  <c r="BC46" i="1"/>
  <c r="AM45" i="1"/>
  <c r="AQ93" i="1"/>
  <c r="BC33" i="1"/>
  <c r="AU20" i="1"/>
  <c r="R19" i="1"/>
  <c r="G58" i="1"/>
  <c r="L94" i="1"/>
  <c r="W44" i="1"/>
  <c r="X15" i="1"/>
  <c r="AB86" i="1"/>
  <c r="AN79" i="1"/>
  <c r="AK24" i="1"/>
  <c r="AM22" i="1"/>
  <c r="AF63" i="1"/>
  <c r="AR14" i="1"/>
  <c r="H71" i="1"/>
  <c r="AG15" i="1"/>
  <c r="AO12" i="1"/>
  <c r="AH14" i="1"/>
  <c r="E39" i="1"/>
  <c r="AR9" i="1"/>
  <c r="AL93" i="1"/>
  <c r="AP23" i="1"/>
  <c r="U41" i="1"/>
  <c r="Z15" i="1"/>
  <c r="U40" i="1"/>
  <c r="X46" i="1"/>
  <c r="K37" i="1"/>
  <c r="AS12" i="1"/>
  <c r="AQ10" i="1"/>
  <c r="BC39" i="1"/>
  <c r="AT13" i="1"/>
  <c r="AI45" i="1"/>
  <c r="Z46" i="1"/>
  <c r="K30" i="1"/>
  <c r="L12" i="1"/>
  <c r="AH50" i="1"/>
  <c r="L40" i="1"/>
  <c r="AM36" i="1"/>
  <c r="D28" i="1"/>
  <c r="G35" i="1"/>
  <c r="S25" i="1"/>
  <c r="D34" i="1"/>
  <c r="BV30" i="1"/>
  <c r="AR15" i="1"/>
  <c r="S34" i="1"/>
  <c r="U25" i="1"/>
  <c r="W128" i="1"/>
  <c r="X107" i="1"/>
  <c r="I78" i="1"/>
  <c r="X69" i="1"/>
  <c r="H116" i="1"/>
  <c r="N64" i="1"/>
  <c r="R57" i="1"/>
  <c r="AD77" i="1"/>
  <c r="U71" i="1"/>
  <c r="AI97" i="1"/>
  <c r="X131" i="1"/>
  <c r="AS109" i="1"/>
  <c r="AM56" i="1"/>
  <c r="BV52" i="1"/>
  <c r="BW53" i="1"/>
  <c r="L41" i="1"/>
  <c r="AM12" i="1"/>
  <c r="X87" i="1"/>
  <c r="S39" i="1"/>
  <c r="AT17" i="1"/>
  <c r="J30" i="1"/>
  <c r="AN106" i="1"/>
  <c r="Y28" i="1"/>
  <c r="R13" i="1"/>
  <c r="N33" i="1"/>
  <c r="AE62" i="1"/>
  <c r="AK69" i="1"/>
  <c r="B46" i="1"/>
  <c r="AC13" i="1"/>
  <c r="BB49" i="1"/>
  <c r="AR116" i="1"/>
  <c r="L23" i="1"/>
  <c r="AP73" i="1"/>
  <c r="BB14" i="1"/>
  <c r="Z12" i="1"/>
  <c r="AE30" i="1"/>
  <c r="AA19" i="1"/>
  <c r="AD21" i="1"/>
  <c r="V23" i="1"/>
  <c r="S20" i="1"/>
  <c r="P41" i="1"/>
  <c r="AC37" i="1"/>
  <c r="R22" i="1"/>
  <c r="BB35" i="1"/>
  <c r="BB158" i="1"/>
  <c r="AD63" i="1"/>
  <c r="AQ120" i="1"/>
  <c r="AE114" i="1"/>
  <c r="AP48" i="1"/>
  <c r="AB69" i="1"/>
  <c r="X121" i="1"/>
  <c r="AB71" i="1"/>
  <c r="AF81" i="1"/>
  <c r="D69" i="1"/>
  <c r="R62" i="1"/>
  <c r="O61" i="1"/>
  <c r="W142" i="1"/>
  <c r="B120" i="1"/>
  <c r="AK55" i="1"/>
  <c r="AA54" i="1"/>
  <c r="M132" i="1"/>
  <c r="AG99" i="1"/>
  <c r="C70" i="1"/>
  <c r="G79" i="1"/>
  <c r="AS75" i="1"/>
  <c r="B84" i="1"/>
  <c r="AQ74" i="1"/>
  <c r="AK111" i="1"/>
  <c r="O134" i="1"/>
  <c r="AI52" i="1"/>
  <c r="BB93" i="1"/>
  <c r="AI106" i="1"/>
  <c r="AO47" i="1"/>
  <c r="H103" i="1"/>
  <c r="AB142" i="1"/>
  <c r="AI101" i="1"/>
  <c r="E58" i="1"/>
  <c r="BW122" i="1"/>
  <c r="BC75" i="1"/>
  <c r="I69" i="1"/>
  <c r="F74" i="1"/>
  <c r="AG69" i="1"/>
  <c r="Z128" i="1"/>
  <c r="AM82" i="1"/>
  <c r="AT92" i="1"/>
  <c r="AM113" i="1"/>
  <c r="AO72" i="1"/>
  <c r="AB82" i="1"/>
  <c r="AR71" i="1"/>
  <c r="AP52" i="1"/>
  <c r="L20" i="1"/>
  <c r="AM16" i="1"/>
  <c r="BW15" i="1"/>
  <c r="I51" i="1"/>
  <c r="S24" i="1"/>
  <c r="AS34" i="1"/>
  <c r="L33" i="1"/>
  <c r="AJ50" i="1"/>
  <c r="R109" i="1"/>
  <c r="BC20" i="1"/>
  <c r="V29" i="1"/>
  <c r="AP29" i="1"/>
  <c r="AN17" i="1"/>
  <c r="AE38" i="1"/>
  <c r="AE36" i="1"/>
  <c r="N43" i="1"/>
  <c r="BW42" i="1"/>
  <c r="W51" i="1"/>
  <c r="AQ51" i="1"/>
  <c r="F76" i="1"/>
  <c r="AO60" i="1"/>
  <c r="J81" i="1"/>
  <c r="AK80" i="1"/>
  <c r="AK71" i="1"/>
  <c r="D55" i="1"/>
  <c r="V16" i="1"/>
  <c r="AR26" i="1"/>
  <c r="O25" i="1"/>
  <c r="BC15" i="1"/>
  <c r="Z44" i="1"/>
  <c r="I17" i="1"/>
  <c r="V46" i="1"/>
  <c r="AK39" i="1"/>
  <c r="AS45" i="1"/>
  <c r="L44" i="1"/>
  <c r="AU56" i="1"/>
  <c r="AO53" i="1"/>
  <c r="AP65" i="1"/>
  <c r="AK64" i="1"/>
  <c r="AN53" i="1"/>
  <c r="Z49" i="1"/>
  <c r="AN10" i="1"/>
  <c r="Q19" i="1"/>
  <c r="AK19" i="1"/>
  <c r="Q14" i="1"/>
  <c r="AO35" i="1"/>
  <c r="U13" i="1"/>
  <c r="S46" i="1"/>
  <c r="K28" i="1"/>
  <c r="AK38" i="1"/>
  <c r="D37" i="1"/>
  <c r="P86" i="1"/>
  <c r="AE11" i="1"/>
  <c r="AH38" i="1"/>
  <c r="Y37" i="1"/>
  <c r="AF83" i="1"/>
  <c r="M71" i="1"/>
  <c r="J41" i="1"/>
  <c r="AB28" i="1"/>
  <c r="B26" i="1"/>
  <c r="AF48" i="1"/>
  <c r="BV18" i="1"/>
  <c r="BW77" i="1"/>
  <c r="H12" i="1"/>
  <c r="AT58" i="1"/>
  <c r="AT26" i="1"/>
  <c r="AO61" i="1"/>
  <c r="M29" i="1"/>
  <c r="AD22" i="1"/>
  <c r="O9" i="1"/>
  <c r="AC49" i="1"/>
  <c r="AQ15" i="1"/>
  <c r="AO49" i="1"/>
  <c r="P33" i="1"/>
  <c r="Y14" i="1"/>
  <c r="AF25" i="1"/>
  <c r="I9" i="1"/>
  <c r="AH24" i="1"/>
  <c r="AS40" i="1"/>
  <c r="AS47" i="1"/>
  <c r="AF18" i="1"/>
  <c r="BC41" i="1"/>
  <c r="AK32" i="1"/>
  <c r="B103" i="1"/>
  <c r="AE61" i="1"/>
  <c r="J156" i="1"/>
  <c r="AE122" i="1"/>
  <c r="AB73" i="1"/>
  <c r="G69" i="1"/>
  <c r="K68" i="1"/>
  <c r="BW84" i="1"/>
  <c r="K70" i="1"/>
  <c r="AS52" i="1"/>
  <c r="R98" i="1"/>
  <c r="AE81" i="1"/>
  <c r="AU113" i="1"/>
  <c r="R94" i="1"/>
  <c r="M91" i="1"/>
  <c r="AI62" i="1"/>
  <c r="AP56" i="1"/>
  <c r="J33" i="1"/>
  <c r="W90" i="1"/>
  <c r="AG18" i="1"/>
  <c r="BV43" i="1"/>
  <c r="I68" i="1"/>
  <c r="AU94" i="1"/>
  <c r="N30" i="1"/>
  <c r="N27" i="1"/>
  <c r="B89" i="1"/>
  <c r="K22" i="1"/>
  <c r="G74" i="1"/>
  <c r="AA33" i="1"/>
  <c r="W41" i="1"/>
  <c r="AD66" i="1"/>
  <c r="AB13" i="1"/>
  <c r="AE24" i="1"/>
  <c r="S14" i="1"/>
  <c r="S56" i="1"/>
  <c r="F28" i="1"/>
  <c r="AJ25" i="1"/>
  <c r="AJ33" i="1"/>
  <c r="Q43" i="1"/>
  <c r="P20" i="1"/>
  <c r="AK34" i="1"/>
  <c r="AJ15" i="1"/>
  <c r="X32" i="1"/>
  <c r="AL34" i="1"/>
  <c r="G42" i="1"/>
  <c r="BB56" i="1"/>
  <c r="BW34" i="1"/>
  <c r="AA154" i="1"/>
  <c r="BB140" i="1"/>
  <c r="BC160" i="1"/>
  <c r="V124" i="1"/>
  <c r="AD112" i="1"/>
  <c r="AM146" i="1"/>
  <c r="AL63" i="1"/>
  <c r="Q85" i="1"/>
  <c r="AB113" i="1"/>
  <c r="Y152" i="1"/>
  <c r="T80" i="1"/>
  <c r="G52" i="1"/>
  <c r="Y105" i="1"/>
  <c r="I96" i="1"/>
  <c r="AP74" i="1"/>
  <c r="H92" i="1"/>
  <c r="L81" i="1"/>
  <c r="AP145" i="1"/>
  <c r="Z55" i="1"/>
  <c r="V100" i="1"/>
  <c r="V149" i="1"/>
  <c r="Q51" i="1"/>
  <c r="Z180" i="1"/>
  <c r="Y79" i="1"/>
  <c r="AA89" i="1"/>
  <c r="W78" i="1"/>
  <c r="AB88" i="1"/>
  <c r="AF88" i="1"/>
  <c r="Y81" i="1"/>
  <c r="W63" i="1"/>
  <c r="AU130" i="1"/>
  <c r="R157" i="1"/>
  <c r="AU142" i="1"/>
  <c r="U68" i="1"/>
  <c r="BW112" i="1"/>
  <c r="AL81" i="1"/>
  <c r="X91" i="1"/>
  <c r="AG80" i="1"/>
  <c r="AR72" i="1"/>
  <c r="AS77" i="1"/>
  <c r="S71" i="1"/>
  <c r="BC98" i="1"/>
  <c r="AM109" i="1"/>
  <c r="AB49" i="1"/>
  <c r="AG89" i="1"/>
  <c r="Y53" i="1"/>
  <c r="J65" i="1"/>
  <c r="E64" i="1"/>
  <c r="AT56" i="1"/>
  <c r="AN90" i="1"/>
  <c r="AS42" i="1"/>
  <c r="G14" i="1"/>
  <c r="O49" i="1"/>
  <c r="S81" i="1"/>
  <c r="AT28" i="1"/>
  <c r="S37" i="1"/>
  <c r="AM37" i="1"/>
  <c r="T26" i="1"/>
  <c r="W55" i="1"/>
  <c r="AC21" i="1"/>
  <c r="AO68" i="1"/>
  <c r="AS67" i="1"/>
  <c r="AA36" i="1"/>
  <c r="Y9" i="1"/>
  <c r="Z47" i="1"/>
  <c r="M107" i="1"/>
  <c r="AH34" i="1"/>
  <c r="AG11" i="1"/>
  <c r="BV11" i="1"/>
  <c r="BW101" i="1"/>
  <c r="K86" i="1"/>
  <c r="AO21" i="1"/>
  <c r="K16" i="1"/>
  <c r="F15" i="1"/>
  <c r="AG37" i="1"/>
  <c r="P25" i="1"/>
  <c r="C22" i="1"/>
  <c r="D47" i="1"/>
  <c r="BC30" i="1"/>
  <c r="V39" i="1"/>
  <c r="AP39" i="1"/>
  <c r="AL89" i="1"/>
  <c r="AI15" i="1"/>
  <c r="S42" i="1"/>
  <c r="AO41" i="1"/>
  <c r="B85" i="1"/>
  <c r="AM74" i="1"/>
  <c r="T43" i="1"/>
  <c r="BV33" i="1"/>
  <c r="AR32" i="1"/>
  <c r="AC53" i="1"/>
  <c r="AL19" i="1"/>
  <c r="S106" i="1"/>
  <c r="D91" i="1"/>
  <c r="Z9" i="1"/>
  <c r="BB19" i="1"/>
  <c r="AE48" i="1"/>
  <c r="Z51" i="1"/>
  <c r="AR27" i="1"/>
  <c r="U36" i="1"/>
  <c r="AO36" i="1"/>
  <c r="J86" i="1"/>
  <c r="AP46" i="1"/>
  <c r="O55" i="1"/>
  <c r="AI55" i="1"/>
  <c r="P44" i="1"/>
  <c r="D21" i="1"/>
  <c r="AF16" i="1"/>
  <c r="J21" i="1"/>
  <c r="S12" i="1"/>
  <c r="AT39" i="1"/>
  <c r="AP19" i="1"/>
  <c r="AU40" i="1"/>
  <c r="AT11" i="1"/>
  <c r="O51" i="1"/>
  <c r="AR203" i="1"/>
  <c r="BV164" i="1"/>
  <c r="AS160" i="1"/>
  <c r="R117" i="1"/>
  <c r="AB174" i="1"/>
  <c r="AS101" i="1"/>
  <c r="AF73" i="1"/>
  <c r="BW137" i="1"/>
  <c r="N130" i="1"/>
  <c r="L89" i="1"/>
  <c r="M159" i="1"/>
  <c r="AB133" i="1"/>
  <c r="AN121" i="1"/>
  <c r="AE107" i="1"/>
  <c r="H117" i="1"/>
  <c r="AI128" i="1"/>
  <c r="F106" i="1"/>
  <c r="X135" i="1"/>
  <c r="X153" i="1"/>
  <c r="E135" i="1"/>
  <c r="BW164" i="1"/>
  <c r="J142" i="1"/>
  <c r="M120" i="1"/>
  <c r="AB134" i="1"/>
  <c r="V90" i="1"/>
  <c r="B115" i="1"/>
  <c r="AE154" i="1"/>
  <c r="AT171" i="1"/>
  <c r="Y123" i="1"/>
  <c r="J67" i="1"/>
  <c r="E80" i="1"/>
  <c r="G107" i="1"/>
  <c r="R68" i="1"/>
  <c r="BV133" i="1"/>
  <c r="F138" i="1"/>
  <c r="AK156" i="1"/>
  <c r="R104" i="1"/>
  <c r="AM72" i="1"/>
  <c r="C126" i="1"/>
  <c r="V128" i="1"/>
  <c r="V75" i="1"/>
  <c r="AQ79" i="1"/>
  <c r="Y131" i="1"/>
  <c r="AU99" i="1"/>
  <c r="AM124" i="1"/>
  <c r="U103" i="1"/>
  <c r="BV111" i="1"/>
  <c r="Z112" i="1"/>
  <c r="AH88" i="1"/>
  <c r="D134" i="1"/>
  <c r="AD98" i="1"/>
  <c r="H60" i="1"/>
  <c r="X68" i="1"/>
  <c r="AM118" i="1"/>
  <c r="U79" i="1"/>
  <c r="Q60" i="1"/>
  <c r="BB60" i="1"/>
  <c r="T137" i="1"/>
  <c r="F127" i="1"/>
  <c r="AL51" i="1"/>
  <c r="AG129" i="1"/>
  <c r="AE112" i="1"/>
  <c r="BC67" i="1"/>
  <c r="O53" i="1"/>
  <c r="AM53" i="1"/>
  <c r="X143" i="1"/>
  <c r="O129" i="1"/>
  <c r="AR142" i="1"/>
  <c r="V107" i="1"/>
  <c r="O92" i="1"/>
  <c r="B145" i="1"/>
  <c r="G120" i="1"/>
  <c r="AU96" i="1"/>
  <c r="BC66" i="1"/>
  <c r="AS133" i="1"/>
  <c r="AH110" i="1"/>
  <c r="M148" i="1"/>
  <c r="AT120" i="1"/>
  <c r="AI131" i="1"/>
  <c r="U86" i="1"/>
  <c r="AN126" i="1"/>
  <c r="J121" i="1"/>
  <c r="AK74" i="1"/>
  <c r="AQ85" i="1"/>
  <c r="N78" i="1"/>
  <c r="O68" i="1"/>
  <c r="Z101" i="1"/>
  <c r="D79" i="1"/>
  <c r="BV79" i="1"/>
  <c r="AC153" i="1"/>
  <c r="N118" i="1"/>
  <c r="BB70" i="1"/>
  <c r="AF72" i="1"/>
  <c r="BW109" i="1"/>
  <c r="AS87" i="1"/>
  <c r="D66" i="1"/>
  <c r="F65" i="1"/>
  <c r="BC81" i="1"/>
  <c r="D126" i="1"/>
  <c r="AN81" i="1"/>
  <c r="AN131" i="1"/>
  <c r="BB124" i="1"/>
  <c r="AH78" i="1"/>
  <c r="AL70" i="1"/>
  <c r="C71" i="1"/>
  <c r="E104" i="1"/>
  <c r="Q74" i="1"/>
  <c r="M118" i="1"/>
  <c r="AQ70" i="1"/>
  <c r="I144" i="1"/>
  <c r="AQ131" i="1"/>
  <c r="M123" i="1"/>
  <c r="AU61" i="1"/>
  <c r="S76" i="1"/>
  <c r="C52" i="1"/>
  <c r="D124" i="1"/>
  <c r="AA127" i="1"/>
  <c r="G86" i="1"/>
  <c r="BC85" i="1"/>
  <c r="AJ80" i="1"/>
  <c r="U31" i="1"/>
  <c r="N40" i="1"/>
  <c r="Y45" i="1"/>
  <c r="R54" i="1"/>
  <c r="S111" i="1"/>
  <c r="BW12" i="1"/>
  <c r="L53" i="1"/>
  <c r="F84" i="1"/>
  <c r="G36" i="1"/>
  <c r="L51" i="1"/>
  <c r="V40" i="1"/>
  <c r="BC12" i="1"/>
  <c r="G40" i="1"/>
  <c r="BW46" i="1"/>
  <c r="AP21" i="1"/>
  <c r="H91" i="1"/>
  <c r="Z54" i="1"/>
  <c r="R29" i="1"/>
  <c r="X9" i="1"/>
  <c r="BV67" i="1"/>
  <c r="K38" i="1"/>
  <c r="Q88" i="1"/>
  <c r="K50" i="1"/>
  <c r="L48" i="1"/>
  <c r="W45" i="1"/>
  <c r="B20" i="1"/>
  <c r="I57" i="1"/>
  <c r="AU35" i="1"/>
  <c r="C9" i="1"/>
  <c r="AQ32" i="1"/>
  <c r="BB41" i="1"/>
  <c r="G23" i="1"/>
  <c r="AG42" i="1"/>
  <c r="Y25" i="1"/>
  <c r="AU83" i="1"/>
  <c r="Z81" i="1"/>
  <c r="BC47" i="1"/>
  <c r="AN43" i="1"/>
  <c r="AB36" i="1"/>
  <c r="AN15" i="1"/>
  <c r="W35" i="1"/>
  <c r="AT85" i="1"/>
  <c r="AQ50" i="1"/>
  <c r="BW149" i="1"/>
  <c r="H10" i="1"/>
  <c r="AJ23" i="1"/>
  <c r="AH20" i="1"/>
  <c r="M32" i="1"/>
  <c r="E19" i="1"/>
  <c r="AG32" i="1"/>
  <c r="Y48" i="1"/>
  <c r="AL78" i="1"/>
  <c r="BC113" i="1"/>
  <c r="AH42" i="1"/>
  <c r="AD15" i="1"/>
  <c r="G51" i="1"/>
  <c r="H25" i="1"/>
  <c r="AA51" i="1"/>
  <c r="AB25" i="1"/>
  <c r="P45" i="1"/>
  <c r="T39" i="1"/>
  <c r="W19" i="1"/>
  <c r="U34" i="1"/>
  <c r="J18" i="1"/>
  <c r="AA16" i="1"/>
  <c r="L25" i="1"/>
  <c r="C59" i="1"/>
  <c r="AD12" i="1"/>
  <c r="I24" i="1"/>
  <c r="C21" i="1"/>
  <c r="AE34" i="1"/>
  <c r="W21" i="1"/>
  <c r="B33" i="1"/>
  <c r="W86" i="1"/>
  <c r="B72" i="1"/>
  <c r="BB30" i="1"/>
  <c r="O42" i="1"/>
  <c r="Y39" i="1"/>
  <c r="F30" i="1"/>
  <c r="AS39" i="1"/>
  <c r="Q29" i="1"/>
  <c r="AQ82" i="1"/>
  <c r="AD84" i="1"/>
  <c r="Y64" i="1"/>
  <c r="J62" i="1"/>
  <c r="Z35" i="1"/>
  <c r="R89" i="1"/>
  <c r="AK46" i="1"/>
  <c r="AS88" i="1"/>
  <c r="AA45" i="1"/>
  <c r="N60" i="1"/>
  <c r="BB22" i="1"/>
  <c r="AS31" i="1"/>
  <c r="I33" i="1"/>
  <c r="AU14" i="1"/>
  <c r="AM41" i="1"/>
  <c r="R46" i="1"/>
  <c r="O45" i="1"/>
  <c r="V24" i="1"/>
  <c r="O33" i="1"/>
  <c r="AI35" i="1"/>
  <c r="O14" i="1"/>
  <c r="AD28" i="1"/>
  <c r="W37" i="1"/>
  <c r="AK37" i="1"/>
  <c r="P15" i="1"/>
  <c r="AR45" i="1"/>
  <c r="S10" i="1"/>
  <c r="AJ24" i="1"/>
  <c r="X35" i="1"/>
  <c r="BC25" i="1"/>
  <c r="X13" i="1"/>
  <c r="AK17" i="1"/>
  <c r="BB17" i="1"/>
  <c r="BB154" i="1"/>
  <c r="AP108" i="1"/>
  <c r="AD133" i="1"/>
  <c r="G76" i="1"/>
  <c r="Q81" i="1"/>
  <c r="W138" i="1"/>
  <c r="AG98" i="1"/>
  <c r="AG105" i="1"/>
  <c r="T128" i="1"/>
  <c r="AC85" i="1"/>
  <c r="M129" i="1"/>
  <c r="AA116" i="1"/>
  <c r="AR98" i="1"/>
  <c r="D93" i="1"/>
  <c r="AD68" i="1"/>
  <c r="Y67" i="1"/>
  <c r="C80" i="1"/>
  <c r="BV95" i="1"/>
  <c r="P103" i="1"/>
  <c r="R101" i="1"/>
  <c r="R60" i="1"/>
  <c r="C129" i="1"/>
  <c r="V60" i="1"/>
  <c r="BW64" i="1"/>
  <c r="BB139" i="1"/>
  <c r="AT52" i="1"/>
  <c r="Q87" i="1"/>
  <c r="O86" i="1"/>
  <c r="P53" i="1"/>
  <c r="X128" i="1"/>
  <c r="S53" i="1"/>
  <c r="AI54" i="1"/>
  <c r="AO108" i="1"/>
  <c r="AO115" i="1"/>
  <c r="AQ84" i="1"/>
  <c r="BB131" i="1"/>
  <c r="S95" i="1"/>
  <c r="J84" i="1"/>
  <c r="M65" i="1"/>
  <c r="AL124" i="1"/>
  <c r="N57" i="1"/>
  <c r="AL55" i="1"/>
  <c r="F64" i="1"/>
  <c r="B60" i="1"/>
  <c r="AL57" i="1"/>
  <c r="Y98" i="1"/>
  <c r="S68" i="1"/>
  <c r="Q100" i="1"/>
  <c r="H87" i="1"/>
  <c r="BB143" i="1"/>
  <c r="O98" i="1"/>
  <c r="W98" i="1"/>
  <c r="O125" i="1"/>
  <c r="AE86" i="1"/>
  <c r="W81" i="1"/>
  <c r="AL96" i="1"/>
  <c r="Y91" i="1"/>
  <c r="AE85" i="1"/>
  <c r="R80" i="1"/>
  <c r="AJ95" i="1"/>
  <c r="N144" i="1"/>
  <c r="AQ64" i="1"/>
  <c r="BC86" i="1"/>
  <c r="AU146" i="1"/>
  <c r="G118" i="1"/>
  <c r="AM108" i="1"/>
  <c r="BV119" i="1"/>
  <c r="AT101" i="1"/>
  <c r="AT55" i="1"/>
  <c r="AC90" i="1"/>
  <c r="W109" i="1"/>
  <c r="AQ98" i="1"/>
  <c r="P64" i="1"/>
  <c r="AJ124" i="1"/>
  <c r="C106" i="1"/>
  <c r="AC97" i="1"/>
  <c r="U122" i="1"/>
  <c r="C66" i="1"/>
  <c r="AD62" i="1"/>
  <c r="J76" i="1"/>
  <c r="BC72" i="1"/>
  <c r="BB66" i="1"/>
  <c r="BC106" i="1"/>
  <c r="S75" i="1"/>
  <c r="AL56" i="1"/>
  <c r="P80" i="1"/>
  <c r="AR62" i="1"/>
  <c r="AQ75" i="1"/>
  <c r="M55" i="1"/>
  <c r="S98" i="1"/>
  <c r="K93" i="1"/>
  <c r="X26" i="1"/>
  <c r="C38" i="1"/>
  <c r="BW36" i="1"/>
  <c r="N18" i="1"/>
  <c r="U35" i="1"/>
  <c r="BC17" i="1"/>
  <c r="AD74" i="1"/>
  <c r="X103" i="1"/>
  <c r="J44" i="1"/>
  <c r="AB9" i="1"/>
  <c r="E49" i="1"/>
  <c r="F23" i="1"/>
  <c r="Y49" i="1"/>
  <c r="Z23" i="1"/>
  <c r="W71" i="1"/>
  <c r="AB87" i="1"/>
  <c r="AP93" i="1"/>
  <c r="AN82" i="1"/>
  <c r="M21" i="1"/>
  <c r="J9" i="1"/>
  <c r="I10" i="1"/>
  <c r="AF19" i="1"/>
  <c r="BV10" i="1"/>
  <c r="P49" i="1"/>
  <c r="AS80" i="1"/>
  <c r="AE18" i="1"/>
  <c r="AJ18" i="1"/>
  <c r="AS28" i="1"/>
  <c r="AA52" i="1"/>
  <c r="V37" i="1"/>
  <c r="R24" i="1"/>
  <c r="E32" i="1"/>
  <c r="D50" i="1"/>
  <c r="AC35" i="1"/>
  <c r="D16" i="1"/>
  <c r="T46" i="1"/>
  <c r="AI12" i="1"/>
  <c r="H45" i="1"/>
  <c r="AL11" i="1"/>
  <c r="T96" i="1"/>
  <c r="T50" i="1"/>
  <c r="AG49" i="1"/>
  <c r="AH23" i="1"/>
  <c r="AO59" i="1"/>
  <c r="G32" i="1"/>
  <c r="T58" i="1"/>
  <c r="AA32" i="1"/>
  <c r="W91" i="1"/>
  <c r="B48" i="1"/>
  <c r="R45" i="1"/>
  <c r="AR103" i="1"/>
  <c r="L9" i="1"/>
  <c r="K18" i="1"/>
  <c r="I15" i="1"/>
  <c r="AK28" i="1"/>
  <c r="AC15" i="1"/>
  <c r="D27" i="1"/>
  <c r="AA77" i="1"/>
  <c r="I37" i="1"/>
  <c r="AR30" i="1"/>
  <c r="AT37" i="1"/>
  <c r="AU19" i="1"/>
  <c r="AL31" i="1"/>
  <c r="Z36" i="1"/>
  <c r="M104" i="1"/>
  <c r="AU29" i="1"/>
  <c r="Z41" i="1"/>
  <c r="T38" i="1"/>
  <c r="AM27" i="1"/>
  <c r="AN38" i="1"/>
  <c r="AH26" i="1"/>
  <c r="W79" i="1"/>
  <c r="BC117" i="1"/>
  <c r="B42" i="1"/>
  <c r="G16" i="1"/>
  <c r="X52" i="1"/>
  <c r="AC26" i="1"/>
  <c r="AR52" i="1"/>
  <c r="BC26" i="1"/>
  <c r="P76" i="1"/>
  <c r="AS108" i="1"/>
  <c r="AB99" i="1"/>
  <c r="AF87" i="1"/>
  <c r="C27" i="1"/>
  <c r="AG12" i="1"/>
  <c r="AM9" i="1"/>
  <c r="F21" i="1"/>
  <c r="J15" i="1"/>
  <c r="Z21" i="1"/>
  <c r="Q104" i="1"/>
  <c r="U28" i="1"/>
  <c r="K21" i="1"/>
  <c r="O30" i="1"/>
  <c r="J64" i="1"/>
  <c r="P16" i="1"/>
  <c r="AJ74" i="1"/>
  <c r="T44" i="1"/>
  <c r="Y18" i="1"/>
  <c r="AT54" i="1"/>
  <c r="AU28" i="1"/>
  <c r="Q53" i="1"/>
  <c r="R27" i="1"/>
  <c r="C86" i="1"/>
  <c r="N65" i="1"/>
  <c r="BV64" i="1"/>
  <c r="AQ36" i="1"/>
  <c r="AR94" i="1"/>
  <c r="J47" i="1"/>
  <c r="H90" i="1"/>
  <c r="M46" i="1"/>
  <c r="AM81" i="1"/>
  <c r="L62" i="1"/>
  <c r="K59" i="1"/>
  <c r="B55" i="1"/>
  <c r="AS19" i="1"/>
  <c r="T31" i="1"/>
  <c r="R28" i="1"/>
  <c r="AT41" i="1"/>
  <c r="AL28" i="1"/>
  <c r="Q40" i="1"/>
  <c r="S17" i="1"/>
  <c r="BC11" i="1"/>
  <c r="O43" i="1"/>
  <c r="S23" i="1"/>
  <c r="G27" i="1"/>
  <c r="AJ30" i="1"/>
  <c r="E21" i="1"/>
  <c r="Q33" i="1"/>
  <c r="S13" i="1"/>
  <c r="AF44" i="1"/>
  <c r="AP26" i="1"/>
  <c r="S27" i="1"/>
  <c r="AA17" i="1"/>
  <c r="U45" i="1"/>
  <c r="AG29" i="1"/>
  <c r="AI9" i="1"/>
  <c r="AG17" i="1"/>
  <c r="Y17" i="1"/>
  <c r="O40" i="1"/>
  <c r="AD10" i="1"/>
  <c r="AM40" i="1"/>
  <c r="Q39" i="1"/>
  <c r="AU45" i="1"/>
  <c r="X43" i="1"/>
  <c r="Q44" i="1"/>
  <c r="B40" i="1"/>
  <c r="BW47" i="1"/>
  <c r="X12" i="1"/>
  <c r="J12" i="1"/>
  <c r="AT18" i="1"/>
  <c r="AF45" i="1"/>
  <c r="V54" i="1"/>
  <c r="I14" i="1"/>
  <c r="P12" i="1"/>
  <c r="X44" i="1"/>
  <c r="G55" i="1"/>
  <c r="C16" i="1"/>
  <c r="J10" i="1"/>
  <c r="AC30" i="1"/>
  <c r="AH72" i="1"/>
  <c r="AP30" i="1"/>
  <c r="AA29" i="1"/>
  <c r="AC36" i="1"/>
  <c r="E79" i="1"/>
  <c r="AN42" i="1"/>
  <c r="AI112" i="1"/>
  <c r="BC143" i="1"/>
  <c r="AI104" i="1"/>
  <c r="J119" i="1"/>
  <c r="B104" i="1"/>
  <c r="B59" i="1"/>
  <c r="AU112" i="1"/>
  <c r="AU46" i="1"/>
  <c r="AA64" i="1"/>
  <c r="AU65" i="1"/>
  <c r="AI110" i="1"/>
  <c r="J57" i="1"/>
  <c r="C103" i="1"/>
  <c r="AA56" i="1"/>
  <c r="AM150" i="1"/>
  <c r="D63" i="1"/>
  <c r="E140" i="1"/>
  <c r="L122" i="1"/>
  <c r="AO81" i="1"/>
  <c r="Z120" i="1"/>
  <c r="AH80" i="1"/>
  <c r="AM90" i="1"/>
  <c r="O116" i="1"/>
  <c r="G54" i="1"/>
  <c r="Z60" i="1"/>
  <c r="AE54" i="1"/>
  <c r="R66" i="1"/>
  <c r="O71" i="1"/>
  <c r="AP66" i="1"/>
  <c r="AL80" i="1"/>
  <c r="U106" i="1"/>
  <c r="AB126" i="1"/>
  <c r="AD59" i="1"/>
  <c r="C85" i="1"/>
  <c r="AH129" i="1"/>
  <c r="U55" i="1"/>
  <c r="AG61" i="1"/>
  <c r="AS55" i="1"/>
  <c r="AQ97" i="1"/>
  <c r="X126" i="1"/>
  <c r="AT96" i="1"/>
  <c r="B112" i="1"/>
  <c r="X71" i="1"/>
  <c r="D92" i="1"/>
  <c r="X72" i="1"/>
  <c r="F41" i="1"/>
  <c r="O47" i="1"/>
  <c r="AI47" i="1"/>
  <c r="AN62" i="1"/>
  <c r="K55" i="1"/>
  <c r="L70" i="1"/>
  <c r="N69" i="1"/>
  <c r="AI58" i="1"/>
  <c r="BC52" i="1"/>
  <c r="N12" i="1"/>
  <c r="AJ22" i="1"/>
  <c r="G21" i="1"/>
  <c r="AO11" i="1"/>
  <c r="L38" i="1"/>
  <c r="B44" i="1"/>
  <c r="D46" i="1"/>
  <c r="AR82" i="1"/>
  <c r="AR21" i="1"/>
  <c r="U30" i="1"/>
  <c r="AO30" i="1"/>
  <c r="BV71" i="1"/>
  <c r="Q38" i="1"/>
  <c r="Q17" i="1"/>
  <c r="AN16" i="1"/>
  <c r="P67" i="1"/>
  <c r="S58" i="1"/>
  <c r="AQ34" i="1"/>
  <c r="AD44" i="1"/>
  <c r="I43" i="1"/>
  <c r="AI21" i="1"/>
  <c r="L32" i="1"/>
  <c r="Z40" i="1"/>
  <c r="L63" i="1"/>
  <c r="AC10" i="1"/>
  <c r="AM24" i="1"/>
  <c r="J23" i="1"/>
  <c r="BW60" i="1"/>
  <c r="AI32" i="1"/>
  <c r="G41" i="1"/>
  <c r="AB41" i="1"/>
  <c r="C57" i="1"/>
  <c r="AQ52" i="1"/>
  <c r="L27" i="1"/>
  <c r="AL37" i="1"/>
  <c r="I36" i="1"/>
  <c r="AB16" i="1"/>
  <c r="N10" i="1"/>
  <c r="D14" i="1"/>
  <c r="T60" i="1"/>
  <c r="AR83" i="1"/>
  <c r="R81" i="1"/>
  <c r="Z58" i="1"/>
  <c r="AR86" i="1"/>
  <c r="L11" i="1"/>
  <c r="AL21" i="1"/>
  <c r="AR90" i="1"/>
  <c r="H99" i="1"/>
  <c r="X34" i="1"/>
  <c r="O44" i="1"/>
  <c r="AP44" i="1"/>
  <c r="B32" i="1"/>
  <c r="T75" i="1"/>
  <c r="AO9" i="1"/>
  <c r="AI33" i="1"/>
  <c r="AB91" i="1"/>
  <c r="N23" i="1"/>
  <c r="BW26" i="1"/>
  <c r="O24" i="1"/>
  <c r="AN32" i="1"/>
  <c r="AB14" i="1"/>
  <c r="M45" i="1"/>
  <c r="AF17" i="1"/>
  <c r="D45" i="1"/>
  <c r="N50" i="1"/>
  <c r="N29" i="1"/>
  <c r="AA14" i="1"/>
  <c r="C42" i="1"/>
  <c r="AT35" i="1"/>
  <c r="AI27" i="1"/>
  <c r="G10" i="1"/>
  <c r="E38" i="1"/>
  <c r="AD30" i="1"/>
  <c r="W11" i="1"/>
  <c r="S31" i="1"/>
  <c r="R21" i="1"/>
  <c r="AK43" i="1"/>
  <c r="AT21" i="1"/>
  <c r="Z25" i="1"/>
  <c r="AL54" i="1"/>
  <c r="H13" i="1"/>
  <c r="D36" i="1"/>
  <c r="AH22" i="1"/>
  <c r="AS22" i="1"/>
  <c r="AF39" i="1"/>
  <c r="E88" i="1"/>
  <c r="G31" i="1"/>
  <c r="Q23" i="1"/>
  <c r="J109" i="1"/>
  <c r="F124" i="1"/>
  <c r="BV89" i="1"/>
  <c r="AK62" i="1"/>
  <c r="AT133" i="1"/>
  <c r="AU64" i="1"/>
  <c r="AE64" i="1"/>
  <c r="R70" i="1"/>
  <c r="AG100" i="1"/>
  <c r="E84" i="1"/>
  <c r="AO118" i="1"/>
  <c r="AF78" i="1"/>
  <c r="BV91" i="1"/>
  <c r="I64" i="1"/>
  <c r="W75" i="1"/>
  <c r="AE21" i="1"/>
  <c r="AN64" i="1"/>
  <c r="AB44" i="1"/>
  <c r="AK9" i="1"/>
  <c r="AR67" i="1"/>
  <c r="U26" i="1"/>
  <c r="AF32" i="1"/>
  <c r="AO18" i="1"/>
  <c r="V70" i="1"/>
  <c r="AN23" i="1"/>
  <c r="BV32" i="1"/>
  <c r="AK88" i="1"/>
  <c r="U88" i="1"/>
  <c r="AQ22" i="1"/>
  <c r="V47" i="1"/>
  <c r="L14" i="1"/>
  <c r="X42" i="1"/>
  <c r="AH58" i="1"/>
  <c r="AH41" i="1"/>
  <c r="I61" i="1"/>
  <c r="AH40" i="1"/>
  <c r="E46" i="1"/>
  <c r="O11" i="1"/>
  <c r="N19" i="1"/>
  <c r="C33" i="1"/>
  <c r="W26" i="1"/>
  <c r="AD26" i="1"/>
  <c r="X28" i="1"/>
  <c r="AP47" i="1"/>
  <c r="E44" i="1"/>
  <c r="AG110" i="1"/>
  <c r="AG109" i="1"/>
  <c r="Q133" i="1"/>
  <c r="AE127" i="1"/>
  <c r="AE169" i="1"/>
  <c r="AU121" i="1"/>
  <c r="AG136" i="1"/>
  <c r="N81" i="1"/>
  <c r="AD132" i="1"/>
  <c r="AC88" i="1"/>
  <c r="Q72" i="1"/>
  <c r="AF55" i="1"/>
  <c r="J115" i="1"/>
  <c r="AB75" i="1"/>
  <c r="BW61" i="1"/>
  <c r="E48" i="1"/>
  <c r="AE120" i="1"/>
  <c r="O105" i="1"/>
  <c r="AQ57" i="1"/>
  <c r="T89" i="1"/>
  <c r="AD73" i="1"/>
  <c r="P83" i="1"/>
  <c r="Y72" i="1"/>
  <c r="AJ68" i="1"/>
  <c r="AK73" i="1"/>
  <c r="K67" i="1"/>
  <c r="Q82" i="1"/>
  <c r="BB95" i="1"/>
  <c r="Y117" i="1"/>
  <c r="AJ84" i="1"/>
  <c r="V99" i="1"/>
  <c r="AF108" i="1"/>
  <c r="Y58" i="1"/>
  <c r="AL66" i="1"/>
  <c r="AL59" i="1"/>
  <c r="AF51" i="1"/>
  <c r="AG56" i="1"/>
  <c r="G50" i="1"/>
  <c r="AH120" i="1"/>
  <c r="H74" i="1"/>
  <c r="AR96" i="1"/>
  <c r="AT113" i="1"/>
  <c r="AQ69" i="1"/>
  <c r="C78" i="1"/>
  <c r="AT68" i="1"/>
  <c r="L86" i="1"/>
  <c r="AL15" i="1"/>
  <c r="N17" i="1"/>
  <c r="AB103" i="1"/>
  <c r="AO50" i="1"/>
  <c r="J25" i="1"/>
  <c r="AF35" i="1"/>
  <c r="C34" i="1"/>
  <c r="AA83" i="1"/>
  <c r="D44" i="1"/>
  <c r="AD54" i="1"/>
  <c r="BW54" i="1"/>
  <c r="AE43" i="1"/>
  <c r="O16" i="1"/>
  <c r="AG13" i="1"/>
  <c r="B35" i="1"/>
  <c r="BB28" i="1"/>
  <c r="Y41" i="1"/>
  <c r="AJ14" i="1"/>
  <c r="G13" i="1"/>
  <c r="AA66" i="1"/>
  <c r="AF22" i="1"/>
  <c r="I31" i="1"/>
  <c r="AC31" i="1"/>
  <c r="AA62" i="1"/>
  <c r="BC55" i="1"/>
  <c r="J27" i="1"/>
  <c r="AF37" i="1"/>
  <c r="C36" i="1"/>
  <c r="BW44" i="1"/>
  <c r="AL10" i="1"/>
  <c r="X10" i="1"/>
  <c r="BC100" i="1"/>
  <c r="K23" i="1"/>
  <c r="C12" i="1"/>
  <c r="F11" i="1"/>
  <c r="AJ55" i="1"/>
  <c r="E15" i="1"/>
  <c r="AA25" i="1"/>
  <c r="AU25" i="1"/>
  <c r="R53" i="1"/>
  <c r="R48" i="1"/>
  <c r="AB21" i="1"/>
  <c r="E30" i="1"/>
  <c r="Y30" i="1"/>
  <c r="D17" i="1"/>
  <c r="N39" i="1"/>
  <c r="AR37" i="1"/>
  <c r="AS71" i="1"/>
  <c r="B29" i="1"/>
  <c r="X39" i="1"/>
  <c r="AR39" i="1"/>
  <c r="BC83" i="1"/>
  <c r="BB16" i="1"/>
  <c r="V11" i="1"/>
  <c r="D9" i="1"/>
  <c r="Q113" i="1"/>
  <c r="X74" i="1"/>
  <c r="BV29" i="1"/>
  <c r="AE10" i="1"/>
  <c r="AB70" i="1"/>
  <c r="C47" i="1"/>
  <c r="AN19" i="1"/>
  <c r="L75" i="1"/>
  <c r="L46" i="1"/>
  <c r="N11" i="1"/>
  <c r="AO45" i="1"/>
  <c r="BV14" i="1"/>
  <c r="O23" i="1"/>
  <c r="AU11" i="1"/>
  <c r="AC19" i="1"/>
  <c r="K31" i="1"/>
  <c r="AE44" i="1"/>
  <c r="Y46" i="1"/>
  <c r="H24" i="1"/>
  <c r="BV47" i="1"/>
  <c r="AM34" i="1"/>
  <c r="AJ62" i="1"/>
  <c r="AN21" i="1"/>
  <c r="AN71" i="1"/>
  <c r="AS38" i="1"/>
  <c r="C23" i="1"/>
  <c r="AN22" i="1"/>
  <c r="BC16" i="1"/>
  <c r="BC74" i="1"/>
  <c r="AS151" i="1"/>
  <c r="AF84" i="1"/>
  <c r="C108" i="1"/>
  <c r="AR49" i="1"/>
  <c r="AT93" i="1"/>
  <c r="F53" i="1"/>
  <c r="AT71" i="1"/>
  <c r="L143" i="1"/>
  <c r="AC58" i="1"/>
  <c r="C123" i="1"/>
  <c r="N73" i="1"/>
  <c r="P117" i="1"/>
  <c r="AJ135" i="1"/>
  <c r="AA112" i="1"/>
  <c r="AN105" i="1"/>
  <c r="X51" i="1"/>
  <c r="AM42" i="1"/>
  <c r="B22" i="1"/>
  <c r="AN91" i="1"/>
  <c r="AA42" i="1"/>
  <c r="BB23" i="1"/>
  <c r="AF30" i="1"/>
  <c r="AI46" i="1"/>
  <c r="AT16" i="1"/>
  <c r="AM39" i="1"/>
  <c r="AO24" i="1"/>
  <c r="D32" i="1"/>
  <c r="D86" i="1"/>
  <c r="BW13" i="1"/>
  <c r="X106" i="1"/>
  <c r="J38" i="1"/>
  <c r="AJ99" i="1"/>
  <c r="E22" i="1"/>
  <c r="BW31" i="1"/>
  <c r="M61" i="1"/>
  <c r="Y23" i="1"/>
  <c r="W42" i="1"/>
  <c r="J35" i="1"/>
  <c r="U46" i="1"/>
  <c r="T32" i="1"/>
  <c r="AG24" i="1"/>
  <c r="Q37" i="1"/>
  <c r="BW17" i="1"/>
  <c r="E29" i="1"/>
  <c r="S61" i="1"/>
  <c r="B16" i="1"/>
  <c r="U107" i="1"/>
  <c r="AT115" i="1"/>
  <c r="AO77" i="1"/>
  <c r="AG115" i="1"/>
  <c r="U116" i="1"/>
  <c r="H112" i="1"/>
  <c r="S127" i="1"/>
  <c r="AU67" i="1"/>
  <c r="AF118" i="1"/>
  <c r="L99" i="1"/>
  <c r="AD109" i="1"/>
  <c r="AG60" i="1"/>
  <c r="AR79" i="1"/>
  <c r="Z85" i="1"/>
  <c r="Z109" i="1"/>
  <c r="M167" i="1"/>
  <c r="AJ144" i="1"/>
  <c r="AT122" i="1"/>
  <c r="AC52" i="1"/>
  <c r="S100" i="1"/>
  <c r="L112" i="1"/>
  <c r="BC50" i="1"/>
  <c r="H158" i="1"/>
  <c r="B77" i="1"/>
  <c r="AG88" i="1"/>
  <c r="AN96" i="1"/>
  <c r="AI66" i="1"/>
  <c r="AP76" i="1"/>
  <c r="AA65" i="1"/>
  <c r="BB112" i="1"/>
  <c r="C75" i="1"/>
  <c r="S122" i="1"/>
  <c r="BV113" i="1"/>
  <c r="R78" i="1"/>
  <c r="W110" i="1"/>
  <c r="C77" i="1"/>
  <c r="M87" i="1"/>
  <c r="V111" i="1"/>
  <c r="V53" i="1"/>
  <c r="K58" i="1"/>
  <c r="AT53" i="1"/>
  <c r="AG65" i="1"/>
  <c r="AD70" i="1"/>
  <c r="D64" i="1"/>
  <c r="O77" i="1"/>
  <c r="AL16" i="1"/>
  <c r="K25" i="1"/>
  <c r="AE25" i="1"/>
  <c r="V96" i="1"/>
  <c r="G33" i="1"/>
  <c r="E43" i="1"/>
  <c r="AF43" i="1"/>
  <c r="AP92" i="1"/>
  <c r="AG72" i="1"/>
  <c r="AH39" i="1"/>
  <c r="S19" i="1"/>
  <c r="BW18" i="1"/>
  <c r="AE37" i="1"/>
  <c r="B43" i="1"/>
  <c r="D52" i="1"/>
  <c r="D10" i="1"/>
  <c r="AO91" i="1"/>
  <c r="R37" i="1"/>
  <c r="Z14" i="1"/>
  <c r="D12" i="1"/>
  <c r="AA98" i="1"/>
  <c r="AK41" i="1"/>
  <c r="U22" i="1"/>
  <c r="AO22" i="1"/>
  <c r="E76" i="1"/>
  <c r="U50" i="1"/>
  <c r="W16" i="1"/>
  <c r="AU18" i="1"/>
  <c r="AT110" i="1"/>
  <c r="AL13" i="1"/>
  <c r="G26" i="1"/>
  <c r="AC32" i="1"/>
  <c r="W73" i="1"/>
  <c r="AJ31" i="1"/>
  <c r="M40" i="1"/>
  <c r="AG40" i="1"/>
  <c r="S85" i="1"/>
  <c r="C19" i="1"/>
  <c r="AP15" i="1"/>
  <c r="AS14" i="1"/>
  <c r="AR135" i="1"/>
  <c r="F77" i="1"/>
  <c r="AA31" i="1"/>
  <c r="P11" i="1"/>
  <c r="J73" i="1"/>
  <c r="BC53" i="1"/>
  <c r="AC20" i="1"/>
  <c r="T99" i="1"/>
  <c r="BB38" i="1"/>
  <c r="G43" i="1"/>
  <c r="AA43" i="1"/>
  <c r="X53" i="1"/>
  <c r="C51" i="1"/>
  <c r="O62" i="1"/>
  <c r="AP62" i="1"/>
  <c r="AO101" i="1"/>
  <c r="AO48" i="1"/>
  <c r="V15" i="1"/>
  <c r="AB18" i="1"/>
  <c r="BB18" i="1"/>
  <c r="AE97" i="1"/>
  <c r="S33" i="1"/>
  <c r="AI39" i="1"/>
  <c r="V35" i="1"/>
  <c r="G24" i="1"/>
  <c r="AK40" i="1"/>
  <c r="O28" i="1"/>
  <c r="AL41" i="1"/>
  <c r="AS25" i="1"/>
  <c r="F27" i="1"/>
  <c r="AD41" i="1"/>
  <c r="F33" i="1"/>
  <c r="U49" i="1"/>
  <c r="AO27" i="1"/>
  <c r="V14" i="1"/>
  <c r="AT50" i="1"/>
  <c r="P13" i="1"/>
  <c r="N61" i="1"/>
  <c r="AD31" i="1"/>
  <c r="H11" i="1"/>
  <c r="BW69" i="1"/>
  <c r="AE32" i="1"/>
  <c r="B10" i="1"/>
  <c r="AL25" i="1"/>
  <c r="L18" i="1"/>
  <c r="Q15" i="1"/>
  <c r="AL22" i="1"/>
  <c r="T22" i="1"/>
  <c r="AA37" i="1"/>
  <c r="I42" i="1"/>
  <c r="K96" i="1"/>
  <c r="X110" i="1"/>
  <c r="AQ59" i="1"/>
  <c r="AO102" i="1"/>
  <c r="S108" i="1"/>
  <c r="AK51" i="1"/>
  <c r="J124" i="1"/>
  <c r="AC75" i="1"/>
  <c r="AL150" i="1"/>
  <c r="R122" i="1"/>
  <c r="L90" i="1"/>
  <c r="L76" i="1"/>
  <c r="Y54" i="1"/>
  <c r="D30" i="1"/>
  <c r="BV39" i="1"/>
  <c r="T79" i="1"/>
  <c r="P40" i="1"/>
  <c r="AF66" i="1"/>
  <c r="H27" i="1"/>
  <c r="AC39" i="1"/>
  <c r="M53" i="1"/>
  <c r="Y104" i="1"/>
  <c r="AF10" i="1"/>
  <c r="M33" i="1"/>
  <c r="S45" i="1"/>
  <c r="I29" i="1"/>
  <c r="Y96" i="1"/>
  <c r="AR40" i="1"/>
  <c r="L83" i="1"/>
  <c r="AQ35" i="1"/>
  <c r="P60" i="1"/>
  <c r="AQ40" i="1"/>
  <c r="AA26" i="1"/>
  <c r="BB43" i="1"/>
  <c r="AR20" i="1"/>
  <c r="AM196" i="1"/>
  <c r="AB160" i="1"/>
  <c r="L144" i="1"/>
  <c r="S64" i="1"/>
  <c r="F150" i="1"/>
  <c r="AT118" i="1"/>
  <c r="R112" i="1"/>
  <c r="BV98" i="1"/>
  <c r="AS114" i="1"/>
  <c r="D163" i="1"/>
  <c r="W165" i="1"/>
  <c r="L119" i="1"/>
  <c r="F163" i="1"/>
  <c r="D182" i="1"/>
  <c r="AL176" i="1"/>
  <c r="AQ119" i="1"/>
  <c r="AK86" i="1"/>
  <c r="C167" i="1"/>
  <c r="T141" i="1"/>
  <c r="AP144" i="1"/>
  <c r="U170" i="1"/>
  <c r="Z152" i="1"/>
  <c r="AI122" i="1"/>
  <c r="R113" i="1"/>
  <c r="AO124" i="1"/>
  <c r="AP45" i="1"/>
  <c r="Z172" i="1"/>
  <c r="AQ112" i="1"/>
  <c r="BB81" i="1"/>
  <c r="Z93" i="1"/>
  <c r="H119" i="1"/>
  <c r="Y80" i="1"/>
  <c r="V97" i="1"/>
  <c r="X127" i="1"/>
  <c r="V150" i="1"/>
  <c r="AK141" i="1"/>
  <c r="W130" i="1"/>
  <c r="D61" i="1"/>
  <c r="K118" i="1"/>
  <c r="AF98" i="1"/>
  <c r="AP75" i="1"/>
  <c r="F82" i="1"/>
  <c r="K109" i="1"/>
  <c r="AB122" i="1"/>
  <c r="T85" i="1"/>
  <c r="AP116" i="1"/>
  <c r="E116" i="1"/>
  <c r="AK83" i="1"/>
  <c r="AI82" i="1"/>
  <c r="S84" i="1"/>
  <c r="V123" i="1"/>
  <c r="M113" i="1"/>
  <c r="AQ49" i="1"/>
  <c r="AA74" i="1"/>
  <c r="S73" i="1"/>
  <c r="D84" i="1"/>
  <c r="M119" i="1"/>
  <c r="AH124" i="1"/>
  <c r="W123" i="1"/>
  <c r="AM80" i="1"/>
  <c r="B108" i="1"/>
  <c r="AF62" i="1"/>
  <c r="U61" i="1"/>
  <c r="AT78" i="1"/>
  <c r="J92" i="1"/>
  <c r="F125" i="1"/>
  <c r="Y139" i="1"/>
  <c r="S99" i="1"/>
  <c r="N120" i="1"/>
  <c r="AG82" i="1"/>
  <c r="S150" i="1"/>
  <c r="C130" i="1"/>
  <c r="R95" i="1"/>
  <c r="T86" i="1"/>
  <c r="AM64" i="1"/>
  <c r="BW100" i="1"/>
  <c r="J95" i="1"/>
  <c r="BW161" i="1"/>
  <c r="N102" i="1"/>
  <c r="AI111" i="1"/>
  <c r="M108" i="1"/>
  <c r="AL120" i="1"/>
  <c r="AM131" i="1"/>
  <c r="B123" i="1"/>
  <c r="L59" i="1"/>
  <c r="W94" i="1"/>
  <c r="W93" i="1"/>
  <c r="I101" i="1"/>
  <c r="AM71" i="1"/>
  <c r="AP105" i="1"/>
  <c r="M93" i="1"/>
  <c r="C105" i="1"/>
  <c r="B52" i="1"/>
  <c r="BB82" i="1"/>
  <c r="AQ81" i="1"/>
  <c r="BW90" i="1"/>
  <c r="H64" i="1"/>
  <c r="AE131" i="1"/>
  <c r="H109" i="1"/>
  <c r="Y125" i="1"/>
  <c r="AR130" i="1"/>
  <c r="V119" i="1"/>
  <c r="J101" i="1"/>
  <c r="AM115" i="1"/>
  <c r="AK87" i="1"/>
  <c r="AO110" i="1"/>
  <c r="E115" i="1"/>
  <c r="AQ65" i="1"/>
  <c r="AT64" i="1"/>
  <c r="BB99" i="1"/>
  <c r="W72" i="1"/>
  <c r="G105" i="1"/>
  <c r="BB142" i="1"/>
  <c r="W103" i="1"/>
  <c r="S62" i="1"/>
  <c r="M69" i="1"/>
  <c r="E97" i="1"/>
  <c r="AU82" i="1"/>
  <c r="AM62" i="1"/>
  <c r="Q61" i="1"/>
  <c r="C44" i="1"/>
  <c r="AD34" i="1"/>
  <c r="Z19" i="1"/>
  <c r="S28" i="1"/>
  <c r="Q92" i="1"/>
  <c r="AC24" i="1"/>
  <c r="G38" i="1"/>
  <c r="AG14" i="1"/>
  <c r="R15" i="1"/>
  <c r="AI57" i="1"/>
  <c r="AU27" i="1"/>
  <c r="AR75" i="1"/>
  <c r="AE20" i="1"/>
  <c r="AT15" i="1"/>
  <c r="AJ82" i="1"/>
  <c r="Q55" i="1"/>
  <c r="AM17" i="1"/>
  <c r="AP9" i="1"/>
  <c r="BV38" i="1"/>
  <c r="AF26" i="1"/>
  <c r="AP69" i="1"/>
  <c r="AR54" i="1"/>
  <c r="C49" i="1"/>
  <c r="E31" i="1"/>
  <c r="D23" i="1"/>
  <c r="AM32" i="1"/>
  <c r="AU41" i="1"/>
  <c r="BW33" i="1"/>
  <c r="BW23" i="1"/>
  <c r="X63" i="1"/>
  <c r="W20" i="1"/>
  <c r="W10" i="1"/>
  <c r="AB32" i="1"/>
  <c r="AF95" i="1"/>
  <c r="AR95" i="1"/>
  <c r="B50" i="1"/>
  <c r="C24" i="1"/>
  <c r="AD61" i="1"/>
  <c r="AC34" i="1"/>
  <c r="I60" i="1"/>
  <c r="BC34" i="1"/>
  <c r="AC47" i="1"/>
  <c r="H78" i="1"/>
  <c r="P79" i="1"/>
  <c r="L42" i="1"/>
  <c r="AG33" i="1"/>
  <c r="K27" i="1"/>
  <c r="AK12" i="1"/>
  <c r="R26" i="1"/>
  <c r="BB120" i="1"/>
  <c r="X75" i="1"/>
  <c r="S74" i="1"/>
  <c r="AP64" i="1"/>
  <c r="W25" i="1"/>
  <c r="B37" i="1"/>
  <c r="BC35" i="1"/>
  <c r="C15" i="1"/>
  <c r="P34" i="1"/>
  <c r="AP14" i="1"/>
  <c r="BW24" i="1"/>
  <c r="R36" i="1"/>
  <c r="BB52" i="1"/>
  <c r="AN46" i="1"/>
  <c r="AC9" i="1"/>
  <c r="AN52" i="1"/>
  <c r="H72" i="1"/>
  <c r="AC108" i="1"/>
  <c r="K44" i="1"/>
  <c r="C39" i="1"/>
  <c r="AC33" i="1"/>
  <c r="F13" i="1"/>
  <c r="C31" i="1"/>
  <c r="H79" i="1"/>
  <c r="I48" i="1"/>
  <c r="AR124" i="1"/>
  <c r="AE9" i="1"/>
  <c r="B21" i="1"/>
  <c r="BC19" i="1"/>
  <c r="X31" i="1"/>
  <c r="P18" i="1"/>
  <c r="AR31" i="1"/>
  <c r="AJ47" i="1"/>
  <c r="O75" i="1"/>
  <c r="N106" i="1"/>
  <c r="AR46" i="1"/>
  <c r="J11" i="1"/>
  <c r="V50" i="1"/>
  <c r="W24" i="1"/>
  <c r="AP50" i="1"/>
  <c r="AQ24" i="1"/>
  <c r="P43" i="1"/>
  <c r="AA34" i="1"/>
  <c r="AI44" i="1"/>
  <c r="AF33" i="1"/>
  <c r="AN9" i="1"/>
  <c r="S35" i="1"/>
  <c r="H56" i="1"/>
  <c r="AK16" i="1"/>
  <c r="BW37" i="1"/>
  <c r="F10" i="1"/>
  <c r="BV34" i="1"/>
  <c r="AR16" i="1"/>
  <c r="I40" i="1"/>
  <c r="AR24" i="1"/>
  <c r="E34" i="1"/>
  <c r="T20" i="1"/>
  <c r="B17" i="1"/>
  <c r="BW14" i="1"/>
  <c r="S41" i="1"/>
  <c r="BW9" i="1"/>
  <c r="AB11" i="1"/>
  <c r="I20" i="1"/>
  <c r="V27" i="1"/>
  <c r="K14" i="1"/>
  <c r="Y137" i="1"/>
  <c r="AL87" i="1"/>
  <c r="U99" i="1"/>
  <c r="AA76" i="1"/>
  <c r="X84" i="1"/>
  <c r="BV103" i="1"/>
  <c r="AD87" i="1"/>
  <c r="B90" i="1"/>
  <c r="L148" i="1"/>
  <c r="AC113" i="1"/>
  <c r="M90" i="1"/>
  <c r="AQ139" i="1"/>
  <c r="AB107" i="1"/>
  <c r="W111" i="1"/>
  <c r="AS83" i="1"/>
  <c r="Q94" i="1"/>
  <c r="X178" i="1"/>
  <c r="AJ94" i="1"/>
  <c r="AC95" i="1"/>
  <c r="AF92" i="1"/>
  <c r="AI74" i="1"/>
  <c r="AH74" i="1"/>
  <c r="I73" i="1"/>
  <c r="AN58" i="1"/>
  <c r="H138" i="1"/>
  <c r="C83" i="1"/>
  <c r="G82" i="1"/>
  <c r="H121" i="1"/>
  <c r="AL62" i="1"/>
  <c r="C67" i="1"/>
  <c r="AA67" i="1"/>
  <c r="BW152" i="1"/>
  <c r="K123" i="1"/>
  <c r="AB119" i="1"/>
  <c r="F145" i="1"/>
  <c r="AM121" i="1"/>
  <c r="H94" i="1"/>
  <c r="X83" i="1"/>
  <c r="N141" i="1"/>
  <c r="R59" i="1"/>
  <c r="AF94" i="1"/>
  <c r="AJ83" i="1"/>
  <c r="U115" i="1"/>
  <c r="V93" i="1"/>
  <c r="AH93" i="1"/>
  <c r="T117" i="1"/>
  <c r="AB80" i="1"/>
  <c r="AB59" i="1"/>
  <c r="S83" i="1"/>
  <c r="AF67" i="1"/>
  <c r="BW78" i="1"/>
  <c r="AK110" i="1"/>
  <c r="C97" i="1"/>
  <c r="AL53" i="1"/>
  <c r="M50" i="1"/>
  <c r="AF58" i="1"/>
  <c r="J55" i="1"/>
  <c r="M52" i="1"/>
  <c r="AB100" i="1"/>
  <c r="M63" i="1"/>
  <c r="AS143" i="1"/>
  <c r="AJ123" i="1"/>
  <c r="AR105" i="1"/>
  <c r="AE101" i="1"/>
  <c r="Z99" i="1"/>
  <c r="T69" i="1"/>
  <c r="AB94" i="1"/>
  <c r="K102" i="1"/>
  <c r="F70" i="1"/>
  <c r="P113" i="1"/>
  <c r="K62" i="1"/>
  <c r="AC59" i="1"/>
  <c r="AD72" i="1"/>
  <c r="Q67" i="1"/>
  <c r="AQ62" i="1"/>
  <c r="AG119" i="1"/>
  <c r="B83" i="1"/>
  <c r="AB124" i="1"/>
  <c r="P95" i="1"/>
  <c r="AG48" i="1"/>
  <c r="AR120" i="1"/>
  <c r="AB120" i="1"/>
  <c r="AD67" i="1"/>
  <c r="G93" i="1"/>
  <c r="AU89" i="1"/>
  <c r="AG113" i="1"/>
  <c r="AK100" i="1"/>
  <c r="B92" i="1"/>
  <c r="AP88" i="1"/>
  <c r="AF59" i="1"/>
  <c r="Y50" i="1"/>
  <c r="N47" i="1"/>
  <c r="AA18" i="1"/>
  <c r="Y15" i="1"/>
  <c r="BV28" i="1"/>
  <c r="AS15" i="1"/>
  <c r="T27" i="1"/>
  <c r="W69" i="1"/>
  <c r="AM61" i="1"/>
  <c r="U23" i="1"/>
  <c r="BC36" i="1"/>
  <c r="AQ33" i="1"/>
  <c r="BC9" i="1"/>
  <c r="N32" i="1"/>
  <c r="AT47" i="1"/>
  <c r="C65" i="1"/>
  <c r="AC60" i="1"/>
  <c r="AH56" i="1"/>
  <c r="AQ55" i="1"/>
  <c r="AR29" i="1"/>
  <c r="AT69" i="1"/>
  <c r="U38" i="1"/>
  <c r="AG68" i="1"/>
  <c r="AO38" i="1"/>
  <c r="U53" i="1"/>
  <c r="V18" i="1"/>
  <c r="AM44" i="1"/>
  <c r="J14" i="1"/>
  <c r="AF13" i="1"/>
  <c r="U15" i="1"/>
  <c r="N24" i="1"/>
  <c r="AR28" i="1"/>
  <c r="AC12" i="1"/>
  <c r="U63" i="1"/>
  <c r="BV15" i="1"/>
  <c r="AB27" i="1"/>
  <c r="Z24" i="1"/>
  <c r="E36" i="1"/>
  <c r="AT24" i="1"/>
  <c r="Y36" i="1"/>
  <c r="AE93" i="1"/>
  <c r="BB78" i="1"/>
  <c r="V32" i="1"/>
  <c r="I46" i="1"/>
  <c r="AQ42" i="1"/>
  <c r="F38" i="1"/>
  <c r="O41" i="1"/>
  <c r="U37" i="1"/>
  <c r="AQ89" i="1"/>
  <c r="AA94" i="1"/>
  <c r="R69" i="1"/>
  <c r="D67" i="1"/>
  <c r="BC38" i="1"/>
  <c r="AR151" i="1"/>
  <c r="AU15" i="1"/>
  <c r="P122" i="1"/>
  <c r="AL14" i="1"/>
  <c r="M64" i="1"/>
  <c r="AL32" i="1"/>
  <c r="AE41" i="1"/>
  <c r="AE39" i="1"/>
  <c r="U16" i="1"/>
  <c r="K47" i="1"/>
  <c r="D56" i="1"/>
  <c r="AE16" i="1"/>
  <c r="AG54" i="1"/>
  <c r="AC14" i="1"/>
  <c r="BW21" i="1"/>
  <c r="AR18" i="1"/>
  <c r="W30" i="1"/>
  <c r="O17" i="1"/>
  <c r="AQ30" i="1"/>
  <c r="Z76" i="1"/>
  <c r="AE65" i="1"/>
  <c r="AN26" i="1"/>
  <c r="S38" i="1"/>
  <c r="Q35" i="1"/>
  <c r="AO17" i="1"/>
  <c r="AK35" i="1"/>
  <c r="X16" i="1"/>
  <c r="AT72" i="1"/>
  <c r="AA69" i="1"/>
  <c r="AR59" i="1"/>
  <c r="Q57" i="1"/>
  <c r="R31" i="1"/>
  <c r="D75" i="1"/>
  <c r="AN41" i="1"/>
  <c r="BV75" i="1"/>
  <c r="K40" i="1"/>
  <c r="AN56" i="1"/>
  <c r="AK10" i="1"/>
  <c r="M15" i="1"/>
  <c r="Z22" i="1"/>
  <c r="Y12" i="1"/>
  <c r="G25" i="1"/>
  <c r="BV35" i="1"/>
  <c r="BV100" i="1"/>
  <c r="M27" i="1"/>
  <c r="AO40" i="1"/>
  <c r="AI37" i="1"/>
  <c r="V22" i="1"/>
  <c r="F36" i="1"/>
  <c r="BV21" i="1"/>
  <c r="BV77" i="1"/>
  <c r="M109" i="1"/>
  <c r="F47" i="1"/>
  <c r="T13" i="1"/>
  <c r="AM51" i="1"/>
  <c r="AN25" i="1"/>
  <c r="J50" i="1"/>
  <c r="K24" i="1"/>
  <c r="AT74" i="1"/>
  <c r="AI102" i="1"/>
  <c r="L95" i="1"/>
  <c r="I84" i="1"/>
  <c r="P24" i="1"/>
  <c r="AR11" i="1"/>
  <c r="L13" i="1"/>
  <c r="U20" i="1"/>
  <c r="K12" i="1"/>
  <c r="AO20" i="1"/>
  <c r="P90" i="1"/>
  <c r="X23" i="1"/>
  <c r="I19" i="1"/>
  <c r="AD29" i="1"/>
  <c r="T57" i="1"/>
  <c r="AT43" i="1"/>
  <c r="M22" i="1"/>
  <c r="H95" i="1"/>
  <c r="AU26" i="1"/>
  <c r="J20" i="1"/>
  <c r="AU30" i="1"/>
  <c r="AC111" i="1"/>
  <c r="F29" i="1"/>
  <c r="AR22" i="1"/>
  <c r="BB31" i="1"/>
  <c r="AC29" i="1"/>
  <c r="AG10" i="1"/>
  <c r="AN11" i="1"/>
  <c r="M44" i="1"/>
  <c r="L56" i="1"/>
  <c r="AK72" i="1"/>
  <c r="AP12" i="1"/>
  <c r="P23" i="1"/>
  <c r="Y61" i="1"/>
  <c r="AG84" i="1"/>
  <c r="AA13" i="1"/>
  <c r="U24" i="1"/>
  <c r="AH9" i="1"/>
  <c r="BB33" i="1"/>
  <c r="AE82" i="1"/>
  <c r="AO10" i="1"/>
  <c r="BC31" i="1"/>
  <c r="N37" i="1"/>
  <c r="G89" i="1"/>
  <c r="AC18" i="1"/>
  <c r="AH32" i="1"/>
  <c r="O38" i="1"/>
  <c r="Q10" i="1"/>
  <c r="Q9" i="1"/>
  <c r="O29" i="1"/>
  <c r="H38" i="1"/>
  <c r="BW38" i="1"/>
  <c r="BV16" i="1"/>
  <c r="W33" i="1"/>
  <c r="E42" i="1"/>
  <c r="V115" i="1"/>
  <c r="AS112" i="1"/>
  <c r="N87" i="1"/>
  <c r="AF124" i="1"/>
  <c r="AK90" i="1"/>
  <c r="N138" i="1"/>
  <c r="B100" i="1"/>
  <c r="L113" i="1"/>
  <c r="G94" i="1"/>
  <c r="AL110" i="1"/>
  <c r="AC91" i="1"/>
  <c r="AH89" i="1"/>
  <c r="O69" i="1"/>
  <c r="AP83" i="1"/>
  <c r="G78" i="1"/>
  <c r="J102" i="1"/>
  <c r="T105" i="1"/>
  <c r="AN116" i="1"/>
  <c r="G62" i="1"/>
  <c r="S115" i="1"/>
  <c r="M72" i="1"/>
  <c r="AP94" i="1"/>
  <c r="K121" i="1"/>
  <c r="BB54" i="1"/>
  <c r="AG59" i="1"/>
  <c r="AJ108" i="1"/>
  <c r="AS48" i="1"/>
  <c r="AP53" i="1"/>
  <c r="P47" i="1"/>
  <c r="F51" i="1"/>
  <c r="AB109" i="1"/>
  <c r="AK107" i="1"/>
  <c r="S119" i="1"/>
  <c r="I79" i="1"/>
  <c r="S113" i="1"/>
  <c r="BV54" i="1"/>
  <c r="AI59" i="1"/>
  <c r="AB93" i="1"/>
  <c r="AG96" i="1"/>
  <c r="U123" i="1"/>
  <c r="E66" i="1"/>
  <c r="E83" i="1"/>
  <c r="O93" i="1"/>
  <c r="C82" i="1"/>
  <c r="M84" i="1"/>
  <c r="W31" i="1"/>
  <c r="AB10" i="1"/>
  <c r="BB10" i="1"/>
  <c r="V58" i="1"/>
  <c r="X18" i="1"/>
  <c r="BW28" i="1"/>
  <c r="U27" i="1"/>
  <c r="AO56" i="1"/>
  <c r="AO51" i="1"/>
  <c r="B23" i="1"/>
  <c r="X33" i="1"/>
  <c r="AR33" i="1"/>
  <c r="AQ28" i="1"/>
  <c r="AB42" i="1"/>
  <c r="R14" i="1"/>
  <c r="Q13" i="1"/>
  <c r="R55" i="1"/>
  <c r="AI22" i="1"/>
  <c r="H31" i="1"/>
  <c r="AB31" i="1"/>
  <c r="BW68" i="1"/>
  <c r="D39" i="1"/>
  <c r="BC21" i="1"/>
  <c r="AJ20" i="1"/>
  <c r="AE74" i="1"/>
  <c r="AJ59" i="1"/>
  <c r="X79" i="1"/>
  <c r="AB78" i="1"/>
  <c r="AC57" i="1"/>
  <c r="F20" i="1"/>
  <c r="R17" i="1"/>
  <c r="AT40" i="1"/>
  <c r="AK127" i="1"/>
  <c r="D15" i="1"/>
  <c r="AD25" i="1"/>
  <c r="BW25" i="1"/>
  <c r="D57" i="1"/>
  <c r="Z33" i="1"/>
  <c r="Y43" i="1"/>
  <c r="D42" i="1"/>
  <c r="M54" i="1"/>
  <c r="T52" i="1"/>
  <c r="H63" i="1"/>
  <c r="AU63" i="1"/>
  <c r="AU51" i="1"/>
  <c r="B14" i="1"/>
  <c r="K39" i="1"/>
  <c r="X14" i="1"/>
  <c r="P22" i="1"/>
  <c r="AP32" i="1"/>
  <c r="M31" i="1"/>
  <c r="N66" i="1"/>
  <c r="AL40" i="1"/>
  <c r="AT46" i="1"/>
  <c r="Q45" i="1"/>
  <c r="G63" i="1"/>
  <c r="AH85" i="1"/>
  <c r="AU48" i="1"/>
  <c r="BV37" i="1"/>
  <c r="AN36" i="1"/>
  <c r="O59" i="1"/>
  <c r="AQ13" i="1"/>
  <c r="BV88" i="1"/>
  <c r="B11" i="1"/>
  <c r="Z89" i="1"/>
  <c r="E24" i="1"/>
  <c r="AD9" i="1"/>
  <c r="F25" i="1"/>
  <c r="AF12" i="1"/>
  <c r="Y21" i="1"/>
  <c r="AG45" i="1"/>
  <c r="W18" i="1"/>
  <c r="J32" i="1"/>
  <c r="Z20" i="1"/>
  <c r="X24" i="1"/>
  <c r="BW40" i="1"/>
  <c r="N22" i="1"/>
  <c r="AC23" i="1"/>
  <c r="AK26" i="1"/>
  <c r="V38" i="1"/>
  <c r="AK27" i="1"/>
  <c r="AL27" i="1"/>
  <c r="L15" i="1"/>
  <c r="AG16" i="1"/>
  <c r="W23" i="1"/>
  <c r="N15" i="1"/>
  <c r="AF20" i="1"/>
  <c r="F34" i="1"/>
  <c r="L30" i="1"/>
  <c r="AD37" i="1"/>
  <c r="AJ12" i="1"/>
  <c r="F69" i="1"/>
  <c r="V33" i="1"/>
  <c r="AP38" i="1"/>
  <c r="AP36" i="1"/>
  <c r="AU13" i="1"/>
  <c r="AT31" i="1"/>
  <c r="BW130" i="1"/>
  <c r="N103" i="1"/>
  <c r="AG94" i="1"/>
  <c r="K85" i="1"/>
  <c r="M101" i="1"/>
  <c r="Q97" i="1"/>
  <c r="AQ71" i="1"/>
  <c r="BC78" i="1"/>
  <c r="V88" i="1"/>
  <c r="K87" i="1"/>
  <c r="T65" i="1"/>
  <c r="G64" i="1"/>
  <c r="AI138" i="1"/>
  <c r="AL58" i="1"/>
  <c r="BW70" i="1"/>
  <c r="T78" i="1"/>
  <c r="AB83" i="1"/>
  <c r="X122" i="1"/>
  <c r="AT34" i="1"/>
  <c r="Y11" i="1"/>
  <c r="X111" i="1"/>
  <c r="AN24" i="1"/>
  <c r="Z16" i="1"/>
  <c r="J96" i="1"/>
  <c r="T21" i="1"/>
  <c r="AT44" i="1"/>
  <c r="AH10" i="1"/>
  <c r="AO37" i="1"/>
  <c r="T66" i="1"/>
  <c r="M16" i="1"/>
  <c r="AJ40" i="1"/>
  <c r="Q11" i="1"/>
  <c r="BC57" i="1"/>
  <c r="R56" i="1"/>
  <c r="BV36" i="1"/>
  <c r="H32" i="1"/>
  <c r="AI41" i="1"/>
  <c r="AC42" i="1"/>
  <c r="H37" i="1"/>
  <c r="BV40" i="1"/>
  <c r="T25" i="1"/>
  <c r="AB29" i="1"/>
  <c r="AU24" i="1"/>
  <c r="Q41" i="1"/>
  <c r="BV26" i="1"/>
  <c r="AD152" i="1"/>
  <c r="K134" i="1"/>
  <c r="T139" i="1"/>
  <c r="AB151" i="1"/>
  <c r="AB97" i="1"/>
  <c r="AT121" i="1"/>
  <c r="O110" i="1"/>
  <c r="X70" i="1"/>
  <c r="I90" i="1"/>
  <c r="D99" i="1"/>
  <c r="W120" i="1"/>
  <c r="O73" i="1"/>
  <c r="O107" i="1"/>
  <c r="L96" i="1"/>
  <c r="AI117" i="1"/>
  <c r="AC54" i="1"/>
  <c r="BW119" i="1"/>
  <c r="AP95" i="1"/>
  <c r="B70" i="1"/>
  <c r="AT94" i="1"/>
  <c r="AI70" i="1"/>
  <c r="AP80" i="1"/>
  <c r="G119" i="1"/>
  <c r="N49" i="1"/>
  <c r="K54" i="1"/>
  <c r="AL49" i="1"/>
  <c r="T124" i="1"/>
  <c r="V66" i="1"/>
  <c r="T120" i="1"/>
  <c r="AM70" i="1"/>
  <c r="BB130" i="1"/>
  <c r="AR97" i="1"/>
  <c r="BB104" i="1"/>
  <c r="O65" i="1"/>
  <c r="AO148" i="1"/>
  <c r="X50" i="1"/>
  <c r="Y55" i="1"/>
  <c r="BB50" i="1"/>
  <c r="BC87" i="1"/>
  <c r="F96" i="1"/>
  <c r="AU86" i="1"/>
  <c r="AP102" i="1"/>
  <c r="Q93" i="1"/>
  <c r="AT86" i="1"/>
  <c r="AE67" i="1"/>
  <c r="N36" i="1"/>
  <c r="V42" i="1"/>
  <c r="AP42" i="1"/>
  <c r="E50" i="1"/>
  <c r="R50" i="1"/>
  <c r="D60" i="1"/>
  <c r="AD60" i="1"/>
  <c r="C95" i="1"/>
  <c r="C46" i="1"/>
  <c r="AE12" i="1"/>
  <c r="AQ17" i="1"/>
  <c r="N16" i="1"/>
  <c r="AC87" i="1"/>
  <c r="BW32" i="1"/>
  <c r="E9" i="1"/>
  <c r="AB38" i="1"/>
  <c r="AB66" i="1"/>
  <c r="U14" i="1"/>
  <c r="X25" i="1"/>
  <c r="AR25" i="1"/>
  <c r="V61" i="1"/>
  <c r="T33" i="1"/>
  <c r="AB43" i="1"/>
  <c r="BW43" i="1"/>
  <c r="W59" i="1"/>
  <c r="AB53" i="1"/>
  <c r="BW29" i="1"/>
  <c r="W38" i="1"/>
  <c r="AQ38" i="1"/>
  <c r="AE31" i="1"/>
  <c r="AA15" i="1"/>
  <c r="BW20" i="1"/>
  <c r="BW56" i="1"/>
  <c r="AH30" i="1"/>
  <c r="AT19" i="1"/>
  <c r="Q18" i="1"/>
  <c r="AB54" i="1"/>
  <c r="AP27" i="1"/>
  <c r="O36" i="1"/>
  <c r="AI36" i="1"/>
  <c r="J52" i="1"/>
  <c r="V129" i="1"/>
  <c r="S22" i="1"/>
  <c r="AS32" i="1"/>
  <c r="L31" i="1"/>
  <c r="AD27" i="1"/>
  <c r="E40" i="1"/>
  <c r="C11" i="1"/>
  <c r="J54" i="1"/>
  <c r="Y68" i="1"/>
  <c r="T67" i="1"/>
  <c r="BB62" i="1"/>
  <c r="AM102" i="1"/>
  <c r="BB9" i="1"/>
  <c r="AS16" i="1"/>
  <c r="H54" i="1"/>
  <c r="R84" i="1"/>
  <c r="AE29" i="1"/>
  <c r="D38" i="1"/>
  <c r="X38" i="1"/>
  <c r="I27" i="1"/>
  <c r="AS57" i="1"/>
  <c r="BW30" i="1"/>
  <c r="Y19" i="1"/>
  <c r="F50" i="1"/>
  <c r="U18" i="1"/>
  <c r="N54" i="1"/>
  <c r="V19" i="1"/>
  <c r="X19" i="1"/>
  <c r="BB36" i="1"/>
  <c r="B28" i="1"/>
  <c r="AD38" i="1"/>
  <c r="L35" i="1"/>
  <c r="BB44" i="1"/>
  <c r="AE14" i="1"/>
  <c r="AI18" i="1"/>
  <c r="B18" i="1"/>
  <c r="AK36" i="1"/>
  <c r="T9" i="1"/>
  <c r="S15" i="1"/>
  <c r="O15" i="1"/>
  <c r="V41" i="1"/>
  <c r="W47" i="1"/>
  <c r="O149" i="1"/>
  <c r="BV101" i="1"/>
  <c r="Q66" i="1"/>
  <c r="X109" i="1"/>
  <c r="AI105" i="1"/>
  <c r="J130" i="1"/>
  <c r="S86" i="1"/>
  <c r="AD53" i="1"/>
  <c r="AL91" i="1"/>
  <c r="AS50" i="1"/>
  <c r="Y88" i="1"/>
  <c r="AH76" i="1"/>
  <c r="AE57" i="1"/>
  <c r="AD105" i="1"/>
  <c r="U80" i="1"/>
  <c r="F58" i="1"/>
  <c r="Z70" i="1"/>
  <c r="I87" i="1"/>
  <c r="X30" i="1"/>
  <c r="H44" i="1"/>
  <c r="L82" i="1"/>
  <c r="AP81" i="1"/>
  <c r="O12" i="1"/>
  <c r="I39" i="1"/>
  <c r="AJ44" i="1"/>
  <c r="AM79" i="1"/>
  <c r="L10" i="1"/>
  <c r="AH33" i="1"/>
  <c r="R88" i="1"/>
  <c r="BV9" i="1"/>
  <c r="AF21" i="1"/>
  <c r="L116" i="1"/>
  <c r="AJ34" i="1"/>
  <c r="C26" i="1"/>
  <c r="AK11" i="1"/>
  <c r="AO32" i="1"/>
  <c r="AM52" i="1"/>
  <c r="AI61" i="1"/>
  <c r="AG46" i="1"/>
  <c r="F44" i="1"/>
  <c r="AQ9" i="1"/>
  <c r="R32" i="1"/>
  <c r="W28" i="1"/>
  <c r="I23" i="1"/>
  <c r="Q27" i="1"/>
  <c r="AQ21" i="1"/>
  <c r="AF31" i="1"/>
  <c r="AJ16" i="1"/>
  <c r="AK97" i="1"/>
  <c r="L102" i="1"/>
  <c r="G113" i="1"/>
  <c r="AS111" i="1"/>
  <c r="AU108" i="1"/>
  <c r="AL83" i="1"/>
  <c r="D100" i="1"/>
  <c r="Q78" i="1"/>
  <c r="BV118" i="1"/>
  <c r="AH86" i="1"/>
  <c r="AF53" i="1"/>
  <c r="AD120" i="1"/>
  <c r="Q99" i="1"/>
  <c r="R74" i="1"/>
  <c r="I128" i="1"/>
  <c r="AF109" i="1"/>
  <c r="V109" i="1"/>
  <c r="M75" i="1"/>
  <c r="B64" i="1"/>
  <c r="BW66" i="1"/>
  <c r="AU71" i="1"/>
  <c r="Y65" i="1"/>
  <c r="AU103" i="1"/>
  <c r="O74" i="1"/>
  <c r="V84" i="1"/>
  <c r="U136" i="1"/>
  <c r="AG64" i="1"/>
  <c r="T74" i="1"/>
  <c r="AJ63" i="1"/>
  <c r="AF159" i="1"/>
  <c r="AP112" i="1"/>
  <c r="AE123" i="1"/>
  <c r="N91" i="1"/>
  <c r="Q59" i="1"/>
  <c r="G110" i="1"/>
  <c r="AJ70" i="1"/>
  <c r="AR92" i="1"/>
  <c r="AJ111" i="1"/>
  <c r="N52" i="1"/>
  <c r="K57" i="1"/>
  <c r="AJ102" i="1"/>
  <c r="G46" i="1"/>
  <c r="D51" i="1"/>
  <c r="AE46" i="1"/>
  <c r="U119" i="1"/>
  <c r="Z27" i="1"/>
  <c r="BB37" i="1"/>
  <c r="S36" i="1"/>
  <c r="BV84" i="1"/>
  <c r="AC46" i="1"/>
  <c r="K35" i="1"/>
  <c r="N34" i="1"/>
  <c r="I80" i="1"/>
  <c r="AI69" i="1"/>
  <c r="Y40" i="1"/>
  <c r="AF24" i="1"/>
  <c r="AP22" i="1"/>
  <c r="AM43" i="1"/>
  <c r="S16" i="1"/>
  <c r="AC64" i="1"/>
  <c r="X21" i="1"/>
  <c r="U64" i="1"/>
  <c r="U96" i="1"/>
  <c r="AD93" i="1"/>
  <c r="AU62" i="1"/>
  <c r="AJ91" i="1"/>
  <c r="AI14" i="1"/>
  <c r="H23" i="1"/>
  <c r="AB23" i="1"/>
  <c r="AG117" i="1"/>
  <c r="AU37" i="1"/>
  <c r="F42" i="1"/>
  <c r="Z42" i="1"/>
  <c r="Y35" i="1"/>
  <c r="AE98" i="1"/>
  <c r="AE15" i="1"/>
  <c r="BC32" i="1"/>
  <c r="AR56" i="1"/>
  <c r="P71" i="1"/>
  <c r="T70" i="1"/>
  <c r="L71" i="1"/>
  <c r="AE164" i="1"/>
  <c r="AK14" i="1"/>
  <c r="AD17" i="1"/>
  <c r="AB60" i="1"/>
  <c r="AD88" i="1"/>
  <c r="P30" i="1"/>
  <c r="AP40" i="1"/>
  <c r="M39" i="1"/>
  <c r="AQ29" i="1"/>
  <c r="I59" i="1"/>
  <c r="D40" i="1"/>
  <c r="K78" i="1"/>
  <c r="H20" i="1"/>
  <c r="BC10" i="1"/>
  <c r="AJ9" i="1"/>
  <c r="B53" i="1"/>
  <c r="P14" i="1"/>
  <c r="AP24" i="1"/>
  <c r="M23" i="1"/>
  <c r="AG52" i="1"/>
  <c r="AG47" i="1"/>
  <c r="AQ20" i="1"/>
  <c r="P29" i="1"/>
  <c r="AJ29" i="1"/>
  <c r="AN40" i="1"/>
  <c r="AC38" i="1"/>
  <c r="B31" i="1"/>
  <c r="BV24" i="1"/>
  <c r="AA24" i="1"/>
  <c r="AH18" i="1"/>
  <c r="AI28" i="1"/>
  <c r="AK21" i="1"/>
  <c r="AJ11" i="1"/>
  <c r="B163" i="1"/>
  <c r="D115" i="1"/>
  <c r="U59" i="1"/>
  <c r="I175" i="1"/>
  <c r="K107" i="1"/>
  <c r="AB130" i="1"/>
  <c r="L142" i="1"/>
  <c r="V57" i="1"/>
  <c r="AB58" i="1"/>
  <c r="AM92" i="1"/>
  <c r="I140" i="1"/>
  <c r="Q126" i="1"/>
  <c r="S77" i="1"/>
  <c r="AG160" i="1"/>
  <c r="AU77" i="1"/>
  <c r="N96" i="1"/>
  <c r="Z61" i="1"/>
  <c r="AS117" i="1"/>
  <c r="AU76" i="1"/>
  <c r="BC120" i="1"/>
  <c r="R97" i="1"/>
  <c r="AO73" i="1"/>
  <c r="X114" i="1"/>
  <c r="J66" i="1"/>
  <c r="AO87" i="1"/>
  <c r="AF120" i="1"/>
  <c r="AR147" i="1"/>
  <c r="Q129" i="1"/>
  <c r="AI92" i="1"/>
  <c r="B76" i="1"/>
  <c r="AQ41" i="1"/>
  <c r="C35" i="1"/>
  <c r="AU38" i="1"/>
  <c r="V21" i="1"/>
  <c r="G19" i="1"/>
  <c r="N55" i="1"/>
  <c r="AJ58" i="1"/>
  <c r="O58" i="1"/>
  <c r="F26" i="1"/>
  <c r="AB12" i="1"/>
  <c r="AH43" i="1"/>
  <c r="BC22" i="1"/>
  <c r="AP31" i="1"/>
  <c r="AU98" i="1"/>
  <c r="BB27" i="1"/>
  <c r="X20" i="1"/>
  <c r="AS26" i="1"/>
  <c r="T59" i="1"/>
  <c r="Q121" i="1"/>
  <c r="AT30" i="1"/>
  <c r="AC105" i="1"/>
  <c r="AL24" i="1"/>
  <c r="AE33" i="1"/>
  <c r="AD50" i="1"/>
  <c r="H9" i="1"/>
  <c r="H42" i="1"/>
  <c r="P9" i="1"/>
  <c r="E17" i="1"/>
  <c r="D20" i="1"/>
  <c r="U121" i="1"/>
  <c r="AM60" i="1"/>
  <c r="AT119" i="1"/>
  <c r="AI78" i="1"/>
  <c r="AE63" i="1"/>
  <c r="X54" i="1"/>
  <c r="J97" i="1"/>
  <c r="AT48" i="1"/>
  <c r="W64" i="1"/>
  <c r="AA103" i="1"/>
  <c r="B62" i="1"/>
  <c r="AQ102" i="1"/>
  <c r="AS100" i="1"/>
  <c r="AN74" i="1"/>
  <c r="M73" i="1"/>
  <c r="AC66" i="1"/>
  <c r="L47" i="1"/>
  <c r="AI107" i="1"/>
  <c r="I104" i="1"/>
  <c r="L88" i="1"/>
  <c r="B118" i="1"/>
  <c r="AS60" i="1"/>
  <c r="AR70" i="1"/>
  <c r="E111" i="1"/>
  <c r="F93" i="1"/>
  <c r="AT25" i="1"/>
  <c r="AT153" i="1"/>
  <c r="AN44" i="1"/>
  <c r="J36" i="1"/>
  <c r="P32" i="1"/>
  <c r="Z98" i="1"/>
  <c r="B38" i="1"/>
  <c r="AB51" i="1"/>
  <c r="S21" i="1"/>
  <c r="J49" i="1"/>
  <c r="T17" i="1"/>
  <c r="Q26" i="1"/>
  <c r="F35" i="1"/>
  <c r="BC84" i="1"/>
  <c r="AT22" i="1"/>
  <c r="AD184" i="1"/>
  <c r="AO15" i="1"/>
  <c r="AO125" i="1"/>
  <c r="J34" i="1"/>
  <c r="AI20" i="1"/>
  <c r="X29" i="1"/>
  <c r="J51" i="1"/>
  <c r="AL29" i="1"/>
  <c r="C62" i="1"/>
  <c r="AK13" i="1"/>
  <c r="AH64" i="1"/>
  <c r="AC72" i="1"/>
  <c r="F54" i="1"/>
  <c r="R9" i="1"/>
  <c r="AU39" i="1"/>
  <c r="AR13" i="1"/>
  <c r="AA35" i="1"/>
  <c r="Q30" i="1"/>
  <c r="Y34" i="1"/>
  <c r="Z18" i="1"/>
  <c r="M41" i="1"/>
  <c r="T45" i="1"/>
  <c r="AJ42" i="1"/>
  <c r="Z10" i="1"/>
  <c r="N67" i="1"/>
  <c r="W46" i="1"/>
  <c r="R105" i="1"/>
  <c r="N88" i="1"/>
  <c r="AI87" i="1"/>
  <c r="AH104" i="1"/>
  <c r="AK47" i="1"/>
  <c r="D154" i="1"/>
  <c r="B74" i="1"/>
  <c r="AL92" i="1"/>
  <c r="M92" i="1"/>
  <c r="P21" i="1"/>
  <c r="AL39" i="1"/>
  <c r="AP25" i="1"/>
  <c r="AO44" i="1"/>
  <c r="P56" i="1"/>
  <c r="AK50" i="1"/>
  <c r="O21" i="1"/>
  <c r="F46" i="1"/>
  <c r="AL50" i="1"/>
  <c r="N77" i="1"/>
  <c r="AK15" i="1"/>
  <c r="AF42" i="1"/>
  <c r="F43" i="1"/>
  <c r="AH15" i="1"/>
  <c r="Y13" i="1"/>
  <c r="AT23" i="1"/>
  <c r="AF9" i="1"/>
  <c r="U9" i="1"/>
  <c r="M38" i="1"/>
  <c r="O130" i="1"/>
  <c r="S44" i="1"/>
  <c r="AS30" i="1"/>
  <c r="E16" i="1"/>
  <c r="AQ16" i="1"/>
  <c r="D110" i="1"/>
  <c r="AU73" i="1"/>
  <c r="P96" i="1"/>
  <c r="I77" i="1"/>
  <c r="L28" i="1"/>
  <c r="T41" i="1"/>
  <c r="R40" i="1"/>
  <c r="AL84" i="1"/>
  <c r="AI29" i="1"/>
  <c r="X36" i="1"/>
  <c r="Q34" i="1"/>
  <c r="AM10" i="1"/>
  <c r="G96" i="1"/>
  <c r="AT75" i="1"/>
  <c r="Y128" i="1"/>
  <c r="G116" i="1"/>
  <c r="BW102" i="1"/>
  <c r="F48" i="1"/>
  <c r="BC48" i="1"/>
  <c r="AS86" i="1"/>
  <c r="G48" i="1"/>
  <c r="AO96" i="1"/>
  <c r="F72" i="1"/>
  <c r="AI42" i="1"/>
  <c r="X22" i="1"/>
  <c r="AE28" i="1"/>
  <c r="I26" i="1"/>
  <c r="O26" i="1"/>
  <c r="AE45" i="1"/>
  <c r="X66" i="1"/>
  <c r="G44" i="1"/>
  <c r="AK20" i="1"/>
  <c r="F37" i="1"/>
  <c r="BV57" i="1"/>
  <c r="O19" i="1"/>
  <c r="P26" i="1"/>
  <c r="AN45" i="1"/>
  <c r="J22" i="1"/>
  <c r="BW58" i="1"/>
  <c r="AH54" i="1"/>
  <c r="V28" i="1"/>
  <c r="AQ27" i="1"/>
  <c r="BW55" i="1"/>
  <c r="Z26" i="1"/>
  <c r="I125" i="1"/>
  <c r="Y101" i="1"/>
  <c r="AJ96" i="1"/>
  <c r="AL82" i="1"/>
  <c r="BV20" i="1"/>
  <c r="AF11" i="1"/>
  <c r="M30" i="1"/>
  <c r="AD11" i="1"/>
  <c r="W40" i="1"/>
  <c r="AQ12" i="1"/>
  <c r="G47" i="1"/>
  <c r="D102" i="1"/>
  <c r="AQ122" i="1"/>
  <c r="AF61" i="1"/>
  <c r="H100" i="1"/>
  <c r="AU92" i="1"/>
  <c r="X47" i="1"/>
  <c r="AA99" i="1"/>
  <c r="AC71" i="1"/>
  <c r="C121" i="1"/>
  <c r="Z92" i="1"/>
  <c r="AQ56" i="1"/>
  <c r="Q125" i="1"/>
  <c r="J37" i="1"/>
  <c r="C41" i="1"/>
  <c r="AT9" i="1"/>
  <c r="P63" i="1"/>
  <c r="AF34" i="1"/>
  <c r="AJ48" i="1"/>
  <c r="R44" i="1"/>
  <c r="AT137" i="1"/>
  <c r="E27" i="1"/>
  <c r="I41" i="1"/>
  <c r="I25" i="1"/>
  <c r="B65" i="1"/>
  <c r="AB17" i="1"/>
  <c r="BW35" i="1"/>
  <c r="G30" i="1"/>
  <c r="X41" i="1"/>
  <c r="I35" i="1"/>
  <c r="AI56" i="1"/>
  <c r="O32" i="1"/>
  <c r="AH47" i="1"/>
  <c r="AK18" i="1"/>
  <c r="BW10" i="1"/>
  <c r="S51" i="1"/>
  <c r="AJ46" i="1"/>
  <c r="O35" i="1"/>
  <c r="L39" i="1"/>
  <c r="AF23" i="1"/>
  <c r="P17" i="1"/>
  <c r="O10" i="1"/>
  <c r="V30" i="1"/>
  <c r="AI24" i="1"/>
  <c r="AJ10" i="1"/>
  <c r="L36" i="1"/>
  <c r="AF60" i="1"/>
  <c r="BV80" i="1"/>
  <c r="AH66" i="1"/>
  <c r="AP55" i="1"/>
  <c r="AI103" i="1"/>
  <c r="AH152" i="1"/>
  <c r="J90" i="1"/>
  <c r="AU138" i="1"/>
  <c r="AS51" i="1"/>
  <c r="S32" i="1"/>
  <c r="AA10" i="1"/>
  <c r="AK79" i="1"/>
  <c r="Q31" i="1"/>
  <c r="AJ86" i="1"/>
  <c r="BC125" i="1"/>
  <c r="T147" i="1"/>
  <c r="S48" i="1"/>
  <c r="E23" i="1"/>
  <c r="U95" i="1"/>
  <c r="D87" i="1"/>
  <c r="I92" i="1"/>
  <c r="BW62" i="1"/>
  <c r="M19" i="1"/>
  <c r="AH53" i="1"/>
  <c r="M49" i="1"/>
  <c r="AS46" i="1"/>
  <c r="H40" i="1"/>
  <c r="AH19" i="1"/>
  <c r="Z34" i="1"/>
  <c r="AH97" i="1"/>
  <c r="H82" i="1"/>
  <c r="M9" i="1"/>
  <c r="AB22" i="1"/>
  <c r="E119" i="1"/>
  <c r="AQ45" i="1"/>
  <c r="I50" i="1"/>
  <c r="AS49" i="1"/>
  <c r="AE106" i="1"/>
  <c r="X86" i="1"/>
  <c r="E89" i="1"/>
  <c r="AC104" i="1"/>
  <c r="U109" i="1"/>
  <c r="Z80" i="1"/>
  <c r="AB67" i="1"/>
  <c r="G71" i="1"/>
  <c r="AC43" i="1"/>
  <c r="M111" i="1"/>
  <c r="D24" i="1"/>
  <c r="AQ53" i="1"/>
  <c r="AA30" i="1"/>
  <c r="B30" i="1"/>
  <c r="AP13" i="1"/>
  <c r="G34" i="1"/>
  <c r="K26" i="1"/>
  <c r="T10" i="1"/>
  <c r="AS17" i="1"/>
  <c r="T29" i="1"/>
  <c r="W14" i="1"/>
  <c r="AD90" i="1"/>
  <c r="AU74" i="1"/>
  <c r="W125" i="1"/>
  <c r="BV66" i="1"/>
  <c r="G57" i="1"/>
  <c r="V77" i="1"/>
  <c r="AM33" i="1"/>
  <c r="AO43" i="1"/>
  <c r="AJ32" i="1"/>
  <c r="AG36" i="1"/>
  <c r="M35" i="1"/>
  <c r="BV49" i="1"/>
  <c r="AI51" i="1"/>
  <c r="B47" i="1"/>
  <c r="BB39" i="1"/>
  <c r="H15" i="1"/>
  <c r="P31" i="1"/>
  <c r="S11" i="1"/>
  <c r="AL38" i="1"/>
  <c r="X45" i="1"/>
  <c r="K13" i="1"/>
  <c r="O81" i="1"/>
  <c r="AB15" i="1"/>
  <c r="Y20" i="1"/>
  <c r="AK33" i="1"/>
  <c r="P91" i="1"/>
  <c r="AR10" i="1"/>
  <c r="H41" i="1"/>
  <c r="BC111" i="1"/>
  <c r="AD49" i="1"/>
  <c r="I121" i="1"/>
  <c r="J85" i="1"/>
  <c r="D22" i="1"/>
  <c r="AP17" i="1"/>
  <c r="AK29" i="1"/>
  <c r="AA47" i="1"/>
  <c r="Y10" i="1"/>
  <c r="BW11" i="1"/>
  <c r="AH87" i="1"/>
  <c r="U92" i="1"/>
  <c r="S9" i="1"/>
  <c r="G15" i="1"/>
  <c r="BC93" i="1"/>
  <c r="AM107" i="1"/>
  <c r="AT51" i="1"/>
  <c r="M43" i="1"/>
  <c r="L34" i="1"/>
  <c r="M17" i="1"/>
  <c r="AH28" i="1"/>
  <c r="H17" i="1"/>
  <c r="AH21" i="1"/>
  <c r="BB15" i="1"/>
  <c r="N13" i="1"/>
  <c r="AH11" i="1"/>
  <c r="AA20" i="1"/>
  <c r="Z65" i="1"/>
  <c r="X76" i="1"/>
  <c r="S94" i="1"/>
  <c r="H106" i="1"/>
  <c r="X94" i="1"/>
  <c r="AJ19" i="1"/>
  <c r="BV22" i="1"/>
  <c r="C20" i="1"/>
  <c r="Y22" i="1"/>
  <c r="AU9" i="1"/>
  <c r="AD32" i="1"/>
  <c r="AC28" i="1"/>
  <c r="O171" i="1"/>
  <c r="H120" i="1"/>
  <c r="AQ176" i="1"/>
  <c r="AD83" i="1"/>
  <c r="AF157" i="1"/>
  <c r="R134" i="1"/>
  <c r="AL67" i="1"/>
  <c r="AG71" i="1"/>
  <c r="L133" i="1"/>
  <c r="AH128" i="1"/>
  <c r="AG77" i="1"/>
  <c r="AO103" i="1"/>
  <c r="AB101" i="1"/>
  <c r="K69" i="1"/>
  <c r="J75" i="1"/>
  <c r="C58" i="1"/>
  <c r="AB127" i="1"/>
  <c r="T107" i="1"/>
  <c r="M96" i="1"/>
  <c r="AM119" i="1"/>
  <c r="C125" i="1"/>
  <c r="O89" i="1"/>
  <c r="BV125" i="1"/>
  <c r="AI77" i="1"/>
  <c r="H152" i="1"/>
  <c r="C60" i="1"/>
  <c r="AU107" i="1"/>
  <c r="R49" i="1"/>
  <c r="M128" i="1"/>
  <c r="BC76" i="1"/>
  <c r="AS85" i="1"/>
  <c r="U11" i="1"/>
  <c r="AP97" i="1"/>
  <c r="AA40" i="1"/>
  <c r="L67" i="1"/>
  <c r="BW94" i="1"/>
  <c r="P36" i="1"/>
  <c r="AQ37" i="1"/>
  <c r="AU44" i="1"/>
  <c r="AK44" i="1"/>
  <c r="C91" i="1"/>
  <c r="U57" i="1"/>
  <c r="AR88" i="1"/>
  <c r="BC43" i="1"/>
  <c r="AN14" i="1"/>
  <c r="Z28" i="1"/>
  <c r="AC92" i="1"/>
  <c r="AN33" i="1"/>
  <c r="AS76" i="1"/>
  <c r="AB24" i="1"/>
  <c r="BW73" i="1"/>
  <c r="Q36" i="1"/>
  <c r="AT10" i="1"/>
  <c r="X40" i="1"/>
  <c r="M13" i="1"/>
  <c r="AL30" i="1"/>
  <c r="AS44" i="1"/>
  <c r="D11" i="1"/>
  <c r="Q16" i="1"/>
  <c r="AJ151" i="1"/>
  <c r="G138" i="1"/>
  <c r="X98" i="1"/>
  <c r="AC136" i="1"/>
  <c r="X117" i="1"/>
  <c r="B135" i="1"/>
  <c r="AO111" i="1"/>
  <c r="R119" i="1"/>
  <c r="B102" i="1"/>
  <c r="T76" i="1"/>
  <c r="K75" i="1"/>
  <c r="K94" i="1"/>
  <c r="R71" i="1"/>
  <c r="AB95" i="1"/>
  <c r="AS65" i="1"/>
  <c r="F152" i="1"/>
  <c r="AL101" i="1"/>
  <c r="AR91" i="1"/>
  <c r="B141" i="1"/>
  <c r="AN75" i="1"/>
  <c r="AT57" i="1"/>
  <c r="U56" i="1"/>
  <c r="L37" i="1"/>
  <c r="T12" i="1"/>
  <c r="BC37" i="1"/>
  <c r="AL12" i="1"/>
  <c r="AM89" i="1"/>
  <c r="AS18" i="1"/>
  <c r="AA9" i="1"/>
  <c r="BC28" i="1"/>
  <c r="AO84" i="1"/>
  <c r="AC16" i="1"/>
  <c r="C48" i="1"/>
  <c r="AU34" i="1"/>
  <c r="H80" i="1"/>
  <c r="AS53" i="1"/>
  <c r="AT42" i="1"/>
  <c r="AP10" i="1"/>
  <c r="AT77" i="1"/>
  <c r="AU10" i="1"/>
  <c r="Y100" i="1"/>
  <c r="P27" i="1"/>
  <c r="BB68" i="1"/>
  <c r="N46" i="1"/>
  <c r="AG39" i="1"/>
  <c r="V9" i="1"/>
  <c r="Z11" i="1"/>
  <c r="AD16" i="1"/>
  <c r="F24" i="1"/>
  <c r="BB34" i="1"/>
  <c r="S57" i="1"/>
  <c r="F39" i="1"/>
  <c r="U33" i="1"/>
  <c r="N20" i="1"/>
  <c r="AM13" i="1"/>
  <c r="AU17" i="1"/>
  <c r="M25" i="1"/>
  <c r="J39" i="1"/>
  <c r="AQ44" i="1"/>
  <c r="I13" i="1"/>
  <c r="AL17" i="1"/>
  <c r="AM18" i="1"/>
  <c r="AN28" i="1"/>
  <c r="AG151" i="1"/>
  <c r="BW49" i="1"/>
  <c r="BW113" i="1"/>
  <c r="AT116" i="1"/>
  <c r="G121" i="1"/>
  <c r="AU85" i="1"/>
  <c r="AE52" i="1"/>
  <c r="AH52" i="1"/>
  <c r="AD79" i="1"/>
  <c r="BB80" i="1"/>
  <c r="S107" i="1"/>
  <c r="V81" i="1"/>
  <c r="AJ21" i="1"/>
  <c r="I38" i="1"/>
  <c r="O34" i="1"/>
  <c r="AG41" i="1"/>
  <c r="AJ56" i="1"/>
  <c r="O48" i="1"/>
  <c r="AO31" i="1"/>
  <c r="X11" i="1"/>
  <c r="I49" i="1"/>
  <c r="Q76" i="1"/>
  <c r="J24" i="1"/>
  <c r="AS37" i="1"/>
  <c r="AG43" i="1"/>
  <c r="BC14" i="1"/>
  <c r="AD47" i="1"/>
  <c r="Q12" i="1"/>
  <c r="P87" i="1"/>
  <c r="X56" i="1"/>
  <c r="F9" i="1"/>
  <c r="AJ43" i="1"/>
  <c r="BV45" i="1"/>
  <c r="AL9" i="1"/>
  <c r="U32" i="1"/>
  <c r="BB25" i="1"/>
  <c r="N83" i="1"/>
  <c r="AE71" i="1"/>
  <c r="S70" i="1"/>
  <c r="AS103" i="1"/>
  <c r="O94" i="1"/>
  <c r="AT82" i="1"/>
  <c r="K29" i="1"/>
  <c r="AU12" i="1"/>
  <c r="Z52" i="1"/>
  <c r="BB40" i="1"/>
  <c r="Y38" i="1"/>
  <c r="AO135" i="1"/>
  <c r="H69" i="1"/>
  <c r="B93" i="1"/>
  <c r="H67" i="1"/>
  <c r="M99" i="1"/>
  <c r="B94" i="1"/>
  <c r="C53" i="1"/>
  <c r="I117" i="1"/>
  <c r="AK89" i="1"/>
  <c r="D53" i="1"/>
  <c r="AT114" i="1"/>
  <c r="BC60" i="1"/>
  <c r="Q52" i="1"/>
  <c r="AR51" i="1"/>
  <c r="B27" i="1"/>
  <c r="BC42" i="1"/>
  <c r="AI26" i="1"/>
  <c r="N44" i="1"/>
  <c r="R65" i="1"/>
  <c r="U19" i="1"/>
  <c r="D19" i="1"/>
  <c r="Z37" i="1"/>
  <c r="T56" i="1"/>
  <c r="V10" i="1"/>
  <c r="AA102" i="1"/>
  <c r="BW96" i="1"/>
  <c r="BW22" i="1"/>
  <c r="J26" i="1"/>
  <c r="M20" i="1"/>
  <c r="AD13" i="1"/>
  <c r="AJ26" i="1"/>
  <c r="E14" i="1"/>
  <c r="C88" i="1"/>
  <c r="AH103" i="1"/>
  <c r="AR110" i="1"/>
  <c r="AH102" i="1"/>
  <c r="X49" i="1"/>
  <c r="AB19" i="1"/>
  <c r="AP35" i="1"/>
  <c r="AJ139" i="1"/>
  <c r="AI31" i="1"/>
  <c r="BW63" i="1"/>
  <c r="F101" i="1"/>
  <c r="BC109" i="1"/>
  <c r="Y52" i="1"/>
  <c r="AH61" i="1"/>
  <c r="K81" i="1"/>
  <c r="V68" i="1"/>
  <c r="AP101" i="1"/>
  <c r="O22" i="1"/>
  <c r="BV69" i="1"/>
  <c r="BC23" i="1"/>
  <c r="AH101" i="1"/>
  <c r="AA53" i="1"/>
  <c r="Y51" i="1"/>
  <c r="AM19" i="1"/>
  <c r="D31" i="1"/>
  <c r="E11" i="1"/>
  <c r="AS9" i="1"/>
  <c r="AA55" i="1"/>
  <c r="AD42" i="1"/>
  <c r="I21" i="1"/>
  <c r="AM26" i="1"/>
  <c r="AF41" i="1"/>
  <c r="Z96" i="1"/>
  <c r="BC80" i="1"/>
  <c r="L74" i="1"/>
  <c r="R92" i="1"/>
  <c r="BW57" i="1"/>
  <c r="M18" i="1"/>
  <c r="H21" i="1"/>
  <c r="E10" i="1"/>
  <c r="AG23" i="1"/>
  <c r="AE47" i="1"/>
  <c r="Q68" i="1"/>
  <c r="AF74" i="1"/>
  <c r="BC44" i="1"/>
  <c r="S18" i="1"/>
  <c r="V34" i="1"/>
  <c r="P19" i="1"/>
  <c r="F19" i="1"/>
  <c r="H73" i="1"/>
  <c r="AE58" i="1"/>
  <c r="D33" i="1"/>
  <c r="AC80" i="1"/>
  <c r="M24" i="1"/>
  <c r="S55" i="1"/>
  <c r="Q21" i="1"/>
  <c r="S89" i="1"/>
  <c r="AI11" i="1"/>
  <c r="K9" i="1"/>
  <c r="N114" i="1"/>
  <c r="U51" i="1"/>
  <c r="O101" i="1"/>
  <c r="M83" i="1"/>
  <c r="I18" i="1"/>
  <c r="K34" i="1"/>
  <c r="K10" i="1"/>
  <c r="BW27" i="1"/>
  <c r="S40" i="1"/>
  <c r="D41" i="1"/>
  <c r="AI16" i="1"/>
  <c r="B101" i="1"/>
  <c r="C17" i="1"/>
  <c r="G66" i="1"/>
  <c r="K45" i="1"/>
  <c r="B51" i="1"/>
  <c r="B61" i="1"/>
  <c r="S82" i="1"/>
  <c r="AM38" i="1"/>
  <c r="AG25" i="1"/>
  <c r="P48" i="1"/>
  <c r="AL42" i="1"/>
  <c r="AJ13" i="1"/>
  <c r="P39" i="1"/>
  <c r="C25" i="1"/>
  <c r="AN20" i="1"/>
  <c r="D35" i="1"/>
  <c r="BB20" i="1"/>
  <c r="AE40" i="1"/>
  <c r="AU22" i="1"/>
  <c r="R63" i="1"/>
  <c r="P68" i="1"/>
  <c r="AF128" i="1"/>
  <c r="W53" i="1"/>
  <c r="E72" i="1"/>
  <c r="BV59" i="1"/>
  <c r="AB46" i="1"/>
  <c r="AQ58" i="1"/>
  <c r="K42" i="1"/>
  <c r="X27" i="1"/>
  <c r="Y60" i="1"/>
  <c r="AB141" i="1"/>
  <c r="W60" i="1"/>
  <c r="BW139" i="1"/>
  <c r="E102" i="1"/>
  <c r="Y158" i="1"/>
  <c r="AK130" i="1"/>
  <c r="AU80" i="1"/>
  <c r="AU150" i="1"/>
  <c r="BB102" i="1"/>
  <c r="B122" i="1"/>
  <c r="AJ92" i="1"/>
  <c r="BW99" i="1"/>
  <c r="AU58" i="1"/>
  <c r="AB121" i="1"/>
  <c r="AC84" i="1"/>
  <c r="AU119" i="1"/>
  <c r="D123" i="1"/>
  <c r="AC93" i="1"/>
  <c r="F118" i="1"/>
  <c r="F110" i="1"/>
  <c r="D76" i="1"/>
  <c r="AB61" i="1"/>
  <c r="O85" i="1"/>
  <c r="AD113" i="1"/>
  <c r="O103" i="1"/>
  <c r="D81" i="1"/>
  <c r="BW118" i="1"/>
  <c r="AD96" i="1"/>
  <c r="Y144" i="1"/>
  <c r="R86" i="1"/>
  <c r="AU55" i="1"/>
  <c r="B24" i="1"/>
  <c r="AH31" i="1"/>
  <c r="N58" i="1"/>
  <c r="AN39" i="1"/>
  <c r="N76" i="1"/>
  <c r="V20" i="1"/>
  <c r="AE42" i="1"/>
  <c r="AH48" i="1"/>
  <c r="L45" i="1"/>
  <c r="AI49" i="1"/>
  <c r="V31" i="1"/>
  <c r="Q47" i="1"/>
  <c r="Z17" i="1"/>
  <c r="S26" i="1"/>
  <c r="H35" i="1"/>
  <c r="Q49" i="1"/>
  <c r="AU59" i="1"/>
  <c r="AG76" i="1"/>
  <c r="BB11" i="1"/>
  <c r="Y71" i="1"/>
  <c r="K33" i="1"/>
  <c r="L22" i="1"/>
  <c r="BC13" i="1"/>
  <c r="AR34" i="1"/>
  <c r="C37" i="1"/>
  <c r="AI10" i="1"/>
  <c r="AO14" i="1"/>
  <c r="AR150" i="1"/>
  <c r="Y147" i="1"/>
  <c r="Y111" i="1"/>
  <c r="AM104" i="1"/>
  <c r="AQ142" i="1"/>
  <c r="S69" i="1"/>
  <c r="AD107" i="1"/>
  <c r="H58" i="1"/>
  <c r="E167" i="1"/>
  <c r="G90" i="1"/>
  <c r="F56" i="1"/>
  <c r="AD56" i="1"/>
  <c r="AJ199" i="1"/>
  <c r="AL118" i="1"/>
  <c r="AA95" i="1"/>
  <c r="AP99" i="1"/>
  <c r="Y118" i="1"/>
  <c r="AT123" i="1"/>
  <c r="AQ46" i="1"/>
  <c r="Q89" i="1"/>
  <c r="I81" i="1"/>
  <c r="U54" i="1"/>
  <c r="AS54" i="1"/>
  <c r="L124" i="1"/>
  <c r="AS64" i="1"/>
  <c r="T15" i="1"/>
  <c r="Q24" i="1"/>
  <c r="AF38" i="1"/>
  <c r="K43" i="1"/>
  <c r="T19" i="1"/>
  <c r="AP37" i="1"/>
  <c r="BB12" i="1"/>
  <c r="AT38" i="1"/>
  <c r="AT12" i="1"/>
  <c r="AM21" i="1"/>
  <c r="BC121" i="1"/>
  <c r="AT27" i="1"/>
  <c r="AO46" i="1"/>
  <c r="L21" i="1"/>
  <c r="AI40" i="1"/>
  <c r="AG21" i="1"/>
  <c r="AJ45" i="1"/>
  <c r="H14" i="1"/>
  <c r="AI94" i="1"/>
  <c r="O20" i="1"/>
  <c r="AR19" i="1"/>
  <c r="AI38" i="1"/>
  <c r="L19" i="1"/>
  <c r="I28" i="1"/>
  <c r="AH37" i="1"/>
  <c r="G11" i="1"/>
  <c r="AB56" i="1"/>
  <c r="AF71" i="1"/>
  <c r="P10" i="1"/>
  <c r="G29" i="1"/>
  <c r="AS21" i="1"/>
  <c r="AQ23" i="1"/>
  <c r="AR41" i="1"/>
  <c r="AL43" i="1"/>
  <c r="AA44" i="1"/>
  <c r="H34" i="1"/>
  <c r="P38" i="1"/>
  <c r="AE59" i="1"/>
  <c r="AL35" i="1"/>
  <c r="AE104" i="1"/>
  <c r="D89" i="1"/>
  <c r="W108" i="1"/>
  <c r="Z100" i="1"/>
  <c r="AR139" i="1"/>
  <c r="BC95" i="1"/>
  <c r="AB57" i="1"/>
  <c r="AJ154" i="1"/>
  <c r="BB88" i="1"/>
  <c r="Z74" i="1"/>
  <c r="Y66" i="1"/>
  <c r="L58" i="1"/>
  <c r="B56" i="1"/>
  <c r="AG55" i="1"/>
  <c r="AI34" i="1"/>
  <c r="AL18" i="1"/>
  <c r="B96" i="1"/>
  <c r="AG91" i="1"/>
  <c r="H30" i="1"/>
  <c r="AK53" i="1"/>
  <c r="E71" i="1"/>
  <c r="AM66" i="1"/>
  <c r="AD24" i="1"/>
  <c r="AP57" i="1"/>
  <c r="AT97" i="1"/>
  <c r="J93" i="1"/>
  <c r="AB45" i="1"/>
  <c r="O31" i="1"/>
  <c r="M14" i="1"/>
  <c r="AE19" i="1"/>
  <c r="AD39" i="1"/>
  <c r="AN18" i="1"/>
  <c r="AS33" i="1"/>
  <c r="D59" i="1"/>
  <c r="U10" i="1"/>
  <c r="H33" i="1"/>
  <c r="BV61" i="1"/>
  <c r="M51" i="1"/>
  <c r="I183" i="1"/>
  <c r="P50" i="1"/>
  <c r="AM14" i="1"/>
  <c r="AG53" i="1"/>
  <c r="BW45" i="1"/>
  <c r="AF27" i="1"/>
  <c r="AG34" i="1"/>
  <c r="BV13" i="1"/>
  <c r="Y121" i="1"/>
  <c r="Z118" i="1"/>
  <c r="I116" i="1"/>
  <c r="J127" i="1"/>
  <c r="O138" i="1"/>
  <c r="AE95" i="1"/>
  <c r="B86" i="1"/>
  <c r="BV117" i="1"/>
  <c r="AD86" i="1"/>
  <c r="J60" i="1"/>
  <c r="C72" i="1"/>
  <c r="C73" i="1"/>
  <c r="L16" i="1"/>
  <c r="AE13" i="1"/>
  <c r="BW133" i="1"/>
  <c r="AM23" i="1"/>
  <c r="AJ49" i="1"/>
  <c r="X59" i="1"/>
  <c r="AF57" i="1"/>
  <c r="AF52" i="1"/>
  <c r="T94" i="1"/>
  <c r="K52" i="1"/>
  <c r="AL90" i="1"/>
  <c r="E45" i="1"/>
  <c r="W17" i="1"/>
  <c r="AS35" i="1"/>
  <c r="D74" i="1"/>
  <c r="P42" i="1"/>
  <c r="Z50" i="1"/>
  <c r="AN13" i="1"/>
  <c r="AH12" i="1"/>
  <c r="AP51" i="1"/>
  <c r="U29" i="1"/>
  <c r="AS126" i="1"/>
  <c r="D83" i="1"/>
  <c r="J56" i="1"/>
  <c r="V89" i="1"/>
  <c r="J58" i="1"/>
  <c r="AP54" i="1"/>
  <c r="AC115" i="1"/>
  <c r="AU102" i="1"/>
  <c r="U43" i="1"/>
  <c r="T35" i="1"/>
  <c r="N14" i="1"/>
  <c r="W15" i="1"/>
  <c r="AL60" i="1"/>
  <c r="I82" i="1"/>
  <c r="AU87" i="1"/>
  <c r="O79" i="1"/>
  <c r="W85" i="1"/>
  <c r="BB47" i="1"/>
  <c r="AF121" i="1"/>
  <c r="E151" i="1"/>
  <c r="Y85" i="1"/>
  <c r="AO99" i="1"/>
  <c r="K129" i="1"/>
  <c r="Q28" i="1"/>
  <c r="AA11" i="1"/>
  <c r="BB71" i="1"/>
  <c r="J42" i="1"/>
  <c r="AM25" i="1"/>
  <c r="AP43" i="1"/>
  <c r="T90" i="1"/>
  <c r="T83" i="1"/>
  <c r="H18" i="1"/>
  <c r="AD36" i="1"/>
  <c r="Z77" i="1"/>
  <c r="C43" i="1"/>
  <c r="Q25" i="1"/>
  <c r="D25" i="1"/>
  <c r="AK119" i="1"/>
  <c r="AK22" i="1"/>
  <c r="T34" i="1"/>
  <c r="C18" i="1"/>
  <c r="BW41" i="1"/>
  <c r="M60" i="1"/>
  <c r="M57" i="1"/>
  <c r="E25" i="1"/>
  <c r="AA39" i="1"/>
  <c r="M37" i="1"/>
  <c r="BV17" i="1"/>
  <c r="S30" i="1"/>
  <c r="I11" i="1"/>
  <c r="Y42" i="1"/>
  <c r="AJ75" i="1"/>
  <c r="AL46" i="1"/>
  <c r="B9" i="1"/>
  <c r="AB33" i="1"/>
  <c r="G20" i="1"/>
  <c r="O127" i="1"/>
  <c r="J122" i="1"/>
  <c r="AJ87" i="1"/>
  <c r="U52" i="1"/>
  <c r="N84" i="1"/>
  <c r="AM86" i="1"/>
  <c r="O123" i="1"/>
  <c r="E87" i="1"/>
  <c r="K66" i="1"/>
  <c r="I97" i="1"/>
  <c r="AD43" i="1"/>
  <c r="AP11" i="1"/>
  <c r="AS41" i="1"/>
  <c r="E127" i="1"/>
  <c r="BV25" i="1"/>
  <c r="E28" i="1"/>
  <c r="BB48" i="1"/>
  <c r="AH17" i="1"/>
  <c r="AU33" i="1"/>
  <c r="W22" i="1"/>
  <c r="U17" i="1"/>
  <c r="V25" i="1"/>
  <c r="AS24" i="1"/>
  <c r="N41" i="1"/>
  <c r="M34" i="1"/>
  <c r="I12" i="1"/>
  <c r="R39" i="1"/>
  <c r="X82" i="1"/>
  <c r="AK23" i="1"/>
  <c r="AU31" i="1"/>
  <c r="AI17" i="1"/>
  <c r="T18" i="1"/>
  <c r="C40" i="1"/>
  <c r="Z30" i="1"/>
  <c r="AN27" i="1"/>
  <c r="U132" i="1"/>
  <c r="BV78" i="1"/>
  <c r="BV105" i="1"/>
  <c r="AA134" i="1"/>
  <c r="B114" i="1"/>
  <c r="AD128" i="1"/>
  <c r="L85" i="1"/>
  <c r="AH67" i="1"/>
  <c r="BB117" i="1"/>
  <c r="BC119" i="1"/>
  <c r="AH149" i="1"/>
  <c r="AA78" i="1"/>
  <c r="AA63" i="1"/>
  <c r="AH69" i="1"/>
  <c r="AI98" i="1"/>
  <c r="B58" i="1"/>
  <c r="AK116" i="1"/>
  <c r="I109" i="1"/>
  <c r="F109" i="1"/>
  <c r="P99" i="1"/>
  <c r="Q73" i="1"/>
  <c r="AJ90" i="1"/>
  <c r="AI67" i="1"/>
  <c r="AP77" i="1"/>
  <c r="Y148" i="1"/>
  <c r="AA71" i="1"/>
  <c r="AS61" i="1"/>
  <c r="Y95" i="1"/>
  <c r="AB50" i="1"/>
  <c r="T131" i="1"/>
  <c r="M81" i="1"/>
  <c r="BB13" i="1"/>
  <c r="AD46" i="1"/>
  <c r="BC54" i="1"/>
  <c r="BB46" i="1"/>
  <c r="AC11" i="1"/>
  <c r="AM47" i="1"/>
  <c r="AO29" i="1"/>
  <c r="AN34" i="1"/>
  <c r="J43" i="1"/>
  <c r="AR48" i="1"/>
  <c r="AO57" i="1"/>
  <c r="AM138" i="1"/>
  <c r="T14" i="1"/>
  <c r="AG67" i="1"/>
  <c r="AU16" i="1"/>
  <c r="R23" i="1"/>
  <c r="K32" i="1"/>
  <c r="AJ41" i="1"/>
  <c r="AE23" i="1"/>
  <c r="AT62" i="1"/>
  <c r="AQ11" i="1"/>
  <c r="Y31" i="1"/>
  <c r="AU47" i="1"/>
  <c r="AE51" i="1"/>
  <c r="P52" i="1"/>
  <c r="W39" i="1"/>
  <c r="N42" i="1"/>
  <c r="F132" i="1"/>
  <c r="T102" i="1"/>
  <c r="E93" i="1"/>
  <c r="J153" i="1"/>
  <c r="W52" i="1"/>
  <c r="BV55" i="1"/>
  <c r="R90" i="1"/>
  <c r="V48" i="1"/>
  <c r="W84" i="1"/>
  <c r="V92" i="1"/>
  <c r="AK81" i="1"/>
  <c r="E78" i="1"/>
  <c r="AN114" i="1"/>
  <c r="AP85" i="1"/>
  <c r="AS84" i="1"/>
  <c r="AC86" i="1"/>
  <c r="AB114" i="1"/>
  <c r="BW75" i="1"/>
  <c r="AH105" i="1"/>
  <c r="BW65" i="1"/>
  <c r="P125" i="1"/>
  <c r="Q63" i="1"/>
  <c r="G70" i="1"/>
  <c r="AD14" i="1"/>
  <c r="AO117" i="1"/>
  <c r="R12" i="1"/>
  <c r="B105" i="1"/>
  <c r="N26" i="1"/>
  <c r="L17" i="1"/>
  <c r="E26" i="1"/>
  <c r="N31" i="1"/>
  <c r="AS10" i="1"/>
  <c r="AF90" i="1"/>
  <c r="Y24" i="1"/>
  <c r="R33" i="1"/>
  <c r="S43" i="1"/>
  <c r="L52" i="1"/>
  <c r="AF36" i="1"/>
  <c r="I30" i="1"/>
  <c r="AJ28" i="1"/>
  <c r="AD69" i="1"/>
  <c r="AQ18" i="1"/>
  <c r="AJ27" i="1"/>
  <c r="F40" i="1"/>
  <c r="AH46" i="1"/>
  <c r="AO28" i="1"/>
  <c r="K15" i="1"/>
  <c r="J16" i="1"/>
  <c r="AA73" i="1"/>
  <c r="AB34" i="1"/>
  <c r="B68" i="1"/>
  <c r="AG30" i="1"/>
  <c r="Z39" i="1"/>
  <c r="AI19" i="1"/>
  <c r="M36" i="1"/>
  <c r="C10" i="1"/>
  <c r="J13" i="1"/>
  <c r="AT29" i="1"/>
  <c r="R30" i="1"/>
  <c r="H46" i="1"/>
  <c r="U44" i="1"/>
  <c r="AR44" i="1"/>
  <c r="G18" i="1"/>
  <c r="F22" i="1"/>
  <c r="P84" i="1"/>
  <c r="F86" i="1"/>
  <c r="I113" i="1"/>
  <c r="BB91" i="1"/>
  <c r="X158" i="1"/>
  <c r="AP84" i="1"/>
  <c r="T118" i="1"/>
  <c r="H134" i="1"/>
  <c r="AU90" i="1"/>
  <c r="T82" i="1"/>
  <c r="L29" i="1"/>
  <c r="T49" i="1"/>
  <c r="P37" i="1"/>
  <c r="AQ47" i="1"/>
  <c r="AL69" i="1"/>
  <c r="V64" i="1"/>
  <c r="AP20" i="1"/>
  <c r="S54" i="1"/>
  <c r="AL26" i="1"/>
  <c r="BB79" i="1"/>
  <c r="AF14" i="1"/>
  <c r="T40" i="1"/>
  <c r="T126" i="1"/>
  <c r="D43" i="1"/>
  <c r="AK42" i="1"/>
  <c r="T48" i="1"/>
  <c r="D49" i="1"/>
  <c r="H55" i="1"/>
  <c r="F133" i="1"/>
  <c r="AG123" i="1"/>
  <c r="R43" i="1"/>
  <c r="AN37" i="1"/>
  <c r="I53" i="1"/>
  <c r="AG28" i="1"/>
  <c r="BC27" i="1"/>
  <c r="BV46" i="1"/>
  <c r="H19" i="1"/>
  <c r="AN66" i="1"/>
  <c r="AJ103" i="1"/>
  <c r="B97" i="1"/>
  <c r="S47" i="1"/>
  <c r="H28" i="1"/>
  <c r="AP125" i="1"/>
  <c r="AD58" i="1"/>
  <c r="G103" i="1"/>
  <c r="AB111" i="1"/>
  <c r="BC51" i="1"/>
  <c r="F17" i="1"/>
  <c r="R16" i="1"/>
  <c r="B41" i="1"/>
  <c r="AD35" i="1"/>
  <c r="AI23" i="1"/>
  <c r="T36" i="1"/>
  <c r="AS13" i="1"/>
  <c r="AE22" i="1"/>
  <c r="L24" i="1"/>
  <c r="M88" i="1"/>
  <c r="U69" i="1"/>
  <c r="AN76" i="1"/>
  <c r="T63" i="1"/>
  <c r="AU81" i="1"/>
  <c r="AO33" i="1"/>
  <c r="AH27" i="1"/>
  <c r="AJ60" i="1"/>
  <c r="J17" i="1"/>
  <c r="AS23" i="1"/>
  <c r="AD92" i="1"/>
  <c r="E18" i="1"/>
  <c r="AN31" i="1"/>
  <c r="BM47" i="1" l="1"/>
  <c r="BT10" i="1" a="1"/>
  <c r="BT10" i="1" s="1"/>
  <c r="BU39" i="1"/>
  <c r="BM18" i="1"/>
  <c r="BM11" i="1"/>
  <c r="BU30" i="1"/>
  <c r="BT40" i="1" a="1"/>
  <c r="BT40" i="1" s="1"/>
  <c r="BT18" i="1" a="1"/>
  <c r="BT18" i="1" s="1"/>
  <c r="BT43" i="1" a="1"/>
  <c r="BT43" i="1" s="1"/>
  <c r="BU77" i="1"/>
  <c r="BU50" i="1"/>
  <c r="BT73" i="1" a="1"/>
  <c r="BT73" i="1" s="1"/>
  <c r="BT72" i="1" a="1"/>
  <c r="BT72" i="1" s="1"/>
  <c r="BU118" i="1"/>
  <c r="BU74" i="1"/>
  <c r="BU100" i="1"/>
  <c r="BM23" i="1"/>
  <c r="BM46" i="1"/>
  <c r="BM142" i="1"/>
  <c r="BT37" i="1" a="1"/>
  <c r="BT37" i="1" s="1"/>
  <c r="BU17" i="1"/>
  <c r="BM58" i="1"/>
  <c r="BT25" i="1" a="1"/>
  <c r="BT25" i="1" s="1"/>
  <c r="BT17" i="1" a="1"/>
  <c r="BT17" i="1" s="1"/>
  <c r="BU96" i="1"/>
  <c r="BT88" i="1" a="1"/>
  <c r="BT88" i="1" s="1"/>
  <c r="BU37" i="1"/>
  <c r="BT53" i="1" a="1"/>
  <c r="BT53" i="1" s="1"/>
  <c r="BU52" i="1"/>
  <c r="BM44" i="1"/>
  <c r="BU11" i="1"/>
  <c r="BT48" i="1" a="1"/>
  <c r="BT48" i="1" s="1"/>
  <c r="BU28" i="1"/>
  <c r="BT91" i="1" a="1"/>
  <c r="BT91" i="1" s="1"/>
  <c r="BM37" i="1"/>
  <c r="BT60" i="1" a="1"/>
  <c r="BT60" i="1" s="1"/>
  <c r="BT125" i="1" a="1"/>
  <c r="BT125" i="1" s="1"/>
  <c r="BT58" i="1" a="1"/>
  <c r="BT58" i="1" s="1"/>
  <c r="BM176" i="1"/>
  <c r="BT20" i="1" a="1"/>
  <c r="BT20" i="1" s="1"/>
  <c r="BU65" i="1"/>
  <c r="BM53" i="1"/>
  <c r="BU80" i="1"/>
  <c r="BM45" i="1"/>
  <c r="BU34" i="1"/>
  <c r="BT41" i="1" a="1"/>
  <c r="BT41" i="1" s="1"/>
  <c r="BM56" i="1"/>
  <c r="BU92" i="1"/>
  <c r="BT121" i="1" a="1"/>
  <c r="BT121" i="1" s="1"/>
  <c r="BM122" i="1"/>
  <c r="BM12" i="1"/>
  <c r="BU26" i="1"/>
  <c r="BM27" i="1"/>
  <c r="BM16" i="1"/>
  <c r="BU10" i="1"/>
  <c r="BU18" i="1"/>
  <c r="BT62" i="1" a="1"/>
  <c r="BT62" i="1" s="1"/>
  <c r="BU98" i="1"/>
  <c r="BM102" i="1"/>
  <c r="BT35" i="1" a="1"/>
  <c r="BT35" i="1" s="1"/>
  <c r="BM41" i="1"/>
  <c r="BU61" i="1"/>
  <c r="BM20" i="1"/>
  <c r="BM29" i="1"/>
  <c r="BU42" i="1"/>
  <c r="BU27" i="1"/>
  <c r="BM21" i="1"/>
  <c r="BM9" i="1"/>
  <c r="BT26" i="1" a="1"/>
  <c r="BT26" i="1" s="1"/>
  <c r="BU70" i="1"/>
  <c r="BT11" i="1" a="1"/>
  <c r="BT11" i="1" s="1"/>
  <c r="BM38" i="1"/>
  <c r="BM17" i="1"/>
  <c r="BT46" i="1" a="1"/>
  <c r="BT46" i="1" s="1"/>
  <c r="BT95" i="1" a="1"/>
  <c r="BT95" i="1" s="1"/>
  <c r="BU16" i="1"/>
  <c r="BM71" i="1"/>
  <c r="BU20" i="1"/>
  <c r="BU89" i="1"/>
  <c r="BM13" i="1"/>
  <c r="BU33" i="1"/>
  <c r="BM28" i="1"/>
  <c r="BT82" i="1" a="1"/>
  <c r="BT82" i="1" s="1"/>
  <c r="BU22" i="1"/>
  <c r="BU76" i="1"/>
  <c r="BM30" i="1"/>
  <c r="BM89" i="1"/>
  <c r="BM42" i="1"/>
  <c r="BU24" i="1"/>
  <c r="BM55" i="1"/>
  <c r="BT65" i="1" a="1"/>
  <c r="BT65" i="1" s="1"/>
  <c r="BM33" i="1"/>
  <c r="BM62" i="1"/>
  <c r="BU99" i="1"/>
  <c r="BT97" i="1" a="1"/>
  <c r="BT97" i="1" s="1"/>
  <c r="BT67" i="1" a="1"/>
  <c r="BT67" i="1" s="1"/>
  <c r="BT83" i="1" a="1"/>
  <c r="BT83" i="1" s="1"/>
  <c r="BM139" i="1"/>
  <c r="BM24" i="1"/>
  <c r="BT31" i="1" a="1"/>
  <c r="BT31" i="1" s="1"/>
  <c r="BT39" i="1" a="1"/>
  <c r="BT39" i="1" s="1"/>
  <c r="BT15" i="1" a="1"/>
  <c r="BT15" i="1" s="1"/>
  <c r="BT24" i="1" a="1"/>
  <c r="BT24" i="1" s="1"/>
  <c r="BT49" i="1" a="1"/>
  <c r="BT49" i="1" s="1"/>
  <c r="BU19" i="1"/>
  <c r="BT44" i="1" a="1"/>
  <c r="BT44" i="1" s="1"/>
  <c r="BM65" i="1"/>
  <c r="BM81" i="1"/>
  <c r="BT105" i="1" a="1"/>
  <c r="BT105" i="1" s="1"/>
  <c r="BT130" i="1" a="1"/>
  <c r="BT130" i="1" s="1"/>
  <c r="BM49" i="1"/>
  <c r="BU93" i="1"/>
  <c r="BM112" i="1"/>
  <c r="BU172" i="1"/>
  <c r="BU152" i="1"/>
  <c r="BT167" i="1" a="1"/>
  <c r="BT167" i="1" s="1"/>
  <c r="BM119" i="1"/>
  <c r="BM40" i="1"/>
  <c r="BM35" i="1"/>
  <c r="BM59" i="1"/>
  <c r="BT51" i="1" a="1"/>
  <c r="BT51" i="1" s="1"/>
  <c r="BT19" i="1" a="1"/>
  <c r="BT19" i="1" s="1"/>
  <c r="BU14" i="1"/>
  <c r="BT77" i="1" a="1"/>
  <c r="BT77" i="1" s="1"/>
  <c r="BT75" i="1" a="1"/>
  <c r="BT75" i="1" s="1"/>
  <c r="BU109" i="1"/>
  <c r="BU85" i="1"/>
  <c r="BT123" i="1" a="1"/>
  <c r="BT123" i="1" s="1"/>
  <c r="BT108" i="1" a="1"/>
  <c r="BT108" i="1" s="1"/>
  <c r="BT23" i="1" a="1"/>
  <c r="BT23" i="1" s="1"/>
  <c r="BT47" i="1" a="1"/>
  <c r="BT47" i="1" s="1"/>
  <c r="BT12" i="1" a="1"/>
  <c r="BT12" i="1" s="1"/>
  <c r="BT36" i="1" a="1"/>
  <c r="BT36" i="1" s="1"/>
  <c r="BT34" i="1" a="1"/>
  <c r="BT34" i="1" s="1"/>
  <c r="BT78" i="1" a="1"/>
  <c r="BT78" i="1" s="1"/>
  <c r="BM69" i="1"/>
  <c r="BM57" i="1"/>
  <c r="BT33" i="1" a="1"/>
  <c r="BT33" i="1" s="1"/>
  <c r="BM22" i="1"/>
  <c r="BU25" i="1"/>
  <c r="BT42" i="1" a="1"/>
  <c r="BT42" i="1" s="1"/>
  <c r="BU58" i="1"/>
  <c r="BM52" i="1"/>
  <c r="BT57" i="1" a="1"/>
  <c r="BT57" i="1" s="1"/>
  <c r="BU40" i="1"/>
  <c r="BM34" i="1"/>
  <c r="BM97" i="1"/>
  <c r="BT85" i="1" a="1"/>
  <c r="BT85" i="1" s="1"/>
  <c r="BU60" i="1"/>
  <c r="BU120" i="1"/>
  <c r="BT103" i="1" a="1"/>
  <c r="BT103" i="1" s="1"/>
  <c r="BT16" i="1" a="1"/>
  <c r="BT16" i="1" s="1"/>
  <c r="BM36" i="1"/>
  <c r="BT86" i="1" a="1"/>
  <c r="BT86" i="1" s="1"/>
  <c r="BU21" i="1"/>
  <c r="BT27" i="1" a="1"/>
  <c r="BT27" i="1" s="1"/>
  <c r="BU41" i="1"/>
  <c r="BU36" i="1"/>
  <c r="BU23" i="1"/>
  <c r="BT38" i="1" a="1"/>
  <c r="BT38" i="1" s="1"/>
  <c r="BM75" i="1"/>
  <c r="BT66" i="1" a="1"/>
  <c r="BT66" i="1" s="1"/>
  <c r="BT106" i="1" a="1"/>
  <c r="BT106" i="1" s="1"/>
  <c r="BM98" i="1"/>
  <c r="BM64" i="1"/>
  <c r="BM84" i="1"/>
  <c r="BT129" i="1" a="1"/>
  <c r="BT129" i="1" s="1"/>
  <c r="BT80" i="1" a="1"/>
  <c r="BT80" i="1" s="1"/>
  <c r="BU35" i="1"/>
  <c r="BM82" i="1"/>
  <c r="BT21" i="1" a="1"/>
  <c r="BT21" i="1" s="1"/>
  <c r="BT59" i="1" a="1"/>
  <c r="BT59" i="1" s="1"/>
  <c r="BM50" i="1"/>
  <c r="BU81" i="1"/>
  <c r="BM32" i="1"/>
  <c r="BT9" i="1" a="1"/>
  <c r="BT9" i="1" s="1"/>
  <c r="BU54" i="1"/>
  <c r="BT52" i="1" a="1"/>
  <c r="BT52" i="1" s="1"/>
  <c r="BM131" i="1"/>
  <c r="BM70" i="1"/>
  <c r="BT71" i="1" a="1"/>
  <c r="BT71" i="1" s="1"/>
  <c r="BU101" i="1"/>
  <c r="BM85" i="1"/>
  <c r="BU112" i="1"/>
  <c r="BM79" i="1"/>
  <c r="BT126" i="1" a="1"/>
  <c r="BT126" i="1" s="1"/>
  <c r="BU51" i="1"/>
  <c r="BU9" i="1"/>
  <c r="BT22" i="1" a="1"/>
  <c r="BT22" i="1" s="1"/>
  <c r="BU47" i="1"/>
  <c r="BU180" i="1"/>
  <c r="BU55" i="1"/>
  <c r="BM15" i="1"/>
  <c r="BU49" i="1"/>
  <c r="BU44" i="1"/>
  <c r="BM51" i="1"/>
  <c r="BU128" i="1"/>
  <c r="BM74" i="1"/>
  <c r="BT70" i="1" a="1"/>
  <c r="BT70" i="1" s="1"/>
  <c r="BM120" i="1"/>
  <c r="BU12" i="1"/>
  <c r="BU46" i="1"/>
  <c r="BM10" i="1"/>
  <c r="BU15" i="1"/>
  <c r="BM93" i="1"/>
  <c r="BT45" i="1" a="1"/>
  <c r="BT45" i="1" s="1"/>
  <c r="BT32" i="1" a="1"/>
  <c r="BT32" i="1" s="1"/>
  <c r="BM99" i="1"/>
  <c r="BT30" i="1" a="1"/>
  <c r="BT30" i="1" s="1"/>
  <c r="BT107" i="1" a="1"/>
  <c r="BT107" i="1" s="1"/>
  <c r="BM78" i="1"/>
  <c r="BM115" i="1"/>
  <c r="BU63" i="1"/>
  <c r="BT87" i="1" a="1"/>
  <c r="BT87" i="1" s="1"/>
  <c r="BM91" i="1"/>
  <c r="BU43" i="1"/>
  <c r="BU13" i="1"/>
  <c r="BM14" i="1"/>
  <c r="BU29" i="1"/>
  <c r="BT13" i="1" a="1"/>
  <c r="BT13" i="1" s="1"/>
  <c r="BT29" i="1" a="1"/>
  <c r="BT29" i="1" s="1"/>
  <c r="BT28" i="1" a="1"/>
  <c r="BT28" i="1" s="1"/>
  <c r="BM31" i="1"/>
  <c r="BM39" i="1"/>
  <c r="BM25" i="1"/>
  <c r="BM19" i="1"/>
  <c r="BM48" i="1"/>
  <c r="BU57" i="1"/>
  <c r="BM61" i="1"/>
  <c r="BT61" i="1" a="1"/>
  <c r="BT61" i="1" s="1"/>
  <c r="BU64" i="1"/>
  <c r="BT102" i="1" a="1"/>
  <c r="BT102" i="1" s="1"/>
  <c r="BM87" i="1"/>
  <c r="BM110" i="1"/>
  <c r="BM118" i="1"/>
  <c r="BT69" i="1" a="1"/>
  <c r="BT69" i="1" s="1"/>
  <c r="BT94" i="1" a="1"/>
  <c r="BT94" i="1" s="1"/>
  <c r="BU38" i="1"/>
  <c r="BT55" i="1" a="1"/>
  <c r="BT55" i="1" s="1"/>
  <c r="BU62" i="1"/>
  <c r="BM26" i="1"/>
  <c r="BT54" i="1" a="1"/>
  <c r="BT54" i="1" s="1"/>
  <c r="BT14" i="1" a="1"/>
  <c r="BT14" i="1" s="1"/>
  <c r="BM107" i="1"/>
  <c r="BT74" i="1" a="1"/>
  <c r="BT74" i="1" s="1"/>
  <c r="BM86" i="1"/>
  <c r="BT99" i="1" a="1"/>
  <c r="BT99" i="1" s="1"/>
  <c r="BU71" i="1"/>
  <c r="BU122" i="1"/>
  <c r="BU32" i="1"/>
  <c r="BU31" i="1"/>
  <c r="BU108" i="1"/>
  <c r="BU66" i="1"/>
  <c r="BU68" i="1"/>
  <c r="BT100" i="1" a="1"/>
  <c r="BT100" i="1" s="1"/>
  <c r="BU87" i="1"/>
  <c r="BM123" i="1"/>
  <c r="BM113" i="1"/>
  <c r="BT79" i="1" a="1"/>
  <c r="BT79" i="1" s="1"/>
  <c r="BM121" i="1"/>
  <c r="BU105" i="1"/>
  <c r="BT113" i="1" a="1"/>
  <c r="BT113" i="1" s="1"/>
  <c r="BT114" i="1" a="1"/>
  <c r="BT114" i="1" s="1"/>
  <c r="BU137" i="1"/>
  <c r="BT120" i="1" a="1"/>
  <c r="BT120" i="1" s="1"/>
  <c r="BU45" i="1"/>
  <c r="BU67" i="1"/>
  <c r="BU102" i="1"/>
  <c r="BT111" i="1" a="1"/>
  <c r="BT111" i="1" s="1"/>
  <c r="BM125" i="1"/>
  <c r="BU83" i="1"/>
  <c r="BM54" i="1"/>
  <c r="BT124" i="1" a="1"/>
  <c r="BT124" i="1" s="1"/>
  <c r="BM105" i="1"/>
  <c r="BM111" i="1"/>
  <c r="BU59" i="1"/>
  <c r="BT101" i="1" a="1"/>
  <c r="BT101" i="1" s="1"/>
  <c r="BM124" i="1"/>
  <c r="BU153" i="1"/>
  <c r="BU95" i="1"/>
  <c r="BM103" i="1"/>
  <c r="BM92" i="1"/>
  <c r="BM63" i="1"/>
  <c r="BU156" i="1"/>
  <c r="BM106" i="1"/>
  <c r="BM129" i="1"/>
  <c r="BT68" i="1" a="1"/>
  <c r="BT68" i="1" s="1"/>
  <c r="BM132" i="1"/>
  <c r="BU116" i="1"/>
  <c r="BT93" i="1" a="1"/>
  <c r="BT93" i="1" s="1"/>
  <c r="BU86" i="1"/>
  <c r="BT115" i="1" a="1"/>
  <c r="BT115" i="1" s="1"/>
  <c r="BU114" i="1"/>
  <c r="BU126" i="1"/>
  <c r="BU136" i="1"/>
  <c r="BU143" i="1"/>
  <c r="BT156" i="1" a="1"/>
  <c r="BT156" i="1" s="1"/>
  <c r="BU111" i="1"/>
  <c r="BM128" i="1"/>
  <c r="BT154" i="1" a="1"/>
  <c r="BT154" i="1" s="1"/>
  <c r="BM202" i="1"/>
  <c r="BU79" i="1"/>
  <c r="BT146" i="1" a="1"/>
  <c r="BT146" i="1" s="1"/>
  <c r="BM43" i="1"/>
  <c r="BT56" i="1" a="1"/>
  <c r="BT56" i="1" s="1"/>
  <c r="BU53" i="1"/>
  <c r="BM66" i="1"/>
  <c r="BM83" i="1"/>
  <c r="BU90" i="1"/>
  <c r="BM80" i="1"/>
  <c r="BU106" i="1"/>
  <c r="BM95" i="1"/>
  <c r="BU48" i="1"/>
  <c r="BU104" i="1"/>
  <c r="BU140" i="1"/>
  <c r="BM90" i="1"/>
  <c r="BU94" i="1"/>
  <c r="BM73" i="1"/>
  <c r="BU97" i="1"/>
  <c r="BT89" i="1" a="1"/>
  <c r="BT89" i="1" s="1"/>
  <c r="BU73" i="1"/>
  <c r="BM117" i="1"/>
  <c r="BT110" i="1" a="1"/>
  <c r="BT110" i="1" s="1"/>
  <c r="BT84" i="1" a="1"/>
  <c r="BT84" i="1" s="1"/>
  <c r="BU127" i="1"/>
  <c r="BT137" i="1" a="1"/>
  <c r="BT137" i="1" s="1"/>
  <c r="BM145" i="1"/>
  <c r="BT127" i="1" a="1"/>
  <c r="BT127" i="1" s="1"/>
  <c r="BU132" i="1"/>
  <c r="BU113" i="1"/>
  <c r="BT164" i="1" a="1"/>
  <c r="BT164" i="1" s="1"/>
  <c r="BT179" i="1" a="1"/>
  <c r="BT179" i="1" s="1"/>
  <c r="BU125" i="1"/>
  <c r="BT98" i="1" a="1"/>
  <c r="BT98" i="1" s="1"/>
  <c r="BM94" i="1"/>
  <c r="BT50" i="1" a="1"/>
  <c r="BT50" i="1" s="1"/>
  <c r="BM100" i="1"/>
  <c r="BM126" i="1"/>
  <c r="BT138" i="1" a="1"/>
  <c r="BT138" i="1" s="1"/>
  <c r="BU121" i="1"/>
  <c r="BM157" i="1"/>
  <c r="BT133" i="1" a="1"/>
  <c r="BT133" i="1" s="1"/>
  <c r="BM133" i="1"/>
  <c r="BT152" i="1" a="1"/>
  <c r="BT152" i="1" s="1"/>
  <c r="BT160" i="1" a="1"/>
  <c r="BT160" i="1" s="1"/>
  <c r="BM136" i="1"/>
  <c r="BU142" i="1"/>
  <c r="BM109" i="1"/>
  <c r="BU78" i="1"/>
  <c r="BU124" i="1"/>
  <c r="BM114" i="1"/>
  <c r="BU129" i="1"/>
  <c r="BM130" i="1"/>
  <c r="BM147" i="1"/>
  <c r="BU184" i="1"/>
  <c r="BM149" i="1"/>
  <c r="BM88" i="1"/>
  <c r="BU110" i="1"/>
  <c r="BM76" i="1"/>
  <c r="BU149" i="1"/>
  <c r="BM137" i="1"/>
  <c r="BU164" i="1"/>
  <c r="BM168" i="1"/>
  <c r="BM77" i="1"/>
  <c r="BT81" i="1" a="1"/>
  <c r="BT81" i="1" s="1"/>
  <c r="BT90" i="1" a="1"/>
  <c r="BT90" i="1" s="1"/>
  <c r="BU69" i="1"/>
  <c r="BU84" i="1"/>
  <c r="BU72" i="1"/>
  <c r="BU88" i="1"/>
  <c r="BM104" i="1"/>
  <c r="BU82" i="1"/>
  <c r="BT96" i="1" a="1"/>
  <c r="BT96" i="1" s="1"/>
  <c r="BT135" i="1" a="1"/>
  <c r="BT135" i="1" s="1"/>
  <c r="BT173" i="1" a="1"/>
  <c r="BT173" i="1" s="1"/>
  <c r="BU147" i="1"/>
  <c r="BU186" i="1"/>
  <c r="BM183" i="1"/>
  <c r="BM67" i="1"/>
  <c r="BT64" i="1" a="1"/>
  <c r="BT64" i="1" s="1"/>
  <c r="BM108" i="1"/>
  <c r="BU103" i="1"/>
  <c r="BU138" i="1"/>
  <c r="BT128" i="1" a="1"/>
  <c r="BT128" i="1" s="1"/>
  <c r="BM68" i="1"/>
  <c r="BU91" i="1"/>
  <c r="BM146" i="1"/>
  <c r="BT116" i="1" a="1"/>
  <c r="BT116" i="1" s="1"/>
  <c r="BT131" i="1" a="1"/>
  <c r="BT131" i="1" s="1"/>
  <c r="BT117" i="1" a="1"/>
  <c r="BT117" i="1" s="1"/>
  <c r="BM60" i="1"/>
  <c r="BT151" i="1" a="1"/>
  <c r="BT151" i="1" s="1"/>
  <c r="BU107" i="1"/>
  <c r="BT122" i="1" a="1"/>
  <c r="BT122" i="1" s="1"/>
  <c r="BM159" i="1"/>
  <c r="BT148" i="1" a="1"/>
  <c r="BT148" i="1" s="1"/>
  <c r="BM187" i="1"/>
  <c r="BT63" i="1" a="1"/>
  <c r="BT63" i="1" s="1"/>
  <c r="BT92" i="1" a="1"/>
  <c r="BT92" i="1" s="1"/>
  <c r="BU56" i="1"/>
  <c r="BT104" i="1" a="1"/>
  <c r="BT104" i="1" s="1"/>
  <c r="BU123" i="1"/>
  <c r="BT76" i="1" a="1"/>
  <c r="BT76" i="1" s="1"/>
  <c r="BU117" i="1"/>
  <c r="BT118" i="1" a="1"/>
  <c r="BT118" i="1" s="1"/>
  <c r="BT157" i="1" a="1"/>
  <c r="BT157" i="1" s="1"/>
  <c r="BU141" i="1"/>
  <c r="BU163" i="1"/>
  <c r="BM96" i="1"/>
  <c r="BT147" i="1" a="1"/>
  <c r="BT147" i="1" s="1"/>
  <c r="BT191" i="1" a="1"/>
  <c r="BT191" i="1" s="1"/>
  <c r="BT134" i="1" a="1"/>
  <c r="BT134" i="1" s="1"/>
  <c r="BT109" i="1" a="1"/>
  <c r="BT109" i="1" s="1"/>
  <c r="BM72" i="1"/>
  <c r="BT112" i="1" a="1"/>
  <c r="BT112" i="1" s="1"/>
  <c r="BM134" i="1"/>
  <c r="BU115" i="1"/>
  <c r="BT143" i="1" a="1"/>
  <c r="BT143" i="1" s="1"/>
  <c r="BU119" i="1"/>
  <c r="BT158" i="1" a="1"/>
  <c r="BT158" i="1" s="1"/>
  <c r="BM154" i="1"/>
  <c r="BM155" i="1"/>
  <c r="BU188" i="1"/>
  <c r="BT202" i="1" a="1"/>
  <c r="BT202" i="1" s="1"/>
  <c r="BU75" i="1"/>
  <c r="BU157" i="1"/>
  <c r="BM127" i="1"/>
  <c r="BT177" i="1" a="1"/>
  <c r="BT177" i="1" s="1"/>
  <c r="BU148" i="1"/>
  <c r="BT142" i="1" a="1"/>
  <c r="BT142" i="1" s="1"/>
  <c r="BT144" i="1" a="1"/>
  <c r="BT144" i="1" s="1"/>
  <c r="BM163" i="1"/>
  <c r="BM185" i="1"/>
  <c r="BU158" i="1"/>
  <c r="BT188" i="1" a="1"/>
  <c r="BT188" i="1" s="1"/>
  <c r="BM169" i="1"/>
  <c r="BT189" i="1" a="1"/>
  <c r="BT189" i="1" s="1"/>
  <c r="BU195" i="1"/>
  <c r="BT169" i="1" a="1"/>
  <c r="BT169" i="1" s="1"/>
  <c r="BT185" i="1" a="1"/>
  <c r="BT185" i="1" s="1"/>
  <c r="BT140" i="1" a="1"/>
  <c r="BT140" i="1" s="1"/>
  <c r="BT165" i="1" a="1"/>
  <c r="BT165" i="1" s="1"/>
  <c r="BU198" i="1"/>
  <c r="BT180" i="1" a="1"/>
  <c r="BT180" i="1" s="1"/>
  <c r="BU151" i="1"/>
  <c r="BT136" i="1" a="1"/>
  <c r="BT136" i="1" s="1"/>
  <c r="BU150" i="1"/>
  <c r="BU160" i="1"/>
  <c r="BM173" i="1"/>
  <c r="BM217" i="1"/>
  <c r="BM177" i="1"/>
  <c r="BM215" i="1"/>
  <c r="BU173" i="1"/>
  <c r="BU176" i="1"/>
  <c r="BT132" i="1" a="1"/>
  <c r="BT132" i="1" s="1"/>
  <c r="BT162" i="1" a="1"/>
  <c r="BT162" i="1" s="1"/>
  <c r="BU131" i="1"/>
  <c r="BM151" i="1"/>
  <c r="BT176" i="1" a="1"/>
  <c r="BT176" i="1" s="1"/>
  <c r="BM152" i="1"/>
  <c r="BM182" i="1"/>
  <c r="BM171" i="1"/>
  <c r="BT171" i="1" a="1"/>
  <c r="BT171" i="1" s="1"/>
  <c r="BM116" i="1"/>
  <c r="BT153" i="1" a="1"/>
  <c r="BT153" i="1" s="1"/>
  <c r="BM165" i="1"/>
  <c r="BT172" i="1" a="1"/>
  <c r="BT172" i="1" s="1"/>
  <c r="BU144" i="1"/>
  <c r="BM156" i="1"/>
  <c r="BM164" i="1"/>
  <c r="BU155" i="1"/>
  <c r="BM192" i="1"/>
  <c r="BT174" i="1" a="1"/>
  <c r="BT174" i="1" s="1"/>
  <c r="BU182" i="1"/>
  <c r="BM184" i="1"/>
  <c r="BU177" i="1"/>
  <c r="BT222" i="1" a="1"/>
  <c r="BT222" i="1" s="1"/>
  <c r="BT184" i="1" a="1"/>
  <c r="BT184" i="1" s="1"/>
  <c r="BM170" i="1"/>
  <c r="BU202" i="1"/>
  <c r="BT166" i="1" a="1"/>
  <c r="BT166" i="1" s="1"/>
  <c r="BT181" i="1" a="1"/>
  <c r="BT181" i="1" s="1"/>
  <c r="BM180" i="1"/>
  <c r="BM162" i="1"/>
  <c r="BU145" i="1"/>
  <c r="BU146" i="1"/>
  <c r="BU134" i="1"/>
  <c r="BT149" i="1" a="1"/>
  <c r="BT149" i="1" s="1"/>
  <c r="BM172" i="1"/>
  <c r="BM158" i="1"/>
  <c r="BT159" i="1" a="1"/>
  <c r="BT159" i="1" s="1"/>
  <c r="BU166" i="1"/>
  <c r="BT175" i="1" a="1"/>
  <c r="BT175" i="1" s="1"/>
  <c r="BM153" i="1"/>
  <c r="BU159" i="1"/>
  <c r="BM161" i="1"/>
  <c r="BU171" i="1"/>
  <c r="BU203" i="1"/>
  <c r="BM167" i="1"/>
  <c r="BM138" i="1"/>
  <c r="BU133" i="1"/>
  <c r="BT119" i="1" a="1"/>
  <c r="BT119" i="1" s="1"/>
  <c r="BM150" i="1"/>
  <c r="BU168" i="1"/>
  <c r="BM135" i="1"/>
  <c r="BT168" i="1" a="1"/>
  <c r="BT168" i="1" s="1"/>
  <c r="BT139" i="1" a="1"/>
  <c r="BT139" i="1" s="1"/>
  <c r="BT155" i="1" a="1"/>
  <c r="BT155" i="1" s="1"/>
  <c r="BT178" i="1" a="1"/>
  <c r="BT178" i="1" s="1"/>
  <c r="BU187" i="1"/>
  <c r="BU169" i="1"/>
  <c r="BM179" i="1"/>
  <c r="BU167" i="1"/>
  <c r="BU174" i="1"/>
  <c r="BT198" i="1" a="1"/>
  <c r="BT198" i="1" s="1"/>
  <c r="BU212" i="1"/>
  <c r="BU210" i="1"/>
  <c r="BT183" i="1" a="1"/>
  <c r="BT183" i="1" s="1"/>
  <c r="BU201" i="1"/>
  <c r="BU205" i="1"/>
  <c r="BM222" i="1"/>
  <c r="BM239" i="1"/>
  <c r="BM141" i="1"/>
  <c r="BM101" i="1"/>
  <c r="BT150" i="1" a="1"/>
  <c r="BT150" i="1" s="1"/>
  <c r="BM143" i="1"/>
  <c r="BM140" i="1"/>
  <c r="BM144" i="1"/>
  <c r="BU139" i="1"/>
  <c r="BM210" i="1"/>
  <c r="BT141" i="1" a="1"/>
  <c r="BT141" i="1" s="1"/>
  <c r="BT161" i="1" a="1"/>
  <c r="BT161" i="1" s="1"/>
  <c r="BT145" i="1" a="1"/>
  <c r="BT145" i="1" s="1"/>
  <c r="BU130" i="1"/>
  <c r="BM148" i="1"/>
  <c r="BM181" i="1"/>
  <c r="BU154" i="1"/>
  <c r="BU162" i="1"/>
  <c r="BM166" i="1"/>
  <c r="BM174" i="1"/>
  <c r="BT196" i="1" a="1"/>
  <c r="BT196" i="1" s="1"/>
  <c r="BU215" i="1"/>
  <c r="BT206" i="1" a="1"/>
  <c r="BT206" i="1" s="1"/>
  <c r="BU194" i="1"/>
  <c r="BM160" i="1"/>
  <c r="BT187" i="1" a="1"/>
  <c r="BT187" i="1" s="1"/>
  <c r="BM193" i="1"/>
  <c r="BU240" i="1"/>
  <c r="BM216" i="1"/>
  <c r="BU190" i="1"/>
  <c r="BM189" i="1"/>
  <c r="BU135" i="1"/>
  <c r="BU165" i="1"/>
  <c r="BM205" i="1"/>
  <c r="BT192" i="1" a="1"/>
  <c r="BT192" i="1" s="1"/>
  <c r="BU199" i="1"/>
  <c r="BU170" i="1"/>
  <c r="BU220" i="1"/>
  <c r="BM206" i="1"/>
  <c r="BM191" i="1"/>
  <c r="BM198" i="1"/>
  <c r="BT210" i="1" a="1"/>
  <c r="BT210" i="1" s="1"/>
  <c r="BM200" i="1"/>
  <c r="BM178" i="1"/>
  <c r="BM195" i="1"/>
  <c r="BM207" i="1"/>
  <c r="BT199" i="1" a="1"/>
  <c r="BT199" i="1" s="1"/>
  <c r="BM218" i="1"/>
  <c r="BT163" i="1" a="1"/>
  <c r="BT163" i="1" s="1"/>
  <c r="BU178" i="1"/>
  <c r="BM188" i="1"/>
  <c r="BM186" i="1"/>
  <c r="BT207" i="1" a="1"/>
  <c r="BT207" i="1" s="1"/>
  <c r="BT186" i="1" a="1"/>
  <c r="BT186" i="1" s="1"/>
  <c r="BU228" i="1"/>
  <c r="BM204" i="1"/>
  <c r="BM235" i="1"/>
  <c r="BT217" i="1" a="1"/>
  <c r="BT217" i="1" s="1"/>
  <c r="BU175" i="1"/>
  <c r="BT170" i="1" a="1"/>
  <c r="BT170" i="1" s="1"/>
  <c r="BM190" i="1"/>
  <c r="BM203" i="1"/>
  <c r="BT190" i="1" a="1"/>
  <c r="BT190" i="1" s="1"/>
  <c r="BU183" i="1"/>
  <c r="BU181" i="1"/>
  <c r="BU179" i="1"/>
  <c r="BU193" i="1"/>
  <c r="BU161" i="1"/>
  <c r="BU200" i="1"/>
  <c r="BT211" i="1" a="1"/>
  <c r="BT211" i="1" s="1"/>
  <c r="BU204" i="1"/>
  <c r="BU211" i="1"/>
  <c r="BM197" i="1"/>
  <c r="BT194" i="1" a="1"/>
  <c r="BT194" i="1" s="1"/>
  <c r="BU248" i="1"/>
  <c r="BU224" i="1"/>
  <c r="BU219" i="1"/>
  <c r="BT195" i="1" a="1"/>
  <c r="BT195" i="1" s="1"/>
  <c r="BU191" i="1"/>
  <c r="BM175" i="1"/>
  <c r="BM196" i="1"/>
  <c r="BM225" i="1"/>
  <c r="BU217" i="1"/>
  <c r="BU189" i="1"/>
  <c r="BT205" i="1" a="1"/>
  <c r="BT205" i="1" s="1"/>
  <c r="BM224" i="1"/>
  <c r="BT221" i="1" a="1"/>
  <c r="BT221" i="1" s="1"/>
  <c r="BU192" i="1"/>
  <c r="BT201" i="1" a="1"/>
  <c r="BT201" i="1" s="1"/>
  <c r="BU197" i="1"/>
  <c r="BT197" i="1" a="1"/>
  <c r="BT197" i="1" s="1"/>
  <c r="BU233" i="1"/>
  <c r="BU196" i="1"/>
  <c r="BT193" i="1" a="1"/>
  <c r="BT193" i="1" s="1"/>
  <c r="BT226" i="1" a="1"/>
  <c r="BT226" i="1" s="1"/>
  <c r="BT225" i="1" a="1"/>
  <c r="BT225" i="1" s="1"/>
  <c r="BT216" i="1" a="1"/>
  <c r="BT216" i="1" s="1"/>
  <c r="BU208" i="1"/>
  <c r="BT182" i="1" a="1"/>
  <c r="BT182" i="1" s="1"/>
  <c r="BT219" i="1" a="1"/>
  <c r="BT219" i="1" s="1"/>
  <c r="BM194" i="1"/>
  <c r="BU214" i="1"/>
  <c r="BT214" i="1" a="1"/>
  <c r="BT214" i="1" s="1"/>
  <c r="BM211" i="1"/>
  <c r="BU185" i="1"/>
  <c r="BU209" i="1"/>
  <c r="BU216" i="1"/>
  <c r="BM227" i="1"/>
  <c r="BM201" i="1"/>
  <c r="BT208" i="1" a="1"/>
  <c r="BT208" i="1" s="1"/>
  <c r="BU222" i="1"/>
  <c r="BT209" i="1" a="1"/>
  <c r="BT209" i="1" s="1"/>
  <c r="BM208" i="1"/>
  <c r="BT200" i="1" a="1"/>
  <c r="BT200" i="1" s="1"/>
  <c r="BT213" i="1" a="1"/>
  <c r="BT213" i="1" s="1"/>
  <c r="BM213" i="1"/>
  <c r="BT215" i="1" a="1"/>
  <c r="BT215" i="1" s="1"/>
  <c r="BU221" i="1"/>
  <c r="BT235" i="1" a="1"/>
  <c r="BT235" i="1" s="1"/>
  <c r="BT223" i="1" a="1"/>
  <c r="BT223" i="1" s="1"/>
  <c r="BU213" i="1"/>
  <c r="BU206" i="1"/>
  <c r="BT204" i="1" a="1"/>
  <c r="BT204" i="1" s="1"/>
  <c r="BM220" i="1"/>
  <c r="BM234" i="1"/>
  <c r="BU223" i="1"/>
  <c r="BU235" i="1"/>
  <c r="BT242" i="1" a="1"/>
  <c r="BT242" i="1" s="1"/>
  <c r="BM240" i="1"/>
  <c r="BM221" i="1"/>
  <c r="BT218" i="1" a="1"/>
  <c r="BT218" i="1" s="1"/>
  <c r="BT232" i="1" a="1"/>
  <c r="BT232" i="1" s="1"/>
  <c r="BM209" i="1"/>
  <c r="BM232" i="1"/>
  <c r="BM241" i="1"/>
  <c r="BT229" i="1" a="1"/>
  <c r="BT229" i="1" s="1"/>
  <c r="BM214" i="1"/>
  <c r="BU234" i="1"/>
  <c r="BM231" i="1"/>
  <c r="BM223" i="1"/>
  <c r="BT220" i="1" a="1"/>
  <c r="BT220" i="1" s="1"/>
  <c r="BT240" i="1" a="1"/>
  <c r="BT240" i="1" s="1"/>
  <c r="BM199" i="1"/>
  <c r="BU225" i="1"/>
  <c r="BT203" i="1" a="1"/>
  <c r="BT203" i="1" s="1"/>
  <c r="BU229" i="1"/>
  <c r="BM236" i="1"/>
  <c r="BU231" i="1"/>
  <c r="BM228" i="1"/>
  <c r="BU230" i="1"/>
  <c r="BU207" i="1"/>
  <c r="BT212" i="1" a="1"/>
  <c r="BT212" i="1" s="1"/>
  <c r="BT231" i="1" a="1"/>
  <c r="BT231" i="1" s="1"/>
  <c r="BT233" i="1" a="1"/>
  <c r="BT233" i="1" s="1"/>
  <c r="BT234" i="1" a="1"/>
  <c r="BT234" i="1" s="1"/>
  <c r="BM233" i="1"/>
  <c r="BM238" i="1"/>
  <c r="BU243" i="1"/>
  <c r="BM219" i="1"/>
  <c r="BU238" i="1"/>
  <c r="BM212" i="1"/>
  <c r="BU226" i="1"/>
  <c r="BM226" i="1"/>
  <c r="BT237" i="1" a="1"/>
  <c r="BT237" i="1" s="1"/>
  <c r="BU239" i="1"/>
  <c r="BU218" i="1"/>
  <c r="BM230" i="1"/>
  <c r="BT244" i="1" a="1"/>
  <c r="BT244" i="1" s="1"/>
  <c r="BT239" i="1" a="1"/>
  <c r="BT239" i="1" s="1"/>
  <c r="BM245" i="1"/>
  <c r="BM242" i="1"/>
  <c r="BT245" i="1" a="1"/>
  <c r="BT245" i="1" s="1"/>
  <c r="BT224" i="1" a="1"/>
  <c r="BT224" i="1" s="1"/>
  <c r="BT241" i="1" a="1"/>
  <c r="BT241" i="1" s="1"/>
  <c r="BT247" i="1" a="1"/>
  <c r="BT247" i="1" s="1"/>
  <c r="BT243" i="1" a="1"/>
  <c r="BT243" i="1" s="1"/>
  <c r="BT230" i="1" a="1"/>
  <c r="BT230" i="1" s="1"/>
  <c r="BT248" i="1" a="1"/>
  <c r="BT248" i="1" s="1"/>
  <c r="BU237" i="1"/>
  <c r="BT236" i="1" a="1"/>
  <c r="BT236" i="1" s="1"/>
  <c r="BU227" i="1"/>
  <c r="BT227" i="1" a="1"/>
  <c r="BT227" i="1" s="1"/>
  <c r="BT228" i="1" a="1"/>
  <c r="BT228" i="1" s="1"/>
  <c r="BM229" i="1"/>
  <c r="BT238" i="1" a="1"/>
  <c r="BT238" i="1" s="1"/>
  <c r="BM246" i="1"/>
  <c r="BU242" i="1"/>
  <c r="BM248" i="1"/>
  <c r="BU247" i="1"/>
  <c r="BM243" i="1"/>
  <c r="BM244" i="1"/>
  <c r="BU232" i="1"/>
  <c r="BT246" i="1" a="1"/>
  <c r="BT246" i="1" s="1"/>
  <c r="BM237" i="1"/>
  <c r="BU245" i="1"/>
  <c r="BU236" i="1"/>
  <c r="BU246" i="1"/>
  <c r="BU241" i="1"/>
  <c r="BM247" i="1"/>
  <c r="BU244" i="1"/>
  <c r="D5" i="1"/>
  <c r="D6" i="1"/>
  <c r="A2" i="3"/>
  <c r="A3" i="3" s="1"/>
  <c r="D2" i="10" l="1" a="1"/>
  <c r="D2" i="10" s="1"/>
  <c r="A1" i="3"/>
</calcChain>
</file>

<file path=xl/comments1.xml><?xml version="1.0" encoding="utf-8"?>
<comments xmlns="http://schemas.openxmlformats.org/spreadsheetml/2006/main">
  <authors>
    <author>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Descripción que identifica a la presente transferencia, por ejemplo: Importación Japón #32. Sirve para que se la pueda identificar de mejor manera.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0" shapeId="0">
      <text>
        <r>
          <rPr>
            <b/>
            <sz val="9"/>
            <color indexed="81"/>
            <rFont val="Tahoma"/>
            <family val="2"/>
          </rPr>
          <t>CAS:</t>
        </r>
        <r>
          <rPr>
            <sz val="9"/>
            <color indexed="81"/>
            <rFont val="Tahoma"/>
            <family val="2"/>
          </rPr>
          <t xml:space="preserve">
Número de embarques en los cuales se va a dividir el REQUERIM.</t>
        </r>
      </text>
    </comment>
    <comment ref="BN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<sst xmlns="http://schemas.openxmlformats.org/spreadsheetml/2006/main" count="52224" uniqueCount="7778">
  <si>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</si>
  <si>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</si>
  <si>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</si>
  <si>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</si>
  <si>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</si>
  <si>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</si>
  <si>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</si>
  <si>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</si>
  <si>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</si>
  <si>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</si>
  <si>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</si>
  <si>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</si>
  <si>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</si>
  <si>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</si>
  <si>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</si>
  <si>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</si>
  <si>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</si>
  <si>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</si>
  <si>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</si>
  <si>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</si>
  <si>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</si>
  <si>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</si>
  <si>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</si>
  <si>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</si>
  <si>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REFERENCIA</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</si>
  <si>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</si>
  <si>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</si>
  <si>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</si>
  <si>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</si>
  <si>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</si>
  <si>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</si>
  <si>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</si>
  <si>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</si>
  <si>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</si>
  <si>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</si>
  <si>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</si>
  <si>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</si>
  <si>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</si>
  <si>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</si>
  <si>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</si>
  <si>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</si>
  <si>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</si>
  <si>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</si>
  <si>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</si>
  <si>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</si>
  <si>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</si>
  <si>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</si>
  <si>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</si>
  <si>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</si>
  <si>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</si>
  <si>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</si>
  <si>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</si>
  <si>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</si>
  <si>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</si>
  <si>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</si>
  <si>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</si>
  <si>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</si>
  <si>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</si>
  <si>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</si>
  <si>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</si>
  <si>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</si>
  <si>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</si>
  <si>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</si>
  <si>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</si>
  <si>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</si>
  <si>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</si>
  <si>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</si>
  <si>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</si>
  <si>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</si>
  <si>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</si>
  <si>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</si>
  <si>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</si>
  <si>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</si>
  <si>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</si>
  <si>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</si>
  <si>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</si>
  <si>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</si>
  <si>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</si>
  <si>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</si>
  <si>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</si>
  <si>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</si>
  <si>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</si>
  <si>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</si>
  <si>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</si>
  <si>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</si>
  <si>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</si>
  <si>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</si>
  <si>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</si>
  <si>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</si>
  <si>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</si>
  <si>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</si>
  <si>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</si>
  <si>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</si>
  <si>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</si>
  <si>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</si>
  <si>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</si>
  <si>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</si>
  <si>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</si>
  <si>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</si>
  <si>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</si>
  <si>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</si>
  <si>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</si>
  <si>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</si>
  <si>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</si>
  <si>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</si>
  <si>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</si>
  <si>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</si>
  <si>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</si>
  <si>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</si>
  <si>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</si>
  <si>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</si>
  <si>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</si>
  <si>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</si>
  <si>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</si>
  <si>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</si>
  <si>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</si>
  <si>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</si>
  <si>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</si>
  <si>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</si>
  <si>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</si>
  <si>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</si>
  <si>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</si>
  <si>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</si>
  <si>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</si>
  <si>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</si>
  <si>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</si>
  <si>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</si>
  <si>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</si>
  <si>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</si>
  <si>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</si>
  <si>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</si>
  <si>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</si>
  <si>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</si>
  <si>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</si>
  <si>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</si>
  <si>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</si>
  <si>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</si>
  <si>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</si>
  <si>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</si>
  <si>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</si>
  <si>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</si>
  <si>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</si>
  <si>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</si>
  <si>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</si>
  <si>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</si>
  <si>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</si>
  <si>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</si>
  <si>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</si>
  <si>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</si>
  <si>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</si>
  <si>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</si>
  <si>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</si>
  <si>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</si>
  <si>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</si>
  <si>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</si>
  <si>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</si>
  <si>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</si>
  <si>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</si>
  <si>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</si>
  <si>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</si>
  <si>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</si>
  <si>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</si>
  <si>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</si>
  <si>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</si>
  <si>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</si>
  <si>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</si>
  <si>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</si>
  <si>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</si>
  <si>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</si>
  <si>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</si>
  <si>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</si>
  <si>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</si>
  <si>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</si>
  <si>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</si>
  <si>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</si>
  <si>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</si>
  <si>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</si>
  <si>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</si>
  <si>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</si>
  <si>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</si>
  <si>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</si>
  <si>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</si>
  <si>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</si>
  <si>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</si>
  <si>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</si>
  <si>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</si>
  <si>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</si>
  <si>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</si>
  <si>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</si>
  <si>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</si>
  <si>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</si>
  <si>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</si>
  <si>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</si>
  <si>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</si>
  <si>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</si>
  <si>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</si>
  <si>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</si>
  <si>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</si>
  <si>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</si>
  <si>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</si>
  <si>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</si>
  <si>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</si>
  <si>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</si>
  <si>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</si>
  <si>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</si>
  <si>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</si>
  <si>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</si>
  <si>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</si>
  <si>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</si>
  <si>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</si>
  <si>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</si>
  <si>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</si>
  <si>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</si>
  <si>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</si>
  <si>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</si>
  <si>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</si>
  <si>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</si>
  <si>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</si>
  <si>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</si>
  <si>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</si>
  <si>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</si>
  <si>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</si>
  <si>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</si>
  <si>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</si>
  <si>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</si>
  <si>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</si>
  <si>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</si>
  <si>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</si>
  <si>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</si>
  <si>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</si>
  <si>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</si>
  <si>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</si>
  <si>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</si>
  <si>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</si>
  <si>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</si>
  <si>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</si>
  <si>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</si>
  <si>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</si>
  <si>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</si>
  <si>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</si>
  <si>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</si>
  <si>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</si>
  <si>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</si>
  <si>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</si>
  <si>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</si>
  <si>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</si>
  <si>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</si>
  <si>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</si>
  <si>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</si>
  <si>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</si>
  <si>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</si>
  <si>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</si>
  <si>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</si>
  <si>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</si>
  <si>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</si>
  <si>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</si>
  <si>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</si>
  <si>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</si>
  <si>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</si>
  <si>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</si>
  <si>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</si>
  <si>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</si>
  <si>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</si>
  <si>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</si>
  <si>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</si>
  <si>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</si>
  <si>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</si>
  <si>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</si>
  <si>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</si>
  <si>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</si>
  <si>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</si>
  <si>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</si>
  <si>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</si>
  <si>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</si>
  <si>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</si>
  <si>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</si>
  <si>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</si>
  <si>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</si>
  <si>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</si>
  <si>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</si>
  <si>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</si>
  <si>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</si>
  <si>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</si>
  <si>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</si>
  <si>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</si>
  <si>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</si>
  <si>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</si>
  <si>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</si>
  <si>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</si>
  <si>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</si>
  <si>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</si>
  <si>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</si>
  <si>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</si>
  <si>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</si>
  <si>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</si>
  <si>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</si>
  <si>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</si>
  <si>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</si>
  <si>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</si>
  <si>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</si>
  <si>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</si>
  <si>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</si>
  <si>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</si>
  <si>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</si>
  <si>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</si>
  <si>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</si>
  <si>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</si>
  <si>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</si>
  <si>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</si>
  <si>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</si>
  <si>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</si>
  <si>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</si>
  <si>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</si>
  <si>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</si>
  <si>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</si>
  <si>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</si>
  <si>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</si>
  <si>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</si>
  <si>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</si>
  <si>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</si>
  <si>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</si>
  <si>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</si>
  <si>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</si>
  <si>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</si>
  <si>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</si>
  <si>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</si>
  <si>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</si>
  <si>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</si>
  <si>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</si>
  <si>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</si>
  <si>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</si>
  <si>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</si>
  <si>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</si>
  <si>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</si>
  <si>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</si>
  <si>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</si>
  <si>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</si>
  <si>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</si>
  <si>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</si>
  <si>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</si>
  <si>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</si>
  <si>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</si>
  <si>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</si>
  <si>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</si>
  <si>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</si>
  <si>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</si>
  <si>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</si>
  <si>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</si>
  <si>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</si>
  <si>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</si>
  <si>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</si>
  <si>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</si>
  <si>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</si>
  <si>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</si>
  <si>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</si>
  <si>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</si>
  <si>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</si>
  <si>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</si>
  <si>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</si>
  <si>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</si>
  <si>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</si>
  <si>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</si>
  <si>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</si>
  <si>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</si>
  <si>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</si>
  <si>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</si>
  <si>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</si>
  <si>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</si>
  <si>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</si>
  <si>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</si>
  <si>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</si>
  <si>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</si>
  <si>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</si>
  <si>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</si>
  <si>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</si>
  <si>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</si>
  <si>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</si>
  <si>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</si>
  <si>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</si>
  <si>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</si>
  <si>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</si>
  <si>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</si>
  <si>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</si>
  <si>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</si>
  <si>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</si>
  <si>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</si>
  <si>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</si>
  <si>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</si>
  <si>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</si>
  <si>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</si>
  <si>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</si>
  <si>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</si>
  <si>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</si>
  <si>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</si>
  <si>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</si>
  <si>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</si>
  <si>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</si>
  <si>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</si>
  <si>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</si>
  <si>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</si>
  <si>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</si>
  <si>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</si>
  <si>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</si>
  <si>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</si>
  <si>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</si>
  <si>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</si>
  <si>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</si>
  <si>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</si>
  <si>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</si>
  <si>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</si>
  <si>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</si>
  <si>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</si>
  <si>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</si>
  <si>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</si>
  <si>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</si>
  <si>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</si>
  <si>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</si>
  <si>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</si>
  <si>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</si>
  <si>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</si>
  <si>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</si>
  <si>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</si>
  <si>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</si>
  <si>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</si>
  <si>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</si>
  <si>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</si>
  <si>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</si>
  <si>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</si>
  <si>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</si>
  <si>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</si>
  <si>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</si>
  <si>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</si>
  <si>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</si>
  <si>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</si>
  <si>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</si>
  <si>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</si>
  <si>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</si>
  <si>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</si>
  <si>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</si>
  <si>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</si>
  <si>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</si>
  <si>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</si>
  <si>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</si>
  <si>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</si>
  <si>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</si>
  <si>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</si>
  <si>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</si>
  <si>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</si>
  <si>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</si>
  <si>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</si>
  <si>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</si>
  <si>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</si>
  <si>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</si>
  <si>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</si>
  <si>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</si>
  <si>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</si>
  <si>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</si>
  <si>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</si>
  <si>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</si>
  <si>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</si>
  <si>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</si>
  <si>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</si>
  <si>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</si>
  <si>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</si>
  <si>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</si>
  <si>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</si>
  <si>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</si>
  <si>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</si>
  <si>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</si>
  <si>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</si>
  <si>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</si>
  <si>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</si>
  <si>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</si>
  <si>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</si>
  <si>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</si>
  <si>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</si>
  <si>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</si>
  <si>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</si>
  <si>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</si>
  <si>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</si>
  <si>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</si>
  <si>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</si>
  <si>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</si>
  <si>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</si>
  <si>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</si>
  <si>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</si>
  <si>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</si>
  <si>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</si>
  <si>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</si>
  <si>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</si>
  <si>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</si>
  <si>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</si>
  <si>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</si>
  <si>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</si>
  <si>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</si>
  <si>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</si>
  <si>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</si>
  <si>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</si>
  <si>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</si>
  <si>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</si>
  <si>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</si>
  <si>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</si>
  <si>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</si>
  <si>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</si>
  <si>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</si>
  <si>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</si>
  <si>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</si>
  <si>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</si>
  <si>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</si>
  <si>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</si>
  <si>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</si>
  <si>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</si>
  <si>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</si>
  <si>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</si>
  <si>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</si>
  <si>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</si>
  <si>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</si>
  <si>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</si>
  <si>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</si>
  <si>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</si>
  <si>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</si>
  <si>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</si>
  <si>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</si>
  <si>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</si>
  <si>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</si>
  <si>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</si>
  <si>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</si>
  <si>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</si>
  <si>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</si>
  <si>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</si>
  <si>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</si>
  <si>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</si>
  <si>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</si>
  <si>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</si>
  <si>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</si>
  <si>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</si>
  <si>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</si>
  <si>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</si>
  <si>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</si>
  <si>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</si>
  <si>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</si>
  <si>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</si>
  <si>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</si>
  <si>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</si>
  <si>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</si>
  <si>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</si>
  <si>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</si>
  <si>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</si>
  <si>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</si>
  <si>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</si>
  <si>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</si>
  <si>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</si>
  <si>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</si>
  <si>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</si>
  <si>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</si>
  <si>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</si>
  <si>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</si>
  <si>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</si>
  <si>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</si>
  <si>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</si>
  <si>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</si>
  <si>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</si>
  <si>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</si>
  <si>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</si>
  <si>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</si>
  <si>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</si>
  <si>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</si>
  <si>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</si>
  <si>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</si>
  <si>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</si>
  <si>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</si>
  <si>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</si>
  <si>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</si>
  <si>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</si>
  <si>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</si>
  <si>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</si>
  <si>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</si>
  <si>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</si>
  <si>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</si>
  <si>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</si>
  <si>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</si>
  <si>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</si>
  <si>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</si>
  <si>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</si>
  <si>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</si>
  <si>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</si>
  <si>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</si>
  <si>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</si>
  <si>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</si>
  <si>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</si>
  <si>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</si>
  <si>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</si>
  <si>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</si>
  <si>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</si>
  <si>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</si>
  <si>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</si>
  <si>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</si>
  <si>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</si>
  <si>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</si>
  <si>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</si>
  <si>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</si>
  <si>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</si>
  <si>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</si>
  <si>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</si>
  <si>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</si>
  <si>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</si>
  <si>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</si>
  <si>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</si>
  <si>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</si>
  <si>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</si>
  <si>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</si>
  <si>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</si>
  <si>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</si>
  <si>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</si>
  <si>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</si>
  <si>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</si>
  <si>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</si>
  <si>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</si>
  <si>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</si>
  <si>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</si>
  <si>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</si>
  <si>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</si>
  <si>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</si>
  <si>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</si>
  <si>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</si>
  <si>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</si>
  <si>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</si>
  <si>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</si>
  <si>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</si>
  <si>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</si>
  <si>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</si>
  <si>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</si>
  <si>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</si>
  <si>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</si>
  <si>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</si>
  <si>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</si>
  <si>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</si>
  <si>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</si>
  <si>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</si>
  <si>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</si>
  <si>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</si>
  <si>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</si>
  <si>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</si>
  <si>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</si>
  <si>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</si>
  <si>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</si>
  <si>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</si>
  <si>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</si>
  <si>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</si>
  <si>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</si>
  <si>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</si>
  <si>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</si>
  <si>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</si>
  <si>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</si>
  <si>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</si>
  <si>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</si>
  <si>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</si>
  <si>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</si>
  <si>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</si>
  <si>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</si>
  <si>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</si>
  <si>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</si>
  <si>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</si>
  <si>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</si>
  <si>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</si>
  <si>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</si>
  <si>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</si>
  <si>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</si>
  <si>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</si>
  <si>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</si>
  <si>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</si>
  <si>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</si>
  <si>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</si>
  <si>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</si>
  <si>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</si>
  <si>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</si>
  <si>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</si>
  <si>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</si>
  <si>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</si>
  <si>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</si>
  <si>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</si>
  <si>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</si>
  <si>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</si>
  <si>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</si>
  <si>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</si>
  <si>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</si>
  <si>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</si>
  <si>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</si>
  <si>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</si>
  <si>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</si>
  <si>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</si>
  <si>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</si>
  <si>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</si>
  <si>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</si>
  <si>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</si>
  <si>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</si>
  <si>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</si>
  <si>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</si>
  <si>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</si>
  <si>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</si>
  <si>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</si>
  <si>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</si>
  <si>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</si>
  <si>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</si>
  <si>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</si>
  <si>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</si>
  <si>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</si>
  <si>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</si>
  <si>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</si>
  <si>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</si>
  <si>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</si>
  <si>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</si>
  <si>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</si>
  <si>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</si>
  <si>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</si>
  <si>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</si>
  <si>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</si>
  <si>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</si>
  <si>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</si>
  <si>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</si>
  <si>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</si>
  <si>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</si>
  <si>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</si>
  <si>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</si>
  <si>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</si>
  <si>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</si>
  <si>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</si>
  <si>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</si>
  <si>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</si>
  <si>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</si>
  <si>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</si>
  <si>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</si>
  <si>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</si>
  <si>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</si>
  <si>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</si>
  <si>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</si>
  <si>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</si>
  <si>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</si>
  <si>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</si>
  <si>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</si>
  <si>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</si>
  <si>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</si>
  <si>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</si>
  <si>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</si>
  <si>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</si>
  <si>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</si>
  <si>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</si>
  <si>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</si>
  <si>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</si>
  <si>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</si>
  <si>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</si>
  <si>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</si>
  <si>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</si>
  <si>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</si>
  <si>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</si>
  <si>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</si>
  <si>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</si>
  <si>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</si>
  <si>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</si>
  <si>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</si>
  <si>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</si>
  <si>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</si>
  <si>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</si>
  <si>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</si>
  <si>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</si>
  <si>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</si>
  <si>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</si>
  <si>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</si>
  <si>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</si>
  <si>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</si>
  <si>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</si>
  <si>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</si>
  <si>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</si>
  <si>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</si>
  <si>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</si>
  <si>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</si>
  <si>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</si>
  <si>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</si>
  <si>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</si>
  <si>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</si>
  <si>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</si>
  <si>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</si>
  <si>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</si>
  <si>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</si>
  <si>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</si>
  <si>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</si>
  <si>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</si>
  <si>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</si>
  <si>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</si>
  <si>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</si>
  <si>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</si>
  <si>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</si>
  <si>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</si>
  <si>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</si>
  <si>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</si>
  <si>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</si>
  <si>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</si>
  <si>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</si>
  <si>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</si>
  <si>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</si>
  <si>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</si>
  <si>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</si>
  <si>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</si>
  <si>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</si>
  <si>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</si>
  <si>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</si>
  <si>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</si>
  <si>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</si>
  <si>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</si>
  <si>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</si>
  <si>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</si>
  <si>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</si>
  <si>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</si>
  <si>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</si>
  <si>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</si>
  <si>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</si>
  <si>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</si>
  <si>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</si>
  <si>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</si>
  <si>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</si>
  <si>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</si>
  <si>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</si>
  <si>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</si>
  <si>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</si>
  <si>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</si>
  <si>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</si>
  <si>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</si>
  <si>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</si>
  <si>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</si>
  <si>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</si>
  <si>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</si>
  <si>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</si>
  <si>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</si>
  <si>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</si>
  <si>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</si>
  <si>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</si>
  <si>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</si>
  <si>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</si>
  <si>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</si>
  <si>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</si>
  <si>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</si>
  <si>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</si>
  <si>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</si>
  <si>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</si>
  <si>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</si>
  <si>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</si>
  <si>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</si>
  <si>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</si>
  <si>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</si>
  <si>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</si>
  <si>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</si>
  <si>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</si>
  <si>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</si>
  <si>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</si>
  <si>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</si>
  <si>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</si>
  <si>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</si>
  <si>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</si>
  <si>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</si>
  <si>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</si>
  <si>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</si>
  <si>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</si>
  <si>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</si>
  <si>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</si>
  <si>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</si>
  <si>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</si>
  <si>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</si>
  <si>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</si>
  <si>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</si>
  <si>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</si>
  <si>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</si>
  <si>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</si>
  <si>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</si>
  <si>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</si>
  <si>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</si>
  <si>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</si>
  <si>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</si>
  <si>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</si>
  <si>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</si>
  <si>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</si>
  <si>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</si>
  <si>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</si>
  <si>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</si>
  <si>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</si>
  <si>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</si>
  <si>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</si>
  <si>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</si>
  <si>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</si>
  <si>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</si>
  <si>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</si>
  <si>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</si>
  <si>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</si>
  <si>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</si>
  <si>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</si>
  <si>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</si>
  <si>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</si>
  <si>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</si>
  <si>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</si>
  <si>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</si>
  <si>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</si>
  <si>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</si>
  <si>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</si>
  <si>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</si>
  <si>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</si>
  <si>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</si>
  <si>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</si>
  <si>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</si>
  <si>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</si>
  <si>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</si>
  <si>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</si>
  <si>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</si>
  <si>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</si>
  <si>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</si>
  <si>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</si>
  <si>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</si>
  <si>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</si>
  <si>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</si>
  <si>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</si>
  <si>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</si>
  <si>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</si>
  <si>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</si>
  <si>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</si>
  <si>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</si>
  <si>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</si>
  <si>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</si>
  <si>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</si>
  <si>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</si>
  <si>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</si>
  <si>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</si>
  <si>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</si>
  <si>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</si>
  <si>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</si>
  <si>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</si>
  <si>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</si>
  <si>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</si>
  <si>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</si>
  <si>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</si>
  <si>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</si>
  <si>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</si>
  <si>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</si>
  <si>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</si>
  <si>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</si>
  <si>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</si>
  <si>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</si>
  <si>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</si>
  <si>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</si>
  <si>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</si>
  <si>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</si>
  <si>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</si>
  <si>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</si>
  <si>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</si>
  <si>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</si>
  <si>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</si>
  <si>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</si>
  <si>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</si>
  <si>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</si>
  <si>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</si>
  <si>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</si>
  <si>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</si>
  <si>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</si>
  <si>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</si>
  <si>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</si>
  <si>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</si>
  <si>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</si>
  <si>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</si>
  <si>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</si>
  <si>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</si>
  <si>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</si>
  <si>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</si>
  <si>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</si>
  <si>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</si>
  <si>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</si>
  <si>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</si>
  <si>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</si>
  <si>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</si>
  <si>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</si>
  <si>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</si>
  <si>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</si>
  <si>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</si>
  <si>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</si>
  <si>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</si>
  <si>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</si>
  <si>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</si>
  <si>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</si>
  <si>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</si>
  <si>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</si>
  <si>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</si>
  <si>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</si>
  <si>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</si>
  <si>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</si>
  <si>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</si>
  <si>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</si>
  <si>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</si>
  <si>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</si>
  <si>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</si>
  <si>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</si>
  <si>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</si>
  <si>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</si>
  <si>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</si>
  <si>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</si>
  <si>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</si>
  <si>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</si>
  <si>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</si>
  <si>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</si>
  <si>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</si>
  <si>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</si>
  <si>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</si>
  <si>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</si>
  <si>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</si>
  <si>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</si>
  <si>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</si>
  <si>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</si>
  <si>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</si>
  <si>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</si>
  <si>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</si>
  <si>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</si>
  <si>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</si>
  <si>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</si>
  <si>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</si>
  <si>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</si>
  <si>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</si>
  <si>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</si>
  <si>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</si>
  <si>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</si>
  <si>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</si>
  <si>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</si>
  <si>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</si>
  <si>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</si>
  <si>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</si>
  <si>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</si>
  <si>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</si>
  <si>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</si>
  <si>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</si>
  <si>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</si>
  <si>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</si>
  <si>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</si>
  <si>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</si>
  <si>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</si>
  <si>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</si>
  <si>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</si>
  <si>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</si>
  <si>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</si>
  <si>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</si>
  <si>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</si>
  <si>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</si>
  <si>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</si>
  <si>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</si>
  <si>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</si>
  <si>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</si>
  <si>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</si>
  <si>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</si>
  <si>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</si>
  <si>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</si>
  <si>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</si>
  <si>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</si>
  <si>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</si>
  <si>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</si>
  <si>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</si>
  <si>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</si>
  <si>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</si>
  <si>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</si>
  <si>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</si>
  <si>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</si>
  <si>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</si>
  <si>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</si>
  <si>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</si>
  <si>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</si>
  <si>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</si>
  <si>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</si>
  <si>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</si>
  <si>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</si>
  <si>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</si>
  <si>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</si>
  <si>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</si>
  <si>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</si>
  <si>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</si>
  <si>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</si>
  <si>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</si>
  <si>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</si>
  <si>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</si>
  <si>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</si>
  <si>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</si>
  <si>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</si>
  <si>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</si>
  <si>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</si>
  <si>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</si>
  <si>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</si>
  <si>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</si>
  <si>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</si>
  <si>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</si>
  <si>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</si>
  <si>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</si>
  <si>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</si>
  <si>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</si>
  <si>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</si>
  <si>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</si>
  <si>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</si>
  <si>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</si>
  <si>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</si>
  <si>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</si>
  <si>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</si>
  <si>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</si>
  <si>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</si>
  <si>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</si>
  <si>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</si>
  <si>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</si>
  <si>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</si>
  <si>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</si>
  <si>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</si>
  <si>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</si>
  <si>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</si>
  <si>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</si>
  <si>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</si>
  <si>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</si>
  <si>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</si>
  <si>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</si>
  <si>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</si>
  <si>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</si>
  <si>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</si>
  <si>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</si>
  <si>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</si>
  <si>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</si>
  <si>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</si>
  <si>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</si>
  <si>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</si>
  <si>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</si>
  <si>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</si>
  <si>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</si>
  <si>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</si>
  <si>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</si>
  <si>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</si>
  <si>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</si>
  <si>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</si>
  <si>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</si>
  <si>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</si>
  <si>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</si>
  <si>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</si>
  <si>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</si>
  <si>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</si>
  <si>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</si>
  <si>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</si>
  <si>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</si>
  <si>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</si>
  <si>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</si>
  <si>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</si>
  <si>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</si>
  <si>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</si>
  <si>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</si>
  <si>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</si>
  <si>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</si>
  <si>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</si>
  <si>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</si>
  <si>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</si>
  <si>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</si>
  <si>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</si>
  <si>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Default</t>
  </si>
  <si>
    <t>+-</t>
  </si>
  <si>
    <t>PULVERIZADORES</t>
  </si>
  <si>
    <t>FUMIGACION</t>
  </si>
  <si>
    <t>MOTOGUADAÑA SHINDAIWA</t>
  </si>
  <si>
    <t>DESMALEZADORAS SHINDAIWA</t>
  </si>
  <si>
    <t>Columna1</t>
  </si>
  <si>
    <t>Columna2</t>
  </si>
  <si>
    <t>Columna3</t>
  </si>
  <si>
    <t>Columna4</t>
  </si>
  <si>
    <t>Columna5</t>
  </si>
  <si>
    <t>Columna6</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</si>
  <si>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</si>
  <si>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</si>
  <si>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</si>
  <si>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</si>
  <si>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</si>
  <si>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</si>
  <si>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</si>
  <si>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</si>
  <si>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</si>
  <si>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</si>
  <si>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</si>
  <si>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</si>
  <si>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</si>
  <si>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</si>
  <si>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</si>
  <si>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</si>
  <si>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</si>
  <si>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</si>
  <si>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</si>
  <si>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</si>
  <si>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</si>
  <si>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</si>
  <si>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</si>
  <si>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</si>
  <si>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</si>
  <si>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</si>
  <si>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</si>
  <si>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</si>
  <si>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</si>
  <si>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</si>
  <si>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</si>
  <si>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</si>
  <si>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</si>
  <si>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</si>
  <si>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</si>
  <si>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</si>
  <si>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</si>
  <si>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</si>
  <si>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</si>
  <si>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</si>
  <si>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</si>
  <si>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</si>
  <si>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</si>
  <si>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</si>
  <si>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</si>
  <si>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</si>
  <si>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</si>
  <si>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</si>
  <si>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</si>
  <si>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</si>
  <si>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</si>
  <si>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</si>
  <si>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</si>
  <si>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</si>
  <si>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</si>
  <si>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</si>
  <si>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</si>
  <si>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</si>
  <si>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</si>
  <si>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</si>
  <si>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</si>
  <si>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</si>
  <si>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</si>
  <si>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</si>
  <si>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</si>
  <si>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</si>
  <si>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</si>
  <si>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</si>
  <si>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</si>
  <si>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</si>
  <si>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</si>
  <si>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</si>
  <si>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</si>
  <si>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</si>
  <si>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</si>
  <si>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</si>
  <si>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</si>
  <si>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</si>
  <si>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</si>
  <si>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</si>
  <si>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</si>
  <si>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</si>
  <si>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</si>
  <si>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</si>
  <si>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</si>
  <si>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</si>
  <si>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</si>
  <si>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</si>
  <si>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</si>
  <si>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</si>
  <si>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</si>
  <si>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</si>
  <si>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</si>
  <si>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</si>
  <si>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</si>
  <si>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</si>
  <si>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</si>
  <si>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</si>
  <si>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</si>
  <si>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</si>
  <si>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</si>
  <si>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</si>
  <si>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</si>
  <si>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</si>
  <si>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</si>
  <si>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</si>
  <si>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</si>
  <si>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</si>
  <si>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</si>
  <si>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</si>
  <si>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</si>
  <si>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</si>
  <si>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</si>
  <si>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</si>
  <si>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</si>
  <si>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</si>
  <si>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</si>
  <si>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</si>
  <si>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</si>
  <si>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</si>
  <si>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</si>
  <si>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</si>
  <si>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</si>
  <si>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</si>
  <si>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</si>
  <si>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</si>
  <si>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</si>
  <si>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</si>
  <si>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</si>
  <si>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</si>
  <si>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</si>
  <si>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</si>
  <si>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</si>
  <si>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</si>
  <si>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</si>
  <si>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</si>
  <si>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</si>
  <si>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</si>
  <si>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</si>
  <si>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</si>
  <si>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</si>
  <si>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</si>
  <si>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</si>
  <si>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</si>
  <si>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</si>
  <si>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</si>
  <si>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</si>
  <si>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</si>
  <si>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</si>
  <si>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</si>
  <si>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</si>
  <si>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</si>
  <si>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</si>
  <si>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</si>
  <si>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</si>
  <si>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</si>
  <si>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</si>
  <si>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</si>
  <si>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</si>
  <si>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</si>
  <si>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</si>
  <si>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</si>
  <si>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</si>
  <si>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</si>
  <si>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</si>
  <si>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</si>
  <si>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</si>
  <si>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</si>
  <si>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</si>
  <si>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</si>
  <si>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</si>
  <si>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</si>
  <si>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</si>
  <si>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</si>
  <si>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</si>
  <si>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</si>
  <si>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</si>
  <si>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</si>
  <si>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</si>
  <si>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</si>
  <si>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</si>
  <si>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</si>
  <si>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</si>
  <si>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</si>
  <si>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</si>
  <si>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</si>
  <si>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</si>
  <si>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</si>
  <si>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</si>
  <si>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</si>
  <si>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</si>
  <si>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</si>
  <si>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</si>
  <si>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</si>
  <si>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</si>
  <si>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</si>
  <si>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</si>
  <si>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</si>
  <si>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</si>
  <si>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</si>
  <si>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</si>
  <si>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</si>
  <si>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</si>
  <si>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</si>
  <si>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</si>
  <si>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</si>
  <si>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</si>
  <si>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</si>
  <si>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</si>
  <si>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</si>
  <si>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</si>
  <si>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</si>
  <si>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</si>
  <si>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</si>
  <si>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</si>
  <si>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</si>
  <si>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</si>
  <si>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</si>
  <si>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</si>
  <si>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</si>
  <si>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REPUESTOS ECHO Y SHINDAIWA</t>
  </si>
  <si>
    <t>G</t>
  </si>
  <si>
    <t>ACCESORIOS LUBRICANTES</t>
  </si>
  <si>
    <t>REPUESTOS FUMIGACION</t>
  </si>
  <si>
    <t>ACCESORIOS</t>
  </si>
  <si>
    <t>ECHO</t>
  </si>
  <si>
    <t>UTILITARIOS AGROFORESTALES</t>
  </si>
  <si>
    <t>-</t>
  </si>
  <si>
    <t>Accesorios.xlsm</t>
  </si>
  <si>
    <t>USA</t>
  </si>
  <si>
    <t>Echo</t>
  </si>
  <si>
    <t>10000000063</t>
  </si>
  <si>
    <t>10000000068</t>
  </si>
  <si>
    <t>10000000083</t>
  </si>
  <si>
    <t>10000000095</t>
  </si>
  <si>
    <t>10000000096</t>
  </si>
  <si>
    <t>10000000097</t>
  </si>
  <si>
    <t>10000000106</t>
  </si>
  <si>
    <t>10000000108</t>
  </si>
  <si>
    <t>10000000117</t>
  </si>
  <si>
    <t>10000000121</t>
  </si>
  <si>
    <t>10000000122</t>
  </si>
  <si>
    <t>10000000136</t>
  </si>
  <si>
    <t>10000000145</t>
  </si>
  <si>
    <t>10000000163</t>
  </si>
  <si>
    <t>10000000169</t>
  </si>
  <si>
    <t>10000000172</t>
  </si>
  <si>
    <t>10000000174</t>
  </si>
  <si>
    <t>10000000188</t>
  </si>
  <si>
    <t>10000000192</t>
  </si>
  <si>
    <t>10000000193</t>
  </si>
  <si>
    <t>10000000196</t>
  </si>
  <si>
    <t>10000000233</t>
  </si>
  <si>
    <t>10000000239</t>
  </si>
  <si>
    <t>10000000251</t>
  </si>
  <si>
    <t>10000000261</t>
  </si>
  <si>
    <t>10000000286</t>
  </si>
  <si>
    <t>10000000287</t>
  </si>
  <si>
    <t>10000000301</t>
  </si>
  <si>
    <t>10000000304</t>
  </si>
  <si>
    <t>10000000350</t>
  </si>
  <si>
    <t>10000000364</t>
  </si>
  <si>
    <t>10000000376</t>
  </si>
  <si>
    <t>10000000377</t>
  </si>
  <si>
    <t>10000000380</t>
  </si>
  <si>
    <t>10000000383</t>
  </si>
  <si>
    <t>10000000387</t>
  </si>
  <si>
    <t>10000000394</t>
  </si>
  <si>
    <t>10000000517</t>
  </si>
  <si>
    <t>10000000527</t>
  </si>
  <si>
    <t>10000000535</t>
  </si>
  <si>
    <t>10000000543</t>
  </si>
  <si>
    <t>10000000552</t>
  </si>
  <si>
    <t>10000000554</t>
  </si>
  <si>
    <t>10000000557</t>
  </si>
  <si>
    <t>10000000563</t>
  </si>
  <si>
    <t>10000000565</t>
  </si>
  <si>
    <t>10000000566</t>
  </si>
  <si>
    <t>10000000600</t>
  </si>
  <si>
    <t>10000000601</t>
  </si>
  <si>
    <t>10000000610</t>
  </si>
  <si>
    <t>10000000614</t>
  </si>
  <si>
    <t>10000000646</t>
  </si>
  <si>
    <t>10000000651</t>
  </si>
  <si>
    <t>10000000652</t>
  </si>
  <si>
    <t>10000000657</t>
  </si>
  <si>
    <t>10000000670</t>
  </si>
  <si>
    <t>10000000679</t>
  </si>
  <si>
    <t>10000000681</t>
  </si>
  <si>
    <t>10000000683</t>
  </si>
  <si>
    <t>10000000689</t>
  </si>
  <si>
    <t>10000000699</t>
  </si>
  <si>
    <t>10000000723</t>
  </si>
  <si>
    <t>10000000724</t>
  </si>
  <si>
    <t>10000000746</t>
  </si>
  <si>
    <t>10000000747</t>
  </si>
  <si>
    <t>10000000755</t>
  </si>
  <si>
    <t>10000000760</t>
  </si>
  <si>
    <t>10000000777</t>
  </si>
  <si>
    <t>10000000806</t>
  </si>
  <si>
    <t>10000000816</t>
  </si>
  <si>
    <t>10000000842</t>
  </si>
  <si>
    <t>10000000893</t>
  </si>
  <si>
    <t>10000000908</t>
  </si>
  <si>
    <t>10000000910</t>
  </si>
  <si>
    <t>10000000971</t>
  </si>
  <si>
    <t>10000000973</t>
  </si>
  <si>
    <t>10000000974</t>
  </si>
  <si>
    <t>10000000975</t>
  </si>
  <si>
    <t>10000000976</t>
  </si>
  <si>
    <t>10000000978</t>
  </si>
  <si>
    <t>10000000979</t>
  </si>
  <si>
    <t>10000000980</t>
  </si>
  <si>
    <t>10000000981</t>
  </si>
  <si>
    <t>10000001185</t>
  </si>
  <si>
    <t>10000001198</t>
  </si>
  <si>
    <t>10000001209</t>
  </si>
  <si>
    <t>10000001224</t>
  </si>
  <si>
    <t>10000001226</t>
  </si>
  <si>
    <t>10000001227</t>
  </si>
  <si>
    <t>10000001230</t>
  </si>
  <si>
    <t>10000001232</t>
  </si>
  <si>
    <t>10000001233</t>
  </si>
  <si>
    <t>10000001239</t>
  </si>
  <si>
    <t>10000001240</t>
  </si>
  <si>
    <t>10000001296</t>
  </si>
  <si>
    <t>10000001314</t>
  </si>
  <si>
    <t>10000001347</t>
  </si>
  <si>
    <t>10000001348</t>
  </si>
  <si>
    <t>100913104235000</t>
  </si>
  <si>
    <t>100913110011198</t>
  </si>
  <si>
    <t>100913115557664</t>
  </si>
  <si>
    <t>100913120617842</t>
  </si>
  <si>
    <t>100913120847882</t>
  </si>
  <si>
    <t>100913121242460</t>
  </si>
  <si>
    <t>100913123035786</t>
  </si>
  <si>
    <t>100913124628463</t>
  </si>
  <si>
    <t>100913124815104</t>
  </si>
  <si>
    <t>100913125817857</t>
  </si>
  <si>
    <t>100913130112920</t>
  </si>
  <si>
    <t>100913130553892</t>
  </si>
  <si>
    <t>101130120840321</t>
  </si>
  <si>
    <t>101217100111192</t>
  </si>
  <si>
    <t>101217103839104</t>
  </si>
  <si>
    <t>101217114049993</t>
  </si>
  <si>
    <t>101217133604800</t>
  </si>
  <si>
    <t>101217160504765</t>
  </si>
  <si>
    <t>101217161456601</t>
  </si>
  <si>
    <t>110104173503260</t>
  </si>
  <si>
    <t>110105170300750</t>
  </si>
  <si>
    <t>110105190134333</t>
  </si>
  <si>
    <t>110105190415202</t>
  </si>
  <si>
    <t>110105191826671</t>
  </si>
  <si>
    <t>110105192710600</t>
  </si>
  <si>
    <t>110105193015274</t>
  </si>
  <si>
    <t>110105193138844</t>
  </si>
  <si>
    <t>110105193407528</t>
  </si>
  <si>
    <t>110105200606762</t>
  </si>
  <si>
    <t>110105204628943</t>
  </si>
  <si>
    <t>110105205057920</t>
  </si>
  <si>
    <t>110105205345527</t>
  </si>
  <si>
    <t>110105210031223</t>
  </si>
  <si>
    <t>110105211245146</t>
  </si>
  <si>
    <t>110105211525327</t>
  </si>
  <si>
    <t>110105211740986</t>
  </si>
  <si>
    <t>110105212751543</t>
  </si>
  <si>
    <t>110105213324683</t>
  </si>
  <si>
    <t>110105213454508</t>
  </si>
  <si>
    <t>110105214159174</t>
  </si>
  <si>
    <t>110105215355796</t>
  </si>
  <si>
    <t>110105215631875</t>
  </si>
  <si>
    <t>110106084908563</t>
  </si>
  <si>
    <t>110106085734536</t>
  </si>
  <si>
    <t>110106090010865</t>
  </si>
  <si>
    <t>110106090316584</t>
  </si>
  <si>
    <t>110106092754584</t>
  </si>
  <si>
    <t>110106093616330</t>
  </si>
  <si>
    <t>110106094545703</t>
  </si>
  <si>
    <t>110106100836991</t>
  </si>
  <si>
    <t>110106101243800</t>
  </si>
  <si>
    <t>110106102425602</t>
  </si>
  <si>
    <t>110106103258517</t>
  </si>
  <si>
    <t>110106103751206</t>
  </si>
  <si>
    <t>110106104729705</t>
  </si>
  <si>
    <t>110106111102856</t>
  </si>
  <si>
    <t>110106121031931</t>
  </si>
  <si>
    <t>110106122924045</t>
  </si>
  <si>
    <t>110106123014239</t>
  </si>
  <si>
    <t>110106132114112</t>
  </si>
  <si>
    <t>110106132446508</t>
  </si>
  <si>
    <t>110106142102926</t>
  </si>
  <si>
    <t>110106142334832</t>
  </si>
  <si>
    <t>110106142838396</t>
  </si>
  <si>
    <t>110106143124627</t>
  </si>
  <si>
    <t>110106143509208</t>
  </si>
  <si>
    <t>110106143748628</t>
  </si>
  <si>
    <t>110106144125648</t>
  </si>
  <si>
    <t>110106150932702</t>
  </si>
  <si>
    <t>110106151731526</t>
  </si>
  <si>
    <t>110106151809588</t>
  </si>
  <si>
    <t>110106152757114</t>
  </si>
  <si>
    <t>110106152959831</t>
  </si>
  <si>
    <t>110106153215224</t>
  </si>
  <si>
    <t>110106153340592</t>
  </si>
  <si>
    <t>110106153505070</t>
  </si>
  <si>
    <t>110106153746784</t>
  </si>
  <si>
    <t>110106154031924</t>
  </si>
  <si>
    <t>110106154631980</t>
  </si>
  <si>
    <t>110106154754871</t>
  </si>
  <si>
    <t>110106155120023</t>
  </si>
  <si>
    <t>110106161453285</t>
  </si>
  <si>
    <t>110106162016675</t>
  </si>
  <si>
    <t>110106163217555</t>
  </si>
  <si>
    <t>110106165137393</t>
  </si>
  <si>
    <t>110106171228738</t>
  </si>
  <si>
    <t>110106171538622</t>
  </si>
  <si>
    <t>110106171716201</t>
  </si>
  <si>
    <t>110106171756605</t>
  </si>
  <si>
    <t>110106172154460</t>
  </si>
  <si>
    <t>110106172235566</t>
  </si>
  <si>
    <t>110106172325362</t>
  </si>
  <si>
    <t>110106174324042</t>
  </si>
  <si>
    <t>110106174520903</t>
  </si>
  <si>
    <t>110106174528671</t>
  </si>
  <si>
    <t>110106175047085</t>
  </si>
  <si>
    <t>110106175235943</t>
  </si>
  <si>
    <t>110107090711609</t>
  </si>
  <si>
    <t>110107090959265</t>
  </si>
  <si>
    <t>110107091138421</t>
  </si>
  <si>
    <t>110107092629421</t>
  </si>
  <si>
    <t>110107093306625</t>
  </si>
  <si>
    <t>110107094838078</t>
  </si>
  <si>
    <t>110107095828218</t>
  </si>
  <si>
    <t>110107100850687</t>
  </si>
  <si>
    <t>110107101102359</t>
  </si>
  <si>
    <t>110107103241453</t>
  </si>
  <si>
    <t>110107105251765</t>
  </si>
  <si>
    <t>110107105904671</t>
  </si>
  <si>
    <t>110107110452968</t>
  </si>
  <si>
    <t>110107110815546</t>
  </si>
  <si>
    <t>110107165618522</t>
  </si>
  <si>
    <t>110107170246058</t>
  </si>
  <si>
    <t>110107170653567</t>
  </si>
  <si>
    <t>110111151756893</t>
  </si>
  <si>
    <t>110112172126838</t>
  </si>
  <si>
    <t>110112172405771</t>
  </si>
  <si>
    <t>110112172935929</t>
  </si>
  <si>
    <t>110113095106312</t>
  </si>
  <si>
    <t>110113095700091</t>
  </si>
  <si>
    <t>110113100344243</t>
  </si>
  <si>
    <t>110113101101467</t>
  </si>
  <si>
    <t>110113115147691</t>
  </si>
  <si>
    <t>110113124533573</t>
  </si>
  <si>
    <t>110113153100848</t>
  </si>
  <si>
    <t>110113153333027</t>
  </si>
  <si>
    <t>110126100059199</t>
  </si>
  <si>
    <t>110126103122133</t>
  </si>
  <si>
    <t>110126114308385</t>
  </si>
  <si>
    <t>110126154850919</t>
  </si>
  <si>
    <t>110126155311253</t>
  </si>
  <si>
    <t>110126155527567</t>
  </si>
  <si>
    <t>110126161135585</t>
  </si>
  <si>
    <t>110126162003633</t>
  </si>
  <si>
    <t>110126163311298</t>
  </si>
  <si>
    <t>110126165616633</t>
  </si>
  <si>
    <t>110126171246694</t>
  </si>
  <si>
    <t>110126171721177</t>
  </si>
  <si>
    <t>110126180343767</t>
  </si>
  <si>
    <t>110217103508297</t>
  </si>
  <si>
    <t>110222153234369</t>
  </si>
  <si>
    <t>110323172115418</t>
  </si>
  <si>
    <t>110330112405247</t>
  </si>
  <si>
    <t>110330113333686</t>
  </si>
  <si>
    <t>110331110702900</t>
  </si>
  <si>
    <t>110413091352820</t>
  </si>
  <si>
    <t>110413110007900</t>
  </si>
  <si>
    <t>110429154625768</t>
  </si>
  <si>
    <t>110503093042767</t>
  </si>
  <si>
    <t>110503124717288</t>
  </si>
  <si>
    <t>110504170827842</t>
  </si>
  <si>
    <t>110803131059454</t>
  </si>
  <si>
    <t>110919123956230</t>
  </si>
  <si>
    <t>111108174852718</t>
  </si>
  <si>
    <t>111122101846687</t>
  </si>
  <si>
    <t>111123105442079</t>
  </si>
  <si>
    <t>111221093247500</t>
  </si>
  <si>
    <t>120123134739910</t>
  </si>
  <si>
    <t>120123144246819</t>
  </si>
  <si>
    <t>120123154004645</t>
  </si>
  <si>
    <t>120131153702652</t>
  </si>
  <si>
    <t>120208133639899</t>
  </si>
  <si>
    <t>120210160328392</t>
  </si>
  <si>
    <t>120306104949182</t>
  </si>
  <si>
    <t>120307170305196</t>
  </si>
  <si>
    <t>120307171259809</t>
  </si>
  <si>
    <t>120307172657348</t>
  </si>
  <si>
    <t>120328125341229</t>
  </si>
  <si>
    <t>120328125659896</t>
  </si>
  <si>
    <t>120328131554850</t>
  </si>
  <si>
    <t>120328132225554</t>
  </si>
  <si>
    <t>120511122754574</t>
  </si>
  <si>
    <t>120511123908264</t>
  </si>
  <si>
    <t>120611175609126</t>
  </si>
  <si>
    <t>120627173331184</t>
  </si>
  <si>
    <t>120709122703144</t>
  </si>
  <si>
    <t>120808161340060</t>
  </si>
  <si>
    <t>120919131900783</t>
  </si>
  <si>
    <t>121114171333702</t>
  </si>
  <si>
    <t>130314151207748</t>
  </si>
  <si>
    <t>130326112812279</t>
  </si>
  <si>
    <t>130503180836626</t>
  </si>
  <si>
    <t>130509090443539</t>
  </si>
  <si>
    <t>130511194902844</t>
  </si>
  <si>
    <t>130607122113008</t>
  </si>
  <si>
    <t>130826173227734</t>
  </si>
  <si>
    <t>130827115242335</t>
  </si>
  <si>
    <t>130916150108684</t>
  </si>
  <si>
    <t>130916162841563</t>
  </si>
  <si>
    <t>131122154651763</t>
  </si>
  <si>
    <t>131210123901826</t>
  </si>
  <si>
    <t>131210125042812</t>
  </si>
  <si>
    <t>131210130417553</t>
  </si>
  <si>
    <t>131210145904579</t>
  </si>
  <si>
    <t>131210151246481</t>
  </si>
  <si>
    <t>131217112712204</t>
  </si>
  <si>
    <t>140110160214410</t>
  </si>
  <si>
    <t>140311175512493</t>
  </si>
  <si>
    <t>140311175830146</t>
  </si>
  <si>
    <t>140315121232863</t>
  </si>
  <si>
    <t>140401132453848</t>
  </si>
  <si>
    <t>140411110244160</t>
  </si>
  <si>
    <t>140521131001708</t>
  </si>
  <si>
    <t>140523093312345</t>
  </si>
  <si>
    <t>140702091553124</t>
  </si>
  <si>
    <t>140702093115293</t>
  </si>
  <si>
    <t>140702094513065</t>
  </si>
  <si>
    <t>140911110451519</t>
  </si>
  <si>
    <t>140930152138133</t>
  </si>
  <si>
    <t>141009120204603</t>
  </si>
  <si>
    <t>141017160806951</t>
  </si>
  <si>
    <t>141217094209287</t>
  </si>
  <si>
    <t>150220093315404</t>
  </si>
  <si>
    <t>150220102453393</t>
  </si>
  <si>
    <t>150226120437267</t>
  </si>
  <si>
    <t>150326124623110</t>
  </si>
  <si>
    <t>150429112753168</t>
  </si>
  <si>
    <t>150519144149140</t>
  </si>
  <si>
    <t>150601112003442</t>
  </si>
  <si>
    <t>150612110458216</t>
  </si>
  <si>
    <t>150615101450841</t>
  </si>
  <si>
    <t>150615101943130</t>
  </si>
  <si>
    <t>150701150251740</t>
  </si>
  <si>
    <t>150701161338692</t>
  </si>
  <si>
    <t>150702104230985</t>
  </si>
  <si>
    <t>150817101827784</t>
  </si>
  <si>
    <t>150828093228784</t>
  </si>
  <si>
    <t>10000000035</t>
  </si>
  <si>
    <t>EC-9242422000</t>
  </si>
  <si>
    <t>Repuestos Shindaiwa.xlsm</t>
  </si>
  <si>
    <t>SEGURO ZEGER CAJA ENGRANAJE C230 (02432-22100)</t>
  </si>
  <si>
    <t>REPUESTOS DESMALEZADORAS</t>
  </si>
  <si>
    <t>SHINDAIWA</t>
  </si>
  <si>
    <t>10000000036</t>
  </si>
  <si>
    <t>EC-9242426000</t>
  </si>
  <si>
    <t>ANILLO RETENEDOR C230 (02432-26120)</t>
  </si>
  <si>
    <t>10000000037</t>
  </si>
  <si>
    <t>EC-9242428000</t>
  </si>
  <si>
    <t>ANILLO DE RETENCION 22F 22C (02432-28120)</t>
  </si>
  <si>
    <t>10000000040</t>
  </si>
  <si>
    <t>EC-9242440000</t>
  </si>
  <si>
    <t>CA ANILLO DE RETENCION B45-488 (02432-40170)</t>
  </si>
  <si>
    <t>REPUESTOS MOTOSIERRAS</t>
  </si>
  <si>
    <t>10000000056</t>
  </si>
  <si>
    <t>EC-X605000090</t>
  </si>
  <si>
    <t>LLAVE EXAGONAL 3MM B450 HERRAM (09026-03001)</t>
  </si>
  <si>
    <t>HERRAMIENTAS PARA LA VENTA</t>
  </si>
  <si>
    <t>10000000057</t>
  </si>
  <si>
    <t>EC-X605000100</t>
  </si>
  <si>
    <t>CA LLAVE 4MM B450 HERRAMIENTA (09026-04001)</t>
  </si>
  <si>
    <t>10000000059</t>
  </si>
  <si>
    <t>EC-10000039130</t>
  </si>
  <si>
    <t>Repuestos ECHO.xlsm</t>
  </si>
  <si>
    <t>10000000060</t>
  </si>
  <si>
    <t>EC-10000060931</t>
  </si>
  <si>
    <t>PISTON KIT CS3500-35</t>
  </si>
  <si>
    <t>10000000061</t>
  </si>
  <si>
    <t>EC-10001101110</t>
  </si>
  <si>
    <t>ANILLO PISTON CS3500</t>
  </si>
  <si>
    <t>10000000062</t>
  </si>
  <si>
    <t>EC-10001108360</t>
  </si>
  <si>
    <t>ANILLO PISTON DM6110</t>
  </si>
  <si>
    <t>EC-10001110530</t>
  </si>
  <si>
    <t>10000000064</t>
  </si>
  <si>
    <t>EC-10001130831</t>
  </si>
  <si>
    <t>ANILLO PISTON CS8002</t>
  </si>
  <si>
    <t>10000000065</t>
  </si>
  <si>
    <t>EC-10001132431</t>
  </si>
  <si>
    <t>ANILLO PISTON CS6702</t>
  </si>
  <si>
    <t>10000000066</t>
  </si>
  <si>
    <t>EC-10001139731</t>
  </si>
  <si>
    <t>ANILLO PISTON CS510</t>
  </si>
  <si>
    <t>10000000067</t>
  </si>
  <si>
    <t>EC-10001142230</t>
  </si>
  <si>
    <t>ANILLO PISTON SRM3605</t>
  </si>
  <si>
    <t>EC-10001143230</t>
  </si>
  <si>
    <t>ANILLO PISTON SRM4605</t>
  </si>
  <si>
    <t>10000000069</t>
  </si>
  <si>
    <t>EC-10001146430</t>
  </si>
  <si>
    <t>10000000070</t>
  </si>
  <si>
    <t>EC-10010030830</t>
  </si>
  <si>
    <t>CIGUENAL CS8002</t>
  </si>
  <si>
    <t>10000000071</t>
  </si>
  <si>
    <t>EC-10010043130</t>
  </si>
  <si>
    <t>CIGUENAL SRM4605</t>
  </si>
  <si>
    <t>10000000072</t>
  </si>
  <si>
    <t>EC-10010055430</t>
  </si>
  <si>
    <t>CIGUENAL SRM3605</t>
  </si>
  <si>
    <t>10000000073</t>
  </si>
  <si>
    <t>EC-10010160931</t>
  </si>
  <si>
    <t>CIGUENAL CS3500</t>
  </si>
  <si>
    <t>10000000075</t>
  </si>
  <si>
    <t>EC-10014212330</t>
  </si>
  <si>
    <t>CHAVETA SRM3605</t>
  </si>
  <si>
    <t>10000000076</t>
  </si>
  <si>
    <t>EC-10020442230</t>
  </si>
  <si>
    <t>CARTER KIT SRM4605</t>
  </si>
  <si>
    <t>10000000077</t>
  </si>
  <si>
    <t>EC-10020455430</t>
  </si>
  <si>
    <t>CARTER KIT SRM3605</t>
  </si>
  <si>
    <t>10000000078</t>
  </si>
  <si>
    <t>EC-10020456232</t>
  </si>
  <si>
    <t>CARTER KIT SRM270</t>
  </si>
  <si>
    <t>10000000079</t>
  </si>
  <si>
    <t>EC-10024242230</t>
  </si>
  <si>
    <t>EMPAQUE CARTER SRM 4605</t>
  </si>
  <si>
    <t>10000000080</t>
  </si>
  <si>
    <t>EC-V102000040</t>
  </si>
  <si>
    <t>EMPAQUE CARTER SRM3605 (10024255430)</t>
  </si>
  <si>
    <t>10000000081</t>
  </si>
  <si>
    <t>EC-10091532530</t>
  </si>
  <si>
    <t>PERNO AMORTIGUADOR CS510</t>
  </si>
  <si>
    <t>10000000082</t>
  </si>
  <si>
    <t>EC-10092138330</t>
  </si>
  <si>
    <t>AMORTIGUADOR CS510</t>
  </si>
  <si>
    <t>EC-10101006211</t>
  </si>
  <si>
    <t>EMPAQUE CILINDRO DM6110 (10101006211)</t>
  </si>
  <si>
    <t>10000000084</t>
  </si>
  <si>
    <t>EC-10101030830</t>
  </si>
  <si>
    <t>EMPAQUE CILINDRO CS8002 (10101030830)</t>
  </si>
  <si>
    <t>10000000085</t>
  </si>
  <si>
    <t>EC-10101032431</t>
  </si>
  <si>
    <t>EMPAQUE CILINDRO CS680S (10101032431)</t>
  </si>
  <si>
    <t>10000000086</t>
  </si>
  <si>
    <t>EC-10101055430</t>
  </si>
  <si>
    <t>EMPAQUE CILINDRO SRM3605 (10101055430)</t>
  </si>
  <si>
    <t>10000000087</t>
  </si>
  <si>
    <t>EC-10101056030</t>
  </si>
  <si>
    <t>EMPAQUE CILINDRO SRM270 (10101056030)</t>
  </si>
  <si>
    <t>10000000088</t>
  </si>
  <si>
    <t>EC-10101147530</t>
  </si>
  <si>
    <t>CILINDRO SRM4605 (10101147530)</t>
  </si>
  <si>
    <t>10000000089</t>
  </si>
  <si>
    <t>EC-10101161230</t>
  </si>
  <si>
    <t>CILINDRO SHP800 (10101161230)</t>
  </si>
  <si>
    <t>10000000090</t>
  </si>
  <si>
    <t>EC-10103456532</t>
  </si>
  <si>
    <t>Comportamiento Reducción</t>
  </si>
  <si>
    <t>CILINDRO SRM270 (10103456532)</t>
  </si>
  <si>
    <t>10000000091</t>
  </si>
  <si>
    <t>SH-108642-24</t>
  </si>
  <si>
    <t>CA BARRA 24 LT, 3/8, 0.58</t>
  </si>
  <si>
    <t>10000000092</t>
  </si>
  <si>
    <t>SH-108644-30</t>
  </si>
  <si>
    <t>CA BARRA 30 .058 D009</t>
  </si>
  <si>
    <t>10000000094</t>
  </si>
  <si>
    <t>EC-12300038832</t>
  </si>
  <si>
    <t>CARBURADOR CS8002</t>
  </si>
  <si>
    <t>EC-12300047533</t>
  </si>
  <si>
    <t>CARBURADOR SRM4605 (12300047532)</t>
  </si>
  <si>
    <t>EC-12300055630</t>
  </si>
  <si>
    <t>CARBURADOR SRM3605</t>
  </si>
  <si>
    <t>EC-12300057731</t>
  </si>
  <si>
    <t>CARBURADOR SRM270</t>
  </si>
  <si>
    <t>10000000098</t>
  </si>
  <si>
    <t>EC-12300060131</t>
  </si>
  <si>
    <t>CARBURADOR CS3000</t>
  </si>
  <si>
    <t>10000000099</t>
  </si>
  <si>
    <t>EC-12300060932</t>
  </si>
  <si>
    <t>CARBURADOR CS3500-35 (,,,,,,12300060930)</t>
  </si>
  <si>
    <t>10000000100</t>
  </si>
  <si>
    <t>EC-12311824430</t>
  </si>
  <si>
    <t>AGUJA (L) SRM3605</t>
  </si>
  <si>
    <t>10000000101</t>
  </si>
  <si>
    <t>EC-12312009560</t>
  </si>
  <si>
    <t>AGUJA (H) SRM3605</t>
  </si>
  <si>
    <t>10000000102</t>
  </si>
  <si>
    <t>EC-12312203660</t>
  </si>
  <si>
    <t>RESORTE BALANCIN SRM3605</t>
  </si>
  <si>
    <t>10000000103</t>
  </si>
  <si>
    <t>EC-12312338330</t>
  </si>
  <si>
    <t>PALANCA BALANCIN SRM3605 SRM4605 C230 (22100-81230)</t>
  </si>
  <si>
    <t>10000000104</t>
  </si>
  <si>
    <t>EC-12312509560</t>
  </si>
  <si>
    <t>DIAFRAGMA BOMBA SRM3605 PPT2400</t>
  </si>
  <si>
    <t>10000000105</t>
  </si>
  <si>
    <t>EC-12313704260</t>
  </si>
  <si>
    <t>VALVULA SRM3605</t>
  </si>
  <si>
    <t>EC-12314103930</t>
  </si>
  <si>
    <t xml:space="preserve">DIAFRAGMA SRM3605 SRM4605 </t>
  </si>
  <si>
    <t>10000000107</t>
  </si>
  <si>
    <t>EC-12318139130</t>
  </si>
  <si>
    <t>BOMBA CEBADOR CS420 CS3000</t>
  </si>
  <si>
    <t>EC-12318140630</t>
  </si>
  <si>
    <t>BOMBA CEBADOR 22F-C230-EB500-HT230 SRM3605 DM6100</t>
  </si>
  <si>
    <t>10000000109</t>
  </si>
  <si>
    <t>EC-12411405530</t>
  </si>
  <si>
    <t>RESORTE ACELERADOR SHP800 B450 (12411450330)</t>
  </si>
  <si>
    <t>10000000110</t>
  </si>
  <si>
    <t>EC-12411505530</t>
  </si>
  <si>
    <t>RETENEDOR C350-B450 (SH-20000-81150)</t>
  </si>
  <si>
    <t>10000000111</t>
  </si>
  <si>
    <t>EC-12411605530</t>
  </si>
  <si>
    <t>RETENEDOR TIPO E SHP800 B450 C350</t>
  </si>
  <si>
    <t>10000000112</t>
  </si>
  <si>
    <t>EC-12412215310</t>
  </si>
  <si>
    <t>INYECTOR PRINCIPAL SHP800</t>
  </si>
  <si>
    <t>10000000113</t>
  </si>
  <si>
    <t>EC-12420013220</t>
  </si>
  <si>
    <t>CARBURADOR SHP800</t>
  </si>
  <si>
    <t>10000000114</t>
  </si>
  <si>
    <t>EC-12431749930</t>
  </si>
  <si>
    <t>AGUJA PIVOTE SHP800 B450</t>
  </si>
  <si>
    <t>10000000115</t>
  </si>
  <si>
    <t>EC-12435550130</t>
  </si>
  <si>
    <t>RESORTE MEMBRANA B450-C350-C270-SHP800 (20040-81680)</t>
  </si>
  <si>
    <t>10000000116</t>
  </si>
  <si>
    <t>EC-12436212710</t>
  </si>
  <si>
    <t>PLACA CARBURADOR SHP800</t>
  </si>
  <si>
    <t>EC-12438055430</t>
  </si>
  <si>
    <t>BOMBA CEBADOR ES726</t>
  </si>
  <si>
    <t>10000000118</t>
  </si>
  <si>
    <t>EC-12532308260</t>
  </si>
  <si>
    <t>PALANCA BALANCIN SRM4300</t>
  </si>
  <si>
    <t>10000000119</t>
  </si>
  <si>
    <t>EC-12532508360</t>
  </si>
  <si>
    <t>EMPAQUE BOMBA CARBURADOR SRM4300 (12532508360)</t>
  </si>
  <si>
    <t>10000000120</t>
  </si>
  <si>
    <t>EC-12533708260</t>
  </si>
  <si>
    <t>AGUJA BALANCIN SRM4300</t>
  </si>
  <si>
    <t>EC-12534107360</t>
  </si>
  <si>
    <t>DIAFRAGMA SRM4300 (12534107360)</t>
  </si>
  <si>
    <t>EC-90080406001</t>
  </si>
  <si>
    <t>COJINETE RODAMIENTO B450 B530 (02002-06001)</t>
  </si>
  <si>
    <t>10000000123</t>
  </si>
  <si>
    <t>EC-13000039131</t>
  </si>
  <si>
    <t>AISLADOR ADMISION CS3000</t>
  </si>
  <si>
    <t>10000000125</t>
  </si>
  <si>
    <t>EC-13000739932</t>
  </si>
  <si>
    <t>AISLADOR ADMISION CS3500 CS420 (13000739930)</t>
  </si>
  <si>
    <t>10000000126</t>
  </si>
  <si>
    <t>EC-13001038330</t>
  </si>
  <si>
    <t>EMPAQUE CARBURADOR CS510</t>
  </si>
  <si>
    <t>10000000127</t>
  </si>
  <si>
    <t>EC-13001743130</t>
  </si>
  <si>
    <t>AISLADOR CONDENSADOR SRM4605</t>
  </si>
  <si>
    <t>10000000128</t>
  </si>
  <si>
    <t>EC-13001755630</t>
  </si>
  <si>
    <t>AISLADOR CONDENSADOR SRM3605</t>
  </si>
  <si>
    <t>10000000129</t>
  </si>
  <si>
    <t>EC-13001756431</t>
  </si>
  <si>
    <t>AISLADOR SRM270 SHP800</t>
  </si>
  <si>
    <t>10000000130</t>
  </si>
  <si>
    <t>EC-13002151530</t>
  </si>
  <si>
    <t>PERNO CARBURADOR SRM4605</t>
  </si>
  <si>
    <t>10000000132</t>
  </si>
  <si>
    <t>EC-13030013411</t>
  </si>
  <si>
    <t>FILTRO AIRE SET SHP800</t>
  </si>
  <si>
    <t>10000000133</t>
  </si>
  <si>
    <t>EC-13030039730</t>
  </si>
  <si>
    <t>FILTRO AIRE CS3500-CS420-45 (13030039730)</t>
  </si>
  <si>
    <t>10000000134</t>
  </si>
  <si>
    <t>EC-13030252132</t>
  </si>
  <si>
    <t>TAPA FILTRO SRM3605 (13030252131)</t>
  </si>
  <si>
    <t>EC-13031013410</t>
  </si>
  <si>
    <t>FILTRO AIRE SHP800</t>
  </si>
  <si>
    <t>10000000137</t>
  </si>
  <si>
    <t>EC-13031051730</t>
  </si>
  <si>
    <t>FILTRO AIRE SRM3605</t>
  </si>
  <si>
    <t>10000000138</t>
  </si>
  <si>
    <t>EC-13031051830</t>
  </si>
  <si>
    <t>FILTRO AIRE SRM270</t>
  </si>
  <si>
    <t>10000000139</t>
  </si>
  <si>
    <t>EC-13031306230</t>
  </si>
  <si>
    <t>CUBIERTA FILTRO AIRE SRM4605 (13031306230)</t>
  </si>
  <si>
    <t>10000000140</t>
  </si>
  <si>
    <t>EC-13031357030</t>
  </si>
  <si>
    <t>CA CUBIERTA FILTRO SRM4300</t>
  </si>
  <si>
    <t>10000000141</t>
  </si>
  <si>
    <t>EC-13040652131</t>
  </si>
  <si>
    <t>PERILLA TAPA FILTRO SRM3605</t>
  </si>
  <si>
    <t>10000000142</t>
  </si>
  <si>
    <t>EC-13051030830</t>
  </si>
  <si>
    <t>MANGA ADMISION CS80002</t>
  </si>
  <si>
    <t>10000000143</t>
  </si>
  <si>
    <t>EC-13051039932</t>
  </si>
  <si>
    <t>MANGA ADMISION CS3500</t>
  </si>
  <si>
    <t>10000000144</t>
  </si>
  <si>
    <t>EC-13101064931</t>
  </si>
  <si>
    <t>TANQUE COMBUSTIBLE SRM3605</t>
  </si>
  <si>
    <t>EC-13120519832</t>
  </si>
  <si>
    <t>FILTRO GASOLINA SRM4300 SRM4605 CS-8002(13120519831)</t>
  </si>
  <si>
    <t>10000000146</t>
  </si>
  <si>
    <t>EC-13191043130</t>
  </si>
  <si>
    <t>BASE TANQUE SRM4605</t>
  </si>
  <si>
    <t>10000000147</t>
  </si>
  <si>
    <t>EC-13192055430</t>
  </si>
  <si>
    <t>AMORTIGUADOR TANQUE SRM4300-3605-4605</t>
  </si>
  <si>
    <t>10000000148</t>
  </si>
  <si>
    <t>EC-13201035430</t>
  </si>
  <si>
    <t>TUBO COMBUSTIBLE SRM4300</t>
  </si>
  <si>
    <t>10000000149</t>
  </si>
  <si>
    <t>EC-13211555930</t>
  </si>
  <si>
    <t>OJAL DE LINEA DE COMBUSTIBLE SRM4300</t>
  </si>
  <si>
    <t>10000000150</t>
  </si>
  <si>
    <t>EC-14551055932</t>
  </si>
  <si>
    <t>EMPAQUE SILENCIADOR SHP800</t>
  </si>
  <si>
    <t>10000000151</t>
  </si>
  <si>
    <t>EC-15262655430</t>
  </si>
  <si>
    <t>BOBINA SRM3605</t>
  </si>
  <si>
    <t>10000000152</t>
  </si>
  <si>
    <t>EC-15262655932</t>
  </si>
  <si>
    <t>BOBINA SHP800</t>
  </si>
  <si>
    <t>10000000153</t>
  </si>
  <si>
    <t>EC-15262656032</t>
  </si>
  <si>
    <t>BOBINA SRM270</t>
  </si>
  <si>
    <t>10000000154</t>
  </si>
  <si>
    <t>EC-15660106212</t>
  </si>
  <si>
    <t>BOBINA DM6110 (15660106211)</t>
  </si>
  <si>
    <t>10000000155</t>
  </si>
  <si>
    <t>EC-15660112921</t>
  </si>
  <si>
    <t>BOBINA SRM4605 (15660112920)</t>
  </si>
  <si>
    <t>10000000156</t>
  </si>
  <si>
    <t>EC-15660130832</t>
  </si>
  <si>
    <t>BOBINA CS8002</t>
  </si>
  <si>
    <t>10000000157</t>
  </si>
  <si>
    <t>EC-15660132632</t>
  </si>
  <si>
    <t>BOBINA CS680S, CS6702</t>
  </si>
  <si>
    <t>10000000158</t>
  </si>
  <si>
    <t>EC-15662639130</t>
  </si>
  <si>
    <t>BOBINA CS3000</t>
  </si>
  <si>
    <t>10000000159</t>
  </si>
  <si>
    <t>EC-15662660930</t>
  </si>
  <si>
    <t>BOBINA CS3500-35</t>
  </si>
  <si>
    <t>10000000160</t>
  </si>
  <si>
    <t>EC-15680142230</t>
  </si>
  <si>
    <t>VOLANTE SRM4605</t>
  </si>
  <si>
    <t>10000000161</t>
  </si>
  <si>
    <t>EC-17500030832</t>
  </si>
  <si>
    <t>CA EMBRAGUE CS8002</t>
  </si>
  <si>
    <t>10000000162</t>
  </si>
  <si>
    <t>EC-17500539133</t>
  </si>
  <si>
    <t>TAMBOR EMBRAGUE CS3000 CS3500 (17500539131)</t>
  </si>
  <si>
    <t>EC-17500543130</t>
  </si>
  <si>
    <t>TAMBOR EMBRAGUE SRM4605</t>
  </si>
  <si>
    <t>10000000164</t>
  </si>
  <si>
    <t>EC-17500549930</t>
  </si>
  <si>
    <t>TAMBOR EMBRAGUE SRM3605</t>
  </si>
  <si>
    <t>10000000165</t>
  </si>
  <si>
    <t>EC-17500555930</t>
  </si>
  <si>
    <t>TAMBOR EMBRAGUE SRM270</t>
  </si>
  <si>
    <t>10000000166</t>
  </si>
  <si>
    <t>EC-17500955931</t>
  </si>
  <si>
    <t>ZAPATA DE EMBRAGUE UNIDAD SRM270, SHP800</t>
  </si>
  <si>
    <t>10000000167</t>
  </si>
  <si>
    <t>EC-17501805533</t>
  </si>
  <si>
    <t>RESORTE EMBRAGUE SRM270</t>
  </si>
  <si>
    <t>10000000168</t>
  </si>
  <si>
    <t>EC-17501849932</t>
  </si>
  <si>
    <t>RESORTE EMBRAGUE SRM3605</t>
  </si>
  <si>
    <t>EC-17504606230</t>
  </si>
  <si>
    <t>PERNO EMBRAGUE SRM4300-4605</t>
  </si>
  <si>
    <t>10000000170</t>
  </si>
  <si>
    <t>EC-17504646430</t>
  </si>
  <si>
    <t>PERNO EMBRAGUE SRM3605</t>
  </si>
  <si>
    <t>10000000171</t>
  </si>
  <si>
    <t>EC-17504656030</t>
  </si>
  <si>
    <t>TORNILLO EMBRAGUE SHP800</t>
  </si>
  <si>
    <t>EC-17504803920</t>
  </si>
  <si>
    <t>ARANDELA EMBRAGUE (B) SRM4300</t>
  </si>
  <si>
    <t>10000000173</t>
  </si>
  <si>
    <t>EC-17504805530</t>
  </si>
  <si>
    <t>ARANDELA EMBRAGUE SRM3605</t>
  </si>
  <si>
    <t>EC-17504903920</t>
  </si>
  <si>
    <t>ARANDELA EMBRAGUE (A) SRM4300</t>
  </si>
  <si>
    <t>10000000175</t>
  </si>
  <si>
    <t>EC-17510530831</t>
  </si>
  <si>
    <t>TAMBOR EMBREGUE CS8002</t>
  </si>
  <si>
    <t>10000000176</t>
  </si>
  <si>
    <t>EC-17510532431</t>
  </si>
  <si>
    <t>TAMBOR EMBRAGUE CS680</t>
  </si>
  <si>
    <t>10000000177</t>
  </si>
  <si>
    <t>EC-17720006210</t>
  </si>
  <si>
    <t>ARRANCADOR DM6110</t>
  </si>
  <si>
    <t>10000000178</t>
  </si>
  <si>
    <t>EC-17720055631</t>
  </si>
  <si>
    <t>ARRANCADOR SRM3605</t>
  </si>
  <si>
    <t>10000000179</t>
  </si>
  <si>
    <t>EC-17720055931</t>
  </si>
  <si>
    <t>ARRANCADOR SRM270-SHP-800</t>
  </si>
  <si>
    <t>10000000181</t>
  </si>
  <si>
    <t>EC-17720360930</t>
  </si>
  <si>
    <t>RESORTE ARRANQUE CS3500</t>
  </si>
  <si>
    <t>10000000182</t>
  </si>
  <si>
    <t>EC-17721532330</t>
  </si>
  <si>
    <t>TAMBOR ARRANCADOR CS680S</t>
  </si>
  <si>
    <t>10000000183</t>
  </si>
  <si>
    <t>EC-17721535632</t>
  </si>
  <si>
    <t>TAMBOR ARRANQUE CS3000</t>
  </si>
  <si>
    <t>10000000184</t>
  </si>
  <si>
    <t>EC-17721538330</t>
  </si>
  <si>
    <t>TAMBOR ARRANQUE CS510</t>
  </si>
  <si>
    <t>10000000185</t>
  </si>
  <si>
    <t>EC-17721540630</t>
  </si>
  <si>
    <t>TAMBOR ARRANQUE SHP800</t>
  </si>
  <si>
    <t>10000000186</t>
  </si>
  <si>
    <t>EC-17721560930</t>
  </si>
  <si>
    <t>TAMBOR ARRANCADOR CS3500</t>
  </si>
  <si>
    <t>10000000187</t>
  </si>
  <si>
    <t>EC-17722002834</t>
  </si>
  <si>
    <t>RESORTE ARRANCADOR CS680 CS8002</t>
  </si>
  <si>
    <t>EC-17722006310</t>
  </si>
  <si>
    <t>10000000189</t>
  </si>
  <si>
    <t>EC-17722040630</t>
  </si>
  <si>
    <t>RESORTE ARRANQUE SHP800 SRM270 3605 4605 C270</t>
  </si>
  <si>
    <t>10000000190</t>
  </si>
  <si>
    <t>EC-17722135631</t>
  </si>
  <si>
    <t>PLACA DE ARRANQUE CS3000</t>
  </si>
  <si>
    <t>10000000191</t>
  </si>
  <si>
    <t>EC-17722138330</t>
  </si>
  <si>
    <t>CAJA RESORTE ARRANCADOR CS510</t>
  </si>
  <si>
    <t>EC-17722601110</t>
  </si>
  <si>
    <t>CUERDA SRM3605</t>
  </si>
  <si>
    <t>EC-17723440630</t>
  </si>
  <si>
    <t>10000000194</t>
  </si>
  <si>
    <t>EC-17800147530</t>
  </si>
  <si>
    <t>CABLE ACELERADOR SRM3605</t>
  </si>
  <si>
    <t>10000000195</t>
  </si>
  <si>
    <t>EC-17800159230</t>
  </si>
  <si>
    <t>CABLE ACELERADOR SRM270</t>
  </si>
  <si>
    <t>EC-17812743230</t>
  </si>
  <si>
    <t>PROTECTOR CABLE SRM4605</t>
  </si>
  <si>
    <t>10000000200</t>
  </si>
  <si>
    <t>EC-X411001010</t>
  </si>
  <si>
    <t>CUCHILLA SUPERIOR HT230 40" (18500-90003)</t>
  </si>
  <si>
    <t>REPUESTOS ULTILITARIOS</t>
  </si>
  <si>
    <t>10000000209</t>
  </si>
  <si>
    <t>EC-A518000050</t>
  </si>
  <si>
    <t>PLACA FRICCION B450-BP35 (20000-75150)</t>
  </si>
  <si>
    <t>10000000220</t>
  </si>
  <si>
    <t>SH-20000-96104</t>
  </si>
  <si>
    <t>CA HERRAM EXTACT VOLANTE</t>
  </si>
  <si>
    <t>10000000225</t>
  </si>
  <si>
    <t>EC-A011000860</t>
  </si>
  <si>
    <t>CIGUENAL C350-BP35 (20010-42002)</t>
  </si>
  <si>
    <t>10000000227</t>
  </si>
  <si>
    <t>EC-V302000010</t>
  </si>
  <si>
    <t>CA ARANDELA B450-B530-C350 (20010-71650)</t>
  </si>
  <si>
    <t>EC-V583000181</t>
  </si>
  <si>
    <t>ANILLO DE RETENCION, SEGURO C350-B450 (20011-31230)</t>
  </si>
  <si>
    <t>10000000234</t>
  </si>
  <si>
    <t>EC-A575000400</t>
  </si>
  <si>
    <t>UNION MOTOR-EJE B450-C350 (20011-35110)</t>
  </si>
  <si>
    <t>10000000235</t>
  </si>
  <si>
    <t>EC-A575000420</t>
  </si>
  <si>
    <t>ABRAZADERA (A) TUBO B450-C350 (20011-35141)</t>
  </si>
  <si>
    <t>10000000236</t>
  </si>
  <si>
    <t>EC-A575000430</t>
  </si>
  <si>
    <t>ABRAZADERA (B) TUBO B450-C350 (20011-35151)</t>
  </si>
  <si>
    <t>10000000237</t>
  </si>
  <si>
    <t>EC-A021003490</t>
  </si>
  <si>
    <t>CARBURADOR C35LA (20011-81021)</t>
  </si>
  <si>
    <t>10000000238</t>
  </si>
  <si>
    <t>EC-P004000440</t>
  </si>
  <si>
    <t>RESORTE CABLE ES726-C35LA (20011-81140)</t>
  </si>
  <si>
    <t>EC-12435521330</t>
  </si>
  <si>
    <t>RESORTE H B450-C350-B530 (20011-81360)</t>
  </si>
  <si>
    <t>10000000241</t>
  </si>
  <si>
    <t>EC-P004001360</t>
  </si>
  <si>
    <t>VALVULA DESBORDAMIENTO B45-B45LA (20011-81550)</t>
  </si>
  <si>
    <t>10000000242</t>
  </si>
  <si>
    <t>EC-12436721330</t>
  </si>
  <si>
    <t>RESORTE MEMBRANA C35LA-B45-B (20011-81680)</t>
  </si>
  <si>
    <t>10000000244</t>
  </si>
  <si>
    <t>EC-C044000480</t>
  </si>
  <si>
    <t>ACELERADOR KIT ES726 (20015-93200)</t>
  </si>
  <si>
    <t>10000000248</t>
  </si>
  <si>
    <t>EC-17531320430</t>
  </si>
  <si>
    <t>EMPAQUE GT22</t>
  </si>
  <si>
    <t>10000000249</t>
  </si>
  <si>
    <t>EC-P021017910</t>
  </si>
  <si>
    <t>CARTER KIT C230-P230 (20016-21100)</t>
  </si>
  <si>
    <t>10000000250</t>
  </si>
  <si>
    <t>EC-P021017920</t>
  </si>
  <si>
    <t>CARTER M SET C230-P230 (20016-21200)</t>
  </si>
  <si>
    <t>EC-A556000650</t>
  </si>
  <si>
    <t>TAMBOR DE EMBRAGUE 22C (20016-31212)</t>
  </si>
  <si>
    <t>10000000252</t>
  </si>
  <si>
    <t>EC-A409000730</t>
  </si>
  <si>
    <t>VOLANTE C230-P230 (20016-71200)</t>
  </si>
  <si>
    <t>10000000255</t>
  </si>
  <si>
    <t>EC-12311605160</t>
  </si>
  <si>
    <t>VALVULA SOUPAPE 22F 22C C230</t>
  </si>
  <si>
    <t>10000000256</t>
  </si>
  <si>
    <t>EC-A038000430</t>
  </si>
  <si>
    <t>TANQUE DE COMBUSTIBLE C230 (20016-85003)</t>
  </si>
  <si>
    <t>10000000258</t>
  </si>
  <si>
    <t>EC-V299000420</t>
  </si>
  <si>
    <t>PERILLA C230-ES726-P230 (20018-31251)</t>
  </si>
  <si>
    <t>EC-A555000130</t>
  </si>
  <si>
    <t>ZAPATA DE EMBRAGUE C350-B450-B5</t>
  </si>
  <si>
    <t>10000000262</t>
  </si>
  <si>
    <t>EC-A566000220</t>
  </si>
  <si>
    <t>RESORTE EMBRAGUE B450-B530-C350 (A566000150)</t>
  </si>
  <si>
    <t>10000000269</t>
  </si>
  <si>
    <t>EC-V556000020</t>
  </si>
  <si>
    <t>COJINETE DE AGUJAS PISTON B45-EB500-B45LA (20021-41330)</t>
  </si>
  <si>
    <t>10000000271</t>
  </si>
  <si>
    <t>EC-V420002620</t>
  </si>
  <si>
    <t>AMORTIGUADOR CUBIERTA DE MOTOR C230</t>
  </si>
  <si>
    <t>10000000272</t>
  </si>
  <si>
    <t>EC-P004001890</t>
  </si>
  <si>
    <t>TAPA CARBURADOR B45-B45LA (20021-81121)</t>
  </si>
  <si>
    <t>10000000274</t>
  </si>
  <si>
    <t>EC-AP004001950</t>
  </si>
  <si>
    <t>PALANCA DE BOMBEO B45-B45LA (20021-81560)</t>
  </si>
  <si>
    <t>10000000275</t>
  </si>
  <si>
    <t>SH-20021-81920</t>
  </si>
  <si>
    <t>EMPAQUETADURA DIAFR B45-B45L</t>
  </si>
  <si>
    <t>10000000277</t>
  </si>
  <si>
    <t>EC-A393000180</t>
  </si>
  <si>
    <t>ABRAZADERA S B450 C300 B45-B45LA (20021-86110)</t>
  </si>
  <si>
    <t>10000000278</t>
  </si>
  <si>
    <t>SH-20021-96420</t>
  </si>
  <si>
    <t>HERRAMIENTA RETENEDOR X2</t>
  </si>
  <si>
    <t>10000000279</t>
  </si>
  <si>
    <t>SH-20021-96601</t>
  </si>
  <si>
    <t>HERRAM EXTRACTOR PISTON B450</t>
  </si>
  <si>
    <t>10000000280</t>
  </si>
  <si>
    <t>EC-A101000330</t>
  </si>
  <si>
    <t>ANILLO PISTON C270 (20024-41210)</t>
  </si>
  <si>
    <t>10000000282</t>
  </si>
  <si>
    <t>EC-A506000230</t>
  </si>
  <si>
    <t>TAMBOR CUERDA C270 (20024-75120)</t>
  </si>
  <si>
    <t>EC-P022002100</t>
  </si>
  <si>
    <t>EC-A021002300</t>
  </si>
  <si>
    <t>CARBURADOR C270 (20024-81023)</t>
  </si>
  <si>
    <t>10000000289</t>
  </si>
  <si>
    <t>SH-20035-21100</t>
  </si>
  <si>
    <t>CARTER S 22F-22C</t>
  </si>
  <si>
    <t>10000000290</t>
  </si>
  <si>
    <t>EC-A052000430</t>
  </si>
  <si>
    <t>POLEA COMPLETA ALUMINIO ES726 (20035-75200)</t>
  </si>
  <si>
    <t>10000000293</t>
  </si>
  <si>
    <t>EC-12433149930</t>
  </si>
  <si>
    <t>RESORTE BALANCIN C350-B450 (20040-81430)</t>
  </si>
  <si>
    <t>10000000296</t>
  </si>
  <si>
    <t>EC-P021018010</t>
  </si>
  <si>
    <t>MANGUERA COMBUSTIBLE CON CEBADOR B45LA B45</t>
  </si>
  <si>
    <t>EC-12435412710</t>
  </si>
  <si>
    <t xml:space="preserve">TORNILLO (H) B450 (20070-81350) </t>
  </si>
  <si>
    <t>10000000302</t>
  </si>
  <si>
    <t>EC-A100000730</t>
  </si>
  <si>
    <t>PISTON P230-C230-ES726-HT230-M230</t>
  </si>
  <si>
    <t>EC-P004002520</t>
  </si>
  <si>
    <t>BOMBA CARBURADOR C350-B450 (20087-81531)</t>
  </si>
  <si>
    <t>10000000328</t>
  </si>
  <si>
    <t>EC-12312116130</t>
  </si>
  <si>
    <t>RESORTE DE AGUJA DE REGULACION CS8002 CS600 CS680</t>
  </si>
  <si>
    <t>10000000348</t>
  </si>
  <si>
    <t>EC-A200000470</t>
  </si>
  <si>
    <t>AISLADOR CONDENSADOR 22F (20140-12210)</t>
  </si>
  <si>
    <t>10000000349</t>
  </si>
  <si>
    <t>EC-V103000720</t>
  </si>
  <si>
    <t>EMPAQUE AISLADOR 22C-22F (20140-12221)</t>
  </si>
  <si>
    <t>EC-P021035261</t>
  </si>
  <si>
    <t xml:space="preserve">ARRANCADOR SEMI 22F </t>
  </si>
  <si>
    <t>10000000353</t>
  </si>
  <si>
    <t>EC-A101000300</t>
  </si>
  <si>
    <t>ANILLO PISTON 22F-22C-F2 (20142-41210)</t>
  </si>
  <si>
    <t>10000000357</t>
  </si>
  <si>
    <t>EC-C535001010</t>
  </si>
  <si>
    <t>PLACA A B35 (22000-13241)</t>
  </si>
  <si>
    <t>10000000360</t>
  </si>
  <si>
    <t>EC-17500544331</t>
  </si>
  <si>
    <t>TAMBOR EMBRAGUE 22GT</t>
  </si>
  <si>
    <t>EC-C535000780</t>
  </si>
  <si>
    <t>SOPORTE (B) B45-B450-C350 (22015-13251)</t>
  </si>
  <si>
    <t>10000000372</t>
  </si>
  <si>
    <t>EC-22015-96500</t>
  </si>
  <si>
    <t>HERRAM EXTRACTOR COMPLETO</t>
  </si>
  <si>
    <t>10000000373</t>
  </si>
  <si>
    <t>EC-22015-96600</t>
  </si>
  <si>
    <t>HERRAMIENTA EXTRACTOR PIÑON BASTAGO SHINDAIWA</t>
  </si>
  <si>
    <t>10000000374</t>
  </si>
  <si>
    <t>EC-C063000030</t>
  </si>
  <si>
    <t>COLGADOR C350-B530-SRM3605-SRM4605 (22017-12210)</t>
  </si>
  <si>
    <t>10000000375</t>
  </si>
  <si>
    <t>EC-P021035340</t>
  </si>
  <si>
    <t>MANUBRIO B450AUS</t>
  </si>
  <si>
    <t>EC-C624000070</t>
  </si>
  <si>
    <t>ABRAZADERA ALETA B450-B45 (22019-11313)</t>
  </si>
  <si>
    <t>EC-V420002401</t>
  </si>
  <si>
    <t>PROTECTOR CUERO C350-B450-B45 (V420002400)</t>
  </si>
  <si>
    <t>10000000378</t>
  </si>
  <si>
    <t>EC-A575000380</t>
  </si>
  <si>
    <t>UNION B450-B45 (22020-11110)</t>
  </si>
  <si>
    <t>EC-C501000090</t>
  </si>
  <si>
    <t>BUSHING B450-B530 (C501000080)</t>
  </si>
  <si>
    <t>EC-V651000690</t>
  </si>
  <si>
    <t>PINON HUECO C230-22C (22035-13220)</t>
  </si>
  <si>
    <t>EC-V651000700</t>
  </si>
  <si>
    <t>PINON BASTAGO C230-22C (22035-13391)</t>
  </si>
  <si>
    <t>10000000388</t>
  </si>
  <si>
    <t>EC-C423000790</t>
  </si>
  <si>
    <t>PLACA MANUBRIO BP35 (22044-14120)</t>
  </si>
  <si>
    <t>10000000389</t>
  </si>
  <si>
    <t>EC-P021021540</t>
  </si>
  <si>
    <t>ABRAZADERA KIT 22C-C230 (22045-14101)</t>
  </si>
  <si>
    <t>10000000390</t>
  </si>
  <si>
    <t>EC-C050002510</t>
  </si>
  <si>
    <t>TUBO COMP. BP35 (C050001920)</t>
  </si>
  <si>
    <t>10000000391</t>
  </si>
  <si>
    <t>EC-C504000770</t>
  </si>
  <si>
    <t>EJE CENTRAL BP 35 (22050-12411)</t>
  </si>
  <si>
    <t>10000000392</t>
  </si>
  <si>
    <t>EC-C057000070</t>
  </si>
  <si>
    <t>EJE FLEXIBLE, KIT COMPLETO BP35</t>
  </si>
  <si>
    <t>EC-C504000500</t>
  </si>
  <si>
    <t>EJE CENTRAL 22C C230 T230 (22070-12410)</t>
  </si>
  <si>
    <t>10000000398</t>
  </si>
  <si>
    <t>EC-A511000210</t>
  </si>
  <si>
    <t>PERILLA ARRANCADOR B530 (22104-75420)</t>
  </si>
  <si>
    <t>10000000400</t>
  </si>
  <si>
    <t>EC-V204000640</t>
  </si>
  <si>
    <t>ESPARRAGOS DE CARBURADOR 577 (22150-15412)</t>
  </si>
  <si>
    <t>10000000401</t>
  </si>
  <si>
    <t>EC-V505000140</t>
  </si>
  <si>
    <t>RETEN CIGUENAL S 22F-22C-C230 (22150-21250)</t>
  </si>
  <si>
    <t>10000000404</t>
  </si>
  <si>
    <t>EC-A566000210</t>
  </si>
  <si>
    <t>RESORTE DEL EMBRAGUE 577-757</t>
  </si>
  <si>
    <t>10000000405</t>
  </si>
  <si>
    <t>EC-V558000000</t>
  </si>
  <si>
    <t>COJINETE RODAMIENTO 577-757 (22150-51310)</t>
  </si>
  <si>
    <t>10000000407</t>
  </si>
  <si>
    <t>EC-V265000230</t>
  </si>
  <si>
    <t>TUERCA 577 (22150-52411)</t>
  </si>
  <si>
    <t>10000000408</t>
  </si>
  <si>
    <t>EC-C309000110</t>
  </si>
  <si>
    <t>PIN DEL TENSOR DE CADENA 577-488-757 (22150-52440)</t>
  </si>
  <si>
    <t>10000000409</t>
  </si>
  <si>
    <t>EC-A514000230</t>
  </si>
  <si>
    <t>TRINQUETE 757-577 (22150-71120)</t>
  </si>
  <si>
    <t>10000000410</t>
  </si>
  <si>
    <t>EC-A511000250</t>
  </si>
  <si>
    <t>PERILLA ARRANCADOR 757 577 (22150-75520)</t>
  </si>
  <si>
    <t>10000000412</t>
  </si>
  <si>
    <t>EC-P021021910</t>
  </si>
  <si>
    <t>CA CARTER C COMPLETO 577 (22152-21501)</t>
  </si>
  <si>
    <t>10000000413</t>
  </si>
  <si>
    <t>EC-A101000550</t>
  </si>
  <si>
    <t>CA ANILLO PISTON 577 (22152-41210)</t>
  </si>
  <si>
    <t>10000000418</t>
  </si>
  <si>
    <t>EC-V508000080</t>
  </si>
  <si>
    <t>RETEN 757-577 (22155-21630)</t>
  </si>
  <si>
    <t>10000000420</t>
  </si>
  <si>
    <t>EC-P021022060</t>
  </si>
  <si>
    <t>TAMBOR EMBRAGUE COMPLETO 577</t>
  </si>
  <si>
    <t>10000000422</t>
  </si>
  <si>
    <t>EC-V452000960</t>
  </si>
  <si>
    <t>RESORTE DEL TRINQUETE 757-57 (22155-71130)</t>
  </si>
  <si>
    <t>10000000424</t>
  </si>
  <si>
    <t>EC-X640000150</t>
  </si>
  <si>
    <t>HERRAMIENTA LLAVE (22155-91580)</t>
  </si>
  <si>
    <t>10000000425</t>
  </si>
  <si>
    <t>EC-X602000210</t>
  </si>
  <si>
    <t>HERRAMIENTA LLAVE (3) (22155-96521)</t>
  </si>
  <si>
    <t>10000000426</t>
  </si>
  <si>
    <t>SH-22155-96531</t>
  </si>
  <si>
    <t>CA HERRAMIENTA T LLAVE (4) (X602000220)</t>
  </si>
  <si>
    <t>10000000427</t>
  </si>
  <si>
    <t>EC-X602000230</t>
  </si>
  <si>
    <t>HERRAMIENTA LLAVE-T (5) (22155-96540)</t>
  </si>
  <si>
    <t>10000000430</t>
  </si>
  <si>
    <t>EC-A100000960</t>
  </si>
  <si>
    <t>PISTON 488 (22157-41112)</t>
  </si>
  <si>
    <t>10000000431</t>
  </si>
  <si>
    <t>EC-A101000520</t>
  </si>
  <si>
    <t>CA ANILLO PISTON 488 (22157-41210)</t>
  </si>
  <si>
    <t>10000000432</t>
  </si>
  <si>
    <t>EC-A202000160</t>
  </si>
  <si>
    <t>MANGA 488 (22160-12150)</t>
  </si>
  <si>
    <t>10000000433</t>
  </si>
  <si>
    <t>EC-A033000230</t>
  </si>
  <si>
    <t>TAPA COMBUSTIBLE 757-577-488 (22160-33801)</t>
  </si>
  <si>
    <t>10000000435</t>
  </si>
  <si>
    <t>EC-A011001030</t>
  </si>
  <si>
    <t>CA CIGUENAL 488 (22160-42002)</t>
  </si>
  <si>
    <t>10000000437</t>
  </si>
  <si>
    <t>EC-A555000220</t>
  </si>
  <si>
    <t>ZAPATA DE EMBRAGUE UNIDAD 488</t>
  </si>
  <si>
    <t>10000000438</t>
  </si>
  <si>
    <t>EC-V451000940</t>
  </si>
  <si>
    <t>CA RESORTE DEL EMBRAGUE 488 (22160-51230)</t>
  </si>
  <si>
    <t>10000000439</t>
  </si>
  <si>
    <t>EC-P021037700</t>
  </si>
  <si>
    <t>CA TAMBOR EMBRAGUE 488 (A055000100)</t>
  </si>
  <si>
    <t>10000000440</t>
  </si>
  <si>
    <t>EC-C022000130</t>
  </si>
  <si>
    <t>CA BOMBA ACEITE 488-577 (22160-55200)</t>
  </si>
  <si>
    <t>10000000441</t>
  </si>
  <si>
    <t>EC-A410000010</t>
  </si>
  <si>
    <t>CA BOBINA AZUL PEQUEÑA 488 (22160-71511)</t>
  </si>
  <si>
    <t>10000000442</t>
  </si>
  <si>
    <t>EC-10021330830</t>
  </si>
  <si>
    <t>SELLO DE ACEITE CS8002</t>
  </si>
  <si>
    <t>10000000444</t>
  </si>
  <si>
    <t>EC-V100000570</t>
  </si>
  <si>
    <t>EMPAQUE CILINDRO 757 (22169-12120)</t>
  </si>
  <si>
    <t>10000000445</t>
  </si>
  <si>
    <t>EC-A030000610</t>
  </si>
  <si>
    <t>SILENCIADOR 757 (22169-15113)</t>
  </si>
  <si>
    <t>10000000446</t>
  </si>
  <si>
    <t>EC-A313001590</t>
  </si>
  <si>
    <t>DEFLECTOR 577 (22169-15170)</t>
  </si>
  <si>
    <t>10000000447</t>
  </si>
  <si>
    <t>EC-V104001610</t>
  </si>
  <si>
    <t>EMPAQUE SILENCIADOR 757 (22169-15212)</t>
  </si>
  <si>
    <t>10000000448</t>
  </si>
  <si>
    <t>EC-P021022520</t>
  </si>
  <si>
    <t>CARTER M SET 757 (22169-21203)</t>
  </si>
  <si>
    <t>10000000449</t>
  </si>
  <si>
    <t>EC-C020000070</t>
  </si>
  <si>
    <t>TAPA ACIETE 757 (22169-21300)</t>
  </si>
  <si>
    <t>10000000452</t>
  </si>
  <si>
    <t>EC-V225000180</t>
  </si>
  <si>
    <t>ESPARRAGO BARRA 757 (22169-21520)</t>
  </si>
  <si>
    <t>10000000453</t>
  </si>
  <si>
    <t>EC-V510000030</t>
  </si>
  <si>
    <t>RETEN 757-577 (22169-21630)</t>
  </si>
  <si>
    <t>10000000455</t>
  </si>
  <si>
    <t>EC-C040000610</t>
  </si>
  <si>
    <t>MANGO 757 (22169-32110)</t>
  </si>
  <si>
    <t>10000000456</t>
  </si>
  <si>
    <t>EC-P021022550</t>
  </si>
  <si>
    <t>TANQUE DE COMBUSTIBLE 757 577 (22169-33102)</t>
  </si>
  <si>
    <t>10000000457</t>
  </si>
  <si>
    <t>EC-V401000390</t>
  </si>
  <si>
    <t>CA AMORTIGUADOR 577-757 (22169-33740)</t>
  </si>
  <si>
    <t>10000000460</t>
  </si>
  <si>
    <t>EC-A011001060</t>
  </si>
  <si>
    <t>CIGUENAL 757 (22169-42000)</t>
  </si>
  <si>
    <t>10000000461</t>
  </si>
  <si>
    <t>EC-A556001170</t>
  </si>
  <si>
    <t>TAMBOR EMBRAGUE 757 (22169-51110)</t>
  </si>
  <si>
    <t>10000000462</t>
  </si>
  <si>
    <t>EC-V309000080</t>
  </si>
  <si>
    <t>CA ARANDELA 757 (22169-51130)</t>
  </si>
  <si>
    <t>10000000463</t>
  </si>
  <si>
    <t>EC-V582000200</t>
  </si>
  <si>
    <t>CA ANILLO DE RETENCION 757 (22169-51140)</t>
  </si>
  <si>
    <t>10000000465</t>
  </si>
  <si>
    <t>EC-A056000650</t>
  </si>
  <si>
    <t>EMBRAGUE 757</t>
  </si>
  <si>
    <t>10000000466</t>
  </si>
  <si>
    <t>EC-C305000370</t>
  </si>
  <si>
    <t>GUIA DE PLACA (A) 757 (22169-52460)</t>
  </si>
  <si>
    <t>10000000467</t>
  </si>
  <si>
    <t>EC-C300000740</t>
  </si>
  <si>
    <t>TAPA DEL EMBRAGUE 757 (22169-53111)</t>
  </si>
  <si>
    <t>10000000468</t>
  </si>
  <si>
    <t>EC-C305000380</t>
  </si>
  <si>
    <t>GUIA DE PLACA (B) 757 (22169-53120)</t>
  </si>
  <si>
    <t>10000000469</t>
  </si>
  <si>
    <t>EC-V452000950</t>
  </si>
  <si>
    <t>RESORTE ACELERADOR 757 (22169-54630)</t>
  </si>
  <si>
    <t>10000000471</t>
  </si>
  <si>
    <t>EC-V358000140</t>
  </si>
  <si>
    <t>COLLAR 757 (22169-55130)</t>
  </si>
  <si>
    <t>10000000472</t>
  </si>
  <si>
    <t>EC-V470001600</t>
  </si>
  <si>
    <t>TUBERIA 757 (22169-55310)</t>
  </si>
  <si>
    <t>10000000473</t>
  </si>
  <si>
    <t>EC-C209000080</t>
  </si>
  <si>
    <t>FILTRO ACEITE 488-577-757 22169-57360</t>
  </si>
  <si>
    <t>10000000476</t>
  </si>
  <si>
    <t>EC-A427000150</t>
  </si>
  <si>
    <t>CA CAPUCHON DE BUJIA 757 (22169-72220)</t>
  </si>
  <si>
    <t>10000000478</t>
  </si>
  <si>
    <t>EC-A021003120</t>
  </si>
  <si>
    <t>CARBURADOR 757 (22169-81000)</t>
  </si>
  <si>
    <t>10000000479</t>
  </si>
  <si>
    <t>EC-A225000530</t>
  </si>
  <si>
    <t>CA BASE FILTRO AIRE 757 (22169-82251)</t>
  </si>
  <si>
    <t>10000000480</t>
  </si>
  <si>
    <t>EC-A226001250</t>
  </si>
  <si>
    <t>FILTRO AIRE 757 EB500 (22169-82310)</t>
  </si>
  <si>
    <t>10000000482</t>
  </si>
  <si>
    <t>EC-22169-96580</t>
  </si>
  <si>
    <t>HERRAM ESTRACTOR</t>
  </si>
  <si>
    <t>10000000484</t>
  </si>
  <si>
    <t>EC-P021022720</t>
  </si>
  <si>
    <t>CARTER M SET 577 (22175-21200)</t>
  </si>
  <si>
    <t>10000000485</t>
  </si>
  <si>
    <t>EC-A409000960</t>
  </si>
  <si>
    <t>VOLANTE 577 (22175-71110)</t>
  </si>
  <si>
    <t>10000000486</t>
  </si>
  <si>
    <t>EC-A021003111</t>
  </si>
  <si>
    <t>CARBURADOR 577-577P (A021003110)</t>
  </si>
  <si>
    <t>10000000487</t>
  </si>
  <si>
    <t>EC-A226001220</t>
  </si>
  <si>
    <t>FILTRO AIRE 577 (22175-82310)</t>
  </si>
  <si>
    <t>10000000489</t>
  </si>
  <si>
    <t>EC-A232001250</t>
  </si>
  <si>
    <t>TAPA DE FILTRO 577 (22175-82510)</t>
  </si>
  <si>
    <t>10000000490</t>
  </si>
  <si>
    <t>EC-A235000300</t>
  </si>
  <si>
    <t>PERILLA CUBIERTA 577 (22175-82520)</t>
  </si>
  <si>
    <t>10000000492</t>
  </si>
  <si>
    <t>EC-15901201620</t>
  </si>
  <si>
    <t>TAPA DE BUJIA SRM4605</t>
  </si>
  <si>
    <t>10000000494</t>
  </si>
  <si>
    <t>EC-A575000270</t>
  </si>
  <si>
    <t>UNION C270</t>
  </si>
  <si>
    <t>10000000497</t>
  </si>
  <si>
    <t>EC-P021023230</t>
  </si>
  <si>
    <t>MANGO DELANTERO COMP BP35 T230 (22410-14100)</t>
  </si>
  <si>
    <t>10000000498</t>
  </si>
  <si>
    <t>EC-C044000540</t>
  </si>
  <si>
    <t>CA PALANCA DEL ACELERADOR C230 (22410-14302)</t>
  </si>
  <si>
    <t>10000000501</t>
  </si>
  <si>
    <t>SH-22901-31000</t>
  </si>
  <si>
    <t>MANGUERA DE SUCCION GP450</t>
  </si>
  <si>
    <t>10000000503</t>
  </si>
  <si>
    <t>EC-X475000050</t>
  </si>
  <si>
    <t>BOQUILLA SPEED FEED (28820-07340)</t>
  </si>
  <si>
    <t>10000000504</t>
  </si>
  <si>
    <t>EC-30100156831</t>
  </si>
  <si>
    <t>ARNES SRM3605</t>
  </si>
  <si>
    <t>10000000505</t>
  </si>
  <si>
    <t>EC-3013172</t>
  </si>
  <si>
    <t>ALMOHADILLA ES726</t>
  </si>
  <si>
    <t>10000000506</t>
  </si>
  <si>
    <t>EC-3014111</t>
  </si>
  <si>
    <t>FILTRO DE TANQUE ES726</t>
  </si>
  <si>
    <t>10000000507</t>
  </si>
  <si>
    <t>EC-30511055630</t>
  </si>
  <si>
    <t>BASE TANQUE SRM 3605</t>
  </si>
  <si>
    <t>10000000508</t>
  </si>
  <si>
    <t>EC-33SL0-72X</t>
  </si>
  <si>
    <t>CADENA 18.325.050 (33SL0-72X)</t>
  </si>
  <si>
    <t>10000000509</t>
  </si>
  <si>
    <t>EC-35101052931</t>
  </si>
  <si>
    <t>MANUBRIO IZQUIERDO SRM3605-4605</t>
  </si>
  <si>
    <t>10000000510</t>
  </si>
  <si>
    <t>EC-35110247530</t>
  </si>
  <si>
    <t>MANGO DERECHO SRM3605-SRM4600</t>
  </si>
  <si>
    <t>10000000511</t>
  </si>
  <si>
    <t>EC-35121452931</t>
  </si>
  <si>
    <t>MANUBRIO DERECHO SRM3605-SRM4605</t>
  </si>
  <si>
    <t>10000000512</t>
  </si>
  <si>
    <t>EC-35131122431</t>
  </si>
  <si>
    <t>MANGO IZQUIERDO SRM3605-4605</t>
  </si>
  <si>
    <t>10000000516</t>
  </si>
  <si>
    <t>EC-A411000650</t>
  </si>
  <si>
    <t>BOBINA ES726 (38500-71020)</t>
  </si>
  <si>
    <t>EC-A226000620</t>
  </si>
  <si>
    <t>FILTRO AIRE ES726 (38500-82120)</t>
  </si>
  <si>
    <t>10000000519</t>
  </si>
  <si>
    <t>EC-10021219830</t>
  </si>
  <si>
    <t>RETEN CIGUEÑAL CS680S CS8002 CS6702</t>
  </si>
  <si>
    <t>10000000520</t>
  </si>
  <si>
    <t>EC-4037771</t>
  </si>
  <si>
    <t>TAMBOR EMBRAGUE ES726</t>
  </si>
  <si>
    <t>10000000521</t>
  </si>
  <si>
    <t>EC-400806410</t>
  </si>
  <si>
    <t>EMBOLO ES726 (4042881)</t>
  </si>
  <si>
    <t>10000000523</t>
  </si>
  <si>
    <t>EC-4048451</t>
  </si>
  <si>
    <t>ASIENTO DE VALVULA ES726</t>
  </si>
  <si>
    <t>10000000524</t>
  </si>
  <si>
    <t>EC-22412713710</t>
  </si>
  <si>
    <t>EMPAQUE DIFUSOR ES726 (4050771)</t>
  </si>
  <si>
    <t>10000000525</t>
  </si>
  <si>
    <t>EC-4070981</t>
  </si>
  <si>
    <t>10000000526</t>
  </si>
  <si>
    <t>EC-400851010</t>
  </si>
  <si>
    <t>SOPORTE DE LANZA ES726 (4073281)</t>
  </si>
  <si>
    <t>EC-73LGX72X</t>
  </si>
  <si>
    <t>CADENA 50CM 20" CS600 ( 43101230831)</t>
  </si>
  <si>
    <t>10000000528</t>
  </si>
  <si>
    <t>EC-43710038832</t>
  </si>
  <si>
    <t>BOMBA ACEITE MANUAL CS680S CS8000</t>
  </si>
  <si>
    <t>10000000529</t>
  </si>
  <si>
    <t>EC-4502640</t>
  </si>
  <si>
    <t>CA LANZA MANGO ES726</t>
  </si>
  <si>
    <t>10000000530</t>
  </si>
  <si>
    <t>EC-450095060</t>
  </si>
  <si>
    <t>VALVULA DE PASO ES726 (4515030)</t>
  </si>
  <si>
    <t>10000000531</t>
  </si>
  <si>
    <t>EC-4525920</t>
  </si>
  <si>
    <t>ESLABON GIRATORIO DE DESCONEXION ES726 SHP800 (7028)</t>
  </si>
  <si>
    <t>10000000532</t>
  </si>
  <si>
    <t>EC-4527270</t>
  </si>
  <si>
    <t>MANGO FILTRO 320 PARA ES726,SHP800</t>
  </si>
  <si>
    <t>10000000533</t>
  </si>
  <si>
    <t>EC-4529110</t>
  </si>
  <si>
    <t>LANZA 5 BOQUILLAS</t>
  </si>
  <si>
    <t>10000000534</t>
  </si>
  <si>
    <t>EC-4550460</t>
  </si>
  <si>
    <t>BOQUILLA ES726</t>
  </si>
  <si>
    <t>EC-4552760</t>
  </si>
  <si>
    <t>VALVULA DE GATILLO ES726</t>
  </si>
  <si>
    <t>10000000536</t>
  </si>
  <si>
    <t>EC-4555310</t>
  </si>
  <si>
    <t>PLACA GOTA FINA ES726 (4555310)</t>
  </si>
  <si>
    <t>10000000537</t>
  </si>
  <si>
    <t>EC-4557850</t>
  </si>
  <si>
    <t>LANZA ES726</t>
  </si>
  <si>
    <t>10000000539</t>
  </si>
  <si>
    <t>EC-452009480</t>
  </si>
  <si>
    <t>CUERPO VALVULA ES726 (4568020)</t>
  </si>
  <si>
    <t>10000000541</t>
  </si>
  <si>
    <t>EC-4573060</t>
  </si>
  <si>
    <t>JUEGO DE EMPAQUES ES726</t>
  </si>
  <si>
    <t>10000000542</t>
  </si>
  <si>
    <t>EC-4573110</t>
  </si>
  <si>
    <t>EC-4574920</t>
  </si>
  <si>
    <t>JUEGO DE VALVULAS ES726</t>
  </si>
  <si>
    <t>10000000544</t>
  </si>
  <si>
    <t>EC-4575060</t>
  </si>
  <si>
    <t>10000000546</t>
  </si>
  <si>
    <t>EC-4576340</t>
  </si>
  <si>
    <t>TIRANTES ES726</t>
  </si>
  <si>
    <t>10000000547</t>
  </si>
  <si>
    <t>EC-4579070</t>
  </si>
  <si>
    <t>VALVULA COMPLETA ES726</t>
  </si>
  <si>
    <t>10000000551</t>
  </si>
  <si>
    <t>EC-P050009350</t>
  </si>
  <si>
    <t>EMPAQUETADURA Y DIAFRAGMA KIT B530 (60035-98040)</t>
  </si>
  <si>
    <t>SH-60035-98061</t>
  </si>
  <si>
    <t>JUEGO DE AGUJAS B530</t>
  </si>
  <si>
    <t>EC-P021036030</t>
  </si>
  <si>
    <t>KIT MOTOR RECONSTRUC B530 (60035-98310)</t>
  </si>
  <si>
    <t>EC-61001106230</t>
  </si>
  <si>
    <t>EJE CENTRAL SRM3605 SRM4605 (61001106230)</t>
  </si>
  <si>
    <t>10000000558</t>
  </si>
  <si>
    <t>EC-61001125530</t>
  </si>
  <si>
    <t>EJE CENTRAL SRM270 (61001125530)</t>
  </si>
  <si>
    <t>10000000559</t>
  </si>
  <si>
    <t>EC-61020623030</t>
  </si>
  <si>
    <t>TUBO EXTERIOR SRM270</t>
  </si>
  <si>
    <t>10000000560</t>
  </si>
  <si>
    <t>EC-61020643131</t>
  </si>
  <si>
    <t>TUBO EXTERIOR SRM4605 SRM3605 (61020643130)</t>
  </si>
  <si>
    <t>10000000562</t>
  </si>
  <si>
    <t>EC-61031005730</t>
  </si>
  <si>
    <t>EJE DE ENGRANAJE SRM4300</t>
  </si>
  <si>
    <t>EC-61031307132</t>
  </si>
  <si>
    <t>SOPORTE (A) SRM4300</t>
  </si>
  <si>
    <t>10000000564</t>
  </si>
  <si>
    <t>EC-61031421231</t>
  </si>
  <si>
    <t>SOPORTE B SRM4300 (61031421231)</t>
  </si>
  <si>
    <t>EC-61032027430</t>
  </si>
  <si>
    <t>TUERCA CUCHILLA SRM4300</t>
  </si>
  <si>
    <t>EC-61043450031</t>
  </si>
  <si>
    <t>PERNO GRASERO SRM3605-4300-4605-270</t>
  </si>
  <si>
    <t>10000000570</t>
  </si>
  <si>
    <t>EC-V103001020</t>
  </si>
  <si>
    <t>EMPAQUE AISLADOR (A) B530 (62035-12220)</t>
  </si>
  <si>
    <t>10000000571</t>
  </si>
  <si>
    <t>EC-A030000270</t>
  </si>
  <si>
    <t>SILENCIADOR COMPLETO B530 (62035-15012)</t>
  </si>
  <si>
    <t>10000000573</t>
  </si>
  <si>
    <t>EC-P021027760</t>
  </si>
  <si>
    <t>CARTER KIT B530 (62035-21010)</t>
  </si>
  <si>
    <t>10000000574</t>
  </si>
  <si>
    <t>EC-P021027770</t>
  </si>
  <si>
    <t>CARTER M B530 (62035-21020)</t>
  </si>
  <si>
    <t>10000000580</t>
  </si>
  <si>
    <t>EC-V299000390</t>
  </si>
  <si>
    <t>PERILLA DORADA B530 (62035-32320)</t>
  </si>
  <si>
    <t>10000000581</t>
  </si>
  <si>
    <t>EC-A058000010</t>
  </si>
  <si>
    <t>UNION COMPLETA B530 (62035-33010)</t>
  </si>
  <si>
    <t>10000000582</t>
  </si>
  <si>
    <t>EC-A575000440</t>
  </si>
  <si>
    <t>UNION B530 (62035-33110)</t>
  </si>
  <si>
    <t>10000000585</t>
  </si>
  <si>
    <t>EC-V609000050</t>
  </si>
  <si>
    <t>PIN DE PISTON B530 (62035-41210)</t>
  </si>
  <si>
    <t>10000000587</t>
  </si>
  <si>
    <t>EC-A409000650</t>
  </si>
  <si>
    <t>VOLANTE B530 (62035-71110)</t>
  </si>
  <si>
    <t>10000000593</t>
  </si>
  <si>
    <t>EC-12436755430</t>
  </si>
  <si>
    <t>RESORTE MEMBRANA B530 (62035-81360)</t>
  </si>
  <si>
    <t>10000000594</t>
  </si>
  <si>
    <t>EC-A023000160</t>
  </si>
  <si>
    <t>BASE FILTRO AIRE B530</t>
  </si>
  <si>
    <t>10000000596</t>
  </si>
  <si>
    <t>EC-A232000840</t>
  </si>
  <si>
    <t>CUBIERTA FILTRO AIRE B530 (62035-82131)</t>
  </si>
  <si>
    <t>10000000599</t>
  </si>
  <si>
    <t>EC-A038000330</t>
  </si>
  <si>
    <t>TANQUE COMBUSTIBLE  B530 (62035-85013)</t>
  </si>
  <si>
    <t>EC-P021034560</t>
  </si>
  <si>
    <t>MANGUERA TANQUE B530 (62035-85031)</t>
  </si>
  <si>
    <t>EC-V420002510</t>
  </si>
  <si>
    <t>AMORTIGUADOR TANQUE PEQUEÑO B530 (62035-85341)</t>
  </si>
  <si>
    <t>10000000606</t>
  </si>
  <si>
    <t>EC-12411305910</t>
  </si>
  <si>
    <t>TAPA CARBURADOR B530 (62083-81310)</t>
  </si>
  <si>
    <t>10000000608</t>
  </si>
  <si>
    <t>EC-V043000550</t>
  </si>
  <si>
    <t>CABLE ACELERADOR KIT C35LA B45LA</t>
  </si>
  <si>
    <t>EC-C550000430</t>
  </si>
  <si>
    <t>PROTECTOR DESPOJO B450-C350-B530 (62903-66111)</t>
  </si>
  <si>
    <t>10000000612</t>
  </si>
  <si>
    <t>EC-C051001210</t>
  </si>
  <si>
    <t>CAJA DE ENGRANAJE B530 (C051000610) (...612)</t>
  </si>
  <si>
    <t>10000000613</t>
  </si>
  <si>
    <t>EC-P021039370</t>
  </si>
  <si>
    <t>EJE DE ENGRANAJE B530 (C534000600)</t>
  </si>
  <si>
    <t>EC-C535000990</t>
  </si>
  <si>
    <t>SOPORTE (B) B530 (63019-63170)</t>
  </si>
  <si>
    <t>10000000617</t>
  </si>
  <si>
    <t>EC-P021028811</t>
  </si>
  <si>
    <t>CAJA DE ENGRANAJE ACC CORT (P021028810)</t>
  </si>
  <si>
    <t>10000000618</t>
  </si>
  <si>
    <t>EC-C020000010</t>
  </si>
  <si>
    <t>TAPA DE ACEITE COMP P230 (63880-62391)</t>
  </si>
  <si>
    <t>10000000623</t>
  </si>
  <si>
    <t>SH-64007-67011</t>
  </si>
  <si>
    <t>CA ARNES COMPLETO (C062000430)</t>
  </si>
  <si>
    <t>10000000624</t>
  </si>
  <si>
    <t>EC-C551000070</t>
  </si>
  <si>
    <t>TAPA PROTECT DESPOJO 22F (64112-66330)</t>
  </si>
  <si>
    <t>10000000626</t>
  </si>
  <si>
    <t>EC-V553000100</t>
  </si>
  <si>
    <t>COJINETE 22F 67000-41230</t>
  </si>
  <si>
    <t>10000000627</t>
  </si>
  <si>
    <t>EC-A056000330</t>
  </si>
  <si>
    <t>ZAPATA DE EMBRAGUE SET 22F</t>
  </si>
  <si>
    <t>10000000631</t>
  </si>
  <si>
    <t>EC-P004002820</t>
  </si>
  <si>
    <t>VALVULA PISTON CARBURADOR ES726 (68501-81360)</t>
  </si>
  <si>
    <t>10000000633</t>
  </si>
  <si>
    <t>EC-V043000870</t>
  </si>
  <si>
    <t>CABLE ACELERADOR ES726 (68501-98010)</t>
  </si>
  <si>
    <t>10000000635</t>
  </si>
  <si>
    <t>EC-P021035221</t>
  </si>
  <si>
    <t>KIT MOTOR RECONSTRUC 577 (69011-98310)</t>
  </si>
  <si>
    <t>10000000637</t>
  </si>
  <si>
    <t>EC-A575000410</t>
  </si>
  <si>
    <t>CUBIERTA UNION C350 (70012-35130)</t>
  </si>
  <si>
    <t>10000000638</t>
  </si>
  <si>
    <t>EC-A439000510</t>
  </si>
  <si>
    <t>SOPORTE INTERUPTOR  B45 (70014-74120)</t>
  </si>
  <si>
    <t>10000000640</t>
  </si>
  <si>
    <t>EC-A556000660</t>
  </si>
  <si>
    <t>TAMBOR EMBRAGUE 22F (70030-31120)</t>
  </si>
  <si>
    <t>10000000643</t>
  </si>
  <si>
    <t>EC-P050009310</t>
  </si>
  <si>
    <t>EMPAQUETADURA DIAGRAG C35LA C270 (70036-98020)</t>
  </si>
  <si>
    <t>10000000644</t>
  </si>
  <si>
    <t>EC-14551206211</t>
  </si>
  <si>
    <t>EMPAQUE SILENCIADOR DM6110</t>
  </si>
  <si>
    <t>EC-A566000120</t>
  </si>
  <si>
    <t>CA RESORTE EMBRAGUE C270 (70102-51220)</t>
  </si>
  <si>
    <t>10000000647</t>
  </si>
  <si>
    <t>EC-13192311120</t>
  </si>
  <si>
    <t>AMORTIGUADOR SRM4605</t>
  </si>
  <si>
    <t>10000000648</t>
  </si>
  <si>
    <t>EC-A175000150</t>
  </si>
  <si>
    <t>PROTECTOR TANQUE C270 (70103-86130)</t>
  </si>
  <si>
    <t>10000000649</t>
  </si>
  <si>
    <t>EC-P021035720</t>
  </si>
  <si>
    <t>ARRANCADOR B45LA-C350 (70131-75100)</t>
  </si>
  <si>
    <t>10000000650</t>
  </si>
  <si>
    <t>EC-A500000840</t>
  </si>
  <si>
    <t>TAPA ARRANCADOR B45LA-C350 (70131-75110)</t>
  </si>
  <si>
    <t>EC-17721543130</t>
  </si>
  <si>
    <t>TAMBOR ARRANCADOR SRM4605 B45LA-C350-EB500 (A506000150)</t>
  </si>
  <si>
    <t>EC-A052000370</t>
  </si>
  <si>
    <t>POLEA COMPLETA B45LA C350 SRM4605 SRM3605 (70131-75200)</t>
  </si>
  <si>
    <t>10000000653</t>
  </si>
  <si>
    <t>EC-P004002900</t>
  </si>
  <si>
    <t>VALVULA PISTON B450-C350 (70131-81180)</t>
  </si>
  <si>
    <t>10000000654</t>
  </si>
  <si>
    <t>EC-A030000120</t>
  </si>
  <si>
    <t>SILENCIADOR COMPLETO C230-ES726-P230-M230 (70135-15100)</t>
  </si>
  <si>
    <t>EC-A232000940</t>
  </si>
  <si>
    <t>CUBIERTA FILTRO AIRE T230 (70140-81760)</t>
  </si>
  <si>
    <t>10000000659</t>
  </si>
  <si>
    <t>EC-A051001660</t>
  </si>
  <si>
    <t>ARRANCADOR C270 (70162-75100)</t>
  </si>
  <si>
    <t>10000000661</t>
  </si>
  <si>
    <t>EC-A130001371</t>
  </si>
  <si>
    <t>CILINDRO C350-C35LA (70196-12110)</t>
  </si>
  <si>
    <t>10000000663</t>
  </si>
  <si>
    <t>EC-A0300001100</t>
  </si>
  <si>
    <t>SILENCIADOR C350 (70200-15101)</t>
  </si>
  <si>
    <t>10000000667</t>
  </si>
  <si>
    <t>EC-V471002660</t>
  </si>
  <si>
    <t>TUBO SUCCION C350-B450</t>
  </si>
  <si>
    <t>EC-A030000250</t>
  </si>
  <si>
    <t>SILENCIADOR COMP. B450 (70210-15102)</t>
  </si>
  <si>
    <t>10000000672</t>
  </si>
  <si>
    <t>EC-17501232430</t>
  </si>
  <si>
    <t>COJINETE DE AGUJAS PARA EMBRAGUE CS680</t>
  </si>
  <si>
    <t>10000000674</t>
  </si>
  <si>
    <t>EC-A051002180</t>
  </si>
  <si>
    <t>ARRANCADOR ES726 (70036-75100)</t>
  </si>
  <si>
    <t>10000000676</t>
  </si>
  <si>
    <t>EC-P004003010</t>
  </si>
  <si>
    <t>PLACA CARB B450 (70210-81451)</t>
  </si>
  <si>
    <t>EC-P021030550</t>
  </si>
  <si>
    <t>PISTON KIT C270 (70244-98040)</t>
  </si>
  <si>
    <t>10000000680</t>
  </si>
  <si>
    <t>EC-P050009190</t>
  </si>
  <si>
    <t>EMPAQUETADURA Y DIAFRAGMA C350 (70244-98050)</t>
  </si>
  <si>
    <t>EC-70602034770</t>
  </si>
  <si>
    <t>CABEZA PISTON SHP800 (70602034770)</t>
  </si>
  <si>
    <t>10000000682</t>
  </si>
  <si>
    <t>EC-70602035911</t>
  </si>
  <si>
    <t>ASIENTO DE VALVULA SHP800</t>
  </si>
  <si>
    <t>EC-70602046780</t>
  </si>
  <si>
    <t>EMPAQUE CILINDRO PRESION SHP800</t>
  </si>
  <si>
    <t>10000000684</t>
  </si>
  <si>
    <t>EC-70602047412</t>
  </si>
  <si>
    <t>CILINDRO DE BOMBA SHP 800</t>
  </si>
  <si>
    <t>10000000685</t>
  </si>
  <si>
    <t>EC-70602048970</t>
  </si>
  <si>
    <t>O RING B SHP800</t>
  </si>
  <si>
    <t>10000000686</t>
  </si>
  <si>
    <t>EC-70602049A20</t>
  </si>
  <si>
    <t>BASE VALVULA PRESION SHP800</t>
  </si>
  <si>
    <t>10000000687</t>
  </si>
  <si>
    <t>EC-70602060A22</t>
  </si>
  <si>
    <t>VALVULA REGULADORA SHP800 (70602060A22)</t>
  </si>
  <si>
    <t>10000000688</t>
  </si>
  <si>
    <t>EC-70604001A61</t>
  </si>
  <si>
    <t>TAPA DE TANQUE SHP-800</t>
  </si>
  <si>
    <t>EC-70604060762</t>
  </si>
  <si>
    <t>MANGUERA PULV SHP800</t>
  </si>
  <si>
    <t>10000000690</t>
  </si>
  <si>
    <t>EC-70613005230</t>
  </si>
  <si>
    <t>CABLE ACELERADOR SHP800</t>
  </si>
  <si>
    <t>10000000691</t>
  </si>
  <si>
    <t>EC-70615050520</t>
  </si>
  <si>
    <t>CABEZA CILINDRO BOMBA SHP 800</t>
  </si>
  <si>
    <t>10000000692</t>
  </si>
  <si>
    <t>EC-70617038721</t>
  </si>
  <si>
    <t>BOQUILLA KIT SHP800</t>
  </si>
  <si>
    <t>10000000694</t>
  </si>
  <si>
    <t>EC-E034000060</t>
  </si>
  <si>
    <t>CA KIT DE VALVULAS HT230 (70870-98030)</t>
  </si>
  <si>
    <t>10000000695</t>
  </si>
  <si>
    <t>EC-A021003440</t>
  </si>
  <si>
    <t>CA CARBURADOR SEMI COMP HT230 (70871-81100)</t>
  </si>
  <si>
    <t>10000000697</t>
  </si>
  <si>
    <t>SH-713545</t>
  </si>
  <si>
    <t>ARNES</t>
  </si>
  <si>
    <t>10000000698</t>
  </si>
  <si>
    <t>EC-72005-92630</t>
  </si>
  <si>
    <t>OJAL DE CABEZAL UN10 UN32</t>
  </si>
  <si>
    <t>EC-C051000564</t>
  </si>
  <si>
    <t>CAJA DE ENGRANAJE C350-C35LA (C051000560) (C051000562)</t>
  </si>
  <si>
    <t>10000000700</t>
  </si>
  <si>
    <t>EC-C551000110</t>
  </si>
  <si>
    <t>PLACA DESPOJOS C350-B450-B530 (72017-16130)</t>
  </si>
  <si>
    <t>10000000701</t>
  </si>
  <si>
    <t>EC-V357000180</t>
  </si>
  <si>
    <t>COLLAR B 22F (72030-13140)</t>
  </si>
  <si>
    <t>10000000702</t>
  </si>
  <si>
    <t>EC-C535000480</t>
  </si>
  <si>
    <t>SOPORTE 22F (72030-13151)</t>
  </si>
  <si>
    <t>10000000707</t>
  </si>
  <si>
    <t>EC-P050009290</t>
  </si>
  <si>
    <t>EMPAQUETADURA DIAF B45-B45LA (72080-98020)</t>
  </si>
  <si>
    <t>10000000708</t>
  </si>
  <si>
    <t>SH-72174-99200</t>
  </si>
  <si>
    <t>CA PROBADOR DE PRESION DE PRESION</t>
  </si>
  <si>
    <t>10000000711</t>
  </si>
  <si>
    <t>EC-A314000020</t>
  </si>
  <si>
    <t>CUBIERTA SILENCIADOR 577 (72282-15310)</t>
  </si>
  <si>
    <t>10000000712</t>
  </si>
  <si>
    <t>EC-V225000160</t>
  </si>
  <si>
    <t>ESPARRAGO BARRA 488 (72312-21520)</t>
  </si>
  <si>
    <t>10000000713</t>
  </si>
  <si>
    <t>EC-V255000030</t>
  </si>
  <si>
    <t>TORNILLO TENSOR 757 (72316-53310)</t>
  </si>
  <si>
    <t>10000000715</t>
  </si>
  <si>
    <t>EC-A226001260</t>
  </si>
  <si>
    <t>PRE FILTRO 577P-757 (72330-82320)</t>
  </si>
  <si>
    <t>10000000716</t>
  </si>
  <si>
    <t>EC-P021032391</t>
  </si>
  <si>
    <t>PISTON KIT 757 (P021032390)</t>
  </si>
  <si>
    <t>10000000717</t>
  </si>
  <si>
    <t>EC-P021032441</t>
  </si>
  <si>
    <t>PISTON KIT 577 (72334-98010) (EC-P021032440)</t>
  </si>
  <si>
    <t>10000000718</t>
  </si>
  <si>
    <t>EC-13201119831</t>
  </si>
  <si>
    <t>ADAPTADOR MANGUERA CS8002</t>
  </si>
  <si>
    <t>EC-C535000770</t>
  </si>
  <si>
    <t>SOPORTE (A) C350-B450-B530-B (72447-13240)</t>
  </si>
  <si>
    <t>EC-C044000870</t>
  </si>
  <si>
    <t>PALANCA ACELERADOR B450AUS (72451-14502)</t>
  </si>
  <si>
    <t>10000000726</t>
  </si>
  <si>
    <t>EC-P021035430</t>
  </si>
  <si>
    <t>MANGO SEMI COMPLETO C230 (72481-14200)</t>
  </si>
  <si>
    <t>10000000729</t>
  </si>
  <si>
    <t>EC-14586130830</t>
  </si>
  <si>
    <t>DEFLECTOR DE SILENCIADOR CS8002</t>
  </si>
  <si>
    <t>10000000734</t>
  </si>
  <si>
    <t>EC-P021033231</t>
  </si>
  <si>
    <t>TUBO EXTERIOR B450 AUS (P021033230)</t>
  </si>
  <si>
    <t>10000000735</t>
  </si>
  <si>
    <t>EC-12416011120</t>
  </si>
  <si>
    <t>RESORTE T B450-C350-B530 (72920-81820)</t>
  </si>
  <si>
    <t>10000000736</t>
  </si>
  <si>
    <t>EC-A045000340</t>
  </si>
  <si>
    <t>INTERRUPTOR B45-B45LA (72930-14210)</t>
  </si>
  <si>
    <t>10000000738</t>
  </si>
  <si>
    <t>EC-A051001861</t>
  </si>
  <si>
    <t>ARRANCADOR C230 (A051001860)</t>
  </si>
  <si>
    <t>10000000739</t>
  </si>
  <si>
    <t>EC-73LGX84X</t>
  </si>
  <si>
    <t>CADENA 60CM 24" 3/8 CS600</t>
  </si>
  <si>
    <t>10000000740</t>
  </si>
  <si>
    <t>EC-73LPX98X</t>
  </si>
  <si>
    <t>CADENA 30" 73DP-98X 3/8", 058" 757 (73LGX98X)</t>
  </si>
  <si>
    <t>10000000742</t>
  </si>
  <si>
    <t>EC-K481000000</t>
  </si>
  <si>
    <t>O-RING DE LANZA,SELLO ES726 (8000142)</t>
  </si>
  <si>
    <t>10000000743</t>
  </si>
  <si>
    <t>EC-P021042360</t>
  </si>
  <si>
    <t>TUBO COMPLETO C350 (80023)</t>
  </si>
  <si>
    <t>10000000745</t>
  </si>
  <si>
    <t>EC-80187</t>
  </si>
  <si>
    <t>CA JUEGO, GUIAS DE RETENEDOR</t>
  </si>
  <si>
    <t>EC-P021042400</t>
  </si>
  <si>
    <t>TUBO COMP CON ETIQUETA  C230 22C (C050002080) (80247)</t>
  </si>
  <si>
    <t>EC-80255</t>
  </si>
  <si>
    <t>EMPAQUETADURA DIAFRAGMA ES726</t>
  </si>
  <si>
    <t>10000000750</t>
  </si>
  <si>
    <t>EC-80405</t>
  </si>
  <si>
    <t>KIT ESPARRAJOS ROSCA IZQUIERDA</t>
  </si>
  <si>
    <t>10000000753</t>
  </si>
  <si>
    <t>EC-80550</t>
  </si>
  <si>
    <t>EMPAQUETADURA DIAFR 488-577-757</t>
  </si>
  <si>
    <t>EC-80676</t>
  </si>
  <si>
    <t>ADAPTADOR UN10 C230</t>
  </si>
  <si>
    <t>10000000756</t>
  </si>
  <si>
    <t>EC-80677</t>
  </si>
  <si>
    <t>ADAPTADOR UN10 C270,BP35 (80677)</t>
  </si>
  <si>
    <t>10000000758</t>
  </si>
  <si>
    <t>EC-81593</t>
  </si>
  <si>
    <t>COJINETE DE AGUJAS BIELA C230</t>
  </si>
  <si>
    <t>EC-82002</t>
  </si>
  <si>
    <t>CASCO VISOR OREJERAS SHINDAIWA</t>
  </si>
  <si>
    <t>10000000761</t>
  </si>
  <si>
    <t>EC-82003</t>
  </si>
  <si>
    <t>VISOR OREJERAS SHINDAIWA</t>
  </si>
  <si>
    <t>10000000766</t>
  </si>
  <si>
    <t>EC-88102</t>
  </si>
  <si>
    <t>BOQUILLA HV-2 (88102)</t>
  </si>
  <si>
    <t>10000000767</t>
  </si>
  <si>
    <t>EC-88198-S</t>
  </si>
  <si>
    <t>TAPA DE BOQUILLA ES726</t>
  </si>
  <si>
    <t>10000000768</t>
  </si>
  <si>
    <t>EC-88421</t>
  </si>
  <si>
    <t xml:space="preserve">PISTOLA HZ-20GT 88421 </t>
  </si>
  <si>
    <t>10000000770</t>
  </si>
  <si>
    <t>EC-89852017130</t>
  </si>
  <si>
    <t>MEDIDA DE COMBUSTIBLE SRM4300</t>
  </si>
  <si>
    <t>10000000771</t>
  </si>
  <si>
    <t>EC-90016205050</t>
  </si>
  <si>
    <t>PERNO DE CARBURADOR CS510</t>
  </si>
  <si>
    <t>10000000772</t>
  </si>
  <si>
    <t>EC-90016205057</t>
  </si>
  <si>
    <t>PERNO SUJETADOR CARBURADOR SRM3605</t>
  </si>
  <si>
    <t>10000000773</t>
  </si>
  <si>
    <t>EC-900302</t>
  </si>
  <si>
    <t>LLAVERO PROBADOR CHISPA</t>
  </si>
  <si>
    <t>10000000774</t>
  </si>
  <si>
    <t>EC-901018</t>
  </si>
  <si>
    <t xml:space="preserve">ARNES 901018 </t>
  </si>
  <si>
    <t>10000000775</t>
  </si>
  <si>
    <t>SH-90SG-033X</t>
  </si>
  <si>
    <t xml:space="preserve">CADENA 8" 3/8" 0.43"     90SG-033X </t>
  </si>
  <si>
    <t>10000000776</t>
  </si>
  <si>
    <t>EC-90SG-39X</t>
  </si>
  <si>
    <t>CADENA GUIA 10" P230 (90SG-039X)</t>
  </si>
  <si>
    <t>PODADORA DE ALTURA</t>
  </si>
  <si>
    <t>EC-91032</t>
  </si>
  <si>
    <t>HERRAMIENTA KIT ENGENER</t>
  </si>
  <si>
    <t>10000000778</t>
  </si>
  <si>
    <t>SH-9214D-24</t>
  </si>
  <si>
    <t xml:space="preserve">CA BARRA 24 050 9214D-24 </t>
  </si>
  <si>
    <t>10000000795</t>
  </si>
  <si>
    <t>EC-9701401</t>
  </si>
  <si>
    <t>O-RING ES726</t>
  </si>
  <si>
    <t>10000000796</t>
  </si>
  <si>
    <t>EC-9711151</t>
  </si>
  <si>
    <t>10000000797</t>
  </si>
  <si>
    <t>EC-9720135</t>
  </si>
  <si>
    <t>10000000798</t>
  </si>
  <si>
    <t>EC-99909-12212</t>
  </si>
  <si>
    <t>CA AISLADOR CONDENSADOR C230</t>
  </si>
  <si>
    <t>10000000799</t>
  </si>
  <si>
    <t>EC-99909-156</t>
  </si>
  <si>
    <t>CA AGUJA KIT 757</t>
  </si>
  <si>
    <t>10000000800</t>
  </si>
  <si>
    <t>EC-99909-159</t>
  </si>
  <si>
    <t>EMPAQUETADURA KIT C230</t>
  </si>
  <si>
    <t>10000000801</t>
  </si>
  <si>
    <t>EC-99909-160</t>
  </si>
  <si>
    <t>AGUJA KIT C230 HT230</t>
  </si>
  <si>
    <t>10000000802</t>
  </si>
  <si>
    <t>EC-99909-207</t>
  </si>
  <si>
    <t>VALVULA PATO C230</t>
  </si>
  <si>
    <t>10000000803</t>
  </si>
  <si>
    <t>EC-99909-229</t>
  </si>
  <si>
    <t>PISTON KIT 22C-22F</t>
  </si>
  <si>
    <t>10000000804</t>
  </si>
  <si>
    <t>EC-P021033430</t>
  </si>
  <si>
    <t>CARTER S C350 B450 (99909-306)</t>
  </si>
  <si>
    <t>10000000805</t>
  </si>
  <si>
    <t>EC-P021033182</t>
  </si>
  <si>
    <t>CARTER M C350 (99909-307)</t>
  </si>
  <si>
    <t>EC-99909-450</t>
  </si>
  <si>
    <t>PISTON KIT B450 (99909-450)</t>
  </si>
  <si>
    <t>10000000808</t>
  </si>
  <si>
    <t>EC-A011000120</t>
  </si>
  <si>
    <t>10000000809</t>
  </si>
  <si>
    <t>EC-A011000250</t>
  </si>
  <si>
    <t>CIGUENAL CS680-S (A011000250)</t>
  </si>
  <si>
    <t>10000000810</t>
  </si>
  <si>
    <t>EC-A021000991</t>
  </si>
  <si>
    <t>CARBURADOR DM6110 (A021000990)</t>
  </si>
  <si>
    <t>10000000811</t>
  </si>
  <si>
    <t>EC-A021000220</t>
  </si>
  <si>
    <t>CARBURADOR CS510</t>
  </si>
  <si>
    <t>10000000812</t>
  </si>
  <si>
    <t>EC-A021000291</t>
  </si>
  <si>
    <t>CARBURADOR CS6702 (A021000290)</t>
  </si>
  <si>
    <t>10000000813</t>
  </si>
  <si>
    <t>EC-A021001680</t>
  </si>
  <si>
    <t>CARBURADOR CS680</t>
  </si>
  <si>
    <t>10000000814</t>
  </si>
  <si>
    <t>EC-A051000070</t>
  </si>
  <si>
    <t>ARRANCADOR SRM4300</t>
  </si>
  <si>
    <t>10000000815</t>
  </si>
  <si>
    <t>EC-A052000030</t>
  </si>
  <si>
    <t>POLEA ARRACADOR SHP800</t>
  </si>
  <si>
    <t>EC-A052000380</t>
  </si>
  <si>
    <t>POLEA ARRANCADOR DE ALUMINIO B530</t>
  </si>
  <si>
    <t>10000000817</t>
  </si>
  <si>
    <t>EC-A056000010</t>
  </si>
  <si>
    <t>EMBRAGUE CS3500 CS3000</t>
  </si>
  <si>
    <t>10000000818</t>
  </si>
  <si>
    <t>EC-A056000050</t>
  </si>
  <si>
    <t>EMBRAGUE CS680S</t>
  </si>
  <si>
    <t>10000000819</t>
  </si>
  <si>
    <t>EC-A101000000</t>
  </si>
  <si>
    <t>ANILLO PISTON SHP-800 EDR-210 GT-22 SRM-22</t>
  </si>
  <si>
    <t>10000000820</t>
  </si>
  <si>
    <t>EC-A101000010</t>
  </si>
  <si>
    <t>ANILLO PISTON SRM270</t>
  </si>
  <si>
    <t>10000000821</t>
  </si>
  <si>
    <t>EC-A101000150</t>
  </si>
  <si>
    <t>ANILLO PISTON CS680</t>
  </si>
  <si>
    <t>10000000822</t>
  </si>
  <si>
    <t>EC-A101000160</t>
  </si>
  <si>
    <t>ANILLO PISTON CS420</t>
  </si>
  <si>
    <t>10000000823</t>
  </si>
  <si>
    <t>EC-A130000111</t>
  </si>
  <si>
    <t>CILINDRO DM6110 (A130000111 )</t>
  </si>
  <si>
    <t>10000000824</t>
  </si>
  <si>
    <t>EC-A130000292</t>
  </si>
  <si>
    <t>CILINDRO SRM4300</t>
  </si>
  <si>
    <t>10000000825</t>
  </si>
  <si>
    <t>EC-A130000601</t>
  </si>
  <si>
    <t>CILINDRO SRM3605 (A130000601)</t>
  </si>
  <si>
    <t>10000000827</t>
  </si>
  <si>
    <t>EC-A200000140</t>
  </si>
  <si>
    <t>AISLADOR INSULADOR SRM4300</t>
  </si>
  <si>
    <t>10000000828</t>
  </si>
  <si>
    <t>EC-A202000011</t>
  </si>
  <si>
    <t>CA MANGA CS680 CS6702 (A202000010) (A202000012)</t>
  </si>
  <si>
    <t>10000000829</t>
  </si>
  <si>
    <t>EC-A202000060</t>
  </si>
  <si>
    <t>MANGA CS420</t>
  </si>
  <si>
    <t>10000000830</t>
  </si>
  <si>
    <t>EC-A225000400</t>
  </si>
  <si>
    <t>PORTA FILTRO ES726 (A225000400)</t>
  </si>
  <si>
    <t>10000000831</t>
  </si>
  <si>
    <t>EC-A226000020</t>
  </si>
  <si>
    <t>CA FILTRO AIRE SRM4300 MODELO ANTIGUO</t>
  </si>
  <si>
    <t>10000000832</t>
  </si>
  <si>
    <t>EC-A226000070</t>
  </si>
  <si>
    <t>FILTRO AIRE CS680</t>
  </si>
  <si>
    <t>10000000833</t>
  </si>
  <si>
    <t>EC-A235000220</t>
  </si>
  <si>
    <t>PERILLA DE FILTRO B450 (A235000220)</t>
  </si>
  <si>
    <t>10000000834</t>
  </si>
  <si>
    <t>EC-A350000131</t>
  </si>
  <si>
    <t>TANQUE COMBUSTIBLE SRM4300</t>
  </si>
  <si>
    <t>10000000835</t>
  </si>
  <si>
    <t>EC-A393000050</t>
  </si>
  <si>
    <t>BASE TANQUE SRM4300</t>
  </si>
  <si>
    <t>10000000836</t>
  </si>
  <si>
    <t>EC-A409000520</t>
  </si>
  <si>
    <t>VOLANTE ES726</t>
  </si>
  <si>
    <t>10000000837</t>
  </si>
  <si>
    <t>EC-A411000031</t>
  </si>
  <si>
    <t>BOBINA CS510</t>
  </si>
  <si>
    <t>10000000838</t>
  </si>
  <si>
    <t>EC-A411000050</t>
  </si>
  <si>
    <t>10000000839</t>
  </si>
  <si>
    <t>EC-A411000264</t>
  </si>
  <si>
    <t>BOBINA CS420</t>
  </si>
  <si>
    <t>10000000840</t>
  </si>
  <si>
    <t>EC-A426000000</t>
  </si>
  <si>
    <t>RESORTE BUJIA SRM4300</t>
  </si>
  <si>
    <t>10000000841</t>
  </si>
  <si>
    <t>EC-A427000000</t>
  </si>
  <si>
    <t>TAPA DE BUJIA SRM4300</t>
  </si>
  <si>
    <t>EC-A506000080</t>
  </si>
  <si>
    <t>TAMBOR ARRANQUE CS420</t>
  </si>
  <si>
    <t>10000000843</t>
  </si>
  <si>
    <t>EC-A553000000</t>
  </si>
  <si>
    <t>ZAPATA DE EMBRAGUE UNIDAD SRM3605</t>
  </si>
  <si>
    <t>10000000844</t>
  </si>
  <si>
    <t>EC-A556000021</t>
  </si>
  <si>
    <t>TAMBOR EMBRAGUE CS510 (A556000020)</t>
  </si>
  <si>
    <t>10000000845</t>
  </si>
  <si>
    <t>EC-A556000181</t>
  </si>
  <si>
    <t>10000000846</t>
  </si>
  <si>
    <t>EC-A556000481</t>
  </si>
  <si>
    <t>TAMBOR EMBRAGUE CS420 (..A556000480)</t>
  </si>
  <si>
    <t>10000000868</t>
  </si>
  <si>
    <t>EC-90060500004</t>
  </si>
  <si>
    <t xml:space="preserve">ARANDELA PRESION C230,P230,C350,B45,B450 (900060500004)(01600-04101) </t>
  </si>
  <si>
    <t>10000000873</t>
  </si>
  <si>
    <t>EC-V451000040</t>
  </si>
  <si>
    <t>RESORTE EMBRAGUE SHP800</t>
  </si>
  <si>
    <t>10000000892</t>
  </si>
  <si>
    <t>EC-GP450INTL</t>
  </si>
  <si>
    <t>Maquinas ECHO - SHINDAIWA.xlsm</t>
  </si>
  <si>
    <t>BOMBA DE AGUA GP 450</t>
  </si>
  <si>
    <t>BOMBA DE AGUADE 2T</t>
  </si>
  <si>
    <t>EC-SHP-800EUSTD</t>
  </si>
  <si>
    <t>BOMBA DE FUMIGACION SHP-800</t>
  </si>
  <si>
    <t>10000000907</t>
  </si>
  <si>
    <t>EC-C022000120</t>
  </si>
  <si>
    <t>CA BOMBA ACEITE 757 P230(22197-55201)</t>
  </si>
  <si>
    <t>EC-C400000211</t>
  </si>
  <si>
    <t>MANUBRIO DERECHO SRM270</t>
  </si>
  <si>
    <t>10000000909</t>
  </si>
  <si>
    <t>EC-C535000001</t>
  </si>
  <si>
    <t>CA SOPORTE (A) SRM3605 SRM4605 (61031352932)</t>
  </si>
  <si>
    <t>EC-C536000030</t>
  </si>
  <si>
    <t>PROTECTOR CAJA ENGRANAJE SRM4300</t>
  </si>
  <si>
    <t>10000000912</t>
  </si>
  <si>
    <t>SH-CAB.- BUJIA</t>
  </si>
  <si>
    <t>CABLE BUJIA</t>
  </si>
  <si>
    <t>10000000923</t>
  </si>
  <si>
    <t>SHDW-051</t>
  </si>
  <si>
    <t>CASCO CON VISERA GRANDE TOMATE</t>
  </si>
  <si>
    <t>EC-22CINTL</t>
  </si>
  <si>
    <t>PODADORA HOME 22C</t>
  </si>
  <si>
    <t>10000000972</t>
  </si>
  <si>
    <t>EC-B450R</t>
  </si>
  <si>
    <t>DESMALEZADORA B450R (B450EMC)</t>
  </si>
  <si>
    <t>EC-B530INTL</t>
  </si>
  <si>
    <t>DESMALEZADORA B530</t>
  </si>
  <si>
    <t>EC-B450</t>
  </si>
  <si>
    <t>EC-BP35INTL</t>
  </si>
  <si>
    <t>DESMALEZADORA BP35</t>
  </si>
  <si>
    <t>EC-C230INTL</t>
  </si>
  <si>
    <t>DESMALEZADORA C230</t>
  </si>
  <si>
    <t>10000000977</t>
  </si>
  <si>
    <t>EC-C270EMC</t>
  </si>
  <si>
    <t>DESMALEZADORA C270</t>
  </si>
  <si>
    <t>EC-SRM-270/ULA</t>
  </si>
  <si>
    <t>DESMALEZADORA SRM 270</t>
  </si>
  <si>
    <t>MOTOGUADAÑA ECHO</t>
  </si>
  <si>
    <t>DESMALEZADORA ECHO</t>
  </si>
  <si>
    <t>EC-SRM-3605/ULA</t>
  </si>
  <si>
    <t>DESMALEZADORA SRM 3605</t>
  </si>
  <si>
    <t>EC-SRM-4300R</t>
  </si>
  <si>
    <t>DESMALEZADORA SRM 4300R</t>
  </si>
  <si>
    <t>EC-SRM-4605/ULA</t>
  </si>
  <si>
    <t>DESMALEZADORA SRM 4605</t>
  </si>
  <si>
    <t>10000000991</t>
  </si>
  <si>
    <t>SHDW-015</t>
  </si>
  <si>
    <t>DISCO PARA ORILLADORA 7 3/4 80419"</t>
  </si>
  <si>
    <t>10000000993</t>
  </si>
  <si>
    <t>SHDW-016</t>
  </si>
  <si>
    <t>DISCO TORNADO 9" 12 DIENTES LP12-9" (7118)</t>
  </si>
  <si>
    <t>10000000994</t>
  </si>
  <si>
    <t>SHDW-037</t>
  </si>
  <si>
    <t>DISCO TORNADO 9" 6 DIENTES LP6-9"</t>
  </si>
  <si>
    <t>10000001049</t>
  </si>
  <si>
    <t>SHDW-045</t>
  </si>
  <si>
    <t>CA GAFAS SHINDAIWA</t>
  </si>
  <si>
    <t>PUBLICIDAD ECHO SHINDAIWA</t>
  </si>
  <si>
    <t>10000001054</t>
  </si>
  <si>
    <t>SHDW-012</t>
  </si>
  <si>
    <t>HILO NYLON 0.095  09510"</t>
  </si>
  <si>
    <t>10000001055</t>
  </si>
  <si>
    <t>SHDW-014</t>
  </si>
  <si>
    <t>HILO NYLON 0.130  13010"</t>
  </si>
  <si>
    <t>10000001145</t>
  </si>
  <si>
    <t>EC-M230/EMC</t>
  </si>
  <si>
    <t>MAQUINA MULTI USOS M230</t>
  </si>
  <si>
    <t>CORTADORAS DE CESPED</t>
  </si>
  <si>
    <t>10000001148</t>
  </si>
  <si>
    <t>SHDW-048</t>
  </si>
  <si>
    <t>MASCARILLA LENTES OREJERAS</t>
  </si>
  <si>
    <t>10000001183</t>
  </si>
  <si>
    <t>EC-CS-420ES-45LA</t>
  </si>
  <si>
    <t>NEBULIZADORA</t>
  </si>
  <si>
    <t>10000001186</t>
  </si>
  <si>
    <t>EC-DM-6110-13EUSTD</t>
  </si>
  <si>
    <t>NEBULIZADORA, PULVERIZADORA 13LITROS</t>
  </si>
  <si>
    <t>10000001189</t>
  </si>
  <si>
    <t>EC-P003000240</t>
  </si>
  <si>
    <t>EMPAQUE DIAFRAG CS510 (P003000240)</t>
  </si>
  <si>
    <t>10000001190</t>
  </si>
  <si>
    <t>EC-P003000250</t>
  </si>
  <si>
    <t>AGUJA KIT REPARACION CS510</t>
  </si>
  <si>
    <t>10000001191</t>
  </si>
  <si>
    <t>EC-P005001080</t>
  </si>
  <si>
    <t>BOQUILLA VALVULA RETENCION  SRM4300</t>
  </si>
  <si>
    <t>10000001192</t>
  </si>
  <si>
    <t>EC-P005001110</t>
  </si>
  <si>
    <t>MEMBRANA CARBURADOR SRM4300</t>
  </si>
  <si>
    <t>10000001193</t>
  </si>
  <si>
    <t>EC-P005001130</t>
  </si>
  <si>
    <t>RESORTE BALANCIN SRM4300</t>
  </si>
  <si>
    <t>10000001194</t>
  </si>
  <si>
    <t>EC-P005001150</t>
  </si>
  <si>
    <t>AGUJA (L)  SRM4300</t>
  </si>
  <si>
    <t>10000001195</t>
  </si>
  <si>
    <t>EC-P005001160</t>
  </si>
  <si>
    <t>AGUJA (H) SRM4300</t>
  </si>
  <si>
    <t>10000001196</t>
  </si>
  <si>
    <t>EC-P021000371</t>
  </si>
  <si>
    <t>PISTON KIT SRM270</t>
  </si>
  <si>
    <t>10000001197</t>
  </si>
  <si>
    <t>EC-P021000803</t>
  </si>
  <si>
    <t>CARTER KIT CS3500</t>
  </si>
  <si>
    <t>EC-P021038580</t>
  </si>
  <si>
    <t>PISTON KIT DM6110 (P021001820) (P021016910)</t>
  </si>
  <si>
    <t>10000001199</t>
  </si>
  <si>
    <t>EC-P021002471</t>
  </si>
  <si>
    <t>10000001200</t>
  </si>
  <si>
    <t>EC-P021002791</t>
  </si>
  <si>
    <t>PISTON KIT CS6702 (P021002791)</t>
  </si>
  <si>
    <t>10000001201</t>
  </si>
  <si>
    <t>EC-P021004092</t>
  </si>
  <si>
    <t>CILINDRO Y CARTER CS510 (P021004090)</t>
  </si>
  <si>
    <t>10000001202</t>
  </si>
  <si>
    <t>EC-P021005410</t>
  </si>
  <si>
    <t>CILINDRO CS8002</t>
  </si>
  <si>
    <t>10000001203</t>
  </si>
  <si>
    <t>EC-P021005420</t>
  </si>
  <si>
    <t>PISTON KIT CS8002</t>
  </si>
  <si>
    <t>10000001204</t>
  </si>
  <si>
    <t>EC-P021005900</t>
  </si>
  <si>
    <t>10000001205</t>
  </si>
  <si>
    <t>EC-P021005911</t>
  </si>
  <si>
    <t>10000001206</t>
  </si>
  <si>
    <t>EC-P021006153</t>
  </si>
  <si>
    <t>PISTON KIT CS510</t>
  </si>
  <si>
    <t>10000001207</t>
  </si>
  <si>
    <t>EC-P021006200</t>
  </si>
  <si>
    <t>ZAPATA DE EMBRAGUE SET SRM4300</t>
  </si>
  <si>
    <t>10000001208</t>
  </si>
  <si>
    <t>EC-P021006290</t>
  </si>
  <si>
    <t>CA BASE FILTRO AIRE SRM4300 anterior</t>
  </si>
  <si>
    <t>EC-P021010213</t>
  </si>
  <si>
    <t>AISLADOR INSULADOR DM6110 (P021010210)</t>
  </si>
  <si>
    <t>10000001210</t>
  </si>
  <si>
    <t>EC-P021010574</t>
  </si>
  <si>
    <t>CILINDRO CS420</t>
  </si>
  <si>
    <t>10000001212</t>
  </si>
  <si>
    <t>EC-P021036520</t>
  </si>
  <si>
    <t>PISTON KIT CS420 (P021010582)</t>
  </si>
  <si>
    <t>10000001214</t>
  </si>
  <si>
    <t>EC-P021012606</t>
  </si>
  <si>
    <t>CAJA DE ENGRANAJE SRM270 (P021012600) (P021012603)</t>
  </si>
  <si>
    <t>10000001215</t>
  </si>
  <si>
    <t>EC-P021012620</t>
  </si>
  <si>
    <t>PROTECTOR DE DESPOJOS SRM3605-4605</t>
  </si>
  <si>
    <t>10000001218</t>
  </si>
  <si>
    <t>EC-P021012831</t>
  </si>
  <si>
    <t>ABRAZADERA MANUBRIO SRM3605 (P021012830)</t>
  </si>
  <si>
    <t>10000001219</t>
  </si>
  <si>
    <t>EC-P021012920</t>
  </si>
  <si>
    <t>CUBIERTA EMBRAGUE SRM4605 (P021012920)</t>
  </si>
  <si>
    <t>10000001220</t>
  </si>
  <si>
    <t>EC-P021013621</t>
  </si>
  <si>
    <t>CIGUENAL CS420</t>
  </si>
  <si>
    <t>10000001221</t>
  </si>
  <si>
    <t>EC-P021014440</t>
  </si>
  <si>
    <t>PISTON KIT SHP-800</t>
  </si>
  <si>
    <t>10000001222</t>
  </si>
  <si>
    <t>EC-P021015290</t>
  </si>
  <si>
    <t>PISTON KIT CS680S</t>
  </si>
  <si>
    <t>10000001223</t>
  </si>
  <si>
    <t>EC-P021015780</t>
  </si>
  <si>
    <t>PISTON KIT SRM3605</t>
  </si>
  <si>
    <t>EC-P021027040</t>
  </si>
  <si>
    <t>KIT MOTOR RECONSTRUCCION B450</t>
  </si>
  <si>
    <t>10000001225</t>
  </si>
  <si>
    <t>EC-P021029730</t>
  </si>
  <si>
    <t>KIT MOTOR RECONTRUCCION 757</t>
  </si>
  <si>
    <t>EC-P022002080</t>
  </si>
  <si>
    <t>TAMBOR ARRANCADOR SRM4300 B530 EA-410 (A506000260)</t>
  </si>
  <si>
    <t>EC-P022006970</t>
  </si>
  <si>
    <t>TUBO COMPLETO SRM4300 (P022024710)</t>
  </si>
  <si>
    <t>10000001228</t>
  </si>
  <si>
    <t>EC-P022006980</t>
  </si>
  <si>
    <t>EJE CENTRAL SRM4300</t>
  </si>
  <si>
    <t>10000001229</t>
  </si>
  <si>
    <t>EC-P022007030</t>
  </si>
  <si>
    <t>ESPACIADOR (A) SRM4300</t>
  </si>
  <si>
    <t>EC-C051001130</t>
  </si>
  <si>
    <t>CAJA DE ENGRANAJE SRM4300 (P022007041)</t>
  </si>
  <si>
    <t>10000001231</t>
  </si>
  <si>
    <t>EC-P022007081</t>
  </si>
  <si>
    <t>ABRAZADERA (A) SRM4300</t>
  </si>
  <si>
    <t>EC-P022007090</t>
  </si>
  <si>
    <t>ABRAZADERA (B) SRM4300</t>
  </si>
  <si>
    <t>EC-P022024750</t>
  </si>
  <si>
    <t>ABRAZADERA (C) SRM4300 (P022007100)</t>
  </si>
  <si>
    <t>10000001235</t>
  </si>
  <si>
    <t>EC-P022024740</t>
  </si>
  <si>
    <t>MANUBRIO DERECHO SRM4300 (P022007151)</t>
  </si>
  <si>
    <t>10000001236</t>
  </si>
  <si>
    <t>EC-P022007160</t>
  </si>
  <si>
    <t>PROTECTOR DESPOJOS SRM4300</t>
  </si>
  <si>
    <t>10000001237</t>
  </si>
  <si>
    <t>EC-P022007230</t>
  </si>
  <si>
    <t>PALANCA ACELERADOR SRM4300</t>
  </si>
  <si>
    <t>10000001238</t>
  </si>
  <si>
    <t>EC-P022007430</t>
  </si>
  <si>
    <t>CA CABLE ACELERADOR SRM4300 (V430004540)</t>
  </si>
  <si>
    <t>EC-P022007460</t>
  </si>
  <si>
    <t>PIÑON KIT SRM4300</t>
  </si>
  <si>
    <t>EC-P022010440</t>
  </si>
  <si>
    <t>RESORTE DE ARRANCADRO CS420</t>
  </si>
  <si>
    <t>10000001294</t>
  </si>
  <si>
    <t>EC-09510</t>
  </si>
  <si>
    <t>ROLLO HILO NYLON 0.095 (870 MTS) 09510"</t>
  </si>
  <si>
    <t>10000001295</t>
  </si>
  <si>
    <t>EC-10510</t>
  </si>
  <si>
    <t>ROLLO HILO NYLON 0.105"700MTS) 10510"</t>
  </si>
  <si>
    <t>EC-13010</t>
  </si>
  <si>
    <t>ROLLO HILO NYLON 0.130 (460MTS) 13010"</t>
  </si>
  <si>
    <t>EC-EB500/EC1</t>
  </si>
  <si>
    <t>SOPLADORA EB500</t>
  </si>
  <si>
    <t>SOPLADORAS</t>
  </si>
  <si>
    <t>10000001316</t>
  </si>
  <si>
    <t>EC-SRAH-205</t>
  </si>
  <si>
    <t xml:space="preserve">CABEZAL NYLON SRAH-205 </t>
  </si>
  <si>
    <t>10000001346</t>
  </si>
  <si>
    <t>EC-V102000001</t>
  </si>
  <si>
    <t>EC-V430001330</t>
  </si>
  <si>
    <t>CABLE ACELERADOR DM6110</t>
  </si>
  <si>
    <t>EC-V430002910</t>
  </si>
  <si>
    <t>CABLE ACELERADOR LARGO PLOMO B450-B530-C350</t>
  </si>
  <si>
    <t>10000001360</t>
  </si>
  <si>
    <t>EC-X405000001</t>
  </si>
  <si>
    <t>CA CUCHILLA METALICA DE 3 ELEME</t>
  </si>
  <si>
    <t>10000001361</t>
  </si>
  <si>
    <t>EC-X405000011</t>
  </si>
  <si>
    <t>CUCHILLA TRUNCA TRES ELEMENTOS 9" (7116)</t>
  </si>
  <si>
    <t>100702152835923</t>
  </si>
  <si>
    <t>EC-SHP-800-2</t>
  </si>
  <si>
    <t>BOMBA DE FUMIGACION SHP-800-2</t>
  </si>
  <si>
    <t>100913102954875</t>
  </si>
  <si>
    <t>SH-80771</t>
  </si>
  <si>
    <t>DISCO ACERO 3 PUNTAS 10"</t>
  </si>
  <si>
    <t>100913103923042</t>
  </si>
  <si>
    <t>EC-8890150</t>
  </si>
  <si>
    <t>INTERRUPTOR ES726</t>
  </si>
  <si>
    <t>EC-70617005560</t>
  </si>
  <si>
    <t>TANQUE QUIMICO SHP800</t>
  </si>
  <si>
    <t>100913104459238</t>
  </si>
  <si>
    <t>EC-91146WC</t>
  </si>
  <si>
    <t>MALETIN HERRAMIENTA ECHO (91046)</t>
  </si>
  <si>
    <t>100913104702338</t>
  </si>
  <si>
    <t>EC-001107</t>
  </si>
  <si>
    <t>AGARRADERA MANUBRIO DM6110</t>
  </si>
  <si>
    <t>100913105001270</t>
  </si>
  <si>
    <t>EC-108636-10</t>
  </si>
  <si>
    <t>BARRA 25CM 10" 0.42 P320</t>
  </si>
  <si>
    <t>100913105324413</t>
  </si>
  <si>
    <t>EC-80794A</t>
  </si>
  <si>
    <t>CA CABEZAL NYLON METALICO B450</t>
  </si>
  <si>
    <t>100913105622986</t>
  </si>
  <si>
    <t>EC-P021014320</t>
  </si>
  <si>
    <t>CUCHILLA TRES PUNTAS</t>
  </si>
  <si>
    <t>100913105815088</t>
  </si>
  <si>
    <t>EC-UN10</t>
  </si>
  <si>
    <t>CABEZAL NYLON UN-10 (7113)</t>
  </si>
  <si>
    <t>EC-70617027723</t>
  </si>
  <si>
    <t>VARILLA PULVERIZADORA SHP800 ES726 (70617027722)</t>
  </si>
  <si>
    <t>100913111336065</t>
  </si>
  <si>
    <t>EC-P022006870</t>
  </si>
  <si>
    <t>CUBIERTA EMBRAGUE CARCASA SRM4300</t>
  </si>
  <si>
    <t>100913113706632</t>
  </si>
  <si>
    <t>EC-P022006900</t>
  </si>
  <si>
    <t>SEGURO TAMBOR EMBRRAGUE SRM4300</t>
  </si>
  <si>
    <t>100913113934037</t>
  </si>
  <si>
    <t>EC-P022007310</t>
  </si>
  <si>
    <t>RESORTE GATILLO SRM4300</t>
  </si>
  <si>
    <t>100913114219802</t>
  </si>
  <si>
    <t>EC-P022002090</t>
  </si>
  <si>
    <t>RESORTE TRINQUETE SRM4300</t>
  </si>
  <si>
    <t>100913115046210</t>
  </si>
  <si>
    <t>EC-P005003120</t>
  </si>
  <si>
    <t>BOMBA CEBADOR SRM4300 (12538108660)</t>
  </si>
  <si>
    <t>100913115240277</t>
  </si>
  <si>
    <t>EC-A226000300</t>
  </si>
  <si>
    <t>FILTRO AIRE SRM4300</t>
  </si>
  <si>
    <t>EC-A232000312</t>
  </si>
  <si>
    <t>CUBIERTA FILTRO AIRE SRM4300</t>
  </si>
  <si>
    <t>100913115750842</t>
  </si>
  <si>
    <t>EC-P021010232</t>
  </si>
  <si>
    <t>CAJA FILTRO DE AIRE SRM4300</t>
  </si>
  <si>
    <t>100913115924925</t>
  </si>
  <si>
    <t>EC-P022006910</t>
  </si>
  <si>
    <t>TAMBOR EMBRAGUE SRM4300</t>
  </si>
  <si>
    <t>EC-V100000040</t>
  </si>
  <si>
    <t>EC-13100455530</t>
  </si>
  <si>
    <t>TAPA TANQUE SRM3605 4300 4605</t>
  </si>
  <si>
    <t>100913122617060</t>
  </si>
  <si>
    <t>EC-17800143230</t>
  </si>
  <si>
    <t>CABLE ACELERADOR SRM4605</t>
  </si>
  <si>
    <t>100913122839254</t>
  </si>
  <si>
    <t>EC-17722811120</t>
  </si>
  <si>
    <t>PERILLA DEL ARRANCADOR HC-150</t>
  </si>
  <si>
    <t>EC-61032052130</t>
  </si>
  <si>
    <t>TUERCA DE CUCHILLA SRM3605 SRM4605</t>
  </si>
  <si>
    <t>100913123211976</t>
  </si>
  <si>
    <t>EC-V495001171</t>
  </si>
  <si>
    <t>ABRAZADERA TUBO DIAMETRO MENOR DM6110 (V495001170)</t>
  </si>
  <si>
    <t>100913123417291</t>
  </si>
  <si>
    <t>EC-90024205025</t>
  </si>
  <si>
    <t>TORNILLO 5X25</t>
  </si>
  <si>
    <t>100913124133623</t>
  </si>
  <si>
    <t>EC-A130002010</t>
  </si>
  <si>
    <t>CILINDRO 6702 (A130000990)</t>
  </si>
  <si>
    <t>100913124259470</t>
  </si>
  <si>
    <t>EC-E165000600</t>
  </si>
  <si>
    <t>TUBO RECTO DM6110</t>
  </si>
  <si>
    <t>100913124436174</t>
  </si>
  <si>
    <t>EC-A553000060</t>
  </si>
  <si>
    <t>CA ZAPATA DE EMBRAGUE C230</t>
  </si>
  <si>
    <t>EC-P022007020</t>
  </si>
  <si>
    <t>ABRAZADERA MANGO GIRATORIO SRM4300</t>
  </si>
  <si>
    <t>EC-13031002910</t>
  </si>
  <si>
    <t>FILTRO AIRE DM6110</t>
  </si>
  <si>
    <t>100913125118966</t>
  </si>
  <si>
    <t>EC-17500942231</t>
  </si>
  <si>
    <t>ZAPATA DE EMBRAGUE UNIDAD SRM4605</t>
  </si>
  <si>
    <t>100913125343609</t>
  </si>
  <si>
    <t>EC-P004002640</t>
  </si>
  <si>
    <t>TAPA SUJETADORA CARBURADOR ES726 (38500-81321)</t>
  </si>
  <si>
    <t>EC-C350INTL</t>
  </si>
  <si>
    <t>DESMALEZADORA C350</t>
  </si>
  <si>
    <t>BOMBA DE FUMIGACION A MOTOR ES726</t>
  </si>
  <si>
    <t>100913130317065</t>
  </si>
  <si>
    <t>EC-HT230/40LA</t>
  </si>
  <si>
    <t>CORTASETOS HT230/40</t>
  </si>
  <si>
    <t>CORTACETOS</t>
  </si>
  <si>
    <t>EC-99909-55133</t>
  </si>
  <si>
    <t>ACEITE SHINDAIWA PREMIUM 2TIEMPOS 1LT</t>
  </si>
  <si>
    <t>ACEITES</t>
  </si>
  <si>
    <t>100930164946524</t>
  </si>
  <si>
    <t>EC-10101042231</t>
  </si>
  <si>
    <t xml:space="preserve">EMPAQUE CILINDRO SRM4605 (10101042231) </t>
  </si>
  <si>
    <t>EC-CS-510-50LA</t>
  </si>
  <si>
    <t>MOTOSIERRA CS-510-50 CON BARRA Y CADENA</t>
  </si>
  <si>
    <t>101217094150295</t>
  </si>
  <si>
    <t>EC-A429000120</t>
  </si>
  <si>
    <t>CUBIERTA BUJIA B530 (62035-32310)</t>
  </si>
  <si>
    <t>EC-P021033250</t>
  </si>
  <si>
    <t>ABRAZADERA KIT MANUBRIO B450-B530-C350 (72555-14100)</t>
  </si>
  <si>
    <t>EC-P021033071</t>
  </si>
  <si>
    <t>ABRAZADERA COMPLETA B530-B450 (P021033070)</t>
  </si>
  <si>
    <t>101217105729487</t>
  </si>
  <si>
    <t>EC-A200000680</t>
  </si>
  <si>
    <t>AISLADOR CONDENSADOR B530 (62035-12210)</t>
  </si>
  <si>
    <t>101217113247248</t>
  </si>
  <si>
    <t>EC-V420002500</t>
  </si>
  <si>
    <t>AMORTIGUADOR UNION (A) B530</t>
  </si>
  <si>
    <t>EC-70617047620</t>
  </si>
  <si>
    <t>FILTRO MALLA BOQUILLA SHP800</t>
  </si>
  <si>
    <t>101217120140778</t>
  </si>
  <si>
    <t>EC-A506000410</t>
  </si>
  <si>
    <t>TAMBOR ARRANCADOR 757</t>
  </si>
  <si>
    <t>101217121547177</t>
  </si>
  <si>
    <t>EC-V430003240</t>
  </si>
  <si>
    <t>CA CABLE DEL ACELERADOR M230 P230 P231 (63880-65371)</t>
  </si>
  <si>
    <t>EC-A011000830</t>
  </si>
  <si>
    <t>CIGUEÑAL B450</t>
  </si>
  <si>
    <t>101217145600161</t>
  </si>
  <si>
    <t>EC-21001105510</t>
  </si>
  <si>
    <t>CODO TUBO DM6110</t>
  </si>
  <si>
    <t>101217151800881</t>
  </si>
  <si>
    <t>EC-A160001640</t>
  </si>
  <si>
    <t>CUBIERTA CILINDRO B450 (70210-32111)</t>
  </si>
  <si>
    <t>101217152459994</t>
  </si>
  <si>
    <t>EC-70617051631</t>
  </si>
  <si>
    <t>PLACA DE BOQUILLA SHP800</t>
  </si>
  <si>
    <t>101217153012027</t>
  </si>
  <si>
    <t>EC-A320000790</t>
  </si>
  <si>
    <t>CUBIERTA SILENCIADOR B530 (62035-32331)</t>
  </si>
  <si>
    <t>101217153512609</t>
  </si>
  <si>
    <t>EC-C504000560</t>
  </si>
  <si>
    <t>CA EJE CENTRAL (B) P230 (63880-64460)</t>
  </si>
  <si>
    <t>EC-A369000101</t>
  </si>
  <si>
    <t>FILTRO GASOLINA B450 B530 757 (A369000100)</t>
  </si>
  <si>
    <t>101217160850607</t>
  </si>
  <si>
    <t>EC-P021015350</t>
  </si>
  <si>
    <t>INSULADOR AISLADOR EDR210 HC150 (13001744330)</t>
  </si>
  <si>
    <t>EC-70604061461</t>
  </si>
  <si>
    <t>MANIJA DE LANZA SHP800</t>
  </si>
  <si>
    <t>101220095714038</t>
  </si>
  <si>
    <t>EC-A409000640</t>
  </si>
  <si>
    <t>VOLANTE B450 C350 (70200-71200)</t>
  </si>
  <si>
    <t>110104101941486</t>
  </si>
  <si>
    <t>EC-61091051830</t>
  </si>
  <si>
    <t>AMORTIGUADOR UNION SRM4605</t>
  </si>
  <si>
    <t>110104131426531</t>
  </si>
  <si>
    <t>EC-V304000010</t>
  </si>
  <si>
    <t>ARANDELA EMBRAGUE SHP 800</t>
  </si>
  <si>
    <t>110104131959172</t>
  </si>
  <si>
    <t>EC-A051000170</t>
  </si>
  <si>
    <t>ARRANCADOR SRM4605</t>
  </si>
  <si>
    <t>110104133738996</t>
  </si>
  <si>
    <t>EC-70602018220</t>
  </si>
  <si>
    <t>BIELA BOMBA SHP-800</t>
  </si>
  <si>
    <t>110104152701490</t>
  </si>
  <si>
    <t>EC-21250001112</t>
  </si>
  <si>
    <t>BOQUILLA KIT DM6110 (P050008390) (21250001111)</t>
  </si>
  <si>
    <t>EC-P021012593</t>
  </si>
  <si>
    <t>CAJA DE ENGRANAJE SRM4605 (P021012591)</t>
  </si>
  <si>
    <t>110105164347794</t>
  </si>
  <si>
    <t>EC-43021330833</t>
  </si>
  <si>
    <t>CA BARRA 24"  CS-680, CS-8002</t>
  </si>
  <si>
    <t>OREGON</t>
  </si>
  <si>
    <t>110105165407024</t>
  </si>
  <si>
    <t>EC-43052737333</t>
  </si>
  <si>
    <t>CA BARRA 18" CS420ES 0.375</t>
  </si>
  <si>
    <t>EC-C044000882</t>
  </si>
  <si>
    <t>PALANCA ACELERADOR COMP B450,B530 (C044000880) (C044000881)</t>
  </si>
  <si>
    <t>110105171732203</t>
  </si>
  <si>
    <t>EC-EDR-210</t>
  </si>
  <si>
    <t>TALADRO DE 21.2CC CON FUNCION EDR-210</t>
  </si>
  <si>
    <t>TALADRO MOTORIZADO</t>
  </si>
  <si>
    <t>110105172843897</t>
  </si>
  <si>
    <t>EC-X602000020</t>
  </si>
  <si>
    <t>LLAVE DE BUJIA B530,B450,C350 (X602000140)</t>
  </si>
  <si>
    <t>EC-A101000350</t>
  </si>
  <si>
    <t>ANILLO PISTON B45-B45LA</t>
  </si>
  <si>
    <t>EC-A101000360</t>
  </si>
  <si>
    <t>ANILLO PISTON B450</t>
  </si>
  <si>
    <t>110105191346243</t>
  </si>
  <si>
    <t>EC-90080206002</t>
  </si>
  <si>
    <t>COJINETE C350-B450 (02006-06002)</t>
  </si>
  <si>
    <t>EC-A101000370</t>
  </si>
  <si>
    <t>ANILLO PISTON B530 (62035-41120)</t>
  </si>
  <si>
    <t>110105192215041</t>
  </si>
  <si>
    <t>EC-1001141</t>
  </si>
  <si>
    <t>TANQUE QUIMICO ES726</t>
  </si>
  <si>
    <t>110105192438187</t>
  </si>
  <si>
    <t>EC-V13800020</t>
  </si>
  <si>
    <t>CA OJAL DEL TANQUE DE COMBUSTIBL B450</t>
  </si>
  <si>
    <t>EC-A101000380</t>
  </si>
  <si>
    <t>ANILLO PISTON C350-BP35</t>
  </si>
  <si>
    <t>EC-V205000480</t>
  </si>
  <si>
    <t>PERNO CUCHILLA  BP35 C270 (22000-13512)</t>
  </si>
  <si>
    <t>EC-A101000400</t>
  </si>
  <si>
    <t>ANILLO PISTON C230-HT230</t>
  </si>
  <si>
    <t>EC-V206000220</t>
  </si>
  <si>
    <t>PERNO CUCHILLA B450 C350 (SH-22015-13261)</t>
  </si>
  <si>
    <t>110105193448369</t>
  </si>
  <si>
    <t>EC-V204000410</t>
  </si>
  <si>
    <t>CA PERNO 6X25CC UNION B530 (11022-06280)</t>
  </si>
  <si>
    <t>110105193654793</t>
  </si>
  <si>
    <t>EC-V206000230</t>
  </si>
  <si>
    <t>PERNO CUCHILLA B530 (63019-63310)</t>
  </si>
  <si>
    <t>110105193837831</t>
  </si>
  <si>
    <t>EC-12311215030</t>
  </si>
  <si>
    <t>DIAFRAGMA BOMBA DE CARBURADOR SRM4605</t>
  </si>
  <si>
    <t>110105193941511</t>
  </si>
  <si>
    <t>EC-A130000980</t>
  </si>
  <si>
    <t>CILINDRO CS680</t>
  </si>
  <si>
    <t>110105194010948</t>
  </si>
  <si>
    <t>EC-V206000250</t>
  </si>
  <si>
    <t>PERNO TAPA GRASA B530,B450,C350,C270</t>
  </si>
  <si>
    <t>110105194308103</t>
  </si>
  <si>
    <t>EC-V216000040</t>
  </si>
  <si>
    <t>PERNO CUCHILLA C230 (22035-13271)</t>
  </si>
  <si>
    <t>110105194553480</t>
  </si>
  <si>
    <t>EC-12411411120</t>
  </si>
  <si>
    <t>RESORTE ACELERADOR B530 (20020-81140)</t>
  </si>
  <si>
    <t>110105194732041</t>
  </si>
  <si>
    <t>EC-A130001150</t>
  </si>
  <si>
    <t>CILINDRO 22F-22C-F220 (20142-12110)</t>
  </si>
  <si>
    <t>110105195945168</t>
  </si>
  <si>
    <t>EC-A130001340</t>
  </si>
  <si>
    <t>CILINDRO B450</t>
  </si>
  <si>
    <t>110105200256378</t>
  </si>
  <si>
    <t>EC-V224000031</t>
  </si>
  <si>
    <t>ESPARRAGO BARRA  CS3000,CS3500 (V224000030)</t>
  </si>
  <si>
    <t>EC-12415905530</t>
  </si>
  <si>
    <t>TORNILLO (T) RALENTI B450 C350</t>
  </si>
  <si>
    <t>110105201113475</t>
  </si>
  <si>
    <t>EC-13031303712</t>
  </si>
  <si>
    <t>TAPA FILTRO AIRE DM-6110 (13031303710)</t>
  </si>
  <si>
    <t>110105201623387</t>
  </si>
  <si>
    <t>EC-X600000111</t>
  </si>
  <si>
    <t>HERRAM LLAVE VOLANTE (20000-96411)</t>
  </si>
  <si>
    <t>110105202322219</t>
  </si>
  <si>
    <t>SH-20010-41330</t>
  </si>
  <si>
    <t>CA COJINETE AGUJA C350-BP35</t>
  </si>
  <si>
    <t>110105203359561</t>
  </si>
  <si>
    <t>EC-V265000250</t>
  </si>
  <si>
    <t>EC-V299000410</t>
  </si>
  <si>
    <t>PERILLA DE FILTRO B530-HT230 (20870-33120)</t>
  </si>
  <si>
    <t>110105204952508</t>
  </si>
  <si>
    <t>EC-A011000720</t>
  </si>
  <si>
    <t>CIGUENAL ES726 22C 22F(67000-42002)</t>
  </si>
  <si>
    <t>EC-V307000230</t>
  </si>
  <si>
    <t>EMPAQUE SEGURO 450-B530-C350 (22015-13420)</t>
  </si>
  <si>
    <t>EC-V352000140</t>
  </si>
  <si>
    <t>AISLADOR BOBINA B450-C350</t>
  </si>
  <si>
    <t>110105205726081</t>
  </si>
  <si>
    <t>EC-V353000430</t>
  </si>
  <si>
    <t>AISLADOR BOBINA ES726</t>
  </si>
  <si>
    <t>EC-V358000130</t>
  </si>
  <si>
    <t>COLLAR B45-B450-B530-C350</t>
  </si>
  <si>
    <t>110105210212671</t>
  </si>
  <si>
    <t>EC-V103000770</t>
  </si>
  <si>
    <t>EMPAQUE ADMISION CARBURADOR CILINDRO ES726 (20019-83410)</t>
  </si>
  <si>
    <t>110105210242576</t>
  </si>
  <si>
    <t>EC-A130001780</t>
  </si>
  <si>
    <t>CILINDRO B530 (62035-12111)</t>
  </si>
  <si>
    <t>110105210258051</t>
  </si>
  <si>
    <t>EC-V401000430</t>
  </si>
  <si>
    <t>CA AMORTIGUADOR 577-757</t>
  </si>
  <si>
    <t>110105210535768</t>
  </si>
  <si>
    <t>EC-V420002520</t>
  </si>
  <si>
    <t>AMORTIGUADOR TANQUE GRANDE B530 (62035-85351)</t>
  </si>
  <si>
    <t>110105210854077</t>
  </si>
  <si>
    <t>EC-V430002900</t>
  </si>
  <si>
    <t>CABLE ACELERADOR (A) CORTO B450-C350 (70210-83110)</t>
  </si>
  <si>
    <t>EC-A172002310</t>
  </si>
  <si>
    <t>CUBIERTA VENTILADOR BP35 B450 B45 (A172001300)</t>
  </si>
  <si>
    <t>110105211455406</t>
  </si>
  <si>
    <t>EC-V452000550</t>
  </si>
  <si>
    <t>RESORTE DE FRICCION B450-B45</t>
  </si>
  <si>
    <t>EC-A175000180</t>
  </si>
  <si>
    <t>BASE B45-B45LA-B450-C350 (70200-33112)</t>
  </si>
  <si>
    <t>EC-V452000560</t>
  </si>
  <si>
    <t>RESORTE TRINQUETE B450</t>
  </si>
  <si>
    <t>110105211850297</t>
  </si>
  <si>
    <t>EC-A175000200</t>
  </si>
  <si>
    <t>PROTECTOR DEL TANQUE B45-B450</t>
  </si>
  <si>
    <t>110105212036877</t>
  </si>
  <si>
    <t>EC-V490000530</t>
  </si>
  <si>
    <t>SUJETADOR CUCHILLA C230-22C (22410-13530)</t>
  </si>
  <si>
    <t>110105212119902</t>
  </si>
  <si>
    <t>EC-A175000210</t>
  </si>
  <si>
    <t>PROTECTOR DEL TANQUE B530 (62035-85360)</t>
  </si>
  <si>
    <t>110105212452937</t>
  </si>
  <si>
    <t>EC-A200000560</t>
  </si>
  <si>
    <t>AISLADOR C270</t>
  </si>
  <si>
    <t>110105212526181</t>
  </si>
  <si>
    <t>EC-V505000080</t>
  </si>
  <si>
    <t>RETEN CIGUENAL M 22F-C230-ES726-C270</t>
  </si>
  <si>
    <t>110105212720576</t>
  </si>
  <si>
    <t>EC-A011000770</t>
  </si>
  <si>
    <t>CIGUENAL C270 (20024-42001)</t>
  </si>
  <si>
    <t>EC-A200000640</t>
  </si>
  <si>
    <t>AISLADOR CONDENSADOR B450-C350 (20060-12210)</t>
  </si>
  <si>
    <t>110105212809046</t>
  </si>
  <si>
    <t>EC-V508000050</t>
  </si>
  <si>
    <t>RETEN B450-B530-C350-EB500 (20010-21211)</t>
  </si>
  <si>
    <t>110105212956187</t>
  </si>
  <si>
    <t>EC-P004003410</t>
  </si>
  <si>
    <t>KIT DE AGUJA C270 (20024-81931)</t>
  </si>
  <si>
    <t>110105213104859</t>
  </si>
  <si>
    <t>EC-V509000000</t>
  </si>
  <si>
    <t>RETEN CAJA ENGRANAJES 22C-C230 (22035-13140)</t>
  </si>
  <si>
    <t>110105213223577</t>
  </si>
  <si>
    <t>EC-P004000430</t>
  </si>
  <si>
    <t>LLAVES DE PASO BP-35 (20055-81610)</t>
  </si>
  <si>
    <t>EC-V513000000</t>
  </si>
  <si>
    <t>RETEN CAJA DE ENGRANAJE C350-B450-B530-B45 (72447-13121)</t>
  </si>
  <si>
    <t>EC-A504000110</t>
  </si>
  <si>
    <t>RESORTE ARRANCADOR  22C-C230-T230 (20140-75130)</t>
  </si>
  <si>
    <t>110105213638389</t>
  </si>
  <si>
    <t>EC-V580000100</t>
  </si>
  <si>
    <t>ANILLO DE RETENCION B45-B530-B45LA (22152-41231)</t>
  </si>
  <si>
    <t>110105213852815</t>
  </si>
  <si>
    <t>EC-V592000290</t>
  </si>
  <si>
    <t>CA COJINETE B450</t>
  </si>
  <si>
    <t>110105213916574</t>
  </si>
  <si>
    <t>EC-A200000870</t>
  </si>
  <si>
    <t>PLATO ASIENTO MANGA 577</t>
  </si>
  <si>
    <t>110105214047960</t>
  </si>
  <si>
    <t>EC-V304000180</t>
  </si>
  <si>
    <t>ANILLO DE GRASERO C230 (22000-13410)</t>
  </si>
  <si>
    <t>EC-V641000240</t>
  </si>
  <si>
    <t>SUJETADOR CUCHILLA B450-B530-C350 (22015-13290-641000140)</t>
  </si>
  <si>
    <t>110105214303821</t>
  </si>
  <si>
    <t>EC-A202000180</t>
  </si>
  <si>
    <t>MANGA 757-577 (22150-12152)</t>
  </si>
  <si>
    <t>110105214450307</t>
  </si>
  <si>
    <t>EC-V641000150</t>
  </si>
  <si>
    <t>SEGURO DE CUCHILLA BP35,C270</t>
  </si>
  <si>
    <t>110105215124147</t>
  </si>
  <si>
    <t>EC-12436312710</t>
  </si>
  <si>
    <t>EMPAQUE BOMBA SHP800</t>
  </si>
  <si>
    <t>110105215203132</t>
  </si>
  <si>
    <t>EC-V651000520</t>
  </si>
  <si>
    <t>PIÑON CONICO CON VASTAGO C350 (22015-13390)</t>
  </si>
  <si>
    <t>EC-V651000540</t>
  </si>
  <si>
    <t>PIÑON HUECO B45-B450-B530-C350 (22015-13220)</t>
  </si>
  <si>
    <t>110105215412769</t>
  </si>
  <si>
    <t>EC-A225000490</t>
  </si>
  <si>
    <t>BASE FILTRO AIRE B450-C350-C270</t>
  </si>
  <si>
    <t>110105215615042</t>
  </si>
  <si>
    <t>EC-A226000310</t>
  </si>
  <si>
    <t>FILTRO AIRE INTERMEDIO SRM4300</t>
  </si>
  <si>
    <t>EC-V651000550</t>
  </si>
  <si>
    <t>PIÑON VASTAGO B45-B450-B530</t>
  </si>
  <si>
    <t>110105215649893</t>
  </si>
  <si>
    <t>EC-12437455430</t>
  </si>
  <si>
    <t>VALVULA PATO B530 B450</t>
  </si>
  <si>
    <t>110105215746022</t>
  </si>
  <si>
    <t>EC-C504000720</t>
  </si>
  <si>
    <t>EJE CENTRAL B45-B45LA (22021-12400)</t>
  </si>
  <si>
    <t>110105215832526</t>
  </si>
  <si>
    <t>EC-A226000520</t>
  </si>
  <si>
    <t>PRE FILTRO B530</t>
  </si>
  <si>
    <t>110105215850419</t>
  </si>
  <si>
    <t>EC-V652000180</t>
  </si>
  <si>
    <t>ENGRANAJE SIN FIN 577 (22111055-55)</t>
  </si>
  <si>
    <t>EC-12438012710</t>
  </si>
  <si>
    <t>BOMBA CEBADOR B450-B530-C350-SHP800 (12438012710)</t>
  </si>
  <si>
    <t>110106085046687</t>
  </si>
  <si>
    <t>EC-V652000190</t>
  </si>
  <si>
    <t>ENGRANAJE SIN FIN 757 (22169-55110)</t>
  </si>
  <si>
    <t>110106085205936</t>
  </si>
  <si>
    <t>EC-A565000070</t>
  </si>
  <si>
    <t>PLACA MANGA 757 (22150-12180)</t>
  </si>
  <si>
    <t>EC-13001606232</t>
  </si>
  <si>
    <t>EMPAQUE B CARBURADOR SRM4300 SRM4605</t>
  </si>
  <si>
    <t>EC-A226000650</t>
  </si>
  <si>
    <t>FILTRO AIRE C350-B450-C270</t>
  </si>
  <si>
    <t>110106090252778</t>
  </si>
  <si>
    <t>EC-13030747533</t>
  </si>
  <si>
    <t>CA BASE FILTRO AIRE SRM4605 (13030143130)</t>
  </si>
  <si>
    <t>EC-A226001860</t>
  </si>
  <si>
    <t>FILTRO AIRE B530 (A226000660)</t>
  </si>
  <si>
    <t>110106091756024</t>
  </si>
  <si>
    <t>EC-X411000950</t>
  </si>
  <si>
    <t>CUCHILLA ACC CORTACETOS INFERIOR 40" HT230</t>
  </si>
  <si>
    <t>110106092331489</t>
  </si>
  <si>
    <t>EC-13031043130</t>
  </si>
  <si>
    <t>FILTRO AIRE SRM4605</t>
  </si>
  <si>
    <t>EC-25090206310</t>
  </si>
  <si>
    <t>SUETADOR DE TANQUE DM6110</t>
  </si>
  <si>
    <t>110106093253435</t>
  </si>
  <si>
    <t>EC-13211544330</t>
  </si>
  <si>
    <t>OJAL DE TANQUE DE GASOLINA SHP-800</t>
  </si>
  <si>
    <t>EC-28820-08000</t>
  </si>
  <si>
    <t>LIBRE-147</t>
  </si>
  <si>
    <t>CABEZAL NYLON SPEED-FEED 450</t>
  </si>
  <si>
    <t>110106093909616</t>
  </si>
  <si>
    <t>EC-V265000200</t>
  </si>
  <si>
    <t>TUERCA BARRA CS680 CS420 CS8002 (43301912330)</t>
  </si>
  <si>
    <t>110106094438732</t>
  </si>
  <si>
    <t>EC-4517530</t>
  </si>
  <si>
    <t>ESLABON GIRATORIO ES726,SHP800</t>
  </si>
  <si>
    <t>EC-17501842230</t>
  </si>
  <si>
    <t>RESORTE EMBRAGUE SRM4300-4605</t>
  </si>
  <si>
    <t>110106100453613</t>
  </si>
  <si>
    <t>EC-4562530</t>
  </si>
  <si>
    <t>BOQUILLA METAL ES726</t>
  </si>
  <si>
    <t>EC-A232000820</t>
  </si>
  <si>
    <t>CUBIERTA FILTRO AIRE C350,B450</t>
  </si>
  <si>
    <t>110106101024085</t>
  </si>
  <si>
    <t>EC-4575700</t>
  </si>
  <si>
    <t>TAPA DEL DRENAJE ES726</t>
  </si>
  <si>
    <t>EC-P022007170</t>
  </si>
  <si>
    <t>ARNES SRM4300</t>
  </si>
  <si>
    <t>110106101935596</t>
  </si>
  <si>
    <t>EC-A244000180</t>
  </si>
  <si>
    <t>PLACA FILTRO B530</t>
  </si>
  <si>
    <t>110106102109789</t>
  </si>
  <si>
    <t>EC-A320000080</t>
  </si>
  <si>
    <t>CUBIERTA SILENCIADOR SRM4300</t>
  </si>
  <si>
    <t>EC-A356000050</t>
  </si>
  <si>
    <t>VALVULA VENTILADOR B450 B530 CS600 HC150 WP1000 CS8002 (A356000031)</t>
  </si>
  <si>
    <t>110106102704333</t>
  </si>
  <si>
    <t>EC-A392000060</t>
  </si>
  <si>
    <t>BANDA C350-BP35-B450 (20020-86140)</t>
  </si>
  <si>
    <t>EC-A393000190</t>
  </si>
  <si>
    <t>ABRAZADERA (M) B450 C350</t>
  </si>
  <si>
    <t>110106103457453</t>
  </si>
  <si>
    <t>EC-A410000030</t>
  </si>
  <si>
    <t>CA BOBINA 577-757</t>
  </si>
  <si>
    <t>EC-A411000780</t>
  </si>
  <si>
    <t>BOBINA B450 C350 C35LA B45LA (70200-71610)</t>
  </si>
  <si>
    <t>110106104019173</t>
  </si>
  <si>
    <t>EC-A411000790</t>
  </si>
  <si>
    <t>BOBINA B530</t>
  </si>
  <si>
    <t>110106104457744</t>
  </si>
  <si>
    <t>EC-P021045020</t>
  </si>
  <si>
    <t>BOBINA B45-BP35 (A411000820)</t>
  </si>
  <si>
    <t>EC-P021027130</t>
  </si>
  <si>
    <t>KIT MOTOR RECONSTRUCCION C270 (P021027130 )</t>
  </si>
  <si>
    <t>EC-A416000000</t>
  </si>
  <si>
    <t>UNIDAD ELECTRONICA BP35-B45</t>
  </si>
  <si>
    <t>110106111356126</t>
  </si>
  <si>
    <t>EC-A426000050</t>
  </si>
  <si>
    <t>RESORTE BUJIA C230-C350-EB500 (20000-72230)</t>
  </si>
  <si>
    <t>110106112007112</t>
  </si>
  <si>
    <t>EC-A427000090</t>
  </si>
  <si>
    <t>CAPUCHON DE BUJIA   C350 (20010-72221)</t>
  </si>
  <si>
    <t>110106112314110</t>
  </si>
  <si>
    <t>EC-A429000110</t>
  </si>
  <si>
    <t>CUBIERTA BUJIA C230-C350-B45 (20000-72241)</t>
  </si>
  <si>
    <t>110106120230805</t>
  </si>
  <si>
    <t>EC-A172000320</t>
  </si>
  <si>
    <t>CUBIERTA VENTILADOR 22GT</t>
  </si>
  <si>
    <t>110106120941933</t>
  </si>
  <si>
    <t>EC-P022034780</t>
  </si>
  <si>
    <t>TAMBOR ARRANCADOR C230 (A506000120)</t>
  </si>
  <si>
    <t>EC-65001</t>
  </si>
  <si>
    <t>ACC. DESMALEZADORA M230 (7102)</t>
  </si>
  <si>
    <t>110106122637750</t>
  </si>
  <si>
    <t>EC-A506000260</t>
  </si>
  <si>
    <t>CA TAMBOR ARANQUE B530 (P022002080)</t>
  </si>
  <si>
    <t>EC-65002</t>
  </si>
  <si>
    <t>ACC. PODARRAMAS M230 (7120)</t>
  </si>
  <si>
    <t>EC-A506000270</t>
  </si>
  <si>
    <t>110106123329489</t>
  </si>
  <si>
    <t>EC-A509000320</t>
  </si>
  <si>
    <t>CA CUERDA 22F-22C-C230 (P022034760)</t>
  </si>
  <si>
    <t>110106123430885</t>
  </si>
  <si>
    <t>EC-65003</t>
  </si>
  <si>
    <t>ACC. CORTASETOS ARTICULADOS M-230</t>
  </si>
  <si>
    <t>110106130038390</t>
  </si>
  <si>
    <t>EC-WP-1000</t>
  </si>
  <si>
    <t>BOMBA DE AGUA WP-1000</t>
  </si>
  <si>
    <t>110106131712534</t>
  </si>
  <si>
    <t>EC-A510000110</t>
  </si>
  <si>
    <t>GUIA DE CUERDA B530</t>
  </si>
  <si>
    <t>EC-A556000760</t>
  </si>
  <si>
    <t>TAMBOR EMBRAGUE C270 (A556000810)</t>
  </si>
  <si>
    <t>110106132142754</t>
  </si>
  <si>
    <t>EC-A057000011</t>
  </si>
  <si>
    <t>CUBIERTA EMBRAGUE COMPLETA SRM4300 CON UC</t>
  </si>
  <si>
    <t>EC-A514000130</t>
  </si>
  <si>
    <t>TRINQUETE B450,BP35,B45 (20000-75130)</t>
  </si>
  <si>
    <t>110106132958644</t>
  </si>
  <si>
    <t>EC-70102005510</t>
  </si>
  <si>
    <t>CONECTOR VARILLA DM6110</t>
  </si>
  <si>
    <t>110106141858164</t>
  </si>
  <si>
    <t>EC-P022034800</t>
  </si>
  <si>
    <t>TRINQUETE C230-P230-M230 (A518000010)</t>
  </si>
  <si>
    <t>EC-A520000171</t>
  </si>
  <si>
    <t>POLEA DE ALUMINIO DE ARRANQUE B450,B45,BP35 (A520000170).</t>
  </si>
  <si>
    <t>EC-A556001600</t>
  </si>
  <si>
    <t>TAMBOR EMBRAGUE B530 (A556000870)(A055000140)</t>
  </si>
  <si>
    <t>110106142454230</t>
  </si>
  <si>
    <t>EC-A056000520</t>
  </si>
  <si>
    <t>EMBRAGUE C230</t>
  </si>
  <si>
    <t>EC-A056000452</t>
  </si>
  <si>
    <t>EMBRAGUE B530-B450-C350 (A056000450........451)</t>
  </si>
  <si>
    <t>EC-A055000020</t>
  </si>
  <si>
    <t>TAMBOR EMBRAGUE B450-B45</t>
  </si>
  <si>
    <t>EC-A556001640</t>
  </si>
  <si>
    <t>TAMBOR EMBRAGUE C350 (A556001480)</t>
  </si>
  <si>
    <t>EC-A050000240</t>
  </si>
  <si>
    <t>ARRANCADOR B45 B450 BP35</t>
  </si>
  <si>
    <t>EC-A051002890</t>
  </si>
  <si>
    <t>ARRANCADOR B530 (A050000200)</t>
  </si>
  <si>
    <t>110106144326137</t>
  </si>
  <si>
    <t>EC-A556000890</t>
  </si>
  <si>
    <t>TAMBOR EMBRAGUE BP35 (70051-31210)</t>
  </si>
  <si>
    <t>110106145623332</t>
  </si>
  <si>
    <t>EC-A039000020</t>
  </si>
  <si>
    <t>VALVULA RESPIRADERO, Mod Anterior B450-B45</t>
  </si>
  <si>
    <t>110106150021641</t>
  </si>
  <si>
    <t>EC-A033000070</t>
  </si>
  <si>
    <t>TAPA COMBUSTIBLE 22C-22F-ES726</t>
  </si>
  <si>
    <t>110106150403511</t>
  </si>
  <si>
    <t>EC-A021003180</t>
  </si>
  <si>
    <t>CARBURADOR ES726</t>
  </si>
  <si>
    <t>110106150657469</t>
  </si>
  <si>
    <t>EC-A556001300</t>
  </si>
  <si>
    <t>TAMBOR EMBRAGUE C230-P230 (A556000960)</t>
  </si>
  <si>
    <t>EC-A021002540</t>
  </si>
  <si>
    <t>CARBURADOR B450 B450AUS</t>
  </si>
  <si>
    <t>110106151411225</t>
  </si>
  <si>
    <t>EC-V104001360</t>
  </si>
  <si>
    <t>EMPAQUE SILENCIADOR B530 (62035-15210)</t>
  </si>
  <si>
    <t>EC-V104001330</t>
  </si>
  <si>
    <t>EMPAQUE SILENCIADOR B45, B450, C350, BP35 (70210-15212)</t>
  </si>
  <si>
    <t>EC-A021002470</t>
  </si>
  <si>
    <t>CARBURADOR C350</t>
  </si>
  <si>
    <t>110106152037215</t>
  </si>
  <si>
    <t>EC-V104000210</t>
  </si>
  <si>
    <t>EMPAQUE SILENCIADOR SRM4300</t>
  </si>
  <si>
    <t>110106152241867</t>
  </si>
  <si>
    <t>EC-V103001040</t>
  </si>
  <si>
    <t>EMPAQUE ADMISION (A) B530 (62035-82330)</t>
  </si>
  <si>
    <t>110106152301108</t>
  </si>
  <si>
    <t>EC-A021002190</t>
  </si>
  <si>
    <t>CARBURADOR C230 (20016-81021)</t>
  </si>
  <si>
    <t>110106152456633</t>
  </si>
  <si>
    <t>EC-V103001030</t>
  </si>
  <si>
    <t>EMPAQUE (B) CARBURADOR B530 (62035-81310)</t>
  </si>
  <si>
    <t>110106152531553</t>
  </si>
  <si>
    <t>EC-A021002140</t>
  </si>
  <si>
    <t>CA CARBURADOR COMPLETO C230 (62064-81011)</t>
  </si>
  <si>
    <t>110106152555374</t>
  </si>
  <si>
    <t>EC-B45INTL</t>
  </si>
  <si>
    <t>DESMALEZADORA B45</t>
  </si>
  <si>
    <t>EC-V103001010</t>
  </si>
  <si>
    <t>EMPAQUE B450-B45-C350 (20021-83411)</t>
  </si>
  <si>
    <t>110106152825123</t>
  </si>
  <si>
    <t>EC-A021000685</t>
  </si>
  <si>
    <t>CARBURADOR SRM4300 (A021000681) (..82) (..83) (..84)</t>
  </si>
  <si>
    <t>EC-V103000950</t>
  </si>
  <si>
    <t>EMPAQUE AISLADOR B450-C350</t>
  </si>
  <si>
    <t>110106153110339</t>
  </si>
  <si>
    <t>EC-A566000130</t>
  </si>
  <si>
    <t>RESORTE EMBRAGUE B45</t>
  </si>
  <si>
    <t>110106153124799</t>
  </si>
  <si>
    <t>EC-A011000840</t>
  </si>
  <si>
    <t>CIGUENAL B530</t>
  </si>
  <si>
    <t>EC-V103000070</t>
  </si>
  <si>
    <t>EMPAQUE AISLADOR A SRM 4300</t>
  </si>
  <si>
    <t>EC-P021036463</t>
  </si>
  <si>
    <t>TANQUE DE COMBUSTIBLE C350 B450 B450AUS (P021036460)</t>
  </si>
  <si>
    <t>EC-V100000490</t>
  </si>
  <si>
    <t>EMPAQUE CILINDRO 22F-C230-ES726 (20016-12120)</t>
  </si>
  <si>
    <t>110106153525299</t>
  </si>
  <si>
    <t>EC-A011000810</t>
  </si>
  <si>
    <t>CIGUENAL B45-B45LA</t>
  </si>
  <si>
    <t>EC-V100000470</t>
  </si>
  <si>
    <t>EMPAQUE CILINDRO B450-C350 (20010-12121)</t>
  </si>
  <si>
    <t>110106153827524</t>
  </si>
  <si>
    <t>EC-A021002520</t>
  </si>
  <si>
    <t>CARBURADOR B45-B45LA</t>
  </si>
  <si>
    <t>EC-70602066011</t>
  </si>
  <si>
    <t>ESFERA DE ACERO BOMBA SHP800</t>
  </si>
  <si>
    <t>110106154128876</t>
  </si>
  <si>
    <t>EC-V100000450</t>
  </si>
  <si>
    <t>EMPAQUE CILINDRO B530 (62035-12120)</t>
  </si>
  <si>
    <t>110106154332249</t>
  </si>
  <si>
    <t>EC-70602067820</t>
  </si>
  <si>
    <t>RETENEDOR DE RESORTE SHP-800</t>
  </si>
  <si>
    <t>110106154424651</t>
  </si>
  <si>
    <t>EC-V043000560</t>
  </si>
  <si>
    <t>CABLE ACELERADOR BP35</t>
  </si>
  <si>
    <t>EC-70602068010</t>
  </si>
  <si>
    <t>RESORTE VALVULA PRESION SHP800</t>
  </si>
  <si>
    <t>EC-P021015771</t>
  </si>
  <si>
    <t>PISTON KIT SRM4605 (P021015770)</t>
  </si>
  <si>
    <t>110106154857387</t>
  </si>
  <si>
    <t>EC-70615086060</t>
  </si>
  <si>
    <t>RETENEDOR RESORTE SHP800</t>
  </si>
  <si>
    <t>EC-P022007320</t>
  </si>
  <si>
    <t>RESORTE MANGO TRABA 4300</t>
  </si>
  <si>
    <t>110106155205846</t>
  </si>
  <si>
    <t>EC-P021036090</t>
  </si>
  <si>
    <t>PISTON KIT 488 (P021032610)</t>
  </si>
  <si>
    <t>110106155419741</t>
  </si>
  <si>
    <t>EC-A566000200</t>
  </si>
  <si>
    <t>RESORTE EMBRAGUE C230,HT230,ES726</t>
  </si>
  <si>
    <t>110106155650361</t>
  </si>
  <si>
    <t>EC-A570000200</t>
  </si>
  <si>
    <t>PLACA UNION B530 (62035-31310)</t>
  </si>
  <si>
    <t>110106161410166</t>
  </si>
  <si>
    <t>EC-99946400023</t>
  </si>
  <si>
    <t>EXTENSION 122CM-4</t>
  </si>
  <si>
    <t>EC-C044000410</t>
  </si>
  <si>
    <t>CONTROL DE ACELERADOR C230</t>
  </si>
  <si>
    <t>110106161816960</t>
  </si>
  <si>
    <t>EC-C050002550</t>
  </si>
  <si>
    <t>TUBO EXTERIOR B450 (80025) (C050001880) (..1881)</t>
  </si>
  <si>
    <t>EC-9103006010</t>
  </si>
  <si>
    <t>PERNO TAPA GRASA C230</t>
  </si>
  <si>
    <t>110106162223613</t>
  </si>
  <si>
    <t>EC-C403000330</t>
  </si>
  <si>
    <t>MANGO CAUCHO IZQUIERDO C270 (72450-14200)</t>
  </si>
  <si>
    <t>110106162311692</t>
  </si>
  <si>
    <t>EC-90072000125</t>
  </si>
  <si>
    <t>O-RING CAJA SRM270 Y  CUADRADO SHP800 (90072001250)</t>
  </si>
  <si>
    <t>110106162555181</t>
  </si>
  <si>
    <t>EC-P022007270</t>
  </si>
  <si>
    <t>TRABA ACELERADOR SRM4300</t>
  </si>
  <si>
    <t>110106162749249</t>
  </si>
  <si>
    <t>EC-P022007260</t>
  </si>
  <si>
    <t>GATILLO ACELERADOR SRM4300</t>
  </si>
  <si>
    <t>110106162831245</t>
  </si>
  <si>
    <t>EC-E164000100</t>
  </si>
  <si>
    <t>TUBO ACORDION EB500 (72935-63210)</t>
  </si>
  <si>
    <t>110106162907437</t>
  </si>
  <si>
    <t>EC-8890802</t>
  </si>
  <si>
    <t>AMORTIGUADOR ES726</t>
  </si>
  <si>
    <t>EC-81630</t>
  </si>
  <si>
    <t>MANGUERA LANZA ES726</t>
  </si>
  <si>
    <t>110106163300144</t>
  </si>
  <si>
    <t>EC-P022006990</t>
  </si>
  <si>
    <t>COLGADOR SRM4300</t>
  </si>
  <si>
    <t>110106163505553</t>
  </si>
  <si>
    <t>EC-80256</t>
  </si>
  <si>
    <t>AGUJA KIT KWIK ES726</t>
  </si>
  <si>
    <t>110106163542587</t>
  </si>
  <si>
    <t>EC-P022006940</t>
  </si>
  <si>
    <t>AMORTIGUADOR CAMPANA SRM4300</t>
  </si>
  <si>
    <t>110106163808636</t>
  </si>
  <si>
    <t>EC-P021035440</t>
  </si>
  <si>
    <t>MANUBRIO TUBO B450 B530</t>
  </si>
  <si>
    <t>110106164018912</t>
  </si>
  <si>
    <t>EC-P021032670</t>
  </si>
  <si>
    <t>TUBO EXTERIOR C270 (72441-12100)</t>
  </si>
  <si>
    <t>110106164239032</t>
  </si>
  <si>
    <t>EC-80253</t>
  </si>
  <si>
    <t>CA KIT VALVULA BOMBA ES726</t>
  </si>
  <si>
    <t>110106164640537</t>
  </si>
  <si>
    <t>EC-80221</t>
  </si>
  <si>
    <t>TANQUE COMBUSTIBLE C270</t>
  </si>
  <si>
    <t>110106165104366</t>
  </si>
  <si>
    <t>EC-70617055030</t>
  </si>
  <si>
    <t>HERRAMIENTA BOMBA SHP800</t>
  </si>
  <si>
    <t>EC-C062000340</t>
  </si>
  <si>
    <t>ARNES C230 22C (7105)</t>
  </si>
  <si>
    <t>110106165139388</t>
  </si>
  <si>
    <t>EC-80678</t>
  </si>
  <si>
    <t>ADAPTADOR UN10,B450,B530,C350 (80678)</t>
  </si>
  <si>
    <t>110106165905863</t>
  </si>
  <si>
    <t>EC-70616002061</t>
  </si>
  <si>
    <t>MANGUERA COMBUST B SHP-800</t>
  </si>
  <si>
    <t>EC-C062000430</t>
  </si>
  <si>
    <t>ARNES B530 B450 C350 (7106)</t>
  </si>
  <si>
    <t>110106171321622</t>
  </si>
  <si>
    <t>EC-70602042040</t>
  </si>
  <si>
    <t>TAPA DE GRASERO SHP800</t>
  </si>
  <si>
    <t>EC-80786</t>
  </si>
  <si>
    <t>CABEZAL METALICO PLATEADO SIN EMPAQUE (7111)</t>
  </si>
  <si>
    <t>EC-70602033710</t>
  </si>
  <si>
    <t>VALVULA PRESION SHP-800</t>
  </si>
  <si>
    <t>EC-C482000070</t>
  </si>
  <si>
    <t>CONECTOR ACELERADOR B450-B530-C350 (72550-82120)</t>
  </si>
  <si>
    <t>110106171901439</t>
  </si>
  <si>
    <t>EC-P021031631</t>
  </si>
  <si>
    <t>PISTON KIT B45 B45LA (P021031630)</t>
  </si>
  <si>
    <t>110106172043324</t>
  </si>
  <si>
    <t>EC-70602032010</t>
  </si>
  <si>
    <t>RESORTE VALVULA SHP-800</t>
  </si>
  <si>
    <t>EC-P021031560</t>
  </si>
  <si>
    <t>PISTON KIT C350,C35LA,BP35 (72051-98011)</t>
  </si>
  <si>
    <t>EC-C501000070</t>
  </si>
  <si>
    <t>BUSHING C350 SRM4300</t>
  </si>
  <si>
    <t>EC-69922956830</t>
  </si>
  <si>
    <t>ESTABILIZADOR CUCHILLA SRM270-3605</t>
  </si>
  <si>
    <t>110106172801889</t>
  </si>
  <si>
    <t>SH-813010</t>
  </si>
  <si>
    <t>ROLLO NYLON AZUL (460MT) 0.130"</t>
  </si>
  <si>
    <t>110106172826568</t>
  </si>
  <si>
    <t>EC-61041307130</t>
  </si>
  <si>
    <t>RETEN CAJA ENGRANAJE SRM4300</t>
  </si>
  <si>
    <t>110106173346901</t>
  </si>
  <si>
    <t>EC-P021030570</t>
  </si>
  <si>
    <t>PISTON KIT P230-C230-ES726-HT230-M230</t>
  </si>
  <si>
    <t>110106173836220</t>
  </si>
  <si>
    <t>EC-82067</t>
  </si>
  <si>
    <t>CABEZAL NYLON UN10 SIN EMPAQUE</t>
  </si>
  <si>
    <t>110106173923504</t>
  </si>
  <si>
    <t>EC-C504000550</t>
  </si>
  <si>
    <t>EJE CENTRAL A P230</t>
  </si>
  <si>
    <t>110106174050818</t>
  </si>
  <si>
    <t>EC-P021030360</t>
  </si>
  <si>
    <t>CUBIERTA CILINDRO C230-ES726</t>
  </si>
  <si>
    <t>110106174207649</t>
  </si>
  <si>
    <t>EC-C504000620</t>
  </si>
  <si>
    <t>EJE CENTRAL C270</t>
  </si>
  <si>
    <t>EC-P021028901</t>
  </si>
  <si>
    <t>PROTECTOR DESPOJO COMP B530-B450-C350 (64000-66311) (P021028900)</t>
  </si>
  <si>
    <t>EC-C504000690</t>
  </si>
  <si>
    <t>EJE CENTRAL C350</t>
  </si>
  <si>
    <t>EC-P021028610</t>
  </si>
  <si>
    <t>TUBO EXTERIOR B530 (63019-12102)</t>
  </si>
  <si>
    <t>EC-P021027090</t>
  </si>
  <si>
    <t>PISTON KIT B530 (SH-60035-98030)</t>
  </si>
  <si>
    <t>110106175155382</t>
  </si>
  <si>
    <t>EC-C504000700</t>
  </si>
  <si>
    <t>EJE CENTRAL C35LA</t>
  </si>
  <si>
    <t>EC-P021023260</t>
  </si>
  <si>
    <t>CABLE ACELERADOR C230</t>
  </si>
  <si>
    <t>110107090528062</t>
  </si>
  <si>
    <t>EC-82067A</t>
  </si>
  <si>
    <t xml:space="preserve">CABEZAL NYLON UN-10 SIN EMPAQUE Y SIN PERNO  82067A </t>
  </si>
  <si>
    <t>EC-C506000200</t>
  </si>
  <si>
    <t>EJE FLEXIBLE BP35 (22051-11922)</t>
  </si>
  <si>
    <t>110107090807015</t>
  </si>
  <si>
    <t>EC-9242432000</t>
  </si>
  <si>
    <t>ANILLO DE RETENCION B450-C35</t>
  </si>
  <si>
    <t>EC-C531000980</t>
  </si>
  <si>
    <t>CARCASA CAJA DE ENGRANAJE B530-B450-B45LA (C5311000601)(..02)(..03)</t>
  </si>
  <si>
    <t>EC-61031452130</t>
  </si>
  <si>
    <t>SOPORTE (B) SRM270 SRM3605 SRM4605</t>
  </si>
  <si>
    <t>110107091452000</t>
  </si>
  <si>
    <t>EC-61031056933</t>
  </si>
  <si>
    <t>EJE DE ENGRANAJE SRM4605 SRM3605 (61031056931)(..32)</t>
  </si>
  <si>
    <t>110107091501281</t>
  </si>
  <si>
    <t>SHDW-013</t>
  </si>
  <si>
    <t>HILO NYLON 0.105" 10510</t>
  </si>
  <si>
    <t>110107091540953</t>
  </si>
  <si>
    <t>EC-A440000300</t>
  </si>
  <si>
    <t>SWICH SRM4605 SRM270</t>
  </si>
  <si>
    <t>110107091745625</t>
  </si>
  <si>
    <t>EC-61030056930</t>
  </si>
  <si>
    <t>PIÑON KIT SRM3605 SRM4605</t>
  </si>
  <si>
    <t>110107092020000</t>
  </si>
  <si>
    <t>EC-C535000511</t>
  </si>
  <si>
    <t>SOPORTE (A) C230 (22035-13242) (C535000510)</t>
  </si>
  <si>
    <t>110107092052515</t>
  </si>
  <si>
    <t>EC-4575740</t>
  </si>
  <si>
    <t>TAPA TANQUE ES726</t>
  </si>
  <si>
    <t>110107092300750</t>
  </si>
  <si>
    <t>EC-C535000521</t>
  </si>
  <si>
    <t>SOPORTE (B) C230 (22410-13251) (C535000520)</t>
  </si>
  <si>
    <t>110107092353062</t>
  </si>
  <si>
    <t>EC-43721015130</t>
  </si>
  <si>
    <t>MANGUERA COMBUST A SHP-800</t>
  </si>
  <si>
    <t>EC-C535000530</t>
  </si>
  <si>
    <t>PROTECTOR PERNO 22C-C230 (22035-13290)</t>
  </si>
  <si>
    <t>110107093002578</t>
  </si>
  <si>
    <t>EC-43301903933</t>
  </si>
  <si>
    <t>TUERCA BARRA CS3500 PPT2400</t>
  </si>
  <si>
    <t>ESPARRAGO BARRA CS680 (43301119830)</t>
  </si>
  <si>
    <t>110107093816234</t>
  </si>
  <si>
    <t>EC-43171730230</t>
  </si>
  <si>
    <t>CA CADENA 17"</t>
  </si>
  <si>
    <t>110107094149890</t>
  </si>
  <si>
    <t>SH-PBN22301</t>
  </si>
  <si>
    <t>ROLLO NYLON AZUL (700MT)0.105"</t>
  </si>
  <si>
    <t>110107094251125</t>
  </si>
  <si>
    <t>EC-43113516431</t>
  </si>
  <si>
    <t>CA CADENA 36" CS1201 0.404</t>
  </si>
  <si>
    <t>EC-73LPX92X</t>
  </si>
  <si>
    <t>CADENA70CM 28" CS680 (73LGX92X)</t>
  </si>
  <si>
    <t>EC-18F8LS3372</t>
  </si>
  <si>
    <t>BARRA 45CM 18" 0.325 0.058 CS420 (7107)</t>
  </si>
  <si>
    <t>110107100205265</t>
  </si>
  <si>
    <t>EC-43021531731</t>
  </si>
  <si>
    <t>CA BARRA GUIA 28" CS-8002</t>
  </si>
  <si>
    <t>110107100524062</t>
  </si>
  <si>
    <t>EC-25021111610</t>
  </si>
  <si>
    <t>TAPA DRENAJE SHP 800</t>
  </si>
  <si>
    <t>110107100702187</t>
  </si>
  <si>
    <t>EC-C535000641</t>
  </si>
  <si>
    <t>SOPORTE (A) C270 (C535000640)</t>
  </si>
  <si>
    <t>EC-17722827030</t>
  </si>
  <si>
    <t>PERILLA ARRANCADOR SRM3605 (A511000160)</t>
  </si>
  <si>
    <t>EC-A514000120</t>
  </si>
  <si>
    <t>110107102505546</t>
  </si>
  <si>
    <t>EC-C535000651</t>
  </si>
  <si>
    <t>SOPORTE (B) C270 (C535000650)</t>
  </si>
  <si>
    <t>110107102724140</t>
  </si>
  <si>
    <t>EC-C535000790</t>
  </si>
  <si>
    <t>PROTECTOR PERNO C350,B450,B530 (22015-13270)</t>
  </si>
  <si>
    <t>110107102958531</t>
  </si>
  <si>
    <t>EC-C535000850</t>
  </si>
  <si>
    <t>SOPORTE (B) BP35 (37019-63170)</t>
  </si>
  <si>
    <t>EC-C535000860</t>
  </si>
  <si>
    <t>PROTECTOR PERNO BP35</t>
  </si>
  <si>
    <t>110107104806328</t>
  </si>
  <si>
    <t>EC-DMAD-4611STD</t>
  </si>
  <si>
    <t>ACC. PULVERIZADOR SOLIDOS DM6110 (7025) (DMAD-4610EUSTD)</t>
  </si>
  <si>
    <t>110107104910156</t>
  </si>
  <si>
    <t>EC-P021021240</t>
  </si>
  <si>
    <t>ABRAZADERA DE TUBO CON MARIPOSA (B) B450</t>
  </si>
  <si>
    <t>EC-P004000700</t>
  </si>
  <si>
    <t>TAPA CARBURADOR C350-B450</t>
  </si>
  <si>
    <t>110107105441609</t>
  </si>
  <si>
    <t>EC-P004000880</t>
  </si>
  <si>
    <t>TORNILLO (L) B450-B530 (20000-81330)</t>
  </si>
  <si>
    <t>110107105749078</t>
  </si>
  <si>
    <t>EC-P004000890</t>
  </si>
  <si>
    <t>RESORTE L B450-B530 (SH-20000-81340)</t>
  </si>
  <si>
    <t>EC-P021017990</t>
  </si>
  <si>
    <t>EMBRAGUE B45 (20021-51102)</t>
  </si>
  <si>
    <t>110107105939406</t>
  </si>
  <si>
    <t>EC-P004000930</t>
  </si>
  <si>
    <t>AGUJA BALANCIN B450-C350 (20000-81441)</t>
  </si>
  <si>
    <t>110107110302078</t>
  </si>
  <si>
    <t>EC-P021014262</t>
  </si>
  <si>
    <t>EC-P004001340</t>
  </si>
  <si>
    <t>PALANCA BALANCIN B450-C350 (20011-81451)</t>
  </si>
  <si>
    <t>110107110548734</t>
  </si>
  <si>
    <t>EC-P021012791</t>
  </si>
  <si>
    <t>ABRAZADERA KIT MANGO SRM270 (P021012790)</t>
  </si>
  <si>
    <t>EC-P005000790</t>
  </si>
  <si>
    <t>RESORTE MARIPOSA CARBURADOR SRM4300</t>
  </si>
  <si>
    <t>110107110926031</t>
  </si>
  <si>
    <t>EC-P004001940</t>
  </si>
  <si>
    <t>PALANCA BALANCIN B45LA B45</t>
  </si>
  <si>
    <t>110107163923508</t>
  </si>
  <si>
    <t>EC-V582000100</t>
  </si>
  <si>
    <t>SEGURO ZEGER B450</t>
  </si>
  <si>
    <t>110107165342819</t>
  </si>
  <si>
    <t>EC-V104001500</t>
  </si>
  <si>
    <t>EMPAQUE SILENCIADOR C230-ES726</t>
  </si>
  <si>
    <t>EC-C504000740</t>
  </si>
  <si>
    <t>EJE CENTRAL B530 B450</t>
  </si>
  <si>
    <t>110107165806693</t>
  </si>
  <si>
    <t>EC-43101330831</t>
  </si>
  <si>
    <t>CADENA 24" CS680 CS 8002</t>
  </si>
  <si>
    <t>110107165934053</t>
  </si>
  <si>
    <t>EC-43021530833</t>
  </si>
  <si>
    <t>CA BARRA 28" CS 8002</t>
  </si>
  <si>
    <t>110107170027670</t>
  </si>
  <si>
    <t>EC-102922452</t>
  </si>
  <si>
    <t>GAFAS SPORT ECHO</t>
  </si>
  <si>
    <t>EC-400442310</t>
  </si>
  <si>
    <t>FILTRO MALLA BOQUILLA ES726</t>
  </si>
  <si>
    <t>110107170403153</t>
  </si>
  <si>
    <t>EC-13-58</t>
  </si>
  <si>
    <t>GRASA SHINDAIWA 283.5 G  (6703)</t>
  </si>
  <si>
    <t>EC-X047000520</t>
  </si>
  <si>
    <t xml:space="preserve">CABEZAL METALICO NEGRO  (22000-92812) </t>
  </si>
  <si>
    <t>110110090512998</t>
  </si>
  <si>
    <t>EC-A130001670</t>
  </si>
  <si>
    <t>CILINDRO 757 (22169-12111)</t>
  </si>
  <si>
    <t>110110092001059</t>
  </si>
  <si>
    <t>EC-70604003770</t>
  </si>
  <si>
    <t>EMPAQUE TAPA TANQUE QUIMICO SHP-800</t>
  </si>
  <si>
    <t>110111120944100</t>
  </si>
  <si>
    <t>EC-P021045540</t>
  </si>
  <si>
    <t>MANGUERA  COMBUSTIBLE SRM4605 (13201043130)</t>
  </si>
  <si>
    <t>110111123217057</t>
  </si>
  <si>
    <t>EC-V652000030</t>
  </si>
  <si>
    <t>ENGRANAJE SINFIN CS420</t>
  </si>
  <si>
    <t>EC-17722005730</t>
  </si>
  <si>
    <t>RESORTE ARRANCADOR B450 GP450  (A504000140)</t>
  </si>
  <si>
    <t>110111173831205</t>
  </si>
  <si>
    <t>EC-A021002120</t>
  </si>
  <si>
    <t>CARBURADOR 22F-22C</t>
  </si>
  <si>
    <t>110111174421004</t>
  </si>
  <si>
    <t>EC-A130001750</t>
  </si>
  <si>
    <t>CA CILINDRO 577</t>
  </si>
  <si>
    <t>110111174803351</t>
  </si>
  <si>
    <t>EC-P021012781</t>
  </si>
  <si>
    <t>ABRAZADERA CODO SRM4605 3605 (P021012780)</t>
  </si>
  <si>
    <t>110112115450742</t>
  </si>
  <si>
    <t>EC-A409000100</t>
  </si>
  <si>
    <t>VOLANTE GT22</t>
  </si>
  <si>
    <t>110112131038142</t>
  </si>
  <si>
    <t>EC-X411001151</t>
  </si>
  <si>
    <t>CUCHILLA ACC CORTASETOS (X411001150)</t>
  </si>
  <si>
    <t>110112131322535</t>
  </si>
  <si>
    <t>EC-P004002860</t>
  </si>
  <si>
    <t>AGUJA ES726 (68501-81490)</t>
  </si>
  <si>
    <t>110112160243767</t>
  </si>
  <si>
    <t>EC-SRM-4300F</t>
  </si>
  <si>
    <t>DESMALEZADORA SRM 4300F</t>
  </si>
  <si>
    <t>110112171850589</t>
  </si>
  <si>
    <t>EC-V322000040</t>
  </si>
  <si>
    <t>AISLADOR DE BOBINA B530-22F (70030-71620)</t>
  </si>
  <si>
    <t>EC-A200000500</t>
  </si>
  <si>
    <t>AISLADOR CONDENSADOR ES726</t>
  </si>
  <si>
    <t>EC-V420002390</t>
  </si>
  <si>
    <t>AMORTIGUADOR B450-C350 (20010-86130)</t>
  </si>
  <si>
    <t>EC-90072000012</t>
  </si>
  <si>
    <t>O RING BOQUILLA Y CAJA ES726 SRM270-3605-4605</t>
  </si>
  <si>
    <t>110112173348634</t>
  </si>
  <si>
    <t>EC-9242435000</t>
  </si>
  <si>
    <t>ANILLO SEGUER C350-B450-B530</t>
  </si>
  <si>
    <t>110112173554448</t>
  </si>
  <si>
    <t>EC-V580000110</t>
  </si>
  <si>
    <t>SEGURO BULON PISTON B450 (22100-41230)</t>
  </si>
  <si>
    <t>110113092000805</t>
  </si>
  <si>
    <t>EC-A023000230</t>
  </si>
  <si>
    <t>CA BASE FILTRO AIRE P230 (70140-81710)</t>
  </si>
  <si>
    <t>110113092703677</t>
  </si>
  <si>
    <t>EC-A411000880</t>
  </si>
  <si>
    <t>BOBINA C230-P230 (20016-71601)</t>
  </si>
  <si>
    <t>110113093007056</t>
  </si>
  <si>
    <t>EC-A411000910</t>
  </si>
  <si>
    <t>BOBINA C270</t>
  </si>
  <si>
    <t>110113093311106</t>
  </si>
  <si>
    <t>EC-A411001080</t>
  </si>
  <si>
    <t>CA BOBINA AZUL PAQUEÑA 757</t>
  </si>
  <si>
    <t>110113094009002</t>
  </si>
  <si>
    <t>EC-V043000540</t>
  </si>
  <si>
    <t>CABLE ACELERADOR (B) MANUBRIO B530 B450 C350</t>
  </si>
  <si>
    <t>110113094747707</t>
  </si>
  <si>
    <t>EC-P022025180</t>
  </si>
  <si>
    <t>CABLE ACELERADOR KIT LARGO B450</t>
  </si>
  <si>
    <t>EC-V043000530</t>
  </si>
  <si>
    <t>CABLE ACELERADOR B450AUS (72451-14570)</t>
  </si>
  <si>
    <t>110113095348631</t>
  </si>
  <si>
    <t>EC-P021048040</t>
  </si>
  <si>
    <t>CAJA DE ENGRANAJE C230-22C (63901-63022) (EC-C051000680)</t>
  </si>
  <si>
    <t>EC-P021048050</t>
  </si>
  <si>
    <t>EC-A021002570</t>
  </si>
  <si>
    <t>CARBURADOR B530 (62035-81013)</t>
  </si>
  <si>
    <t>110113100735421</t>
  </si>
  <si>
    <t>EC-A020000080</t>
  </si>
  <si>
    <t>CARBURADOR BP35 (20055-81004)</t>
  </si>
  <si>
    <t>EC-A021002690</t>
  </si>
  <si>
    <t>CARBURADOR HT230</t>
  </si>
  <si>
    <t>110113101809159</t>
  </si>
  <si>
    <t>EC-A130001390</t>
  </si>
  <si>
    <t>CILINDRO C230-ES726-M230-P230 (20016-12112)</t>
  </si>
  <si>
    <t>110113102119527</t>
  </si>
  <si>
    <t>EC-A130001381</t>
  </si>
  <si>
    <t>CILINDRO C230-HT230 (A130001380)</t>
  </si>
  <si>
    <t>110113102507944</t>
  </si>
  <si>
    <t>EC-90081036202</t>
  </si>
  <si>
    <t>CA COJINETE 6202 B450 B530 SRM430</t>
  </si>
  <si>
    <t>110113103038073</t>
  </si>
  <si>
    <t>EC-V555000140</t>
  </si>
  <si>
    <t>COJINETE DE BIELA B450 488</t>
  </si>
  <si>
    <t>110113103936745</t>
  </si>
  <si>
    <t>EC-A160001650</t>
  </si>
  <si>
    <t>CUBIERTA CILINDRO B530 (62035-32112)</t>
  </si>
  <si>
    <t>110113104345223</t>
  </si>
  <si>
    <t>EC-A160002240</t>
  </si>
  <si>
    <t>CUBIERTA CILINDRO C230-ES726 (38500-32010)</t>
  </si>
  <si>
    <t>110113112302679</t>
  </si>
  <si>
    <t>EC-A172001270</t>
  </si>
  <si>
    <t>CUBIERTA VENTILADOR B530 (62035-31110)</t>
  </si>
  <si>
    <t>110113113029934</t>
  </si>
  <si>
    <t>EC-A232000710</t>
  </si>
  <si>
    <t>CUBIERTA FILTRO AIRE ES726 (38500-82130)</t>
  </si>
  <si>
    <t>110113113333173</t>
  </si>
  <si>
    <t>EC-A320000770</t>
  </si>
  <si>
    <t>CUBIERTA SILENCIADOR B45LA-C35LA (62104-32321)</t>
  </si>
  <si>
    <t>110113113650405</t>
  </si>
  <si>
    <t>EC-X411000940</t>
  </si>
  <si>
    <t>CA CUCHILLA SUPERIOR 40" HT230 (18500-90002)</t>
  </si>
  <si>
    <t>110113114534818</t>
  </si>
  <si>
    <t>EC-A509000190</t>
  </si>
  <si>
    <t>CUERDA B450-C350-B530-BP35 (20020-75180)</t>
  </si>
  <si>
    <t>EC-P021039360</t>
  </si>
  <si>
    <t>EJE DE ENGRANAJE B45-B450-C350 (C534000590)</t>
  </si>
  <si>
    <t>110113115422522</t>
  </si>
  <si>
    <t>EC-C534000680</t>
  </si>
  <si>
    <t>EJE DE ENGRANAJE C230</t>
  </si>
  <si>
    <t>110113115705044</t>
  </si>
  <si>
    <t>EC-C506000160</t>
  </si>
  <si>
    <t>EJE FLEXIBLE 22F (67001-62211)</t>
  </si>
  <si>
    <t>110113120018220</t>
  </si>
  <si>
    <t>EC-A056000640</t>
  </si>
  <si>
    <t>EMBRAGUE 577</t>
  </si>
  <si>
    <t>110113121028075</t>
  </si>
  <si>
    <t>EC-V103001200</t>
  </si>
  <si>
    <t>EMPAQUE AISLADOR C230-ES726</t>
  </si>
  <si>
    <t>110113121258054</t>
  </si>
  <si>
    <t>EC-V103000850</t>
  </si>
  <si>
    <t>EMPAQUE CABURA C270 (20024-83410)</t>
  </si>
  <si>
    <t>110113122058802</t>
  </si>
  <si>
    <t>EC-V103001080</t>
  </si>
  <si>
    <t>EMPAQUE CARBURADOR ES726</t>
  </si>
  <si>
    <t>110113122346675</t>
  </si>
  <si>
    <t>EC-V100000410</t>
  </si>
  <si>
    <t>EMPAQUE CILINDRO C270 (62074-12120)</t>
  </si>
  <si>
    <t>110113122651911</t>
  </si>
  <si>
    <t>EC-V107000080</t>
  </si>
  <si>
    <t>EMPAQUE CORCHO 488-577-757 (22160-33821)</t>
  </si>
  <si>
    <t>110113123107690</t>
  </si>
  <si>
    <t>EC-V652000170</t>
  </si>
  <si>
    <t>ENGRANAJE 488 (22154-55110)</t>
  </si>
  <si>
    <t>110113123402380</t>
  </si>
  <si>
    <t>EC-A226000580</t>
  </si>
  <si>
    <t>FILTRO AIRE  22F-22C</t>
  </si>
  <si>
    <t>110113123725384</t>
  </si>
  <si>
    <t>EC-A226000670</t>
  </si>
  <si>
    <t>FILTRO AIRE B45-B45LA (20000-81740)</t>
  </si>
  <si>
    <t>110113124027125</t>
  </si>
  <si>
    <t>EC-A226000740</t>
  </si>
  <si>
    <t>FILTRO AIRE C230-P230 (20018-81750)</t>
  </si>
  <si>
    <t>EC-A369000070</t>
  </si>
  <si>
    <t>FILTRO GASOLINA 22F-C230-HT230-ES726 (20016-85400)</t>
  </si>
  <si>
    <t>110113124856858</t>
  </si>
  <si>
    <t>EC-A037000000</t>
  </si>
  <si>
    <t>FILTRO GASOLINA B45-B45LA</t>
  </si>
  <si>
    <t>110113125209582</t>
  </si>
  <si>
    <t>EC-A226000600</t>
  </si>
  <si>
    <t>FILTRO AIRE M230 M231 (60023-98031)</t>
  </si>
  <si>
    <t>110113130100204</t>
  </si>
  <si>
    <t>EC-P021022580</t>
  </si>
  <si>
    <t>FRENO COMPLETO NR 757 (22169-54103)</t>
  </si>
  <si>
    <t>110113131355326</t>
  </si>
  <si>
    <t>EC-A101000560</t>
  </si>
  <si>
    <t>CA ANILLO PISTON 757 (22169-41210)</t>
  </si>
  <si>
    <t>EC-P021032911</t>
  </si>
  <si>
    <t>KIT MOTOR RECONSTRUCCION C230 ES726 (P021032910)</t>
  </si>
  <si>
    <t>EC-V475004810</t>
  </si>
  <si>
    <t>MANGA C350-B450-B530 (20037-82130)</t>
  </si>
  <si>
    <t>110113153624285</t>
  </si>
  <si>
    <t>EC-P021035490</t>
  </si>
  <si>
    <t>MANGO COMPLETO B45-B45LA-C35LA (22020-14200)</t>
  </si>
  <si>
    <t>110113154024011</t>
  </si>
  <si>
    <t>EC-V138000020</t>
  </si>
  <si>
    <t>OJAL DE TANQUE DE GASOLINA B450-C350 (20000-85579)</t>
  </si>
  <si>
    <t>110113155046019</t>
  </si>
  <si>
    <t>EC-C044000830</t>
  </si>
  <si>
    <t>PALANCA ACELERADOR B45-C35LA (22015-14301)</t>
  </si>
  <si>
    <t>110114092329680</t>
  </si>
  <si>
    <t>EC-61031056832</t>
  </si>
  <si>
    <t>EJE DE ENGRANAJE SRM270 (61031056831)</t>
  </si>
  <si>
    <t>110118132623661</t>
  </si>
  <si>
    <t>EC-72LG0-84X</t>
  </si>
  <si>
    <t>CADENA 24" 72LG0-84X 3/8 0.5 577</t>
  </si>
  <si>
    <t>110118133900110</t>
  </si>
  <si>
    <t>EC-UN32</t>
  </si>
  <si>
    <t>CABEZAL UN-32 PRO-MATIC CON PERNOS</t>
  </si>
  <si>
    <t>110121172140891</t>
  </si>
  <si>
    <t>EC-99909-451</t>
  </si>
  <si>
    <t>EMPAQUETADURA DIAFRAGMA B450</t>
  </si>
  <si>
    <t>110126092602982</t>
  </si>
  <si>
    <t>EC-V651000001</t>
  </si>
  <si>
    <t>ENGRANAJE PIÑON TENSOR CS680S CS600 CS420</t>
  </si>
  <si>
    <t>110126093858806</t>
  </si>
  <si>
    <t>EC-12312318330</t>
  </si>
  <si>
    <t>PALANCA BALANCIN CS680 CS8002 488,577,757 (22150-81230)</t>
  </si>
  <si>
    <t>110126094713049</t>
  </si>
  <si>
    <t>EC-13051630830</t>
  </si>
  <si>
    <t>ANILLO BASE DE LA MANGA CS8002</t>
  </si>
  <si>
    <t>110126095449820</t>
  </si>
  <si>
    <t>EC-10024230830</t>
  </si>
  <si>
    <t>EMPAQUE CARTER  CS8002</t>
  </si>
  <si>
    <t>EC-13030330831</t>
  </si>
  <si>
    <t>FILTRO AIRE CS8002</t>
  </si>
  <si>
    <t>110126102020470</t>
  </si>
  <si>
    <t>EC-80250</t>
  </si>
  <si>
    <t>ZAPATA DE EMBRAGUE SET ES726</t>
  </si>
  <si>
    <t>110126102722656</t>
  </si>
  <si>
    <t>EC-P021036100</t>
  </si>
  <si>
    <t>KIT MOTOR RECONSTRUCCION 488</t>
  </si>
  <si>
    <t>EC-V430002930</t>
  </si>
  <si>
    <t>CABLE ACELERADOR CORTO B530</t>
  </si>
  <si>
    <t>110126103427462</t>
  </si>
  <si>
    <t>EC-A320000760</t>
  </si>
  <si>
    <t>CUBIERTA SILENCIADOR B450</t>
  </si>
  <si>
    <t>110126103819529</t>
  </si>
  <si>
    <t>EC-10101108961</t>
  </si>
  <si>
    <t>CILINDRO PPT-2400</t>
  </si>
  <si>
    <t>110126104633335</t>
  </si>
  <si>
    <t>EC-10101044332</t>
  </si>
  <si>
    <t>EMPAQUE CILINDRO PPT2400, EDR210</t>
  </si>
  <si>
    <t>110126110501457</t>
  </si>
  <si>
    <t>EC-10000052130</t>
  </si>
  <si>
    <t>PISTON KIT PPT2400</t>
  </si>
  <si>
    <t>110126110712685</t>
  </si>
  <si>
    <t>EC-14551030830</t>
  </si>
  <si>
    <t>EMPAQUE SILENCIADOR CS8002</t>
  </si>
  <si>
    <t>110126110724775</t>
  </si>
  <si>
    <t>EC-10001121230</t>
  </si>
  <si>
    <t>ANILLO PISTON PPT2400</t>
  </si>
  <si>
    <t>110126112327831</t>
  </si>
  <si>
    <t>EC-A011000101</t>
  </si>
  <si>
    <t>CIGUEÑAL PPT2400</t>
  </si>
  <si>
    <t>110126112458203</t>
  </si>
  <si>
    <t>EC-17720030831</t>
  </si>
  <si>
    <t>ARRANCADOR CS8002</t>
  </si>
  <si>
    <t>110126112822190</t>
  </si>
  <si>
    <t>EC-17724230830</t>
  </si>
  <si>
    <t>BASE RESORTE DE ARRANQUE CS8002</t>
  </si>
  <si>
    <t>110126112836807</t>
  </si>
  <si>
    <t>EC-10024242030</t>
  </si>
  <si>
    <t>EMPAQUE CARTER PPT2400, HC150, WP1000</t>
  </si>
  <si>
    <t>110126113129328</t>
  </si>
  <si>
    <t>EC-17720614330</t>
  </si>
  <si>
    <t>TAMBOR ARRANCADOR CS8002</t>
  </si>
  <si>
    <t>110126113137222</t>
  </si>
  <si>
    <t>EC-17500542030</t>
  </si>
  <si>
    <t>TAMBOR EMBRAGUE PPT2400</t>
  </si>
  <si>
    <t>110126113425407</t>
  </si>
  <si>
    <t>EC-17500056831</t>
  </si>
  <si>
    <t>EMBRAGUE PPT2400 GT-22GES</t>
  </si>
  <si>
    <t>110126113538649</t>
  </si>
  <si>
    <t>EC-17721830830</t>
  </si>
  <si>
    <t>TRINQUETE CS8002</t>
  </si>
  <si>
    <t>110126113749768</t>
  </si>
  <si>
    <t>EC-17720042033</t>
  </si>
  <si>
    <t>ARRANCADOR PPT2400</t>
  </si>
  <si>
    <t>110126113859407</t>
  </si>
  <si>
    <t>EC-17723430830</t>
  </si>
  <si>
    <t>RESORTE DEL TRINQUETE CS8002</t>
  </si>
  <si>
    <t>110126114024927</t>
  </si>
  <si>
    <t>EC-17721544430</t>
  </si>
  <si>
    <t>110126114248026</t>
  </si>
  <si>
    <t>EC-10091730830</t>
  </si>
  <si>
    <t>AMORTIGUADOR CS8002</t>
  </si>
  <si>
    <t>EC-17722042030</t>
  </si>
  <si>
    <t>110126114527865</t>
  </si>
  <si>
    <t>EC-10091030830</t>
  </si>
  <si>
    <t>AMORTIGUADOR FRONTAL CS8002</t>
  </si>
  <si>
    <t>110126114541063</t>
  </si>
  <si>
    <t>EC-17720212220</t>
  </si>
  <si>
    <t>110126114849294</t>
  </si>
  <si>
    <t>EC-10092230830</t>
  </si>
  <si>
    <t>AMORTIGUADOR POSTERIOR CS8002</t>
  </si>
  <si>
    <t>110126115507565</t>
  </si>
  <si>
    <t>EC-15662652731</t>
  </si>
  <si>
    <t>BOBINA PPT2400 WP1000 (15662652730)</t>
  </si>
  <si>
    <t>110126115516831</t>
  </si>
  <si>
    <t>EC-43700237530</t>
  </si>
  <si>
    <t>BOMBA ACEITE CS680 CS8002</t>
  </si>
  <si>
    <t>110126120501383</t>
  </si>
  <si>
    <t>EC-43710019832</t>
  </si>
  <si>
    <t>BOMBA ACEITE MANUAL CS8002</t>
  </si>
  <si>
    <t>110126121206345</t>
  </si>
  <si>
    <t>EC-17721844330</t>
  </si>
  <si>
    <t>TRINQUETE PPT2400</t>
  </si>
  <si>
    <t>110126121627475</t>
  </si>
  <si>
    <t>EC-17723412220</t>
  </si>
  <si>
    <t>RESORTE TRINQUETE ES726 (20035-75230)</t>
  </si>
  <si>
    <t>110126121746084</t>
  </si>
  <si>
    <t>EC-12312232630</t>
  </si>
  <si>
    <t>RESORTE BALANCIN CS8002</t>
  </si>
  <si>
    <t>110126122329645</t>
  </si>
  <si>
    <t>EC-682100</t>
  </si>
  <si>
    <t>110126122424058</t>
  </si>
  <si>
    <t>EC-12300052133</t>
  </si>
  <si>
    <t>CARBURADOR PPT-2400</t>
  </si>
  <si>
    <t>110126123052610</t>
  </si>
  <si>
    <t>EC-12312512330</t>
  </si>
  <si>
    <t>EMPAQUE DE BOMBA CARB CS680, CS8002 488,577,757</t>
  </si>
  <si>
    <t>110126123404647</t>
  </si>
  <si>
    <t>EC-12311212330</t>
  </si>
  <si>
    <t>DIAFRAGMA BOMBA CARBURADOR CS680 CS8002 488</t>
  </si>
  <si>
    <t>110126123646794</t>
  </si>
  <si>
    <t>EC-12314016131</t>
  </si>
  <si>
    <t>EMPAQUE DIAFRAGMA DE BALANCIN CS8002</t>
  </si>
  <si>
    <t>110126124130014</t>
  </si>
  <si>
    <t>EC-12314116131</t>
  </si>
  <si>
    <t>DIAFRAGMA BALANCIN CS600 CS680 CS8002</t>
  </si>
  <si>
    <t>110126124405017</t>
  </si>
  <si>
    <t>EC-13001005960</t>
  </si>
  <si>
    <t>EMPAQUE (B) ADMISION SRM3605 PPT2400</t>
  </si>
  <si>
    <t>110126124659691</t>
  </si>
  <si>
    <t>EC-10101160730</t>
  </si>
  <si>
    <t>CA CILINDRO CS1201</t>
  </si>
  <si>
    <t>110126125239383</t>
  </si>
  <si>
    <t>EC-13001742031</t>
  </si>
  <si>
    <t>AISLADOR CONDENSADOR PPT2400</t>
  </si>
  <si>
    <t>110126125249679</t>
  </si>
  <si>
    <t>EC-13051016431</t>
  </si>
  <si>
    <t>MANGA CS1201</t>
  </si>
  <si>
    <t>110126130221922</t>
  </si>
  <si>
    <t>EC-13051214731</t>
  </si>
  <si>
    <t>PLACA BASE MANGA CS1201</t>
  </si>
  <si>
    <t>110126130229504</t>
  </si>
  <si>
    <t>EC-V103001360</t>
  </si>
  <si>
    <t>EMPAQUETADURA DE ADMISION PPT-2400 (V103000490)</t>
  </si>
  <si>
    <t>110126131303679</t>
  </si>
  <si>
    <t>EC-10001116431</t>
  </si>
  <si>
    <t>CA ANILLO PISTON CS1201</t>
  </si>
  <si>
    <t>110126131641940</t>
  </si>
  <si>
    <t>EC-10010060731</t>
  </si>
  <si>
    <t>CA CIGUEÑAL CS1201</t>
  </si>
  <si>
    <t>110126131819363</t>
  </si>
  <si>
    <t>EC-A226001410</t>
  </si>
  <si>
    <t>FILTRO AIRE PB252 PPT2400</t>
  </si>
  <si>
    <t>110126132430520</t>
  </si>
  <si>
    <t>EC-10024216430</t>
  </si>
  <si>
    <t>CA EMPAQUE CARTER CS1201</t>
  </si>
  <si>
    <t>110126132712013</t>
  </si>
  <si>
    <t>EC-10020416430</t>
  </si>
  <si>
    <t>CA CARTER KIT CS1201</t>
  </si>
  <si>
    <t>110126132954706</t>
  </si>
  <si>
    <t>EC-13030516430</t>
  </si>
  <si>
    <t>FILTRO AIRE CS1201</t>
  </si>
  <si>
    <t>110126133420298</t>
  </si>
  <si>
    <t>EC-12314016130</t>
  </si>
  <si>
    <t>EMPAQUE DIAFRAGMA DE MEDICION CS680, 488,577,757</t>
  </si>
  <si>
    <t>110126133511591</t>
  </si>
  <si>
    <t>EC-15262660730</t>
  </si>
  <si>
    <t>CA BOBINA CS1201</t>
  </si>
  <si>
    <t>110126133802443</t>
  </si>
  <si>
    <t>EC-17720016431</t>
  </si>
  <si>
    <t>CA ARRANCADOR  COMPLETO CS1201</t>
  </si>
  <si>
    <t>110126134424770</t>
  </si>
  <si>
    <t>EC-17722010631</t>
  </si>
  <si>
    <t>RESORTE DE ARRANCADOR CS1201</t>
  </si>
  <si>
    <t>110126134928848</t>
  </si>
  <si>
    <t>EC-17721510632</t>
  </si>
  <si>
    <t>TAMBOR CUERDA CS-1201</t>
  </si>
  <si>
    <t>110126135204537</t>
  </si>
  <si>
    <t>EC-10091716430</t>
  </si>
  <si>
    <t>CA AMORTIGUADOR FRONTAL CS1201</t>
  </si>
  <si>
    <t>110126135417044</t>
  </si>
  <si>
    <t>EC-10091016430</t>
  </si>
  <si>
    <t>CA AMORTIGUADOR POSTERIOR CS1201</t>
  </si>
  <si>
    <t>110126144022973</t>
  </si>
  <si>
    <t>EC-10091516430</t>
  </si>
  <si>
    <t>PERNO SUJETADOR DE AMORTIGUADOR CS1201</t>
  </si>
  <si>
    <t>110126144232781</t>
  </si>
  <si>
    <t>EC-43710016430</t>
  </si>
  <si>
    <t>CA BOMBA DE ACEITE CS1201</t>
  </si>
  <si>
    <t>110126144849898</t>
  </si>
  <si>
    <t>EC-A056000170</t>
  </si>
  <si>
    <t>EMBRAGUE CS1201</t>
  </si>
  <si>
    <t>110126145138254</t>
  </si>
  <si>
    <t>EC-13031044330</t>
  </si>
  <si>
    <t>FILTRO AIRE 22GT</t>
  </si>
  <si>
    <t>110126145422352</t>
  </si>
  <si>
    <t>EC-43301616430</t>
  </si>
  <si>
    <t>CA TORNILLO TENSOR CS1201</t>
  </si>
  <si>
    <t>110126150100139</t>
  </si>
  <si>
    <t>EC-43301416430</t>
  </si>
  <si>
    <t>CA TENSOR DE LA CADENA CS1201</t>
  </si>
  <si>
    <t>110126150914631</t>
  </si>
  <si>
    <t>EC-12213700230</t>
  </si>
  <si>
    <t>CA VALVULA REGULADORA CS1201</t>
  </si>
  <si>
    <t>110126153133793</t>
  </si>
  <si>
    <t>EC-12212500230</t>
  </si>
  <si>
    <t>CA EMPAQUETADURA BOMBA CARBURADOR CS1201</t>
  </si>
  <si>
    <t>110126153441182</t>
  </si>
  <si>
    <t>EC-P003000570</t>
  </si>
  <si>
    <t>AGUJA DE REGULACION DE BAJA CS8002</t>
  </si>
  <si>
    <t>110126153726075</t>
  </si>
  <si>
    <t>EC-12214000230</t>
  </si>
  <si>
    <t>EMPAQUE DIAFRAGMA DE MEDICION CS1201</t>
  </si>
  <si>
    <t>110126153748851</t>
  </si>
  <si>
    <t>EC-12310052130</t>
  </si>
  <si>
    <t>KIT DE REPARACION, CARBURADOR PPT2400</t>
  </si>
  <si>
    <t>110126154020671</t>
  </si>
  <si>
    <t>EC-13100546831</t>
  </si>
  <si>
    <t>TANQUE DE COMBUSTIBLE PPT2400</t>
  </si>
  <si>
    <t>110126154401054</t>
  </si>
  <si>
    <t>EC-30511042030</t>
  </si>
  <si>
    <t>PROTECTOR DEL TANQUE PPT2400</t>
  </si>
  <si>
    <t>EC-13120507321</t>
  </si>
  <si>
    <t>FILTRO GASOLINA PPT2400 (13120507320)</t>
  </si>
  <si>
    <t>110126154918391</t>
  </si>
  <si>
    <t>EC-12214100230</t>
  </si>
  <si>
    <t>DIAFRAGMA BALANCIN CS1201</t>
  </si>
  <si>
    <t>EC-10021305530</t>
  </si>
  <si>
    <t>RETEN CIGUENAL SRM270 SRM3605 SRM4300</t>
  </si>
  <si>
    <t>110126155508441</t>
  </si>
  <si>
    <t>EC-35110022363</t>
  </si>
  <si>
    <t>MANGO POSTERIOR PPT2400 (35110022362)</t>
  </si>
  <si>
    <t>EC-10021300310</t>
  </si>
  <si>
    <t>RETEN CIGUENAL DM6110 SRM4300</t>
  </si>
  <si>
    <t>110126155736689</t>
  </si>
  <si>
    <t>EC-17801022560</t>
  </si>
  <si>
    <t>GATILLO ACELERADOR PPT2400</t>
  </si>
  <si>
    <t>110126155951131</t>
  </si>
  <si>
    <t>EC-8003009</t>
  </si>
  <si>
    <t>EMPAQUE TAPA ES726</t>
  </si>
  <si>
    <t>110126160227116</t>
  </si>
  <si>
    <t>EC-A101000250</t>
  </si>
  <si>
    <t>ANILLO PISTON EB500</t>
  </si>
  <si>
    <t>110126160604660</t>
  </si>
  <si>
    <t>EC-P021033471</t>
  </si>
  <si>
    <t>PISTON KIT EB500 (P021033470)</t>
  </si>
  <si>
    <t>110126160635017</t>
  </si>
  <si>
    <t>EC-17809022560</t>
  </si>
  <si>
    <t>TRABA DE GATILLO PPT2400</t>
  </si>
  <si>
    <t>110126160835076</t>
  </si>
  <si>
    <t>EC-61022222360</t>
  </si>
  <si>
    <t>TUBO PRINCIPAL PPT2400</t>
  </si>
  <si>
    <t>110126160903468</t>
  </si>
  <si>
    <t>EC-A130001070</t>
  </si>
  <si>
    <t>CILINDRO EB500</t>
  </si>
  <si>
    <t>EC-P022007440</t>
  </si>
  <si>
    <t>CABLE CONDUCTOR SRM 4300</t>
  </si>
  <si>
    <t>110126161250215</t>
  </si>
  <si>
    <t>EC-P021003540</t>
  </si>
  <si>
    <t>TAPA DEL TUBO PPT2400</t>
  </si>
  <si>
    <t>110126161435922</t>
  </si>
  <si>
    <t>EC-10494022560</t>
  </si>
  <si>
    <t>RESORTE DE COMPRESION EJE PPT2400</t>
  </si>
  <si>
    <t>110126161624842</t>
  </si>
  <si>
    <t>EC-43334522660</t>
  </si>
  <si>
    <t>BUJE LIBRE PPT2400</t>
  </si>
  <si>
    <t>110126161817334</t>
  </si>
  <si>
    <t>EC-61001122061</t>
  </si>
  <si>
    <t>EJE CENTRAL INFERIOR PPT2400</t>
  </si>
  <si>
    <t>EC-17800151030</t>
  </si>
  <si>
    <t>CABLE ACELERADOR PPT2400</t>
  </si>
  <si>
    <t>110126162440192</t>
  </si>
  <si>
    <t>EC-C510000120</t>
  </si>
  <si>
    <t>ACOPLE TUBO PRINCIPAL PPT2400</t>
  </si>
  <si>
    <t>110126162613761</t>
  </si>
  <si>
    <t>EC-61001222361</t>
  </si>
  <si>
    <t>CONECTOR EJE TRANSMISION PPT2400</t>
  </si>
  <si>
    <t>110126162737986</t>
  </si>
  <si>
    <t>EC-61028222460</t>
  </si>
  <si>
    <t>ABRAZADERA SUPERIOR PPT2400</t>
  </si>
  <si>
    <t>110126162750872</t>
  </si>
  <si>
    <t>EC-10024232430</t>
  </si>
  <si>
    <t>EMPAQUE CARTER CS680</t>
  </si>
  <si>
    <t>110126162900542</t>
  </si>
  <si>
    <t>EC-61028222360</t>
  </si>
  <si>
    <t>ABRAZADERA INFERIOR PPT2400</t>
  </si>
  <si>
    <t>110126163012302</t>
  </si>
  <si>
    <t>EC-10020452133</t>
  </si>
  <si>
    <t>CARTER WP1000 EDR210 (10020452132)</t>
  </si>
  <si>
    <t>110126163027107</t>
  </si>
  <si>
    <t>EC-61010522360</t>
  </si>
  <si>
    <t>SOPORTE COJINETE COMPLETO PPT2400</t>
  </si>
  <si>
    <t>EC-12A0CD3744</t>
  </si>
  <si>
    <t>BARRA 30CM 12"  PPT2400 (7110)</t>
  </si>
  <si>
    <t>110126163415071</t>
  </si>
  <si>
    <t>EC-61001122460</t>
  </si>
  <si>
    <t>EJE CENTRAL SUPERIOR PPT2400</t>
  </si>
  <si>
    <t>110126163634442</t>
  </si>
  <si>
    <t>EC-91VXL44CQ</t>
  </si>
  <si>
    <t>CADENA 12" PPT2400 (91VX44CQ)</t>
  </si>
  <si>
    <t>110126163802801</t>
  </si>
  <si>
    <t>EC-61021022461</t>
  </si>
  <si>
    <t>TUBO SUPERIOR PPT2400</t>
  </si>
  <si>
    <t>110126163912206</t>
  </si>
  <si>
    <t>EC-P021016371</t>
  </si>
  <si>
    <t>110126164037117</t>
  </si>
  <si>
    <t>EC-61029822360</t>
  </si>
  <si>
    <t>ADAPTADOR EJE TRANSMISION PPT2400</t>
  </si>
  <si>
    <t>110126164207130</t>
  </si>
  <si>
    <t>EC-C316000010</t>
  </si>
  <si>
    <t>GUIA DE EJE PPT2400</t>
  </si>
  <si>
    <t>110126164344615</t>
  </si>
  <si>
    <t>EC-C531000030</t>
  </si>
  <si>
    <t>CARCASA CAJA ENGRANAJE (A) SUPERIOR PPT2400</t>
  </si>
  <si>
    <t>110126164526874</t>
  </si>
  <si>
    <t>EC-C051000120</t>
  </si>
  <si>
    <t>CARCASA CAJA ENGRANAJE SUPERIOR PPT2400</t>
  </si>
  <si>
    <t>110126164742438</t>
  </si>
  <si>
    <t>EC-P021011610</t>
  </si>
  <si>
    <t>JUEGO DE PIÑONES PPT-2400</t>
  </si>
  <si>
    <t>110126165141167</t>
  </si>
  <si>
    <t>EC-89757005560</t>
  </si>
  <si>
    <t>LLAVE MANDRIL EDR-210</t>
  </si>
  <si>
    <t>110126165147563</t>
  </si>
  <si>
    <t>EC-X114000000</t>
  </si>
  <si>
    <t>CA BARRA 36" PARA CS1201</t>
  </si>
  <si>
    <t>110126165306702</t>
  </si>
  <si>
    <t>EC-A130000910</t>
  </si>
  <si>
    <t>CILINDRO CS600</t>
  </si>
  <si>
    <t>110126165329088</t>
  </si>
  <si>
    <t>EC-A030000190</t>
  </si>
  <si>
    <t>SILENCIADOR C270 (70103-15100)</t>
  </si>
  <si>
    <t>EC-A202000081</t>
  </si>
  <si>
    <t>110126165743307</t>
  </si>
  <si>
    <t>EC-78890-30000</t>
  </si>
  <si>
    <t>CABEZAL SPEED FEED 375 C230, T230 (78890-11000)</t>
  </si>
  <si>
    <t>110126165802308</t>
  </si>
  <si>
    <t>EC-A206000010</t>
  </si>
  <si>
    <t>110126165948670</t>
  </si>
  <si>
    <t>EC-V360000060</t>
  </si>
  <si>
    <t>110126170136279</t>
  </si>
  <si>
    <t>EC-V100000270</t>
  </si>
  <si>
    <t>EMPAQUE CILINDRO CS600</t>
  </si>
  <si>
    <t>110126170623399</t>
  </si>
  <si>
    <t>EC-P021015190</t>
  </si>
  <si>
    <t>PISTON KIT CS600</t>
  </si>
  <si>
    <t>110126170747078</t>
  </si>
  <si>
    <t>EC-A101000210</t>
  </si>
  <si>
    <t>ANILLO PISTON CS600</t>
  </si>
  <si>
    <t>110126170911615</t>
  </si>
  <si>
    <t>EC-A011001270</t>
  </si>
  <si>
    <t>110126170941442</t>
  </si>
  <si>
    <t>EC-17801335631</t>
  </si>
  <si>
    <t>RESORTE ACELERADOR GATILLO SRM 3605 4605</t>
  </si>
  <si>
    <t>110126171013688</t>
  </si>
  <si>
    <t>EC-17801005960</t>
  </si>
  <si>
    <t>GATILLO ACELERADOR 4605</t>
  </si>
  <si>
    <t>110126171121221</t>
  </si>
  <si>
    <t>EC-V102000060</t>
  </si>
  <si>
    <t>110126171217677</t>
  </si>
  <si>
    <t>EC-C305000040</t>
  </si>
  <si>
    <t>PLACA GUIA EXTRENO CS680</t>
  </si>
  <si>
    <t>110126171245555</t>
  </si>
  <si>
    <t>EC-P021043800</t>
  </si>
  <si>
    <t>CARTER KIT CS600 (P021015132)</t>
  </si>
  <si>
    <t>EC-HC-152/LA</t>
  </si>
  <si>
    <t>CORTASETOS HC-152 20</t>
  </si>
  <si>
    <t>110126171357612</t>
  </si>
  <si>
    <t>EC-43301330830</t>
  </si>
  <si>
    <t>PLACA GUIA INTERNA CS680  CS8002</t>
  </si>
  <si>
    <t>110126171425879</t>
  </si>
  <si>
    <t>EC-A021001660</t>
  </si>
  <si>
    <t>CARBURADOR CS600</t>
  </si>
  <si>
    <t>110126171614659</t>
  </si>
  <si>
    <t>EC-V104000910</t>
  </si>
  <si>
    <t>EMPAQUE SILENCIADOR CS600</t>
  </si>
  <si>
    <t>EC-V203000110</t>
  </si>
  <si>
    <t>TORNILLO TENSOR CS680S CS600 CS420</t>
  </si>
  <si>
    <t>110126171834233</t>
  </si>
  <si>
    <t>EC-17722107060</t>
  </si>
  <si>
    <t>BASE RESORTE ARRANCADOR CS680</t>
  </si>
  <si>
    <t>110126171845137</t>
  </si>
  <si>
    <t>EC-C309000030</t>
  </si>
  <si>
    <t>PIN TENSOR CADENA CS680S CS420</t>
  </si>
  <si>
    <t>110126171917913</t>
  </si>
  <si>
    <t>EC-A411000450</t>
  </si>
  <si>
    <t>BOBINA CS600</t>
  </si>
  <si>
    <t>110126171926025</t>
  </si>
  <si>
    <t>110126172002701</t>
  </si>
  <si>
    <t>EC-V651000011</t>
  </si>
  <si>
    <t>ENGRANAJE ANGULAR TENSOR CS680S CS600 CS420 CS3500 (V651000010)</t>
  </si>
  <si>
    <t>110126172149920</t>
  </si>
  <si>
    <t>EC-P021041831</t>
  </si>
  <si>
    <t>ARRANCADOR CS600 (P021015160)</t>
  </si>
  <si>
    <t>110126172220528</t>
  </si>
  <si>
    <t>EC-SRM-22GESU</t>
  </si>
  <si>
    <t>PODADORA HOME SRM-22GESU</t>
  </si>
  <si>
    <t>110126172300043</t>
  </si>
  <si>
    <t>EC-90016205014</t>
  </si>
  <si>
    <t xml:space="preserve">PERNO 5x14 </t>
  </si>
  <si>
    <t>110126172323802</t>
  </si>
  <si>
    <t>EC-17722035430</t>
  </si>
  <si>
    <t>110126172453393</t>
  </si>
  <si>
    <t>EC-A506000112</t>
  </si>
  <si>
    <t>110126172700347</t>
  </si>
  <si>
    <t>EC-A056000221</t>
  </si>
  <si>
    <t>110126172839423</t>
  </si>
  <si>
    <t>EC-V205000400</t>
  </si>
  <si>
    <t>110126173017579</t>
  </si>
  <si>
    <t>EC-12313719830</t>
  </si>
  <si>
    <t>AGUJA BALANCIN DM6110 CS600 420 3500 8002 PPT2400 SRM270 577 757</t>
  </si>
  <si>
    <t>110126173545680</t>
  </si>
  <si>
    <t>EC-17721832631</t>
  </si>
  <si>
    <t>TRINQUETE CS680</t>
  </si>
  <si>
    <t>110126173938948</t>
  </si>
  <si>
    <t>EC-17723419832</t>
  </si>
  <si>
    <t>RESORTE DEL TRINQUETE CS680</t>
  </si>
  <si>
    <t>110126174358160</t>
  </si>
  <si>
    <t>EC-17801205960</t>
  </si>
  <si>
    <t>TRABA DE GATILLO 4605</t>
  </si>
  <si>
    <t>110126174721367</t>
  </si>
  <si>
    <t>EC-C454000181</t>
  </si>
  <si>
    <t>VARRILLA ACELERADOR CS680</t>
  </si>
  <si>
    <t>110126175055431</t>
  </si>
  <si>
    <t>EC-17809037930</t>
  </si>
  <si>
    <t>PALANCA SEGURO ACELERADOR CS3500</t>
  </si>
  <si>
    <t>110126175518215</t>
  </si>
  <si>
    <t>EC-P021016254</t>
  </si>
  <si>
    <t>MANGO POSTERIOR CS680 (P021016250)</t>
  </si>
  <si>
    <t>110126180034320</t>
  </si>
  <si>
    <t>EC-V450000150</t>
  </si>
  <si>
    <t>RESORTE DE COMPRESION CS680-CS600</t>
  </si>
  <si>
    <t>110126180210822</t>
  </si>
  <si>
    <t>EC-V420000530</t>
  </si>
  <si>
    <t>AMORTIGUADOR CS 680</t>
  </si>
  <si>
    <t>EC-16340032430</t>
  </si>
  <si>
    <t>INTERRUPTOR DE ENCENDIDO CS680</t>
  </si>
  <si>
    <t>110127103738270</t>
  </si>
  <si>
    <t>EC-A504000190</t>
  </si>
  <si>
    <t>RESORTE DE ARRANCADOR Y CAJA 577,757 (22155-75410)</t>
  </si>
  <si>
    <t>110127103946955</t>
  </si>
  <si>
    <t>EC-V356000490</t>
  </si>
  <si>
    <t>COLLAR DE CAJA ENGRANAJE 22C (72432-13230)</t>
  </si>
  <si>
    <t>110127104315434</t>
  </si>
  <si>
    <t>EC-43021113432</t>
  </si>
  <si>
    <t>CA BARRA DE 3/8 40RC50 40CM/16"</t>
  </si>
  <si>
    <t>110127105118648</t>
  </si>
  <si>
    <t>EC-X602000220</t>
  </si>
  <si>
    <t>HERRAMIENTA LLAVE T 4mm (22155-96531)</t>
  </si>
  <si>
    <t>110127105841581</t>
  </si>
  <si>
    <t>EC-P021031651</t>
  </si>
  <si>
    <t>KIT MOTOR RECONSTRUCCION B45 (P021031650)</t>
  </si>
  <si>
    <t>110127120623832</t>
  </si>
  <si>
    <t>EC-72LPX60CQ</t>
  </si>
  <si>
    <t>CADENA 16"</t>
  </si>
  <si>
    <t>110127123851223</t>
  </si>
  <si>
    <t>EC-60405105560</t>
  </si>
  <si>
    <t>MANDRIL EDR-210</t>
  </si>
  <si>
    <t>110127124044964</t>
  </si>
  <si>
    <t>EC-A300000781</t>
  </si>
  <si>
    <t>SILENCIADOR CS680</t>
  </si>
  <si>
    <t>110127124231512</t>
  </si>
  <si>
    <t>EC-V104000920</t>
  </si>
  <si>
    <t>EMPAQUE SILENCIADOR CS680</t>
  </si>
  <si>
    <t>110127124405862</t>
  </si>
  <si>
    <t>EC-90060300005</t>
  </si>
  <si>
    <t>ARANDELA DE TRINQUETE CS8002,CS680,CS3600,CS420,CS3500</t>
  </si>
  <si>
    <t>110127124827195</t>
  </si>
  <si>
    <t>EC-43302116430</t>
  </si>
  <si>
    <t>CA CUBIERTA DE EMBRAGUE CS1201</t>
  </si>
  <si>
    <t>110127125025771</t>
  </si>
  <si>
    <t>EC-43301910631</t>
  </si>
  <si>
    <t>TUERCA BARRA CS1201</t>
  </si>
  <si>
    <t>110127125254362</t>
  </si>
  <si>
    <t>EC-43301116430</t>
  </si>
  <si>
    <t>CA ESPARRAGO DE BARRA CS1201</t>
  </si>
  <si>
    <t>110127125643434</t>
  </si>
  <si>
    <t>EC-12211200230</t>
  </si>
  <si>
    <t>DIAFRAGMA CARBURADOR CS1201</t>
  </si>
  <si>
    <t>110127125650579</t>
  </si>
  <si>
    <t>EC-12212300230</t>
  </si>
  <si>
    <t>PALANCA BALANCIN CS1201</t>
  </si>
  <si>
    <t>110127133808202</t>
  </si>
  <si>
    <t>EC-12534408560</t>
  </si>
  <si>
    <t>TORNILLO RELANTIN 4300</t>
  </si>
  <si>
    <t>110127134358331</t>
  </si>
  <si>
    <t>EC-C450000042</t>
  </si>
  <si>
    <t>GATILLO ACELERADOR  CS680</t>
  </si>
  <si>
    <t>110127153611599</t>
  </si>
  <si>
    <t>EC-X411000960</t>
  </si>
  <si>
    <t>CUCHILLA ACC CORTACETOS 40"</t>
  </si>
  <si>
    <t>110127160348626</t>
  </si>
  <si>
    <t>EC-C535000760</t>
  </si>
  <si>
    <t xml:space="preserve">SOPORTE (B) BP35 C53500850 </t>
  </si>
  <si>
    <t>110129102815984</t>
  </si>
  <si>
    <t>EC-10010055931</t>
  </si>
  <si>
    <t>CIGUEÑAL SHP-800</t>
  </si>
  <si>
    <t>110207181356778</t>
  </si>
  <si>
    <t>EC-CS-680S-70LA</t>
  </si>
  <si>
    <t>MOTOSIERRA CS-680-70 CON BARRA Y CADENA</t>
  </si>
  <si>
    <t>110209122843162</t>
  </si>
  <si>
    <t>EC-C051000572</t>
  </si>
  <si>
    <t>CAJA ENGRANAJE BP35 (72005-13010) (C051000570)</t>
  </si>
  <si>
    <t>110209123918947</t>
  </si>
  <si>
    <t>EC-A520000080</t>
  </si>
  <si>
    <t>POLEA DE ARRANCADOR C230 (70064-75310)</t>
  </si>
  <si>
    <t>110211104936834</t>
  </si>
  <si>
    <t>EC-V356000352</t>
  </si>
  <si>
    <t>COLLAR DE EMBRAGUE BOMBA CS420</t>
  </si>
  <si>
    <t>110211133331802</t>
  </si>
  <si>
    <t>EC-P021022590</t>
  </si>
  <si>
    <t>VOLANTE 757 (22169-71100)</t>
  </si>
  <si>
    <t>110216120502701</t>
  </si>
  <si>
    <t>EC-T230XREMC</t>
  </si>
  <si>
    <t>PODADORA T230</t>
  </si>
  <si>
    <t>110217100339043</t>
  </si>
  <si>
    <t>EC-A411000550</t>
  </si>
  <si>
    <t>BOBINA EB500</t>
  </si>
  <si>
    <t>EC-C535000630</t>
  </si>
  <si>
    <t>PROTECTOR DE PERNO (B) C270 (22024-13291)</t>
  </si>
  <si>
    <t>110217105825277</t>
  </si>
  <si>
    <t>EC-10021227930</t>
  </si>
  <si>
    <t>SELLO DE ACEITE, RETEN SRM4605</t>
  </si>
  <si>
    <t>110217110147422</t>
  </si>
  <si>
    <t>EC-10021302830</t>
  </si>
  <si>
    <t>110217111253479</t>
  </si>
  <si>
    <t>EC-P021039241</t>
  </si>
  <si>
    <t>CAJA DE ENGRANAJE C270 (C051000480) (P021039240)</t>
  </si>
  <si>
    <t>110217115217924</t>
  </si>
  <si>
    <t>EC-A011001310</t>
  </si>
  <si>
    <t>CIGUEÑAL DM6110 (........10010006210)</t>
  </si>
  <si>
    <t>110217121018661</t>
  </si>
  <si>
    <t>EC-A052000470</t>
  </si>
  <si>
    <t>POLEA COMPLETA DM6110 (17720206210)</t>
  </si>
  <si>
    <t>110217121538009</t>
  </si>
  <si>
    <t>EC-25001102011</t>
  </si>
  <si>
    <t>EMPAQUE TAPA DE TANQUE DM6110</t>
  </si>
  <si>
    <t>110217122004972</t>
  </si>
  <si>
    <t>EC-25001708013</t>
  </si>
  <si>
    <t>TANQUE QUIMICO 23L DM6110</t>
  </si>
  <si>
    <t>110217131243722</t>
  </si>
  <si>
    <t>EC-A021000742</t>
  </si>
  <si>
    <t>CARBURADOR HC-150 (A021000740) (..741)</t>
  </si>
  <si>
    <t>110217131600438</t>
  </si>
  <si>
    <t>EC-P021007772</t>
  </si>
  <si>
    <t>110217132120659</t>
  </si>
  <si>
    <t>EC-A052000160</t>
  </si>
  <si>
    <t>POLEA CON TRINQUETE ARRANCADOR HC-150</t>
  </si>
  <si>
    <t>110217132634516</t>
  </si>
  <si>
    <t>EC-17500905131</t>
  </si>
  <si>
    <t>ZAPATA DE EMBRAGUE HC-150</t>
  </si>
  <si>
    <t>110217133007346</t>
  </si>
  <si>
    <t>EC-A101000090</t>
  </si>
  <si>
    <t>110218171718047</t>
  </si>
  <si>
    <t>EC-21001304111</t>
  </si>
  <si>
    <t>TUBO ACORDEON DM6110</t>
  </si>
  <si>
    <t>EC-P021008630</t>
  </si>
  <si>
    <t>SILENCIADOR DM6110</t>
  </si>
  <si>
    <t>110222153549384</t>
  </si>
  <si>
    <t>EC-14551006211</t>
  </si>
  <si>
    <t>110223164851244</t>
  </si>
  <si>
    <t>EC-35810001111</t>
  </si>
  <si>
    <t>LLAVE DE PASO DM6110</t>
  </si>
  <si>
    <t>110223165532507</t>
  </si>
  <si>
    <t>EC-35791100111</t>
  </si>
  <si>
    <t>SUJETADOR DE CAUCHO TUBO DM6110</t>
  </si>
  <si>
    <t>110224125547567</t>
  </si>
  <si>
    <t>EC-12411511120</t>
  </si>
  <si>
    <t>RESORTE RODELA B45-B530-B45L (20020-81150)</t>
  </si>
  <si>
    <t>110225140418939</t>
  </si>
  <si>
    <t>EC-99944200904</t>
  </si>
  <si>
    <t>CA CABEZAL SPEED FEED CURVED SHAFT GT-22 SRM22</t>
  </si>
  <si>
    <t>110225140857259</t>
  </si>
  <si>
    <t>EC-43021531733</t>
  </si>
  <si>
    <t>CA BARRA GUIA 70CM</t>
  </si>
  <si>
    <t>110225141410070</t>
  </si>
  <si>
    <t>EC-A411000130</t>
  </si>
  <si>
    <t>BOBINA HC 150  EDR210</t>
  </si>
  <si>
    <t>110225141644947</t>
  </si>
  <si>
    <t>EC-A021002010</t>
  </si>
  <si>
    <t>CARBURADOR EB 500</t>
  </si>
  <si>
    <t>110225141920947</t>
  </si>
  <si>
    <t>EC-70602040771</t>
  </si>
  <si>
    <t>JUEGO DE EMPAQUES BOMBA SHP800</t>
  </si>
  <si>
    <t>110225142109663</t>
  </si>
  <si>
    <t>EC-70602038720</t>
  </si>
  <si>
    <t>EMPAQUE BOMBA SHP 800</t>
  </si>
  <si>
    <t>110225143919541</t>
  </si>
  <si>
    <t>EC-70602009970</t>
  </si>
  <si>
    <t>CA TAPON BOMBA SHP800</t>
  </si>
  <si>
    <t>110225151852161</t>
  </si>
  <si>
    <t>EC-70615001951</t>
  </si>
  <si>
    <t>VISOR ACEITE SHP800</t>
  </si>
  <si>
    <t>110311102339030</t>
  </si>
  <si>
    <t>EC-C320000370</t>
  </si>
  <si>
    <t>CA MANDO DEL FRENO MOTOSIERRA 757 (22169-54650)</t>
  </si>
  <si>
    <t>110323112839023</t>
  </si>
  <si>
    <t>EC-569023</t>
  </si>
  <si>
    <t>VALVULA DE LA CAMARA DE PRESION SP40BPS</t>
  </si>
  <si>
    <t>110323113300436</t>
  </si>
  <si>
    <t>EC-569028</t>
  </si>
  <si>
    <t>CAMARA DE PRESION SP40BPS</t>
  </si>
  <si>
    <t>110323113919204</t>
  </si>
  <si>
    <t>EC-569024</t>
  </si>
  <si>
    <t>CILINDRO SP40BPS</t>
  </si>
  <si>
    <t>110323115103681</t>
  </si>
  <si>
    <t>EC-569020</t>
  </si>
  <si>
    <t>EMPAQUE KIT (ANILLOS) SP40BPS</t>
  </si>
  <si>
    <t>110323152159746</t>
  </si>
  <si>
    <t>EC-99944100482</t>
  </si>
  <si>
    <t>BOQUILLA LATON SP40BPS</t>
  </si>
  <si>
    <t>110323153603173</t>
  </si>
  <si>
    <t>EC-28D8TW3892</t>
  </si>
  <si>
    <t>BARRA 70CM 28" 3/8 0.058  CS680S</t>
  </si>
  <si>
    <t>110323155108023</t>
  </si>
  <si>
    <t>EC-24D8TW3884</t>
  </si>
  <si>
    <t>BARRA 60CM 3/8"/0.58" CS600</t>
  </si>
  <si>
    <t>110323155602303</t>
  </si>
  <si>
    <t>EC-20D8TW3872</t>
  </si>
  <si>
    <t>CA BARRA 50CM 3/8 /0.58  CS600 (7108)</t>
  </si>
  <si>
    <t>110323160145303</t>
  </si>
  <si>
    <t>EC-10505</t>
  </si>
  <si>
    <t>ROLLO NYLON SHINDAIWA 5LB 0.105" (7124)</t>
  </si>
  <si>
    <t>110323171157775</t>
  </si>
  <si>
    <t>EC-313105055</t>
  </si>
  <si>
    <t>ROLLO NYLON ECHO 3LB 0.105 (7121)</t>
  </si>
  <si>
    <t>EC-10503</t>
  </si>
  <si>
    <t>ROLLO NYLON SHINDAIWA 3LB 0.105" (7123)</t>
  </si>
  <si>
    <t>110324091945213</t>
  </si>
  <si>
    <t>EC-450093990</t>
  </si>
  <si>
    <t>CONECTOR GIRATORIO ES726</t>
  </si>
  <si>
    <t>110325163151071</t>
  </si>
  <si>
    <t>EC-P021002801</t>
  </si>
  <si>
    <t>AISLADOR ADMISION CS680 (P021002800)</t>
  </si>
  <si>
    <t>110325164337346</t>
  </si>
  <si>
    <t>EC-10000060730</t>
  </si>
  <si>
    <t>PISTON KIT CS1201</t>
  </si>
  <si>
    <t>110328141954984</t>
  </si>
  <si>
    <t>EC-A030000570</t>
  </si>
  <si>
    <t>SILENCIADOR COMPLETO 488</t>
  </si>
  <si>
    <t>110330100706181</t>
  </si>
  <si>
    <t>EC-E025000260</t>
  </si>
  <si>
    <t>LANZA CON BOQUILLA AJUSTABLE</t>
  </si>
  <si>
    <t>110330101127251</t>
  </si>
  <si>
    <t>EC-A052000011</t>
  </si>
  <si>
    <t>110330101511219</t>
  </si>
  <si>
    <t>EC-99944100471</t>
  </si>
  <si>
    <t>CA KIT REPARACION, MANGUITO, VALVULAS SP40BPS</t>
  </si>
  <si>
    <t>110330101859891</t>
  </si>
  <si>
    <t>EC-569002</t>
  </si>
  <si>
    <t>TAPA Y FILTRO DE TANQUE QUIMICO SP40BPS (99944100473)</t>
  </si>
  <si>
    <t>110330102141563</t>
  </si>
  <si>
    <t>EC-99944100475</t>
  </si>
  <si>
    <t>PISTON KIT SP40BPS (569004)</t>
  </si>
  <si>
    <t>110330104254796</t>
  </si>
  <si>
    <t>EC-99944100484</t>
  </si>
  <si>
    <t>BOQUILLA TIPO ABANICO SP40BPS (569012)</t>
  </si>
  <si>
    <t>110330104544825</t>
  </si>
  <si>
    <t>EC-99944100485</t>
  </si>
  <si>
    <t>BOQUILLAS KIT (569013)</t>
  </si>
  <si>
    <t>110330105352670</t>
  </si>
  <si>
    <t>EC-99944100486</t>
  </si>
  <si>
    <t>O-RING KIT SP40BPS (569014)</t>
  </si>
  <si>
    <t>110330105745219</t>
  </si>
  <si>
    <t>EC-99944100480</t>
  </si>
  <si>
    <t>CA LANZA DE FUMIGACION SP40BPS (569008)</t>
  </si>
  <si>
    <t>110330110229629</t>
  </si>
  <si>
    <t>EC-569007</t>
  </si>
  <si>
    <t>MANGUERA SP40BPS</t>
  </si>
  <si>
    <t>EC-6450061</t>
  </si>
  <si>
    <t xml:space="preserve">ACEITE ECHO POWER BLEND 2T x LT </t>
  </si>
  <si>
    <t>EC-83003</t>
  </si>
  <si>
    <t>ACEITE LIMPIADOR RED ARMOR FD 2T (7104)</t>
  </si>
  <si>
    <t>110331100732495</t>
  </si>
  <si>
    <t>EC-6450009</t>
  </si>
  <si>
    <t>TAZA PARA MEDIR ACEITE</t>
  </si>
  <si>
    <t>EC-315105055</t>
  </si>
  <si>
    <t>ROLLO NYLON  ECHO 5LB.105" REDONDO NYL (7122)</t>
  </si>
  <si>
    <t>EC-A033000330</t>
  </si>
  <si>
    <t>TAPA DE COMBUSTIBLE B530,B450,C350,C230 (70168-85201)</t>
  </si>
  <si>
    <t>110413093856551</t>
  </si>
  <si>
    <t>EC-P021022530</t>
  </si>
  <si>
    <t>CARTER C 757 (22169-21503)</t>
  </si>
  <si>
    <t>EC-61031507130</t>
  </si>
  <si>
    <t>ESPACIADOR CAJA DE ENGRANAJE SRM4300</t>
  </si>
  <si>
    <t>110413111150961</t>
  </si>
  <si>
    <t>EC-X602000150</t>
  </si>
  <si>
    <t>LLAVE DE BUJIA C230 C270</t>
  </si>
  <si>
    <t>110414092004747</t>
  </si>
  <si>
    <t>EC-CS-8002-80LA</t>
  </si>
  <si>
    <t>MOTOSIERRA CS-8002-80 CON BARRA Y CADENA</t>
  </si>
  <si>
    <t>110429152222690</t>
  </si>
  <si>
    <t>EC-P021033200</t>
  </si>
  <si>
    <t>HERRAMIENTAS KIT B450 (72547-91100)</t>
  </si>
  <si>
    <t>EC-91VXL57X</t>
  </si>
  <si>
    <t>CADENA 16" 40CM 3/8" 0.058" CS3500</t>
  </si>
  <si>
    <t>110502155236976</t>
  </si>
  <si>
    <t>EC-12436112710</t>
  </si>
  <si>
    <t>EMPAQUE BOMBA CARBURADOR SHP800</t>
  </si>
  <si>
    <t>110502155835932</t>
  </si>
  <si>
    <t>EC-12436412710</t>
  </si>
  <si>
    <t>DIAFRAGMA BOMBA GASOLINA SHP800</t>
  </si>
  <si>
    <t>110502160944767</t>
  </si>
  <si>
    <t>EC-13001642231</t>
  </si>
  <si>
    <t>EMPAQUE AISLADOR (B) SRM4605</t>
  </si>
  <si>
    <t>110502162300741</t>
  </si>
  <si>
    <t>EC-A320000890</t>
  </si>
  <si>
    <t>CUBIERTA SILENCIADOR SRM4605</t>
  </si>
  <si>
    <t>110502163021051</t>
  </si>
  <si>
    <t>EC-13192443130</t>
  </si>
  <si>
    <t>AMORTIGUADOR TANQUE SRM4605</t>
  </si>
  <si>
    <t>110502164329381</t>
  </si>
  <si>
    <t>EC-61020543131</t>
  </si>
  <si>
    <t>CUBIERTA EMBRAGUE SRM4605</t>
  </si>
  <si>
    <t>110502165230623</t>
  </si>
  <si>
    <t>EC-61023904130</t>
  </si>
  <si>
    <t>ARANDELAS SEGURIDAD DE CAJA SRM4300</t>
  </si>
  <si>
    <t>110502180009010</t>
  </si>
  <si>
    <t>EC-70602004970</t>
  </si>
  <si>
    <t>O-RING TAPA DE CARTER DE BOMBA SHP800</t>
  </si>
  <si>
    <t>110503090900791</t>
  </si>
  <si>
    <t>EC-70602013250</t>
  </si>
  <si>
    <t>TAMBOR EMBRAGUE SHP800</t>
  </si>
  <si>
    <t>110503091524723</t>
  </si>
  <si>
    <t>EC-70602016970</t>
  </si>
  <si>
    <t>RETEN DE CARTER BIELA SHP800</t>
  </si>
  <si>
    <t>110503092442470</t>
  </si>
  <si>
    <t>EC-70602028970</t>
  </si>
  <si>
    <t>RETEN CUBIERTA DE EMBRAGUE SHP800</t>
  </si>
  <si>
    <t>EC-70602031A13</t>
  </si>
  <si>
    <t>VASTAGO DE EMBOLO SHP800</t>
  </si>
  <si>
    <t>110503093859986</t>
  </si>
  <si>
    <t>EC-70602050000</t>
  </si>
  <si>
    <t>VALVULA KIT DE EMBOLO SHP800</t>
  </si>
  <si>
    <t>110503094926669</t>
  </si>
  <si>
    <t>EC-90016205025</t>
  </si>
  <si>
    <t>PERNO DE SUJECION (COM) SRM4605,SRM4300,SRM3605</t>
  </si>
  <si>
    <t>110503095617246</t>
  </si>
  <si>
    <t>EC-90024205057</t>
  </si>
  <si>
    <t>TORNILLO SRM4605</t>
  </si>
  <si>
    <t>110503100115939</t>
  </si>
  <si>
    <t>EC-90050000005</t>
  </si>
  <si>
    <t>TUERCA DE AISLADOR, MAMUBRIO, PROTEC DESPOJO SRM4605</t>
  </si>
  <si>
    <t>110503123327555</t>
  </si>
  <si>
    <t>EC-P022007050</t>
  </si>
  <si>
    <t>PERNO DE SUJECION CAJA ENGRANAJE SRM4300</t>
  </si>
  <si>
    <t>110503123911473</t>
  </si>
  <si>
    <t>EC-P022007060</t>
  </si>
  <si>
    <t>PERNO SEGURO CAJA SRM4300</t>
  </si>
  <si>
    <t>EC-P022007110</t>
  </si>
  <si>
    <t>PERNO DE LA ABRAZADERA SRM4300</t>
  </si>
  <si>
    <t>110503130047692</t>
  </si>
  <si>
    <t>EC-P022007120</t>
  </si>
  <si>
    <t>ESPACIADOR (B) SRM4300</t>
  </si>
  <si>
    <t>110504132720895</t>
  </si>
  <si>
    <t>EC-A409000620</t>
  </si>
  <si>
    <t>VOLANTE BP35</t>
  </si>
  <si>
    <t>110504154723722</t>
  </si>
  <si>
    <t>EC-P021027031</t>
  </si>
  <si>
    <t>KIT MOTOR RECONSTRUCCION C350 (P021027030)</t>
  </si>
  <si>
    <t>110504155942129</t>
  </si>
  <si>
    <t>EC-P004002680</t>
  </si>
  <si>
    <t>VALVULA DESLIZANTE DE CARBURADOR B530</t>
  </si>
  <si>
    <t>110504161013542</t>
  </si>
  <si>
    <t>EC-V652000090</t>
  </si>
  <si>
    <t>ENGRANAJE SINFIN ACC PODARRAMA P230 M230</t>
  </si>
  <si>
    <t>110504161735225</t>
  </si>
  <si>
    <t>EC-9311503010</t>
  </si>
  <si>
    <t>CHAVETA B530</t>
  </si>
  <si>
    <t>110504162857128</t>
  </si>
  <si>
    <t>EC-70617050720</t>
  </si>
  <si>
    <t>TAPA DE LA BOQUILLA SHP800</t>
  </si>
  <si>
    <t>110504164144306</t>
  </si>
  <si>
    <t>EC-70617052970</t>
  </si>
  <si>
    <t>O-RING DE BOQUILLA SHP800</t>
  </si>
  <si>
    <t>EC-70604062621</t>
  </si>
  <si>
    <t>VALVULA DE PASO SHP800</t>
  </si>
  <si>
    <t>110504174745668</t>
  </si>
  <si>
    <t>EC-E025000560</t>
  </si>
  <si>
    <t>BOQUILLA AJUSTABLE SHP800 (E025000470)</t>
  </si>
  <si>
    <t>110509123207107</t>
  </si>
  <si>
    <t>EC-V203000610</t>
  </si>
  <si>
    <t>PERNO PROTECTOR DESPOJOS B530 (V203000610)</t>
  </si>
  <si>
    <t>110512125513549</t>
  </si>
  <si>
    <t>EC-P021034100</t>
  </si>
  <si>
    <t>EMBRAGUE BP35</t>
  </si>
  <si>
    <t>110531081248449</t>
  </si>
  <si>
    <t>EC-V265000240</t>
  </si>
  <si>
    <t>TUERCA PUNTA CIGUE 757 (22169-51170)</t>
  </si>
  <si>
    <t>110627114713573</t>
  </si>
  <si>
    <t>EC-P021012810</t>
  </si>
  <si>
    <t>ABRAZADERA COMPLETA DE LA UNION SRM4605</t>
  </si>
  <si>
    <t>110705153440945</t>
  </si>
  <si>
    <t>EC-P021010596</t>
  </si>
  <si>
    <t>MANGO POSTERIOR CS420 (P021010593)</t>
  </si>
  <si>
    <t>110705154709610</t>
  </si>
  <si>
    <t>EC-35115535430</t>
  </si>
  <si>
    <t>CUBIERTA MANGO CS420</t>
  </si>
  <si>
    <t>110705160822843</t>
  </si>
  <si>
    <t>EC-90025304014</t>
  </si>
  <si>
    <t>TORNILLO 4x14 CS420</t>
  </si>
  <si>
    <t>110705164529991</t>
  </si>
  <si>
    <t>EC-C460000072</t>
  </si>
  <si>
    <t>TRABA DE ACELERADOR CS420</t>
  </si>
  <si>
    <t>110705165033226</t>
  </si>
  <si>
    <t>EC-C450000213</t>
  </si>
  <si>
    <t>GATILLO ACELERADOR CS420 (C450000212)</t>
  </si>
  <si>
    <t>110705165750013</t>
  </si>
  <si>
    <t>EC-V452000260</t>
  </si>
  <si>
    <t>CA RESORTE GATILLO ACELERADOR CS420</t>
  </si>
  <si>
    <t>110705170441279</t>
  </si>
  <si>
    <t>EC-90034540030</t>
  </si>
  <si>
    <t>CA PASADOR ÉLASTICO CS420</t>
  </si>
  <si>
    <t>110801133620826</t>
  </si>
  <si>
    <t>EC-43700037530</t>
  </si>
  <si>
    <t>BOMBA ACEITE COMPLETA CS680</t>
  </si>
  <si>
    <t>110801150010876</t>
  </si>
  <si>
    <t>EC-C022000020</t>
  </si>
  <si>
    <t>BOMBA ACEITE CS420</t>
  </si>
  <si>
    <t>110801150355034</t>
  </si>
  <si>
    <t>EC-70602056411</t>
  </si>
  <si>
    <t>CAMARA DE AIRE SHP800</t>
  </si>
  <si>
    <t>BR-CAT-SC3265</t>
  </si>
  <si>
    <t>Agropecuaria.xlsm</t>
  </si>
  <si>
    <t>BRASIL</t>
  </si>
  <si>
    <t>CHIPPER/SHREDDERS SC3265</t>
  </si>
  <si>
    <t>CHIPPER/SHEDDERS</t>
  </si>
  <si>
    <t>CHIPEADORAS</t>
  </si>
  <si>
    <t>BEAR CAT</t>
  </si>
  <si>
    <t>110803132909340</t>
  </si>
  <si>
    <t>BR-CAT-74548-00</t>
  </si>
  <si>
    <t>KIT, SABRE TOOTH BLADE</t>
  </si>
  <si>
    <t>REPUESTOS CHIPPER</t>
  </si>
  <si>
    <t>110803133128992</t>
  </si>
  <si>
    <t>BR-CAT-72780</t>
  </si>
  <si>
    <t>KIT,.155 ROUND STRING (10)</t>
  </si>
  <si>
    <t>110803133606829</t>
  </si>
  <si>
    <t>BR-CAT-73060</t>
  </si>
  <si>
    <t>KIT, TRIMMER BLADE</t>
  </si>
  <si>
    <t>110803154842600</t>
  </si>
  <si>
    <t>EC-10101055930</t>
  </si>
  <si>
    <t>EMPAQUE CILINDRO SHP-800</t>
  </si>
  <si>
    <t>110803155106745</t>
  </si>
  <si>
    <t>EC-P004002730</t>
  </si>
  <si>
    <t>AGUJA JET B530</t>
  </si>
  <si>
    <t>110803155249534</t>
  </si>
  <si>
    <t>EC-17501230831</t>
  </si>
  <si>
    <t>COJINETE DE AGUJAS EMBRAGUE CS8002</t>
  </si>
  <si>
    <t>110803155445801</t>
  </si>
  <si>
    <t>EC-43700632330</t>
  </si>
  <si>
    <t>KIT TORNILLO SIN FIN BOMBA CS-680 CS-6702</t>
  </si>
  <si>
    <t>110803155655500</t>
  </si>
  <si>
    <t>EC-43706319930</t>
  </si>
  <si>
    <t>ENGRANAJE SINFIN CS-680</t>
  </si>
  <si>
    <t>110907160700556</t>
  </si>
  <si>
    <t>EC-P003002210</t>
  </si>
  <si>
    <t>AGUJA DE REGULACION ALTA CS8002</t>
  </si>
  <si>
    <t>110907162157772</t>
  </si>
  <si>
    <t>BR-CAT-76206-12</t>
  </si>
  <si>
    <t>Criba para humedos mod. SC3305, SC3265, SC3342</t>
  </si>
  <si>
    <t>EC-99909-55113</t>
  </si>
  <si>
    <t>ACEITE SHINDAIWA PREMIUM 2-TIEMPOS 100ML</t>
  </si>
  <si>
    <t>110919124457607</t>
  </si>
  <si>
    <t>EC-32D8PS3805</t>
  </si>
  <si>
    <t>BARRA 80CM 32" 3/8 0.58 CS8002 (7109)</t>
  </si>
  <si>
    <t>110922145740789</t>
  </si>
  <si>
    <t>EC-10021232430</t>
  </si>
  <si>
    <t>RETEN CIGUIEÑAL CS680</t>
  </si>
  <si>
    <t>110926101110631</t>
  </si>
  <si>
    <t>EC-CS-600-60LA</t>
  </si>
  <si>
    <t>110926161841481</t>
  </si>
  <si>
    <t>EC-C044000640</t>
  </si>
  <si>
    <t>PALANCA ACELERADOR COMP C270</t>
  </si>
  <si>
    <t>110927130640186</t>
  </si>
  <si>
    <t>EC-P021017220</t>
  </si>
  <si>
    <t>FRENO COMPLETO CS420</t>
  </si>
  <si>
    <t>110927132620264</t>
  </si>
  <si>
    <t>EC-10001212331</t>
  </si>
  <si>
    <t>COJINETE DE AGUJAS DE TAMBOR CS420</t>
  </si>
  <si>
    <t>110928112103964</t>
  </si>
  <si>
    <t>EC-P021028840</t>
  </si>
  <si>
    <t>CAJA DE ENGRANAJE PODADORA DE ALTURA</t>
  </si>
  <si>
    <t>110928152623158</t>
  </si>
  <si>
    <t>EC-V000000130</t>
  </si>
  <si>
    <t>CA PIÑON CONICO CON VASTAGO P230</t>
  </si>
  <si>
    <t>110928180021537</t>
  </si>
  <si>
    <t>EC-V356000480</t>
  </si>
  <si>
    <t>COLLAR C230</t>
  </si>
  <si>
    <t>110929102013837</t>
  </si>
  <si>
    <t>EC-89770819835</t>
  </si>
  <si>
    <t>HERRAMIENTA EXTRACTOR PIÑON CS680</t>
  </si>
  <si>
    <t>110929113945315</t>
  </si>
  <si>
    <t>EC-22400010610</t>
  </si>
  <si>
    <t>PISTOLA FUMIGACION ES726 SHP800 (1123300)</t>
  </si>
  <si>
    <t>111005100815023</t>
  </si>
  <si>
    <t>EC-A130000430</t>
  </si>
  <si>
    <t>CILINDRO EDR-210</t>
  </si>
  <si>
    <t>111024162509834</t>
  </si>
  <si>
    <t>EC-P021010642</t>
  </si>
  <si>
    <t>FRENO COMPLETO CS680S</t>
  </si>
  <si>
    <t>111024163134486</t>
  </si>
  <si>
    <t>EC-35161638130</t>
  </si>
  <si>
    <t>TAPA DE LA MANIJA CS680S</t>
  </si>
  <si>
    <t>111101101209321</t>
  </si>
  <si>
    <t>EC-J420000080</t>
  </si>
  <si>
    <t>PLACA SWITCH 757</t>
  </si>
  <si>
    <t>111108123846541</t>
  </si>
  <si>
    <t>EC-43301402830</t>
  </si>
  <si>
    <t>PIN TENSOR DE CADENA CS8002</t>
  </si>
  <si>
    <t>111108152947054</t>
  </si>
  <si>
    <t>EC-43301611031</t>
  </si>
  <si>
    <t>TORNILLO TENSOR DE CADENA DE CS8002</t>
  </si>
  <si>
    <t>111108154001682</t>
  </si>
  <si>
    <t>EC-43302811030</t>
  </si>
  <si>
    <t>CLIP TENSOR DE CADENA CS8002</t>
  </si>
  <si>
    <t>111108161853414</t>
  </si>
  <si>
    <t>EC-A051000982</t>
  </si>
  <si>
    <t>ARRANCADOR CS420</t>
  </si>
  <si>
    <t>111108164245534</t>
  </si>
  <si>
    <t>EC-A556001270</t>
  </si>
  <si>
    <t>TAMBOR EMBRAGUE CS420 PARA PIÑON FLOTANTE</t>
  </si>
  <si>
    <t>111108170105684</t>
  </si>
  <si>
    <t>EC-P021007312</t>
  </si>
  <si>
    <t>FRENO CS8002</t>
  </si>
  <si>
    <t>111108174133778</t>
  </si>
  <si>
    <t>EC-P021028850</t>
  </si>
  <si>
    <t>MANGUERA ACEITE P230</t>
  </si>
  <si>
    <t>EC-V043000420</t>
  </si>
  <si>
    <t>CABLE ACELERADOR C270</t>
  </si>
  <si>
    <t>111114100203694</t>
  </si>
  <si>
    <t>EC-P022007000</t>
  </si>
  <si>
    <t>PERNO SUJETADOR DEL COLGADOR SRM4300</t>
  </si>
  <si>
    <t>111114101706644</t>
  </si>
  <si>
    <t>EC-P022007210</t>
  </si>
  <si>
    <t>VINCHA SUJETA CABLE SRM4300</t>
  </si>
  <si>
    <t>111114102615096</t>
  </si>
  <si>
    <t>EC-P022007220</t>
  </si>
  <si>
    <t>PERNO UNION MOTOR SRM4300</t>
  </si>
  <si>
    <t>111114104908529</t>
  </si>
  <si>
    <t>EC-V203000351</t>
  </si>
  <si>
    <t>PERNOS MOTOR-EJE B450 (V203000350)</t>
  </si>
  <si>
    <t>111121121055083</t>
  </si>
  <si>
    <t>EC-70602039720</t>
  </si>
  <si>
    <t>EMPAQUE GRASERO SHP800</t>
  </si>
  <si>
    <t>111121122714600</t>
  </si>
  <si>
    <t>EC-70602041720</t>
  </si>
  <si>
    <t>ANILLO DE GRASA SHP-800</t>
  </si>
  <si>
    <t>111121154115814</t>
  </si>
  <si>
    <t>EC-P021001102</t>
  </si>
  <si>
    <t>PISTON KIT EDR-210 (P021001101)</t>
  </si>
  <si>
    <t>111121154927194</t>
  </si>
  <si>
    <t>EC-17501830830</t>
  </si>
  <si>
    <t>RESORTE DE EMBRAGUE CS8002</t>
  </si>
  <si>
    <t>111121161439760</t>
  </si>
  <si>
    <t>EC-V401000050</t>
  </si>
  <si>
    <t>AMORTIGUADOR DERECHO CS680</t>
  </si>
  <si>
    <t>111121164235735</t>
  </si>
  <si>
    <t>EC-C328000080</t>
  </si>
  <si>
    <t>BANDA FRENO CS420</t>
  </si>
  <si>
    <t>BR-CAT-SC2170</t>
  </si>
  <si>
    <t>CHIPPER/SHREDDERS SC2170</t>
  </si>
  <si>
    <t>BR-CAT-CH4400</t>
  </si>
  <si>
    <t>CHIPPER TIPO REMOLQUE CH4400</t>
  </si>
  <si>
    <t>111123124815001</t>
  </si>
  <si>
    <t>BR-CAT-70089</t>
  </si>
  <si>
    <t>KIT ACCESORIO DE CORTE 70089</t>
  </si>
  <si>
    <t>111123125639883</t>
  </si>
  <si>
    <t>BR-CAT-70738</t>
  </si>
  <si>
    <t>CUCHILLAS KIT, SC3305 SC3265</t>
  </si>
  <si>
    <t>111123130420913</t>
  </si>
  <si>
    <t>BR-CAT-77022-00</t>
  </si>
  <si>
    <t>KIT, DESFIBRADOR PARA SC2170</t>
  </si>
  <si>
    <t>111123131103177</t>
  </si>
  <si>
    <t>BR-CAT-71381</t>
  </si>
  <si>
    <t>KIT, CUCHILLA DESFIBRADORA</t>
  </si>
  <si>
    <t>111123131718532</t>
  </si>
  <si>
    <t>BR-CAT-70973</t>
  </si>
  <si>
    <t>KIT, DESFIBRADOR 70973 SC3305</t>
  </si>
  <si>
    <t>REPUESTOS CHIPPER/SHEDDERS</t>
  </si>
  <si>
    <t>111123132548157</t>
  </si>
  <si>
    <t>BR-CAT-72704-12</t>
  </si>
  <si>
    <t>CA CABEZAL DE NYLON PARA WT190</t>
  </si>
  <si>
    <t>111123133100382</t>
  </si>
  <si>
    <t>BR-CAT-12390</t>
  </si>
  <si>
    <t>ROLLO DE NYLON 1LB PARA WT-190</t>
  </si>
  <si>
    <t>111201094307160</t>
  </si>
  <si>
    <t>BR-CAT-76214-12</t>
  </si>
  <si>
    <t>Criba para humedos mod. SC3206</t>
  </si>
  <si>
    <t>111219164043858</t>
  </si>
  <si>
    <t>EC-P021022030</t>
  </si>
  <si>
    <t>SWITCH ENCENDIDO 757</t>
  </si>
  <si>
    <t>111221091707892</t>
  </si>
  <si>
    <t>EC-P022024760</t>
  </si>
  <si>
    <t>CUBIERTA EMBRAGUE SET SRM4300</t>
  </si>
  <si>
    <t>EC-21560056</t>
  </si>
  <si>
    <t>CABEZAL ECHO SRM-2305-270-3605-4605</t>
  </si>
  <si>
    <t>111221093549322</t>
  </si>
  <si>
    <t>EC-99944900240</t>
  </si>
  <si>
    <t>CUCHILLA HOYADORA 6"</t>
  </si>
  <si>
    <t>111221093906900</t>
  </si>
  <si>
    <t>EC-99944900250</t>
  </si>
  <si>
    <t>CUCHILLA HOYADORA 8"</t>
  </si>
  <si>
    <t>111221094242248</t>
  </si>
  <si>
    <t>EC-99944900260</t>
  </si>
  <si>
    <t>CUCHILLA HOYADORA 10"</t>
  </si>
  <si>
    <t>111221094353823</t>
  </si>
  <si>
    <t>EC-EA-410</t>
  </si>
  <si>
    <t>HOYADORA EA-410</t>
  </si>
  <si>
    <t>HOYADORA</t>
  </si>
  <si>
    <t>111221102419308</t>
  </si>
  <si>
    <t>EC-P005001140</t>
  </si>
  <si>
    <t>EMPAQUE DIAFRAGMA SRM4300</t>
  </si>
  <si>
    <t>111221102626781</t>
  </si>
  <si>
    <t>EC-12314003930</t>
  </si>
  <si>
    <t>EMPAQUE DIAFRAGMA SRM4605</t>
  </si>
  <si>
    <t>111227112923358</t>
  </si>
  <si>
    <t>EC-P021018110</t>
  </si>
  <si>
    <t>CARTER M ES726</t>
  </si>
  <si>
    <t>111230123850127</t>
  </si>
  <si>
    <t>EC-A356000031</t>
  </si>
  <si>
    <t>RESPIRADERO CS8002 EDR210 CS600 WP1000 HC150</t>
  </si>
  <si>
    <t>120123132950477</t>
  </si>
  <si>
    <t>EC-12A0ED3745</t>
  </si>
  <si>
    <t>BARRA 30CM 12" 3/8 0.050 CS3000</t>
  </si>
  <si>
    <t>120123133836091</t>
  </si>
  <si>
    <t>EC-91VXL45X</t>
  </si>
  <si>
    <t>CADENA 12" PARA CS3000 (91VX45X)</t>
  </si>
  <si>
    <t>EC-16A0ED3757</t>
  </si>
  <si>
    <t>CA BARRA 40CM 16" 3/8 0.50 CS3500</t>
  </si>
  <si>
    <t>EC-21BPX72X</t>
  </si>
  <si>
    <t>CADENA 18" 45CM PARA CS420 (7114)</t>
  </si>
  <si>
    <t>120123145046694</t>
  </si>
  <si>
    <t>EC-73LPX105X</t>
  </si>
  <si>
    <t>CADENA 32" 0.058" 3/8" 80CM CS8002  (73LGX105X)</t>
  </si>
  <si>
    <t>120123150159838</t>
  </si>
  <si>
    <t>EC-17721511120</t>
  </si>
  <si>
    <t>TAMBOR ARRANCADOR DM6110</t>
  </si>
  <si>
    <t>120123151548375</t>
  </si>
  <si>
    <t>EC-P021045341</t>
  </si>
  <si>
    <t>EMPAQUE SUP, PLACA FONDO, UNION TANQUE DM6110 (27011906210) (P021045340)</t>
  </si>
  <si>
    <t>120123151910381</t>
  </si>
  <si>
    <t>EC-C532000210</t>
  </si>
  <si>
    <t>BIELA CAJA ENGRANAJES HT230</t>
  </si>
  <si>
    <t>120123152412212</t>
  </si>
  <si>
    <t>EC-13132840630</t>
  </si>
  <si>
    <t>CUBIERTA VALVULA VENTILACION CS8002</t>
  </si>
  <si>
    <t>120123152854917</t>
  </si>
  <si>
    <t>EC-15680032631</t>
  </si>
  <si>
    <t>VOLANTE CS8002</t>
  </si>
  <si>
    <t>120123153436590</t>
  </si>
  <si>
    <t>EC-10014230830</t>
  </si>
  <si>
    <t>CHAVETA CS8002</t>
  </si>
  <si>
    <t>EC-10152130832</t>
  </si>
  <si>
    <t>VENTILADOR CS8002</t>
  </si>
  <si>
    <t>120123154522684</t>
  </si>
  <si>
    <t>EC-25000105610</t>
  </si>
  <si>
    <t>TAPA DEL TANQUE DM6110</t>
  </si>
  <si>
    <t>120123155040006</t>
  </si>
  <si>
    <t>EC-16340030830</t>
  </si>
  <si>
    <t>SWICH DE ENCENDIDO CS8002</t>
  </si>
  <si>
    <t>120124090410621</t>
  </si>
  <si>
    <t>EC-P021038960</t>
  </si>
  <si>
    <t>KIT MOTOR RECONSTRUCCION CS3000</t>
  </si>
  <si>
    <t>120124095615630</t>
  </si>
  <si>
    <t>EC-P021038970</t>
  </si>
  <si>
    <t>KIT MOTOR RECONSTRUCCION CS3500</t>
  </si>
  <si>
    <t>120124095933470</t>
  </si>
  <si>
    <t>EC-P021038981</t>
  </si>
  <si>
    <t>KIT MOTOR RECONSTRUCCION CS420 (P021038980)</t>
  </si>
  <si>
    <t>120127180103179</t>
  </si>
  <si>
    <t>EC-C022000090</t>
  </si>
  <si>
    <t>BOMBA ACEITE CS3500</t>
  </si>
  <si>
    <t>120131123653093</t>
  </si>
  <si>
    <t>EC-C044000910</t>
  </si>
  <si>
    <t>ACELERADOR COMPLETO BP35 (C044000390)</t>
  </si>
  <si>
    <t>120131151211220</t>
  </si>
  <si>
    <t>EC-10153430830</t>
  </si>
  <si>
    <t>DEFLECTOR DE VENTILADOR CS8002</t>
  </si>
  <si>
    <t>120131151953357</t>
  </si>
  <si>
    <t>EC-P050000031</t>
  </si>
  <si>
    <t>PISTOLA CON CONTROL A GATILLO</t>
  </si>
  <si>
    <t>120131153154831</t>
  </si>
  <si>
    <t>EC-99944900180</t>
  </si>
  <si>
    <t>BARRENADORA DE SUELOS 6"</t>
  </si>
  <si>
    <t>120131153504232</t>
  </si>
  <si>
    <t>EC-99944900190</t>
  </si>
  <si>
    <t>BARRENADORA DE SUELOS 8"</t>
  </si>
  <si>
    <t>EC-99944900200</t>
  </si>
  <si>
    <t>BARRENADORA DE SUELOS 10"</t>
  </si>
  <si>
    <t>120201123545597</t>
  </si>
  <si>
    <t>EC-P021039350</t>
  </si>
  <si>
    <t>EJE DE ENGRANAJE C270 (72435-13210) (C534000570)</t>
  </si>
  <si>
    <t>120206130346311</t>
  </si>
  <si>
    <t>EC-10530</t>
  </si>
  <si>
    <t>ROLLO NYLON SHINDAIWA 30LB 0.105" 10530</t>
  </si>
  <si>
    <t>EC-P021007630</t>
  </si>
  <si>
    <t>TAPA DE ACEITE CS420 CS3000</t>
  </si>
  <si>
    <t>120210155626394</t>
  </si>
  <si>
    <t>EC-27001006211</t>
  </si>
  <si>
    <t>CA BASE DE TANQUE DM6110 (27001006212</t>
  </si>
  <si>
    <t>EC-6450060</t>
  </si>
  <si>
    <t>ACEITE ECHO 100ML (6450102)</t>
  </si>
  <si>
    <t>120214154900135</t>
  </si>
  <si>
    <t>EC-A232000580</t>
  </si>
  <si>
    <t>CA CUBIERTA DE FILTRO EB500</t>
  </si>
  <si>
    <t>120214161254283</t>
  </si>
  <si>
    <t>EC-A225000370</t>
  </si>
  <si>
    <t>CA CUERPO DE FILTRO DE AIRE EB500</t>
  </si>
  <si>
    <t>120214161757284</t>
  </si>
  <si>
    <t>EC-A239000080</t>
  </si>
  <si>
    <t>CA ADAPTADOR DE ADMISIÓN EB500</t>
  </si>
  <si>
    <t>120214162131068</t>
  </si>
  <si>
    <t>EC-V103000600</t>
  </si>
  <si>
    <t>CA EMPAQUE EB5000</t>
  </si>
  <si>
    <t>120215100545850</t>
  </si>
  <si>
    <t>EC-P003003140</t>
  </si>
  <si>
    <t>CA AGUJA (L) 757</t>
  </si>
  <si>
    <t>120215100826967</t>
  </si>
  <si>
    <t>EC-P003003160</t>
  </si>
  <si>
    <t>CA AGUJA (H) 757</t>
  </si>
  <si>
    <t>120215121206827</t>
  </si>
  <si>
    <t>EC-13002019830</t>
  </si>
  <si>
    <t>TURCA DEL AISLADOR DE ADMISION CS8002</t>
  </si>
  <si>
    <t>120217105601085</t>
  </si>
  <si>
    <t>EC-13031305863</t>
  </si>
  <si>
    <t>CUBIERTA FILTRO AIRE PPT2400</t>
  </si>
  <si>
    <t>120217110845693</t>
  </si>
  <si>
    <t>EC-21041752730</t>
  </si>
  <si>
    <t>PERNO MARIPOSA PARA FILTRO PPT2400</t>
  </si>
  <si>
    <t>120222135249119</t>
  </si>
  <si>
    <t>EC-A221000030</t>
  </si>
  <si>
    <t>CA MONTAJE DE ESTRANGULADOR EB-500</t>
  </si>
  <si>
    <t>120306103450179</t>
  </si>
  <si>
    <t>EC-S20A8TW3378</t>
  </si>
  <si>
    <t>CA BARRA 50CM 20  0.058  488</t>
  </si>
  <si>
    <t>EC-21BPX78X</t>
  </si>
  <si>
    <t>CADENA PARA BARRA 0.58" .325" 20" CS510 488</t>
  </si>
  <si>
    <t>120306105531198</t>
  </si>
  <si>
    <t>EC-S28H8TW3892</t>
  </si>
  <si>
    <t>CA BARRA 70CM 28" 3/8"/0.058" 757</t>
  </si>
  <si>
    <t>120307165214656</t>
  </si>
  <si>
    <t>EC-P021038990</t>
  </si>
  <si>
    <t>KIT MOTOR RECONSTRUCCION CS600</t>
  </si>
  <si>
    <t>EC-P021039000</t>
  </si>
  <si>
    <t>KIT MOTOR RECONSTRUCCION CS680S</t>
  </si>
  <si>
    <t>120307170737137</t>
  </si>
  <si>
    <t>EC-P021038950</t>
  </si>
  <si>
    <t>KIT MOTOR RECONSTRUCCION SHP-800</t>
  </si>
  <si>
    <t>EC-P021039010</t>
  </si>
  <si>
    <t>KIT MOTOR RECONSTRUCCION DM6110</t>
  </si>
  <si>
    <t>120307171731033</t>
  </si>
  <si>
    <t>EC-P021038930</t>
  </si>
  <si>
    <t>KIT MOTOR RECONSTRUCION CS3605</t>
  </si>
  <si>
    <t>EC-P021039020</t>
  </si>
  <si>
    <t>KIT MOTOR RECOSNTRUCCION SRM4300</t>
  </si>
  <si>
    <t>120307173020102</t>
  </si>
  <si>
    <t>EC-P021039030</t>
  </si>
  <si>
    <t>KIT MOTOR RECONSTRUCCION PPT2400</t>
  </si>
  <si>
    <t>120307173533726</t>
  </si>
  <si>
    <t>EC-C022000010</t>
  </si>
  <si>
    <t>120320105017647</t>
  </si>
  <si>
    <t>EC-314105055</t>
  </si>
  <si>
    <t>ROLLO DE NYLON ECHO CROSS FIRE 3LB 0.105"</t>
  </si>
  <si>
    <t>120320125208697</t>
  </si>
  <si>
    <t>EC-C450000022</t>
  </si>
  <si>
    <t>GATILLO ACELERADOR SRM3605</t>
  </si>
  <si>
    <t>120326101924231</t>
  </si>
  <si>
    <t>EC-P021039330</t>
  </si>
  <si>
    <t>EJE DE ENGRANAJE BP35  (EC-C534000610)</t>
  </si>
  <si>
    <t>120326114251832</t>
  </si>
  <si>
    <t>EC-8130A</t>
  </si>
  <si>
    <t>HILO NYLON AZUL  0.130"</t>
  </si>
  <si>
    <t>120327103351480</t>
  </si>
  <si>
    <t>EC-V137000080</t>
  </si>
  <si>
    <t>OJAL DE ANILLO GOMA B450</t>
  </si>
  <si>
    <t>EC-P021038921</t>
  </si>
  <si>
    <t>KIT MOTOR RECONSTRUCCIÓN SRM4605 (P021038920)</t>
  </si>
  <si>
    <t>EC-V651000460</t>
  </si>
  <si>
    <t>PIÑON BASTAGO C270</t>
  </si>
  <si>
    <t>EC-99909-55123</t>
  </si>
  <si>
    <t>ACEITE SHINDAIWA PREMIUM 2T X 200ML</t>
  </si>
  <si>
    <t>EC-12312515030</t>
  </si>
  <si>
    <t>EMPAQUE COMBUSTIBLE DE CARBURADOR SRM4605</t>
  </si>
  <si>
    <t>120328133023931</t>
  </si>
  <si>
    <t>EC-C450000581</t>
  </si>
  <si>
    <t>GATILLO ACELERADOR B450 (C450000580)</t>
  </si>
  <si>
    <t>120328150933014</t>
  </si>
  <si>
    <t>EC-14551042231</t>
  </si>
  <si>
    <t>EMPAQUE SILENCIADOR SRM4605</t>
  </si>
  <si>
    <t>120328152009576</t>
  </si>
  <si>
    <t>EC-C460000241</t>
  </si>
  <si>
    <t>TRABA DE GATILLO B450 (C460000240)</t>
  </si>
  <si>
    <t>120328152259087</t>
  </si>
  <si>
    <t>EC-V452000690</t>
  </si>
  <si>
    <t>RESORTE DE GATILLO B450</t>
  </si>
  <si>
    <t>120329163812772</t>
  </si>
  <si>
    <t>EC-A033000280</t>
  </si>
  <si>
    <t>TAPA DE CARBURADOR BP35</t>
  </si>
  <si>
    <t>120402153346301</t>
  </si>
  <si>
    <t>EC-V356000500</t>
  </si>
  <si>
    <t>COLLAR BP35 C270</t>
  </si>
  <si>
    <t>120411122936555</t>
  </si>
  <si>
    <t>EC-22492452930</t>
  </si>
  <si>
    <t>SUJETADOR DE CABLE SRM4605 SRM3605</t>
  </si>
  <si>
    <t>120425111836811</t>
  </si>
  <si>
    <t>EC-21002300210</t>
  </si>
  <si>
    <t>TUBO CURVO DM6110</t>
  </si>
  <si>
    <t>120425112140376</t>
  </si>
  <si>
    <t>EC-V452000130</t>
  </si>
  <si>
    <t>RESORTE DE TRABA SRM3605</t>
  </si>
  <si>
    <t>120425112521101</t>
  </si>
  <si>
    <t>EC-V452000060</t>
  </si>
  <si>
    <t>RESORTE DE GATILLO SRM3605</t>
  </si>
  <si>
    <t>120425112840235</t>
  </si>
  <si>
    <t>EC-A440000310</t>
  </si>
  <si>
    <t>SWITCH SRM4605</t>
  </si>
  <si>
    <t>120425113109652</t>
  </si>
  <si>
    <t>EC-C460000011</t>
  </si>
  <si>
    <t>TRABA DE ACELERADOR SRM3605</t>
  </si>
  <si>
    <t>120425131441447</t>
  </si>
  <si>
    <t>EC-C463000000</t>
  </si>
  <si>
    <t>120425131924431</t>
  </si>
  <si>
    <t>EC-P021002612</t>
  </si>
  <si>
    <t>120425171751784</t>
  </si>
  <si>
    <t>EC-90070600012</t>
  </si>
  <si>
    <t>ANILLO RETENEDOR DE CAJA DE ENGRANAJE SRM4300</t>
  </si>
  <si>
    <t>120425174915421</t>
  </si>
  <si>
    <t>EC-P022006950</t>
  </si>
  <si>
    <t>ANILLO RETENEDOR SEGUER SRM4300</t>
  </si>
  <si>
    <t>120425175535172</t>
  </si>
  <si>
    <t>EC-V510000010</t>
  </si>
  <si>
    <t>RETEN CAJA ENGRANAJE BP35</t>
  </si>
  <si>
    <t>120425175850656</t>
  </si>
  <si>
    <t>EC-V651000600</t>
  </si>
  <si>
    <t>PIÑON BASTAGO BP35</t>
  </si>
  <si>
    <t>120425180152505</t>
  </si>
  <si>
    <t>EC-V651000590</t>
  </si>
  <si>
    <t>PIÑON HUECO BP35</t>
  </si>
  <si>
    <t>120426090827271</t>
  </si>
  <si>
    <t>EC-99909-185</t>
  </si>
  <si>
    <t>CA KIT DE FILTRO DE AIRE 757</t>
  </si>
  <si>
    <t>120426093146248</t>
  </si>
  <si>
    <t>EC-P021027920</t>
  </si>
  <si>
    <t>CARTER M C270</t>
  </si>
  <si>
    <t>120426093642180</t>
  </si>
  <si>
    <t>EC-P021027910</t>
  </si>
  <si>
    <t>CARTER S SET C270</t>
  </si>
  <si>
    <t>120426094121311</t>
  </si>
  <si>
    <t>EC-P021009950</t>
  </si>
  <si>
    <t>PISTON KIT 22GT</t>
  </si>
  <si>
    <t>120426170015530</t>
  </si>
  <si>
    <t>EC-A566000160</t>
  </si>
  <si>
    <t>RESORTE DE EMBRAGUE BP35</t>
  </si>
  <si>
    <t>120504114641655</t>
  </si>
  <si>
    <t>EC-V000000040</t>
  </si>
  <si>
    <t>PIÑON KIT SRM270 (61030025531)</t>
  </si>
  <si>
    <t>EC-P021033320</t>
  </si>
  <si>
    <t>EMBRAGUE C270 (A056000430)</t>
  </si>
  <si>
    <t>EC-15510</t>
  </si>
  <si>
    <t>ROLLO HILO NYLON 10LB 0.155" (320 MTS) 15510</t>
  </si>
  <si>
    <t>120514171259536</t>
  </si>
  <si>
    <t>EC-13131406320</t>
  </si>
  <si>
    <t>VALVULA DE RETENCION PPT2400</t>
  </si>
  <si>
    <t>120515154145070</t>
  </si>
  <si>
    <t>EC-A575000390</t>
  </si>
  <si>
    <t>TAPA DE UNION B450</t>
  </si>
  <si>
    <t>120523170017913</t>
  </si>
  <si>
    <t>EC-P005001090</t>
  </si>
  <si>
    <t>EJE DE MARIPOSA DE CARBURADOR SRM4300</t>
  </si>
  <si>
    <t>120523171105266</t>
  </si>
  <si>
    <t>EC-P021044790</t>
  </si>
  <si>
    <t>CARCASA CAJA DE ENGRANAJE SRM3605 SRM4605 (61041056931)</t>
  </si>
  <si>
    <t>120523171742520</t>
  </si>
  <si>
    <t>CA CARCASA CAJA ENGRANAJE SRM4300 (P050010460)</t>
  </si>
  <si>
    <t>120523172705695</t>
  </si>
  <si>
    <t>EC-C531000960</t>
  </si>
  <si>
    <t>120523173056591</t>
  </si>
  <si>
    <t>EC-P005001170</t>
  </si>
  <si>
    <t>BASE DE BOMBA PRIMER SRM4300</t>
  </si>
  <si>
    <t>120607130905401</t>
  </si>
  <si>
    <t>EC-P021048010</t>
  </si>
  <si>
    <t>CIGUEÑAL C230 (A011000930)</t>
  </si>
  <si>
    <t>EC-17511412530</t>
  </si>
  <si>
    <t>PIÑON FLOTANTE CS420</t>
  </si>
  <si>
    <t>120618123715092</t>
  </si>
  <si>
    <t>EC-C551000060</t>
  </si>
  <si>
    <t>ABRAZADERA PROTECTOR DESPOJOS SUPERIOR B450</t>
  </si>
  <si>
    <t>120621153418743</t>
  </si>
  <si>
    <t>EC-P022024680</t>
  </si>
  <si>
    <t>UNION SRM 4300</t>
  </si>
  <si>
    <t>120625155843853</t>
  </si>
  <si>
    <t>EC-7061702772E</t>
  </si>
  <si>
    <t>LANZA SHP-800-2</t>
  </si>
  <si>
    <t>120627085916568</t>
  </si>
  <si>
    <t>EC-10150356032</t>
  </si>
  <si>
    <t>CUBIERTA VENTILADOR SRM 270</t>
  </si>
  <si>
    <t>EC-103942180</t>
  </si>
  <si>
    <t>CANILLERAS SHINDAIWA</t>
  </si>
  <si>
    <t>120703113354899</t>
  </si>
  <si>
    <t>EC-38301312621</t>
  </si>
  <si>
    <t>FILTRO  MANGUERA DE SUCCION WP1000</t>
  </si>
  <si>
    <t>120703114600954</t>
  </si>
  <si>
    <t>EC-38501412620</t>
  </si>
  <si>
    <t>CA ABRAZADERA DE MANGUERA DE SUCCION WP1000</t>
  </si>
  <si>
    <t>120703115850985</t>
  </si>
  <si>
    <t>EC-38201312620</t>
  </si>
  <si>
    <t>CA MANGUERA  SUCCION WP-1000</t>
  </si>
  <si>
    <t>120703132925604</t>
  </si>
  <si>
    <t>EC-38201612620</t>
  </si>
  <si>
    <t>CA ACOPLE DE SUCCION WP1000</t>
  </si>
  <si>
    <t>120703133341319</t>
  </si>
  <si>
    <t>EC-38402612620</t>
  </si>
  <si>
    <t>CA ADAPTADOR DE ACOPLE WP1000</t>
  </si>
  <si>
    <t>120704115052643</t>
  </si>
  <si>
    <t>EC-P021039511</t>
  </si>
  <si>
    <t>MANUBRIO TUBO CS600 (C400000550.....P021039510)</t>
  </si>
  <si>
    <t>120705093950910</t>
  </si>
  <si>
    <t>EC-C309000160</t>
  </si>
  <si>
    <t>PIN TENSOR DE LA CADENA CS600 (C309000070)</t>
  </si>
  <si>
    <t>EC-V265000170</t>
  </si>
  <si>
    <t>TUERCA CIGUEÑAL ARRANCADOR B450</t>
  </si>
  <si>
    <t>120723150031624</t>
  </si>
  <si>
    <t>EC-10153530830</t>
  </si>
  <si>
    <t>CUBIERTA VENTILADOR CS 8002</t>
  </si>
  <si>
    <t>120724153131468</t>
  </si>
  <si>
    <t>EC-09530</t>
  </si>
  <si>
    <t>ROLLO HILO NYLON 0.095 (2610 MTS) 09530</t>
  </si>
  <si>
    <t>120727130644582</t>
  </si>
  <si>
    <t>EC-10010056032</t>
  </si>
  <si>
    <t>CIGUEÑAL SRM270</t>
  </si>
  <si>
    <t>120801103554669</t>
  </si>
  <si>
    <t>EC-C050001560</t>
  </si>
  <si>
    <t>TUBO EXTERIOR P230</t>
  </si>
  <si>
    <t>120801104205468</t>
  </si>
  <si>
    <t>EC-V452000220</t>
  </si>
  <si>
    <t>RESORTE DE TORCION DE ARRANQUE CS420</t>
  </si>
  <si>
    <t>120807091015422</t>
  </si>
  <si>
    <t>EC-V651000450</t>
  </si>
  <si>
    <t>PIÑON HUECO C270</t>
  </si>
  <si>
    <t>120807091519934</t>
  </si>
  <si>
    <t>EC-17721805960</t>
  </si>
  <si>
    <t>TRINQUETE ES726 (A514000180)</t>
  </si>
  <si>
    <t>120807095939016</t>
  </si>
  <si>
    <t>EC-69621206032</t>
  </si>
  <si>
    <t>BOQUILLA SRAH 205</t>
  </si>
  <si>
    <t>EC-88103</t>
  </si>
  <si>
    <t>BOQUILLA 3 SALIDAS SHP800 ES726 (7027) YAMAHO</t>
  </si>
  <si>
    <t>120817103554729</t>
  </si>
  <si>
    <t>EC-20091603210</t>
  </si>
  <si>
    <t>AMORTIGUADOR INFERIOR DM6110</t>
  </si>
  <si>
    <t>120829160435170</t>
  </si>
  <si>
    <t>EC-35131128330</t>
  </si>
  <si>
    <t>MANIJA PARA EDR210 (35151522330)</t>
  </si>
  <si>
    <t>120829161022862</t>
  </si>
  <si>
    <t>EC-35121005560</t>
  </si>
  <si>
    <t>PALANCA DE MANIJA EDR210</t>
  </si>
  <si>
    <t>120903112222842</t>
  </si>
  <si>
    <t>EC-10024255930</t>
  </si>
  <si>
    <t>EMPAQUE CARTER SRM270 SHP800</t>
  </si>
  <si>
    <t>120903113926567</t>
  </si>
  <si>
    <t>EC-99944100474</t>
  </si>
  <si>
    <t>CILINDRO BOMBA MANUAL SHINDAIWA (569003)</t>
  </si>
  <si>
    <t>120905133516910</t>
  </si>
  <si>
    <t>EC-21003604110</t>
  </si>
  <si>
    <t>OBTURADOR DE TUBO CORRUGADO DM6110</t>
  </si>
  <si>
    <t>120905152628277</t>
  </si>
  <si>
    <t>EC-V495001201</t>
  </si>
  <si>
    <t>ABRAZADERA TUBO DIAMETRO MAYOR DM6110 (V495001200)</t>
  </si>
  <si>
    <t>120905154921460</t>
  </si>
  <si>
    <t>120905164338590</t>
  </si>
  <si>
    <t>EC-V471002700</t>
  </si>
  <si>
    <t>MANGUERA  COMBUSTIBLE BP35</t>
  </si>
  <si>
    <t>120914153926961</t>
  </si>
  <si>
    <t>EC-13100437632</t>
  </si>
  <si>
    <t>TAPA DE COMBUSTIBLE CS600 CS680 (13100437631)</t>
  </si>
  <si>
    <t>EC-20091006210</t>
  </si>
  <si>
    <t>AMORTIGUADOR SUPERIOR DM6110</t>
  </si>
  <si>
    <t>120925115537106</t>
  </si>
  <si>
    <t>EC-A411001020</t>
  </si>
  <si>
    <t>CA BOBINA 488 (22160-71702)</t>
  </si>
  <si>
    <t>121002122815461</t>
  </si>
  <si>
    <t>121003121042875</t>
  </si>
  <si>
    <t>EC-C300000480</t>
  </si>
  <si>
    <t>TAPA LATERAL DE BARRA ACC PODAROR ALTURA</t>
  </si>
  <si>
    <t>121009111311736</t>
  </si>
  <si>
    <t>EC-P021018680</t>
  </si>
  <si>
    <t>CARTER M 22C 22F</t>
  </si>
  <si>
    <t>121010112259490</t>
  </si>
  <si>
    <t>EC-X640000011</t>
  </si>
  <si>
    <t>HERRAMIENTA EXTRACTOR DE EMBRAGUE DE MOTOSIERRA</t>
  </si>
  <si>
    <t>121010112626768</t>
  </si>
  <si>
    <t>EC-91097</t>
  </si>
  <si>
    <t>HERRAMIENTA  EXTRACTOR PARA CAJA DE ENGRANAJE</t>
  </si>
  <si>
    <t>121010113006246</t>
  </si>
  <si>
    <t>EC-13001655430</t>
  </si>
  <si>
    <t>EMPAQUE ADMISION CS3605</t>
  </si>
  <si>
    <t>121010113429981</t>
  </si>
  <si>
    <t>EC-13030243132</t>
  </si>
  <si>
    <t>CUBIERTA FILTRO AIRE SRM4605</t>
  </si>
  <si>
    <t>121010114501270</t>
  </si>
  <si>
    <t>EC-13030143130</t>
  </si>
  <si>
    <t>BASE FILTRO AIRE SRM4605 (13030747533)</t>
  </si>
  <si>
    <t>EC-99909-55130</t>
  </si>
  <si>
    <t>ACEITE SHINDAIWA BARRA Y CADENA PREMIUM x LITRO</t>
  </si>
  <si>
    <t>121119145411734</t>
  </si>
  <si>
    <t>EC-C450000000</t>
  </si>
  <si>
    <t>GATILLO ACELERADOR CS3500</t>
  </si>
  <si>
    <t>121123153418648</t>
  </si>
  <si>
    <t>EC-V555000150</t>
  </si>
  <si>
    <t>COJINETE DE AGUJAS 488</t>
  </si>
  <si>
    <t>121123154501138</t>
  </si>
  <si>
    <t>EC-P021032500</t>
  </si>
  <si>
    <t>FRENO COMPLETO 488</t>
  </si>
  <si>
    <t>121126103900103</t>
  </si>
  <si>
    <t>EC-17801052130</t>
  </si>
  <si>
    <t>GATILLO ACELERADOR 22GT</t>
  </si>
  <si>
    <t>121127174147598</t>
  </si>
  <si>
    <t>EC-17809052632</t>
  </si>
  <si>
    <t>TRABA DE GATILLO GT22</t>
  </si>
  <si>
    <t>121203173423067</t>
  </si>
  <si>
    <t>EC-13001055930</t>
  </si>
  <si>
    <t>EMPAQUE AISLADOR (A) SHP800</t>
  </si>
  <si>
    <t>121203173947671</t>
  </si>
  <si>
    <t>EC-13001056330</t>
  </si>
  <si>
    <t>EMPAQUE AISLADOR (B) SHP800</t>
  </si>
  <si>
    <t>121205084303420</t>
  </si>
  <si>
    <t>EC-4036722</t>
  </si>
  <si>
    <t>CUBIERTA CUERPO BOMBA ES726</t>
  </si>
  <si>
    <t>121205092543068</t>
  </si>
  <si>
    <t>EC-P021041100</t>
  </si>
  <si>
    <t>ARNES, TIRANTE DM6110 (30030207410)</t>
  </si>
  <si>
    <t>121205093340522</t>
  </si>
  <si>
    <t>EC-13031103710</t>
  </si>
  <si>
    <t>REGILLA DE PREFILTRO DE AIRE DM6110</t>
  </si>
  <si>
    <t>121206143812715</t>
  </si>
  <si>
    <t>EC-70604047001</t>
  </si>
  <si>
    <t>SWITCH STOP SHP-800 (70604047000)</t>
  </si>
  <si>
    <t>121206144224546</t>
  </si>
  <si>
    <t>EC-70604041870</t>
  </si>
  <si>
    <t>AMORTIGUADOR SHP800</t>
  </si>
  <si>
    <t>121206145020362</t>
  </si>
  <si>
    <t>EC-13031903710</t>
  </si>
  <si>
    <t>REGILLA DE FILTRO DE AIRE DM6110</t>
  </si>
  <si>
    <t>121206150714362</t>
  </si>
  <si>
    <t>EC-17851505060</t>
  </si>
  <si>
    <t>OBTURADOR, ESTRANCULADOR SRM3605</t>
  </si>
  <si>
    <t>121206151300307</t>
  </si>
  <si>
    <t>EC-12901152131</t>
  </si>
  <si>
    <t>PLACA FILTRO SRM3605</t>
  </si>
  <si>
    <t>121206151801887</t>
  </si>
  <si>
    <t>EC-13030151730</t>
  </si>
  <si>
    <t>BASE FILTRO AIRE 3605</t>
  </si>
  <si>
    <t>121206152346225</t>
  </si>
  <si>
    <t>EC-17851051730</t>
  </si>
  <si>
    <t>VARILLA DE EXTRANGULADOR SRM3605</t>
  </si>
  <si>
    <t>121206163707594</t>
  </si>
  <si>
    <t>EC-P050006300</t>
  </si>
  <si>
    <t>UNION CORTA SRM4300</t>
  </si>
  <si>
    <t>121206163956495</t>
  </si>
  <si>
    <t>EC-A202000012</t>
  </si>
  <si>
    <t>MANGA CS680 CS6702 (EC-A202000012)</t>
  </si>
  <si>
    <t>121206180345763</t>
  </si>
  <si>
    <t>EC-17851600830</t>
  </si>
  <si>
    <t>ARANDELA OBTURADOR SRM3605</t>
  </si>
  <si>
    <t>121226180208365</t>
  </si>
  <si>
    <t>EC-10021338330</t>
  </si>
  <si>
    <t>SELLO DE ACEITE CS3500</t>
  </si>
  <si>
    <t>121227093041314</t>
  </si>
  <si>
    <t>EC-V105000020</t>
  </si>
  <si>
    <t>EMPAQUE ARRANCADOR B530</t>
  </si>
  <si>
    <t>121227100137398</t>
  </si>
  <si>
    <t>EC-A056000181</t>
  </si>
  <si>
    <t>EMBRAGUE CS420 (....A056000180)</t>
  </si>
  <si>
    <t>121227101210700</t>
  </si>
  <si>
    <t>EC-A021001580</t>
  </si>
  <si>
    <t>CARBURADOR CS420</t>
  </si>
  <si>
    <t>130102090241734</t>
  </si>
  <si>
    <t>EC-C423000730</t>
  </si>
  <si>
    <t>SOPORTE INFERIOR DE MANUBRIO B450AUS</t>
  </si>
  <si>
    <t>130103131840765</t>
  </si>
  <si>
    <t>EC-C450000530</t>
  </si>
  <si>
    <t>GATILLO ACELERADOR B450AUS</t>
  </si>
  <si>
    <t>130104131546558</t>
  </si>
  <si>
    <t>EC-70602003742</t>
  </si>
  <si>
    <t>TAPA DE CARTER PARA VISOR SHP800</t>
  </si>
  <si>
    <t>130107121036984</t>
  </si>
  <si>
    <t>EC-A300000400</t>
  </si>
  <si>
    <t>SILENCIADOR SRM4300</t>
  </si>
  <si>
    <t>130107125733021</t>
  </si>
  <si>
    <t>EC-P004002960</t>
  </si>
  <si>
    <t>AGUJA DE PIVOTE B450</t>
  </si>
  <si>
    <t>130108153206130</t>
  </si>
  <si>
    <t>EC-15280156530</t>
  </si>
  <si>
    <t>VOLANTE SHP800</t>
  </si>
  <si>
    <t>130109122430813</t>
  </si>
  <si>
    <t>EC-15901210230</t>
  </si>
  <si>
    <t>CAPUCHON DE BUJIA DM6110 PPT2400</t>
  </si>
  <si>
    <t>130109122816499</t>
  </si>
  <si>
    <t>EC-10401606410</t>
  </si>
  <si>
    <t>CUBIERTA MOTOR DM6110</t>
  </si>
  <si>
    <t>130114102919287</t>
  </si>
  <si>
    <t>EC-22200001110</t>
  </si>
  <si>
    <t>BOQUILLA BLANCA DM6110</t>
  </si>
  <si>
    <t>130115103632475</t>
  </si>
  <si>
    <t>EC-V450001020</t>
  </si>
  <si>
    <t>RESORTE DE COMPRESION C350 B450 B530</t>
  </si>
  <si>
    <t>130122114020281</t>
  </si>
  <si>
    <t>EC-70602008A43</t>
  </si>
  <si>
    <t>CARTER DE BIELA SHP800</t>
  </si>
  <si>
    <t>130125114732461</t>
  </si>
  <si>
    <t>EC-91024</t>
  </si>
  <si>
    <t>PRESSURE VACUUM GAUGE</t>
  </si>
  <si>
    <t>130125115248691</t>
  </si>
  <si>
    <t>EC-V430002650</t>
  </si>
  <si>
    <t>CABLE ACELERADOR P230 M230</t>
  </si>
  <si>
    <t>130125115603971</t>
  </si>
  <si>
    <t>EC-22090106211</t>
  </si>
  <si>
    <t>MANGUERA  30M PARA POLVOS</t>
  </si>
  <si>
    <t>130125120821472</t>
  </si>
  <si>
    <t>EC-A200000590</t>
  </si>
  <si>
    <t>AISLADOR CONDENSADOR C270</t>
  </si>
  <si>
    <t>130129102202117</t>
  </si>
  <si>
    <t>EC-C022000052</t>
  </si>
  <si>
    <t>130131112811015</t>
  </si>
  <si>
    <t>EC-C423000720</t>
  </si>
  <si>
    <t>ABRAZADERA (C) MANUBRIO B450</t>
  </si>
  <si>
    <t>130201093642970</t>
  </si>
  <si>
    <t>EC-A160000242</t>
  </si>
  <si>
    <t>CUBIERTA MOTOR SRM4300 (A160000241)</t>
  </si>
  <si>
    <t>130201094911198</t>
  </si>
  <si>
    <t>EC-P021002901</t>
  </si>
  <si>
    <t>ARRANCADOR CS680</t>
  </si>
  <si>
    <t>130204114000848</t>
  </si>
  <si>
    <t>EC-V103000240</t>
  </si>
  <si>
    <t>EMPAQUE AISLADOR CILINDRO GT22</t>
  </si>
  <si>
    <t>130204114257098</t>
  </si>
  <si>
    <t>EC-13001744331</t>
  </si>
  <si>
    <t>AISLADOR CONDENSADOR GT22</t>
  </si>
  <si>
    <t>130206114152095</t>
  </si>
  <si>
    <t>EC-646901</t>
  </si>
  <si>
    <t>BOTELLA CALIBRADORA DE VOLUMENES</t>
  </si>
  <si>
    <t>130206120153097</t>
  </si>
  <si>
    <t>EC-PHP-800/B</t>
  </si>
  <si>
    <t>BOMBA DE FUMIGACION ESTACIONARIA PHP800B (6218)</t>
  </si>
  <si>
    <t>BOMBA ESTACIONARIA</t>
  </si>
  <si>
    <t>130206121445472</t>
  </si>
  <si>
    <t>EC-70602070620</t>
  </si>
  <si>
    <t>ASIENTO DE RESORTE SHP800</t>
  </si>
  <si>
    <t>130206123100621</t>
  </si>
  <si>
    <t>EC-70617020081</t>
  </si>
  <si>
    <t>TIRANTES, ARNES SHP800 (70617020080)</t>
  </si>
  <si>
    <t>130207105116945</t>
  </si>
  <si>
    <t>EC-17723661830</t>
  </si>
  <si>
    <t>PERNO DE TAMBOR ARRANQUE CS420</t>
  </si>
  <si>
    <t>130215172602142</t>
  </si>
  <si>
    <t>EC-V224000000</t>
  </si>
  <si>
    <t>ESPARRAGO BARRA PPT2400</t>
  </si>
  <si>
    <t>130220101645516</t>
  </si>
  <si>
    <t>EC-10151442230</t>
  </si>
  <si>
    <t>CUBIERTA MOTOR SRM4605</t>
  </si>
  <si>
    <t>130220102520351</t>
  </si>
  <si>
    <t>EC-14561047530</t>
  </si>
  <si>
    <t>SILENCIADOR SRM4605</t>
  </si>
  <si>
    <t>130221085541514</t>
  </si>
  <si>
    <t>EC-17851047530</t>
  </si>
  <si>
    <t>VARILLA DE EXTRANGULADOR SRM4605</t>
  </si>
  <si>
    <t>130222121136735</t>
  </si>
  <si>
    <t>EC-E110000033</t>
  </si>
  <si>
    <t>TANQUE DE QUIMICO 13L DM6110 (E110000032)</t>
  </si>
  <si>
    <t>130226093208599</t>
  </si>
  <si>
    <t>EC-12900643130</t>
  </si>
  <si>
    <t>PLACA DE CARBURADOR SRM4605</t>
  </si>
  <si>
    <t>130226093709618</t>
  </si>
  <si>
    <t>EC-17851543130</t>
  </si>
  <si>
    <t>OBTURADOR SRM4605</t>
  </si>
  <si>
    <t>130301123400711</t>
  </si>
  <si>
    <t>EC-17720060934</t>
  </si>
  <si>
    <t>ARRANCADOR CS3500 (7720060931)</t>
  </si>
  <si>
    <t>130301174759797</t>
  </si>
  <si>
    <t>EC-P021003474</t>
  </si>
  <si>
    <t>TUBO DMK-2 PARA GRANULADOS DM6110 (7024)</t>
  </si>
  <si>
    <t>130305083640146</t>
  </si>
  <si>
    <t>EC-P021028830</t>
  </si>
  <si>
    <t>CAJA DE ENGRANAJE IZQUIERDA P230</t>
  </si>
  <si>
    <t>130307094843186</t>
  </si>
  <si>
    <t>EC-21000204111</t>
  </si>
  <si>
    <t>TUBO GIRATORIO DM6110 (7023)</t>
  </si>
  <si>
    <t>130307094931764</t>
  </si>
  <si>
    <t>EC-22120101610</t>
  </si>
  <si>
    <t>MANGUERA 30M PARA POLVOS DM6110</t>
  </si>
  <si>
    <t>130307095319181</t>
  </si>
  <si>
    <t>EC-22010501610</t>
  </si>
  <si>
    <t>CONECTOR KIT PARA MANGUERA DM6110</t>
  </si>
  <si>
    <t>130307095408508</t>
  </si>
  <si>
    <t>EC-22190003311</t>
  </si>
  <si>
    <t>CARRETE PARA MANGUERA POLVO DM6110</t>
  </si>
  <si>
    <t>130314144759325</t>
  </si>
  <si>
    <t>EC-82082</t>
  </si>
  <si>
    <t>GAFAS SHINDAIWA</t>
  </si>
  <si>
    <t>130314145412386</t>
  </si>
  <si>
    <t>EC-70616029260</t>
  </si>
  <si>
    <t>CONTROL DE ACELERADOR SHP-800</t>
  </si>
  <si>
    <t>130314145756201</t>
  </si>
  <si>
    <t>EC-30011114010</t>
  </si>
  <si>
    <t>AMORTIGUADOR ESPALDAR SHP800</t>
  </si>
  <si>
    <t>130314150858238</t>
  </si>
  <si>
    <t>EC-12311347530</t>
  </si>
  <si>
    <t>RESORTE ACELERADOR Carburador SRM-3605 4605</t>
  </si>
  <si>
    <t>EC-P021012660</t>
  </si>
  <si>
    <t>COLGADOR SRM4605</t>
  </si>
  <si>
    <t>130314151641046</t>
  </si>
  <si>
    <t>EC-V355000800</t>
  </si>
  <si>
    <t>130314152047730</t>
  </si>
  <si>
    <t>EC-13001606211</t>
  </si>
  <si>
    <t>EMPAQUE ADMISION DM6110</t>
  </si>
  <si>
    <t>130314152411951</t>
  </si>
  <si>
    <t>EC-V103000000</t>
  </si>
  <si>
    <t>EMPAQUE ADMISION (A) DM6110</t>
  </si>
  <si>
    <t>130314152727342</t>
  </si>
  <si>
    <t>EC-A514000180</t>
  </si>
  <si>
    <t>TRINQUETE ES726</t>
  </si>
  <si>
    <t>130314153056025</t>
  </si>
  <si>
    <t>EC-C531000711</t>
  </si>
  <si>
    <t>130315131316950</t>
  </si>
  <si>
    <t>EC-351627</t>
  </si>
  <si>
    <t>BOQUILLA KIT DM6110</t>
  </si>
  <si>
    <t>130318161753257</t>
  </si>
  <si>
    <t>EC-70602030230</t>
  </si>
  <si>
    <t>PIN PISTON PHP-800</t>
  </si>
  <si>
    <t>130326100555456</t>
  </si>
  <si>
    <t>EC-SRM-2305/ULA</t>
  </si>
  <si>
    <t>DESMALEZADORA SRM-2305/ULA</t>
  </si>
  <si>
    <t>130326101501191</t>
  </si>
  <si>
    <t>EC-P022024730</t>
  </si>
  <si>
    <t>MANUBRIO IZQUIERDO SRM4300 (P022007131)</t>
  </si>
  <si>
    <t>EC-89380</t>
  </si>
  <si>
    <t>TOTTE ACEITE SHINDAIWA</t>
  </si>
  <si>
    <t>130403084117250</t>
  </si>
  <si>
    <t>EC-10092130830</t>
  </si>
  <si>
    <t>AMORTIGUADOR L CS8002</t>
  </si>
  <si>
    <t>130403090419020</t>
  </si>
  <si>
    <t>EC-10090519830</t>
  </si>
  <si>
    <t>AMORTIGUADOR FIL CS8002</t>
  </si>
  <si>
    <t>130403122930998</t>
  </si>
  <si>
    <t>EC-17810009061</t>
  </si>
  <si>
    <t>CABLE ACELERADOR, ELECTRICO EDR210 (17810009060)</t>
  </si>
  <si>
    <t>130417112502621</t>
  </si>
  <si>
    <t>EC-27001806210</t>
  </si>
  <si>
    <t>EMPAQUETADURA DE TANQUE INFERIOR DM-6110</t>
  </si>
  <si>
    <t>130426110529548</t>
  </si>
  <si>
    <t>EC-C334000270</t>
  </si>
  <si>
    <t>PALANCA SOPORTE DE FRENO 757</t>
  </si>
  <si>
    <t>130429123638949</t>
  </si>
  <si>
    <t>SHDW-039</t>
  </si>
  <si>
    <t>DISCO DE VIDEA 8" 36 DIENTE</t>
  </si>
  <si>
    <t>130503090400010</t>
  </si>
  <si>
    <t>EC-C347000020</t>
  </si>
  <si>
    <t>PALANCA DE FRENO 757</t>
  </si>
  <si>
    <t>130503175449555</t>
  </si>
  <si>
    <t>EC-10151142230</t>
  </si>
  <si>
    <t>CUBIERTA VENTILADOR 4605</t>
  </si>
  <si>
    <t>EC-80578</t>
  </si>
  <si>
    <t>ACEITE SHINDAIWA ONE X LT</t>
  </si>
  <si>
    <t>130507121245297</t>
  </si>
  <si>
    <t>EC-43301060830</t>
  </si>
  <si>
    <t>CUBIERTA CADENA BARRA CS8002</t>
  </si>
  <si>
    <t>130507122831849</t>
  </si>
  <si>
    <t>EC-17721612330</t>
  </si>
  <si>
    <t>BUJE TAPA ARRANQUE CS8002</t>
  </si>
  <si>
    <t>130509083829577</t>
  </si>
  <si>
    <t>EC-C531000582</t>
  </si>
  <si>
    <t>130509085935173</t>
  </si>
  <si>
    <t>EC-30511703360</t>
  </si>
  <si>
    <t>AMORTIGUADOR, DE BASE DM6110</t>
  </si>
  <si>
    <t>EC-13031703710</t>
  </si>
  <si>
    <t>FILTRO INTERMEDIO DE AIRE DM6110</t>
  </si>
  <si>
    <t>130511060216257</t>
  </si>
  <si>
    <t>EC-V103001210</t>
  </si>
  <si>
    <t>EMPAQUE ADMICION CILINDRO C230</t>
  </si>
  <si>
    <t>130511060807072</t>
  </si>
  <si>
    <t>EC-V103000890</t>
  </si>
  <si>
    <t>EMPAQUE CARBURADOR AISLADOR C270</t>
  </si>
  <si>
    <t>130511061528087</t>
  </si>
  <si>
    <t>EC-A320000650</t>
  </si>
  <si>
    <t>CUBIERTA SILENCIADOR C270</t>
  </si>
  <si>
    <t>130511062311629</t>
  </si>
  <si>
    <t>EC-V103000840</t>
  </si>
  <si>
    <t>EMPAQUE ADMISION CILINDRO C270</t>
  </si>
  <si>
    <t>130511062851773</t>
  </si>
  <si>
    <t>EC-V104001200</t>
  </si>
  <si>
    <t>EMPAQUE SILENCIADOR C270</t>
  </si>
  <si>
    <t>130511063856027</t>
  </si>
  <si>
    <t>EC-A160001490</t>
  </si>
  <si>
    <t>CUBIERTA MOTOR C270</t>
  </si>
  <si>
    <t>130511064405986</t>
  </si>
  <si>
    <t>EC-A429000100</t>
  </si>
  <si>
    <t>GOMA CUBIERTA C270</t>
  </si>
  <si>
    <t>130511064929376</t>
  </si>
  <si>
    <t>EC-A172001140</t>
  </si>
  <si>
    <t>CUBIERTA EMBRAGUE C270</t>
  </si>
  <si>
    <t>130511065424499</t>
  </si>
  <si>
    <t>EC-A052000350</t>
  </si>
  <si>
    <t>POLEA DE ARRANQUE COMPLETA C270</t>
  </si>
  <si>
    <t>130511065851401</t>
  </si>
  <si>
    <t>EC-A409000570</t>
  </si>
  <si>
    <t>VOLANTE C270</t>
  </si>
  <si>
    <t>130511070355556</t>
  </si>
  <si>
    <t>EC-P021034400</t>
  </si>
  <si>
    <t>CUBIERTA FILTRO AIRE C270</t>
  </si>
  <si>
    <t>130511174422518</t>
  </si>
  <si>
    <t>EC-12411346630</t>
  </si>
  <si>
    <t>TAPA DE CARBURADOR C270</t>
  </si>
  <si>
    <t>130511174914520</t>
  </si>
  <si>
    <t>EC-P050009330</t>
  </si>
  <si>
    <t>CA KIT DE JUNTAS C270</t>
  </si>
  <si>
    <t>130511175422310</t>
  </si>
  <si>
    <t>EC-P021021380</t>
  </si>
  <si>
    <t>TUBO PRINCIPAL C270</t>
  </si>
  <si>
    <t>130511175933610</t>
  </si>
  <si>
    <t>EC-C063000010</t>
  </si>
  <si>
    <t>COLGADOR C270</t>
  </si>
  <si>
    <t>130511181231697</t>
  </si>
  <si>
    <t>EC-V420002630</t>
  </si>
  <si>
    <t>AMORTIGUADOR TANQUE C270 C230</t>
  </si>
  <si>
    <t>130511194123218</t>
  </si>
  <si>
    <t>EC-V420002320</t>
  </si>
  <si>
    <t>AMORTIGUADOR GRANDE TANQUE COMB. C270</t>
  </si>
  <si>
    <t>EC-V510000000</t>
  </si>
  <si>
    <t>SELLO ACEITE CAJA C270</t>
  </si>
  <si>
    <t>130511195519680</t>
  </si>
  <si>
    <t>EC-P021031461</t>
  </si>
  <si>
    <t>ABRAZADERA MANUBRIO C270 (P021031460)</t>
  </si>
  <si>
    <t>130511200000466</t>
  </si>
  <si>
    <t>EC-P021014700</t>
  </si>
  <si>
    <t>CARTER DM6110</t>
  </si>
  <si>
    <t>130511200415637</t>
  </si>
  <si>
    <t>EC-90050300006</t>
  </si>
  <si>
    <t>TUERCA DE ACELERADOR DM6110</t>
  </si>
  <si>
    <t>130511200850292</t>
  </si>
  <si>
    <t>EC-27000006311</t>
  </si>
  <si>
    <t>ABRAZADERA KIT DE TANQUE DM6110</t>
  </si>
  <si>
    <t>130511205630149</t>
  </si>
  <si>
    <t>EC-30033306160</t>
  </si>
  <si>
    <t>CLIP ESPALDAR DM6110</t>
  </si>
  <si>
    <t>130511211136437</t>
  </si>
  <si>
    <t>EC-14561030830</t>
  </si>
  <si>
    <t>SILENCIADOR CS 8002</t>
  </si>
  <si>
    <t>130511213022858</t>
  </si>
  <si>
    <t>EC-43301230830</t>
  </si>
  <si>
    <t>PLACA GUIA DE CADENA CS8002</t>
  </si>
  <si>
    <t>130513095841201</t>
  </si>
  <si>
    <t>EC-35110330833</t>
  </si>
  <si>
    <t>TANQUE DE COMBUSTIBLE CS8002</t>
  </si>
  <si>
    <t>130513100352457</t>
  </si>
  <si>
    <t>EC-90072000003</t>
  </si>
  <si>
    <t>O-RING DE PULSO CS8002</t>
  </si>
  <si>
    <t>130513100741321</t>
  </si>
  <si>
    <t>EC-35160660831</t>
  </si>
  <si>
    <t>MANIJA CS8002 (35160660830)</t>
  </si>
  <si>
    <t>130513101317789</t>
  </si>
  <si>
    <t>EC-A220000012</t>
  </si>
  <si>
    <t>CAJA DE CARBURADOR CS680</t>
  </si>
  <si>
    <t>130513102402996</t>
  </si>
  <si>
    <t>EC-43760532430</t>
  </si>
  <si>
    <t>CUBIERTA BOMBA DE ACEITE CS680</t>
  </si>
  <si>
    <t>130516170758434</t>
  </si>
  <si>
    <t>EC-43334522560</t>
  </si>
  <si>
    <t>GUIA A PPT2400</t>
  </si>
  <si>
    <t>130516171024435</t>
  </si>
  <si>
    <t>EC-43334522460</t>
  </si>
  <si>
    <t>GUIA B PPT2400</t>
  </si>
  <si>
    <t>130516172705759</t>
  </si>
  <si>
    <t>EC-A056000730</t>
  </si>
  <si>
    <t>EMBRAGUE CS8002</t>
  </si>
  <si>
    <t>130522132012183</t>
  </si>
  <si>
    <t>EC-16202130830</t>
  </si>
  <si>
    <t>CABLE CONDUCTOR BOBINA CS8002</t>
  </si>
  <si>
    <t>130523092412492</t>
  </si>
  <si>
    <t>EC-70602055621</t>
  </si>
  <si>
    <t>CONECTOR CUADRADO SHP800</t>
  </si>
  <si>
    <t>130523095504181</t>
  </si>
  <si>
    <t>EC-90072000016</t>
  </si>
  <si>
    <t>O-RING 16 DE CONECTOR CUADRADO</t>
  </si>
  <si>
    <t>130527134559735</t>
  </si>
  <si>
    <t>EC-91015</t>
  </si>
  <si>
    <t>GRASA ECHO 14 OZ (6704)</t>
  </si>
  <si>
    <t>130606121702450</t>
  </si>
  <si>
    <t>EC-V420000540</t>
  </si>
  <si>
    <t>AMORTIGUADOR ACELERADOR CS 680</t>
  </si>
  <si>
    <t>130606161808595</t>
  </si>
  <si>
    <t>EC-V419000010</t>
  </si>
  <si>
    <t>SOPORTE DE AMORTIGUADOR MANGO CS680S</t>
  </si>
  <si>
    <t>130606162741708</t>
  </si>
  <si>
    <t>EC-P033000000</t>
  </si>
  <si>
    <t>EMPAQUETADURA KIT CS680S CS620</t>
  </si>
  <si>
    <t>130607111523884</t>
  </si>
  <si>
    <t>EC-10090739131</t>
  </si>
  <si>
    <t>AMORTIGUADOR MANGO CS-3000</t>
  </si>
  <si>
    <t>130607114740608</t>
  </si>
  <si>
    <t>EC-P004002550</t>
  </si>
  <si>
    <t>VALVULA DE BOMBA B450</t>
  </si>
  <si>
    <t>130607115607499</t>
  </si>
  <si>
    <t>EC-P004001430</t>
  </si>
  <si>
    <t>DIAFRAGMA DOCIFICACION B450</t>
  </si>
  <si>
    <t>130607115920362</t>
  </si>
  <si>
    <t>EC-A241000030</t>
  </si>
  <si>
    <t>PALANCA DE EXTRANGULADOR CS680</t>
  </si>
  <si>
    <t>130607120524528</t>
  </si>
  <si>
    <t>EC-P004003230</t>
  </si>
  <si>
    <t>CUERPO BOMBA B450</t>
  </si>
  <si>
    <t>130607121000102</t>
  </si>
  <si>
    <t>EC-12436321330</t>
  </si>
  <si>
    <t>JUNTA DE DOSIFICACION B450 B450AUS C270</t>
  </si>
  <si>
    <t>130607121637856</t>
  </si>
  <si>
    <t>EC-88521</t>
  </si>
  <si>
    <t>VALVULA DE PASO YAMAHO ES726 SHP-800</t>
  </si>
  <si>
    <t>EC-78890-40001B</t>
  </si>
  <si>
    <t>CABEZAL UN-10 NUEVO PERFIL ELEVADO</t>
  </si>
  <si>
    <t>130625104015500</t>
  </si>
  <si>
    <t>EC-A300001190</t>
  </si>
  <si>
    <t>SILENCIADOR BP35</t>
  </si>
  <si>
    <t>130625153318966</t>
  </si>
  <si>
    <t>EC-C630000150</t>
  </si>
  <si>
    <t>ALMOHADILLA BP35</t>
  </si>
  <si>
    <t>130625155039876</t>
  </si>
  <si>
    <t>EC-P021018290</t>
  </si>
  <si>
    <t>SOPORTE KIT BP35</t>
  </si>
  <si>
    <t>130627094455782</t>
  </si>
  <si>
    <t>EC-C510000220</t>
  </si>
  <si>
    <t>CONECTOR BP35</t>
  </si>
  <si>
    <t>130627095058295</t>
  </si>
  <si>
    <t>EC-C412000470</t>
  </si>
  <si>
    <t>MANUBRIO BP35</t>
  </si>
  <si>
    <t>130627121313133</t>
  </si>
  <si>
    <t>EC-35701001110</t>
  </si>
  <si>
    <t>CONECTOR DE TUBO DM6110</t>
  </si>
  <si>
    <t>130627122005804</t>
  </si>
  <si>
    <t>EC-35701501110</t>
  </si>
  <si>
    <t>TUERCA RACOR DM6110</t>
  </si>
  <si>
    <t>130627130952017</t>
  </si>
  <si>
    <t>EC-35701401110</t>
  </si>
  <si>
    <t>O-RING 3X13 DE CONECTOR DM6110</t>
  </si>
  <si>
    <t>130627152844358</t>
  </si>
  <si>
    <t>EC-36301700310</t>
  </si>
  <si>
    <t>CONECTOR DE TUBO TAPA DM6110</t>
  </si>
  <si>
    <t>130628082210090</t>
  </si>
  <si>
    <t>EC-36302200510</t>
  </si>
  <si>
    <t>TAPON EMPAQUE DM 6110</t>
  </si>
  <si>
    <t>130628082649564</t>
  </si>
  <si>
    <t>EC-36301900310</t>
  </si>
  <si>
    <t>TUERCA RACOR TAPA DM6110</t>
  </si>
  <si>
    <t>130628083902733</t>
  </si>
  <si>
    <t>EC-C453000131</t>
  </si>
  <si>
    <t>PALANCA ACELERADOR DM6110</t>
  </si>
  <si>
    <t>130703160140280</t>
  </si>
  <si>
    <t>EC-C503000090</t>
  </si>
  <si>
    <t>COJIN BUSHING BP35</t>
  </si>
  <si>
    <t>130703160541784</t>
  </si>
  <si>
    <t>EC-9242310000</t>
  </si>
  <si>
    <t>ANILLO RETENEDOR BP35</t>
  </si>
  <si>
    <t>130703162933131</t>
  </si>
  <si>
    <t>EC-V312000020</t>
  </si>
  <si>
    <t>PLACA DE EMPUJE BP35</t>
  </si>
  <si>
    <t>130705131335363</t>
  </si>
  <si>
    <t>EC-C551000140</t>
  </si>
  <si>
    <t>PLACA DE PROTECTOR DESPOJOS C270</t>
  </si>
  <si>
    <t>130705132324996</t>
  </si>
  <si>
    <t>EC-C511000110</t>
  </si>
  <si>
    <t>ESPACIADOR DE MANGO C270</t>
  </si>
  <si>
    <t>130705154135756</t>
  </si>
  <si>
    <t>EC-V361000290</t>
  </si>
  <si>
    <t>ESPACIADOR MANIJA C270</t>
  </si>
  <si>
    <t>130705154454422</t>
  </si>
  <si>
    <t>EC-C062000330</t>
  </si>
  <si>
    <t>ARNES C270</t>
  </si>
  <si>
    <t>130705154950526</t>
  </si>
  <si>
    <t>EC-C412000360</t>
  </si>
  <si>
    <t>AGARRE TUBO C270</t>
  </si>
  <si>
    <t>130705155307710</t>
  </si>
  <si>
    <t>EC-C412000450</t>
  </si>
  <si>
    <t>AGARRE TUBO B530</t>
  </si>
  <si>
    <t>130710103236619</t>
  </si>
  <si>
    <t>EC-C080000020</t>
  </si>
  <si>
    <t>MANUBRIO C270</t>
  </si>
  <si>
    <t>130710122414043</t>
  </si>
  <si>
    <t>EC-17801202061</t>
  </si>
  <si>
    <t>TRABA DE ACELERADOR EDR210</t>
  </si>
  <si>
    <t>130711095146301</t>
  </si>
  <si>
    <t>EC-V505000011</t>
  </si>
  <si>
    <t>SELLO DE ACEITE 12 CS420 (V505000010)</t>
  </si>
  <si>
    <t>130711102159968</t>
  </si>
  <si>
    <t>EC-C044000450</t>
  </si>
  <si>
    <t>PALANCA ACELERADOR COMP M230</t>
  </si>
  <si>
    <t>130718123754197</t>
  </si>
  <si>
    <t>EC-21250101111</t>
  </si>
  <si>
    <t>AJUSTADOR VOLUMEN DM6110</t>
  </si>
  <si>
    <t>130718123956967</t>
  </si>
  <si>
    <t>EC-P022034810</t>
  </si>
  <si>
    <t>ARANDELA RESORTE C230 (V346000030)</t>
  </si>
  <si>
    <t>130802093346297</t>
  </si>
  <si>
    <t>EC-4050761</t>
  </si>
  <si>
    <t>CLIP ESPALDAR ES726</t>
  </si>
  <si>
    <t>130802171744960</t>
  </si>
  <si>
    <t>EC-P022022000</t>
  </si>
  <si>
    <t>RECEPTOR DE TRINQUETE</t>
  </si>
  <si>
    <t>130802172940673</t>
  </si>
  <si>
    <t>EC-V451000500</t>
  </si>
  <si>
    <t>RESORTE DE EMBRAGUE CS420-CS600</t>
  </si>
  <si>
    <t>130802173535292</t>
  </si>
  <si>
    <t>EC-A014000040</t>
  </si>
  <si>
    <t>130805082221015</t>
  </si>
  <si>
    <t>EC-V508000010</t>
  </si>
  <si>
    <t>RETEN CARTER CS600</t>
  </si>
  <si>
    <t>130805082637806</t>
  </si>
  <si>
    <t>EC-A239000060</t>
  </si>
  <si>
    <t>TUBO DE ADMISION DE AIRE CS600</t>
  </si>
  <si>
    <t>130805083044614</t>
  </si>
  <si>
    <t>EC-V805000170</t>
  </si>
  <si>
    <t>PERNO TOXS 5X25 CS600</t>
  </si>
  <si>
    <t>130805083347867</t>
  </si>
  <si>
    <t>EC-V805000020</t>
  </si>
  <si>
    <t>PERNO TORXS  5X35 CS600</t>
  </si>
  <si>
    <t>130805083636753</t>
  </si>
  <si>
    <t>EC-V805000010</t>
  </si>
  <si>
    <t>PERNO TORXS  5X20 CS600</t>
  </si>
  <si>
    <t>130805083946386</t>
  </si>
  <si>
    <t>EC-V805000030</t>
  </si>
  <si>
    <t>PERNO TORXS 5X10 CS600</t>
  </si>
  <si>
    <t>130805084228969</t>
  </si>
  <si>
    <t>EC-A411000640</t>
  </si>
  <si>
    <t>BOBINA 22C</t>
  </si>
  <si>
    <t>130805084637493</t>
  </si>
  <si>
    <t>EC-V103000280</t>
  </si>
  <si>
    <t>EMPAQUE ADMISION CS420</t>
  </si>
  <si>
    <t>130805085658872</t>
  </si>
  <si>
    <t>EC-P021011013</t>
  </si>
  <si>
    <t>130805090633873</t>
  </si>
  <si>
    <t>EC-A566000070</t>
  </si>
  <si>
    <t>RESORTE DE EMBRAGUE ES726</t>
  </si>
  <si>
    <t>130805090947391</t>
  </si>
  <si>
    <t>EC-A175000220</t>
  </si>
  <si>
    <t>PROTECTOR TANQUE C230</t>
  </si>
  <si>
    <t>130805091738479</t>
  </si>
  <si>
    <t>EC-C050001550</t>
  </si>
  <si>
    <t>TUBO CENTRAL</t>
  </si>
  <si>
    <t>130805092158188</t>
  </si>
  <si>
    <t>EC-V652000021</t>
  </si>
  <si>
    <t>ENGRANAJE SINFIN CS3000</t>
  </si>
  <si>
    <t>130805094622919</t>
  </si>
  <si>
    <t>EC-V104000732</t>
  </si>
  <si>
    <t>EMPAQUE SILENCIADOR CS420</t>
  </si>
  <si>
    <t>130805103609788</t>
  </si>
  <si>
    <t>EC-89750000335</t>
  </si>
  <si>
    <t>EXTRACTOR</t>
  </si>
  <si>
    <t>130805104110946</t>
  </si>
  <si>
    <t>EC-V652000070</t>
  </si>
  <si>
    <t>ENGRANAJE SINFIN CS680 (43706335630)</t>
  </si>
  <si>
    <t>130805104410861</t>
  </si>
  <si>
    <t>EC-43301639131</t>
  </si>
  <si>
    <t>PERNO TENSOR PPT2400 CS3000</t>
  </si>
  <si>
    <t>130805105135405</t>
  </si>
  <si>
    <t>EC-43301403931</t>
  </si>
  <si>
    <t>PIN TENSOR DE CADENA CS3000</t>
  </si>
  <si>
    <t>130805105653819</t>
  </si>
  <si>
    <t>EC-17501235630</t>
  </si>
  <si>
    <t>COJINETE DE AGUJAS CS3000</t>
  </si>
  <si>
    <t>130805110032765</t>
  </si>
  <si>
    <t>EC-13031039132</t>
  </si>
  <si>
    <t>130805110335566</t>
  </si>
  <si>
    <t>EC-10092139131</t>
  </si>
  <si>
    <t>AMORTIGUADOR POSTERIOR CS300</t>
  </si>
  <si>
    <t>130805110644076</t>
  </si>
  <si>
    <t>EC-10091060030</t>
  </si>
  <si>
    <t>AMORTIGUADOR MANUBRIO CS420</t>
  </si>
  <si>
    <t>130805111228061</t>
  </si>
  <si>
    <t>EC-10091035630</t>
  </si>
  <si>
    <t>AMORTIGUADOR MANUBRIO CS3000</t>
  </si>
  <si>
    <t>130805111558692</t>
  </si>
  <si>
    <t>EC-10090536030</t>
  </si>
  <si>
    <t>AMORTIGUADOR CS3500</t>
  </si>
  <si>
    <t>130805111955516</t>
  </si>
  <si>
    <t>EC-10020239131</t>
  </si>
  <si>
    <t>Comportamiento Incremento</t>
  </si>
  <si>
    <t>CILINDRO CARTER CS3000</t>
  </si>
  <si>
    <t>130814153658536</t>
  </si>
  <si>
    <t>EC-C300000001</t>
  </si>
  <si>
    <t>CUBIERTA BARRA PPT2400</t>
  </si>
  <si>
    <t>130814160413676</t>
  </si>
  <si>
    <t>EC-12312540630</t>
  </si>
  <si>
    <t>EMPAQUE BOMBA DE CARBURADOR GT-22GES</t>
  </si>
  <si>
    <t>130814160716665</t>
  </si>
  <si>
    <t>EC-12311240630</t>
  </si>
  <si>
    <t>DIAFRAGMA BOMBA CARBURADOR GT-22GES</t>
  </si>
  <si>
    <t>130816120819919</t>
  </si>
  <si>
    <t>EC-SRM-22GES</t>
  </si>
  <si>
    <t>PODADORA HOME SRM-22GES</t>
  </si>
  <si>
    <t>EC-88551</t>
  </si>
  <si>
    <t>MANGO FILTRO SHP800 ES726</t>
  </si>
  <si>
    <t>130827102114734</t>
  </si>
  <si>
    <t>EC-70617019061</t>
  </si>
  <si>
    <t>CLIP, ESPALDAR SHP800</t>
  </si>
  <si>
    <t>130827111412595</t>
  </si>
  <si>
    <t>EC-E127000010</t>
  </si>
  <si>
    <t>ESTABILIZADOR SHP-800</t>
  </si>
  <si>
    <t>130827113629285</t>
  </si>
  <si>
    <t>EC-C501000010</t>
  </si>
  <si>
    <t>BUSHING C230</t>
  </si>
  <si>
    <t>130827114613645</t>
  </si>
  <si>
    <t>EC-P021010260</t>
  </si>
  <si>
    <t>PISTON KIT PB255</t>
  </si>
  <si>
    <t>EC-99988801510</t>
  </si>
  <si>
    <t>VISOR OREJERAS ECHO</t>
  </si>
  <si>
    <t>130827123050839</t>
  </si>
  <si>
    <t>EC-78890-40000</t>
  </si>
  <si>
    <t>CABEZAL ALTA CAPACIDAD B450 B530 C350</t>
  </si>
  <si>
    <t>130827132543266</t>
  </si>
  <si>
    <t>EC-V131000010</t>
  </si>
  <si>
    <t>OJAL DE AGUJAS (V131000000)</t>
  </si>
  <si>
    <t>130827154035064</t>
  </si>
  <si>
    <t>EC-P050010460</t>
  </si>
  <si>
    <t>130903102630632</t>
  </si>
  <si>
    <t>EC-A300001570</t>
  </si>
  <si>
    <t>SILENCIADOR CS600 (A300000770)</t>
  </si>
  <si>
    <t>130903105819167</t>
  </si>
  <si>
    <t>EC-V400000051</t>
  </si>
  <si>
    <t>AMORTIGUADOR 4 CS420</t>
  </si>
  <si>
    <t>130912102723455</t>
  </si>
  <si>
    <t>EC-17812314010</t>
  </si>
  <si>
    <t>BASE SWITCH SHP-800</t>
  </si>
  <si>
    <t>130916122004547</t>
  </si>
  <si>
    <t>EC-A171000060</t>
  </si>
  <si>
    <t>VENTILADOR CS680</t>
  </si>
  <si>
    <t>130916141932716</t>
  </si>
  <si>
    <t>EC-A235000170</t>
  </si>
  <si>
    <t>SUJETADOR CS680</t>
  </si>
  <si>
    <t>130916142250726</t>
  </si>
  <si>
    <t>EC-V401000170</t>
  </si>
  <si>
    <t>AMORTIGUAROR MANUBRIO CS680</t>
  </si>
  <si>
    <t>130916142526524</t>
  </si>
  <si>
    <t>EC-V652000050</t>
  </si>
  <si>
    <t>130916142755004</t>
  </si>
  <si>
    <t>EC-V358000090</t>
  </si>
  <si>
    <t>130916143320998</t>
  </si>
  <si>
    <t>EC-V450000760</t>
  </si>
  <si>
    <t>AMORTIGUADOR RESORTE MANUBRIO CS600</t>
  </si>
  <si>
    <t>130916143708758</t>
  </si>
  <si>
    <t>EC-V450000730</t>
  </si>
  <si>
    <t>130916144003790</t>
  </si>
  <si>
    <t>EC-V805000210</t>
  </si>
  <si>
    <t>PERNO, TORXS 5X20 CS600</t>
  </si>
  <si>
    <t>130916144510205</t>
  </si>
  <si>
    <t>EC-P022008020</t>
  </si>
  <si>
    <t>RECEPTOR DE TRINQUETE CS420</t>
  </si>
  <si>
    <t>130916144930834</t>
  </si>
  <si>
    <t>EC-A239000070</t>
  </si>
  <si>
    <t>TUBO DE ADMISIÓN CS600</t>
  </si>
  <si>
    <t>130916145344693</t>
  </si>
  <si>
    <t>EC-P022004630</t>
  </si>
  <si>
    <t>PERNO DE ARRANCADOR CS420</t>
  </si>
  <si>
    <t>130916145752795</t>
  </si>
  <si>
    <t>EC-10091019730</t>
  </si>
  <si>
    <t>AMORTIGUADOR CS420</t>
  </si>
  <si>
    <t>EC-17721835430</t>
  </si>
  <si>
    <t>TRINQUETE  CS420</t>
  </si>
  <si>
    <t>130916150944998</t>
  </si>
  <si>
    <t>EC-17723435430</t>
  </si>
  <si>
    <t>130916151227877</t>
  </si>
  <si>
    <t>EC-70616035770</t>
  </si>
  <si>
    <t>AMORTIGUADOR CUADRADO SHP800</t>
  </si>
  <si>
    <t>130916151708755</t>
  </si>
  <si>
    <t>EC-V420001250</t>
  </si>
  <si>
    <t>AMORTIGUADOR POSTERIOR CS420</t>
  </si>
  <si>
    <t>130916153024168</t>
  </si>
  <si>
    <t>EC-V450000771</t>
  </si>
  <si>
    <t>AMORTIGUADOR RESORTE MANUBRIO CS600 (V450000770)</t>
  </si>
  <si>
    <t>130916161252116</t>
  </si>
  <si>
    <t>EC-12312032631</t>
  </si>
  <si>
    <t>AGUJA DE REGULACION DE ALTA CS600</t>
  </si>
  <si>
    <t>130916161550143</t>
  </si>
  <si>
    <t>EC-12311802261</t>
  </si>
  <si>
    <t>AGUJA (L) CS600</t>
  </si>
  <si>
    <t>130916161752681</t>
  </si>
  <si>
    <t>EC-12313803930</t>
  </si>
  <si>
    <t>PIN DE PALANCA BALANCIN CS8002 CS680</t>
  </si>
  <si>
    <t>130916162023096</t>
  </si>
  <si>
    <t>EC-12314610631</t>
  </si>
  <si>
    <t>PROTECTOR DE AGUJAS CS680</t>
  </si>
  <si>
    <t>130916162228754</t>
  </si>
  <si>
    <t>EC-17801007660</t>
  </si>
  <si>
    <t>PALANCA GATILLO EDR 210</t>
  </si>
  <si>
    <t>130916162533786</t>
  </si>
  <si>
    <t>EC-43706333231</t>
  </si>
  <si>
    <t>ENGRANAJE SINFIN CS8002</t>
  </si>
  <si>
    <t>EC-70616006062</t>
  </si>
  <si>
    <t>MANGUERA GASOLINA SHP800</t>
  </si>
  <si>
    <t>130916163247591</t>
  </si>
  <si>
    <t>EC-V299000430</t>
  </si>
  <si>
    <t>TORNILLO DE MANO</t>
  </si>
  <si>
    <t>130919160239021</t>
  </si>
  <si>
    <t>EC-P021002286</t>
  </si>
  <si>
    <t>CUBIERTA BARRA CADENA CS680</t>
  </si>
  <si>
    <t>130920130728154</t>
  </si>
  <si>
    <t>EC-BOM-PRUEBA</t>
  </si>
  <si>
    <t>CA BOMBA MANUAL SHINDAIWA 17L PARA PUEBA</t>
  </si>
  <si>
    <t>131010105311945</t>
  </si>
  <si>
    <t>EC-V650000080</t>
  </si>
  <si>
    <t>131010110445053</t>
  </si>
  <si>
    <t>EC-68902505360</t>
  </si>
  <si>
    <t>PLACA DE FRICCIÓN HC150</t>
  </si>
  <si>
    <t>131010165026454</t>
  </si>
  <si>
    <t>EC-P003002190</t>
  </si>
  <si>
    <t>EMPAQUETADURA Y DIAFRAGMA KIT CS420</t>
  </si>
  <si>
    <t>131030131034023</t>
  </si>
  <si>
    <t>EC-17724712331</t>
  </si>
  <si>
    <t>COLLAR DE TRIQUETE CS8002</t>
  </si>
  <si>
    <t>131030131737531</t>
  </si>
  <si>
    <t>EC-V353000192</t>
  </si>
  <si>
    <t>COLLAR DE TRINQUETE CS680 (V353000191)</t>
  </si>
  <si>
    <t>131030145746277</t>
  </si>
  <si>
    <t>EC-C670000070</t>
  </si>
  <si>
    <t>COLGADOR C230</t>
  </si>
  <si>
    <t>131111112835367</t>
  </si>
  <si>
    <t>EC-43301060931</t>
  </si>
  <si>
    <t xml:space="preserve">TAPA  DE FRENO CS3500 </t>
  </si>
  <si>
    <t>131111172524979</t>
  </si>
  <si>
    <t>EC-V150000030</t>
  </si>
  <si>
    <t>PLACA DE PIÑON TENSOR CS3500</t>
  </si>
  <si>
    <t>131111173946208</t>
  </si>
  <si>
    <t>EC-90033040088</t>
  </si>
  <si>
    <t>PIN DE FRENO CS3500</t>
  </si>
  <si>
    <t>131111174454776</t>
  </si>
  <si>
    <t>EC-43311760930</t>
  </si>
  <si>
    <t>PALANCA DE FRENO CS3500</t>
  </si>
  <si>
    <t>131122150231462</t>
  </si>
  <si>
    <t>EC-61031352932</t>
  </si>
  <si>
    <t>SOPORTE (A) SRM3605 SRM4605 (C535000001)</t>
  </si>
  <si>
    <t>131122151222409</t>
  </si>
  <si>
    <t>EC-P022007180</t>
  </si>
  <si>
    <t>LLAVE DE BUJIA 4300</t>
  </si>
  <si>
    <t>EC-V430004540</t>
  </si>
  <si>
    <t>CABLE ACELERADOR SRM4300 (P022007430)</t>
  </si>
  <si>
    <t>131126085021458</t>
  </si>
  <si>
    <t>EC-70102102910</t>
  </si>
  <si>
    <t>PERILLA DE CONTROL DEL ACELERADOR DM6110</t>
  </si>
  <si>
    <t>131126092428771</t>
  </si>
  <si>
    <t>EC-70101406510</t>
  </si>
  <si>
    <t>VARILLA DE PALANCA DE CONTROL DM-6110</t>
  </si>
  <si>
    <t>131126092852426</t>
  </si>
  <si>
    <t>EC-60561206510</t>
  </si>
  <si>
    <t>PASADOR DE PRESION DM-6110</t>
  </si>
  <si>
    <t>131126093710144</t>
  </si>
  <si>
    <t>EC-90060000006</t>
  </si>
  <si>
    <t>ARANDELA 6.5X11.5X0.8 DM-6110</t>
  </si>
  <si>
    <t>131126094242065</t>
  </si>
  <si>
    <t>EC-70103306211</t>
  </si>
  <si>
    <t>EJE DE OBTURADOR DM-6110</t>
  </si>
  <si>
    <t>131126094710167</t>
  </si>
  <si>
    <t>EC-37032106210</t>
  </si>
  <si>
    <t>GUIA DE AIRE DE TANQUE INFERIOR DM6110</t>
  </si>
  <si>
    <t>131126095119455</t>
  </si>
  <si>
    <t>EC-37031606210</t>
  </si>
  <si>
    <t>GUIA DE AIRE DM-6110</t>
  </si>
  <si>
    <t>131126100308553</t>
  </si>
  <si>
    <t>EC-90022006014</t>
  </si>
  <si>
    <t>TORNILLO 6X14 DM-6110</t>
  </si>
  <si>
    <t>131126100712646</t>
  </si>
  <si>
    <t>EC-90060500006</t>
  </si>
  <si>
    <t>ARANDELA DE PRESION 6 DM-6110</t>
  </si>
  <si>
    <t>131126101136598</t>
  </si>
  <si>
    <t>EC-14564200760</t>
  </si>
  <si>
    <t>ARANDELA 6.5X18X1.6 DM-6110</t>
  </si>
  <si>
    <t>131126101535263</t>
  </si>
  <si>
    <t>EC-90023805018</t>
  </si>
  <si>
    <t>TORNILLO 5X18 DM-6110</t>
  </si>
  <si>
    <t>131126102322171</t>
  </si>
  <si>
    <t>EC-90028605025</t>
  </si>
  <si>
    <t>TORNILLO 5X25SUS DM-6110</t>
  </si>
  <si>
    <t>131126102714299</t>
  </si>
  <si>
    <t>EC-90024205014</t>
  </si>
  <si>
    <t>TORNILLOS 5X14 DM-6110</t>
  </si>
  <si>
    <t>131126103403487</t>
  </si>
  <si>
    <t>EC-V471000550</t>
  </si>
  <si>
    <t>TUBO DE RETORNO DE COMBUSTIBLE 3X6X145 DM-6110</t>
  </si>
  <si>
    <t>131126103815442</t>
  </si>
  <si>
    <t>EC-V490001230</t>
  </si>
  <si>
    <t>SUJETADOR 6.5MM DM-6110 (13201326630)</t>
  </si>
  <si>
    <t>131126104250798</t>
  </si>
  <si>
    <t>EC-V471000770</t>
  </si>
  <si>
    <t>TUBO CAPTADORA COMBUSTIBLE 3X6X280MM DM-6110</t>
  </si>
  <si>
    <t>131126104723595</t>
  </si>
  <si>
    <t>EC-13211556230</t>
  </si>
  <si>
    <t>OJAL DE LINEA DE COMBUSTIBLE DM-6110</t>
  </si>
  <si>
    <t>131126160117428</t>
  </si>
  <si>
    <t>EC-A350000342</t>
  </si>
  <si>
    <t>TANQUE DE COMBUSTIBLE DM-6110 (A350000341)</t>
  </si>
  <si>
    <t>131126160650722</t>
  </si>
  <si>
    <t>EC-13160021060</t>
  </si>
  <si>
    <t>TAPA TANQUE GASOLINA DM-6110</t>
  </si>
  <si>
    <t>131203153453451</t>
  </si>
  <si>
    <t>EC-61033522460</t>
  </si>
  <si>
    <t>ANILLO DE RETENCIÓN PPT2400</t>
  </si>
  <si>
    <t>131203153932535</t>
  </si>
  <si>
    <t>EC-13040622360</t>
  </si>
  <si>
    <t>TORNILLO DE OREGETAS PPT2400</t>
  </si>
  <si>
    <t>131203154555608</t>
  </si>
  <si>
    <t>EC-90005300400</t>
  </si>
  <si>
    <t>TORNILLO TORX 10-24 UNC 1-1/4 PPT2400</t>
  </si>
  <si>
    <t>131203155303938</t>
  </si>
  <si>
    <t>EC-90003150100</t>
  </si>
  <si>
    <t>CONTRATUERCA 10-24 UNC PPT2400</t>
  </si>
  <si>
    <t>131203160019178</t>
  </si>
  <si>
    <t>EC-V204000090</t>
  </si>
  <si>
    <t>PERNO MARIPOSA PPT2400</t>
  </si>
  <si>
    <t>131206100336682</t>
  </si>
  <si>
    <t>EC-A200000670</t>
  </si>
  <si>
    <t>INSULADOR B45LA</t>
  </si>
  <si>
    <t>EC-90081006202</t>
  </si>
  <si>
    <t>RODAMIENTO 6202 C3</t>
  </si>
  <si>
    <t>131210124345044</t>
  </si>
  <si>
    <t>EC-9400236001</t>
  </si>
  <si>
    <t>RODAMIENTO 6001 DDU</t>
  </si>
  <si>
    <t>EC-90080006000</t>
  </si>
  <si>
    <t>RODAMIENTO 6000</t>
  </si>
  <si>
    <t>131210125412632</t>
  </si>
  <si>
    <t>EC-90081200626</t>
  </si>
  <si>
    <t>RODAMIENTO 626</t>
  </si>
  <si>
    <t>131210125715620</t>
  </si>
  <si>
    <t>EC-90080000608</t>
  </si>
  <si>
    <t>RODAMIENTO 608</t>
  </si>
  <si>
    <t>131210130052491</t>
  </si>
  <si>
    <t>EC-90080400608</t>
  </si>
  <si>
    <t>RODAMIENTO 608 ZZ</t>
  </si>
  <si>
    <t>EC-90081006201</t>
  </si>
  <si>
    <t>RODAMIENTO 6201</t>
  </si>
  <si>
    <t>131210130833861</t>
  </si>
  <si>
    <t>EC-90085506901</t>
  </si>
  <si>
    <t>RODAMIENTO 6901</t>
  </si>
  <si>
    <t>131210131526762</t>
  </si>
  <si>
    <t>EC-90085906900</t>
  </si>
  <si>
    <t>RODAMIENTO 6900 DE EJE FLEXIBRE BP35</t>
  </si>
  <si>
    <t>131210132227759</t>
  </si>
  <si>
    <t>EC-V203000880</t>
  </si>
  <si>
    <t>PERNO DE EMBRAGUE CABEZA ABELLANADA B450 B530 C350</t>
  </si>
  <si>
    <t>131210132942282</t>
  </si>
  <si>
    <t>EC-90010905010</t>
  </si>
  <si>
    <t>PERNO PROTECTOR DE SILENCIADOR B450 5X10</t>
  </si>
  <si>
    <t>131210145149947</t>
  </si>
  <si>
    <t>EC-V204000450</t>
  </si>
  <si>
    <t>PERNO PROTECTOR DE DESPOJOS B450</t>
  </si>
  <si>
    <t>131210145507131</t>
  </si>
  <si>
    <t>EC-9114206016</t>
  </si>
  <si>
    <t>PERNO COLGADOR B450</t>
  </si>
  <si>
    <t>EC-V204000740</t>
  </si>
  <si>
    <t>PERNO TRABA TUBO CAJA B450</t>
  </si>
  <si>
    <t>131210150216397</t>
  </si>
  <si>
    <t>EC-V252000200</t>
  </si>
  <si>
    <t>TORNILLO 4X25 BASE DE FILTRO  B450-C350 (11260-04250)</t>
  </si>
  <si>
    <t>EC-P022034760</t>
  </si>
  <si>
    <t>CUERDA 22C F220 C230 (A509000320)</t>
  </si>
  <si>
    <t>131210154353177</t>
  </si>
  <si>
    <t>EC-99988800722</t>
  </si>
  <si>
    <t>HERRAMIENTA KIT AFILADOR DE CADENA 3/16</t>
  </si>
  <si>
    <t>131211095031960</t>
  </si>
  <si>
    <t>EC-A557000120</t>
  </si>
  <si>
    <t>PERNO DE EMBRAGUE B450</t>
  </si>
  <si>
    <t>131217105446635</t>
  </si>
  <si>
    <t>EC-43620514730</t>
  </si>
  <si>
    <t>FILTRO ACEITE CS680S</t>
  </si>
  <si>
    <t>131217110901979</t>
  </si>
  <si>
    <t>EC-12313419730</t>
  </si>
  <si>
    <t xml:space="preserve">TORNILLO DE RALENTI CS-680 </t>
  </si>
  <si>
    <t>EC-70602072920</t>
  </si>
  <si>
    <t>TAPA DEL REGULADOR DE PRESION SHP800</t>
  </si>
  <si>
    <t>131217113735890</t>
  </si>
  <si>
    <t>EC-90072230112</t>
  </si>
  <si>
    <t>O-RING SHP800</t>
  </si>
  <si>
    <t>131217114713280</t>
  </si>
  <si>
    <t>EC-70602017920</t>
  </si>
  <si>
    <t>TAPA DE DRENAJE SHP800</t>
  </si>
  <si>
    <t>131220094933606</t>
  </si>
  <si>
    <t>EC-A238000030</t>
  </si>
  <si>
    <t>MARIPOSA FILTRO DE AIRE CS680S</t>
  </si>
  <si>
    <t>131220102635559</t>
  </si>
  <si>
    <t>EC-16202132431</t>
  </si>
  <si>
    <t>CABLE CONDUCTOR STOP CS-680</t>
  </si>
  <si>
    <t>131220112338018</t>
  </si>
  <si>
    <t>EC-15663532430</t>
  </si>
  <si>
    <t>PLACA DE TIERRA CS680</t>
  </si>
  <si>
    <t>131220125157169</t>
  </si>
  <si>
    <t>EC-70616009A70</t>
  </si>
  <si>
    <t>TAPA TANQUE COMBUSTIBLE SHP-800</t>
  </si>
  <si>
    <t>131220170344544</t>
  </si>
  <si>
    <t>EC-P004002870</t>
  </si>
  <si>
    <t>TUBO DE AJUSTE C350</t>
  </si>
  <si>
    <t>131220170742007</t>
  </si>
  <si>
    <t>EC-12411105810</t>
  </si>
  <si>
    <t>CONTRATUERCA C350</t>
  </si>
  <si>
    <t>131220171336533</t>
  </si>
  <si>
    <t>EC-12415846630</t>
  </si>
  <si>
    <t>AJUSTADOR CABLE C350</t>
  </si>
  <si>
    <t>140107090803139</t>
  </si>
  <si>
    <t>EC-A027000150</t>
  </si>
  <si>
    <t>CUBIERTA FILTRO AIRE B45</t>
  </si>
  <si>
    <t>140108155706362</t>
  </si>
  <si>
    <t>BR-CAT-32108-00</t>
  </si>
  <si>
    <t>SENSOR DE PROXIMIDAD</t>
  </si>
  <si>
    <t>140108160745416</t>
  </si>
  <si>
    <t>BR-CAT-71132-12</t>
  </si>
  <si>
    <t>PLACA, CHIPPER</t>
  </si>
  <si>
    <t>140108161131289</t>
  </si>
  <si>
    <t>BR-CAT-76293-00</t>
  </si>
  <si>
    <t>CUCHILLAS KIT CH922DH</t>
  </si>
  <si>
    <t>140108161608157</t>
  </si>
  <si>
    <t>BR-CAT-18551-00</t>
  </si>
  <si>
    <t>BREAKER 10AMP</t>
  </si>
  <si>
    <t>140108162039972</t>
  </si>
  <si>
    <t>BR-CAT-12273</t>
  </si>
  <si>
    <t>CORREA 3B90</t>
  </si>
  <si>
    <t>140108162637789</t>
  </si>
  <si>
    <t>BR-CAT-36268-00</t>
  </si>
  <si>
    <t>PROTECTOR 3B6.8 SD</t>
  </si>
  <si>
    <t>140108163536301</t>
  </si>
  <si>
    <t>BR-CAT-17248B</t>
  </si>
  <si>
    <t>SOPORTE, SK 1-3/4"</t>
  </si>
  <si>
    <t>140108164051889</t>
  </si>
  <si>
    <t>BR-CAT-71247</t>
  </si>
  <si>
    <t>ANILLO DE DESCARGA</t>
  </si>
  <si>
    <t>140108170451722</t>
  </si>
  <si>
    <t>BR-CAT-31238-00</t>
  </si>
  <si>
    <t>RELÉ, 12V</t>
  </si>
  <si>
    <t>140108170753759</t>
  </si>
  <si>
    <t>BR-CAT-31498-00</t>
  </si>
  <si>
    <t>CORREA, 2RB40</t>
  </si>
  <si>
    <t>140108171225136</t>
  </si>
  <si>
    <t>BR-CAT-16319</t>
  </si>
  <si>
    <t>POLEA 3 1/4</t>
  </si>
  <si>
    <t>140108171512368</t>
  </si>
  <si>
    <t>BR-CAT-72493</t>
  </si>
  <si>
    <t>CUCHILLA KIT CH922EH</t>
  </si>
  <si>
    <t>140108172458569</t>
  </si>
  <si>
    <t>BR-CAT-71248</t>
  </si>
  <si>
    <t>140108175949453</t>
  </si>
  <si>
    <t>BR-CAT-76295-00</t>
  </si>
  <si>
    <t>CUCHILLA 4" 1/2 PARA CH4400</t>
  </si>
  <si>
    <t>140110152515124</t>
  </si>
  <si>
    <t>EC-E137000021</t>
  </si>
  <si>
    <t>PLACA DE EMPAQUE</t>
  </si>
  <si>
    <t>140110153405668</t>
  </si>
  <si>
    <t>EC-27001006212</t>
  </si>
  <si>
    <t>BASE TANQUE DM6110 (27001006211)</t>
  </si>
  <si>
    <t>140110154538047</t>
  </si>
  <si>
    <t>EC-C328000070</t>
  </si>
  <si>
    <t>BANDA FRENO CS3500 (43312360930)</t>
  </si>
  <si>
    <t>EC-20F8LS3378</t>
  </si>
  <si>
    <t>BARRA 50CM 20" 0.325 0.58 CS510</t>
  </si>
  <si>
    <t>140129152711440</t>
  </si>
  <si>
    <t>EC-A556000550</t>
  </si>
  <si>
    <t>TAMBOR EMBRAGUE CS600</t>
  </si>
  <si>
    <t>140130102827640</t>
  </si>
  <si>
    <t>EC-V420002240</t>
  </si>
  <si>
    <t>AMORTIGUADOR GRANDE 22C</t>
  </si>
  <si>
    <t>140130103559775</t>
  </si>
  <si>
    <t>EC-V420002250</t>
  </si>
  <si>
    <t>AMORTIGUADOR PEQUEÑO 22C</t>
  </si>
  <si>
    <t>140130110451359</t>
  </si>
  <si>
    <t>EC-10102360930</t>
  </si>
  <si>
    <t>PERNO DE SILENCIADOR CS3500</t>
  </si>
  <si>
    <t>140130111636713</t>
  </si>
  <si>
    <t>EC-90051600005</t>
  </si>
  <si>
    <t>TUERCA DE ESCAPE CS-3500</t>
  </si>
  <si>
    <t>140205101034212</t>
  </si>
  <si>
    <t>EC-A162000180</t>
  </si>
  <si>
    <t>PROTECTOR DE BUJIA GUIA DE CABLE B450 C350</t>
  </si>
  <si>
    <t>140205101624464</t>
  </si>
  <si>
    <t>EC-A021003090</t>
  </si>
  <si>
    <t>CARBURADOR 488</t>
  </si>
  <si>
    <t>140206091905607</t>
  </si>
  <si>
    <t>EC-A021004031</t>
  </si>
  <si>
    <t>140206151717633</t>
  </si>
  <si>
    <t>EC-A021000541</t>
  </si>
  <si>
    <t>CARBURADOR WYL-180A EDR-210</t>
  </si>
  <si>
    <t>140214084404655</t>
  </si>
  <si>
    <t>EC-13201326630</t>
  </si>
  <si>
    <t>CLIP 6.5MM DM6110</t>
  </si>
  <si>
    <t>140214085104064</t>
  </si>
  <si>
    <t>EC-89001122460</t>
  </si>
  <si>
    <t>REMACHE PPT2400</t>
  </si>
  <si>
    <t>140214085731976</t>
  </si>
  <si>
    <t>EC-90024204012</t>
  </si>
  <si>
    <t>PERNO 4X12 DE VISOR SHP800</t>
  </si>
  <si>
    <t>140214090144370</t>
  </si>
  <si>
    <t>EC-70602037620</t>
  </si>
  <si>
    <t>TUERCA CASTELLANA SHP800</t>
  </si>
  <si>
    <t>140214090536765</t>
  </si>
  <si>
    <t>EC-70602061760</t>
  </si>
  <si>
    <t>ARANDELA BLANCA SHP800</t>
  </si>
  <si>
    <t>140214091018253</t>
  </si>
  <si>
    <t>EC-70602052950</t>
  </si>
  <si>
    <t>TUERCA DEL ESPARRAGO SHP800</t>
  </si>
  <si>
    <t>140214091441645</t>
  </si>
  <si>
    <t>EC-V356000390</t>
  </si>
  <si>
    <t>ARANDELA COLLAR CS420</t>
  </si>
  <si>
    <t>140214101839691</t>
  </si>
  <si>
    <t>EC-V307000520</t>
  </si>
  <si>
    <t>ARANDELA 10X8X3.5 (V307000180)</t>
  </si>
  <si>
    <t>140217082554953</t>
  </si>
  <si>
    <t>EC-569021</t>
  </si>
  <si>
    <t>EMPAQUE KIT CAMARA DE PRESIÓN SP53BPE</t>
  </si>
  <si>
    <t>140220165708125</t>
  </si>
  <si>
    <t>EC-V420002580</t>
  </si>
  <si>
    <t xml:space="preserve">AMORTIGUADOR BARRA HT230 </t>
  </si>
  <si>
    <t>140221083326581</t>
  </si>
  <si>
    <t>EC-V354000300</t>
  </si>
  <si>
    <t>COLLAR DE AMORTIGUADOR BARRA HT230</t>
  </si>
  <si>
    <t>140221132814130</t>
  </si>
  <si>
    <t>EC-C415000080</t>
  </si>
  <si>
    <t>PLACA DE AMORTIGUADOR BARRA HT230 (20870-65412)</t>
  </si>
  <si>
    <t>140225092119867</t>
  </si>
  <si>
    <t>EC-A320000251</t>
  </si>
  <si>
    <t>PROTECTOR CONTRA CALOR PPT-2400</t>
  </si>
  <si>
    <t>140227090952089</t>
  </si>
  <si>
    <t>EC-70616018450</t>
  </si>
  <si>
    <t>ABRAZADERA MOTOR SHP800</t>
  </si>
  <si>
    <t>140227130142402</t>
  </si>
  <si>
    <t>EC-STSHINLIT</t>
  </si>
  <si>
    <t>STICKER ACEITE SHINDAIWA X LITRO</t>
  </si>
  <si>
    <t>ETIQUETAS</t>
  </si>
  <si>
    <t xml:space="preserve">ETIQUETAS </t>
  </si>
  <si>
    <t>AA (No Aplica)</t>
  </si>
  <si>
    <t>EC-PB-755/LA</t>
  </si>
  <si>
    <t>SOPLADORA PB755</t>
  </si>
  <si>
    <t>EC-PB-252LA</t>
  </si>
  <si>
    <t>SOPLADORA PB252</t>
  </si>
  <si>
    <t>EC-SP53BPE</t>
  </si>
  <si>
    <t>BOMBA DE FUMIGACION MANUAL SHINDAIWA 20LT (6475)</t>
  </si>
  <si>
    <t>BOMBA MANUAL</t>
  </si>
  <si>
    <t>EC-9711141</t>
  </si>
  <si>
    <t>O RING DE ASIENTO DE VALVULA ES726</t>
  </si>
  <si>
    <t>EC-V202000581</t>
  </si>
  <si>
    <t>PERNO 4 X 16 (V202000580)</t>
  </si>
  <si>
    <t>140411111030229</t>
  </si>
  <si>
    <t>EC-V376001260</t>
  </si>
  <si>
    <t>ESPACIADOR DE MANGO C230</t>
  </si>
  <si>
    <t>140411111606489</t>
  </si>
  <si>
    <t>EC-4083811</t>
  </si>
  <si>
    <t>CABLE CONDUCTOR ES726</t>
  </si>
  <si>
    <t>140411112335553</t>
  </si>
  <si>
    <t>EC-4042931</t>
  </si>
  <si>
    <t>EMPAQUE TIPO U ES726</t>
  </si>
  <si>
    <t>140414091206519</t>
  </si>
  <si>
    <t>EC-A200000700</t>
  </si>
  <si>
    <t>AISLADOR CONDENSADOR BP35</t>
  </si>
  <si>
    <t>140414092049200</t>
  </si>
  <si>
    <t>EC-V103001070</t>
  </si>
  <si>
    <t>EMPAQUE AISLADOR ADMISION BP35</t>
  </si>
  <si>
    <t>140417154001196</t>
  </si>
  <si>
    <t>EC-15660152131</t>
  </si>
  <si>
    <t>BOBINA GT-22GES (15660152130)</t>
  </si>
  <si>
    <t>140424162743045</t>
  </si>
  <si>
    <t>EC-25021011610</t>
  </si>
  <si>
    <t>EMPAQUE DRENAJE DE TAPA SHP-800</t>
  </si>
  <si>
    <t>140424163955954</t>
  </si>
  <si>
    <t>EC-70602010700</t>
  </si>
  <si>
    <t>EMPAQUE CARTER SHP-800</t>
  </si>
  <si>
    <t>140424164815796</t>
  </si>
  <si>
    <t>EC-70615002781</t>
  </si>
  <si>
    <t>O-RING DE VISOR DE ACEITE SHP-800</t>
  </si>
  <si>
    <t>140424165418046</t>
  </si>
  <si>
    <t>EC-90072000007</t>
  </si>
  <si>
    <t>140424170138437</t>
  </si>
  <si>
    <t>EC-V101000020</t>
  </si>
  <si>
    <t>EMPAQUE CUBIERTA CILINDRO C350-B450</t>
  </si>
  <si>
    <t>140424170830311</t>
  </si>
  <si>
    <t>EC-V555000010</t>
  </si>
  <si>
    <t xml:space="preserve">COJINETE DE AGUJAS SRM4300 </t>
  </si>
  <si>
    <t>140512115256938</t>
  </si>
  <si>
    <t>EC-70616007560</t>
  </si>
  <si>
    <t>TANQUE COMBUSTIBLE SHP-800</t>
  </si>
  <si>
    <t>140514155840716</t>
  </si>
  <si>
    <t>EC-16201055630</t>
  </si>
  <si>
    <t>CABLE CONDUCTOR 170MM SRM-4300</t>
  </si>
  <si>
    <t>140520131554489</t>
  </si>
  <si>
    <t>EC-P021018001</t>
  </si>
  <si>
    <t>TANQUE COMBUSTIBLE KIT B-45 (EC-P021018000)</t>
  </si>
  <si>
    <t>140521111502049</t>
  </si>
  <si>
    <t>EC-A412000030</t>
  </si>
  <si>
    <t>CABLE CONDUCTOR BOBINA CORTO B450</t>
  </si>
  <si>
    <t>140521112151801</t>
  </si>
  <si>
    <t>EC-V136000060</t>
  </si>
  <si>
    <t>OJAL DE  CABLE CONDUCTOR B450</t>
  </si>
  <si>
    <t>140521114458478</t>
  </si>
  <si>
    <t>EC-V135000080</t>
  </si>
  <si>
    <t>OJAL DE CABLE DE BUJIA B-450</t>
  </si>
  <si>
    <t>140521124558979</t>
  </si>
  <si>
    <t>EC-V475004880</t>
  </si>
  <si>
    <t>PROTECTOR CABLE DE BUJIA B-450</t>
  </si>
  <si>
    <t>140521125131995</t>
  </si>
  <si>
    <t>EC-V495001440</t>
  </si>
  <si>
    <t>BANDA CUBIERTA BUJIA B450 C270</t>
  </si>
  <si>
    <t>140521125655946</t>
  </si>
  <si>
    <t>EC-V151000050</t>
  </si>
  <si>
    <t>PROTECTOR DE CAPUCHON BUJIA B-450 C-270</t>
  </si>
  <si>
    <t>140521130348709</t>
  </si>
  <si>
    <t>EC-V485001650</t>
  </si>
  <si>
    <t>CABLE CONDUCTOR BOBINA LARGO B-450</t>
  </si>
  <si>
    <t>EC-V485001660</t>
  </si>
  <si>
    <t>CABLE CONDUCTOR MASA B-450</t>
  </si>
  <si>
    <t>140522091329378</t>
  </si>
  <si>
    <t>EC-10020457031</t>
  </si>
  <si>
    <t>CARTER KIT SHP-800</t>
  </si>
  <si>
    <t>140522091731054</t>
  </si>
  <si>
    <t>EC-17722830830</t>
  </si>
  <si>
    <t>PERILLA DE ARRANCADOR CS680 CS8002</t>
  </si>
  <si>
    <t>140522092530399</t>
  </si>
  <si>
    <t>EC-201100021</t>
  </si>
  <si>
    <t>SELLO DE BOMBA GP450 (401010)</t>
  </si>
  <si>
    <t>140522093502969</t>
  </si>
  <si>
    <t>EC-21042504110</t>
  </si>
  <si>
    <t>TORNILLO DE CARTER DE VENTILADOR DM6110</t>
  </si>
  <si>
    <t>140522094155280</t>
  </si>
  <si>
    <t>EC-37030106211</t>
  </si>
  <si>
    <t>TUBO DE POLVO PIPETA DM6110</t>
  </si>
  <si>
    <t>140522094728389</t>
  </si>
  <si>
    <t>EC-70616017870</t>
  </si>
  <si>
    <t>AMORTIGUADOR SHP-800</t>
  </si>
  <si>
    <t>140522102104967</t>
  </si>
  <si>
    <t>EC-89541006961</t>
  </si>
  <si>
    <t>LLAVE DE BUJIA CS420 CS680S CS8002 (89541002830)(..6960)</t>
  </si>
  <si>
    <t>140522131248911</t>
  </si>
  <si>
    <t>EC-89541039131</t>
  </si>
  <si>
    <t>LLAVE DE BUJIA CS3500 (89541003930)</t>
  </si>
  <si>
    <t>140522131636204</t>
  </si>
  <si>
    <t>EC-E103001021</t>
  </si>
  <si>
    <t>CAJA DE VENTILADOR DM6110 (20010707711)</t>
  </si>
  <si>
    <t>140523085948434</t>
  </si>
  <si>
    <t>EC-P004001510</t>
  </si>
  <si>
    <t>EMPAQUETADURA CAMARA FLOTADOR BP-35</t>
  </si>
  <si>
    <t>140523092611377</t>
  </si>
  <si>
    <t>EC-P004000660</t>
  </si>
  <si>
    <t>AGUJA ADMISION BP-35</t>
  </si>
  <si>
    <t>EC-P021024110</t>
  </si>
  <si>
    <t>FILTRO GASOLINA BP-35</t>
  </si>
  <si>
    <t>140527162110990</t>
  </si>
  <si>
    <t>EC-V430002540</t>
  </si>
  <si>
    <t>CABLE ACELERADOR EB-500</t>
  </si>
  <si>
    <t>140604164340495</t>
  </si>
  <si>
    <t>EC-17830730830</t>
  </si>
  <si>
    <t>VARILLA ACELERADOR CS-8002</t>
  </si>
  <si>
    <t>140604164806087</t>
  </si>
  <si>
    <t>EC-17807819830</t>
  </si>
  <si>
    <t>RESORTE ACELERADOR CS-8002</t>
  </si>
  <si>
    <t>140604165325421</t>
  </si>
  <si>
    <t>EC-17811419830</t>
  </si>
  <si>
    <t>OJAL DE VARILLA  DE ACELERADOR CS-8002</t>
  </si>
  <si>
    <t>140606115108338</t>
  </si>
  <si>
    <t>EC-9404506200</t>
  </si>
  <si>
    <t>RODAMIENTO CAJA ENGRANAJE ES-726 (7800120)</t>
  </si>
  <si>
    <t>140606115840117</t>
  </si>
  <si>
    <t>EC-G186000010</t>
  </si>
  <si>
    <t>SUJETADOR DE CABLE SRM-4300</t>
  </si>
  <si>
    <t>140606164319574</t>
  </si>
  <si>
    <t>EC-P022019680</t>
  </si>
  <si>
    <t>RESORTE ARRANQUE GT-22GES</t>
  </si>
  <si>
    <t>140606164748895</t>
  </si>
  <si>
    <t>EC-P022006830</t>
  </si>
  <si>
    <t>TAMBOR DE ARRANQUE GT-22GES</t>
  </si>
  <si>
    <t>140609101121002</t>
  </si>
  <si>
    <t>EC-3002433</t>
  </si>
  <si>
    <t>CAJA DE COJINETE ES-726</t>
  </si>
  <si>
    <t>140609162106217</t>
  </si>
  <si>
    <t>EC-V475004640</t>
  </si>
  <si>
    <t>PROTECTOR CABLE DE BUJIA C270</t>
  </si>
  <si>
    <t>140611163840970</t>
  </si>
  <si>
    <t>EC-450103060</t>
  </si>
  <si>
    <t>CUERPO VALVULA DESCARGA ES-726</t>
  </si>
  <si>
    <t>140619101937994</t>
  </si>
  <si>
    <t>EC-70602071920</t>
  </si>
  <si>
    <t>CONTRATUERCA REGULADOR SHP-800</t>
  </si>
  <si>
    <t>140620111655850</t>
  </si>
  <si>
    <t>EC-A350001030</t>
  </si>
  <si>
    <t>TANQUE DE COMBUSTIBLE EB-500</t>
  </si>
  <si>
    <t>140623120931406</t>
  </si>
  <si>
    <t>EC-36301400310</t>
  </si>
  <si>
    <t>TUBO DE PRESION INTERNA DM-6110</t>
  </si>
  <si>
    <t>140701100630979</t>
  </si>
  <si>
    <t>EC-P021033480</t>
  </si>
  <si>
    <t>CUBIERTA MOTOR EB500</t>
  </si>
  <si>
    <t>140701101943167</t>
  </si>
  <si>
    <t>EC-A052000290</t>
  </si>
  <si>
    <t>POLEA COMPLETA EB-500</t>
  </si>
  <si>
    <t>140702084606881</t>
  </si>
  <si>
    <t>EC-P021009461</t>
  </si>
  <si>
    <t>CAJA DE ENGRANAJE GT-22</t>
  </si>
  <si>
    <t>140702085615192</t>
  </si>
  <si>
    <t>EC-A021000550</t>
  </si>
  <si>
    <t>CARBURADOR GT-22 SRM-22</t>
  </si>
  <si>
    <t>140702090205242</t>
  </si>
  <si>
    <t>EC-9403536201</t>
  </si>
  <si>
    <t>COJINETE DE CIGUEÑAL SRM22GES</t>
  </si>
  <si>
    <t>140702090617543</t>
  </si>
  <si>
    <t>EC-C050001290</t>
  </si>
  <si>
    <t>TUBO CURVO GT-22</t>
  </si>
  <si>
    <t>140702091059577</t>
  </si>
  <si>
    <t>EC-A130000021</t>
  </si>
  <si>
    <t>CILINDRO 22GT-GES, SRM22</t>
  </si>
  <si>
    <t>EC-569022</t>
  </si>
  <si>
    <t>MANGUERA SP20</t>
  </si>
  <si>
    <t>140702091955783</t>
  </si>
  <si>
    <t>EC-91004</t>
  </si>
  <si>
    <t>HERRAMIENTA LAMINA CALIBRADORA DE BOBINA</t>
  </si>
  <si>
    <t>140702092516911</t>
  </si>
  <si>
    <t>EC-91043</t>
  </si>
  <si>
    <t>LLAVE T 3MM</t>
  </si>
  <si>
    <t>EC-91044</t>
  </si>
  <si>
    <t>HERRAMIENTA LLAVE T 4MM</t>
  </si>
  <si>
    <t>EC-91045</t>
  </si>
  <si>
    <t>HERRAMIENTA LLAVE T 5MM</t>
  </si>
  <si>
    <t>140702102532281</t>
  </si>
  <si>
    <t>EC-91101</t>
  </si>
  <si>
    <t>HERRAMIENTA TRABADOR DE PISTON</t>
  </si>
  <si>
    <t>140702104429310</t>
  </si>
  <si>
    <t>EC-90PX44CQ</t>
  </si>
  <si>
    <t>CADENA 12" PPT-2400</t>
  </si>
  <si>
    <t>140702121810120</t>
  </si>
  <si>
    <t>EC-X047000381</t>
  </si>
  <si>
    <t>CABEZAL NYLON GT-22</t>
  </si>
  <si>
    <t>140717171437960</t>
  </si>
  <si>
    <t>EC-V655000050</t>
  </si>
  <si>
    <t>PIÑON ENGRANAJE HT-230 (20870-61410)</t>
  </si>
  <si>
    <t>140717172524147</t>
  </si>
  <si>
    <t>EC-V043000351</t>
  </si>
  <si>
    <t>CABLE ACELERADOR EB-500 (V043000350)</t>
  </si>
  <si>
    <t>140718100954572</t>
  </si>
  <si>
    <t>EC-V307000240</t>
  </si>
  <si>
    <t>ARANDELA ESPACIADORA CAJA ENGRANAJES HT-230 (15401-11008)</t>
  </si>
  <si>
    <t>140722082944041</t>
  </si>
  <si>
    <t>EC-MKT1330036</t>
  </si>
  <si>
    <t>EXHIBIDOR ECHO TRIANGULAR</t>
  </si>
  <si>
    <t>140722083617522</t>
  </si>
  <si>
    <t>EC-MKT1330037</t>
  </si>
  <si>
    <t>EXHIBIDOR SHINDAIWA TRIANGULAR</t>
  </si>
  <si>
    <t>140804160202295</t>
  </si>
  <si>
    <t>EC-A011000002</t>
  </si>
  <si>
    <t>CIGUEÑAL SRM22GUES 22GT</t>
  </si>
  <si>
    <t>140804160548138</t>
  </si>
  <si>
    <t>EC-A051001411</t>
  </si>
  <si>
    <t>ARRANCADOR SRM22GES</t>
  </si>
  <si>
    <t>140804161323723</t>
  </si>
  <si>
    <t>EC-7800120</t>
  </si>
  <si>
    <t>COJINETE DE BALINES ES726</t>
  </si>
  <si>
    <t>140804163721881</t>
  </si>
  <si>
    <t>EC-91139</t>
  </si>
  <si>
    <t>140804164019129</t>
  </si>
  <si>
    <t>EC-V103000730</t>
  </si>
  <si>
    <t>EMPAQUE CARBURADOR 22C</t>
  </si>
  <si>
    <t>140804164857115</t>
  </si>
  <si>
    <t>EC-10151144630</t>
  </si>
  <si>
    <t>CUBIERTA VENTILADOR PPT2400</t>
  </si>
  <si>
    <t>140812144431714</t>
  </si>
  <si>
    <t>EC-V043000600</t>
  </si>
  <si>
    <t>CABLE ACELERADOR KIT BP-35</t>
  </si>
  <si>
    <t>140820150021865</t>
  </si>
  <si>
    <t>EC-V203000890</t>
  </si>
  <si>
    <t>PERNO LARGO DE CARBURADOR C350 B450</t>
  </si>
  <si>
    <t>140820150407442</t>
  </si>
  <si>
    <t>EC-V401000450</t>
  </si>
  <si>
    <t>AMORTIGUADOR COJIN BP-35</t>
  </si>
  <si>
    <t>140820151107569</t>
  </si>
  <si>
    <t>EC-V423000060</t>
  </si>
  <si>
    <t>TAPA DE AMORTIGUADOR COJIN BP-35</t>
  </si>
  <si>
    <t>140820151638868</t>
  </si>
  <si>
    <t>EC-9157405010</t>
  </si>
  <si>
    <t>TORNILLO DEL CONJUNTO AMORTIGUADOR COJIN BP-35</t>
  </si>
  <si>
    <t>140821172108368</t>
  </si>
  <si>
    <t>EC-2216982420</t>
  </si>
  <si>
    <t>PERILLA DE TAPA FILTRO 757</t>
  </si>
  <si>
    <t>140825130604631</t>
  </si>
  <si>
    <t>EC-14561062630</t>
  </si>
  <si>
    <t>SILENCIADOR SHP-800</t>
  </si>
  <si>
    <t>140828133146122</t>
  </si>
  <si>
    <t>EC-40011012620</t>
  </si>
  <si>
    <t>IMPULSOR WP-1000</t>
  </si>
  <si>
    <t>140828144012053</t>
  </si>
  <si>
    <t>EC-10014312620</t>
  </si>
  <si>
    <t>ARANDELA CARCASA BOMBA WP-1000</t>
  </si>
  <si>
    <t>140828144700058</t>
  </si>
  <si>
    <t>EC-40010012620</t>
  </si>
  <si>
    <t>RETEN MECANICO DE AGUA WP-1000</t>
  </si>
  <si>
    <t>140828145158316</t>
  </si>
  <si>
    <t>EC-9250303100</t>
  </si>
  <si>
    <t>O-RING BOMBA WP-1000</t>
  </si>
  <si>
    <t>140903095422126</t>
  </si>
  <si>
    <t>EC-13030020960</t>
  </si>
  <si>
    <t>FILTRO AIRE EDR210</t>
  </si>
  <si>
    <t>140908161754993</t>
  </si>
  <si>
    <t>EC-25391310910</t>
  </si>
  <si>
    <t>PERNO UNION TANQUE ESPALDAR SHP-800</t>
  </si>
  <si>
    <t>140908173104221</t>
  </si>
  <si>
    <t>EC-90072200100</t>
  </si>
  <si>
    <t>O-RING UNION ESPALDAR TANQUE SHP-800</t>
  </si>
  <si>
    <t>140910155416989</t>
  </si>
  <si>
    <t>EC-13201202960</t>
  </si>
  <si>
    <t>TUBO - 3X6X120 -- NEGRO CS-8002</t>
  </si>
  <si>
    <t>140910160027476</t>
  </si>
  <si>
    <t>EC-13211501461</t>
  </si>
  <si>
    <t>O-RING LINEA DE COMBUSTIBLE CS-8002</t>
  </si>
  <si>
    <t>140910160803373</t>
  </si>
  <si>
    <t>EC-43721031730</t>
  </si>
  <si>
    <t>TUBO RESPIRADERO - 3X5X55 -- NEGRO CS-8002</t>
  </si>
  <si>
    <t>140911102200638</t>
  </si>
  <si>
    <t>EC-70616015430</t>
  </si>
  <si>
    <t>SOPORTE, TANQUE COMBUSTIBLE SHP-800</t>
  </si>
  <si>
    <t>140911102634997</t>
  </si>
  <si>
    <t>EC-70616023450</t>
  </si>
  <si>
    <t>PLACA, ÁNGULO SHP-800</t>
  </si>
  <si>
    <t>140911103129854</t>
  </si>
  <si>
    <t>EC-70616025450</t>
  </si>
  <si>
    <t>PLACA TANQUE COMBUSTIBLE SHP-800</t>
  </si>
  <si>
    <t>EC-70617048971</t>
  </si>
  <si>
    <t>EMPAQUE NUEVA BOQUILLA SHP-800</t>
  </si>
  <si>
    <t>140911164832964</t>
  </si>
  <si>
    <t>EC-36301100210</t>
  </si>
  <si>
    <t>TUBO, RESPIRADERO - EXTERIOR DM-6110</t>
  </si>
  <si>
    <t>140911173019369</t>
  </si>
  <si>
    <t>EC-15680144731</t>
  </si>
  <si>
    <t>VOLANTE WP-1000</t>
  </si>
  <si>
    <t>140926131730242</t>
  </si>
  <si>
    <t>EC-A232000472</t>
  </si>
  <si>
    <t>CUBIERTA FILTRO AIRE CS-600 (A232000471)</t>
  </si>
  <si>
    <t>EC-P021048031</t>
  </si>
  <si>
    <t>CAJA DE ENGRANAJE NUEVO C230 (C051001150)</t>
  </si>
  <si>
    <t>EC-99944100505</t>
  </si>
  <si>
    <t>VARILLA ACERO INOXIDABLE SP53BPE</t>
  </si>
  <si>
    <t>141013121532118</t>
  </si>
  <si>
    <t>EC-13201030830</t>
  </si>
  <si>
    <t>MANGUERA  COMBUSTIBLE CS8002</t>
  </si>
  <si>
    <t>141014154633293</t>
  </si>
  <si>
    <t>EC-C302000011</t>
  </si>
  <si>
    <t>AMORTIGUADOR CUBIERTA DE EMBRAGUE CS600</t>
  </si>
  <si>
    <t>EC-PPT-266LA</t>
  </si>
  <si>
    <t>PODADORA DE EXTENSION PPT-266</t>
  </si>
  <si>
    <t>141017172416751</t>
  </si>
  <si>
    <t>EC-V152002340</t>
  </si>
  <si>
    <t>PLACA HT230</t>
  </si>
  <si>
    <t>141020091344977</t>
  </si>
  <si>
    <t>EC-V541000210</t>
  </si>
  <si>
    <t>EMPAQUE HT230</t>
  </si>
  <si>
    <t>141022101158197</t>
  </si>
  <si>
    <t>EC-P022008150</t>
  </si>
  <si>
    <t>EMPAQUE PARA LANZA REGULADORA DE FUMIGACION</t>
  </si>
  <si>
    <t>141022101612400</t>
  </si>
  <si>
    <t>EC-35701102410</t>
  </si>
  <si>
    <t>TUBO DE DESCARGA DM6110</t>
  </si>
  <si>
    <t>141022122414810</t>
  </si>
  <si>
    <t>EC-A162000020</t>
  </si>
  <si>
    <t>CUBIERTA BUJIA SRM4300</t>
  </si>
  <si>
    <t>141022122445948</t>
  </si>
  <si>
    <t>EC-C534000960</t>
  </si>
  <si>
    <t>EJE DE ENGRANAJE NUEVO C230</t>
  </si>
  <si>
    <t>141022123219380</t>
  </si>
  <si>
    <t>EC-C535000011</t>
  </si>
  <si>
    <t>ADAPTADOR DE CUCHILLA SUPERIOR SRM270</t>
  </si>
  <si>
    <t>141022123405149</t>
  </si>
  <si>
    <t>EC-C535000891</t>
  </si>
  <si>
    <t>SUJETADOR SUPERIOR NUEVO C230</t>
  </si>
  <si>
    <t>141022124915992</t>
  </si>
  <si>
    <t>EC-V510000020</t>
  </si>
  <si>
    <t>SELLO DE ACEITE NUEVO C230</t>
  </si>
  <si>
    <t>141022130644693</t>
  </si>
  <si>
    <t>EC-V356000720</t>
  </si>
  <si>
    <t>COLLAR NUEVO C230</t>
  </si>
  <si>
    <t>141022132308576</t>
  </si>
  <si>
    <t>EC-P022008140</t>
  </si>
  <si>
    <t>PLACA PARA LANZA REGULADORA DE FUMIGACION</t>
  </si>
  <si>
    <t>141024103243427</t>
  </si>
  <si>
    <t>EC-70617046631</t>
  </si>
  <si>
    <t>PLACA DE BOQUILLA NUEVA SHP800</t>
  </si>
  <si>
    <t>141027090702161</t>
  </si>
  <si>
    <t>EC-A020000220</t>
  </si>
  <si>
    <t>CARBURADOR GP450</t>
  </si>
  <si>
    <t>141027121210712</t>
  </si>
  <si>
    <t>EC-91077</t>
  </si>
  <si>
    <t>HERRAMIENTA CARBURADOR PPT-266</t>
  </si>
  <si>
    <t>141029091807099</t>
  </si>
  <si>
    <t>EC-P021007071</t>
  </si>
  <si>
    <t>EMBRAGUE CS510 (17500037531)</t>
  </si>
  <si>
    <t>141029092740059</t>
  </si>
  <si>
    <t>EC-12314005560</t>
  </si>
  <si>
    <t>EMPAQUE DIAFRAGMA DM6110 SRM270</t>
  </si>
  <si>
    <t>141029093149957</t>
  </si>
  <si>
    <t>EC-13040538332</t>
  </si>
  <si>
    <t>TAPA FILTRO DE AIRE CS420</t>
  </si>
  <si>
    <t>141029095255765</t>
  </si>
  <si>
    <t>EC-70617038722</t>
  </si>
  <si>
    <t>BOQUILLA NUEVA KIT SHP800</t>
  </si>
  <si>
    <t>141029100045500</t>
  </si>
  <si>
    <t>EC-A200000880</t>
  </si>
  <si>
    <t>EMPAQUE AISLADOR DE CALOR 757</t>
  </si>
  <si>
    <t>141029100500483</t>
  </si>
  <si>
    <t>EC-70617050721</t>
  </si>
  <si>
    <t>TAPA DE NUEVA BOQUILLA SHP-800</t>
  </si>
  <si>
    <t>141029154334091</t>
  </si>
  <si>
    <t>EC-69912503061</t>
  </si>
  <si>
    <t>PROTECTOR CUCHILLA HC152</t>
  </si>
  <si>
    <t>141029154930678</t>
  </si>
  <si>
    <t>EC-P021012870</t>
  </si>
  <si>
    <t>141104110841974</t>
  </si>
  <si>
    <t>EC-43721139133</t>
  </si>
  <si>
    <t>TUBO CS3500</t>
  </si>
  <si>
    <t>141104111525970</t>
  </si>
  <si>
    <t>EC-43331060930</t>
  </si>
  <si>
    <t>CUBIERTA FRENO CS3500</t>
  </si>
  <si>
    <t>141104112156815</t>
  </si>
  <si>
    <t>EC-43331232630</t>
  </si>
  <si>
    <t>SELLO CUBIERTA CS3500</t>
  </si>
  <si>
    <t>141106085237215</t>
  </si>
  <si>
    <t>EC-25093006210</t>
  </si>
  <si>
    <t>CONECTOR DE ABRAZADERA DM6110</t>
  </si>
  <si>
    <t>141112125354671</t>
  </si>
  <si>
    <t>EC-4576340E</t>
  </si>
  <si>
    <t>SOPORTE DE TIRANTES ES726</t>
  </si>
  <si>
    <t>141117105740524</t>
  </si>
  <si>
    <t>EC-A200000771</t>
  </si>
  <si>
    <t>AISLADOR CONDENSADOR C230 (A20000077)</t>
  </si>
  <si>
    <t>141122091820005</t>
  </si>
  <si>
    <t>EC-P004002200</t>
  </si>
  <si>
    <t xml:space="preserve">AGUJA REGULACION ADMISION BP-35 </t>
  </si>
  <si>
    <t>141124101044142</t>
  </si>
  <si>
    <t>EC-V360000120</t>
  </si>
  <si>
    <t>CA ANILLO METALICO DE MANGA 757</t>
  </si>
  <si>
    <t>141124111202880</t>
  </si>
  <si>
    <t>EC-C450000460</t>
  </si>
  <si>
    <t>GATILLO ACELERADOR C230</t>
  </si>
  <si>
    <t>141125105606484</t>
  </si>
  <si>
    <t>EC-A021003871</t>
  </si>
  <si>
    <t>CARBURADOR PB252 (A021003870)</t>
  </si>
  <si>
    <t>141125130630262</t>
  </si>
  <si>
    <t>EC-A415000001</t>
  </si>
  <si>
    <t>BOBINA PB755 (A415000000)</t>
  </si>
  <si>
    <t>141125152752442</t>
  </si>
  <si>
    <t>EC-P003000090</t>
  </si>
  <si>
    <t>DIAFRAGMA BALANCIN DM6110 SRM270</t>
  </si>
  <si>
    <t>141125164321541</t>
  </si>
  <si>
    <t>EC-V401000350</t>
  </si>
  <si>
    <t>CA AMORTIGUADOR 488</t>
  </si>
  <si>
    <t>EC-V105000031</t>
  </si>
  <si>
    <t>EMPAQUE ARRANCADOR B450/C350 (V105000030)</t>
  </si>
  <si>
    <t>141217172348163</t>
  </si>
  <si>
    <t>EC-E105000001</t>
  </si>
  <si>
    <t>MANGUERA DE PRESION DM6110 (E105000000)</t>
  </si>
  <si>
    <t>141217174045267</t>
  </si>
  <si>
    <t>EC-V203000140</t>
  </si>
  <si>
    <t>PERNO TRINQUETE CS8002</t>
  </si>
  <si>
    <t>150108090328081</t>
  </si>
  <si>
    <t>EC-V401000360</t>
  </si>
  <si>
    <t>CA AMORTIGUADOR POSTERIOR 488</t>
  </si>
  <si>
    <t>150108091707913</t>
  </si>
  <si>
    <t>EC-C021000040</t>
  </si>
  <si>
    <t>TUBERIA DE ACEITE COMP.REEML</t>
  </si>
  <si>
    <t>150108094121577</t>
  </si>
  <si>
    <t>EC-V470001480</t>
  </si>
  <si>
    <t>TUBO DE VENTILACION</t>
  </si>
  <si>
    <t>150108095644619</t>
  </si>
  <si>
    <t>EC-470001490</t>
  </si>
  <si>
    <t>TUBO DE SUCCION</t>
  </si>
  <si>
    <t>150108102424158</t>
  </si>
  <si>
    <t>EC-43700239130</t>
  </si>
  <si>
    <t>BOMBA ACEITE CS3000 PPT2400</t>
  </si>
  <si>
    <t>150108110447259</t>
  </si>
  <si>
    <t>EC-61042606560</t>
  </si>
  <si>
    <t>SELLO</t>
  </si>
  <si>
    <t>150108110959979</t>
  </si>
  <si>
    <t>EC-A051000960</t>
  </si>
  <si>
    <t>ARRANCADOR PB252</t>
  </si>
  <si>
    <t>150108111605271</t>
  </si>
  <si>
    <t>EC-P021017410</t>
  </si>
  <si>
    <t>KIT DE PISTON PB252</t>
  </si>
  <si>
    <t>150108111951753</t>
  </si>
  <si>
    <t>EC-A021004060</t>
  </si>
  <si>
    <t>CARBURADOR WYK-410 PB755</t>
  </si>
  <si>
    <t>150108112758523</t>
  </si>
  <si>
    <t>EC-P021002983</t>
  </si>
  <si>
    <t>PISTON KIT PB755</t>
  </si>
  <si>
    <t>150108114530438</t>
  </si>
  <si>
    <t>EC-A130001000</t>
  </si>
  <si>
    <t>CILINDRO PB755</t>
  </si>
  <si>
    <t>150108115854576</t>
  </si>
  <si>
    <t>EC-13031038331</t>
  </si>
  <si>
    <t>FILTRO AIRE CS510</t>
  </si>
  <si>
    <t>150108131036179</t>
  </si>
  <si>
    <t>EC-V470001490</t>
  </si>
  <si>
    <t>TUBO SUCCION</t>
  </si>
  <si>
    <t>150112162933170</t>
  </si>
  <si>
    <t>EC-C535000840</t>
  </si>
  <si>
    <t>SOPORTE (A) BP35</t>
  </si>
  <si>
    <t>150119095426186</t>
  </si>
  <si>
    <t>EC-A130001020</t>
  </si>
  <si>
    <t>CILINDRO PB252</t>
  </si>
  <si>
    <t>150127150116904</t>
  </si>
  <si>
    <t>EC-A411000500</t>
  </si>
  <si>
    <t>BOBINA PB252</t>
  </si>
  <si>
    <t>150130130416391</t>
  </si>
  <si>
    <t>EC-P022006850</t>
  </si>
  <si>
    <t>TRINQUETE GT-22GES</t>
  </si>
  <si>
    <t>150203120041701</t>
  </si>
  <si>
    <t>EC-P003000840</t>
  </si>
  <si>
    <t>VALVULA ACELERADOR SET SRM22 GES</t>
  </si>
  <si>
    <t>150212102659998</t>
  </si>
  <si>
    <t>EC-A409000272</t>
  </si>
  <si>
    <t>VOLANTE CS-420</t>
  </si>
  <si>
    <t>150220091013096</t>
  </si>
  <si>
    <t>EC-14571130830</t>
  </si>
  <si>
    <t>SOPORTE DE SILENCIADOR CS 8002</t>
  </si>
  <si>
    <t>150220091740894</t>
  </si>
  <si>
    <t>EC-14581331730</t>
  </si>
  <si>
    <t>CUBIERTA SILENCIADOR CS8002</t>
  </si>
  <si>
    <t>150220092521279</t>
  </si>
  <si>
    <t>EC-C055000630</t>
  </si>
  <si>
    <t>PROTECTOR DE DESPOJOS BP35</t>
  </si>
  <si>
    <t>EC-CS-353ES-40LA</t>
  </si>
  <si>
    <t>MOTOSIERRA CS-353ES-40 CON BARRA Y CADENA</t>
  </si>
  <si>
    <t>EC-CS-620P-60LA</t>
  </si>
  <si>
    <t>MOTOSIERRA CS-620P-60 CON BARRA Y CADENA</t>
  </si>
  <si>
    <t>150220132614316</t>
  </si>
  <si>
    <t>EC-16340035430</t>
  </si>
  <si>
    <t>INTERRUPTOR CS3500 CS420 (16340038330)</t>
  </si>
  <si>
    <t>150224174725743</t>
  </si>
  <si>
    <t>EC-8130B</t>
  </si>
  <si>
    <t>HILO NYLON AZUL  0.105"</t>
  </si>
  <si>
    <t>150225130247589</t>
  </si>
  <si>
    <t>EC-V592000000</t>
  </si>
  <si>
    <t>COJINETE DE BALINES CS 600</t>
  </si>
  <si>
    <t>150225175214514</t>
  </si>
  <si>
    <t>EC-569019</t>
  </si>
  <si>
    <t>BRAZO DE CONEXCIÓN SP53BPE</t>
  </si>
  <si>
    <t>150226110348863</t>
  </si>
  <si>
    <t>EC-MKT0900214</t>
  </si>
  <si>
    <t>GANCHO PARA MOTOSIERRA</t>
  </si>
  <si>
    <t>PUBLICIDAD</t>
  </si>
  <si>
    <t>EC-13003</t>
  </si>
  <si>
    <t>ROLLO HILO NYLON 0.130" x 3LB</t>
  </si>
  <si>
    <t>150226121438095</t>
  </si>
  <si>
    <t>EC-15503</t>
  </si>
  <si>
    <t>ROLLO HILO NYLON 0.155" x 3LB</t>
  </si>
  <si>
    <t>150226125715019</t>
  </si>
  <si>
    <t>EC-13005</t>
  </si>
  <si>
    <t>ROLLO HILO NYLON 0.130" x 5LB</t>
  </si>
  <si>
    <t>150226130756901</t>
  </si>
  <si>
    <t>EC-15505</t>
  </si>
  <si>
    <t>ROLLO HILO NYLON 0.155" x 5LB</t>
  </si>
  <si>
    <t>150227102735248</t>
  </si>
  <si>
    <t>EC-70615055770</t>
  </si>
  <si>
    <t>MANGUERA SUCCIÓN SHP 800</t>
  </si>
  <si>
    <t>150304094027233</t>
  </si>
  <si>
    <t>EC-P004001300</t>
  </si>
  <si>
    <t>TORNILLO AJUSTE C270</t>
  </si>
  <si>
    <t>150309153026614</t>
  </si>
  <si>
    <t>EC-P021008620</t>
  </si>
  <si>
    <t>BASE FILTRO AIRE DM6110</t>
  </si>
  <si>
    <t>150309160747628</t>
  </si>
  <si>
    <t>EC-17804319830</t>
  </si>
  <si>
    <t>RESORTE, GATILLO CS680</t>
  </si>
  <si>
    <t>150313115435254</t>
  </si>
  <si>
    <t>EC-A011000150</t>
  </si>
  <si>
    <t>CIGUEÑAL WP-1000</t>
  </si>
  <si>
    <t>EC-10020432435</t>
  </si>
  <si>
    <t>CA CÁRTER KIT CS680 (10020432436)</t>
  </si>
  <si>
    <t>150401123931974</t>
  </si>
  <si>
    <t>EC-99988802000</t>
  </si>
  <si>
    <t>PROTECTOR KIT DE LA PUNTA HC152 (E278000210)</t>
  </si>
  <si>
    <t>150420092705113</t>
  </si>
  <si>
    <t>EC-PAS-266LA</t>
  </si>
  <si>
    <t>MAQUINA MULTIUSOS PAS 266LA</t>
  </si>
  <si>
    <t>150420094049352</t>
  </si>
  <si>
    <t>EC-HCA-266LA</t>
  </si>
  <si>
    <t>CORTASETOS ARTICULADO HCA-266LA</t>
  </si>
  <si>
    <t>150420094738456</t>
  </si>
  <si>
    <t>EC-99944200540</t>
  </si>
  <si>
    <t>ACC. PODADORA SPEED-FEED PAS266</t>
  </si>
  <si>
    <t>150420100157257</t>
  </si>
  <si>
    <t>EC-99944200600</t>
  </si>
  <si>
    <t>ACC. DESMALEZADORA PAS-266</t>
  </si>
  <si>
    <t>150427100634558</t>
  </si>
  <si>
    <t>EC-569015</t>
  </si>
  <si>
    <t>PALANCA PARA BOMBA MANUAL 53BPE</t>
  </si>
  <si>
    <t>150427100949728</t>
  </si>
  <si>
    <t>EC-10020432437</t>
  </si>
  <si>
    <t>CARTER KIT CS680 (10020432435) (..36)</t>
  </si>
  <si>
    <t>150427101533043</t>
  </si>
  <si>
    <t>EC-10020430833</t>
  </si>
  <si>
    <t>CARTER KIT CS8002 (10020430832)</t>
  </si>
  <si>
    <t>150427102304506</t>
  </si>
  <si>
    <t>EC-99944200513</t>
  </si>
  <si>
    <t>ACC. CULTIVADOR PAS-266</t>
  </si>
  <si>
    <t>150427102808959</t>
  </si>
  <si>
    <t>EC-99944200595</t>
  </si>
  <si>
    <t>ACC. CORTACETOS ARTICULADO PAS-266</t>
  </si>
  <si>
    <t>150427103057084</t>
  </si>
  <si>
    <t>EC-99944200535</t>
  </si>
  <si>
    <t>ACC. EXTENCION PAS-266</t>
  </si>
  <si>
    <t>EC-70111106213</t>
  </si>
  <si>
    <t>CUADRANTE DM 6110 (70111106212)</t>
  </si>
  <si>
    <t>150430132340570</t>
  </si>
  <si>
    <t>EC-V470000880</t>
  </si>
  <si>
    <t>OJAL DE LINEA DE COMBUSTIBLE ES726</t>
  </si>
  <si>
    <t>150504171240944</t>
  </si>
  <si>
    <t>EC-70602062012</t>
  </si>
  <si>
    <t>ASIENTO BALIN SHP800</t>
  </si>
  <si>
    <t>150508111255773</t>
  </si>
  <si>
    <t>EC-A130000550</t>
  </si>
  <si>
    <t>150508111717062</t>
  </si>
  <si>
    <t>EC-12520052436</t>
  </si>
  <si>
    <t>CARBURADOR SRM 2305 (,,,,,,,,12520052433)</t>
  </si>
  <si>
    <t>150508115702597</t>
  </si>
  <si>
    <t>EC-12310105960</t>
  </si>
  <si>
    <t>EMPAQUETADURA Y DIAFRAGMA KIT CS3000</t>
  </si>
  <si>
    <t>150508120114962</t>
  </si>
  <si>
    <t>EC-61002522361</t>
  </si>
  <si>
    <t>CONECTOR PPT2400</t>
  </si>
  <si>
    <t>150513161013961</t>
  </si>
  <si>
    <t>EC-21560031</t>
  </si>
  <si>
    <t>CABEZAL NYLON PRO-MATIC B450 C350 B430 SRM4300</t>
  </si>
  <si>
    <t>150518155433333</t>
  </si>
  <si>
    <t>EC-569026</t>
  </si>
  <si>
    <t>JUEGO PALANCA DE BOMBA SP53BPE</t>
  </si>
  <si>
    <t>150519132722830</t>
  </si>
  <si>
    <t>EC-P021012742</t>
  </si>
  <si>
    <t xml:space="preserve">ABRAZADERA COMPLETA DE MANUBRIO NUEVO SRM 4605  </t>
  </si>
  <si>
    <t>EC-C400000000</t>
  </si>
  <si>
    <t xml:space="preserve">MANUBRIO NUEVO SRM4605 </t>
  </si>
  <si>
    <t>150519165106973</t>
  </si>
  <si>
    <t>EC-CN0113211</t>
  </si>
  <si>
    <t>COPA EMBOLO SP53BPE</t>
  </si>
  <si>
    <t>150525173710737</t>
  </si>
  <si>
    <t>EC-90029204018</t>
  </si>
  <si>
    <t>TORNILLO ARRANCADOR DM 6110</t>
  </si>
  <si>
    <t>150525174647072</t>
  </si>
  <si>
    <t>EC-30002906210</t>
  </si>
  <si>
    <t>PLACA ANGULO ARRANCADOR DM 6110</t>
  </si>
  <si>
    <t>EC-21560066B</t>
  </si>
  <si>
    <t>CABEZAL NYLON UN10 DE ALTA CAPACIDAD ECHO</t>
  </si>
  <si>
    <t>150601112246405</t>
  </si>
  <si>
    <t>EC-A052000180</t>
  </si>
  <si>
    <t>POLEA ARRANQUE PARA GTGES</t>
  </si>
  <si>
    <t>150601112507531</t>
  </si>
  <si>
    <t>EC-A162000190</t>
  </si>
  <si>
    <t>PROTECTOR DE CUBIERTA B450R</t>
  </si>
  <si>
    <t>150612103911627</t>
  </si>
  <si>
    <t>EC-SHP-800RS</t>
  </si>
  <si>
    <t>BOMBA DE FUMIGACION SHP800 EASY START</t>
  </si>
  <si>
    <t>EC-CS-303T-30LA</t>
  </si>
  <si>
    <t>MOTOSIERRA CS-303T-30LA CON BARRA Y CADENA</t>
  </si>
  <si>
    <t>EC-CN011332</t>
  </si>
  <si>
    <t>TUERCA DE LA JUNTA 53BPE</t>
  </si>
  <si>
    <t>150615101719704</t>
  </si>
  <si>
    <t>EC-CN011333</t>
  </si>
  <si>
    <t>FUNDA DE LA JUNTA 53BPE</t>
  </si>
  <si>
    <t>EC-CN011336</t>
  </si>
  <si>
    <t>JUNTA DE LA ROTULA SP53BPE</t>
  </si>
  <si>
    <t>150622114417367</t>
  </si>
  <si>
    <t>EC-C506000100</t>
  </si>
  <si>
    <t xml:space="preserve">EJE FLEXIBLE PPT266 </t>
  </si>
  <si>
    <t>150622125211525</t>
  </si>
  <si>
    <t>EC-17851030830</t>
  </si>
  <si>
    <t>VARILLA EXTRANGULADOR 8002</t>
  </si>
  <si>
    <t>150630162210322</t>
  </si>
  <si>
    <t>EC-A130001940</t>
  </si>
  <si>
    <t>CILINDRO PAS266 PPT266</t>
  </si>
  <si>
    <t>150630162532841</t>
  </si>
  <si>
    <t>EC-P021037310</t>
  </si>
  <si>
    <t>PISTON KIT PAS266 PPT266</t>
  </si>
  <si>
    <t>150630162948463</t>
  </si>
  <si>
    <t>EC-V100000210</t>
  </si>
  <si>
    <t>EMPAQUE DE CILINDRO PAS266 PPT266</t>
  </si>
  <si>
    <t>150701095557616</t>
  </si>
  <si>
    <t>EC-17722606310</t>
  </si>
  <si>
    <t>CUERDA ARRANCADOR SRM4300</t>
  </si>
  <si>
    <t>150701123421158</t>
  </si>
  <si>
    <t>EC-A101000170</t>
  </si>
  <si>
    <t>ANILLO PISTON PAS266 PPT266</t>
  </si>
  <si>
    <t>150701123710723</t>
  </si>
  <si>
    <t>EC-A021004340</t>
  </si>
  <si>
    <t>CARBURADOR PAS266 PPT266</t>
  </si>
  <si>
    <t>150701124015208</t>
  </si>
  <si>
    <t>EC-P005003410</t>
  </si>
  <si>
    <t>150701124329250</t>
  </si>
  <si>
    <t>EC-A226000371</t>
  </si>
  <si>
    <t>PREFILTRO DE AIRE PAS266 PPT266</t>
  </si>
  <si>
    <t>EC-A226000472</t>
  </si>
  <si>
    <t>FILTRO AIRE PAS266 PPT266</t>
  </si>
  <si>
    <t>150701150559895</t>
  </si>
  <si>
    <t>EC-A411000251</t>
  </si>
  <si>
    <t>BOBINA DE ENCENDIDO PAS266 PPT266</t>
  </si>
  <si>
    <t>150701150954437</t>
  </si>
  <si>
    <t>EC-A051000941</t>
  </si>
  <si>
    <t>150701153354884</t>
  </si>
  <si>
    <t>EC-A553000010</t>
  </si>
  <si>
    <t>ZAPATAS DE EMBRAGUE PAS266 PPT266</t>
  </si>
  <si>
    <t>150701153714219</t>
  </si>
  <si>
    <t>EC-A556001320</t>
  </si>
  <si>
    <t>TAMBOR EMBRAGUE PAS266 PPT266</t>
  </si>
  <si>
    <t>150701154423279</t>
  </si>
  <si>
    <t>EC-V451000400</t>
  </si>
  <si>
    <t>RESORTE DE EMBRAGUE PAS266 PPT266</t>
  </si>
  <si>
    <t>150701154817001</t>
  </si>
  <si>
    <t>EC-P021017020</t>
  </si>
  <si>
    <t>CABLE DE ACELERADOR PPT266</t>
  </si>
  <si>
    <t>150701160950952</t>
  </si>
  <si>
    <t>EC-P021017322</t>
  </si>
  <si>
    <t>ACOPLAMIENTO PPT266</t>
  </si>
  <si>
    <t>EC-C504000360</t>
  </si>
  <si>
    <t>EJE DE MANDO SUPERIOR PPT266</t>
  </si>
  <si>
    <t>150701161833979</t>
  </si>
  <si>
    <t>EC-C050000760</t>
  </si>
  <si>
    <t>TUBO PRINCIPAL PPT266</t>
  </si>
  <si>
    <t>150701162148651</t>
  </si>
  <si>
    <t>EC-V224000040</t>
  </si>
  <si>
    <t>ESPARRAGO DE BARRA PPT266</t>
  </si>
  <si>
    <t>150701162431000</t>
  </si>
  <si>
    <t>EC-43706338330</t>
  </si>
  <si>
    <t>ENGRANAJE SIN FIN PPT266</t>
  </si>
  <si>
    <t>150701162925108</t>
  </si>
  <si>
    <t>EC-V651000210</t>
  </si>
  <si>
    <t>ENGRANAJE CONICO PPT266</t>
  </si>
  <si>
    <t>150701163645485</t>
  </si>
  <si>
    <t>EC-89541039132</t>
  </si>
  <si>
    <t>LLAVE DE BUJIA PPT266</t>
  </si>
  <si>
    <t>150701163908393</t>
  </si>
  <si>
    <t>EC-C510000180</t>
  </si>
  <si>
    <t>CONJUNTO ACOPLADOR PAS266</t>
  </si>
  <si>
    <t>150701164111923</t>
  </si>
  <si>
    <t>EC-61024644730</t>
  </si>
  <si>
    <t>BUJE PAS266</t>
  </si>
  <si>
    <t>150701164448317</t>
  </si>
  <si>
    <t>EC-C507000230</t>
  </si>
  <si>
    <t>FORRO FLEXIBLE PAS266</t>
  </si>
  <si>
    <t>150701164835921</t>
  </si>
  <si>
    <t>EC-P021044760</t>
  </si>
  <si>
    <t>CABLE DE ACELERADOR PAS 266</t>
  </si>
  <si>
    <t>150701165218675</t>
  </si>
  <si>
    <t>EC-C506000042</t>
  </si>
  <si>
    <t>EJE DE TRANSMICION PAS266</t>
  </si>
  <si>
    <t>150701170007054</t>
  </si>
  <si>
    <t>EC-A439000145</t>
  </si>
  <si>
    <t>SOPORTE DE INTERRUPTOR CS420</t>
  </si>
  <si>
    <t>EC-V430000410</t>
  </si>
  <si>
    <t>CABLE ACELERADOR NUEVO SRM3605</t>
  </si>
  <si>
    <t>150709122841994</t>
  </si>
  <si>
    <t>EC-15680006161</t>
  </si>
  <si>
    <t>VOLANTE DM6110</t>
  </si>
  <si>
    <t>150709124004800</t>
  </si>
  <si>
    <t>EC-99944100522</t>
  </si>
  <si>
    <t>VALVULA DE RETENCION SP53BPE</t>
  </si>
  <si>
    <t>150709124419432</t>
  </si>
  <si>
    <t>EC-10021242031</t>
  </si>
  <si>
    <t>150709130211787</t>
  </si>
  <si>
    <t>EC-CN0113177</t>
  </si>
  <si>
    <t>ANILLO JUNTA SP53BPE</t>
  </si>
  <si>
    <t>150724091838464</t>
  </si>
  <si>
    <t>EC-A226000361</t>
  </si>
  <si>
    <t>150724131343883</t>
  </si>
  <si>
    <t>EC-P021009858</t>
  </si>
  <si>
    <t>CUBIERTA COMPLETA MOTOR  CS420 (P021009856)</t>
  </si>
  <si>
    <t>150805162929876</t>
  </si>
  <si>
    <t>EC-13211546730</t>
  </si>
  <si>
    <t>150807131012592</t>
  </si>
  <si>
    <t>EC-7194261</t>
  </si>
  <si>
    <t xml:space="preserve">PERNO SOPORTE TANQUE </t>
  </si>
  <si>
    <t>150807133124933</t>
  </si>
  <si>
    <t>EC-3013161</t>
  </si>
  <si>
    <t>SOPORTE DE TANQUE ES726</t>
  </si>
  <si>
    <t>150807134208074</t>
  </si>
  <si>
    <t>EC-7704206</t>
  </si>
  <si>
    <t>TUERCA SOPORTE TANQUE ES726</t>
  </si>
  <si>
    <t>EC-C050002820</t>
  </si>
  <si>
    <t>TUBO PRINCIPAL PP266 PAS266</t>
  </si>
  <si>
    <t>150817102350138</t>
  </si>
  <si>
    <t>EC-A200000200</t>
  </si>
  <si>
    <t>AISLADOR DE ADMISION PAS266 PPT266</t>
  </si>
  <si>
    <t>150819125709931</t>
  </si>
  <si>
    <t>EC-X411000272</t>
  </si>
  <si>
    <t>CUCHILLA HC152 (X411000271)</t>
  </si>
  <si>
    <t>150819131027699</t>
  </si>
  <si>
    <t>EC-400428810</t>
  </si>
  <si>
    <t>EMBOLO NUEVO ES726</t>
  </si>
  <si>
    <t>EC-A051001830</t>
  </si>
  <si>
    <t>ARRANCADOR HT230</t>
  </si>
  <si>
    <t>150828094019821</t>
  </si>
  <si>
    <t>EC-E165000800</t>
  </si>
  <si>
    <t>TUBO SOPLADOR PB755 (.......130),</t>
  </si>
  <si>
    <t>150907224034092</t>
  </si>
  <si>
    <t>EC-E165000171</t>
  </si>
  <si>
    <t>TUBO SOPLADOR RECTO BOQUILLA PB252 (E165000170)</t>
  </si>
  <si>
    <t>150922165035667</t>
  </si>
  <si>
    <t>EC-C32000000</t>
  </si>
  <si>
    <t>PALANCA FRENO CS3500</t>
  </si>
  <si>
    <t>150922170207739</t>
  </si>
  <si>
    <t>EC-V203000021</t>
  </si>
  <si>
    <t>PERNO TENSOR DE CADENA CS3500 (V203000020)</t>
  </si>
  <si>
    <t>150924120704067</t>
  </si>
  <si>
    <t>EC-E165000321</t>
  </si>
  <si>
    <t>TUBO SOPLADOR INICIAL PB252 (E165000320)</t>
  </si>
  <si>
    <t>150924121008360</t>
  </si>
  <si>
    <t>EC-A052000280</t>
  </si>
  <si>
    <t>TAMBOR ARRANCADOR PB252</t>
  </si>
  <si>
    <t>150924121248046</t>
  </si>
  <si>
    <t>EC-A200000960</t>
  </si>
  <si>
    <t>AISLADOR INSULADOR PB252</t>
  </si>
  <si>
    <t>150924121810268</t>
  </si>
  <si>
    <t>EC-14581044330</t>
  </si>
  <si>
    <t>SILENCIADOR PB252</t>
  </si>
  <si>
    <t>151002091113234</t>
  </si>
  <si>
    <t>EC-CN11346</t>
  </si>
  <si>
    <t>EMPAQUETADURA DE FIELTRO SP53BPE</t>
  </si>
  <si>
    <t>151002091741047</t>
  </si>
  <si>
    <t>EC-CN0000001</t>
  </si>
  <si>
    <t>ARANDELA DE VALVUA BOLA SP53BPE</t>
  </si>
  <si>
    <t>151002092500976</t>
  </si>
  <si>
    <t>EC-CN113181</t>
  </si>
  <si>
    <t>EMPAQUE DE CAMARA SP53BPE</t>
  </si>
  <si>
    <t>151006123801732</t>
  </si>
  <si>
    <t>EC-A566000110</t>
  </si>
  <si>
    <t>RESORTE EMBRAGUE C270</t>
  </si>
  <si>
    <t>151008112250789</t>
  </si>
  <si>
    <t>EC-35161460830</t>
  </si>
  <si>
    <t>ABRAZADERA MANDO DELANTERO CS8002</t>
  </si>
  <si>
    <t>151008114540267</t>
  </si>
  <si>
    <t>EC-14562156530</t>
  </si>
  <si>
    <t>CUBIERTA SILENCIADOR SHP800</t>
  </si>
  <si>
    <t>151020161943659</t>
  </si>
  <si>
    <t>EC-V420002640</t>
  </si>
  <si>
    <t>AMORTIGUADOR DELANTERO C230</t>
  </si>
  <si>
    <t>151020163417430</t>
  </si>
  <si>
    <t>EC-V420002650</t>
  </si>
  <si>
    <t>AMORTIGUADOR TRASERO C230</t>
  </si>
  <si>
    <t>151021093723457</t>
  </si>
  <si>
    <t>EC-V430004170</t>
  </si>
  <si>
    <t>CABLE ACELERADOR HC-152</t>
  </si>
  <si>
    <t>151111120016423</t>
  </si>
  <si>
    <t>EC-ECXLT-VTA</t>
  </si>
  <si>
    <t>ACEITE ECHO POWER BLEND VTA 2T x LT</t>
  </si>
  <si>
    <t>151115134041959</t>
  </si>
  <si>
    <t>EC-V152002360</t>
  </si>
  <si>
    <t>PLACA PARA H-230  40" (70875-62310)</t>
  </si>
  <si>
    <t>jsardi</t>
  </si>
  <si>
    <t>PISTON KIT CS303T CS3000</t>
  </si>
  <si>
    <t>LIBRE-0</t>
  </si>
  <si>
    <t>ANILLO PISTON SRM4300 EA410</t>
  </si>
  <si>
    <t>ANILLO PISTON CS303T CS3000</t>
  </si>
  <si>
    <t>LIBRE-70</t>
  </si>
  <si>
    <t>RESORTE ARRANQUE SRM4300 B530 EA410 (62035-75130)</t>
  </si>
  <si>
    <t>RESORTE TRINQUETE SRM3605 SRM4605 B530 C350 EA410</t>
  </si>
  <si>
    <t>SEGURO TRINQUETE TIPO E B530 C350 B450 EA410 (V583000140)</t>
  </si>
  <si>
    <t>LIBRE-98</t>
  </si>
  <si>
    <t>LIBRE-87</t>
  </si>
  <si>
    <t>CIGUENAL SRM4300 EA410 (A011000120)</t>
  </si>
  <si>
    <t>BOBINA SRM4300 EA410</t>
  </si>
  <si>
    <t>SUSP-11</t>
  </si>
  <si>
    <t>CARTER KIT SRM4300 EA410</t>
  </si>
  <si>
    <t>VOLANTE SRM4300 EA410</t>
  </si>
  <si>
    <t>EMPAQUE CARTER SRM4300 EA410</t>
  </si>
  <si>
    <t>EMPAQUE CILINDRO SRM4300 EA410</t>
  </si>
  <si>
    <t>TUERCA BARRA CS600 CS620 757 (22154-52410)</t>
  </si>
  <si>
    <t>TAMBOR ARRANQUE B450 B45 (20020-75120)</t>
  </si>
  <si>
    <t>EC-43301119831</t>
  </si>
  <si>
    <t>TRINQUETE SRM270 C350 B530 EA410 (17721840630)</t>
  </si>
  <si>
    <t>PISTON KIT SRM4300 EA410 (P021014260) (..61)</t>
  </si>
  <si>
    <t>CAJA DE ENGRANAJE B450 B45 (C051000600)(..603) COMPLETA</t>
  </si>
  <si>
    <t>TAMBOR ARRANCADOR HT230 ES726 HC152 (70030-75120)</t>
  </si>
  <si>
    <t>RESORTE ARRANCADOR ES726 HT230 PPT2400 HC152</t>
  </si>
  <si>
    <t>POLEA DE ARRANQUE PPT2400 HC152</t>
  </si>
  <si>
    <t>PIÑON LOCO CS680S CS8002 CS600 CS620 577 757</t>
  </si>
  <si>
    <t>FILTRO AIRE CS600 CS620 (P021016370)</t>
  </si>
  <si>
    <t>MANGA CS600 CS620 (A202000080)</t>
  </si>
  <si>
    <t>ADAPTADOR MANGA CS600 CS620</t>
  </si>
  <si>
    <t>COLLAR MANGA CS600 CS620 757  577</t>
  </si>
  <si>
    <t>CIGUENAL CS600 CS620 (A011000540)</t>
  </si>
  <si>
    <t>EMPAQUE CARTER CS600 CS620</t>
  </si>
  <si>
    <t>RESORTE ARRANQUE SC600 CS620 CS3000</t>
  </si>
  <si>
    <t>TAMBOR ARRANQUE CS600 CS620 (A506000110)</t>
  </si>
  <si>
    <t>EMBRAGUE CS600 CS620 (A056000220)</t>
  </si>
  <si>
    <t>ESPARRAGO BARRA CS600 CS620</t>
  </si>
  <si>
    <t>PISTON KIT HC152 HC150</t>
  </si>
  <si>
    <t>ANILLO PISTON HC152 HC150</t>
  </si>
  <si>
    <t>POLEA ARRANCADOR KIT SRM4300 EA410</t>
  </si>
  <si>
    <t>SUSP-4</t>
  </si>
  <si>
    <t>BOMBA ACEITE CS303T CS3000 PPT2400</t>
  </si>
  <si>
    <t>EMPUÑADURA DE ACELERADOR SRM3605 EA410</t>
  </si>
  <si>
    <t>CARCASA CAJA DE ENGRANJE SRM270</t>
  </si>
  <si>
    <t>BOMBA ACEITE CS600 CS620 (C022000050)(..52)</t>
  </si>
  <si>
    <t>COLLAR TENSOR CS600 CS620 CS680 (V355000270)</t>
  </si>
  <si>
    <t>CARCASA CAJA DE ENGRANAJE C230 (C531000710)</t>
  </si>
  <si>
    <t>CARCASA CAJA DE ENGRANAJE C270 (C531000580)</t>
  </si>
  <si>
    <t>VALVUALA DE DESCOMPRECION CS600 CS620</t>
  </si>
  <si>
    <t>CIGUENAL CS303T CS3000</t>
  </si>
  <si>
    <t>FILTRO AIRE CS303T CS3000</t>
  </si>
  <si>
    <t>CARCASA CAJA DE ENGRANAJE SRM4300 (P022033110)</t>
  </si>
  <si>
    <t>ENGRANAJE SINFIN CS600 CS620</t>
  </si>
  <si>
    <t>COLLAR SINFIN CS680 CS620</t>
  </si>
  <si>
    <t>RESORTE TRINQUETE CS420 CS600 CS620</t>
  </si>
  <si>
    <t>ENGRANAJE RECTO HC152 HC150</t>
  </si>
  <si>
    <t>CARBURADOR HC152 (A021004030)</t>
  </si>
  <si>
    <t>BASE FILTRO AIRE HC152</t>
  </si>
  <si>
    <t>LIBRE-58</t>
  </si>
  <si>
    <t>CILINDRO HC152 HC150</t>
  </si>
  <si>
    <t>ARRANCADOR PPT266 PAS266</t>
  </si>
  <si>
    <t>SELLO ACEITE GT22 SRM22GESU HC152</t>
  </si>
  <si>
    <t>FILTRO AIRE EA410 (A226000360)</t>
  </si>
  <si>
    <t>OJAL LINEA COMBUSTIBLE PPT2400 HC152 (V137000030)</t>
  </si>
  <si>
    <t>160218123002802</t>
  </si>
  <si>
    <t>2</t>
  </si>
  <si>
    <t>5</t>
  </si>
  <si>
    <t>10</t>
  </si>
  <si>
    <t>39</t>
  </si>
  <si>
    <t>26</t>
  </si>
  <si>
    <t>17</t>
  </si>
  <si>
    <t>46</t>
  </si>
  <si>
    <t>4</t>
  </si>
  <si>
    <t>288</t>
  </si>
  <si>
    <t>28</t>
  </si>
  <si>
    <t>13</t>
  </si>
  <si>
    <t>336</t>
  </si>
  <si>
    <t>6</t>
  </si>
  <si>
    <t>12</t>
  </si>
  <si>
    <t>210</t>
  </si>
  <si>
    <t>85</t>
  </si>
  <si>
    <t>50</t>
  </si>
  <si>
    <t>30</t>
  </si>
  <si>
    <t>20</t>
  </si>
  <si>
    <t>45</t>
  </si>
  <si>
    <t>35</t>
  </si>
  <si>
    <t>25</t>
  </si>
  <si>
    <t>15</t>
  </si>
  <si>
    <t>14</t>
  </si>
  <si>
    <t>8</t>
  </si>
  <si>
    <t>7</t>
  </si>
  <si>
    <t>3</t>
  </si>
  <si>
    <t>96</t>
  </si>
  <si>
    <t>24</t>
  </si>
  <si>
    <t>18</t>
  </si>
  <si>
    <t>11</t>
  </si>
  <si>
    <t>ECHO 124</t>
  </si>
  <si>
    <t>LIBRE-247</t>
  </si>
  <si>
    <t>LIBRE-24</t>
  </si>
  <si>
    <t>LIBRE-1</t>
  </si>
  <si>
    <t>SUSP-62</t>
  </si>
  <si>
    <t>SUSP-74</t>
  </si>
  <si>
    <t>LIBRE-71</t>
  </si>
  <si>
    <t>LIBRE-148</t>
  </si>
  <si>
    <t>LIBRE-99</t>
  </si>
  <si>
    <t>LIBRE-88</t>
  </si>
  <si>
    <t>SUSP-10</t>
  </si>
  <si>
    <t>LIBRE-77</t>
  </si>
  <si>
    <t>LIBRE-163</t>
  </si>
  <si>
    <t>LIBRE-168</t>
  </si>
  <si>
    <t>LIBRE-114</t>
  </si>
  <si>
    <t>SUSP-3</t>
  </si>
  <si>
    <t>LIBRE-170</t>
  </si>
  <si>
    <t>SUSP-60</t>
  </si>
  <si>
    <t>SUSP-17</t>
  </si>
  <si>
    <t>LIBRE-64</t>
  </si>
  <si>
    <t>LIBRE-175</t>
  </si>
  <si>
    <t>LIBRE-59</t>
  </si>
  <si>
    <t>LIBRE-3</t>
  </si>
  <si>
    <t>admin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</si>
</sst>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theme="1"/>
      <name val="Calibri"/>
      <scheme val="minor"/>
    </font>
  </fonts>
  <fills count="11">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0">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Font="1" applyAlignment="1" applyProtection="1">
      <alignment horizontal="center"/>
      <protection locked="0"/>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113">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170" formatCode="m/d/yyyy"/>
    </dxf>
    <dxf>
      <numFmt numFmtId="170" formatCode="m/d/yyyy"/>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6.emf"/><Relationship Id="rId18" Type="http://schemas.openxmlformats.org/officeDocument/2006/relationships/image" Target="../media/image18.emf"/><Relationship Id="rId3" Type="http://schemas.openxmlformats.org/officeDocument/2006/relationships/image" Target="../media/image9.emf"/><Relationship Id="rId7" Type="http://schemas.openxmlformats.org/officeDocument/2006/relationships/image" Target="../media/image12.emf"/><Relationship Id="rId12" Type="http://schemas.openxmlformats.org/officeDocument/2006/relationships/image" Target="../media/image15.emf"/><Relationship Id="rId17" Type="http://schemas.openxmlformats.org/officeDocument/2006/relationships/image" Target="../media/image17.emf"/><Relationship Id="rId2" Type="http://schemas.openxmlformats.org/officeDocument/2006/relationships/image" Target="../media/image7.emf"/><Relationship Id="rId16" Type="http://schemas.openxmlformats.org/officeDocument/2006/relationships/image" Target="../media/image1.emf"/><Relationship Id="rId1" Type="http://schemas.openxmlformats.org/officeDocument/2006/relationships/image" Target="../media/image8.emf"/><Relationship Id="rId6" Type="http://schemas.openxmlformats.org/officeDocument/2006/relationships/image" Target="../media/image11.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2.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4.emf"/><Relationship Id="rId1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333375</xdr:rowOff>
        </xdr:from>
        <xdr:to>
          <xdr:col>0</xdr:col>
          <xdr:colOff>657225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676275</xdr:colOff>
          <xdr:row>0</xdr:row>
          <xdr:rowOff>333375</xdr:rowOff>
        </xdr:from>
        <xdr:to>
          <xdr:col>1</xdr:col>
          <xdr:colOff>19050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200025</xdr:rowOff>
        </xdr:from>
        <xdr:to>
          <xdr:col>2</xdr:col>
          <xdr:colOff>1314450</xdr:colOff>
          <xdr:row>0</xdr:row>
          <xdr:rowOff>466725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2924175</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19050</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2305050</xdr:colOff>
          <xdr:row>0</xdr:row>
          <xdr:rowOff>333375</xdr:rowOff>
        </xdr:from>
        <xdr:to>
          <xdr:col>1</xdr:col>
          <xdr:colOff>2495550</xdr:colOff>
          <xdr:row>0</xdr:row>
          <xdr:rowOff>571500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190500</xdr:rowOff>
        </xdr:from>
        <xdr:to>
          <xdr:col>2</xdr:col>
          <xdr:colOff>1152525</xdr:colOff>
          <xdr:row>0</xdr:row>
          <xdr:rowOff>457200</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2686050</xdr:colOff>
          <xdr:row>0</xdr:row>
          <xdr:rowOff>342900</xdr:rowOff>
        </xdr:from>
        <xdr:to>
          <xdr:col>1</xdr:col>
          <xdr:colOff>2933700</xdr:colOff>
          <xdr:row>0</xdr:row>
          <xdr:rowOff>581025</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2495550</xdr:colOff>
          <xdr:row>0</xdr:row>
          <xdr:rowOff>333375</xdr:rowOff>
        </xdr:from>
        <xdr:to>
          <xdr:col>1</xdr:col>
          <xdr:colOff>2686050</xdr:colOff>
          <xdr:row>0</xdr:row>
          <xdr:rowOff>571500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39"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W248" totalsRowShown="0" headerRowDxfId="89">
  <tableColumns count="75">
    <tableColumn id="1" name="CODIGO" dataDxfId="88"/>
    <tableColumn id="2" name="DESCRIPCION" dataDxfId="87">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86">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85">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84">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83">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2">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1">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0">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79">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78">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77">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76">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75">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74">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73">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2">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1">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0">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69">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68">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67">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66">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65">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64">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63">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2">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1">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0">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59">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58">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57">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56">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55">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54">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53">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2">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1">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0">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49">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48">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47">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46">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45">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44">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43">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2">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4" name="Columna1" dataDxfId="41">
      <calculatedColumnFormula array="1">IFERROR(INDEX(Datos_Consumo[CANTIDAD],MATCH(TABLATRANSFERENCIA[[#This Row],[CODIGO]]&amp;TABLATRANSFERENCIA[[#Headers],[Columna1]],Datos_Consumo[CODIGO]&amp;Datos_Consumo[FECHA_FORMATO],0)),0)</calculatedColumnFormula>
    </tableColumn>
    <tableColumn id="63" name="Columna2" dataDxfId="40">
      <calculatedColumnFormula array="1">IFERROR(INDEX(Datos_Consumo[CANTIDAD],MATCH(TABLATRANSFERENCIA[[#This Row],[CODIGO]]&amp;TABLATRANSFERENCIA[[#Headers],[Columna2]],Datos_Consumo[CODIGO]&amp;Datos_Consumo[FECHA_FORMATO],0)),0)</calculatedColumnFormula>
    </tableColumn>
    <tableColumn id="62" name="Columna3" dataDxfId="39">
      <calculatedColumnFormula array="1">IFERROR(INDEX(Datos_Consumo[CANTIDAD],MATCH(TABLATRANSFERENCIA[[#This Row],[CODIGO]]&amp;TABLATRANSFERENCIA[[#Headers],[Columna3]],Datos_Consumo[CODIGO]&amp;Datos_Consumo[FECHA_FORMATO],0)),0)</calculatedColumnFormula>
    </tableColumn>
    <tableColumn id="61" name="Columna4" dataDxfId="38">
      <calculatedColumnFormula array="1">IFERROR(INDEX(Datos_Consumo[CANTIDAD],MATCH(TABLATRANSFERENCIA[[#This Row],[CODIGO]]&amp;TABLATRANSFERENCIA[[#Headers],[Columna4]],Datos_Consumo[CODIGO]&amp;Datos_Consumo[FECHA_FORMATO],0)),0)</calculatedColumnFormula>
    </tableColumn>
    <tableColumn id="60" name="Columna5" dataDxfId="37">
      <calculatedColumnFormula array="1">IFERROR(INDEX(Datos_Consumo[CANTIDAD],MATCH(TABLATRANSFERENCIA[[#This Row],[CODIGO]]&amp;TABLATRANSFERENCIA[[#Headers],[Columna5]],Datos_Consumo[CODIGO]&amp;Datos_Consumo[FECHA_FORMATO],0)),0)</calculatedColumnFormula>
    </tableColumn>
    <tableColumn id="59" name="Columna6" dataDxfId="36">
      <calculatedColumnFormula array="1">IFERROR(INDEX(Datos_Consumo[CANTIDAD],MATCH(TABLATRANSFERENCIA[[#This Row],[CODIGO]]&amp;TABLATRANSFERENCIA[[#Headers],[Columna6]],Datos_Consumo[CODIGO]&amp;Datos_Consumo[FECHA_FORMATO],0)),0)</calculatedColumnFormula>
    </tableColumn>
    <tableColumn id="67" name="ULT TRANSFER INI" dataDxfId="35">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34">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8" name="REQUERIM" dataDxfId="33"/>
    <tableColumn id="13" name="REQ TOTAL" dataDxfId="32"/>
    <tableColumn id="66" name="EMBARQUES" dataDxfId="31"/>
    <tableColumn id="69" name="Emb1" dataDxfId="3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2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2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2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2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25"/>
    <tableColumn id="44" name="TAMAÑO RELATIVO" dataDxfId="24">
      <calculatedColumnFormula>IFERROR(TABLATRANSFERENCIA[[#This Row],[REQUERIM]]/TABLATRANSFERENCIA[[#This Row],[PEDIDO PROMEDIO]],0)</calculatedColumnFormula>
    </tableColumn>
    <tableColumn id="9" name="DESPACHO" dataDxfId="23"/>
    <tableColumn id="10" name="RECIBIDO" dataDxfId="22"/>
    <tableColumn id="11" name="TRANSITO" dataDxfId="21">
      <calculatedColumnFormula>IF(TABLATRANSFERENCIA[[#This Row],[RECIBIDO]]&lt;&gt;"",0,IF(TABLATRANSFERENCIA[[#This Row],[DESPACHO]]&lt;&gt;"",TABLATRANSFERENCIA[[#This Row],[DESPACHO]],TABLATRANSFERENCIA[[#This Row],[REQUERIM]]))</calculatedColumnFormula>
    </tableColumn>
    <tableColumn id="16" name="OBSERVACIONES DESPACHOS" dataDxfId="20"/>
    <tableColumn id="17" name="OBSERVACIONES RECEPCIONES" dataDxfId="19"/>
    <tableColumn id="18" name="TIPO TRANSF" dataDxfId="18">
      <calculatedColumnFormula>"N"</calculatedColumnFormula>
    </tableColumn>
    <tableColumn id="35" name="Error Pedid Min Grupo" dataDxfId="17">
      <calculatedColumnFormula array="1">IF(SUM(--(TABLATRANSFERENCIA[[#This Row],[CODIGO GENERICO]]=TABLATRANSFERENCIA[CODIGO GENERICO])*TABLATRANSFERENCIA[REQUERIM])&lt;TABLATRANSFERENCIA[[#This Row],[PEDIDO MIN GRUPO]],1,0)</calculatedColumnFormula>
    </tableColumn>
    <tableColumn id="56" name="Color Proyectado" dataDxfId="16">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5">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14">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3"/>
  </tableColumns>
  <tableStyleInfo name="TableStyleMedium9" showFirstColumn="0" showLastColumn="0" showRowStripes="1" showColumnStripes="0"/>
</table>
</file>

<file path=xl/tables/table3.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4.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
    <tableColumn id="7" uniqueName="7" name="PATH" queryTableFieldId="7" dataDxfId="1"/>
    <tableColumn id="5" uniqueName="5" name="COMPLETO" queryTableFieldId="5" dataDxfId="0">
      <calculatedColumnFormula>Tabla_Path_Codigo_Nueva[PATH]&amp;"\"&amp;Tabla_Path_Codigo_Nueva[ARCHIVO]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6.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7.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2"/>
  </tableColumns>
  <tableStyleInfo name="TableStyleMedium9" showFirstColumn="0" showLastColumn="0" showRowStripes="1" showColumnStripes="0"/>
</table>
</file>

<file path=xl/tables/table8.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1">
      <calculatedColumnFormula>IFERROR(MATCH(Tabla_Recetas[[#This Row],[Cod Padre]],TABLATRANSFERENCIA[CODIGO],0),0)</calculatedColumnFormula>
    </tableColumn>
    <tableColumn id="12" uniqueName="12" name="Cantidad Requerida" queryTableFieldId="12" dataDxfId="10">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0.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1.xml><?xml version="1.0" encoding="utf-8"?>
<table xmlns="http://schemas.openxmlformats.org/spreadsheetml/2006/main" id="8" name="Tabla_Impresion_Requerimientos" displayName="Tabla_Impresion_Requerimientos" ref="A5:D6" insertRow="1" totalsRowShown="0" headerRowDxfId="9">
  <autoFilter ref="A5:D6"/>
  <tableColumns count="4">
    <tableColumn id="1" name="CÓDIGO"/>
    <tableColumn id="2" name="DESCRIPCIÓN"/>
    <tableColumn id="3" name="CANTIDAD" dataDxfId="8"/>
    <tableColumn id="4" name="CUMPLIMIENTO"/>
  </tableColumns>
  <tableStyleInfo name="TableStyleLight15" showFirstColumn="0" showLastColumn="0" showRowStripes="0" showColumnStripes="0"/>
</table>
</file>

<file path=xl/tables/table12.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7"/>
    <tableColumn id="109" name="con_ultima_transferencia_ini" dataDxfId="6"/>
    <tableColumn id="110" name="con_ultima_transferencia_fin" dataDxfId="5"/>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3.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4">
      <calculatedColumnFormula>YEAR(Datos_Consumo[[#This Row],[FECHA]])&amp;"-"&amp;MONTH(Datos_Consumo[[#This Row],[FECHA]])</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3">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image" Target="../media/image15.emf"/><Relationship Id="rId42"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ntrol" Target="../activeX/activeX16.xml"/><Relationship Id="rId38" Type="http://schemas.openxmlformats.org/officeDocument/2006/relationships/image" Target="../media/image1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41"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19.emf"/><Relationship Id="rId5" Type="http://schemas.openxmlformats.org/officeDocument/2006/relationships/control" Target="../activeX/activeX20.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3.vml"/><Relationship Id="rId7" Type="http://schemas.openxmlformats.org/officeDocument/2006/relationships/image" Target="../media/image21.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2.xml"/><Relationship Id="rId5" Type="http://schemas.openxmlformats.org/officeDocument/2006/relationships/image" Target="../media/image20.emf"/><Relationship Id="rId4" Type="http://schemas.openxmlformats.org/officeDocument/2006/relationships/control" Target="../activeX/activeX2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rgb="FFFF0000"/>
  </sheetPr>
  <dimension ref="A1:BW248"/>
  <sheetViews>
    <sheetView showGridLines="0" tabSelected="1" zoomScale="80" zoomScaleNormal="80" workbookViewId="0">
      <pane xSplit="4" ySplit="8" topLeftCell="S13" activePane="bottomRight" state="frozen"/>
      <selection pane="topRight" activeCell="E1" sqref="E1"/>
      <selection pane="bottomLeft" activeCell="A9" sqref="A9"/>
      <selection pane="bottomRight" activeCell="A233" sqref="A233"/>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7" width="20.7109375" customWidth="1"/>
    <col min="8" max="9" width="20.7109375" hidden="1" customWidth="1"/>
    <col min="10" max="10" width="20.7109375" customWidth="1"/>
    <col min="11" max="11" width="20.7109375" hidden="1" customWidth="1"/>
    <col min="12" max="12" width="20.7109375" customWidth="1"/>
    <col min="13" max="14" width="20.7109375" hidden="1" customWidth="1"/>
    <col min="15" max="15" width="10.7109375" hidden="1" customWidth="1"/>
    <col min="16" max="16" width="10.7109375" customWidth="1"/>
    <col min="17" max="17" width="10.7109375" hidden="1" customWidth="1"/>
    <col min="18" max="19" width="10.7109375" customWidth="1"/>
    <col min="20" max="20" width="10.7109375" hidden="1" customWidth="1"/>
    <col min="21" max="21" width="15.140625" hidden="1" customWidth="1"/>
    <col min="22" max="23" width="25.7109375" hidden="1" customWidth="1"/>
    <col min="24" max="25" width="12" hidden="1" customWidth="1"/>
    <col min="26" max="27" width="16.42578125" customWidth="1"/>
    <col min="28" max="28" width="11.42578125" customWidth="1"/>
    <col min="29" max="29" width="13.28515625" customWidth="1"/>
    <col min="30"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3" width="13.140625" customWidth="1"/>
    <col min="44" max="47" width="13.140625" hidden="1" customWidth="1"/>
    <col min="48" max="53" width="13.140625" customWidth="1"/>
    <col min="54" max="55" width="15.7109375" hidden="1" customWidth="1"/>
    <col min="56" max="57" width="15.7109375" customWidth="1"/>
    <col min="58" max="63" width="15.7109375" hidden="1" customWidth="1"/>
    <col min="64" max="64" width="30" hidden="1" customWidth="1"/>
    <col min="65" max="65" width="11.42578125" hidden="1" customWidth="1"/>
    <col min="66" max="66" width="16" customWidth="1"/>
    <col min="67" max="67" width="17.7109375" customWidth="1"/>
    <col min="68" max="68" width="16" hidden="1" customWidth="1"/>
    <col min="69" max="69" width="31" hidden="1" customWidth="1"/>
    <col min="70" max="70" width="33.7109375" hidden="1" customWidth="1"/>
    <col min="71" max="75" width="11.42578125" hidden="1" customWidth="1"/>
  </cols>
  <sheetData>
    <row r="1" spans="1:75"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row>
    <row r="2" spans="1:75" x14ac:dyDescent="0.25">
      <c r="A2" s="17" t="s">
        <v>12</v>
      </c>
      <c r="B2" s="18">
        <v>81</v>
      </c>
      <c r="C2" s="19" t="s">
        <v>0</v>
      </c>
      <c r="D2" s="20">
        <v>42418</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row>
    <row r="3" spans="1:75" x14ac:dyDescent="0.25">
      <c r="A3" s="21" t="s">
        <v>2</v>
      </c>
      <c r="B3" s="22" t="s">
        <v>1397</v>
      </c>
      <c r="C3" s="23" t="s">
        <v>1</v>
      </c>
      <c r="D3" s="24">
        <v>42431</v>
      </c>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row>
    <row r="4" spans="1:75" x14ac:dyDescent="0.25">
      <c r="A4" s="21" t="s">
        <v>3</v>
      </c>
      <c r="B4" s="25" t="s">
        <v>1153</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row>
    <row r="5" spans="1:75" x14ac:dyDescent="0.25">
      <c r="A5" s="21" t="s">
        <v>24</v>
      </c>
      <c r="B5" s="28" t="s">
        <v>7754</v>
      </c>
      <c r="C5" s="23" t="s">
        <v>23</v>
      </c>
      <c r="D5" s="29">
        <f ca="1">IFERROR(SUMPRODUCT(TABLATRANSFERENCIA[CTV],TABLATRANSFERENCIA[TRANSITO]),"")</f>
        <v>0</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row>
    <row r="6" spans="1:75" ht="17.25" x14ac:dyDescent="0.25">
      <c r="A6" s="21" t="s">
        <v>25</v>
      </c>
      <c r="B6" s="24">
        <v>42431</v>
      </c>
      <c r="C6" s="23" t="s">
        <v>26</v>
      </c>
      <c r="D6" s="30">
        <f>IFERROR(SUMPRODUCT(Tabla_CubicajeAgrota[VOL],Tabla_CubicajeAgrota[CANTIDAD]),0)</f>
        <v>0</v>
      </c>
      <c r="E6" s="37" t="s">
        <v>30</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row>
    <row r="7" spans="1:75" x14ac:dyDescent="0.25">
      <c r="A7" s="31" t="s">
        <v>838</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row>
    <row r="8" spans="1:75" ht="45.75" customHeight="1" x14ac:dyDescent="0.25">
      <c r="A8" s="48" t="s">
        <v>27</v>
      </c>
      <c r="B8" s="48" t="s">
        <v>852</v>
      </c>
      <c r="C8" s="48" t="s">
        <v>910</v>
      </c>
      <c r="D8" s="48" t="s">
        <v>1021</v>
      </c>
      <c r="E8" s="48" t="s">
        <v>893</v>
      </c>
      <c r="F8" s="48" t="s">
        <v>904</v>
      </c>
      <c r="G8" s="48" t="s">
        <v>892</v>
      </c>
      <c r="H8" s="48" t="s">
        <v>885</v>
      </c>
      <c r="I8" s="48" t="s">
        <v>886</v>
      </c>
      <c r="J8" s="48" t="s">
        <v>887</v>
      </c>
      <c r="K8" s="48" t="s">
        <v>888</v>
      </c>
      <c r="L8" s="48" t="s">
        <v>889</v>
      </c>
      <c r="M8" s="48" t="s">
        <v>890</v>
      </c>
      <c r="N8" s="48" t="s">
        <v>891</v>
      </c>
      <c r="O8" s="43" t="s">
        <v>1039</v>
      </c>
      <c r="P8" s="43" t="s">
        <v>18</v>
      </c>
      <c r="Q8" s="43" t="s">
        <v>19</v>
      </c>
      <c r="R8" s="43" t="s">
        <v>10</v>
      </c>
      <c r="S8" s="43" t="s">
        <v>981</v>
      </c>
      <c r="T8" s="43" t="s">
        <v>38</v>
      </c>
      <c r="U8" s="43" t="s">
        <v>39</v>
      </c>
      <c r="V8" s="43" t="s">
        <v>845</v>
      </c>
      <c r="W8" s="43" t="s">
        <v>909</v>
      </c>
      <c r="X8" s="43" t="s">
        <v>1028</v>
      </c>
      <c r="Y8" s="43" t="s">
        <v>1029</v>
      </c>
      <c r="Z8" s="45" t="s">
        <v>8</v>
      </c>
      <c r="AA8" s="45" t="s">
        <v>1167</v>
      </c>
      <c r="AB8" s="45" t="s">
        <v>905</v>
      </c>
      <c r="AC8" s="45" t="s">
        <v>9</v>
      </c>
      <c r="AD8" s="45" t="s">
        <v>978</v>
      </c>
      <c r="AE8" s="45" t="s">
        <v>908</v>
      </c>
      <c r="AF8" s="45" t="s">
        <v>917</v>
      </c>
      <c r="AG8" s="45" t="s">
        <v>918</v>
      </c>
      <c r="AH8" s="45" t="s">
        <v>919</v>
      </c>
      <c r="AI8" s="45" t="s">
        <v>906</v>
      </c>
      <c r="AJ8" s="45" t="s">
        <v>907</v>
      </c>
      <c r="AK8" s="45" t="s">
        <v>914</v>
      </c>
      <c r="AL8" s="45" t="s">
        <v>974</v>
      </c>
      <c r="AM8" s="45" t="s">
        <v>979</v>
      </c>
      <c r="AN8" s="45" t="s">
        <v>911</v>
      </c>
      <c r="AO8" s="45" t="s">
        <v>912</v>
      </c>
      <c r="AP8" s="45" t="s">
        <v>915</v>
      </c>
      <c r="AQ8" s="44" t="s">
        <v>913</v>
      </c>
      <c r="AR8" s="45" t="s">
        <v>975</v>
      </c>
      <c r="AS8" s="45" t="s">
        <v>976</v>
      </c>
      <c r="AT8" s="45" t="s">
        <v>977</v>
      </c>
      <c r="AU8" s="45" t="s">
        <v>980</v>
      </c>
      <c r="AV8" s="52" t="s">
        <v>1161</v>
      </c>
      <c r="AW8" s="52" t="s">
        <v>1162</v>
      </c>
      <c r="AX8" s="52" t="s">
        <v>1163</v>
      </c>
      <c r="AY8" s="52" t="s">
        <v>1164</v>
      </c>
      <c r="AZ8" s="52" t="s">
        <v>1165</v>
      </c>
      <c r="BA8" s="52" t="s">
        <v>1166</v>
      </c>
      <c r="BB8" s="44" t="s">
        <v>1040</v>
      </c>
      <c r="BC8" s="44" t="s">
        <v>1041</v>
      </c>
      <c r="BD8" s="44" t="s">
        <v>11</v>
      </c>
      <c r="BE8" s="44" t="s">
        <v>17</v>
      </c>
      <c r="BF8" s="58" t="s">
        <v>1045</v>
      </c>
      <c r="BG8" s="57" t="s">
        <v>1046</v>
      </c>
      <c r="BH8" s="57" t="s">
        <v>1047</v>
      </c>
      <c r="BI8" s="57" t="s">
        <v>1048</v>
      </c>
      <c r="BJ8" s="57" t="s">
        <v>1049</v>
      </c>
      <c r="BK8" s="57" t="s">
        <v>1050</v>
      </c>
      <c r="BL8" s="44" t="s">
        <v>1051</v>
      </c>
      <c r="BM8" s="45" t="s">
        <v>920</v>
      </c>
      <c r="BN8" s="44" t="s">
        <v>13</v>
      </c>
      <c r="BO8" s="44" t="s">
        <v>14</v>
      </c>
      <c r="BP8" s="40" t="s">
        <v>15</v>
      </c>
      <c r="BQ8" s="39" t="s">
        <v>20</v>
      </c>
      <c r="BR8" s="39" t="s">
        <v>21</v>
      </c>
      <c r="BS8" s="39" t="s">
        <v>22</v>
      </c>
      <c r="BT8" s="42" t="s">
        <v>916</v>
      </c>
      <c r="BU8" s="42" t="s">
        <v>1033</v>
      </c>
      <c r="BV8" s="42" t="s">
        <v>1034</v>
      </c>
      <c r="BW8" s="42" t="s">
        <v>1035</v>
      </c>
    </row>
    <row r="9" spans="1:75" hidden="1" x14ac:dyDescent="0.25">
      <c r="A9" s="54" t="s">
        <v>2907</v>
      </c>
      <c r="B9" s="3" t="str">
        <f ca="1">IFERROR(INDEX(OFFSET(INDIRECT("v_buffer_hist_hoy!$A$1"),1,MATCH("pro_descripcion",INDIRECT("v_buffer_hist_hoy!$1:$1"),0)-1,100000,1),MATCH(CLEAN(TABLATRANSFERENCIA[[#This Row],[CODIGO]]),OFFSET(INDIRECT("v_buffer_hist_hoy!$A$1"),1,MATCH("buh_codigo",INDIRECT("v_buffer_hist_hoy!$1:$1"),0)-1,100000,1),0)),"")</f>
        <v>CADENA 30" 73DP-98X 3/8", 058" 757 (73LGX98X)</v>
      </c>
      <c r="C9" s="3" t="str">
        <f ca="1">IFERROR(INDEX(OFFSET(INDIRECT("v_buffer_hist_hoy!$A$1"),1,MATCH("buh_codigo_generico",INDIRECT("v_buffer_hist_hoy!$1:$1"),0)-1,100000,1),MATCH(CLEAN(TABLATRANSFERENCIA[[#This Row],[CODIGO]]),OFFSET(INDIRECT("v_buffer_hist_hoy!$A$1"),1,MATCH("buh_codigo",INDIRECT("v_buffer_hist_hoy!$1:$1"),0)-1,100000,1),0)),"")</f>
        <v>0</v>
      </c>
      <c r="D9" s="3" t="str">
        <f ca="1">IFERROR(INDEX(OFFSET(INDIRECT("v_buffer_hist_hoy!$A$1"),1,MATCH("buh_codigo_vinculado",INDIRECT("v_buffer_hist_hoy!$1:$1"),0)-1,100000,1),MATCH(CLEAN(TABLATRANSFERENCIA[[#This Row],[CODIGO]]),OFFSET(INDIRECT("v_buffer_hist_hoy!$A$1"),1,MATCH("buh_codigo",INDIRECT("v_buffer_hist_hoy!$1:$1"),0)-1,100000,1),0)),"")</f>
        <v>EC-73LPX98X</v>
      </c>
      <c r="E9" s="3" t="str">
        <f ca="1">IFERROR(INDEX(OFFSET(INDIRECT("v_buffer_hist_hoy!$A$1"),1,MATCH("pro_linea",INDIRECT("v_buffer_hist_hoy!$1:$1"),0)-1,100000,1),MATCH(CLEAN(TABLATRANSFERENCIA[[#This Row],[CODIGO]]),OFFSET(INDIRECT("v_buffer_hist_hoy!$A$1"),1,MATCH("buh_codigo",INDIRECT("v_buffer_hist_hoy!$1:$1"),0)-1,100000,1),0)),"")</f>
        <v>AGROFORESTAL</v>
      </c>
      <c r="F9" s="3">
        <f ca="1">IFERROR(INDEX(OFFSET(INDIRECT("v_buffer_hist_hoy!$A$1"),1,MATCH("pro_sublinea",INDIRECT("v_buffer_hist_hoy!$1:$1"),0)-1,100000,1),MATCH(CLEAN(TABLATRANSFERENCIA[[#This Row],[CODIGO]]),OFFSET(INDIRECT("v_buffer_hist_hoy!$A$1"),1,MATCH("buh_codigo",INDIRECT("v_buffer_hist_hoy!$1:$1"),0)-1,100000,1),0)),"")</f>
        <v>0</v>
      </c>
      <c r="G9" s="3" t="str">
        <f ca="1">IFERROR(INDEX(OFFSET(INDIRECT("v_buffer_hist_hoy!$A$1"),1,MATCH("pro_grupo",INDIRECT("v_buffer_hist_hoy!$1:$1"),0)-1,100000,1),MATCH(CLEAN(TABLATRANSFERENCIA[[#This Row],[CODIGO]]),OFFSET(INDIRECT("v_buffer_hist_hoy!$A$1"),1,MATCH("buh_codigo",INDIRECT("v_buffer_hist_hoy!$1:$1"),0)-1,100000,1),0)),"")</f>
        <v>ACCESORIOS</v>
      </c>
      <c r="H9" s="3">
        <f ca="1">IFERROR(INDEX(OFFSET(INDIRECT("v_buffer_hist_hoy!$A$1"),1,MATCH("pro_familia",INDIRECT("v_buffer_hist_hoy!$1:$1"),0)-1,100000,1),MATCH(CLEAN(TABLATRANSFERENCIA[[#This Row],[CODIGO]]),OFFSET(INDIRECT("v_buffer_hist_hoy!$A$1"),1,MATCH("buh_codigo",INDIRECT("v_buffer_hist_hoy!$1:$1"),0)-1,100000,1),0)),"")</f>
        <v>0</v>
      </c>
      <c r="I9" s="3">
        <f ca="1">IFERROR(INDEX(OFFSET(INDIRECT("v_buffer_hist_hoy!$A$1"),1,MATCH("pro_subfamilia",INDIRECT("v_buffer_hist_hoy!$1:$1"),0)-1,100000,1),MATCH(CLEAN(TABLATRANSFERENCIA[[#This Row],[CODIGO]]),OFFSET(INDIRECT("v_buffer_hist_hoy!$A$1"),1,MATCH("buh_codigo",INDIRECT("v_buffer_hist_hoy!$1:$1"),0)-1,100000,1),0)),"")</f>
        <v>0</v>
      </c>
      <c r="J9" s="3" t="str">
        <f ca="1">IFERROR(INDEX(OFFSET(INDIRECT("v_buffer_hist_hoy!$A$1"),1,MATCH("pro_categoria",INDIRECT("v_buffer_hist_hoy!$1:$1"),0)-1,100000,1),MATCH(CLEAN(TABLATRANSFERENCIA[[#This Row],[CODIGO]]),OFFSET(INDIRECT("v_buffer_hist_hoy!$A$1"),1,MATCH("buh_codigo",INDIRECT("v_buffer_hist_hoy!$1:$1"),0)-1,100000,1),0)),"")</f>
        <v>ACCESORIOS LUBRICANTES</v>
      </c>
      <c r="K9" s="3">
        <f ca="1">IFERROR(INDEX(OFFSET(INDIRECT("v_buffer_hist_hoy!$A$1"),1,MATCH("pro_tipo",INDIRECT("v_buffer_hist_hoy!$1:$1"),0)-1,100000,1),MATCH(CLEAN(TABLATRANSFERENCIA[[#This Row],[CODIGO]]),OFFSET(INDIRECT("v_buffer_hist_hoy!$A$1"),1,MATCH("buh_codigo",INDIRECT("v_buffer_hist_hoy!$1:$1"),0)-1,100000,1),0)),"")</f>
        <v>0</v>
      </c>
      <c r="L9" s="3" t="str">
        <f ca="1">IFERROR(INDEX(OFFSET(INDIRECT("v_buffer_hist_hoy!$A$1"),1,MATCH("pro_marca",INDIRECT("v_buffer_hist_hoy!$1:$1"),0)-1,100000,1),MATCH(CLEAN(TABLATRANSFERENCIA[[#This Row],[CODIGO]]),OFFSET(INDIRECT("v_buffer_hist_hoy!$A$1"),1,MATCH("buh_codigo",INDIRECT("v_buffer_hist_hoy!$1:$1"),0)-1,100000,1),0)),"")</f>
        <v>SHINDAIWA</v>
      </c>
      <c r="M9" s="3">
        <f ca="1">IFERROR(INDEX(OFFSET(INDIRECT("v_buffer_hist_hoy!$A$1"),1,MATCH("pro_modelo",INDIRECT("v_buffer_hist_hoy!$1:$1"),0)-1,100000,1),MATCH(CLEAN(TABLATRANSFERENCIA[[#This Row],[CODIGO]]),OFFSET(INDIRECT("v_buffer_hist_hoy!$A$1"),1,MATCH("buh_codigo",INDIRECT("v_buffer_hist_hoy!$1:$1"),0)-1,100000,1),0)),"")</f>
        <v>0</v>
      </c>
      <c r="N9" s="3">
        <f ca="1">IFERROR(INDEX(OFFSET(INDIRECT("v_buffer_hist_hoy!$A$1"),1,MATCH("pro_cat_management",INDIRECT("v_buffer_hist_hoy!$1:$1"),0)-1,100000,1),MATCH(CLEAN(TABLATRANSFERENCIA[[#This Row],[CODIGO]]),OFFSET(INDIRECT("v_buffer_hist_hoy!$A$1"),1,MATCH("buh_codigo",INDIRECT("v_buffer_hist_hoy!$1:$1"),0)-1,100000,1),0)),"")</f>
        <v>0</v>
      </c>
      <c r="O9" s="5" t="str">
        <f ca="1">IFERROR(INDEX(OFFSET(INDIRECT("v_buffer_hist_hoy!$A$1"),1,MATCH("buh_estatus",INDIRECT("v_buffer_hist_hoy!$1:$1"),0)-1,100000,1),MATCH(CLEAN(TABLATRANSFERENCIA[[#This Row],[CODIGO]]),OFFSET(INDIRECT("v_buffer_hist_hoy!$A$1"),1,MATCH("buh_codigo",INDIRECT("v_buffer_hist_hoy!$1:$1"),0)-1,100000,1),0)),"")</f>
        <v>0</v>
      </c>
      <c r="P9" s="5">
        <f ca="1">IFERROR(INDEX(OFFSET(INDIRECT("v_buffer_hist_hoy!$A$1"),1,MATCH("buh_ctv",INDIRECT("v_buffer_hist_hoy!$1:$1"),0)-1,100000,1),MATCH(CLEAN(TABLATRANSFERENCIA[[#This Row],[CODIGO]]),OFFSET(INDIRECT("v_buffer_hist_hoy!$A$1"),1,MATCH("buh_codigo",INDIRECT("v_buffer_hist_hoy!$1:$1"),0)-1,100000,1),0)),"")</f>
        <v>13.4</v>
      </c>
      <c r="Q9" s="5">
        <f ca="1">IFERROR(INDEX(OFFSET(INDIRECT("v_buffer_hist_hoy!$A$1"),1,MATCH("buh_pv",INDIRECT("v_buffer_hist_hoy!$1:$1"),0)-1,100000,1),MATCH(CLEAN(TABLATRANSFERENCIA[[#This Row],[CODIGO]]),OFFSET(INDIRECT("v_buffer_hist_hoy!$A$1"),1,MATCH("buh_codigo",INDIRECT("v_buffer_hist_hoy!$1:$1"),0)-1,100000,1),0)),"")</f>
        <v>30.28</v>
      </c>
      <c r="R9" s="46">
        <f ca="1">IFERROR(INDEX(OFFSET(INDIRECT("v_buffer_hist_hoy!$A$1"),1,MATCH("buh_roi_pasado",INDIRECT("v_buffer_hist_hoy!$1:$1"),0)-1,100000,1),MATCH(CLEAN(TABLATRANSFERENCIA[[#This Row],[CODIGO]]),OFFSET(INDIRECT("v_buffer_hist_hoy!$A$1"),1,MATCH("buh_codigo",INDIRECT("v_buffer_hist_hoy!$1:$1"),0)-1,100000,1),0)),"")</f>
        <v>0</v>
      </c>
      <c r="S9" s="46">
        <f ca="1">IFERROR(INDEX(OFFSET(INDIRECT("v_buffer_hist_hoy!$A$1"),1,MATCH("buh_roi_proyectado",INDIRECT("v_buffer_hist_hoy!$1:$1"),0)-1,100000,1),MATCH(CLEAN(TABLATRANSFERENCIA[[#This Row],[CODIGO]]),OFFSET(INDIRECT("v_buffer_hist_hoy!$A$1"),1,MATCH("buh_codigo",INDIRECT("v_buffer_hist_hoy!$1:$1"),0)-1,100000,1),0)),"")</f>
        <v>5.5</v>
      </c>
      <c r="T9" s="46">
        <f ca="1">IFERROR(INDEX(OFFSET(INDIRECT("v_buffer_hist_hoy!$A$1"),1,MATCH("buh_velocity",INDIRECT("v_buffer_hist_hoy!$1:$1"),0)-1,100000,1),MATCH(CLEAN(TABLATRANSFERENCIA[[#This Row],[CODIGO]]),OFFSET(INDIRECT("v_buffer_hist_hoy!$A$1"),1,MATCH("buh_codigo",INDIRECT("v_buffer_hist_hoy!$1:$1"),0)-1,100000,1),0)),"")</f>
        <v>0</v>
      </c>
      <c r="U9" s="46">
        <f ca="1">IFERROR(INDEX(OFFSET(INDIRECT("v_buffer_hist_hoy!$A$1"),1,MATCH("buh_nivel_servicio",INDIRECT("v_buffer_hist_hoy!$1:$1"),0)-1,100000,1),MATCH(CLEAN(TABLATRANSFERENCIA[[#This Row],[CODIGO]]),OFFSET(INDIRECT("v_buffer_hist_hoy!$A$1"),1,MATCH("buh_codigo",INDIRECT("v_buffer_hist_hoy!$1:$1"),0)-1,100000,1),0)),"")</f>
        <v>1</v>
      </c>
      <c r="V9" s="49" t="str">
        <f ca="1">IFERROR(INDEX(OFFSET(INDIRECT("v_buffer_hist_hoy!$A$1"),1,MATCH("pro_nombre",INDIRECT("v_buffer_hist_hoy!$1:$1"),0)-1,100000,1),MATCH(CLEAN(TABLATRANSFERENCIA[[#This Row],[CODIGO]]),OFFSET(INDIRECT("v_buffer_hist_hoy!$A$1"),1,MATCH("buh_codigo",INDIRECT("v_buffer_hist_hoy!$1:$1"),0)-1,100000,1),0)),"")</f>
        <v>Echo</v>
      </c>
      <c r="W9" s="49" t="str">
        <f ca="1">IFERROR(INDEX(OFFSET(INDIRECT("v_buffer_hist_hoy!$A$1"),1,MATCH("pre_nombre",INDIRECT("v_buffer_hist_hoy!$1:$1"),0)-1,100000,1),MATCH(CLEAN(TABLATRANSFERENCIA[[#This Row],[CODIGO]]),OFFSET(INDIRECT("v_buffer_hist_hoy!$A$1"),1,MATCH("buh_codigo",INDIRECT("v_buffer_hist_hoy!$1:$1"),0)-1,100000,1),0)),"")</f>
        <v>USA</v>
      </c>
      <c r="X9" s="51">
        <f ca="1">IFERROR(INDEX(OFFSET(INDIRECT("v_buffer_hist_hoy!$A$1"),1,MATCH("buh_tiempo_suministro",INDIRECT("v_buffer_hist_hoy!$1:$1"),0)-1,100000,1),MATCH(CLEAN(TABLATRANSFERENCIA[[#This Row],[CODIGO]]),OFFSET(INDIRECT("v_buffer_hist_hoy!$A$1"),1,MATCH("buh_codigo",INDIRECT("v_buffer_hist_hoy!$1:$1"),0)-1,100000,1),0)),"")</f>
        <v>8</v>
      </c>
      <c r="Y9" s="51">
        <f ca="1">IFERROR(INDEX(OFFSET(INDIRECT("v_buffer_hist_hoy!$A$1"),1,MATCH("buh_frecuencia_reposicion",INDIRECT("v_buffer_hist_hoy!$1:$1"),0)-1,100000,1),MATCH(CLEAN(TABLATRANSFERENCIA[[#This Row],[CODIGO]]),OFFSET(INDIRECT("v_buffer_hist_hoy!$A$1"),1,MATCH("buh_codigo",INDIRECT("v_buffer_hist_hoy!$1:$1"),0)-1,100000,1),0)),"")</f>
        <v>3</v>
      </c>
      <c r="Z9" s="6">
        <f ca="1">IFERROR(INDEX(OFFSET(INDIRECT("v_buffer_hist_hoy!$A$1"),1,MATCH("buh_buffer_actual",INDIRECT("v_buffer_hist_hoy!$1:$1"),0)-1,100000,1),MATCH(CLEAN(TABLATRANSFERENCIA[[#This Row],[CODIGO]]),OFFSET(INDIRECT("v_buffer_hist_hoy!$A$1"),1,MATCH("buh_codigo",INDIRECT("v_buffer_hist_hoy!$1:$1"),0)-1,100000,1),0)),"")</f>
        <v>3</v>
      </c>
      <c r="AA9" s="6">
        <f ca="1">IFERROR(INDEX(OFFSET(INDIRECT("v_buffer_hist_hoy!$A$1"),1,MATCH("buh_inventario_proveedor",INDIRECT("v_buffer_hist_hoy!$1:$1"),0)-1,100000,1),MATCH(CLEAN(TABLATRANSFERENCIA[[#This Row],[CODIGO]]),OFFSET(INDIRECT("v_buffer_hist_hoy!$A$1"),1,MATCH("buh_codigo",INDIRECT("v_buffer_hist_hoy!$1:$1"),0)-1,100000,1),0)),"")</f>
        <v>1000000000</v>
      </c>
      <c r="AB9" s="6">
        <f ca="1">IFERROR(INDEX(OFFSET(INDIRECT("v_buffer_hist_hoy!$A$1"),1,MATCH("buh_inventario_fisico",INDIRECT("v_buffer_hist_hoy!$1:$1"),0)-1,100000,1),MATCH(CLEAN(TABLATRANSFERENCIA[[#This Row],[CODIGO]]),OFFSET(INDIRECT("v_buffer_hist_hoy!$A$1"),1,MATCH("buh_codigo",INDIRECT("v_buffer_hist_hoy!$1:$1"),0)-1,100000,1),0)),"")</f>
        <v>1</v>
      </c>
      <c r="AC9" s="4">
        <f ca="1">IFERROR(INDEX(OFFSET(INDIRECT("v_buffer_hist_hoy!$A$1"),1,MATCH("buh_estado_inventario_fisico",INDIRECT("v_buffer_hist_hoy!$1:$1"),0)-1,100000,1),MATCH(CLEAN(TABLATRANSFERENCIA[[#This Row],[CODIGO]]),OFFSET(INDIRECT("v_buffer_hist_hoy!$A$1"),1,MATCH("buh_codigo",INDIRECT("v_buffer_hist_hoy!$1:$1"),0)-1,100000,1),0)),"")</f>
        <v>0.67</v>
      </c>
      <c r="AD9" s="6" t="str">
        <f ca="1">IFERROR(INDEX(OFFSET(INDIRECT("v_buffer_hist_hoy!$A$1"),1,MATCH("buh_color_inventario_fisico",INDIRECT("v_buffer_hist_hoy!$1:$1"),0)-1,100000,1),MATCH(CLEAN(TABLATRANSFERENCIA[[#This Row],[CODIGO]]),OFFSET(INDIRECT("v_buffer_hist_hoy!$A$1"),1,MATCH("buh_codigo",INDIRECT("v_buffer_hist_hoy!$1:$1"),0)-1,100000,1),0)),"")</f>
        <v>R</v>
      </c>
      <c r="AE9" s="6">
        <f ca="1">IFERROR(INDEX(OFFSET(INDIRECT("v_buffer_hist_hoy!$A$1"),1,MATCH("buh_transito",INDIRECT("v_buffer_hist_hoy!$1:$1"),0)-1,100000,1),MATCH(CLEAN(TABLATRANSFERENCIA[[#This Row],[CODIGO]]),OFFSET(INDIRECT("v_buffer_hist_hoy!$A$1"),1,MATCH("buh_codigo",INDIRECT("v_buffer_hist_hoy!$1:$1"),0)-1,100000,1),0)),"")</f>
        <v>0</v>
      </c>
      <c r="AF9" s="6">
        <f ca="1">IFERROR(INDEX(OFFSET(INDIRECT("v_buffer_hist_hoy!$A$1"),1,MATCH("buh_negociacion",INDIRECT("v_buffer_hist_hoy!$1:$1"),0)-1,100000,1),MATCH(CLEAN(TABLATRANSFERENCIA[[#This Row],[CODIGO]]),OFFSET(INDIRECT("v_buffer_hist_hoy!$A$1"),1,MATCH("buh_codigo",INDIRECT("v_buffer_hist_hoy!$1:$1"),0)-1,100000,1),0)),"")</f>
        <v>0</v>
      </c>
      <c r="AG9" s="6">
        <f ca="1">IFERROR(INDEX(OFFSET(INDIRECT("v_buffer_hist_hoy!$A$1"),1,MATCH("buh_produccion",INDIRECT("v_buffer_hist_hoy!$1:$1"),0)-1,100000,1),MATCH(CLEAN(TABLATRANSFERENCIA[[#This Row],[CODIGO]]),OFFSET(INDIRECT("v_buffer_hist_hoy!$A$1"),1,MATCH("buh_codigo",INDIRECT("v_buffer_hist_hoy!$1:$1"),0)-1,100000,1),0)),"")</f>
        <v>0</v>
      </c>
      <c r="AH9" s="6">
        <f ca="1">IFERROR(INDEX(OFFSET(INDIRECT("v_buffer_hist_hoy!$A$1"),1,MATCH("buh_embarcado",INDIRECT("v_buffer_hist_hoy!$1:$1"),0)-1,100000,1),MATCH(CLEAN(TABLATRANSFERENCIA[[#This Row],[CODIGO]]),OFFSET(INDIRECT("v_buffer_hist_hoy!$A$1"),1,MATCH("buh_codigo",INDIRECT("v_buffer_hist_hoy!$1:$1"),0)-1,100000,1),0)),"")</f>
        <v>0</v>
      </c>
      <c r="AI9" s="6">
        <f ca="1">IFERROR(INDEX(OFFSET(INDIRECT("v_buffer_hist_hoy!$A$1"),1,MATCH("buh_comprometido",INDIRECT("v_buffer_hist_hoy!$1:$1"),0)-1,100000,1),MATCH(CLEAN(TABLATRANSFERENCIA[[#This Row],[CODIGO]]),OFFSET(INDIRECT("v_buffer_hist_hoy!$A$1"),1,MATCH("buh_codigo",INDIRECT("v_buffer_hist_hoy!$1:$1"),0)-1,100000,1),0)),"")</f>
        <v>0</v>
      </c>
      <c r="AJ9" s="6">
        <f ca="1">IFERROR(INDEX(OFFSET(INDIRECT("v_buffer_hist_hoy!$A$1"),1,MATCH("buh_backorder",INDIRECT("v_buffer_hist_hoy!$1:$1"),0)-1,100000,1),MATCH(CLEAN(TABLATRANSFERENCIA[[#This Row],[CODIGO]]),OFFSET(INDIRECT("v_buffer_hist_hoy!$A$1"),1,MATCH("buh_codigo",INDIRECT("v_buffer_hist_hoy!$1:$1"),0)-1,100000,1),0)),"")</f>
        <v>14</v>
      </c>
      <c r="AK9" s="6">
        <f ca="1">IFERROR(INDEX(OFFSET(INDIRECT("v_buffer_hist_hoy!$A$1"),1,MATCH("buh_inventario_proyectado",INDIRECT("v_buffer_hist_hoy!$1:$1"),0)-1,100000,1),MATCH(CLEAN(TABLATRANSFERENCIA[[#This Row],[CODIGO]]),OFFSET(INDIRECT("v_buffer_hist_hoy!$A$1"),1,MATCH("buh_codigo",INDIRECT("v_buffer_hist_hoy!$1:$1"),0)-1,100000,1),0)),"")</f>
        <v>15</v>
      </c>
      <c r="AL9" s="4">
        <f ca="1">IFERROR(INDEX(OFFSET(INDIRECT("v_buffer_hist_hoy!$A$1"),1,MATCH("buh_estado_inventario_proyectado",INDIRECT("v_buffer_hist_hoy!$1:$1"),0)-1,100000,1),MATCH(CLEAN(TABLATRANSFERENCIA[[#This Row],[CODIGO]]),OFFSET(INDIRECT("v_buffer_hist_hoy!$A$1"),1,MATCH("buh_codigo",INDIRECT("v_buffer_hist_hoy!$1:$1"),0)-1,100000,1),0)),"")</f>
        <v>-4</v>
      </c>
      <c r="AM9" s="6" t="str">
        <f ca="1">IFERROR(INDEX(OFFSET(INDIRECT("v_buffer_hist_hoy!$A$1"),1,MATCH("buh_color_inventario_proyectado",INDIRECT("v_buffer_hist_hoy!$1:$1"),0)-1,100000,1),MATCH(CLEAN(TABLATRANSFERENCIA[[#This Row],[CODIGO]]),OFFSET(INDIRECT("v_buffer_hist_hoy!$A$1"),1,MATCH("buh_codigo",INDIRECT("v_buffer_hist_hoy!$1:$1"),0)-1,100000,1),0)),"")</f>
        <v>L</v>
      </c>
      <c r="AN9" s="6">
        <f ca="1">IFERROR(INDEX(OFFSET(INDIRECT("v_buffer_hist_hoy!$A$1"),1,MATCH("buh_pedido_minimo",INDIRECT("v_buffer_hist_hoy!$1:$1"),0)-1,100000,1),MATCH(CLEAN(TABLATRANSFERENCIA[[#This Row],[CODIGO]]),OFFSET(INDIRECT("v_buffer_hist_hoy!$A$1"),1,MATCH("buh_codigo",INDIRECT("v_buffer_hist_hoy!$1:$1"),0)-1,100000,1),0)),"")</f>
        <v>0</v>
      </c>
      <c r="AO9" s="6">
        <f ca="1">IFERROR(INDEX(OFFSET(INDIRECT("v_buffer_hist_hoy!$A$1"),1,MATCH("buh_pedido_minimo_grupo",INDIRECT("v_buffer_hist_hoy!$1:$1"),0)-1,100000,1),MATCH(CLEAN(TABLATRANSFERENCIA[[#This Row],[CODIGO]]),OFFSET(INDIRECT("v_buffer_hist_hoy!$A$1"),1,MATCH("buh_codigo",INDIRECT("v_buffer_hist_hoy!$1:$1"),0)-1,100000,1),0)),"")</f>
        <v>0</v>
      </c>
      <c r="AP9" s="6">
        <f ca="1">IFERROR(INDEX(OFFSET(INDIRECT("v_buffer_hist_hoy!$A$1"),1,MATCH("buh_unidad_empaque",INDIRECT("v_buffer_hist_hoy!$1:$1"),0)-1,100000,1),MATCH(CLEAN(TABLATRANSFERENCIA[[#This Row],[CODIGO]]),OFFSET(INDIRECT("v_buffer_hist_hoy!$A$1"),1,MATCH("buh_codigo",INDIRECT("v_buffer_hist_hoy!$1:$1"),0)-1,100000,1),0)),"")</f>
        <v>0</v>
      </c>
      <c r="AQ9" s="6">
        <f ca="1">IFERROR(INDEX(OFFSET(INDIRECT("v_buffer_hist_hoy!$A$1"),1,MATCH("buh_pedido_promedio",INDIRECT("v_buffer_hist_hoy!$1:$1"),0)-1,100000,1),MATCH(CLEAN(TABLATRANSFERENCIA[[#This Row],[CODIGO]]),OFFSET(INDIRECT("v_buffer_hist_hoy!$A$1"),1,MATCH("buh_codigo",INDIRECT("v_buffer_hist_hoy!$1:$1"),0)-1,100000,1),0)),"")</f>
        <v>1</v>
      </c>
      <c r="AR9" s="6">
        <f ca="1">IFERROR(INDEX(OFFSET(INDIRECT("v_buffer_hist_hoy!$A$1"),1,MATCH("buh_cobertura_buffer",INDIRECT("v_buffer_hist_hoy!$1:$1"),0)-1,100000,1),MATCH(CLEAN(TABLATRANSFERENCIA[[#This Row],[CODIGO]]),OFFSET(INDIRECT("v_buffer_hist_hoy!$A$1"),1,MATCH("buh_codigo",INDIRECT("v_buffer_hist_hoy!$1:$1"),0)-1,100000,1),0)),"")</f>
        <v>0</v>
      </c>
      <c r="AS9" s="6">
        <f ca="1">IFERROR(INDEX(OFFSET(INDIRECT("v_buffer_hist_hoy!$A$1"),1,MATCH("buh_cobertura_inventario_proyectado",INDIRECT("v_buffer_hist_hoy!$1:$1"),0)-1,100000,1),MATCH(CLEAN(TABLATRANSFERENCIA[[#This Row],[CODIGO]]),OFFSET(INDIRECT("v_buffer_hist_hoy!$A$1"),1,MATCH("buh_codigo",INDIRECT("v_buffer_hist_hoy!$1:$1"),0)-1,100000,1),0)),"")</f>
        <v>0</v>
      </c>
      <c r="AT9" s="6">
        <f ca="1">IFERROR(INDEX(OFFSET(INDIRECT("v_buffer_hist_hoy!$A$1"),1,MATCH("buh_cobertura_pedido_minimo",INDIRECT("v_buffer_hist_hoy!$1:$1"),0)-1,100000,1),MATCH(CLEAN(TABLATRANSFERENCIA[[#This Row],[CODIGO]]),OFFSET(INDIRECT("v_buffer_hist_hoy!$A$1"),1,MATCH("buh_codigo",INDIRECT("v_buffer_hist_hoy!$1:$1"),0)-1,100000,1),0)),"")</f>
        <v>0</v>
      </c>
      <c r="AU9" s="6">
        <f ca="1">IFERROR(INDEX(OFFSET(INDIRECT("v_buffer_hist_hoy!$A$1"),1,MATCH("buh_dias_desabastecimiento",INDIRECT("v_buffer_hist_hoy!$1:$1"),0)-1,100000,1),MATCH(CLEAN(TABLATRANSFERENCIA[[#This Row],[CODIGO]]),OFFSET(INDIRECT("v_buffer_hist_hoy!$A$1"),1,MATCH("buh_codigo",INDIRECT("v_buffer_hist_hoy!$1:$1"),0)-1,100000,1),0)),"")</f>
        <v>16</v>
      </c>
      <c r="AV9" s="6">
        <f t="array" ref="AV9">IFERROR(INDEX(Datos_Consumo[CANTIDAD],MATCH(TABLATRANSFERENCIA[[#This Row],[CODIGO]]&amp;TABLATRANSFERENCIA[[#Headers],[Columna1]],Datos_Consumo[CODIGO]&amp;Datos_Consumo[FECHA_FORMATO],0)),0)</f>
        <v>0</v>
      </c>
      <c r="AW9" s="6">
        <f t="array" ref="AW9">IFERROR(INDEX(Datos_Consumo[CANTIDAD],MATCH(TABLATRANSFERENCIA[[#This Row],[CODIGO]]&amp;TABLATRANSFERENCIA[[#Headers],[Columna2]],Datos_Consumo[CODIGO]&amp;Datos_Consumo[FECHA_FORMATO],0)),0)</f>
        <v>0</v>
      </c>
      <c r="AX9" s="6">
        <f t="array" ref="AX9">IFERROR(INDEX(Datos_Consumo[CANTIDAD],MATCH(TABLATRANSFERENCIA[[#This Row],[CODIGO]]&amp;TABLATRANSFERENCIA[[#Headers],[Columna3]],Datos_Consumo[CODIGO]&amp;Datos_Consumo[FECHA_FORMATO],0)),0)</f>
        <v>0</v>
      </c>
      <c r="AY9" s="6">
        <f t="array" ref="AY9">IFERROR(INDEX(Datos_Consumo[CANTIDAD],MATCH(TABLATRANSFERENCIA[[#This Row],[CODIGO]]&amp;TABLATRANSFERENCIA[[#Headers],[Columna4]],Datos_Consumo[CODIGO]&amp;Datos_Consumo[FECHA_FORMATO],0)),0)</f>
        <v>0</v>
      </c>
      <c r="AZ9" s="6">
        <f t="array" ref="AZ9">IFERROR(INDEX(Datos_Consumo[CANTIDAD],MATCH(TABLATRANSFERENCIA[[#This Row],[CODIGO]]&amp;TABLATRANSFERENCIA[[#Headers],[Columna5]],Datos_Consumo[CODIGO]&amp;Datos_Consumo[FECHA_FORMATO],0)),0)</f>
        <v>0</v>
      </c>
      <c r="BA9" s="6">
        <f t="array" ref="BA9">IFERROR(INDEX(Datos_Consumo[CANTIDAD],MATCH(TABLATRANSFERENCIA[[#This Row],[CODIGO]]&amp;TABLATRANSFERENCIA[[#Headers],[Columna6]],Datos_Consumo[CODIGO]&amp;Datos_Consumo[FECHA_FORMATO],0)),0)</f>
        <v>0</v>
      </c>
      <c r="BB9" s="56">
        <f ca="1">IFERROR(INDEX(OFFSET(INDIRECT("v_buffer_hist_hoy!$A$1"),1,MATCH("buh_ultima_transferencia_ini",INDIRECT("v_buffer_hist_hoy!$1:$1"),0)-1,100000,1),MATCH(CLEAN(TABLATRANSFERENCIA[[#This Row],[CODIGO]]),OFFSET(INDIRECT("v_buffer_hist_hoy!$A$1"),1,MATCH("buh_codigo",INDIRECT("v_buffer_hist_hoy!$1:$1"),0)-1,100000,1),0)),"")</f>
        <v>0</v>
      </c>
      <c r="BC9" s="56">
        <f ca="1">IFERROR(INDEX(OFFSET(INDIRECT("v_buffer_hist_hoy!$A$1"),1,MATCH("buh_ultima_transferencia_fin",INDIRECT("v_buffer_hist_hoy!$1:$1"),0)-1,100000,1),MATCH(CLEAN(TABLATRANSFERENCIA[[#This Row],[CODIGO]]),OFFSET(INDIRECT("v_buffer_hist_hoy!$A$1"),1,MATCH("buh_codigo",INDIRECT("v_buffer_hist_hoy!$1:$1"),0)-1,100000,1),0)),"")</f>
        <v>0</v>
      </c>
      <c r="BD9" s="50" t="s">
        <v>7723</v>
      </c>
      <c r="BE9" s="55"/>
      <c r="BF9" s="51"/>
      <c r="BG9"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 s="51"/>
      <c r="BM9" s="46">
        <f ca="1">IFERROR(TABLATRANSFERENCIA[[#This Row],[REQUERIM]]/TABLATRANSFERENCIA[[#This Row],[PEDIDO PROMEDIO]],0)</f>
        <v>2</v>
      </c>
      <c r="BN9" s="51"/>
      <c r="BO9" s="59"/>
      <c r="BP9" s="3" t="str">
        <f>IF(TABLATRANSFERENCIA[[#This Row],[RECIBIDO]]&lt;&gt;"",0,IF(TABLATRANSFERENCIA[[#This Row],[DESPACHO]]&lt;&gt;"",TABLATRANSFERENCIA[[#This Row],[DESPACHO]],TABLATRANSFERENCIA[[#This Row],[REQUERIM]]))</f>
        <v>2</v>
      </c>
      <c r="BQ9" s="50"/>
      <c r="BR9" s="50"/>
      <c r="BS9" s="50" t="str">
        <f t="shared" ref="BS9:BS72" si="0">"N"</f>
        <v>N</v>
      </c>
      <c r="BT9" s="51">
        <f t="array" aca="1" ref="BT9" ca="1">IF(SUM(--(TABLATRANSFERENCIA[[#This Row],[CODIGO GENERICO]]=TABLATRANSFERENCIA[CODIGO GENERICO])*TABLATRANSFERENCIA[REQUERIM])&lt;TABLATRANSFERENCIA[[#This Row],[PEDIDO MIN GRUPO]],1,0)</f>
        <v>0</v>
      </c>
      <c r="BU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 s="51">
        <f ca="1">IFERROR(INDEX(OFFSET(INDIRECT("v_buffer_hist_hoy!$A$1"),1,MATCH("buh_zona_amarilla",INDIRECT("v_buffer_hist_hoy!$1:$1"),0)-1,100000,1),MATCH(CLEAN(TABLATRANSFERENCIA[[#This Row],[CODIGO]]),OFFSET(INDIRECT("v_buffer_hist_hoy!$A$1"),1,MATCH("buh_codigo",INDIRECT("v_buffer_hist_hoy!$1:$1"),0)-1,100000,1),0)),"")</f>
        <v>2</v>
      </c>
      <c r="BW9" s="51">
        <f ca="1">IFERROR(INDEX(OFFSET(INDIRECT("v_buffer_hist_hoy!$A$1"),1,MATCH("buh_zona_roja",INDIRECT("v_buffer_hist_hoy!$1:$1"),0)-1,100000,1),MATCH(CLEAN(TABLATRANSFERENCIA[[#This Row],[CODIGO]]),OFFSET(INDIRECT("v_buffer_hist_hoy!$A$1"),1,MATCH("buh_codigo",INDIRECT("v_buffer_hist_hoy!$1:$1"),0)-1,100000,1),0)),"")</f>
        <v>1</v>
      </c>
    </row>
    <row r="10" spans="1:75" hidden="1" x14ac:dyDescent="0.25">
      <c r="A10" s="54" t="s">
        <v>2907</v>
      </c>
      <c r="B10" s="3" t="str">
        <f ca="1">IFERROR(INDEX(OFFSET(INDIRECT("v_buffer_hist_hoy!$A$1"),1,MATCH("pro_descripcion",INDIRECT("v_buffer_hist_hoy!$1:$1"),0)-1,100000,1),MATCH(CLEAN(TABLATRANSFERENCIA[[#This Row],[CODIGO]]),OFFSET(INDIRECT("v_buffer_hist_hoy!$A$1"),1,MATCH("buh_codigo",INDIRECT("v_buffer_hist_hoy!$1:$1"),0)-1,100000,1),0)),"")</f>
        <v>CADENA 30" 73DP-98X 3/8", 058" 757 (73LGX98X)</v>
      </c>
      <c r="C10" s="3" t="str">
        <f ca="1">IFERROR(INDEX(OFFSET(INDIRECT("v_buffer_hist_hoy!$A$1"),1,MATCH("buh_codigo_generico",INDIRECT("v_buffer_hist_hoy!$1:$1"),0)-1,100000,1),MATCH(CLEAN(TABLATRANSFERENCIA[[#This Row],[CODIGO]]),OFFSET(INDIRECT("v_buffer_hist_hoy!$A$1"),1,MATCH("buh_codigo",INDIRECT("v_buffer_hist_hoy!$1:$1"),0)-1,100000,1),0)),"")</f>
        <v>0</v>
      </c>
      <c r="D10" s="3" t="str">
        <f ca="1">IFERROR(INDEX(OFFSET(INDIRECT("v_buffer_hist_hoy!$A$1"),1,MATCH("buh_codigo_vinculado",INDIRECT("v_buffer_hist_hoy!$1:$1"),0)-1,100000,1),MATCH(CLEAN(TABLATRANSFERENCIA[[#This Row],[CODIGO]]),OFFSET(INDIRECT("v_buffer_hist_hoy!$A$1"),1,MATCH("buh_codigo",INDIRECT("v_buffer_hist_hoy!$1:$1"),0)-1,100000,1),0)),"")</f>
        <v>EC-73LPX98X</v>
      </c>
      <c r="E10" s="3" t="str">
        <f ca="1">IFERROR(INDEX(OFFSET(INDIRECT("v_buffer_hist_hoy!$A$1"),1,MATCH("pro_linea",INDIRECT("v_buffer_hist_hoy!$1:$1"),0)-1,100000,1),MATCH(CLEAN(TABLATRANSFERENCIA[[#This Row],[CODIGO]]),OFFSET(INDIRECT("v_buffer_hist_hoy!$A$1"),1,MATCH("buh_codigo",INDIRECT("v_buffer_hist_hoy!$1:$1"),0)-1,100000,1),0)),"")</f>
        <v>AGROFORESTAL</v>
      </c>
      <c r="F10" s="3">
        <f ca="1">IFERROR(INDEX(OFFSET(INDIRECT("v_buffer_hist_hoy!$A$1"),1,MATCH("pro_sublinea",INDIRECT("v_buffer_hist_hoy!$1:$1"),0)-1,100000,1),MATCH(CLEAN(TABLATRANSFERENCIA[[#This Row],[CODIGO]]),OFFSET(INDIRECT("v_buffer_hist_hoy!$A$1"),1,MATCH("buh_codigo",INDIRECT("v_buffer_hist_hoy!$1:$1"),0)-1,100000,1),0)),"")</f>
        <v>0</v>
      </c>
      <c r="G10" s="3" t="str">
        <f ca="1">IFERROR(INDEX(OFFSET(INDIRECT("v_buffer_hist_hoy!$A$1"),1,MATCH("pro_grupo",INDIRECT("v_buffer_hist_hoy!$1:$1"),0)-1,100000,1),MATCH(CLEAN(TABLATRANSFERENCIA[[#This Row],[CODIGO]]),OFFSET(INDIRECT("v_buffer_hist_hoy!$A$1"),1,MATCH("buh_codigo",INDIRECT("v_buffer_hist_hoy!$1:$1"),0)-1,100000,1),0)),"")</f>
        <v>ACCESORIOS</v>
      </c>
      <c r="H10" s="3">
        <f ca="1">IFERROR(INDEX(OFFSET(INDIRECT("v_buffer_hist_hoy!$A$1"),1,MATCH("pro_familia",INDIRECT("v_buffer_hist_hoy!$1:$1"),0)-1,100000,1),MATCH(CLEAN(TABLATRANSFERENCIA[[#This Row],[CODIGO]]),OFFSET(INDIRECT("v_buffer_hist_hoy!$A$1"),1,MATCH("buh_codigo",INDIRECT("v_buffer_hist_hoy!$1:$1"),0)-1,100000,1),0)),"")</f>
        <v>0</v>
      </c>
      <c r="I10" s="3">
        <f ca="1">IFERROR(INDEX(OFFSET(INDIRECT("v_buffer_hist_hoy!$A$1"),1,MATCH("pro_subfamilia",INDIRECT("v_buffer_hist_hoy!$1:$1"),0)-1,100000,1),MATCH(CLEAN(TABLATRANSFERENCIA[[#This Row],[CODIGO]]),OFFSET(INDIRECT("v_buffer_hist_hoy!$A$1"),1,MATCH("buh_codigo",INDIRECT("v_buffer_hist_hoy!$1:$1"),0)-1,100000,1),0)),"")</f>
        <v>0</v>
      </c>
      <c r="J10" s="3" t="str">
        <f ca="1">IFERROR(INDEX(OFFSET(INDIRECT("v_buffer_hist_hoy!$A$1"),1,MATCH("pro_categoria",INDIRECT("v_buffer_hist_hoy!$1:$1"),0)-1,100000,1),MATCH(CLEAN(TABLATRANSFERENCIA[[#This Row],[CODIGO]]),OFFSET(INDIRECT("v_buffer_hist_hoy!$A$1"),1,MATCH("buh_codigo",INDIRECT("v_buffer_hist_hoy!$1:$1"),0)-1,100000,1),0)),"")</f>
        <v>ACCESORIOS LUBRICANTES</v>
      </c>
      <c r="K10" s="3">
        <f ca="1">IFERROR(INDEX(OFFSET(INDIRECT("v_buffer_hist_hoy!$A$1"),1,MATCH("pro_tipo",INDIRECT("v_buffer_hist_hoy!$1:$1"),0)-1,100000,1),MATCH(CLEAN(TABLATRANSFERENCIA[[#This Row],[CODIGO]]),OFFSET(INDIRECT("v_buffer_hist_hoy!$A$1"),1,MATCH("buh_codigo",INDIRECT("v_buffer_hist_hoy!$1:$1"),0)-1,100000,1),0)),"")</f>
        <v>0</v>
      </c>
      <c r="L10" s="3" t="str">
        <f ca="1">IFERROR(INDEX(OFFSET(INDIRECT("v_buffer_hist_hoy!$A$1"),1,MATCH("pro_marca",INDIRECT("v_buffer_hist_hoy!$1:$1"),0)-1,100000,1),MATCH(CLEAN(TABLATRANSFERENCIA[[#This Row],[CODIGO]]),OFFSET(INDIRECT("v_buffer_hist_hoy!$A$1"),1,MATCH("buh_codigo",INDIRECT("v_buffer_hist_hoy!$1:$1"),0)-1,100000,1),0)),"")</f>
        <v>SHINDAIWA</v>
      </c>
      <c r="M10" s="3">
        <f ca="1">IFERROR(INDEX(OFFSET(INDIRECT("v_buffer_hist_hoy!$A$1"),1,MATCH("pro_modelo",INDIRECT("v_buffer_hist_hoy!$1:$1"),0)-1,100000,1),MATCH(CLEAN(TABLATRANSFERENCIA[[#This Row],[CODIGO]]),OFFSET(INDIRECT("v_buffer_hist_hoy!$A$1"),1,MATCH("buh_codigo",INDIRECT("v_buffer_hist_hoy!$1:$1"),0)-1,100000,1),0)),"")</f>
        <v>0</v>
      </c>
      <c r="N10" s="3">
        <f ca="1">IFERROR(INDEX(OFFSET(INDIRECT("v_buffer_hist_hoy!$A$1"),1,MATCH("pro_cat_management",INDIRECT("v_buffer_hist_hoy!$1:$1"),0)-1,100000,1),MATCH(CLEAN(TABLATRANSFERENCIA[[#This Row],[CODIGO]]),OFFSET(INDIRECT("v_buffer_hist_hoy!$A$1"),1,MATCH("buh_codigo",INDIRECT("v_buffer_hist_hoy!$1:$1"),0)-1,100000,1),0)),"")</f>
        <v>0</v>
      </c>
      <c r="O10" s="5" t="str">
        <f ca="1">IFERROR(INDEX(OFFSET(INDIRECT("v_buffer_hist_hoy!$A$1"),1,MATCH("buh_estatus",INDIRECT("v_buffer_hist_hoy!$1:$1"),0)-1,100000,1),MATCH(CLEAN(TABLATRANSFERENCIA[[#This Row],[CODIGO]]),OFFSET(INDIRECT("v_buffer_hist_hoy!$A$1"),1,MATCH("buh_codigo",INDIRECT("v_buffer_hist_hoy!$1:$1"),0)-1,100000,1),0)),"")</f>
        <v>0</v>
      </c>
      <c r="P10" s="5">
        <f ca="1">IFERROR(INDEX(OFFSET(INDIRECT("v_buffer_hist_hoy!$A$1"),1,MATCH("buh_ctv",INDIRECT("v_buffer_hist_hoy!$1:$1"),0)-1,100000,1),MATCH(CLEAN(TABLATRANSFERENCIA[[#This Row],[CODIGO]]),OFFSET(INDIRECT("v_buffer_hist_hoy!$A$1"),1,MATCH("buh_codigo",INDIRECT("v_buffer_hist_hoy!$1:$1"),0)-1,100000,1),0)),"")</f>
        <v>13.4</v>
      </c>
      <c r="Q10" s="5">
        <f ca="1">IFERROR(INDEX(OFFSET(INDIRECT("v_buffer_hist_hoy!$A$1"),1,MATCH("buh_pv",INDIRECT("v_buffer_hist_hoy!$1:$1"),0)-1,100000,1),MATCH(CLEAN(TABLATRANSFERENCIA[[#This Row],[CODIGO]]),OFFSET(INDIRECT("v_buffer_hist_hoy!$A$1"),1,MATCH("buh_codigo",INDIRECT("v_buffer_hist_hoy!$1:$1"),0)-1,100000,1),0)),"")</f>
        <v>30.28</v>
      </c>
      <c r="R10" s="46">
        <f ca="1">IFERROR(INDEX(OFFSET(INDIRECT("v_buffer_hist_hoy!$A$1"),1,MATCH("buh_roi_pasado",INDIRECT("v_buffer_hist_hoy!$1:$1"),0)-1,100000,1),MATCH(CLEAN(TABLATRANSFERENCIA[[#This Row],[CODIGO]]),OFFSET(INDIRECT("v_buffer_hist_hoy!$A$1"),1,MATCH("buh_codigo",INDIRECT("v_buffer_hist_hoy!$1:$1"),0)-1,100000,1),0)),"")</f>
        <v>0</v>
      </c>
      <c r="S10" s="46">
        <f ca="1">IFERROR(INDEX(OFFSET(INDIRECT("v_buffer_hist_hoy!$A$1"),1,MATCH("buh_roi_proyectado",INDIRECT("v_buffer_hist_hoy!$1:$1"),0)-1,100000,1),MATCH(CLEAN(TABLATRANSFERENCIA[[#This Row],[CODIGO]]),OFFSET(INDIRECT("v_buffer_hist_hoy!$A$1"),1,MATCH("buh_codigo",INDIRECT("v_buffer_hist_hoy!$1:$1"),0)-1,100000,1),0)),"")</f>
        <v>5.5</v>
      </c>
      <c r="T10" s="46">
        <f ca="1">IFERROR(INDEX(OFFSET(INDIRECT("v_buffer_hist_hoy!$A$1"),1,MATCH("buh_velocity",INDIRECT("v_buffer_hist_hoy!$1:$1"),0)-1,100000,1),MATCH(CLEAN(TABLATRANSFERENCIA[[#This Row],[CODIGO]]),OFFSET(INDIRECT("v_buffer_hist_hoy!$A$1"),1,MATCH("buh_codigo",INDIRECT("v_buffer_hist_hoy!$1:$1"),0)-1,100000,1),0)),"")</f>
        <v>0</v>
      </c>
      <c r="U10" s="46">
        <f ca="1">IFERROR(INDEX(OFFSET(INDIRECT("v_buffer_hist_hoy!$A$1"),1,MATCH("buh_nivel_servicio",INDIRECT("v_buffer_hist_hoy!$1:$1"),0)-1,100000,1),MATCH(CLEAN(TABLATRANSFERENCIA[[#This Row],[CODIGO]]),OFFSET(INDIRECT("v_buffer_hist_hoy!$A$1"),1,MATCH("buh_codigo",INDIRECT("v_buffer_hist_hoy!$1:$1"),0)-1,100000,1),0)),"")</f>
        <v>1</v>
      </c>
      <c r="V10" s="49" t="str">
        <f ca="1">IFERROR(INDEX(OFFSET(INDIRECT("v_buffer_hist_hoy!$A$1"),1,MATCH("pro_nombre",INDIRECT("v_buffer_hist_hoy!$1:$1"),0)-1,100000,1),MATCH(CLEAN(TABLATRANSFERENCIA[[#This Row],[CODIGO]]),OFFSET(INDIRECT("v_buffer_hist_hoy!$A$1"),1,MATCH("buh_codigo",INDIRECT("v_buffer_hist_hoy!$1:$1"),0)-1,100000,1),0)),"")</f>
        <v>Echo</v>
      </c>
      <c r="W10" s="49" t="str">
        <f ca="1">IFERROR(INDEX(OFFSET(INDIRECT("v_buffer_hist_hoy!$A$1"),1,MATCH("pre_nombre",INDIRECT("v_buffer_hist_hoy!$1:$1"),0)-1,100000,1),MATCH(CLEAN(TABLATRANSFERENCIA[[#This Row],[CODIGO]]),OFFSET(INDIRECT("v_buffer_hist_hoy!$A$1"),1,MATCH("buh_codigo",INDIRECT("v_buffer_hist_hoy!$1:$1"),0)-1,100000,1),0)),"")</f>
        <v>USA</v>
      </c>
      <c r="X10" s="51">
        <f ca="1">IFERROR(INDEX(OFFSET(INDIRECT("v_buffer_hist_hoy!$A$1"),1,MATCH("buh_tiempo_suministro",INDIRECT("v_buffer_hist_hoy!$1:$1"),0)-1,100000,1),MATCH(CLEAN(TABLATRANSFERENCIA[[#This Row],[CODIGO]]),OFFSET(INDIRECT("v_buffer_hist_hoy!$A$1"),1,MATCH("buh_codigo",INDIRECT("v_buffer_hist_hoy!$1:$1"),0)-1,100000,1),0)),"")</f>
        <v>8</v>
      </c>
      <c r="Y10" s="51">
        <f ca="1">IFERROR(INDEX(OFFSET(INDIRECT("v_buffer_hist_hoy!$A$1"),1,MATCH("buh_frecuencia_reposicion",INDIRECT("v_buffer_hist_hoy!$1:$1"),0)-1,100000,1),MATCH(CLEAN(TABLATRANSFERENCIA[[#This Row],[CODIGO]]),OFFSET(INDIRECT("v_buffer_hist_hoy!$A$1"),1,MATCH("buh_codigo",INDIRECT("v_buffer_hist_hoy!$1:$1"),0)-1,100000,1),0)),"")</f>
        <v>3</v>
      </c>
      <c r="Z10" s="6">
        <f ca="1">IFERROR(INDEX(OFFSET(INDIRECT("v_buffer_hist_hoy!$A$1"),1,MATCH("buh_buffer_actual",INDIRECT("v_buffer_hist_hoy!$1:$1"),0)-1,100000,1),MATCH(CLEAN(TABLATRANSFERENCIA[[#This Row],[CODIGO]]),OFFSET(INDIRECT("v_buffer_hist_hoy!$A$1"),1,MATCH("buh_codigo",INDIRECT("v_buffer_hist_hoy!$1:$1"),0)-1,100000,1),0)),"")</f>
        <v>3</v>
      </c>
      <c r="AA10" s="6">
        <f ca="1">IFERROR(INDEX(OFFSET(INDIRECT("v_buffer_hist_hoy!$A$1"),1,MATCH("buh_inventario_proveedor",INDIRECT("v_buffer_hist_hoy!$1:$1"),0)-1,100000,1),MATCH(CLEAN(TABLATRANSFERENCIA[[#This Row],[CODIGO]]),OFFSET(INDIRECT("v_buffer_hist_hoy!$A$1"),1,MATCH("buh_codigo",INDIRECT("v_buffer_hist_hoy!$1:$1"),0)-1,100000,1),0)),"")</f>
        <v>1000000000</v>
      </c>
      <c r="AB10" s="6">
        <f ca="1">IFERROR(INDEX(OFFSET(INDIRECT("v_buffer_hist_hoy!$A$1"),1,MATCH("buh_inventario_fisico",INDIRECT("v_buffer_hist_hoy!$1:$1"),0)-1,100000,1),MATCH(CLEAN(TABLATRANSFERENCIA[[#This Row],[CODIGO]]),OFFSET(INDIRECT("v_buffer_hist_hoy!$A$1"),1,MATCH("buh_codigo",INDIRECT("v_buffer_hist_hoy!$1:$1"),0)-1,100000,1),0)),"")</f>
        <v>1</v>
      </c>
      <c r="AC10" s="4">
        <f ca="1">IFERROR(INDEX(OFFSET(INDIRECT("v_buffer_hist_hoy!$A$1"),1,MATCH("buh_estado_inventario_fisico",INDIRECT("v_buffer_hist_hoy!$1:$1"),0)-1,100000,1),MATCH(CLEAN(TABLATRANSFERENCIA[[#This Row],[CODIGO]]),OFFSET(INDIRECT("v_buffer_hist_hoy!$A$1"),1,MATCH("buh_codigo",INDIRECT("v_buffer_hist_hoy!$1:$1"),0)-1,100000,1),0)),"")</f>
        <v>0.67</v>
      </c>
      <c r="AD10" s="6" t="str">
        <f ca="1">IFERROR(INDEX(OFFSET(INDIRECT("v_buffer_hist_hoy!$A$1"),1,MATCH("buh_color_inventario_fisico",INDIRECT("v_buffer_hist_hoy!$1:$1"),0)-1,100000,1),MATCH(CLEAN(TABLATRANSFERENCIA[[#This Row],[CODIGO]]),OFFSET(INDIRECT("v_buffer_hist_hoy!$A$1"),1,MATCH("buh_codigo",INDIRECT("v_buffer_hist_hoy!$1:$1"),0)-1,100000,1),0)),"")</f>
        <v>R</v>
      </c>
      <c r="AE10" s="6">
        <f ca="1">IFERROR(INDEX(OFFSET(INDIRECT("v_buffer_hist_hoy!$A$1"),1,MATCH("buh_transito",INDIRECT("v_buffer_hist_hoy!$1:$1"),0)-1,100000,1),MATCH(CLEAN(TABLATRANSFERENCIA[[#This Row],[CODIGO]]),OFFSET(INDIRECT("v_buffer_hist_hoy!$A$1"),1,MATCH("buh_codigo",INDIRECT("v_buffer_hist_hoy!$1:$1"),0)-1,100000,1),0)),"")</f>
        <v>0</v>
      </c>
      <c r="AF10" s="6">
        <f ca="1">IFERROR(INDEX(OFFSET(INDIRECT("v_buffer_hist_hoy!$A$1"),1,MATCH("buh_negociacion",INDIRECT("v_buffer_hist_hoy!$1:$1"),0)-1,100000,1),MATCH(CLEAN(TABLATRANSFERENCIA[[#This Row],[CODIGO]]),OFFSET(INDIRECT("v_buffer_hist_hoy!$A$1"),1,MATCH("buh_codigo",INDIRECT("v_buffer_hist_hoy!$1:$1"),0)-1,100000,1),0)),"")</f>
        <v>0</v>
      </c>
      <c r="AG10" s="6">
        <f ca="1">IFERROR(INDEX(OFFSET(INDIRECT("v_buffer_hist_hoy!$A$1"),1,MATCH("buh_produccion",INDIRECT("v_buffer_hist_hoy!$1:$1"),0)-1,100000,1),MATCH(CLEAN(TABLATRANSFERENCIA[[#This Row],[CODIGO]]),OFFSET(INDIRECT("v_buffer_hist_hoy!$A$1"),1,MATCH("buh_codigo",INDIRECT("v_buffer_hist_hoy!$1:$1"),0)-1,100000,1),0)),"")</f>
        <v>0</v>
      </c>
      <c r="AH10" s="6">
        <f ca="1">IFERROR(INDEX(OFFSET(INDIRECT("v_buffer_hist_hoy!$A$1"),1,MATCH("buh_embarcado",INDIRECT("v_buffer_hist_hoy!$1:$1"),0)-1,100000,1),MATCH(CLEAN(TABLATRANSFERENCIA[[#This Row],[CODIGO]]),OFFSET(INDIRECT("v_buffer_hist_hoy!$A$1"),1,MATCH("buh_codigo",INDIRECT("v_buffer_hist_hoy!$1:$1"),0)-1,100000,1),0)),"")</f>
        <v>0</v>
      </c>
      <c r="AI10" s="6">
        <f ca="1">IFERROR(INDEX(OFFSET(INDIRECT("v_buffer_hist_hoy!$A$1"),1,MATCH("buh_comprometido",INDIRECT("v_buffer_hist_hoy!$1:$1"),0)-1,100000,1),MATCH(CLEAN(TABLATRANSFERENCIA[[#This Row],[CODIGO]]),OFFSET(INDIRECT("v_buffer_hist_hoy!$A$1"),1,MATCH("buh_codigo",INDIRECT("v_buffer_hist_hoy!$1:$1"),0)-1,100000,1),0)),"")</f>
        <v>0</v>
      </c>
      <c r="AJ10" s="6">
        <f ca="1">IFERROR(INDEX(OFFSET(INDIRECT("v_buffer_hist_hoy!$A$1"),1,MATCH("buh_backorder",INDIRECT("v_buffer_hist_hoy!$1:$1"),0)-1,100000,1),MATCH(CLEAN(TABLATRANSFERENCIA[[#This Row],[CODIGO]]),OFFSET(INDIRECT("v_buffer_hist_hoy!$A$1"),1,MATCH("buh_codigo",INDIRECT("v_buffer_hist_hoy!$1:$1"),0)-1,100000,1),0)),"")</f>
        <v>14</v>
      </c>
      <c r="AK10" s="6">
        <f ca="1">IFERROR(INDEX(OFFSET(INDIRECT("v_buffer_hist_hoy!$A$1"),1,MATCH("buh_inventario_proyectado",INDIRECT("v_buffer_hist_hoy!$1:$1"),0)-1,100000,1),MATCH(CLEAN(TABLATRANSFERENCIA[[#This Row],[CODIGO]]),OFFSET(INDIRECT("v_buffer_hist_hoy!$A$1"),1,MATCH("buh_codigo",INDIRECT("v_buffer_hist_hoy!$1:$1"),0)-1,100000,1),0)),"")</f>
        <v>15</v>
      </c>
      <c r="AL10" s="4">
        <f ca="1">IFERROR(INDEX(OFFSET(INDIRECT("v_buffer_hist_hoy!$A$1"),1,MATCH("buh_estado_inventario_proyectado",INDIRECT("v_buffer_hist_hoy!$1:$1"),0)-1,100000,1),MATCH(CLEAN(TABLATRANSFERENCIA[[#This Row],[CODIGO]]),OFFSET(INDIRECT("v_buffer_hist_hoy!$A$1"),1,MATCH("buh_codigo",INDIRECT("v_buffer_hist_hoy!$1:$1"),0)-1,100000,1),0)),"")</f>
        <v>-4</v>
      </c>
      <c r="AM10" s="6" t="str">
        <f ca="1">IFERROR(INDEX(OFFSET(INDIRECT("v_buffer_hist_hoy!$A$1"),1,MATCH("buh_color_inventario_proyectado",INDIRECT("v_buffer_hist_hoy!$1:$1"),0)-1,100000,1),MATCH(CLEAN(TABLATRANSFERENCIA[[#This Row],[CODIGO]]),OFFSET(INDIRECT("v_buffer_hist_hoy!$A$1"),1,MATCH("buh_codigo",INDIRECT("v_buffer_hist_hoy!$1:$1"),0)-1,100000,1),0)),"")</f>
        <v>L</v>
      </c>
      <c r="AN10" s="6">
        <f ca="1">IFERROR(INDEX(OFFSET(INDIRECT("v_buffer_hist_hoy!$A$1"),1,MATCH("buh_pedido_minimo",INDIRECT("v_buffer_hist_hoy!$1:$1"),0)-1,100000,1),MATCH(CLEAN(TABLATRANSFERENCIA[[#This Row],[CODIGO]]),OFFSET(INDIRECT("v_buffer_hist_hoy!$A$1"),1,MATCH("buh_codigo",INDIRECT("v_buffer_hist_hoy!$1:$1"),0)-1,100000,1),0)),"")</f>
        <v>0</v>
      </c>
      <c r="AO10" s="6">
        <f ca="1">IFERROR(INDEX(OFFSET(INDIRECT("v_buffer_hist_hoy!$A$1"),1,MATCH("buh_pedido_minimo_grupo",INDIRECT("v_buffer_hist_hoy!$1:$1"),0)-1,100000,1),MATCH(CLEAN(TABLATRANSFERENCIA[[#This Row],[CODIGO]]),OFFSET(INDIRECT("v_buffer_hist_hoy!$A$1"),1,MATCH("buh_codigo",INDIRECT("v_buffer_hist_hoy!$1:$1"),0)-1,100000,1),0)),"")</f>
        <v>0</v>
      </c>
      <c r="AP10" s="6">
        <f ca="1">IFERROR(INDEX(OFFSET(INDIRECT("v_buffer_hist_hoy!$A$1"),1,MATCH("buh_unidad_empaque",INDIRECT("v_buffer_hist_hoy!$1:$1"),0)-1,100000,1),MATCH(CLEAN(TABLATRANSFERENCIA[[#This Row],[CODIGO]]),OFFSET(INDIRECT("v_buffer_hist_hoy!$A$1"),1,MATCH("buh_codigo",INDIRECT("v_buffer_hist_hoy!$1:$1"),0)-1,100000,1),0)),"")</f>
        <v>0</v>
      </c>
      <c r="AQ10" s="6">
        <f ca="1">IFERROR(INDEX(OFFSET(INDIRECT("v_buffer_hist_hoy!$A$1"),1,MATCH("buh_pedido_promedio",INDIRECT("v_buffer_hist_hoy!$1:$1"),0)-1,100000,1),MATCH(CLEAN(TABLATRANSFERENCIA[[#This Row],[CODIGO]]),OFFSET(INDIRECT("v_buffer_hist_hoy!$A$1"),1,MATCH("buh_codigo",INDIRECT("v_buffer_hist_hoy!$1:$1"),0)-1,100000,1),0)),"")</f>
        <v>1</v>
      </c>
      <c r="AR10" s="6">
        <f ca="1">IFERROR(INDEX(OFFSET(INDIRECT("v_buffer_hist_hoy!$A$1"),1,MATCH("buh_cobertura_buffer",INDIRECT("v_buffer_hist_hoy!$1:$1"),0)-1,100000,1),MATCH(CLEAN(TABLATRANSFERENCIA[[#This Row],[CODIGO]]),OFFSET(INDIRECT("v_buffer_hist_hoy!$A$1"),1,MATCH("buh_codigo",INDIRECT("v_buffer_hist_hoy!$1:$1"),0)-1,100000,1),0)),"")</f>
        <v>0</v>
      </c>
      <c r="AS10" s="6">
        <f ca="1">IFERROR(INDEX(OFFSET(INDIRECT("v_buffer_hist_hoy!$A$1"),1,MATCH("buh_cobertura_inventario_proyectado",INDIRECT("v_buffer_hist_hoy!$1:$1"),0)-1,100000,1),MATCH(CLEAN(TABLATRANSFERENCIA[[#This Row],[CODIGO]]),OFFSET(INDIRECT("v_buffer_hist_hoy!$A$1"),1,MATCH("buh_codigo",INDIRECT("v_buffer_hist_hoy!$1:$1"),0)-1,100000,1),0)),"")</f>
        <v>0</v>
      </c>
      <c r="AT10" s="6">
        <f ca="1">IFERROR(INDEX(OFFSET(INDIRECT("v_buffer_hist_hoy!$A$1"),1,MATCH("buh_cobertura_pedido_minimo",INDIRECT("v_buffer_hist_hoy!$1:$1"),0)-1,100000,1),MATCH(CLEAN(TABLATRANSFERENCIA[[#This Row],[CODIGO]]),OFFSET(INDIRECT("v_buffer_hist_hoy!$A$1"),1,MATCH("buh_codigo",INDIRECT("v_buffer_hist_hoy!$1:$1"),0)-1,100000,1),0)),"")</f>
        <v>0</v>
      </c>
      <c r="AU10" s="6">
        <f ca="1">IFERROR(INDEX(OFFSET(INDIRECT("v_buffer_hist_hoy!$A$1"),1,MATCH("buh_dias_desabastecimiento",INDIRECT("v_buffer_hist_hoy!$1:$1"),0)-1,100000,1),MATCH(CLEAN(TABLATRANSFERENCIA[[#This Row],[CODIGO]]),OFFSET(INDIRECT("v_buffer_hist_hoy!$A$1"),1,MATCH("buh_codigo",INDIRECT("v_buffer_hist_hoy!$1:$1"),0)-1,100000,1),0)),"")</f>
        <v>16</v>
      </c>
      <c r="AV10" s="6">
        <f t="array" ref="AV10">IFERROR(INDEX(Datos_Consumo[CANTIDAD],MATCH(TABLATRANSFERENCIA[[#This Row],[CODIGO]]&amp;TABLATRANSFERENCIA[[#Headers],[Columna1]],Datos_Consumo[CODIGO]&amp;Datos_Consumo[FECHA_FORMATO],0)),0)</f>
        <v>0</v>
      </c>
      <c r="AW10" s="6">
        <f t="array" ref="AW10">IFERROR(INDEX(Datos_Consumo[CANTIDAD],MATCH(TABLATRANSFERENCIA[[#This Row],[CODIGO]]&amp;TABLATRANSFERENCIA[[#Headers],[Columna2]],Datos_Consumo[CODIGO]&amp;Datos_Consumo[FECHA_FORMATO],0)),0)</f>
        <v>0</v>
      </c>
      <c r="AX10" s="6">
        <f t="array" ref="AX10">IFERROR(INDEX(Datos_Consumo[CANTIDAD],MATCH(TABLATRANSFERENCIA[[#This Row],[CODIGO]]&amp;TABLATRANSFERENCIA[[#Headers],[Columna3]],Datos_Consumo[CODIGO]&amp;Datos_Consumo[FECHA_FORMATO],0)),0)</f>
        <v>0</v>
      </c>
      <c r="AY10" s="6">
        <f t="array" ref="AY10">IFERROR(INDEX(Datos_Consumo[CANTIDAD],MATCH(TABLATRANSFERENCIA[[#This Row],[CODIGO]]&amp;TABLATRANSFERENCIA[[#Headers],[Columna4]],Datos_Consumo[CODIGO]&amp;Datos_Consumo[FECHA_FORMATO],0)),0)</f>
        <v>0</v>
      </c>
      <c r="AZ10" s="6">
        <f t="array" ref="AZ10">IFERROR(INDEX(Datos_Consumo[CANTIDAD],MATCH(TABLATRANSFERENCIA[[#This Row],[CODIGO]]&amp;TABLATRANSFERENCIA[[#Headers],[Columna5]],Datos_Consumo[CODIGO]&amp;Datos_Consumo[FECHA_FORMATO],0)),0)</f>
        <v>0</v>
      </c>
      <c r="BA10" s="6">
        <f t="array" ref="BA10">IFERROR(INDEX(Datos_Consumo[CANTIDAD],MATCH(TABLATRANSFERENCIA[[#This Row],[CODIGO]]&amp;TABLATRANSFERENCIA[[#Headers],[Columna6]],Datos_Consumo[CODIGO]&amp;Datos_Consumo[FECHA_FORMATO],0)),0)</f>
        <v>0</v>
      </c>
      <c r="BB10" s="56">
        <f ca="1">IFERROR(INDEX(OFFSET(INDIRECT("v_buffer_hist_hoy!$A$1"),1,MATCH("buh_ultima_transferencia_ini",INDIRECT("v_buffer_hist_hoy!$1:$1"),0)-1,100000,1),MATCH(CLEAN(TABLATRANSFERENCIA[[#This Row],[CODIGO]]),OFFSET(INDIRECT("v_buffer_hist_hoy!$A$1"),1,MATCH("buh_codigo",INDIRECT("v_buffer_hist_hoy!$1:$1"),0)-1,100000,1),0)),"")</f>
        <v>0</v>
      </c>
      <c r="BC10" s="56">
        <f ca="1">IFERROR(INDEX(OFFSET(INDIRECT("v_buffer_hist_hoy!$A$1"),1,MATCH("buh_ultima_transferencia_fin",INDIRECT("v_buffer_hist_hoy!$1:$1"),0)-1,100000,1),MATCH(CLEAN(TABLATRANSFERENCIA[[#This Row],[CODIGO]]),OFFSET(INDIRECT("v_buffer_hist_hoy!$A$1"),1,MATCH("buh_codigo",INDIRECT("v_buffer_hist_hoy!$1:$1"),0)-1,100000,1),0)),"")</f>
        <v>0</v>
      </c>
      <c r="BD10" s="50" t="s">
        <v>7724</v>
      </c>
      <c r="BE10" s="55"/>
      <c r="BF10" s="51"/>
      <c r="BG1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 s="51"/>
      <c r="BM10" s="46">
        <f ca="1">IFERROR(TABLATRANSFERENCIA[[#This Row],[REQUERIM]]/TABLATRANSFERENCIA[[#This Row],[PEDIDO PROMEDIO]],0)</f>
        <v>5</v>
      </c>
      <c r="BN10" s="51"/>
      <c r="BO10" s="59"/>
      <c r="BP10" s="3" t="str">
        <f>IF(TABLATRANSFERENCIA[[#This Row],[RECIBIDO]]&lt;&gt;"",0,IF(TABLATRANSFERENCIA[[#This Row],[DESPACHO]]&lt;&gt;"",TABLATRANSFERENCIA[[#This Row],[DESPACHO]],TABLATRANSFERENCIA[[#This Row],[REQUERIM]]))</f>
        <v>5</v>
      </c>
      <c r="BQ10" s="50"/>
      <c r="BR10" s="50"/>
      <c r="BS10" s="50" t="str">
        <f t="shared" si="0"/>
        <v>N</v>
      </c>
      <c r="BT10" s="51">
        <f t="array" aca="1" ref="BT10" ca="1">IF(SUM(--(TABLATRANSFERENCIA[[#This Row],[CODIGO GENERICO]]=TABLATRANSFERENCIA[CODIGO GENERICO])*TABLATRANSFERENCIA[REQUERIM])&lt;TABLATRANSFERENCIA[[#This Row],[PEDIDO MIN GRUPO]],1,0)</f>
        <v>0</v>
      </c>
      <c r="BU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 s="51">
        <f ca="1">IFERROR(INDEX(OFFSET(INDIRECT("v_buffer_hist_hoy!$A$1"),1,MATCH("buh_zona_amarilla",INDIRECT("v_buffer_hist_hoy!$1:$1"),0)-1,100000,1),MATCH(CLEAN(TABLATRANSFERENCIA[[#This Row],[CODIGO]]),OFFSET(INDIRECT("v_buffer_hist_hoy!$A$1"),1,MATCH("buh_codigo",INDIRECT("v_buffer_hist_hoy!$1:$1"),0)-1,100000,1),0)),"")</f>
        <v>2</v>
      </c>
      <c r="BW10" s="51">
        <f ca="1">IFERROR(INDEX(OFFSET(INDIRECT("v_buffer_hist_hoy!$A$1"),1,MATCH("buh_zona_roja",INDIRECT("v_buffer_hist_hoy!$1:$1"),0)-1,100000,1),MATCH(CLEAN(TABLATRANSFERENCIA[[#This Row],[CODIGO]]),OFFSET(INDIRECT("v_buffer_hist_hoy!$A$1"),1,MATCH("buh_codigo",INDIRECT("v_buffer_hist_hoy!$1:$1"),0)-1,100000,1),0)),"")</f>
        <v>1</v>
      </c>
    </row>
    <row r="11" spans="1:75" hidden="1" x14ac:dyDescent="0.25">
      <c r="A11" s="54" t="s">
        <v>1475</v>
      </c>
      <c r="B11" s="3" t="str">
        <f ca="1">IFERROR(INDEX(OFFSET(INDIRECT("v_buffer_hist_hoy!$A$1"),1,MATCH("pro_descripcion",INDIRECT("v_buffer_hist_hoy!$1:$1"),0)-1,100000,1),MATCH(CLEAN(TABLATRANSFERENCIA[[#This Row],[CODIGO]]),OFFSET(INDIRECT("v_buffer_hist_hoy!$A$1"),1,MATCH("buh_codigo",INDIRECT("v_buffer_hist_hoy!$1:$1"),0)-1,100000,1),0)),"")</f>
        <v>DESMALEZADORA BP35</v>
      </c>
      <c r="C11" s="3" t="str">
        <f ca="1">IFERROR(INDEX(OFFSET(INDIRECT("v_buffer_hist_hoy!$A$1"),1,MATCH("buh_codigo_generico",INDIRECT("v_buffer_hist_hoy!$1:$1"),0)-1,100000,1),MATCH(CLEAN(TABLATRANSFERENCIA[[#This Row],[CODIGO]]),OFFSET(INDIRECT("v_buffer_hist_hoy!$A$1"),1,MATCH("buh_codigo",INDIRECT("v_buffer_hist_hoy!$1:$1"),0)-1,100000,1),0)),"")</f>
        <v>0</v>
      </c>
      <c r="D11" s="3" t="str">
        <f ca="1">IFERROR(INDEX(OFFSET(INDIRECT("v_buffer_hist_hoy!$A$1"),1,MATCH("buh_codigo_vinculado",INDIRECT("v_buffer_hist_hoy!$1:$1"),0)-1,100000,1),MATCH(CLEAN(TABLATRANSFERENCIA[[#This Row],[CODIGO]]),OFFSET(INDIRECT("v_buffer_hist_hoy!$A$1"),1,MATCH("buh_codigo",INDIRECT("v_buffer_hist_hoy!$1:$1"),0)-1,100000,1),0)),"")</f>
        <v>EC-BP35INTL</v>
      </c>
      <c r="E11" s="3" t="str">
        <f ca="1">IFERROR(INDEX(OFFSET(INDIRECT("v_buffer_hist_hoy!$A$1"),1,MATCH("pro_linea",INDIRECT("v_buffer_hist_hoy!$1:$1"),0)-1,100000,1),MATCH(CLEAN(TABLATRANSFERENCIA[[#This Row],[CODIGO]]),OFFSET(INDIRECT("v_buffer_hist_hoy!$A$1"),1,MATCH("buh_codigo",INDIRECT("v_buffer_hist_hoy!$1:$1"),0)-1,100000,1),0)),"")</f>
        <v>AGROFORESTAL</v>
      </c>
      <c r="F11" s="3">
        <f ca="1">IFERROR(INDEX(OFFSET(INDIRECT("v_buffer_hist_hoy!$A$1"),1,MATCH("pro_sublinea",INDIRECT("v_buffer_hist_hoy!$1:$1"),0)-1,100000,1),MATCH(CLEAN(TABLATRANSFERENCIA[[#This Row],[CODIGO]]),OFFSET(INDIRECT("v_buffer_hist_hoy!$A$1"),1,MATCH("buh_codigo",INDIRECT("v_buffer_hist_hoy!$1:$1"),0)-1,100000,1),0)),"")</f>
        <v>0</v>
      </c>
      <c r="G11" s="3" t="str">
        <f ca="1">IFERROR(INDEX(OFFSET(INDIRECT("v_buffer_hist_hoy!$A$1"),1,MATCH("pro_grupo",INDIRECT("v_buffer_hist_hoy!$1:$1"),0)-1,100000,1),MATCH(CLEAN(TABLATRANSFERENCIA[[#This Row],[CODIGO]]),OFFSET(INDIRECT("v_buffer_hist_hoy!$A$1"),1,MATCH("buh_codigo",INDIRECT("v_buffer_hist_hoy!$1:$1"),0)-1,100000,1),0)),"")</f>
        <v>MOTOGUADAÑA SHINDAIWA</v>
      </c>
      <c r="H11" s="3">
        <f ca="1">IFERROR(INDEX(OFFSET(INDIRECT("v_buffer_hist_hoy!$A$1"),1,MATCH("pro_familia",INDIRECT("v_buffer_hist_hoy!$1:$1"),0)-1,100000,1),MATCH(CLEAN(TABLATRANSFERENCIA[[#This Row],[CODIGO]]),OFFSET(INDIRECT("v_buffer_hist_hoy!$A$1"),1,MATCH("buh_codigo",INDIRECT("v_buffer_hist_hoy!$1:$1"),0)-1,100000,1),0)),"")</f>
        <v>0</v>
      </c>
      <c r="I11" s="3">
        <f ca="1">IFERROR(INDEX(OFFSET(INDIRECT("v_buffer_hist_hoy!$A$1"),1,MATCH("pro_subfamilia",INDIRECT("v_buffer_hist_hoy!$1:$1"),0)-1,100000,1),MATCH(CLEAN(TABLATRANSFERENCIA[[#This Row],[CODIGO]]),OFFSET(INDIRECT("v_buffer_hist_hoy!$A$1"),1,MATCH("buh_codigo",INDIRECT("v_buffer_hist_hoy!$1:$1"),0)-1,100000,1),0)),"")</f>
        <v>0</v>
      </c>
      <c r="J11" s="3" t="str">
        <f ca="1">IFERROR(INDEX(OFFSET(INDIRECT("v_buffer_hist_hoy!$A$1"),1,MATCH("pro_categoria",INDIRECT("v_buffer_hist_hoy!$1:$1"),0)-1,100000,1),MATCH(CLEAN(TABLATRANSFERENCIA[[#This Row],[CODIGO]]),OFFSET(INDIRECT("v_buffer_hist_hoy!$A$1"),1,MATCH("buh_codigo",INDIRECT("v_buffer_hist_hoy!$1:$1"),0)-1,100000,1),0)),"")</f>
        <v>DESMALEZADORAS SHINDAIWA</v>
      </c>
      <c r="K11" s="3">
        <f ca="1">IFERROR(INDEX(OFFSET(INDIRECT("v_buffer_hist_hoy!$A$1"),1,MATCH("pro_tipo",INDIRECT("v_buffer_hist_hoy!$1:$1"),0)-1,100000,1),MATCH(CLEAN(TABLATRANSFERENCIA[[#This Row],[CODIGO]]),OFFSET(INDIRECT("v_buffer_hist_hoy!$A$1"),1,MATCH("buh_codigo",INDIRECT("v_buffer_hist_hoy!$1:$1"),0)-1,100000,1),0)),"")</f>
        <v>0</v>
      </c>
      <c r="L11" s="3" t="str">
        <f ca="1">IFERROR(INDEX(OFFSET(INDIRECT("v_buffer_hist_hoy!$A$1"),1,MATCH("pro_marca",INDIRECT("v_buffer_hist_hoy!$1:$1"),0)-1,100000,1),MATCH(CLEAN(TABLATRANSFERENCIA[[#This Row],[CODIGO]]),OFFSET(INDIRECT("v_buffer_hist_hoy!$A$1"),1,MATCH("buh_codigo",INDIRECT("v_buffer_hist_hoy!$1:$1"),0)-1,100000,1),0)),"")</f>
        <v>SHINDAIWA</v>
      </c>
      <c r="M11" s="3">
        <f ca="1">IFERROR(INDEX(OFFSET(INDIRECT("v_buffer_hist_hoy!$A$1"),1,MATCH("pro_modelo",INDIRECT("v_buffer_hist_hoy!$1:$1"),0)-1,100000,1),MATCH(CLEAN(TABLATRANSFERENCIA[[#This Row],[CODIGO]]),OFFSET(INDIRECT("v_buffer_hist_hoy!$A$1"),1,MATCH("buh_codigo",INDIRECT("v_buffer_hist_hoy!$1:$1"),0)-1,100000,1),0)),"")</f>
        <v>0</v>
      </c>
      <c r="N11" s="3">
        <f ca="1">IFERROR(INDEX(OFFSET(INDIRECT("v_buffer_hist_hoy!$A$1"),1,MATCH("pro_cat_management",INDIRECT("v_buffer_hist_hoy!$1:$1"),0)-1,100000,1),MATCH(CLEAN(TABLATRANSFERENCIA[[#This Row],[CODIGO]]),OFFSET(INDIRECT("v_buffer_hist_hoy!$A$1"),1,MATCH("buh_codigo",INDIRECT("v_buffer_hist_hoy!$1:$1"),0)-1,100000,1),0)),"")</f>
        <v>0</v>
      </c>
      <c r="O11" s="5" t="str">
        <f ca="1">IFERROR(INDEX(OFFSET(INDIRECT("v_buffer_hist_hoy!$A$1"),1,MATCH("buh_estatus",INDIRECT("v_buffer_hist_hoy!$1:$1"),0)-1,100000,1),MATCH(CLEAN(TABLATRANSFERENCIA[[#This Row],[CODIGO]]),OFFSET(INDIRECT("v_buffer_hist_hoy!$A$1"),1,MATCH("buh_codigo",INDIRECT("v_buffer_hist_hoy!$1:$1"),0)-1,100000,1),0)),"")</f>
        <v>0</v>
      </c>
      <c r="P11" s="5">
        <f ca="1">IFERROR(INDEX(OFFSET(INDIRECT("v_buffer_hist_hoy!$A$1"),1,MATCH("buh_ctv",INDIRECT("v_buffer_hist_hoy!$1:$1"),0)-1,100000,1),MATCH(CLEAN(TABLATRANSFERENCIA[[#This Row],[CODIGO]]),OFFSET(INDIRECT("v_buffer_hist_hoy!$A$1"),1,MATCH("buh_codigo",INDIRECT("v_buffer_hist_hoy!$1:$1"),0)-1,100000,1),0)),"")</f>
        <v>343.64</v>
      </c>
      <c r="Q11" s="5">
        <f ca="1">IFERROR(INDEX(OFFSET(INDIRECT("v_buffer_hist_hoy!$A$1"),1,MATCH("buh_pv",INDIRECT("v_buffer_hist_hoy!$1:$1"),0)-1,100000,1),MATCH(CLEAN(TABLATRANSFERENCIA[[#This Row],[CODIGO]]),OFFSET(INDIRECT("v_buffer_hist_hoy!$A$1"),1,MATCH("buh_codigo",INDIRECT("v_buffer_hist_hoy!$1:$1"),0)-1,100000,1),0)),"")</f>
        <v>640.62</v>
      </c>
      <c r="R11" s="46">
        <f ca="1">IFERROR(INDEX(OFFSET(INDIRECT("v_buffer_hist_hoy!$A$1"),1,MATCH("buh_roi_pasado",INDIRECT("v_buffer_hist_hoy!$1:$1"),0)-1,100000,1),MATCH(CLEAN(TABLATRANSFERENCIA[[#This Row],[CODIGO]]),OFFSET(INDIRECT("v_buffer_hist_hoy!$A$1"),1,MATCH("buh_codigo",INDIRECT("v_buffer_hist_hoy!$1:$1"),0)-1,100000,1),0)),"")</f>
        <v>0</v>
      </c>
      <c r="S11" s="46">
        <f ca="1">IFERROR(INDEX(OFFSET(INDIRECT("v_buffer_hist_hoy!$A$1"),1,MATCH("buh_roi_proyectado",INDIRECT("v_buffer_hist_hoy!$1:$1"),0)-1,100000,1),MATCH(CLEAN(TABLATRANSFERENCIA[[#This Row],[CODIGO]]),OFFSET(INDIRECT("v_buffer_hist_hoy!$A$1"),1,MATCH("buh_codigo",INDIRECT("v_buffer_hist_hoy!$1:$1"),0)-1,100000,1),0)),"")</f>
        <v>3.77</v>
      </c>
      <c r="T11" s="46">
        <f ca="1">IFERROR(INDEX(OFFSET(INDIRECT("v_buffer_hist_hoy!$A$1"),1,MATCH("buh_velocity",INDIRECT("v_buffer_hist_hoy!$1:$1"),0)-1,100000,1),MATCH(CLEAN(TABLATRANSFERENCIA[[#This Row],[CODIGO]]),OFFSET(INDIRECT("v_buffer_hist_hoy!$A$1"),1,MATCH("buh_codigo",INDIRECT("v_buffer_hist_hoy!$1:$1"),0)-1,100000,1),0)),"")</f>
        <v>0</v>
      </c>
      <c r="U11" s="46">
        <f ca="1">IFERROR(INDEX(OFFSET(INDIRECT("v_buffer_hist_hoy!$A$1"),1,MATCH("buh_nivel_servicio",INDIRECT("v_buffer_hist_hoy!$1:$1"),0)-1,100000,1),MATCH(CLEAN(TABLATRANSFERENCIA[[#This Row],[CODIGO]]),OFFSET(INDIRECT("v_buffer_hist_hoy!$A$1"),1,MATCH("buh_codigo",INDIRECT("v_buffer_hist_hoy!$1:$1"),0)-1,100000,1),0)),"")</f>
        <v>1</v>
      </c>
      <c r="V11" s="49" t="str">
        <f ca="1">IFERROR(INDEX(OFFSET(INDIRECT("v_buffer_hist_hoy!$A$1"),1,MATCH("pro_nombre",INDIRECT("v_buffer_hist_hoy!$1:$1"),0)-1,100000,1),MATCH(CLEAN(TABLATRANSFERENCIA[[#This Row],[CODIGO]]),OFFSET(INDIRECT("v_buffer_hist_hoy!$A$1"),1,MATCH("buh_codigo",INDIRECT("v_buffer_hist_hoy!$1:$1"),0)-1,100000,1),0)),"")</f>
        <v>Echo</v>
      </c>
      <c r="W11" s="49" t="str">
        <f ca="1">IFERROR(INDEX(OFFSET(INDIRECT("v_buffer_hist_hoy!$A$1"),1,MATCH("pre_nombre",INDIRECT("v_buffer_hist_hoy!$1:$1"),0)-1,100000,1),MATCH(CLEAN(TABLATRANSFERENCIA[[#This Row],[CODIGO]]),OFFSET(INDIRECT("v_buffer_hist_hoy!$A$1"),1,MATCH("buh_codigo",INDIRECT("v_buffer_hist_hoy!$1:$1"),0)-1,100000,1),0)),"")</f>
        <v>USA</v>
      </c>
      <c r="X11" s="51">
        <f ca="1">IFERROR(INDEX(OFFSET(INDIRECT("v_buffer_hist_hoy!$A$1"),1,MATCH("buh_tiempo_suministro",INDIRECT("v_buffer_hist_hoy!$1:$1"),0)-1,100000,1),MATCH(CLEAN(TABLATRANSFERENCIA[[#This Row],[CODIGO]]),OFFSET(INDIRECT("v_buffer_hist_hoy!$A$1"),1,MATCH("buh_codigo",INDIRECT("v_buffer_hist_hoy!$1:$1"),0)-1,100000,1),0)),"")</f>
        <v>8</v>
      </c>
      <c r="Y11" s="51">
        <f ca="1">IFERROR(INDEX(OFFSET(INDIRECT("v_buffer_hist_hoy!$A$1"),1,MATCH("buh_frecuencia_reposicion",INDIRECT("v_buffer_hist_hoy!$1:$1"),0)-1,100000,1),MATCH(CLEAN(TABLATRANSFERENCIA[[#This Row],[CODIGO]]),OFFSET(INDIRECT("v_buffer_hist_hoy!$A$1"),1,MATCH("buh_codigo",INDIRECT("v_buffer_hist_hoy!$1:$1"),0)-1,100000,1),0)),"")</f>
        <v>3</v>
      </c>
      <c r="Z11" s="6">
        <f ca="1">IFERROR(INDEX(OFFSET(INDIRECT("v_buffer_hist_hoy!$A$1"),1,MATCH("buh_buffer_actual",INDIRECT("v_buffer_hist_hoy!$1:$1"),0)-1,100000,1),MATCH(CLEAN(TABLATRANSFERENCIA[[#This Row],[CODIGO]]),OFFSET(INDIRECT("v_buffer_hist_hoy!$A$1"),1,MATCH("buh_codigo",INDIRECT("v_buffer_hist_hoy!$1:$1"),0)-1,100000,1),0)),"")</f>
        <v>10</v>
      </c>
      <c r="AA11" s="6">
        <f ca="1">IFERROR(INDEX(OFFSET(INDIRECT("v_buffer_hist_hoy!$A$1"),1,MATCH("buh_inventario_proveedor",INDIRECT("v_buffer_hist_hoy!$1:$1"),0)-1,100000,1),MATCH(CLEAN(TABLATRANSFERENCIA[[#This Row],[CODIGO]]),OFFSET(INDIRECT("v_buffer_hist_hoy!$A$1"),1,MATCH("buh_codigo",INDIRECT("v_buffer_hist_hoy!$1:$1"),0)-1,100000,1),0)),"")</f>
        <v>1000000000</v>
      </c>
      <c r="AB11" s="6">
        <f ca="1">IFERROR(INDEX(OFFSET(INDIRECT("v_buffer_hist_hoy!$A$1"),1,MATCH("buh_inventario_fisico",INDIRECT("v_buffer_hist_hoy!$1:$1"),0)-1,100000,1),MATCH(CLEAN(TABLATRANSFERENCIA[[#This Row],[CODIGO]]),OFFSET(INDIRECT("v_buffer_hist_hoy!$A$1"),1,MATCH("buh_codigo",INDIRECT("v_buffer_hist_hoy!$1:$1"),0)-1,100000,1),0)),"")</f>
        <v>3</v>
      </c>
      <c r="AC11" s="4">
        <f ca="1">IFERROR(INDEX(OFFSET(INDIRECT("v_buffer_hist_hoy!$A$1"),1,MATCH("buh_estado_inventario_fisico",INDIRECT("v_buffer_hist_hoy!$1:$1"),0)-1,100000,1),MATCH(CLEAN(TABLATRANSFERENCIA[[#This Row],[CODIGO]]),OFFSET(INDIRECT("v_buffer_hist_hoy!$A$1"),1,MATCH("buh_codigo",INDIRECT("v_buffer_hist_hoy!$1:$1"),0)-1,100000,1),0)),"")</f>
        <v>0.7</v>
      </c>
      <c r="AD11" s="6" t="str">
        <f ca="1">IFERROR(INDEX(OFFSET(INDIRECT("v_buffer_hist_hoy!$A$1"),1,MATCH("buh_color_inventario_fisico",INDIRECT("v_buffer_hist_hoy!$1:$1"),0)-1,100000,1),MATCH(CLEAN(TABLATRANSFERENCIA[[#This Row],[CODIGO]]),OFFSET(INDIRECT("v_buffer_hist_hoy!$A$1"),1,MATCH("buh_codigo",INDIRECT("v_buffer_hist_hoy!$1:$1"),0)-1,100000,1),0)),"")</f>
        <v>R</v>
      </c>
      <c r="AE11" s="6">
        <f ca="1">IFERROR(INDEX(OFFSET(INDIRECT("v_buffer_hist_hoy!$A$1"),1,MATCH("buh_transito",INDIRECT("v_buffer_hist_hoy!$1:$1"),0)-1,100000,1),MATCH(CLEAN(TABLATRANSFERENCIA[[#This Row],[CODIGO]]),OFFSET(INDIRECT("v_buffer_hist_hoy!$A$1"),1,MATCH("buh_codigo",INDIRECT("v_buffer_hist_hoy!$1:$1"),0)-1,100000,1),0)),"")</f>
        <v>0</v>
      </c>
      <c r="AF11" s="6">
        <f ca="1">IFERROR(INDEX(OFFSET(INDIRECT("v_buffer_hist_hoy!$A$1"),1,MATCH("buh_negociacion",INDIRECT("v_buffer_hist_hoy!$1:$1"),0)-1,100000,1),MATCH(CLEAN(TABLATRANSFERENCIA[[#This Row],[CODIGO]]),OFFSET(INDIRECT("v_buffer_hist_hoy!$A$1"),1,MATCH("buh_codigo",INDIRECT("v_buffer_hist_hoy!$1:$1"),0)-1,100000,1),0)),"")</f>
        <v>0</v>
      </c>
      <c r="AG11" s="6">
        <f ca="1">IFERROR(INDEX(OFFSET(INDIRECT("v_buffer_hist_hoy!$A$1"),1,MATCH("buh_produccion",INDIRECT("v_buffer_hist_hoy!$1:$1"),0)-1,100000,1),MATCH(CLEAN(TABLATRANSFERENCIA[[#This Row],[CODIGO]]),OFFSET(INDIRECT("v_buffer_hist_hoy!$A$1"),1,MATCH("buh_codigo",INDIRECT("v_buffer_hist_hoy!$1:$1"),0)-1,100000,1),0)),"")</f>
        <v>0</v>
      </c>
      <c r="AH11" s="6">
        <f ca="1">IFERROR(INDEX(OFFSET(INDIRECT("v_buffer_hist_hoy!$A$1"),1,MATCH("buh_embarcado",INDIRECT("v_buffer_hist_hoy!$1:$1"),0)-1,100000,1),MATCH(CLEAN(TABLATRANSFERENCIA[[#This Row],[CODIGO]]),OFFSET(INDIRECT("v_buffer_hist_hoy!$A$1"),1,MATCH("buh_codigo",INDIRECT("v_buffer_hist_hoy!$1:$1"),0)-1,100000,1),0)),"")</f>
        <v>0</v>
      </c>
      <c r="AI11" s="6">
        <f ca="1">IFERROR(INDEX(OFFSET(INDIRECT("v_buffer_hist_hoy!$A$1"),1,MATCH("buh_comprometido",INDIRECT("v_buffer_hist_hoy!$1:$1"),0)-1,100000,1),MATCH(CLEAN(TABLATRANSFERENCIA[[#This Row],[CODIGO]]),OFFSET(INDIRECT("v_buffer_hist_hoy!$A$1"),1,MATCH("buh_codigo",INDIRECT("v_buffer_hist_hoy!$1:$1"),0)-1,100000,1),0)),"")</f>
        <v>0</v>
      </c>
      <c r="AJ11" s="6">
        <f ca="1">IFERROR(INDEX(OFFSET(INDIRECT("v_buffer_hist_hoy!$A$1"),1,MATCH("buh_backorder",INDIRECT("v_buffer_hist_hoy!$1:$1"),0)-1,100000,1),MATCH(CLEAN(TABLATRANSFERENCIA[[#This Row],[CODIGO]]),OFFSET(INDIRECT("v_buffer_hist_hoy!$A$1"),1,MATCH("buh_codigo",INDIRECT("v_buffer_hist_hoy!$1:$1"),0)-1,100000,1),0)),"")</f>
        <v>2</v>
      </c>
      <c r="AK11" s="6">
        <f ca="1">IFERROR(INDEX(OFFSET(INDIRECT("v_buffer_hist_hoy!$A$1"),1,MATCH("buh_inventario_proyectado",INDIRECT("v_buffer_hist_hoy!$1:$1"),0)-1,100000,1),MATCH(CLEAN(TABLATRANSFERENCIA[[#This Row],[CODIGO]]),OFFSET(INDIRECT("v_buffer_hist_hoy!$A$1"),1,MATCH("buh_codigo",INDIRECT("v_buffer_hist_hoy!$1:$1"),0)-1,100000,1),0)),"")</f>
        <v>5</v>
      </c>
      <c r="AL11" s="4">
        <f ca="1">IFERROR(INDEX(OFFSET(INDIRECT("v_buffer_hist_hoy!$A$1"),1,MATCH("buh_estado_inventario_proyectado",INDIRECT("v_buffer_hist_hoy!$1:$1"),0)-1,100000,1),MATCH(CLEAN(TABLATRANSFERENCIA[[#This Row],[CODIGO]]),OFFSET(INDIRECT("v_buffer_hist_hoy!$A$1"),1,MATCH("buh_codigo",INDIRECT("v_buffer_hist_hoy!$1:$1"),0)-1,100000,1),0)),"")</f>
        <v>0.5</v>
      </c>
      <c r="AM11" s="6" t="str">
        <f ca="1">IFERROR(INDEX(OFFSET(INDIRECT("v_buffer_hist_hoy!$A$1"),1,MATCH("buh_color_inventario_proyectado",INDIRECT("v_buffer_hist_hoy!$1:$1"),0)-1,100000,1),MATCH(CLEAN(TABLATRANSFERENCIA[[#This Row],[CODIGO]]),OFFSET(INDIRECT("v_buffer_hist_hoy!$A$1"),1,MATCH("buh_codigo",INDIRECT("v_buffer_hist_hoy!$1:$1"),0)-1,100000,1),0)),"")</f>
        <v>A</v>
      </c>
      <c r="AN11" s="6">
        <f ca="1">IFERROR(INDEX(OFFSET(INDIRECT("v_buffer_hist_hoy!$A$1"),1,MATCH("buh_pedido_minimo",INDIRECT("v_buffer_hist_hoy!$1:$1"),0)-1,100000,1),MATCH(CLEAN(TABLATRANSFERENCIA[[#This Row],[CODIGO]]),OFFSET(INDIRECT("v_buffer_hist_hoy!$A$1"),1,MATCH("buh_codigo",INDIRECT("v_buffer_hist_hoy!$1:$1"),0)-1,100000,1),0)),"")</f>
        <v>0</v>
      </c>
      <c r="AO11" s="6">
        <f ca="1">IFERROR(INDEX(OFFSET(INDIRECT("v_buffer_hist_hoy!$A$1"),1,MATCH("buh_pedido_minimo_grupo",INDIRECT("v_buffer_hist_hoy!$1:$1"),0)-1,100000,1),MATCH(CLEAN(TABLATRANSFERENCIA[[#This Row],[CODIGO]]),OFFSET(INDIRECT("v_buffer_hist_hoy!$A$1"),1,MATCH("buh_codigo",INDIRECT("v_buffer_hist_hoy!$1:$1"),0)-1,100000,1),0)),"")</f>
        <v>0</v>
      </c>
      <c r="AP11" s="6">
        <f ca="1">IFERROR(INDEX(OFFSET(INDIRECT("v_buffer_hist_hoy!$A$1"),1,MATCH("buh_unidad_empaque",INDIRECT("v_buffer_hist_hoy!$1:$1"),0)-1,100000,1),MATCH(CLEAN(TABLATRANSFERENCIA[[#This Row],[CODIGO]]),OFFSET(INDIRECT("v_buffer_hist_hoy!$A$1"),1,MATCH("buh_codigo",INDIRECT("v_buffer_hist_hoy!$1:$1"),0)-1,100000,1),0)),"")</f>
        <v>0</v>
      </c>
      <c r="AQ11" s="6">
        <f ca="1">IFERROR(INDEX(OFFSET(INDIRECT("v_buffer_hist_hoy!$A$1"),1,MATCH("buh_pedido_promedio",INDIRECT("v_buffer_hist_hoy!$1:$1"),0)-1,100000,1),MATCH(CLEAN(TABLATRANSFERENCIA[[#This Row],[CODIGO]]),OFFSET(INDIRECT("v_buffer_hist_hoy!$A$1"),1,MATCH("buh_codigo",INDIRECT("v_buffer_hist_hoy!$1:$1"),0)-1,100000,1),0)),"")</f>
        <v>3</v>
      </c>
      <c r="AR11" s="6">
        <f ca="1">IFERROR(INDEX(OFFSET(INDIRECT("v_buffer_hist_hoy!$A$1"),1,MATCH("buh_cobertura_buffer",INDIRECT("v_buffer_hist_hoy!$1:$1"),0)-1,100000,1),MATCH(CLEAN(TABLATRANSFERENCIA[[#This Row],[CODIGO]]),OFFSET(INDIRECT("v_buffer_hist_hoy!$A$1"),1,MATCH("buh_codigo",INDIRECT("v_buffer_hist_hoy!$1:$1"),0)-1,100000,1),0)),"")</f>
        <v>0</v>
      </c>
      <c r="AS11" s="6">
        <f ca="1">IFERROR(INDEX(OFFSET(INDIRECT("v_buffer_hist_hoy!$A$1"),1,MATCH("buh_cobertura_inventario_proyectado",INDIRECT("v_buffer_hist_hoy!$1:$1"),0)-1,100000,1),MATCH(CLEAN(TABLATRANSFERENCIA[[#This Row],[CODIGO]]),OFFSET(INDIRECT("v_buffer_hist_hoy!$A$1"),1,MATCH("buh_codigo",INDIRECT("v_buffer_hist_hoy!$1:$1"),0)-1,100000,1),0)),"")</f>
        <v>0</v>
      </c>
      <c r="AT11" s="6">
        <f ca="1">IFERROR(INDEX(OFFSET(INDIRECT("v_buffer_hist_hoy!$A$1"),1,MATCH("buh_cobertura_pedido_minimo",INDIRECT("v_buffer_hist_hoy!$1:$1"),0)-1,100000,1),MATCH(CLEAN(TABLATRANSFERENCIA[[#This Row],[CODIGO]]),OFFSET(INDIRECT("v_buffer_hist_hoy!$A$1"),1,MATCH("buh_codigo",INDIRECT("v_buffer_hist_hoy!$1:$1"),0)-1,100000,1),0)),"")</f>
        <v>0</v>
      </c>
      <c r="AU11" s="6">
        <f ca="1">IFERROR(INDEX(OFFSET(INDIRECT("v_buffer_hist_hoy!$A$1"),1,MATCH("buh_dias_desabastecimiento",INDIRECT("v_buffer_hist_hoy!$1:$1"),0)-1,100000,1),MATCH(CLEAN(TABLATRANSFERENCIA[[#This Row],[CODIGO]]),OFFSET(INDIRECT("v_buffer_hist_hoy!$A$1"),1,MATCH("buh_codigo",INDIRECT("v_buffer_hist_hoy!$1:$1"),0)-1,100000,1),0)),"")</f>
        <v>59</v>
      </c>
      <c r="AV11" s="6">
        <f t="array" ref="AV11">IFERROR(INDEX(Datos_Consumo[CANTIDAD],MATCH(TABLATRANSFERENCIA[[#This Row],[CODIGO]]&amp;TABLATRANSFERENCIA[[#Headers],[Columna1]],Datos_Consumo[CODIGO]&amp;Datos_Consumo[FECHA_FORMATO],0)),0)</f>
        <v>0</v>
      </c>
      <c r="AW11" s="6">
        <f t="array" ref="AW11">IFERROR(INDEX(Datos_Consumo[CANTIDAD],MATCH(TABLATRANSFERENCIA[[#This Row],[CODIGO]]&amp;TABLATRANSFERENCIA[[#Headers],[Columna2]],Datos_Consumo[CODIGO]&amp;Datos_Consumo[FECHA_FORMATO],0)),0)</f>
        <v>0</v>
      </c>
      <c r="AX11" s="6">
        <f t="array" ref="AX11">IFERROR(INDEX(Datos_Consumo[CANTIDAD],MATCH(TABLATRANSFERENCIA[[#This Row],[CODIGO]]&amp;TABLATRANSFERENCIA[[#Headers],[Columna3]],Datos_Consumo[CODIGO]&amp;Datos_Consumo[FECHA_FORMATO],0)),0)</f>
        <v>0</v>
      </c>
      <c r="AY11" s="6">
        <f t="array" ref="AY11">IFERROR(INDEX(Datos_Consumo[CANTIDAD],MATCH(TABLATRANSFERENCIA[[#This Row],[CODIGO]]&amp;TABLATRANSFERENCIA[[#Headers],[Columna4]],Datos_Consumo[CODIGO]&amp;Datos_Consumo[FECHA_FORMATO],0)),0)</f>
        <v>0</v>
      </c>
      <c r="AZ11" s="6">
        <f t="array" ref="AZ11">IFERROR(INDEX(Datos_Consumo[CANTIDAD],MATCH(TABLATRANSFERENCIA[[#This Row],[CODIGO]]&amp;TABLATRANSFERENCIA[[#Headers],[Columna5]],Datos_Consumo[CODIGO]&amp;Datos_Consumo[FECHA_FORMATO],0)),0)</f>
        <v>0</v>
      </c>
      <c r="BA11" s="6">
        <f t="array" ref="BA11">IFERROR(INDEX(Datos_Consumo[CANTIDAD],MATCH(TABLATRANSFERENCIA[[#This Row],[CODIGO]]&amp;TABLATRANSFERENCIA[[#Headers],[Columna6]],Datos_Consumo[CODIGO]&amp;Datos_Consumo[FECHA_FORMATO],0)),0)</f>
        <v>0</v>
      </c>
      <c r="BB11" s="56">
        <f ca="1">IFERROR(INDEX(OFFSET(INDIRECT("v_buffer_hist_hoy!$A$1"),1,MATCH("buh_ultima_transferencia_ini",INDIRECT("v_buffer_hist_hoy!$1:$1"),0)-1,100000,1),MATCH(CLEAN(TABLATRANSFERENCIA[[#This Row],[CODIGO]]),OFFSET(INDIRECT("v_buffer_hist_hoy!$A$1"),1,MATCH("buh_codigo",INDIRECT("v_buffer_hist_hoy!$1:$1"),0)-1,100000,1),0)),"")</f>
        <v>0</v>
      </c>
      <c r="BC11" s="56">
        <f ca="1">IFERROR(INDEX(OFFSET(INDIRECT("v_buffer_hist_hoy!$A$1"),1,MATCH("buh_ultima_transferencia_fin",INDIRECT("v_buffer_hist_hoy!$1:$1"),0)-1,100000,1),MATCH(CLEAN(TABLATRANSFERENCIA[[#This Row],[CODIGO]]),OFFSET(INDIRECT("v_buffer_hist_hoy!$A$1"),1,MATCH("buh_codigo",INDIRECT("v_buffer_hist_hoy!$1:$1"),0)-1,100000,1),0)),"")</f>
        <v>0</v>
      </c>
      <c r="BD11" s="50" t="s">
        <v>7723</v>
      </c>
      <c r="BE11" s="55"/>
      <c r="BF11" s="51"/>
      <c r="BG11"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 s="51"/>
      <c r="BM11" s="46">
        <f ca="1">IFERROR(TABLATRANSFERENCIA[[#This Row],[REQUERIM]]/TABLATRANSFERENCIA[[#This Row],[PEDIDO PROMEDIO]],0)</f>
        <v>0.66666666666666663</v>
      </c>
      <c r="BN11" s="51"/>
      <c r="BO11" s="59"/>
      <c r="BP11" s="3" t="str">
        <f>IF(TABLATRANSFERENCIA[[#This Row],[RECIBIDO]]&lt;&gt;"",0,IF(TABLATRANSFERENCIA[[#This Row],[DESPACHO]]&lt;&gt;"",TABLATRANSFERENCIA[[#This Row],[DESPACHO]],TABLATRANSFERENCIA[[#This Row],[REQUERIM]]))</f>
        <v>2</v>
      </c>
      <c r="BQ11" s="50"/>
      <c r="BR11" s="50"/>
      <c r="BS11" s="50" t="str">
        <f t="shared" si="0"/>
        <v>N</v>
      </c>
      <c r="BT11" s="51">
        <f t="array" aca="1" ref="BT11" ca="1">IF(SUM(--(TABLATRANSFERENCIA[[#This Row],[CODIGO GENERICO]]=TABLATRANSFERENCIA[CODIGO GENERICO])*TABLATRANSFERENCIA[REQUERIM])&lt;TABLATRANSFERENCIA[[#This Row],[PEDIDO MIN GRUPO]],1,0)</f>
        <v>0</v>
      </c>
      <c r="BU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1" s="51">
        <f ca="1">IFERROR(INDEX(OFFSET(INDIRECT("v_buffer_hist_hoy!$A$1"),1,MATCH("buh_zona_amarilla",INDIRECT("v_buffer_hist_hoy!$1:$1"),0)-1,100000,1),MATCH(CLEAN(TABLATRANSFERENCIA[[#This Row],[CODIGO]]),OFFSET(INDIRECT("v_buffer_hist_hoy!$A$1"),1,MATCH("buh_codigo",INDIRECT("v_buffer_hist_hoy!$1:$1"),0)-1,100000,1),0)),"")</f>
        <v>7</v>
      </c>
      <c r="BW11" s="51">
        <f ca="1">IFERROR(INDEX(OFFSET(INDIRECT("v_buffer_hist_hoy!$A$1"),1,MATCH("buh_zona_roja",INDIRECT("v_buffer_hist_hoy!$1:$1"),0)-1,100000,1),MATCH(CLEAN(TABLATRANSFERENCIA[[#This Row],[CODIGO]]),OFFSET(INDIRECT("v_buffer_hist_hoy!$A$1"),1,MATCH("buh_codigo",INDIRECT("v_buffer_hist_hoy!$1:$1"),0)-1,100000,1),0)),"")</f>
        <v>3</v>
      </c>
    </row>
    <row r="12" spans="1:75" hidden="1" x14ac:dyDescent="0.25">
      <c r="A12" s="54" t="s">
        <v>2907</v>
      </c>
      <c r="B12" s="3" t="str">
        <f ca="1">IFERROR(INDEX(OFFSET(INDIRECT("v_buffer_hist_hoy!$A$1"),1,MATCH("pro_descripcion",INDIRECT("v_buffer_hist_hoy!$1:$1"),0)-1,100000,1),MATCH(CLEAN(TABLATRANSFERENCIA[[#This Row],[CODIGO]]),OFFSET(INDIRECT("v_buffer_hist_hoy!$A$1"),1,MATCH("buh_codigo",INDIRECT("v_buffer_hist_hoy!$1:$1"),0)-1,100000,1),0)),"")</f>
        <v>CADENA 30" 73DP-98X 3/8", 058" 757 (73LGX98X)</v>
      </c>
      <c r="C12" s="3" t="str">
        <f ca="1">IFERROR(INDEX(OFFSET(INDIRECT("v_buffer_hist_hoy!$A$1"),1,MATCH("buh_codigo_generico",INDIRECT("v_buffer_hist_hoy!$1:$1"),0)-1,100000,1),MATCH(CLEAN(TABLATRANSFERENCIA[[#This Row],[CODIGO]]),OFFSET(INDIRECT("v_buffer_hist_hoy!$A$1"),1,MATCH("buh_codigo",INDIRECT("v_buffer_hist_hoy!$1:$1"),0)-1,100000,1),0)),"")</f>
        <v>0</v>
      </c>
      <c r="D12" s="3" t="str">
        <f ca="1">IFERROR(INDEX(OFFSET(INDIRECT("v_buffer_hist_hoy!$A$1"),1,MATCH("buh_codigo_vinculado",INDIRECT("v_buffer_hist_hoy!$1:$1"),0)-1,100000,1),MATCH(CLEAN(TABLATRANSFERENCIA[[#This Row],[CODIGO]]),OFFSET(INDIRECT("v_buffer_hist_hoy!$A$1"),1,MATCH("buh_codigo",INDIRECT("v_buffer_hist_hoy!$1:$1"),0)-1,100000,1),0)),"")</f>
        <v>EC-73LPX98X</v>
      </c>
      <c r="E12" s="3" t="str">
        <f ca="1">IFERROR(INDEX(OFFSET(INDIRECT("v_buffer_hist_hoy!$A$1"),1,MATCH("pro_linea",INDIRECT("v_buffer_hist_hoy!$1:$1"),0)-1,100000,1),MATCH(CLEAN(TABLATRANSFERENCIA[[#This Row],[CODIGO]]),OFFSET(INDIRECT("v_buffer_hist_hoy!$A$1"),1,MATCH("buh_codigo",INDIRECT("v_buffer_hist_hoy!$1:$1"),0)-1,100000,1),0)),"")</f>
        <v>AGROFORESTAL</v>
      </c>
      <c r="F12" s="3">
        <f ca="1">IFERROR(INDEX(OFFSET(INDIRECT("v_buffer_hist_hoy!$A$1"),1,MATCH("pro_sublinea",INDIRECT("v_buffer_hist_hoy!$1:$1"),0)-1,100000,1),MATCH(CLEAN(TABLATRANSFERENCIA[[#This Row],[CODIGO]]),OFFSET(INDIRECT("v_buffer_hist_hoy!$A$1"),1,MATCH("buh_codigo",INDIRECT("v_buffer_hist_hoy!$1:$1"),0)-1,100000,1),0)),"")</f>
        <v>0</v>
      </c>
      <c r="G12" s="3" t="str">
        <f ca="1">IFERROR(INDEX(OFFSET(INDIRECT("v_buffer_hist_hoy!$A$1"),1,MATCH("pro_grupo",INDIRECT("v_buffer_hist_hoy!$1:$1"),0)-1,100000,1),MATCH(CLEAN(TABLATRANSFERENCIA[[#This Row],[CODIGO]]),OFFSET(INDIRECT("v_buffer_hist_hoy!$A$1"),1,MATCH("buh_codigo",INDIRECT("v_buffer_hist_hoy!$1:$1"),0)-1,100000,1),0)),"")</f>
        <v>ACCESORIOS</v>
      </c>
      <c r="H12" s="3">
        <f ca="1">IFERROR(INDEX(OFFSET(INDIRECT("v_buffer_hist_hoy!$A$1"),1,MATCH("pro_familia",INDIRECT("v_buffer_hist_hoy!$1:$1"),0)-1,100000,1),MATCH(CLEAN(TABLATRANSFERENCIA[[#This Row],[CODIGO]]),OFFSET(INDIRECT("v_buffer_hist_hoy!$A$1"),1,MATCH("buh_codigo",INDIRECT("v_buffer_hist_hoy!$1:$1"),0)-1,100000,1),0)),"")</f>
        <v>0</v>
      </c>
      <c r="I12" s="3">
        <f ca="1">IFERROR(INDEX(OFFSET(INDIRECT("v_buffer_hist_hoy!$A$1"),1,MATCH("pro_subfamilia",INDIRECT("v_buffer_hist_hoy!$1:$1"),0)-1,100000,1),MATCH(CLEAN(TABLATRANSFERENCIA[[#This Row],[CODIGO]]),OFFSET(INDIRECT("v_buffer_hist_hoy!$A$1"),1,MATCH("buh_codigo",INDIRECT("v_buffer_hist_hoy!$1:$1"),0)-1,100000,1),0)),"")</f>
        <v>0</v>
      </c>
      <c r="J12" s="3" t="str">
        <f ca="1">IFERROR(INDEX(OFFSET(INDIRECT("v_buffer_hist_hoy!$A$1"),1,MATCH("pro_categoria",INDIRECT("v_buffer_hist_hoy!$1:$1"),0)-1,100000,1),MATCH(CLEAN(TABLATRANSFERENCIA[[#This Row],[CODIGO]]),OFFSET(INDIRECT("v_buffer_hist_hoy!$A$1"),1,MATCH("buh_codigo",INDIRECT("v_buffer_hist_hoy!$1:$1"),0)-1,100000,1),0)),"")</f>
        <v>ACCESORIOS LUBRICANTES</v>
      </c>
      <c r="K12" s="3">
        <f ca="1">IFERROR(INDEX(OFFSET(INDIRECT("v_buffer_hist_hoy!$A$1"),1,MATCH("pro_tipo",INDIRECT("v_buffer_hist_hoy!$1:$1"),0)-1,100000,1),MATCH(CLEAN(TABLATRANSFERENCIA[[#This Row],[CODIGO]]),OFFSET(INDIRECT("v_buffer_hist_hoy!$A$1"),1,MATCH("buh_codigo",INDIRECT("v_buffer_hist_hoy!$1:$1"),0)-1,100000,1),0)),"")</f>
        <v>0</v>
      </c>
      <c r="L12" s="3" t="str">
        <f ca="1">IFERROR(INDEX(OFFSET(INDIRECT("v_buffer_hist_hoy!$A$1"),1,MATCH("pro_marca",INDIRECT("v_buffer_hist_hoy!$1:$1"),0)-1,100000,1),MATCH(CLEAN(TABLATRANSFERENCIA[[#This Row],[CODIGO]]),OFFSET(INDIRECT("v_buffer_hist_hoy!$A$1"),1,MATCH("buh_codigo",INDIRECT("v_buffer_hist_hoy!$1:$1"),0)-1,100000,1),0)),"")</f>
        <v>SHINDAIWA</v>
      </c>
      <c r="M12" s="3">
        <f ca="1">IFERROR(INDEX(OFFSET(INDIRECT("v_buffer_hist_hoy!$A$1"),1,MATCH("pro_modelo",INDIRECT("v_buffer_hist_hoy!$1:$1"),0)-1,100000,1),MATCH(CLEAN(TABLATRANSFERENCIA[[#This Row],[CODIGO]]),OFFSET(INDIRECT("v_buffer_hist_hoy!$A$1"),1,MATCH("buh_codigo",INDIRECT("v_buffer_hist_hoy!$1:$1"),0)-1,100000,1),0)),"")</f>
        <v>0</v>
      </c>
      <c r="N12" s="3">
        <f ca="1">IFERROR(INDEX(OFFSET(INDIRECT("v_buffer_hist_hoy!$A$1"),1,MATCH("pro_cat_management",INDIRECT("v_buffer_hist_hoy!$1:$1"),0)-1,100000,1),MATCH(CLEAN(TABLATRANSFERENCIA[[#This Row],[CODIGO]]),OFFSET(INDIRECT("v_buffer_hist_hoy!$A$1"),1,MATCH("buh_codigo",INDIRECT("v_buffer_hist_hoy!$1:$1"),0)-1,100000,1),0)),"")</f>
        <v>0</v>
      </c>
      <c r="O12" s="5" t="str">
        <f ca="1">IFERROR(INDEX(OFFSET(INDIRECT("v_buffer_hist_hoy!$A$1"),1,MATCH("buh_estatus",INDIRECT("v_buffer_hist_hoy!$1:$1"),0)-1,100000,1),MATCH(CLEAN(TABLATRANSFERENCIA[[#This Row],[CODIGO]]),OFFSET(INDIRECT("v_buffer_hist_hoy!$A$1"),1,MATCH("buh_codigo",INDIRECT("v_buffer_hist_hoy!$1:$1"),0)-1,100000,1),0)),"")</f>
        <v>0</v>
      </c>
      <c r="P12" s="5">
        <f ca="1">IFERROR(INDEX(OFFSET(INDIRECT("v_buffer_hist_hoy!$A$1"),1,MATCH("buh_ctv",INDIRECT("v_buffer_hist_hoy!$1:$1"),0)-1,100000,1),MATCH(CLEAN(TABLATRANSFERENCIA[[#This Row],[CODIGO]]),OFFSET(INDIRECT("v_buffer_hist_hoy!$A$1"),1,MATCH("buh_codigo",INDIRECT("v_buffer_hist_hoy!$1:$1"),0)-1,100000,1),0)),"")</f>
        <v>13.4</v>
      </c>
      <c r="Q12" s="5">
        <f ca="1">IFERROR(INDEX(OFFSET(INDIRECT("v_buffer_hist_hoy!$A$1"),1,MATCH("buh_pv",INDIRECT("v_buffer_hist_hoy!$1:$1"),0)-1,100000,1),MATCH(CLEAN(TABLATRANSFERENCIA[[#This Row],[CODIGO]]),OFFSET(INDIRECT("v_buffer_hist_hoy!$A$1"),1,MATCH("buh_codigo",INDIRECT("v_buffer_hist_hoy!$1:$1"),0)-1,100000,1),0)),"")</f>
        <v>30.28</v>
      </c>
      <c r="R12" s="46">
        <f ca="1">IFERROR(INDEX(OFFSET(INDIRECT("v_buffer_hist_hoy!$A$1"),1,MATCH("buh_roi_pasado",INDIRECT("v_buffer_hist_hoy!$1:$1"),0)-1,100000,1),MATCH(CLEAN(TABLATRANSFERENCIA[[#This Row],[CODIGO]]),OFFSET(INDIRECT("v_buffer_hist_hoy!$A$1"),1,MATCH("buh_codigo",INDIRECT("v_buffer_hist_hoy!$1:$1"),0)-1,100000,1),0)),"")</f>
        <v>0</v>
      </c>
      <c r="S12" s="46">
        <f ca="1">IFERROR(INDEX(OFFSET(INDIRECT("v_buffer_hist_hoy!$A$1"),1,MATCH("buh_roi_proyectado",INDIRECT("v_buffer_hist_hoy!$1:$1"),0)-1,100000,1),MATCH(CLEAN(TABLATRANSFERENCIA[[#This Row],[CODIGO]]),OFFSET(INDIRECT("v_buffer_hist_hoy!$A$1"),1,MATCH("buh_codigo",INDIRECT("v_buffer_hist_hoy!$1:$1"),0)-1,100000,1),0)),"")</f>
        <v>5.5</v>
      </c>
      <c r="T12" s="46">
        <f ca="1">IFERROR(INDEX(OFFSET(INDIRECT("v_buffer_hist_hoy!$A$1"),1,MATCH("buh_velocity",INDIRECT("v_buffer_hist_hoy!$1:$1"),0)-1,100000,1),MATCH(CLEAN(TABLATRANSFERENCIA[[#This Row],[CODIGO]]),OFFSET(INDIRECT("v_buffer_hist_hoy!$A$1"),1,MATCH("buh_codigo",INDIRECT("v_buffer_hist_hoy!$1:$1"),0)-1,100000,1),0)),"")</f>
        <v>0</v>
      </c>
      <c r="U12" s="46">
        <f ca="1">IFERROR(INDEX(OFFSET(INDIRECT("v_buffer_hist_hoy!$A$1"),1,MATCH("buh_nivel_servicio",INDIRECT("v_buffer_hist_hoy!$1:$1"),0)-1,100000,1),MATCH(CLEAN(TABLATRANSFERENCIA[[#This Row],[CODIGO]]),OFFSET(INDIRECT("v_buffer_hist_hoy!$A$1"),1,MATCH("buh_codigo",INDIRECT("v_buffer_hist_hoy!$1:$1"),0)-1,100000,1),0)),"")</f>
        <v>1</v>
      </c>
      <c r="V12" s="49" t="str">
        <f ca="1">IFERROR(INDEX(OFFSET(INDIRECT("v_buffer_hist_hoy!$A$1"),1,MATCH("pro_nombre",INDIRECT("v_buffer_hist_hoy!$1:$1"),0)-1,100000,1),MATCH(CLEAN(TABLATRANSFERENCIA[[#This Row],[CODIGO]]),OFFSET(INDIRECT("v_buffer_hist_hoy!$A$1"),1,MATCH("buh_codigo",INDIRECT("v_buffer_hist_hoy!$1:$1"),0)-1,100000,1),0)),"")</f>
        <v>Echo</v>
      </c>
      <c r="W12" s="49" t="str">
        <f ca="1">IFERROR(INDEX(OFFSET(INDIRECT("v_buffer_hist_hoy!$A$1"),1,MATCH("pre_nombre",INDIRECT("v_buffer_hist_hoy!$1:$1"),0)-1,100000,1),MATCH(CLEAN(TABLATRANSFERENCIA[[#This Row],[CODIGO]]),OFFSET(INDIRECT("v_buffer_hist_hoy!$A$1"),1,MATCH("buh_codigo",INDIRECT("v_buffer_hist_hoy!$1:$1"),0)-1,100000,1),0)),"")</f>
        <v>USA</v>
      </c>
      <c r="X12" s="51">
        <f ca="1">IFERROR(INDEX(OFFSET(INDIRECT("v_buffer_hist_hoy!$A$1"),1,MATCH("buh_tiempo_suministro",INDIRECT("v_buffer_hist_hoy!$1:$1"),0)-1,100000,1),MATCH(CLEAN(TABLATRANSFERENCIA[[#This Row],[CODIGO]]),OFFSET(INDIRECT("v_buffer_hist_hoy!$A$1"),1,MATCH("buh_codigo",INDIRECT("v_buffer_hist_hoy!$1:$1"),0)-1,100000,1),0)),"")</f>
        <v>8</v>
      </c>
      <c r="Y12" s="51">
        <f ca="1">IFERROR(INDEX(OFFSET(INDIRECT("v_buffer_hist_hoy!$A$1"),1,MATCH("buh_frecuencia_reposicion",INDIRECT("v_buffer_hist_hoy!$1:$1"),0)-1,100000,1),MATCH(CLEAN(TABLATRANSFERENCIA[[#This Row],[CODIGO]]),OFFSET(INDIRECT("v_buffer_hist_hoy!$A$1"),1,MATCH("buh_codigo",INDIRECT("v_buffer_hist_hoy!$1:$1"),0)-1,100000,1),0)),"")</f>
        <v>3</v>
      </c>
      <c r="Z12" s="6">
        <f ca="1">IFERROR(INDEX(OFFSET(INDIRECT("v_buffer_hist_hoy!$A$1"),1,MATCH("buh_buffer_actual",INDIRECT("v_buffer_hist_hoy!$1:$1"),0)-1,100000,1),MATCH(CLEAN(TABLATRANSFERENCIA[[#This Row],[CODIGO]]),OFFSET(INDIRECT("v_buffer_hist_hoy!$A$1"),1,MATCH("buh_codigo",INDIRECT("v_buffer_hist_hoy!$1:$1"),0)-1,100000,1),0)),"")</f>
        <v>3</v>
      </c>
      <c r="AA12" s="6">
        <f ca="1">IFERROR(INDEX(OFFSET(INDIRECT("v_buffer_hist_hoy!$A$1"),1,MATCH("buh_inventario_proveedor",INDIRECT("v_buffer_hist_hoy!$1:$1"),0)-1,100000,1),MATCH(CLEAN(TABLATRANSFERENCIA[[#This Row],[CODIGO]]),OFFSET(INDIRECT("v_buffer_hist_hoy!$A$1"),1,MATCH("buh_codigo",INDIRECT("v_buffer_hist_hoy!$1:$1"),0)-1,100000,1),0)),"")</f>
        <v>1000000000</v>
      </c>
      <c r="AB12" s="6">
        <f ca="1">IFERROR(INDEX(OFFSET(INDIRECT("v_buffer_hist_hoy!$A$1"),1,MATCH("buh_inventario_fisico",INDIRECT("v_buffer_hist_hoy!$1:$1"),0)-1,100000,1),MATCH(CLEAN(TABLATRANSFERENCIA[[#This Row],[CODIGO]]),OFFSET(INDIRECT("v_buffer_hist_hoy!$A$1"),1,MATCH("buh_codigo",INDIRECT("v_buffer_hist_hoy!$1:$1"),0)-1,100000,1),0)),"")</f>
        <v>1</v>
      </c>
      <c r="AC12" s="4">
        <f ca="1">IFERROR(INDEX(OFFSET(INDIRECT("v_buffer_hist_hoy!$A$1"),1,MATCH("buh_estado_inventario_fisico",INDIRECT("v_buffer_hist_hoy!$1:$1"),0)-1,100000,1),MATCH(CLEAN(TABLATRANSFERENCIA[[#This Row],[CODIGO]]),OFFSET(INDIRECT("v_buffer_hist_hoy!$A$1"),1,MATCH("buh_codigo",INDIRECT("v_buffer_hist_hoy!$1:$1"),0)-1,100000,1),0)),"")</f>
        <v>0.67</v>
      </c>
      <c r="AD12" s="6" t="str">
        <f ca="1">IFERROR(INDEX(OFFSET(INDIRECT("v_buffer_hist_hoy!$A$1"),1,MATCH("buh_color_inventario_fisico",INDIRECT("v_buffer_hist_hoy!$1:$1"),0)-1,100000,1),MATCH(CLEAN(TABLATRANSFERENCIA[[#This Row],[CODIGO]]),OFFSET(INDIRECT("v_buffer_hist_hoy!$A$1"),1,MATCH("buh_codigo",INDIRECT("v_buffer_hist_hoy!$1:$1"),0)-1,100000,1),0)),"")</f>
        <v>R</v>
      </c>
      <c r="AE12" s="6">
        <f ca="1">IFERROR(INDEX(OFFSET(INDIRECT("v_buffer_hist_hoy!$A$1"),1,MATCH("buh_transito",INDIRECT("v_buffer_hist_hoy!$1:$1"),0)-1,100000,1),MATCH(CLEAN(TABLATRANSFERENCIA[[#This Row],[CODIGO]]),OFFSET(INDIRECT("v_buffer_hist_hoy!$A$1"),1,MATCH("buh_codigo",INDIRECT("v_buffer_hist_hoy!$1:$1"),0)-1,100000,1),0)),"")</f>
        <v>0</v>
      </c>
      <c r="AF12" s="6">
        <f ca="1">IFERROR(INDEX(OFFSET(INDIRECT("v_buffer_hist_hoy!$A$1"),1,MATCH("buh_negociacion",INDIRECT("v_buffer_hist_hoy!$1:$1"),0)-1,100000,1),MATCH(CLEAN(TABLATRANSFERENCIA[[#This Row],[CODIGO]]),OFFSET(INDIRECT("v_buffer_hist_hoy!$A$1"),1,MATCH("buh_codigo",INDIRECT("v_buffer_hist_hoy!$1:$1"),0)-1,100000,1),0)),"")</f>
        <v>0</v>
      </c>
      <c r="AG12" s="6">
        <f ca="1">IFERROR(INDEX(OFFSET(INDIRECT("v_buffer_hist_hoy!$A$1"),1,MATCH("buh_produccion",INDIRECT("v_buffer_hist_hoy!$1:$1"),0)-1,100000,1),MATCH(CLEAN(TABLATRANSFERENCIA[[#This Row],[CODIGO]]),OFFSET(INDIRECT("v_buffer_hist_hoy!$A$1"),1,MATCH("buh_codigo",INDIRECT("v_buffer_hist_hoy!$1:$1"),0)-1,100000,1),0)),"")</f>
        <v>0</v>
      </c>
      <c r="AH12" s="6">
        <f ca="1">IFERROR(INDEX(OFFSET(INDIRECT("v_buffer_hist_hoy!$A$1"),1,MATCH("buh_embarcado",INDIRECT("v_buffer_hist_hoy!$1:$1"),0)-1,100000,1),MATCH(CLEAN(TABLATRANSFERENCIA[[#This Row],[CODIGO]]),OFFSET(INDIRECT("v_buffer_hist_hoy!$A$1"),1,MATCH("buh_codigo",INDIRECT("v_buffer_hist_hoy!$1:$1"),0)-1,100000,1),0)),"")</f>
        <v>0</v>
      </c>
      <c r="AI12" s="6">
        <f ca="1">IFERROR(INDEX(OFFSET(INDIRECT("v_buffer_hist_hoy!$A$1"),1,MATCH("buh_comprometido",INDIRECT("v_buffer_hist_hoy!$1:$1"),0)-1,100000,1),MATCH(CLEAN(TABLATRANSFERENCIA[[#This Row],[CODIGO]]),OFFSET(INDIRECT("v_buffer_hist_hoy!$A$1"),1,MATCH("buh_codigo",INDIRECT("v_buffer_hist_hoy!$1:$1"),0)-1,100000,1),0)),"")</f>
        <v>0</v>
      </c>
      <c r="AJ12" s="6">
        <f ca="1">IFERROR(INDEX(OFFSET(INDIRECT("v_buffer_hist_hoy!$A$1"),1,MATCH("buh_backorder",INDIRECT("v_buffer_hist_hoy!$1:$1"),0)-1,100000,1),MATCH(CLEAN(TABLATRANSFERENCIA[[#This Row],[CODIGO]]),OFFSET(INDIRECT("v_buffer_hist_hoy!$A$1"),1,MATCH("buh_codigo",INDIRECT("v_buffer_hist_hoy!$1:$1"),0)-1,100000,1),0)),"")</f>
        <v>14</v>
      </c>
      <c r="AK12" s="6">
        <f ca="1">IFERROR(INDEX(OFFSET(INDIRECT("v_buffer_hist_hoy!$A$1"),1,MATCH("buh_inventario_proyectado",INDIRECT("v_buffer_hist_hoy!$1:$1"),0)-1,100000,1),MATCH(CLEAN(TABLATRANSFERENCIA[[#This Row],[CODIGO]]),OFFSET(INDIRECT("v_buffer_hist_hoy!$A$1"),1,MATCH("buh_codigo",INDIRECT("v_buffer_hist_hoy!$1:$1"),0)-1,100000,1),0)),"")</f>
        <v>15</v>
      </c>
      <c r="AL12" s="4">
        <f ca="1">IFERROR(INDEX(OFFSET(INDIRECT("v_buffer_hist_hoy!$A$1"),1,MATCH("buh_estado_inventario_proyectado",INDIRECT("v_buffer_hist_hoy!$1:$1"),0)-1,100000,1),MATCH(CLEAN(TABLATRANSFERENCIA[[#This Row],[CODIGO]]),OFFSET(INDIRECT("v_buffer_hist_hoy!$A$1"),1,MATCH("buh_codigo",INDIRECT("v_buffer_hist_hoy!$1:$1"),0)-1,100000,1),0)),"")</f>
        <v>-4</v>
      </c>
      <c r="AM12" s="6" t="str">
        <f ca="1">IFERROR(INDEX(OFFSET(INDIRECT("v_buffer_hist_hoy!$A$1"),1,MATCH("buh_color_inventario_proyectado",INDIRECT("v_buffer_hist_hoy!$1:$1"),0)-1,100000,1),MATCH(CLEAN(TABLATRANSFERENCIA[[#This Row],[CODIGO]]),OFFSET(INDIRECT("v_buffer_hist_hoy!$A$1"),1,MATCH("buh_codigo",INDIRECT("v_buffer_hist_hoy!$1:$1"),0)-1,100000,1),0)),"")</f>
        <v>L</v>
      </c>
      <c r="AN12" s="6">
        <f ca="1">IFERROR(INDEX(OFFSET(INDIRECT("v_buffer_hist_hoy!$A$1"),1,MATCH("buh_pedido_minimo",INDIRECT("v_buffer_hist_hoy!$1:$1"),0)-1,100000,1),MATCH(CLEAN(TABLATRANSFERENCIA[[#This Row],[CODIGO]]),OFFSET(INDIRECT("v_buffer_hist_hoy!$A$1"),1,MATCH("buh_codigo",INDIRECT("v_buffer_hist_hoy!$1:$1"),0)-1,100000,1),0)),"")</f>
        <v>0</v>
      </c>
      <c r="AO12" s="6">
        <f ca="1">IFERROR(INDEX(OFFSET(INDIRECT("v_buffer_hist_hoy!$A$1"),1,MATCH("buh_pedido_minimo_grupo",INDIRECT("v_buffer_hist_hoy!$1:$1"),0)-1,100000,1),MATCH(CLEAN(TABLATRANSFERENCIA[[#This Row],[CODIGO]]),OFFSET(INDIRECT("v_buffer_hist_hoy!$A$1"),1,MATCH("buh_codigo",INDIRECT("v_buffer_hist_hoy!$1:$1"),0)-1,100000,1),0)),"")</f>
        <v>0</v>
      </c>
      <c r="AP12" s="6">
        <f ca="1">IFERROR(INDEX(OFFSET(INDIRECT("v_buffer_hist_hoy!$A$1"),1,MATCH("buh_unidad_empaque",INDIRECT("v_buffer_hist_hoy!$1:$1"),0)-1,100000,1),MATCH(CLEAN(TABLATRANSFERENCIA[[#This Row],[CODIGO]]),OFFSET(INDIRECT("v_buffer_hist_hoy!$A$1"),1,MATCH("buh_codigo",INDIRECT("v_buffer_hist_hoy!$1:$1"),0)-1,100000,1),0)),"")</f>
        <v>0</v>
      </c>
      <c r="AQ12" s="6">
        <f ca="1">IFERROR(INDEX(OFFSET(INDIRECT("v_buffer_hist_hoy!$A$1"),1,MATCH("buh_pedido_promedio",INDIRECT("v_buffer_hist_hoy!$1:$1"),0)-1,100000,1),MATCH(CLEAN(TABLATRANSFERENCIA[[#This Row],[CODIGO]]),OFFSET(INDIRECT("v_buffer_hist_hoy!$A$1"),1,MATCH("buh_codigo",INDIRECT("v_buffer_hist_hoy!$1:$1"),0)-1,100000,1),0)),"")</f>
        <v>1</v>
      </c>
      <c r="AR12" s="6">
        <f ca="1">IFERROR(INDEX(OFFSET(INDIRECT("v_buffer_hist_hoy!$A$1"),1,MATCH("buh_cobertura_buffer",INDIRECT("v_buffer_hist_hoy!$1:$1"),0)-1,100000,1),MATCH(CLEAN(TABLATRANSFERENCIA[[#This Row],[CODIGO]]),OFFSET(INDIRECT("v_buffer_hist_hoy!$A$1"),1,MATCH("buh_codigo",INDIRECT("v_buffer_hist_hoy!$1:$1"),0)-1,100000,1),0)),"")</f>
        <v>0</v>
      </c>
      <c r="AS12" s="6">
        <f ca="1">IFERROR(INDEX(OFFSET(INDIRECT("v_buffer_hist_hoy!$A$1"),1,MATCH("buh_cobertura_inventario_proyectado",INDIRECT("v_buffer_hist_hoy!$1:$1"),0)-1,100000,1),MATCH(CLEAN(TABLATRANSFERENCIA[[#This Row],[CODIGO]]),OFFSET(INDIRECT("v_buffer_hist_hoy!$A$1"),1,MATCH("buh_codigo",INDIRECT("v_buffer_hist_hoy!$1:$1"),0)-1,100000,1),0)),"")</f>
        <v>0</v>
      </c>
      <c r="AT12" s="6">
        <f ca="1">IFERROR(INDEX(OFFSET(INDIRECT("v_buffer_hist_hoy!$A$1"),1,MATCH("buh_cobertura_pedido_minimo",INDIRECT("v_buffer_hist_hoy!$1:$1"),0)-1,100000,1),MATCH(CLEAN(TABLATRANSFERENCIA[[#This Row],[CODIGO]]),OFFSET(INDIRECT("v_buffer_hist_hoy!$A$1"),1,MATCH("buh_codigo",INDIRECT("v_buffer_hist_hoy!$1:$1"),0)-1,100000,1),0)),"")</f>
        <v>0</v>
      </c>
      <c r="AU12" s="6">
        <f ca="1">IFERROR(INDEX(OFFSET(INDIRECT("v_buffer_hist_hoy!$A$1"),1,MATCH("buh_dias_desabastecimiento",INDIRECT("v_buffer_hist_hoy!$1:$1"),0)-1,100000,1),MATCH(CLEAN(TABLATRANSFERENCIA[[#This Row],[CODIGO]]),OFFSET(INDIRECT("v_buffer_hist_hoy!$A$1"),1,MATCH("buh_codigo",INDIRECT("v_buffer_hist_hoy!$1:$1"),0)-1,100000,1),0)),"")</f>
        <v>16</v>
      </c>
      <c r="AV12" s="6">
        <f t="array" ref="AV12">IFERROR(INDEX(Datos_Consumo[CANTIDAD],MATCH(TABLATRANSFERENCIA[[#This Row],[CODIGO]]&amp;TABLATRANSFERENCIA[[#Headers],[Columna1]],Datos_Consumo[CODIGO]&amp;Datos_Consumo[FECHA_FORMATO],0)),0)</f>
        <v>0</v>
      </c>
      <c r="AW12" s="6">
        <f t="array" ref="AW12">IFERROR(INDEX(Datos_Consumo[CANTIDAD],MATCH(TABLATRANSFERENCIA[[#This Row],[CODIGO]]&amp;TABLATRANSFERENCIA[[#Headers],[Columna2]],Datos_Consumo[CODIGO]&amp;Datos_Consumo[FECHA_FORMATO],0)),0)</f>
        <v>0</v>
      </c>
      <c r="AX12" s="6">
        <f t="array" ref="AX12">IFERROR(INDEX(Datos_Consumo[CANTIDAD],MATCH(TABLATRANSFERENCIA[[#This Row],[CODIGO]]&amp;TABLATRANSFERENCIA[[#Headers],[Columna3]],Datos_Consumo[CODIGO]&amp;Datos_Consumo[FECHA_FORMATO],0)),0)</f>
        <v>0</v>
      </c>
      <c r="AY12" s="6">
        <f t="array" ref="AY12">IFERROR(INDEX(Datos_Consumo[CANTIDAD],MATCH(TABLATRANSFERENCIA[[#This Row],[CODIGO]]&amp;TABLATRANSFERENCIA[[#Headers],[Columna4]],Datos_Consumo[CODIGO]&amp;Datos_Consumo[FECHA_FORMATO],0)),0)</f>
        <v>0</v>
      </c>
      <c r="AZ12" s="6">
        <f t="array" ref="AZ12">IFERROR(INDEX(Datos_Consumo[CANTIDAD],MATCH(TABLATRANSFERENCIA[[#This Row],[CODIGO]]&amp;TABLATRANSFERENCIA[[#Headers],[Columna5]],Datos_Consumo[CODIGO]&amp;Datos_Consumo[FECHA_FORMATO],0)),0)</f>
        <v>0</v>
      </c>
      <c r="BA12" s="6">
        <f t="array" ref="BA12">IFERROR(INDEX(Datos_Consumo[CANTIDAD],MATCH(TABLATRANSFERENCIA[[#This Row],[CODIGO]]&amp;TABLATRANSFERENCIA[[#Headers],[Columna6]],Datos_Consumo[CODIGO]&amp;Datos_Consumo[FECHA_FORMATO],0)),0)</f>
        <v>0</v>
      </c>
      <c r="BB12" s="56">
        <f ca="1">IFERROR(INDEX(OFFSET(INDIRECT("v_buffer_hist_hoy!$A$1"),1,MATCH("buh_ultima_transferencia_ini",INDIRECT("v_buffer_hist_hoy!$1:$1"),0)-1,100000,1),MATCH(CLEAN(TABLATRANSFERENCIA[[#This Row],[CODIGO]]),OFFSET(INDIRECT("v_buffer_hist_hoy!$A$1"),1,MATCH("buh_codigo",INDIRECT("v_buffer_hist_hoy!$1:$1"),0)-1,100000,1),0)),"")</f>
        <v>0</v>
      </c>
      <c r="BC12" s="56">
        <f ca="1">IFERROR(INDEX(OFFSET(INDIRECT("v_buffer_hist_hoy!$A$1"),1,MATCH("buh_ultima_transferencia_fin",INDIRECT("v_buffer_hist_hoy!$1:$1"),0)-1,100000,1),MATCH(CLEAN(TABLATRANSFERENCIA[[#This Row],[CODIGO]]),OFFSET(INDIRECT("v_buffer_hist_hoy!$A$1"),1,MATCH("buh_codigo",INDIRECT("v_buffer_hist_hoy!$1:$1"),0)-1,100000,1),0)),"")</f>
        <v>0</v>
      </c>
      <c r="BD12" s="50" t="s">
        <v>7723</v>
      </c>
      <c r="BE12" s="55"/>
      <c r="BF12" s="51"/>
      <c r="BG12"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 s="51"/>
      <c r="BM12" s="46">
        <f ca="1">IFERROR(TABLATRANSFERENCIA[[#This Row],[REQUERIM]]/TABLATRANSFERENCIA[[#This Row],[PEDIDO PROMEDIO]],0)</f>
        <v>2</v>
      </c>
      <c r="BN12" s="51"/>
      <c r="BO12" s="59"/>
      <c r="BP12" s="3" t="str">
        <f>IF(TABLATRANSFERENCIA[[#This Row],[RECIBIDO]]&lt;&gt;"",0,IF(TABLATRANSFERENCIA[[#This Row],[DESPACHO]]&lt;&gt;"",TABLATRANSFERENCIA[[#This Row],[DESPACHO]],TABLATRANSFERENCIA[[#This Row],[REQUERIM]]))</f>
        <v>2</v>
      </c>
      <c r="BQ12" s="50"/>
      <c r="BR12" s="50"/>
      <c r="BS12" s="50" t="str">
        <f t="shared" si="0"/>
        <v>N</v>
      </c>
      <c r="BT12" s="51">
        <f t="array" aca="1" ref="BT12" ca="1">IF(SUM(--(TABLATRANSFERENCIA[[#This Row],[CODIGO GENERICO]]=TABLATRANSFERENCIA[CODIGO GENERICO])*TABLATRANSFERENCIA[REQUERIM])&lt;TABLATRANSFERENCIA[[#This Row],[PEDIDO MIN GRUPO]],1,0)</f>
        <v>0</v>
      </c>
      <c r="BU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2" s="51">
        <f ca="1">IFERROR(INDEX(OFFSET(INDIRECT("v_buffer_hist_hoy!$A$1"),1,MATCH("buh_zona_amarilla",INDIRECT("v_buffer_hist_hoy!$1:$1"),0)-1,100000,1),MATCH(CLEAN(TABLATRANSFERENCIA[[#This Row],[CODIGO]]),OFFSET(INDIRECT("v_buffer_hist_hoy!$A$1"),1,MATCH("buh_codigo",INDIRECT("v_buffer_hist_hoy!$1:$1"),0)-1,100000,1),0)),"")</f>
        <v>2</v>
      </c>
      <c r="BW12" s="51">
        <f ca="1">IFERROR(INDEX(OFFSET(INDIRECT("v_buffer_hist_hoy!$A$1"),1,MATCH("buh_zona_roja",INDIRECT("v_buffer_hist_hoy!$1:$1"),0)-1,100000,1),MATCH(CLEAN(TABLATRANSFERENCIA[[#This Row],[CODIGO]]),OFFSET(INDIRECT("v_buffer_hist_hoy!$A$1"),1,MATCH("buh_codigo",INDIRECT("v_buffer_hist_hoy!$1:$1"),0)-1,100000,1),0)),"")</f>
        <v>1</v>
      </c>
    </row>
    <row r="13" spans="1:75" x14ac:dyDescent="0.25">
      <c r="A13" s="54" t="s">
        <v>1662</v>
      </c>
      <c r="B13" s="3" t="str">
        <f ca="1">IFERROR(INDEX(OFFSET(INDIRECT("v_buffer_hist_hoy!$A$1"),1,MATCH("pro_descripcion",INDIRECT("v_buffer_hist_hoy!$1:$1"),0)-1,100000,1),MATCH(CLEAN(TABLATRANSFERENCIA[[#This Row],[CODIGO]]),OFFSET(INDIRECT("v_buffer_hist_hoy!$A$1"),1,MATCH("buh_codigo",INDIRECT("v_buffer_hist_hoy!$1:$1"),0)-1,100000,1),0)),"")</f>
        <v>KIT MOTOR RECOSNTRUCCION SRM4300</v>
      </c>
      <c r="C13" s="3" t="str">
        <f ca="1">IFERROR(INDEX(OFFSET(INDIRECT("v_buffer_hist_hoy!$A$1"),1,MATCH("buh_codigo_generico",INDIRECT("v_buffer_hist_hoy!$1:$1"),0)-1,100000,1),MATCH(CLEAN(TABLATRANSFERENCIA[[#This Row],[CODIGO]]),OFFSET(INDIRECT("v_buffer_hist_hoy!$A$1"),1,MATCH("buh_codigo",INDIRECT("v_buffer_hist_hoy!$1:$1"),0)-1,100000,1),0)),"")</f>
        <v>0</v>
      </c>
      <c r="D13" s="3" t="str">
        <f ca="1">IFERROR(INDEX(OFFSET(INDIRECT("v_buffer_hist_hoy!$A$1"),1,MATCH("buh_codigo_vinculado",INDIRECT("v_buffer_hist_hoy!$1:$1"),0)-1,100000,1),MATCH(CLEAN(TABLATRANSFERENCIA[[#This Row],[CODIGO]]),OFFSET(INDIRECT("v_buffer_hist_hoy!$A$1"),1,MATCH("buh_codigo",INDIRECT("v_buffer_hist_hoy!$1:$1"),0)-1,100000,1),0)),"")</f>
        <v>EC-P021039020</v>
      </c>
      <c r="E13" s="3" t="str">
        <f ca="1">IFERROR(INDEX(OFFSET(INDIRECT("v_buffer_hist_hoy!$A$1"),1,MATCH("pro_linea",INDIRECT("v_buffer_hist_hoy!$1:$1"),0)-1,100000,1),MATCH(CLEAN(TABLATRANSFERENCIA[[#This Row],[CODIGO]]),OFFSET(INDIRECT("v_buffer_hist_hoy!$A$1"),1,MATCH("buh_codigo",INDIRECT("v_buffer_hist_hoy!$1:$1"),0)-1,100000,1),0)),"")</f>
        <v>AGROFORESTAL</v>
      </c>
      <c r="F13" s="3">
        <f ca="1">IFERROR(INDEX(OFFSET(INDIRECT("v_buffer_hist_hoy!$A$1"),1,MATCH("pro_sublinea",INDIRECT("v_buffer_hist_hoy!$1:$1"),0)-1,100000,1),MATCH(CLEAN(TABLATRANSFERENCIA[[#This Row],[CODIGO]]),OFFSET(INDIRECT("v_buffer_hist_hoy!$A$1"),1,MATCH("buh_codigo",INDIRECT("v_buffer_hist_hoy!$1:$1"),0)-1,100000,1),0)),"")</f>
        <v>0</v>
      </c>
      <c r="G13" s="3" t="str">
        <f ca="1">IFERROR(INDEX(OFFSET(INDIRECT("v_buffer_hist_hoy!$A$1"),1,MATCH("pro_grupo",INDIRECT("v_buffer_hist_hoy!$1:$1"),0)-1,100000,1),MATCH(CLEAN(TABLATRANSFERENCIA[[#This Row],[CODIGO]]),OFFSET(INDIRECT("v_buffer_hist_hoy!$A$1"),1,MATCH("buh_codigo",INDIRECT("v_buffer_hist_hoy!$1:$1"),0)-1,100000,1),0)),"")</f>
        <v>REPUESTOS DESMALEZADORAS</v>
      </c>
      <c r="H13" s="3">
        <f ca="1">IFERROR(INDEX(OFFSET(INDIRECT("v_buffer_hist_hoy!$A$1"),1,MATCH("pro_familia",INDIRECT("v_buffer_hist_hoy!$1:$1"),0)-1,100000,1),MATCH(CLEAN(TABLATRANSFERENCIA[[#This Row],[CODIGO]]),OFFSET(INDIRECT("v_buffer_hist_hoy!$A$1"),1,MATCH("buh_codigo",INDIRECT("v_buffer_hist_hoy!$1:$1"),0)-1,100000,1),0)),"")</f>
        <v>0</v>
      </c>
      <c r="I13" s="3">
        <f ca="1">IFERROR(INDEX(OFFSET(INDIRECT("v_buffer_hist_hoy!$A$1"),1,MATCH("pro_subfamilia",INDIRECT("v_buffer_hist_hoy!$1:$1"),0)-1,100000,1),MATCH(CLEAN(TABLATRANSFERENCIA[[#This Row],[CODIGO]]),OFFSET(INDIRECT("v_buffer_hist_hoy!$A$1"),1,MATCH("buh_codigo",INDIRECT("v_buffer_hist_hoy!$1:$1"),0)-1,100000,1),0)),"")</f>
        <v>0</v>
      </c>
      <c r="J1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 s="3">
        <f ca="1">IFERROR(INDEX(OFFSET(INDIRECT("v_buffer_hist_hoy!$A$1"),1,MATCH("pro_tipo",INDIRECT("v_buffer_hist_hoy!$1:$1"),0)-1,100000,1),MATCH(CLEAN(TABLATRANSFERENCIA[[#This Row],[CODIGO]]),OFFSET(INDIRECT("v_buffer_hist_hoy!$A$1"),1,MATCH("buh_codigo",INDIRECT("v_buffer_hist_hoy!$1:$1"),0)-1,100000,1),0)),"")</f>
        <v>0</v>
      </c>
      <c r="L13" s="3" t="str">
        <f ca="1">IFERROR(INDEX(OFFSET(INDIRECT("v_buffer_hist_hoy!$A$1"),1,MATCH("pro_marca",INDIRECT("v_buffer_hist_hoy!$1:$1"),0)-1,100000,1),MATCH(CLEAN(TABLATRANSFERENCIA[[#This Row],[CODIGO]]),OFFSET(INDIRECT("v_buffer_hist_hoy!$A$1"),1,MATCH("buh_codigo",INDIRECT("v_buffer_hist_hoy!$1:$1"),0)-1,100000,1),0)),"")</f>
        <v>ECHO</v>
      </c>
      <c r="M13" s="3">
        <f ca="1">IFERROR(INDEX(OFFSET(INDIRECT("v_buffer_hist_hoy!$A$1"),1,MATCH("pro_modelo",INDIRECT("v_buffer_hist_hoy!$1:$1"),0)-1,100000,1),MATCH(CLEAN(TABLATRANSFERENCIA[[#This Row],[CODIGO]]),OFFSET(INDIRECT("v_buffer_hist_hoy!$A$1"),1,MATCH("buh_codigo",INDIRECT("v_buffer_hist_hoy!$1:$1"),0)-1,100000,1),0)),"")</f>
        <v>0</v>
      </c>
      <c r="N13" s="3">
        <f ca="1">IFERROR(INDEX(OFFSET(INDIRECT("v_buffer_hist_hoy!$A$1"),1,MATCH("pro_cat_management",INDIRECT("v_buffer_hist_hoy!$1:$1"),0)-1,100000,1),MATCH(CLEAN(TABLATRANSFERENCIA[[#This Row],[CODIGO]]),OFFSET(INDIRECT("v_buffer_hist_hoy!$A$1"),1,MATCH("buh_codigo",INDIRECT("v_buffer_hist_hoy!$1:$1"),0)-1,100000,1),0)),"")</f>
        <v>0</v>
      </c>
      <c r="O13" s="5" t="str">
        <f ca="1">IFERROR(INDEX(OFFSET(INDIRECT("v_buffer_hist_hoy!$A$1"),1,MATCH("buh_estatus",INDIRECT("v_buffer_hist_hoy!$1:$1"),0)-1,100000,1),MATCH(CLEAN(TABLATRANSFERENCIA[[#This Row],[CODIGO]]),OFFSET(INDIRECT("v_buffer_hist_hoy!$A$1"),1,MATCH("buh_codigo",INDIRECT("v_buffer_hist_hoy!$1:$1"),0)-1,100000,1),0)),"")</f>
        <v>0</v>
      </c>
      <c r="P13" s="5">
        <f ca="1">IFERROR(INDEX(OFFSET(INDIRECT("v_buffer_hist_hoy!$A$1"),1,MATCH("buh_ctv",INDIRECT("v_buffer_hist_hoy!$1:$1"),0)-1,100000,1),MATCH(CLEAN(TABLATRANSFERENCIA[[#This Row],[CODIGO]]),OFFSET(INDIRECT("v_buffer_hist_hoy!$A$1"),1,MATCH("buh_codigo",INDIRECT("v_buffer_hist_hoy!$1:$1"),0)-1,100000,1),0)),"")</f>
        <v>37.56</v>
      </c>
      <c r="Q13" s="5">
        <f ca="1">IFERROR(INDEX(OFFSET(INDIRECT("v_buffer_hist_hoy!$A$1"),1,MATCH("buh_pv",INDIRECT("v_buffer_hist_hoy!$1:$1"),0)-1,100000,1),MATCH(CLEAN(TABLATRANSFERENCIA[[#This Row],[CODIGO]]),OFFSET(INDIRECT("v_buffer_hist_hoy!$A$1"),1,MATCH("buh_codigo",INDIRECT("v_buffer_hist_hoy!$1:$1"),0)-1,100000,1),0)),"")</f>
        <v>81.22</v>
      </c>
      <c r="R13" s="46">
        <f ca="1">IFERROR(INDEX(OFFSET(INDIRECT("v_buffer_hist_hoy!$A$1"),1,MATCH("buh_roi_pasado",INDIRECT("v_buffer_hist_hoy!$1:$1"),0)-1,100000,1),MATCH(CLEAN(TABLATRANSFERENCIA[[#This Row],[CODIGO]]),OFFSET(INDIRECT("v_buffer_hist_hoy!$A$1"),1,MATCH("buh_codigo",INDIRECT("v_buffer_hist_hoy!$1:$1"),0)-1,100000,1),0)),"")</f>
        <v>0</v>
      </c>
      <c r="S13" s="46">
        <f ca="1">IFERROR(INDEX(OFFSET(INDIRECT("v_buffer_hist_hoy!$A$1"),1,MATCH("buh_roi_proyectado",INDIRECT("v_buffer_hist_hoy!$1:$1"),0)-1,100000,1),MATCH(CLEAN(TABLATRANSFERENCIA[[#This Row],[CODIGO]]),OFFSET(INDIRECT("v_buffer_hist_hoy!$A$1"),1,MATCH("buh_codigo",INDIRECT("v_buffer_hist_hoy!$1:$1"),0)-1,100000,1),0)),"")</f>
        <v>5.07</v>
      </c>
      <c r="T13" s="46">
        <f ca="1">IFERROR(INDEX(OFFSET(INDIRECT("v_buffer_hist_hoy!$A$1"),1,MATCH("buh_velocity",INDIRECT("v_buffer_hist_hoy!$1:$1"),0)-1,100000,1),MATCH(CLEAN(TABLATRANSFERENCIA[[#This Row],[CODIGO]]),OFFSET(INDIRECT("v_buffer_hist_hoy!$A$1"),1,MATCH("buh_codigo",INDIRECT("v_buffer_hist_hoy!$1:$1"),0)-1,100000,1),0)),"")</f>
        <v>0</v>
      </c>
      <c r="U13" s="46">
        <f ca="1">IFERROR(INDEX(OFFSET(INDIRECT("v_buffer_hist_hoy!$A$1"),1,MATCH("buh_nivel_servicio",INDIRECT("v_buffer_hist_hoy!$1:$1"),0)-1,100000,1),MATCH(CLEAN(TABLATRANSFERENCIA[[#This Row],[CODIGO]]),OFFSET(INDIRECT("v_buffer_hist_hoy!$A$1"),1,MATCH("buh_codigo",INDIRECT("v_buffer_hist_hoy!$1:$1"),0)-1,100000,1),0)),"")</f>
        <v>1</v>
      </c>
      <c r="V13" s="49" t="str">
        <f ca="1">IFERROR(INDEX(OFFSET(INDIRECT("v_buffer_hist_hoy!$A$1"),1,MATCH("pro_nombre",INDIRECT("v_buffer_hist_hoy!$1:$1"),0)-1,100000,1),MATCH(CLEAN(TABLATRANSFERENCIA[[#This Row],[CODIGO]]),OFFSET(INDIRECT("v_buffer_hist_hoy!$A$1"),1,MATCH("buh_codigo",INDIRECT("v_buffer_hist_hoy!$1:$1"),0)-1,100000,1),0)),"")</f>
        <v>Echo</v>
      </c>
      <c r="W13" s="49" t="str">
        <f ca="1">IFERROR(INDEX(OFFSET(INDIRECT("v_buffer_hist_hoy!$A$1"),1,MATCH("pre_nombre",INDIRECT("v_buffer_hist_hoy!$1:$1"),0)-1,100000,1),MATCH(CLEAN(TABLATRANSFERENCIA[[#This Row],[CODIGO]]),OFFSET(INDIRECT("v_buffer_hist_hoy!$A$1"),1,MATCH("buh_codigo",INDIRECT("v_buffer_hist_hoy!$1:$1"),0)-1,100000,1),0)),"")</f>
        <v>USA</v>
      </c>
      <c r="X13" s="51">
        <f ca="1">IFERROR(INDEX(OFFSET(INDIRECT("v_buffer_hist_hoy!$A$1"),1,MATCH("buh_tiempo_suministro",INDIRECT("v_buffer_hist_hoy!$1:$1"),0)-1,100000,1),MATCH(CLEAN(TABLATRANSFERENCIA[[#This Row],[CODIGO]]),OFFSET(INDIRECT("v_buffer_hist_hoy!$A$1"),1,MATCH("buh_codigo",INDIRECT("v_buffer_hist_hoy!$1:$1"),0)-1,100000,1),0)),"")</f>
        <v>8</v>
      </c>
      <c r="Y13" s="51">
        <f ca="1">IFERROR(INDEX(OFFSET(INDIRECT("v_buffer_hist_hoy!$A$1"),1,MATCH("buh_frecuencia_reposicion",INDIRECT("v_buffer_hist_hoy!$1:$1"),0)-1,100000,1),MATCH(CLEAN(TABLATRANSFERENCIA[[#This Row],[CODIGO]]),OFFSET(INDIRECT("v_buffer_hist_hoy!$A$1"),1,MATCH("buh_codigo",INDIRECT("v_buffer_hist_hoy!$1:$1"),0)-1,100000,1),0)),"")</f>
        <v>3</v>
      </c>
      <c r="Z13" s="6">
        <f ca="1">IFERROR(INDEX(OFFSET(INDIRECT("v_buffer_hist_hoy!$A$1"),1,MATCH("buh_buffer_actual",INDIRECT("v_buffer_hist_hoy!$1:$1"),0)-1,100000,1),MATCH(CLEAN(TABLATRANSFERENCIA[[#This Row],[CODIGO]]),OFFSET(INDIRECT("v_buffer_hist_hoy!$A$1"),1,MATCH("buh_codigo",INDIRECT("v_buffer_hist_hoy!$1:$1"),0)-1,100000,1),0)),"")</f>
        <v>24</v>
      </c>
      <c r="AA13" s="6">
        <f ca="1">IFERROR(INDEX(OFFSET(INDIRECT("v_buffer_hist_hoy!$A$1"),1,MATCH("buh_inventario_proveedor",INDIRECT("v_buffer_hist_hoy!$1:$1"),0)-1,100000,1),MATCH(CLEAN(TABLATRANSFERENCIA[[#This Row],[CODIGO]]),OFFSET(INDIRECT("v_buffer_hist_hoy!$A$1"),1,MATCH("buh_codigo",INDIRECT("v_buffer_hist_hoy!$1:$1"),0)-1,100000,1),0)),"")</f>
        <v>1000000000</v>
      </c>
      <c r="AB13" s="6">
        <f ca="1">IFERROR(INDEX(OFFSET(INDIRECT("v_buffer_hist_hoy!$A$1"),1,MATCH("buh_inventario_fisico",INDIRECT("v_buffer_hist_hoy!$1:$1"),0)-1,100000,1),MATCH(CLEAN(TABLATRANSFERENCIA[[#This Row],[CODIGO]]),OFFSET(INDIRECT("v_buffer_hist_hoy!$A$1"),1,MATCH("buh_codigo",INDIRECT("v_buffer_hist_hoy!$1:$1"),0)-1,100000,1),0)),"")</f>
        <v>6</v>
      </c>
      <c r="AC13" s="4">
        <f ca="1">IFERROR(INDEX(OFFSET(INDIRECT("v_buffer_hist_hoy!$A$1"),1,MATCH("buh_estado_inventario_fisico",INDIRECT("v_buffer_hist_hoy!$1:$1"),0)-1,100000,1),MATCH(CLEAN(TABLATRANSFERENCIA[[#This Row],[CODIGO]]),OFFSET(INDIRECT("v_buffer_hist_hoy!$A$1"),1,MATCH("buh_codigo",INDIRECT("v_buffer_hist_hoy!$1:$1"),0)-1,100000,1),0)),"")</f>
        <v>0.75</v>
      </c>
      <c r="AD13" s="6" t="str">
        <f ca="1">IFERROR(INDEX(OFFSET(INDIRECT("v_buffer_hist_hoy!$A$1"),1,MATCH("buh_color_inventario_fisico",INDIRECT("v_buffer_hist_hoy!$1:$1"),0)-1,100000,1),MATCH(CLEAN(TABLATRANSFERENCIA[[#This Row],[CODIGO]]),OFFSET(INDIRECT("v_buffer_hist_hoy!$A$1"),1,MATCH("buh_codigo",INDIRECT("v_buffer_hist_hoy!$1:$1"),0)-1,100000,1),0)),"")</f>
        <v>R</v>
      </c>
      <c r="AE13" s="6">
        <f ca="1">IFERROR(INDEX(OFFSET(INDIRECT("v_buffer_hist_hoy!$A$1"),1,MATCH("buh_transito",INDIRECT("v_buffer_hist_hoy!$1:$1"),0)-1,100000,1),MATCH(CLEAN(TABLATRANSFERENCIA[[#This Row],[CODIGO]]),OFFSET(INDIRECT("v_buffer_hist_hoy!$A$1"),1,MATCH("buh_codigo",INDIRECT("v_buffer_hist_hoy!$1:$1"),0)-1,100000,1),0)),"")</f>
        <v>0</v>
      </c>
      <c r="AF13" s="6">
        <f ca="1">IFERROR(INDEX(OFFSET(INDIRECT("v_buffer_hist_hoy!$A$1"),1,MATCH("buh_negociacion",INDIRECT("v_buffer_hist_hoy!$1:$1"),0)-1,100000,1),MATCH(CLEAN(TABLATRANSFERENCIA[[#This Row],[CODIGO]]),OFFSET(INDIRECT("v_buffer_hist_hoy!$A$1"),1,MATCH("buh_codigo",INDIRECT("v_buffer_hist_hoy!$1:$1"),0)-1,100000,1),0)),"")</f>
        <v>0</v>
      </c>
      <c r="AG13" s="6">
        <f ca="1">IFERROR(INDEX(OFFSET(INDIRECT("v_buffer_hist_hoy!$A$1"),1,MATCH("buh_produccion",INDIRECT("v_buffer_hist_hoy!$1:$1"),0)-1,100000,1),MATCH(CLEAN(TABLATRANSFERENCIA[[#This Row],[CODIGO]]),OFFSET(INDIRECT("v_buffer_hist_hoy!$A$1"),1,MATCH("buh_codigo",INDIRECT("v_buffer_hist_hoy!$1:$1"),0)-1,100000,1),0)),"")</f>
        <v>0</v>
      </c>
      <c r="AH13" s="6">
        <f ca="1">IFERROR(INDEX(OFFSET(INDIRECT("v_buffer_hist_hoy!$A$1"),1,MATCH("buh_embarcado",INDIRECT("v_buffer_hist_hoy!$1:$1"),0)-1,100000,1),MATCH(CLEAN(TABLATRANSFERENCIA[[#This Row],[CODIGO]]),OFFSET(INDIRECT("v_buffer_hist_hoy!$A$1"),1,MATCH("buh_codigo",INDIRECT("v_buffer_hist_hoy!$1:$1"),0)-1,100000,1),0)),"")</f>
        <v>0</v>
      </c>
      <c r="AI13" s="6">
        <f ca="1">IFERROR(INDEX(OFFSET(INDIRECT("v_buffer_hist_hoy!$A$1"),1,MATCH("buh_comprometido",INDIRECT("v_buffer_hist_hoy!$1:$1"),0)-1,100000,1),MATCH(CLEAN(TABLATRANSFERENCIA[[#This Row],[CODIGO]]),OFFSET(INDIRECT("v_buffer_hist_hoy!$A$1"),1,MATCH("buh_codigo",INDIRECT("v_buffer_hist_hoy!$1:$1"),0)-1,100000,1),0)),"")</f>
        <v>0</v>
      </c>
      <c r="AJ13" s="6">
        <f ca="1">IFERROR(INDEX(OFFSET(INDIRECT("v_buffer_hist_hoy!$A$1"),1,MATCH("buh_backorder",INDIRECT("v_buffer_hist_hoy!$1:$1"),0)-1,100000,1),MATCH(CLEAN(TABLATRANSFERENCIA[[#This Row],[CODIGO]]),OFFSET(INDIRECT("v_buffer_hist_hoy!$A$1"),1,MATCH("buh_codigo",INDIRECT("v_buffer_hist_hoy!$1:$1"),0)-1,100000,1),0)),"")</f>
        <v>10</v>
      </c>
      <c r="AK13" s="6">
        <f ca="1">IFERROR(INDEX(OFFSET(INDIRECT("v_buffer_hist_hoy!$A$1"),1,MATCH("buh_inventario_proyectado",INDIRECT("v_buffer_hist_hoy!$1:$1"),0)-1,100000,1),MATCH(CLEAN(TABLATRANSFERENCIA[[#This Row],[CODIGO]]),OFFSET(INDIRECT("v_buffer_hist_hoy!$A$1"),1,MATCH("buh_codigo",INDIRECT("v_buffer_hist_hoy!$1:$1"),0)-1,100000,1),0)),"")</f>
        <v>16</v>
      </c>
      <c r="AL13" s="4">
        <f ca="1">IFERROR(INDEX(OFFSET(INDIRECT("v_buffer_hist_hoy!$A$1"),1,MATCH("buh_estado_inventario_proyectado",INDIRECT("v_buffer_hist_hoy!$1:$1"),0)-1,100000,1),MATCH(CLEAN(TABLATRANSFERENCIA[[#This Row],[CODIGO]]),OFFSET(INDIRECT("v_buffer_hist_hoy!$A$1"),1,MATCH("buh_codigo",INDIRECT("v_buffer_hist_hoy!$1:$1"),0)-1,100000,1),0)),"")</f>
        <v>0.33</v>
      </c>
      <c r="AM13" s="6" t="str">
        <f ca="1">IFERROR(INDEX(OFFSET(INDIRECT("v_buffer_hist_hoy!$A$1"),1,MATCH("buh_color_inventario_proyectado",INDIRECT("v_buffer_hist_hoy!$1:$1"),0)-1,100000,1),MATCH(CLEAN(TABLATRANSFERENCIA[[#This Row],[CODIGO]]),OFFSET(INDIRECT("v_buffer_hist_hoy!$A$1"),1,MATCH("buh_codigo",INDIRECT("v_buffer_hist_hoy!$1:$1"),0)-1,100000,1),0)),"")</f>
        <v>A</v>
      </c>
      <c r="AN13" s="6">
        <f ca="1">IFERROR(INDEX(OFFSET(INDIRECT("v_buffer_hist_hoy!$A$1"),1,MATCH("buh_pedido_minimo",INDIRECT("v_buffer_hist_hoy!$1:$1"),0)-1,100000,1),MATCH(CLEAN(TABLATRANSFERENCIA[[#This Row],[CODIGO]]),OFFSET(INDIRECT("v_buffer_hist_hoy!$A$1"),1,MATCH("buh_codigo",INDIRECT("v_buffer_hist_hoy!$1:$1"),0)-1,100000,1),0)),"")</f>
        <v>0</v>
      </c>
      <c r="AO13" s="6">
        <f ca="1">IFERROR(INDEX(OFFSET(INDIRECT("v_buffer_hist_hoy!$A$1"),1,MATCH("buh_pedido_minimo_grupo",INDIRECT("v_buffer_hist_hoy!$1:$1"),0)-1,100000,1),MATCH(CLEAN(TABLATRANSFERENCIA[[#This Row],[CODIGO]]),OFFSET(INDIRECT("v_buffer_hist_hoy!$A$1"),1,MATCH("buh_codigo",INDIRECT("v_buffer_hist_hoy!$1:$1"),0)-1,100000,1),0)),"")</f>
        <v>0</v>
      </c>
      <c r="AP13" s="6">
        <f ca="1">IFERROR(INDEX(OFFSET(INDIRECT("v_buffer_hist_hoy!$A$1"),1,MATCH("buh_unidad_empaque",INDIRECT("v_buffer_hist_hoy!$1:$1"),0)-1,100000,1),MATCH(CLEAN(TABLATRANSFERENCIA[[#This Row],[CODIGO]]),OFFSET(INDIRECT("v_buffer_hist_hoy!$A$1"),1,MATCH("buh_codigo",INDIRECT("v_buffer_hist_hoy!$1:$1"),0)-1,100000,1),0)),"")</f>
        <v>5</v>
      </c>
      <c r="AQ13" s="6">
        <f ca="1">IFERROR(INDEX(OFFSET(INDIRECT("v_buffer_hist_hoy!$A$1"),1,MATCH("buh_pedido_promedio",INDIRECT("v_buffer_hist_hoy!$1:$1"),0)-1,100000,1),MATCH(CLEAN(TABLATRANSFERENCIA[[#This Row],[CODIGO]]),OFFSET(INDIRECT("v_buffer_hist_hoy!$A$1"),1,MATCH("buh_codigo",INDIRECT("v_buffer_hist_hoy!$1:$1"),0)-1,100000,1),0)),"")</f>
        <v>7</v>
      </c>
      <c r="AR13" s="6">
        <f ca="1">IFERROR(INDEX(OFFSET(INDIRECT("v_buffer_hist_hoy!$A$1"),1,MATCH("buh_cobertura_buffer",INDIRECT("v_buffer_hist_hoy!$1:$1"),0)-1,100000,1),MATCH(CLEAN(TABLATRANSFERENCIA[[#This Row],[CODIGO]]),OFFSET(INDIRECT("v_buffer_hist_hoy!$A$1"),1,MATCH("buh_codigo",INDIRECT("v_buffer_hist_hoy!$1:$1"),0)-1,100000,1),0)),"")</f>
        <v>0</v>
      </c>
      <c r="AS13" s="6">
        <f ca="1">IFERROR(INDEX(OFFSET(INDIRECT("v_buffer_hist_hoy!$A$1"),1,MATCH("buh_cobertura_inventario_proyectado",INDIRECT("v_buffer_hist_hoy!$1:$1"),0)-1,100000,1),MATCH(CLEAN(TABLATRANSFERENCIA[[#This Row],[CODIGO]]),OFFSET(INDIRECT("v_buffer_hist_hoy!$A$1"),1,MATCH("buh_codigo",INDIRECT("v_buffer_hist_hoy!$1:$1"),0)-1,100000,1),0)),"")</f>
        <v>0</v>
      </c>
      <c r="AT13" s="6">
        <f ca="1">IFERROR(INDEX(OFFSET(INDIRECT("v_buffer_hist_hoy!$A$1"),1,MATCH("buh_cobertura_pedido_minimo",INDIRECT("v_buffer_hist_hoy!$1:$1"),0)-1,100000,1),MATCH(CLEAN(TABLATRANSFERENCIA[[#This Row],[CODIGO]]),OFFSET(INDIRECT("v_buffer_hist_hoy!$A$1"),1,MATCH("buh_codigo",INDIRECT("v_buffer_hist_hoy!$1:$1"),0)-1,100000,1),0)),"")</f>
        <v>0</v>
      </c>
      <c r="AU13" s="6">
        <f ca="1">IFERROR(INDEX(OFFSET(INDIRECT("v_buffer_hist_hoy!$A$1"),1,MATCH("buh_dias_desabastecimiento",INDIRECT("v_buffer_hist_hoy!$1:$1"),0)-1,100000,1),MATCH(CLEAN(TABLATRANSFERENCIA[[#This Row],[CODIGO]]),OFFSET(INDIRECT("v_buffer_hist_hoy!$A$1"),1,MATCH("buh_codigo",INDIRECT("v_buffer_hist_hoy!$1:$1"),0)-1,100000,1),0)),"")</f>
        <v>0</v>
      </c>
      <c r="AV13" s="6">
        <f t="array" ref="AV13">IFERROR(INDEX(Datos_Consumo[CANTIDAD],MATCH(TABLATRANSFERENCIA[[#This Row],[CODIGO]]&amp;TABLATRANSFERENCIA[[#Headers],[Columna1]],Datos_Consumo[CODIGO]&amp;Datos_Consumo[FECHA_FORMATO],0)),0)</f>
        <v>0</v>
      </c>
      <c r="AW13" s="6">
        <f t="array" ref="AW13">IFERROR(INDEX(Datos_Consumo[CANTIDAD],MATCH(TABLATRANSFERENCIA[[#This Row],[CODIGO]]&amp;TABLATRANSFERENCIA[[#Headers],[Columna2]],Datos_Consumo[CODIGO]&amp;Datos_Consumo[FECHA_FORMATO],0)),0)</f>
        <v>0</v>
      </c>
      <c r="AX13" s="6">
        <f t="array" ref="AX13">IFERROR(INDEX(Datos_Consumo[CANTIDAD],MATCH(TABLATRANSFERENCIA[[#This Row],[CODIGO]]&amp;TABLATRANSFERENCIA[[#Headers],[Columna3]],Datos_Consumo[CODIGO]&amp;Datos_Consumo[FECHA_FORMATO],0)),0)</f>
        <v>0</v>
      </c>
      <c r="AY13" s="6">
        <f t="array" ref="AY13">IFERROR(INDEX(Datos_Consumo[CANTIDAD],MATCH(TABLATRANSFERENCIA[[#This Row],[CODIGO]]&amp;TABLATRANSFERENCIA[[#Headers],[Columna4]],Datos_Consumo[CODIGO]&amp;Datos_Consumo[FECHA_FORMATO],0)),0)</f>
        <v>0</v>
      </c>
      <c r="AZ13" s="6">
        <f t="array" ref="AZ13">IFERROR(INDEX(Datos_Consumo[CANTIDAD],MATCH(TABLATRANSFERENCIA[[#This Row],[CODIGO]]&amp;TABLATRANSFERENCIA[[#Headers],[Columna5]],Datos_Consumo[CODIGO]&amp;Datos_Consumo[FECHA_FORMATO],0)),0)</f>
        <v>0</v>
      </c>
      <c r="BA13" s="6">
        <f t="array" ref="BA13">IFERROR(INDEX(Datos_Consumo[CANTIDAD],MATCH(TABLATRANSFERENCIA[[#This Row],[CODIGO]]&amp;TABLATRANSFERENCIA[[#Headers],[Columna6]],Datos_Consumo[CODIGO]&amp;Datos_Consumo[FECHA_FORMATO],0)),0)</f>
        <v>0</v>
      </c>
      <c r="BB13" s="56">
        <f ca="1">IFERROR(INDEX(OFFSET(INDIRECT("v_buffer_hist_hoy!$A$1"),1,MATCH("buh_ultima_transferencia_ini",INDIRECT("v_buffer_hist_hoy!$1:$1"),0)-1,100000,1),MATCH(CLEAN(TABLATRANSFERENCIA[[#This Row],[CODIGO]]),OFFSET(INDIRECT("v_buffer_hist_hoy!$A$1"),1,MATCH("buh_codigo",INDIRECT("v_buffer_hist_hoy!$1:$1"),0)-1,100000,1),0)),"")</f>
        <v>0</v>
      </c>
      <c r="BC13" s="56">
        <f ca="1">IFERROR(INDEX(OFFSET(INDIRECT("v_buffer_hist_hoy!$A$1"),1,MATCH("buh_ultima_transferencia_fin",INDIRECT("v_buffer_hist_hoy!$1:$1"),0)-1,100000,1),MATCH(CLEAN(TABLATRANSFERENCIA[[#This Row],[CODIGO]]),OFFSET(INDIRECT("v_buffer_hist_hoy!$A$1"),1,MATCH("buh_codigo",INDIRECT("v_buffer_hist_hoy!$1:$1"),0)-1,100000,1),0)),"")</f>
        <v>0</v>
      </c>
      <c r="BD13" s="50" t="s">
        <v>7725</v>
      </c>
      <c r="BE13" s="55"/>
      <c r="BF13" s="51"/>
      <c r="BG1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 s="51"/>
      <c r="BM13" s="46">
        <f ca="1">IFERROR(TABLATRANSFERENCIA[[#This Row],[REQUERIM]]/TABLATRANSFERENCIA[[#This Row],[PEDIDO PROMEDIO]],0)</f>
        <v>1.4285714285714286</v>
      </c>
      <c r="BN13" s="51"/>
      <c r="BO13" s="59"/>
      <c r="BP13" s="3" t="str">
        <f>IF(TABLATRANSFERENCIA[[#This Row],[RECIBIDO]]&lt;&gt;"",0,IF(TABLATRANSFERENCIA[[#This Row],[DESPACHO]]&lt;&gt;"",TABLATRANSFERENCIA[[#This Row],[DESPACHO]],TABLATRANSFERENCIA[[#This Row],[REQUERIM]]))</f>
        <v>10</v>
      </c>
      <c r="BQ13" s="50"/>
      <c r="BR13" s="50"/>
      <c r="BS13" s="50" t="str">
        <f t="shared" si="0"/>
        <v>N</v>
      </c>
      <c r="BT13" s="51">
        <f t="array" aca="1" ref="BT13" ca="1">IF(SUM(--(TABLATRANSFERENCIA[[#This Row],[CODIGO GENERICO]]=TABLATRANSFERENCIA[CODIGO GENERICO])*TABLATRANSFERENCIA[REQUERIM])&lt;TABLATRANSFERENCIA[[#This Row],[PEDIDO MIN GRUPO]],1,0)</f>
        <v>0</v>
      </c>
      <c r="BU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 s="51">
        <f ca="1">IFERROR(INDEX(OFFSET(INDIRECT("v_buffer_hist_hoy!$A$1"),1,MATCH("buh_zona_amarilla",INDIRECT("v_buffer_hist_hoy!$1:$1"),0)-1,100000,1),MATCH(CLEAN(TABLATRANSFERENCIA[[#This Row],[CODIGO]]),OFFSET(INDIRECT("v_buffer_hist_hoy!$A$1"),1,MATCH("buh_codigo",INDIRECT("v_buffer_hist_hoy!$1:$1"),0)-1,100000,1),0)),"")</f>
        <v>16</v>
      </c>
      <c r="BW13" s="51">
        <f ca="1">IFERROR(INDEX(OFFSET(INDIRECT("v_buffer_hist_hoy!$A$1"),1,MATCH("buh_zona_roja",INDIRECT("v_buffer_hist_hoy!$1:$1"),0)-1,100000,1),MATCH(CLEAN(TABLATRANSFERENCIA[[#This Row],[CODIGO]]),OFFSET(INDIRECT("v_buffer_hist_hoy!$A$1"),1,MATCH("buh_codigo",INDIRECT("v_buffer_hist_hoy!$1:$1"),0)-1,100000,1),0)),"")</f>
        <v>8</v>
      </c>
    </row>
    <row r="14" spans="1:75" hidden="1" x14ac:dyDescent="0.25">
      <c r="A14" s="54" t="s">
        <v>1630</v>
      </c>
      <c r="B14" s="3" t="str">
        <f ca="1">IFERROR(INDEX(OFFSET(INDIRECT("v_buffer_hist_hoy!$A$1"),1,MATCH("pro_descripcion",INDIRECT("v_buffer_hist_hoy!$1:$1"),0)-1,100000,1),MATCH(CLEAN(TABLATRANSFERENCIA[[#This Row],[CODIGO]]),OFFSET(INDIRECT("v_buffer_hist_hoy!$A$1"),1,MATCH("buh_codigo",INDIRECT("v_buffer_hist_hoy!$1:$1"),0)-1,100000,1),0)),"")</f>
        <v>BARRA 30CM 12"  PPT2400 (7110)</v>
      </c>
      <c r="C14" s="3" t="str">
        <f ca="1">IFERROR(INDEX(OFFSET(INDIRECT("v_buffer_hist_hoy!$A$1"),1,MATCH("buh_codigo_generico",INDIRECT("v_buffer_hist_hoy!$1:$1"),0)-1,100000,1),MATCH(CLEAN(TABLATRANSFERENCIA[[#This Row],[CODIGO]]),OFFSET(INDIRECT("v_buffer_hist_hoy!$A$1"),1,MATCH("buh_codigo",INDIRECT("v_buffer_hist_hoy!$1:$1"),0)-1,100000,1),0)),"")</f>
        <v>0</v>
      </c>
      <c r="D14" s="3" t="str">
        <f ca="1">IFERROR(INDEX(OFFSET(INDIRECT("v_buffer_hist_hoy!$A$1"),1,MATCH("buh_codigo_vinculado",INDIRECT("v_buffer_hist_hoy!$1:$1"),0)-1,100000,1),MATCH(CLEAN(TABLATRANSFERENCIA[[#This Row],[CODIGO]]),OFFSET(INDIRECT("v_buffer_hist_hoy!$A$1"),1,MATCH("buh_codigo",INDIRECT("v_buffer_hist_hoy!$1:$1"),0)-1,100000,1),0)),"")</f>
        <v>EC-12A0CD3744</v>
      </c>
      <c r="E14" s="3" t="str">
        <f ca="1">IFERROR(INDEX(OFFSET(INDIRECT("v_buffer_hist_hoy!$A$1"),1,MATCH("pro_linea",INDIRECT("v_buffer_hist_hoy!$1:$1"),0)-1,100000,1),MATCH(CLEAN(TABLATRANSFERENCIA[[#This Row],[CODIGO]]),OFFSET(INDIRECT("v_buffer_hist_hoy!$A$1"),1,MATCH("buh_codigo",INDIRECT("v_buffer_hist_hoy!$1:$1"),0)-1,100000,1),0)),"")</f>
        <v>AGROFORESTAL</v>
      </c>
      <c r="F14" s="3">
        <f ca="1">IFERROR(INDEX(OFFSET(INDIRECT("v_buffer_hist_hoy!$A$1"),1,MATCH("pro_sublinea",INDIRECT("v_buffer_hist_hoy!$1:$1"),0)-1,100000,1),MATCH(CLEAN(TABLATRANSFERENCIA[[#This Row],[CODIGO]]),OFFSET(INDIRECT("v_buffer_hist_hoy!$A$1"),1,MATCH("buh_codigo",INDIRECT("v_buffer_hist_hoy!$1:$1"),0)-1,100000,1),0)),"")</f>
        <v>0</v>
      </c>
      <c r="G14" s="3" t="str">
        <f ca="1">IFERROR(INDEX(OFFSET(INDIRECT("v_buffer_hist_hoy!$A$1"),1,MATCH("pro_grupo",INDIRECT("v_buffer_hist_hoy!$1:$1"),0)-1,100000,1),MATCH(CLEAN(TABLATRANSFERENCIA[[#This Row],[CODIGO]]),OFFSET(INDIRECT("v_buffer_hist_hoy!$A$1"),1,MATCH("buh_codigo",INDIRECT("v_buffer_hist_hoy!$1:$1"),0)-1,100000,1),0)),"")</f>
        <v>PODADORA DE ALTURA</v>
      </c>
      <c r="H14" s="3">
        <f ca="1">IFERROR(INDEX(OFFSET(INDIRECT("v_buffer_hist_hoy!$A$1"),1,MATCH("pro_familia",INDIRECT("v_buffer_hist_hoy!$1:$1"),0)-1,100000,1),MATCH(CLEAN(TABLATRANSFERENCIA[[#This Row],[CODIGO]]),OFFSET(INDIRECT("v_buffer_hist_hoy!$A$1"),1,MATCH("buh_codigo",INDIRECT("v_buffer_hist_hoy!$1:$1"),0)-1,100000,1),0)),"")</f>
        <v>0</v>
      </c>
      <c r="I14" s="3">
        <f ca="1">IFERROR(INDEX(OFFSET(INDIRECT("v_buffer_hist_hoy!$A$1"),1,MATCH("pro_subfamilia",INDIRECT("v_buffer_hist_hoy!$1:$1"),0)-1,100000,1),MATCH(CLEAN(TABLATRANSFERENCIA[[#This Row],[CODIGO]]),OFFSET(INDIRECT("v_buffer_hist_hoy!$A$1"),1,MATCH("buh_codigo",INDIRECT("v_buffer_hist_hoy!$1:$1"),0)-1,100000,1),0)),"")</f>
        <v>0</v>
      </c>
      <c r="J14" s="3" t="str">
        <f ca="1">IFERROR(INDEX(OFFSET(INDIRECT("v_buffer_hist_hoy!$A$1"),1,MATCH("pro_categoria",INDIRECT("v_buffer_hist_hoy!$1:$1"),0)-1,100000,1),MATCH(CLEAN(TABLATRANSFERENCIA[[#This Row],[CODIGO]]),OFFSET(INDIRECT("v_buffer_hist_hoy!$A$1"),1,MATCH("buh_codigo",INDIRECT("v_buffer_hist_hoy!$1:$1"),0)-1,100000,1),0)),"")</f>
        <v>UTILITARIOS AGROFORESTALES</v>
      </c>
      <c r="K14" s="3">
        <f ca="1">IFERROR(INDEX(OFFSET(INDIRECT("v_buffer_hist_hoy!$A$1"),1,MATCH("pro_tipo",INDIRECT("v_buffer_hist_hoy!$1:$1"),0)-1,100000,1),MATCH(CLEAN(TABLATRANSFERENCIA[[#This Row],[CODIGO]]),OFFSET(INDIRECT("v_buffer_hist_hoy!$A$1"),1,MATCH("buh_codigo",INDIRECT("v_buffer_hist_hoy!$1:$1"),0)-1,100000,1),0)),"")</f>
        <v>0</v>
      </c>
      <c r="L14" s="3" t="str">
        <f ca="1">IFERROR(INDEX(OFFSET(INDIRECT("v_buffer_hist_hoy!$A$1"),1,MATCH("pro_marca",INDIRECT("v_buffer_hist_hoy!$1:$1"),0)-1,100000,1),MATCH(CLEAN(TABLATRANSFERENCIA[[#This Row],[CODIGO]]),OFFSET(INDIRECT("v_buffer_hist_hoy!$A$1"),1,MATCH("buh_codigo",INDIRECT("v_buffer_hist_hoy!$1:$1"),0)-1,100000,1),0)),"")</f>
        <v>ECHO</v>
      </c>
      <c r="M14" s="3">
        <f ca="1">IFERROR(INDEX(OFFSET(INDIRECT("v_buffer_hist_hoy!$A$1"),1,MATCH("pro_modelo",INDIRECT("v_buffer_hist_hoy!$1:$1"),0)-1,100000,1),MATCH(CLEAN(TABLATRANSFERENCIA[[#This Row],[CODIGO]]),OFFSET(INDIRECT("v_buffer_hist_hoy!$A$1"),1,MATCH("buh_codigo",INDIRECT("v_buffer_hist_hoy!$1:$1"),0)-1,100000,1),0)),"")</f>
        <v>0</v>
      </c>
      <c r="N14" s="3">
        <f ca="1">IFERROR(INDEX(OFFSET(INDIRECT("v_buffer_hist_hoy!$A$1"),1,MATCH("pro_cat_management",INDIRECT("v_buffer_hist_hoy!$1:$1"),0)-1,100000,1),MATCH(CLEAN(TABLATRANSFERENCIA[[#This Row],[CODIGO]]),OFFSET(INDIRECT("v_buffer_hist_hoy!$A$1"),1,MATCH("buh_codigo",INDIRECT("v_buffer_hist_hoy!$1:$1"),0)-1,100000,1),0)),"")</f>
        <v>0</v>
      </c>
      <c r="O14" s="5" t="str">
        <f ca="1">IFERROR(INDEX(OFFSET(INDIRECT("v_buffer_hist_hoy!$A$1"),1,MATCH("buh_estatus",INDIRECT("v_buffer_hist_hoy!$1:$1"),0)-1,100000,1),MATCH(CLEAN(TABLATRANSFERENCIA[[#This Row],[CODIGO]]),OFFSET(INDIRECT("v_buffer_hist_hoy!$A$1"),1,MATCH("buh_codigo",INDIRECT("v_buffer_hist_hoy!$1:$1"),0)-1,100000,1),0)),"")</f>
        <v>0</v>
      </c>
      <c r="P14" s="5">
        <f ca="1">IFERROR(INDEX(OFFSET(INDIRECT("v_buffer_hist_hoy!$A$1"),1,MATCH("buh_ctv",INDIRECT("v_buffer_hist_hoy!$1:$1"),0)-1,100000,1),MATCH(CLEAN(TABLATRANSFERENCIA[[#This Row],[CODIGO]]),OFFSET(INDIRECT("v_buffer_hist_hoy!$A$1"),1,MATCH("buh_codigo",INDIRECT("v_buffer_hist_hoy!$1:$1"),0)-1,100000,1),0)),"")</f>
        <v>12</v>
      </c>
      <c r="Q14" s="5">
        <f ca="1">IFERROR(INDEX(OFFSET(INDIRECT("v_buffer_hist_hoy!$A$1"),1,MATCH("buh_pv",INDIRECT("v_buffer_hist_hoy!$1:$1"),0)-1,100000,1),MATCH(CLEAN(TABLATRANSFERENCIA[[#This Row],[CODIGO]]),OFFSET(INDIRECT("v_buffer_hist_hoy!$A$1"),1,MATCH("buh_codigo",INDIRECT("v_buffer_hist_hoy!$1:$1"),0)-1,100000,1),0)),"")</f>
        <v>29</v>
      </c>
      <c r="R14" s="46">
        <f ca="1">IFERROR(INDEX(OFFSET(INDIRECT("v_buffer_hist_hoy!$A$1"),1,MATCH("buh_roi_pasado",INDIRECT("v_buffer_hist_hoy!$1:$1"),0)-1,100000,1),MATCH(CLEAN(TABLATRANSFERENCIA[[#This Row],[CODIGO]]),OFFSET(INDIRECT("v_buffer_hist_hoy!$A$1"),1,MATCH("buh_codigo",INDIRECT("v_buffer_hist_hoy!$1:$1"),0)-1,100000,1),0)),"")</f>
        <v>0</v>
      </c>
      <c r="S14" s="46">
        <f ca="1">IFERROR(INDEX(OFFSET(INDIRECT("v_buffer_hist_hoy!$A$1"),1,MATCH("buh_roi_proyectado",INDIRECT("v_buffer_hist_hoy!$1:$1"),0)-1,100000,1),MATCH(CLEAN(TABLATRANSFERENCIA[[#This Row],[CODIGO]]),OFFSET(INDIRECT("v_buffer_hist_hoy!$A$1"),1,MATCH("buh_codigo",INDIRECT("v_buffer_hist_hoy!$1:$1"),0)-1,100000,1),0)),"")</f>
        <v>6.18</v>
      </c>
      <c r="T14" s="46">
        <f ca="1">IFERROR(INDEX(OFFSET(INDIRECT("v_buffer_hist_hoy!$A$1"),1,MATCH("buh_velocity",INDIRECT("v_buffer_hist_hoy!$1:$1"),0)-1,100000,1),MATCH(CLEAN(TABLATRANSFERENCIA[[#This Row],[CODIGO]]),OFFSET(INDIRECT("v_buffer_hist_hoy!$A$1"),1,MATCH("buh_codigo",INDIRECT("v_buffer_hist_hoy!$1:$1"),0)-1,100000,1),0)),"")</f>
        <v>0</v>
      </c>
      <c r="U14" s="46">
        <f ca="1">IFERROR(INDEX(OFFSET(INDIRECT("v_buffer_hist_hoy!$A$1"),1,MATCH("buh_nivel_servicio",INDIRECT("v_buffer_hist_hoy!$1:$1"),0)-1,100000,1),MATCH(CLEAN(TABLATRANSFERENCIA[[#This Row],[CODIGO]]),OFFSET(INDIRECT("v_buffer_hist_hoy!$A$1"),1,MATCH("buh_codigo",INDIRECT("v_buffer_hist_hoy!$1:$1"),0)-1,100000,1),0)),"")</f>
        <v>1</v>
      </c>
      <c r="V14" s="49" t="str">
        <f ca="1">IFERROR(INDEX(OFFSET(INDIRECT("v_buffer_hist_hoy!$A$1"),1,MATCH("pro_nombre",INDIRECT("v_buffer_hist_hoy!$1:$1"),0)-1,100000,1),MATCH(CLEAN(TABLATRANSFERENCIA[[#This Row],[CODIGO]]),OFFSET(INDIRECT("v_buffer_hist_hoy!$A$1"),1,MATCH("buh_codigo",INDIRECT("v_buffer_hist_hoy!$1:$1"),0)-1,100000,1),0)),"")</f>
        <v>Echo</v>
      </c>
      <c r="W14" s="49" t="str">
        <f ca="1">IFERROR(INDEX(OFFSET(INDIRECT("v_buffer_hist_hoy!$A$1"),1,MATCH("pre_nombre",INDIRECT("v_buffer_hist_hoy!$1:$1"),0)-1,100000,1),MATCH(CLEAN(TABLATRANSFERENCIA[[#This Row],[CODIGO]]),OFFSET(INDIRECT("v_buffer_hist_hoy!$A$1"),1,MATCH("buh_codigo",INDIRECT("v_buffer_hist_hoy!$1:$1"),0)-1,100000,1),0)),"")</f>
        <v>USA</v>
      </c>
      <c r="X14" s="51">
        <f ca="1">IFERROR(INDEX(OFFSET(INDIRECT("v_buffer_hist_hoy!$A$1"),1,MATCH("buh_tiempo_suministro",INDIRECT("v_buffer_hist_hoy!$1:$1"),0)-1,100000,1),MATCH(CLEAN(TABLATRANSFERENCIA[[#This Row],[CODIGO]]),OFFSET(INDIRECT("v_buffer_hist_hoy!$A$1"),1,MATCH("buh_codigo",INDIRECT("v_buffer_hist_hoy!$1:$1"),0)-1,100000,1),0)),"")</f>
        <v>8</v>
      </c>
      <c r="Y14" s="51">
        <f ca="1">IFERROR(INDEX(OFFSET(INDIRECT("v_buffer_hist_hoy!$A$1"),1,MATCH("buh_frecuencia_reposicion",INDIRECT("v_buffer_hist_hoy!$1:$1"),0)-1,100000,1),MATCH(CLEAN(TABLATRANSFERENCIA[[#This Row],[CODIGO]]),OFFSET(INDIRECT("v_buffer_hist_hoy!$A$1"),1,MATCH("buh_codigo",INDIRECT("v_buffer_hist_hoy!$1:$1"),0)-1,100000,1),0)),"")</f>
        <v>3</v>
      </c>
      <c r="Z14" s="6">
        <f ca="1">IFERROR(INDEX(OFFSET(INDIRECT("v_buffer_hist_hoy!$A$1"),1,MATCH("buh_buffer_actual",INDIRECT("v_buffer_hist_hoy!$1:$1"),0)-1,100000,1),MATCH(CLEAN(TABLATRANSFERENCIA[[#This Row],[CODIGO]]),OFFSET(INDIRECT("v_buffer_hist_hoy!$A$1"),1,MATCH("buh_codigo",INDIRECT("v_buffer_hist_hoy!$1:$1"),0)-1,100000,1),0)),"")</f>
        <v>15</v>
      </c>
      <c r="AA14" s="6">
        <f ca="1">IFERROR(INDEX(OFFSET(INDIRECT("v_buffer_hist_hoy!$A$1"),1,MATCH("buh_inventario_proveedor",INDIRECT("v_buffer_hist_hoy!$1:$1"),0)-1,100000,1),MATCH(CLEAN(TABLATRANSFERENCIA[[#This Row],[CODIGO]]),OFFSET(INDIRECT("v_buffer_hist_hoy!$A$1"),1,MATCH("buh_codigo",INDIRECT("v_buffer_hist_hoy!$1:$1"),0)-1,100000,1),0)),"")</f>
        <v>1000000000</v>
      </c>
      <c r="AB14" s="6">
        <f ca="1">IFERROR(INDEX(OFFSET(INDIRECT("v_buffer_hist_hoy!$A$1"),1,MATCH("buh_inventario_fisico",INDIRECT("v_buffer_hist_hoy!$1:$1"),0)-1,100000,1),MATCH(CLEAN(TABLATRANSFERENCIA[[#This Row],[CODIGO]]),OFFSET(INDIRECT("v_buffer_hist_hoy!$A$1"),1,MATCH("buh_codigo",INDIRECT("v_buffer_hist_hoy!$1:$1"),0)-1,100000,1),0)),"")</f>
        <v>3</v>
      </c>
      <c r="AC14" s="4">
        <f ca="1">IFERROR(INDEX(OFFSET(INDIRECT("v_buffer_hist_hoy!$A$1"),1,MATCH("buh_estado_inventario_fisico",INDIRECT("v_buffer_hist_hoy!$1:$1"),0)-1,100000,1),MATCH(CLEAN(TABLATRANSFERENCIA[[#This Row],[CODIGO]]),OFFSET(INDIRECT("v_buffer_hist_hoy!$A$1"),1,MATCH("buh_codigo",INDIRECT("v_buffer_hist_hoy!$1:$1"),0)-1,100000,1),0)),"")</f>
        <v>0.8</v>
      </c>
      <c r="AD14" s="6" t="str">
        <f ca="1">IFERROR(INDEX(OFFSET(INDIRECT("v_buffer_hist_hoy!$A$1"),1,MATCH("buh_color_inventario_fisico",INDIRECT("v_buffer_hist_hoy!$1:$1"),0)-1,100000,1),MATCH(CLEAN(TABLATRANSFERENCIA[[#This Row],[CODIGO]]),OFFSET(INDIRECT("v_buffer_hist_hoy!$A$1"),1,MATCH("buh_codigo",INDIRECT("v_buffer_hist_hoy!$1:$1"),0)-1,100000,1),0)),"")</f>
        <v>R</v>
      </c>
      <c r="AE14" s="6">
        <f ca="1">IFERROR(INDEX(OFFSET(INDIRECT("v_buffer_hist_hoy!$A$1"),1,MATCH("buh_transito",INDIRECT("v_buffer_hist_hoy!$1:$1"),0)-1,100000,1),MATCH(CLEAN(TABLATRANSFERENCIA[[#This Row],[CODIGO]]),OFFSET(INDIRECT("v_buffer_hist_hoy!$A$1"),1,MATCH("buh_codigo",INDIRECT("v_buffer_hist_hoy!$1:$1"),0)-1,100000,1),0)),"")</f>
        <v>5</v>
      </c>
      <c r="AF14" s="6">
        <f ca="1">IFERROR(INDEX(OFFSET(INDIRECT("v_buffer_hist_hoy!$A$1"),1,MATCH("buh_negociacion",INDIRECT("v_buffer_hist_hoy!$1:$1"),0)-1,100000,1),MATCH(CLEAN(TABLATRANSFERENCIA[[#This Row],[CODIGO]]),OFFSET(INDIRECT("v_buffer_hist_hoy!$A$1"),1,MATCH("buh_codigo",INDIRECT("v_buffer_hist_hoy!$1:$1"),0)-1,100000,1),0)),"")</f>
        <v>0</v>
      </c>
      <c r="AG14" s="6">
        <f ca="1">IFERROR(INDEX(OFFSET(INDIRECT("v_buffer_hist_hoy!$A$1"),1,MATCH("buh_produccion",INDIRECT("v_buffer_hist_hoy!$1:$1"),0)-1,100000,1),MATCH(CLEAN(TABLATRANSFERENCIA[[#This Row],[CODIGO]]),OFFSET(INDIRECT("v_buffer_hist_hoy!$A$1"),1,MATCH("buh_codigo",INDIRECT("v_buffer_hist_hoy!$1:$1"),0)-1,100000,1),0)),"")</f>
        <v>0</v>
      </c>
      <c r="AH14" s="6">
        <f ca="1">IFERROR(INDEX(OFFSET(INDIRECT("v_buffer_hist_hoy!$A$1"),1,MATCH("buh_embarcado",INDIRECT("v_buffer_hist_hoy!$1:$1"),0)-1,100000,1),MATCH(CLEAN(TABLATRANSFERENCIA[[#This Row],[CODIGO]]),OFFSET(INDIRECT("v_buffer_hist_hoy!$A$1"),1,MATCH("buh_codigo",INDIRECT("v_buffer_hist_hoy!$1:$1"),0)-1,100000,1),0)),"")</f>
        <v>0</v>
      </c>
      <c r="AI14" s="6">
        <f ca="1">IFERROR(INDEX(OFFSET(INDIRECT("v_buffer_hist_hoy!$A$1"),1,MATCH("buh_comprometido",INDIRECT("v_buffer_hist_hoy!$1:$1"),0)-1,100000,1),MATCH(CLEAN(TABLATRANSFERENCIA[[#This Row],[CODIGO]]),OFFSET(INDIRECT("v_buffer_hist_hoy!$A$1"),1,MATCH("buh_codigo",INDIRECT("v_buffer_hist_hoy!$1:$1"),0)-1,100000,1),0)),"")</f>
        <v>0</v>
      </c>
      <c r="AJ14" s="6">
        <f ca="1">IFERROR(INDEX(OFFSET(INDIRECT("v_buffer_hist_hoy!$A$1"),1,MATCH("buh_backorder",INDIRECT("v_buffer_hist_hoy!$1:$1"),0)-1,100000,1),MATCH(CLEAN(TABLATRANSFERENCIA[[#This Row],[CODIGO]]),OFFSET(INDIRECT("v_buffer_hist_hoy!$A$1"),1,MATCH("buh_codigo",INDIRECT("v_buffer_hist_hoy!$1:$1"),0)-1,100000,1),0)),"")</f>
        <v>5</v>
      </c>
      <c r="AK14" s="6">
        <f ca="1">IFERROR(INDEX(OFFSET(INDIRECT("v_buffer_hist_hoy!$A$1"),1,MATCH("buh_inventario_proyectado",INDIRECT("v_buffer_hist_hoy!$1:$1"),0)-1,100000,1),MATCH(CLEAN(TABLATRANSFERENCIA[[#This Row],[CODIGO]]),OFFSET(INDIRECT("v_buffer_hist_hoy!$A$1"),1,MATCH("buh_codigo",INDIRECT("v_buffer_hist_hoy!$1:$1"),0)-1,100000,1),0)),"")</f>
        <v>13</v>
      </c>
      <c r="AL14" s="4">
        <f ca="1">IFERROR(INDEX(OFFSET(INDIRECT("v_buffer_hist_hoy!$A$1"),1,MATCH("buh_estado_inventario_proyectado",INDIRECT("v_buffer_hist_hoy!$1:$1"),0)-1,100000,1),MATCH(CLEAN(TABLATRANSFERENCIA[[#This Row],[CODIGO]]),OFFSET(INDIRECT("v_buffer_hist_hoy!$A$1"),1,MATCH("buh_codigo",INDIRECT("v_buffer_hist_hoy!$1:$1"),0)-1,100000,1),0)),"")</f>
        <v>0.13</v>
      </c>
      <c r="AM14" s="6" t="str">
        <f ca="1">IFERROR(INDEX(OFFSET(INDIRECT("v_buffer_hist_hoy!$A$1"),1,MATCH("buh_color_inventario_proyectado",INDIRECT("v_buffer_hist_hoy!$1:$1"),0)-1,100000,1),MATCH(CLEAN(TABLATRANSFERENCIA[[#This Row],[CODIGO]]),OFFSET(INDIRECT("v_buffer_hist_hoy!$A$1"),1,MATCH("buh_codigo",INDIRECT("v_buffer_hist_hoy!$1:$1"),0)-1,100000,1),0)),"")</f>
        <v>V</v>
      </c>
      <c r="AN14" s="6">
        <f ca="1">IFERROR(INDEX(OFFSET(INDIRECT("v_buffer_hist_hoy!$A$1"),1,MATCH("buh_pedido_minimo",INDIRECT("v_buffer_hist_hoy!$1:$1"),0)-1,100000,1),MATCH(CLEAN(TABLATRANSFERENCIA[[#This Row],[CODIGO]]),OFFSET(INDIRECT("v_buffer_hist_hoy!$A$1"),1,MATCH("buh_codigo",INDIRECT("v_buffer_hist_hoy!$1:$1"),0)-1,100000,1),0)),"")</f>
        <v>0</v>
      </c>
      <c r="AO14" s="6">
        <f ca="1">IFERROR(INDEX(OFFSET(INDIRECT("v_buffer_hist_hoy!$A$1"),1,MATCH("buh_pedido_minimo_grupo",INDIRECT("v_buffer_hist_hoy!$1:$1"),0)-1,100000,1),MATCH(CLEAN(TABLATRANSFERENCIA[[#This Row],[CODIGO]]),OFFSET(INDIRECT("v_buffer_hist_hoy!$A$1"),1,MATCH("buh_codigo",INDIRECT("v_buffer_hist_hoy!$1:$1"),0)-1,100000,1),0)),"")</f>
        <v>0</v>
      </c>
      <c r="AP14" s="6">
        <f ca="1">IFERROR(INDEX(OFFSET(INDIRECT("v_buffer_hist_hoy!$A$1"),1,MATCH("buh_unidad_empaque",INDIRECT("v_buffer_hist_hoy!$1:$1"),0)-1,100000,1),MATCH(CLEAN(TABLATRANSFERENCIA[[#This Row],[CODIGO]]),OFFSET(INDIRECT("v_buffer_hist_hoy!$A$1"),1,MATCH("buh_codigo",INDIRECT("v_buffer_hist_hoy!$1:$1"),0)-1,100000,1),0)),"")</f>
        <v>0</v>
      </c>
      <c r="AQ14" s="6">
        <f ca="1">IFERROR(INDEX(OFFSET(INDIRECT("v_buffer_hist_hoy!$A$1"),1,MATCH("buh_pedido_promedio",INDIRECT("v_buffer_hist_hoy!$1:$1"),0)-1,100000,1),MATCH(CLEAN(TABLATRANSFERENCIA[[#This Row],[CODIGO]]),OFFSET(INDIRECT("v_buffer_hist_hoy!$A$1"),1,MATCH("buh_codigo",INDIRECT("v_buffer_hist_hoy!$1:$1"),0)-1,100000,1),0)),"")</f>
        <v>4</v>
      </c>
      <c r="AR14" s="6">
        <f ca="1">IFERROR(INDEX(OFFSET(INDIRECT("v_buffer_hist_hoy!$A$1"),1,MATCH("buh_cobertura_buffer",INDIRECT("v_buffer_hist_hoy!$1:$1"),0)-1,100000,1),MATCH(CLEAN(TABLATRANSFERENCIA[[#This Row],[CODIGO]]),OFFSET(INDIRECT("v_buffer_hist_hoy!$A$1"),1,MATCH("buh_codigo",INDIRECT("v_buffer_hist_hoy!$1:$1"),0)-1,100000,1),0)),"")</f>
        <v>0</v>
      </c>
      <c r="AS14" s="6">
        <f ca="1">IFERROR(INDEX(OFFSET(INDIRECT("v_buffer_hist_hoy!$A$1"),1,MATCH("buh_cobertura_inventario_proyectado",INDIRECT("v_buffer_hist_hoy!$1:$1"),0)-1,100000,1),MATCH(CLEAN(TABLATRANSFERENCIA[[#This Row],[CODIGO]]),OFFSET(INDIRECT("v_buffer_hist_hoy!$A$1"),1,MATCH("buh_codigo",INDIRECT("v_buffer_hist_hoy!$1:$1"),0)-1,100000,1),0)),"")</f>
        <v>0</v>
      </c>
      <c r="AT14" s="6">
        <f ca="1">IFERROR(INDEX(OFFSET(INDIRECT("v_buffer_hist_hoy!$A$1"),1,MATCH("buh_cobertura_pedido_minimo",INDIRECT("v_buffer_hist_hoy!$1:$1"),0)-1,100000,1),MATCH(CLEAN(TABLATRANSFERENCIA[[#This Row],[CODIGO]]),OFFSET(INDIRECT("v_buffer_hist_hoy!$A$1"),1,MATCH("buh_codigo",INDIRECT("v_buffer_hist_hoy!$1:$1"),0)-1,100000,1),0)),"")</f>
        <v>0</v>
      </c>
      <c r="AU14" s="6">
        <f ca="1">IFERROR(INDEX(OFFSET(INDIRECT("v_buffer_hist_hoy!$A$1"),1,MATCH("buh_dias_desabastecimiento",INDIRECT("v_buffer_hist_hoy!$1:$1"),0)-1,100000,1),MATCH(CLEAN(TABLATRANSFERENCIA[[#This Row],[CODIGO]]),OFFSET(INDIRECT("v_buffer_hist_hoy!$A$1"),1,MATCH("buh_codigo",INDIRECT("v_buffer_hist_hoy!$1:$1"),0)-1,100000,1),0)),"")</f>
        <v>2</v>
      </c>
      <c r="AV14" s="6">
        <f t="array" ref="AV14">IFERROR(INDEX(Datos_Consumo[CANTIDAD],MATCH(TABLATRANSFERENCIA[[#This Row],[CODIGO]]&amp;TABLATRANSFERENCIA[[#Headers],[Columna1]],Datos_Consumo[CODIGO]&amp;Datos_Consumo[FECHA_FORMATO],0)),0)</f>
        <v>0</v>
      </c>
      <c r="AW14" s="6">
        <f t="array" ref="AW14">IFERROR(INDEX(Datos_Consumo[CANTIDAD],MATCH(TABLATRANSFERENCIA[[#This Row],[CODIGO]]&amp;TABLATRANSFERENCIA[[#Headers],[Columna2]],Datos_Consumo[CODIGO]&amp;Datos_Consumo[FECHA_FORMATO],0)),0)</f>
        <v>0</v>
      </c>
      <c r="AX14" s="6">
        <f t="array" ref="AX14">IFERROR(INDEX(Datos_Consumo[CANTIDAD],MATCH(TABLATRANSFERENCIA[[#This Row],[CODIGO]]&amp;TABLATRANSFERENCIA[[#Headers],[Columna3]],Datos_Consumo[CODIGO]&amp;Datos_Consumo[FECHA_FORMATO],0)),0)</f>
        <v>0</v>
      </c>
      <c r="AY14" s="6">
        <f t="array" ref="AY14">IFERROR(INDEX(Datos_Consumo[CANTIDAD],MATCH(TABLATRANSFERENCIA[[#This Row],[CODIGO]]&amp;TABLATRANSFERENCIA[[#Headers],[Columna4]],Datos_Consumo[CODIGO]&amp;Datos_Consumo[FECHA_FORMATO],0)),0)</f>
        <v>0</v>
      </c>
      <c r="AZ14" s="6">
        <f t="array" ref="AZ14">IFERROR(INDEX(Datos_Consumo[CANTIDAD],MATCH(TABLATRANSFERENCIA[[#This Row],[CODIGO]]&amp;TABLATRANSFERENCIA[[#Headers],[Columna5]],Datos_Consumo[CODIGO]&amp;Datos_Consumo[FECHA_FORMATO],0)),0)</f>
        <v>0</v>
      </c>
      <c r="BA14" s="6">
        <f t="array" ref="BA14">IFERROR(INDEX(Datos_Consumo[CANTIDAD],MATCH(TABLATRANSFERENCIA[[#This Row],[CODIGO]]&amp;TABLATRANSFERENCIA[[#Headers],[Columna6]],Datos_Consumo[CODIGO]&amp;Datos_Consumo[FECHA_FORMATO],0)),0)</f>
        <v>0</v>
      </c>
      <c r="BB14" s="56">
        <f ca="1">IFERROR(INDEX(OFFSET(INDIRECT("v_buffer_hist_hoy!$A$1"),1,MATCH("buh_ultima_transferencia_ini",INDIRECT("v_buffer_hist_hoy!$1:$1"),0)-1,100000,1),MATCH(CLEAN(TABLATRANSFERENCIA[[#This Row],[CODIGO]]),OFFSET(INDIRECT("v_buffer_hist_hoy!$A$1"),1,MATCH("buh_codigo",INDIRECT("v_buffer_hist_hoy!$1:$1"),0)-1,100000,1),0)),"")</f>
        <v>0</v>
      </c>
      <c r="BC14" s="56">
        <f ca="1">IFERROR(INDEX(OFFSET(INDIRECT("v_buffer_hist_hoy!$A$1"),1,MATCH("buh_ultima_transferencia_fin",INDIRECT("v_buffer_hist_hoy!$1:$1"),0)-1,100000,1),MATCH(CLEAN(TABLATRANSFERENCIA[[#This Row],[CODIGO]]),OFFSET(INDIRECT("v_buffer_hist_hoy!$A$1"),1,MATCH("buh_codigo",INDIRECT("v_buffer_hist_hoy!$1:$1"),0)-1,100000,1),0)),"")</f>
        <v>0</v>
      </c>
      <c r="BD14" s="50" t="s">
        <v>7724</v>
      </c>
      <c r="BE14" s="55"/>
      <c r="BF14" s="51"/>
      <c r="BG1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 s="51"/>
      <c r="BM14" s="46">
        <f ca="1">IFERROR(TABLATRANSFERENCIA[[#This Row],[REQUERIM]]/TABLATRANSFERENCIA[[#This Row],[PEDIDO PROMEDIO]],0)</f>
        <v>1.25</v>
      </c>
      <c r="BN14" s="51"/>
      <c r="BO14" s="59"/>
      <c r="BP14" s="3" t="str">
        <f>IF(TABLATRANSFERENCIA[[#This Row],[RECIBIDO]]&lt;&gt;"",0,IF(TABLATRANSFERENCIA[[#This Row],[DESPACHO]]&lt;&gt;"",TABLATRANSFERENCIA[[#This Row],[DESPACHO]],TABLATRANSFERENCIA[[#This Row],[REQUERIM]]))</f>
        <v>5</v>
      </c>
      <c r="BQ14" s="50"/>
      <c r="BR14" s="50"/>
      <c r="BS14" s="50" t="str">
        <f t="shared" si="0"/>
        <v>N</v>
      </c>
      <c r="BT14" s="51">
        <f t="array" aca="1" ref="BT14" ca="1">IF(SUM(--(TABLATRANSFERENCIA[[#This Row],[CODIGO GENERICO]]=TABLATRANSFERENCIA[CODIGO GENERICO])*TABLATRANSFERENCIA[REQUERIM])&lt;TABLATRANSFERENCIA[[#This Row],[PEDIDO MIN GRUPO]],1,0)</f>
        <v>0</v>
      </c>
      <c r="BU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4" s="51">
        <f ca="1">IFERROR(INDEX(OFFSET(INDIRECT("v_buffer_hist_hoy!$A$1"),1,MATCH("buh_zona_amarilla",INDIRECT("v_buffer_hist_hoy!$1:$1"),0)-1,100000,1),MATCH(CLEAN(TABLATRANSFERENCIA[[#This Row],[CODIGO]]),OFFSET(INDIRECT("v_buffer_hist_hoy!$A$1"),1,MATCH("buh_codigo",INDIRECT("v_buffer_hist_hoy!$1:$1"),0)-1,100000,1),0)),"")</f>
        <v>10</v>
      </c>
      <c r="BW14" s="51">
        <f ca="1">IFERROR(INDEX(OFFSET(INDIRECT("v_buffer_hist_hoy!$A$1"),1,MATCH("buh_zona_roja",INDIRECT("v_buffer_hist_hoy!$1:$1"),0)-1,100000,1),MATCH(CLEAN(TABLATRANSFERENCIA[[#This Row],[CODIGO]]),OFFSET(INDIRECT("v_buffer_hist_hoy!$A$1"),1,MATCH("buh_codigo",INDIRECT("v_buffer_hist_hoy!$1:$1"),0)-1,100000,1),0)),"")</f>
        <v>5</v>
      </c>
    </row>
    <row r="15" spans="1:75" hidden="1" x14ac:dyDescent="0.25">
      <c r="A15" s="54" t="s">
        <v>3151</v>
      </c>
      <c r="B15" s="3" t="str">
        <f ca="1">IFERROR(INDEX(OFFSET(INDIRECT("v_buffer_hist_hoy!$A$1"),1,MATCH("pro_descripcion",INDIRECT("v_buffer_hist_hoy!$1:$1"),0)-1,100000,1),MATCH(CLEAN(TABLATRANSFERENCIA[[#This Row],[CODIGO]]),OFFSET(INDIRECT("v_buffer_hist_hoy!$A$1"),1,MATCH("buh_codigo",INDIRECT("v_buffer_hist_hoy!$1:$1"),0)-1,100000,1),0)),"")</f>
        <v>DESMALEZADORA B450R (B450EMC)</v>
      </c>
      <c r="C15" s="3" t="str">
        <f ca="1">IFERROR(INDEX(OFFSET(INDIRECT("v_buffer_hist_hoy!$A$1"),1,MATCH("buh_codigo_generico",INDIRECT("v_buffer_hist_hoy!$1:$1"),0)-1,100000,1),MATCH(CLEAN(TABLATRANSFERENCIA[[#This Row],[CODIGO]]),OFFSET(INDIRECT("v_buffer_hist_hoy!$A$1"),1,MATCH("buh_codigo",INDIRECT("v_buffer_hist_hoy!$1:$1"),0)-1,100000,1),0)),"")</f>
        <v>0</v>
      </c>
      <c r="D15" s="3" t="str">
        <f ca="1">IFERROR(INDEX(OFFSET(INDIRECT("v_buffer_hist_hoy!$A$1"),1,MATCH("buh_codigo_vinculado",INDIRECT("v_buffer_hist_hoy!$1:$1"),0)-1,100000,1),MATCH(CLEAN(TABLATRANSFERENCIA[[#This Row],[CODIGO]]),OFFSET(INDIRECT("v_buffer_hist_hoy!$A$1"),1,MATCH("buh_codigo",INDIRECT("v_buffer_hist_hoy!$1:$1"),0)-1,100000,1),0)),"")</f>
        <v>EC-B450R</v>
      </c>
      <c r="E15" s="3" t="str">
        <f ca="1">IFERROR(INDEX(OFFSET(INDIRECT("v_buffer_hist_hoy!$A$1"),1,MATCH("pro_linea",INDIRECT("v_buffer_hist_hoy!$1:$1"),0)-1,100000,1),MATCH(CLEAN(TABLATRANSFERENCIA[[#This Row],[CODIGO]]),OFFSET(INDIRECT("v_buffer_hist_hoy!$A$1"),1,MATCH("buh_codigo",INDIRECT("v_buffer_hist_hoy!$1:$1"),0)-1,100000,1),0)),"")</f>
        <v>AGROFORESTAL</v>
      </c>
      <c r="F15" s="3">
        <f ca="1">IFERROR(INDEX(OFFSET(INDIRECT("v_buffer_hist_hoy!$A$1"),1,MATCH("pro_sublinea",INDIRECT("v_buffer_hist_hoy!$1:$1"),0)-1,100000,1),MATCH(CLEAN(TABLATRANSFERENCIA[[#This Row],[CODIGO]]),OFFSET(INDIRECT("v_buffer_hist_hoy!$A$1"),1,MATCH("buh_codigo",INDIRECT("v_buffer_hist_hoy!$1:$1"),0)-1,100000,1),0)),"")</f>
        <v>0</v>
      </c>
      <c r="G15" s="3" t="str">
        <f ca="1">IFERROR(INDEX(OFFSET(INDIRECT("v_buffer_hist_hoy!$A$1"),1,MATCH("pro_grupo",INDIRECT("v_buffer_hist_hoy!$1:$1"),0)-1,100000,1),MATCH(CLEAN(TABLATRANSFERENCIA[[#This Row],[CODIGO]]),OFFSET(INDIRECT("v_buffer_hist_hoy!$A$1"),1,MATCH("buh_codigo",INDIRECT("v_buffer_hist_hoy!$1:$1"),0)-1,100000,1),0)),"")</f>
        <v>MOTOGUADAÑA SHINDAIWA</v>
      </c>
      <c r="H15" s="3">
        <f ca="1">IFERROR(INDEX(OFFSET(INDIRECT("v_buffer_hist_hoy!$A$1"),1,MATCH("pro_familia",INDIRECT("v_buffer_hist_hoy!$1:$1"),0)-1,100000,1),MATCH(CLEAN(TABLATRANSFERENCIA[[#This Row],[CODIGO]]),OFFSET(INDIRECT("v_buffer_hist_hoy!$A$1"),1,MATCH("buh_codigo",INDIRECT("v_buffer_hist_hoy!$1:$1"),0)-1,100000,1),0)),"")</f>
        <v>0</v>
      </c>
      <c r="I15" s="3">
        <f ca="1">IFERROR(INDEX(OFFSET(INDIRECT("v_buffer_hist_hoy!$A$1"),1,MATCH("pro_subfamilia",INDIRECT("v_buffer_hist_hoy!$1:$1"),0)-1,100000,1),MATCH(CLEAN(TABLATRANSFERENCIA[[#This Row],[CODIGO]]),OFFSET(INDIRECT("v_buffer_hist_hoy!$A$1"),1,MATCH("buh_codigo",INDIRECT("v_buffer_hist_hoy!$1:$1"),0)-1,100000,1),0)),"")</f>
        <v>0</v>
      </c>
      <c r="J15" s="3" t="str">
        <f ca="1">IFERROR(INDEX(OFFSET(INDIRECT("v_buffer_hist_hoy!$A$1"),1,MATCH("pro_categoria",INDIRECT("v_buffer_hist_hoy!$1:$1"),0)-1,100000,1),MATCH(CLEAN(TABLATRANSFERENCIA[[#This Row],[CODIGO]]),OFFSET(INDIRECT("v_buffer_hist_hoy!$A$1"),1,MATCH("buh_codigo",INDIRECT("v_buffer_hist_hoy!$1:$1"),0)-1,100000,1),0)),"")</f>
        <v>DESMALEZADORAS SHINDAIWA</v>
      </c>
      <c r="K15" s="3">
        <f ca="1">IFERROR(INDEX(OFFSET(INDIRECT("v_buffer_hist_hoy!$A$1"),1,MATCH("pro_tipo",INDIRECT("v_buffer_hist_hoy!$1:$1"),0)-1,100000,1),MATCH(CLEAN(TABLATRANSFERENCIA[[#This Row],[CODIGO]]),OFFSET(INDIRECT("v_buffer_hist_hoy!$A$1"),1,MATCH("buh_codigo",INDIRECT("v_buffer_hist_hoy!$1:$1"),0)-1,100000,1),0)),"")</f>
        <v>0</v>
      </c>
      <c r="L15" s="3" t="str">
        <f ca="1">IFERROR(INDEX(OFFSET(INDIRECT("v_buffer_hist_hoy!$A$1"),1,MATCH("pro_marca",INDIRECT("v_buffer_hist_hoy!$1:$1"),0)-1,100000,1),MATCH(CLEAN(TABLATRANSFERENCIA[[#This Row],[CODIGO]]),OFFSET(INDIRECT("v_buffer_hist_hoy!$A$1"),1,MATCH("buh_codigo",INDIRECT("v_buffer_hist_hoy!$1:$1"),0)-1,100000,1),0)),"")</f>
        <v>SHINDAIWA</v>
      </c>
      <c r="M15" s="3">
        <f ca="1">IFERROR(INDEX(OFFSET(INDIRECT("v_buffer_hist_hoy!$A$1"),1,MATCH("pro_modelo",INDIRECT("v_buffer_hist_hoy!$1:$1"),0)-1,100000,1),MATCH(CLEAN(TABLATRANSFERENCIA[[#This Row],[CODIGO]]),OFFSET(INDIRECT("v_buffer_hist_hoy!$A$1"),1,MATCH("buh_codigo",INDIRECT("v_buffer_hist_hoy!$1:$1"),0)-1,100000,1),0)),"")</f>
        <v>0</v>
      </c>
      <c r="N15" s="3">
        <f ca="1">IFERROR(INDEX(OFFSET(INDIRECT("v_buffer_hist_hoy!$A$1"),1,MATCH("pro_cat_management",INDIRECT("v_buffer_hist_hoy!$1:$1"),0)-1,100000,1),MATCH(CLEAN(TABLATRANSFERENCIA[[#This Row],[CODIGO]]),OFFSET(INDIRECT("v_buffer_hist_hoy!$A$1"),1,MATCH("buh_codigo",INDIRECT("v_buffer_hist_hoy!$1:$1"),0)-1,100000,1),0)),"")</f>
        <v>0</v>
      </c>
      <c r="O15" s="5" t="str">
        <f ca="1">IFERROR(INDEX(OFFSET(INDIRECT("v_buffer_hist_hoy!$A$1"),1,MATCH("buh_estatus",INDIRECT("v_buffer_hist_hoy!$1:$1"),0)-1,100000,1),MATCH(CLEAN(TABLATRANSFERENCIA[[#This Row],[CODIGO]]),OFFSET(INDIRECT("v_buffer_hist_hoy!$A$1"),1,MATCH("buh_codigo",INDIRECT("v_buffer_hist_hoy!$1:$1"),0)-1,100000,1),0)),"")</f>
        <v>0</v>
      </c>
      <c r="P15" s="5">
        <f ca="1">IFERROR(INDEX(OFFSET(INDIRECT("v_buffer_hist_hoy!$A$1"),1,MATCH("buh_ctv",INDIRECT("v_buffer_hist_hoy!$1:$1"),0)-1,100000,1),MATCH(CLEAN(TABLATRANSFERENCIA[[#This Row],[CODIGO]]),OFFSET(INDIRECT("v_buffer_hist_hoy!$A$1"),1,MATCH("buh_codigo",INDIRECT("v_buffer_hist_hoy!$1:$1"),0)-1,100000,1),0)),"")</f>
        <v>329.87</v>
      </c>
      <c r="Q15" s="5">
        <f ca="1">IFERROR(INDEX(OFFSET(INDIRECT("v_buffer_hist_hoy!$A$1"),1,MATCH("buh_pv",INDIRECT("v_buffer_hist_hoy!$1:$1"),0)-1,100000,1),MATCH(CLEAN(TABLATRANSFERENCIA[[#This Row],[CODIGO]]),OFFSET(INDIRECT("v_buffer_hist_hoy!$A$1"),1,MATCH("buh_codigo",INDIRECT("v_buffer_hist_hoy!$1:$1"),0)-1,100000,1),0)),"")</f>
        <v>802.88</v>
      </c>
      <c r="R15" s="46">
        <f ca="1">IFERROR(INDEX(OFFSET(INDIRECT("v_buffer_hist_hoy!$A$1"),1,MATCH("buh_roi_pasado",INDIRECT("v_buffer_hist_hoy!$1:$1"),0)-1,100000,1),MATCH(CLEAN(TABLATRANSFERENCIA[[#This Row],[CODIGO]]),OFFSET(INDIRECT("v_buffer_hist_hoy!$A$1"),1,MATCH("buh_codigo",INDIRECT("v_buffer_hist_hoy!$1:$1"),0)-1,100000,1),0)),"")</f>
        <v>0</v>
      </c>
      <c r="S15" s="46">
        <f ca="1">IFERROR(INDEX(OFFSET(INDIRECT("v_buffer_hist_hoy!$A$1"),1,MATCH("buh_roi_proyectado",INDIRECT("v_buffer_hist_hoy!$1:$1"),0)-1,100000,1),MATCH(CLEAN(TABLATRANSFERENCIA[[#This Row],[CODIGO]]),OFFSET(INDIRECT("v_buffer_hist_hoy!$A$1"),1,MATCH("buh_codigo",INDIRECT("v_buffer_hist_hoy!$1:$1"),0)-1,100000,1),0)),"")</f>
        <v>6.26</v>
      </c>
      <c r="T15" s="46">
        <f ca="1">IFERROR(INDEX(OFFSET(INDIRECT("v_buffer_hist_hoy!$A$1"),1,MATCH("buh_velocity",INDIRECT("v_buffer_hist_hoy!$1:$1"),0)-1,100000,1),MATCH(CLEAN(TABLATRANSFERENCIA[[#This Row],[CODIGO]]),OFFSET(INDIRECT("v_buffer_hist_hoy!$A$1"),1,MATCH("buh_codigo",INDIRECT("v_buffer_hist_hoy!$1:$1"),0)-1,100000,1),0)),"")</f>
        <v>0</v>
      </c>
      <c r="U15" s="46">
        <f ca="1">IFERROR(INDEX(OFFSET(INDIRECT("v_buffer_hist_hoy!$A$1"),1,MATCH("buh_nivel_servicio",INDIRECT("v_buffer_hist_hoy!$1:$1"),0)-1,100000,1),MATCH(CLEAN(TABLATRANSFERENCIA[[#This Row],[CODIGO]]),OFFSET(INDIRECT("v_buffer_hist_hoy!$A$1"),1,MATCH("buh_codigo",INDIRECT("v_buffer_hist_hoy!$1:$1"),0)-1,100000,1),0)),"")</f>
        <v>1</v>
      </c>
      <c r="V15" s="49" t="str">
        <f ca="1">IFERROR(INDEX(OFFSET(INDIRECT("v_buffer_hist_hoy!$A$1"),1,MATCH("pro_nombre",INDIRECT("v_buffer_hist_hoy!$1:$1"),0)-1,100000,1),MATCH(CLEAN(TABLATRANSFERENCIA[[#This Row],[CODIGO]]),OFFSET(INDIRECT("v_buffer_hist_hoy!$A$1"),1,MATCH("buh_codigo",INDIRECT("v_buffer_hist_hoy!$1:$1"),0)-1,100000,1),0)),"")</f>
        <v>Echo</v>
      </c>
      <c r="W15" s="49" t="str">
        <f ca="1">IFERROR(INDEX(OFFSET(INDIRECT("v_buffer_hist_hoy!$A$1"),1,MATCH("pre_nombre",INDIRECT("v_buffer_hist_hoy!$1:$1"),0)-1,100000,1),MATCH(CLEAN(TABLATRANSFERENCIA[[#This Row],[CODIGO]]),OFFSET(INDIRECT("v_buffer_hist_hoy!$A$1"),1,MATCH("buh_codigo",INDIRECT("v_buffer_hist_hoy!$1:$1"),0)-1,100000,1),0)),"")</f>
        <v>USA</v>
      </c>
      <c r="X15" s="51">
        <f ca="1">IFERROR(INDEX(OFFSET(INDIRECT("v_buffer_hist_hoy!$A$1"),1,MATCH("buh_tiempo_suministro",INDIRECT("v_buffer_hist_hoy!$1:$1"),0)-1,100000,1),MATCH(CLEAN(TABLATRANSFERENCIA[[#This Row],[CODIGO]]),OFFSET(INDIRECT("v_buffer_hist_hoy!$A$1"),1,MATCH("buh_codigo",INDIRECT("v_buffer_hist_hoy!$1:$1"),0)-1,100000,1),0)),"")</f>
        <v>8</v>
      </c>
      <c r="Y15" s="51">
        <f ca="1">IFERROR(INDEX(OFFSET(INDIRECT("v_buffer_hist_hoy!$A$1"),1,MATCH("buh_frecuencia_reposicion",INDIRECT("v_buffer_hist_hoy!$1:$1"),0)-1,100000,1),MATCH(CLEAN(TABLATRANSFERENCIA[[#This Row],[CODIGO]]),OFFSET(INDIRECT("v_buffer_hist_hoy!$A$1"),1,MATCH("buh_codigo",INDIRECT("v_buffer_hist_hoy!$1:$1"),0)-1,100000,1),0)),"")</f>
        <v>3</v>
      </c>
      <c r="Z15" s="6">
        <f ca="1">IFERROR(INDEX(OFFSET(INDIRECT("v_buffer_hist_hoy!$A$1"),1,MATCH("buh_buffer_actual",INDIRECT("v_buffer_hist_hoy!$1:$1"),0)-1,100000,1),MATCH(CLEAN(TABLATRANSFERENCIA[[#This Row],[CODIGO]]),OFFSET(INDIRECT("v_buffer_hist_hoy!$A$1"),1,MATCH("buh_codigo",INDIRECT("v_buffer_hist_hoy!$1:$1"),0)-1,100000,1),0)),"")</f>
        <v>530</v>
      </c>
      <c r="AA15" s="6">
        <f ca="1">IFERROR(INDEX(OFFSET(INDIRECT("v_buffer_hist_hoy!$A$1"),1,MATCH("buh_inventario_proveedor",INDIRECT("v_buffer_hist_hoy!$1:$1"),0)-1,100000,1),MATCH(CLEAN(TABLATRANSFERENCIA[[#This Row],[CODIGO]]),OFFSET(INDIRECT("v_buffer_hist_hoy!$A$1"),1,MATCH("buh_codigo",INDIRECT("v_buffer_hist_hoy!$1:$1"),0)-1,100000,1),0)),"")</f>
        <v>1000000000</v>
      </c>
      <c r="AB15" s="6">
        <f ca="1">IFERROR(INDEX(OFFSET(INDIRECT("v_buffer_hist_hoy!$A$1"),1,MATCH("buh_inventario_fisico",INDIRECT("v_buffer_hist_hoy!$1:$1"),0)-1,100000,1),MATCH(CLEAN(TABLATRANSFERENCIA[[#This Row],[CODIGO]]),OFFSET(INDIRECT("v_buffer_hist_hoy!$A$1"),1,MATCH("buh_codigo",INDIRECT("v_buffer_hist_hoy!$1:$1"),0)-1,100000,1),0)),"")</f>
        <v>0</v>
      </c>
      <c r="AC15" s="4">
        <f ca="1">IFERROR(INDEX(OFFSET(INDIRECT("v_buffer_hist_hoy!$A$1"),1,MATCH("buh_estado_inventario_fisico",INDIRECT("v_buffer_hist_hoy!$1:$1"),0)-1,100000,1),MATCH(CLEAN(TABLATRANSFERENCIA[[#This Row],[CODIGO]]),OFFSET(INDIRECT("v_buffer_hist_hoy!$A$1"),1,MATCH("buh_codigo",INDIRECT("v_buffer_hist_hoy!$1:$1"),0)-1,100000,1),0)),"")</f>
        <v>1</v>
      </c>
      <c r="AD15" s="6" t="str">
        <f ca="1">IFERROR(INDEX(OFFSET(INDIRECT("v_buffer_hist_hoy!$A$1"),1,MATCH("buh_color_inventario_fisico",INDIRECT("v_buffer_hist_hoy!$1:$1"),0)-1,100000,1),MATCH(CLEAN(TABLATRANSFERENCIA[[#This Row],[CODIGO]]),OFFSET(INDIRECT("v_buffer_hist_hoy!$A$1"),1,MATCH("buh_codigo",INDIRECT("v_buffer_hist_hoy!$1:$1"),0)-1,100000,1),0)),"")</f>
        <v>N</v>
      </c>
      <c r="AE15" s="6">
        <f ca="1">IFERROR(INDEX(OFFSET(INDIRECT("v_buffer_hist_hoy!$A$1"),1,MATCH("buh_transito",INDIRECT("v_buffer_hist_hoy!$1:$1"),0)-1,100000,1),MATCH(CLEAN(TABLATRANSFERENCIA[[#This Row],[CODIGO]]),OFFSET(INDIRECT("v_buffer_hist_hoy!$A$1"),1,MATCH("buh_codigo",INDIRECT("v_buffer_hist_hoy!$1:$1"),0)-1,100000,1),0)),"")</f>
        <v>0</v>
      </c>
      <c r="AF15" s="6">
        <f ca="1">IFERROR(INDEX(OFFSET(INDIRECT("v_buffer_hist_hoy!$A$1"),1,MATCH("buh_negociacion",INDIRECT("v_buffer_hist_hoy!$1:$1"),0)-1,100000,1),MATCH(CLEAN(TABLATRANSFERENCIA[[#This Row],[CODIGO]]),OFFSET(INDIRECT("v_buffer_hist_hoy!$A$1"),1,MATCH("buh_codigo",INDIRECT("v_buffer_hist_hoy!$1:$1"),0)-1,100000,1),0)),"")</f>
        <v>0</v>
      </c>
      <c r="AG15" s="6">
        <f ca="1">IFERROR(INDEX(OFFSET(INDIRECT("v_buffer_hist_hoy!$A$1"),1,MATCH("buh_produccion",INDIRECT("v_buffer_hist_hoy!$1:$1"),0)-1,100000,1),MATCH(CLEAN(TABLATRANSFERENCIA[[#This Row],[CODIGO]]),OFFSET(INDIRECT("v_buffer_hist_hoy!$A$1"),1,MATCH("buh_codigo",INDIRECT("v_buffer_hist_hoy!$1:$1"),0)-1,100000,1),0)),"")</f>
        <v>0</v>
      </c>
      <c r="AH15" s="6">
        <f ca="1">IFERROR(INDEX(OFFSET(INDIRECT("v_buffer_hist_hoy!$A$1"),1,MATCH("buh_embarcado",INDIRECT("v_buffer_hist_hoy!$1:$1"),0)-1,100000,1),MATCH(CLEAN(TABLATRANSFERENCIA[[#This Row],[CODIGO]]),OFFSET(INDIRECT("v_buffer_hist_hoy!$A$1"),1,MATCH("buh_codigo",INDIRECT("v_buffer_hist_hoy!$1:$1"),0)-1,100000,1),0)),"")</f>
        <v>0</v>
      </c>
      <c r="AI15" s="6">
        <f ca="1">IFERROR(INDEX(OFFSET(INDIRECT("v_buffer_hist_hoy!$A$1"),1,MATCH("buh_comprometido",INDIRECT("v_buffer_hist_hoy!$1:$1"),0)-1,100000,1),MATCH(CLEAN(TABLATRANSFERENCIA[[#This Row],[CODIGO]]),OFFSET(INDIRECT("v_buffer_hist_hoy!$A$1"),1,MATCH("buh_codigo",INDIRECT("v_buffer_hist_hoy!$1:$1"),0)-1,100000,1),0)),"")</f>
        <v>0</v>
      </c>
      <c r="AJ15" s="6">
        <f ca="1">IFERROR(INDEX(OFFSET(INDIRECT("v_buffer_hist_hoy!$A$1"),1,MATCH("buh_backorder",INDIRECT("v_buffer_hist_hoy!$1:$1"),0)-1,100000,1),MATCH(CLEAN(TABLATRANSFERENCIA[[#This Row],[CODIGO]]),OFFSET(INDIRECT("v_buffer_hist_hoy!$A$1"),1,MATCH("buh_codigo",INDIRECT("v_buffer_hist_hoy!$1:$1"),0)-1,100000,1),0)),"")</f>
        <v>551</v>
      </c>
      <c r="AK15" s="6">
        <f ca="1">IFERROR(INDEX(OFFSET(INDIRECT("v_buffer_hist_hoy!$A$1"),1,MATCH("buh_inventario_proyectado",INDIRECT("v_buffer_hist_hoy!$1:$1"),0)-1,100000,1),MATCH(CLEAN(TABLATRANSFERENCIA[[#This Row],[CODIGO]]),OFFSET(INDIRECT("v_buffer_hist_hoy!$A$1"),1,MATCH("buh_codigo",INDIRECT("v_buffer_hist_hoy!$1:$1"),0)-1,100000,1),0)),"")</f>
        <v>551</v>
      </c>
      <c r="AL15" s="4">
        <f ca="1">IFERROR(INDEX(OFFSET(INDIRECT("v_buffer_hist_hoy!$A$1"),1,MATCH("buh_estado_inventario_proyectado",INDIRECT("v_buffer_hist_hoy!$1:$1"),0)-1,100000,1),MATCH(CLEAN(TABLATRANSFERENCIA[[#This Row],[CODIGO]]),OFFSET(INDIRECT("v_buffer_hist_hoy!$A$1"),1,MATCH("buh_codigo",INDIRECT("v_buffer_hist_hoy!$1:$1"),0)-1,100000,1),0)),"")</f>
        <v>-0.04</v>
      </c>
      <c r="AM15" s="6" t="str">
        <f ca="1">IFERROR(INDEX(OFFSET(INDIRECT("v_buffer_hist_hoy!$A$1"),1,MATCH("buh_color_inventario_proyectado",INDIRECT("v_buffer_hist_hoy!$1:$1"),0)-1,100000,1),MATCH(CLEAN(TABLATRANSFERENCIA[[#This Row],[CODIGO]]),OFFSET(INDIRECT("v_buffer_hist_hoy!$A$1"),1,MATCH("buh_codigo",INDIRECT("v_buffer_hist_hoy!$1:$1"),0)-1,100000,1),0)),"")</f>
        <v>L</v>
      </c>
      <c r="AN15" s="6">
        <f ca="1">IFERROR(INDEX(OFFSET(INDIRECT("v_buffer_hist_hoy!$A$1"),1,MATCH("buh_pedido_minimo",INDIRECT("v_buffer_hist_hoy!$1:$1"),0)-1,100000,1),MATCH(CLEAN(TABLATRANSFERENCIA[[#This Row],[CODIGO]]),OFFSET(INDIRECT("v_buffer_hist_hoy!$A$1"),1,MATCH("buh_codigo",INDIRECT("v_buffer_hist_hoy!$1:$1"),0)-1,100000,1),0)),"")</f>
        <v>0</v>
      </c>
      <c r="AO15" s="6">
        <f ca="1">IFERROR(INDEX(OFFSET(INDIRECT("v_buffer_hist_hoy!$A$1"),1,MATCH("buh_pedido_minimo_grupo",INDIRECT("v_buffer_hist_hoy!$1:$1"),0)-1,100000,1),MATCH(CLEAN(TABLATRANSFERENCIA[[#This Row],[CODIGO]]),OFFSET(INDIRECT("v_buffer_hist_hoy!$A$1"),1,MATCH("buh_codigo",INDIRECT("v_buffer_hist_hoy!$1:$1"),0)-1,100000,1),0)),"")</f>
        <v>0</v>
      </c>
      <c r="AP15" s="6">
        <f ca="1">IFERROR(INDEX(OFFSET(INDIRECT("v_buffer_hist_hoy!$A$1"),1,MATCH("buh_unidad_empaque",INDIRECT("v_buffer_hist_hoy!$1:$1"),0)-1,100000,1),MATCH(CLEAN(TABLATRANSFERENCIA[[#This Row],[CODIGO]]),OFFSET(INDIRECT("v_buffer_hist_hoy!$A$1"),1,MATCH("buh_codigo",INDIRECT("v_buffer_hist_hoy!$1:$1"),0)-1,100000,1),0)),"")</f>
        <v>2</v>
      </c>
      <c r="AQ15" s="6">
        <f ca="1">IFERROR(INDEX(OFFSET(INDIRECT("v_buffer_hist_hoy!$A$1"),1,MATCH("buh_pedido_promedio",INDIRECT("v_buffer_hist_hoy!$1:$1"),0)-1,100000,1),MATCH(CLEAN(TABLATRANSFERENCIA[[#This Row],[CODIGO]]),OFFSET(INDIRECT("v_buffer_hist_hoy!$A$1"),1,MATCH("buh_codigo",INDIRECT("v_buffer_hist_hoy!$1:$1"),0)-1,100000,1),0)),"")</f>
        <v>145</v>
      </c>
      <c r="AR15" s="6">
        <f ca="1">IFERROR(INDEX(OFFSET(INDIRECT("v_buffer_hist_hoy!$A$1"),1,MATCH("buh_cobertura_buffer",INDIRECT("v_buffer_hist_hoy!$1:$1"),0)-1,100000,1),MATCH(CLEAN(TABLATRANSFERENCIA[[#This Row],[CODIGO]]),OFFSET(INDIRECT("v_buffer_hist_hoy!$A$1"),1,MATCH("buh_codigo",INDIRECT("v_buffer_hist_hoy!$1:$1"),0)-1,100000,1),0)),"")</f>
        <v>0</v>
      </c>
      <c r="AS15" s="6">
        <f ca="1">IFERROR(INDEX(OFFSET(INDIRECT("v_buffer_hist_hoy!$A$1"),1,MATCH("buh_cobertura_inventario_proyectado",INDIRECT("v_buffer_hist_hoy!$1:$1"),0)-1,100000,1),MATCH(CLEAN(TABLATRANSFERENCIA[[#This Row],[CODIGO]]),OFFSET(INDIRECT("v_buffer_hist_hoy!$A$1"),1,MATCH("buh_codigo",INDIRECT("v_buffer_hist_hoy!$1:$1"),0)-1,100000,1),0)),"")</f>
        <v>0</v>
      </c>
      <c r="AT15" s="6">
        <f ca="1">IFERROR(INDEX(OFFSET(INDIRECT("v_buffer_hist_hoy!$A$1"),1,MATCH("buh_cobertura_pedido_minimo",INDIRECT("v_buffer_hist_hoy!$1:$1"),0)-1,100000,1),MATCH(CLEAN(TABLATRANSFERENCIA[[#This Row],[CODIGO]]),OFFSET(INDIRECT("v_buffer_hist_hoy!$A$1"),1,MATCH("buh_codigo",INDIRECT("v_buffer_hist_hoy!$1:$1"),0)-1,100000,1),0)),"")</f>
        <v>0</v>
      </c>
      <c r="AU15" s="6">
        <f ca="1">IFERROR(INDEX(OFFSET(INDIRECT("v_buffer_hist_hoy!$A$1"),1,MATCH("buh_dias_desabastecimiento",INDIRECT("v_buffer_hist_hoy!$1:$1"),0)-1,100000,1),MATCH(CLEAN(TABLATRANSFERENCIA[[#This Row],[CODIGO]]),OFFSET(INDIRECT("v_buffer_hist_hoy!$A$1"),1,MATCH("buh_codigo",INDIRECT("v_buffer_hist_hoy!$1:$1"),0)-1,100000,1),0)),"")</f>
        <v>43</v>
      </c>
      <c r="AV15" s="6">
        <f t="array" ref="AV15">IFERROR(INDEX(Datos_Consumo[CANTIDAD],MATCH(TABLATRANSFERENCIA[[#This Row],[CODIGO]]&amp;TABLATRANSFERENCIA[[#Headers],[Columna1]],Datos_Consumo[CODIGO]&amp;Datos_Consumo[FECHA_FORMATO],0)),0)</f>
        <v>0</v>
      </c>
      <c r="AW15" s="6">
        <f t="array" ref="AW15">IFERROR(INDEX(Datos_Consumo[CANTIDAD],MATCH(TABLATRANSFERENCIA[[#This Row],[CODIGO]]&amp;TABLATRANSFERENCIA[[#Headers],[Columna2]],Datos_Consumo[CODIGO]&amp;Datos_Consumo[FECHA_FORMATO],0)),0)</f>
        <v>0</v>
      </c>
      <c r="AX15" s="6">
        <f t="array" ref="AX15">IFERROR(INDEX(Datos_Consumo[CANTIDAD],MATCH(TABLATRANSFERENCIA[[#This Row],[CODIGO]]&amp;TABLATRANSFERENCIA[[#Headers],[Columna3]],Datos_Consumo[CODIGO]&amp;Datos_Consumo[FECHA_FORMATO],0)),0)</f>
        <v>0</v>
      </c>
      <c r="AY15" s="6">
        <f t="array" ref="AY15">IFERROR(INDEX(Datos_Consumo[CANTIDAD],MATCH(TABLATRANSFERENCIA[[#This Row],[CODIGO]]&amp;TABLATRANSFERENCIA[[#Headers],[Columna4]],Datos_Consumo[CODIGO]&amp;Datos_Consumo[FECHA_FORMATO],0)),0)</f>
        <v>0</v>
      </c>
      <c r="AZ15" s="6">
        <f t="array" ref="AZ15">IFERROR(INDEX(Datos_Consumo[CANTIDAD],MATCH(TABLATRANSFERENCIA[[#This Row],[CODIGO]]&amp;TABLATRANSFERENCIA[[#Headers],[Columna5]],Datos_Consumo[CODIGO]&amp;Datos_Consumo[FECHA_FORMATO],0)),0)</f>
        <v>0</v>
      </c>
      <c r="BA15" s="6">
        <f t="array" ref="BA15">IFERROR(INDEX(Datos_Consumo[CANTIDAD],MATCH(TABLATRANSFERENCIA[[#This Row],[CODIGO]]&amp;TABLATRANSFERENCIA[[#Headers],[Columna6]],Datos_Consumo[CODIGO]&amp;Datos_Consumo[FECHA_FORMATO],0)),0)</f>
        <v>0</v>
      </c>
      <c r="BB15" s="56">
        <f ca="1">IFERROR(INDEX(OFFSET(INDIRECT("v_buffer_hist_hoy!$A$1"),1,MATCH("buh_ultima_transferencia_ini",INDIRECT("v_buffer_hist_hoy!$1:$1"),0)-1,100000,1),MATCH(CLEAN(TABLATRANSFERENCIA[[#This Row],[CODIGO]]),OFFSET(INDIRECT("v_buffer_hist_hoy!$A$1"),1,MATCH("buh_codigo",INDIRECT("v_buffer_hist_hoy!$1:$1"),0)-1,100000,1),0)),"")</f>
        <v>0</v>
      </c>
      <c r="BC15" s="56">
        <f ca="1">IFERROR(INDEX(OFFSET(INDIRECT("v_buffer_hist_hoy!$A$1"),1,MATCH("buh_ultima_transferencia_fin",INDIRECT("v_buffer_hist_hoy!$1:$1"),0)-1,100000,1),MATCH(CLEAN(TABLATRANSFERENCIA[[#This Row],[CODIGO]]),OFFSET(INDIRECT("v_buffer_hist_hoy!$A$1"),1,MATCH("buh_codigo",INDIRECT("v_buffer_hist_hoy!$1:$1"),0)-1,100000,1),0)),"")</f>
        <v>0</v>
      </c>
      <c r="BD15" s="50" t="s">
        <v>7724</v>
      </c>
      <c r="BE15" s="55"/>
      <c r="BF15" s="51"/>
      <c r="BG1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 s="51"/>
      <c r="BM15" s="46">
        <f ca="1">IFERROR(TABLATRANSFERENCIA[[#This Row],[REQUERIM]]/TABLATRANSFERENCIA[[#This Row],[PEDIDO PROMEDIO]],0)</f>
        <v>3.4482758620689655E-2</v>
      </c>
      <c r="BN15" s="51"/>
      <c r="BO15" s="59"/>
      <c r="BP15" s="3" t="str">
        <f>IF(TABLATRANSFERENCIA[[#This Row],[RECIBIDO]]&lt;&gt;"",0,IF(TABLATRANSFERENCIA[[#This Row],[DESPACHO]]&lt;&gt;"",TABLATRANSFERENCIA[[#This Row],[DESPACHO]],TABLATRANSFERENCIA[[#This Row],[REQUERIM]]))</f>
        <v>5</v>
      </c>
      <c r="BQ15" s="50"/>
      <c r="BR15" s="50"/>
      <c r="BS15" s="50" t="str">
        <f t="shared" si="0"/>
        <v>N</v>
      </c>
      <c r="BT15" s="51">
        <f t="array" aca="1" ref="BT15" ca="1">IF(SUM(--(TABLATRANSFERENCIA[[#This Row],[CODIGO GENERICO]]=TABLATRANSFERENCIA[CODIGO GENERICO])*TABLATRANSFERENCIA[REQUERIM])&lt;TABLATRANSFERENCIA[[#This Row],[PEDIDO MIN GRUPO]],1,0)</f>
        <v>0</v>
      </c>
      <c r="BU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 s="51">
        <f ca="1">IFERROR(INDEX(OFFSET(INDIRECT("v_buffer_hist_hoy!$A$1"),1,MATCH("buh_zona_amarilla",INDIRECT("v_buffer_hist_hoy!$1:$1"),0)-1,100000,1),MATCH(CLEAN(TABLATRANSFERENCIA[[#This Row],[CODIGO]]),OFFSET(INDIRECT("v_buffer_hist_hoy!$A$1"),1,MATCH("buh_codigo",INDIRECT("v_buffer_hist_hoy!$1:$1"),0)-1,100000,1),0)),"")</f>
        <v>352</v>
      </c>
      <c r="BW15" s="51">
        <f ca="1">IFERROR(INDEX(OFFSET(INDIRECT("v_buffer_hist_hoy!$A$1"),1,MATCH("buh_zona_roja",INDIRECT("v_buffer_hist_hoy!$1:$1"),0)-1,100000,1),MATCH(CLEAN(TABLATRANSFERENCIA[[#This Row],[CODIGO]]),OFFSET(INDIRECT("v_buffer_hist_hoy!$A$1"),1,MATCH("buh_codigo",INDIRECT("v_buffer_hist_hoy!$1:$1"),0)-1,100000,1),0)),"")</f>
        <v>175</v>
      </c>
    </row>
    <row r="16" spans="1:75" hidden="1" x14ac:dyDescent="0.25">
      <c r="A16" s="54" t="s">
        <v>3923</v>
      </c>
      <c r="B16" s="3" t="str">
        <f ca="1">IFERROR(INDEX(OFFSET(INDIRECT("v_buffer_hist_hoy!$A$1"),1,MATCH("pro_descripcion",INDIRECT("v_buffer_hist_hoy!$1:$1"),0)-1,100000,1),MATCH(CLEAN(TABLATRANSFERENCIA[[#This Row],[CODIGO]]),OFFSET(INDIRECT("v_buffer_hist_hoy!$A$1"),1,MATCH("buh_codigo",INDIRECT("v_buffer_hist_hoy!$1:$1"),0)-1,100000,1),0)),"")</f>
        <v>CARBURADOR SRM4300 (A021000681) (..82) (..83) (..84)</v>
      </c>
      <c r="C16" s="3" t="str">
        <f ca="1">IFERROR(INDEX(OFFSET(INDIRECT("v_buffer_hist_hoy!$A$1"),1,MATCH("buh_codigo_generico",INDIRECT("v_buffer_hist_hoy!$1:$1"),0)-1,100000,1),MATCH(CLEAN(TABLATRANSFERENCIA[[#This Row],[CODIGO]]),OFFSET(INDIRECT("v_buffer_hist_hoy!$A$1"),1,MATCH("buh_codigo",INDIRECT("v_buffer_hist_hoy!$1:$1"),0)-1,100000,1),0)),"")</f>
        <v>0</v>
      </c>
      <c r="D16" s="3" t="str">
        <f ca="1">IFERROR(INDEX(OFFSET(INDIRECT("v_buffer_hist_hoy!$A$1"),1,MATCH("buh_codigo_vinculado",INDIRECT("v_buffer_hist_hoy!$1:$1"),0)-1,100000,1),MATCH(CLEAN(TABLATRANSFERENCIA[[#This Row],[CODIGO]]),OFFSET(INDIRECT("v_buffer_hist_hoy!$A$1"),1,MATCH("buh_codigo",INDIRECT("v_buffer_hist_hoy!$1:$1"),0)-1,100000,1),0)),"")</f>
        <v>EC-A021000685</v>
      </c>
      <c r="E16" s="3" t="str">
        <f ca="1">IFERROR(INDEX(OFFSET(INDIRECT("v_buffer_hist_hoy!$A$1"),1,MATCH("pro_linea",INDIRECT("v_buffer_hist_hoy!$1:$1"),0)-1,100000,1),MATCH(CLEAN(TABLATRANSFERENCIA[[#This Row],[CODIGO]]),OFFSET(INDIRECT("v_buffer_hist_hoy!$A$1"),1,MATCH("buh_codigo",INDIRECT("v_buffer_hist_hoy!$1:$1"),0)-1,100000,1),0)),"")</f>
        <v>AGROFORESTAL</v>
      </c>
      <c r="F16" s="3">
        <f ca="1">IFERROR(INDEX(OFFSET(INDIRECT("v_buffer_hist_hoy!$A$1"),1,MATCH("pro_sublinea",INDIRECT("v_buffer_hist_hoy!$1:$1"),0)-1,100000,1),MATCH(CLEAN(TABLATRANSFERENCIA[[#This Row],[CODIGO]]),OFFSET(INDIRECT("v_buffer_hist_hoy!$A$1"),1,MATCH("buh_codigo",INDIRECT("v_buffer_hist_hoy!$1:$1"),0)-1,100000,1),0)),"")</f>
        <v>0</v>
      </c>
      <c r="G16" s="3" t="str">
        <f ca="1">IFERROR(INDEX(OFFSET(INDIRECT("v_buffer_hist_hoy!$A$1"),1,MATCH("pro_grupo",INDIRECT("v_buffer_hist_hoy!$1:$1"),0)-1,100000,1),MATCH(CLEAN(TABLATRANSFERENCIA[[#This Row],[CODIGO]]),OFFSET(INDIRECT("v_buffer_hist_hoy!$A$1"),1,MATCH("buh_codigo",INDIRECT("v_buffer_hist_hoy!$1:$1"),0)-1,100000,1),0)),"")</f>
        <v>REPUESTOS DESMALEZADORAS</v>
      </c>
      <c r="H16" s="3">
        <f ca="1">IFERROR(INDEX(OFFSET(INDIRECT("v_buffer_hist_hoy!$A$1"),1,MATCH("pro_familia",INDIRECT("v_buffer_hist_hoy!$1:$1"),0)-1,100000,1),MATCH(CLEAN(TABLATRANSFERENCIA[[#This Row],[CODIGO]]),OFFSET(INDIRECT("v_buffer_hist_hoy!$A$1"),1,MATCH("buh_codigo",INDIRECT("v_buffer_hist_hoy!$1:$1"),0)-1,100000,1),0)),"")</f>
        <v>0</v>
      </c>
      <c r="I16" s="3">
        <f ca="1">IFERROR(INDEX(OFFSET(INDIRECT("v_buffer_hist_hoy!$A$1"),1,MATCH("pro_subfamilia",INDIRECT("v_buffer_hist_hoy!$1:$1"),0)-1,100000,1),MATCH(CLEAN(TABLATRANSFERENCIA[[#This Row],[CODIGO]]),OFFSET(INDIRECT("v_buffer_hist_hoy!$A$1"),1,MATCH("buh_codigo",INDIRECT("v_buffer_hist_hoy!$1:$1"),0)-1,100000,1),0)),"")</f>
        <v>0</v>
      </c>
      <c r="J1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 s="3">
        <f ca="1">IFERROR(INDEX(OFFSET(INDIRECT("v_buffer_hist_hoy!$A$1"),1,MATCH("pro_tipo",INDIRECT("v_buffer_hist_hoy!$1:$1"),0)-1,100000,1),MATCH(CLEAN(TABLATRANSFERENCIA[[#This Row],[CODIGO]]),OFFSET(INDIRECT("v_buffer_hist_hoy!$A$1"),1,MATCH("buh_codigo",INDIRECT("v_buffer_hist_hoy!$1:$1"),0)-1,100000,1),0)),"")</f>
        <v>0</v>
      </c>
      <c r="L16" s="3" t="str">
        <f ca="1">IFERROR(INDEX(OFFSET(INDIRECT("v_buffer_hist_hoy!$A$1"),1,MATCH("pro_marca",INDIRECT("v_buffer_hist_hoy!$1:$1"),0)-1,100000,1),MATCH(CLEAN(TABLATRANSFERENCIA[[#This Row],[CODIGO]]),OFFSET(INDIRECT("v_buffer_hist_hoy!$A$1"),1,MATCH("buh_codigo",INDIRECT("v_buffer_hist_hoy!$1:$1"),0)-1,100000,1),0)),"")</f>
        <v>ECHO</v>
      </c>
      <c r="M16" s="3">
        <f ca="1">IFERROR(INDEX(OFFSET(INDIRECT("v_buffer_hist_hoy!$A$1"),1,MATCH("pro_modelo",INDIRECT("v_buffer_hist_hoy!$1:$1"),0)-1,100000,1),MATCH(CLEAN(TABLATRANSFERENCIA[[#This Row],[CODIGO]]),OFFSET(INDIRECT("v_buffer_hist_hoy!$A$1"),1,MATCH("buh_codigo",INDIRECT("v_buffer_hist_hoy!$1:$1"),0)-1,100000,1),0)),"")</f>
        <v>0</v>
      </c>
      <c r="N16" s="3">
        <f ca="1">IFERROR(INDEX(OFFSET(INDIRECT("v_buffer_hist_hoy!$A$1"),1,MATCH("pro_cat_management",INDIRECT("v_buffer_hist_hoy!$1:$1"),0)-1,100000,1),MATCH(CLEAN(TABLATRANSFERENCIA[[#This Row],[CODIGO]]),OFFSET(INDIRECT("v_buffer_hist_hoy!$A$1"),1,MATCH("buh_codigo",INDIRECT("v_buffer_hist_hoy!$1:$1"),0)-1,100000,1),0)),"")</f>
        <v>0</v>
      </c>
      <c r="O16" s="5" t="str">
        <f ca="1">IFERROR(INDEX(OFFSET(INDIRECT("v_buffer_hist_hoy!$A$1"),1,MATCH("buh_estatus",INDIRECT("v_buffer_hist_hoy!$1:$1"),0)-1,100000,1),MATCH(CLEAN(TABLATRANSFERENCIA[[#This Row],[CODIGO]]),OFFSET(INDIRECT("v_buffer_hist_hoy!$A$1"),1,MATCH("buh_codigo",INDIRECT("v_buffer_hist_hoy!$1:$1"),0)-1,100000,1),0)),"")</f>
        <v>0</v>
      </c>
      <c r="P16" s="5">
        <f ca="1">IFERROR(INDEX(OFFSET(INDIRECT("v_buffer_hist_hoy!$A$1"),1,MATCH("buh_ctv",INDIRECT("v_buffer_hist_hoy!$1:$1"),0)-1,100000,1),MATCH(CLEAN(TABLATRANSFERENCIA[[#This Row],[CODIGO]]),OFFSET(INDIRECT("v_buffer_hist_hoy!$A$1"),1,MATCH("buh_codigo",INDIRECT("v_buffer_hist_hoy!$1:$1"),0)-1,100000,1),0)),"")</f>
        <v>23.64</v>
      </c>
      <c r="Q16" s="5">
        <f ca="1">IFERROR(INDEX(OFFSET(INDIRECT("v_buffer_hist_hoy!$A$1"),1,MATCH("buh_pv",INDIRECT("v_buffer_hist_hoy!$1:$1"),0)-1,100000,1),MATCH(CLEAN(TABLATRANSFERENCIA[[#This Row],[CODIGO]]),OFFSET(INDIRECT("v_buffer_hist_hoy!$A$1"),1,MATCH("buh_codigo",INDIRECT("v_buffer_hist_hoy!$1:$1"),0)-1,100000,1),0)),"")</f>
        <v>47.98</v>
      </c>
      <c r="R16" s="46">
        <f ca="1">IFERROR(INDEX(OFFSET(INDIRECT("v_buffer_hist_hoy!$A$1"),1,MATCH("buh_roi_pasado",INDIRECT("v_buffer_hist_hoy!$1:$1"),0)-1,100000,1),MATCH(CLEAN(TABLATRANSFERENCIA[[#This Row],[CODIGO]]),OFFSET(INDIRECT("v_buffer_hist_hoy!$A$1"),1,MATCH("buh_codigo",INDIRECT("v_buffer_hist_hoy!$1:$1"),0)-1,100000,1),0)),"")</f>
        <v>0</v>
      </c>
      <c r="S16" s="46">
        <f ca="1">IFERROR(INDEX(OFFSET(INDIRECT("v_buffer_hist_hoy!$A$1"),1,MATCH("buh_roi_proyectado",INDIRECT("v_buffer_hist_hoy!$1:$1"),0)-1,100000,1),MATCH(CLEAN(TABLATRANSFERENCIA[[#This Row],[CODIGO]]),OFFSET(INDIRECT("v_buffer_hist_hoy!$A$1"),1,MATCH("buh_codigo",INDIRECT("v_buffer_hist_hoy!$1:$1"),0)-1,100000,1),0)),"")</f>
        <v>4.49</v>
      </c>
      <c r="T16" s="46">
        <f ca="1">IFERROR(INDEX(OFFSET(INDIRECT("v_buffer_hist_hoy!$A$1"),1,MATCH("buh_velocity",INDIRECT("v_buffer_hist_hoy!$1:$1"),0)-1,100000,1),MATCH(CLEAN(TABLATRANSFERENCIA[[#This Row],[CODIGO]]),OFFSET(INDIRECT("v_buffer_hist_hoy!$A$1"),1,MATCH("buh_codigo",INDIRECT("v_buffer_hist_hoy!$1:$1"),0)-1,100000,1),0)),"")</f>
        <v>0</v>
      </c>
      <c r="U16" s="46">
        <f ca="1">IFERROR(INDEX(OFFSET(INDIRECT("v_buffer_hist_hoy!$A$1"),1,MATCH("buh_nivel_servicio",INDIRECT("v_buffer_hist_hoy!$1:$1"),0)-1,100000,1),MATCH(CLEAN(TABLATRANSFERENCIA[[#This Row],[CODIGO]]),OFFSET(INDIRECT("v_buffer_hist_hoy!$A$1"),1,MATCH("buh_codigo",INDIRECT("v_buffer_hist_hoy!$1:$1"),0)-1,100000,1),0)),"")</f>
        <v>1</v>
      </c>
      <c r="V16" s="49" t="str">
        <f ca="1">IFERROR(INDEX(OFFSET(INDIRECT("v_buffer_hist_hoy!$A$1"),1,MATCH("pro_nombre",INDIRECT("v_buffer_hist_hoy!$1:$1"),0)-1,100000,1),MATCH(CLEAN(TABLATRANSFERENCIA[[#This Row],[CODIGO]]),OFFSET(INDIRECT("v_buffer_hist_hoy!$A$1"),1,MATCH("buh_codigo",INDIRECT("v_buffer_hist_hoy!$1:$1"),0)-1,100000,1),0)),"")</f>
        <v>Echo</v>
      </c>
      <c r="W16" s="49" t="str">
        <f ca="1">IFERROR(INDEX(OFFSET(INDIRECT("v_buffer_hist_hoy!$A$1"),1,MATCH("pre_nombre",INDIRECT("v_buffer_hist_hoy!$1:$1"),0)-1,100000,1),MATCH(CLEAN(TABLATRANSFERENCIA[[#This Row],[CODIGO]]),OFFSET(INDIRECT("v_buffer_hist_hoy!$A$1"),1,MATCH("buh_codigo",INDIRECT("v_buffer_hist_hoy!$1:$1"),0)-1,100000,1),0)),"")</f>
        <v>USA</v>
      </c>
      <c r="X16" s="51">
        <f ca="1">IFERROR(INDEX(OFFSET(INDIRECT("v_buffer_hist_hoy!$A$1"),1,MATCH("buh_tiempo_suministro",INDIRECT("v_buffer_hist_hoy!$1:$1"),0)-1,100000,1),MATCH(CLEAN(TABLATRANSFERENCIA[[#This Row],[CODIGO]]),OFFSET(INDIRECT("v_buffer_hist_hoy!$A$1"),1,MATCH("buh_codigo",INDIRECT("v_buffer_hist_hoy!$1:$1"),0)-1,100000,1),0)),"")</f>
        <v>8</v>
      </c>
      <c r="Y16" s="51">
        <f ca="1">IFERROR(INDEX(OFFSET(INDIRECT("v_buffer_hist_hoy!$A$1"),1,MATCH("buh_frecuencia_reposicion",INDIRECT("v_buffer_hist_hoy!$1:$1"),0)-1,100000,1),MATCH(CLEAN(TABLATRANSFERENCIA[[#This Row],[CODIGO]]),OFFSET(INDIRECT("v_buffer_hist_hoy!$A$1"),1,MATCH("buh_codigo",INDIRECT("v_buffer_hist_hoy!$1:$1"),0)-1,100000,1),0)),"")</f>
        <v>3</v>
      </c>
      <c r="Z16" s="6">
        <f ca="1">IFERROR(INDEX(OFFSET(INDIRECT("v_buffer_hist_hoy!$A$1"),1,MATCH("buh_buffer_actual",INDIRECT("v_buffer_hist_hoy!$1:$1"),0)-1,100000,1),MATCH(CLEAN(TABLATRANSFERENCIA[[#This Row],[CODIGO]]),OFFSET(INDIRECT("v_buffer_hist_hoy!$A$1"),1,MATCH("buh_codigo",INDIRECT("v_buffer_hist_hoy!$1:$1"),0)-1,100000,1),0)),"")</f>
        <v>110</v>
      </c>
      <c r="AA16" s="6">
        <f ca="1">IFERROR(INDEX(OFFSET(INDIRECT("v_buffer_hist_hoy!$A$1"),1,MATCH("buh_inventario_proveedor",INDIRECT("v_buffer_hist_hoy!$1:$1"),0)-1,100000,1),MATCH(CLEAN(TABLATRANSFERENCIA[[#This Row],[CODIGO]]),OFFSET(INDIRECT("v_buffer_hist_hoy!$A$1"),1,MATCH("buh_codigo",INDIRECT("v_buffer_hist_hoy!$1:$1"),0)-1,100000,1),0)),"")</f>
        <v>1000000000</v>
      </c>
      <c r="AB16" s="6">
        <f ca="1">IFERROR(INDEX(OFFSET(INDIRECT("v_buffer_hist_hoy!$A$1"),1,MATCH("buh_inventario_fisico",INDIRECT("v_buffer_hist_hoy!$1:$1"),0)-1,100000,1),MATCH(CLEAN(TABLATRANSFERENCIA[[#This Row],[CODIGO]]),OFFSET(INDIRECT("v_buffer_hist_hoy!$A$1"),1,MATCH("buh_codigo",INDIRECT("v_buffer_hist_hoy!$1:$1"),0)-1,100000,1),0)),"")</f>
        <v>135</v>
      </c>
      <c r="AC16" s="4">
        <f ca="1">IFERROR(INDEX(OFFSET(INDIRECT("v_buffer_hist_hoy!$A$1"),1,MATCH("buh_estado_inventario_fisico",INDIRECT("v_buffer_hist_hoy!$1:$1"),0)-1,100000,1),MATCH(CLEAN(TABLATRANSFERENCIA[[#This Row],[CODIGO]]),OFFSET(INDIRECT("v_buffer_hist_hoy!$A$1"),1,MATCH("buh_codigo",INDIRECT("v_buffer_hist_hoy!$1:$1"),0)-1,100000,1),0)),"")</f>
        <v>-0.23</v>
      </c>
      <c r="AD16" s="6" t="str">
        <f ca="1">IFERROR(INDEX(OFFSET(INDIRECT("v_buffer_hist_hoy!$A$1"),1,MATCH("buh_color_inventario_fisico",INDIRECT("v_buffer_hist_hoy!$1:$1"),0)-1,100000,1),MATCH(CLEAN(TABLATRANSFERENCIA[[#This Row],[CODIGO]]),OFFSET(INDIRECT("v_buffer_hist_hoy!$A$1"),1,MATCH("buh_codigo",INDIRECT("v_buffer_hist_hoy!$1:$1"),0)-1,100000,1),0)),"")</f>
        <v>L</v>
      </c>
      <c r="AE16" s="6">
        <f ca="1">IFERROR(INDEX(OFFSET(INDIRECT("v_buffer_hist_hoy!$A$1"),1,MATCH("buh_transito",INDIRECT("v_buffer_hist_hoy!$1:$1"),0)-1,100000,1),MATCH(CLEAN(TABLATRANSFERENCIA[[#This Row],[CODIGO]]),OFFSET(INDIRECT("v_buffer_hist_hoy!$A$1"),1,MATCH("buh_codigo",INDIRECT("v_buffer_hist_hoy!$1:$1"),0)-1,100000,1),0)),"")</f>
        <v>0</v>
      </c>
      <c r="AF16" s="6">
        <f ca="1">IFERROR(INDEX(OFFSET(INDIRECT("v_buffer_hist_hoy!$A$1"),1,MATCH("buh_negociacion",INDIRECT("v_buffer_hist_hoy!$1:$1"),0)-1,100000,1),MATCH(CLEAN(TABLATRANSFERENCIA[[#This Row],[CODIGO]]),OFFSET(INDIRECT("v_buffer_hist_hoy!$A$1"),1,MATCH("buh_codigo",INDIRECT("v_buffer_hist_hoy!$1:$1"),0)-1,100000,1),0)),"")</f>
        <v>0</v>
      </c>
      <c r="AG16" s="6">
        <f ca="1">IFERROR(INDEX(OFFSET(INDIRECT("v_buffer_hist_hoy!$A$1"),1,MATCH("buh_produccion",INDIRECT("v_buffer_hist_hoy!$1:$1"),0)-1,100000,1),MATCH(CLEAN(TABLATRANSFERENCIA[[#This Row],[CODIGO]]),OFFSET(INDIRECT("v_buffer_hist_hoy!$A$1"),1,MATCH("buh_codigo",INDIRECT("v_buffer_hist_hoy!$1:$1"),0)-1,100000,1),0)),"")</f>
        <v>0</v>
      </c>
      <c r="AH16" s="6">
        <f ca="1">IFERROR(INDEX(OFFSET(INDIRECT("v_buffer_hist_hoy!$A$1"),1,MATCH("buh_embarcado",INDIRECT("v_buffer_hist_hoy!$1:$1"),0)-1,100000,1),MATCH(CLEAN(TABLATRANSFERENCIA[[#This Row],[CODIGO]]),OFFSET(INDIRECT("v_buffer_hist_hoy!$A$1"),1,MATCH("buh_codigo",INDIRECT("v_buffer_hist_hoy!$1:$1"),0)-1,100000,1),0)),"")</f>
        <v>0</v>
      </c>
      <c r="AI16" s="6">
        <f ca="1">IFERROR(INDEX(OFFSET(INDIRECT("v_buffer_hist_hoy!$A$1"),1,MATCH("buh_comprometido",INDIRECT("v_buffer_hist_hoy!$1:$1"),0)-1,100000,1),MATCH(CLEAN(TABLATRANSFERENCIA[[#This Row],[CODIGO]]),OFFSET(INDIRECT("v_buffer_hist_hoy!$A$1"),1,MATCH("buh_codigo",INDIRECT("v_buffer_hist_hoy!$1:$1"),0)-1,100000,1),0)),"")</f>
        <v>0</v>
      </c>
      <c r="AJ16" s="6">
        <f ca="1">IFERROR(INDEX(OFFSET(INDIRECT("v_buffer_hist_hoy!$A$1"),1,MATCH("buh_backorder",INDIRECT("v_buffer_hist_hoy!$1:$1"),0)-1,100000,1),MATCH(CLEAN(TABLATRANSFERENCIA[[#This Row],[CODIGO]]),OFFSET(INDIRECT("v_buffer_hist_hoy!$A$1"),1,MATCH("buh_codigo",INDIRECT("v_buffer_hist_hoy!$1:$1"),0)-1,100000,1),0)),"")</f>
        <v>1</v>
      </c>
      <c r="AK16" s="6">
        <f ca="1">IFERROR(INDEX(OFFSET(INDIRECT("v_buffer_hist_hoy!$A$1"),1,MATCH("buh_inventario_proyectado",INDIRECT("v_buffer_hist_hoy!$1:$1"),0)-1,100000,1),MATCH(CLEAN(TABLATRANSFERENCIA[[#This Row],[CODIGO]]),OFFSET(INDIRECT("v_buffer_hist_hoy!$A$1"),1,MATCH("buh_codigo",INDIRECT("v_buffer_hist_hoy!$1:$1"),0)-1,100000,1),0)),"")</f>
        <v>136</v>
      </c>
      <c r="AL16" s="4">
        <f ca="1">IFERROR(INDEX(OFFSET(INDIRECT("v_buffer_hist_hoy!$A$1"),1,MATCH("buh_estado_inventario_proyectado",INDIRECT("v_buffer_hist_hoy!$1:$1"),0)-1,100000,1),MATCH(CLEAN(TABLATRANSFERENCIA[[#This Row],[CODIGO]]),OFFSET(INDIRECT("v_buffer_hist_hoy!$A$1"),1,MATCH("buh_codigo",INDIRECT("v_buffer_hist_hoy!$1:$1"),0)-1,100000,1),0)),"")</f>
        <v>-0.24</v>
      </c>
      <c r="AM16" s="6" t="str">
        <f ca="1">IFERROR(INDEX(OFFSET(INDIRECT("v_buffer_hist_hoy!$A$1"),1,MATCH("buh_color_inventario_proyectado",INDIRECT("v_buffer_hist_hoy!$1:$1"),0)-1,100000,1),MATCH(CLEAN(TABLATRANSFERENCIA[[#This Row],[CODIGO]]),OFFSET(INDIRECT("v_buffer_hist_hoy!$A$1"),1,MATCH("buh_codigo",INDIRECT("v_buffer_hist_hoy!$1:$1"),0)-1,100000,1),0)),"")</f>
        <v>L</v>
      </c>
      <c r="AN16" s="6">
        <f ca="1">IFERROR(INDEX(OFFSET(INDIRECT("v_buffer_hist_hoy!$A$1"),1,MATCH("buh_pedido_minimo",INDIRECT("v_buffer_hist_hoy!$1:$1"),0)-1,100000,1),MATCH(CLEAN(TABLATRANSFERENCIA[[#This Row],[CODIGO]]),OFFSET(INDIRECT("v_buffer_hist_hoy!$A$1"),1,MATCH("buh_codigo",INDIRECT("v_buffer_hist_hoy!$1:$1"),0)-1,100000,1),0)),"")</f>
        <v>0</v>
      </c>
      <c r="AO16" s="6">
        <f ca="1">IFERROR(INDEX(OFFSET(INDIRECT("v_buffer_hist_hoy!$A$1"),1,MATCH("buh_pedido_minimo_grupo",INDIRECT("v_buffer_hist_hoy!$1:$1"),0)-1,100000,1),MATCH(CLEAN(TABLATRANSFERENCIA[[#This Row],[CODIGO]]),OFFSET(INDIRECT("v_buffer_hist_hoy!$A$1"),1,MATCH("buh_codigo",INDIRECT("v_buffer_hist_hoy!$1:$1"),0)-1,100000,1),0)),"")</f>
        <v>0</v>
      </c>
      <c r="AP16" s="6">
        <f ca="1">IFERROR(INDEX(OFFSET(INDIRECT("v_buffer_hist_hoy!$A$1"),1,MATCH("buh_unidad_empaque",INDIRECT("v_buffer_hist_hoy!$1:$1"),0)-1,100000,1),MATCH(CLEAN(TABLATRANSFERENCIA[[#This Row],[CODIGO]]),OFFSET(INDIRECT("v_buffer_hist_hoy!$A$1"),1,MATCH("buh_codigo",INDIRECT("v_buffer_hist_hoy!$1:$1"),0)-1,100000,1),0)),"")</f>
        <v>5</v>
      </c>
      <c r="AQ16" s="6">
        <f ca="1">IFERROR(INDEX(OFFSET(INDIRECT("v_buffer_hist_hoy!$A$1"),1,MATCH("buh_pedido_promedio",INDIRECT("v_buffer_hist_hoy!$1:$1"),0)-1,100000,1),MATCH(CLEAN(TABLATRANSFERENCIA[[#This Row],[CODIGO]]),OFFSET(INDIRECT("v_buffer_hist_hoy!$A$1"),1,MATCH("buh_codigo",INDIRECT("v_buffer_hist_hoy!$1:$1"),0)-1,100000,1),0)),"")</f>
        <v>30</v>
      </c>
      <c r="AR16" s="6">
        <f ca="1">IFERROR(INDEX(OFFSET(INDIRECT("v_buffer_hist_hoy!$A$1"),1,MATCH("buh_cobertura_buffer",INDIRECT("v_buffer_hist_hoy!$1:$1"),0)-1,100000,1),MATCH(CLEAN(TABLATRANSFERENCIA[[#This Row],[CODIGO]]),OFFSET(INDIRECT("v_buffer_hist_hoy!$A$1"),1,MATCH("buh_codigo",INDIRECT("v_buffer_hist_hoy!$1:$1"),0)-1,100000,1),0)),"")</f>
        <v>0</v>
      </c>
      <c r="AS16" s="6">
        <f ca="1">IFERROR(INDEX(OFFSET(INDIRECT("v_buffer_hist_hoy!$A$1"),1,MATCH("buh_cobertura_inventario_proyectado",INDIRECT("v_buffer_hist_hoy!$1:$1"),0)-1,100000,1),MATCH(CLEAN(TABLATRANSFERENCIA[[#This Row],[CODIGO]]),OFFSET(INDIRECT("v_buffer_hist_hoy!$A$1"),1,MATCH("buh_codigo",INDIRECT("v_buffer_hist_hoy!$1:$1"),0)-1,100000,1),0)),"")</f>
        <v>0</v>
      </c>
      <c r="AT16" s="6">
        <f ca="1">IFERROR(INDEX(OFFSET(INDIRECT("v_buffer_hist_hoy!$A$1"),1,MATCH("buh_cobertura_pedido_minimo",INDIRECT("v_buffer_hist_hoy!$1:$1"),0)-1,100000,1),MATCH(CLEAN(TABLATRANSFERENCIA[[#This Row],[CODIGO]]),OFFSET(INDIRECT("v_buffer_hist_hoy!$A$1"),1,MATCH("buh_codigo",INDIRECT("v_buffer_hist_hoy!$1:$1"),0)-1,100000,1),0)),"")</f>
        <v>0</v>
      </c>
      <c r="AU16" s="6">
        <f ca="1">IFERROR(INDEX(OFFSET(INDIRECT("v_buffer_hist_hoy!$A$1"),1,MATCH("buh_dias_desabastecimiento",INDIRECT("v_buffer_hist_hoy!$1:$1"),0)-1,100000,1),MATCH(CLEAN(TABLATRANSFERENCIA[[#This Row],[CODIGO]]),OFFSET(INDIRECT("v_buffer_hist_hoy!$A$1"),1,MATCH("buh_codigo",INDIRECT("v_buffer_hist_hoy!$1:$1"),0)-1,100000,1),0)),"")</f>
        <v>14</v>
      </c>
      <c r="AV16" s="6">
        <f t="array" ref="AV16">IFERROR(INDEX(Datos_Consumo[CANTIDAD],MATCH(TABLATRANSFERENCIA[[#This Row],[CODIGO]]&amp;TABLATRANSFERENCIA[[#Headers],[Columna1]],Datos_Consumo[CODIGO]&amp;Datos_Consumo[FECHA_FORMATO],0)),0)</f>
        <v>0</v>
      </c>
      <c r="AW16" s="6">
        <f t="array" ref="AW16">IFERROR(INDEX(Datos_Consumo[CANTIDAD],MATCH(TABLATRANSFERENCIA[[#This Row],[CODIGO]]&amp;TABLATRANSFERENCIA[[#Headers],[Columna2]],Datos_Consumo[CODIGO]&amp;Datos_Consumo[FECHA_FORMATO],0)),0)</f>
        <v>0</v>
      </c>
      <c r="AX16" s="6">
        <f t="array" ref="AX16">IFERROR(INDEX(Datos_Consumo[CANTIDAD],MATCH(TABLATRANSFERENCIA[[#This Row],[CODIGO]]&amp;TABLATRANSFERENCIA[[#Headers],[Columna3]],Datos_Consumo[CODIGO]&amp;Datos_Consumo[FECHA_FORMATO],0)),0)</f>
        <v>0</v>
      </c>
      <c r="AY16" s="6">
        <f t="array" ref="AY16">IFERROR(INDEX(Datos_Consumo[CANTIDAD],MATCH(TABLATRANSFERENCIA[[#This Row],[CODIGO]]&amp;TABLATRANSFERENCIA[[#Headers],[Columna4]],Datos_Consumo[CODIGO]&amp;Datos_Consumo[FECHA_FORMATO],0)),0)</f>
        <v>0</v>
      </c>
      <c r="AZ16" s="6">
        <f t="array" ref="AZ16">IFERROR(INDEX(Datos_Consumo[CANTIDAD],MATCH(TABLATRANSFERENCIA[[#This Row],[CODIGO]]&amp;TABLATRANSFERENCIA[[#Headers],[Columna5]],Datos_Consumo[CODIGO]&amp;Datos_Consumo[FECHA_FORMATO],0)),0)</f>
        <v>0</v>
      </c>
      <c r="BA16" s="6">
        <f t="array" ref="BA16">IFERROR(INDEX(Datos_Consumo[CANTIDAD],MATCH(TABLATRANSFERENCIA[[#This Row],[CODIGO]]&amp;TABLATRANSFERENCIA[[#Headers],[Columna6]],Datos_Consumo[CODIGO]&amp;Datos_Consumo[FECHA_FORMATO],0)),0)</f>
        <v>0</v>
      </c>
      <c r="BB16" s="56">
        <f ca="1">IFERROR(INDEX(OFFSET(INDIRECT("v_buffer_hist_hoy!$A$1"),1,MATCH("buh_ultima_transferencia_ini",INDIRECT("v_buffer_hist_hoy!$1:$1"),0)-1,100000,1),MATCH(CLEAN(TABLATRANSFERENCIA[[#This Row],[CODIGO]]),OFFSET(INDIRECT("v_buffer_hist_hoy!$A$1"),1,MATCH("buh_codigo",INDIRECT("v_buffer_hist_hoy!$1:$1"),0)-1,100000,1),0)),"")</f>
        <v>0</v>
      </c>
      <c r="BC16" s="56">
        <f ca="1">IFERROR(INDEX(OFFSET(INDIRECT("v_buffer_hist_hoy!$A$1"),1,MATCH("buh_ultima_transferencia_fin",INDIRECT("v_buffer_hist_hoy!$1:$1"),0)-1,100000,1),MATCH(CLEAN(TABLATRANSFERENCIA[[#This Row],[CODIGO]]),OFFSET(INDIRECT("v_buffer_hist_hoy!$A$1"),1,MATCH("buh_codigo",INDIRECT("v_buffer_hist_hoy!$1:$1"),0)-1,100000,1),0)),"")</f>
        <v>0</v>
      </c>
      <c r="BD16" s="50" t="s">
        <v>1025</v>
      </c>
      <c r="BE16" s="55"/>
      <c r="BF16" s="51"/>
      <c r="BG16"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 s="51"/>
      <c r="BM16" s="46">
        <f ca="1">IFERROR(TABLATRANSFERENCIA[[#This Row],[REQUERIM]]/TABLATRANSFERENCIA[[#This Row],[PEDIDO PROMEDIO]],0)</f>
        <v>3.3333333333333333E-2</v>
      </c>
      <c r="BN16" s="51"/>
      <c r="BO16" s="59"/>
      <c r="BP16" s="3" t="str">
        <f>IF(TABLATRANSFERENCIA[[#This Row],[RECIBIDO]]&lt;&gt;"",0,IF(TABLATRANSFERENCIA[[#This Row],[DESPACHO]]&lt;&gt;"",TABLATRANSFERENCIA[[#This Row],[DESPACHO]],TABLATRANSFERENCIA[[#This Row],[REQUERIM]]))</f>
        <v>1</v>
      </c>
      <c r="BQ16" s="50"/>
      <c r="BR16" s="50"/>
      <c r="BS16" s="50" t="str">
        <f t="shared" si="0"/>
        <v>N</v>
      </c>
      <c r="BT16" s="51">
        <f t="array" aca="1" ref="BT16" ca="1">IF(SUM(--(TABLATRANSFERENCIA[[#This Row],[CODIGO GENERICO]]=TABLATRANSFERENCIA[CODIGO GENERICO])*TABLATRANSFERENCIA[REQUERIM])&lt;TABLATRANSFERENCIA[[#This Row],[PEDIDO MIN GRUPO]],1,0)</f>
        <v>0</v>
      </c>
      <c r="BU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 s="51">
        <f ca="1">IFERROR(INDEX(OFFSET(INDIRECT("v_buffer_hist_hoy!$A$1"),1,MATCH("buh_zona_amarilla",INDIRECT("v_buffer_hist_hoy!$1:$1"),0)-1,100000,1),MATCH(CLEAN(TABLATRANSFERENCIA[[#This Row],[CODIGO]]),OFFSET(INDIRECT("v_buffer_hist_hoy!$A$1"),1,MATCH("buh_codigo",INDIRECT("v_buffer_hist_hoy!$1:$1"),0)-1,100000,1),0)),"")</f>
        <v>73</v>
      </c>
      <c r="BW16" s="51">
        <f ca="1">IFERROR(INDEX(OFFSET(INDIRECT("v_buffer_hist_hoy!$A$1"),1,MATCH("buh_zona_roja",INDIRECT("v_buffer_hist_hoy!$1:$1"),0)-1,100000,1),MATCH(CLEAN(TABLATRANSFERENCIA[[#This Row],[CODIGO]]),OFFSET(INDIRECT("v_buffer_hist_hoy!$A$1"),1,MATCH("buh_codigo",INDIRECT("v_buffer_hist_hoy!$1:$1"),0)-1,100000,1),0)),"")</f>
        <v>36</v>
      </c>
    </row>
    <row r="17" spans="1:75" hidden="1" x14ac:dyDescent="0.25">
      <c r="A17" s="54" t="s">
        <v>1561</v>
      </c>
      <c r="B17" s="3" t="str">
        <f ca="1">IFERROR(INDEX(OFFSET(INDIRECT("v_buffer_hist_hoy!$A$1"),1,MATCH("pro_descripcion",INDIRECT("v_buffer_hist_hoy!$1:$1"),0)-1,100000,1),MATCH(CLEAN(TABLATRANSFERENCIA[[#This Row],[CODIGO]]),OFFSET(INDIRECT("v_buffer_hist_hoy!$A$1"),1,MATCH("buh_codigo",INDIRECT("v_buffer_hist_hoy!$1:$1"),0)-1,100000,1),0)),"")</f>
        <v>TAMBOR EMBRAGUE C350 (A556001480)</v>
      </c>
      <c r="C17" s="3" t="str">
        <f ca="1">IFERROR(INDEX(OFFSET(INDIRECT("v_buffer_hist_hoy!$A$1"),1,MATCH("buh_codigo_generico",INDIRECT("v_buffer_hist_hoy!$1:$1"),0)-1,100000,1),MATCH(CLEAN(TABLATRANSFERENCIA[[#This Row],[CODIGO]]),OFFSET(INDIRECT("v_buffer_hist_hoy!$A$1"),1,MATCH("buh_codigo",INDIRECT("v_buffer_hist_hoy!$1:$1"),0)-1,100000,1),0)),"")</f>
        <v>0</v>
      </c>
      <c r="D17" s="3" t="str">
        <f ca="1">IFERROR(INDEX(OFFSET(INDIRECT("v_buffer_hist_hoy!$A$1"),1,MATCH("buh_codigo_vinculado",INDIRECT("v_buffer_hist_hoy!$1:$1"),0)-1,100000,1),MATCH(CLEAN(TABLATRANSFERENCIA[[#This Row],[CODIGO]]),OFFSET(INDIRECT("v_buffer_hist_hoy!$A$1"),1,MATCH("buh_codigo",INDIRECT("v_buffer_hist_hoy!$1:$1"),0)-1,100000,1),0)),"")</f>
        <v>EC-A556001640</v>
      </c>
      <c r="E17" s="3" t="str">
        <f ca="1">IFERROR(INDEX(OFFSET(INDIRECT("v_buffer_hist_hoy!$A$1"),1,MATCH("pro_linea",INDIRECT("v_buffer_hist_hoy!$1:$1"),0)-1,100000,1),MATCH(CLEAN(TABLATRANSFERENCIA[[#This Row],[CODIGO]]),OFFSET(INDIRECT("v_buffer_hist_hoy!$A$1"),1,MATCH("buh_codigo",INDIRECT("v_buffer_hist_hoy!$1:$1"),0)-1,100000,1),0)),"")</f>
        <v>AGROFORESTAL</v>
      </c>
      <c r="F17" s="3">
        <f ca="1">IFERROR(INDEX(OFFSET(INDIRECT("v_buffer_hist_hoy!$A$1"),1,MATCH("pro_sublinea",INDIRECT("v_buffer_hist_hoy!$1:$1"),0)-1,100000,1),MATCH(CLEAN(TABLATRANSFERENCIA[[#This Row],[CODIGO]]),OFFSET(INDIRECT("v_buffer_hist_hoy!$A$1"),1,MATCH("buh_codigo",INDIRECT("v_buffer_hist_hoy!$1:$1"),0)-1,100000,1),0)),"")</f>
        <v>0</v>
      </c>
      <c r="G17" s="3" t="str">
        <f ca="1">IFERROR(INDEX(OFFSET(INDIRECT("v_buffer_hist_hoy!$A$1"),1,MATCH("pro_grupo",INDIRECT("v_buffer_hist_hoy!$1:$1"),0)-1,100000,1),MATCH(CLEAN(TABLATRANSFERENCIA[[#This Row],[CODIGO]]),OFFSET(INDIRECT("v_buffer_hist_hoy!$A$1"),1,MATCH("buh_codigo",INDIRECT("v_buffer_hist_hoy!$1:$1"),0)-1,100000,1),0)),"")</f>
        <v>REPUESTOS DESMALEZADORAS</v>
      </c>
      <c r="H17" s="3">
        <f ca="1">IFERROR(INDEX(OFFSET(INDIRECT("v_buffer_hist_hoy!$A$1"),1,MATCH("pro_familia",INDIRECT("v_buffer_hist_hoy!$1:$1"),0)-1,100000,1),MATCH(CLEAN(TABLATRANSFERENCIA[[#This Row],[CODIGO]]),OFFSET(INDIRECT("v_buffer_hist_hoy!$A$1"),1,MATCH("buh_codigo",INDIRECT("v_buffer_hist_hoy!$1:$1"),0)-1,100000,1),0)),"")</f>
        <v>0</v>
      </c>
      <c r="I17" s="3">
        <f ca="1">IFERROR(INDEX(OFFSET(INDIRECT("v_buffer_hist_hoy!$A$1"),1,MATCH("pro_subfamilia",INDIRECT("v_buffer_hist_hoy!$1:$1"),0)-1,100000,1),MATCH(CLEAN(TABLATRANSFERENCIA[[#This Row],[CODIGO]]),OFFSET(INDIRECT("v_buffer_hist_hoy!$A$1"),1,MATCH("buh_codigo",INDIRECT("v_buffer_hist_hoy!$1:$1"),0)-1,100000,1),0)),"")</f>
        <v>0</v>
      </c>
      <c r="J1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 s="3">
        <f ca="1">IFERROR(INDEX(OFFSET(INDIRECT("v_buffer_hist_hoy!$A$1"),1,MATCH("pro_tipo",INDIRECT("v_buffer_hist_hoy!$1:$1"),0)-1,100000,1),MATCH(CLEAN(TABLATRANSFERENCIA[[#This Row],[CODIGO]]),OFFSET(INDIRECT("v_buffer_hist_hoy!$A$1"),1,MATCH("buh_codigo",INDIRECT("v_buffer_hist_hoy!$1:$1"),0)-1,100000,1),0)),"")</f>
        <v>0</v>
      </c>
      <c r="L17" s="3" t="str">
        <f ca="1">IFERROR(INDEX(OFFSET(INDIRECT("v_buffer_hist_hoy!$A$1"),1,MATCH("pro_marca",INDIRECT("v_buffer_hist_hoy!$1:$1"),0)-1,100000,1),MATCH(CLEAN(TABLATRANSFERENCIA[[#This Row],[CODIGO]]),OFFSET(INDIRECT("v_buffer_hist_hoy!$A$1"),1,MATCH("buh_codigo",INDIRECT("v_buffer_hist_hoy!$1:$1"),0)-1,100000,1),0)),"")</f>
        <v>SHINDAIWA</v>
      </c>
      <c r="M17" s="3">
        <f ca="1">IFERROR(INDEX(OFFSET(INDIRECT("v_buffer_hist_hoy!$A$1"),1,MATCH("pro_modelo",INDIRECT("v_buffer_hist_hoy!$1:$1"),0)-1,100000,1),MATCH(CLEAN(TABLATRANSFERENCIA[[#This Row],[CODIGO]]),OFFSET(INDIRECT("v_buffer_hist_hoy!$A$1"),1,MATCH("buh_codigo",INDIRECT("v_buffer_hist_hoy!$1:$1"),0)-1,100000,1),0)),"")</f>
        <v>0</v>
      </c>
      <c r="N17" s="3">
        <f ca="1">IFERROR(INDEX(OFFSET(INDIRECT("v_buffer_hist_hoy!$A$1"),1,MATCH("pro_cat_management",INDIRECT("v_buffer_hist_hoy!$1:$1"),0)-1,100000,1),MATCH(CLEAN(TABLATRANSFERENCIA[[#This Row],[CODIGO]]),OFFSET(INDIRECT("v_buffer_hist_hoy!$A$1"),1,MATCH("buh_codigo",INDIRECT("v_buffer_hist_hoy!$1:$1"),0)-1,100000,1),0)),"")</f>
        <v>0</v>
      </c>
      <c r="O17" s="5" t="str">
        <f ca="1">IFERROR(INDEX(OFFSET(INDIRECT("v_buffer_hist_hoy!$A$1"),1,MATCH("buh_estatus",INDIRECT("v_buffer_hist_hoy!$1:$1"),0)-1,100000,1),MATCH(CLEAN(TABLATRANSFERENCIA[[#This Row],[CODIGO]]),OFFSET(INDIRECT("v_buffer_hist_hoy!$A$1"),1,MATCH("buh_codigo",INDIRECT("v_buffer_hist_hoy!$1:$1"),0)-1,100000,1),0)),"")</f>
        <v>0</v>
      </c>
      <c r="P17" s="5">
        <f ca="1">IFERROR(INDEX(OFFSET(INDIRECT("v_buffer_hist_hoy!$A$1"),1,MATCH("buh_ctv",INDIRECT("v_buffer_hist_hoy!$1:$1"),0)-1,100000,1),MATCH(CLEAN(TABLATRANSFERENCIA[[#This Row],[CODIGO]]),OFFSET(INDIRECT("v_buffer_hist_hoy!$A$1"),1,MATCH("buh_codigo",INDIRECT("v_buffer_hist_hoy!$1:$1"),0)-1,100000,1),0)),"")</f>
        <v>8.94</v>
      </c>
      <c r="Q17" s="5">
        <f ca="1">IFERROR(INDEX(OFFSET(INDIRECT("v_buffer_hist_hoy!$A$1"),1,MATCH("buh_pv",INDIRECT("v_buffer_hist_hoy!$1:$1"),0)-1,100000,1),MATCH(CLEAN(TABLATRANSFERENCIA[[#This Row],[CODIGO]]),OFFSET(INDIRECT("v_buffer_hist_hoy!$A$1"),1,MATCH("buh_codigo",INDIRECT("v_buffer_hist_hoy!$1:$1"),0)-1,100000,1),0)),"")</f>
        <v>32.01</v>
      </c>
      <c r="R17" s="46">
        <f ca="1">IFERROR(INDEX(OFFSET(INDIRECT("v_buffer_hist_hoy!$A$1"),1,MATCH("buh_roi_pasado",INDIRECT("v_buffer_hist_hoy!$1:$1"),0)-1,100000,1),MATCH(CLEAN(TABLATRANSFERENCIA[[#This Row],[CODIGO]]),OFFSET(INDIRECT("v_buffer_hist_hoy!$A$1"),1,MATCH("buh_codigo",INDIRECT("v_buffer_hist_hoy!$1:$1"),0)-1,100000,1),0)),"")</f>
        <v>0</v>
      </c>
      <c r="S17" s="46">
        <f ca="1">IFERROR(INDEX(OFFSET(INDIRECT("v_buffer_hist_hoy!$A$1"),1,MATCH("buh_roi_proyectado",INDIRECT("v_buffer_hist_hoy!$1:$1"),0)-1,100000,1),MATCH(CLEAN(TABLATRANSFERENCIA[[#This Row],[CODIGO]]),OFFSET(INDIRECT("v_buffer_hist_hoy!$A$1"),1,MATCH("buh_codigo",INDIRECT("v_buffer_hist_hoy!$1:$1"),0)-1,100000,1),0)),"")</f>
        <v>11.26</v>
      </c>
      <c r="T17" s="46">
        <f ca="1">IFERROR(INDEX(OFFSET(INDIRECT("v_buffer_hist_hoy!$A$1"),1,MATCH("buh_velocity",INDIRECT("v_buffer_hist_hoy!$1:$1"),0)-1,100000,1),MATCH(CLEAN(TABLATRANSFERENCIA[[#This Row],[CODIGO]]),OFFSET(INDIRECT("v_buffer_hist_hoy!$A$1"),1,MATCH("buh_codigo",INDIRECT("v_buffer_hist_hoy!$1:$1"),0)-1,100000,1),0)),"")</f>
        <v>0</v>
      </c>
      <c r="U17" s="46">
        <f ca="1">IFERROR(INDEX(OFFSET(INDIRECT("v_buffer_hist_hoy!$A$1"),1,MATCH("buh_nivel_servicio",INDIRECT("v_buffer_hist_hoy!$1:$1"),0)-1,100000,1),MATCH(CLEAN(TABLATRANSFERENCIA[[#This Row],[CODIGO]]),OFFSET(INDIRECT("v_buffer_hist_hoy!$A$1"),1,MATCH("buh_codigo",INDIRECT("v_buffer_hist_hoy!$1:$1"),0)-1,100000,1),0)),"")</f>
        <v>1</v>
      </c>
      <c r="V17" s="49" t="str">
        <f ca="1">IFERROR(INDEX(OFFSET(INDIRECT("v_buffer_hist_hoy!$A$1"),1,MATCH("pro_nombre",INDIRECT("v_buffer_hist_hoy!$1:$1"),0)-1,100000,1),MATCH(CLEAN(TABLATRANSFERENCIA[[#This Row],[CODIGO]]),OFFSET(INDIRECT("v_buffer_hist_hoy!$A$1"),1,MATCH("buh_codigo",INDIRECT("v_buffer_hist_hoy!$1:$1"),0)-1,100000,1),0)),"")</f>
        <v>Echo</v>
      </c>
      <c r="W17" s="49" t="str">
        <f ca="1">IFERROR(INDEX(OFFSET(INDIRECT("v_buffer_hist_hoy!$A$1"),1,MATCH("pre_nombre",INDIRECT("v_buffer_hist_hoy!$1:$1"),0)-1,100000,1),MATCH(CLEAN(TABLATRANSFERENCIA[[#This Row],[CODIGO]]),OFFSET(INDIRECT("v_buffer_hist_hoy!$A$1"),1,MATCH("buh_codigo",INDIRECT("v_buffer_hist_hoy!$1:$1"),0)-1,100000,1),0)),"")</f>
        <v>USA</v>
      </c>
      <c r="X17" s="51">
        <f ca="1">IFERROR(INDEX(OFFSET(INDIRECT("v_buffer_hist_hoy!$A$1"),1,MATCH("buh_tiempo_suministro",INDIRECT("v_buffer_hist_hoy!$1:$1"),0)-1,100000,1),MATCH(CLEAN(TABLATRANSFERENCIA[[#This Row],[CODIGO]]),OFFSET(INDIRECT("v_buffer_hist_hoy!$A$1"),1,MATCH("buh_codigo",INDIRECT("v_buffer_hist_hoy!$1:$1"),0)-1,100000,1),0)),"")</f>
        <v>8</v>
      </c>
      <c r="Y17" s="51">
        <f ca="1">IFERROR(INDEX(OFFSET(INDIRECT("v_buffer_hist_hoy!$A$1"),1,MATCH("buh_frecuencia_reposicion",INDIRECT("v_buffer_hist_hoy!$1:$1"),0)-1,100000,1),MATCH(CLEAN(TABLATRANSFERENCIA[[#This Row],[CODIGO]]),OFFSET(INDIRECT("v_buffer_hist_hoy!$A$1"),1,MATCH("buh_codigo",INDIRECT("v_buffer_hist_hoy!$1:$1"),0)-1,100000,1),0)),"")</f>
        <v>3</v>
      </c>
      <c r="Z17" s="6">
        <f ca="1">IFERROR(INDEX(OFFSET(INDIRECT("v_buffer_hist_hoy!$A$1"),1,MATCH("buh_buffer_actual",INDIRECT("v_buffer_hist_hoy!$1:$1"),0)-1,100000,1),MATCH(CLEAN(TABLATRANSFERENCIA[[#This Row],[CODIGO]]),OFFSET(INDIRECT("v_buffer_hist_hoy!$A$1"),1,MATCH("buh_codigo",INDIRECT("v_buffer_hist_hoy!$1:$1"),0)-1,100000,1),0)),"")</f>
        <v>165</v>
      </c>
      <c r="AA17" s="6">
        <f ca="1">IFERROR(INDEX(OFFSET(INDIRECT("v_buffer_hist_hoy!$A$1"),1,MATCH("buh_inventario_proveedor",INDIRECT("v_buffer_hist_hoy!$1:$1"),0)-1,100000,1),MATCH(CLEAN(TABLATRANSFERENCIA[[#This Row],[CODIGO]]),OFFSET(INDIRECT("v_buffer_hist_hoy!$A$1"),1,MATCH("buh_codigo",INDIRECT("v_buffer_hist_hoy!$1:$1"),0)-1,100000,1),0)),"")</f>
        <v>1000000000</v>
      </c>
      <c r="AB17" s="6">
        <f ca="1">IFERROR(INDEX(OFFSET(INDIRECT("v_buffer_hist_hoy!$A$1"),1,MATCH("buh_inventario_fisico",INDIRECT("v_buffer_hist_hoy!$1:$1"),0)-1,100000,1),MATCH(CLEAN(TABLATRANSFERENCIA[[#This Row],[CODIGO]]),OFFSET(INDIRECT("v_buffer_hist_hoy!$A$1"),1,MATCH("buh_codigo",INDIRECT("v_buffer_hist_hoy!$1:$1"),0)-1,100000,1),0)),"")</f>
        <v>50</v>
      </c>
      <c r="AC17" s="4">
        <f ca="1">IFERROR(INDEX(OFFSET(INDIRECT("v_buffer_hist_hoy!$A$1"),1,MATCH("buh_estado_inventario_fisico",INDIRECT("v_buffer_hist_hoy!$1:$1"),0)-1,100000,1),MATCH(CLEAN(TABLATRANSFERENCIA[[#This Row],[CODIGO]]),OFFSET(INDIRECT("v_buffer_hist_hoy!$A$1"),1,MATCH("buh_codigo",INDIRECT("v_buffer_hist_hoy!$1:$1"),0)-1,100000,1),0)),"")</f>
        <v>0.7</v>
      </c>
      <c r="AD17" s="6" t="str">
        <f ca="1">IFERROR(INDEX(OFFSET(INDIRECT("v_buffer_hist_hoy!$A$1"),1,MATCH("buh_color_inventario_fisico",INDIRECT("v_buffer_hist_hoy!$1:$1"),0)-1,100000,1),MATCH(CLEAN(TABLATRANSFERENCIA[[#This Row],[CODIGO]]),OFFSET(INDIRECT("v_buffer_hist_hoy!$A$1"),1,MATCH("buh_codigo",INDIRECT("v_buffer_hist_hoy!$1:$1"),0)-1,100000,1),0)),"")</f>
        <v>R</v>
      </c>
      <c r="AE17" s="6">
        <f ca="1">IFERROR(INDEX(OFFSET(INDIRECT("v_buffer_hist_hoy!$A$1"),1,MATCH("buh_transito",INDIRECT("v_buffer_hist_hoy!$1:$1"),0)-1,100000,1),MATCH(CLEAN(TABLATRANSFERENCIA[[#This Row],[CODIGO]]),OFFSET(INDIRECT("v_buffer_hist_hoy!$A$1"),1,MATCH("buh_codigo",INDIRECT("v_buffer_hist_hoy!$1:$1"),0)-1,100000,1),0)),"")</f>
        <v>17</v>
      </c>
      <c r="AF17" s="6">
        <f ca="1">IFERROR(INDEX(OFFSET(INDIRECT("v_buffer_hist_hoy!$A$1"),1,MATCH("buh_negociacion",INDIRECT("v_buffer_hist_hoy!$1:$1"),0)-1,100000,1),MATCH(CLEAN(TABLATRANSFERENCIA[[#This Row],[CODIGO]]),OFFSET(INDIRECT("v_buffer_hist_hoy!$A$1"),1,MATCH("buh_codigo",INDIRECT("v_buffer_hist_hoy!$1:$1"),0)-1,100000,1),0)),"")</f>
        <v>0</v>
      </c>
      <c r="AG17" s="6">
        <f ca="1">IFERROR(INDEX(OFFSET(INDIRECT("v_buffer_hist_hoy!$A$1"),1,MATCH("buh_produccion",INDIRECT("v_buffer_hist_hoy!$1:$1"),0)-1,100000,1),MATCH(CLEAN(TABLATRANSFERENCIA[[#This Row],[CODIGO]]),OFFSET(INDIRECT("v_buffer_hist_hoy!$A$1"),1,MATCH("buh_codigo",INDIRECT("v_buffer_hist_hoy!$1:$1"),0)-1,100000,1),0)),"")</f>
        <v>0</v>
      </c>
      <c r="AH17" s="6">
        <f ca="1">IFERROR(INDEX(OFFSET(INDIRECT("v_buffer_hist_hoy!$A$1"),1,MATCH("buh_embarcado",INDIRECT("v_buffer_hist_hoy!$1:$1"),0)-1,100000,1),MATCH(CLEAN(TABLATRANSFERENCIA[[#This Row],[CODIGO]]),OFFSET(INDIRECT("v_buffer_hist_hoy!$A$1"),1,MATCH("buh_codigo",INDIRECT("v_buffer_hist_hoy!$1:$1"),0)-1,100000,1),0)),"")</f>
        <v>0</v>
      </c>
      <c r="AI17" s="6">
        <f ca="1">IFERROR(INDEX(OFFSET(INDIRECT("v_buffer_hist_hoy!$A$1"),1,MATCH("buh_comprometido",INDIRECT("v_buffer_hist_hoy!$1:$1"),0)-1,100000,1),MATCH(CLEAN(TABLATRANSFERENCIA[[#This Row],[CODIGO]]),OFFSET(INDIRECT("v_buffer_hist_hoy!$A$1"),1,MATCH("buh_codigo",INDIRECT("v_buffer_hist_hoy!$1:$1"),0)-1,100000,1),0)),"")</f>
        <v>0</v>
      </c>
      <c r="AJ17" s="6">
        <f ca="1">IFERROR(INDEX(OFFSET(INDIRECT("v_buffer_hist_hoy!$A$1"),1,MATCH("buh_backorder",INDIRECT("v_buffer_hist_hoy!$1:$1"),0)-1,100000,1),MATCH(CLEAN(TABLATRANSFERENCIA[[#This Row],[CODIGO]]),OFFSET(INDIRECT("v_buffer_hist_hoy!$A$1"),1,MATCH("buh_codigo",INDIRECT("v_buffer_hist_hoy!$1:$1"),0)-1,100000,1),0)),"")</f>
        <v>39</v>
      </c>
      <c r="AK17" s="6">
        <f ca="1">IFERROR(INDEX(OFFSET(INDIRECT("v_buffer_hist_hoy!$A$1"),1,MATCH("buh_inventario_proyectado",INDIRECT("v_buffer_hist_hoy!$1:$1"),0)-1,100000,1),MATCH(CLEAN(TABLATRANSFERENCIA[[#This Row],[CODIGO]]),OFFSET(INDIRECT("v_buffer_hist_hoy!$A$1"),1,MATCH("buh_codigo",INDIRECT("v_buffer_hist_hoy!$1:$1"),0)-1,100000,1),0)),"")</f>
        <v>106</v>
      </c>
      <c r="AL17" s="4">
        <f ca="1">IFERROR(INDEX(OFFSET(INDIRECT("v_buffer_hist_hoy!$A$1"),1,MATCH("buh_estado_inventario_proyectado",INDIRECT("v_buffer_hist_hoy!$1:$1"),0)-1,100000,1),MATCH(CLEAN(TABLATRANSFERENCIA[[#This Row],[CODIGO]]),OFFSET(INDIRECT("v_buffer_hist_hoy!$A$1"),1,MATCH("buh_codigo",INDIRECT("v_buffer_hist_hoy!$1:$1"),0)-1,100000,1),0)),"")</f>
        <v>0.36</v>
      </c>
      <c r="AM17" s="6" t="str">
        <f ca="1">IFERROR(INDEX(OFFSET(INDIRECT("v_buffer_hist_hoy!$A$1"),1,MATCH("buh_color_inventario_proyectado",INDIRECT("v_buffer_hist_hoy!$1:$1"),0)-1,100000,1),MATCH(CLEAN(TABLATRANSFERENCIA[[#This Row],[CODIGO]]),OFFSET(INDIRECT("v_buffer_hist_hoy!$A$1"),1,MATCH("buh_codigo",INDIRECT("v_buffer_hist_hoy!$1:$1"),0)-1,100000,1),0)),"")</f>
        <v>A</v>
      </c>
      <c r="AN17" s="6">
        <f ca="1">IFERROR(INDEX(OFFSET(INDIRECT("v_buffer_hist_hoy!$A$1"),1,MATCH("buh_pedido_minimo",INDIRECT("v_buffer_hist_hoy!$1:$1"),0)-1,100000,1),MATCH(CLEAN(TABLATRANSFERENCIA[[#This Row],[CODIGO]]),OFFSET(INDIRECT("v_buffer_hist_hoy!$A$1"),1,MATCH("buh_codigo",INDIRECT("v_buffer_hist_hoy!$1:$1"),0)-1,100000,1),0)),"")</f>
        <v>0</v>
      </c>
      <c r="AO17" s="6">
        <f ca="1">IFERROR(INDEX(OFFSET(INDIRECT("v_buffer_hist_hoy!$A$1"),1,MATCH("buh_pedido_minimo_grupo",INDIRECT("v_buffer_hist_hoy!$1:$1"),0)-1,100000,1),MATCH(CLEAN(TABLATRANSFERENCIA[[#This Row],[CODIGO]]),OFFSET(INDIRECT("v_buffer_hist_hoy!$A$1"),1,MATCH("buh_codigo",INDIRECT("v_buffer_hist_hoy!$1:$1"),0)-1,100000,1),0)),"")</f>
        <v>0</v>
      </c>
      <c r="AP17" s="6">
        <f ca="1">IFERROR(INDEX(OFFSET(INDIRECT("v_buffer_hist_hoy!$A$1"),1,MATCH("buh_unidad_empaque",INDIRECT("v_buffer_hist_hoy!$1:$1"),0)-1,100000,1),MATCH(CLEAN(TABLATRANSFERENCIA[[#This Row],[CODIGO]]),OFFSET(INDIRECT("v_buffer_hist_hoy!$A$1"),1,MATCH("buh_codigo",INDIRECT("v_buffer_hist_hoy!$1:$1"),0)-1,100000,1),0)),"")</f>
        <v>5</v>
      </c>
      <c r="AQ17" s="6">
        <f ca="1">IFERROR(INDEX(OFFSET(INDIRECT("v_buffer_hist_hoy!$A$1"),1,MATCH("buh_pedido_promedio",INDIRECT("v_buffer_hist_hoy!$1:$1"),0)-1,100000,1),MATCH(CLEAN(TABLATRANSFERENCIA[[#This Row],[CODIGO]]),OFFSET(INDIRECT("v_buffer_hist_hoy!$A$1"),1,MATCH("buh_codigo",INDIRECT("v_buffer_hist_hoy!$1:$1"),0)-1,100000,1),0)),"")</f>
        <v>45</v>
      </c>
      <c r="AR17" s="6">
        <f ca="1">IFERROR(INDEX(OFFSET(INDIRECT("v_buffer_hist_hoy!$A$1"),1,MATCH("buh_cobertura_buffer",INDIRECT("v_buffer_hist_hoy!$1:$1"),0)-1,100000,1),MATCH(CLEAN(TABLATRANSFERENCIA[[#This Row],[CODIGO]]),OFFSET(INDIRECT("v_buffer_hist_hoy!$A$1"),1,MATCH("buh_codigo",INDIRECT("v_buffer_hist_hoy!$1:$1"),0)-1,100000,1),0)),"")</f>
        <v>0</v>
      </c>
      <c r="AS17" s="6">
        <f ca="1">IFERROR(INDEX(OFFSET(INDIRECT("v_buffer_hist_hoy!$A$1"),1,MATCH("buh_cobertura_inventario_proyectado",INDIRECT("v_buffer_hist_hoy!$1:$1"),0)-1,100000,1),MATCH(CLEAN(TABLATRANSFERENCIA[[#This Row],[CODIGO]]),OFFSET(INDIRECT("v_buffer_hist_hoy!$A$1"),1,MATCH("buh_codigo",INDIRECT("v_buffer_hist_hoy!$1:$1"),0)-1,100000,1),0)),"")</f>
        <v>0</v>
      </c>
      <c r="AT17" s="6">
        <f ca="1">IFERROR(INDEX(OFFSET(INDIRECT("v_buffer_hist_hoy!$A$1"),1,MATCH("buh_cobertura_pedido_minimo",INDIRECT("v_buffer_hist_hoy!$1:$1"),0)-1,100000,1),MATCH(CLEAN(TABLATRANSFERENCIA[[#This Row],[CODIGO]]),OFFSET(INDIRECT("v_buffer_hist_hoy!$A$1"),1,MATCH("buh_codigo",INDIRECT("v_buffer_hist_hoy!$1:$1"),0)-1,100000,1),0)),"")</f>
        <v>0</v>
      </c>
      <c r="AU17" s="6">
        <f ca="1">IFERROR(INDEX(OFFSET(INDIRECT("v_buffer_hist_hoy!$A$1"),1,MATCH("buh_dias_desabastecimiento",INDIRECT("v_buffer_hist_hoy!$1:$1"),0)-1,100000,1),MATCH(CLEAN(TABLATRANSFERENCIA[[#This Row],[CODIGO]]),OFFSET(INDIRECT("v_buffer_hist_hoy!$A$1"),1,MATCH("buh_codigo",INDIRECT("v_buffer_hist_hoy!$1:$1"),0)-1,100000,1),0)),"")</f>
        <v>0</v>
      </c>
      <c r="AV17" s="6">
        <f t="array" ref="AV17">IFERROR(INDEX(Datos_Consumo[CANTIDAD],MATCH(TABLATRANSFERENCIA[[#This Row],[CODIGO]]&amp;TABLATRANSFERENCIA[[#Headers],[Columna1]],Datos_Consumo[CODIGO]&amp;Datos_Consumo[FECHA_FORMATO],0)),0)</f>
        <v>0</v>
      </c>
      <c r="AW17" s="6">
        <f t="array" ref="AW17">IFERROR(INDEX(Datos_Consumo[CANTIDAD],MATCH(TABLATRANSFERENCIA[[#This Row],[CODIGO]]&amp;TABLATRANSFERENCIA[[#Headers],[Columna2]],Datos_Consumo[CODIGO]&amp;Datos_Consumo[FECHA_FORMATO],0)),0)</f>
        <v>0</v>
      </c>
      <c r="AX17" s="6">
        <f t="array" ref="AX17">IFERROR(INDEX(Datos_Consumo[CANTIDAD],MATCH(TABLATRANSFERENCIA[[#This Row],[CODIGO]]&amp;TABLATRANSFERENCIA[[#Headers],[Columna3]],Datos_Consumo[CODIGO]&amp;Datos_Consumo[FECHA_FORMATO],0)),0)</f>
        <v>0</v>
      </c>
      <c r="AY17" s="6">
        <f t="array" ref="AY17">IFERROR(INDEX(Datos_Consumo[CANTIDAD],MATCH(TABLATRANSFERENCIA[[#This Row],[CODIGO]]&amp;TABLATRANSFERENCIA[[#Headers],[Columna4]],Datos_Consumo[CODIGO]&amp;Datos_Consumo[FECHA_FORMATO],0)),0)</f>
        <v>0</v>
      </c>
      <c r="AZ17" s="6">
        <f t="array" ref="AZ17">IFERROR(INDEX(Datos_Consumo[CANTIDAD],MATCH(TABLATRANSFERENCIA[[#This Row],[CODIGO]]&amp;TABLATRANSFERENCIA[[#Headers],[Columna5]],Datos_Consumo[CODIGO]&amp;Datos_Consumo[FECHA_FORMATO],0)),0)</f>
        <v>0</v>
      </c>
      <c r="BA17" s="6">
        <f t="array" ref="BA17">IFERROR(INDEX(Datos_Consumo[CANTIDAD],MATCH(TABLATRANSFERENCIA[[#This Row],[CODIGO]]&amp;TABLATRANSFERENCIA[[#Headers],[Columna6]],Datos_Consumo[CODIGO]&amp;Datos_Consumo[FECHA_FORMATO],0)),0)</f>
        <v>0</v>
      </c>
      <c r="BB17" s="56">
        <f ca="1">IFERROR(INDEX(OFFSET(INDIRECT("v_buffer_hist_hoy!$A$1"),1,MATCH("buh_ultima_transferencia_ini",INDIRECT("v_buffer_hist_hoy!$1:$1"),0)-1,100000,1),MATCH(CLEAN(TABLATRANSFERENCIA[[#This Row],[CODIGO]]),OFFSET(INDIRECT("v_buffer_hist_hoy!$A$1"),1,MATCH("buh_codigo",INDIRECT("v_buffer_hist_hoy!$1:$1"),0)-1,100000,1),0)),"")</f>
        <v>0</v>
      </c>
      <c r="BC17" s="56">
        <f ca="1">IFERROR(INDEX(OFFSET(INDIRECT("v_buffer_hist_hoy!$A$1"),1,MATCH("buh_ultima_transferencia_fin",INDIRECT("v_buffer_hist_hoy!$1:$1"),0)-1,100000,1),MATCH(CLEAN(TABLATRANSFERENCIA[[#This Row],[CODIGO]]),OFFSET(INDIRECT("v_buffer_hist_hoy!$A$1"),1,MATCH("buh_codigo",INDIRECT("v_buffer_hist_hoy!$1:$1"),0)-1,100000,1),0)),"")</f>
        <v>0</v>
      </c>
      <c r="BD17" s="50" t="s">
        <v>7726</v>
      </c>
      <c r="BE17" s="55"/>
      <c r="BF17" s="51"/>
      <c r="BG17" s="51" t="str">
        <f>IF(RIGHT(TABLATRANSFERENCIA[[#Headers],[Emb1]],1)*1&lt;=TABLATRANSFERENCIA[[#This Row],[EMBARQUES]],IF(ISBLANK(TABLATRANSFERENCIA[[#This Row],[EMBARQUES]]),TABLATRANSFERENCIA[[#This Row],[REQUERIM]],ROUND(TABLATRANSFERENCIA[[#This Row],[REQUERIM]]/TABLATRANSFERENCIA[[#This Row],[EMBARQUES]],0)),TABLATRANSFERENCIA[[#This Row],[REQUERIM]])</f>
        <v>39</v>
      </c>
      <c r="BH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 s="51"/>
      <c r="BM17" s="46">
        <f ca="1">IFERROR(TABLATRANSFERENCIA[[#This Row],[REQUERIM]]/TABLATRANSFERENCIA[[#This Row],[PEDIDO PROMEDIO]],0)</f>
        <v>0.8666666666666667</v>
      </c>
      <c r="BN17" s="51"/>
      <c r="BO17" s="59"/>
      <c r="BP17" s="3" t="str">
        <f>IF(TABLATRANSFERENCIA[[#This Row],[RECIBIDO]]&lt;&gt;"",0,IF(TABLATRANSFERENCIA[[#This Row],[DESPACHO]]&lt;&gt;"",TABLATRANSFERENCIA[[#This Row],[DESPACHO]],TABLATRANSFERENCIA[[#This Row],[REQUERIM]]))</f>
        <v>39</v>
      </c>
      <c r="BQ17" s="50"/>
      <c r="BR17" s="50"/>
      <c r="BS17" s="50" t="str">
        <f t="shared" si="0"/>
        <v>N</v>
      </c>
      <c r="BT17" s="51">
        <f t="array" aca="1" ref="BT17" ca="1">IF(SUM(--(TABLATRANSFERENCIA[[#This Row],[CODIGO GENERICO]]=TABLATRANSFERENCIA[CODIGO GENERICO])*TABLATRANSFERENCIA[REQUERIM])&lt;TABLATRANSFERENCIA[[#This Row],[PEDIDO MIN GRUPO]],1,0)</f>
        <v>0</v>
      </c>
      <c r="BU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7" s="51">
        <f ca="1">IFERROR(INDEX(OFFSET(INDIRECT("v_buffer_hist_hoy!$A$1"),1,MATCH("buh_zona_amarilla",INDIRECT("v_buffer_hist_hoy!$1:$1"),0)-1,100000,1),MATCH(CLEAN(TABLATRANSFERENCIA[[#This Row],[CODIGO]]),OFFSET(INDIRECT("v_buffer_hist_hoy!$A$1"),1,MATCH("buh_codigo",INDIRECT("v_buffer_hist_hoy!$1:$1"),0)-1,100000,1),0)),"")</f>
        <v>110</v>
      </c>
      <c r="BW17" s="51">
        <f ca="1">IFERROR(INDEX(OFFSET(INDIRECT("v_buffer_hist_hoy!$A$1"),1,MATCH("buh_zona_roja",INDIRECT("v_buffer_hist_hoy!$1:$1"),0)-1,100000,1),MATCH(CLEAN(TABLATRANSFERENCIA[[#This Row],[CODIGO]]),OFFSET(INDIRECT("v_buffer_hist_hoy!$A$1"),1,MATCH("buh_codigo",INDIRECT("v_buffer_hist_hoy!$1:$1"),0)-1,100000,1),0)),"")</f>
        <v>54</v>
      </c>
    </row>
    <row r="18" spans="1:75" hidden="1" x14ac:dyDescent="0.25">
      <c r="A18" s="54" t="s">
        <v>3256</v>
      </c>
      <c r="B18" s="3" t="str">
        <f ca="1">IFERROR(INDEX(OFFSET(INDIRECT("v_buffer_hist_hoy!$A$1"),1,MATCH("pro_descripcion",INDIRECT("v_buffer_hist_hoy!$1:$1"),0)-1,100000,1),MATCH(CLEAN(TABLATRANSFERENCIA[[#This Row],[CODIGO]]),OFFSET(INDIRECT("v_buffer_hist_hoy!$A$1"),1,MATCH("buh_codigo",INDIRECT("v_buffer_hist_hoy!$1:$1"),0)-1,100000,1),0)),"")</f>
        <v>ZAPATA DE EMBRAGUE SET SRM4300</v>
      </c>
      <c r="C18" s="3" t="str">
        <f ca="1">IFERROR(INDEX(OFFSET(INDIRECT("v_buffer_hist_hoy!$A$1"),1,MATCH("buh_codigo_generico",INDIRECT("v_buffer_hist_hoy!$1:$1"),0)-1,100000,1),MATCH(CLEAN(TABLATRANSFERENCIA[[#This Row],[CODIGO]]),OFFSET(INDIRECT("v_buffer_hist_hoy!$A$1"),1,MATCH("buh_codigo",INDIRECT("v_buffer_hist_hoy!$1:$1"),0)-1,100000,1),0)),"")</f>
        <v>0</v>
      </c>
      <c r="D18" s="3" t="str">
        <f ca="1">IFERROR(INDEX(OFFSET(INDIRECT("v_buffer_hist_hoy!$A$1"),1,MATCH("buh_codigo_vinculado",INDIRECT("v_buffer_hist_hoy!$1:$1"),0)-1,100000,1),MATCH(CLEAN(TABLATRANSFERENCIA[[#This Row],[CODIGO]]),OFFSET(INDIRECT("v_buffer_hist_hoy!$A$1"),1,MATCH("buh_codigo",INDIRECT("v_buffer_hist_hoy!$1:$1"),0)-1,100000,1),0)),"")</f>
        <v>EC-P021006200</v>
      </c>
      <c r="E18" s="3" t="str">
        <f ca="1">IFERROR(INDEX(OFFSET(INDIRECT("v_buffer_hist_hoy!$A$1"),1,MATCH("pro_linea",INDIRECT("v_buffer_hist_hoy!$1:$1"),0)-1,100000,1),MATCH(CLEAN(TABLATRANSFERENCIA[[#This Row],[CODIGO]]),OFFSET(INDIRECT("v_buffer_hist_hoy!$A$1"),1,MATCH("buh_codigo",INDIRECT("v_buffer_hist_hoy!$1:$1"),0)-1,100000,1),0)),"")</f>
        <v>AGROFORESTAL</v>
      </c>
      <c r="F18" s="3">
        <f ca="1">IFERROR(INDEX(OFFSET(INDIRECT("v_buffer_hist_hoy!$A$1"),1,MATCH("pro_sublinea",INDIRECT("v_buffer_hist_hoy!$1:$1"),0)-1,100000,1),MATCH(CLEAN(TABLATRANSFERENCIA[[#This Row],[CODIGO]]),OFFSET(INDIRECT("v_buffer_hist_hoy!$A$1"),1,MATCH("buh_codigo",INDIRECT("v_buffer_hist_hoy!$1:$1"),0)-1,100000,1),0)),"")</f>
        <v>0</v>
      </c>
      <c r="G18" s="3" t="str">
        <f ca="1">IFERROR(INDEX(OFFSET(INDIRECT("v_buffer_hist_hoy!$A$1"),1,MATCH("pro_grupo",INDIRECT("v_buffer_hist_hoy!$1:$1"),0)-1,100000,1),MATCH(CLEAN(TABLATRANSFERENCIA[[#This Row],[CODIGO]]),OFFSET(INDIRECT("v_buffer_hist_hoy!$A$1"),1,MATCH("buh_codigo",INDIRECT("v_buffer_hist_hoy!$1:$1"),0)-1,100000,1),0)),"")</f>
        <v>REPUESTOS DESMALEZADORAS</v>
      </c>
      <c r="H18" s="3">
        <f ca="1">IFERROR(INDEX(OFFSET(INDIRECT("v_buffer_hist_hoy!$A$1"),1,MATCH("pro_familia",INDIRECT("v_buffer_hist_hoy!$1:$1"),0)-1,100000,1),MATCH(CLEAN(TABLATRANSFERENCIA[[#This Row],[CODIGO]]),OFFSET(INDIRECT("v_buffer_hist_hoy!$A$1"),1,MATCH("buh_codigo",INDIRECT("v_buffer_hist_hoy!$1:$1"),0)-1,100000,1),0)),"")</f>
        <v>0</v>
      </c>
      <c r="I18" s="3">
        <f ca="1">IFERROR(INDEX(OFFSET(INDIRECT("v_buffer_hist_hoy!$A$1"),1,MATCH("pro_subfamilia",INDIRECT("v_buffer_hist_hoy!$1:$1"),0)-1,100000,1),MATCH(CLEAN(TABLATRANSFERENCIA[[#This Row],[CODIGO]]),OFFSET(INDIRECT("v_buffer_hist_hoy!$A$1"),1,MATCH("buh_codigo",INDIRECT("v_buffer_hist_hoy!$1:$1"),0)-1,100000,1),0)),"")</f>
        <v>0</v>
      </c>
      <c r="J1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 s="3">
        <f ca="1">IFERROR(INDEX(OFFSET(INDIRECT("v_buffer_hist_hoy!$A$1"),1,MATCH("pro_tipo",INDIRECT("v_buffer_hist_hoy!$1:$1"),0)-1,100000,1),MATCH(CLEAN(TABLATRANSFERENCIA[[#This Row],[CODIGO]]),OFFSET(INDIRECT("v_buffer_hist_hoy!$A$1"),1,MATCH("buh_codigo",INDIRECT("v_buffer_hist_hoy!$1:$1"),0)-1,100000,1),0)),"")</f>
        <v>0</v>
      </c>
      <c r="L18" s="3" t="str">
        <f ca="1">IFERROR(INDEX(OFFSET(INDIRECT("v_buffer_hist_hoy!$A$1"),1,MATCH("pro_marca",INDIRECT("v_buffer_hist_hoy!$1:$1"),0)-1,100000,1),MATCH(CLEAN(TABLATRANSFERENCIA[[#This Row],[CODIGO]]),OFFSET(INDIRECT("v_buffer_hist_hoy!$A$1"),1,MATCH("buh_codigo",INDIRECT("v_buffer_hist_hoy!$1:$1"),0)-1,100000,1),0)),"")</f>
        <v>ECHO</v>
      </c>
      <c r="M18" s="3">
        <f ca="1">IFERROR(INDEX(OFFSET(INDIRECT("v_buffer_hist_hoy!$A$1"),1,MATCH("pro_modelo",INDIRECT("v_buffer_hist_hoy!$1:$1"),0)-1,100000,1),MATCH(CLEAN(TABLATRANSFERENCIA[[#This Row],[CODIGO]]),OFFSET(INDIRECT("v_buffer_hist_hoy!$A$1"),1,MATCH("buh_codigo",INDIRECT("v_buffer_hist_hoy!$1:$1"),0)-1,100000,1),0)),"")</f>
        <v>0</v>
      </c>
      <c r="N18" s="3">
        <f ca="1">IFERROR(INDEX(OFFSET(INDIRECT("v_buffer_hist_hoy!$A$1"),1,MATCH("pro_cat_management",INDIRECT("v_buffer_hist_hoy!$1:$1"),0)-1,100000,1),MATCH(CLEAN(TABLATRANSFERENCIA[[#This Row],[CODIGO]]),OFFSET(INDIRECT("v_buffer_hist_hoy!$A$1"),1,MATCH("buh_codigo",INDIRECT("v_buffer_hist_hoy!$1:$1"),0)-1,100000,1),0)),"")</f>
        <v>0</v>
      </c>
      <c r="O18" s="5" t="str">
        <f ca="1">IFERROR(INDEX(OFFSET(INDIRECT("v_buffer_hist_hoy!$A$1"),1,MATCH("buh_estatus",INDIRECT("v_buffer_hist_hoy!$1:$1"),0)-1,100000,1),MATCH(CLEAN(TABLATRANSFERENCIA[[#This Row],[CODIGO]]),OFFSET(INDIRECT("v_buffer_hist_hoy!$A$1"),1,MATCH("buh_codigo",INDIRECT("v_buffer_hist_hoy!$1:$1"),0)-1,100000,1),0)),"")</f>
        <v>0</v>
      </c>
      <c r="P18" s="5">
        <f ca="1">IFERROR(INDEX(OFFSET(INDIRECT("v_buffer_hist_hoy!$A$1"),1,MATCH("buh_ctv",INDIRECT("v_buffer_hist_hoy!$1:$1"),0)-1,100000,1),MATCH(CLEAN(TABLATRANSFERENCIA[[#This Row],[CODIGO]]),OFFSET(INDIRECT("v_buffer_hist_hoy!$A$1"),1,MATCH("buh_codigo",INDIRECT("v_buffer_hist_hoy!$1:$1"),0)-1,100000,1),0)),"")</f>
        <v>8.7200000000000006</v>
      </c>
      <c r="Q18" s="5">
        <f ca="1">IFERROR(INDEX(OFFSET(INDIRECT("v_buffer_hist_hoy!$A$1"),1,MATCH("buh_pv",INDIRECT("v_buffer_hist_hoy!$1:$1"),0)-1,100000,1),MATCH(CLEAN(TABLATRANSFERENCIA[[#This Row],[CODIGO]]),OFFSET(INDIRECT("v_buffer_hist_hoy!$A$1"),1,MATCH("buh_codigo",INDIRECT("v_buffer_hist_hoy!$1:$1"),0)-1,100000,1),0)),"")</f>
        <v>21.36</v>
      </c>
      <c r="R18" s="46">
        <f ca="1">IFERROR(INDEX(OFFSET(INDIRECT("v_buffer_hist_hoy!$A$1"),1,MATCH("buh_roi_pasado",INDIRECT("v_buffer_hist_hoy!$1:$1"),0)-1,100000,1),MATCH(CLEAN(TABLATRANSFERENCIA[[#This Row],[CODIGO]]),OFFSET(INDIRECT("v_buffer_hist_hoy!$A$1"),1,MATCH("buh_codigo",INDIRECT("v_buffer_hist_hoy!$1:$1"),0)-1,100000,1),0)),"")</f>
        <v>0</v>
      </c>
      <c r="S18" s="46">
        <f ca="1">IFERROR(INDEX(OFFSET(INDIRECT("v_buffer_hist_hoy!$A$1"),1,MATCH("buh_roi_proyectado",INDIRECT("v_buffer_hist_hoy!$1:$1"),0)-1,100000,1),MATCH(CLEAN(TABLATRANSFERENCIA[[#This Row],[CODIGO]]),OFFSET(INDIRECT("v_buffer_hist_hoy!$A$1"),1,MATCH("buh_codigo",INDIRECT("v_buffer_hist_hoy!$1:$1"),0)-1,100000,1),0)),"")</f>
        <v>6.33</v>
      </c>
      <c r="T18" s="46">
        <f ca="1">IFERROR(INDEX(OFFSET(INDIRECT("v_buffer_hist_hoy!$A$1"),1,MATCH("buh_velocity",INDIRECT("v_buffer_hist_hoy!$1:$1"),0)-1,100000,1),MATCH(CLEAN(TABLATRANSFERENCIA[[#This Row],[CODIGO]]),OFFSET(INDIRECT("v_buffer_hist_hoy!$A$1"),1,MATCH("buh_codigo",INDIRECT("v_buffer_hist_hoy!$1:$1"),0)-1,100000,1),0)),"")</f>
        <v>0</v>
      </c>
      <c r="U18" s="46">
        <f ca="1">IFERROR(INDEX(OFFSET(INDIRECT("v_buffer_hist_hoy!$A$1"),1,MATCH("buh_nivel_servicio",INDIRECT("v_buffer_hist_hoy!$1:$1"),0)-1,100000,1),MATCH(CLEAN(TABLATRANSFERENCIA[[#This Row],[CODIGO]]),OFFSET(INDIRECT("v_buffer_hist_hoy!$A$1"),1,MATCH("buh_codigo",INDIRECT("v_buffer_hist_hoy!$1:$1"),0)-1,100000,1),0)),"")</f>
        <v>1</v>
      </c>
      <c r="V18" s="49" t="str">
        <f ca="1">IFERROR(INDEX(OFFSET(INDIRECT("v_buffer_hist_hoy!$A$1"),1,MATCH("pro_nombre",INDIRECT("v_buffer_hist_hoy!$1:$1"),0)-1,100000,1),MATCH(CLEAN(TABLATRANSFERENCIA[[#This Row],[CODIGO]]),OFFSET(INDIRECT("v_buffer_hist_hoy!$A$1"),1,MATCH("buh_codigo",INDIRECT("v_buffer_hist_hoy!$1:$1"),0)-1,100000,1),0)),"")</f>
        <v>Echo</v>
      </c>
      <c r="W18" s="49" t="str">
        <f ca="1">IFERROR(INDEX(OFFSET(INDIRECT("v_buffer_hist_hoy!$A$1"),1,MATCH("pre_nombre",INDIRECT("v_buffer_hist_hoy!$1:$1"),0)-1,100000,1),MATCH(CLEAN(TABLATRANSFERENCIA[[#This Row],[CODIGO]]),OFFSET(INDIRECT("v_buffer_hist_hoy!$A$1"),1,MATCH("buh_codigo",INDIRECT("v_buffer_hist_hoy!$1:$1"),0)-1,100000,1),0)),"")</f>
        <v>USA</v>
      </c>
      <c r="X18" s="51">
        <f ca="1">IFERROR(INDEX(OFFSET(INDIRECT("v_buffer_hist_hoy!$A$1"),1,MATCH("buh_tiempo_suministro",INDIRECT("v_buffer_hist_hoy!$1:$1"),0)-1,100000,1),MATCH(CLEAN(TABLATRANSFERENCIA[[#This Row],[CODIGO]]),OFFSET(INDIRECT("v_buffer_hist_hoy!$A$1"),1,MATCH("buh_codigo",INDIRECT("v_buffer_hist_hoy!$1:$1"),0)-1,100000,1),0)),"")</f>
        <v>8</v>
      </c>
      <c r="Y18" s="51">
        <f ca="1">IFERROR(INDEX(OFFSET(INDIRECT("v_buffer_hist_hoy!$A$1"),1,MATCH("buh_frecuencia_reposicion",INDIRECT("v_buffer_hist_hoy!$1:$1"),0)-1,100000,1),MATCH(CLEAN(TABLATRANSFERENCIA[[#This Row],[CODIGO]]),OFFSET(INDIRECT("v_buffer_hist_hoy!$A$1"),1,MATCH("buh_codigo",INDIRECT("v_buffer_hist_hoy!$1:$1"),0)-1,100000,1),0)),"")</f>
        <v>3</v>
      </c>
      <c r="Z18" s="6">
        <f ca="1">IFERROR(INDEX(OFFSET(INDIRECT("v_buffer_hist_hoy!$A$1"),1,MATCH("buh_buffer_actual",INDIRECT("v_buffer_hist_hoy!$1:$1"),0)-1,100000,1),MATCH(CLEAN(TABLATRANSFERENCIA[[#This Row],[CODIGO]]),OFFSET(INDIRECT("v_buffer_hist_hoy!$A$1"),1,MATCH("buh_codigo",INDIRECT("v_buffer_hist_hoy!$1:$1"),0)-1,100000,1),0)),"")</f>
        <v>72</v>
      </c>
      <c r="AA18" s="6">
        <f ca="1">IFERROR(INDEX(OFFSET(INDIRECT("v_buffer_hist_hoy!$A$1"),1,MATCH("buh_inventario_proveedor",INDIRECT("v_buffer_hist_hoy!$1:$1"),0)-1,100000,1),MATCH(CLEAN(TABLATRANSFERENCIA[[#This Row],[CODIGO]]),OFFSET(INDIRECT("v_buffer_hist_hoy!$A$1"),1,MATCH("buh_codigo",INDIRECT("v_buffer_hist_hoy!$1:$1"),0)-1,100000,1),0)),"")</f>
        <v>1000000000</v>
      </c>
      <c r="AB18" s="6">
        <f ca="1">IFERROR(INDEX(OFFSET(INDIRECT("v_buffer_hist_hoy!$A$1"),1,MATCH("buh_inventario_fisico",INDIRECT("v_buffer_hist_hoy!$1:$1"),0)-1,100000,1),MATCH(CLEAN(TABLATRANSFERENCIA[[#This Row],[CODIGO]]),OFFSET(INDIRECT("v_buffer_hist_hoy!$A$1"),1,MATCH("buh_codigo",INDIRECT("v_buffer_hist_hoy!$1:$1"),0)-1,100000,1),0)),"")</f>
        <v>22</v>
      </c>
      <c r="AC18" s="4">
        <f ca="1">IFERROR(INDEX(OFFSET(INDIRECT("v_buffer_hist_hoy!$A$1"),1,MATCH("buh_estado_inventario_fisico",INDIRECT("v_buffer_hist_hoy!$1:$1"),0)-1,100000,1),MATCH(CLEAN(TABLATRANSFERENCIA[[#This Row],[CODIGO]]),OFFSET(INDIRECT("v_buffer_hist_hoy!$A$1"),1,MATCH("buh_codigo",INDIRECT("v_buffer_hist_hoy!$1:$1"),0)-1,100000,1),0)),"")</f>
        <v>0.69</v>
      </c>
      <c r="AD18" s="6" t="str">
        <f ca="1">IFERROR(INDEX(OFFSET(INDIRECT("v_buffer_hist_hoy!$A$1"),1,MATCH("buh_color_inventario_fisico",INDIRECT("v_buffer_hist_hoy!$1:$1"),0)-1,100000,1),MATCH(CLEAN(TABLATRANSFERENCIA[[#This Row],[CODIGO]]),OFFSET(INDIRECT("v_buffer_hist_hoy!$A$1"),1,MATCH("buh_codigo",INDIRECT("v_buffer_hist_hoy!$1:$1"),0)-1,100000,1),0)),"")</f>
        <v>R</v>
      </c>
      <c r="AE18" s="6">
        <f ca="1">IFERROR(INDEX(OFFSET(INDIRECT("v_buffer_hist_hoy!$A$1"),1,MATCH("buh_transito",INDIRECT("v_buffer_hist_hoy!$1:$1"),0)-1,100000,1),MATCH(CLEAN(TABLATRANSFERENCIA[[#This Row],[CODIGO]]),OFFSET(INDIRECT("v_buffer_hist_hoy!$A$1"),1,MATCH("buh_codigo",INDIRECT("v_buffer_hist_hoy!$1:$1"),0)-1,100000,1),0)),"")</f>
        <v>0</v>
      </c>
      <c r="AF18" s="6">
        <f ca="1">IFERROR(INDEX(OFFSET(INDIRECT("v_buffer_hist_hoy!$A$1"),1,MATCH("buh_negociacion",INDIRECT("v_buffer_hist_hoy!$1:$1"),0)-1,100000,1),MATCH(CLEAN(TABLATRANSFERENCIA[[#This Row],[CODIGO]]),OFFSET(INDIRECT("v_buffer_hist_hoy!$A$1"),1,MATCH("buh_codigo",INDIRECT("v_buffer_hist_hoy!$1:$1"),0)-1,100000,1),0)),"")</f>
        <v>0</v>
      </c>
      <c r="AG18" s="6">
        <f ca="1">IFERROR(INDEX(OFFSET(INDIRECT("v_buffer_hist_hoy!$A$1"),1,MATCH("buh_produccion",INDIRECT("v_buffer_hist_hoy!$1:$1"),0)-1,100000,1),MATCH(CLEAN(TABLATRANSFERENCIA[[#This Row],[CODIGO]]),OFFSET(INDIRECT("v_buffer_hist_hoy!$A$1"),1,MATCH("buh_codigo",INDIRECT("v_buffer_hist_hoy!$1:$1"),0)-1,100000,1),0)),"")</f>
        <v>0</v>
      </c>
      <c r="AH18" s="6">
        <f ca="1">IFERROR(INDEX(OFFSET(INDIRECT("v_buffer_hist_hoy!$A$1"),1,MATCH("buh_embarcado",INDIRECT("v_buffer_hist_hoy!$1:$1"),0)-1,100000,1),MATCH(CLEAN(TABLATRANSFERENCIA[[#This Row],[CODIGO]]),OFFSET(INDIRECT("v_buffer_hist_hoy!$A$1"),1,MATCH("buh_codigo",INDIRECT("v_buffer_hist_hoy!$1:$1"),0)-1,100000,1),0)),"")</f>
        <v>0</v>
      </c>
      <c r="AI18" s="6">
        <f ca="1">IFERROR(INDEX(OFFSET(INDIRECT("v_buffer_hist_hoy!$A$1"),1,MATCH("buh_comprometido",INDIRECT("v_buffer_hist_hoy!$1:$1"),0)-1,100000,1),MATCH(CLEAN(TABLATRANSFERENCIA[[#This Row],[CODIGO]]),OFFSET(INDIRECT("v_buffer_hist_hoy!$A$1"),1,MATCH("buh_codigo",INDIRECT("v_buffer_hist_hoy!$1:$1"),0)-1,100000,1),0)),"")</f>
        <v>0</v>
      </c>
      <c r="AJ18" s="6">
        <f ca="1">IFERROR(INDEX(OFFSET(INDIRECT("v_buffer_hist_hoy!$A$1"),1,MATCH("buh_backorder",INDIRECT("v_buffer_hist_hoy!$1:$1"),0)-1,100000,1),MATCH(CLEAN(TABLATRANSFERENCIA[[#This Row],[CODIGO]]),OFFSET(INDIRECT("v_buffer_hist_hoy!$A$1"),1,MATCH("buh_codigo",INDIRECT("v_buffer_hist_hoy!$1:$1"),0)-1,100000,1),0)),"")</f>
        <v>39</v>
      </c>
      <c r="AK18" s="6">
        <f ca="1">IFERROR(INDEX(OFFSET(INDIRECT("v_buffer_hist_hoy!$A$1"),1,MATCH("buh_inventario_proyectado",INDIRECT("v_buffer_hist_hoy!$1:$1"),0)-1,100000,1),MATCH(CLEAN(TABLATRANSFERENCIA[[#This Row],[CODIGO]]),OFFSET(INDIRECT("v_buffer_hist_hoy!$A$1"),1,MATCH("buh_codigo",INDIRECT("v_buffer_hist_hoy!$1:$1"),0)-1,100000,1),0)),"")</f>
        <v>61</v>
      </c>
      <c r="AL18" s="4">
        <f ca="1">IFERROR(INDEX(OFFSET(INDIRECT("v_buffer_hist_hoy!$A$1"),1,MATCH("buh_estado_inventario_proyectado",INDIRECT("v_buffer_hist_hoy!$1:$1"),0)-1,100000,1),MATCH(CLEAN(TABLATRANSFERENCIA[[#This Row],[CODIGO]]),OFFSET(INDIRECT("v_buffer_hist_hoy!$A$1"),1,MATCH("buh_codigo",INDIRECT("v_buffer_hist_hoy!$1:$1"),0)-1,100000,1),0)),"")</f>
        <v>0.15</v>
      </c>
      <c r="AM18" s="6" t="str">
        <f ca="1">IFERROR(INDEX(OFFSET(INDIRECT("v_buffer_hist_hoy!$A$1"),1,MATCH("buh_color_inventario_proyectado",INDIRECT("v_buffer_hist_hoy!$1:$1"),0)-1,100000,1),MATCH(CLEAN(TABLATRANSFERENCIA[[#This Row],[CODIGO]]),OFFSET(INDIRECT("v_buffer_hist_hoy!$A$1"),1,MATCH("buh_codigo",INDIRECT("v_buffer_hist_hoy!$1:$1"),0)-1,100000,1),0)),"")</f>
        <v>V</v>
      </c>
      <c r="AN18" s="6">
        <f ca="1">IFERROR(INDEX(OFFSET(INDIRECT("v_buffer_hist_hoy!$A$1"),1,MATCH("buh_pedido_minimo",INDIRECT("v_buffer_hist_hoy!$1:$1"),0)-1,100000,1),MATCH(CLEAN(TABLATRANSFERENCIA[[#This Row],[CODIGO]]),OFFSET(INDIRECT("v_buffer_hist_hoy!$A$1"),1,MATCH("buh_codigo",INDIRECT("v_buffer_hist_hoy!$1:$1"),0)-1,100000,1),0)),"")</f>
        <v>0</v>
      </c>
      <c r="AO18" s="6">
        <f ca="1">IFERROR(INDEX(OFFSET(INDIRECT("v_buffer_hist_hoy!$A$1"),1,MATCH("buh_pedido_minimo_grupo",INDIRECT("v_buffer_hist_hoy!$1:$1"),0)-1,100000,1),MATCH(CLEAN(TABLATRANSFERENCIA[[#This Row],[CODIGO]]),OFFSET(INDIRECT("v_buffer_hist_hoy!$A$1"),1,MATCH("buh_codigo",INDIRECT("v_buffer_hist_hoy!$1:$1"),0)-1,100000,1),0)),"")</f>
        <v>0</v>
      </c>
      <c r="AP18" s="6">
        <f ca="1">IFERROR(INDEX(OFFSET(INDIRECT("v_buffer_hist_hoy!$A$1"),1,MATCH("buh_unidad_empaque",INDIRECT("v_buffer_hist_hoy!$1:$1"),0)-1,100000,1),MATCH(CLEAN(TABLATRANSFERENCIA[[#This Row],[CODIGO]]),OFFSET(INDIRECT("v_buffer_hist_hoy!$A$1"),1,MATCH("buh_codigo",INDIRECT("v_buffer_hist_hoy!$1:$1"),0)-1,100000,1),0)),"")</f>
        <v>5</v>
      </c>
      <c r="AQ18" s="6">
        <f ca="1">IFERROR(INDEX(OFFSET(INDIRECT("v_buffer_hist_hoy!$A$1"),1,MATCH("buh_pedido_promedio",INDIRECT("v_buffer_hist_hoy!$1:$1"),0)-1,100000,1),MATCH(CLEAN(TABLATRANSFERENCIA[[#This Row],[CODIGO]]),OFFSET(INDIRECT("v_buffer_hist_hoy!$A$1"),1,MATCH("buh_codigo",INDIRECT("v_buffer_hist_hoy!$1:$1"),0)-1,100000,1),0)),"")</f>
        <v>20</v>
      </c>
      <c r="AR18" s="6">
        <f ca="1">IFERROR(INDEX(OFFSET(INDIRECT("v_buffer_hist_hoy!$A$1"),1,MATCH("buh_cobertura_buffer",INDIRECT("v_buffer_hist_hoy!$1:$1"),0)-1,100000,1),MATCH(CLEAN(TABLATRANSFERENCIA[[#This Row],[CODIGO]]),OFFSET(INDIRECT("v_buffer_hist_hoy!$A$1"),1,MATCH("buh_codigo",INDIRECT("v_buffer_hist_hoy!$1:$1"),0)-1,100000,1),0)),"")</f>
        <v>0</v>
      </c>
      <c r="AS18" s="6">
        <f ca="1">IFERROR(INDEX(OFFSET(INDIRECT("v_buffer_hist_hoy!$A$1"),1,MATCH("buh_cobertura_inventario_proyectado",INDIRECT("v_buffer_hist_hoy!$1:$1"),0)-1,100000,1),MATCH(CLEAN(TABLATRANSFERENCIA[[#This Row],[CODIGO]]),OFFSET(INDIRECT("v_buffer_hist_hoy!$A$1"),1,MATCH("buh_codigo",INDIRECT("v_buffer_hist_hoy!$1:$1"),0)-1,100000,1),0)),"")</f>
        <v>0</v>
      </c>
      <c r="AT18" s="6">
        <f ca="1">IFERROR(INDEX(OFFSET(INDIRECT("v_buffer_hist_hoy!$A$1"),1,MATCH("buh_cobertura_pedido_minimo",INDIRECT("v_buffer_hist_hoy!$1:$1"),0)-1,100000,1),MATCH(CLEAN(TABLATRANSFERENCIA[[#This Row],[CODIGO]]),OFFSET(INDIRECT("v_buffer_hist_hoy!$A$1"),1,MATCH("buh_codigo",INDIRECT("v_buffer_hist_hoy!$1:$1"),0)-1,100000,1),0)),"")</f>
        <v>0</v>
      </c>
      <c r="AU18" s="6">
        <f ca="1">IFERROR(INDEX(OFFSET(INDIRECT("v_buffer_hist_hoy!$A$1"),1,MATCH("buh_dias_desabastecimiento",INDIRECT("v_buffer_hist_hoy!$1:$1"),0)-1,100000,1),MATCH(CLEAN(TABLATRANSFERENCIA[[#This Row],[CODIGO]]),OFFSET(INDIRECT("v_buffer_hist_hoy!$A$1"),1,MATCH("buh_codigo",INDIRECT("v_buffer_hist_hoy!$1:$1"),0)-1,100000,1),0)),"")</f>
        <v>0</v>
      </c>
      <c r="AV18" s="6">
        <f t="array" ref="AV18">IFERROR(INDEX(Datos_Consumo[CANTIDAD],MATCH(TABLATRANSFERENCIA[[#This Row],[CODIGO]]&amp;TABLATRANSFERENCIA[[#Headers],[Columna1]],Datos_Consumo[CODIGO]&amp;Datos_Consumo[FECHA_FORMATO],0)),0)</f>
        <v>0</v>
      </c>
      <c r="AW18" s="6">
        <f t="array" ref="AW18">IFERROR(INDEX(Datos_Consumo[CANTIDAD],MATCH(TABLATRANSFERENCIA[[#This Row],[CODIGO]]&amp;TABLATRANSFERENCIA[[#Headers],[Columna2]],Datos_Consumo[CODIGO]&amp;Datos_Consumo[FECHA_FORMATO],0)),0)</f>
        <v>0</v>
      </c>
      <c r="AX18" s="6">
        <f t="array" ref="AX18">IFERROR(INDEX(Datos_Consumo[CANTIDAD],MATCH(TABLATRANSFERENCIA[[#This Row],[CODIGO]]&amp;TABLATRANSFERENCIA[[#Headers],[Columna3]],Datos_Consumo[CODIGO]&amp;Datos_Consumo[FECHA_FORMATO],0)),0)</f>
        <v>0</v>
      </c>
      <c r="AY18" s="6">
        <f t="array" ref="AY18">IFERROR(INDEX(Datos_Consumo[CANTIDAD],MATCH(TABLATRANSFERENCIA[[#This Row],[CODIGO]]&amp;TABLATRANSFERENCIA[[#Headers],[Columna4]],Datos_Consumo[CODIGO]&amp;Datos_Consumo[FECHA_FORMATO],0)),0)</f>
        <v>0</v>
      </c>
      <c r="AZ18" s="6">
        <f t="array" ref="AZ18">IFERROR(INDEX(Datos_Consumo[CANTIDAD],MATCH(TABLATRANSFERENCIA[[#This Row],[CODIGO]]&amp;TABLATRANSFERENCIA[[#Headers],[Columna5]],Datos_Consumo[CODIGO]&amp;Datos_Consumo[FECHA_FORMATO],0)),0)</f>
        <v>0</v>
      </c>
      <c r="BA18" s="6">
        <f t="array" ref="BA18">IFERROR(INDEX(Datos_Consumo[CANTIDAD],MATCH(TABLATRANSFERENCIA[[#This Row],[CODIGO]]&amp;TABLATRANSFERENCIA[[#Headers],[Columna6]],Datos_Consumo[CODIGO]&amp;Datos_Consumo[FECHA_FORMATO],0)),0)</f>
        <v>0</v>
      </c>
      <c r="BB18" s="56">
        <f ca="1">IFERROR(INDEX(OFFSET(INDIRECT("v_buffer_hist_hoy!$A$1"),1,MATCH("buh_ultima_transferencia_ini",INDIRECT("v_buffer_hist_hoy!$1:$1"),0)-1,100000,1),MATCH(CLEAN(TABLATRANSFERENCIA[[#This Row],[CODIGO]]),OFFSET(INDIRECT("v_buffer_hist_hoy!$A$1"),1,MATCH("buh_codigo",INDIRECT("v_buffer_hist_hoy!$1:$1"),0)-1,100000,1),0)),"")</f>
        <v>0</v>
      </c>
      <c r="BC18" s="56">
        <f ca="1">IFERROR(INDEX(OFFSET(INDIRECT("v_buffer_hist_hoy!$A$1"),1,MATCH("buh_ultima_transferencia_fin",INDIRECT("v_buffer_hist_hoy!$1:$1"),0)-1,100000,1),MATCH(CLEAN(TABLATRANSFERENCIA[[#This Row],[CODIGO]]),OFFSET(INDIRECT("v_buffer_hist_hoy!$A$1"),1,MATCH("buh_codigo",INDIRECT("v_buffer_hist_hoy!$1:$1"),0)-1,100000,1),0)),"")</f>
        <v>0</v>
      </c>
      <c r="BD18" s="50" t="s">
        <v>7727</v>
      </c>
      <c r="BE18" s="55"/>
      <c r="BF18" s="51"/>
      <c r="BG18" s="51" t="str">
        <f>IF(RIGHT(TABLATRANSFERENCIA[[#Headers],[Emb1]],1)*1&lt;=TABLATRANSFERENCIA[[#This Row],[EMBARQUES]],IF(ISBLANK(TABLATRANSFERENCIA[[#This Row],[EMBARQUES]]),TABLATRANSFERENCIA[[#This Row],[REQUERIM]],ROUND(TABLATRANSFERENCIA[[#This Row],[REQUERIM]]/TABLATRANSFERENCIA[[#This Row],[EMBARQUES]],0)),TABLATRANSFERENCIA[[#This Row],[REQUERIM]])</f>
        <v>26</v>
      </c>
      <c r="BH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 s="51"/>
      <c r="BM18" s="46">
        <f ca="1">IFERROR(TABLATRANSFERENCIA[[#This Row],[REQUERIM]]/TABLATRANSFERENCIA[[#This Row],[PEDIDO PROMEDIO]],0)</f>
        <v>1.3</v>
      </c>
      <c r="BN18" s="51"/>
      <c r="BO18" s="59"/>
      <c r="BP18" s="3" t="str">
        <f>IF(TABLATRANSFERENCIA[[#This Row],[RECIBIDO]]&lt;&gt;"",0,IF(TABLATRANSFERENCIA[[#This Row],[DESPACHO]]&lt;&gt;"",TABLATRANSFERENCIA[[#This Row],[DESPACHO]],TABLATRANSFERENCIA[[#This Row],[REQUERIM]]))</f>
        <v>26</v>
      </c>
      <c r="BQ18" s="50"/>
      <c r="BR18" s="50"/>
      <c r="BS18" s="50" t="str">
        <f t="shared" si="0"/>
        <v>N</v>
      </c>
      <c r="BT18" s="51">
        <f t="array" aca="1" ref="BT18" ca="1">IF(SUM(--(TABLATRANSFERENCIA[[#This Row],[CODIGO GENERICO]]=TABLATRANSFERENCIA[CODIGO GENERICO])*TABLATRANSFERENCIA[REQUERIM])&lt;TABLATRANSFERENCIA[[#This Row],[PEDIDO MIN GRUPO]],1,0)</f>
        <v>0</v>
      </c>
      <c r="BU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 s="51">
        <f ca="1">IFERROR(INDEX(OFFSET(INDIRECT("v_buffer_hist_hoy!$A$1"),1,MATCH("buh_zona_amarilla",INDIRECT("v_buffer_hist_hoy!$1:$1"),0)-1,100000,1),MATCH(CLEAN(TABLATRANSFERENCIA[[#This Row],[CODIGO]]),OFFSET(INDIRECT("v_buffer_hist_hoy!$A$1"),1,MATCH("buh_codigo",INDIRECT("v_buffer_hist_hoy!$1:$1"),0)-1,100000,1),0)),"")</f>
        <v>48</v>
      </c>
      <c r="BW18" s="51">
        <f ca="1">IFERROR(INDEX(OFFSET(INDIRECT("v_buffer_hist_hoy!$A$1"),1,MATCH("buh_zona_roja",INDIRECT("v_buffer_hist_hoy!$1:$1"),0)-1,100000,1),MATCH(CLEAN(TABLATRANSFERENCIA[[#This Row],[CODIGO]]),OFFSET(INDIRECT("v_buffer_hist_hoy!$A$1"),1,MATCH("buh_codigo",INDIRECT("v_buffer_hist_hoy!$1:$1"),0)-1,100000,1),0)),"")</f>
        <v>24</v>
      </c>
    </row>
    <row r="19" spans="1:75" hidden="1" x14ac:dyDescent="0.25">
      <c r="A19" s="54" t="s">
        <v>1544</v>
      </c>
      <c r="B19" s="3" t="str">
        <f ca="1">IFERROR(INDEX(OFFSET(INDIRECT("v_buffer_hist_hoy!$A$1"),1,MATCH("pro_descripcion",INDIRECT("v_buffer_hist_hoy!$1:$1"),0)-1,100000,1),MATCH(CLEAN(TABLATRANSFERENCIA[[#This Row],[CODIGO]]),OFFSET(INDIRECT("v_buffer_hist_hoy!$A$1"),1,MATCH("buh_codigo",INDIRECT("v_buffer_hist_hoy!$1:$1"),0)-1,100000,1),0)),"")</f>
        <v>RESORTE EMBRAGUE SRM4300-4605</v>
      </c>
      <c r="C19" s="3" t="str">
        <f ca="1">IFERROR(INDEX(OFFSET(INDIRECT("v_buffer_hist_hoy!$A$1"),1,MATCH("buh_codigo_generico",INDIRECT("v_buffer_hist_hoy!$1:$1"),0)-1,100000,1),MATCH(CLEAN(TABLATRANSFERENCIA[[#This Row],[CODIGO]]),OFFSET(INDIRECT("v_buffer_hist_hoy!$A$1"),1,MATCH("buh_codigo",INDIRECT("v_buffer_hist_hoy!$1:$1"),0)-1,100000,1),0)),"")</f>
        <v>0</v>
      </c>
      <c r="D19" s="3" t="str">
        <f ca="1">IFERROR(INDEX(OFFSET(INDIRECT("v_buffer_hist_hoy!$A$1"),1,MATCH("buh_codigo_vinculado",INDIRECT("v_buffer_hist_hoy!$1:$1"),0)-1,100000,1),MATCH(CLEAN(TABLATRANSFERENCIA[[#This Row],[CODIGO]]),OFFSET(INDIRECT("v_buffer_hist_hoy!$A$1"),1,MATCH("buh_codigo",INDIRECT("v_buffer_hist_hoy!$1:$1"),0)-1,100000,1),0)),"")</f>
        <v>EC-17501842230</v>
      </c>
      <c r="E19" s="3" t="str">
        <f ca="1">IFERROR(INDEX(OFFSET(INDIRECT("v_buffer_hist_hoy!$A$1"),1,MATCH("pro_linea",INDIRECT("v_buffer_hist_hoy!$1:$1"),0)-1,100000,1),MATCH(CLEAN(TABLATRANSFERENCIA[[#This Row],[CODIGO]]),OFFSET(INDIRECT("v_buffer_hist_hoy!$A$1"),1,MATCH("buh_codigo",INDIRECT("v_buffer_hist_hoy!$1:$1"),0)-1,100000,1),0)),"")</f>
        <v>AGROFORESTAL</v>
      </c>
      <c r="F19" s="3">
        <f ca="1">IFERROR(INDEX(OFFSET(INDIRECT("v_buffer_hist_hoy!$A$1"),1,MATCH("pro_sublinea",INDIRECT("v_buffer_hist_hoy!$1:$1"),0)-1,100000,1),MATCH(CLEAN(TABLATRANSFERENCIA[[#This Row],[CODIGO]]),OFFSET(INDIRECT("v_buffer_hist_hoy!$A$1"),1,MATCH("buh_codigo",INDIRECT("v_buffer_hist_hoy!$1:$1"),0)-1,100000,1),0)),"")</f>
        <v>0</v>
      </c>
      <c r="G19" s="3" t="str">
        <f ca="1">IFERROR(INDEX(OFFSET(INDIRECT("v_buffer_hist_hoy!$A$1"),1,MATCH("pro_grupo",INDIRECT("v_buffer_hist_hoy!$1:$1"),0)-1,100000,1),MATCH(CLEAN(TABLATRANSFERENCIA[[#This Row],[CODIGO]]),OFFSET(INDIRECT("v_buffer_hist_hoy!$A$1"),1,MATCH("buh_codigo",INDIRECT("v_buffer_hist_hoy!$1:$1"),0)-1,100000,1),0)),"")</f>
        <v>REPUESTOS DESMALEZADORAS</v>
      </c>
      <c r="H19" s="3">
        <f ca="1">IFERROR(INDEX(OFFSET(INDIRECT("v_buffer_hist_hoy!$A$1"),1,MATCH("pro_familia",INDIRECT("v_buffer_hist_hoy!$1:$1"),0)-1,100000,1),MATCH(CLEAN(TABLATRANSFERENCIA[[#This Row],[CODIGO]]),OFFSET(INDIRECT("v_buffer_hist_hoy!$A$1"),1,MATCH("buh_codigo",INDIRECT("v_buffer_hist_hoy!$1:$1"),0)-1,100000,1),0)),"")</f>
        <v>0</v>
      </c>
      <c r="I19" s="3">
        <f ca="1">IFERROR(INDEX(OFFSET(INDIRECT("v_buffer_hist_hoy!$A$1"),1,MATCH("pro_subfamilia",INDIRECT("v_buffer_hist_hoy!$1:$1"),0)-1,100000,1),MATCH(CLEAN(TABLATRANSFERENCIA[[#This Row],[CODIGO]]),OFFSET(INDIRECT("v_buffer_hist_hoy!$A$1"),1,MATCH("buh_codigo",INDIRECT("v_buffer_hist_hoy!$1:$1"),0)-1,100000,1),0)),"")</f>
        <v>0</v>
      </c>
      <c r="J1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 s="3">
        <f ca="1">IFERROR(INDEX(OFFSET(INDIRECT("v_buffer_hist_hoy!$A$1"),1,MATCH("pro_tipo",INDIRECT("v_buffer_hist_hoy!$1:$1"),0)-1,100000,1),MATCH(CLEAN(TABLATRANSFERENCIA[[#This Row],[CODIGO]]),OFFSET(INDIRECT("v_buffer_hist_hoy!$A$1"),1,MATCH("buh_codigo",INDIRECT("v_buffer_hist_hoy!$1:$1"),0)-1,100000,1),0)),"")</f>
        <v>0</v>
      </c>
      <c r="L19" s="3" t="str">
        <f ca="1">IFERROR(INDEX(OFFSET(INDIRECT("v_buffer_hist_hoy!$A$1"),1,MATCH("pro_marca",INDIRECT("v_buffer_hist_hoy!$1:$1"),0)-1,100000,1),MATCH(CLEAN(TABLATRANSFERENCIA[[#This Row],[CODIGO]]),OFFSET(INDIRECT("v_buffer_hist_hoy!$A$1"),1,MATCH("buh_codigo",INDIRECT("v_buffer_hist_hoy!$1:$1"),0)-1,100000,1),0)),"")</f>
        <v>ECHO</v>
      </c>
      <c r="M19" s="3">
        <f ca="1">IFERROR(INDEX(OFFSET(INDIRECT("v_buffer_hist_hoy!$A$1"),1,MATCH("pro_modelo",INDIRECT("v_buffer_hist_hoy!$1:$1"),0)-1,100000,1),MATCH(CLEAN(TABLATRANSFERENCIA[[#This Row],[CODIGO]]),OFFSET(INDIRECT("v_buffer_hist_hoy!$A$1"),1,MATCH("buh_codigo",INDIRECT("v_buffer_hist_hoy!$1:$1"),0)-1,100000,1),0)),"")</f>
        <v>0</v>
      </c>
      <c r="N19" s="3">
        <f ca="1">IFERROR(INDEX(OFFSET(INDIRECT("v_buffer_hist_hoy!$A$1"),1,MATCH("pro_cat_management",INDIRECT("v_buffer_hist_hoy!$1:$1"),0)-1,100000,1),MATCH(CLEAN(TABLATRANSFERENCIA[[#This Row],[CODIGO]]),OFFSET(INDIRECT("v_buffer_hist_hoy!$A$1"),1,MATCH("buh_codigo",INDIRECT("v_buffer_hist_hoy!$1:$1"),0)-1,100000,1),0)),"")</f>
        <v>0</v>
      </c>
      <c r="O19" s="5" t="str">
        <f ca="1">IFERROR(INDEX(OFFSET(INDIRECT("v_buffer_hist_hoy!$A$1"),1,MATCH("buh_estatus",INDIRECT("v_buffer_hist_hoy!$1:$1"),0)-1,100000,1),MATCH(CLEAN(TABLATRANSFERENCIA[[#This Row],[CODIGO]]),OFFSET(INDIRECT("v_buffer_hist_hoy!$A$1"),1,MATCH("buh_codigo",INDIRECT("v_buffer_hist_hoy!$1:$1"),0)-1,100000,1),0)),"")</f>
        <v>0</v>
      </c>
      <c r="P19" s="5">
        <f ca="1">IFERROR(INDEX(OFFSET(INDIRECT("v_buffer_hist_hoy!$A$1"),1,MATCH("buh_ctv",INDIRECT("v_buffer_hist_hoy!$1:$1"),0)-1,100000,1),MATCH(CLEAN(TABLATRANSFERENCIA[[#This Row],[CODIGO]]),OFFSET(INDIRECT("v_buffer_hist_hoy!$A$1"),1,MATCH("buh_codigo",INDIRECT("v_buffer_hist_hoy!$1:$1"),0)-1,100000,1),0)),"")</f>
        <v>0.47</v>
      </c>
      <c r="Q19" s="5">
        <f ca="1">IFERROR(INDEX(OFFSET(INDIRECT("v_buffer_hist_hoy!$A$1"),1,MATCH("buh_pv",INDIRECT("v_buffer_hist_hoy!$1:$1"),0)-1,100000,1),MATCH(CLEAN(TABLATRANSFERENCIA[[#This Row],[CODIGO]]),OFFSET(INDIRECT("v_buffer_hist_hoy!$A$1"),1,MATCH("buh_codigo",INDIRECT("v_buffer_hist_hoy!$1:$1"),0)-1,100000,1),0)),"")</f>
        <v>2.36</v>
      </c>
      <c r="R19" s="46">
        <f ca="1">IFERROR(INDEX(OFFSET(INDIRECT("v_buffer_hist_hoy!$A$1"),1,MATCH("buh_roi_pasado",INDIRECT("v_buffer_hist_hoy!$1:$1"),0)-1,100000,1),MATCH(CLEAN(TABLATRANSFERENCIA[[#This Row],[CODIGO]]),OFFSET(INDIRECT("v_buffer_hist_hoy!$A$1"),1,MATCH("buh_codigo",INDIRECT("v_buffer_hist_hoy!$1:$1"),0)-1,100000,1),0)),"")</f>
        <v>0</v>
      </c>
      <c r="S19" s="46">
        <f ca="1">IFERROR(INDEX(OFFSET(INDIRECT("v_buffer_hist_hoy!$A$1"),1,MATCH("buh_roi_proyectado",INDIRECT("v_buffer_hist_hoy!$1:$1"),0)-1,100000,1),MATCH(CLEAN(TABLATRANSFERENCIA[[#This Row],[CODIGO]]),OFFSET(INDIRECT("v_buffer_hist_hoy!$A$1"),1,MATCH("buh_codigo",INDIRECT("v_buffer_hist_hoy!$1:$1"),0)-1,100000,1),0)),"")</f>
        <v>17.55</v>
      </c>
      <c r="T19" s="46">
        <f ca="1">IFERROR(INDEX(OFFSET(INDIRECT("v_buffer_hist_hoy!$A$1"),1,MATCH("buh_velocity",INDIRECT("v_buffer_hist_hoy!$1:$1"),0)-1,100000,1),MATCH(CLEAN(TABLATRANSFERENCIA[[#This Row],[CODIGO]]),OFFSET(INDIRECT("v_buffer_hist_hoy!$A$1"),1,MATCH("buh_codigo",INDIRECT("v_buffer_hist_hoy!$1:$1"),0)-1,100000,1),0)),"")</f>
        <v>0</v>
      </c>
      <c r="U19" s="46">
        <f ca="1">IFERROR(INDEX(OFFSET(INDIRECT("v_buffer_hist_hoy!$A$1"),1,MATCH("buh_nivel_servicio",INDIRECT("v_buffer_hist_hoy!$1:$1"),0)-1,100000,1),MATCH(CLEAN(TABLATRANSFERENCIA[[#This Row],[CODIGO]]),OFFSET(INDIRECT("v_buffer_hist_hoy!$A$1"),1,MATCH("buh_codigo",INDIRECT("v_buffer_hist_hoy!$1:$1"),0)-1,100000,1),0)),"")</f>
        <v>1</v>
      </c>
      <c r="V19" s="49" t="str">
        <f ca="1">IFERROR(INDEX(OFFSET(INDIRECT("v_buffer_hist_hoy!$A$1"),1,MATCH("pro_nombre",INDIRECT("v_buffer_hist_hoy!$1:$1"),0)-1,100000,1),MATCH(CLEAN(TABLATRANSFERENCIA[[#This Row],[CODIGO]]),OFFSET(INDIRECT("v_buffer_hist_hoy!$A$1"),1,MATCH("buh_codigo",INDIRECT("v_buffer_hist_hoy!$1:$1"),0)-1,100000,1),0)),"")</f>
        <v>Echo</v>
      </c>
      <c r="W19" s="49" t="str">
        <f ca="1">IFERROR(INDEX(OFFSET(INDIRECT("v_buffer_hist_hoy!$A$1"),1,MATCH("pre_nombre",INDIRECT("v_buffer_hist_hoy!$1:$1"),0)-1,100000,1),MATCH(CLEAN(TABLATRANSFERENCIA[[#This Row],[CODIGO]]),OFFSET(INDIRECT("v_buffer_hist_hoy!$A$1"),1,MATCH("buh_codigo",INDIRECT("v_buffer_hist_hoy!$1:$1"),0)-1,100000,1),0)),"")</f>
        <v>USA</v>
      </c>
      <c r="X19" s="51">
        <f ca="1">IFERROR(INDEX(OFFSET(INDIRECT("v_buffer_hist_hoy!$A$1"),1,MATCH("buh_tiempo_suministro",INDIRECT("v_buffer_hist_hoy!$1:$1"),0)-1,100000,1),MATCH(CLEAN(TABLATRANSFERENCIA[[#This Row],[CODIGO]]),OFFSET(INDIRECT("v_buffer_hist_hoy!$A$1"),1,MATCH("buh_codigo",INDIRECT("v_buffer_hist_hoy!$1:$1"),0)-1,100000,1),0)),"")</f>
        <v>8</v>
      </c>
      <c r="Y19" s="51">
        <f ca="1">IFERROR(INDEX(OFFSET(INDIRECT("v_buffer_hist_hoy!$A$1"),1,MATCH("buh_frecuencia_reposicion",INDIRECT("v_buffer_hist_hoy!$1:$1"),0)-1,100000,1),MATCH(CLEAN(TABLATRANSFERENCIA[[#This Row],[CODIGO]]),OFFSET(INDIRECT("v_buffer_hist_hoy!$A$1"),1,MATCH("buh_codigo",INDIRECT("v_buffer_hist_hoy!$1:$1"),0)-1,100000,1),0)),"")</f>
        <v>3</v>
      </c>
      <c r="Z19" s="6">
        <f ca="1">IFERROR(INDEX(OFFSET(INDIRECT("v_buffer_hist_hoy!$A$1"),1,MATCH("buh_buffer_actual",INDIRECT("v_buffer_hist_hoy!$1:$1"),0)-1,100000,1),MATCH(CLEAN(TABLATRANSFERENCIA[[#This Row],[CODIGO]]),OFFSET(INDIRECT("v_buffer_hist_hoy!$A$1"),1,MATCH("buh_codigo",INDIRECT("v_buffer_hist_hoy!$1:$1"),0)-1,100000,1),0)),"")</f>
        <v>120</v>
      </c>
      <c r="AA19" s="6">
        <f ca="1">IFERROR(INDEX(OFFSET(INDIRECT("v_buffer_hist_hoy!$A$1"),1,MATCH("buh_inventario_proveedor",INDIRECT("v_buffer_hist_hoy!$1:$1"),0)-1,100000,1),MATCH(CLEAN(TABLATRANSFERENCIA[[#This Row],[CODIGO]]),OFFSET(INDIRECT("v_buffer_hist_hoy!$A$1"),1,MATCH("buh_codigo",INDIRECT("v_buffer_hist_hoy!$1:$1"),0)-1,100000,1),0)),"")</f>
        <v>1000000000</v>
      </c>
      <c r="AB19" s="6">
        <f ca="1">IFERROR(INDEX(OFFSET(INDIRECT("v_buffer_hist_hoy!$A$1"),1,MATCH("buh_inventario_fisico",INDIRECT("v_buffer_hist_hoy!$1:$1"),0)-1,100000,1),MATCH(CLEAN(TABLATRANSFERENCIA[[#This Row],[CODIGO]]),OFFSET(INDIRECT("v_buffer_hist_hoy!$A$1"),1,MATCH("buh_codigo",INDIRECT("v_buffer_hist_hoy!$1:$1"),0)-1,100000,1),0)),"")</f>
        <v>58</v>
      </c>
      <c r="AC19" s="4">
        <f ca="1">IFERROR(INDEX(OFFSET(INDIRECT("v_buffer_hist_hoy!$A$1"),1,MATCH("buh_estado_inventario_fisico",INDIRECT("v_buffer_hist_hoy!$1:$1"),0)-1,100000,1),MATCH(CLEAN(TABLATRANSFERENCIA[[#This Row],[CODIGO]]),OFFSET(INDIRECT("v_buffer_hist_hoy!$A$1"),1,MATCH("buh_codigo",INDIRECT("v_buffer_hist_hoy!$1:$1"),0)-1,100000,1),0)),"")</f>
        <v>0.52</v>
      </c>
      <c r="AD19" s="6" t="str">
        <f ca="1">IFERROR(INDEX(OFFSET(INDIRECT("v_buffer_hist_hoy!$A$1"),1,MATCH("buh_color_inventario_fisico",INDIRECT("v_buffer_hist_hoy!$1:$1"),0)-1,100000,1),MATCH(CLEAN(TABLATRANSFERENCIA[[#This Row],[CODIGO]]),OFFSET(INDIRECT("v_buffer_hist_hoy!$A$1"),1,MATCH("buh_codigo",INDIRECT("v_buffer_hist_hoy!$1:$1"),0)-1,100000,1),0)),"")</f>
        <v>A</v>
      </c>
      <c r="AE19" s="6">
        <f ca="1">IFERROR(INDEX(OFFSET(INDIRECT("v_buffer_hist_hoy!$A$1"),1,MATCH("buh_transito",INDIRECT("v_buffer_hist_hoy!$1:$1"),0)-1,100000,1),MATCH(CLEAN(TABLATRANSFERENCIA[[#This Row],[CODIGO]]),OFFSET(INDIRECT("v_buffer_hist_hoy!$A$1"),1,MATCH("buh_codigo",INDIRECT("v_buffer_hist_hoy!$1:$1"),0)-1,100000,1),0)),"")</f>
        <v>0</v>
      </c>
      <c r="AF19" s="6">
        <f ca="1">IFERROR(INDEX(OFFSET(INDIRECT("v_buffer_hist_hoy!$A$1"),1,MATCH("buh_negociacion",INDIRECT("v_buffer_hist_hoy!$1:$1"),0)-1,100000,1),MATCH(CLEAN(TABLATRANSFERENCIA[[#This Row],[CODIGO]]),OFFSET(INDIRECT("v_buffer_hist_hoy!$A$1"),1,MATCH("buh_codigo",INDIRECT("v_buffer_hist_hoy!$1:$1"),0)-1,100000,1),0)),"")</f>
        <v>0</v>
      </c>
      <c r="AG19" s="6">
        <f ca="1">IFERROR(INDEX(OFFSET(INDIRECT("v_buffer_hist_hoy!$A$1"),1,MATCH("buh_produccion",INDIRECT("v_buffer_hist_hoy!$1:$1"),0)-1,100000,1),MATCH(CLEAN(TABLATRANSFERENCIA[[#This Row],[CODIGO]]),OFFSET(INDIRECT("v_buffer_hist_hoy!$A$1"),1,MATCH("buh_codigo",INDIRECT("v_buffer_hist_hoy!$1:$1"),0)-1,100000,1),0)),"")</f>
        <v>0</v>
      </c>
      <c r="AH19" s="6">
        <f ca="1">IFERROR(INDEX(OFFSET(INDIRECT("v_buffer_hist_hoy!$A$1"),1,MATCH("buh_embarcado",INDIRECT("v_buffer_hist_hoy!$1:$1"),0)-1,100000,1),MATCH(CLEAN(TABLATRANSFERENCIA[[#This Row],[CODIGO]]),OFFSET(INDIRECT("v_buffer_hist_hoy!$A$1"),1,MATCH("buh_codigo",INDIRECT("v_buffer_hist_hoy!$1:$1"),0)-1,100000,1),0)),"")</f>
        <v>0</v>
      </c>
      <c r="AI19" s="6">
        <f ca="1">IFERROR(INDEX(OFFSET(INDIRECT("v_buffer_hist_hoy!$A$1"),1,MATCH("buh_comprometido",INDIRECT("v_buffer_hist_hoy!$1:$1"),0)-1,100000,1),MATCH(CLEAN(TABLATRANSFERENCIA[[#This Row],[CODIGO]]),OFFSET(INDIRECT("v_buffer_hist_hoy!$A$1"),1,MATCH("buh_codigo",INDIRECT("v_buffer_hist_hoy!$1:$1"),0)-1,100000,1),0)),"")</f>
        <v>0</v>
      </c>
      <c r="AJ19" s="6">
        <f ca="1">IFERROR(INDEX(OFFSET(INDIRECT("v_buffer_hist_hoy!$A$1"),1,MATCH("buh_backorder",INDIRECT("v_buffer_hist_hoy!$1:$1"),0)-1,100000,1),MATCH(CLEAN(TABLATRANSFERENCIA[[#This Row],[CODIGO]]),OFFSET(INDIRECT("v_buffer_hist_hoy!$A$1"),1,MATCH("buh_codigo",INDIRECT("v_buffer_hist_hoy!$1:$1"),0)-1,100000,1),0)),"")</f>
        <v>22</v>
      </c>
      <c r="AK19" s="6">
        <f ca="1">IFERROR(INDEX(OFFSET(INDIRECT("v_buffer_hist_hoy!$A$1"),1,MATCH("buh_inventario_proyectado",INDIRECT("v_buffer_hist_hoy!$1:$1"),0)-1,100000,1),MATCH(CLEAN(TABLATRANSFERENCIA[[#This Row],[CODIGO]]),OFFSET(INDIRECT("v_buffer_hist_hoy!$A$1"),1,MATCH("buh_codigo",INDIRECT("v_buffer_hist_hoy!$1:$1"),0)-1,100000,1),0)),"")</f>
        <v>80</v>
      </c>
      <c r="AL19" s="4">
        <f ca="1">IFERROR(INDEX(OFFSET(INDIRECT("v_buffer_hist_hoy!$A$1"),1,MATCH("buh_estado_inventario_proyectado",INDIRECT("v_buffer_hist_hoy!$1:$1"),0)-1,100000,1),MATCH(CLEAN(TABLATRANSFERENCIA[[#This Row],[CODIGO]]),OFFSET(INDIRECT("v_buffer_hist_hoy!$A$1"),1,MATCH("buh_codigo",INDIRECT("v_buffer_hist_hoy!$1:$1"),0)-1,100000,1),0)),"")</f>
        <v>0.33</v>
      </c>
      <c r="AM19" s="6" t="str">
        <f ca="1">IFERROR(INDEX(OFFSET(INDIRECT("v_buffer_hist_hoy!$A$1"),1,MATCH("buh_color_inventario_proyectado",INDIRECT("v_buffer_hist_hoy!$1:$1"),0)-1,100000,1),MATCH(CLEAN(TABLATRANSFERENCIA[[#This Row],[CODIGO]]),OFFSET(INDIRECT("v_buffer_hist_hoy!$A$1"),1,MATCH("buh_codigo",INDIRECT("v_buffer_hist_hoy!$1:$1"),0)-1,100000,1),0)),"")</f>
        <v>A</v>
      </c>
      <c r="AN19" s="6">
        <f ca="1">IFERROR(INDEX(OFFSET(INDIRECT("v_buffer_hist_hoy!$A$1"),1,MATCH("buh_pedido_minimo",INDIRECT("v_buffer_hist_hoy!$1:$1"),0)-1,100000,1),MATCH(CLEAN(TABLATRANSFERENCIA[[#This Row],[CODIGO]]),OFFSET(INDIRECT("v_buffer_hist_hoy!$A$1"),1,MATCH("buh_codigo",INDIRECT("v_buffer_hist_hoy!$1:$1"),0)-1,100000,1),0)),"")</f>
        <v>0</v>
      </c>
      <c r="AO19" s="6">
        <f ca="1">IFERROR(INDEX(OFFSET(INDIRECT("v_buffer_hist_hoy!$A$1"),1,MATCH("buh_pedido_minimo_grupo",INDIRECT("v_buffer_hist_hoy!$1:$1"),0)-1,100000,1),MATCH(CLEAN(TABLATRANSFERENCIA[[#This Row],[CODIGO]]),OFFSET(INDIRECT("v_buffer_hist_hoy!$A$1"),1,MATCH("buh_codigo",INDIRECT("v_buffer_hist_hoy!$1:$1"),0)-1,100000,1),0)),"")</f>
        <v>0</v>
      </c>
      <c r="AP19" s="6">
        <f ca="1">IFERROR(INDEX(OFFSET(INDIRECT("v_buffer_hist_hoy!$A$1"),1,MATCH("buh_unidad_empaque",INDIRECT("v_buffer_hist_hoy!$1:$1"),0)-1,100000,1),MATCH(CLEAN(TABLATRANSFERENCIA[[#This Row],[CODIGO]]),OFFSET(INDIRECT("v_buffer_hist_hoy!$A$1"),1,MATCH("buh_codigo",INDIRECT("v_buffer_hist_hoy!$1:$1"),0)-1,100000,1),0)),"")</f>
        <v>5</v>
      </c>
      <c r="AQ19" s="6">
        <f ca="1">IFERROR(INDEX(OFFSET(INDIRECT("v_buffer_hist_hoy!$A$1"),1,MATCH("buh_pedido_promedio",INDIRECT("v_buffer_hist_hoy!$1:$1"),0)-1,100000,1),MATCH(CLEAN(TABLATRANSFERENCIA[[#This Row],[CODIGO]]),OFFSET(INDIRECT("v_buffer_hist_hoy!$A$1"),1,MATCH("buh_codigo",INDIRECT("v_buffer_hist_hoy!$1:$1"),0)-1,100000,1),0)),"")</f>
        <v>33</v>
      </c>
      <c r="AR19" s="6">
        <f ca="1">IFERROR(INDEX(OFFSET(INDIRECT("v_buffer_hist_hoy!$A$1"),1,MATCH("buh_cobertura_buffer",INDIRECT("v_buffer_hist_hoy!$1:$1"),0)-1,100000,1),MATCH(CLEAN(TABLATRANSFERENCIA[[#This Row],[CODIGO]]),OFFSET(INDIRECT("v_buffer_hist_hoy!$A$1"),1,MATCH("buh_codigo",INDIRECT("v_buffer_hist_hoy!$1:$1"),0)-1,100000,1),0)),"")</f>
        <v>0</v>
      </c>
      <c r="AS19" s="6">
        <f ca="1">IFERROR(INDEX(OFFSET(INDIRECT("v_buffer_hist_hoy!$A$1"),1,MATCH("buh_cobertura_inventario_proyectado",INDIRECT("v_buffer_hist_hoy!$1:$1"),0)-1,100000,1),MATCH(CLEAN(TABLATRANSFERENCIA[[#This Row],[CODIGO]]),OFFSET(INDIRECT("v_buffer_hist_hoy!$A$1"),1,MATCH("buh_codigo",INDIRECT("v_buffer_hist_hoy!$1:$1"),0)-1,100000,1),0)),"")</f>
        <v>0</v>
      </c>
      <c r="AT19" s="6">
        <f ca="1">IFERROR(INDEX(OFFSET(INDIRECT("v_buffer_hist_hoy!$A$1"),1,MATCH("buh_cobertura_pedido_minimo",INDIRECT("v_buffer_hist_hoy!$1:$1"),0)-1,100000,1),MATCH(CLEAN(TABLATRANSFERENCIA[[#This Row],[CODIGO]]),OFFSET(INDIRECT("v_buffer_hist_hoy!$A$1"),1,MATCH("buh_codigo",INDIRECT("v_buffer_hist_hoy!$1:$1"),0)-1,100000,1),0)),"")</f>
        <v>0</v>
      </c>
      <c r="AU19" s="6">
        <f ca="1">IFERROR(INDEX(OFFSET(INDIRECT("v_buffer_hist_hoy!$A$1"),1,MATCH("buh_dias_desabastecimiento",INDIRECT("v_buffer_hist_hoy!$1:$1"),0)-1,100000,1),MATCH(CLEAN(TABLATRANSFERENCIA[[#This Row],[CODIGO]]),OFFSET(INDIRECT("v_buffer_hist_hoy!$A$1"),1,MATCH("buh_codigo",INDIRECT("v_buffer_hist_hoy!$1:$1"),0)-1,100000,1),0)),"")</f>
        <v>0</v>
      </c>
      <c r="AV19" s="6">
        <f t="array" ref="AV19">IFERROR(INDEX(Datos_Consumo[CANTIDAD],MATCH(TABLATRANSFERENCIA[[#This Row],[CODIGO]]&amp;TABLATRANSFERENCIA[[#Headers],[Columna1]],Datos_Consumo[CODIGO]&amp;Datos_Consumo[FECHA_FORMATO],0)),0)</f>
        <v>0</v>
      </c>
      <c r="AW19" s="6">
        <f t="array" ref="AW19">IFERROR(INDEX(Datos_Consumo[CANTIDAD],MATCH(TABLATRANSFERENCIA[[#This Row],[CODIGO]]&amp;TABLATRANSFERENCIA[[#Headers],[Columna2]],Datos_Consumo[CODIGO]&amp;Datos_Consumo[FECHA_FORMATO],0)),0)</f>
        <v>0</v>
      </c>
      <c r="AX19" s="6">
        <f t="array" ref="AX19">IFERROR(INDEX(Datos_Consumo[CANTIDAD],MATCH(TABLATRANSFERENCIA[[#This Row],[CODIGO]]&amp;TABLATRANSFERENCIA[[#Headers],[Columna3]],Datos_Consumo[CODIGO]&amp;Datos_Consumo[FECHA_FORMATO],0)),0)</f>
        <v>0</v>
      </c>
      <c r="AY19" s="6">
        <f t="array" ref="AY19">IFERROR(INDEX(Datos_Consumo[CANTIDAD],MATCH(TABLATRANSFERENCIA[[#This Row],[CODIGO]]&amp;TABLATRANSFERENCIA[[#Headers],[Columna4]],Datos_Consumo[CODIGO]&amp;Datos_Consumo[FECHA_FORMATO],0)),0)</f>
        <v>0</v>
      </c>
      <c r="AZ19" s="6">
        <f t="array" ref="AZ19">IFERROR(INDEX(Datos_Consumo[CANTIDAD],MATCH(TABLATRANSFERENCIA[[#This Row],[CODIGO]]&amp;TABLATRANSFERENCIA[[#Headers],[Columna5]],Datos_Consumo[CODIGO]&amp;Datos_Consumo[FECHA_FORMATO],0)),0)</f>
        <v>0</v>
      </c>
      <c r="BA19" s="6">
        <f t="array" ref="BA19">IFERROR(INDEX(Datos_Consumo[CANTIDAD],MATCH(TABLATRANSFERENCIA[[#This Row],[CODIGO]]&amp;TABLATRANSFERENCIA[[#Headers],[Columna6]],Datos_Consumo[CODIGO]&amp;Datos_Consumo[FECHA_FORMATO],0)),0)</f>
        <v>0</v>
      </c>
      <c r="BB19" s="56">
        <f ca="1">IFERROR(INDEX(OFFSET(INDIRECT("v_buffer_hist_hoy!$A$1"),1,MATCH("buh_ultima_transferencia_ini",INDIRECT("v_buffer_hist_hoy!$1:$1"),0)-1,100000,1),MATCH(CLEAN(TABLATRANSFERENCIA[[#This Row],[CODIGO]]),OFFSET(INDIRECT("v_buffer_hist_hoy!$A$1"),1,MATCH("buh_codigo",INDIRECT("v_buffer_hist_hoy!$1:$1"),0)-1,100000,1),0)),"")</f>
        <v>0</v>
      </c>
      <c r="BC19" s="56">
        <f ca="1">IFERROR(INDEX(OFFSET(INDIRECT("v_buffer_hist_hoy!$A$1"),1,MATCH("buh_ultima_transferencia_fin",INDIRECT("v_buffer_hist_hoy!$1:$1"),0)-1,100000,1),MATCH(CLEAN(TABLATRANSFERENCIA[[#This Row],[CODIGO]]),OFFSET(INDIRECT("v_buffer_hist_hoy!$A$1"),1,MATCH("buh_codigo",INDIRECT("v_buffer_hist_hoy!$1:$1"),0)-1,100000,1),0)),"")</f>
        <v>0</v>
      </c>
      <c r="BD19" s="50" t="s">
        <v>7728</v>
      </c>
      <c r="BE19" s="55"/>
      <c r="BF19" s="51"/>
      <c r="BG19" s="51" t="str">
        <f>IF(RIGHT(TABLATRANSFERENCIA[[#Headers],[Emb1]],1)*1&lt;=TABLATRANSFERENCIA[[#This Row],[EMBARQUES]],IF(ISBLANK(TABLATRANSFERENCIA[[#This Row],[EMBARQUES]]),TABLATRANSFERENCIA[[#This Row],[REQUERIM]],ROUND(TABLATRANSFERENCIA[[#This Row],[REQUERIM]]/TABLATRANSFERENCIA[[#This Row],[EMBARQUES]],0)),TABLATRANSFERENCIA[[#This Row],[REQUERIM]])</f>
        <v>17</v>
      </c>
      <c r="BH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 s="51"/>
      <c r="BM19" s="46">
        <f ca="1">IFERROR(TABLATRANSFERENCIA[[#This Row],[REQUERIM]]/TABLATRANSFERENCIA[[#This Row],[PEDIDO PROMEDIO]],0)</f>
        <v>0.51515151515151514</v>
      </c>
      <c r="BN19" s="51"/>
      <c r="BO19" s="59"/>
      <c r="BP19" s="3" t="str">
        <f>IF(TABLATRANSFERENCIA[[#This Row],[RECIBIDO]]&lt;&gt;"",0,IF(TABLATRANSFERENCIA[[#This Row],[DESPACHO]]&lt;&gt;"",TABLATRANSFERENCIA[[#This Row],[DESPACHO]],TABLATRANSFERENCIA[[#This Row],[REQUERIM]]))</f>
        <v>17</v>
      </c>
      <c r="BQ19" s="50"/>
      <c r="BR19" s="50"/>
      <c r="BS19" s="50" t="str">
        <f t="shared" si="0"/>
        <v>N</v>
      </c>
      <c r="BT19" s="51">
        <f t="array" aca="1" ref="BT19" ca="1">IF(SUM(--(TABLATRANSFERENCIA[[#This Row],[CODIGO GENERICO]]=TABLATRANSFERENCIA[CODIGO GENERICO])*TABLATRANSFERENCIA[REQUERIM])&lt;TABLATRANSFERENCIA[[#This Row],[PEDIDO MIN GRUPO]],1,0)</f>
        <v>0</v>
      </c>
      <c r="BU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9" s="51">
        <f ca="1">IFERROR(INDEX(OFFSET(INDIRECT("v_buffer_hist_hoy!$A$1"),1,MATCH("buh_zona_amarilla",INDIRECT("v_buffer_hist_hoy!$1:$1"),0)-1,100000,1),MATCH(CLEAN(TABLATRANSFERENCIA[[#This Row],[CODIGO]]),OFFSET(INDIRECT("v_buffer_hist_hoy!$A$1"),1,MATCH("buh_codigo",INDIRECT("v_buffer_hist_hoy!$1:$1"),0)-1,100000,1),0)),"")</f>
        <v>80</v>
      </c>
      <c r="BW19" s="51">
        <f ca="1">IFERROR(INDEX(OFFSET(INDIRECT("v_buffer_hist_hoy!$A$1"),1,MATCH("buh_zona_roja",INDIRECT("v_buffer_hist_hoy!$1:$1"),0)-1,100000,1),MATCH(CLEAN(TABLATRANSFERENCIA[[#This Row],[CODIGO]]),OFFSET(INDIRECT("v_buffer_hist_hoy!$A$1"),1,MATCH("buh_codigo",INDIRECT("v_buffer_hist_hoy!$1:$1"),0)-1,100000,1),0)),"")</f>
        <v>40</v>
      </c>
    </row>
    <row r="20" spans="1:75" hidden="1" x14ac:dyDescent="0.25">
      <c r="A20" s="54" t="s">
        <v>1403</v>
      </c>
      <c r="B20" s="3" t="str">
        <f ca="1">IFERROR(INDEX(OFFSET(INDIRECT("v_buffer_hist_hoy!$A$1"),1,MATCH("pro_descripcion",INDIRECT("v_buffer_hist_hoy!$1:$1"),0)-1,100000,1),MATCH(CLEAN(TABLATRANSFERENCIA[[#This Row],[CODIGO]]),OFFSET(INDIRECT("v_buffer_hist_hoy!$A$1"),1,MATCH("buh_codigo",INDIRECT("v_buffer_hist_hoy!$1:$1"),0)-1,100000,1),0)),"")</f>
        <v>CARBURADOR SRM270</v>
      </c>
      <c r="C20" s="3" t="str">
        <f ca="1">IFERROR(INDEX(OFFSET(INDIRECT("v_buffer_hist_hoy!$A$1"),1,MATCH("buh_codigo_generico",INDIRECT("v_buffer_hist_hoy!$1:$1"),0)-1,100000,1),MATCH(CLEAN(TABLATRANSFERENCIA[[#This Row],[CODIGO]]),OFFSET(INDIRECT("v_buffer_hist_hoy!$A$1"),1,MATCH("buh_codigo",INDIRECT("v_buffer_hist_hoy!$1:$1"),0)-1,100000,1),0)),"")</f>
        <v>0</v>
      </c>
      <c r="D20" s="3" t="str">
        <f ca="1">IFERROR(INDEX(OFFSET(INDIRECT("v_buffer_hist_hoy!$A$1"),1,MATCH("buh_codigo_vinculado",INDIRECT("v_buffer_hist_hoy!$1:$1"),0)-1,100000,1),MATCH(CLEAN(TABLATRANSFERENCIA[[#This Row],[CODIGO]]),OFFSET(INDIRECT("v_buffer_hist_hoy!$A$1"),1,MATCH("buh_codigo",INDIRECT("v_buffer_hist_hoy!$1:$1"),0)-1,100000,1),0)),"")</f>
        <v>EC-12300057731</v>
      </c>
      <c r="E20" s="3" t="str">
        <f ca="1">IFERROR(INDEX(OFFSET(INDIRECT("v_buffer_hist_hoy!$A$1"),1,MATCH("pro_linea",INDIRECT("v_buffer_hist_hoy!$1:$1"),0)-1,100000,1),MATCH(CLEAN(TABLATRANSFERENCIA[[#This Row],[CODIGO]]),OFFSET(INDIRECT("v_buffer_hist_hoy!$A$1"),1,MATCH("buh_codigo",INDIRECT("v_buffer_hist_hoy!$1:$1"),0)-1,100000,1),0)),"")</f>
        <v>AGROFORESTAL</v>
      </c>
      <c r="F20" s="3">
        <f ca="1">IFERROR(INDEX(OFFSET(INDIRECT("v_buffer_hist_hoy!$A$1"),1,MATCH("pro_sublinea",INDIRECT("v_buffer_hist_hoy!$1:$1"),0)-1,100000,1),MATCH(CLEAN(TABLATRANSFERENCIA[[#This Row],[CODIGO]]),OFFSET(INDIRECT("v_buffer_hist_hoy!$A$1"),1,MATCH("buh_codigo",INDIRECT("v_buffer_hist_hoy!$1:$1"),0)-1,100000,1),0)),"")</f>
        <v>0</v>
      </c>
      <c r="G20" s="3" t="str">
        <f ca="1">IFERROR(INDEX(OFFSET(INDIRECT("v_buffer_hist_hoy!$A$1"),1,MATCH("pro_grupo",INDIRECT("v_buffer_hist_hoy!$1:$1"),0)-1,100000,1),MATCH(CLEAN(TABLATRANSFERENCIA[[#This Row],[CODIGO]]),OFFSET(INDIRECT("v_buffer_hist_hoy!$A$1"),1,MATCH("buh_codigo",INDIRECT("v_buffer_hist_hoy!$1:$1"),0)-1,100000,1),0)),"")</f>
        <v>REPUESTOS DESMALEZADORAS</v>
      </c>
      <c r="H20" s="3">
        <f ca="1">IFERROR(INDEX(OFFSET(INDIRECT("v_buffer_hist_hoy!$A$1"),1,MATCH("pro_familia",INDIRECT("v_buffer_hist_hoy!$1:$1"),0)-1,100000,1),MATCH(CLEAN(TABLATRANSFERENCIA[[#This Row],[CODIGO]]),OFFSET(INDIRECT("v_buffer_hist_hoy!$A$1"),1,MATCH("buh_codigo",INDIRECT("v_buffer_hist_hoy!$1:$1"),0)-1,100000,1),0)),"")</f>
        <v>0</v>
      </c>
      <c r="I20" s="3">
        <f ca="1">IFERROR(INDEX(OFFSET(INDIRECT("v_buffer_hist_hoy!$A$1"),1,MATCH("pro_subfamilia",INDIRECT("v_buffer_hist_hoy!$1:$1"),0)-1,100000,1),MATCH(CLEAN(TABLATRANSFERENCIA[[#This Row],[CODIGO]]),OFFSET(INDIRECT("v_buffer_hist_hoy!$A$1"),1,MATCH("buh_codigo",INDIRECT("v_buffer_hist_hoy!$1:$1"),0)-1,100000,1),0)),"")</f>
        <v>0</v>
      </c>
      <c r="J2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0" s="3">
        <f ca="1">IFERROR(INDEX(OFFSET(INDIRECT("v_buffer_hist_hoy!$A$1"),1,MATCH("pro_tipo",INDIRECT("v_buffer_hist_hoy!$1:$1"),0)-1,100000,1),MATCH(CLEAN(TABLATRANSFERENCIA[[#This Row],[CODIGO]]),OFFSET(INDIRECT("v_buffer_hist_hoy!$A$1"),1,MATCH("buh_codigo",INDIRECT("v_buffer_hist_hoy!$1:$1"),0)-1,100000,1),0)),"")</f>
        <v>0</v>
      </c>
      <c r="L20" s="3" t="str">
        <f ca="1">IFERROR(INDEX(OFFSET(INDIRECT("v_buffer_hist_hoy!$A$1"),1,MATCH("pro_marca",INDIRECT("v_buffer_hist_hoy!$1:$1"),0)-1,100000,1),MATCH(CLEAN(TABLATRANSFERENCIA[[#This Row],[CODIGO]]),OFFSET(INDIRECT("v_buffer_hist_hoy!$A$1"),1,MATCH("buh_codigo",INDIRECT("v_buffer_hist_hoy!$1:$1"),0)-1,100000,1),0)),"")</f>
        <v>ECHO</v>
      </c>
      <c r="M20" s="3">
        <f ca="1">IFERROR(INDEX(OFFSET(INDIRECT("v_buffer_hist_hoy!$A$1"),1,MATCH("pro_modelo",INDIRECT("v_buffer_hist_hoy!$1:$1"),0)-1,100000,1),MATCH(CLEAN(TABLATRANSFERENCIA[[#This Row],[CODIGO]]),OFFSET(INDIRECT("v_buffer_hist_hoy!$A$1"),1,MATCH("buh_codigo",INDIRECT("v_buffer_hist_hoy!$1:$1"),0)-1,100000,1),0)),"")</f>
        <v>0</v>
      </c>
      <c r="N20" s="3">
        <f ca="1">IFERROR(INDEX(OFFSET(INDIRECT("v_buffer_hist_hoy!$A$1"),1,MATCH("pro_cat_management",INDIRECT("v_buffer_hist_hoy!$1:$1"),0)-1,100000,1),MATCH(CLEAN(TABLATRANSFERENCIA[[#This Row],[CODIGO]]),OFFSET(INDIRECT("v_buffer_hist_hoy!$A$1"),1,MATCH("buh_codigo",INDIRECT("v_buffer_hist_hoy!$1:$1"),0)-1,100000,1),0)),"")</f>
        <v>0</v>
      </c>
      <c r="O20" s="5" t="str">
        <f ca="1">IFERROR(INDEX(OFFSET(INDIRECT("v_buffer_hist_hoy!$A$1"),1,MATCH("buh_estatus",INDIRECT("v_buffer_hist_hoy!$1:$1"),0)-1,100000,1),MATCH(CLEAN(TABLATRANSFERENCIA[[#This Row],[CODIGO]]),OFFSET(INDIRECT("v_buffer_hist_hoy!$A$1"),1,MATCH("buh_codigo",INDIRECT("v_buffer_hist_hoy!$1:$1"),0)-1,100000,1),0)),"")</f>
        <v>0</v>
      </c>
      <c r="P20" s="5">
        <f ca="1">IFERROR(INDEX(OFFSET(INDIRECT("v_buffer_hist_hoy!$A$1"),1,MATCH("buh_ctv",INDIRECT("v_buffer_hist_hoy!$1:$1"),0)-1,100000,1),MATCH(CLEAN(TABLATRANSFERENCIA[[#This Row],[CODIGO]]),OFFSET(INDIRECT("v_buffer_hist_hoy!$A$1"),1,MATCH("buh_codigo",INDIRECT("v_buffer_hist_hoy!$1:$1"),0)-1,100000,1),0)),"")</f>
        <v>26.66</v>
      </c>
      <c r="Q20" s="5">
        <f ca="1">IFERROR(INDEX(OFFSET(INDIRECT("v_buffer_hist_hoy!$A$1"),1,MATCH("buh_pv",INDIRECT("v_buffer_hist_hoy!$1:$1"),0)-1,100000,1),MATCH(CLEAN(TABLATRANSFERENCIA[[#This Row],[CODIGO]]),OFFSET(INDIRECT("v_buffer_hist_hoy!$A$1"),1,MATCH("buh_codigo",INDIRECT("v_buffer_hist_hoy!$1:$1"),0)-1,100000,1),0)),"")</f>
        <v>74.739999999999995</v>
      </c>
      <c r="R20" s="46">
        <f ca="1">IFERROR(INDEX(OFFSET(INDIRECT("v_buffer_hist_hoy!$A$1"),1,MATCH("buh_roi_pasado",INDIRECT("v_buffer_hist_hoy!$1:$1"),0)-1,100000,1),MATCH(CLEAN(TABLATRANSFERENCIA[[#This Row],[CODIGO]]),OFFSET(INDIRECT("v_buffer_hist_hoy!$A$1"),1,MATCH("buh_codigo",INDIRECT("v_buffer_hist_hoy!$1:$1"),0)-1,100000,1),0)),"")</f>
        <v>0</v>
      </c>
      <c r="S20" s="46">
        <f ca="1">IFERROR(INDEX(OFFSET(INDIRECT("v_buffer_hist_hoy!$A$1"),1,MATCH("buh_roi_proyectado",INDIRECT("v_buffer_hist_hoy!$1:$1"),0)-1,100000,1),MATCH(CLEAN(TABLATRANSFERENCIA[[#This Row],[CODIGO]]),OFFSET(INDIRECT("v_buffer_hist_hoy!$A$1"),1,MATCH("buh_codigo",INDIRECT("v_buffer_hist_hoy!$1:$1"),0)-1,100000,1),0)),"")</f>
        <v>7.87</v>
      </c>
      <c r="T20" s="46">
        <f ca="1">IFERROR(INDEX(OFFSET(INDIRECT("v_buffer_hist_hoy!$A$1"),1,MATCH("buh_velocity",INDIRECT("v_buffer_hist_hoy!$1:$1"),0)-1,100000,1),MATCH(CLEAN(TABLATRANSFERENCIA[[#This Row],[CODIGO]]),OFFSET(INDIRECT("v_buffer_hist_hoy!$A$1"),1,MATCH("buh_codigo",INDIRECT("v_buffer_hist_hoy!$1:$1"),0)-1,100000,1),0)),"")</f>
        <v>0</v>
      </c>
      <c r="U20" s="46">
        <f ca="1">IFERROR(INDEX(OFFSET(INDIRECT("v_buffer_hist_hoy!$A$1"),1,MATCH("buh_nivel_servicio",INDIRECT("v_buffer_hist_hoy!$1:$1"),0)-1,100000,1),MATCH(CLEAN(TABLATRANSFERENCIA[[#This Row],[CODIGO]]),OFFSET(INDIRECT("v_buffer_hist_hoy!$A$1"),1,MATCH("buh_codigo",INDIRECT("v_buffer_hist_hoy!$1:$1"),0)-1,100000,1),0)),"")</f>
        <v>1</v>
      </c>
      <c r="V20" s="49" t="str">
        <f ca="1">IFERROR(INDEX(OFFSET(INDIRECT("v_buffer_hist_hoy!$A$1"),1,MATCH("pro_nombre",INDIRECT("v_buffer_hist_hoy!$1:$1"),0)-1,100000,1),MATCH(CLEAN(TABLATRANSFERENCIA[[#This Row],[CODIGO]]),OFFSET(INDIRECT("v_buffer_hist_hoy!$A$1"),1,MATCH("buh_codigo",INDIRECT("v_buffer_hist_hoy!$1:$1"),0)-1,100000,1),0)),"")</f>
        <v>Echo</v>
      </c>
      <c r="W20" s="49" t="str">
        <f ca="1">IFERROR(INDEX(OFFSET(INDIRECT("v_buffer_hist_hoy!$A$1"),1,MATCH("pre_nombre",INDIRECT("v_buffer_hist_hoy!$1:$1"),0)-1,100000,1),MATCH(CLEAN(TABLATRANSFERENCIA[[#This Row],[CODIGO]]),OFFSET(INDIRECT("v_buffer_hist_hoy!$A$1"),1,MATCH("buh_codigo",INDIRECT("v_buffer_hist_hoy!$1:$1"),0)-1,100000,1),0)),"")</f>
        <v>USA</v>
      </c>
      <c r="X20" s="51">
        <f ca="1">IFERROR(INDEX(OFFSET(INDIRECT("v_buffer_hist_hoy!$A$1"),1,MATCH("buh_tiempo_suministro",INDIRECT("v_buffer_hist_hoy!$1:$1"),0)-1,100000,1),MATCH(CLEAN(TABLATRANSFERENCIA[[#This Row],[CODIGO]]),OFFSET(INDIRECT("v_buffer_hist_hoy!$A$1"),1,MATCH("buh_codigo",INDIRECT("v_buffer_hist_hoy!$1:$1"),0)-1,100000,1),0)),"")</f>
        <v>8</v>
      </c>
      <c r="Y20" s="51">
        <f ca="1">IFERROR(INDEX(OFFSET(INDIRECT("v_buffer_hist_hoy!$A$1"),1,MATCH("buh_frecuencia_reposicion",INDIRECT("v_buffer_hist_hoy!$1:$1"),0)-1,100000,1),MATCH(CLEAN(TABLATRANSFERENCIA[[#This Row],[CODIGO]]),OFFSET(INDIRECT("v_buffer_hist_hoy!$A$1"),1,MATCH("buh_codigo",INDIRECT("v_buffer_hist_hoy!$1:$1"),0)-1,100000,1),0)),"")</f>
        <v>3</v>
      </c>
      <c r="Z20" s="6">
        <f ca="1">IFERROR(INDEX(OFFSET(INDIRECT("v_buffer_hist_hoy!$A$1"),1,MATCH("buh_buffer_actual",INDIRECT("v_buffer_hist_hoy!$1:$1"),0)-1,100000,1),MATCH(CLEAN(TABLATRANSFERENCIA[[#This Row],[CODIGO]]),OFFSET(INDIRECT("v_buffer_hist_hoy!$A$1"),1,MATCH("buh_codigo",INDIRECT("v_buffer_hist_hoy!$1:$1"),0)-1,100000,1),0)),"")</f>
        <v>4</v>
      </c>
      <c r="AA20" s="6">
        <f ca="1">IFERROR(INDEX(OFFSET(INDIRECT("v_buffer_hist_hoy!$A$1"),1,MATCH("buh_inventario_proveedor",INDIRECT("v_buffer_hist_hoy!$1:$1"),0)-1,100000,1),MATCH(CLEAN(TABLATRANSFERENCIA[[#This Row],[CODIGO]]),OFFSET(INDIRECT("v_buffer_hist_hoy!$A$1"),1,MATCH("buh_codigo",INDIRECT("v_buffer_hist_hoy!$1:$1"),0)-1,100000,1),0)),"")</f>
        <v>1000000000</v>
      </c>
      <c r="AB20" s="6">
        <f ca="1">IFERROR(INDEX(OFFSET(INDIRECT("v_buffer_hist_hoy!$A$1"),1,MATCH("buh_inventario_fisico",INDIRECT("v_buffer_hist_hoy!$1:$1"),0)-1,100000,1),MATCH(CLEAN(TABLATRANSFERENCIA[[#This Row],[CODIGO]]),OFFSET(INDIRECT("v_buffer_hist_hoy!$A$1"),1,MATCH("buh_codigo",INDIRECT("v_buffer_hist_hoy!$1:$1"),0)-1,100000,1),0)),"")</f>
        <v>0</v>
      </c>
      <c r="AC20" s="4">
        <f ca="1">IFERROR(INDEX(OFFSET(INDIRECT("v_buffer_hist_hoy!$A$1"),1,MATCH("buh_estado_inventario_fisico",INDIRECT("v_buffer_hist_hoy!$1:$1"),0)-1,100000,1),MATCH(CLEAN(TABLATRANSFERENCIA[[#This Row],[CODIGO]]),OFFSET(INDIRECT("v_buffer_hist_hoy!$A$1"),1,MATCH("buh_codigo",INDIRECT("v_buffer_hist_hoy!$1:$1"),0)-1,100000,1),0)),"")</f>
        <v>1</v>
      </c>
      <c r="AD20" s="6" t="str">
        <f ca="1">IFERROR(INDEX(OFFSET(INDIRECT("v_buffer_hist_hoy!$A$1"),1,MATCH("buh_color_inventario_fisico",INDIRECT("v_buffer_hist_hoy!$1:$1"),0)-1,100000,1),MATCH(CLEAN(TABLATRANSFERENCIA[[#This Row],[CODIGO]]),OFFSET(INDIRECT("v_buffer_hist_hoy!$A$1"),1,MATCH("buh_codigo",INDIRECT("v_buffer_hist_hoy!$1:$1"),0)-1,100000,1),0)),"")</f>
        <v>N</v>
      </c>
      <c r="AE20" s="6">
        <f ca="1">IFERROR(INDEX(OFFSET(INDIRECT("v_buffer_hist_hoy!$A$1"),1,MATCH("buh_transito",INDIRECT("v_buffer_hist_hoy!$1:$1"),0)-1,100000,1),MATCH(CLEAN(TABLATRANSFERENCIA[[#This Row],[CODIGO]]),OFFSET(INDIRECT("v_buffer_hist_hoy!$A$1"),1,MATCH("buh_codigo",INDIRECT("v_buffer_hist_hoy!$1:$1"),0)-1,100000,1),0)),"")</f>
        <v>0</v>
      </c>
      <c r="AF20" s="6">
        <f ca="1">IFERROR(INDEX(OFFSET(INDIRECT("v_buffer_hist_hoy!$A$1"),1,MATCH("buh_negociacion",INDIRECT("v_buffer_hist_hoy!$1:$1"),0)-1,100000,1),MATCH(CLEAN(TABLATRANSFERENCIA[[#This Row],[CODIGO]]),OFFSET(INDIRECT("v_buffer_hist_hoy!$A$1"),1,MATCH("buh_codigo",INDIRECT("v_buffer_hist_hoy!$1:$1"),0)-1,100000,1),0)),"")</f>
        <v>0</v>
      </c>
      <c r="AG20" s="6">
        <f ca="1">IFERROR(INDEX(OFFSET(INDIRECT("v_buffer_hist_hoy!$A$1"),1,MATCH("buh_produccion",INDIRECT("v_buffer_hist_hoy!$1:$1"),0)-1,100000,1),MATCH(CLEAN(TABLATRANSFERENCIA[[#This Row],[CODIGO]]),OFFSET(INDIRECT("v_buffer_hist_hoy!$A$1"),1,MATCH("buh_codigo",INDIRECT("v_buffer_hist_hoy!$1:$1"),0)-1,100000,1),0)),"")</f>
        <v>0</v>
      </c>
      <c r="AH20" s="6">
        <f ca="1">IFERROR(INDEX(OFFSET(INDIRECT("v_buffer_hist_hoy!$A$1"),1,MATCH("buh_embarcado",INDIRECT("v_buffer_hist_hoy!$1:$1"),0)-1,100000,1),MATCH(CLEAN(TABLATRANSFERENCIA[[#This Row],[CODIGO]]),OFFSET(INDIRECT("v_buffer_hist_hoy!$A$1"),1,MATCH("buh_codigo",INDIRECT("v_buffer_hist_hoy!$1:$1"),0)-1,100000,1),0)),"")</f>
        <v>0</v>
      </c>
      <c r="AI20" s="6">
        <f ca="1">IFERROR(INDEX(OFFSET(INDIRECT("v_buffer_hist_hoy!$A$1"),1,MATCH("buh_comprometido",INDIRECT("v_buffer_hist_hoy!$1:$1"),0)-1,100000,1),MATCH(CLEAN(TABLATRANSFERENCIA[[#This Row],[CODIGO]]),OFFSET(INDIRECT("v_buffer_hist_hoy!$A$1"),1,MATCH("buh_codigo",INDIRECT("v_buffer_hist_hoy!$1:$1"),0)-1,100000,1),0)),"")</f>
        <v>0</v>
      </c>
      <c r="AJ20" s="6">
        <f ca="1">IFERROR(INDEX(OFFSET(INDIRECT("v_buffer_hist_hoy!$A$1"),1,MATCH("buh_backorder",INDIRECT("v_buffer_hist_hoy!$1:$1"),0)-1,100000,1),MATCH(CLEAN(TABLATRANSFERENCIA[[#This Row],[CODIGO]]),OFFSET(INDIRECT("v_buffer_hist_hoy!$A$1"),1,MATCH("buh_codigo",INDIRECT("v_buffer_hist_hoy!$1:$1"),0)-1,100000,1),0)),"")</f>
        <v>1</v>
      </c>
      <c r="AK20" s="6">
        <f ca="1">IFERROR(INDEX(OFFSET(INDIRECT("v_buffer_hist_hoy!$A$1"),1,MATCH("buh_inventario_proyectado",INDIRECT("v_buffer_hist_hoy!$1:$1"),0)-1,100000,1),MATCH(CLEAN(TABLATRANSFERENCIA[[#This Row],[CODIGO]]),OFFSET(INDIRECT("v_buffer_hist_hoy!$A$1"),1,MATCH("buh_codigo",INDIRECT("v_buffer_hist_hoy!$1:$1"),0)-1,100000,1),0)),"")</f>
        <v>1</v>
      </c>
      <c r="AL20" s="4">
        <f ca="1">IFERROR(INDEX(OFFSET(INDIRECT("v_buffer_hist_hoy!$A$1"),1,MATCH("buh_estado_inventario_proyectado",INDIRECT("v_buffer_hist_hoy!$1:$1"),0)-1,100000,1),MATCH(CLEAN(TABLATRANSFERENCIA[[#This Row],[CODIGO]]),OFFSET(INDIRECT("v_buffer_hist_hoy!$A$1"),1,MATCH("buh_codigo",INDIRECT("v_buffer_hist_hoy!$1:$1"),0)-1,100000,1),0)),"")</f>
        <v>0.75</v>
      </c>
      <c r="AM20" s="6" t="str">
        <f ca="1">IFERROR(INDEX(OFFSET(INDIRECT("v_buffer_hist_hoy!$A$1"),1,MATCH("buh_color_inventario_proyectado",INDIRECT("v_buffer_hist_hoy!$1:$1"),0)-1,100000,1),MATCH(CLEAN(TABLATRANSFERENCIA[[#This Row],[CODIGO]]),OFFSET(INDIRECT("v_buffer_hist_hoy!$A$1"),1,MATCH("buh_codigo",INDIRECT("v_buffer_hist_hoy!$1:$1"),0)-1,100000,1),0)),"")</f>
        <v>R</v>
      </c>
      <c r="AN20" s="6">
        <f ca="1">IFERROR(INDEX(OFFSET(INDIRECT("v_buffer_hist_hoy!$A$1"),1,MATCH("buh_pedido_minimo",INDIRECT("v_buffer_hist_hoy!$1:$1"),0)-1,100000,1),MATCH(CLEAN(TABLATRANSFERENCIA[[#This Row],[CODIGO]]),OFFSET(INDIRECT("v_buffer_hist_hoy!$A$1"),1,MATCH("buh_codigo",INDIRECT("v_buffer_hist_hoy!$1:$1"),0)-1,100000,1),0)),"")</f>
        <v>0</v>
      </c>
      <c r="AO20" s="6">
        <f ca="1">IFERROR(INDEX(OFFSET(INDIRECT("v_buffer_hist_hoy!$A$1"),1,MATCH("buh_pedido_minimo_grupo",INDIRECT("v_buffer_hist_hoy!$1:$1"),0)-1,100000,1),MATCH(CLEAN(TABLATRANSFERENCIA[[#This Row],[CODIGO]]),OFFSET(INDIRECT("v_buffer_hist_hoy!$A$1"),1,MATCH("buh_codigo",INDIRECT("v_buffer_hist_hoy!$1:$1"),0)-1,100000,1),0)),"")</f>
        <v>0</v>
      </c>
      <c r="AP20" s="6">
        <f ca="1">IFERROR(INDEX(OFFSET(INDIRECT("v_buffer_hist_hoy!$A$1"),1,MATCH("buh_unidad_empaque",INDIRECT("v_buffer_hist_hoy!$1:$1"),0)-1,100000,1),MATCH(CLEAN(TABLATRANSFERENCIA[[#This Row],[CODIGO]]),OFFSET(INDIRECT("v_buffer_hist_hoy!$A$1"),1,MATCH("buh_codigo",INDIRECT("v_buffer_hist_hoy!$1:$1"),0)-1,100000,1),0)),"")</f>
        <v>0</v>
      </c>
      <c r="AQ20" s="6">
        <f ca="1">IFERROR(INDEX(OFFSET(INDIRECT("v_buffer_hist_hoy!$A$1"),1,MATCH("buh_pedido_promedio",INDIRECT("v_buffer_hist_hoy!$1:$1"),0)-1,100000,1),MATCH(CLEAN(TABLATRANSFERENCIA[[#This Row],[CODIGO]]),OFFSET(INDIRECT("v_buffer_hist_hoy!$A$1"),1,MATCH("buh_codigo",INDIRECT("v_buffer_hist_hoy!$1:$1"),0)-1,100000,1),0)),"")</f>
        <v>1</v>
      </c>
      <c r="AR20" s="6">
        <f ca="1">IFERROR(INDEX(OFFSET(INDIRECT("v_buffer_hist_hoy!$A$1"),1,MATCH("buh_cobertura_buffer",INDIRECT("v_buffer_hist_hoy!$1:$1"),0)-1,100000,1),MATCH(CLEAN(TABLATRANSFERENCIA[[#This Row],[CODIGO]]),OFFSET(INDIRECT("v_buffer_hist_hoy!$A$1"),1,MATCH("buh_codigo",INDIRECT("v_buffer_hist_hoy!$1:$1"),0)-1,100000,1),0)),"")</f>
        <v>0</v>
      </c>
      <c r="AS20" s="6">
        <f ca="1">IFERROR(INDEX(OFFSET(INDIRECT("v_buffer_hist_hoy!$A$1"),1,MATCH("buh_cobertura_inventario_proyectado",INDIRECT("v_buffer_hist_hoy!$1:$1"),0)-1,100000,1),MATCH(CLEAN(TABLATRANSFERENCIA[[#This Row],[CODIGO]]),OFFSET(INDIRECT("v_buffer_hist_hoy!$A$1"),1,MATCH("buh_codigo",INDIRECT("v_buffer_hist_hoy!$1:$1"),0)-1,100000,1),0)),"")</f>
        <v>0</v>
      </c>
      <c r="AT20" s="6">
        <f ca="1">IFERROR(INDEX(OFFSET(INDIRECT("v_buffer_hist_hoy!$A$1"),1,MATCH("buh_cobertura_pedido_minimo",INDIRECT("v_buffer_hist_hoy!$1:$1"),0)-1,100000,1),MATCH(CLEAN(TABLATRANSFERENCIA[[#This Row],[CODIGO]]),OFFSET(INDIRECT("v_buffer_hist_hoy!$A$1"),1,MATCH("buh_codigo",INDIRECT("v_buffer_hist_hoy!$1:$1"),0)-1,100000,1),0)),"")</f>
        <v>0</v>
      </c>
      <c r="AU20" s="6">
        <f ca="1">IFERROR(INDEX(OFFSET(INDIRECT("v_buffer_hist_hoy!$A$1"),1,MATCH("buh_dias_desabastecimiento",INDIRECT("v_buffer_hist_hoy!$1:$1"),0)-1,100000,1),MATCH(CLEAN(TABLATRANSFERENCIA[[#This Row],[CODIGO]]),OFFSET(INDIRECT("v_buffer_hist_hoy!$A$1"),1,MATCH("buh_codigo",INDIRECT("v_buffer_hist_hoy!$1:$1"),0)-1,100000,1),0)),"")</f>
        <v>23</v>
      </c>
      <c r="AV20" s="6">
        <f t="array" ref="AV20">IFERROR(INDEX(Datos_Consumo[CANTIDAD],MATCH(TABLATRANSFERENCIA[[#This Row],[CODIGO]]&amp;TABLATRANSFERENCIA[[#Headers],[Columna1]],Datos_Consumo[CODIGO]&amp;Datos_Consumo[FECHA_FORMATO],0)),0)</f>
        <v>0</v>
      </c>
      <c r="AW20" s="6">
        <f t="array" ref="AW20">IFERROR(INDEX(Datos_Consumo[CANTIDAD],MATCH(TABLATRANSFERENCIA[[#This Row],[CODIGO]]&amp;TABLATRANSFERENCIA[[#Headers],[Columna2]],Datos_Consumo[CODIGO]&amp;Datos_Consumo[FECHA_FORMATO],0)),0)</f>
        <v>0</v>
      </c>
      <c r="AX20" s="6">
        <f t="array" ref="AX20">IFERROR(INDEX(Datos_Consumo[CANTIDAD],MATCH(TABLATRANSFERENCIA[[#This Row],[CODIGO]]&amp;TABLATRANSFERENCIA[[#Headers],[Columna3]],Datos_Consumo[CODIGO]&amp;Datos_Consumo[FECHA_FORMATO],0)),0)</f>
        <v>0</v>
      </c>
      <c r="AY20" s="6">
        <f t="array" ref="AY20">IFERROR(INDEX(Datos_Consumo[CANTIDAD],MATCH(TABLATRANSFERENCIA[[#This Row],[CODIGO]]&amp;TABLATRANSFERENCIA[[#Headers],[Columna4]],Datos_Consumo[CODIGO]&amp;Datos_Consumo[FECHA_FORMATO],0)),0)</f>
        <v>0</v>
      </c>
      <c r="AZ20" s="6">
        <f t="array" ref="AZ20">IFERROR(INDEX(Datos_Consumo[CANTIDAD],MATCH(TABLATRANSFERENCIA[[#This Row],[CODIGO]]&amp;TABLATRANSFERENCIA[[#Headers],[Columna5]],Datos_Consumo[CODIGO]&amp;Datos_Consumo[FECHA_FORMATO],0)),0)</f>
        <v>0</v>
      </c>
      <c r="BA20" s="6">
        <f t="array" ref="BA20">IFERROR(INDEX(Datos_Consumo[CANTIDAD],MATCH(TABLATRANSFERENCIA[[#This Row],[CODIGO]]&amp;TABLATRANSFERENCIA[[#Headers],[Columna6]],Datos_Consumo[CODIGO]&amp;Datos_Consumo[FECHA_FORMATO],0)),0)</f>
        <v>0</v>
      </c>
      <c r="BB20" s="56">
        <f ca="1">IFERROR(INDEX(OFFSET(INDIRECT("v_buffer_hist_hoy!$A$1"),1,MATCH("buh_ultima_transferencia_ini",INDIRECT("v_buffer_hist_hoy!$1:$1"),0)-1,100000,1),MATCH(CLEAN(TABLATRANSFERENCIA[[#This Row],[CODIGO]]),OFFSET(INDIRECT("v_buffer_hist_hoy!$A$1"),1,MATCH("buh_codigo",INDIRECT("v_buffer_hist_hoy!$1:$1"),0)-1,100000,1),0)),"")</f>
        <v>0</v>
      </c>
      <c r="BC20" s="56">
        <f ca="1">IFERROR(INDEX(OFFSET(INDIRECT("v_buffer_hist_hoy!$A$1"),1,MATCH("buh_ultima_transferencia_fin",INDIRECT("v_buffer_hist_hoy!$1:$1"),0)-1,100000,1),MATCH(CLEAN(TABLATRANSFERENCIA[[#This Row],[CODIGO]]),OFFSET(INDIRECT("v_buffer_hist_hoy!$A$1"),1,MATCH("buh_codigo",INDIRECT("v_buffer_hist_hoy!$1:$1"),0)-1,100000,1),0)),"")</f>
        <v>0</v>
      </c>
      <c r="BD20" s="50" t="s">
        <v>1025</v>
      </c>
      <c r="BE20" s="55"/>
      <c r="BF20" s="51"/>
      <c r="BG20"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 s="51"/>
      <c r="BM20" s="46">
        <f ca="1">IFERROR(TABLATRANSFERENCIA[[#This Row],[REQUERIM]]/TABLATRANSFERENCIA[[#This Row],[PEDIDO PROMEDIO]],0)</f>
        <v>1</v>
      </c>
      <c r="BN20" s="51"/>
      <c r="BO20" s="59"/>
      <c r="BP20" s="3" t="str">
        <f>IF(TABLATRANSFERENCIA[[#This Row],[RECIBIDO]]&lt;&gt;"",0,IF(TABLATRANSFERENCIA[[#This Row],[DESPACHO]]&lt;&gt;"",TABLATRANSFERENCIA[[#This Row],[DESPACHO]],TABLATRANSFERENCIA[[#This Row],[REQUERIM]]))</f>
        <v>1</v>
      </c>
      <c r="BQ20" s="50"/>
      <c r="BR20" s="50"/>
      <c r="BS20" s="50" t="str">
        <f t="shared" si="0"/>
        <v>N</v>
      </c>
      <c r="BT20" s="51">
        <f t="array" aca="1" ref="BT20" ca="1">IF(SUM(--(TABLATRANSFERENCIA[[#This Row],[CODIGO GENERICO]]=TABLATRANSFERENCIA[CODIGO GENERICO])*TABLATRANSFERENCIA[REQUERIM])&lt;TABLATRANSFERENCIA[[#This Row],[PEDIDO MIN GRUPO]],1,0)</f>
        <v>0</v>
      </c>
      <c r="BU2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0" s="51">
        <f ca="1">IFERROR(INDEX(OFFSET(INDIRECT("v_buffer_hist_hoy!$A$1"),1,MATCH("buh_zona_amarilla",INDIRECT("v_buffer_hist_hoy!$1:$1"),0)-1,100000,1),MATCH(CLEAN(TABLATRANSFERENCIA[[#This Row],[CODIGO]]),OFFSET(INDIRECT("v_buffer_hist_hoy!$A$1"),1,MATCH("buh_codigo",INDIRECT("v_buffer_hist_hoy!$1:$1"),0)-1,100000,1),0)),"")</f>
        <v>3</v>
      </c>
      <c r="BW20" s="51">
        <f ca="1">IFERROR(INDEX(OFFSET(INDIRECT("v_buffer_hist_hoy!$A$1"),1,MATCH("buh_zona_roja",INDIRECT("v_buffer_hist_hoy!$1:$1"),0)-1,100000,1),MATCH(CLEAN(TABLATRANSFERENCIA[[#This Row],[CODIGO]]),OFFSET(INDIRECT("v_buffer_hist_hoy!$A$1"),1,MATCH("buh_codigo",INDIRECT("v_buffer_hist_hoy!$1:$1"),0)-1,100000,1),0)),"")</f>
        <v>1</v>
      </c>
    </row>
    <row r="21" spans="1:75" hidden="1" x14ac:dyDescent="0.25">
      <c r="A21" s="54" t="s">
        <v>3151</v>
      </c>
      <c r="B21" s="3" t="str">
        <f ca="1">IFERROR(INDEX(OFFSET(INDIRECT("v_buffer_hist_hoy!$A$1"),1,MATCH("pro_descripcion",INDIRECT("v_buffer_hist_hoy!$1:$1"),0)-1,100000,1),MATCH(CLEAN(TABLATRANSFERENCIA[[#This Row],[CODIGO]]),OFFSET(INDIRECT("v_buffer_hist_hoy!$A$1"),1,MATCH("buh_codigo",INDIRECT("v_buffer_hist_hoy!$1:$1"),0)-1,100000,1),0)),"")</f>
        <v>DESMALEZADORA B450R (B450EMC)</v>
      </c>
      <c r="C21" s="3" t="str">
        <f ca="1">IFERROR(INDEX(OFFSET(INDIRECT("v_buffer_hist_hoy!$A$1"),1,MATCH("buh_codigo_generico",INDIRECT("v_buffer_hist_hoy!$1:$1"),0)-1,100000,1),MATCH(CLEAN(TABLATRANSFERENCIA[[#This Row],[CODIGO]]),OFFSET(INDIRECT("v_buffer_hist_hoy!$A$1"),1,MATCH("buh_codigo",INDIRECT("v_buffer_hist_hoy!$1:$1"),0)-1,100000,1),0)),"")</f>
        <v>0</v>
      </c>
      <c r="D21" s="3" t="str">
        <f ca="1">IFERROR(INDEX(OFFSET(INDIRECT("v_buffer_hist_hoy!$A$1"),1,MATCH("buh_codigo_vinculado",INDIRECT("v_buffer_hist_hoy!$1:$1"),0)-1,100000,1),MATCH(CLEAN(TABLATRANSFERENCIA[[#This Row],[CODIGO]]),OFFSET(INDIRECT("v_buffer_hist_hoy!$A$1"),1,MATCH("buh_codigo",INDIRECT("v_buffer_hist_hoy!$1:$1"),0)-1,100000,1),0)),"")</f>
        <v>EC-B450R</v>
      </c>
      <c r="E21" s="3" t="str">
        <f ca="1">IFERROR(INDEX(OFFSET(INDIRECT("v_buffer_hist_hoy!$A$1"),1,MATCH("pro_linea",INDIRECT("v_buffer_hist_hoy!$1:$1"),0)-1,100000,1),MATCH(CLEAN(TABLATRANSFERENCIA[[#This Row],[CODIGO]]),OFFSET(INDIRECT("v_buffer_hist_hoy!$A$1"),1,MATCH("buh_codigo",INDIRECT("v_buffer_hist_hoy!$1:$1"),0)-1,100000,1),0)),"")</f>
        <v>AGROFORESTAL</v>
      </c>
      <c r="F21" s="3">
        <f ca="1">IFERROR(INDEX(OFFSET(INDIRECT("v_buffer_hist_hoy!$A$1"),1,MATCH("pro_sublinea",INDIRECT("v_buffer_hist_hoy!$1:$1"),0)-1,100000,1),MATCH(CLEAN(TABLATRANSFERENCIA[[#This Row],[CODIGO]]),OFFSET(INDIRECT("v_buffer_hist_hoy!$A$1"),1,MATCH("buh_codigo",INDIRECT("v_buffer_hist_hoy!$1:$1"),0)-1,100000,1),0)),"")</f>
        <v>0</v>
      </c>
      <c r="G21" s="3" t="str">
        <f ca="1">IFERROR(INDEX(OFFSET(INDIRECT("v_buffer_hist_hoy!$A$1"),1,MATCH("pro_grupo",INDIRECT("v_buffer_hist_hoy!$1:$1"),0)-1,100000,1),MATCH(CLEAN(TABLATRANSFERENCIA[[#This Row],[CODIGO]]),OFFSET(INDIRECT("v_buffer_hist_hoy!$A$1"),1,MATCH("buh_codigo",INDIRECT("v_buffer_hist_hoy!$1:$1"),0)-1,100000,1),0)),"")</f>
        <v>MOTOGUADAÑA SHINDAIWA</v>
      </c>
      <c r="H21" s="3">
        <f ca="1">IFERROR(INDEX(OFFSET(INDIRECT("v_buffer_hist_hoy!$A$1"),1,MATCH("pro_familia",INDIRECT("v_buffer_hist_hoy!$1:$1"),0)-1,100000,1),MATCH(CLEAN(TABLATRANSFERENCIA[[#This Row],[CODIGO]]),OFFSET(INDIRECT("v_buffer_hist_hoy!$A$1"),1,MATCH("buh_codigo",INDIRECT("v_buffer_hist_hoy!$1:$1"),0)-1,100000,1),0)),"")</f>
        <v>0</v>
      </c>
      <c r="I21" s="3">
        <f ca="1">IFERROR(INDEX(OFFSET(INDIRECT("v_buffer_hist_hoy!$A$1"),1,MATCH("pro_subfamilia",INDIRECT("v_buffer_hist_hoy!$1:$1"),0)-1,100000,1),MATCH(CLEAN(TABLATRANSFERENCIA[[#This Row],[CODIGO]]),OFFSET(INDIRECT("v_buffer_hist_hoy!$A$1"),1,MATCH("buh_codigo",INDIRECT("v_buffer_hist_hoy!$1:$1"),0)-1,100000,1),0)),"")</f>
        <v>0</v>
      </c>
      <c r="J21" s="3" t="str">
        <f ca="1">IFERROR(INDEX(OFFSET(INDIRECT("v_buffer_hist_hoy!$A$1"),1,MATCH("pro_categoria",INDIRECT("v_buffer_hist_hoy!$1:$1"),0)-1,100000,1),MATCH(CLEAN(TABLATRANSFERENCIA[[#This Row],[CODIGO]]),OFFSET(INDIRECT("v_buffer_hist_hoy!$A$1"),1,MATCH("buh_codigo",INDIRECT("v_buffer_hist_hoy!$1:$1"),0)-1,100000,1),0)),"")</f>
        <v>DESMALEZADORAS SHINDAIWA</v>
      </c>
      <c r="K21" s="3">
        <f ca="1">IFERROR(INDEX(OFFSET(INDIRECT("v_buffer_hist_hoy!$A$1"),1,MATCH("pro_tipo",INDIRECT("v_buffer_hist_hoy!$1:$1"),0)-1,100000,1),MATCH(CLEAN(TABLATRANSFERENCIA[[#This Row],[CODIGO]]),OFFSET(INDIRECT("v_buffer_hist_hoy!$A$1"),1,MATCH("buh_codigo",INDIRECT("v_buffer_hist_hoy!$1:$1"),0)-1,100000,1),0)),"")</f>
        <v>0</v>
      </c>
      <c r="L21" s="3" t="str">
        <f ca="1">IFERROR(INDEX(OFFSET(INDIRECT("v_buffer_hist_hoy!$A$1"),1,MATCH("pro_marca",INDIRECT("v_buffer_hist_hoy!$1:$1"),0)-1,100000,1),MATCH(CLEAN(TABLATRANSFERENCIA[[#This Row],[CODIGO]]),OFFSET(INDIRECT("v_buffer_hist_hoy!$A$1"),1,MATCH("buh_codigo",INDIRECT("v_buffer_hist_hoy!$1:$1"),0)-1,100000,1),0)),"")</f>
        <v>SHINDAIWA</v>
      </c>
      <c r="M21" s="3">
        <f ca="1">IFERROR(INDEX(OFFSET(INDIRECT("v_buffer_hist_hoy!$A$1"),1,MATCH("pro_modelo",INDIRECT("v_buffer_hist_hoy!$1:$1"),0)-1,100000,1),MATCH(CLEAN(TABLATRANSFERENCIA[[#This Row],[CODIGO]]),OFFSET(INDIRECT("v_buffer_hist_hoy!$A$1"),1,MATCH("buh_codigo",INDIRECT("v_buffer_hist_hoy!$1:$1"),0)-1,100000,1),0)),"")</f>
        <v>0</v>
      </c>
      <c r="N21" s="3">
        <f ca="1">IFERROR(INDEX(OFFSET(INDIRECT("v_buffer_hist_hoy!$A$1"),1,MATCH("pro_cat_management",INDIRECT("v_buffer_hist_hoy!$1:$1"),0)-1,100000,1),MATCH(CLEAN(TABLATRANSFERENCIA[[#This Row],[CODIGO]]),OFFSET(INDIRECT("v_buffer_hist_hoy!$A$1"),1,MATCH("buh_codigo",INDIRECT("v_buffer_hist_hoy!$1:$1"),0)-1,100000,1),0)),"")</f>
        <v>0</v>
      </c>
      <c r="O21" s="5" t="str">
        <f ca="1">IFERROR(INDEX(OFFSET(INDIRECT("v_buffer_hist_hoy!$A$1"),1,MATCH("buh_estatus",INDIRECT("v_buffer_hist_hoy!$1:$1"),0)-1,100000,1),MATCH(CLEAN(TABLATRANSFERENCIA[[#This Row],[CODIGO]]),OFFSET(INDIRECT("v_buffer_hist_hoy!$A$1"),1,MATCH("buh_codigo",INDIRECT("v_buffer_hist_hoy!$1:$1"),0)-1,100000,1),0)),"")</f>
        <v>0</v>
      </c>
      <c r="P21" s="5">
        <f ca="1">IFERROR(INDEX(OFFSET(INDIRECT("v_buffer_hist_hoy!$A$1"),1,MATCH("buh_ctv",INDIRECT("v_buffer_hist_hoy!$1:$1"),0)-1,100000,1),MATCH(CLEAN(TABLATRANSFERENCIA[[#This Row],[CODIGO]]),OFFSET(INDIRECT("v_buffer_hist_hoy!$A$1"),1,MATCH("buh_codigo",INDIRECT("v_buffer_hist_hoy!$1:$1"),0)-1,100000,1),0)),"")</f>
        <v>329.87</v>
      </c>
      <c r="Q21" s="5">
        <f ca="1">IFERROR(INDEX(OFFSET(INDIRECT("v_buffer_hist_hoy!$A$1"),1,MATCH("buh_pv",INDIRECT("v_buffer_hist_hoy!$1:$1"),0)-1,100000,1),MATCH(CLEAN(TABLATRANSFERENCIA[[#This Row],[CODIGO]]),OFFSET(INDIRECT("v_buffer_hist_hoy!$A$1"),1,MATCH("buh_codigo",INDIRECT("v_buffer_hist_hoy!$1:$1"),0)-1,100000,1),0)),"")</f>
        <v>802.88</v>
      </c>
      <c r="R21" s="46">
        <f ca="1">IFERROR(INDEX(OFFSET(INDIRECT("v_buffer_hist_hoy!$A$1"),1,MATCH("buh_roi_pasado",INDIRECT("v_buffer_hist_hoy!$1:$1"),0)-1,100000,1),MATCH(CLEAN(TABLATRANSFERENCIA[[#This Row],[CODIGO]]),OFFSET(INDIRECT("v_buffer_hist_hoy!$A$1"),1,MATCH("buh_codigo",INDIRECT("v_buffer_hist_hoy!$1:$1"),0)-1,100000,1),0)),"")</f>
        <v>0</v>
      </c>
      <c r="S21" s="46">
        <f ca="1">IFERROR(INDEX(OFFSET(INDIRECT("v_buffer_hist_hoy!$A$1"),1,MATCH("buh_roi_proyectado",INDIRECT("v_buffer_hist_hoy!$1:$1"),0)-1,100000,1),MATCH(CLEAN(TABLATRANSFERENCIA[[#This Row],[CODIGO]]),OFFSET(INDIRECT("v_buffer_hist_hoy!$A$1"),1,MATCH("buh_codigo",INDIRECT("v_buffer_hist_hoy!$1:$1"),0)-1,100000,1),0)),"")</f>
        <v>6.26</v>
      </c>
      <c r="T21" s="46">
        <f ca="1">IFERROR(INDEX(OFFSET(INDIRECT("v_buffer_hist_hoy!$A$1"),1,MATCH("buh_velocity",INDIRECT("v_buffer_hist_hoy!$1:$1"),0)-1,100000,1),MATCH(CLEAN(TABLATRANSFERENCIA[[#This Row],[CODIGO]]),OFFSET(INDIRECT("v_buffer_hist_hoy!$A$1"),1,MATCH("buh_codigo",INDIRECT("v_buffer_hist_hoy!$1:$1"),0)-1,100000,1),0)),"")</f>
        <v>0</v>
      </c>
      <c r="U21" s="46">
        <f ca="1">IFERROR(INDEX(OFFSET(INDIRECT("v_buffer_hist_hoy!$A$1"),1,MATCH("buh_nivel_servicio",INDIRECT("v_buffer_hist_hoy!$1:$1"),0)-1,100000,1),MATCH(CLEAN(TABLATRANSFERENCIA[[#This Row],[CODIGO]]),OFFSET(INDIRECT("v_buffer_hist_hoy!$A$1"),1,MATCH("buh_codigo",INDIRECT("v_buffer_hist_hoy!$1:$1"),0)-1,100000,1),0)),"")</f>
        <v>1</v>
      </c>
      <c r="V21" s="49" t="str">
        <f ca="1">IFERROR(INDEX(OFFSET(INDIRECT("v_buffer_hist_hoy!$A$1"),1,MATCH("pro_nombre",INDIRECT("v_buffer_hist_hoy!$1:$1"),0)-1,100000,1),MATCH(CLEAN(TABLATRANSFERENCIA[[#This Row],[CODIGO]]),OFFSET(INDIRECT("v_buffer_hist_hoy!$A$1"),1,MATCH("buh_codigo",INDIRECT("v_buffer_hist_hoy!$1:$1"),0)-1,100000,1),0)),"")</f>
        <v>Echo</v>
      </c>
      <c r="W21" s="49" t="str">
        <f ca="1">IFERROR(INDEX(OFFSET(INDIRECT("v_buffer_hist_hoy!$A$1"),1,MATCH("pre_nombre",INDIRECT("v_buffer_hist_hoy!$1:$1"),0)-1,100000,1),MATCH(CLEAN(TABLATRANSFERENCIA[[#This Row],[CODIGO]]),OFFSET(INDIRECT("v_buffer_hist_hoy!$A$1"),1,MATCH("buh_codigo",INDIRECT("v_buffer_hist_hoy!$1:$1"),0)-1,100000,1),0)),"")</f>
        <v>USA</v>
      </c>
      <c r="X21" s="51">
        <f ca="1">IFERROR(INDEX(OFFSET(INDIRECT("v_buffer_hist_hoy!$A$1"),1,MATCH("buh_tiempo_suministro",INDIRECT("v_buffer_hist_hoy!$1:$1"),0)-1,100000,1),MATCH(CLEAN(TABLATRANSFERENCIA[[#This Row],[CODIGO]]),OFFSET(INDIRECT("v_buffer_hist_hoy!$A$1"),1,MATCH("buh_codigo",INDIRECT("v_buffer_hist_hoy!$1:$1"),0)-1,100000,1),0)),"")</f>
        <v>8</v>
      </c>
      <c r="Y21" s="51">
        <f ca="1">IFERROR(INDEX(OFFSET(INDIRECT("v_buffer_hist_hoy!$A$1"),1,MATCH("buh_frecuencia_reposicion",INDIRECT("v_buffer_hist_hoy!$1:$1"),0)-1,100000,1),MATCH(CLEAN(TABLATRANSFERENCIA[[#This Row],[CODIGO]]),OFFSET(INDIRECT("v_buffer_hist_hoy!$A$1"),1,MATCH("buh_codigo",INDIRECT("v_buffer_hist_hoy!$1:$1"),0)-1,100000,1),0)),"")</f>
        <v>3</v>
      </c>
      <c r="Z21" s="6">
        <f ca="1">IFERROR(INDEX(OFFSET(INDIRECT("v_buffer_hist_hoy!$A$1"),1,MATCH("buh_buffer_actual",INDIRECT("v_buffer_hist_hoy!$1:$1"),0)-1,100000,1),MATCH(CLEAN(TABLATRANSFERENCIA[[#This Row],[CODIGO]]),OFFSET(INDIRECT("v_buffer_hist_hoy!$A$1"),1,MATCH("buh_codigo",INDIRECT("v_buffer_hist_hoy!$1:$1"),0)-1,100000,1),0)),"")</f>
        <v>530</v>
      </c>
      <c r="AA21" s="6">
        <f ca="1">IFERROR(INDEX(OFFSET(INDIRECT("v_buffer_hist_hoy!$A$1"),1,MATCH("buh_inventario_proveedor",INDIRECT("v_buffer_hist_hoy!$1:$1"),0)-1,100000,1),MATCH(CLEAN(TABLATRANSFERENCIA[[#This Row],[CODIGO]]),OFFSET(INDIRECT("v_buffer_hist_hoy!$A$1"),1,MATCH("buh_codigo",INDIRECT("v_buffer_hist_hoy!$1:$1"),0)-1,100000,1),0)),"")</f>
        <v>1000000000</v>
      </c>
      <c r="AB21" s="6">
        <f ca="1">IFERROR(INDEX(OFFSET(INDIRECT("v_buffer_hist_hoy!$A$1"),1,MATCH("buh_inventario_fisico",INDIRECT("v_buffer_hist_hoy!$1:$1"),0)-1,100000,1),MATCH(CLEAN(TABLATRANSFERENCIA[[#This Row],[CODIGO]]),OFFSET(INDIRECT("v_buffer_hist_hoy!$A$1"),1,MATCH("buh_codigo",INDIRECT("v_buffer_hist_hoy!$1:$1"),0)-1,100000,1),0)),"")</f>
        <v>0</v>
      </c>
      <c r="AC21" s="4">
        <f ca="1">IFERROR(INDEX(OFFSET(INDIRECT("v_buffer_hist_hoy!$A$1"),1,MATCH("buh_estado_inventario_fisico",INDIRECT("v_buffer_hist_hoy!$1:$1"),0)-1,100000,1),MATCH(CLEAN(TABLATRANSFERENCIA[[#This Row],[CODIGO]]),OFFSET(INDIRECT("v_buffer_hist_hoy!$A$1"),1,MATCH("buh_codigo",INDIRECT("v_buffer_hist_hoy!$1:$1"),0)-1,100000,1),0)),"")</f>
        <v>1</v>
      </c>
      <c r="AD21" s="6" t="str">
        <f ca="1">IFERROR(INDEX(OFFSET(INDIRECT("v_buffer_hist_hoy!$A$1"),1,MATCH("buh_color_inventario_fisico",INDIRECT("v_buffer_hist_hoy!$1:$1"),0)-1,100000,1),MATCH(CLEAN(TABLATRANSFERENCIA[[#This Row],[CODIGO]]),OFFSET(INDIRECT("v_buffer_hist_hoy!$A$1"),1,MATCH("buh_codigo",INDIRECT("v_buffer_hist_hoy!$1:$1"),0)-1,100000,1),0)),"")</f>
        <v>N</v>
      </c>
      <c r="AE21" s="6">
        <f ca="1">IFERROR(INDEX(OFFSET(INDIRECT("v_buffer_hist_hoy!$A$1"),1,MATCH("buh_transito",INDIRECT("v_buffer_hist_hoy!$1:$1"),0)-1,100000,1),MATCH(CLEAN(TABLATRANSFERENCIA[[#This Row],[CODIGO]]),OFFSET(INDIRECT("v_buffer_hist_hoy!$A$1"),1,MATCH("buh_codigo",INDIRECT("v_buffer_hist_hoy!$1:$1"),0)-1,100000,1),0)),"")</f>
        <v>0</v>
      </c>
      <c r="AF21" s="6">
        <f ca="1">IFERROR(INDEX(OFFSET(INDIRECT("v_buffer_hist_hoy!$A$1"),1,MATCH("buh_negociacion",INDIRECT("v_buffer_hist_hoy!$1:$1"),0)-1,100000,1),MATCH(CLEAN(TABLATRANSFERENCIA[[#This Row],[CODIGO]]),OFFSET(INDIRECT("v_buffer_hist_hoy!$A$1"),1,MATCH("buh_codigo",INDIRECT("v_buffer_hist_hoy!$1:$1"),0)-1,100000,1),0)),"")</f>
        <v>0</v>
      </c>
      <c r="AG21" s="6">
        <f ca="1">IFERROR(INDEX(OFFSET(INDIRECT("v_buffer_hist_hoy!$A$1"),1,MATCH("buh_produccion",INDIRECT("v_buffer_hist_hoy!$1:$1"),0)-1,100000,1),MATCH(CLEAN(TABLATRANSFERENCIA[[#This Row],[CODIGO]]),OFFSET(INDIRECT("v_buffer_hist_hoy!$A$1"),1,MATCH("buh_codigo",INDIRECT("v_buffer_hist_hoy!$1:$1"),0)-1,100000,1),0)),"")</f>
        <v>0</v>
      </c>
      <c r="AH21" s="6">
        <f ca="1">IFERROR(INDEX(OFFSET(INDIRECT("v_buffer_hist_hoy!$A$1"),1,MATCH("buh_embarcado",INDIRECT("v_buffer_hist_hoy!$1:$1"),0)-1,100000,1),MATCH(CLEAN(TABLATRANSFERENCIA[[#This Row],[CODIGO]]),OFFSET(INDIRECT("v_buffer_hist_hoy!$A$1"),1,MATCH("buh_codigo",INDIRECT("v_buffer_hist_hoy!$1:$1"),0)-1,100000,1),0)),"")</f>
        <v>0</v>
      </c>
      <c r="AI21" s="6">
        <f ca="1">IFERROR(INDEX(OFFSET(INDIRECT("v_buffer_hist_hoy!$A$1"),1,MATCH("buh_comprometido",INDIRECT("v_buffer_hist_hoy!$1:$1"),0)-1,100000,1),MATCH(CLEAN(TABLATRANSFERENCIA[[#This Row],[CODIGO]]),OFFSET(INDIRECT("v_buffer_hist_hoy!$A$1"),1,MATCH("buh_codigo",INDIRECT("v_buffer_hist_hoy!$1:$1"),0)-1,100000,1),0)),"")</f>
        <v>0</v>
      </c>
      <c r="AJ21" s="6">
        <f ca="1">IFERROR(INDEX(OFFSET(INDIRECT("v_buffer_hist_hoy!$A$1"),1,MATCH("buh_backorder",INDIRECT("v_buffer_hist_hoy!$1:$1"),0)-1,100000,1),MATCH(CLEAN(TABLATRANSFERENCIA[[#This Row],[CODIGO]]),OFFSET(INDIRECT("v_buffer_hist_hoy!$A$1"),1,MATCH("buh_codigo",INDIRECT("v_buffer_hist_hoy!$1:$1"),0)-1,100000,1),0)),"")</f>
        <v>551</v>
      </c>
      <c r="AK21" s="6">
        <f ca="1">IFERROR(INDEX(OFFSET(INDIRECT("v_buffer_hist_hoy!$A$1"),1,MATCH("buh_inventario_proyectado",INDIRECT("v_buffer_hist_hoy!$1:$1"),0)-1,100000,1),MATCH(CLEAN(TABLATRANSFERENCIA[[#This Row],[CODIGO]]),OFFSET(INDIRECT("v_buffer_hist_hoy!$A$1"),1,MATCH("buh_codigo",INDIRECT("v_buffer_hist_hoy!$1:$1"),0)-1,100000,1),0)),"")</f>
        <v>551</v>
      </c>
      <c r="AL21" s="4">
        <f ca="1">IFERROR(INDEX(OFFSET(INDIRECT("v_buffer_hist_hoy!$A$1"),1,MATCH("buh_estado_inventario_proyectado",INDIRECT("v_buffer_hist_hoy!$1:$1"),0)-1,100000,1),MATCH(CLEAN(TABLATRANSFERENCIA[[#This Row],[CODIGO]]),OFFSET(INDIRECT("v_buffer_hist_hoy!$A$1"),1,MATCH("buh_codigo",INDIRECT("v_buffer_hist_hoy!$1:$1"),0)-1,100000,1),0)),"")</f>
        <v>-0.04</v>
      </c>
      <c r="AM21" s="6" t="str">
        <f ca="1">IFERROR(INDEX(OFFSET(INDIRECT("v_buffer_hist_hoy!$A$1"),1,MATCH("buh_color_inventario_proyectado",INDIRECT("v_buffer_hist_hoy!$1:$1"),0)-1,100000,1),MATCH(CLEAN(TABLATRANSFERENCIA[[#This Row],[CODIGO]]),OFFSET(INDIRECT("v_buffer_hist_hoy!$A$1"),1,MATCH("buh_codigo",INDIRECT("v_buffer_hist_hoy!$1:$1"),0)-1,100000,1),0)),"")</f>
        <v>L</v>
      </c>
      <c r="AN21" s="6">
        <f ca="1">IFERROR(INDEX(OFFSET(INDIRECT("v_buffer_hist_hoy!$A$1"),1,MATCH("buh_pedido_minimo",INDIRECT("v_buffer_hist_hoy!$1:$1"),0)-1,100000,1),MATCH(CLEAN(TABLATRANSFERENCIA[[#This Row],[CODIGO]]),OFFSET(INDIRECT("v_buffer_hist_hoy!$A$1"),1,MATCH("buh_codigo",INDIRECT("v_buffer_hist_hoy!$1:$1"),0)-1,100000,1),0)),"")</f>
        <v>0</v>
      </c>
      <c r="AO21" s="6">
        <f ca="1">IFERROR(INDEX(OFFSET(INDIRECT("v_buffer_hist_hoy!$A$1"),1,MATCH("buh_pedido_minimo_grupo",INDIRECT("v_buffer_hist_hoy!$1:$1"),0)-1,100000,1),MATCH(CLEAN(TABLATRANSFERENCIA[[#This Row],[CODIGO]]),OFFSET(INDIRECT("v_buffer_hist_hoy!$A$1"),1,MATCH("buh_codigo",INDIRECT("v_buffer_hist_hoy!$1:$1"),0)-1,100000,1),0)),"")</f>
        <v>0</v>
      </c>
      <c r="AP21" s="6">
        <f ca="1">IFERROR(INDEX(OFFSET(INDIRECT("v_buffer_hist_hoy!$A$1"),1,MATCH("buh_unidad_empaque",INDIRECT("v_buffer_hist_hoy!$1:$1"),0)-1,100000,1),MATCH(CLEAN(TABLATRANSFERENCIA[[#This Row],[CODIGO]]),OFFSET(INDIRECT("v_buffer_hist_hoy!$A$1"),1,MATCH("buh_codigo",INDIRECT("v_buffer_hist_hoy!$1:$1"),0)-1,100000,1),0)),"")</f>
        <v>2</v>
      </c>
      <c r="AQ21" s="6">
        <f ca="1">IFERROR(INDEX(OFFSET(INDIRECT("v_buffer_hist_hoy!$A$1"),1,MATCH("buh_pedido_promedio",INDIRECT("v_buffer_hist_hoy!$1:$1"),0)-1,100000,1),MATCH(CLEAN(TABLATRANSFERENCIA[[#This Row],[CODIGO]]),OFFSET(INDIRECT("v_buffer_hist_hoy!$A$1"),1,MATCH("buh_codigo",INDIRECT("v_buffer_hist_hoy!$1:$1"),0)-1,100000,1),0)),"")</f>
        <v>145</v>
      </c>
      <c r="AR21" s="6">
        <f ca="1">IFERROR(INDEX(OFFSET(INDIRECT("v_buffer_hist_hoy!$A$1"),1,MATCH("buh_cobertura_buffer",INDIRECT("v_buffer_hist_hoy!$1:$1"),0)-1,100000,1),MATCH(CLEAN(TABLATRANSFERENCIA[[#This Row],[CODIGO]]),OFFSET(INDIRECT("v_buffer_hist_hoy!$A$1"),1,MATCH("buh_codigo",INDIRECT("v_buffer_hist_hoy!$1:$1"),0)-1,100000,1),0)),"")</f>
        <v>0</v>
      </c>
      <c r="AS21" s="6">
        <f ca="1">IFERROR(INDEX(OFFSET(INDIRECT("v_buffer_hist_hoy!$A$1"),1,MATCH("buh_cobertura_inventario_proyectado",INDIRECT("v_buffer_hist_hoy!$1:$1"),0)-1,100000,1),MATCH(CLEAN(TABLATRANSFERENCIA[[#This Row],[CODIGO]]),OFFSET(INDIRECT("v_buffer_hist_hoy!$A$1"),1,MATCH("buh_codigo",INDIRECT("v_buffer_hist_hoy!$1:$1"),0)-1,100000,1),0)),"")</f>
        <v>0</v>
      </c>
      <c r="AT21" s="6">
        <f ca="1">IFERROR(INDEX(OFFSET(INDIRECT("v_buffer_hist_hoy!$A$1"),1,MATCH("buh_cobertura_pedido_minimo",INDIRECT("v_buffer_hist_hoy!$1:$1"),0)-1,100000,1),MATCH(CLEAN(TABLATRANSFERENCIA[[#This Row],[CODIGO]]),OFFSET(INDIRECT("v_buffer_hist_hoy!$A$1"),1,MATCH("buh_codigo",INDIRECT("v_buffer_hist_hoy!$1:$1"),0)-1,100000,1),0)),"")</f>
        <v>0</v>
      </c>
      <c r="AU21" s="6">
        <f ca="1">IFERROR(INDEX(OFFSET(INDIRECT("v_buffer_hist_hoy!$A$1"),1,MATCH("buh_dias_desabastecimiento",INDIRECT("v_buffer_hist_hoy!$1:$1"),0)-1,100000,1),MATCH(CLEAN(TABLATRANSFERENCIA[[#This Row],[CODIGO]]),OFFSET(INDIRECT("v_buffer_hist_hoy!$A$1"),1,MATCH("buh_codigo",INDIRECT("v_buffer_hist_hoy!$1:$1"),0)-1,100000,1),0)),"")</f>
        <v>43</v>
      </c>
      <c r="AV21" s="6">
        <f t="array" ref="AV21">IFERROR(INDEX(Datos_Consumo[CANTIDAD],MATCH(TABLATRANSFERENCIA[[#This Row],[CODIGO]]&amp;TABLATRANSFERENCIA[[#Headers],[Columna1]],Datos_Consumo[CODIGO]&amp;Datos_Consumo[FECHA_FORMATO],0)),0)</f>
        <v>0</v>
      </c>
      <c r="AW21" s="6">
        <f t="array" ref="AW21">IFERROR(INDEX(Datos_Consumo[CANTIDAD],MATCH(TABLATRANSFERENCIA[[#This Row],[CODIGO]]&amp;TABLATRANSFERENCIA[[#Headers],[Columna2]],Datos_Consumo[CODIGO]&amp;Datos_Consumo[FECHA_FORMATO],0)),0)</f>
        <v>0</v>
      </c>
      <c r="AX21" s="6">
        <f t="array" ref="AX21">IFERROR(INDEX(Datos_Consumo[CANTIDAD],MATCH(TABLATRANSFERENCIA[[#This Row],[CODIGO]]&amp;TABLATRANSFERENCIA[[#Headers],[Columna3]],Datos_Consumo[CODIGO]&amp;Datos_Consumo[FECHA_FORMATO],0)),0)</f>
        <v>0</v>
      </c>
      <c r="AY21" s="6">
        <f t="array" ref="AY21">IFERROR(INDEX(Datos_Consumo[CANTIDAD],MATCH(TABLATRANSFERENCIA[[#This Row],[CODIGO]]&amp;TABLATRANSFERENCIA[[#Headers],[Columna4]],Datos_Consumo[CODIGO]&amp;Datos_Consumo[FECHA_FORMATO],0)),0)</f>
        <v>0</v>
      </c>
      <c r="AZ21" s="6">
        <f t="array" ref="AZ21">IFERROR(INDEX(Datos_Consumo[CANTIDAD],MATCH(TABLATRANSFERENCIA[[#This Row],[CODIGO]]&amp;TABLATRANSFERENCIA[[#Headers],[Columna5]],Datos_Consumo[CODIGO]&amp;Datos_Consumo[FECHA_FORMATO],0)),0)</f>
        <v>0</v>
      </c>
      <c r="BA21" s="6">
        <f t="array" ref="BA21">IFERROR(INDEX(Datos_Consumo[CANTIDAD],MATCH(TABLATRANSFERENCIA[[#This Row],[CODIGO]]&amp;TABLATRANSFERENCIA[[#Headers],[Columna6]],Datos_Consumo[CODIGO]&amp;Datos_Consumo[FECHA_FORMATO],0)),0)</f>
        <v>0</v>
      </c>
      <c r="BB21" s="56">
        <f ca="1">IFERROR(INDEX(OFFSET(INDIRECT("v_buffer_hist_hoy!$A$1"),1,MATCH("buh_ultima_transferencia_ini",INDIRECT("v_buffer_hist_hoy!$1:$1"),0)-1,100000,1),MATCH(CLEAN(TABLATRANSFERENCIA[[#This Row],[CODIGO]]),OFFSET(INDIRECT("v_buffer_hist_hoy!$A$1"),1,MATCH("buh_codigo",INDIRECT("v_buffer_hist_hoy!$1:$1"),0)-1,100000,1),0)),"")</f>
        <v>0</v>
      </c>
      <c r="BC21" s="56">
        <f ca="1">IFERROR(INDEX(OFFSET(INDIRECT("v_buffer_hist_hoy!$A$1"),1,MATCH("buh_ultima_transferencia_fin",INDIRECT("v_buffer_hist_hoy!$1:$1"),0)-1,100000,1),MATCH(CLEAN(TABLATRANSFERENCIA[[#This Row],[CODIGO]]),OFFSET(INDIRECT("v_buffer_hist_hoy!$A$1"),1,MATCH("buh_codigo",INDIRECT("v_buffer_hist_hoy!$1:$1"),0)-1,100000,1),0)),"")</f>
        <v>0</v>
      </c>
      <c r="BD21" s="50" t="s">
        <v>7729</v>
      </c>
      <c r="BE21" s="55"/>
      <c r="BF21" s="51"/>
      <c r="BG21" s="51" t="str">
        <f>IF(RIGHT(TABLATRANSFERENCIA[[#Headers],[Emb1]],1)*1&lt;=TABLATRANSFERENCIA[[#This Row],[EMBARQUES]],IF(ISBLANK(TABLATRANSFERENCIA[[#This Row],[EMBARQUES]]),TABLATRANSFERENCIA[[#This Row],[REQUERIM]],ROUND(TABLATRANSFERENCIA[[#This Row],[REQUERIM]]/TABLATRANSFERENCIA[[#This Row],[EMBARQUES]],0)),TABLATRANSFERENCIA[[#This Row],[REQUERIM]])</f>
        <v>46</v>
      </c>
      <c r="BH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 s="51"/>
      <c r="BM21" s="46">
        <f ca="1">IFERROR(TABLATRANSFERENCIA[[#This Row],[REQUERIM]]/TABLATRANSFERENCIA[[#This Row],[PEDIDO PROMEDIO]],0)</f>
        <v>0.31724137931034485</v>
      </c>
      <c r="BN21" s="51"/>
      <c r="BO21" s="59"/>
      <c r="BP21" s="3" t="str">
        <f>IF(TABLATRANSFERENCIA[[#This Row],[RECIBIDO]]&lt;&gt;"",0,IF(TABLATRANSFERENCIA[[#This Row],[DESPACHO]]&lt;&gt;"",TABLATRANSFERENCIA[[#This Row],[DESPACHO]],TABLATRANSFERENCIA[[#This Row],[REQUERIM]]))</f>
        <v>46</v>
      </c>
      <c r="BQ21" s="50"/>
      <c r="BR21" s="50"/>
      <c r="BS21" s="50" t="str">
        <f t="shared" si="0"/>
        <v>N</v>
      </c>
      <c r="BT21" s="51">
        <f t="array" aca="1" ref="BT21" ca="1">IF(SUM(--(TABLATRANSFERENCIA[[#This Row],[CODIGO GENERICO]]=TABLATRANSFERENCIA[CODIGO GENERICO])*TABLATRANSFERENCIA[REQUERIM])&lt;TABLATRANSFERENCIA[[#This Row],[PEDIDO MIN GRUPO]],1,0)</f>
        <v>0</v>
      </c>
      <c r="BU2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 s="51">
        <f ca="1">IFERROR(INDEX(OFFSET(INDIRECT("v_buffer_hist_hoy!$A$1"),1,MATCH("buh_zona_amarilla",INDIRECT("v_buffer_hist_hoy!$1:$1"),0)-1,100000,1),MATCH(CLEAN(TABLATRANSFERENCIA[[#This Row],[CODIGO]]),OFFSET(INDIRECT("v_buffer_hist_hoy!$A$1"),1,MATCH("buh_codigo",INDIRECT("v_buffer_hist_hoy!$1:$1"),0)-1,100000,1),0)),"")</f>
        <v>352</v>
      </c>
      <c r="BW21" s="51">
        <f ca="1">IFERROR(INDEX(OFFSET(INDIRECT("v_buffer_hist_hoy!$A$1"),1,MATCH("buh_zona_roja",INDIRECT("v_buffer_hist_hoy!$1:$1"),0)-1,100000,1),MATCH(CLEAN(TABLATRANSFERENCIA[[#This Row],[CODIGO]]),OFFSET(INDIRECT("v_buffer_hist_hoy!$A$1"),1,MATCH("buh_codigo",INDIRECT("v_buffer_hist_hoy!$1:$1"),0)-1,100000,1),0)),"")</f>
        <v>175</v>
      </c>
    </row>
    <row r="22" spans="1:75" x14ac:dyDescent="0.25">
      <c r="A22" s="54" t="s">
        <v>4910</v>
      </c>
      <c r="B22" s="3" t="str">
        <f ca="1">IFERROR(INDEX(OFFSET(INDIRECT("v_buffer_hist_hoy!$A$1"),1,MATCH("pro_descripcion",INDIRECT("v_buffer_hist_hoy!$1:$1"),0)-1,100000,1),MATCH(CLEAN(TABLATRANSFERENCIA[[#This Row],[CODIGO]]),OFFSET(INDIRECT("v_buffer_hist_hoy!$A$1"),1,MATCH("buh_codigo",INDIRECT("v_buffer_hist_hoy!$1:$1"),0)-1,100000,1),0)),"")</f>
        <v>MOTOSIERRA CS-680-70 CON BARRA Y CADENA</v>
      </c>
      <c r="C22" s="3" t="str">
        <f ca="1">IFERROR(INDEX(OFFSET(INDIRECT("v_buffer_hist_hoy!$A$1"),1,MATCH("buh_codigo_generico",INDIRECT("v_buffer_hist_hoy!$1:$1"),0)-1,100000,1),MATCH(CLEAN(TABLATRANSFERENCIA[[#This Row],[CODIGO]]),OFFSET(INDIRECT("v_buffer_hist_hoy!$A$1"),1,MATCH("buh_codigo",INDIRECT("v_buffer_hist_hoy!$1:$1"),0)-1,100000,1),0)),"")</f>
        <v>0</v>
      </c>
      <c r="D22" s="3" t="str">
        <f ca="1">IFERROR(INDEX(OFFSET(INDIRECT("v_buffer_hist_hoy!$A$1"),1,MATCH("buh_codigo_vinculado",INDIRECT("v_buffer_hist_hoy!$1:$1"),0)-1,100000,1),MATCH(CLEAN(TABLATRANSFERENCIA[[#This Row],[CODIGO]]),OFFSET(INDIRECT("v_buffer_hist_hoy!$A$1"),1,MATCH("buh_codigo",INDIRECT("v_buffer_hist_hoy!$1:$1"),0)-1,100000,1),0)),"")</f>
        <v>EC-CS-680S-70LA</v>
      </c>
      <c r="E22" s="3" t="str">
        <f ca="1">IFERROR(INDEX(OFFSET(INDIRECT("v_buffer_hist_hoy!$A$1"),1,MATCH("pro_linea",INDIRECT("v_buffer_hist_hoy!$1:$1"),0)-1,100000,1),MATCH(CLEAN(TABLATRANSFERENCIA[[#This Row],[CODIGO]]),OFFSET(INDIRECT("v_buffer_hist_hoy!$A$1"),1,MATCH("buh_codigo",INDIRECT("v_buffer_hist_hoy!$1:$1"),0)-1,100000,1),0)),"")</f>
        <v>AGROFORESTAL</v>
      </c>
      <c r="F22" s="3">
        <f ca="1">IFERROR(INDEX(OFFSET(INDIRECT("v_buffer_hist_hoy!$A$1"),1,MATCH("pro_sublinea",INDIRECT("v_buffer_hist_hoy!$1:$1"),0)-1,100000,1),MATCH(CLEAN(TABLATRANSFERENCIA[[#This Row],[CODIGO]]),OFFSET(INDIRECT("v_buffer_hist_hoy!$A$1"),1,MATCH("buh_codigo",INDIRECT("v_buffer_hist_hoy!$1:$1"),0)-1,100000,1),0)),"")</f>
        <v>0</v>
      </c>
      <c r="G22" s="3" t="str">
        <f ca="1">IFERROR(INDEX(OFFSET(INDIRECT("v_buffer_hist_hoy!$A$1"),1,MATCH("pro_grupo",INDIRECT("v_buffer_hist_hoy!$1:$1"),0)-1,100000,1),MATCH(CLEAN(TABLATRANSFERENCIA[[#This Row],[CODIGO]]),OFFSET(INDIRECT("v_buffer_hist_hoy!$A$1"),1,MATCH("buh_codigo",INDIRECT("v_buffer_hist_hoy!$1:$1"),0)-1,100000,1),0)),"")</f>
        <v>MOTOSIERRAS</v>
      </c>
      <c r="H22" s="3">
        <f ca="1">IFERROR(INDEX(OFFSET(INDIRECT("v_buffer_hist_hoy!$A$1"),1,MATCH("pro_familia",INDIRECT("v_buffer_hist_hoy!$1:$1"),0)-1,100000,1),MATCH(CLEAN(TABLATRANSFERENCIA[[#This Row],[CODIGO]]),OFFSET(INDIRECT("v_buffer_hist_hoy!$A$1"),1,MATCH("buh_codigo",INDIRECT("v_buffer_hist_hoy!$1:$1"),0)-1,100000,1),0)),"")</f>
        <v>0</v>
      </c>
      <c r="I22" s="3">
        <f ca="1">IFERROR(INDEX(OFFSET(INDIRECT("v_buffer_hist_hoy!$A$1"),1,MATCH("pro_subfamilia",INDIRECT("v_buffer_hist_hoy!$1:$1"),0)-1,100000,1),MATCH(CLEAN(TABLATRANSFERENCIA[[#This Row],[CODIGO]]),OFFSET(INDIRECT("v_buffer_hist_hoy!$A$1"),1,MATCH("buh_codigo",INDIRECT("v_buffer_hist_hoy!$1:$1"),0)-1,100000,1),0)),"")</f>
        <v>0</v>
      </c>
      <c r="J22" s="3" t="str">
        <f ca="1">IFERROR(INDEX(OFFSET(INDIRECT("v_buffer_hist_hoy!$A$1"),1,MATCH("pro_categoria",INDIRECT("v_buffer_hist_hoy!$1:$1"),0)-1,100000,1),MATCH(CLEAN(TABLATRANSFERENCIA[[#This Row],[CODIGO]]),OFFSET(INDIRECT("v_buffer_hist_hoy!$A$1"),1,MATCH("buh_codigo",INDIRECT("v_buffer_hist_hoy!$1:$1"),0)-1,100000,1),0)),"")</f>
        <v>MOTOSIERRAS</v>
      </c>
      <c r="K22" s="3">
        <f ca="1">IFERROR(INDEX(OFFSET(INDIRECT("v_buffer_hist_hoy!$A$1"),1,MATCH("pro_tipo",INDIRECT("v_buffer_hist_hoy!$1:$1"),0)-1,100000,1),MATCH(CLEAN(TABLATRANSFERENCIA[[#This Row],[CODIGO]]),OFFSET(INDIRECT("v_buffer_hist_hoy!$A$1"),1,MATCH("buh_codigo",INDIRECT("v_buffer_hist_hoy!$1:$1"),0)-1,100000,1),0)),"")</f>
        <v>0</v>
      </c>
      <c r="L22" s="3" t="str">
        <f ca="1">IFERROR(INDEX(OFFSET(INDIRECT("v_buffer_hist_hoy!$A$1"),1,MATCH("pro_marca",INDIRECT("v_buffer_hist_hoy!$1:$1"),0)-1,100000,1),MATCH(CLEAN(TABLATRANSFERENCIA[[#This Row],[CODIGO]]),OFFSET(INDIRECT("v_buffer_hist_hoy!$A$1"),1,MATCH("buh_codigo",INDIRECT("v_buffer_hist_hoy!$1:$1"),0)-1,100000,1),0)),"")</f>
        <v>ECHO</v>
      </c>
      <c r="M22" s="3">
        <f ca="1">IFERROR(INDEX(OFFSET(INDIRECT("v_buffer_hist_hoy!$A$1"),1,MATCH("pro_modelo",INDIRECT("v_buffer_hist_hoy!$1:$1"),0)-1,100000,1),MATCH(CLEAN(TABLATRANSFERENCIA[[#This Row],[CODIGO]]),OFFSET(INDIRECT("v_buffer_hist_hoy!$A$1"),1,MATCH("buh_codigo",INDIRECT("v_buffer_hist_hoy!$1:$1"),0)-1,100000,1),0)),"")</f>
        <v>0</v>
      </c>
      <c r="N22" s="3">
        <f ca="1">IFERROR(INDEX(OFFSET(INDIRECT("v_buffer_hist_hoy!$A$1"),1,MATCH("pro_cat_management",INDIRECT("v_buffer_hist_hoy!$1:$1"),0)-1,100000,1),MATCH(CLEAN(TABLATRANSFERENCIA[[#This Row],[CODIGO]]),OFFSET(INDIRECT("v_buffer_hist_hoy!$A$1"),1,MATCH("buh_codigo",INDIRECT("v_buffer_hist_hoy!$1:$1"),0)-1,100000,1),0)),"")</f>
        <v>0</v>
      </c>
      <c r="O22" s="5" t="str">
        <f ca="1">IFERROR(INDEX(OFFSET(INDIRECT("v_buffer_hist_hoy!$A$1"),1,MATCH("buh_estatus",INDIRECT("v_buffer_hist_hoy!$1:$1"),0)-1,100000,1),MATCH(CLEAN(TABLATRANSFERENCIA[[#This Row],[CODIGO]]),OFFSET(INDIRECT("v_buffer_hist_hoy!$A$1"),1,MATCH("buh_codigo",INDIRECT("v_buffer_hist_hoy!$1:$1"),0)-1,100000,1),0)),"")</f>
        <v>0</v>
      </c>
      <c r="P22" s="5">
        <f ca="1">IFERROR(INDEX(OFFSET(INDIRECT("v_buffer_hist_hoy!$A$1"),1,MATCH("buh_ctv",INDIRECT("v_buffer_hist_hoy!$1:$1"),0)-1,100000,1),MATCH(CLEAN(TABLATRANSFERENCIA[[#This Row],[CODIGO]]),OFFSET(INDIRECT("v_buffer_hist_hoy!$A$1"),1,MATCH("buh_codigo",INDIRECT("v_buffer_hist_hoy!$1:$1"),0)-1,100000,1),0)),"")</f>
        <v>419.1</v>
      </c>
      <c r="Q22" s="5">
        <f ca="1">IFERROR(INDEX(OFFSET(INDIRECT("v_buffer_hist_hoy!$A$1"),1,MATCH("buh_pv",INDIRECT("v_buffer_hist_hoy!$1:$1"),0)-1,100000,1),MATCH(CLEAN(TABLATRANSFERENCIA[[#This Row],[CODIGO]]),OFFSET(INDIRECT("v_buffer_hist_hoy!$A$1"),1,MATCH("buh_codigo",INDIRECT("v_buffer_hist_hoy!$1:$1"),0)-1,100000,1),0)),"")</f>
        <v>826.25</v>
      </c>
      <c r="R22" s="46">
        <f ca="1">IFERROR(INDEX(OFFSET(INDIRECT("v_buffer_hist_hoy!$A$1"),1,MATCH("buh_roi_pasado",INDIRECT("v_buffer_hist_hoy!$1:$1"),0)-1,100000,1),MATCH(CLEAN(TABLATRANSFERENCIA[[#This Row],[CODIGO]]),OFFSET(INDIRECT("v_buffer_hist_hoy!$A$1"),1,MATCH("buh_codigo",INDIRECT("v_buffer_hist_hoy!$1:$1"),0)-1,100000,1),0)),"")</f>
        <v>0</v>
      </c>
      <c r="S22" s="46">
        <f ca="1">IFERROR(INDEX(OFFSET(INDIRECT("v_buffer_hist_hoy!$A$1"),1,MATCH("buh_roi_proyectado",INDIRECT("v_buffer_hist_hoy!$1:$1"),0)-1,100000,1),MATCH(CLEAN(TABLATRANSFERENCIA[[#This Row],[CODIGO]]),OFFSET(INDIRECT("v_buffer_hist_hoy!$A$1"),1,MATCH("buh_codigo",INDIRECT("v_buffer_hist_hoy!$1:$1"),0)-1,100000,1),0)),"")</f>
        <v>4.24</v>
      </c>
      <c r="T22" s="46">
        <f ca="1">IFERROR(INDEX(OFFSET(INDIRECT("v_buffer_hist_hoy!$A$1"),1,MATCH("buh_velocity",INDIRECT("v_buffer_hist_hoy!$1:$1"),0)-1,100000,1),MATCH(CLEAN(TABLATRANSFERENCIA[[#This Row],[CODIGO]]),OFFSET(INDIRECT("v_buffer_hist_hoy!$A$1"),1,MATCH("buh_codigo",INDIRECT("v_buffer_hist_hoy!$1:$1"),0)-1,100000,1),0)),"")</f>
        <v>0</v>
      </c>
      <c r="U22" s="46">
        <f ca="1">IFERROR(INDEX(OFFSET(INDIRECT("v_buffer_hist_hoy!$A$1"),1,MATCH("buh_nivel_servicio",INDIRECT("v_buffer_hist_hoy!$1:$1"),0)-1,100000,1),MATCH(CLEAN(TABLATRANSFERENCIA[[#This Row],[CODIGO]]),OFFSET(INDIRECT("v_buffer_hist_hoy!$A$1"),1,MATCH("buh_codigo",INDIRECT("v_buffer_hist_hoy!$1:$1"),0)-1,100000,1),0)),"")</f>
        <v>1</v>
      </c>
      <c r="V22" s="49" t="str">
        <f ca="1">IFERROR(INDEX(OFFSET(INDIRECT("v_buffer_hist_hoy!$A$1"),1,MATCH("pro_nombre",INDIRECT("v_buffer_hist_hoy!$1:$1"),0)-1,100000,1),MATCH(CLEAN(TABLATRANSFERENCIA[[#This Row],[CODIGO]]),OFFSET(INDIRECT("v_buffer_hist_hoy!$A$1"),1,MATCH("buh_codigo",INDIRECT("v_buffer_hist_hoy!$1:$1"),0)-1,100000,1),0)),"")</f>
        <v>Echo</v>
      </c>
      <c r="W22" s="49" t="str">
        <f ca="1">IFERROR(INDEX(OFFSET(INDIRECT("v_buffer_hist_hoy!$A$1"),1,MATCH("pre_nombre",INDIRECT("v_buffer_hist_hoy!$1:$1"),0)-1,100000,1),MATCH(CLEAN(TABLATRANSFERENCIA[[#This Row],[CODIGO]]),OFFSET(INDIRECT("v_buffer_hist_hoy!$A$1"),1,MATCH("buh_codigo",INDIRECT("v_buffer_hist_hoy!$1:$1"),0)-1,100000,1),0)),"")</f>
        <v>USA</v>
      </c>
      <c r="X22" s="51">
        <f ca="1">IFERROR(INDEX(OFFSET(INDIRECT("v_buffer_hist_hoy!$A$1"),1,MATCH("buh_tiempo_suministro",INDIRECT("v_buffer_hist_hoy!$1:$1"),0)-1,100000,1),MATCH(CLEAN(TABLATRANSFERENCIA[[#This Row],[CODIGO]]),OFFSET(INDIRECT("v_buffer_hist_hoy!$A$1"),1,MATCH("buh_codigo",INDIRECT("v_buffer_hist_hoy!$1:$1"),0)-1,100000,1),0)),"")</f>
        <v>8</v>
      </c>
      <c r="Y22" s="51">
        <f ca="1">IFERROR(INDEX(OFFSET(INDIRECT("v_buffer_hist_hoy!$A$1"),1,MATCH("buh_frecuencia_reposicion",INDIRECT("v_buffer_hist_hoy!$1:$1"),0)-1,100000,1),MATCH(CLEAN(TABLATRANSFERENCIA[[#This Row],[CODIGO]]),OFFSET(INDIRECT("v_buffer_hist_hoy!$A$1"),1,MATCH("buh_codigo",INDIRECT("v_buffer_hist_hoy!$1:$1"),0)-1,100000,1),0)),"")</f>
        <v>3</v>
      </c>
      <c r="Z22" s="6">
        <f ca="1">IFERROR(INDEX(OFFSET(INDIRECT("v_buffer_hist_hoy!$A$1"),1,MATCH("buh_buffer_actual",INDIRECT("v_buffer_hist_hoy!$1:$1"),0)-1,100000,1),MATCH(CLEAN(TABLATRANSFERENCIA[[#This Row],[CODIGO]]),OFFSET(INDIRECT("v_buffer_hist_hoy!$A$1"),1,MATCH("buh_codigo",INDIRECT("v_buffer_hist_hoy!$1:$1"),0)-1,100000,1),0)),"")</f>
        <v>50</v>
      </c>
      <c r="AA22" s="6">
        <f ca="1">IFERROR(INDEX(OFFSET(INDIRECT("v_buffer_hist_hoy!$A$1"),1,MATCH("buh_inventario_proveedor",INDIRECT("v_buffer_hist_hoy!$1:$1"),0)-1,100000,1),MATCH(CLEAN(TABLATRANSFERENCIA[[#This Row],[CODIGO]]),OFFSET(INDIRECT("v_buffer_hist_hoy!$A$1"),1,MATCH("buh_codigo",INDIRECT("v_buffer_hist_hoy!$1:$1"),0)-1,100000,1),0)),"")</f>
        <v>1000000000</v>
      </c>
      <c r="AB22" s="6">
        <f ca="1">IFERROR(INDEX(OFFSET(INDIRECT("v_buffer_hist_hoy!$A$1"),1,MATCH("buh_inventario_fisico",INDIRECT("v_buffer_hist_hoy!$1:$1"),0)-1,100000,1),MATCH(CLEAN(TABLATRANSFERENCIA[[#This Row],[CODIGO]]),OFFSET(INDIRECT("v_buffer_hist_hoy!$A$1"),1,MATCH("buh_codigo",INDIRECT("v_buffer_hist_hoy!$1:$1"),0)-1,100000,1),0)),"")</f>
        <v>17</v>
      </c>
      <c r="AC22" s="4">
        <f ca="1">IFERROR(INDEX(OFFSET(INDIRECT("v_buffer_hist_hoy!$A$1"),1,MATCH("buh_estado_inventario_fisico",INDIRECT("v_buffer_hist_hoy!$1:$1"),0)-1,100000,1),MATCH(CLEAN(TABLATRANSFERENCIA[[#This Row],[CODIGO]]),OFFSET(INDIRECT("v_buffer_hist_hoy!$A$1"),1,MATCH("buh_codigo",INDIRECT("v_buffer_hist_hoy!$1:$1"),0)-1,100000,1),0)),"")</f>
        <v>0.66</v>
      </c>
      <c r="AD22" s="6" t="str">
        <f ca="1">IFERROR(INDEX(OFFSET(INDIRECT("v_buffer_hist_hoy!$A$1"),1,MATCH("buh_color_inventario_fisico",INDIRECT("v_buffer_hist_hoy!$1:$1"),0)-1,100000,1),MATCH(CLEAN(TABLATRANSFERENCIA[[#This Row],[CODIGO]]),OFFSET(INDIRECT("v_buffer_hist_hoy!$A$1"),1,MATCH("buh_codigo",INDIRECT("v_buffer_hist_hoy!$1:$1"),0)-1,100000,1),0)),"")</f>
        <v>R</v>
      </c>
      <c r="AE22" s="6">
        <f ca="1">IFERROR(INDEX(OFFSET(INDIRECT("v_buffer_hist_hoy!$A$1"),1,MATCH("buh_transito",INDIRECT("v_buffer_hist_hoy!$1:$1"),0)-1,100000,1),MATCH(CLEAN(TABLATRANSFERENCIA[[#This Row],[CODIGO]]),OFFSET(INDIRECT("v_buffer_hist_hoy!$A$1"),1,MATCH("buh_codigo",INDIRECT("v_buffer_hist_hoy!$1:$1"),0)-1,100000,1),0)),"")</f>
        <v>26</v>
      </c>
      <c r="AF22" s="6">
        <f ca="1">IFERROR(INDEX(OFFSET(INDIRECT("v_buffer_hist_hoy!$A$1"),1,MATCH("buh_negociacion",INDIRECT("v_buffer_hist_hoy!$1:$1"),0)-1,100000,1),MATCH(CLEAN(TABLATRANSFERENCIA[[#This Row],[CODIGO]]),OFFSET(INDIRECT("v_buffer_hist_hoy!$A$1"),1,MATCH("buh_codigo",INDIRECT("v_buffer_hist_hoy!$1:$1"),0)-1,100000,1),0)),"")</f>
        <v>0</v>
      </c>
      <c r="AG22" s="6">
        <f ca="1">IFERROR(INDEX(OFFSET(INDIRECT("v_buffer_hist_hoy!$A$1"),1,MATCH("buh_produccion",INDIRECT("v_buffer_hist_hoy!$1:$1"),0)-1,100000,1),MATCH(CLEAN(TABLATRANSFERENCIA[[#This Row],[CODIGO]]),OFFSET(INDIRECT("v_buffer_hist_hoy!$A$1"),1,MATCH("buh_codigo",INDIRECT("v_buffer_hist_hoy!$1:$1"),0)-1,100000,1),0)),"")</f>
        <v>0</v>
      </c>
      <c r="AH22" s="6">
        <f ca="1">IFERROR(INDEX(OFFSET(INDIRECT("v_buffer_hist_hoy!$A$1"),1,MATCH("buh_embarcado",INDIRECT("v_buffer_hist_hoy!$1:$1"),0)-1,100000,1),MATCH(CLEAN(TABLATRANSFERENCIA[[#This Row],[CODIGO]]),OFFSET(INDIRECT("v_buffer_hist_hoy!$A$1"),1,MATCH("buh_codigo",INDIRECT("v_buffer_hist_hoy!$1:$1"),0)-1,100000,1),0)),"")</f>
        <v>0</v>
      </c>
      <c r="AI22" s="6">
        <f ca="1">IFERROR(INDEX(OFFSET(INDIRECT("v_buffer_hist_hoy!$A$1"),1,MATCH("buh_comprometido",INDIRECT("v_buffer_hist_hoy!$1:$1"),0)-1,100000,1),MATCH(CLEAN(TABLATRANSFERENCIA[[#This Row],[CODIGO]]),OFFSET(INDIRECT("v_buffer_hist_hoy!$A$1"),1,MATCH("buh_codigo",INDIRECT("v_buffer_hist_hoy!$1:$1"),0)-1,100000,1),0)),"")</f>
        <v>0</v>
      </c>
      <c r="AJ22" s="6">
        <f ca="1">IFERROR(INDEX(OFFSET(INDIRECT("v_buffer_hist_hoy!$A$1"),1,MATCH("buh_backorder",INDIRECT("v_buffer_hist_hoy!$1:$1"),0)-1,100000,1),MATCH(CLEAN(TABLATRANSFERENCIA[[#This Row],[CODIGO]]),OFFSET(INDIRECT("v_buffer_hist_hoy!$A$1"),1,MATCH("buh_codigo",INDIRECT("v_buffer_hist_hoy!$1:$1"),0)-1,100000,1),0)),"")</f>
        <v>44</v>
      </c>
      <c r="AK22" s="6">
        <f ca="1">IFERROR(INDEX(OFFSET(INDIRECT("v_buffer_hist_hoy!$A$1"),1,MATCH("buh_inventario_proyectado",INDIRECT("v_buffer_hist_hoy!$1:$1"),0)-1,100000,1),MATCH(CLEAN(TABLATRANSFERENCIA[[#This Row],[CODIGO]]),OFFSET(INDIRECT("v_buffer_hist_hoy!$A$1"),1,MATCH("buh_codigo",INDIRECT("v_buffer_hist_hoy!$1:$1"),0)-1,100000,1),0)),"")</f>
        <v>87</v>
      </c>
      <c r="AL22" s="4">
        <f ca="1">IFERROR(INDEX(OFFSET(INDIRECT("v_buffer_hist_hoy!$A$1"),1,MATCH("buh_estado_inventario_proyectado",INDIRECT("v_buffer_hist_hoy!$1:$1"),0)-1,100000,1),MATCH(CLEAN(TABLATRANSFERENCIA[[#This Row],[CODIGO]]),OFFSET(INDIRECT("v_buffer_hist_hoy!$A$1"),1,MATCH("buh_codigo",INDIRECT("v_buffer_hist_hoy!$1:$1"),0)-1,100000,1),0)),"")</f>
        <v>-0.74</v>
      </c>
      <c r="AM22" s="6" t="str">
        <f ca="1">IFERROR(INDEX(OFFSET(INDIRECT("v_buffer_hist_hoy!$A$1"),1,MATCH("buh_color_inventario_proyectado",INDIRECT("v_buffer_hist_hoy!$1:$1"),0)-1,100000,1),MATCH(CLEAN(TABLATRANSFERENCIA[[#This Row],[CODIGO]]),OFFSET(INDIRECT("v_buffer_hist_hoy!$A$1"),1,MATCH("buh_codigo",INDIRECT("v_buffer_hist_hoy!$1:$1"),0)-1,100000,1),0)),"")</f>
        <v>L</v>
      </c>
      <c r="AN22" s="6">
        <f ca="1">IFERROR(INDEX(OFFSET(INDIRECT("v_buffer_hist_hoy!$A$1"),1,MATCH("buh_pedido_minimo",INDIRECT("v_buffer_hist_hoy!$1:$1"),0)-1,100000,1),MATCH(CLEAN(TABLATRANSFERENCIA[[#This Row],[CODIGO]]),OFFSET(INDIRECT("v_buffer_hist_hoy!$A$1"),1,MATCH("buh_codigo",INDIRECT("v_buffer_hist_hoy!$1:$1"),0)-1,100000,1),0)),"")</f>
        <v>0</v>
      </c>
      <c r="AO22" s="6">
        <f ca="1">IFERROR(INDEX(OFFSET(INDIRECT("v_buffer_hist_hoy!$A$1"),1,MATCH("buh_pedido_minimo_grupo",INDIRECT("v_buffer_hist_hoy!$1:$1"),0)-1,100000,1),MATCH(CLEAN(TABLATRANSFERENCIA[[#This Row],[CODIGO]]),OFFSET(INDIRECT("v_buffer_hist_hoy!$A$1"),1,MATCH("buh_codigo",INDIRECT("v_buffer_hist_hoy!$1:$1"),0)-1,100000,1),0)),"")</f>
        <v>0</v>
      </c>
      <c r="AP22" s="6">
        <f ca="1">IFERROR(INDEX(OFFSET(INDIRECT("v_buffer_hist_hoy!$A$1"),1,MATCH("buh_unidad_empaque",INDIRECT("v_buffer_hist_hoy!$1:$1"),0)-1,100000,1),MATCH(CLEAN(TABLATRANSFERENCIA[[#This Row],[CODIGO]]),OFFSET(INDIRECT("v_buffer_hist_hoy!$A$1"),1,MATCH("buh_codigo",INDIRECT("v_buffer_hist_hoy!$1:$1"),0)-1,100000,1),0)),"")</f>
        <v>0</v>
      </c>
      <c r="AQ22" s="6">
        <f ca="1">IFERROR(INDEX(OFFSET(INDIRECT("v_buffer_hist_hoy!$A$1"),1,MATCH("buh_pedido_promedio",INDIRECT("v_buffer_hist_hoy!$1:$1"),0)-1,100000,1),MATCH(CLEAN(TABLATRANSFERENCIA[[#This Row],[CODIGO]]),OFFSET(INDIRECT("v_buffer_hist_hoy!$A$1"),1,MATCH("buh_codigo",INDIRECT("v_buffer_hist_hoy!$1:$1"),0)-1,100000,1),0)),"")</f>
        <v>14</v>
      </c>
      <c r="AR22" s="6">
        <f ca="1">IFERROR(INDEX(OFFSET(INDIRECT("v_buffer_hist_hoy!$A$1"),1,MATCH("buh_cobertura_buffer",INDIRECT("v_buffer_hist_hoy!$1:$1"),0)-1,100000,1),MATCH(CLEAN(TABLATRANSFERENCIA[[#This Row],[CODIGO]]),OFFSET(INDIRECT("v_buffer_hist_hoy!$A$1"),1,MATCH("buh_codigo",INDIRECT("v_buffer_hist_hoy!$1:$1"),0)-1,100000,1),0)),"")</f>
        <v>0</v>
      </c>
      <c r="AS22" s="6">
        <f ca="1">IFERROR(INDEX(OFFSET(INDIRECT("v_buffer_hist_hoy!$A$1"),1,MATCH("buh_cobertura_inventario_proyectado",INDIRECT("v_buffer_hist_hoy!$1:$1"),0)-1,100000,1),MATCH(CLEAN(TABLATRANSFERENCIA[[#This Row],[CODIGO]]),OFFSET(INDIRECT("v_buffer_hist_hoy!$A$1"),1,MATCH("buh_codigo",INDIRECT("v_buffer_hist_hoy!$1:$1"),0)-1,100000,1),0)),"")</f>
        <v>0</v>
      </c>
      <c r="AT22" s="6">
        <f ca="1">IFERROR(INDEX(OFFSET(INDIRECT("v_buffer_hist_hoy!$A$1"),1,MATCH("buh_cobertura_pedido_minimo",INDIRECT("v_buffer_hist_hoy!$1:$1"),0)-1,100000,1),MATCH(CLEAN(TABLATRANSFERENCIA[[#This Row],[CODIGO]]),OFFSET(INDIRECT("v_buffer_hist_hoy!$A$1"),1,MATCH("buh_codigo",INDIRECT("v_buffer_hist_hoy!$1:$1"),0)-1,100000,1),0)),"")</f>
        <v>0</v>
      </c>
      <c r="AU22" s="6">
        <f ca="1">IFERROR(INDEX(OFFSET(INDIRECT("v_buffer_hist_hoy!$A$1"),1,MATCH("buh_dias_desabastecimiento",INDIRECT("v_buffer_hist_hoy!$1:$1"),0)-1,100000,1),MATCH(CLEAN(TABLATRANSFERENCIA[[#This Row],[CODIGO]]),OFFSET(INDIRECT("v_buffer_hist_hoy!$A$1"),1,MATCH("buh_codigo",INDIRECT("v_buffer_hist_hoy!$1:$1"),0)-1,100000,1),0)),"")</f>
        <v>0</v>
      </c>
      <c r="AV22" s="6">
        <f t="array" ref="AV22">IFERROR(INDEX(Datos_Consumo[CANTIDAD],MATCH(TABLATRANSFERENCIA[[#This Row],[CODIGO]]&amp;TABLATRANSFERENCIA[[#Headers],[Columna1]],Datos_Consumo[CODIGO]&amp;Datos_Consumo[FECHA_FORMATO],0)),0)</f>
        <v>0</v>
      </c>
      <c r="AW22" s="6">
        <f t="array" ref="AW22">IFERROR(INDEX(Datos_Consumo[CANTIDAD],MATCH(TABLATRANSFERENCIA[[#This Row],[CODIGO]]&amp;TABLATRANSFERENCIA[[#Headers],[Columna2]],Datos_Consumo[CODIGO]&amp;Datos_Consumo[FECHA_FORMATO],0)),0)</f>
        <v>0</v>
      </c>
      <c r="AX22" s="6">
        <f t="array" ref="AX22">IFERROR(INDEX(Datos_Consumo[CANTIDAD],MATCH(TABLATRANSFERENCIA[[#This Row],[CODIGO]]&amp;TABLATRANSFERENCIA[[#Headers],[Columna3]],Datos_Consumo[CODIGO]&amp;Datos_Consumo[FECHA_FORMATO],0)),0)</f>
        <v>0</v>
      </c>
      <c r="AY22" s="6">
        <f t="array" ref="AY22">IFERROR(INDEX(Datos_Consumo[CANTIDAD],MATCH(TABLATRANSFERENCIA[[#This Row],[CODIGO]]&amp;TABLATRANSFERENCIA[[#Headers],[Columna4]],Datos_Consumo[CODIGO]&amp;Datos_Consumo[FECHA_FORMATO],0)),0)</f>
        <v>0</v>
      </c>
      <c r="AZ22" s="6">
        <f t="array" ref="AZ22">IFERROR(INDEX(Datos_Consumo[CANTIDAD],MATCH(TABLATRANSFERENCIA[[#This Row],[CODIGO]]&amp;TABLATRANSFERENCIA[[#Headers],[Columna5]],Datos_Consumo[CODIGO]&amp;Datos_Consumo[FECHA_FORMATO],0)),0)</f>
        <v>0</v>
      </c>
      <c r="BA22" s="6">
        <f t="array" ref="BA22">IFERROR(INDEX(Datos_Consumo[CANTIDAD],MATCH(TABLATRANSFERENCIA[[#This Row],[CODIGO]]&amp;TABLATRANSFERENCIA[[#Headers],[Columna6]],Datos_Consumo[CODIGO]&amp;Datos_Consumo[FECHA_FORMATO],0)),0)</f>
        <v>0</v>
      </c>
      <c r="BB22" s="56">
        <f ca="1">IFERROR(INDEX(OFFSET(INDIRECT("v_buffer_hist_hoy!$A$1"),1,MATCH("buh_ultima_transferencia_ini",INDIRECT("v_buffer_hist_hoy!$1:$1"),0)-1,100000,1),MATCH(CLEAN(TABLATRANSFERENCIA[[#This Row],[CODIGO]]),OFFSET(INDIRECT("v_buffer_hist_hoy!$A$1"),1,MATCH("buh_codigo",INDIRECT("v_buffer_hist_hoy!$1:$1"),0)-1,100000,1),0)),"")</f>
        <v>0</v>
      </c>
      <c r="BC22" s="56">
        <f ca="1">IFERROR(INDEX(OFFSET(INDIRECT("v_buffer_hist_hoy!$A$1"),1,MATCH("buh_ultima_transferencia_fin",INDIRECT("v_buffer_hist_hoy!$1:$1"),0)-1,100000,1),MATCH(CLEAN(TABLATRANSFERENCIA[[#This Row],[CODIGO]]),OFFSET(INDIRECT("v_buffer_hist_hoy!$A$1"),1,MATCH("buh_codigo",INDIRECT("v_buffer_hist_hoy!$1:$1"),0)-1,100000,1),0)),"")</f>
        <v>0</v>
      </c>
      <c r="BD22" s="50" t="s">
        <v>7730</v>
      </c>
      <c r="BE22" s="55"/>
      <c r="BF22" s="51"/>
      <c r="BG22"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 s="51"/>
      <c r="BM22" s="46">
        <f ca="1">IFERROR(TABLATRANSFERENCIA[[#This Row],[REQUERIM]]/TABLATRANSFERENCIA[[#This Row],[PEDIDO PROMEDIO]],0)</f>
        <v>0.2857142857142857</v>
      </c>
      <c r="BN22" s="51"/>
      <c r="BO22" s="59"/>
      <c r="BP22" s="3" t="str">
        <f>IF(TABLATRANSFERENCIA[[#This Row],[RECIBIDO]]&lt;&gt;"",0,IF(TABLATRANSFERENCIA[[#This Row],[DESPACHO]]&lt;&gt;"",TABLATRANSFERENCIA[[#This Row],[DESPACHO]],TABLATRANSFERENCIA[[#This Row],[REQUERIM]]))</f>
        <v>4</v>
      </c>
      <c r="BQ22" s="50"/>
      <c r="BR22" s="50"/>
      <c r="BS22" s="50" t="str">
        <f t="shared" si="0"/>
        <v>N</v>
      </c>
      <c r="BT22" s="51">
        <f t="array" aca="1" ref="BT22" ca="1">IF(SUM(--(TABLATRANSFERENCIA[[#This Row],[CODIGO GENERICO]]=TABLATRANSFERENCIA[CODIGO GENERICO])*TABLATRANSFERENCIA[REQUERIM])&lt;TABLATRANSFERENCIA[[#This Row],[PEDIDO MIN GRUPO]],1,0)</f>
        <v>0</v>
      </c>
      <c r="BU2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 s="51">
        <f ca="1">IFERROR(INDEX(OFFSET(INDIRECT("v_buffer_hist_hoy!$A$1"),1,MATCH("buh_zona_amarilla",INDIRECT("v_buffer_hist_hoy!$1:$1"),0)-1,100000,1),MATCH(CLEAN(TABLATRANSFERENCIA[[#This Row],[CODIGO]]),OFFSET(INDIRECT("v_buffer_hist_hoy!$A$1"),1,MATCH("buh_codigo",INDIRECT("v_buffer_hist_hoy!$1:$1"),0)-1,100000,1),0)),"")</f>
        <v>33</v>
      </c>
      <c r="BW22" s="51">
        <f ca="1">IFERROR(INDEX(OFFSET(INDIRECT("v_buffer_hist_hoy!$A$1"),1,MATCH("buh_zona_roja",INDIRECT("v_buffer_hist_hoy!$1:$1"),0)-1,100000,1),MATCH(CLEAN(TABLATRANSFERENCIA[[#This Row],[CODIGO]]),OFFSET(INDIRECT("v_buffer_hist_hoy!$A$1"),1,MATCH("buh_codigo",INDIRECT("v_buffer_hist_hoy!$1:$1"),0)-1,100000,1),0)),"")</f>
        <v>17</v>
      </c>
    </row>
    <row r="23" spans="1:75" x14ac:dyDescent="0.25">
      <c r="A23" s="54" t="s">
        <v>5281</v>
      </c>
      <c r="B23" s="3" t="str">
        <f ca="1">IFERROR(INDEX(OFFSET(INDIRECT("v_buffer_hist_hoy!$A$1"),1,MATCH("pro_descripcion",INDIRECT("v_buffer_hist_hoy!$1:$1"),0)-1,100000,1),MATCH(CLEAN(TABLATRANSFERENCIA[[#This Row],[CODIGO]]),OFFSET(INDIRECT("v_buffer_hist_hoy!$A$1"),1,MATCH("buh_codigo",INDIRECT("v_buffer_hist_hoy!$1:$1"),0)-1,100000,1),0)),"")</f>
        <v>MOTOSIERRA CS-600-60 CON BARRA Y CADENA</v>
      </c>
      <c r="C23" s="3" t="str">
        <f ca="1">IFERROR(INDEX(OFFSET(INDIRECT("v_buffer_hist_hoy!$A$1"),1,MATCH("buh_codigo_generico",INDIRECT("v_buffer_hist_hoy!$1:$1"),0)-1,100000,1),MATCH(CLEAN(TABLATRANSFERENCIA[[#This Row],[CODIGO]]),OFFSET(INDIRECT("v_buffer_hist_hoy!$A$1"),1,MATCH("buh_codigo",INDIRECT("v_buffer_hist_hoy!$1:$1"),0)-1,100000,1),0)),"")</f>
        <v>0</v>
      </c>
      <c r="D23" s="3" t="str">
        <f ca="1">IFERROR(INDEX(OFFSET(INDIRECT("v_buffer_hist_hoy!$A$1"),1,MATCH("buh_codigo_vinculado",INDIRECT("v_buffer_hist_hoy!$1:$1"),0)-1,100000,1),MATCH(CLEAN(TABLATRANSFERENCIA[[#This Row],[CODIGO]]),OFFSET(INDIRECT("v_buffer_hist_hoy!$A$1"),1,MATCH("buh_codigo",INDIRECT("v_buffer_hist_hoy!$1:$1"),0)-1,100000,1),0)),"")</f>
        <v>EC-CS-600-60LA</v>
      </c>
      <c r="E23" s="3" t="str">
        <f ca="1">IFERROR(INDEX(OFFSET(INDIRECT("v_buffer_hist_hoy!$A$1"),1,MATCH("pro_linea",INDIRECT("v_buffer_hist_hoy!$1:$1"),0)-1,100000,1),MATCH(CLEAN(TABLATRANSFERENCIA[[#This Row],[CODIGO]]),OFFSET(INDIRECT("v_buffer_hist_hoy!$A$1"),1,MATCH("buh_codigo",INDIRECT("v_buffer_hist_hoy!$1:$1"),0)-1,100000,1),0)),"")</f>
        <v>AGROFORESTAL</v>
      </c>
      <c r="F23" s="3">
        <f ca="1">IFERROR(INDEX(OFFSET(INDIRECT("v_buffer_hist_hoy!$A$1"),1,MATCH("pro_sublinea",INDIRECT("v_buffer_hist_hoy!$1:$1"),0)-1,100000,1),MATCH(CLEAN(TABLATRANSFERENCIA[[#This Row],[CODIGO]]),OFFSET(INDIRECT("v_buffer_hist_hoy!$A$1"),1,MATCH("buh_codigo",INDIRECT("v_buffer_hist_hoy!$1:$1"),0)-1,100000,1),0)),"")</f>
        <v>0</v>
      </c>
      <c r="G23" s="3" t="str">
        <f ca="1">IFERROR(INDEX(OFFSET(INDIRECT("v_buffer_hist_hoy!$A$1"),1,MATCH("pro_grupo",INDIRECT("v_buffer_hist_hoy!$1:$1"),0)-1,100000,1),MATCH(CLEAN(TABLATRANSFERENCIA[[#This Row],[CODIGO]]),OFFSET(INDIRECT("v_buffer_hist_hoy!$A$1"),1,MATCH("buh_codigo",INDIRECT("v_buffer_hist_hoy!$1:$1"),0)-1,100000,1),0)),"")</f>
        <v>MOTOSIERRAS</v>
      </c>
      <c r="H23" s="3">
        <f ca="1">IFERROR(INDEX(OFFSET(INDIRECT("v_buffer_hist_hoy!$A$1"),1,MATCH("pro_familia",INDIRECT("v_buffer_hist_hoy!$1:$1"),0)-1,100000,1),MATCH(CLEAN(TABLATRANSFERENCIA[[#This Row],[CODIGO]]),OFFSET(INDIRECT("v_buffer_hist_hoy!$A$1"),1,MATCH("buh_codigo",INDIRECT("v_buffer_hist_hoy!$1:$1"),0)-1,100000,1),0)),"")</f>
        <v>0</v>
      </c>
      <c r="I23" s="3">
        <f ca="1">IFERROR(INDEX(OFFSET(INDIRECT("v_buffer_hist_hoy!$A$1"),1,MATCH("pro_subfamilia",INDIRECT("v_buffer_hist_hoy!$1:$1"),0)-1,100000,1),MATCH(CLEAN(TABLATRANSFERENCIA[[#This Row],[CODIGO]]),OFFSET(INDIRECT("v_buffer_hist_hoy!$A$1"),1,MATCH("buh_codigo",INDIRECT("v_buffer_hist_hoy!$1:$1"),0)-1,100000,1),0)),"")</f>
        <v>0</v>
      </c>
      <c r="J23" s="3" t="str">
        <f ca="1">IFERROR(INDEX(OFFSET(INDIRECT("v_buffer_hist_hoy!$A$1"),1,MATCH("pro_categoria",INDIRECT("v_buffer_hist_hoy!$1:$1"),0)-1,100000,1),MATCH(CLEAN(TABLATRANSFERENCIA[[#This Row],[CODIGO]]),OFFSET(INDIRECT("v_buffer_hist_hoy!$A$1"),1,MATCH("buh_codigo",INDIRECT("v_buffer_hist_hoy!$1:$1"),0)-1,100000,1),0)),"")</f>
        <v>MOTOSIERRAS</v>
      </c>
      <c r="K23" s="3">
        <f ca="1">IFERROR(INDEX(OFFSET(INDIRECT("v_buffer_hist_hoy!$A$1"),1,MATCH("pro_tipo",INDIRECT("v_buffer_hist_hoy!$1:$1"),0)-1,100000,1),MATCH(CLEAN(TABLATRANSFERENCIA[[#This Row],[CODIGO]]),OFFSET(INDIRECT("v_buffer_hist_hoy!$A$1"),1,MATCH("buh_codigo",INDIRECT("v_buffer_hist_hoy!$1:$1"),0)-1,100000,1),0)),"")</f>
        <v>0</v>
      </c>
      <c r="L23" s="3" t="str">
        <f ca="1">IFERROR(INDEX(OFFSET(INDIRECT("v_buffer_hist_hoy!$A$1"),1,MATCH("pro_marca",INDIRECT("v_buffer_hist_hoy!$1:$1"),0)-1,100000,1),MATCH(CLEAN(TABLATRANSFERENCIA[[#This Row],[CODIGO]]),OFFSET(INDIRECT("v_buffer_hist_hoy!$A$1"),1,MATCH("buh_codigo",INDIRECT("v_buffer_hist_hoy!$1:$1"),0)-1,100000,1),0)),"")</f>
        <v>ECHO</v>
      </c>
      <c r="M23" s="3">
        <f ca="1">IFERROR(INDEX(OFFSET(INDIRECT("v_buffer_hist_hoy!$A$1"),1,MATCH("pro_modelo",INDIRECT("v_buffer_hist_hoy!$1:$1"),0)-1,100000,1),MATCH(CLEAN(TABLATRANSFERENCIA[[#This Row],[CODIGO]]),OFFSET(INDIRECT("v_buffer_hist_hoy!$A$1"),1,MATCH("buh_codigo",INDIRECT("v_buffer_hist_hoy!$1:$1"),0)-1,100000,1),0)),"")</f>
        <v>0</v>
      </c>
      <c r="N23" s="3">
        <f ca="1">IFERROR(INDEX(OFFSET(INDIRECT("v_buffer_hist_hoy!$A$1"),1,MATCH("pro_cat_management",INDIRECT("v_buffer_hist_hoy!$1:$1"),0)-1,100000,1),MATCH(CLEAN(TABLATRANSFERENCIA[[#This Row],[CODIGO]]),OFFSET(INDIRECT("v_buffer_hist_hoy!$A$1"),1,MATCH("buh_codigo",INDIRECT("v_buffer_hist_hoy!$1:$1"),0)-1,100000,1),0)),"")</f>
        <v>0</v>
      </c>
      <c r="O23" s="5" t="str">
        <f ca="1">IFERROR(INDEX(OFFSET(INDIRECT("v_buffer_hist_hoy!$A$1"),1,MATCH("buh_estatus",INDIRECT("v_buffer_hist_hoy!$1:$1"),0)-1,100000,1),MATCH(CLEAN(TABLATRANSFERENCIA[[#This Row],[CODIGO]]),OFFSET(INDIRECT("v_buffer_hist_hoy!$A$1"),1,MATCH("buh_codigo",INDIRECT("v_buffer_hist_hoy!$1:$1"),0)-1,100000,1),0)),"")</f>
        <v>0</v>
      </c>
      <c r="P23" s="5">
        <f ca="1">IFERROR(INDEX(OFFSET(INDIRECT("v_buffer_hist_hoy!$A$1"),1,MATCH("buh_ctv",INDIRECT("v_buffer_hist_hoy!$1:$1"),0)-1,100000,1),MATCH(CLEAN(TABLATRANSFERENCIA[[#This Row],[CODIGO]]),OFFSET(INDIRECT("v_buffer_hist_hoy!$A$1"),1,MATCH("buh_codigo",INDIRECT("v_buffer_hist_hoy!$1:$1"),0)-1,100000,1),0)),"")</f>
        <v>382.8</v>
      </c>
      <c r="Q23" s="5">
        <f ca="1">IFERROR(INDEX(OFFSET(INDIRECT("v_buffer_hist_hoy!$A$1"),1,MATCH("buh_pv",INDIRECT("v_buffer_hist_hoy!$1:$1"),0)-1,100000,1),MATCH(CLEAN(TABLATRANSFERENCIA[[#This Row],[CODIGO]]),OFFSET(INDIRECT("v_buffer_hist_hoy!$A$1"),1,MATCH("buh_codigo",INDIRECT("v_buffer_hist_hoy!$1:$1"),0)-1,100000,1),0)),"")</f>
        <v>788.4</v>
      </c>
      <c r="R23" s="46">
        <f ca="1">IFERROR(INDEX(OFFSET(INDIRECT("v_buffer_hist_hoy!$A$1"),1,MATCH("buh_roi_pasado",INDIRECT("v_buffer_hist_hoy!$1:$1"),0)-1,100000,1),MATCH(CLEAN(TABLATRANSFERENCIA[[#This Row],[CODIGO]]),OFFSET(INDIRECT("v_buffer_hist_hoy!$A$1"),1,MATCH("buh_codigo",INDIRECT("v_buffer_hist_hoy!$1:$1"),0)-1,100000,1),0)),"")</f>
        <v>0</v>
      </c>
      <c r="S23" s="46">
        <f ca="1">IFERROR(INDEX(OFFSET(INDIRECT("v_buffer_hist_hoy!$A$1"),1,MATCH("buh_roi_proyectado",INDIRECT("v_buffer_hist_hoy!$1:$1"),0)-1,100000,1),MATCH(CLEAN(TABLATRANSFERENCIA[[#This Row],[CODIGO]]),OFFSET(INDIRECT("v_buffer_hist_hoy!$A$1"),1,MATCH("buh_codigo",INDIRECT("v_buffer_hist_hoy!$1:$1"),0)-1,100000,1),0)),"")</f>
        <v>0</v>
      </c>
      <c r="T23" s="46">
        <f ca="1">IFERROR(INDEX(OFFSET(INDIRECT("v_buffer_hist_hoy!$A$1"),1,MATCH("buh_velocity",INDIRECT("v_buffer_hist_hoy!$1:$1"),0)-1,100000,1),MATCH(CLEAN(TABLATRANSFERENCIA[[#This Row],[CODIGO]]),OFFSET(INDIRECT("v_buffer_hist_hoy!$A$1"),1,MATCH("buh_codigo",INDIRECT("v_buffer_hist_hoy!$1:$1"),0)-1,100000,1),0)),"")</f>
        <v>0</v>
      </c>
      <c r="U23" s="46">
        <f ca="1">IFERROR(INDEX(OFFSET(INDIRECT("v_buffer_hist_hoy!$A$1"),1,MATCH("buh_nivel_servicio",INDIRECT("v_buffer_hist_hoy!$1:$1"),0)-1,100000,1),MATCH(CLEAN(TABLATRANSFERENCIA[[#This Row],[CODIGO]]),OFFSET(INDIRECT("v_buffer_hist_hoy!$A$1"),1,MATCH("buh_codigo",INDIRECT("v_buffer_hist_hoy!$1:$1"),0)-1,100000,1),0)),"")</f>
        <v>1</v>
      </c>
      <c r="V23" s="49" t="str">
        <f ca="1">IFERROR(INDEX(OFFSET(INDIRECT("v_buffer_hist_hoy!$A$1"),1,MATCH("pro_nombre",INDIRECT("v_buffer_hist_hoy!$1:$1"),0)-1,100000,1),MATCH(CLEAN(TABLATRANSFERENCIA[[#This Row],[CODIGO]]),OFFSET(INDIRECT("v_buffer_hist_hoy!$A$1"),1,MATCH("buh_codigo",INDIRECT("v_buffer_hist_hoy!$1:$1"),0)-1,100000,1),0)),"")</f>
        <v>Echo</v>
      </c>
      <c r="W23" s="49" t="str">
        <f ca="1">IFERROR(INDEX(OFFSET(INDIRECT("v_buffer_hist_hoy!$A$1"),1,MATCH("pre_nombre",INDIRECT("v_buffer_hist_hoy!$1:$1"),0)-1,100000,1),MATCH(CLEAN(TABLATRANSFERENCIA[[#This Row],[CODIGO]]),OFFSET(INDIRECT("v_buffer_hist_hoy!$A$1"),1,MATCH("buh_codigo",INDIRECT("v_buffer_hist_hoy!$1:$1"),0)-1,100000,1),0)),"")</f>
        <v>USA</v>
      </c>
      <c r="X23" s="51">
        <f ca="1">IFERROR(INDEX(OFFSET(INDIRECT("v_buffer_hist_hoy!$A$1"),1,MATCH("buh_tiempo_suministro",INDIRECT("v_buffer_hist_hoy!$1:$1"),0)-1,100000,1),MATCH(CLEAN(TABLATRANSFERENCIA[[#This Row],[CODIGO]]),OFFSET(INDIRECT("v_buffer_hist_hoy!$A$1"),1,MATCH("buh_codigo",INDIRECT("v_buffer_hist_hoy!$1:$1"),0)-1,100000,1),0)),"")</f>
        <v>8</v>
      </c>
      <c r="Y23" s="51">
        <f ca="1">IFERROR(INDEX(OFFSET(INDIRECT("v_buffer_hist_hoy!$A$1"),1,MATCH("buh_frecuencia_reposicion",INDIRECT("v_buffer_hist_hoy!$1:$1"),0)-1,100000,1),MATCH(CLEAN(TABLATRANSFERENCIA[[#This Row],[CODIGO]]),OFFSET(INDIRECT("v_buffer_hist_hoy!$A$1"),1,MATCH("buh_codigo",INDIRECT("v_buffer_hist_hoy!$1:$1"),0)-1,100000,1),0)),"")</f>
        <v>3</v>
      </c>
      <c r="Z23" s="6">
        <f ca="1">IFERROR(INDEX(OFFSET(INDIRECT("v_buffer_hist_hoy!$A$1"),1,MATCH("buh_buffer_actual",INDIRECT("v_buffer_hist_hoy!$1:$1"),0)-1,100000,1),MATCH(CLEAN(TABLATRANSFERENCIA[[#This Row],[CODIGO]]),OFFSET(INDIRECT("v_buffer_hist_hoy!$A$1"),1,MATCH("buh_codigo",INDIRECT("v_buffer_hist_hoy!$1:$1"),0)-1,100000,1),0)),"")</f>
        <v>0</v>
      </c>
      <c r="AA23" s="6">
        <f ca="1">IFERROR(INDEX(OFFSET(INDIRECT("v_buffer_hist_hoy!$A$1"),1,MATCH("buh_inventario_proveedor",INDIRECT("v_buffer_hist_hoy!$1:$1"),0)-1,100000,1),MATCH(CLEAN(TABLATRANSFERENCIA[[#This Row],[CODIGO]]),OFFSET(INDIRECT("v_buffer_hist_hoy!$A$1"),1,MATCH("buh_codigo",INDIRECT("v_buffer_hist_hoy!$1:$1"),0)-1,100000,1),0)),"")</f>
        <v>1000000000</v>
      </c>
      <c r="AB23" s="6">
        <f ca="1">IFERROR(INDEX(OFFSET(INDIRECT("v_buffer_hist_hoy!$A$1"),1,MATCH("buh_inventario_fisico",INDIRECT("v_buffer_hist_hoy!$1:$1"),0)-1,100000,1),MATCH(CLEAN(TABLATRANSFERENCIA[[#This Row],[CODIGO]]),OFFSET(INDIRECT("v_buffer_hist_hoy!$A$1"),1,MATCH("buh_codigo",INDIRECT("v_buffer_hist_hoy!$1:$1"),0)-1,100000,1),0)),"")</f>
        <v>10</v>
      </c>
      <c r="AC23" s="4">
        <f ca="1">IFERROR(INDEX(OFFSET(INDIRECT("v_buffer_hist_hoy!$A$1"),1,MATCH("buh_estado_inventario_fisico",INDIRECT("v_buffer_hist_hoy!$1:$1"),0)-1,100000,1),MATCH(CLEAN(TABLATRANSFERENCIA[[#This Row],[CODIGO]]),OFFSET(INDIRECT("v_buffer_hist_hoy!$A$1"),1,MATCH("buh_codigo",INDIRECT("v_buffer_hist_hoy!$1:$1"),0)-1,100000,1),0)),"")</f>
        <v>0</v>
      </c>
      <c r="AD23" s="6" t="str">
        <f ca="1">IFERROR(INDEX(OFFSET(INDIRECT("v_buffer_hist_hoy!$A$1"),1,MATCH("buh_color_inventario_fisico",INDIRECT("v_buffer_hist_hoy!$1:$1"),0)-1,100000,1),MATCH(CLEAN(TABLATRANSFERENCIA[[#This Row],[CODIGO]]),OFFSET(INDIRECT("v_buffer_hist_hoy!$A$1"),1,MATCH("buh_codigo",INDIRECT("v_buffer_hist_hoy!$1:$1"),0)-1,100000,1),0)),"")</f>
        <v>G</v>
      </c>
      <c r="AE23" s="6">
        <f ca="1">IFERROR(INDEX(OFFSET(INDIRECT("v_buffer_hist_hoy!$A$1"),1,MATCH("buh_transito",INDIRECT("v_buffer_hist_hoy!$1:$1"),0)-1,100000,1),MATCH(CLEAN(TABLATRANSFERENCIA[[#This Row],[CODIGO]]),OFFSET(INDIRECT("v_buffer_hist_hoy!$A$1"),1,MATCH("buh_codigo",INDIRECT("v_buffer_hist_hoy!$1:$1"),0)-1,100000,1),0)),"")</f>
        <v>14</v>
      </c>
      <c r="AF23" s="6">
        <f ca="1">IFERROR(INDEX(OFFSET(INDIRECT("v_buffer_hist_hoy!$A$1"),1,MATCH("buh_negociacion",INDIRECT("v_buffer_hist_hoy!$1:$1"),0)-1,100000,1),MATCH(CLEAN(TABLATRANSFERENCIA[[#This Row],[CODIGO]]),OFFSET(INDIRECT("v_buffer_hist_hoy!$A$1"),1,MATCH("buh_codigo",INDIRECT("v_buffer_hist_hoy!$1:$1"),0)-1,100000,1),0)),"")</f>
        <v>0</v>
      </c>
      <c r="AG23" s="6">
        <f ca="1">IFERROR(INDEX(OFFSET(INDIRECT("v_buffer_hist_hoy!$A$1"),1,MATCH("buh_produccion",INDIRECT("v_buffer_hist_hoy!$1:$1"),0)-1,100000,1),MATCH(CLEAN(TABLATRANSFERENCIA[[#This Row],[CODIGO]]),OFFSET(INDIRECT("v_buffer_hist_hoy!$A$1"),1,MATCH("buh_codigo",INDIRECT("v_buffer_hist_hoy!$1:$1"),0)-1,100000,1),0)),"")</f>
        <v>0</v>
      </c>
      <c r="AH23" s="6">
        <f ca="1">IFERROR(INDEX(OFFSET(INDIRECT("v_buffer_hist_hoy!$A$1"),1,MATCH("buh_embarcado",INDIRECT("v_buffer_hist_hoy!$1:$1"),0)-1,100000,1),MATCH(CLEAN(TABLATRANSFERENCIA[[#This Row],[CODIGO]]),OFFSET(INDIRECT("v_buffer_hist_hoy!$A$1"),1,MATCH("buh_codigo",INDIRECT("v_buffer_hist_hoy!$1:$1"),0)-1,100000,1),0)),"")</f>
        <v>0</v>
      </c>
      <c r="AI23" s="6">
        <f ca="1">IFERROR(INDEX(OFFSET(INDIRECT("v_buffer_hist_hoy!$A$1"),1,MATCH("buh_comprometido",INDIRECT("v_buffer_hist_hoy!$1:$1"),0)-1,100000,1),MATCH(CLEAN(TABLATRANSFERENCIA[[#This Row],[CODIGO]]),OFFSET(INDIRECT("v_buffer_hist_hoy!$A$1"),1,MATCH("buh_codigo",INDIRECT("v_buffer_hist_hoy!$1:$1"),0)-1,100000,1),0)),"")</f>
        <v>0</v>
      </c>
      <c r="AJ23" s="6">
        <f ca="1">IFERROR(INDEX(OFFSET(INDIRECT("v_buffer_hist_hoy!$A$1"),1,MATCH("buh_backorder",INDIRECT("v_buffer_hist_hoy!$1:$1"),0)-1,100000,1),MATCH(CLEAN(TABLATRANSFERENCIA[[#This Row],[CODIGO]]),OFFSET(INDIRECT("v_buffer_hist_hoy!$A$1"),1,MATCH("buh_codigo",INDIRECT("v_buffer_hist_hoy!$1:$1"),0)-1,100000,1),0)),"")</f>
        <v>32</v>
      </c>
      <c r="AK23" s="6">
        <f ca="1">IFERROR(INDEX(OFFSET(INDIRECT("v_buffer_hist_hoy!$A$1"),1,MATCH("buh_inventario_proyectado",INDIRECT("v_buffer_hist_hoy!$1:$1"),0)-1,100000,1),MATCH(CLEAN(TABLATRANSFERENCIA[[#This Row],[CODIGO]]),OFFSET(INDIRECT("v_buffer_hist_hoy!$A$1"),1,MATCH("buh_codigo",INDIRECT("v_buffer_hist_hoy!$1:$1"),0)-1,100000,1),0)),"")</f>
        <v>56</v>
      </c>
      <c r="AL23" s="4">
        <f ca="1">IFERROR(INDEX(OFFSET(INDIRECT("v_buffer_hist_hoy!$A$1"),1,MATCH("buh_estado_inventario_proyectado",INDIRECT("v_buffer_hist_hoy!$1:$1"),0)-1,100000,1),MATCH(CLEAN(TABLATRANSFERENCIA[[#This Row],[CODIGO]]),OFFSET(INDIRECT("v_buffer_hist_hoy!$A$1"),1,MATCH("buh_codigo",INDIRECT("v_buffer_hist_hoy!$1:$1"),0)-1,100000,1),0)),"")</f>
        <v>0</v>
      </c>
      <c r="AM23" s="6" t="str">
        <f ca="1">IFERROR(INDEX(OFFSET(INDIRECT("v_buffer_hist_hoy!$A$1"),1,MATCH("buh_color_inventario_proyectado",INDIRECT("v_buffer_hist_hoy!$1:$1"),0)-1,100000,1),MATCH(CLEAN(TABLATRANSFERENCIA[[#This Row],[CODIGO]]),OFFSET(INDIRECT("v_buffer_hist_hoy!$A$1"),1,MATCH("buh_codigo",INDIRECT("v_buffer_hist_hoy!$1:$1"),0)-1,100000,1),0)),"")</f>
        <v>G</v>
      </c>
      <c r="AN23" s="6">
        <f ca="1">IFERROR(INDEX(OFFSET(INDIRECT("v_buffer_hist_hoy!$A$1"),1,MATCH("buh_pedido_minimo",INDIRECT("v_buffer_hist_hoy!$1:$1"),0)-1,100000,1),MATCH(CLEAN(TABLATRANSFERENCIA[[#This Row],[CODIGO]]),OFFSET(INDIRECT("v_buffer_hist_hoy!$A$1"),1,MATCH("buh_codigo",INDIRECT("v_buffer_hist_hoy!$1:$1"),0)-1,100000,1),0)),"")</f>
        <v>0</v>
      </c>
      <c r="AO23" s="6">
        <f ca="1">IFERROR(INDEX(OFFSET(INDIRECT("v_buffer_hist_hoy!$A$1"),1,MATCH("buh_pedido_minimo_grupo",INDIRECT("v_buffer_hist_hoy!$1:$1"),0)-1,100000,1),MATCH(CLEAN(TABLATRANSFERENCIA[[#This Row],[CODIGO]]),OFFSET(INDIRECT("v_buffer_hist_hoy!$A$1"),1,MATCH("buh_codigo",INDIRECT("v_buffer_hist_hoy!$1:$1"),0)-1,100000,1),0)),"")</f>
        <v>0</v>
      </c>
      <c r="AP23" s="6">
        <f ca="1">IFERROR(INDEX(OFFSET(INDIRECT("v_buffer_hist_hoy!$A$1"),1,MATCH("buh_unidad_empaque",INDIRECT("v_buffer_hist_hoy!$1:$1"),0)-1,100000,1),MATCH(CLEAN(TABLATRANSFERENCIA[[#This Row],[CODIGO]]),OFFSET(INDIRECT("v_buffer_hist_hoy!$A$1"),1,MATCH("buh_codigo",INDIRECT("v_buffer_hist_hoy!$1:$1"),0)-1,100000,1),0)),"")</f>
        <v>0</v>
      </c>
      <c r="AQ23" s="6">
        <f ca="1">IFERROR(INDEX(OFFSET(INDIRECT("v_buffer_hist_hoy!$A$1"),1,MATCH("buh_pedido_promedio",INDIRECT("v_buffer_hist_hoy!$1:$1"),0)-1,100000,1),MATCH(CLEAN(TABLATRANSFERENCIA[[#This Row],[CODIGO]]),OFFSET(INDIRECT("v_buffer_hist_hoy!$A$1"),1,MATCH("buh_codigo",INDIRECT("v_buffer_hist_hoy!$1:$1"),0)-1,100000,1),0)),"")</f>
        <v>0</v>
      </c>
      <c r="AR23" s="6">
        <f ca="1">IFERROR(INDEX(OFFSET(INDIRECT("v_buffer_hist_hoy!$A$1"),1,MATCH("buh_cobertura_buffer",INDIRECT("v_buffer_hist_hoy!$1:$1"),0)-1,100000,1),MATCH(CLEAN(TABLATRANSFERENCIA[[#This Row],[CODIGO]]),OFFSET(INDIRECT("v_buffer_hist_hoy!$A$1"),1,MATCH("buh_codigo",INDIRECT("v_buffer_hist_hoy!$1:$1"),0)-1,100000,1),0)),"")</f>
        <v>0</v>
      </c>
      <c r="AS23" s="6">
        <f ca="1">IFERROR(INDEX(OFFSET(INDIRECT("v_buffer_hist_hoy!$A$1"),1,MATCH("buh_cobertura_inventario_proyectado",INDIRECT("v_buffer_hist_hoy!$1:$1"),0)-1,100000,1),MATCH(CLEAN(TABLATRANSFERENCIA[[#This Row],[CODIGO]]),OFFSET(INDIRECT("v_buffer_hist_hoy!$A$1"),1,MATCH("buh_codigo",INDIRECT("v_buffer_hist_hoy!$1:$1"),0)-1,100000,1),0)),"")</f>
        <v>0</v>
      </c>
      <c r="AT23" s="6">
        <f ca="1">IFERROR(INDEX(OFFSET(INDIRECT("v_buffer_hist_hoy!$A$1"),1,MATCH("buh_cobertura_pedido_minimo",INDIRECT("v_buffer_hist_hoy!$1:$1"),0)-1,100000,1),MATCH(CLEAN(TABLATRANSFERENCIA[[#This Row],[CODIGO]]),OFFSET(INDIRECT("v_buffer_hist_hoy!$A$1"),1,MATCH("buh_codigo",INDIRECT("v_buffer_hist_hoy!$1:$1"),0)-1,100000,1),0)),"")</f>
        <v>0</v>
      </c>
      <c r="AU23" s="6">
        <f ca="1">IFERROR(INDEX(OFFSET(INDIRECT("v_buffer_hist_hoy!$A$1"),1,MATCH("buh_dias_desabastecimiento",INDIRECT("v_buffer_hist_hoy!$1:$1"),0)-1,100000,1),MATCH(CLEAN(TABLATRANSFERENCIA[[#This Row],[CODIGO]]),OFFSET(INDIRECT("v_buffer_hist_hoy!$A$1"),1,MATCH("buh_codigo",INDIRECT("v_buffer_hist_hoy!$1:$1"),0)-1,100000,1),0)),"")</f>
        <v>0</v>
      </c>
      <c r="AV23" s="6">
        <f t="array" ref="AV23">IFERROR(INDEX(Datos_Consumo[CANTIDAD],MATCH(TABLATRANSFERENCIA[[#This Row],[CODIGO]]&amp;TABLATRANSFERENCIA[[#Headers],[Columna1]],Datos_Consumo[CODIGO]&amp;Datos_Consumo[FECHA_FORMATO],0)),0)</f>
        <v>0</v>
      </c>
      <c r="AW23" s="6">
        <f t="array" ref="AW23">IFERROR(INDEX(Datos_Consumo[CANTIDAD],MATCH(TABLATRANSFERENCIA[[#This Row],[CODIGO]]&amp;TABLATRANSFERENCIA[[#Headers],[Columna2]],Datos_Consumo[CODIGO]&amp;Datos_Consumo[FECHA_FORMATO],0)),0)</f>
        <v>0</v>
      </c>
      <c r="AX23" s="6">
        <f t="array" ref="AX23">IFERROR(INDEX(Datos_Consumo[CANTIDAD],MATCH(TABLATRANSFERENCIA[[#This Row],[CODIGO]]&amp;TABLATRANSFERENCIA[[#Headers],[Columna3]],Datos_Consumo[CODIGO]&amp;Datos_Consumo[FECHA_FORMATO],0)),0)</f>
        <v>0</v>
      </c>
      <c r="AY23" s="6">
        <f t="array" ref="AY23">IFERROR(INDEX(Datos_Consumo[CANTIDAD],MATCH(TABLATRANSFERENCIA[[#This Row],[CODIGO]]&amp;TABLATRANSFERENCIA[[#Headers],[Columna4]],Datos_Consumo[CODIGO]&amp;Datos_Consumo[FECHA_FORMATO],0)),0)</f>
        <v>0</v>
      </c>
      <c r="AZ23" s="6">
        <f t="array" ref="AZ23">IFERROR(INDEX(Datos_Consumo[CANTIDAD],MATCH(TABLATRANSFERENCIA[[#This Row],[CODIGO]]&amp;TABLATRANSFERENCIA[[#Headers],[Columna5]],Datos_Consumo[CODIGO]&amp;Datos_Consumo[FECHA_FORMATO],0)),0)</f>
        <v>0</v>
      </c>
      <c r="BA23" s="6">
        <f t="array" ref="BA23">IFERROR(INDEX(Datos_Consumo[CANTIDAD],MATCH(TABLATRANSFERENCIA[[#This Row],[CODIGO]]&amp;TABLATRANSFERENCIA[[#Headers],[Columna6]],Datos_Consumo[CODIGO]&amp;Datos_Consumo[FECHA_FORMATO],0)),0)</f>
        <v>0</v>
      </c>
      <c r="BB23" s="56">
        <f ca="1">IFERROR(INDEX(OFFSET(INDIRECT("v_buffer_hist_hoy!$A$1"),1,MATCH("buh_ultima_transferencia_ini",INDIRECT("v_buffer_hist_hoy!$1:$1"),0)-1,100000,1),MATCH(CLEAN(TABLATRANSFERENCIA[[#This Row],[CODIGO]]),OFFSET(INDIRECT("v_buffer_hist_hoy!$A$1"),1,MATCH("buh_codigo",INDIRECT("v_buffer_hist_hoy!$1:$1"),0)-1,100000,1),0)),"")</f>
        <v>0</v>
      </c>
      <c r="BC23" s="56">
        <f ca="1">IFERROR(INDEX(OFFSET(INDIRECT("v_buffer_hist_hoy!$A$1"),1,MATCH("buh_ultima_transferencia_fin",INDIRECT("v_buffer_hist_hoy!$1:$1"),0)-1,100000,1),MATCH(CLEAN(TABLATRANSFERENCIA[[#This Row],[CODIGO]]),OFFSET(INDIRECT("v_buffer_hist_hoy!$A$1"),1,MATCH("buh_codigo",INDIRECT("v_buffer_hist_hoy!$1:$1"),0)-1,100000,1),0)),"")</f>
        <v>0</v>
      </c>
      <c r="BD23" s="50" t="s">
        <v>7723</v>
      </c>
      <c r="BE23" s="55"/>
      <c r="BF23" s="51"/>
      <c r="BG23"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 s="51"/>
      <c r="BM23" s="46">
        <f ca="1">IFERROR(TABLATRANSFERENCIA[[#This Row],[REQUERIM]]/TABLATRANSFERENCIA[[#This Row],[PEDIDO PROMEDIO]],0)</f>
        <v>0</v>
      </c>
      <c r="BN23" s="51"/>
      <c r="BO23" s="59"/>
      <c r="BP23" s="3" t="str">
        <f>IF(TABLATRANSFERENCIA[[#This Row],[RECIBIDO]]&lt;&gt;"",0,IF(TABLATRANSFERENCIA[[#This Row],[DESPACHO]]&lt;&gt;"",TABLATRANSFERENCIA[[#This Row],[DESPACHO]],TABLATRANSFERENCIA[[#This Row],[REQUERIM]]))</f>
        <v>2</v>
      </c>
      <c r="BQ23" s="50"/>
      <c r="BR23" s="50"/>
      <c r="BS23" s="50" t="str">
        <f t="shared" si="0"/>
        <v>N</v>
      </c>
      <c r="BT23" s="51">
        <f t="array" aca="1" ref="BT23" ca="1">IF(SUM(--(TABLATRANSFERENCIA[[#This Row],[CODIGO GENERICO]]=TABLATRANSFERENCIA[CODIGO GENERICO])*TABLATRANSFERENCIA[REQUERIM])&lt;TABLATRANSFERENCIA[[#This Row],[PEDIDO MIN GRUPO]],1,0)</f>
        <v>0</v>
      </c>
      <c r="BU2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23" s="51">
        <f ca="1">IFERROR(INDEX(OFFSET(INDIRECT("v_buffer_hist_hoy!$A$1"),1,MATCH("buh_zona_amarilla",INDIRECT("v_buffer_hist_hoy!$1:$1"),0)-1,100000,1),MATCH(CLEAN(TABLATRANSFERENCIA[[#This Row],[CODIGO]]),OFFSET(INDIRECT("v_buffer_hist_hoy!$A$1"),1,MATCH("buh_codigo",INDIRECT("v_buffer_hist_hoy!$1:$1"),0)-1,100000,1),0)),"")</f>
        <v>0</v>
      </c>
      <c r="BW23" s="51">
        <f ca="1">IFERROR(INDEX(OFFSET(INDIRECT("v_buffer_hist_hoy!$A$1"),1,MATCH("buh_zona_roja",INDIRECT("v_buffer_hist_hoy!$1:$1"),0)-1,100000,1),MATCH(CLEAN(TABLATRANSFERENCIA[[#This Row],[CODIGO]]),OFFSET(INDIRECT("v_buffer_hist_hoy!$A$1"),1,MATCH("buh_codigo",INDIRECT("v_buffer_hist_hoy!$1:$1"),0)-1,100000,1),0)),"")</f>
        <v>0</v>
      </c>
    </row>
    <row r="24" spans="1:75" hidden="1" x14ac:dyDescent="0.25">
      <c r="A24" s="54" t="s">
        <v>7609</v>
      </c>
      <c r="B24" s="3" t="str">
        <f ca="1">IFERROR(INDEX(OFFSET(INDIRECT("v_buffer_hist_hoy!$A$1"),1,MATCH("pro_descripcion",INDIRECT("v_buffer_hist_hoy!$1:$1"),0)-1,100000,1),MATCH(CLEAN(TABLATRANSFERENCIA[[#This Row],[CODIGO]]),OFFSET(INDIRECT("v_buffer_hist_hoy!$A$1"),1,MATCH("buh_codigo",INDIRECT("v_buffer_hist_hoy!$1:$1"),0)-1,100000,1),0)),"")</f>
        <v>PERNO TENSOR DE CADENA CS3500 (V203000020)</v>
      </c>
      <c r="C24" s="3" t="str">
        <f ca="1">IFERROR(INDEX(OFFSET(INDIRECT("v_buffer_hist_hoy!$A$1"),1,MATCH("buh_codigo_generico",INDIRECT("v_buffer_hist_hoy!$1:$1"),0)-1,100000,1),MATCH(CLEAN(TABLATRANSFERENCIA[[#This Row],[CODIGO]]),OFFSET(INDIRECT("v_buffer_hist_hoy!$A$1"),1,MATCH("buh_codigo",INDIRECT("v_buffer_hist_hoy!$1:$1"),0)-1,100000,1),0)),"")</f>
        <v>0</v>
      </c>
      <c r="D24" s="3" t="str">
        <f ca="1">IFERROR(INDEX(OFFSET(INDIRECT("v_buffer_hist_hoy!$A$1"),1,MATCH("buh_codigo_vinculado",INDIRECT("v_buffer_hist_hoy!$1:$1"),0)-1,100000,1),MATCH(CLEAN(TABLATRANSFERENCIA[[#This Row],[CODIGO]]),OFFSET(INDIRECT("v_buffer_hist_hoy!$A$1"),1,MATCH("buh_codigo",INDIRECT("v_buffer_hist_hoy!$1:$1"),0)-1,100000,1),0)),"")</f>
        <v>EC-V203000021</v>
      </c>
      <c r="E24" s="3" t="str">
        <f ca="1">IFERROR(INDEX(OFFSET(INDIRECT("v_buffer_hist_hoy!$A$1"),1,MATCH("pro_linea",INDIRECT("v_buffer_hist_hoy!$1:$1"),0)-1,100000,1),MATCH(CLEAN(TABLATRANSFERENCIA[[#This Row],[CODIGO]]),OFFSET(INDIRECT("v_buffer_hist_hoy!$A$1"),1,MATCH("buh_codigo",INDIRECT("v_buffer_hist_hoy!$1:$1"),0)-1,100000,1),0)),"")</f>
        <v>AGROFORESTAL</v>
      </c>
      <c r="F24" s="3">
        <f ca="1">IFERROR(INDEX(OFFSET(INDIRECT("v_buffer_hist_hoy!$A$1"),1,MATCH("pro_sublinea",INDIRECT("v_buffer_hist_hoy!$1:$1"),0)-1,100000,1),MATCH(CLEAN(TABLATRANSFERENCIA[[#This Row],[CODIGO]]),OFFSET(INDIRECT("v_buffer_hist_hoy!$A$1"),1,MATCH("buh_codigo",INDIRECT("v_buffer_hist_hoy!$1:$1"),0)-1,100000,1),0)),"")</f>
        <v>0</v>
      </c>
      <c r="G24" s="3" t="str">
        <f ca="1">IFERROR(INDEX(OFFSET(INDIRECT("v_buffer_hist_hoy!$A$1"),1,MATCH("pro_grupo",INDIRECT("v_buffer_hist_hoy!$1:$1"),0)-1,100000,1),MATCH(CLEAN(TABLATRANSFERENCIA[[#This Row],[CODIGO]]),OFFSET(INDIRECT("v_buffer_hist_hoy!$A$1"),1,MATCH("buh_codigo",INDIRECT("v_buffer_hist_hoy!$1:$1"),0)-1,100000,1),0)),"")</f>
        <v>REPUESTOS MOTOSIERRAS</v>
      </c>
      <c r="H24" s="3">
        <f ca="1">IFERROR(INDEX(OFFSET(INDIRECT("v_buffer_hist_hoy!$A$1"),1,MATCH("pro_familia",INDIRECT("v_buffer_hist_hoy!$1:$1"),0)-1,100000,1),MATCH(CLEAN(TABLATRANSFERENCIA[[#This Row],[CODIGO]]),OFFSET(INDIRECT("v_buffer_hist_hoy!$A$1"),1,MATCH("buh_codigo",INDIRECT("v_buffer_hist_hoy!$1:$1"),0)-1,100000,1),0)),"")</f>
        <v>0</v>
      </c>
      <c r="I24" s="3">
        <f ca="1">IFERROR(INDEX(OFFSET(INDIRECT("v_buffer_hist_hoy!$A$1"),1,MATCH("pro_subfamilia",INDIRECT("v_buffer_hist_hoy!$1:$1"),0)-1,100000,1),MATCH(CLEAN(TABLATRANSFERENCIA[[#This Row],[CODIGO]]),OFFSET(INDIRECT("v_buffer_hist_hoy!$A$1"),1,MATCH("buh_codigo",INDIRECT("v_buffer_hist_hoy!$1:$1"),0)-1,100000,1),0)),"")</f>
        <v>0</v>
      </c>
      <c r="J2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4" s="3">
        <f ca="1">IFERROR(INDEX(OFFSET(INDIRECT("v_buffer_hist_hoy!$A$1"),1,MATCH("pro_tipo",INDIRECT("v_buffer_hist_hoy!$1:$1"),0)-1,100000,1),MATCH(CLEAN(TABLATRANSFERENCIA[[#This Row],[CODIGO]]),OFFSET(INDIRECT("v_buffer_hist_hoy!$A$1"),1,MATCH("buh_codigo",INDIRECT("v_buffer_hist_hoy!$1:$1"),0)-1,100000,1),0)),"")</f>
        <v>0</v>
      </c>
      <c r="L24" s="3" t="str">
        <f ca="1">IFERROR(INDEX(OFFSET(INDIRECT("v_buffer_hist_hoy!$A$1"),1,MATCH("pro_marca",INDIRECT("v_buffer_hist_hoy!$1:$1"),0)-1,100000,1),MATCH(CLEAN(TABLATRANSFERENCIA[[#This Row],[CODIGO]]),OFFSET(INDIRECT("v_buffer_hist_hoy!$A$1"),1,MATCH("buh_codigo",INDIRECT("v_buffer_hist_hoy!$1:$1"),0)-1,100000,1),0)),"")</f>
        <v>ECHO</v>
      </c>
      <c r="M24" s="3">
        <f ca="1">IFERROR(INDEX(OFFSET(INDIRECT("v_buffer_hist_hoy!$A$1"),1,MATCH("pro_modelo",INDIRECT("v_buffer_hist_hoy!$1:$1"),0)-1,100000,1),MATCH(CLEAN(TABLATRANSFERENCIA[[#This Row],[CODIGO]]),OFFSET(INDIRECT("v_buffer_hist_hoy!$A$1"),1,MATCH("buh_codigo",INDIRECT("v_buffer_hist_hoy!$1:$1"),0)-1,100000,1),0)),"")</f>
        <v>0</v>
      </c>
      <c r="N24" s="3">
        <f ca="1">IFERROR(INDEX(OFFSET(INDIRECT("v_buffer_hist_hoy!$A$1"),1,MATCH("pro_cat_management",INDIRECT("v_buffer_hist_hoy!$1:$1"),0)-1,100000,1),MATCH(CLEAN(TABLATRANSFERENCIA[[#This Row],[CODIGO]]),OFFSET(INDIRECT("v_buffer_hist_hoy!$A$1"),1,MATCH("buh_codigo",INDIRECT("v_buffer_hist_hoy!$1:$1"),0)-1,100000,1),0)),"")</f>
        <v>0</v>
      </c>
      <c r="O24" s="5" t="str">
        <f ca="1">IFERROR(INDEX(OFFSET(INDIRECT("v_buffer_hist_hoy!$A$1"),1,MATCH("buh_estatus",INDIRECT("v_buffer_hist_hoy!$1:$1"),0)-1,100000,1),MATCH(CLEAN(TABLATRANSFERENCIA[[#This Row],[CODIGO]]),OFFSET(INDIRECT("v_buffer_hist_hoy!$A$1"),1,MATCH("buh_codigo",INDIRECT("v_buffer_hist_hoy!$1:$1"),0)-1,100000,1),0)),"")</f>
        <v>0</v>
      </c>
      <c r="P24" s="5">
        <f ca="1">IFERROR(INDEX(OFFSET(INDIRECT("v_buffer_hist_hoy!$A$1"),1,MATCH("buh_ctv",INDIRECT("v_buffer_hist_hoy!$1:$1"),0)-1,100000,1),MATCH(CLEAN(TABLATRANSFERENCIA[[#This Row],[CODIGO]]),OFFSET(INDIRECT("v_buffer_hist_hoy!$A$1"),1,MATCH("buh_codigo",INDIRECT("v_buffer_hist_hoy!$1:$1"),0)-1,100000,1),0)),"")</f>
        <v>1.47</v>
      </c>
      <c r="Q24" s="5">
        <f ca="1">IFERROR(INDEX(OFFSET(INDIRECT("v_buffer_hist_hoy!$A$1"),1,MATCH("buh_pv",INDIRECT("v_buffer_hist_hoy!$1:$1"),0)-1,100000,1),MATCH(CLEAN(TABLATRANSFERENCIA[[#This Row],[CODIGO]]),OFFSET(INDIRECT("v_buffer_hist_hoy!$A$1"),1,MATCH("buh_codigo",INDIRECT("v_buffer_hist_hoy!$1:$1"),0)-1,100000,1),0)),"")</f>
        <v>3.38</v>
      </c>
      <c r="R24" s="46">
        <f ca="1">IFERROR(INDEX(OFFSET(INDIRECT("v_buffer_hist_hoy!$A$1"),1,MATCH("buh_roi_pasado",INDIRECT("v_buffer_hist_hoy!$1:$1"),0)-1,100000,1),MATCH(CLEAN(TABLATRANSFERENCIA[[#This Row],[CODIGO]]),OFFSET(INDIRECT("v_buffer_hist_hoy!$A$1"),1,MATCH("buh_codigo",INDIRECT("v_buffer_hist_hoy!$1:$1"),0)-1,100000,1),0)),"")</f>
        <v>0</v>
      </c>
      <c r="S24" s="46">
        <f ca="1">IFERROR(INDEX(OFFSET(INDIRECT("v_buffer_hist_hoy!$A$1"),1,MATCH("buh_roi_proyectado",INDIRECT("v_buffer_hist_hoy!$1:$1"),0)-1,100000,1),MATCH(CLEAN(TABLATRANSFERENCIA[[#This Row],[CODIGO]]),OFFSET(INDIRECT("v_buffer_hist_hoy!$A$1"),1,MATCH("buh_codigo",INDIRECT("v_buffer_hist_hoy!$1:$1"),0)-1,100000,1),0)),"")</f>
        <v>0</v>
      </c>
      <c r="T24" s="46">
        <f ca="1">IFERROR(INDEX(OFFSET(INDIRECT("v_buffer_hist_hoy!$A$1"),1,MATCH("buh_velocity",INDIRECT("v_buffer_hist_hoy!$1:$1"),0)-1,100000,1),MATCH(CLEAN(TABLATRANSFERENCIA[[#This Row],[CODIGO]]),OFFSET(INDIRECT("v_buffer_hist_hoy!$A$1"),1,MATCH("buh_codigo",INDIRECT("v_buffer_hist_hoy!$1:$1"),0)-1,100000,1),0)),"")</f>
        <v>0</v>
      </c>
      <c r="U24" s="46">
        <f ca="1">IFERROR(INDEX(OFFSET(INDIRECT("v_buffer_hist_hoy!$A$1"),1,MATCH("buh_nivel_servicio",INDIRECT("v_buffer_hist_hoy!$1:$1"),0)-1,100000,1),MATCH(CLEAN(TABLATRANSFERENCIA[[#This Row],[CODIGO]]),OFFSET(INDIRECT("v_buffer_hist_hoy!$A$1"),1,MATCH("buh_codigo",INDIRECT("v_buffer_hist_hoy!$1:$1"),0)-1,100000,1),0)),"")</f>
        <v>1</v>
      </c>
      <c r="V24" s="49" t="str">
        <f ca="1">IFERROR(INDEX(OFFSET(INDIRECT("v_buffer_hist_hoy!$A$1"),1,MATCH("pro_nombre",INDIRECT("v_buffer_hist_hoy!$1:$1"),0)-1,100000,1),MATCH(CLEAN(TABLATRANSFERENCIA[[#This Row],[CODIGO]]),OFFSET(INDIRECT("v_buffer_hist_hoy!$A$1"),1,MATCH("buh_codigo",INDIRECT("v_buffer_hist_hoy!$1:$1"),0)-1,100000,1),0)),"")</f>
        <v>Echo</v>
      </c>
      <c r="W24" s="49" t="str">
        <f ca="1">IFERROR(INDEX(OFFSET(INDIRECT("v_buffer_hist_hoy!$A$1"),1,MATCH("pre_nombre",INDIRECT("v_buffer_hist_hoy!$1:$1"),0)-1,100000,1),MATCH(CLEAN(TABLATRANSFERENCIA[[#This Row],[CODIGO]]),OFFSET(INDIRECT("v_buffer_hist_hoy!$A$1"),1,MATCH("buh_codigo",INDIRECT("v_buffer_hist_hoy!$1:$1"),0)-1,100000,1),0)),"")</f>
        <v>USA</v>
      </c>
      <c r="X24" s="51">
        <f ca="1">IFERROR(INDEX(OFFSET(INDIRECT("v_buffer_hist_hoy!$A$1"),1,MATCH("buh_tiempo_suministro",INDIRECT("v_buffer_hist_hoy!$1:$1"),0)-1,100000,1),MATCH(CLEAN(TABLATRANSFERENCIA[[#This Row],[CODIGO]]),OFFSET(INDIRECT("v_buffer_hist_hoy!$A$1"),1,MATCH("buh_codigo",INDIRECT("v_buffer_hist_hoy!$1:$1"),0)-1,100000,1),0)),"")</f>
        <v>8</v>
      </c>
      <c r="Y24" s="51">
        <f ca="1">IFERROR(INDEX(OFFSET(INDIRECT("v_buffer_hist_hoy!$A$1"),1,MATCH("buh_frecuencia_reposicion",INDIRECT("v_buffer_hist_hoy!$1:$1"),0)-1,100000,1),MATCH(CLEAN(TABLATRANSFERENCIA[[#This Row],[CODIGO]]),OFFSET(INDIRECT("v_buffer_hist_hoy!$A$1"),1,MATCH("buh_codigo",INDIRECT("v_buffer_hist_hoy!$1:$1"),0)-1,100000,1),0)),"")</f>
        <v>3</v>
      </c>
      <c r="Z24" s="6">
        <f ca="1">IFERROR(INDEX(OFFSET(INDIRECT("v_buffer_hist_hoy!$A$1"),1,MATCH("buh_buffer_actual",INDIRECT("v_buffer_hist_hoy!$1:$1"),0)-1,100000,1),MATCH(CLEAN(TABLATRANSFERENCIA[[#This Row],[CODIGO]]),OFFSET(INDIRECT("v_buffer_hist_hoy!$A$1"),1,MATCH("buh_codigo",INDIRECT("v_buffer_hist_hoy!$1:$1"),0)-1,100000,1),0)),"")</f>
        <v>0</v>
      </c>
      <c r="AA24" s="6">
        <f ca="1">IFERROR(INDEX(OFFSET(INDIRECT("v_buffer_hist_hoy!$A$1"),1,MATCH("buh_inventario_proveedor",INDIRECT("v_buffer_hist_hoy!$1:$1"),0)-1,100000,1),MATCH(CLEAN(TABLATRANSFERENCIA[[#This Row],[CODIGO]]),OFFSET(INDIRECT("v_buffer_hist_hoy!$A$1"),1,MATCH("buh_codigo",INDIRECT("v_buffer_hist_hoy!$1:$1"),0)-1,100000,1),0)),"")</f>
        <v>1000000000</v>
      </c>
      <c r="AB24" s="6">
        <f ca="1">IFERROR(INDEX(OFFSET(INDIRECT("v_buffer_hist_hoy!$A$1"),1,MATCH("buh_inventario_fisico",INDIRECT("v_buffer_hist_hoy!$1:$1"),0)-1,100000,1),MATCH(CLEAN(TABLATRANSFERENCIA[[#This Row],[CODIGO]]),OFFSET(INDIRECT("v_buffer_hist_hoy!$A$1"),1,MATCH("buh_codigo",INDIRECT("v_buffer_hist_hoy!$1:$1"),0)-1,100000,1),0)),"")</f>
        <v>1</v>
      </c>
      <c r="AC24" s="4">
        <f ca="1">IFERROR(INDEX(OFFSET(INDIRECT("v_buffer_hist_hoy!$A$1"),1,MATCH("buh_estado_inventario_fisico",INDIRECT("v_buffer_hist_hoy!$1:$1"),0)-1,100000,1),MATCH(CLEAN(TABLATRANSFERENCIA[[#This Row],[CODIGO]]),OFFSET(INDIRECT("v_buffer_hist_hoy!$A$1"),1,MATCH("buh_codigo",INDIRECT("v_buffer_hist_hoy!$1:$1"),0)-1,100000,1),0)),"")</f>
        <v>0</v>
      </c>
      <c r="AD24" s="6" t="str">
        <f ca="1">IFERROR(INDEX(OFFSET(INDIRECT("v_buffer_hist_hoy!$A$1"),1,MATCH("buh_color_inventario_fisico",INDIRECT("v_buffer_hist_hoy!$1:$1"),0)-1,100000,1),MATCH(CLEAN(TABLATRANSFERENCIA[[#This Row],[CODIGO]]),OFFSET(INDIRECT("v_buffer_hist_hoy!$A$1"),1,MATCH("buh_codigo",INDIRECT("v_buffer_hist_hoy!$1:$1"),0)-1,100000,1),0)),"")</f>
        <v>G</v>
      </c>
      <c r="AE24" s="6">
        <f ca="1">IFERROR(INDEX(OFFSET(INDIRECT("v_buffer_hist_hoy!$A$1"),1,MATCH("buh_transito",INDIRECT("v_buffer_hist_hoy!$1:$1"),0)-1,100000,1),MATCH(CLEAN(TABLATRANSFERENCIA[[#This Row],[CODIGO]]),OFFSET(INDIRECT("v_buffer_hist_hoy!$A$1"),1,MATCH("buh_codigo",INDIRECT("v_buffer_hist_hoy!$1:$1"),0)-1,100000,1),0)),"")</f>
        <v>0</v>
      </c>
      <c r="AF24" s="6">
        <f ca="1">IFERROR(INDEX(OFFSET(INDIRECT("v_buffer_hist_hoy!$A$1"),1,MATCH("buh_negociacion",INDIRECT("v_buffer_hist_hoy!$1:$1"),0)-1,100000,1),MATCH(CLEAN(TABLATRANSFERENCIA[[#This Row],[CODIGO]]),OFFSET(INDIRECT("v_buffer_hist_hoy!$A$1"),1,MATCH("buh_codigo",INDIRECT("v_buffer_hist_hoy!$1:$1"),0)-1,100000,1),0)),"")</f>
        <v>0</v>
      </c>
      <c r="AG24" s="6">
        <f ca="1">IFERROR(INDEX(OFFSET(INDIRECT("v_buffer_hist_hoy!$A$1"),1,MATCH("buh_produccion",INDIRECT("v_buffer_hist_hoy!$1:$1"),0)-1,100000,1),MATCH(CLEAN(TABLATRANSFERENCIA[[#This Row],[CODIGO]]),OFFSET(INDIRECT("v_buffer_hist_hoy!$A$1"),1,MATCH("buh_codigo",INDIRECT("v_buffer_hist_hoy!$1:$1"),0)-1,100000,1),0)),"")</f>
        <v>0</v>
      </c>
      <c r="AH24" s="6">
        <f ca="1">IFERROR(INDEX(OFFSET(INDIRECT("v_buffer_hist_hoy!$A$1"),1,MATCH("buh_embarcado",INDIRECT("v_buffer_hist_hoy!$1:$1"),0)-1,100000,1),MATCH(CLEAN(TABLATRANSFERENCIA[[#This Row],[CODIGO]]),OFFSET(INDIRECT("v_buffer_hist_hoy!$A$1"),1,MATCH("buh_codigo",INDIRECT("v_buffer_hist_hoy!$1:$1"),0)-1,100000,1),0)),"")</f>
        <v>0</v>
      </c>
      <c r="AI24" s="6">
        <f ca="1">IFERROR(INDEX(OFFSET(INDIRECT("v_buffer_hist_hoy!$A$1"),1,MATCH("buh_comprometido",INDIRECT("v_buffer_hist_hoy!$1:$1"),0)-1,100000,1),MATCH(CLEAN(TABLATRANSFERENCIA[[#This Row],[CODIGO]]),OFFSET(INDIRECT("v_buffer_hist_hoy!$A$1"),1,MATCH("buh_codigo",INDIRECT("v_buffer_hist_hoy!$1:$1"),0)-1,100000,1),0)),"")</f>
        <v>0</v>
      </c>
      <c r="AJ24" s="6">
        <f ca="1">IFERROR(INDEX(OFFSET(INDIRECT("v_buffer_hist_hoy!$A$1"),1,MATCH("buh_backorder",INDIRECT("v_buffer_hist_hoy!$1:$1"),0)-1,100000,1),MATCH(CLEAN(TABLATRANSFERENCIA[[#This Row],[CODIGO]]),OFFSET(INDIRECT("v_buffer_hist_hoy!$A$1"),1,MATCH("buh_codigo",INDIRECT("v_buffer_hist_hoy!$1:$1"),0)-1,100000,1),0)),"")</f>
        <v>1</v>
      </c>
      <c r="AK24" s="6">
        <f ca="1">IFERROR(INDEX(OFFSET(INDIRECT("v_buffer_hist_hoy!$A$1"),1,MATCH("buh_inventario_proyectado",INDIRECT("v_buffer_hist_hoy!$1:$1"),0)-1,100000,1),MATCH(CLEAN(TABLATRANSFERENCIA[[#This Row],[CODIGO]]),OFFSET(INDIRECT("v_buffer_hist_hoy!$A$1"),1,MATCH("buh_codigo",INDIRECT("v_buffer_hist_hoy!$1:$1"),0)-1,100000,1),0)),"")</f>
        <v>2</v>
      </c>
      <c r="AL24" s="4">
        <f ca="1">IFERROR(INDEX(OFFSET(INDIRECT("v_buffer_hist_hoy!$A$1"),1,MATCH("buh_estado_inventario_proyectado",INDIRECT("v_buffer_hist_hoy!$1:$1"),0)-1,100000,1),MATCH(CLEAN(TABLATRANSFERENCIA[[#This Row],[CODIGO]]),OFFSET(INDIRECT("v_buffer_hist_hoy!$A$1"),1,MATCH("buh_codigo",INDIRECT("v_buffer_hist_hoy!$1:$1"),0)-1,100000,1),0)),"")</f>
        <v>0</v>
      </c>
      <c r="AM24" s="6" t="str">
        <f ca="1">IFERROR(INDEX(OFFSET(INDIRECT("v_buffer_hist_hoy!$A$1"),1,MATCH("buh_color_inventario_proyectado",INDIRECT("v_buffer_hist_hoy!$1:$1"),0)-1,100000,1),MATCH(CLEAN(TABLATRANSFERENCIA[[#This Row],[CODIGO]]),OFFSET(INDIRECT("v_buffer_hist_hoy!$A$1"),1,MATCH("buh_codigo",INDIRECT("v_buffer_hist_hoy!$1:$1"),0)-1,100000,1),0)),"")</f>
        <v>G</v>
      </c>
      <c r="AN24" s="6">
        <f ca="1">IFERROR(INDEX(OFFSET(INDIRECT("v_buffer_hist_hoy!$A$1"),1,MATCH("buh_pedido_minimo",INDIRECT("v_buffer_hist_hoy!$1:$1"),0)-1,100000,1),MATCH(CLEAN(TABLATRANSFERENCIA[[#This Row],[CODIGO]]),OFFSET(INDIRECT("v_buffer_hist_hoy!$A$1"),1,MATCH("buh_codigo",INDIRECT("v_buffer_hist_hoy!$1:$1"),0)-1,100000,1),0)),"")</f>
        <v>0</v>
      </c>
      <c r="AO24" s="6">
        <f ca="1">IFERROR(INDEX(OFFSET(INDIRECT("v_buffer_hist_hoy!$A$1"),1,MATCH("buh_pedido_minimo_grupo",INDIRECT("v_buffer_hist_hoy!$1:$1"),0)-1,100000,1),MATCH(CLEAN(TABLATRANSFERENCIA[[#This Row],[CODIGO]]),OFFSET(INDIRECT("v_buffer_hist_hoy!$A$1"),1,MATCH("buh_codigo",INDIRECT("v_buffer_hist_hoy!$1:$1"),0)-1,100000,1),0)),"")</f>
        <v>0</v>
      </c>
      <c r="AP24" s="6">
        <f ca="1">IFERROR(INDEX(OFFSET(INDIRECT("v_buffer_hist_hoy!$A$1"),1,MATCH("buh_unidad_empaque",INDIRECT("v_buffer_hist_hoy!$1:$1"),0)-1,100000,1),MATCH(CLEAN(TABLATRANSFERENCIA[[#This Row],[CODIGO]]),OFFSET(INDIRECT("v_buffer_hist_hoy!$A$1"),1,MATCH("buh_codigo",INDIRECT("v_buffer_hist_hoy!$1:$1"),0)-1,100000,1),0)),"")</f>
        <v>0</v>
      </c>
      <c r="AQ24" s="6">
        <f ca="1">IFERROR(INDEX(OFFSET(INDIRECT("v_buffer_hist_hoy!$A$1"),1,MATCH("buh_pedido_promedio",INDIRECT("v_buffer_hist_hoy!$1:$1"),0)-1,100000,1),MATCH(CLEAN(TABLATRANSFERENCIA[[#This Row],[CODIGO]]),OFFSET(INDIRECT("v_buffer_hist_hoy!$A$1"),1,MATCH("buh_codigo",INDIRECT("v_buffer_hist_hoy!$1:$1"),0)-1,100000,1),0)),"")</f>
        <v>0</v>
      </c>
      <c r="AR24" s="6">
        <f ca="1">IFERROR(INDEX(OFFSET(INDIRECT("v_buffer_hist_hoy!$A$1"),1,MATCH("buh_cobertura_buffer",INDIRECT("v_buffer_hist_hoy!$1:$1"),0)-1,100000,1),MATCH(CLEAN(TABLATRANSFERENCIA[[#This Row],[CODIGO]]),OFFSET(INDIRECT("v_buffer_hist_hoy!$A$1"),1,MATCH("buh_codigo",INDIRECT("v_buffer_hist_hoy!$1:$1"),0)-1,100000,1),0)),"")</f>
        <v>0</v>
      </c>
      <c r="AS24" s="6">
        <f ca="1">IFERROR(INDEX(OFFSET(INDIRECT("v_buffer_hist_hoy!$A$1"),1,MATCH("buh_cobertura_inventario_proyectado",INDIRECT("v_buffer_hist_hoy!$1:$1"),0)-1,100000,1),MATCH(CLEAN(TABLATRANSFERENCIA[[#This Row],[CODIGO]]),OFFSET(INDIRECT("v_buffer_hist_hoy!$A$1"),1,MATCH("buh_codigo",INDIRECT("v_buffer_hist_hoy!$1:$1"),0)-1,100000,1),0)),"")</f>
        <v>0</v>
      </c>
      <c r="AT24" s="6">
        <f ca="1">IFERROR(INDEX(OFFSET(INDIRECT("v_buffer_hist_hoy!$A$1"),1,MATCH("buh_cobertura_pedido_minimo",INDIRECT("v_buffer_hist_hoy!$1:$1"),0)-1,100000,1),MATCH(CLEAN(TABLATRANSFERENCIA[[#This Row],[CODIGO]]),OFFSET(INDIRECT("v_buffer_hist_hoy!$A$1"),1,MATCH("buh_codigo",INDIRECT("v_buffer_hist_hoy!$1:$1"),0)-1,100000,1),0)),"")</f>
        <v>0</v>
      </c>
      <c r="AU24" s="6">
        <f ca="1">IFERROR(INDEX(OFFSET(INDIRECT("v_buffer_hist_hoy!$A$1"),1,MATCH("buh_dias_desabastecimiento",INDIRECT("v_buffer_hist_hoy!$1:$1"),0)-1,100000,1),MATCH(CLEAN(TABLATRANSFERENCIA[[#This Row],[CODIGO]]),OFFSET(INDIRECT("v_buffer_hist_hoy!$A$1"),1,MATCH("buh_codigo",INDIRECT("v_buffer_hist_hoy!$1:$1"),0)-1,100000,1),0)),"")</f>
        <v>0</v>
      </c>
      <c r="AV24" s="6">
        <f t="array" ref="AV24">IFERROR(INDEX(Datos_Consumo[CANTIDAD],MATCH(TABLATRANSFERENCIA[[#This Row],[CODIGO]]&amp;TABLATRANSFERENCIA[[#Headers],[Columna1]],Datos_Consumo[CODIGO]&amp;Datos_Consumo[FECHA_FORMATO],0)),0)</f>
        <v>0</v>
      </c>
      <c r="AW24" s="6">
        <f t="array" ref="AW24">IFERROR(INDEX(Datos_Consumo[CANTIDAD],MATCH(TABLATRANSFERENCIA[[#This Row],[CODIGO]]&amp;TABLATRANSFERENCIA[[#Headers],[Columna2]],Datos_Consumo[CODIGO]&amp;Datos_Consumo[FECHA_FORMATO],0)),0)</f>
        <v>0</v>
      </c>
      <c r="AX24" s="6">
        <f t="array" ref="AX24">IFERROR(INDEX(Datos_Consumo[CANTIDAD],MATCH(TABLATRANSFERENCIA[[#This Row],[CODIGO]]&amp;TABLATRANSFERENCIA[[#Headers],[Columna3]],Datos_Consumo[CODIGO]&amp;Datos_Consumo[FECHA_FORMATO],0)),0)</f>
        <v>0</v>
      </c>
      <c r="AY24" s="6">
        <f t="array" ref="AY24">IFERROR(INDEX(Datos_Consumo[CANTIDAD],MATCH(TABLATRANSFERENCIA[[#This Row],[CODIGO]]&amp;TABLATRANSFERENCIA[[#Headers],[Columna4]],Datos_Consumo[CODIGO]&amp;Datos_Consumo[FECHA_FORMATO],0)),0)</f>
        <v>0</v>
      </c>
      <c r="AZ24" s="6">
        <f t="array" ref="AZ24">IFERROR(INDEX(Datos_Consumo[CANTIDAD],MATCH(TABLATRANSFERENCIA[[#This Row],[CODIGO]]&amp;TABLATRANSFERENCIA[[#Headers],[Columna5]],Datos_Consumo[CODIGO]&amp;Datos_Consumo[FECHA_FORMATO],0)),0)</f>
        <v>0</v>
      </c>
      <c r="BA24" s="6">
        <f t="array" ref="BA24">IFERROR(INDEX(Datos_Consumo[CANTIDAD],MATCH(TABLATRANSFERENCIA[[#This Row],[CODIGO]]&amp;TABLATRANSFERENCIA[[#Headers],[Columna6]],Datos_Consumo[CODIGO]&amp;Datos_Consumo[FECHA_FORMATO],0)),0)</f>
        <v>0</v>
      </c>
      <c r="BB24" s="56">
        <f ca="1">IFERROR(INDEX(OFFSET(INDIRECT("v_buffer_hist_hoy!$A$1"),1,MATCH("buh_ultima_transferencia_ini",INDIRECT("v_buffer_hist_hoy!$1:$1"),0)-1,100000,1),MATCH(CLEAN(TABLATRANSFERENCIA[[#This Row],[CODIGO]]),OFFSET(INDIRECT("v_buffer_hist_hoy!$A$1"),1,MATCH("buh_codigo",INDIRECT("v_buffer_hist_hoy!$1:$1"),0)-1,100000,1),0)),"")</f>
        <v>0</v>
      </c>
      <c r="BC24" s="56">
        <f ca="1">IFERROR(INDEX(OFFSET(INDIRECT("v_buffer_hist_hoy!$A$1"),1,MATCH("buh_ultima_transferencia_fin",INDIRECT("v_buffer_hist_hoy!$1:$1"),0)-1,100000,1),MATCH(CLEAN(TABLATRANSFERENCIA[[#This Row],[CODIGO]]),OFFSET(INDIRECT("v_buffer_hist_hoy!$A$1"),1,MATCH("buh_codigo",INDIRECT("v_buffer_hist_hoy!$1:$1"),0)-1,100000,1),0)),"")</f>
        <v>0</v>
      </c>
      <c r="BD24" s="50" t="s">
        <v>1025</v>
      </c>
      <c r="BE24" s="55"/>
      <c r="BF24" s="51"/>
      <c r="BG24"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 s="51"/>
      <c r="BM24" s="46">
        <f ca="1">IFERROR(TABLATRANSFERENCIA[[#This Row],[REQUERIM]]/TABLATRANSFERENCIA[[#This Row],[PEDIDO PROMEDIO]],0)</f>
        <v>0</v>
      </c>
      <c r="BN24" s="51"/>
      <c r="BO24" s="59"/>
      <c r="BP24" s="3" t="str">
        <f>IF(TABLATRANSFERENCIA[[#This Row],[RECIBIDO]]&lt;&gt;"",0,IF(TABLATRANSFERENCIA[[#This Row],[DESPACHO]]&lt;&gt;"",TABLATRANSFERENCIA[[#This Row],[DESPACHO]],TABLATRANSFERENCIA[[#This Row],[REQUERIM]]))</f>
        <v>1</v>
      </c>
      <c r="BQ24" s="50"/>
      <c r="BR24" s="50"/>
      <c r="BS24" s="50" t="str">
        <f t="shared" si="0"/>
        <v>N</v>
      </c>
      <c r="BT24" s="51">
        <f t="array" aca="1" ref="BT24" ca="1">IF(SUM(--(TABLATRANSFERENCIA[[#This Row],[CODIGO GENERICO]]=TABLATRANSFERENCIA[CODIGO GENERICO])*TABLATRANSFERENCIA[REQUERIM])&lt;TABLATRANSFERENCIA[[#This Row],[PEDIDO MIN GRUPO]],1,0)</f>
        <v>0</v>
      </c>
      <c r="BU2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24" s="51">
        <f ca="1">IFERROR(INDEX(OFFSET(INDIRECT("v_buffer_hist_hoy!$A$1"),1,MATCH("buh_zona_amarilla",INDIRECT("v_buffer_hist_hoy!$1:$1"),0)-1,100000,1),MATCH(CLEAN(TABLATRANSFERENCIA[[#This Row],[CODIGO]]),OFFSET(INDIRECT("v_buffer_hist_hoy!$A$1"),1,MATCH("buh_codigo",INDIRECT("v_buffer_hist_hoy!$1:$1"),0)-1,100000,1),0)),"")</f>
        <v>0</v>
      </c>
      <c r="BW24" s="51">
        <f ca="1">IFERROR(INDEX(OFFSET(INDIRECT("v_buffer_hist_hoy!$A$1"),1,MATCH("buh_zona_roja",INDIRECT("v_buffer_hist_hoy!$1:$1"),0)-1,100000,1),MATCH(CLEAN(TABLATRANSFERENCIA[[#This Row],[CODIGO]]),OFFSET(INDIRECT("v_buffer_hist_hoy!$A$1"),1,MATCH("buh_codigo",INDIRECT("v_buffer_hist_hoy!$1:$1"),0)-1,100000,1),0)),"")</f>
        <v>0</v>
      </c>
    </row>
    <row r="25" spans="1:75" hidden="1" x14ac:dyDescent="0.25">
      <c r="A25" s="54" t="s">
        <v>1680</v>
      </c>
      <c r="B25" s="3" t="str">
        <f ca="1">IFERROR(INDEX(OFFSET(INDIRECT("v_buffer_hist_hoy!$A$1"),1,MATCH("pro_descripcion",INDIRECT("v_buffer_hist_hoy!$1:$1"),0)-1,100000,1),MATCH(CLEAN(TABLATRANSFERENCIA[[#This Row],[CODIGO]]),OFFSET(INDIRECT("v_buffer_hist_hoy!$A$1"),1,MATCH("buh_codigo",INDIRECT("v_buffer_hist_hoy!$1:$1"),0)-1,100000,1),0)),"")</f>
        <v>CABEZAL UN-10 NUEVO PERFIL ELEVADO</v>
      </c>
      <c r="C25" s="3" t="str">
        <f ca="1">IFERROR(INDEX(OFFSET(INDIRECT("v_buffer_hist_hoy!$A$1"),1,MATCH("buh_codigo_generico",INDIRECT("v_buffer_hist_hoy!$1:$1"),0)-1,100000,1),MATCH(CLEAN(TABLATRANSFERENCIA[[#This Row],[CODIGO]]),OFFSET(INDIRECT("v_buffer_hist_hoy!$A$1"),1,MATCH("buh_codigo",INDIRECT("v_buffer_hist_hoy!$1:$1"),0)-1,100000,1),0)),"")</f>
        <v>0</v>
      </c>
      <c r="D25" s="3" t="str">
        <f ca="1">IFERROR(INDEX(OFFSET(INDIRECT("v_buffer_hist_hoy!$A$1"),1,MATCH("buh_codigo_vinculado",INDIRECT("v_buffer_hist_hoy!$1:$1"),0)-1,100000,1),MATCH(CLEAN(TABLATRANSFERENCIA[[#This Row],[CODIGO]]),OFFSET(INDIRECT("v_buffer_hist_hoy!$A$1"),1,MATCH("buh_codigo",INDIRECT("v_buffer_hist_hoy!$1:$1"),0)-1,100000,1),0)),"")</f>
        <v>EC-78890-40001B</v>
      </c>
      <c r="E25" s="3" t="str">
        <f ca="1">IFERROR(INDEX(OFFSET(INDIRECT("v_buffer_hist_hoy!$A$1"),1,MATCH("pro_linea",INDIRECT("v_buffer_hist_hoy!$1:$1"),0)-1,100000,1),MATCH(CLEAN(TABLATRANSFERENCIA[[#This Row],[CODIGO]]),OFFSET(INDIRECT("v_buffer_hist_hoy!$A$1"),1,MATCH("buh_codigo",INDIRECT("v_buffer_hist_hoy!$1:$1"),0)-1,100000,1),0)),"")</f>
        <v>AGROFORESTAL</v>
      </c>
      <c r="F25" s="3">
        <f ca="1">IFERROR(INDEX(OFFSET(INDIRECT("v_buffer_hist_hoy!$A$1"),1,MATCH("pro_sublinea",INDIRECT("v_buffer_hist_hoy!$1:$1"),0)-1,100000,1),MATCH(CLEAN(TABLATRANSFERENCIA[[#This Row],[CODIGO]]),OFFSET(INDIRECT("v_buffer_hist_hoy!$A$1"),1,MATCH("buh_codigo",INDIRECT("v_buffer_hist_hoy!$1:$1"),0)-1,100000,1),0)),"")</f>
        <v>0</v>
      </c>
      <c r="G25" s="3" t="str">
        <f ca="1">IFERROR(INDEX(OFFSET(INDIRECT("v_buffer_hist_hoy!$A$1"),1,MATCH("pro_grupo",INDIRECT("v_buffer_hist_hoy!$1:$1"),0)-1,100000,1),MATCH(CLEAN(TABLATRANSFERENCIA[[#This Row],[CODIGO]]),OFFSET(INDIRECT("v_buffer_hist_hoy!$A$1"),1,MATCH("buh_codigo",INDIRECT("v_buffer_hist_hoy!$1:$1"),0)-1,100000,1),0)),"")</f>
        <v>ACCESORIOS</v>
      </c>
      <c r="H25" s="3">
        <f ca="1">IFERROR(INDEX(OFFSET(INDIRECT("v_buffer_hist_hoy!$A$1"),1,MATCH("pro_familia",INDIRECT("v_buffer_hist_hoy!$1:$1"),0)-1,100000,1),MATCH(CLEAN(TABLATRANSFERENCIA[[#This Row],[CODIGO]]),OFFSET(INDIRECT("v_buffer_hist_hoy!$A$1"),1,MATCH("buh_codigo",INDIRECT("v_buffer_hist_hoy!$1:$1"),0)-1,100000,1),0)),"")</f>
        <v>0</v>
      </c>
      <c r="I25" s="3">
        <f ca="1">IFERROR(INDEX(OFFSET(INDIRECT("v_buffer_hist_hoy!$A$1"),1,MATCH("pro_subfamilia",INDIRECT("v_buffer_hist_hoy!$1:$1"),0)-1,100000,1),MATCH(CLEAN(TABLATRANSFERENCIA[[#This Row],[CODIGO]]),OFFSET(INDIRECT("v_buffer_hist_hoy!$A$1"),1,MATCH("buh_codigo",INDIRECT("v_buffer_hist_hoy!$1:$1"),0)-1,100000,1),0)),"")</f>
        <v>0</v>
      </c>
      <c r="J25" s="3" t="str">
        <f ca="1">IFERROR(INDEX(OFFSET(INDIRECT("v_buffer_hist_hoy!$A$1"),1,MATCH("pro_categoria",INDIRECT("v_buffer_hist_hoy!$1:$1"),0)-1,100000,1),MATCH(CLEAN(TABLATRANSFERENCIA[[#This Row],[CODIGO]]),OFFSET(INDIRECT("v_buffer_hist_hoy!$A$1"),1,MATCH("buh_codigo",INDIRECT("v_buffer_hist_hoy!$1:$1"),0)-1,100000,1),0)),"")</f>
        <v>ACCESORIOS LUBRICANTES</v>
      </c>
      <c r="K25" s="3">
        <f ca="1">IFERROR(INDEX(OFFSET(INDIRECT("v_buffer_hist_hoy!$A$1"),1,MATCH("pro_tipo",INDIRECT("v_buffer_hist_hoy!$1:$1"),0)-1,100000,1),MATCH(CLEAN(TABLATRANSFERENCIA[[#This Row],[CODIGO]]),OFFSET(INDIRECT("v_buffer_hist_hoy!$A$1"),1,MATCH("buh_codigo",INDIRECT("v_buffer_hist_hoy!$1:$1"),0)-1,100000,1),0)),"")</f>
        <v>0</v>
      </c>
      <c r="L25" s="3" t="str">
        <f ca="1">IFERROR(INDEX(OFFSET(INDIRECT("v_buffer_hist_hoy!$A$1"),1,MATCH("pro_marca",INDIRECT("v_buffer_hist_hoy!$1:$1"),0)-1,100000,1),MATCH(CLEAN(TABLATRANSFERENCIA[[#This Row],[CODIGO]]),OFFSET(INDIRECT("v_buffer_hist_hoy!$A$1"),1,MATCH("buh_codigo",INDIRECT("v_buffer_hist_hoy!$1:$1"),0)-1,100000,1),0)),"")</f>
        <v>SHINDAIWA</v>
      </c>
      <c r="M25" s="3">
        <f ca="1">IFERROR(INDEX(OFFSET(INDIRECT("v_buffer_hist_hoy!$A$1"),1,MATCH("pro_modelo",INDIRECT("v_buffer_hist_hoy!$1:$1"),0)-1,100000,1),MATCH(CLEAN(TABLATRANSFERENCIA[[#This Row],[CODIGO]]),OFFSET(INDIRECT("v_buffer_hist_hoy!$A$1"),1,MATCH("buh_codigo",INDIRECT("v_buffer_hist_hoy!$1:$1"),0)-1,100000,1),0)),"")</f>
        <v>0</v>
      </c>
      <c r="N25" s="3">
        <f ca="1">IFERROR(INDEX(OFFSET(INDIRECT("v_buffer_hist_hoy!$A$1"),1,MATCH("pro_cat_management",INDIRECT("v_buffer_hist_hoy!$1:$1"),0)-1,100000,1),MATCH(CLEAN(TABLATRANSFERENCIA[[#This Row],[CODIGO]]),OFFSET(INDIRECT("v_buffer_hist_hoy!$A$1"),1,MATCH("buh_codigo",INDIRECT("v_buffer_hist_hoy!$1:$1"),0)-1,100000,1),0)),"")</f>
        <v>0</v>
      </c>
      <c r="O25" s="5" t="str">
        <f ca="1">IFERROR(INDEX(OFFSET(INDIRECT("v_buffer_hist_hoy!$A$1"),1,MATCH("buh_estatus",INDIRECT("v_buffer_hist_hoy!$1:$1"),0)-1,100000,1),MATCH(CLEAN(TABLATRANSFERENCIA[[#This Row],[CODIGO]]),OFFSET(INDIRECT("v_buffer_hist_hoy!$A$1"),1,MATCH("buh_codigo",INDIRECT("v_buffer_hist_hoy!$1:$1"),0)-1,100000,1),0)),"")</f>
        <v>0</v>
      </c>
      <c r="P25" s="5">
        <f ca="1">IFERROR(INDEX(OFFSET(INDIRECT("v_buffer_hist_hoy!$A$1"),1,MATCH("buh_ctv",INDIRECT("v_buffer_hist_hoy!$1:$1"),0)-1,100000,1),MATCH(CLEAN(TABLATRANSFERENCIA[[#This Row],[CODIGO]]),OFFSET(INDIRECT("v_buffer_hist_hoy!$A$1"),1,MATCH("buh_codigo",INDIRECT("v_buffer_hist_hoy!$1:$1"),0)-1,100000,1),0)),"")</f>
        <v>5.65</v>
      </c>
      <c r="Q25" s="5">
        <f ca="1">IFERROR(INDEX(OFFSET(INDIRECT("v_buffer_hist_hoy!$A$1"),1,MATCH("buh_pv",INDIRECT("v_buffer_hist_hoy!$1:$1"),0)-1,100000,1),MATCH(CLEAN(TABLATRANSFERENCIA[[#This Row],[CODIGO]]),OFFSET(INDIRECT("v_buffer_hist_hoy!$A$1"),1,MATCH("buh_codigo",INDIRECT("v_buffer_hist_hoy!$1:$1"),0)-1,100000,1),0)),"")</f>
        <v>15.37</v>
      </c>
      <c r="R25" s="46">
        <f ca="1">IFERROR(INDEX(OFFSET(INDIRECT("v_buffer_hist_hoy!$A$1"),1,MATCH("buh_roi_pasado",INDIRECT("v_buffer_hist_hoy!$1:$1"),0)-1,100000,1),MATCH(CLEAN(TABLATRANSFERENCIA[[#This Row],[CODIGO]]),OFFSET(INDIRECT("v_buffer_hist_hoy!$A$1"),1,MATCH("buh_codigo",INDIRECT("v_buffer_hist_hoy!$1:$1"),0)-1,100000,1),0)),"")</f>
        <v>0</v>
      </c>
      <c r="S25" s="46">
        <f ca="1">IFERROR(INDEX(OFFSET(INDIRECT("v_buffer_hist_hoy!$A$1"),1,MATCH("buh_roi_proyectado",INDIRECT("v_buffer_hist_hoy!$1:$1"),0)-1,100000,1),MATCH(CLEAN(TABLATRANSFERENCIA[[#This Row],[CODIGO]]),OFFSET(INDIRECT("v_buffer_hist_hoy!$A$1"),1,MATCH("buh_codigo",INDIRECT("v_buffer_hist_hoy!$1:$1"),0)-1,100000,1),0)),"")</f>
        <v>7.51</v>
      </c>
      <c r="T25" s="46">
        <f ca="1">IFERROR(INDEX(OFFSET(INDIRECT("v_buffer_hist_hoy!$A$1"),1,MATCH("buh_velocity",INDIRECT("v_buffer_hist_hoy!$1:$1"),0)-1,100000,1),MATCH(CLEAN(TABLATRANSFERENCIA[[#This Row],[CODIGO]]),OFFSET(INDIRECT("v_buffer_hist_hoy!$A$1"),1,MATCH("buh_codigo",INDIRECT("v_buffer_hist_hoy!$1:$1"),0)-1,100000,1),0)),"")</f>
        <v>0</v>
      </c>
      <c r="U25" s="46">
        <f ca="1">IFERROR(INDEX(OFFSET(INDIRECT("v_buffer_hist_hoy!$A$1"),1,MATCH("buh_nivel_servicio",INDIRECT("v_buffer_hist_hoy!$1:$1"),0)-1,100000,1),MATCH(CLEAN(TABLATRANSFERENCIA[[#This Row],[CODIGO]]),OFFSET(INDIRECT("v_buffer_hist_hoy!$A$1"),1,MATCH("buh_codigo",INDIRECT("v_buffer_hist_hoy!$1:$1"),0)-1,100000,1),0)),"")</f>
        <v>1</v>
      </c>
      <c r="V25" s="49" t="str">
        <f ca="1">IFERROR(INDEX(OFFSET(INDIRECT("v_buffer_hist_hoy!$A$1"),1,MATCH("pro_nombre",INDIRECT("v_buffer_hist_hoy!$1:$1"),0)-1,100000,1),MATCH(CLEAN(TABLATRANSFERENCIA[[#This Row],[CODIGO]]),OFFSET(INDIRECT("v_buffer_hist_hoy!$A$1"),1,MATCH("buh_codigo",INDIRECT("v_buffer_hist_hoy!$1:$1"),0)-1,100000,1),0)),"")</f>
        <v>Echo</v>
      </c>
      <c r="W25" s="49" t="str">
        <f ca="1">IFERROR(INDEX(OFFSET(INDIRECT("v_buffer_hist_hoy!$A$1"),1,MATCH("pre_nombre",INDIRECT("v_buffer_hist_hoy!$1:$1"),0)-1,100000,1),MATCH(CLEAN(TABLATRANSFERENCIA[[#This Row],[CODIGO]]),OFFSET(INDIRECT("v_buffer_hist_hoy!$A$1"),1,MATCH("buh_codigo",INDIRECT("v_buffer_hist_hoy!$1:$1"),0)-1,100000,1),0)),"")</f>
        <v>USA</v>
      </c>
      <c r="X25" s="51">
        <f ca="1">IFERROR(INDEX(OFFSET(INDIRECT("v_buffer_hist_hoy!$A$1"),1,MATCH("buh_tiempo_suministro",INDIRECT("v_buffer_hist_hoy!$1:$1"),0)-1,100000,1),MATCH(CLEAN(TABLATRANSFERENCIA[[#This Row],[CODIGO]]),OFFSET(INDIRECT("v_buffer_hist_hoy!$A$1"),1,MATCH("buh_codigo",INDIRECT("v_buffer_hist_hoy!$1:$1"),0)-1,100000,1),0)),"")</f>
        <v>8</v>
      </c>
      <c r="Y25" s="51">
        <f ca="1">IFERROR(INDEX(OFFSET(INDIRECT("v_buffer_hist_hoy!$A$1"),1,MATCH("buh_frecuencia_reposicion",INDIRECT("v_buffer_hist_hoy!$1:$1"),0)-1,100000,1),MATCH(CLEAN(TABLATRANSFERENCIA[[#This Row],[CODIGO]]),OFFSET(INDIRECT("v_buffer_hist_hoy!$A$1"),1,MATCH("buh_codigo",INDIRECT("v_buffer_hist_hoy!$1:$1"),0)-1,100000,1),0)),"")</f>
        <v>3</v>
      </c>
      <c r="Z25" s="6">
        <f ca="1">IFERROR(INDEX(OFFSET(INDIRECT("v_buffer_hist_hoy!$A$1"),1,MATCH("buh_buffer_actual",INDIRECT("v_buffer_hist_hoy!$1:$1"),0)-1,100000,1),MATCH(CLEAN(TABLATRANSFERENCIA[[#This Row],[CODIGO]]),OFFSET(INDIRECT("v_buffer_hist_hoy!$A$1"),1,MATCH("buh_codigo",INDIRECT("v_buffer_hist_hoy!$1:$1"),0)-1,100000,1),0)),"")</f>
        <v>800</v>
      </c>
      <c r="AA25" s="6">
        <f ca="1">IFERROR(INDEX(OFFSET(INDIRECT("v_buffer_hist_hoy!$A$1"),1,MATCH("buh_inventario_proveedor",INDIRECT("v_buffer_hist_hoy!$1:$1"),0)-1,100000,1),MATCH(CLEAN(TABLATRANSFERENCIA[[#This Row],[CODIGO]]),OFFSET(INDIRECT("v_buffer_hist_hoy!$A$1"),1,MATCH("buh_codigo",INDIRECT("v_buffer_hist_hoy!$1:$1"),0)-1,100000,1),0)),"")</f>
        <v>1000000000</v>
      </c>
      <c r="AB25" s="6">
        <f ca="1">IFERROR(INDEX(OFFSET(INDIRECT("v_buffer_hist_hoy!$A$1"),1,MATCH("buh_inventario_fisico",INDIRECT("v_buffer_hist_hoy!$1:$1"),0)-1,100000,1),MATCH(CLEAN(TABLATRANSFERENCIA[[#This Row],[CODIGO]]),OFFSET(INDIRECT("v_buffer_hist_hoy!$A$1"),1,MATCH("buh_codigo",INDIRECT("v_buffer_hist_hoy!$1:$1"),0)-1,100000,1),0)),"")</f>
        <v>21</v>
      </c>
      <c r="AC25" s="4">
        <f ca="1">IFERROR(INDEX(OFFSET(INDIRECT("v_buffer_hist_hoy!$A$1"),1,MATCH("buh_estado_inventario_fisico",INDIRECT("v_buffer_hist_hoy!$1:$1"),0)-1,100000,1),MATCH(CLEAN(TABLATRANSFERENCIA[[#This Row],[CODIGO]]),OFFSET(INDIRECT("v_buffer_hist_hoy!$A$1"),1,MATCH("buh_codigo",INDIRECT("v_buffer_hist_hoy!$1:$1"),0)-1,100000,1),0)),"")</f>
        <v>0.97</v>
      </c>
      <c r="AD25" s="6" t="str">
        <f ca="1">IFERROR(INDEX(OFFSET(INDIRECT("v_buffer_hist_hoy!$A$1"),1,MATCH("buh_color_inventario_fisico",INDIRECT("v_buffer_hist_hoy!$1:$1"),0)-1,100000,1),MATCH(CLEAN(TABLATRANSFERENCIA[[#This Row],[CODIGO]]),OFFSET(INDIRECT("v_buffer_hist_hoy!$A$1"),1,MATCH("buh_codigo",INDIRECT("v_buffer_hist_hoy!$1:$1"),0)-1,100000,1),0)),"")</f>
        <v>R</v>
      </c>
      <c r="AE25" s="6">
        <f ca="1">IFERROR(INDEX(OFFSET(INDIRECT("v_buffer_hist_hoy!$A$1"),1,MATCH("buh_transito",INDIRECT("v_buffer_hist_hoy!$1:$1"),0)-1,100000,1),MATCH(CLEAN(TABLATRANSFERENCIA[[#This Row],[CODIGO]]),OFFSET(INDIRECT("v_buffer_hist_hoy!$A$1"),1,MATCH("buh_codigo",INDIRECT("v_buffer_hist_hoy!$1:$1"),0)-1,100000,1),0)),"")</f>
        <v>0</v>
      </c>
      <c r="AF25" s="6">
        <f ca="1">IFERROR(INDEX(OFFSET(INDIRECT("v_buffer_hist_hoy!$A$1"),1,MATCH("buh_negociacion",INDIRECT("v_buffer_hist_hoy!$1:$1"),0)-1,100000,1),MATCH(CLEAN(TABLATRANSFERENCIA[[#This Row],[CODIGO]]),OFFSET(INDIRECT("v_buffer_hist_hoy!$A$1"),1,MATCH("buh_codigo",INDIRECT("v_buffer_hist_hoy!$1:$1"),0)-1,100000,1),0)),"")</f>
        <v>0</v>
      </c>
      <c r="AG25" s="6">
        <f ca="1">IFERROR(INDEX(OFFSET(INDIRECT("v_buffer_hist_hoy!$A$1"),1,MATCH("buh_produccion",INDIRECT("v_buffer_hist_hoy!$1:$1"),0)-1,100000,1),MATCH(CLEAN(TABLATRANSFERENCIA[[#This Row],[CODIGO]]),OFFSET(INDIRECT("v_buffer_hist_hoy!$A$1"),1,MATCH("buh_codigo",INDIRECT("v_buffer_hist_hoy!$1:$1"),0)-1,100000,1),0)),"")</f>
        <v>0</v>
      </c>
      <c r="AH25" s="6">
        <f ca="1">IFERROR(INDEX(OFFSET(INDIRECT("v_buffer_hist_hoy!$A$1"),1,MATCH("buh_embarcado",INDIRECT("v_buffer_hist_hoy!$1:$1"),0)-1,100000,1),MATCH(CLEAN(TABLATRANSFERENCIA[[#This Row],[CODIGO]]),OFFSET(INDIRECT("v_buffer_hist_hoy!$A$1"),1,MATCH("buh_codigo",INDIRECT("v_buffer_hist_hoy!$1:$1"),0)-1,100000,1),0)),"")</f>
        <v>0</v>
      </c>
      <c r="AI25" s="6">
        <f ca="1">IFERROR(INDEX(OFFSET(INDIRECT("v_buffer_hist_hoy!$A$1"),1,MATCH("buh_comprometido",INDIRECT("v_buffer_hist_hoy!$1:$1"),0)-1,100000,1),MATCH(CLEAN(TABLATRANSFERENCIA[[#This Row],[CODIGO]]),OFFSET(INDIRECT("v_buffer_hist_hoy!$A$1"),1,MATCH("buh_codigo",INDIRECT("v_buffer_hist_hoy!$1:$1"),0)-1,100000,1),0)),"")</f>
        <v>0</v>
      </c>
      <c r="AJ25" s="6">
        <f ca="1">IFERROR(INDEX(OFFSET(INDIRECT("v_buffer_hist_hoy!$A$1"),1,MATCH("buh_backorder",INDIRECT("v_buffer_hist_hoy!$1:$1"),0)-1,100000,1),MATCH(CLEAN(TABLATRANSFERENCIA[[#This Row],[CODIGO]]),OFFSET(INDIRECT("v_buffer_hist_hoy!$A$1"),1,MATCH("buh_codigo",INDIRECT("v_buffer_hist_hoy!$1:$1"),0)-1,100000,1),0)),"")</f>
        <v>633</v>
      </c>
      <c r="AK25" s="6">
        <f ca="1">IFERROR(INDEX(OFFSET(INDIRECT("v_buffer_hist_hoy!$A$1"),1,MATCH("buh_inventario_proyectado",INDIRECT("v_buffer_hist_hoy!$1:$1"),0)-1,100000,1),MATCH(CLEAN(TABLATRANSFERENCIA[[#This Row],[CODIGO]]),OFFSET(INDIRECT("v_buffer_hist_hoy!$A$1"),1,MATCH("buh_codigo",INDIRECT("v_buffer_hist_hoy!$1:$1"),0)-1,100000,1),0)),"")</f>
        <v>654</v>
      </c>
      <c r="AL25" s="4">
        <f ca="1">IFERROR(INDEX(OFFSET(INDIRECT("v_buffer_hist_hoy!$A$1"),1,MATCH("buh_estado_inventario_proyectado",INDIRECT("v_buffer_hist_hoy!$1:$1"),0)-1,100000,1),MATCH(CLEAN(TABLATRANSFERENCIA[[#This Row],[CODIGO]]),OFFSET(INDIRECT("v_buffer_hist_hoy!$A$1"),1,MATCH("buh_codigo",INDIRECT("v_buffer_hist_hoy!$1:$1"),0)-1,100000,1),0)),"")</f>
        <v>0.18</v>
      </c>
      <c r="AM25" s="6" t="str">
        <f ca="1">IFERROR(INDEX(OFFSET(INDIRECT("v_buffer_hist_hoy!$A$1"),1,MATCH("buh_color_inventario_proyectado",INDIRECT("v_buffer_hist_hoy!$1:$1"),0)-1,100000,1),MATCH(CLEAN(TABLATRANSFERENCIA[[#This Row],[CODIGO]]),OFFSET(INDIRECT("v_buffer_hist_hoy!$A$1"),1,MATCH("buh_codigo",INDIRECT("v_buffer_hist_hoy!$1:$1"),0)-1,100000,1),0)),"")</f>
        <v>V</v>
      </c>
      <c r="AN25" s="6">
        <f ca="1">IFERROR(INDEX(OFFSET(INDIRECT("v_buffer_hist_hoy!$A$1"),1,MATCH("buh_pedido_minimo",INDIRECT("v_buffer_hist_hoy!$1:$1"),0)-1,100000,1),MATCH(CLEAN(TABLATRANSFERENCIA[[#This Row],[CODIGO]]),OFFSET(INDIRECT("v_buffer_hist_hoy!$A$1"),1,MATCH("buh_codigo",INDIRECT("v_buffer_hist_hoy!$1:$1"),0)-1,100000,1),0)),"")</f>
        <v>0</v>
      </c>
      <c r="AO25" s="6">
        <f ca="1">IFERROR(INDEX(OFFSET(INDIRECT("v_buffer_hist_hoy!$A$1"),1,MATCH("buh_pedido_minimo_grupo",INDIRECT("v_buffer_hist_hoy!$1:$1"),0)-1,100000,1),MATCH(CLEAN(TABLATRANSFERENCIA[[#This Row],[CODIGO]]),OFFSET(INDIRECT("v_buffer_hist_hoy!$A$1"),1,MATCH("buh_codigo",INDIRECT("v_buffer_hist_hoy!$1:$1"),0)-1,100000,1),0)),"")</f>
        <v>0</v>
      </c>
      <c r="AP25" s="6">
        <f ca="1">IFERROR(INDEX(OFFSET(INDIRECT("v_buffer_hist_hoy!$A$1"),1,MATCH("buh_unidad_empaque",INDIRECT("v_buffer_hist_hoy!$1:$1"),0)-1,100000,1),MATCH(CLEAN(TABLATRANSFERENCIA[[#This Row],[CODIGO]]),OFFSET(INDIRECT("v_buffer_hist_hoy!$A$1"),1,MATCH("buh_codigo",INDIRECT("v_buffer_hist_hoy!$1:$1"),0)-1,100000,1),0)),"")</f>
        <v>0</v>
      </c>
      <c r="AQ25" s="6">
        <f ca="1">IFERROR(INDEX(OFFSET(INDIRECT("v_buffer_hist_hoy!$A$1"),1,MATCH("buh_pedido_promedio",INDIRECT("v_buffer_hist_hoy!$1:$1"),0)-1,100000,1),MATCH(CLEAN(TABLATRANSFERENCIA[[#This Row],[CODIGO]]),OFFSET(INDIRECT("v_buffer_hist_hoy!$A$1"),1,MATCH("buh_codigo",INDIRECT("v_buffer_hist_hoy!$1:$1"),0)-1,100000,1),0)),"")</f>
        <v>218</v>
      </c>
      <c r="AR25" s="6">
        <f ca="1">IFERROR(INDEX(OFFSET(INDIRECT("v_buffer_hist_hoy!$A$1"),1,MATCH("buh_cobertura_buffer",INDIRECT("v_buffer_hist_hoy!$1:$1"),0)-1,100000,1),MATCH(CLEAN(TABLATRANSFERENCIA[[#This Row],[CODIGO]]),OFFSET(INDIRECT("v_buffer_hist_hoy!$A$1"),1,MATCH("buh_codigo",INDIRECT("v_buffer_hist_hoy!$1:$1"),0)-1,100000,1),0)),"")</f>
        <v>0</v>
      </c>
      <c r="AS25" s="6">
        <f ca="1">IFERROR(INDEX(OFFSET(INDIRECT("v_buffer_hist_hoy!$A$1"),1,MATCH("buh_cobertura_inventario_proyectado",INDIRECT("v_buffer_hist_hoy!$1:$1"),0)-1,100000,1),MATCH(CLEAN(TABLATRANSFERENCIA[[#This Row],[CODIGO]]),OFFSET(INDIRECT("v_buffer_hist_hoy!$A$1"),1,MATCH("buh_codigo",INDIRECT("v_buffer_hist_hoy!$1:$1"),0)-1,100000,1),0)),"")</f>
        <v>0</v>
      </c>
      <c r="AT25" s="6">
        <f ca="1">IFERROR(INDEX(OFFSET(INDIRECT("v_buffer_hist_hoy!$A$1"),1,MATCH("buh_cobertura_pedido_minimo",INDIRECT("v_buffer_hist_hoy!$1:$1"),0)-1,100000,1),MATCH(CLEAN(TABLATRANSFERENCIA[[#This Row],[CODIGO]]),OFFSET(INDIRECT("v_buffer_hist_hoy!$A$1"),1,MATCH("buh_codigo",INDIRECT("v_buffer_hist_hoy!$1:$1"),0)-1,100000,1),0)),"")</f>
        <v>0</v>
      </c>
      <c r="AU25" s="6">
        <f ca="1">IFERROR(INDEX(OFFSET(INDIRECT("v_buffer_hist_hoy!$A$1"),1,MATCH("buh_dias_desabastecimiento",INDIRECT("v_buffer_hist_hoy!$1:$1"),0)-1,100000,1),MATCH(CLEAN(TABLATRANSFERENCIA[[#This Row],[CODIGO]]),OFFSET(INDIRECT("v_buffer_hist_hoy!$A$1"),1,MATCH("buh_codigo",INDIRECT("v_buffer_hist_hoy!$1:$1"),0)-1,100000,1),0)),"")</f>
        <v>2</v>
      </c>
      <c r="AV25" s="6">
        <f t="array" ref="AV25">IFERROR(INDEX(Datos_Consumo[CANTIDAD],MATCH(TABLATRANSFERENCIA[[#This Row],[CODIGO]]&amp;TABLATRANSFERENCIA[[#Headers],[Columna1]],Datos_Consumo[CODIGO]&amp;Datos_Consumo[FECHA_FORMATO],0)),0)</f>
        <v>0</v>
      </c>
      <c r="AW25" s="6">
        <f t="array" ref="AW25">IFERROR(INDEX(Datos_Consumo[CANTIDAD],MATCH(TABLATRANSFERENCIA[[#This Row],[CODIGO]]&amp;TABLATRANSFERENCIA[[#Headers],[Columna2]],Datos_Consumo[CODIGO]&amp;Datos_Consumo[FECHA_FORMATO],0)),0)</f>
        <v>0</v>
      </c>
      <c r="AX25" s="6">
        <f t="array" ref="AX25">IFERROR(INDEX(Datos_Consumo[CANTIDAD],MATCH(TABLATRANSFERENCIA[[#This Row],[CODIGO]]&amp;TABLATRANSFERENCIA[[#Headers],[Columna3]],Datos_Consumo[CODIGO]&amp;Datos_Consumo[FECHA_FORMATO],0)),0)</f>
        <v>0</v>
      </c>
      <c r="AY25" s="6">
        <f t="array" ref="AY25">IFERROR(INDEX(Datos_Consumo[CANTIDAD],MATCH(TABLATRANSFERENCIA[[#This Row],[CODIGO]]&amp;TABLATRANSFERENCIA[[#Headers],[Columna4]],Datos_Consumo[CODIGO]&amp;Datos_Consumo[FECHA_FORMATO],0)),0)</f>
        <v>0</v>
      </c>
      <c r="AZ25" s="6">
        <f t="array" ref="AZ25">IFERROR(INDEX(Datos_Consumo[CANTIDAD],MATCH(TABLATRANSFERENCIA[[#This Row],[CODIGO]]&amp;TABLATRANSFERENCIA[[#Headers],[Columna5]],Datos_Consumo[CODIGO]&amp;Datos_Consumo[FECHA_FORMATO],0)),0)</f>
        <v>0</v>
      </c>
      <c r="BA25" s="6">
        <f t="array" ref="BA25">IFERROR(INDEX(Datos_Consumo[CANTIDAD],MATCH(TABLATRANSFERENCIA[[#This Row],[CODIGO]]&amp;TABLATRANSFERENCIA[[#Headers],[Columna6]],Datos_Consumo[CODIGO]&amp;Datos_Consumo[FECHA_FORMATO],0)),0)</f>
        <v>0</v>
      </c>
      <c r="BB25" s="56">
        <f ca="1">IFERROR(INDEX(OFFSET(INDIRECT("v_buffer_hist_hoy!$A$1"),1,MATCH("buh_ultima_transferencia_ini",INDIRECT("v_buffer_hist_hoy!$1:$1"),0)-1,100000,1),MATCH(CLEAN(TABLATRANSFERENCIA[[#This Row],[CODIGO]]),OFFSET(INDIRECT("v_buffer_hist_hoy!$A$1"),1,MATCH("buh_codigo",INDIRECT("v_buffer_hist_hoy!$1:$1"),0)-1,100000,1),0)),"")</f>
        <v>0</v>
      </c>
      <c r="BC25" s="56">
        <f ca="1">IFERROR(INDEX(OFFSET(INDIRECT("v_buffer_hist_hoy!$A$1"),1,MATCH("buh_ultima_transferencia_fin",INDIRECT("v_buffer_hist_hoy!$1:$1"),0)-1,100000,1),MATCH(CLEAN(TABLATRANSFERENCIA[[#This Row],[CODIGO]]),OFFSET(INDIRECT("v_buffer_hist_hoy!$A$1"),1,MATCH("buh_codigo",INDIRECT("v_buffer_hist_hoy!$1:$1"),0)-1,100000,1),0)),"")</f>
        <v>0</v>
      </c>
      <c r="BD25" s="50" t="s">
        <v>7731</v>
      </c>
      <c r="BE25" s="55"/>
      <c r="BF25" s="51"/>
      <c r="BG25" s="51" t="str">
        <f>IF(RIGHT(TABLATRANSFERENCIA[[#Headers],[Emb1]],1)*1&lt;=TABLATRANSFERENCIA[[#This Row],[EMBARQUES]],IF(ISBLANK(TABLATRANSFERENCIA[[#This Row],[EMBARQUES]]),TABLATRANSFERENCIA[[#This Row],[REQUERIM]],ROUND(TABLATRANSFERENCIA[[#This Row],[REQUERIM]]/TABLATRANSFERENCIA[[#This Row],[EMBARQUES]],0)),TABLATRANSFERENCIA[[#This Row],[REQUERIM]])</f>
        <v>288</v>
      </c>
      <c r="BH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5" s="51"/>
      <c r="BM25" s="46">
        <f ca="1">IFERROR(TABLATRANSFERENCIA[[#This Row],[REQUERIM]]/TABLATRANSFERENCIA[[#This Row],[PEDIDO PROMEDIO]],0)</f>
        <v>1.3211009174311927</v>
      </c>
      <c r="BN25" s="51"/>
      <c r="BO25" s="59"/>
      <c r="BP25" s="3" t="str">
        <f>IF(TABLATRANSFERENCIA[[#This Row],[RECIBIDO]]&lt;&gt;"",0,IF(TABLATRANSFERENCIA[[#This Row],[DESPACHO]]&lt;&gt;"",TABLATRANSFERENCIA[[#This Row],[DESPACHO]],TABLATRANSFERENCIA[[#This Row],[REQUERIM]]))</f>
        <v>288</v>
      </c>
      <c r="BQ25" s="50"/>
      <c r="BR25" s="50"/>
      <c r="BS25" s="50" t="str">
        <f t="shared" si="0"/>
        <v>N</v>
      </c>
      <c r="BT25" s="51">
        <f t="array" aca="1" ref="BT25" ca="1">IF(SUM(--(TABLATRANSFERENCIA[[#This Row],[CODIGO GENERICO]]=TABLATRANSFERENCIA[CODIGO GENERICO])*TABLATRANSFERENCIA[REQUERIM])&lt;TABLATRANSFERENCIA[[#This Row],[PEDIDO MIN GRUPO]],1,0)</f>
        <v>0</v>
      </c>
      <c r="BU2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5" s="51">
        <f ca="1">IFERROR(INDEX(OFFSET(INDIRECT("v_buffer_hist_hoy!$A$1"),1,MATCH("buh_zona_amarilla",INDIRECT("v_buffer_hist_hoy!$1:$1"),0)-1,100000,1),MATCH(CLEAN(TABLATRANSFERENCIA[[#This Row],[CODIGO]]),OFFSET(INDIRECT("v_buffer_hist_hoy!$A$1"),1,MATCH("buh_codigo",INDIRECT("v_buffer_hist_hoy!$1:$1"),0)-1,100000,1),0)),"")</f>
        <v>532</v>
      </c>
      <c r="BW25" s="51">
        <f ca="1">IFERROR(INDEX(OFFSET(INDIRECT("v_buffer_hist_hoy!$A$1"),1,MATCH("buh_zona_roja",INDIRECT("v_buffer_hist_hoy!$1:$1"),0)-1,100000,1),MATCH(CLEAN(TABLATRANSFERENCIA[[#This Row],[CODIGO]]),OFFSET(INDIRECT("v_buffer_hist_hoy!$A$1"),1,MATCH("buh_codigo",INDIRECT("v_buffer_hist_hoy!$1:$1"),0)-1,100000,1),0)),"")</f>
        <v>264</v>
      </c>
    </row>
    <row r="26" spans="1:75" hidden="1" x14ac:dyDescent="0.25">
      <c r="A26" s="54" t="s">
        <v>1502</v>
      </c>
      <c r="B26" s="3" t="str">
        <f ca="1">IFERROR(INDEX(OFFSET(INDIRECT("v_buffer_hist_hoy!$A$1"),1,MATCH("pro_descripcion",INDIRECT("v_buffer_hist_hoy!$1:$1"),0)-1,100000,1),MATCH(CLEAN(TABLATRANSFERENCIA[[#This Row],[CODIGO]]),OFFSET(INDIRECT("v_buffer_hist_hoy!$A$1"),1,MATCH("buh_codigo",INDIRECT("v_buffer_hist_hoy!$1:$1"),0)-1,100000,1),0)),"")</f>
        <v>TUERCA DE CUCHILLA SRM3605 SRM4605</v>
      </c>
      <c r="C26" s="3" t="str">
        <f ca="1">IFERROR(INDEX(OFFSET(INDIRECT("v_buffer_hist_hoy!$A$1"),1,MATCH("buh_codigo_generico",INDIRECT("v_buffer_hist_hoy!$1:$1"),0)-1,100000,1),MATCH(CLEAN(TABLATRANSFERENCIA[[#This Row],[CODIGO]]),OFFSET(INDIRECT("v_buffer_hist_hoy!$A$1"),1,MATCH("buh_codigo",INDIRECT("v_buffer_hist_hoy!$1:$1"),0)-1,100000,1),0)),"")</f>
        <v>0</v>
      </c>
      <c r="D26" s="3" t="str">
        <f ca="1">IFERROR(INDEX(OFFSET(INDIRECT("v_buffer_hist_hoy!$A$1"),1,MATCH("buh_codigo_vinculado",INDIRECT("v_buffer_hist_hoy!$1:$1"),0)-1,100000,1),MATCH(CLEAN(TABLATRANSFERENCIA[[#This Row],[CODIGO]]),OFFSET(INDIRECT("v_buffer_hist_hoy!$A$1"),1,MATCH("buh_codigo",INDIRECT("v_buffer_hist_hoy!$1:$1"),0)-1,100000,1),0)),"")</f>
        <v>EC-61032052130</v>
      </c>
      <c r="E26" s="3" t="str">
        <f ca="1">IFERROR(INDEX(OFFSET(INDIRECT("v_buffer_hist_hoy!$A$1"),1,MATCH("pro_linea",INDIRECT("v_buffer_hist_hoy!$1:$1"),0)-1,100000,1),MATCH(CLEAN(TABLATRANSFERENCIA[[#This Row],[CODIGO]]),OFFSET(INDIRECT("v_buffer_hist_hoy!$A$1"),1,MATCH("buh_codigo",INDIRECT("v_buffer_hist_hoy!$1:$1"),0)-1,100000,1),0)),"")</f>
        <v>AGROFORESTAL</v>
      </c>
      <c r="F26" s="3">
        <f ca="1">IFERROR(INDEX(OFFSET(INDIRECT("v_buffer_hist_hoy!$A$1"),1,MATCH("pro_sublinea",INDIRECT("v_buffer_hist_hoy!$1:$1"),0)-1,100000,1),MATCH(CLEAN(TABLATRANSFERENCIA[[#This Row],[CODIGO]]),OFFSET(INDIRECT("v_buffer_hist_hoy!$A$1"),1,MATCH("buh_codigo",INDIRECT("v_buffer_hist_hoy!$1:$1"),0)-1,100000,1),0)),"")</f>
        <v>0</v>
      </c>
      <c r="G26" s="3" t="str">
        <f ca="1">IFERROR(INDEX(OFFSET(INDIRECT("v_buffer_hist_hoy!$A$1"),1,MATCH("pro_grupo",INDIRECT("v_buffer_hist_hoy!$1:$1"),0)-1,100000,1),MATCH(CLEAN(TABLATRANSFERENCIA[[#This Row],[CODIGO]]),OFFSET(INDIRECT("v_buffer_hist_hoy!$A$1"),1,MATCH("buh_codigo",INDIRECT("v_buffer_hist_hoy!$1:$1"),0)-1,100000,1),0)),"")</f>
        <v>REPUESTOS DESMALEZADORAS</v>
      </c>
      <c r="H26" s="3">
        <f ca="1">IFERROR(INDEX(OFFSET(INDIRECT("v_buffer_hist_hoy!$A$1"),1,MATCH("pro_familia",INDIRECT("v_buffer_hist_hoy!$1:$1"),0)-1,100000,1),MATCH(CLEAN(TABLATRANSFERENCIA[[#This Row],[CODIGO]]),OFFSET(INDIRECT("v_buffer_hist_hoy!$A$1"),1,MATCH("buh_codigo",INDIRECT("v_buffer_hist_hoy!$1:$1"),0)-1,100000,1),0)),"")</f>
        <v>0</v>
      </c>
      <c r="I26" s="3">
        <f ca="1">IFERROR(INDEX(OFFSET(INDIRECT("v_buffer_hist_hoy!$A$1"),1,MATCH("pro_subfamilia",INDIRECT("v_buffer_hist_hoy!$1:$1"),0)-1,100000,1),MATCH(CLEAN(TABLATRANSFERENCIA[[#This Row],[CODIGO]]),OFFSET(INDIRECT("v_buffer_hist_hoy!$A$1"),1,MATCH("buh_codigo",INDIRECT("v_buffer_hist_hoy!$1:$1"),0)-1,100000,1),0)),"")</f>
        <v>0</v>
      </c>
      <c r="J2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6" s="3">
        <f ca="1">IFERROR(INDEX(OFFSET(INDIRECT("v_buffer_hist_hoy!$A$1"),1,MATCH("pro_tipo",INDIRECT("v_buffer_hist_hoy!$1:$1"),0)-1,100000,1),MATCH(CLEAN(TABLATRANSFERENCIA[[#This Row],[CODIGO]]),OFFSET(INDIRECT("v_buffer_hist_hoy!$A$1"),1,MATCH("buh_codigo",INDIRECT("v_buffer_hist_hoy!$1:$1"),0)-1,100000,1),0)),"")</f>
        <v>0</v>
      </c>
      <c r="L26" s="3" t="str">
        <f ca="1">IFERROR(INDEX(OFFSET(INDIRECT("v_buffer_hist_hoy!$A$1"),1,MATCH("pro_marca",INDIRECT("v_buffer_hist_hoy!$1:$1"),0)-1,100000,1),MATCH(CLEAN(TABLATRANSFERENCIA[[#This Row],[CODIGO]]),OFFSET(INDIRECT("v_buffer_hist_hoy!$A$1"),1,MATCH("buh_codigo",INDIRECT("v_buffer_hist_hoy!$1:$1"),0)-1,100000,1),0)),"")</f>
        <v>ECHO</v>
      </c>
      <c r="M26" s="3">
        <f ca="1">IFERROR(INDEX(OFFSET(INDIRECT("v_buffer_hist_hoy!$A$1"),1,MATCH("pro_modelo",INDIRECT("v_buffer_hist_hoy!$1:$1"),0)-1,100000,1),MATCH(CLEAN(TABLATRANSFERENCIA[[#This Row],[CODIGO]]),OFFSET(INDIRECT("v_buffer_hist_hoy!$A$1"),1,MATCH("buh_codigo",INDIRECT("v_buffer_hist_hoy!$1:$1"),0)-1,100000,1),0)),"")</f>
        <v>0</v>
      </c>
      <c r="N26" s="3">
        <f ca="1">IFERROR(INDEX(OFFSET(INDIRECT("v_buffer_hist_hoy!$A$1"),1,MATCH("pro_cat_management",INDIRECT("v_buffer_hist_hoy!$1:$1"),0)-1,100000,1),MATCH(CLEAN(TABLATRANSFERENCIA[[#This Row],[CODIGO]]),OFFSET(INDIRECT("v_buffer_hist_hoy!$A$1"),1,MATCH("buh_codigo",INDIRECT("v_buffer_hist_hoy!$1:$1"),0)-1,100000,1),0)),"")</f>
        <v>0</v>
      </c>
      <c r="O26" s="5" t="str">
        <f ca="1">IFERROR(INDEX(OFFSET(INDIRECT("v_buffer_hist_hoy!$A$1"),1,MATCH("buh_estatus",INDIRECT("v_buffer_hist_hoy!$1:$1"),0)-1,100000,1),MATCH(CLEAN(TABLATRANSFERENCIA[[#This Row],[CODIGO]]),OFFSET(INDIRECT("v_buffer_hist_hoy!$A$1"),1,MATCH("buh_codigo",INDIRECT("v_buffer_hist_hoy!$1:$1"),0)-1,100000,1),0)),"")</f>
        <v>0</v>
      </c>
      <c r="P26" s="5">
        <f ca="1">IFERROR(INDEX(OFFSET(INDIRECT("v_buffer_hist_hoy!$A$1"),1,MATCH("buh_ctv",INDIRECT("v_buffer_hist_hoy!$1:$1"),0)-1,100000,1),MATCH(CLEAN(TABLATRANSFERENCIA[[#This Row],[CODIGO]]),OFFSET(INDIRECT("v_buffer_hist_hoy!$A$1"),1,MATCH("buh_codigo",INDIRECT("v_buffer_hist_hoy!$1:$1"),0)-1,100000,1),0)),"")</f>
        <v>0.3</v>
      </c>
      <c r="Q26" s="5">
        <f ca="1">IFERROR(INDEX(OFFSET(INDIRECT("v_buffer_hist_hoy!$A$1"),1,MATCH("buh_pv",INDIRECT("v_buffer_hist_hoy!$1:$1"),0)-1,100000,1),MATCH(CLEAN(TABLATRANSFERENCIA[[#This Row],[CODIGO]]),OFFSET(INDIRECT("v_buffer_hist_hoy!$A$1"),1,MATCH("buh_codigo",INDIRECT("v_buffer_hist_hoy!$1:$1"),0)-1,100000,1),0)),"")</f>
        <v>1.5</v>
      </c>
      <c r="R26" s="46">
        <f ca="1">IFERROR(INDEX(OFFSET(INDIRECT("v_buffer_hist_hoy!$A$1"),1,MATCH("buh_roi_pasado",INDIRECT("v_buffer_hist_hoy!$1:$1"),0)-1,100000,1),MATCH(CLEAN(TABLATRANSFERENCIA[[#This Row],[CODIGO]]),OFFSET(INDIRECT("v_buffer_hist_hoy!$A$1"),1,MATCH("buh_codigo",INDIRECT("v_buffer_hist_hoy!$1:$1"),0)-1,100000,1),0)),"")</f>
        <v>0</v>
      </c>
      <c r="S26" s="46">
        <f ca="1">IFERROR(INDEX(OFFSET(INDIRECT("v_buffer_hist_hoy!$A$1"),1,MATCH("buh_roi_proyectado",INDIRECT("v_buffer_hist_hoy!$1:$1"),0)-1,100000,1),MATCH(CLEAN(TABLATRANSFERENCIA[[#This Row],[CODIGO]]),OFFSET(INDIRECT("v_buffer_hist_hoy!$A$1"),1,MATCH("buh_codigo",INDIRECT("v_buffer_hist_hoy!$1:$1"),0)-1,100000,1),0)),"")</f>
        <v>17.45</v>
      </c>
      <c r="T26" s="46">
        <f ca="1">IFERROR(INDEX(OFFSET(INDIRECT("v_buffer_hist_hoy!$A$1"),1,MATCH("buh_velocity",INDIRECT("v_buffer_hist_hoy!$1:$1"),0)-1,100000,1),MATCH(CLEAN(TABLATRANSFERENCIA[[#This Row],[CODIGO]]),OFFSET(INDIRECT("v_buffer_hist_hoy!$A$1"),1,MATCH("buh_codigo",INDIRECT("v_buffer_hist_hoy!$1:$1"),0)-1,100000,1),0)),"")</f>
        <v>0</v>
      </c>
      <c r="U26" s="46">
        <f ca="1">IFERROR(INDEX(OFFSET(INDIRECT("v_buffer_hist_hoy!$A$1"),1,MATCH("buh_nivel_servicio",INDIRECT("v_buffer_hist_hoy!$1:$1"),0)-1,100000,1),MATCH(CLEAN(TABLATRANSFERENCIA[[#This Row],[CODIGO]]),OFFSET(INDIRECT("v_buffer_hist_hoy!$A$1"),1,MATCH("buh_codigo",INDIRECT("v_buffer_hist_hoy!$1:$1"),0)-1,100000,1),0)),"")</f>
        <v>1</v>
      </c>
      <c r="V26" s="49" t="str">
        <f ca="1">IFERROR(INDEX(OFFSET(INDIRECT("v_buffer_hist_hoy!$A$1"),1,MATCH("pro_nombre",INDIRECT("v_buffer_hist_hoy!$1:$1"),0)-1,100000,1),MATCH(CLEAN(TABLATRANSFERENCIA[[#This Row],[CODIGO]]),OFFSET(INDIRECT("v_buffer_hist_hoy!$A$1"),1,MATCH("buh_codigo",INDIRECT("v_buffer_hist_hoy!$1:$1"),0)-1,100000,1),0)),"")</f>
        <v>Echo</v>
      </c>
      <c r="W26" s="49" t="str">
        <f ca="1">IFERROR(INDEX(OFFSET(INDIRECT("v_buffer_hist_hoy!$A$1"),1,MATCH("pre_nombre",INDIRECT("v_buffer_hist_hoy!$1:$1"),0)-1,100000,1),MATCH(CLEAN(TABLATRANSFERENCIA[[#This Row],[CODIGO]]),OFFSET(INDIRECT("v_buffer_hist_hoy!$A$1"),1,MATCH("buh_codigo",INDIRECT("v_buffer_hist_hoy!$1:$1"),0)-1,100000,1),0)),"")</f>
        <v>USA</v>
      </c>
      <c r="X26" s="51">
        <f ca="1">IFERROR(INDEX(OFFSET(INDIRECT("v_buffer_hist_hoy!$A$1"),1,MATCH("buh_tiempo_suministro",INDIRECT("v_buffer_hist_hoy!$1:$1"),0)-1,100000,1),MATCH(CLEAN(TABLATRANSFERENCIA[[#This Row],[CODIGO]]),OFFSET(INDIRECT("v_buffer_hist_hoy!$A$1"),1,MATCH("buh_codigo",INDIRECT("v_buffer_hist_hoy!$1:$1"),0)-1,100000,1),0)),"")</f>
        <v>8</v>
      </c>
      <c r="Y26" s="51">
        <f ca="1">IFERROR(INDEX(OFFSET(INDIRECT("v_buffer_hist_hoy!$A$1"),1,MATCH("buh_frecuencia_reposicion",INDIRECT("v_buffer_hist_hoy!$1:$1"),0)-1,100000,1),MATCH(CLEAN(TABLATRANSFERENCIA[[#This Row],[CODIGO]]),OFFSET(INDIRECT("v_buffer_hist_hoy!$A$1"),1,MATCH("buh_codigo",INDIRECT("v_buffer_hist_hoy!$1:$1"),0)-1,100000,1),0)),"")</f>
        <v>3</v>
      </c>
      <c r="Z26" s="6">
        <f ca="1">IFERROR(INDEX(OFFSET(INDIRECT("v_buffer_hist_hoy!$A$1"),1,MATCH("buh_buffer_actual",INDIRECT("v_buffer_hist_hoy!$1:$1"),0)-1,100000,1),MATCH(CLEAN(TABLATRANSFERENCIA[[#This Row],[CODIGO]]),OFFSET(INDIRECT("v_buffer_hist_hoy!$A$1"),1,MATCH("buh_codigo",INDIRECT("v_buffer_hist_hoy!$1:$1"),0)-1,100000,1),0)),"")</f>
        <v>84</v>
      </c>
      <c r="AA26" s="6">
        <f ca="1">IFERROR(INDEX(OFFSET(INDIRECT("v_buffer_hist_hoy!$A$1"),1,MATCH("buh_inventario_proveedor",INDIRECT("v_buffer_hist_hoy!$1:$1"),0)-1,100000,1),MATCH(CLEAN(TABLATRANSFERENCIA[[#This Row],[CODIGO]]),OFFSET(INDIRECT("v_buffer_hist_hoy!$A$1"),1,MATCH("buh_codigo",INDIRECT("v_buffer_hist_hoy!$1:$1"),0)-1,100000,1),0)),"")</f>
        <v>1000000000</v>
      </c>
      <c r="AB26" s="6">
        <f ca="1">IFERROR(INDEX(OFFSET(INDIRECT("v_buffer_hist_hoy!$A$1"),1,MATCH("buh_inventario_fisico",INDIRECT("v_buffer_hist_hoy!$1:$1"),0)-1,100000,1),MATCH(CLEAN(TABLATRANSFERENCIA[[#This Row],[CODIGO]]),OFFSET(INDIRECT("v_buffer_hist_hoy!$A$1"),1,MATCH("buh_codigo",INDIRECT("v_buffer_hist_hoy!$1:$1"),0)-1,100000,1),0)),"")</f>
        <v>17</v>
      </c>
      <c r="AC26" s="4">
        <f ca="1">IFERROR(INDEX(OFFSET(INDIRECT("v_buffer_hist_hoy!$A$1"),1,MATCH("buh_estado_inventario_fisico",INDIRECT("v_buffer_hist_hoy!$1:$1"),0)-1,100000,1),MATCH(CLEAN(TABLATRANSFERENCIA[[#This Row],[CODIGO]]),OFFSET(INDIRECT("v_buffer_hist_hoy!$A$1"),1,MATCH("buh_codigo",INDIRECT("v_buffer_hist_hoy!$1:$1"),0)-1,100000,1),0)),"")</f>
        <v>0.8</v>
      </c>
      <c r="AD26" s="6" t="str">
        <f ca="1">IFERROR(INDEX(OFFSET(INDIRECT("v_buffer_hist_hoy!$A$1"),1,MATCH("buh_color_inventario_fisico",INDIRECT("v_buffer_hist_hoy!$1:$1"),0)-1,100000,1),MATCH(CLEAN(TABLATRANSFERENCIA[[#This Row],[CODIGO]]),OFFSET(INDIRECT("v_buffer_hist_hoy!$A$1"),1,MATCH("buh_codigo",INDIRECT("v_buffer_hist_hoy!$1:$1"),0)-1,100000,1),0)),"")</f>
        <v>R</v>
      </c>
      <c r="AE26" s="6">
        <f ca="1">IFERROR(INDEX(OFFSET(INDIRECT("v_buffer_hist_hoy!$A$1"),1,MATCH("buh_transito",INDIRECT("v_buffer_hist_hoy!$1:$1"),0)-1,100000,1),MATCH(CLEAN(TABLATRANSFERENCIA[[#This Row],[CODIGO]]),OFFSET(INDIRECT("v_buffer_hist_hoy!$A$1"),1,MATCH("buh_codigo",INDIRECT("v_buffer_hist_hoy!$1:$1"),0)-1,100000,1),0)),"")</f>
        <v>0</v>
      </c>
      <c r="AF26" s="6">
        <f ca="1">IFERROR(INDEX(OFFSET(INDIRECT("v_buffer_hist_hoy!$A$1"),1,MATCH("buh_negociacion",INDIRECT("v_buffer_hist_hoy!$1:$1"),0)-1,100000,1),MATCH(CLEAN(TABLATRANSFERENCIA[[#This Row],[CODIGO]]),OFFSET(INDIRECT("v_buffer_hist_hoy!$A$1"),1,MATCH("buh_codigo",INDIRECT("v_buffer_hist_hoy!$1:$1"),0)-1,100000,1),0)),"")</f>
        <v>0</v>
      </c>
      <c r="AG26" s="6">
        <f ca="1">IFERROR(INDEX(OFFSET(INDIRECT("v_buffer_hist_hoy!$A$1"),1,MATCH("buh_produccion",INDIRECT("v_buffer_hist_hoy!$1:$1"),0)-1,100000,1),MATCH(CLEAN(TABLATRANSFERENCIA[[#This Row],[CODIGO]]),OFFSET(INDIRECT("v_buffer_hist_hoy!$A$1"),1,MATCH("buh_codigo",INDIRECT("v_buffer_hist_hoy!$1:$1"),0)-1,100000,1),0)),"")</f>
        <v>0</v>
      </c>
      <c r="AH26" s="6">
        <f ca="1">IFERROR(INDEX(OFFSET(INDIRECT("v_buffer_hist_hoy!$A$1"),1,MATCH("buh_embarcado",INDIRECT("v_buffer_hist_hoy!$1:$1"),0)-1,100000,1),MATCH(CLEAN(TABLATRANSFERENCIA[[#This Row],[CODIGO]]),OFFSET(INDIRECT("v_buffer_hist_hoy!$A$1"),1,MATCH("buh_codigo",INDIRECT("v_buffer_hist_hoy!$1:$1"),0)-1,100000,1),0)),"")</f>
        <v>0</v>
      </c>
      <c r="AI26" s="6">
        <f ca="1">IFERROR(INDEX(OFFSET(INDIRECT("v_buffer_hist_hoy!$A$1"),1,MATCH("buh_comprometido",INDIRECT("v_buffer_hist_hoy!$1:$1"),0)-1,100000,1),MATCH(CLEAN(TABLATRANSFERENCIA[[#This Row],[CODIGO]]),OFFSET(INDIRECT("v_buffer_hist_hoy!$A$1"),1,MATCH("buh_codigo",INDIRECT("v_buffer_hist_hoy!$1:$1"),0)-1,100000,1),0)),"")</f>
        <v>0</v>
      </c>
      <c r="AJ26" s="6">
        <f ca="1">IFERROR(INDEX(OFFSET(INDIRECT("v_buffer_hist_hoy!$A$1"),1,MATCH("buh_backorder",INDIRECT("v_buffer_hist_hoy!$1:$1"),0)-1,100000,1),MATCH(CLEAN(TABLATRANSFERENCIA[[#This Row],[CODIGO]]),OFFSET(INDIRECT("v_buffer_hist_hoy!$A$1"),1,MATCH("buh_codigo",INDIRECT("v_buffer_hist_hoy!$1:$1"),0)-1,100000,1),0)),"")</f>
        <v>38</v>
      </c>
      <c r="AK26" s="6">
        <f ca="1">IFERROR(INDEX(OFFSET(INDIRECT("v_buffer_hist_hoy!$A$1"),1,MATCH("buh_inventario_proyectado",INDIRECT("v_buffer_hist_hoy!$1:$1"),0)-1,100000,1),MATCH(CLEAN(TABLATRANSFERENCIA[[#This Row],[CODIGO]]),OFFSET(INDIRECT("v_buffer_hist_hoy!$A$1"),1,MATCH("buh_codigo",INDIRECT("v_buffer_hist_hoy!$1:$1"),0)-1,100000,1),0)),"")</f>
        <v>55</v>
      </c>
      <c r="AL26" s="4">
        <f ca="1">IFERROR(INDEX(OFFSET(INDIRECT("v_buffer_hist_hoy!$A$1"),1,MATCH("buh_estado_inventario_proyectado",INDIRECT("v_buffer_hist_hoy!$1:$1"),0)-1,100000,1),MATCH(CLEAN(TABLATRANSFERENCIA[[#This Row],[CODIGO]]),OFFSET(INDIRECT("v_buffer_hist_hoy!$A$1"),1,MATCH("buh_codigo",INDIRECT("v_buffer_hist_hoy!$1:$1"),0)-1,100000,1),0)),"")</f>
        <v>0.35</v>
      </c>
      <c r="AM26" s="6" t="str">
        <f ca="1">IFERROR(INDEX(OFFSET(INDIRECT("v_buffer_hist_hoy!$A$1"),1,MATCH("buh_color_inventario_proyectado",INDIRECT("v_buffer_hist_hoy!$1:$1"),0)-1,100000,1),MATCH(CLEAN(TABLATRANSFERENCIA[[#This Row],[CODIGO]]),OFFSET(INDIRECT("v_buffer_hist_hoy!$A$1"),1,MATCH("buh_codigo",INDIRECT("v_buffer_hist_hoy!$1:$1"),0)-1,100000,1),0)),"")</f>
        <v>A</v>
      </c>
      <c r="AN26" s="6">
        <f ca="1">IFERROR(INDEX(OFFSET(INDIRECT("v_buffer_hist_hoy!$A$1"),1,MATCH("buh_pedido_minimo",INDIRECT("v_buffer_hist_hoy!$1:$1"),0)-1,100000,1),MATCH(CLEAN(TABLATRANSFERENCIA[[#This Row],[CODIGO]]),OFFSET(INDIRECT("v_buffer_hist_hoy!$A$1"),1,MATCH("buh_codigo",INDIRECT("v_buffer_hist_hoy!$1:$1"),0)-1,100000,1),0)),"")</f>
        <v>0</v>
      </c>
      <c r="AO26" s="6">
        <f ca="1">IFERROR(INDEX(OFFSET(INDIRECT("v_buffer_hist_hoy!$A$1"),1,MATCH("buh_pedido_minimo_grupo",INDIRECT("v_buffer_hist_hoy!$1:$1"),0)-1,100000,1),MATCH(CLEAN(TABLATRANSFERENCIA[[#This Row],[CODIGO]]),OFFSET(INDIRECT("v_buffer_hist_hoy!$A$1"),1,MATCH("buh_codigo",INDIRECT("v_buffer_hist_hoy!$1:$1"),0)-1,100000,1),0)),"")</f>
        <v>0</v>
      </c>
      <c r="AP26" s="6">
        <f ca="1">IFERROR(INDEX(OFFSET(INDIRECT("v_buffer_hist_hoy!$A$1"),1,MATCH("buh_unidad_empaque",INDIRECT("v_buffer_hist_hoy!$1:$1"),0)-1,100000,1),MATCH(CLEAN(TABLATRANSFERENCIA[[#This Row],[CODIGO]]),OFFSET(INDIRECT("v_buffer_hist_hoy!$A$1"),1,MATCH("buh_codigo",INDIRECT("v_buffer_hist_hoy!$1:$1"),0)-1,100000,1),0)),"")</f>
        <v>5</v>
      </c>
      <c r="AQ26" s="6">
        <f ca="1">IFERROR(INDEX(OFFSET(INDIRECT("v_buffer_hist_hoy!$A$1"),1,MATCH("buh_pedido_promedio",INDIRECT("v_buffer_hist_hoy!$1:$1"),0)-1,100000,1),MATCH(CLEAN(TABLATRANSFERENCIA[[#This Row],[CODIGO]]),OFFSET(INDIRECT("v_buffer_hist_hoy!$A$1"),1,MATCH("buh_codigo",INDIRECT("v_buffer_hist_hoy!$1:$1"),0)-1,100000,1),0)),"")</f>
        <v>23</v>
      </c>
      <c r="AR26" s="6">
        <f ca="1">IFERROR(INDEX(OFFSET(INDIRECT("v_buffer_hist_hoy!$A$1"),1,MATCH("buh_cobertura_buffer",INDIRECT("v_buffer_hist_hoy!$1:$1"),0)-1,100000,1),MATCH(CLEAN(TABLATRANSFERENCIA[[#This Row],[CODIGO]]),OFFSET(INDIRECT("v_buffer_hist_hoy!$A$1"),1,MATCH("buh_codigo",INDIRECT("v_buffer_hist_hoy!$1:$1"),0)-1,100000,1),0)),"")</f>
        <v>0</v>
      </c>
      <c r="AS26" s="6">
        <f ca="1">IFERROR(INDEX(OFFSET(INDIRECT("v_buffer_hist_hoy!$A$1"),1,MATCH("buh_cobertura_inventario_proyectado",INDIRECT("v_buffer_hist_hoy!$1:$1"),0)-1,100000,1),MATCH(CLEAN(TABLATRANSFERENCIA[[#This Row],[CODIGO]]),OFFSET(INDIRECT("v_buffer_hist_hoy!$A$1"),1,MATCH("buh_codigo",INDIRECT("v_buffer_hist_hoy!$1:$1"),0)-1,100000,1),0)),"")</f>
        <v>0</v>
      </c>
      <c r="AT26" s="6">
        <f ca="1">IFERROR(INDEX(OFFSET(INDIRECT("v_buffer_hist_hoy!$A$1"),1,MATCH("buh_cobertura_pedido_minimo",INDIRECT("v_buffer_hist_hoy!$1:$1"),0)-1,100000,1),MATCH(CLEAN(TABLATRANSFERENCIA[[#This Row],[CODIGO]]),OFFSET(INDIRECT("v_buffer_hist_hoy!$A$1"),1,MATCH("buh_codigo",INDIRECT("v_buffer_hist_hoy!$1:$1"),0)-1,100000,1),0)),"")</f>
        <v>0</v>
      </c>
      <c r="AU26" s="6">
        <f ca="1">IFERROR(INDEX(OFFSET(INDIRECT("v_buffer_hist_hoy!$A$1"),1,MATCH("buh_dias_desabastecimiento",INDIRECT("v_buffer_hist_hoy!$1:$1"),0)-1,100000,1),MATCH(CLEAN(TABLATRANSFERENCIA[[#This Row],[CODIGO]]),OFFSET(INDIRECT("v_buffer_hist_hoy!$A$1"),1,MATCH("buh_codigo",INDIRECT("v_buffer_hist_hoy!$1:$1"),0)-1,100000,1),0)),"")</f>
        <v>0</v>
      </c>
      <c r="AV26" s="6">
        <f t="array" ref="AV26">IFERROR(INDEX(Datos_Consumo[CANTIDAD],MATCH(TABLATRANSFERENCIA[[#This Row],[CODIGO]]&amp;TABLATRANSFERENCIA[[#Headers],[Columna1]],Datos_Consumo[CODIGO]&amp;Datos_Consumo[FECHA_FORMATO],0)),0)</f>
        <v>0</v>
      </c>
      <c r="AW26" s="6">
        <f t="array" ref="AW26">IFERROR(INDEX(Datos_Consumo[CANTIDAD],MATCH(TABLATRANSFERENCIA[[#This Row],[CODIGO]]&amp;TABLATRANSFERENCIA[[#Headers],[Columna2]],Datos_Consumo[CODIGO]&amp;Datos_Consumo[FECHA_FORMATO],0)),0)</f>
        <v>0</v>
      </c>
      <c r="AX26" s="6">
        <f t="array" ref="AX26">IFERROR(INDEX(Datos_Consumo[CANTIDAD],MATCH(TABLATRANSFERENCIA[[#This Row],[CODIGO]]&amp;TABLATRANSFERENCIA[[#Headers],[Columna3]],Datos_Consumo[CODIGO]&amp;Datos_Consumo[FECHA_FORMATO],0)),0)</f>
        <v>0</v>
      </c>
      <c r="AY26" s="6">
        <f t="array" ref="AY26">IFERROR(INDEX(Datos_Consumo[CANTIDAD],MATCH(TABLATRANSFERENCIA[[#This Row],[CODIGO]]&amp;TABLATRANSFERENCIA[[#Headers],[Columna4]],Datos_Consumo[CODIGO]&amp;Datos_Consumo[FECHA_FORMATO],0)),0)</f>
        <v>0</v>
      </c>
      <c r="AZ26" s="6">
        <f t="array" ref="AZ26">IFERROR(INDEX(Datos_Consumo[CANTIDAD],MATCH(TABLATRANSFERENCIA[[#This Row],[CODIGO]]&amp;TABLATRANSFERENCIA[[#Headers],[Columna5]],Datos_Consumo[CODIGO]&amp;Datos_Consumo[FECHA_FORMATO],0)),0)</f>
        <v>0</v>
      </c>
      <c r="BA26" s="6">
        <f t="array" ref="BA26">IFERROR(INDEX(Datos_Consumo[CANTIDAD],MATCH(TABLATRANSFERENCIA[[#This Row],[CODIGO]]&amp;TABLATRANSFERENCIA[[#Headers],[Columna6]],Datos_Consumo[CODIGO]&amp;Datos_Consumo[FECHA_FORMATO],0)),0)</f>
        <v>0</v>
      </c>
      <c r="BB26" s="56">
        <f ca="1">IFERROR(INDEX(OFFSET(INDIRECT("v_buffer_hist_hoy!$A$1"),1,MATCH("buh_ultima_transferencia_ini",INDIRECT("v_buffer_hist_hoy!$1:$1"),0)-1,100000,1),MATCH(CLEAN(TABLATRANSFERENCIA[[#This Row],[CODIGO]]),OFFSET(INDIRECT("v_buffer_hist_hoy!$A$1"),1,MATCH("buh_codigo",INDIRECT("v_buffer_hist_hoy!$1:$1"),0)-1,100000,1),0)),"")</f>
        <v>0</v>
      </c>
      <c r="BC26" s="56">
        <f ca="1">IFERROR(INDEX(OFFSET(INDIRECT("v_buffer_hist_hoy!$A$1"),1,MATCH("buh_ultima_transferencia_fin",INDIRECT("v_buffer_hist_hoy!$1:$1"),0)-1,100000,1),MATCH(CLEAN(TABLATRANSFERENCIA[[#This Row],[CODIGO]]),OFFSET(INDIRECT("v_buffer_hist_hoy!$A$1"),1,MATCH("buh_codigo",INDIRECT("v_buffer_hist_hoy!$1:$1"),0)-1,100000,1),0)),"")</f>
        <v>0</v>
      </c>
      <c r="BD26" s="50" t="s">
        <v>7732</v>
      </c>
      <c r="BE26" s="55"/>
      <c r="BF26" s="51"/>
      <c r="BG26" s="51" t="str">
        <f>IF(RIGHT(TABLATRANSFERENCIA[[#Headers],[Emb1]],1)*1&lt;=TABLATRANSFERENCIA[[#This Row],[EMBARQUES]],IF(ISBLANK(TABLATRANSFERENCIA[[#This Row],[EMBARQUES]]),TABLATRANSFERENCIA[[#This Row],[REQUERIM]],ROUND(TABLATRANSFERENCIA[[#This Row],[REQUERIM]]/TABLATRANSFERENCIA[[#This Row],[EMBARQUES]],0)),TABLATRANSFERENCIA[[#This Row],[REQUERIM]])</f>
        <v>28</v>
      </c>
      <c r="BH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6" s="51"/>
      <c r="BM26" s="46">
        <f ca="1">IFERROR(TABLATRANSFERENCIA[[#This Row],[REQUERIM]]/TABLATRANSFERENCIA[[#This Row],[PEDIDO PROMEDIO]],0)</f>
        <v>1.2173913043478262</v>
      </c>
      <c r="BN26" s="51"/>
      <c r="BO26" s="59"/>
      <c r="BP26" s="3" t="str">
        <f>IF(TABLATRANSFERENCIA[[#This Row],[RECIBIDO]]&lt;&gt;"",0,IF(TABLATRANSFERENCIA[[#This Row],[DESPACHO]]&lt;&gt;"",TABLATRANSFERENCIA[[#This Row],[DESPACHO]],TABLATRANSFERENCIA[[#This Row],[REQUERIM]]))</f>
        <v>28</v>
      </c>
      <c r="BQ26" s="50"/>
      <c r="BR26" s="50"/>
      <c r="BS26" s="50" t="str">
        <f t="shared" si="0"/>
        <v>N</v>
      </c>
      <c r="BT26" s="51">
        <f t="array" aca="1" ref="BT26" ca="1">IF(SUM(--(TABLATRANSFERENCIA[[#This Row],[CODIGO GENERICO]]=TABLATRANSFERENCIA[CODIGO GENERICO])*TABLATRANSFERENCIA[REQUERIM])&lt;TABLATRANSFERENCIA[[#This Row],[PEDIDO MIN GRUPO]],1,0)</f>
        <v>0</v>
      </c>
      <c r="BU2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6" s="51">
        <f ca="1">IFERROR(INDEX(OFFSET(INDIRECT("v_buffer_hist_hoy!$A$1"),1,MATCH("buh_zona_amarilla",INDIRECT("v_buffer_hist_hoy!$1:$1"),0)-1,100000,1),MATCH(CLEAN(TABLATRANSFERENCIA[[#This Row],[CODIGO]]),OFFSET(INDIRECT("v_buffer_hist_hoy!$A$1"),1,MATCH("buh_codigo",INDIRECT("v_buffer_hist_hoy!$1:$1"),0)-1,100000,1),0)),"")</f>
        <v>56</v>
      </c>
      <c r="BW26" s="51">
        <f ca="1">IFERROR(INDEX(OFFSET(INDIRECT("v_buffer_hist_hoy!$A$1"),1,MATCH("buh_zona_roja",INDIRECT("v_buffer_hist_hoy!$1:$1"),0)-1,100000,1),MATCH(CLEAN(TABLATRANSFERENCIA[[#This Row],[CODIGO]]),OFFSET(INDIRECT("v_buffer_hist_hoy!$A$1"),1,MATCH("buh_codigo",INDIRECT("v_buffer_hist_hoy!$1:$1"),0)-1,100000,1),0)),"")</f>
        <v>28</v>
      </c>
    </row>
    <row r="27" spans="1:75" hidden="1" x14ac:dyDescent="0.25">
      <c r="A27" s="54" t="s">
        <v>3256</v>
      </c>
      <c r="B27" s="3" t="str">
        <f ca="1">IFERROR(INDEX(OFFSET(INDIRECT("v_buffer_hist_hoy!$A$1"),1,MATCH("pro_descripcion",INDIRECT("v_buffer_hist_hoy!$1:$1"),0)-1,100000,1),MATCH(CLEAN(TABLATRANSFERENCIA[[#This Row],[CODIGO]]),OFFSET(INDIRECT("v_buffer_hist_hoy!$A$1"),1,MATCH("buh_codigo",INDIRECT("v_buffer_hist_hoy!$1:$1"),0)-1,100000,1),0)),"")</f>
        <v>ZAPATA DE EMBRAGUE SET SRM4300</v>
      </c>
      <c r="C27" s="3" t="str">
        <f ca="1">IFERROR(INDEX(OFFSET(INDIRECT("v_buffer_hist_hoy!$A$1"),1,MATCH("buh_codigo_generico",INDIRECT("v_buffer_hist_hoy!$1:$1"),0)-1,100000,1),MATCH(CLEAN(TABLATRANSFERENCIA[[#This Row],[CODIGO]]),OFFSET(INDIRECT("v_buffer_hist_hoy!$A$1"),1,MATCH("buh_codigo",INDIRECT("v_buffer_hist_hoy!$1:$1"),0)-1,100000,1),0)),"")</f>
        <v>0</v>
      </c>
      <c r="D27" s="3" t="str">
        <f ca="1">IFERROR(INDEX(OFFSET(INDIRECT("v_buffer_hist_hoy!$A$1"),1,MATCH("buh_codigo_vinculado",INDIRECT("v_buffer_hist_hoy!$1:$1"),0)-1,100000,1),MATCH(CLEAN(TABLATRANSFERENCIA[[#This Row],[CODIGO]]),OFFSET(INDIRECT("v_buffer_hist_hoy!$A$1"),1,MATCH("buh_codigo",INDIRECT("v_buffer_hist_hoy!$1:$1"),0)-1,100000,1),0)),"")</f>
        <v>EC-P021006200</v>
      </c>
      <c r="E27" s="3" t="str">
        <f ca="1">IFERROR(INDEX(OFFSET(INDIRECT("v_buffer_hist_hoy!$A$1"),1,MATCH("pro_linea",INDIRECT("v_buffer_hist_hoy!$1:$1"),0)-1,100000,1),MATCH(CLEAN(TABLATRANSFERENCIA[[#This Row],[CODIGO]]),OFFSET(INDIRECT("v_buffer_hist_hoy!$A$1"),1,MATCH("buh_codigo",INDIRECT("v_buffer_hist_hoy!$1:$1"),0)-1,100000,1),0)),"")</f>
        <v>AGROFORESTAL</v>
      </c>
      <c r="F27" s="3">
        <f ca="1">IFERROR(INDEX(OFFSET(INDIRECT("v_buffer_hist_hoy!$A$1"),1,MATCH("pro_sublinea",INDIRECT("v_buffer_hist_hoy!$1:$1"),0)-1,100000,1),MATCH(CLEAN(TABLATRANSFERENCIA[[#This Row],[CODIGO]]),OFFSET(INDIRECT("v_buffer_hist_hoy!$A$1"),1,MATCH("buh_codigo",INDIRECT("v_buffer_hist_hoy!$1:$1"),0)-1,100000,1),0)),"")</f>
        <v>0</v>
      </c>
      <c r="G27" s="3" t="str">
        <f ca="1">IFERROR(INDEX(OFFSET(INDIRECT("v_buffer_hist_hoy!$A$1"),1,MATCH("pro_grupo",INDIRECT("v_buffer_hist_hoy!$1:$1"),0)-1,100000,1),MATCH(CLEAN(TABLATRANSFERENCIA[[#This Row],[CODIGO]]),OFFSET(INDIRECT("v_buffer_hist_hoy!$A$1"),1,MATCH("buh_codigo",INDIRECT("v_buffer_hist_hoy!$1:$1"),0)-1,100000,1),0)),"")</f>
        <v>REPUESTOS DESMALEZADORAS</v>
      </c>
      <c r="H27" s="3">
        <f ca="1">IFERROR(INDEX(OFFSET(INDIRECT("v_buffer_hist_hoy!$A$1"),1,MATCH("pro_familia",INDIRECT("v_buffer_hist_hoy!$1:$1"),0)-1,100000,1),MATCH(CLEAN(TABLATRANSFERENCIA[[#This Row],[CODIGO]]),OFFSET(INDIRECT("v_buffer_hist_hoy!$A$1"),1,MATCH("buh_codigo",INDIRECT("v_buffer_hist_hoy!$1:$1"),0)-1,100000,1),0)),"")</f>
        <v>0</v>
      </c>
      <c r="I27" s="3">
        <f ca="1">IFERROR(INDEX(OFFSET(INDIRECT("v_buffer_hist_hoy!$A$1"),1,MATCH("pro_subfamilia",INDIRECT("v_buffer_hist_hoy!$1:$1"),0)-1,100000,1),MATCH(CLEAN(TABLATRANSFERENCIA[[#This Row],[CODIGO]]),OFFSET(INDIRECT("v_buffer_hist_hoy!$A$1"),1,MATCH("buh_codigo",INDIRECT("v_buffer_hist_hoy!$1:$1"),0)-1,100000,1),0)),"")</f>
        <v>0</v>
      </c>
      <c r="J2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7" s="3">
        <f ca="1">IFERROR(INDEX(OFFSET(INDIRECT("v_buffer_hist_hoy!$A$1"),1,MATCH("pro_tipo",INDIRECT("v_buffer_hist_hoy!$1:$1"),0)-1,100000,1),MATCH(CLEAN(TABLATRANSFERENCIA[[#This Row],[CODIGO]]),OFFSET(INDIRECT("v_buffer_hist_hoy!$A$1"),1,MATCH("buh_codigo",INDIRECT("v_buffer_hist_hoy!$1:$1"),0)-1,100000,1),0)),"")</f>
        <v>0</v>
      </c>
      <c r="L27" s="3" t="str">
        <f ca="1">IFERROR(INDEX(OFFSET(INDIRECT("v_buffer_hist_hoy!$A$1"),1,MATCH("pro_marca",INDIRECT("v_buffer_hist_hoy!$1:$1"),0)-1,100000,1),MATCH(CLEAN(TABLATRANSFERENCIA[[#This Row],[CODIGO]]),OFFSET(INDIRECT("v_buffer_hist_hoy!$A$1"),1,MATCH("buh_codigo",INDIRECT("v_buffer_hist_hoy!$1:$1"),0)-1,100000,1),0)),"")</f>
        <v>ECHO</v>
      </c>
      <c r="M27" s="3">
        <f ca="1">IFERROR(INDEX(OFFSET(INDIRECT("v_buffer_hist_hoy!$A$1"),1,MATCH("pro_modelo",INDIRECT("v_buffer_hist_hoy!$1:$1"),0)-1,100000,1),MATCH(CLEAN(TABLATRANSFERENCIA[[#This Row],[CODIGO]]),OFFSET(INDIRECT("v_buffer_hist_hoy!$A$1"),1,MATCH("buh_codigo",INDIRECT("v_buffer_hist_hoy!$1:$1"),0)-1,100000,1),0)),"")</f>
        <v>0</v>
      </c>
      <c r="N27" s="3">
        <f ca="1">IFERROR(INDEX(OFFSET(INDIRECT("v_buffer_hist_hoy!$A$1"),1,MATCH("pro_cat_management",INDIRECT("v_buffer_hist_hoy!$1:$1"),0)-1,100000,1),MATCH(CLEAN(TABLATRANSFERENCIA[[#This Row],[CODIGO]]),OFFSET(INDIRECT("v_buffer_hist_hoy!$A$1"),1,MATCH("buh_codigo",INDIRECT("v_buffer_hist_hoy!$1:$1"),0)-1,100000,1),0)),"")</f>
        <v>0</v>
      </c>
      <c r="O27" s="5" t="str">
        <f ca="1">IFERROR(INDEX(OFFSET(INDIRECT("v_buffer_hist_hoy!$A$1"),1,MATCH("buh_estatus",INDIRECT("v_buffer_hist_hoy!$1:$1"),0)-1,100000,1),MATCH(CLEAN(TABLATRANSFERENCIA[[#This Row],[CODIGO]]),OFFSET(INDIRECT("v_buffer_hist_hoy!$A$1"),1,MATCH("buh_codigo",INDIRECT("v_buffer_hist_hoy!$1:$1"),0)-1,100000,1),0)),"")</f>
        <v>0</v>
      </c>
      <c r="P27" s="5">
        <f ca="1">IFERROR(INDEX(OFFSET(INDIRECT("v_buffer_hist_hoy!$A$1"),1,MATCH("buh_ctv",INDIRECT("v_buffer_hist_hoy!$1:$1"),0)-1,100000,1),MATCH(CLEAN(TABLATRANSFERENCIA[[#This Row],[CODIGO]]),OFFSET(INDIRECT("v_buffer_hist_hoy!$A$1"),1,MATCH("buh_codigo",INDIRECT("v_buffer_hist_hoy!$1:$1"),0)-1,100000,1),0)),"")</f>
        <v>8.7200000000000006</v>
      </c>
      <c r="Q27" s="5">
        <f ca="1">IFERROR(INDEX(OFFSET(INDIRECT("v_buffer_hist_hoy!$A$1"),1,MATCH("buh_pv",INDIRECT("v_buffer_hist_hoy!$1:$1"),0)-1,100000,1),MATCH(CLEAN(TABLATRANSFERENCIA[[#This Row],[CODIGO]]),OFFSET(INDIRECT("v_buffer_hist_hoy!$A$1"),1,MATCH("buh_codigo",INDIRECT("v_buffer_hist_hoy!$1:$1"),0)-1,100000,1),0)),"")</f>
        <v>21.36</v>
      </c>
      <c r="R27" s="46">
        <f ca="1">IFERROR(INDEX(OFFSET(INDIRECT("v_buffer_hist_hoy!$A$1"),1,MATCH("buh_roi_pasado",INDIRECT("v_buffer_hist_hoy!$1:$1"),0)-1,100000,1),MATCH(CLEAN(TABLATRANSFERENCIA[[#This Row],[CODIGO]]),OFFSET(INDIRECT("v_buffer_hist_hoy!$A$1"),1,MATCH("buh_codigo",INDIRECT("v_buffer_hist_hoy!$1:$1"),0)-1,100000,1),0)),"")</f>
        <v>0</v>
      </c>
      <c r="S27" s="46">
        <f ca="1">IFERROR(INDEX(OFFSET(INDIRECT("v_buffer_hist_hoy!$A$1"),1,MATCH("buh_roi_proyectado",INDIRECT("v_buffer_hist_hoy!$1:$1"),0)-1,100000,1),MATCH(CLEAN(TABLATRANSFERENCIA[[#This Row],[CODIGO]]),OFFSET(INDIRECT("v_buffer_hist_hoy!$A$1"),1,MATCH("buh_codigo",INDIRECT("v_buffer_hist_hoy!$1:$1"),0)-1,100000,1),0)),"")</f>
        <v>6.33</v>
      </c>
      <c r="T27" s="46">
        <f ca="1">IFERROR(INDEX(OFFSET(INDIRECT("v_buffer_hist_hoy!$A$1"),1,MATCH("buh_velocity",INDIRECT("v_buffer_hist_hoy!$1:$1"),0)-1,100000,1),MATCH(CLEAN(TABLATRANSFERENCIA[[#This Row],[CODIGO]]),OFFSET(INDIRECT("v_buffer_hist_hoy!$A$1"),1,MATCH("buh_codigo",INDIRECT("v_buffer_hist_hoy!$1:$1"),0)-1,100000,1),0)),"")</f>
        <v>0</v>
      </c>
      <c r="U27" s="46">
        <f ca="1">IFERROR(INDEX(OFFSET(INDIRECT("v_buffer_hist_hoy!$A$1"),1,MATCH("buh_nivel_servicio",INDIRECT("v_buffer_hist_hoy!$1:$1"),0)-1,100000,1),MATCH(CLEAN(TABLATRANSFERENCIA[[#This Row],[CODIGO]]),OFFSET(INDIRECT("v_buffer_hist_hoy!$A$1"),1,MATCH("buh_codigo",INDIRECT("v_buffer_hist_hoy!$1:$1"),0)-1,100000,1),0)),"")</f>
        <v>1</v>
      </c>
      <c r="V27" s="49" t="str">
        <f ca="1">IFERROR(INDEX(OFFSET(INDIRECT("v_buffer_hist_hoy!$A$1"),1,MATCH("pro_nombre",INDIRECT("v_buffer_hist_hoy!$1:$1"),0)-1,100000,1),MATCH(CLEAN(TABLATRANSFERENCIA[[#This Row],[CODIGO]]),OFFSET(INDIRECT("v_buffer_hist_hoy!$A$1"),1,MATCH("buh_codigo",INDIRECT("v_buffer_hist_hoy!$1:$1"),0)-1,100000,1),0)),"")</f>
        <v>Echo</v>
      </c>
      <c r="W27" s="49" t="str">
        <f ca="1">IFERROR(INDEX(OFFSET(INDIRECT("v_buffer_hist_hoy!$A$1"),1,MATCH("pre_nombre",INDIRECT("v_buffer_hist_hoy!$1:$1"),0)-1,100000,1),MATCH(CLEAN(TABLATRANSFERENCIA[[#This Row],[CODIGO]]),OFFSET(INDIRECT("v_buffer_hist_hoy!$A$1"),1,MATCH("buh_codigo",INDIRECT("v_buffer_hist_hoy!$1:$1"),0)-1,100000,1),0)),"")</f>
        <v>USA</v>
      </c>
      <c r="X27" s="51">
        <f ca="1">IFERROR(INDEX(OFFSET(INDIRECT("v_buffer_hist_hoy!$A$1"),1,MATCH("buh_tiempo_suministro",INDIRECT("v_buffer_hist_hoy!$1:$1"),0)-1,100000,1),MATCH(CLEAN(TABLATRANSFERENCIA[[#This Row],[CODIGO]]),OFFSET(INDIRECT("v_buffer_hist_hoy!$A$1"),1,MATCH("buh_codigo",INDIRECT("v_buffer_hist_hoy!$1:$1"),0)-1,100000,1),0)),"")</f>
        <v>8</v>
      </c>
      <c r="Y27" s="51">
        <f ca="1">IFERROR(INDEX(OFFSET(INDIRECT("v_buffer_hist_hoy!$A$1"),1,MATCH("buh_frecuencia_reposicion",INDIRECT("v_buffer_hist_hoy!$1:$1"),0)-1,100000,1),MATCH(CLEAN(TABLATRANSFERENCIA[[#This Row],[CODIGO]]),OFFSET(INDIRECT("v_buffer_hist_hoy!$A$1"),1,MATCH("buh_codigo",INDIRECT("v_buffer_hist_hoy!$1:$1"),0)-1,100000,1),0)),"")</f>
        <v>3</v>
      </c>
      <c r="Z27" s="6">
        <f ca="1">IFERROR(INDEX(OFFSET(INDIRECT("v_buffer_hist_hoy!$A$1"),1,MATCH("buh_buffer_actual",INDIRECT("v_buffer_hist_hoy!$1:$1"),0)-1,100000,1),MATCH(CLEAN(TABLATRANSFERENCIA[[#This Row],[CODIGO]]),OFFSET(INDIRECT("v_buffer_hist_hoy!$A$1"),1,MATCH("buh_codigo",INDIRECT("v_buffer_hist_hoy!$1:$1"),0)-1,100000,1),0)),"")</f>
        <v>72</v>
      </c>
      <c r="AA27" s="6">
        <f ca="1">IFERROR(INDEX(OFFSET(INDIRECT("v_buffer_hist_hoy!$A$1"),1,MATCH("buh_inventario_proveedor",INDIRECT("v_buffer_hist_hoy!$1:$1"),0)-1,100000,1),MATCH(CLEAN(TABLATRANSFERENCIA[[#This Row],[CODIGO]]),OFFSET(INDIRECT("v_buffer_hist_hoy!$A$1"),1,MATCH("buh_codigo",INDIRECT("v_buffer_hist_hoy!$1:$1"),0)-1,100000,1),0)),"")</f>
        <v>1000000000</v>
      </c>
      <c r="AB27" s="6">
        <f ca="1">IFERROR(INDEX(OFFSET(INDIRECT("v_buffer_hist_hoy!$A$1"),1,MATCH("buh_inventario_fisico",INDIRECT("v_buffer_hist_hoy!$1:$1"),0)-1,100000,1),MATCH(CLEAN(TABLATRANSFERENCIA[[#This Row],[CODIGO]]),OFFSET(INDIRECT("v_buffer_hist_hoy!$A$1"),1,MATCH("buh_codigo",INDIRECT("v_buffer_hist_hoy!$1:$1"),0)-1,100000,1),0)),"")</f>
        <v>22</v>
      </c>
      <c r="AC27" s="4">
        <f ca="1">IFERROR(INDEX(OFFSET(INDIRECT("v_buffer_hist_hoy!$A$1"),1,MATCH("buh_estado_inventario_fisico",INDIRECT("v_buffer_hist_hoy!$1:$1"),0)-1,100000,1),MATCH(CLEAN(TABLATRANSFERENCIA[[#This Row],[CODIGO]]),OFFSET(INDIRECT("v_buffer_hist_hoy!$A$1"),1,MATCH("buh_codigo",INDIRECT("v_buffer_hist_hoy!$1:$1"),0)-1,100000,1),0)),"")</f>
        <v>0.69</v>
      </c>
      <c r="AD27" s="6" t="str">
        <f ca="1">IFERROR(INDEX(OFFSET(INDIRECT("v_buffer_hist_hoy!$A$1"),1,MATCH("buh_color_inventario_fisico",INDIRECT("v_buffer_hist_hoy!$1:$1"),0)-1,100000,1),MATCH(CLEAN(TABLATRANSFERENCIA[[#This Row],[CODIGO]]),OFFSET(INDIRECT("v_buffer_hist_hoy!$A$1"),1,MATCH("buh_codigo",INDIRECT("v_buffer_hist_hoy!$1:$1"),0)-1,100000,1),0)),"")</f>
        <v>R</v>
      </c>
      <c r="AE27" s="6">
        <f ca="1">IFERROR(INDEX(OFFSET(INDIRECT("v_buffer_hist_hoy!$A$1"),1,MATCH("buh_transito",INDIRECT("v_buffer_hist_hoy!$1:$1"),0)-1,100000,1),MATCH(CLEAN(TABLATRANSFERENCIA[[#This Row],[CODIGO]]),OFFSET(INDIRECT("v_buffer_hist_hoy!$A$1"),1,MATCH("buh_codigo",INDIRECT("v_buffer_hist_hoy!$1:$1"),0)-1,100000,1),0)),"")</f>
        <v>0</v>
      </c>
      <c r="AF27" s="6">
        <f ca="1">IFERROR(INDEX(OFFSET(INDIRECT("v_buffer_hist_hoy!$A$1"),1,MATCH("buh_negociacion",INDIRECT("v_buffer_hist_hoy!$1:$1"),0)-1,100000,1),MATCH(CLEAN(TABLATRANSFERENCIA[[#This Row],[CODIGO]]),OFFSET(INDIRECT("v_buffer_hist_hoy!$A$1"),1,MATCH("buh_codigo",INDIRECT("v_buffer_hist_hoy!$1:$1"),0)-1,100000,1),0)),"")</f>
        <v>0</v>
      </c>
      <c r="AG27" s="6">
        <f ca="1">IFERROR(INDEX(OFFSET(INDIRECT("v_buffer_hist_hoy!$A$1"),1,MATCH("buh_produccion",INDIRECT("v_buffer_hist_hoy!$1:$1"),0)-1,100000,1),MATCH(CLEAN(TABLATRANSFERENCIA[[#This Row],[CODIGO]]),OFFSET(INDIRECT("v_buffer_hist_hoy!$A$1"),1,MATCH("buh_codigo",INDIRECT("v_buffer_hist_hoy!$1:$1"),0)-1,100000,1),0)),"")</f>
        <v>0</v>
      </c>
      <c r="AH27" s="6">
        <f ca="1">IFERROR(INDEX(OFFSET(INDIRECT("v_buffer_hist_hoy!$A$1"),1,MATCH("buh_embarcado",INDIRECT("v_buffer_hist_hoy!$1:$1"),0)-1,100000,1),MATCH(CLEAN(TABLATRANSFERENCIA[[#This Row],[CODIGO]]),OFFSET(INDIRECT("v_buffer_hist_hoy!$A$1"),1,MATCH("buh_codigo",INDIRECT("v_buffer_hist_hoy!$1:$1"),0)-1,100000,1),0)),"")</f>
        <v>0</v>
      </c>
      <c r="AI27" s="6">
        <f ca="1">IFERROR(INDEX(OFFSET(INDIRECT("v_buffer_hist_hoy!$A$1"),1,MATCH("buh_comprometido",INDIRECT("v_buffer_hist_hoy!$1:$1"),0)-1,100000,1),MATCH(CLEAN(TABLATRANSFERENCIA[[#This Row],[CODIGO]]),OFFSET(INDIRECT("v_buffer_hist_hoy!$A$1"),1,MATCH("buh_codigo",INDIRECT("v_buffer_hist_hoy!$1:$1"),0)-1,100000,1),0)),"")</f>
        <v>0</v>
      </c>
      <c r="AJ27" s="6">
        <f ca="1">IFERROR(INDEX(OFFSET(INDIRECT("v_buffer_hist_hoy!$A$1"),1,MATCH("buh_backorder",INDIRECT("v_buffer_hist_hoy!$1:$1"),0)-1,100000,1),MATCH(CLEAN(TABLATRANSFERENCIA[[#This Row],[CODIGO]]),OFFSET(INDIRECT("v_buffer_hist_hoy!$A$1"),1,MATCH("buh_codigo",INDIRECT("v_buffer_hist_hoy!$1:$1"),0)-1,100000,1),0)),"")</f>
        <v>39</v>
      </c>
      <c r="AK27" s="6">
        <f ca="1">IFERROR(INDEX(OFFSET(INDIRECT("v_buffer_hist_hoy!$A$1"),1,MATCH("buh_inventario_proyectado",INDIRECT("v_buffer_hist_hoy!$1:$1"),0)-1,100000,1),MATCH(CLEAN(TABLATRANSFERENCIA[[#This Row],[CODIGO]]),OFFSET(INDIRECT("v_buffer_hist_hoy!$A$1"),1,MATCH("buh_codigo",INDIRECT("v_buffer_hist_hoy!$1:$1"),0)-1,100000,1),0)),"")</f>
        <v>61</v>
      </c>
      <c r="AL27" s="4">
        <f ca="1">IFERROR(INDEX(OFFSET(INDIRECT("v_buffer_hist_hoy!$A$1"),1,MATCH("buh_estado_inventario_proyectado",INDIRECT("v_buffer_hist_hoy!$1:$1"),0)-1,100000,1),MATCH(CLEAN(TABLATRANSFERENCIA[[#This Row],[CODIGO]]),OFFSET(INDIRECT("v_buffer_hist_hoy!$A$1"),1,MATCH("buh_codigo",INDIRECT("v_buffer_hist_hoy!$1:$1"),0)-1,100000,1),0)),"")</f>
        <v>0.15</v>
      </c>
      <c r="AM27" s="6" t="str">
        <f ca="1">IFERROR(INDEX(OFFSET(INDIRECT("v_buffer_hist_hoy!$A$1"),1,MATCH("buh_color_inventario_proyectado",INDIRECT("v_buffer_hist_hoy!$1:$1"),0)-1,100000,1),MATCH(CLEAN(TABLATRANSFERENCIA[[#This Row],[CODIGO]]),OFFSET(INDIRECT("v_buffer_hist_hoy!$A$1"),1,MATCH("buh_codigo",INDIRECT("v_buffer_hist_hoy!$1:$1"),0)-1,100000,1),0)),"")</f>
        <v>V</v>
      </c>
      <c r="AN27" s="6">
        <f ca="1">IFERROR(INDEX(OFFSET(INDIRECT("v_buffer_hist_hoy!$A$1"),1,MATCH("buh_pedido_minimo",INDIRECT("v_buffer_hist_hoy!$1:$1"),0)-1,100000,1),MATCH(CLEAN(TABLATRANSFERENCIA[[#This Row],[CODIGO]]),OFFSET(INDIRECT("v_buffer_hist_hoy!$A$1"),1,MATCH("buh_codigo",INDIRECT("v_buffer_hist_hoy!$1:$1"),0)-1,100000,1),0)),"")</f>
        <v>0</v>
      </c>
      <c r="AO27" s="6">
        <f ca="1">IFERROR(INDEX(OFFSET(INDIRECT("v_buffer_hist_hoy!$A$1"),1,MATCH("buh_pedido_minimo_grupo",INDIRECT("v_buffer_hist_hoy!$1:$1"),0)-1,100000,1),MATCH(CLEAN(TABLATRANSFERENCIA[[#This Row],[CODIGO]]),OFFSET(INDIRECT("v_buffer_hist_hoy!$A$1"),1,MATCH("buh_codigo",INDIRECT("v_buffer_hist_hoy!$1:$1"),0)-1,100000,1),0)),"")</f>
        <v>0</v>
      </c>
      <c r="AP27" s="6">
        <f ca="1">IFERROR(INDEX(OFFSET(INDIRECT("v_buffer_hist_hoy!$A$1"),1,MATCH("buh_unidad_empaque",INDIRECT("v_buffer_hist_hoy!$1:$1"),0)-1,100000,1),MATCH(CLEAN(TABLATRANSFERENCIA[[#This Row],[CODIGO]]),OFFSET(INDIRECT("v_buffer_hist_hoy!$A$1"),1,MATCH("buh_codigo",INDIRECT("v_buffer_hist_hoy!$1:$1"),0)-1,100000,1),0)),"")</f>
        <v>5</v>
      </c>
      <c r="AQ27" s="6">
        <f ca="1">IFERROR(INDEX(OFFSET(INDIRECT("v_buffer_hist_hoy!$A$1"),1,MATCH("buh_pedido_promedio",INDIRECT("v_buffer_hist_hoy!$1:$1"),0)-1,100000,1),MATCH(CLEAN(TABLATRANSFERENCIA[[#This Row],[CODIGO]]),OFFSET(INDIRECT("v_buffer_hist_hoy!$A$1"),1,MATCH("buh_codigo",INDIRECT("v_buffer_hist_hoy!$1:$1"),0)-1,100000,1),0)),"")</f>
        <v>20</v>
      </c>
      <c r="AR27" s="6">
        <f ca="1">IFERROR(INDEX(OFFSET(INDIRECT("v_buffer_hist_hoy!$A$1"),1,MATCH("buh_cobertura_buffer",INDIRECT("v_buffer_hist_hoy!$1:$1"),0)-1,100000,1),MATCH(CLEAN(TABLATRANSFERENCIA[[#This Row],[CODIGO]]),OFFSET(INDIRECT("v_buffer_hist_hoy!$A$1"),1,MATCH("buh_codigo",INDIRECT("v_buffer_hist_hoy!$1:$1"),0)-1,100000,1),0)),"")</f>
        <v>0</v>
      </c>
      <c r="AS27" s="6">
        <f ca="1">IFERROR(INDEX(OFFSET(INDIRECT("v_buffer_hist_hoy!$A$1"),1,MATCH("buh_cobertura_inventario_proyectado",INDIRECT("v_buffer_hist_hoy!$1:$1"),0)-1,100000,1),MATCH(CLEAN(TABLATRANSFERENCIA[[#This Row],[CODIGO]]),OFFSET(INDIRECT("v_buffer_hist_hoy!$A$1"),1,MATCH("buh_codigo",INDIRECT("v_buffer_hist_hoy!$1:$1"),0)-1,100000,1),0)),"")</f>
        <v>0</v>
      </c>
      <c r="AT27" s="6">
        <f ca="1">IFERROR(INDEX(OFFSET(INDIRECT("v_buffer_hist_hoy!$A$1"),1,MATCH("buh_cobertura_pedido_minimo",INDIRECT("v_buffer_hist_hoy!$1:$1"),0)-1,100000,1),MATCH(CLEAN(TABLATRANSFERENCIA[[#This Row],[CODIGO]]),OFFSET(INDIRECT("v_buffer_hist_hoy!$A$1"),1,MATCH("buh_codigo",INDIRECT("v_buffer_hist_hoy!$1:$1"),0)-1,100000,1),0)),"")</f>
        <v>0</v>
      </c>
      <c r="AU27" s="6">
        <f ca="1">IFERROR(INDEX(OFFSET(INDIRECT("v_buffer_hist_hoy!$A$1"),1,MATCH("buh_dias_desabastecimiento",INDIRECT("v_buffer_hist_hoy!$1:$1"),0)-1,100000,1),MATCH(CLEAN(TABLATRANSFERENCIA[[#This Row],[CODIGO]]),OFFSET(INDIRECT("v_buffer_hist_hoy!$A$1"),1,MATCH("buh_codigo",INDIRECT("v_buffer_hist_hoy!$1:$1"),0)-1,100000,1),0)),"")</f>
        <v>0</v>
      </c>
      <c r="AV27" s="6">
        <f t="array" ref="AV27">IFERROR(INDEX(Datos_Consumo[CANTIDAD],MATCH(TABLATRANSFERENCIA[[#This Row],[CODIGO]]&amp;TABLATRANSFERENCIA[[#Headers],[Columna1]],Datos_Consumo[CODIGO]&amp;Datos_Consumo[FECHA_FORMATO],0)),0)</f>
        <v>0</v>
      </c>
      <c r="AW27" s="6">
        <f t="array" ref="AW27">IFERROR(INDEX(Datos_Consumo[CANTIDAD],MATCH(TABLATRANSFERENCIA[[#This Row],[CODIGO]]&amp;TABLATRANSFERENCIA[[#Headers],[Columna2]],Datos_Consumo[CODIGO]&amp;Datos_Consumo[FECHA_FORMATO],0)),0)</f>
        <v>0</v>
      </c>
      <c r="AX27" s="6">
        <f t="array" ref="AX27">IFERROR(INDEX(Datos_Consumo[CANTIDAD],MATCH(TABLATRANSFERENCIA[[#This Row],[CODIGO]]&amp;TABLATRANSFERENCIA[[#Headers],[Columna3]],Datos_Consumo[CODIGO]&amp;Datos_Consumo[FECHA_FORMATO],0)),0)</f>
        <v>0</v>
      </c>
      <c r="AY27" s="6">
        <f t="array" ref="AY27">IFERROR(INDEX(Datos_Consumo[CANTIDAD],MATCH(TABLATRANSFERENCIA[[#This Row],[CODIGO]]&amp;TABLATRANSFERENCIA[[#Headers],[Columna4]],Datos_Consumo[CODIGO]&amp;Datos_Consumo[FECHA_FORMATO],0)),0)</f>
        <v>0</v>
      </c>
      <c r="AZ27" s="6">
        <f t="array" ref="AZ27">IFERROR(INDEX(Datos_Consumo[CANTIDAD],MATCH(TABLATRANSFERENCIA[[#This Row],[CODIGO]]&amp;TABLATRANSFERENCIA[[#Headers],[Columna5]],Datos_Consumo[CODIGO]&amp;Datos_Consumo[FECHA_FORMATO],0)),0)</f>
        <v>0</v>
      </c>
      <c r="BA27" s="6">
        <f t="array" ref="BA27">IFERROR(INDEX(Datos_Consumo[CANTIDAD],MATCH(TABLATRANSFERENCIA[[#This Row],[CODIGO]]&amp;TABLATRANSFERENCIA[[#Headers],[Columna6]],Datos_Consumo[CODIGO]&amp;Datos_Consumo[FECHA_FORMATO],0)),0)</f>
        <v>0</v>
      </c>
      <c r="BB27" s="56">
        <f ca="1">IFERROR(INDEX(OFFSET(INDIRECT("v_buffer_hist_hoy!$A$1"),1,MATCH("buh_ultima_transferencia_ini",INDIRECT("v_buffer_hist_hoy!$1:$1"),0)-1,100000,1),MATCH(CLEAN(TABLATRANSFERENCIA[[#This Row],[CODIGO]]),OFFSET(INDIRECT("v_buffer_hist_hoy!$A$1"),1,MATCH("buh_codigo",INDIRECT("v_buffer_hist_hoy!$1:$1"),0)-1,100000,1),0)),"")</f>
        <v>0</v>
      </c>
      <c r="BC27" s="56">
        <f ca="1">IFERROR(INDEX(OFFSET(INDIRECT("v_buffer_hist_hoy!$A$1"),1,MATCH("buh_ultima_transferencia_fin",INDIRECT("v_buffer_hist_hoy!$1:$1"),0)-1,100000,1),MATCH(CLEAN(TABLATRANSFERENCIA[[#This Row],[CODIGO]]),OFFSET(INDIRECT("v_buffer_hist_hoy!$A$1"),1,MATCH("buh_codigo",INDIRECT("v_buffer_hist_hoy!$1:$1"),0)-1,100000,1),0)),"")</f>
        <v>0</v>
      </c>
      <c r="BD27" s="50" t="s">
        <v>7733</v>
      </c>
      <c r="BE27" s="55"/>
      <c r="BF27" s="51"/>
      <c r="BG27" s="51" t="str">
        <f>IF(RIGHT(TABLATRANSFERENCIA[[#Headers],[Emb1]],1)*1&lt;=TABLATRANSFERENCIA[[#This Row],[EMBARQUES]],IF(ISBLANK(TABLATRANSFERENCIA[[#This Row],[EMBARQUES]]),TABLATRANSFERENCIA[[#This Row],[REQUERIM]],ROUND(TABLATRANSFERENCIA[[#This Row],[REQUERIM]]/TABLATRANSFERENCIA[[#This Row],[EMBARQUES]],0)),TABLATRANSFERENCIA[[#This Row],[REQUERIM]])</f>
        <v>13</v>
      </c>
      <c r="BH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7" s="51"/>
      <c r="BM27" s="46">
        <f ca="1">IFERROR(TABLATRANSFERENCIA[[#This Row],[REQUERIM]]/TABLATRANSFERENCIA[[#This Row],[PEDIDO PROMEDIO]],0)</f>
        <v>0.65</v>
      </c>
      <c r="BN27" s="51"/>
      <c r="BO27" s="59"/>
      <c r="BP27" s="3" t="str">
        <f>IF(TABLATRANSFERENCIA[[#This Row],[RECIBIDO]]&lt;&gt;"",0,IF(TABLATRANSFERENCIA[[#This Row],[DESPACHO]]&lt;&gt;"",TABLATRANSFERENCIA[[#This Row],[DESPACHO]],TABLATRANSFERENCIA[[#This Row],[REQUERIM]]))</f>
        <v>13</v>
      </c>
      <c r="BQ27" s="50"/>
      <c r="BR27" s="50"/>
      <c r="BS27" s="50" t="str">
        <f t="shared" si="0"/>
        <v>N</v>
      </c>
      <c r="BT27" s="51">
        <f t="array" aca="1" ref="BT27" ca="1">IF(SUM(--(TABLATRANSFERENCIA[[#This Row],[CODIGO GENERICO]]=TABLATRANSFERENCIA[CODIGO GENERICO])*TABLATRANSFERENCIA[REQUERIM])&lt;TABLATRANSFERENCIA[[#This Row],[PEDIDO MIN GRUPO]],1,0)</f>
        <v>0</v>
      </c>
      <c r="BU2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7" s="51">
        <f ca="1">IFERROR(INDEX(OFFSET(INDIRECT("v_buffer_hist_hoy!$A$1"),1,MATCH("buh_zona_amarilla",INDIRECT("v_buffer_hist_hoy!$1:$1"),0)-1,100000,1),MATCH(CLEAN(TABLATRANSFERENCIA[[#This Row],[CODIGO]]),OFFSET(INDIRECT("v_buffer_hist_hoy!$A$1"),1,MATCH("buh_codigo",INDIRECT("v_buffer_hist_hoy!$1:$1"),0)-1,100000,1),0)),"")</f>
        <v>48</v>
      </c>
      <c r="BW27" s="51">
        <f ca="1">IFERROR(INDEX(OFFSET(INDIRECT("v_buffer_hist_hoy!$A$1"),1,MATCH("buh_zona_roja",INDIRECT("v_buffer_hist_hoy!$1:$1"),0)-1,100000,1),MATCH(CLEAN(TABLATRANSFERENCIA[[#This Row],[CODIGO]]),OFFSET(INDIRECT("v_buffer_hist_hoy!$A$1"),1,MATCH("buh_codigo",INDIRECT("v_buffer_hist_hoy!$1:$1"),0)-1,100000,1),0)),"")</f>
        <v>24</v>
      </c>
    </row>
    <row r="28" spans="1:75" hidden="1" x14ac:dyDescent="0.25">
      <c r="A28" s="54" t="s">
        <v>1549</v>
      </c>
      <c r="B28" s="3" t="str">
        <f ca="1">IFERROR(INDEX(OFFSET(INDIRECT("v_buffer_hist_hoy!$A$1"),1,MATCH("pro_descripcion",INDIRECT("v_buffer_hist_hoy!$1:$1"),0)-1,100000,1),MATCH(CLEAN(TABLATRANSFERENCIA[[#This Row],[CODIGO]]),OFFSET(INDIRECT("v_buffer_hist_hoy!$A$1"),1,MATCH("buh_codigo",INDIRECT("v_buffer_hist_hoy!$1:$1"),0)-1,100000,1),0)),"")</f>
        <v>BOBINA B450 C350 C35LA B45LA (70200-71610)</v>
      </c>
      <c r="C28" s="3" t="str">
        <f ca="1">IFERROR(INDEX(OFFSET(INDIRECT("v_buffer_hist_hoy!$A$1"),1,MATCH("buh_codigo_generico",INDIRECT("v_buffer_hist_hoy!$1:$1"),0)-1,100000,1),MATCH(CLEAN(TABLATRANSFERENCIA[[#This Row],[CODIGO]]),OFFSET(INDIRECT("v_buffer_hist_hoy!$A$1"),1,MATCH("buh_codigo",INDIRECT("v_buffer_hist_hoy!$1:$1"),0)-1,100000,1),0)),"")</f>
        <v>0</v>
      </c>
      <c r="D28" s="3" t="str">
        <f ca="1">IFERROR(INDEX(OFFSET(INDIRECT("v_buffer_hist_hoy!$A$1"),1,MATCH("buh_codigo_vinculado",INDIRECT("v_buffer_hist_hoy!$1:$1"),0)-1,100000,1),MATCH(CLEAN(TABLATRANSFERENCIA[[#This Row],[CODIGO]]),OFFSET(INDIRECT("v_buffer_hist_hoy!$A$1"),1,MATCH("buh_codigo",INDIRECT("v_buffer_hist_hoy!$1:$1"),0)-1,100000,1),0)),"")</f>
        <v>EC-A411000780</v>
      </c>
      <c r="E28" s="3" t="str">
        <f ca="1">IFERROR(INDEX(OFFSET(INDIRECT("v_buffer_hist_hoy!$A$1"),1,MATCH("pro_linea",INDIRECT("v_buffer_hist_hoy!$1:$1"),0)-1,100000,1),MATCH(CLEAN(TABLATRANSFERENCIA[[#This Row],[CODIGO]]),OFFSET(INDIRECT("v_buffer_hist_hoy!$A$1"),1,MATCH("buh_codigo",INDIRECT("v_buffer_hist_hoy!$1:$1"),0)-1,100000,1),0)),"")</f>
        <v>AGROFORESTAL</v>
      </c>
      <c r="F28" s="3">
        <f ca="1">IFERROR(INDEX(OFFSET(INDIRECT("v_buffer_hist_hoy!$A$1"),1,MATCH("pro_sublinea",INDIRECT("v_buffer_hist_hoy!$1:$1"),0)-1,100000,1),MATCH(CLEAN(TABLATRANSFERENCIA[[#This Row],[CODIGO]]),OFFSET(INDIRECT("v_buffer_hist_hoy!$A$1"),1,MATCH("buh_codigo",INDIRECT("v_buffer_hist_hoy!$1:$1"),0)-1,100000,1),0)),"")</f>
        <v>0</v>
      </c>
      <c r="G28" s="3" t="str">
        <f ca="1">IFERROR(INDEX(OFFSET(INDIRECT("v_buffer_hist_hoy!$A$1"),1,MATCH("pro_grupo",INDIRECT("v_buffer_hist_hoy!$1:$1"),0)-1,100000,1),MATCH(CLEAN(TABLATRANSFERENCIA[[#This Row],[CODIGO]]),OFFSET(INDIRECT("v_buffer_hist_hoy!$A$1"),1,MATCH("buh_codigo",INDIRECT("v_buffer_hist_hoy!$1:$1"),0)-1,100000,1),0)),"")</f>
        <v>REPUESTOS DESMALEZADORAS</v>
      </c>
      <c r="H28" s="3">
        <f ca="1">IFERROR(INDEX(OFFSET(INDIRECT("v_buffer_hist_hoy!$A$1"),1,MATCH("pro_familia",INDIRECT("v_buffer_hist_hoy!$1:$1"),0)-1,100000,1),MATCH(CLEAN(TABLATRANSFERENCIA[[#This Row],[CODIGO]]),OFFSET(INDIRECT("v_buffer_hist_hoy!$A$1"),1,MATCH("buh_codigo",INDIRECT("v_buffer_hist_hoy!$1:$1"),0)-1,100000,1),0)),"")</f>
        <v>0</v>
      </c>
      <c r="I28" s="3">
        <f ca="1">IFERROR(INDEX(OFFSET(INDIRECT("v_buffer_hist_hoy!$A$1"),1,MATCH("pro_subfamilia",INDIRECT("v_buffer_hist_hoy!$1:$1"),0)-1,100000,1),MATCH(CLEAN(TABLATRANSFERENCIA[[#This Row],[CODIGO]]),OFFSET(INDIRECT("v_buffer_hist_hoy!$A$1"),1,MATCH("buh_codigo",INDIRECT("v_buffer_hist_hoy!$1:$1"),0)-1,100000,1),0)),"")</f>
        <v>0</v>
      </c>
      <c r="J2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8" s="3">
        <f ca="1">IFERROR(INDEX(OFFSET(INDIRECT("v_buffer_hist_hoy!$A$1"),1,MATCH("pro_tipo",INDIRECT("v_buffer_hist_hoy!$1:$1"),0)-1,100000,1),MATCH(CLEAN(TABLATRANSFERENCIA[[#This Row],[CODIGO]]),OFFSET(INDIRECT("v_buffer_hist_hoy!$A$1"),1,MATCH("buh_codigo",INDIRECT("v_buffer_hist_hoy!$1:$1"),0)-1,100000,1),0)),"")</f>
        <v>0</v>
      </c>
      <c r="L28" s="3" t="str">
        <f ca="1">IFERROR(INDEX(OFFSET(INDIRECT("v_buffer_hist_hoy!$A$1"),1,MATCH("pro_marca",INDIRECT("v_buffer_hist_hoy!$1:$1"),0)-1,100000,1),MATCH(CLEAN(TABLATRANSFERENCIA[[#This Row],[CODIGO]]),OFFSET(INDIRECT("v_buffer_hist_hoy!$A$1"),1,MATCH("buh_codigo",INDIRECT("v_buffer_hist_hoy!$1:$1"),0)-1,100000,1),0)),"")</f>
        <v>SHINDAIWA</v>
      </c>
      <c r="M28" s="3">
        <f ca="1">IFERROR(INDEX(OFFSET(INDIRECT("v_buffer_hist_hoy!$A$1"),1,MATCH("pro_modelo",INDIRECT("v_buffer_hist_hoy!$1:$1"),0)-1,100000,1),MATCH(CLEAN(TABLATRANSFERENCIA[[#This Row],[CODIGO]]),OFFSET(INDIRECT("v_buffer_hist_hoy!$A$1"),1,MATCH("buh_codigo",INDIRECT("v_buffer_hist_hoy!$1:$1"),0)-1,100000,1),0)),"")</f>
        <v>0</v>
      </c>
      <c r="N28" s="3">
        <f ca="1">IFERROR(INDEX(OFFSET(INDIRECT("v_buffer_hist_hoy!$A$1"),1,MATCH("pro_cat_management",INDIRECT("v_buffer_hist_hoy!$1:$1"),0)-1,100000,1),MATCH(CLEAN(TABLATRANSFERENCIA[[#This Row],[CODIGO]]),OFFSET(INDIRECT("v_buffer_hist_hoy!$A$1"),1,MATCH("buh_codigo",INDIRECT("v_buffer_hist_hoy!$1:$1"),0)-1,100000,1),0)),"")</f>
        <v>0</v>
      </c>
      <c r="O28" s="5" t="str">
        <f ca="1">IFERROR(INDEX(OFFSET(INDIRECT("v_buffer_hist_hoy!$A$1"),1,MATCH("buh_estatus",INDIRECT("v_buffer_hist_hoy!$1:$1"),0)-1,100000,1),MATCH(CLEAN(TABLATRANSFERENCIA[[#This Row],[CODIGO]]),OFFSET(INDIRECT("v_buffer_hist_hoy!$A$1"),1,MATCH("buh_codigo",INDIRECT("v_buffer_hist_hoy!$1:$1"),0)-1,100000,1),0)),"")</f>
        <v>0</v>
      </c>
      <c r="P28" s="5">
        <f ca="1">IFERROR(INDEX(OFFSET(INDIRECT("v_buffer_hist_hoy!$A$1"),1,MATCH("buh_ctv",INDIRECT("v_buffer_hist_hoy!$1:$1"),0)-1,100000,1),MATCH(CLEAN(TABLATRANSFERENCIA[[#This Row],[CODIGO]]),OFFSET(INDIRECT("v_buffer_hist_hoy!$A$1"),1,MATCH("buh_codigo",INDIRECT("v_buffer_hist_hoy!$1:$1"),0)-1,100000,1),0)),"")</f>
        <v>15.72</v>
      </c>
      <c r="Q28" s="5">
        <f ca="1">IFERROR(INDEX(OFFSET(INDIRECT("v_buffer_hist_hoy!$A$1"),1,MATCH("buh_pv",INDIRECT("v_buffer_hist_hoy!$1:$1"),0)-1,100000,1),MATCH(CLEAN(TABLATRANSFERENCIA[[#This Row],[CODIGO]]),OFFSET(INDIRECT("v_buffer_hist_hoy!$A$1"),1,MATCH("buh_codigo",INDIRECT("v_buffer_hist_hoy!$1:$1"),0)-1,100000,1),0)),"")</f>
        <v>47.4</v>
      </c>
      <c r="R28" s="46">
        <f ca="1">IFERROR(INDEX(OFFSET(INDIRECT("v_buffer_hist_hoy!$A$1"),1,MATCH("buh_roi_pasado",INDIRECT("v_buffer_hist_hoy!$1:$1"),0)-1,100000,1),MATCH(CLEAN(TABLATRANSFERENCIA[[#This Row],[CODIGO]]),OFFSET(INDIRECT("v_buffer_hist_hoy!$A$1"),1,MATCH("buh_codigo",INDIRECT("v_buffer_hist_hoy!$1:$1"),0)-1,100000,1),0)),"")</f>
        <v>0</v>
      </c>
      <c r="S28" s="46">
        <f ca="1">IFERROR(INDEX(OFFSET(INDIRECT("v_buffer_hist_hoy!$A$1"),1,MATCH("buh_roi_proyectado",INDIRECT("v_buffer_hist_hoy!$1:$1"),0)-1,100000,1),MATCH(CLEAN(TABLATRANSFERENCIA[[#This Row],[CODIGO]]),OFFSET(INDIRECT("v_buffer_hist_hoy!$A$1"),1,MATCH("buh_codigo",INDIRECT("v_buffer_hist_hoy!$1:$1"),0)-1,100000,1),0)),"")</f>
        <v>8.7899999999999991</v>
      </c>
      <c r="T28" s="46">
        <f ca="1">IFERROR(INDEX(OFFSET(INDIRECT("v_buffer_hist_hoy!$A$1"),1,MATCH("buh_velocity",INDIRECT("v_buffer_hist_hoy!$1:$1"),0)-1,100000,1),MATCH(CLEAN(TABLATRANSFERENCIA[[#This Row],[CODIGO]]),OFFSET(INDIRECT("v_buffer_hist_hoy!$A$1"),1,MATCH("buh_codigo",INDIRECT("v_buffer_hist_hoy!$1:$1"),0)-1,100000,1),0)),"")</f>
        <v>0</v>
      </c>
      <c r="U28" s="46">
        <f ca="1">IFERROR(INDEX(OFFSET(INDIRECT("v_buffer_hist_hoy!$A$1"),1,MATCH("buh_nivel_servicio",INDIRECT("v_buffer_hist_hoy!$1:$1"),0)-1,100000,1),MATCH(CLEAN(TABLATRANSFERENCIA[[#This Row],[CODIGO]]),OFFSET(INDIRECT("v_buffer_hist_hoy!$A$1"),1,MATCH("buh_codigo",INDIRECT("v_buffer_hist_hoy!$1:$1"),0)-1,100000,1),0)),"")</f>
        <v>1</v>
      </c>
      <c r="V28" s="49" t="str">
        <f ca="1">IFERROR(INDEX(OFFSET(INDIRECT("v_buffer_hist_hoy!$A$1"),1,MATCH("pro_nombre",INDIRECT("v_buffer_hist_hoy!$1:$1"),0)-1,100000,1),MATCH(CLEAN(TABLATRANSFERENCIA[[#This Row],[CODIGO]]),OFFSET(INDIRECT("v_buffer_hist_hoy!$A$1"),1,MATCH("buh_codigo",INDIRECT("v_buffer_hist_hoy!$1:$1"),0)-1,100000,1),0)),"")</f>
        <v>Echo</v>
      </c>
      <c r="W28" s="49" t="str">
        <f ca="1">IFERROR(INDEX(OFFSET(INDIRECT("v_buffer_hist_hoy!$A$1"),1,MATCH("pre_nombre",INDIRECT("v_buffer_hist_hoy!$1:$1"),0)-1,100000,1),MATCH(CLEAN(TABLATRANSFERENCIA[[#This Row],[CODIGO]]),OFFSET(INDIRECT("v_buffer_hist_hoy!$A$1"),1,MATCH("buh_codigo",INDIRECT("v_buffer_hist_hoy!$1:$1"),0)-1,100000,1),0)),"")</f>
        <v>USA</v>
      </c>
      <c r="X28" s="51">
        <f ca="1">IFERROR(INDEX(OFFSET(INDIRECT("v_buffer_hist_hoy!$A$1"),1,MATCH("buh_tiempo_suministro",INDIRECT("v_buffer_hist_hoy!$1:$1"),0)-1,100000,1),MATCH(CLEAN(TABLATRANSFERENCIA[[#This Row],[CODIGO]]),OFFSET(INDIRECT("v_buffer_hist_hoy!$A$1"),1,MATCH("buh_codigo",INDIRECT("v_buffer_hist_hoy!$1:$1"),0)-1,100000,1),0)),"")</f>
        <v>8</v>
      </c>
      <c r="Y28" s="51">
        <f ca="1">IFERROR(INDEX(OFFSET(INDIRECT("v_buffer_hist_hoy!$A$1"),1,MATCH("buh_frecuencia_reposicion",INDIRECT("v_buffer_hist_hoy!$1:$1"),0)-1,100000,1),MATCH(CLEAN(TABLATRANSFERENCIA[[#This Row],[CODIGO]]),OFFSET(INDIRECT("v_buffer_hist_hoy!$A$1"),1,MATCH("buh_codigo",INDIRECT("v_buffer_hist_hoy!$1:$1"),0)-1,100000,1),0)),"")</f>
        <v>3</v>
      </c>
      <c r="Z28" s="6">
        <f ca="1">IFERROR(INDEX(OFFSET(INDIRECT("v_buffer_hist_hoy!$A$1"),1,MATCH("buh_buffer_actual",INDIRECT("v_buffer_hist_hoy!$1:$1"),0)-1,100000,1),MATCH(CLEAN(TABLATRANSFERENCIA[[#This Row],[CODIGO]]),OFFSET(INDIRECT("v_buffer_hist_hoy!$A$1"),1,MATCH("buh_codigo",INDIRECT("v_buffer_hist_hoy!$1:$1"),0)-1,100000,1),0)),"")</f>
        <v>67</v>
      </c>
      <c r="AA28" s="6">
        <f ca="1">IFERROR(INDEX(OFFSET(INDIRECT("v_buffer_hist_hoy!$A$1"),1,MATCH("buh_inventario_proveedor",INDIRECT("v_buffer_hist_hoy!$1:$1"),0)-1,100000,1),MATCH(CLEAN(TABLATRANSFERENCIA[[#This Row],[CODIGO]]),OFFSET(INDIRECT("v_buffer_hist_hoy!$A$1"),1,MATCH("buh_codigo",INDIRECT("v_buffer_hist_hoy!$1:$1"),0)-1,100000,1),0)),"")</f>
        <v>1000000000</v>
      </c>
      <c r="AB28" s="6">
        <f ca="1">IFERROR(INDEX(OFFSET(INDIRECT("v_buffer_hist_hoy!$A$1"),1,MATCH("buh_inventario_fisico",INDIRECT("v_buffer_hist_hoy!$1:$1"),0)-1,100000,1),MATCH(CLEAN(TABLATRANSFERENCIA[[#This Row],[CODIGO]]),OFFSET(INDIRECT("v_buffer_hist_hoy!$A$1"),1,MATCH("buh_codigo",INDIRECT("v_buffer_hist_hoy!$1:$1"),0)-1,100000,1),0)),"")</f>
        <v>1</v>
      </c>
      <c r="AC28" s="4">
        <f ca="1">IFERROR(INDEX(OFFSET(INDIRECT("v_buffer_hist_hoy!$A$1"),1,MATCH("buh_estado_inventario_fisico",INDIRECT("v_buffer_hist_hoy!$1:$1"),0)-1,100000,1),MATCH(CLEAN(TABLATRANSFERENCIA[[#This Row],[CODIGO]]),OFFSET(INDIRECT("v_buffer_hist_hoy!$A$1"),1,MATCH("buh_codigo",INDIRECT("v_buffer_hist_hoy!$1:$1"),0)-1,100000,1),0)),"")</f>
        <v>0.99</v>
      </c>
      <c r="AD28" s="6" t="str">
        <f ca="1">IFERROR(INDEX(OFFSET(INDIRECT("v_buffer_hist_hoy!$A$1"),1,MATCH("buh_color_inventario_fisico",INDIRECT("v_buffer_hist_hoy!$1:$1"),0)-1,100000,1),MATCH(CLEAN(TABLATRANSFERENCIA[[#This Row],[CODIGO]]),OFFSET(INDIRECT("v_buffer_hist_hoy!$A$1"),1,MATCH("buh_codigo",INDIRECT("v_buffer_hist_hoy!$1:$1"),0)-1,100000,1),0)),"")</f>
        <v>R</v>
      </c>
      <c r="AE28" s="6">
        <f ca="1">IFERROR(INDEX(OFFSET(INDIRECT("v_buffer_hist_hoy!$A$1"),1,MATCH("buh_transito",INDIRECT("v_buffer_hist_hoy!$1:$1"),0)-1,100000,1),MATCH(CLEAN(TABLATRANSFERENCIA[[#This Row],[CODIGO]]),OFFSET(INDIRECT("v_buffer_hist_hoy!$A$1"),1,MATCH("buh_codigo",INDIRECT("v_buffer_hist_hoy!$1:$1"),0)-1,100000,1),0)),"")</f>
        <v>0</v>
      </c>
      <c r="AF28" s="6">
        <f ca="1">IFERROR(INDEX(OFFSET(INDIRECT("v_buffer_hist_hoy!$A$1"),1,MATCH("buh_negociacion",INDIRECT("v_buffer_hist_hoy!$1:$1"),0)-1,100000,1),MATCH(CLEAN(TABLATRANSFERENCIA[[#This Row],[CODIGO]]),OFFSET(INDIRECT("v_buffer_hist_hoy!$A$1"),1,MATCH("buh_codigo",INDIRECT("v_buffer_hist_hoy!$1:$1"),0)-1,100000,1),0)),"")</f>
        <v>0</v>
      </c>
      <c r="AG28" s="6">
        <f ca="1">IFERROR(INDEX(OFFSET(INDIRECT("v_buffer_hist_hoy!$A$1"),1,MATCH("buh_produccion",INDIRECT("v_buffer_hist_hoy!$1:$1"),0)-1,100000,1),MATCH(CLEAN(TABLATRANSFERENCIA[[#This Row],[CODIGO]]),OFFSET(INDIRECT("v_buffer_hist_hoy!$A$1"),1,MATCH("buh_codigo",INDIRECT("v_buffer_hist_hoy!$1:$1"),0)-1,100000,1),0)),"")</f>
        <v>0</v>
      </c>
      <c r="AH28" s="6">
        <f ca="1">IFERROR(INDEX(OFFSET(INDIRECT("v_buffer_hist_hoy!$A$1"),1,MATCH("buh_embarcado",INDIRECT("v_buffer_hist_hoy!$1:$1"),0)-1,100000,1),MATCH(CLEAN(TABLATRANSFERENCIA[[#This Row],[CODIGO]]),OFFSET(INDIRECT("v_buffer_hist_hoy!$A$1"),1,MATCH("buh_codigo",INDIRECT("v_buffer_hist_hoy!$1:$1"),0)-1,100000,1),0)),"")</f>
        <v>0</v>
      </c>
      <c r="AI28" s="6">
        <f ca="1">IFERROR(INDEX(OFFSET(INDIRECT("v_buffer_hist_hoy!$A$1"),1,MATCH("buh_comprometido",INDIRECT("v_buffer_hist_hoy!$1:$1"),0)-1,100000,1),MATCH(CLEAN(TABLATRANSFERENCIA[[#This Row],[CODIGO]]),OFFSET(INDIRECT("v_buffer_hist_hoy!$A$1"),1,MATCH("buh_codigo",INDIRECT("v_buffer_hist_hoy!$1:$1"),0)-1,100000,1),0)),"")</f>
        <v>0</v>
      </c>
      <c r="AJ28" s="6">
        <f ca="1">IFERROR(INDEX(OFFSET(INDIRECT("v_buffer_hist_hoy!$A$1"),1,MATCH("buh_backorder",INDIRECT("v_buffer_hist_hoy!$1:$1"),0)-1,100000,1),MATCH(CLEAN(TABLATRANSFERENCIA[[#This Row],[CODIGO]]),OFFSET(INDIRECT("v_buffer_hist_hoy!$A$1"),1,MATCH("buh_codigo",INDIRECT("v_buffer_hist_hoy!$1:$1"),0)-1,100000,1),0)),"")</f>
        <v>30</v>
      </c>
      <c r="AK28" s="6">
        <f ca="1">IFERROR(INDEX(OFFSET(INDIRECT("v_buffer_hist_hoy!$A$1"),1,MATCH("buh_inventario_proyectado",INDIRECT("v_buffer_hist_hoy!$1:$1"),0)-1,100000,1),MATCH(CLEAN(TABLATRANSFERENCIA[[#This Row],[CODIGO]]),OFFSET(INDIRECT("v_buffer_hist_hoy!$A$1"),1,MATCH("buh_codigo",INDIRECT("v_buffer_hist_hoy!$1:$1"),0)-1,100000,1),0)),"")</f>
        <v>31</v>
      </c>
      <c r="AL28" s="4">
        <f ca="1">IFERROR(INDEX(OFFSET(INDIRECT("v_buffer_hist_hoy!$A$1"),1,MATCH("buh_estado_inventario_proyectado",INDIRECT("v_buffer_hist_hoy!$1:$1"),0)-1,100000,1),MATCH(CLEAN(TABLATRANSFERENCIA[[#This Row],[CODIGO]]),OFFSET(INDIRECT("v_buffer_hist_hoy!$A$1"),1,MATCH("buh_codigo",INDIRECT("v_buffer_hist_hoy!$1:$1"),0)-1,100000,1),0)),"")</f>
        <v>0.54</v>
      </c>
      <c r="AM28" s="6" t="str">
        <f ca="1">IFERROR(INDEX(OFFSET(INDIRECT("v_buffer_hist_hoy!$A$1"),1,MATCH("buh_color_inventario_proyectado",INDIRECT("v_buffer_hist_hoy!$1:$1"),0)-1,100000,1),MATCH(CLEAN(TABLATRANSFERENCIA[[#This Row],[CODIGO]]),OFFSET(INDIRECT("v_buffer_hist_hoy!$A$1"),1,MATCH("buh_codigo",INDIRECT("v_buffer_hist_hoy!$1:$1"),0)-1,100000,1),0)),"")</f>
        <v>A</v>
      </c>
      <c r="AN28" s="6">
        <f ca="1">IFERROR(INDEX(OFFSET(INDIRECT("v_buffer_hist_hoy!$A$1"),1,MATCH("buh_pedido_minimo",INDIRECT("v_buffer_hist_hoy!$1:$1"),0)-1,100000,1),MATCH(CLEAN(TABLATRANSFERENCIA[[#This Row],[CODIGO]]),OFFSET(INDIRECT("v_buffer_hist_hoy!$A$1"),1,MATCH("buh_codigo",INDIRECT("v_buffer_hist_hoy!$1:$1"),0)-1,100000,1),0)),"")</f>
        <v>0</v>
      </c>
      <c r="AO28" s="6">
        <f ca="1">IFERROR(INDEX(OFFSET(INDIRECT("v_buffer_hist_hoy!$A$1"),1,MATCH("buh_pedido_minimo_grupo",INDIRECT("v_buffer_hist_hoy!$1:$1"),0)-1,100000,1),MATCH(CLEAN(TABLATRANSFERENCIA[[#This Row],[CODIGO]]),OFFSET(INDIRECT("v_buffer_hist_hoy!$A$1"),1,MATCH("buh_codigo",INDIRECT("v_buffer_hist_hoy!$1:$1"),0)-1,100000,1),0)),"")</f>
        <v>0</v>
      </c>
      <c r="AP28" s="6">
        <f ca="1">IFERROR(INDEX(OFFSET(INDIRECT("v_buffer_hist_hoy!$A$1"),1,MATCH("buh_unidad_empaque",INDIRECT("v_buffer_hist_hoy!$1:$1"),0)-1,100000,1),MATCH(CLEAN(TABLATRANSFERENCIA[[#This Row],[CODIGO]]),OFFSET(INDIRECT("v_buffer_hist_hoy!$A$1"),1,MATCH("buh_codigo",INDIRECT("v_buffer_hist_hoy!$1:$1"),0)-1,100000,1),0)),"")</f>
        <v>5</v>
      </c>
      <c r="AQ28" s="6">
        <f ca="1">IFERROR(INDEX(OFFSET(INDIRECT("v_buffer_hist_hoy!$A$1"),1,MATCH("buh_pedido_promedio",INDIRECT("v_buffer_hist_hoy!$1:$1"),0)-1,100000,1),MATCH(CLEAN(TABLATRANSFERENCIA[[#This Row],[CODIGO]]),OFFSET(INDIRECT("v_buffer_hist_hoy!$A$1"),1,MATCH("buh_codigo",INDIRECT("v_buffer_hist_hoy!$1:$1"),0)-1,100000,1),0)),"")</f>
        <v>18</v>
      </c>
      <c r="AR28" s="6">
        <f ca="1">IFERROR(INDEX(OFFSET(INDIRECT("v_buffer_hist_hoy!$A$1"),1,MATCH("buh_cobertura_buffer",INDIRECT("v_buffer_hist_hoy!$1:$1"),0)-1,100000,1),MATCH(CLEAN(TABLATRANSFERENCIA[[#This Row],[CODIGO]]),OFFSET(INDIRECT("v_buffer_hist_hoy!$A$1"),1,MATCH("buh_codigo",INDIRECT("v_buffer_hist_hoy!$1:$1"),0)-1,100000,1),0)),"")</f>
        <v>0</v>
      </c>
      <c r="AS28" s="6">
        <f ca="1">IFERROR(INDEX(OFFSET(INDIRECT("v_buffer_hist_hoy!$A$1"),1,MATCH("buh_cobertura_inventario_proyectado",INDIRECT("v_buffer_hist_hoy!$1:$1"),0)-1,100000,1),MATCH(CLEAN(TABLATRANSFERENCIA[[#This Row],[CODIGO]]),OFFSET(INDIRECT("v_buffer_hist_hoy!$A$1"),1,MATCH("buh_codigo",INDIRECT("v_buffer_hist_hoy!$1:$1"),0)-1,100000,1),0)),"")</f>
        <v>0</v>
      </c>
      <c r="AT28" s="6">
        <f ca="1">IFERROR(INDEX(OFFSET(INDIRECT("v_buffer_hist_hoy!$A$1"),1,MATCH("buh_cobertura_pedido_minimo",INDIRECT("v_buffer_hist_hoy!$1:$1"),0)-1,100000,1),MATCH(CLEAN(TABLATRANSFERENCIA[[#This Row],[CODIGO]]),OFFSET(INDIRECT("v_buffer_hist_hoy!$A$1"),1,MATCH("buh_codigo",INDIRECT("v_buffer_hist_hoy!$1:$1"),0)-1,100000,1),0)),"")</f>
        <v>0</v>
      </c>
      <c r="AU28" s="6">
        <f ca="1">IFERROR(INDEX(OFFSET(INDIRECT("v_buffer_hist_hoy!$A$1"),1,MATCH("buh_dias_desabastecimiento",INDIRECT("v_buffer_hist_hoy!$1:$1"),0)-1,100000,1),MATCH(CLEAN(TABLATRANSFERENCIA[[#This Row],[CODIGO]]),OFFSET(INDIRECT("v_buffer_hist_hoy!$A$1"),1,MATCH("buh_codigo",INDIRECT("v_buffer_hist_hoy!$1:$1"),0)-1,100000,1),0)),"")</f>
        <v>0</v>
      </c>
      <c r="AV28" s="6">
        <f t="array" ref="AV28">IFERROR(INDEX(Datos_Consumo[CANTIDAD],MATCH(TABLATRANSFERENCIA[[#This Row],[CODIGO]]&amp;TABLATRANSFERENCIA[[#Headers],[Columna1]],Datos_Consumo[CODIGO]&amp;Datos_Consumo[FECHA_FORMATO],0)),0)</f>
        <v>0</v>
      </c>
      <c r="AW28" s="6">
        <f t="array" ref="AW28">IFERROR(INDEX(Datos_Consumo[CANTIDAD],MATCH(TABLATRANSFERENCIA[[#This Row],[CODIGO]]&amp;TABLATRANSFERENCIA[[#Headers],[Columna2]],Datos_Consumo[CODIGO]&amp;Datos_Consumo[FECHA_FORMATO],0)),0)</f>
        <v>0</v>
      </c>
      <c r="AX28" s="6">
        <f t="array" ref="AX28">IFERROR(INDEX(Datos_Consumo[CANTIDAD],MATCH(TABLATRANSFERENCIA[[#This Row],[CODIGO]]&amp;TABLATRANSFERENCIA[[#Headers],[Columna3]],Datos_Consumo[CODIGO]&amp;Datos_Consumo[FECHA_FORMATO],0)),0)</f>
        <v>0</v>
      </c>
      <c r="AY28" s="6">
        <f t="array" ref="AY28">IFERROR(INDEX(Datos_Consumo[CANTIDAD],MATCH(TABLATRANSFERENCIA[[#This Row],[CODIGO]]&amp;TABLATRANSFERENCIA[[#Headers],[Columna4]],Datos_Consumo[CODIGO]&amp;Datos_Consumo[FECHA_FORMATO],0)),0)</f>
        <v>0</v>
      </c>
      <c r="AZ28" s="6">
        <f t="array" ref="AZ28">IFERROR(INDEX(Datos_Consumo[CANTIDAD],MATCH(TABLATRANSFERENCIA[[#This Row],[CODIGO]]&amp;TABLATRANSFERENCIA[[#Headers],[Columna5]],Datos_Consumo[CODIGO]&amp;Datos_Consumo[FECHA_FORMATO],0)),0)</f>
        <v>0</v>
      </c>
      <c r="BA28" s="6">
        <f t="array" ref="BA28">IFERROR(INDEX(Datos_Consumo[CANTIDAD],MATCH(TABLATRANSFERENCIA[[#This Row],[CODIGO]]&amp;TABLATRANSFERENCIA[[#Headers],[Columna6]],Datos_Consumo[CODIGO]&amp;Datos_Consumo[FECHA_FORMATO],0)),0)</f>
        <v>0</v>
      </c>
      <c r="BB28" s="56">
        <f ca="1">IFERROR(INDEX(OFFSET(INDIRECT("v_buffer_hist_hoy!$A$1"),1,MATCH("buh_ultima_transferencia_ini",INDIRECT("v_buffer_hist_hoy!$1:$1"),0)-1,100000,1),MATCH(CLEAN(TABLATRANSFERENCIA[[#This Row],[CODIGO]]),OFFSET(INDIRECT("v_buffer_hist_hoy!$A$1"),1,MATCH("buh_codigo",INDIRECT("v_buffer_hist_hoy!$1:$1"),0)-1,100000,1),0)),"")</f>
        <v>0</v>
      </c>
      <c r="BC28" s="56">
        <f ca="1">IFERROR(INDEX(OFFSET(INDIRECT("v_buffer_hist_hoy!$A$1"),1,MATCH("buh_ultima_transferencia_fin",INDIRECT("v_buffer_hist_hoy!$1:$1"),0)-1,100000,1),MATCH(CLEAN(TABLATRANSFERENCIA[[#This Row],[CODIGO]]),OFFSET(INDIRECT("v_buffer_hist_hoy!$A$1"),1,MATCH("buh_codigo",INDIRECT("v_buffer_hist_hoy!$1:$1"),0)-1,100000,1),0)),"")</f>
        <v>0</v>
      </c>
      <c r="BD28" s="50" t="s">
        <v>7724</v>
      </c>
      <c r="BE28" s="55"/>
      <c r="BF28" s="51"/>
      <c r="BG2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8" s="51"/>
      <c r="BM28" s="46">
        <f ca="1">IFERROR(TABLATRANSFERENCIA[[#This Row],[REQUERIM]]/TABLATRANSFERENCIA[[#This Row],[PEDIDO PROMEDIO]],0)</f>
        <v>0.27777777777777779</v>
      </c>
      <c r="BN28" s="51"/>
      <c r="BO28" s="59"/>
      <c r="BP28" s="3" t="str">
        <f>IF(TABLATRANSFERENCIA[[#This Row],[RECIBIDO]]&lt;&gt;"",0,IF(TABLATRANSFERENCIA[[#This Row],[DESPACHO]]&lt;&gt;"",TABLATRANSFERENCIA[[#This Row],[DESPACHO]],TABLATRANSFERENCIA[[#This Row],[REQUERIM]]))</f>
        <v>5</v>
      </c>
      <c r="BQ28" s="50"/>
      <c r="BR28" s="50"/>
      <c r="BS28" s="50" t="str">
        <f t="shared" si="0"/>
        <v>N</v>
      </c>
      <c r="BT28" s="51">
        <f t="array" aca="1" ref="BT28" ca="1">IF(SUM(--(TABLATRANSFERENCIA[[#This Row],[CODIGO GENERICO]]=TABLATRANSFERENCIA[CODIGO GENERICO])*TABLATRANSFERENCIA[REQUERIM])&lt;TABLATRANSFERENCIA[[#This Row],[PEDIDO MIN GRUPO]],1,0)</f>
        <v>0</v>
      </c>
      <c r="BU2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8" s="51">
        <f ca="1">IFERROR(INDEX(OFFSET(INDIRECT("v_buffer_hist_hoy!$A$1"),1,MATCH("buh_zona_amarilla",INDIRECT("v_buffer_hist_hoy!$1:$1"),0)-1,100000,1),MATCH(CLEAN(TABLATRANSFERENCIA[[#This Row],[CODIGO]]),OFFSET(INDIRECT("v_buffer_hist_hoy!$A$1"),1,MATCH("buh_codigo",INDIRECT("v_buffer_hist_hoy!$1:$1"),0)-1,100000,1),0)),"")</f>
        <v>45</v>
      </c>
      <c r="BW28" s="51">
        <f ca="1">IFERROR(INDEX(OFFSET(INDIRECT("v_buffer_hist_hoy!$A$1"),1,MATCH("buh_zona_roja",INDIRECT("v_buffer_hist_hoy!$1:$1"),0)-1,100000,1),MATCH(CLEAN(TABLATRANSFERENCIA[[#This Row],[CODIGO]]),OFFSET(INDIRECT("v_buffer_hist_hoy!$A$1"),1,MATCH("buh_codigo",INDIRECT("v_buffer_hist_hoy!$1:$1"),0)-1,100000,1),0)),"")</f>
        <v>22</v>
      </c>
    </row>
    <row r="29" spans="1:75" hidden="1" x14ac:dyDescent="0.25">
      <c r="A29" s="54" t="s">
        <v>1498</v>
      </c>
      <c r="B29" s="3" t="str">
        <f ca="1">IFERROR(INDEX(OFFSET(INDIRECT("v_buffer_hist_hoy!$A$1"),1,MATCH("pro_descripcion",INDIRECT("v_buffer_hist_hoy!$1:$1"),0)-1,100000,1),MATCH(CLEAN(TABLATRANSFERENCIA[[#This Row],[CODIGO]]),OFFSET(INDIRECT("v_buffer_hist_hoy!$A$1"),1,MATCH("buh_codigo",INDIRECT("v_buffer_hist_hoy!$1:$1"),0)-1,100000,1),0)),"")</f>
        <v>CUBIERTA FILTRO AIRE SRM4300</v>
      </c>
      <c r="C29" s="3" t="str">
        <f ca="1">IFERROR(INDEX(OFFSET(INDIRECT("v_buffer_hist_hoy!$A$1"),1,MATCH("buh_codigo_generico",INDIRECT("v_buffer_hist_hoy!$1:$1"),0)-1,100000,1),MATCH(CLEAN(TABLATRANSFERENCIA[[#This Row],[CODIGO]]),OFFSET(INDIRECT("v_buffer_hist_hoy!$A$1"),1,MATCH("buh_codigo",INDIRECT("v_buffer_hist_hoy!$1:$1"),0)-1,100000,1),0)),"")</f>
        <v>0</v>
      </c>
      <c r="D29" s="3" t="str">
        <f ca="1">IFERROR(INDEX(OFFSET(INDIRECT("v_buffer_hist_hoy!$A$1"),1,MATCH("buh_codigo_vinculado",INDIRECT("v_buffer_hist_hoy!$1:$1"),0)-1,100000,1),MATCH(CLEAN(TABLATRANSFERENCIA[[#This Row],[CODIGO]]),OFFSET(INDIRECT("v_buffer_hist_hoy!$A$1"),1,MATCH("buh_codigo",INDIRECT("v_buffer_hist_hoy!$1:$1"),0)-1,100000,1),0)),"")</f>
        <v>EC-A232000312</v>
      </c>
      <c r="E29" s="3" t="str">
        <f ca="1">IFERROR(INDEX(OFFSET(INDIRECT("v_buffer_hist_hoy!$A$1"),1,MATCH("pro_linea",INDIRECT("v_buffer_hist_hoy!$1:$1"),0)-1,100000,1),MATCH(CLEAN(TABLATRANSFERENCIA[[#This Row],[CODIGO]]),OFFSET(INDIRECT("v_buffer_hist_hoy!$A$1"),1,MATCH("buh_codigo",INDIRECT("v_buffer_hist_hoy!$1:$1"),0)-1,100000,1),0)),"")</f>
        <v>AGROFORESTAL</v>
      </c>
      <c r="F29" s="3">
        <f ca="1">IFERROR(INDEX(OFFSET(INDIRECT("v_buffer_hist_hoy!$A$1"),1,MATCH("pro_sublinea",INDIRECT("v_buffer_hist_hoy!$1:$1"),0)-1,100000,1),MATCH(CLEAN(TABLATRANSFERENCIA[[#This Row],[CODIGO]]),OFFSET(INDIRECT("v_buffer_hist_hoy!$A$1"),1,MATCH("buh_codigo",INDIRECT("v_buffer_hist_hoy!$1:$1"),0)-1,100000,1),0)),"")</f>
        <v>0</v>
      </c>
      <c r="G29" s="3" t="str">
        <f ca="1">IFERROR(INDEX(OFFSET(INDIRECT("v_buffer_hist_hoy!$A$1"),1,MATCH("pro_grupo",INDIRECT("v_buffer_hist_hoy!$1:$1"),0)-1,100000,1),MATCH(CLEAN(TABLATRANSFERENCIA[[#This Row],[CODIGO]]),OFFSET(INDIRECT("v_buffer_hist_hoy!$A$1"),1,MATCH("buh_codigo",INDIRECT("v_buffer_hist_hoy!$1:$1"),0)-1,100000,1),0)),"")</f>
        <v>REPUESTOS DESMALEZADORAS</v>
      </c>
      <c r="H29" s="3">
        <f ca="1">IFERROR(INDEX(OFFSET(INDIRECT("v_buffer_hist_hoy!$A$1"),1,MATCH("pro_familia",INDIRECT("v_buffer_hist_hoy!$1:$1"),0)-1,100000,1),MATCH(CLEAN(TABLATRANSFERENCIA[[#This Row],[CODIGO]]),OFFSET(INDIRECT("v_buffer_hist_hoy!$A$1"),1,MATCH("buh_codigo",INDIRECT("v_buffer_hist_hoy!$1:$1"),0)-1,100000,1),0)),"")</f>
        <v>0</v>
      </c>
      <c r="I29" s="3">
        <f ca="1">IFERROR(INDEX(OFFSET(INDIRECT("v_buffer_hist_hoy!$A$1"),1,MATCH("pro_subfamilia",INDIRECT("v_buffer_hist_hoy!$1:$1"),0)-1,100000,1),MATCH(CLEAN(TABLATRANSFERENCIA[[#This Row],[CODIGO]]),OFFSET(INDIRECT("v_buffer_hist_hoy!$A$1"),1,MATCH("buh_codigo",INDIRECT("v_buffer_hist_hoy!$1:$1"),0)-1,100000,1),0)),"")</f>
        <v>0</v>
      </c>
      <c r="J2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9" s="3">
        <f ca="1">IFERROR(INDEX(OFFSET(INDIRECT("v_buffer_hist_hoy!$A$1"),1,MATCH("pro_tipo",INDIRECT("v_buffer_hist_hoy!$1:$1"),0)-1,100000,1),MATCH(CLEAN(TABLATRANSFERENCIA[[#This Row],[CODIGO]]),OFFSET(INDIRECT("v_buffer_hist_hoy!$A$1"),1,MATCH("buh_codigo",INDIRECT("v_buffer_hist_hoy!$1:$1"),0)-1,100000,1),0)),"")</f>
        <v>0</v>
      </c>
      <c r="L29" s="3" t="str">
        <f ca="1">IFERROR(INDEX(OFFSET(INDIRECT("v_buffer_hist_hoy!$A$1"),1,MATCH("pro_marca",INDIRECT("v_buffer_hist_hoy!$1:$1"),0)-1,100000,1),MATCH(CLEAN(TABLATRANSFERENCIA[[#This Row],[CODIGO]]),OFFSET(INDIRECT("v_buffer_hist_hoy!$A$1"),1,MATCH("buh_codigo",INDIRECT("v_buffer_hist_hoy!$1:$1"),0)-1,100000,1),0)),"")</f>
        <v>ECHO</v>
      </c>
      <c r="M29" s="3">
        <f ca="1">IFERROR(INDEX(OFFSET(INDIRECT("v_buffer_hist_hoy!$A$1"),1,MATCH("pro_modelo",INDIRECT("v_buffer_hist_hoy!$1:$1"),0)-1,100000,1),MATCH(CLEAN(TABLATRANSFERENCIA[[#This Row],[CODIGO]]),OFFSET(INDIRECT("v_buffer_hist_hoy!$A$1"),1,MATCH("buh_codigo",INDIRECT("v_buffer_hist_hoy!$1:$1"),0)-1,100000,1),0)),"")</f>
        <v>0</v>
      </c>
      <c r="N29" s="3">
        <f ca="1">IFERROR(INDEX(OFFSET(INDIRECT("v_buffer_hist_hoy!$A$1"),1,MATCH("pro_cat_management",INDIRECT("v_buffer_hist_hoy!$1:$1"),0)-1,100000,1),MATCH(CLEAN(TABLATRANSFERENCIA[[#This Row],[CODIGO]]),OFFSET(INDIRECT("v_buffer_hist_hoy!$A$1"),1,MATCH("buh_codigo",INDIRECT("v_buffer_hist_hoy!$1:$1"),0)-1,100000,1),0)),"")</f>
        <v>0</v>
      </c>
      <c r="O29" s="5" t="str">
        <f ca="1">IFERROR(INDEX(OFFSET(INDIRECT("v_buffer_hist_hoy!$A$1"),1,MATCH("buh_estatus",INDIRECT("v_buffer_hist_hoy!$1:$1"),0)-1,100000,1),MATCH(CLEAN(TABLATRANSFERENCIA[[#This Row],[CODIGO]]),OFFSET(INDIRECT("v_buffer_hist_hoy!$A$1"),1,MATCH("buh_codigo",INDIRECT("v_buffer_hist_hoy!$1:$1"),0)-1,100000,1),0)),"")</f>
        <v>0</v>
      </c>
      <c r="P29" s="5">
        <f ca="1">IFERROR(INDEX(OFFSET(INDIRECT("v_buffer_hist_hoy!$A$1"),1,MATCH("buh_ctv",INDIRECT("v_buffer_hist_hoy!$1:$1"),0)-1,100000,1),MATCH(CLEAN(TABLATRANSFERENCIA[[#This Row],[CODIGO]]),OFFSET(INDIRECT("v_buffer_hist_hoy!$A$1"),1,MATCH("buh_codigo",INDIRECT("v_buffer_hist_hoy!$1:$1"),0)-1,100000,1),0)),"")</f>
        <v>4.3899999999999997</v>
      </c>
      <c r="Q29" s="5">
        <f ca="1">IFERROR(INDEX(OFFSET(INDIRECT("v_buffer_hist_hoy!$A$1"),1,MATCH("buh_pv",INDIRECT("v_buffer_hist_hoy!$1:$1"),0)-1,100000,1),MATCH(CLEAN(TABLATRANSFERENCIA[[#This Row],[CODIGO]]),OFFSET(INDIRECT("v_buffer_hist_hoy!$A$1"),1,MATCH("buh_codigo",INDIRECT("v_buffer_hist_hoy!$1:$1"),0)-1,100000,1),0)),"")</f>
        <v>13.35</v>
      </c>
      <c r="R29" s="46">
        <f ca="1">IFERROR(INDEX(OFFSET(INDIRECT("v_buffer_hist_hoy!$A$1"),1,MATCH("buh_roi_pasado",INDIRECT("v_buffer_hist_hoy!$1:$1"),0)-1,100000,1),MATCH(CLEAN(TABLATRANSFERENCIA[[#This Row],[CODIGO]]),OFFSET(INDIRECT("v_buffer_hist_hoy!$A$1"),1,MATCH("buh_codigo",INDIRECT("v_buffer_hist_hoy!$1:$1"),0)-1,100000,1),0)),"")</f>
        <v>0</v>
      </c>
      <c r="S29" s="46">
        <f ca="1">IFERROR(INDEX(OFFSET(INDIRECT("v_buffer_hist_hoy!$A$1"),1,MATCH("buh_roi_proyectado",INDIRECT("v_buffer_hist_hoy!$1:$1"),0)-1,100000,1),MATCH(CLEAN(TABLATRANSFERENCIA[[#This Row],[CODIGO]]),OFFSET(INDIRECT("v_buffer_hist_hoy!$A$1"),1,MATCH("buh_codigo",INDIRECT("v_buffer_hist_hoy!$1:$1"),0)-1,100000,1),0)),"")</f>
        <v>8.91</v>
      </c>
      <c r="T29" s="46">
        <f ca="1">IFERROR(INDEX(OFFSET(INDIRECT("v_buffer_hist_hoy!$A$1"),1,MATCH("buh_velocity",INDIRECT("v_buffer_hist_hoy!$1:$1"),0)-1,100000,1),MATCH(CLEAN(TABLATRANSFERENCIA[[#This Row],[CODIGO]]),OFFSET(INDIRECT("v_buffer_hist_hoy!$A$1"),1,MATCH("buh_codigo",INDIRECT("v_buffer_hist_hoy!$1:$1"),0)-1,100000,1),0)),"")</f>
        <v>0</v>
      </c>
      <c r="U29" s="46">
        <f ca="1">IFERROR(INDEX(OFFSET(INDIRECT("v_buffer_hist_hoy!$A$1"),1,MATCH("buh_nivel_servicio",INDIRECT("v_buffer_hist_hoy!$1:$1"),0)-1,100000,1),MATCH(CLEAN(TABLATRANSFERENCIA[[#This Row],[CODIGO]]),OFFSET(INDIRECT("v_buffer_hist_hoy!$A$1"),1,MATCH("buh_codigo",INDIRECT("v_buffer_hist_hoy!$1:$1"),0)-1,100000,1),0)),"")</f>
        <v>1</v>
      </c>
      <c r="V29" s="49" t="str">
        <f ca="1">IFERROR(INDEX(OFFSET(INDIRECT("v_buffer_hist_hoy!$A$1"),1,MATCH("pro_nombre",INDIRECT("v_buffer_hist_hoy!$1:$1"),0)-1,100000,1),MATCH(CLEAN(TABLATRANSFERENCIA[[#This Row],[CODIGO]]),OFFSET(INDIRECT("v_buffer_hist_hoy!$A$1"),1,MATCH("buh_codigo",INDIRECT("v_buffer_hist_hoy!$1:$1"),0)-1,100000,1),0)),"")</f>
        <v>Echo</v>
      </c>
      <c r="W29" s="49" t="str">
        <f ca="1">IFERROR(INDEX(OFFSET(INDIRECT("v_buffer_hist_hoy!$A$1"),1,MATCH("pre_nombre",INDIRECT("v_buffer_hist_hoy!$1:$1"),0)-1,100000,1),MATCH(CLEAN(TABLATRANSFERENCIA[[#This Row],[CODIGO]]),OFFSET(INDIRECT("v_buffer_hist_hoy!$A$1"),1,MATCH("buh_codigo",INDIRECT("v_buffer_hist_hoy!$1:$1"),0)-1,100000,1),0)),"")</f>
        <v>USA</v>
      </c>
      <c r="X29" s="51">
        <f ca="1">IFERROR(INDEX(OFFSET(INDIRECT("v_buffer_hist_hoy!$A$1"),1,MATCH("buh_tiempo_suministro",INDIRECT("v_buffer_hist_hoy!$1:$1"),0)-1,100000,1),MATCH(CLEAN(TABLATRANSFERENCIA[[#This Row],[CODIGO]]),OFFSET(INDIRECT("v_buffer_hist_hoy!$A$1"),1,MATCH("buh_codigo",INDIRECT("v_buffer_hist_hoy!$1:$1"),0)-1,100000,1),0)),"")</f>
        <v>8</v>
      </c>
      <c r="Y29" s="51">
        <f ca="1">IFERROR(INDEX(OFFSET(INDIRECT("v_buffer_hist_hoy!$A$1"),1,MATCH("buh_frecuencia_reposicion",INDIRECT("v_buffer_hist_hoy!$1:$1"),0)-1,100000,1),MATCH(CLEAN(TABLATRANSFERENCIA[[#This Row],[CODIGO]]),OFFSET(INDIRECT("v_buffer_hist_hoy!$A$1"),1,MATCH("buh_codigo",INDIRECT("v_buffer_hist_hoy!$1:$1"),0)-1,100000,1),0)),"")</f>
        <v>3</v>
      </c>
      <c r="Z29" s="6">
        <f ca="1">IFERROR(INDEX(OFFSET(INDIRECT("v_buffer_hist_hoy!$A$1"),1,MATCH("buh_buffer_actual",INDIRECT("v_buffer_hist_hoy!$1:$1"),0)-1,100000,1),MATCH(CLEAN(TABLATRANSFERENCIA[[#This Row],[CODIGO]]),OFFSET(INDIRECT("v_buffer_hist_hoy!$A$1"),1,MATCH("buh_codigo",INDIRECT("v_buffer_hist_hoy!$1:$1"),0)-1,100000,1),0)),"")</f>
        <v>67</v>
      </c>
      <c r="AA29" s="6">
        <f ca="1">IFERROR(INDEX(OFFSET(INDIRECT("v_buffer_hist_hoy!$A$1"),1,MATCH("buh_inventario_proveedor",INDIRECT("v_buffer_hist_hoy!$1:$1"),0)-1,100000,1),MATCH(CLEAN(TABLATRANSFERENCIA[[#This Row],[CODIGO]]),OFFSET(INDIRECT("v_buffer_hist_hoy!$A$1"),1,MATCH("buh_codigo",INDIRECT("v_buffer_hist_hoy!$1:$1"),0)-1,100000,1),0)),"")</f>
        <v>1000000000</v>
      </c>
      <c r="AB29" s="6">
        <f ca="1">IFERROR(INDEX(OFFSET(INDIRECT("v_buffer_hist_hoy!$A$1"),1,MATCH("buh_inventario_fisico",INDIRECT("v_buffer_hist_hoy!$1:$1"),0)-1,100000,1),MATCH(CLEAN(TABLATRANSFERENCIA[[#This Row],[CODIGO]]),OFFSET(INDIRECT("v_buffer_hist_hoy!$A$1"),1,MATCH("buh_codigo",INDIRECT("v_buffer_hist_hoy!$1:$1"),0)-1,100000,1),0)),"")</f>
        <v>29</v>
      </c>
      <c r="AC29"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29" s="6" t="str">
        <f ca="1">IFERROR(INDEX(OFFSET(INDIRECT("v_buffer_hist_hoy!$A$1"),1,MATCH("buh_color_inventario_fisico",INDIRECT("v_buffer_hist_hoy!$1:$1"),0)-1,100000,1),MATCH(CLEAN(TABLATRANSFERENCIA[[#This Row],[CODIGO]]),OFFSET(INDIRECT("v_buffer_hist_hoy!$A$1"),1,MATCH("buh_codigo",INDIRECT("v_buffer_hist_hoy!$1:$1"),0)-1,100000,1),0)),"")</f>
        <v>A</v>
      </c>
      <c r="AE29" s="6">
        <f ca="1">IFERROR(INDEX(OFFSET(INDIRECT("v_buffer_hist_hoy!$A$1"),1,MATCH("buh_transito",INDIRECT("v_buffer_hist_hoy!$1:$1"),0)-1,100000,1),MATCH(CLEAN(TABLATRANSFERENCIA[[#This Row],[CODIGO]]),OFFSET(INDIRECT("v_buffer_hist_hoy!$A$1"),1,MATCH("buh_codigo",INDIRECT("v_buffer_hist_hoy!$1:$1"),0)-1,100000,1),0)),"")</f>
        <v>29</v>
      </c>
      <c r="AF29" s="6">
        <f ca="1">IFERROR(INDEX(OFFSET(INDIRECT("v_buffer_hist_hoy!$A$1"),1,MATCH("buh_negociacion",INDIRECT("v_buffer_hist_hoy!$1:$1"),0)-1,100000,1),MATCH(CLEAN(TABLATRANSFERENCIA[[#This Row],[CODIGO]]),OFFSET(INDIRECT("v_buffer_hist_hoy!$A$1"),1,MATCH("buh_codigo",INDIRECT("v_buffer_hist_hoy!$1:$1"),0)-1,100000,1),0)),"")</f>
        <v>0</v>
      </c>
      <c r="AG29" s="6">
        <f ca="1">IFERROR(INDEX(OFFSET(INDIRECT("v_buffer_hist_hoy!$A$1"),1,MATCH("buh_produccion",INDIRECT("v_buffer_hist_hoy!$1:$1"),0)-1,100000,1),MATCH(CLEAN(TABLATRANSFERENCIA[[#This Row],[CODIGO]]),OFFSET(INDIRECT("v_buffer_hist_hoy!$A$1"),1,MATCH("buh_codigo",INDIRECT("v_buffer_hist_hoy!$1:$1"),0)-1,100000,1),0)),"")</f>
        <v>0</v>
      </c>
      <c r="AH29" s="6">
        <f ca="1">IFERROR(INDEX(OFFSET(INDIRECT("v_buffer_hist_hoy!$A$1"),1,MATCH("buh_embarcado",INDIRECT("v_buffer_hist_hoy!$1:$1"),0)-1,100000,1),MATCH(CLEAN(TABLATRANSFERENCIA[[#This Row],[CODIGO]]),OFFSET(INDIRECT("v_buffer_hist_hoy!$A$1"),1,MATCH("buh_codigo",INDIRECT("v_buffer_hist_hoy!$1:$1"),0)-1,100000,1),0)),"")</f>
        <v>0</v>
      </c>
      <c r="AI29" s="6">
        <f ca="1">IFERROR(INDEX(OFFSET(INDIRECT("v_buffer_hist_hoy!$A$1"),1,MATCH("buh_comprometido",INDIRECT("v_buffer_hist_hoy!$1:$1"),0)-1,100000,1),MATCH(CLEAN(TABLATRANSFERENCIA[[#This Row],[CODIGO]]),OFFSET(INDIRECT("v_buffer_hist_hoy!$A$1"),1,MATCH("buh_codigo",INDIRECT("v_buffer_hist_hoy!$1:$1"),0)-1,100000,1),0)),"")</f>
        <v>0</v>
      </c>
      <c r="AJ29" s="6">
        <f ca="1">IFERROR(INDEX(OFFSET(INDIRECT("v_buffer_hist_hoy!$A$1"),1,MATCH("buh_backorder",INDIRECT("v_buffer_hist_hoy!$1:$1"),0)-1,100000,1),MATCH(CLEAN(TABLATRANSFERENCIA[[#This Row],[CODIGO]]),OFFSET(INDIRECT("v_buffer_hist_hoy!$A$1"),1,MATCH("buh_codigo",INDIRECT("v_buffer_hist_hoy!$1:$1"),0)-1,100000,1),0)),"")</f>
        <v>17</v>
      </c>
      <c r="AK29" s="6">
        <f ca="1">IFERROR(INDEX(OFFSET(INDIRECT("v_buffer_hist_hoy!$A$1"),1,MATCH("buh_inventario_proyectado",INDIRECT("v_buffer_hist_hoy!$1:$1"),0)-1,100000,1),MATCH(CLEAN(TABLATRANSFERENCIA[[#This Row],[CODIGO]]),OFFSET(INDIRECT("v_buffer_hist_hoy!$A$1"),1,MATCH("buh_codigo",INDIRECT("v_buffer_hist_hoy!$1:$1"),0)-1,100000,1),0)),"")</f>
        <v>75</v>
      </c>
      <c r="AL29" s="4">
        <f ca="1">IFERROR(INDEX(OFFSET(INDIRECT("v_buffer_hist_hoy!$A$1"),1,MATCH("buh_estado_inventario_proyectado",INDIRECT("v_buffer_hist_hoy!$1:$1"),0)-1,100000,1),MATCH(CLEAN(TABLATRANSFERENCIA[[#This Row],[CODIGO]]),OFFSET(INDIRECT("v_buffer_hist_hoy!$A$1"),1,MATCH("buh_codigo",INDIRECT("v_buffer_hist_hoy!$1:$1"),0)-1,100000,1),0)),"")</f>
        <v>-0.12</v>
      </c>
      <c r="AM29" s="6" t="str">
        <f ca="1">IFERROR(INDEX(OFFSET(INDIRECT("v_buffer_hist_hoy!$A$1"),1,MATCH("buh_color_inventario_proyectado",INDIRECT("v_buffer_hist_hoy!$1:$1"),0)-1,100000,1),MATCH(CLEAN(TABLATRANSFERENCIA[[#This Row],[CODIGO]]),OFFSET(INDIRECT("v_buffer_hist_hoy!$A$1"),1,MATCH("buh_codigo",INDIRECT("v_buffer_hist_hoy!$1:$1"),0)-1,100000,1),0)),"")</f>
        <v>L</v>
      </c>
      <c r="AN29" s="6">
        <f ca="1">IFERROR(INDEX(OFFSET(INDIRECT("v_buffer_hist_hoy!$A$1"),1,MATCH("buh_pedido_minimo",INDIRECT("v_buffer_hist_hoy!$1:$1"),0)-1,100000,1),MATCH(CLEAN(TABLATRANSFERENCIA[[#This Row],[CODIGO]]),OFFSET(INDIRECT("v_buffer_hist_hoy!$A$1"),1,MATCH("buh_codigo",INDIRECT("v_buffer_hist_hoy!$1:$1"),0)-1,100000,1),0)),"")</f>
        <v>0</v>
      </c>
      <c r="AO29" s="6">
        <f ca="1">IFERROR(INDEX(OFFSET(INDIRECT("v_buffer_hist_hoy!$A$1"),1,MATCH("buh_pedido_minimo_grupo",INDIRECT("v_buffer_hist_hoy!$1:$1"),0)-1,100000,1),MATCH(CLEAN(TABLATRANSFERENCIA[[#This Row],[CODIGO]]),OFFSET(INDIRECT("v_buffer_hist_hoy!$A$1"),1,MATCH("buh_codigo",INDIRECT("v_buffer_hist_hoy!$1:$1"),0)-1,100000,1),0)),"")</f>
        <v>0</v>
      </c>
      <c r="AP29" s="6">
        <f ca="1">IFERROR(INDEX(OFFSET(INDIRECT("v_buffer_hist_hoy!$A$1"),1,MATCH("buh_unidad_empaque",INDIRECT("v_buffer_hist_hoy!$1:$1"),0)-1,100000,1),MATCH(CLEAN(TABLATRANSFERENCIA[[#This Row],[CODIGO]]),OFFSET(INDIRECT("v_buffer_hist_hoy!$A$1"),1,MATCH("buh_codigo",INDIRECT("v_buffer_hist_hoy!$1:$1"),0)-1,100000,1),0)),"")</f>
        <v>5</v>
      </c>
      <c r="AQ29" s="6">
        <f ca="1">IFERROR(INDEX(OFFSET(INDIRECT("v_buffer_hist_hoy!$A$1"),1,MATCH("buh_pedido_promedio",INDIRECT("v_buffer_hist_hoy!$1:$1"),0)-1,100000,1),MATCH(CLEAN(TABLATRANSFERENCIA[[#This Row],[CODIGO]]),OFFSET(INDIRECT("v_buffer_hist_hoy!$A$1"),1,MATCH("buh_codigo",INDIRECT("v_buffer_hist_hoy!$1:$1"),0)-1,100000,1),0)),"")</f>
        <v>18</v>
      </c>
      <c r="AR29" s="6">
        <f ca="1">IFERROR(INDEX(OFFSET(INDIRECT("v_buffer_hist_hoy!$A$1"),1,MATCH("buh_cobertura_buffer",INDIRECT("v_buffer_hist_hoy!$1:$1"),0)-1,100000,1),MATCH(CLEAN(TABLATRANSFERENCIA[[#This Row],[CODIGO]]),OFFSET(INDIRECT("v_buffer_hist_hoy!$A$1"),1,MATCH("buh_codigo",INDIRECT("v_buffer_hist_hoy!$1:$1"),0)-1,100000,1),0)),"")</f>
        <v>0</v>
      </c>
      <c r="AS29" s="6">
        <f ca="1">IFERROR(INDEX(OFFSET(INDIRECT("v_buffer_hist_hoy!$A$1"),1,MATCH("buh_cobertura_inventario_proyectado",INDIRECT("v_buffer_hist_hoy!$1:$1"),0)-1,100000,1),MATCH(CLEAN(TABLATRANSFERENCIA[[#This Row],[CODIGO]]),OFFSET(INDIRECT("v_buffer_hist_hoy!$A$1"),1,MATCH("buh_codigo",INDIRECT("v_buffer_hist_hoy!$1:$1"),0)-1,100000,1),0)),"")</f>
        <v>0</v>
      </c>
      <c r="AT29" s="6">
        <f ca="1">IFERROR(INDEX(OFFSET(INDIRECT("v_buffer_hist_hoy!$A$1"),1,MATCH("buh_cobertura_pedido_minimo",INDIRECT("v_buffer_hist_hoy!$1:$1"),0)-1,100000,1),MATCH(CLEAN(TABLATRANSFERENCIA[[#This Row],[CODIGO]]),OFFSET(INDIRECT("v_buffer_hist_hoy!$A$1"),1,MATCH("buh_codigo",INDIRECT("v_buffer_hist_hoy!$1:$1"),0)-1,100000,1),0)),"")</f>
        <v>0</v>
      </c>
      <c r="AU29" s="6">
        <f ca="1">IFERROR(INDEX(OFFSET(INDIRECT("v_buffer_hist_hoy!$A$1"),1,MATCH("buh_dias_desabastecimiento",INDIRECT("v_buffer_hist_hoy!$1:$1"),0)-1,100000,1),MATCH(CLEAN(TABLATRANSFERENCIA[[#This Row],[CODIGO]]),OFFSET(INDIRECT("v_buffer_hist_hoy!$A$1"),1,MATCH("buh_codigo",INDIRECT("v_buffer_hist_hoy!$1:$1"),0)-1,100000,1),0)),"")</f>
        <v>0</v>
      </c>
      <c r="AV29" s="6">
        <f t="array" ref="AV29">IFERROR(INDEX(Datos_Consumo[CANTIDAD],MATCH(TABLATRANSFERENCIA[[#This Row],[CODIGO]]&amp;TABLATRANSFERENCIA[[#Headers],[Columna1]],Datos_Consumo[CODIGO]&amp;Datos_Consumo[FECHA_FORMATO],0)),0)</f>
        <v>0</v>
      </c>
      <c r="AW29" s="6">
        <f t="array" ref="AW29">IFERROR(INDEX(Datos_Consumo[CANTIDAD],MATCH(TABLATRANSFERENCIA[[#This Row],[CODIGO]]&amp;TABLATRANSFERENCIA[[#Headers],[Columna2]],Datos_Consumo[CODIGO]&amp;Datos_Consumo[FECHA_FORMATO],0)),0)</f>
        <v>0</v>
      </c>
      <c r="AX29" s="6">
        <f t="array" ref="AX29">IFERROR(INDEX(Datos_Consumo[CANTIDAD],MATCH(TABLATRANSFERENCIA[[#This Row],[CODIGO]]&amp;TABLATRANSFERENCIA[[#Headers],[Columna3]],Datos_Consumo[CODIGO]&amp;Datos_Consumo[FECHA_FORMATO],0)),0)</f>
        <v>0</v>
      </c>
      <c r="AY29" s="6">
        <f t="array" ref="AY29">IFERROR(INDEX(Datos_Consumo[CANTIDAD],MATCH(TABLATRANSFERENCIA[[#This Row],[CODIGO]]&amp;TABLATRANSFERENCIA[[#Headers],[Columna4]],Datos_Consumo[CODIGO]&amp;Datos_Consumo[FECHA_FORMATO],0)),0)</f>
        <v>0</v>
      </c>
      <c r="AZ29" s="6">
        <f t="array" ref="AZ29">IFERROR(INDEX(Datos_Consumo[CANTIDAD],MATCH(TABLATRANSFERENCIA[[#This Row],[CODIGO]]&amp;TABLATRANSFERENCIA[[#Headers],[Columna5]],Datos_Consumo[CODIGO]&amp;Datos_Consumo[FECHA_FORMATO],0)),0)</f>
        <v>0</v>
      </c>
      <c r="BA29" s="6">
        <f t="array" ref="BA29">IFERROR(INDEX(Datos_Consumo[CANTIDAD],MATCH(TABLATRANSFERENCIA[[#This Row],[CODIGO]]&amp;TABLATRANSFERENCIA[[#Headers],[Columna6]],Datos_Consumo[CODIGO]&amp;Datos_Consumo[FECHA_FORMATO],0)),0)</f>
        <v>0</v>
      </c>
      <c r="BB29" s="56">
        <f ca="1">IFERROR(INDEX(OFFSET(INDIRECT("v_buffer_hist_hoy!$A$1"),1,MATCH("buh_ultima_transferencia_ini",INDIRECT("v_buffer_hist_hoy!$1:$1"),0)-1,100000,1),MATCH(CLEAN(TABLATRANSFERENCIA[[#This Row],[CODIGO]]),OFFSET(INDIRECT("v_buffer_hist_hoy!$A$1"),1,MATCH("buh_codigo",INDIRECT("v_buffer_hist_hoy!$1:$1"),0)-1,100000,1),0)),"")</f>
        <v>0</v>
      </c>
      <c r="BC29" s="56">
        <f ca="1">IFERROR(INDEX(OFFSET(INDIRECT("v_buffer_hist_hoy!$A$1"),1,MATCH("buh_ultima_transferencia_fin",INDIRECT("v_buffer_hist_hoy!$1:$1"),0)-1,100000,1),MATCH(CLEAN(TABLATRANSFERENCIA[[#This Row],[CODIGO]]),OFFSET(INDIRECT("v_buffer_hist_hoy!$A$1"),1,MATCH("buh_codigo",INDIRECT("v_buffer_hist_hoy!$1:$1"),0)-1,100000,1),0)),"")</f>
        <v>0</v>
      </c>
      <c r="BD29" s="50" t="s">
        <v>7728</v>
      </c>
      <c r="BE29" s="55"/>
      <c r="BF29" s="51"/>
      <c r="BG29" s="51" t="str">
        <f>IF(RIGHT(TABLATRANSFERENCIA[[#Headers],[Emb1]],1)*1&lt;=TABLATRANSFERENCIA[[#This Row],[EMBARQUES]],IF(ISBLANK(TABLATRANSFERENCIA[[#This Row],[EMBARQUES]]),TABLATRANSFERENCIA[[#This Row],[REQUERIM]],ROUND(TABLATRANSFERENCIA[[#This Row],[REQUERIM]]/TABLATRANSFERENCIA[[#This Row],[EMBARQUES]],0)),TABLATRANSFERENCIA[[#This Row],[REQUERIM]])</f>
        <v>17</v>
      </c>
      <c r="BH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9" s="51"/>
      <c r="BM29" s="46">
        <f ca="1">IFERROR(TABLATRANSFERENCIA[[#This Row],[REQUERIM]]/TABLATRANSFERENCIA[[#This Row],[PEDIDO PROMEDIO]],0)</f>
        <v>0.94444444444444442</v>
      </c>
      <c r="BN29" s="51"/>
      <c r="BO29" s="59"/>
      <c r="BP29" s="3" t="str">
        <f>IF(TABLATRANSFERENCIA[[#This Row],[RECIBIDO]]&lt;&gt;"",0,IF(TABLATRANSFERENCIA[[#This Row],[DESPACHO]]&lt;&gt;"",TABLATRANSFERENCIA[[#This Row],[DESPACHO]],TABLATRANSFERENCIA[[#This Row],[REQUERIM]]))</f>
        <v>17</v>
      </c>
      <c r="BQ29" s="50"/>
      <c r="BR29" s="50"/>
      <c r="BS29" s="50" t="str">
        <f t="shared" si="0"/>
        <v>N</v>
      </c>
      <c r="BT29" s="51">
        <f t="array" aca="1" ref="BT29" ca="1">IF(SUM(--(TABLATRANSFERENCIA[[#This Row],[CODIGO GENERICO]]=TABLATRANSFERENCIA[CODIGO GENERICO])*TABLATRANSFERENCIA[REQUERIM])&lt;TABLATRANSFERENCIA[[#This Row],[PEDIDO MIN GRUPO]],1,0)</f>
        <v>0</v>
      </c>
      <c r="BU2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9" s="51">
        <f ca="1">IFERROR(INDEX(OFFSET(INDIRECT("v_buffer_hist_hoy!$A$1"),1,MATCH("buh_zona_amarilla",INDIRECT("v_buffer_hist_hoy!$1:$1"),0)-1,100000,1),MATCH(CLEAN(TABLATRANSFERENCIA[[#This Row],[CODIGO]]),OFFSET(INDIRECT("v_buffer_hist_hoy!$A$1"),1,MATCH("buh_codigo",INDIRECT("v_buffer_hist_hoy!$1:$1"),0)-1,100000,1),0)),"")</f>
        <v>45</v>
      </c>
      <c r="BW29" s="51">
        <f ca="1">IFERROR(INDEX(OFFSET(INDIRECT("v_buffer_hist_hoy!$A$1"),1,MATCH("buh_zona_roja",INDIRECT("v_buffer_hist_hoy!$1:$1"),0)-1,100000,1),MATCH(CLEAN(TABLATRANSFERENCIA[[#This Row],[CODIGO]]),OFFSET(INDIRECT("v_buffer_hist_hoy!$A$1"),1,MATCH("buh_codigo",INDIRECT("v_buffer_hist_hoy!$1:$1"),0)-1,100000,1),0)),"")</f>
        <v>22</v>
      </c>
    </row>
    <row r="30" spans="1:75" hidden="1" x14ac:dyDescent="0.25">
      <c r="A30" s="54" t="s">
        <v>1680</v>
      </c>
      <c r="B30" s="3" t="str">
        <f ca="1">IFERROR(INDEX(OFFSET(INDIRECT("v_buffer_hist_hoy!$A$1"),1,MATCH("pro_descripcion",INDIRECT("v_buffer_hist_hoy!$1:$1"),0)-1,100000,1),MATCH(CLEAN(TABLATRANSFERENCIA[[#This Row],[CODIGO]]),OFFSET(INDIRECT("v_buffer_hist_hoy!$A$1"),1,MATCH("buh_codigo",INDIRECT("v_buffer_hist_hoy!$1:$1"),0)-1,100000,1),0)),"")</f>
        <v>CABEZAL UN-10 NUEVO PERFIL ELEVADO</v>
      </c>
      <c r="C30" s="3" t="str">
        <f ca="1">IFERROR(INDEX(OFFSET(INDIRECT("v_buffer_hist_hoy!$A$1"),1,MATCH("buh_codigo_generico",INDIRECT("v_buffer_hist_hoy!$1:$1"),0)-1,100000,1),MATCH(CLEAN(TABLATRANSFERENCIA[[#This Row],[CODIGO]]),OFFSET(INDIRECT("v_buffer_hist_hoy!$A$1"),1,MATCH("buh_codigo",INDIRECT("v_buffer_hist_hoy!$1:$1"),0)-1,100000,1),0)),"")</f>
        <v>0</v>
      </c>
      <c r="D30" s="3" t="str">
        <f ca="1">IFERROR(INDEX(OFFSET(INDIRECT("v_buffer_hist_hoy!$A$1"),1,MATCH("buh_codigo_vinculado",INDIRECT("v_buffer_hist_hoy!$1:$1"),0)-1,100000,1),MATCH(CLEAN(TABLATRANSFERENCIA[[#This Row],[CODIGO]]),OFFSET(INDIRECT("v_buffer_hist_hoy!$A$1"),1,MATCH("buh_codigo",INDIRECT("v_buffer_hist_hoy!$1:$1"),0)-1,100000,1),0)),"")</f>
        <v>EC-78890-40001B</v>
      </c>
      <c r="E30" s="3" t="str">
        <f ca="1">IFERROR(INDEX(OFFSET(INDIRECT("v_buffer_hist_hoy!$A$1"),1,MATCH("pro_linea",INDIRECT("v_buffer_hist_hoy!$1:$1"),0)-1,100000,1),MATCH(CLEAN(TABLATRANSFERENCIA[[#This Row],[CODIGO]]),OFFSET(INDIRECT("v_buffer_hist_hoy!$A$1"),1,MATCH("buh_codigo",INDIRECT("v_buffer_hist_hoy!$1:$1"),0)-1,100000,1),0)),"")</f>
        <v>AGROFORESTAL</v>
      </c>
      <c r="F30" s="3">
        <f ca="1">IFERROR(INDEX(OFFSET(INDIRECT("v_buffer_hist_hoy!$A$1"),1,MATCH("pro_sublinea",INDIRECT("v_buffer_hist_hoy!$1:$1"),0)-1,100000,1),MATCH(CLEAN(TABLATRANSFERENCIA[[#This Row],[CODIGO]]),OFFSET(INDIRECT("v_buffer_hist_hoy!$A$1"),1,MATCH("buh_codigo",INDIRECT("v_buffer_hist_hoy!$1:$1"),0)-1,100000,1),0)),"")</f>
        <v>0</v>
      </c>
      <c r="G30" s="3" t="str">
        <f ca="1">IFERROR(INDEX(OFFSET(INDIRECT("v_buffer_hist_hoy!$A$1"),1,MATCH("pro_grupo",INDIRECT("v_buffer_hist_hoy!$1:$1"),0)-1,100000,1),MATCH(CLEAN(TABLATRANSFERENCIA[[#This Row],[CODIGO]]),OFFSET(INDIRECT("v_buffer_hist_hoy!$A$1"),1,MATCH("buh_codigo",INDIRECT("v_buffer_hist_hoy!$1:$1"),0)-1,100000,1),0)),"")</f>
        <v>ACCESORIOS</v>
      </c>
      <c r="H30" s="3">
        <f ca="1">IFERROR(INDEX(OFFSET(INDIRECT("v_buffer_hist_hoy!$A$1"),1,MATCH("pro_familia",INDIRECT("v_buffer_hist_hoy!$1:$1"),0)-1,100000,1),MATCH(CLEAN(TABLATRANSFERENCIA[[#This Row],[CODIGO]]),OFFSET(INDIRECT("v_buffer_hist_hoy!$A$1"),1,MATCH("buh_codigo",INDIRECT("v_buffer_hist_hoy!$1:$1"),0)-1,100000,1),0)),"")</f>
        <v>0</v>
      </c>
      <c r="I30" s="3">
        <f ca="1">IFERROR(INDEX(OFFSET(INDIRECT("v_buffer_hist_hoy!$A$1"),1,MATCH("pro_subfamilia",INDIRECT("v_buffer_hist_hoy!$1:$1"),0)-1,100000,1),MATCH(CLEAN(TABLATRANSFERENCIA[[#This Row],[CODIGO]]),OFFSET(INDIRECT("v_buffer_hist_hoy!$A$1"),1,MATCH("buh_codigo",INDIRECT("v_buffer_hist_hoy!$1:$1"),0)-1,100000,1),0)),"")</f>
        <v>0</v>
      </c>
      <c r="J30" s="3" t="str">
        <f ca="1">IFERROR(INDEX(OFFSET(INDIRECT("v_buffer_hist_hoy!$A$1"),1,MATCH("pro_categoria",INDIRECT("v_buffer_hist_hoy!$1:$1"),0)-1,100000,1),MATCH(CLEAN(TABLATRANSFERENCIA[[#This Row],[CODIGO]]),OFFSET(INDIRECT("v_buffer_hist_hoy!$A$1"),1,MATCH("buh_codigo",INDIRECT("v_buffer_hist_hoy!$1:$1"),0)-1,100000,1),0)),"")</f>
        <v>ACCESORIOS LUBRICANTES</v>
      </c>
      <c r="K30" s="3">
        <f ca="1">IFERROR(INDEX(OFFSET(INDIRECT("v_buffer_hist_hoy!$A$1"),1,MATCH("pro_tipo",INDIRECT("v_buffer_hist_hoy!$1:$1"),0)-1,100000,1),MATCH(CLEAN(TABLATRANSFERENCIA[[#This Row],[CODIGO]]),OFFSET(INDIRECT("v_buffer_hist_hoy!$A$1"),1,MATCH("buh_codigo",INDIRECT("v_buffer_hist_hoy!$1:$1"),0)-1,100000,1),0)),"")</f>
        <v>0</v>
      </c>
      <c r="L30" s="3" t="str">
        <f ca="1">IFERROR(INDEX(OFFSET(INDIRECT("v_buffer_hist_hoy!$A$1"),1,MATCH("pro_marca",INDIRECT("v_buffer_hist_hoy!$1:$1"),0)-1,100000,1),MATCH(CLEAN(TABLATRANSFERENCIA[[#This Row],[CODIGO]]),OFFSET(INDIRECT("v_buffer_hist_hoy!$A$1"),1,MATCH("buh_codigo",INDIRECT("v_buffer_hist_hoy!$1:$1"),0)-1,100000,1),0)),"")</f>
        <v>SHINDAIWA</v>
      </c>
      <c r="M30" s="3">
        <f ca="1">IFERROR(INDEX(OFFSET(INDIRECT("v_buffer_hist_hoy!$A$1"),1,MATCH("pro_modelo",INDIRECT("v_buffer_hist_hoy!$1:$1"),0)-1,100000,1),MATCH(CLEAN(TABLATRANSFERENCIA[[#This Row],[CODIGO]]),OFFSET(INDIRECT("v_buffer_hist_hoy!$A$1"),1,MATCH("buh_codigo",INDIRECT("v_buffer_hist_hoy!$1:$1"),0)-1,100000,1),0)),"")</f>
        <v>0</v>
      </c>
      <c r="N30" s="3">
        <f ca="1">IFERROR(INDEX(OFFSET(INDIRECT("v_buffer_hist_hoy!$A$1"),1,MATCH("pro_cat_management",INDIRECT("v_buffer_hist_hoy!$1:$1"),0)-1,100000,1),MATCH(CLEAN(TABLATRANSFERENCIA[[#This Row],[CODIGO]]),OFFSET(INDIRECT("v_buffer_hist_hoy!$A$1"),1,MATCH("buh_codigo",INDIRECT("v_buffer_hist_hoy!$1:$1"),0)-1,100000,1),0)),"")</f>
        <v>0</v>
      </c>
      <c r="O30" s="5" t="str">
        <f ca="1">IFERROR(INDEX(OFFSET(INDIRECT("v_buffer_hist_hoy!$A$1"),1,MATCH("buh_estatus",INDIRECT("v_buffer_hist_hoy!$1:$1"),0)-1,100000,1),MATCH(CLEAN(TABLATRANSFERENCIA[[#This Row],[CODIGO]]),OFFSET(INDIRECT("v_buffer_hist_hoy!$A$1"),1,MATCH("buh_codigo",INDIRECT("v_buffer_hist_hoy!$1:$1"),0)-1,100000,1),0)),"")</f>
        <v>0</v>
      </c>
      <c r="P30" s="5">
        <f ca="1">IFERROR(INDEX(OFFSET(INDIRECT("v_buffer_hist_hoy!$A$1"),1,MATCH("buh_ctv",INDIRECT("v_buffer_hist_hoy!$1:$1"),0)-1,100000,1),MATCH(CLEAN(TABLATRANSFERENCIA[[#This Row],[CODIGO]]),OFFSET(INDIRECT("v_buffer_hist_hoy!$A$1"),1,MATCH("buh_codigo",INDIRECT("v_buffer_hist_hoy!$1:$1"),0)-1,100000,1),0)),"")</f>
        <v>5.65</v>
      </c>
      <c r="Q30" s="5">
        <f ca="1">IFERROR(INDEX(OFFSET(INDIRECT("v_buffer_hist_hoy!$A$1"),1,MATCH("buh_pv",INDIRECT("v_buffer_hist_hoy!$1:$1"),0)-1,100000,1),MATCH(CLEAN(TABLATRANSFERENCIA[[#This Row],[CODIGO]]),OFFSET(INDIRECT("v_buffer_hist_hoy!$A$1"),1,MATCH("buh_codigo",INDIRECT("v_buffer_hist_hoy!$1:$1"),0)-1,100000,1),0)),"")</f>
        <v>15.37</v>
      </c>
      <c r="R30" s="46">
        <f ca="1">IFERROR(INDEX(OFFSET(INDIRECT("v_buffer_hist_hoy!$A$1"),1,MATCH("buh_roi_pasado",INDIRECT("v_buffer_hist_hoy!$1:$1"),0)-1,100000,1),MATCH(CLEAN(TABLATRANSFERENCIA[[#This Row],[CODIGO]]),OFFSET(INDIRECT("v_buffer_hist_hoy!$A$1"),1,MATCH("buh_codigo",INDIRECT("v_buffer_hist_hoy!$1:$1"),0)-1,100000,1),0)),"")</f>
        <v>0</v>
      </c>
      <c r="S30" s="46">
        <f ca="1">IFERROR(INDEX(OFFSET(INDIRECT("v_buffer_hist_hoy!$A$1"),1,MATCH("buh_roi_proyectado",INDIRECT("v_buffer_hist_hoy!$1:$1"),0)-1,100000,1),MATCH(CLEAN(TABLATRANSFERENCIA[[#This Row],[CODIGO]]),OFFSET(INDIRECT("v_buffer_hist_hoy!$A$1"),1,MATCH("buh_codigo",INDIRECT("v_buffer_hist_hoy!$1:$1"),0)-1,100000,1),0)),"")</f>
        <v>7.51</v>
      </c>
      <c r="T30" s="46">
        <f ca="1">IFERROR(INDEX(OFFSET(INDIRECT("v_buffer_hist_hoy!$A$1"),1,MATCH("buh_velocity",INDIRECT("v_buffer_hist_hoy!$1:$1"),0)-1,100000,1),MATCH(CLEAN(TABLATRANSFERENCIA[[#This Row],[CODIGO]]),OFFSET(INDIRECT("v_buffer_hist_hoy!$A$1"),1,MATCH("buh_codigo",INDIRECT("v_buffer_hist_hoy!$1:$1"),0)-1,100000,1),0)),"")</f>
        <v>0</v>
      </c>
      <c r="U30" s="46">
        <f ca="1">IFERROR(INDEX(OFFSET(INDIRECT("v_buffer_hist_hoy!$A$1"),1,MATCH("buh_nivel_servicio",INDIRECT("v_buffer_hist_hoy!$1:$1"),0)-1,100000,1),MATCH(CLEAN(TABLATRANSFERENCIA[[#This Row],[CODIGO]]),OFFSET(INDIRECT("v_buffer_hist_hoy!$A$1"),1,MATCH("buh_codigo",INDIRECT("v_buffer_hist_hoy!$1:$1"),0)-1,100000,1),0)),"")</f>
        <v>1</v>
      </c>
      <c r="V30" s="49" t="str">
        <f ca="1">IFERROR(INDEX(OFFSET(INDIRECT("v_buffer_hist_hoy!$A$1"),1,MATCH("pro_nombre",INDIRECT("v_buffer_hist_hoy!$1:$1"),0)-1,100000,1),MATCH(CLEAN(TABLATRANSFERENCIA[[#This Row],[CODIGO]]),OFFSET(INDIRECT("v_buffer_hist_hoy!$A$1"),1,MATCH("buh_codigo",INDIRECT("v_buffer_hist_hoy!$1:$1"),0)-1,100000,1),0)),"")</f>
        <v>Echo</v>
      </c>
      <c r="W30" s="49" t="str">
        <f ca="1">IFERROR(INDEX(OFFSET(INDIRECT("v_buffer_hist_hoy!$A$1"),1,MATCH("pre_nombre",INDIRECT("v_buffer_hist_hoy!$1:$1"),0)-1,100000,1),MATCH(CLEAN(TABLATRANSFERENCIA[[#This Row],[CODIGO]]),OFFSET(INDIRECT("v_buffer_hist_hoy!$A$1"),1,MATCH("buh_codigo",INDIRECT("v_buffer_hist_hoy!$1:$1"),0)-1,100000,1),0)),"")</f>
        <v>USA</v>
      </c>
      <c r="X30" s="51">
        <f ca="1">IFERROR(INDEX(OFFSET(INDIRECT("v_buffer_hist_hoy!$A$1"),1,MATCH("buh_tiempo_suministro",INDIRECT("v_buffer_hist_hoy!$1:$1"),0)-1,100000,1),MATCH(CLEAN(TABLATRANSFERENCIA[[#This Row],[CODIGO]]),OFFSET(INDIRECT("v_buffer_hist_hoy!$A$1"),1,MATCH("buh_codigo",INDIRECT("v_buffer_hist_hoy!$1:$1"),0)-1,100000,1),0)),"")</f>
        <v>8</v>
      </c>
      <c r="Y30" s="51">
        <f ca="1">IFERROR(INDEX(OFFSET(INDIRECT("v_buffer_hist_hoy!$A$1"),1,MATCH("buh_frecuencia_reposicion",INDIRECT("v_buffer_hist_hoy!$1:$1"),0)-1,100000,1),MATCH(CLEAN(TABLATRANSFERENCIA[[#This Row],[CODIGO]]),OFFSET(INDIRECT("v_buffer_hist_hoy!$A$1"),1,MATCH("buh_codigo",INDIRECT("v_buffer_hist_hoy!$1:$1"),0)-1,100000,1),0)),"")</f>
        <v>3</v>
      </c>
      <c r="Z30" s="6">
        <f ca="1">IFERROR(INDEX(OFFSET(INDIRECT("v_buffer_hist_hoy!$A$1"),1,MATCH("buh_buffer_actual",INDIRECT("v_buffer_hist_hoy!$1:$1"),0)-1,100000,1),MATCH(CLEAN(TABLATRANSFERENCIA[[#This Row],[CODIGO]]),OFFSET(INDIRECT("v_buffer_hist_hoy!$A$1"),1,MATCH("buh_codigo",INDIRECT("v_buffer_hist_hoy!$1:$1"),0)-1,100000,1),0)),"")</f>
        <v>800</v>
      </c>
      <c r="AA30" s="6">
        <f ca="1">IFERROR(INDEX(OFFSET(INDIRECT("v_buffer_hist_hoy!$A$1"),1,MATCH("buh_inventario_proveedor",INDIRECT("v_buffer_hist_hoy!$1:$1"),0)-1,100000,1),MATCH(CLEAN(TABLATRANSFERENCIA[[#This Row],[CODIGO]]),OFFSET(INDIRECT("v_buffer_hist_hoy!$A$1"),1,MATCH("buh_codigo",INDIRECT("v_buffer_hist_hoy!$1:$1"),0)-1,100000,1),0)),"")</f>
        <v>1000000000</v>
      </c>
      <c r="AB30" s="6">
        <f ca="1">IFERROR(INDEX(OFFSET(INDIRECT("v_buffer_hist_hoy!$A$1"),1,MATCH("buh_inventario_fisico",INDIRECT("v_buffer_hist_hoy!$1:$1"),0)-1,100000,1),MATCH(CLEAN(TABLATRANSFERENCIA[[#This Row],[CODIGO]]),OFFSET(INDIRECT("v_buffer_hist_hoy!$A$1"),1,MATCH("buh_codigo",INDIRECT("v_buffer_hist_hoy!$1:$1"),0)-1,100000,1),0)),"")</f>
        <v>21</v>
      </c>
      <c r="AC30" s="4">
        <f ca="1">IFERROR(INDEX(OFFSET(INDIRECT("v_buffer_hist_hoy!$A$1"),1,MATCH("buh_estado_inventario_fisico",INDIRECT("v_buffer_hist_hoy!$1:$1"),0)-1,100000,1),MATCH(CLEAN(TABLATRANSFERENCIA[[#This Row],[CODIGO]]),OFFSET(INDIRECT("v_buffer_hist_hoy!$A$1"),1,MATCH("buh_codigo",INDIRECT("v_buffer_hist_hoy!$1:$1"),0)-1,100000,1),0)),"")</f>
        <v>0.97</v>
      </c>
      <c r="AD30" s="6" t="str">
        <f ca="1">IFERROR(INDEX(OFFSET(INDIRECT("v_buffer_hist_hoy!$A$1"),1,MATCH("buh_color_inventario_fisico",INDIRECT("v_buffer_hist_hoy!$1:$1"),0)-1,100000,1),MATCH(CLEAN(TABLATRANSFERENCIA[[#This Row],[CODIGO]]),OFFSET(INDIRECT("v_buffer_hist_hoy!$A$1"),1,MATCH("buh_codigo",INDIRECT("v_buffer_hist_hoy!$1:$1"),0)-1,100000,1),0)),"")</f>
        <v>R</v>
      </c>
      <c r="AE30" s="6">
        <f ca="1">IFERROR(INDEX(OFFSET(INDIRECT("v_buffer_hist_hoy!$A$1"),1,MATCH("buh_transito",INDIRECT("v_buffer_hist_hoy!$1:$1"),0)-1,100000,1),MATCH(CLEAN(TABLATRANSFERENCIA[[#This Row],[CODIGO]]),OFFSET(INDIRECT("v_buffer_hist_hoy!$A$1"),1,MATCH("buh_codigo",INDIRECT("v_buffer_hist_hoy!$1:$1"),0)-1,100000,1),0)),"")</f>
        <v>0</v>
      </c>
      <c r="AF30" s="6">
        <f ca="1">IFERROR(INDEX(OFFSET(INDIRECT("v_buffer_hist_hoy!$A$1"),1,MATCH("buh_negociacion",INDIRECT("v_buffer_hist_hoy!$1:$1"),0)-1,100000,1),MATCH(CLEAN(TABLATRANSFERENCIA[[#This Row],[CODIGO]]),OFFSET(INDIRECT("v_buffer_hist_hoy!$A$1"),1,MATCH("buh_codigo",INDIRECT("v_buffer_hist_hoy!$1:$1"),0)-1,100000,1),0)),"")</f>
        <v>0</v>
      </c>
      <c r="AG30" s="6">
        <f ca="1">IFERROR(INDEX(OFFSET(INDIRECT("v_buffer_hist_hoy!$A$1"),1,MATCH("buh_produccion",INDIRECT("v_buffer_hist_hoy!$1:$1"),0)-1,100000,1),MATCH(CLEAN(TABLATRANSFERENCIA[[#This Row],[CODIGO]]),OFFSET(INDIRECT("v_buffer_hist_hoy!$A$1"),1,MATCH("buh_codigo",INDIRECT("v_buffer_hist_hoy!$1:$1"),0)-1,100000,1),0)),"")</f>
        <v>0</v>
      </c>
      <c r="AH30" s="6">
        <f ca="1">IFERROR(INDEX(OFFSET(INDIRECT("v_buffer_hist_hoy!$A$1"),1,MATCH("buh_embarcado",INDIRECT("v_buffer_hist_hoy!$1:$1"),0)-1,100000,1),MATCH(CLEAN(TABLATRANSFERENCIA[[#This Row],[CODIGO]]),OFFSET(INDIRECT("v_buffer_hist_hoy!$A$1"),1,MATCH("buh_codigo",INDIRECT("v_buffer_hist_hoy!$1:$1"),0)-1,100000,1),0)),"")</f>
        <v>0</v>
      </c>
      <c r="AI30" s="6">
        <f ca="1">IFERROR(INDEX(OFFSET(INDIRECT("v_buffer_hist_hoy!$A$1"),1,MATCH("buh_comprometido",INDIRECT("v_buffer_hist_hoy!$1:$1"),0)-1,100000,1),MATCH(CLEAN(TABLATRANSFERENCIA[[#This Row],[CODIGO]]),OFFSET(INDIRECT("v_buffer_hist_hoy!$A$1"),1,MATCH("buh_codigo",INDIRECT("v_buffer_hist_hoy!$1:$1"),0)-1,100000,1),0)),"")</f>
        <v>0</v>
      </c>
      <c r="AJ30" s="6">
        <f ca="1">IFERROR(INDEX(OFFSET(INDIRECT("v_buffer_hist_hoy!$A$1"),1,MATCH("buh_backorder",INDIRECT("v_buffer_hist_hoy!$1:$1"),0)-1,100000,1),MATCH(CLEAN(TABLATRANSFERENCIA[[#This Row],[CODIGO]]),OFFSET(INDIRECT("v_buffer_hist_hoy!$A$1"),1,MATCH("buh_codigo",INDIRECT("v_buffer_hist_hoy!$1:$1"),0)-1,100000,1),0)),"")</f>
        <v>633</v>
      </c>
      <c r="AK30" s="6">
        <f ca="1">IFERROR(INDEX(OFFSET(INDIRECT("v_buffer_hist_hoy!$A$1"),1,MATCH("buh_inventario_proyectado",INDIRECT("v_buffer_hist_hoy!$1:$1"),0)-1,100000,1),MATCH(CLEAN(TABLATRANSFERENCIA[[#This Row],[CODIGO]]),OFFSET(INDIRECT("v_buffer_hist_hoy!$A$1"),1,MATCH("buh_codigo",INDIRECT("v_buffer_hist_hoy!$1:$1"),0)-1,100000,1),0)),"")</f>
        <v>654</v>
      </c>
      <c r="AL30" s="4">
        <f ca="1">IFERROR(INDEX(OFFSET(INDIRECT("v_buffer_hist_hoy!$A$1"),1,MATCH("buh_estado_inventario_proyectado",INDIRECT("v_buffer_hist_hoy!$1:$1"),0)-1,100000,1),MATCH(CLEAN(TABLATRANSFERENCIA[[#This Row],[CODIGO]]),OFFSET(INDIRECT("v_buffer_hist_hoy!$A$1"),1,MATCH("buh_codigo",INDIRECT("v_buffer_hist_hoy!$1:$1"),0)-1,100000,1),0)),"")</f>
        <v>0.18</v>
      </c>
      <c r="AM30" s="6" t="str">
        <f ca="1">IFERROR(INDEX(OFFSET(INDIRECT("v_buffer_hist_hoy!$A$1"),1,MATCH("buh_color_inventario_proyectado",INDIRECT("v_buffer_hist_hoy!$1:$1"),0)-1,100000,1),MATCH(CLEAN(TABLATRANSFERENCIA[[#This Row],[CODIGO]]),OFFSET(INDIRECT("v_buffer_hist_hoy!$A$1"),1,MATCH("buh_codigo",INDIRECT("v_buffer_hist_hoy!$1:$1"),0)-1,100000,1),0)),"")</f>
        <v>V</v>
      </c>
      <c r="AN30" s="6">
        <f ca="1">IFERROR(INDEX(OFFSET(INDIRECT("v_buffer_hist_hoy!$A$1"),1,MATCH("buh_pedido_minimo",INDIRECT("v_buffer_hist_hoy!$1:$1"),0)-1,100000,1),MATCH(CLEAN(TABLATRANSFERENCIA[[#This Row],[CODIGO]]),OFFSET(INDIRECT("v_buffer_hist_hoy!$A$1"),1,MATCH("buh_codigo",INDIRECT("v_buffer_hist_hoy!$1:$1"),0)-1,100000,1),0)),"")</f>
        <v>0</v>
      </c>
      <c r="AO30" s="6">
        <f ca="1">IFERROR(INDEX(OFFSET(INDIRECT("v_buffer_hist_hoy!$A$1"),1,MATCH("buh_pedido_minimo_grupo",INDIRECT("v_buffer_hist_hoy!$1:$1"),0)-1,100000,1),MATCH(CLEAN(TABLATRANSFERENCIA[[#This Row],[CODIGO]]),OFFSET(INDIRECT("v_buffer_hist_hoy!$A$1"),1,MATCH("buh_codigo",INDIRECT("v_buffer_hist_hoy!$1:$1"),0)-1,100000,1),0)),"")</f>
        <v>0</v>
      </c>
      <c r="AP30" s="6">
        <f ca="1">IFERROR(INDEX(OFFSET(INDIRECT("v_buffer_hist_hoy!$A$1"),1,MATCH("buh_unidad_empaque",INDIRECT("v_buffer_hist_hoy!$1:$1"),0)-1,100000,1),MATCH(CLEAN(TABLATRANSFERENCIA[[#This Row],[CODIGO]]),OFFSET(INDIRECT("v_buffer_hist_hoy!$A$1"),1,MATCH("buh_codigo",INDIRECT("v_buffer_hist_hoy!$1:$1"),0)-1,100000,1),0)),"")</f>
        <v>0</v>
      </c>
      <c r="AQ30" s="6">
        <f ca="1">IFERROR(INDEX(OFFSET(INDIRECT("v_buffer_hist_hoy!$A$1"),1,MATCH("buh_pedido_promedio",INDIRECT("v_buffer_hist_hoy!$1:$1"),0)-1,100000,1),MATCH(CLEAN(TABLATRANSFERENCIA[[#This Row],[CODIGO]]),OFFSET(INDIRECT("v_buffer_hist_hoy!$A$1"),1,MATCH("buh_codigo",INDIRECT("v_buffer_hist_hoy!$1:$1"),0)-1,100000,1),0)),"")</f>
        <v>218</v>
      </c>
      <c r="AR30" s="6">
        <f ca="1">IFERROR(INDEX(OFFSET(INDIRECT("v_buffer_hist_hoy!$A$1"),1,MATCH("buh_cobertura_buffer",INDIRECT("v_buffer_hist_hoy!$1:$1"),0)-1,100000,1),MATCH(CLEAN(TABLATRANSFERENCIA[[#This Row],[CODIGO]]),OFFSET(INDIRECT("v_buffer_hist_hoy!$A$1"),1,MATCH("buh_codigo",INDIRECT("v_buffer_hist_hoy!$1:$1"),0)-1,100000,1),0)),"")</f>
        <v>0</v>
      </c>
      <c r="AS30" s="6">
        <f ca="1">IFERROR(INDEX(OFFSET(INDIRECT("v_buffer_hist_hoy!$A$1"),1,MATCH("buh_cobertura_inventario_proyectado",INDIRECT("v_buffer_hist_hoy!$1:$1"),0)-1,100000,1),MATCH(CLEAN(TABLATRANSFERENCIA[[#This Row],[CODIGO]]),OFFSET(INDIRECT("v_buffer_hist_hoy!$A$1"),1,MATCH("buh_codigo",INDIRECT("v_buffer_hist_hoy!$1:$1"),0)-1,100000,1),0)),"")</f>
        <v>0</v>
      </c>
      <c r="AT30" s="6">
        <f ca="1">IFERROR(INDEX(OFFSET(INDIRECT("v_buffer_hist_hoy!$A$1"),1,MATCH("buh_cobertura_pedido_minimo",INDIRECT("v_buffer_hist_hoy!$1:$1"),0)-1,100000,1),MATCH(CLEAN(TABLATRANSFERENCIA[[#This Row],[CODIGO]]),OFFSET(INDIRECT("v_buffer_hist_hoy!$A$1"),1,MATCH("buh_codigo",INDIRECT("v_buffer_hist_hoy!$1:$1"),0)-1,100000,1),0)),"")</f>
        <v>0</v>
      </c>
      <c r="AU30" s="6">
        <f ca="1">IFERROR(INDEX(OFFSET(INDIRECT("v_buffer_hist_hoy!$A$1"),1,MATCH("buh_dias_desabastecimiento",INDIRECT("v_buffer_hist_hoy!$1:$1"),0)-1,100000,1),MATCH(CLEAN(TABLATRANSFERENCIA[[#This Row],[CODIGO]]),OFFSET(INDIRECT("v_buffer_hist_hoy!$A$1"),1,MATCH("buh_codigo",INDIRECT("v_buffer_hist_hoy!$1:$1"),0)-1,100000,1),0)),"")</f>
        <v>2</v>
      </c>
      <c r="AV30" s="6">
        <f t="array" ref="AV30">IFERROR(INDEX(Datos_Consumo[CANTIDAD],MATCH(TABLATRANSFERENCIA[[#This Row],[CODIGO]]&amp;TABLATRANSFERENCIA[[#Headers],[Columna1]],Datos_Consumo[CODIGO]&amp;Datos_Consumo[FECHA_FORMATO],0)),0)</f>
        <v>0</v>
      </c>
      <c r="AW30" s="6">
        <f t="array" ref="AW30">IFERROR(INDEX(Datos_Consumo[CANTIDAD],MATCH(TABLATRANSFERENCIA[[#This Row],[CODIGO]]&amp;TABLATRANSFERENCIA[[#Headers],[Columna2]],Datos_Consumo[CODIGO]&amp;Datos_Consumo[FECHA_FORMATO],0)),0)</f>
        <v>0</v>
      </c>
      <c r="AX30" s="6">
        <f t="array" ref="AX30">IFERROR(INDEX(Datos_Consumo[CANTIDAD],MATCH(TABLATRANSFERENCIA[[#This Row],[CODIGO]]&amp;TABLATRANSFERENCIA[[#Headers],[Columna3]],Datos_Consumo[CODIGO]&amp;Datos_Consumo[FECHA_FORMATO],0)),0)</f>
        <v>0</v>
      </c>
      <c r="AY30" s="6">
        <f t="array" ref="AY30">IFERROR(INDEX(Datos_Consumo[CANTIDAD],MATCH(TABLATRANSFERENCIA[[#This Row],[CODIGO]]&amp;TABLATRANSFERENCIA[[#Headers],[Columna4]],Datos_Consumo[CODIGO]&amp;Datos_Consumo[FECHA_FORMATO],0)),0)</f>
        <v>0</v>
      </c>
      <c r="AZ30" s="6">
        <f t="array" ref="AZ30">IFERROR(INDEX(Datos_Consumo[CANTIDAD],MATCH(TABLATRANSFERENCIA[[#This Row],[CODIGO]]&amp;TABLATRANSFERENCIA[[#Headers],[Columna5]],Datos_Consumo[CODIGO]&amp;Datos_Consumo[FECHA_FORMATO],0)),0)</f>
        <v>0</v>
      </c>
      <c r="BA30" s="6">
        <f t="array" ref="BA30">IFERROR(INDEX(Datos_Consumo[CANTIDAD],MATCH(TABLATRANSFERENCIA[[#This Row],[CODIGO]]&amp;TABLATRANSFERENCIA[[#Headers],[Columna6]],Datos_Consumo[CODIGO]&amp;Datos_Consumo[FECHA_FORMATO],0)),0)</f>
        <v>0</v>
      </c>
      <c r="BB30" s="56">
        <f ca="1">IFERROR(INDEX(OFFSET(INDIRECT("v_buffer_hist_hoy!$A$1"),1,MATCH("buh_ultima_transferencia_ini",INDIRECT("v_buffer_hist_hoy!$1:$1"),0)-1,100000,1),MATCH(CLEAN(TABLATRANSFERENCIA[[#This Row],[CODIGO]]),OFFSET(INDIRECT("v_buffer_hist_hoy!$A$1"),1,MATCH("buh_codigo",INDIRECT("v_buffer_hist_hoy!$1:$1"),0)-1,100000,1),0)),"")</f>
        <v>0</v>
      </c>
      <c r="BC30" s="56">
        <f ca="1">IFERROR(INDEX(OFFSET(INDIRECT("v_buffer_hist_hoy!$A$1"),1,MATCH("buh_ultima_transferencia_fin",INDIRECT("v_buffer_hist_hoy!$1:$1"),0)-1,100000,1),MATCH(CLEAN(TABLATRANSFERENCIA[[#This Row],[CODIGO]]),OFFSET(INDIRECT("v_buffer_hist_hoy!$A$1"),1,MATCH("buh_codigo",INDIRECT("v_buffer_hist_hoy!$1:$1"),0)-1,100000,1),0)),"")</f>
        <v>0</v>
      </c>
      <c r="BD30" s="50" t="s">
        <v>7734</v>
      </c>
      <c r="BE30" s="55"/>
      <c r="BF30" s="51"/>
      <c r="BG30" s="51" t="str">
        <f>IF(RIGHT(TABLATRANSFERENCIA[[#Headers],[Emb1]],1)*1&lt;=TABLATRANSFERENCIA[[#This Row],[EMBARQUES]],IF(ISBLANK(TABLATRANSFERENCIA[[#This Row],[EMBARQUES]]),TABLATRANSFERENCIA[[#This Row],[REQUERIM]],ROUND(TABLATRANSFERENCIA[[#This Row],[REQUERIM]]/TABLATRANSFERENCIA[[#This Row],[EMBARQUES]],0)),TABLATRANSFERENCIA[[#This Row],[REQUERIM]])</f>
        <v>336</v>
      </c>
      <c r="BH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0" s="51"/>
      <c r="BM30" s="46">
        <f ca="1">IFERROR(TABLATRANSFERENCIA[[#This Row],[REQUERIM]]/TABLATRANSFERENCIA[[#This Row],[PEDIDO PROMEDIO]],0)</f>
        <v>1.5412844036697249</v>
      </c>
      <c r="BN30" s="51"/>
      <c r="BO30" s="59"/>
      <c r="BP30" s="3" t="str">
        <f>IF(TABLATRANSFERENCIA[[#This Row],[RECIBIDO]]&lt;&gt;"",0,IF(TABLATRANSFERENCIA[[#This Row],[DESPACHO]]&lt;&gt;"",TABLATRANSFERENCIA[[#This Row],[DESPACHO]],TABLATRANSFERENCIA[[#This Row],[REQUERIM]]))</f>
        <v>336</v>
      </c>
      <c r="BQ30" s="50"/>
      <c r="BR30" s="50"/>
      <c r="BS30" s="50" t="str">
        <f t="shared" si="0"/>
        <v>N</v>
      </c>
      <c r="BT30" s="51">
        <f t="array" aca="1" ref="BT30" ca="1">IF(SUM(--(TABLATRANSFERENCIA[[#This Row],[CODIGO GENERICO]]=TABLATRANSFERENCIA[CODIGO GENERICO])*TABLATRANSFERENCIA[REQUERIM])&lt;TABLATRANSFERENCIA[[#This Row],[PEDIDO MIN GRUPO]],1,0)</f>
        <v>0</v>
      </c>
      <c r="BU3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0" s="51">
        <f ca="1">IFERROR(INDEX(OFFSET(INDIRECT("v_buffer_hist_hoy!$A$1"),1,MATCH("buh_zona_amarilla",INDIRECT("v_buffer_hist_hoy!$1:$1"),0)-1,100000,1),MATCH(CLEAN(TABLATRANSFERENCIA[[#This Row],[CODIGO]]),OFFSET(INDIRECT("v_buffer_hist_hoy!$A$1"),1,MATCH("buh_codigo",INDIRECT("v_buffer_hist_hoy!$1:$1"),0)-1,100000,1),0)),"")</f>
        <v>532</v>
      </c>
      <c r="BW30" s="51">
        <f ca="1">IFERROR(INDEX(OFFSET(INDIRECT("v_buffer_hist_hoy!$A$1"),1,MATCH("buh_zona_roja",INDIRECT("v_buffer_hist_hoy!$1:$1"),0)-1,100000,1),MATCH(CLEAN(TABLATRANSFERENCIA[[#This Row],[CODIGO]]),OFFSET(INDIRECT("v_buffer_hist_hoy!$A$1"),1,MATCH("buh_codigo",INDIRECT("v_buffer_hist_hoy!$1:$1"),0)-1,100000,1),0)),"")</f>
        <v>264</v>
      </c>
    </row>
    <row r="31" spans="1:75" hidden="1" x14ac:dyDescent="0.25">
      <c r="A31" s="54" t="s">
        <v>4414</v>
      </c>
      <c r="B31" s="3" t="str">
        <f ca="1">IFERROR(INDEX(OFFSET(INDIRECT("v_buffer_hist_hoy!$A$1"),1,MATCH("pro_descripcion",INDIRECT("v_buffer_hist_hoy!$1:$1"),0)-1,100000,1),MATCH(CLEAN(TABLATRANSFERENCIA[[#This Row],[CODIGO]]),OFFSET(INDIRECT("v_buffer_hist_hoy!$A$1"),1,MATCH("buh_codigo",INDIRECT("v_buffer_hist_hoy!$1:$1"),0)-1,100000,1),0)),"")</f>
        <v>CABEZAL UN-32 PRO-MATIC CON PERNOS</v>
      </c>
      <c r="C31" s="3" t="str">
        <f ca="1">IFERROR(INDEX(OFFSET(INDIRECT("v_buffer_hist_hoy!$A$1"),1,MATCH("buh_codigo_generico",INDIRECT("v_buffer_hist_hoy!$1:$1"),0)-1,100000,1),MATCH(CLEAN(TABLATRANSFERENCIA[[#This Row],[CODIGO]]),OFFSET(INDIRECT("v_buffer_hist_hoy!$A$1"),1,MATCH("buh_codigo",INDIRECT("v_buffer_hist_hoy!$1:$1"),0)-1,100000,1),0)),"")</f>
        <v>0</v>
      </c>
      <c r="D31" s="3" t="str">
        <f ca="1">IFERROR(INDEX(OFFSET(INDIRECT("v_buffer_hist_hoy!$A$1"),1,MATCH("buh_codigo_vinculado",INDIRECT("v_buffer_hist_hoy!$1:$1"),0)-1,100000,1),MATCH(CLEAN(TABLATRANSFERENCIA[[#This Row],[CODIGO]]),OFFSET(INDIRECT("v_buffer_hist_hoy!$A$1"),1,MATCH("buh_codigo",INDIRECT("v_buffer_hist_hoy!$1:$1"),0)-1,100000,1),0)),"")</f>
        <v>EC-UN32</v>
      </c>
      <c r="E31" s="3" t="str">
        <f ca="1">IFERROR(INDEX(OFFSET(INDIRECT("v_buffer_hist_hoy!$A$1"),1,MATCH("pro_linea",INDIRECT("v_buffer_hist_hoy!$1:$1"),0)-1,100000,1),MATCH(CLEAN(TABLATRANSFERENCIA[[#This Row],[CODIGO]]),OFFSET(INDIRECT("v_buffer_hist_hoy!$A$1"),1,MATCH("buh_codigo",INDIRECT("v_buffer_hist_hoy!$1:$1"),0)-1,100000,1),0)),"")</f>
        <v>AGROFORESTAL</v>
      </c>
      <c r="F31" s="3">
        <f ca="1">IFERROR(INDEX(OFFSET(INDIRECT("v_buffer_hist_hoy!$A$1"),1,MATCH("pro_sublinea",INDIRECT("v_buffer_hist_hoy!$1:$1"),0)-1,100000,1),MATCH(CLEAN(TABLATRANSFERENCIA[[#This Row],[CODIGO]]),OFFSET(INDIRECT("v_buffer_hist_hoy!$A$1"),1,MATCH("buh_codigo",INDIRECT("v_buffer_hist_hoy!$1:$1"),0)-1,100000,1),0)),"")</f>
        <v>0</v>
      </c>
      <c r="G31" s="3" t="str">
        <f ca="1">IFERROR(INDEX(OFFSET(INDIRECT("v_buffer_hist_hoy!$A$1"),1,MATCH("pro_grupo",INDIRECT("v_buffer_hist_hoy!$1:$1"),0)-1,100000,1),MATCH(CLEAN(TABLATRANSFERENCIA[[#This Row],[CODIGO]]),OFFSET(INDIRECT("v_buffer_hist_hoy!$A$1"),1,MATCH("buh_codigo",INDIRECT("v_buffer_hist_hoy!$1:$1"),0)-1,100000,1),0)),"")</f>
        <v>ACCESORIOS</v>
      </c>
      <c r="H31" s="3">
        <f ca="1">IFERROR(INDEX(OFFSET(INDIRECT("v_buffer_hist_hoy!$A$1"),1,MATCH("pro_familia",INDIRECT("v_buffer_hist_hoy!$1:$1"),0)-1,100000,1),MATCH(CLEAN(TABLATRANSFERENCIA[[#This Row],[CODIGO]]),OFFSET(INDIRECT("v_buffer_hist_hoy!$A$1"),1,MATCH("buh_codigo",INDIRECT("v_buffer_hist_hoy!$1:$1"),0)-1,100000,1),0)),"")</f>
        <v>0</v>
      </c>
      <c r="I31" s="3">
        <f ca="1">IFERROR(INDEX(OFFSET(INDIRECT("v_buffer_hist_hoy!$A$1"),1,MATCH("pro_subfamilia",INDIRECT("v_buffer_hist_hoy!$1:$1"),0)-1,100000,1),MATCH(CLEAN(TABLATRANSFERENCIA[[#This Row],[CODIGO]]),OFFSET(INDIRECT("v_buffer_hist_hoy!$A$1"),1,MATCH("buh_codigo",INDIRECT("v_buffer_hist_hoy!$1:$1"),0)-1,100000,1),0)),"")</f>
        <v>0</v>
      </c>
      <c r="J31" s="3" t="str">
        <f ca="1">IFERROR(INDEX(OFFSET(INDIRECT("v_buffer_hist_hoy!$A$1"),1,MATCH("pro_categoria",INDIRECT("v_buffer_hist_hoy!$1:$1"),0)-1,100000,1),MATCH(CLEAN(TABLATRANSFERENCIA[[#This Row],[CODIGO]]),OFFSET(INDIRECT("v_buffer_hist_hoy!$A$1"),1,MATCH("buh_codigo",INDIRECT("v_buffer_hist_hoy!$1:$1"),0)-1,100000,1),0)),"")</f>
        <v>ACCESORIOS LUBRICANTES</v>
      </c>
      <c r="K31" s="3">
        <f ca="1">IFERROR(INDEX(OFFSET(INDIRECT("v_buffer_hist_hoy!$A$1"),1,MATCH("pro_tipo",INDIRECT("v_buffer_hist_hoy!$1:$1"),0)-1,100000,1),MATCH(CLEAN(TABLATRANSFERENCIA[[#This Row],[CODIGO]]),OFFSET(INDIRECT("v_buffer_hist_hoy!$A$1"),1,MATCH("buh_codigo",INDIRECT("v_buffer_hist_hoy!$1:$1"),0)-1,100000,1),0)),"")</f>
        <v>0</v>
      </c>
      <c r="L31" s="3" t="str">
        <f ca="1">IFERROR(INDEX(OFFSET(INDIRECT("v_buffer_hist_hoy!$A$1"),1,MATCH("pro_marca",INDIRECT("v_buffer_hist_hoy!$1:$1"),0)-1,100000,1),MATCH(CLEAN(TABLATRANSFERENCIA[[#This Row],[CODIGO]]),OFFSET(INDIRECT("v_buffer_hist_hoy!$A$1"),1,MATCH("buh_codigo",INDIRECT("v_buffer_hist_hoy!$1:$1"),0)-1,100000,1),0)),"")</f>
        <v>SHINDAIWA</v>
      </c>
      <c r="M31" s="3">
        <f ca="1">IFERROR(INDEX(OFFSET(INDIRECT("v_buffer_hist_hoy!$A$1"),1,MATCH("pro_modelo",INDIRECT("v_buffer_hist_hoy!$1:$1"),0)-1,100000,1),MATCH(CLEAN(TABLATRANSFERENCIA[[#This Row],[CODIGO]]),OFFSET(INDIRECT("v_buffer_hist_hoy!$A$1"),1,MATCH("buh_codigo",INDIRECT("v_buffer_hist_hoy!$1:$1"),0)-1,100000,1),0)),"")</f>
        <v>0</v>
      </c>
      <c r="N31" s="3">
        <f ca="1">IFERROR(INDEX(OFFSET(INDIRECT("v_buffer_hist_hoy!$A$1"),1,MATCH("pro_cat_management",INDIRECT("v_buffer_hist_hoy!$1:$1"),0)-1,100000,1),MATCH(CLEAN(TABLATRANSFERENCIA[[#This Row],[CODIGO]]),OFFSET(INDIRECT("v_buffer_hist_hoy!$A$1"),1,MATCH("buh_codigo",INDIRECT("v_buffer_hist_hoy!$1:$1"),0)-1,100000,1),0)),"")</f>
        <v>0</v>
      </c>
      <c r="O31" s="5" t="str">
        <f ca="1">IFERROR(INDEX(OFFSET(INDIRECT("v_buffer_hist_hoy!$A$1"),1,MATCH("buh_estatus",INDIRECT("v_buffer_hist_hoy!$1:$1"),0)-1,100000,1),MATCH(CLEAN(TABLATRANSFERENCIA[[#This Row],[CODIGO]]),OFFSET(INDIRECT("v_buffer_hist_hoy!$A$1"),1,MATCH("buh_codigo",INDIRECT("v_buffer_hist_hoy!$1:$1"),0)-1,100000,1),0)),"")</f>
        <v>0</v>
      </c>
      <c r="P31" s="5">
        <f ca="1">IFERROR(INDEX(OFFSET(INDIRECT("v_buffer_hist_hoy!$A$1"),1,MATCH("buh_ctv",INDIRECT("v_buffer_hist_hoy!$1:$1"),0)-1,100000,1),MATCH(CLEAN(TABLATRANSFERENCIA[[#This Row],[CODIGO]]),OFFSET(INDIRECT("v_buffer_hist_hoy!$A$1"),1,MATCH("buh_codigo",INDIRECT("v_buffer_hist_hoy!$1:$1"),0)-1,100000,1),0)),"")</f>
        <v>8.93</v>
      </c>
      <c r="Q31" s="5">
        <f ca="1">IFERROR(INDEX(OFFSET(INDIRECT("v_buffer_hist_hoy!$A$1"),1,MATCH("buh_pv",INDIRECT("v_buffer_hist_hoy!$1:$1"),0)-1,100000,1),MATCH(CLEAN(TABLATRANSFERENCIA[[#This Row],[CODIGO]]),OFFSET(INDIRECT("v_buffer_hist_hoy!$A$1"),1,MATCH("buh_codigo",INDIRECT("v_buffer_hist_hoy!$1:$1"),0)-1,100000,1),0)),"")</f>
        <v>28</v>
      </c>
      <c r="R31" s="46">
        <f ca="1">IFERROR(INDEX(OFFSET(INDIRECT("v_buffer_hist_hoy!$A$1"),1,MATCH("buh_roi_pasado",INDIRECT("v_buffer_hist_hoy!$1:$1"),0)-1,100000,1),MATCH(CLEAN(TABLATRANSFERENCIA[[#This Row],[CODIGO]]),OFFSET(INDIRECT("v_buffer_hist_hoy!$A$1"),1,MATCH("buh_codigo",INDIRECT("v_buffer_hist_hoy!$1:$1"),0)-1,100000,1),0)),"")</f>
        <v>0</v>
      </c>
      <c r="S31" s="46">
        <f ca="1">IFERROR(INDEX(OFFSET(INDIRECT("v_buffer_hist_hoy!$A$1"),1,MATCH("buh_roi_proyectado",INDIRECT("v_buffer_hist_hoy!$1:$1"),0)-1,100000,1),MATCH(CLEAN(TABLATRANSFERENCIA[[#This Row],[CODIGO]]),OFFSET(INDIRECT("v_buffer_hist_hoy!$A$1"),1,MATCH("buh_codigo",INDIRECT("v_buffer_hist_hoy!$1:$1"),0)-1,100000,1),0)),"")</f>
        <v>9.32</v>
      </c>
      <c r="T31" s="46">
        <f ca="1">IFERROR(INDEX(OFFSET(INDIRECT("v_buffer_hist_hoy!$A$1"),1,MATCH("buh_velocity",INDIRECT("v_buffer_hist_hoy!$1:$1"),0)-1,100000,1),MATCH(CLEAN(TABLATRANSFERENCIA[[#This Row],[CODIGO]]),OFFSET(INDIRECT("v_buffer_hist_hoy!$A$1"),1,MATCH("buh_codigo",INDIRECT("v_buffer_hist_hoy!$1:$1"),0)-1,100000,1),0)),"")</f>
        <v>0</v>
      </c>
      <c r="U31" s="46">
        <f ca="1">IFERROR(INDEX(OFFSET(INDIRECT("v_buffer_hist_hoy!$A$1"),1,MATCH("buh_nivel_servicio",INDIRECT("v_buffer_hist_hoy!$1:$1"),0)-1,100000,1),MATCH(CLEAN(TABLATRANSFERENCIA[[#This Row],[CODIGO]]),OFFSET(INDIRECT("v_buffer_hist_hoy!$A$1"),1,MATCH("buh_codigo",INDIRECT("v_buffer_hist_hoy!$1:$1"),0)-1,100000,1),0)),"")</f>
        <v>1</v>
      </c>
      <c r="V31" s="49" t="str">
        <f ca="1">IFERROR(INDEX(OFFSET(INDIRECT("v_buffer_hist_hoy!$A$1"),1,MATCH("pro_nombre",INDIRECT("v_buffer_hist_hoy!$1:$1"),0)-1,100000,1),MATCH(CLEAN(TABLATRANSFERENCIA[[#This Row],[CODIGO]]),OFFSET(INDIRECT("v_buffer_hist_hoy!$A$1"),1,MATCH("buh_codigo",INDIRECT("v_buffer_hist_hoy!$1:$1"),0)-1,100000,1),0)),"")</f>
        <v>Echo</v>
      </c>
      <c r="W31" s="49" t="str">
        <f ca="1">IFERROR(INDEX(OFFSET(INDIRECT("v_buffer_hist_hoy!$A$1"),1,MATCH("pre_nombre",INDIRECT("v_buffer_hist_hoy!$1:$1"),0)-1,100000,1),MATCH(CLEAN(TABLATRANSFERENCIA[[#This Row],[CODIGO]]),OFFSET(INDIRECT("v_buffer_hist_hoy!$A$1"),1,MATCH("buh_codigo",INDIRECT("v_buffer_hist_hoy!$1:$1"),0)-1,100000,1),0)),"")</f>
        <v>USA</v>
      </c>
      <c r="X31" s="51">
        <f ca="1">IFERROR(INDEX(OFFSET(INDIRECT("v_buffer_hist_hoy!$A$1"),1,MATCH("buh_tiempo_suministro",INDIRECT("v_buffer_hist_hoy!$1:$1"),0)-1,100000,1),MATCH(CLEAN(TABLATRANSFERENCIA[[#This Row],[CODIGO]]),OFFSET(INDIRECT("v_buffer_hist_hoy!$A$1"),1,MATCH("buh_codigo",INDIRECT("v_buffer_hist_hoy!$1:$1"),0)-1,100000,1),0)),"")</f>
        <v>8</v>
      </c>
      <c r="Y31" s="51">
        <f ca="1">IFERROR(INDEX(OFFSET(INDIRECT("v_buffer_hist_hoy!$A$1"),1,MATCH("buh_frecuencia_reposicion",INDIRECT("v_buffer_hist_hoy!$1:$1"),0)-1,100000,1),MATCH(CLEAN(TABLATRANSFERENCIA[[#This Row],[CODIGO]]),OFFSET(INDIRECT("v_buffer_hist_hoy!$A$1"),1,MATCH("buh_codigo",INDIRECT("v_buffer_hist_hoy!$1:$1"),0)-1,100000,1),0)),"")</f>
        <v>3</v>
      </c>
      <c r="Z31" s="6">
        <f ca="1">IFERROR(INDEX(OFFSET(INDIRECT("v_buffer_hist_hoy!$A$1"),1,MATCH("buh_buffer_actual",INDIRECT("v_buffer_hist_hoy!$1:$1"),0)-1,100000,1),MATCH(CLEAN(TABLATRANSFERENCIA[[#This Row],[CODIGO]]),OFFSET(INDIRECT("v_buffer_hist_hoy!$A$1"),1,MATCH("buh_codigo",INDIRECT("v_buffer_hist_hoy!$1:$1"),0)-1,100000,1),0)),"")</f>
        <v>30</v>
      </c>
      <c r="AA31" s="6">
        <f ca="1">IFERROR(INDEX(OFFSET(INDIRECT("v_buffer_hist_hoy!$A$1"),1,MATCH("buh_inventario_proveedor",INDIRECT("v_buffer_hist_hoy!$1:$1"),0)-1,100000,1),MATCH(CLEAN(TABLATRANSFERENCIA[[#This Row],[CODIGO]]),OFFSET(INDIRECT("v_buffer_hist_hoy!$A$1"),1,MATCH("buh_codigo",INDIRECT("v_buffer_hist_hoy!$1:$1"),0)-1,100000,1),0)),"")</f>
        <v>1000000000</v>
      </c>
      <c r="AB31" s="6">
        <f ca="1">IFERROR(INDEX(OFFSET(INDIRECT("v_buffer_hist_hoy!$A$1"),1,MATCH("buh_inventario_fisico",INDIRECT("v_buffer_hist_hoy!$1:$1"),0)-1,100000,1),MATCH(CLEAN(TABLATRANSFERENCIA[[#This Row],[CODIGO]]),OFFSET(INDIRECT("v_buffer_hist_hoy!$A$1"),1,MATCH("buh_codigo",INDIRECT("v_buffer_hist_hoy!$1:$1"),0)-1,100000,1),0)),"")</f>
        <v>49</v>
      </c>
      <c r="AC31" s="4">
        <f ca="1">IFERROR(INDEX(OFFSET(INDIRECT("v_buffer_hist_hoy!$A$1"),1,MATCH("buh_estado_inventario_fisico",INDIRECT("v_buffer_hist_hoy!$1:$1"),0)-1,100000,1),MATCH(CLEAN(TABLATRANSFERENCIA[[#This Row],[CODIGO]]),OFFSET(INDIRECT("v_buffer_hist_hoy!$A$1"),1,MATCH("buh_codigo",INDIRECT("v_buffer_hist_hoy!$1:$1"),0)-1,100000,1),0)),"")</f>
        <v>-0.63</v>
      </c>
      <c r="AD31" s="6" t="str">
        <f ca="1">IFERROR(INDEX(OFFSET(INDIRECT("v_buffer_hist_hoy!$A$1"),1,MATCH("buh_color_inventario_fisico",INDIRECT("v_buffer_hist_hoy!$1:$1"),0)-1,100000,1),MATCH(CLEAN(TABLATRANSFERENCIA[[#This Row],[CODIGO]]),OFFSET(INDIRECT("v_buffer_hist_hoy!$A$1"),1,MATCH("buh_codigo",INDIRECT("v_buffer_hist_hoy!$1:$1"),0)-1,100000,1),0)),"")</f>
        <v>L</v>
      </c>
      <c r="AE31" s="6">
        <f ca="1">IFERROR(INDEX(OFFSET(INDIRECT("v_buffer_hist_hoy!$A$1"),1,MATCH("buh_transito",INDIRECT("v_buffer_hist_hoy!$1:$1"),0)-1,100000,1),MATCH(CLEAN(TABLATRANSFERENCIA[[#This Row],[CODIGO]]),OFFSET(INDIRECT("v_buffer_hist_hoy!$A$1"),1,MATCH("buh_codigo",INDIRECT("v_buffer_hist_hoy!$1:$1"),0)-1,100000,1),0)),"")</f>
        <v>24</v>
      </c>
      <c r="AF31" s="6">
        <f ca="1">IFERROR(INDEX(OFFSET(INDIRECT("v_buffer_hist_hoy!$A$1"),1,MATCH("buh_negociacion",INDIRECT("v_buffer_hist_hoy!$1:$1"),0)-1,100000,1),MATCH(CLEAN(TABLATRANSFERENCIA[[#This Row],[CODIGO]]),OFFSET(INDIRECT("v_buffer_hist_hoy!$A$1"),1,MATCH("buh_codigo",INDIRECT("v_buffer_hist_hoy!$1:$1"),0)-1,100000,1),0)),"")</f>
        <v>0</v>
      </c>
      <c r="AG31" s="6">
        <f ca="1">IFERROR(INDEX(OFFSET(INDIRECT("v_buffer_hist_hoy!$A$1"),1,MATCH("buh_produccion",INDIRECT("v_buffer_hist_hoy!$1:$1"),0)-1,100000,1),MATCH(CLEAN(TABLATRANSFERENCIA[[#This Row],[CODIGO]]),OFFSET(INDIRECT("v_buffer_hist_hoy!$A$1"),1,MATCH("buh_codigo",INDIRECT("v_buffer_hist_hoy!$1:$1"),0)-1,100000,1),0)),"")</f>
        <v>0</v>
      </c>
      <c r="AH31" s="6">
        <f ca="1">IFERROR(INDEX(OFFSET(INDIRECT("v_buffer_hist_hoy!$A$1"),1,MATCH("buh_embarcado",INDIRECT("v_buffer_hist_hoy!$1:$1"),0)-1,100000,1),MATCH(CLEAN(TABLATRANSFERENCIA[[#This Row],[CODIGO]]),OFFSET(INDIRECT("v_buffer_hist_hoy!$A$1"),1,MATCH("buh_codigo",INDIRECT("v_buffer_hist_hoy!$1:$1"),0)-1,100000,1),0)),"")</f>
        <v>0</v>
      </c>
      <c r="AI31" s="6">
        <f ca="1">IFERROR(INDEX(OFFSET(INDIRECT("v_buffer_hist_hoy!$A$1"),1,MATCH("buh_comprometido",INDIRECT("v_buffer_hist_hoy!$1:$1"),0)-1,100000,1),MATCH(CLEAN(TABLATRANSFERENCIA[[#This Row],[CODIGO]]),OFFSET(INDIRECT("v_buffer_hist_hoy!$A$1"),1,MATCH("buh_codigo",INDIRECT("v_buffer_hist_hoy!$1:$1"),0)-1,100000,1),0)),"")</f>
        <v>0</v>
      </c>
      <c r="AJ31" s="6">
        <f ca="1">IFERROR(INDEX(OFFSET(INDIRECT("v_buffer_hist_hoy!$A$1"),1,MATCH("buh_backorder",INDIRECT("v_buffer_hist_hoy!$1:$1"),0)-1,100000,1),MATCH(CLEAN(TABLATRANSFERENCIA[[#This Row],[CODIGO]]),OFFSET(INDIRECT("v_buffer_hist_hoy!$A$1"),1,MATCH("buh_codigo",INDIRECT("v_buffer_hist_hoy!$1:$1"),0)-1,100000,1),0)),"")</f>
        <v>3</v>
      </c>
      <c r="AK31" s="6">
        <f ca="1">IFERROR(INDEX(OFFSET(INDIRECT("v_buffer_hist_hoy!$A$1"),1,MATCH("buh_inventario_proyectado",INDIRECT("v_buffer_hist_hoy!$1:$1"),0)-1,100000,1),MATCH(CLEAN(TABLATRANSFERENCIA[[#This Row],[CODIGO]]),OFFSET(INDIRECT("v_buffer_hist_hoy!$A$1"),1,MATCH("buh_codigo",INDIRECT("v_buffer_hist_hoy!$1:$1"),0)-1,100000,1),0)),"")</f>
        <v>76</v>
      </c>
      <c r="AL31" s="4">
        <f ca="1">IFERROR(INDEX(OFFSET(INDIRECT("v_buffer_hist_hoy!$A$1"),1,MATCH("buh_estado_inventario_proyectado",INDIRECT("v_buffer_hist_hoy!$1:$1"),0)-1,100000,1),MATCH(CLEAN(TABLATRANSFERENCIA[[#This Row],[CODIGO]]),OFFSET(INDIRECT("v_buffer_hist_hoy!$A$1"),1,MATCH("buh_codigo",INDIRECT("v_buffer_hist_hoy!$1:$1"),0)-1,100000,1),0)),"")</f>
        <v>-1.53</v>
      </c>
      <c r="AM31" s="6" t="str">
        <f ca="1">IFERROR(INDEX(OFFSET(INDIRECT("v_buffer_hist_hoy!$A$1"),1,MATCH("buh_color_inventario_proyectado",INDIRECT("v_buffer_hist_hoy!$1:$1"),0)-1,100000,1),MATCH(CLEAN(TABLATRANSFERENCIA[[#This Row],[CODIGO]]),OFFSET(INDIRECT("v_buffer_hist_hoy!$A$1"),1,MATCH("buh_codigo",INDIRECT("v_buffer_hist_hoy!$1:$1"),0)-1,100000,1),0)),"")</f>
        <v>L</v>
      </c>
      <c r="AN31" s="6">
        <f ca="1">IFERROR(INDEX(OFFSET(INDIRECT("v_buffer_hist_hoy!$A$1"),1,MATCH("buh_pedido_minimo",INDIRECT("v_buffer_hist_hoy!$1:$1"),0)-1,100000,1),MATCH(CLEAN(TABLATRANSFERENCIA[[#This Row],[CODIGO]]),OFFSET(INDIRECT("v_buffer_hist_hoy!$A$1"),1,MATCH("buh_codigo",INDIRECT("v_buffer_hist_hoy!$1:$1"),0)-1,100000,1),0)),"")</f>
        <v>0</v>
      </c>
      <c r="AO31" s="6">
        <f ca="1">IFERROR(INDEX(OFFSET(INDIRECT("v_buffer_hist_hoy!$A$1"),1,MATCH("buh_pedido_minimo_grupo",INDIRECT("v_buffer_hist_hoy!$1:$1"),0)-1,100000,1),MATCH(CLEAN(TABLATRANSFERENCIA[[#This Row],[CODIGO]]),OFFSET(INDIRECT("v_buffer_hist_hoy!$A$1"),1,MATCH("buh_codigo",INDIRECT("v_buffer_hist_hoy!$1:$1"),0)-1,100000,1),0)),"")</f>
        <v>0</v>
      </c>
      <c r="AP31" s="6">
        <f ca="1">IFERROR(INDEX(OFFSET(INDIRECT("v_buffer_hist_hoy!$A$1"),1,MATCH("buh_unidad_empaque",INDIRECT("v_buffer_hist_hoy!$1:$1"),0)-1,100000,1),MATCH(CLEAN(TABLATRANSFERENCIA[[#This Row],[CODIGO]]),OFFSET(INDIRECT("v_buffer_hist_hoy!$A$1"),1,MATCH("buh_codigo",INDIRECT("v_buffer_hist_hoy!$1:$1"),0)-1,100000,1),0)),"")</f>
        <v>0</v>
      </c>
      <c r="AQ31" s="6">
        <f ca="1">IFERROR(INDEX(OFFSET(INDIRECT("v_buffer_hist_hoy!$A$1"),1,MATCH("buh_pedido_promedio",INDIRECT("v_buffer_hist_hoy!$1:$1"),0)-1,100000,1),MATCH(CLEAN(TABLATRANSFERENCIA[[#This Row],[CODIGO]]),OFFSET(INDIRECT("v_buffer_hist_hoy!$A$1"),1,MATCH("buh_codigo",INDIRECT("v_buffer_hist_hoy!$1:$1"),0)-1,100000,1),0)),"")</f>
        <v>8</v>
      </c>
      <c r="AR31" s="6">
        <f ca="1">IFERROR(INDEX(OFFSET(INDIRECT("v_buffer_hist_hoy!$A$1"),1,MATCH("buh_cobertura_buffer",INDIRECT("v_buffer_hist_hoy!$1:$1"),0)-1,100000,1),MATCH(CLEAN(TABLATRANSFERENCIA[[#This Row],[CODIGO]]),OFFSET(INDIRECT("v_buffer_hist_hoy!$A$1"),1,MATCH("buh_codigo",INDIRECT("v_buffer_hist_hoy!$1:$1"),0)-1,100000,1),0)),"")</f>
        <v>0</v>
      </c>
      <c r="AS31" s="6">
        <f ca="1">IFERROR(INDEX(OFFSET(INDIRECT("v_buffer_hist_hoy!$A$1"),1,MATCH("buh_cobertura_inventario_proyectado",INDIRECT("v_buffer_hist_hoy!$1:$1"),0)-1,100000,1),MATCH(CLEAN(TABLATRANSFERENCIA[[#This Row],[CODIGO]]),OFFSET(INDIRECT("v_buffer_hist_hoy!$A$1"),1,MATCH("buh_codigo",INDIRECT("v_buffer_hist_hoy!$1:$1"),0)-1,100000,1),0)),"")</f>
        <v>0</v>
      </c>
      <c r="AT31" s="6">
        <f ca="1">IFERROR(INDEX(OFFSET(INDIRECT("v_buffer_hist_hoy!$A$1"),1,MATCH("buh_cobertura_pedido_minimo",INDIRECT("v_buffer_hist_hoy!$1:$1"),0)-1,100000,1),MATCH(CLEAN(TABLATRANSFERENCIA[[#This Row],[CODIGO]]),OFFSET(INDIRECT("v_buffer_hist_hoy!$A$1"),1,MATCH("buh_codigo",INDIRECT("v_buffer_hist_hoy!$1:$1"),0)-1,100000,1),0)),"")</f>
        <v>0</v>
      </c>
      <c r="AU31" s="6">
        <f ca="1">IFERROR(INDEX(OFFSET(INDIRECT("v_buffer_hist_hoy!$A$1"),1,MATCH("buh_dias_desabastecimiento",INDIRECT("v_buffer_hist_hoy!$1:$1"),0)-1,100000,1),MATCH(CLEAN(TABLATRANSFERENCIA[[#This Row],[CODIGO]]),OFFSET(INDIRECT("v_buffer_hist_hoy!$A$1"),1,MATCH("buh_codigo",INDIRECT("v_buffer_hist_hoy!$1:$1"),0)-1,100000,1),0)),"")</f>
        <v>2</v>
      </c>
      <c r="AV31" s="6">
        <f t="array" ref="AV31">IFERROR(INDEX(Datos_Consumo[CANTIDAD],MATCH(TABLATRANSFERENCIA[[#This Row],[CODIGO]]&amp;TABLATRANSFERENCIA[[#Headers],[Columna1]],Datos_Consumo[CODIGO]&amp;Datos_Consumo[FECHA_FORMATO],0)),0)</f>
        <v>0</v>
      </c>
      <c r="AW31" s="6">
        <f t="array" ref="AW31">IFERROR(INDEX(Datos_Consumo[CANTIDAD],MATCH(TABLATRANSFERENCIA[[#This Row],[CODIGO]]&amp;TABLATRANSFERENCIA[[#Headers],[Columna2]],Datos_Consumo[CODIGO]&amp;Datos_Consumo[FECHA_FORMATO],0)),0)</f>
        <v>0</v>
      </c>
      <c r="AX31" s="6">
        <f t="array" ref="AX31">IFERROR(INDEX(Datos_Consumo[CANTIDAD],MATCH(TABLATRANSFERENCIA[[#This Row],[CODIGO]]&amp;TABLATRANSFERENCIA[[#Headers],[Columna3]],Datos_Consumo[CODIGO]&amp;Datos_Consumo[FECHA_FORMATO],0)),0)</f>
        <v>0</v>
      </c>
      <c r="AY31" s="6">
        <f t="array" ref="AY31">IFERROR(INDEX(Datos_Consumo[CANTIDAD],MATCH(TABLATRANSFERENCIA[[#This Row],[CODIGO]]&amp;TABLATRANSFERENCIA[[#Headers],[Columna4]],Datos_Consumo[CODIGO]&amp;Datos_Consumo[FECHA_FORMATO],0)),0)</f>
        <v>0</v>
      </c>
      <c r="AZ31" s="6">
        <f t="array" ref="AZ31">IFERROR(INDEX(Datos_Consumo[CANTIDAD],MATCH(TABLATRANSFERENCIA[[#This Row],[CODIGO]]&amp;TABLATRANSFERENCIA[[#Headers],[Columna5]],Datos_Consumo[CODIGO]&amp;Datos_Consumo[FECHA_FORMATO],0)),0)</f>
        <v>0</v>
      </c>
      <c r="BA31" s="6">
        <f t="array" ref="BA31">IFERROR(INDEX(Datos_Consumo[CANTIDAD],MATCH(TABLATRANSFERENCIA[[#This Row],[CODIGO]]&amp;TABLATRANSFERENCIA[[#Headers],[Columna6]],Datos_Consumo[CODIGO]&amp;Datos_Consumo[FECHA_FORMATO],0)),0)</f>
        <v>0</v>
      </c>
      <c r="BB31" s="56">
        <f ca="1">IFERROR(INDEX(OFFSET(INDIRECT("v_buffer_hist_hoy!$A$1"),1,MATCH("buh_ultima_transferencia_ini",INDIRECT("v_buffer_hist_hoy!$1:$1"),0)-1,100000,1),MATCH(CLEAN(TABLATRANSFERENCIA[[#This Row],[CODIGO]]),OFFSET(INDIRECT("v_buffer_hist_hoy!$A$1"),1,MATCH("buh_codigo",INDIRECT("v_buffer_hist_hoy!$1:$1"),0)-1,100000,1),0)),"")</f>
        <v>0</v>
      </c>
      <c r="BC31" s="56">
        <f ca="1">IFERROR(INDEX(OFFSET(INDIRECT("v_buffer_hist_hoy!$A$1"),1,MATCH("buh_ultima_transferencia_fin",INDIRECT("v_buffer_hist_hoy!$1:$1"),0)-1,100000,1),MATCH(CLEAN(TABLATRANSFERENCIA[[#This Row],[CODIGO]]),OFFSET(INDIRECT("v_buffer_hist_hoy!$A$1"),1,MATCH("buh_codigo",INDIRECT("v_buffer_hist_hoy!$1:$1"),0)-1,100000,1),0)),"")</f>
        <v>0</v>
      </c>
      <c r="BD31" s="50" t="s">
        <v>7735</v>
      </c>
      <c r="BE31" s="55"/>
      <c r="BF31" s="51"/>
      <c r="BG31"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1" s="51"/>
      <c r="BM31" s="46">
        <f ca="1">IFERROR(TABLATRANSFERENCIA[[#This Row],[REQUERIM]]/TABLATRANSFERENCIA[[#This Row],[PEDIDO PROMEDIO]],0)</f>
        <v>0.75</v>
      </c>
      <c r="BN31" s="51"/>
      <c r="BO31" s="59"/>
      <c r="BP31" s="3" t="str">
        <f>IF(TABLATRANSFERENCIA[[#This Row],[RECIBIDO]]&lt;&gt;"",0,IF(TABLATRANSFERENCIA[[#This Row],[DESPACHO]]&lt;&gt;"",TABLATRANSFERENCIA[[#This Row],[DESPACHO]],TABLATRANSFERENCIA[[#This Row],[REQUERIM]]))</f>
        <v>6</v>
      </c>
      <c r="BQ31" s="50"/>
      <c r="BR31" s="50"/>
      <c r="BS31" s="50" t="str">
        <f t="shared" si="0"/>
        <v>N</v>
      </c>
      <c r="BT31" s="51">
        <f t="array" aca="1" ref="BT31" ca="1">IF(SUM(--(TABLATRANSFERENCIA[[#This Row],[CODIGO GENERICO]]=TABLATRANSFERENCIA[CODIGO GENERICO])*TABLATRANSFERENCIA[REQUERIM])&lt;TABLATRANSFERENCIA[[#This Row],[PEDIDO MIN GRUPO]],1,0)</f>
        <v>0</v>
      </c>
      <c r="BU3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1" s="51">
        <f ca="1">IFERROR(INDEX(OFFSET(INDIRECT("v_buffer_hist_hoy!$A$1"),1,MATCH("buh_zona_amarilla",INDIRECT("v_buffer_hist_hoy!$1:$1"),0)-1,100000,1),MATCH(CLEAN(TABLATRANSFERENCIA[[#This Row],[CODIGO]]),OFFSET(INDIRECT("v_buffer_hist_hoy!$A$1"),1,MATCH("buh_codigo",INDIRECT("v_buffer_hist_hoy!$1:$1"),0)-1,100000,1),0)),"")</f>
        <v>20</v>
      </c>
      <c r="BW31" s="51">
        <f ca="1">IFERROR(INDEX(OFFSET(INDIRECT("v_buffer_hist_hoy!$A$1"),1,MATCH("buh_zona_roja",INDIRECT("v_buffer_hist_hoy!$1:$1"),0)-1,100000,1),MATCH(CLEAN(TABLATRANSFERENCIA[[#This Row],[CODIGO]]),OFFSET(INDIRECT("v_buffer_hist_hoy!$A$1"),1,MATCH("buh_codigo",INDIRECT("v_buffer_hist_hoy!$1:$1"),0)-1,100000,1),0)),"")</f>
        <v>10</v>
      </c>
    </row>
    <row r="32" spans="1:75" hidden="1" x14ac:dyDescent="0.25">
      <c r="A32" s="54" t="s">
        <v>4224</v>
      </c>
      <c r="B32" s="3" t="str">
        <f ca="1">IFERROR(INDEX(OFFSET(INDIRECT("v_buffer_hist_hoy!$A$1"),1,MATCH("pro_descripcion",INDIRECT("v_buffer_hist_hoy!$1:$1"),0)-1,100000,1),MATCH(CLEAN(TABLATRANSFERENCIA[[#This Row],[CODIGO]]),OFFSET(INDIRECT("v_buffer_hist_hoy!$A$1"),1,MATCH("buh_codigo",INDIRECT("v_buffer_hist_hoy!$1:$1"),0)-1,100000,1),0)),"")</f>
        <v>GRASA SHINDAIWA 283.5 G  (6703)</v>
      </c>
      <c r="C32" s="3" t="str">
        <f ca="1">IFERROR(INDEX(OFFSET(INDIRECT("v_buffer_hist_hoy!$A$1"),1,MATCH("buh_codigo_generico",INDIRECT("v_buffer_hist_hoy!$1:$1"),0)-1,100000,1),MATCH(CLEAN(TABLATRANSFERENCIA[[#This Row],[CODIGO]]),OFFSET(INDIRECT("v_buffer_hist_hoy!$A$1"),1,MATCH("buh_codigo",INDIRECT("v_buffer_hist_hoy!$1:$1"),0)-1,100000,1),0)),"")</f>
        <v>0</v>
      </c>
      <c r="D32" s="3" t="str">
        <f ca="1">IFERROR(INDEX(OFFSET(INDIRECT("v_buffer_hist_hoy!$A$1"),1,MATCH("buh_codigo_vinculado",INDIRECT("v_buffer_hist_hoy!$1:$1"),0)-1,100000,1),MATCH(CLEAN(TABLATRANSFERENCIA[[#This Row],[CODIGO]]),OFFSET(INDIRECT("v_buffer_hist_hoy!$A$1"),1,MATCH("buh_codigo",INDIRECT("v_buffer_hist_hoy!$1:$1"),0)-1,100000,1),0)),"")</f>
        <v>EC-13-58</v>
      </c>
      <c r="E32" s="3" t="str">
        <f ca="1">IFERROR(INDEX(OFFSET(INDIRECT("v_buffer_hist_hoy!$A$1"),1,MATCH("pro_linea",INDIRECT("v_buffer_hist_hoy!$1:$1"),0)-1,100000,1),MATCH(CLEAN(TABLATRANSFERENCIA[[#This Row],[CODIGO]]),OFFSET(INDIRECT("v_buffer_hist_hoy!$A$1"),1,MATCH("buh_codigo",INDIRECT("v_buffer_hist_hoy!$1:$1"),0)-1,100000,1),0)),"")</f>
        <v>AGROFORESTAL</v>
      </c>
      <c r="F32" s="3">
        <f ca="1">IFERROR(INDEX(OFFSET(INDIRECT("v_buffer_hist_hoy!$A$1"),1,MATCH("pro_sublinea",INDIRECT("v_buffer_hist_hoy!$1:$1"),0)-1,100000,1),MATCH(CLEAN(TABLATRANSFERENCIA[[#This Row],[CODIGO]]),OFFSET(INDIRECT("v_buffer_hist_hoy!$A$1"),1,MATCH("buh_codigo",INDIRECT("v_buffer_hist_hoy!$1:$1"),0)-1,100000,1),0)),"")</f>
        <v>0</v>
      </c>
      <c r="G32" s="3" t="str">
        <f ca="1">IFERROR(INDEX(OFFSET(INDIRECT("v_buffer_hist_hoy!$A$1"),1,MATCH("pro_grupo",INDIRECT("v_buffer_hist_hoy!$1:$1"),0)-1,100000,1),MATCH(CLEAN(TABLATRANSFERENCIA[[#This Row],[CODIGO]]),OFFSET(INDIRECT("v_buffer_hist_hoy!$A$1"),1,MATCH("buh_codigo",INDIRECT("v_buffer_hist_hoy!$1:$1"),0)-1,100000,1),0)),"")</f>
        <v>ACCESORIOS</v>
      </c>
      <c r="H32" s="3">
        <f ca="1">IFERROR(INDEX(OFFSET(INDIRECT("v_buffer_hist_hoy!$A$1"),1,MATCH("pro_familia",INDIRECT("v_buffer_hist_hoy!$1:$1"),0)-1,100000,1),MATCH(CLEAN(TABLATRANSFERENCIA[[#This Row],[CODIGO]]),OFFSET(INDIRECT("v_buffer_hist_hoy!$A$1"),1,MATCH("buh_codigo",INDIRECT("v_buffer_hist_hoy!$1:$1"),0)-1,100000,1),0)),"")</f>
        <v>0</v>
      </c>
      <c r="I32" s="3">
        <f ca="1">IFERROR(INDEX(OFFSET(INDIRECT("v_buffer_hist_hoy!$A$1"),1,MATCH("pro_subfamilia",INDIRECT("v_buffer_hist_hoy!$1:$1"),0)-1,100000,1),MATCH(CLEAN(TABLATRANSFERENCIA[[#This Row],[CODIGO]]),OFFSET(INDIRECT("v_buffer_hist_hoy!$A$1"),1,MATCH("buh_codigo",INDIRECT("v_buffer_hist_hoy!$1:$1"),0)-1,100000,1),0)),"")</f>
        <v>0</v>
      </c>
      <c r="J32" s="3" t="str">
        <f ca="1">IFERROR(INDEX(OFFSET(INDIRECT("v_buffer_hist_hoy!$A$1"),1,MATCH("pro_categoria",INDIRECT("v_buffer_hist_hoy!$1:$1"),0)-1,100000,1),MATCH(CLEAN(TABLATRANSFERENCIA[[#This Row],[CODIGO]]),OFFSET(INDIRECT("v_buffer_hist_hoy!$A$1"),1,MATCH("buh_codigo",INDIRECT("v_buffer_hist_hoy!$1:$1"),0)-1,100000,1),0)),"")</f>
        <v>ACCESORIOS LUBRICANTES</v>
      </c>
      <c r="K32" s="3">
        <f ca="1">IFERROR(INDEX(OFFSET(INDIRECT("v_buffer_hist_hoy!$A$1"),1,MATCH("pro_tipo",INDIRECT("v_buffer_hist_hoy!$1:$1"),0)-1,100000,1),MATCH(CLEAN(TABLATRANSFERENCIA[[#This Row],[CODIGO]]),OFFSET(INDIRECT("v_buffer_hist_hoy!$A$1"),1,MATCH("buh_codigo",INDIRECT("v_buffer_hist_hoy!$1:$1"),0)-1,100000,1),0)),"")</f>
        <v>0</v>
      </c>
      <c r="L32" s="3" t="str">
        <f ca="1">IFERROR(INDEX(OFFSET(INDIRECT("v_buffer_hist_hoy!$A$1"),1,MATCH("pro_marca",INDIRECT("v_buffer_hist_hoy!$1:$1"),0)-1,100000,1),MATCH(CLEAN(TABLATRANSFERENCIA[[#This Row],[CODIGO]]),OFFSET(INDIRECT("v_buffer_hist_hoy!$A$1"),1,MATCH("buh_codigo",INDIRECT("v_buffer_hist_hoy!$1:$1"),0)-1,100000,1),0)),"")</f>
        <v>SHINDAIWA</v>
      </c>
      <c r="M32" s="3">
        <f ca="1">IFERROR(INDEX(OFFSET(INDIRECT("v_buffer_hist_hoy!$A$1"),1,MATCH("pro_modelo",INDIRECT("v_buffer_hist_hoy!$1:$1"),0)-1,100000,1),MATCH(CLEAN(TABLATRANSFERENCIA[[#This Row],[CODIGO]]),OFFSET(INDIRECT("v_buffer_hist_hoy!$A$1"),1,MATCH("buh_codigo",INDIRECT("v_buffer_hist_hoy!$1:$1"),0)-1,100000,1),0)),"")</f>
        <v>0</v>
      </c>
      <c r="N32" s="3">
        <f ca="1">IFERROR(INDEX(OFFSET(INDIRECT("v_buffer_hist_hoy!$A$1"),1,MATCH("pro_cat_management",INDIRECT("v_buffer_hist_hoy!$1:$1"),0)-1,100000,1),MATCH(CLEAN(TABLATRANSFERENCIA[[#This Row],[CODIGO]]),OFFSET(INDIRECT("v_buffer_hist_hoy!$A$1"),1,MATCH("buh_codigo",INDIRECT("v_buffer_hist_hoy!$1:$1"),0)-1,100000,1),0)),"")</f>
        <v>0</v>
      </c>
      <c r="O32" s="5" t="str">
        <f ca="1">IFERROR(INDEX(OFFSET(INDIRECT("v_buffer_hist_hoy!$A$1"),1,MATCH("buh_estatus",INDIRECT("v_buffer_hist_hoy!$1:$1"),0)-1,100000,1),MATCH(CLEAN(TABLATRANSFERENCIA[[#This Row],[CODIGO]]),OFFSET(INDIRECT("v_buffer_hist_hoy!$A$1"),1,MATCH("buh_codigo",INDIRECT("v_buffer_hist_hoy!$1:$1"),0)-1,100000,1),0)),"")</f>
        <v>0</v>
      </c>
      <c r="P32" s="5">
        <f ca="1">IFERROR(INDEX(OFFSET(INDIRECT("v_buffer_hist_hoy!$A$1"),1,MATCH("buh_ctv",INDIRECT("v_buffer_hist_hoy!$1:$1"),0)-1,100000,1),MATCH(CLEAN(TABLATRANSFERENCIA[[#This Row],[CODIGO]]),OFFSET(INDIRECT("v_buffer_hist_hoy!$A$1"),1,MATCH("buh_codigo",INDIRECT("v_buffer_hist_hoy!$1:$1"),0)-1,100000,1),0)),"")</f>
        <v>5.16</v>
      </c>
      <c r="Q32" s="5">
        <f ca="1">IFERROR(INDEX(OFFSET(INDIRECT("v_buffer_hist_hoy!$A$1"),1,MATCH("buh_pv",INDIRECT("v_buffer_hist_hoy!$1:$1"),0)-1,100000,1),MATCH(CLEAN(TABLATRANSFERENCIA[[#This Row],[CODIGO]]),OFFSET(INDIRECT("v_buffer_hist_hoy!$A$1"),1,MATCH("buh_codigo",INDIRECT("v_buffer_hist_hoy!$1:$1"),0)-1,100000,1),0)),"")</f>
        <v>8.81</v>
      </c>
      <c r="R32" s="46">
        <f ca="1">IFERROR(INDEX(OFFSET(INDIRECT("v_buffer_hist_hoy!$A$1"),1,MATCH("buh_roi_pasado",INDIRECT("v_buffer_hist_hoy!$1:$1"),0)-1,100000,1),MATCH(CLEAN(TABLATRANSFERENCIA[[#This Row],[CODIGO]]),OFFSET(INDIRECT("v_buffer_hist_hoy!$A$1"),1,MATCH("buh_codigo",INDIRECT("v_buffer_hist_hoy!$1:$1"),0)-1,100000,1),0)),"")</f>
        <v>0</v>
      </c>
      <c r="S32" s="46">
        <f ca="1">IFERROR(INDEX(OFFSET(INDIRECT("v_buffer_hist_hoy!$A$1"),1,MATCH("buh_roi_proyectado",INDIRECT("v_buffer_hist_hoy!$1:$1"),0)-1,100000,1),MATCH(CLEAN(TABLATRANSFERENCIA[[#This Row],[CODIGO]]),OFFSET(INDIRECT("v_buffer_hist_hoy!$A$1"),1,MATCH("buh_codigo",INDIRECT("v_buffer_hist_hoy!$1:$1"),0)-1,100000,1),0)),"")</f>
        <v>3.09</v>
      </c>
      <c r="T32" s="46">
        <f ca="1">IFERROR(INDEX(OFFSET(INDIRECT("v_buffer_hist_hoy!$A$1"),1,MATCH("buh_velocity",INDIRECT("v_buffer_hist_hoy!$1:$1"),0)-1,100000,1),MATCH(CLEAN(TABLATRANSFERENCIA[[#This Row],[CODIGO]]),OFFSET(INDIRECT("v_buffer_hist_hoy!$A$1"),1,MATCH("buh_codigo",INDIRECT("v_buffer_hist_hoy!$1:$1"),0)-1,100000,1),0)),"")</f>
        <v>0</v>
      </c>
      <c r="U32" s="46">
        <f ca="1">IFERROR(INDEX(OFFSET(INDIRECT("v_buffer_hist_hoy!$A$1"),1,MATCH("buh_nivel_servicio",INDIRECT("v_buffer_hist_hoy!$1:$1"),0)-1,100000,1),MATCH(CLEAN(TABLATRANSFERENCIA[[#This Row],[CODIGO]]),OFFSET(INDIRECT("v_buffer_hist_hoy!$A$1"),1,MATCH("buh_codigo",INDIRECT("v_buffer_hist_hoy!$1:$1"),0)-1,100000,1),0)),"")</f>
        <v>1</v>
      </c>
      <c r="V32" s="49" t="str">
        <f ca="1">IFERROR(INDEX(OFFSET(INDIRECT("v_buffer_hist_hoy!$A$1"),1,MATCH("pro_nombre",INDIRECT("v_buffer_hist_hoy!$1:$1"),0)-1,100000,1),MATCH(CLEAN(TABLATRANSFERENCIA[[#This Row],[CODIGO]]),OFFSET(INDIRECT("v_buffer_hist_hoy!$A$1"),1,MATCH("buh_codigo",INDIRECT("v_buffer_hist_hoy!$1:$1"),0)-1,100000,1),0)),"")</f>
        <v>Echo</v>
      </c>
      <c r="W32" s="49" t="str">
        <f ca="1">IFERROR(INDEX(OFFSET(INDIRECT("v_buffer_hist_hoy!$A$1"),1,MATCH("pre_nombre",INDIRECT("v_buffer_hist_hoy!$1:$1"),0)-1,100000,1),MATCH(CLEAN(TABLATRANSFERENCIA[[#This Row],[CODIGO]]),OFFSET(INDIRECT("v_buffer_hist_hoy!$A$1"),1,MATCH("buh_codigo",INDIRECT("v_buffer_hist_hoy!$1:$1"),0)-1,100000,1),0)),"")</f>
        <v>USA</v>
      </c>
      <c r="X32" s="51">
        <f ca="1">IFERROR(INDEX(OFFSET(INDIRECT("v_buffer_hist_hoy!$A$1"),1,MATCH("buh_tiempo_suministro",INDIRECT("v_buffer_hist_hoy!$1:$1"),0)-1,100000,1),MATCH(CLEAN(TABLATRANSFERENCIA[[#This Row],[CODIGO]]),OFFSET(INDIRECT("v_buffer_hist_hoy!$A$1"),1,MATCH("buh_codigo",INDIRECT("v_buffer_hist_hoy!$1:$1"),0)-1,100000,1),0)),"")</f>
        <v>8</v>
      </c>
      <c r="Y32" s="51">
        <f ca="1">IFERROR(INDEX(OFFSET(INDIRECT("v_buffer_hist_hoy!$A$1"),1,MATCH("buh_frecuencia_reposicion",INDIRECT("v_buffer_hist_hoy!$1:$1"),0)-1,100000,1),MATCH(CLEAN(TABLATRANSFERENCIA[[#This Row],[CODIGO]]),OFFSET(INDIRECT("v_buffer_hist_hoy!$A$1"),1,MATCH("buh_codigo",INDIRECT("v_buffer_hist_hoy!$1:$1"),0)-1,100000,1),0)),"")</f>
        <v>3</v>
      </c>
      <c r="Z32" s="6">
        <f ca="1">IFERROR(INDEX(OFFSET(INDIRECT("v_buffer_hist_hoy!$A$1"),1,MATCH("buh_buffer_actual",INDIRECT("v_buffer_hist_hoy!$1:$1"),0)-1,100000,1),MATCH(CLEAN(TABLATRANSFERENCIA[[#This Row],[CODIGO]]),OFFSET(INDIRECT("v_buffer_hist_hoy!$A$1"),1,MATCH("buh_codigo",INDIRECT("v_buffer_hist_hoy!$1:$1"),0)-1,100000,1),0)),"")</f>
        <v>500</v>
      </c>
      <c r="AA32" s="6">
        <f ca="1">IFERROR(INDEX(OFFSET(INDIRECT("v_buffer_hist_hoy!$A$1"),1,MATCH("buh_inventario_proveedor",INDIRECT("v_buffer_hist_hoy!$1:$1"),0)-1,100000,1),MATCH(CLEAN(TABLATRANSFERENCIA[[#This Row],[CODIGO]]),OFFSET(INDIRECT("v_buffer_hist_hoy!$A$1"),1,MATCH("buh_codigo",INDIRECT("v_buffer_hist_hoy!$1:$1"),0)-1,100000,1),0)),"")</f>
        <v>1000000000</v>
      </c>
      <c r="AB32" s="6">
        <f ca="1">IFERROR(INDEX(OFFSET(INDIRECT("v_buffer_hist_hoy!$A$1"),1,MATCH("buh_inventario_fisico",INDIRECT("v_buffer_hist_hoy!$1:$1"),0)-1,100000,1),MATCH(CLEAN(TABLATRANSFERENCIA[[#This Row],[CODIGO]]),OFFSET(INDIRECT("v_buffer_hist_hoy!$A$1"),1,MATCH("buh_codigo",INDIRECT("v_buffer_hist_hoy!$1:$1"),0)-1,100000,1),0)),"")</f>
        <v>479</v>
      </c>
      <c r="AC32" s="4">
        <f ca="1">IFERROR(INDEX(OFFSET(INDIRECT("v_buffer_hist_hoy!$A$1"),1,MATCH("buh_estado_inventario_fisico",INDIRECT("v_buffer_hist_hoy!$1:$1"),0)-1,100000,1),MATCH(CLEAN(TABLATRANSFERENCIA[[#This Row],[CODIGO]]),OFFSET(INDIRECT("v_buffer_hist_hoy!$A$1"),1,MATCH("buh_codigo",INDIRECT("v_buffer_hist_hoy!$1:$1"),0)-1,100000,1),0)),"")</f>
        <v>0.04</v>
      </c>
      <c r="AD32" s="6" t="str">
        <f ca="1">IFERROR(INDEX(OFFSET(INDIRECT("v_buffer_hist_hoy!$A$1"),1,MATCH("buh_color_inventario_fisico",INDIRECT("v_buffer_hist_hoy!$1:$1"),0)-1,100000,1),MATCH(CLEAN(TABLATRANSFERENCIA[[#This Row],[CODIGO]]),OFFSET(INDIRECT("v_buffer_hist_hoy!$A$1"),1,MATCH("buh_codigo",INDIRECT("v_buffer_hist_hoy!$1:$1"),0)-1,100000,1),0)),"")</f>
        <v>V</v>
      </c>
      <c r="AE32" s="6">
        <f ca="1">IFERROR(INDEX(OFFSET(INDIRECT("v_buffer_hist_hoy!$A$1"),1,MATCH("buh_transito",INDIRECT("v_buffer_hist_hoy!$1:$1"),0)-1,100000,1),MATCH(CLEAN(TABLATRANSFERENCIA[[#This Row],[CODIGO]]),OFFSET(INDIRECT("v_buffer_hist_hoy!$A$1"),1,MATCH("buh_codigo",INDIRECT("v_buffer_hist_hoy!$1:$1"),0)-1,100000,1),0)),"")</f>
        <v>360</v>
      </c>
      <c r="AF32" s="6">
        <f ca="1">IFERROR(INDEX(OFFSET(INDIRECT("v_buffer_hist_hoy!$A$1"),1,MATCH("buh_negociacion",INDIRECT("v_buffer_hist_hoy!$1:$1"),0)-1,100000,1),MATCH(CLEAN(TABLATRANSFERENCIA[[#This Row],[CODIGO]]),OFFSET(INDIRECT("v_buffer_hist_hoy!$A$1"),1,MATCH("buh_codigo",INDIRECT("v_buffer_hist_hoy!$1:$1"),0)-1,100000,1),0)),"")</f>
        <v>0</v>
      </c>
      <c r="AG32" s="6">
        <f ca="1">IFERROR(INDEX(OFFSET(INDIRECT("v_buffer_hist_hoy!$A$1"),1,MATCH("buh_produccion",INDIRECT("v_buffer_hist_hoy!$1:$1"),0)-1,100000,1),MATCH(CLEAN(TABLATRANSFERENCIA[[#This Row],[CODIGO]]),OFFSET(INDIRECT("v_buffer_hist_hoy!$A$1"),1,MATCH("buh_codigo",INDIRECT("v_buffer_hist_hoy!$1:$1"),0)-1,100000,1),0)),"")</f>
        <v>0</v>
      </c>
      <c r="AH32" s="6">
        <f ca="1">IFERROR(INDEX(OFFSET(INDIRECT("v_buffer_hist_hoy!$A$1"),1,MATCH("buh_embarcado",INDIRECT("v_buffer_hist_hoy!$1:$1"),0)-1,100000,1),MATCH(CLEAN(TABLATRANSFERENCIA[[#This Row],[CODIGO]]),OFFSET(INDIRECT("v_buffer_hist_hoy!$A$1"),1,MATCH("buh_codigo",INDIRECT("v_buffer_hist_hoy!$1:$1"),0)-1,100000,1),0)),"")</f>
        <v>0</v>
      </c>
      <c r="AI32" s="6">
        <f ca="1">IFERROR(INDEX(OFFSET(INDIRECT("v_buffer_hist_hoy!$A$1"),1,MATCH("buh_comprometido",INDIRECT("v_buffer_hist_hoy!$1:$1"),0)-1,100000,1),MATCH(CLEAN(TABLATRANSFERENCIA[[#This Row],[CODIGO]]),OFFSET(INDIRECT("v_buffer_hist_hoy!$A$1"),1,MATCH("buh_codigo",INDIRECT("v_buffer_hist_hoy!$1:$1"),0)-1,100000,1),0)),"")</f>
        <v>0</v>
      </c>
      <c r="AJ32" s="6">
        <f ca="1">IFERROR(INDEX(OFFSET(INDIRECT("v_buffer_hist_hoy!$A$1"),1,MATCH("buh_backorder",INDIRECT("v_buffer_hist_hoy!$1:$1"),0)-1,100000,1),MATCH(CLEAN(TABLATRANSFERENCIA[[#This Row],[CODIGO]]),OFFSET(INDIRECT("v_buffer_hist_hoy!$A$1"),1,MATCH("buh_codigo",INDIRECT("v_buffer_hist_hoy!$1:$1"),0)-1,100000,1),0)),"")</f>
        <v>28</v>
      </c>
      <c r="AK32" s="6">
        <f ca="1">IFERROR(INDEX(OFFSET(INDIRECT("v_buffer_hist_hoy!$A$1"),1,MATCH("buh_inventario_proyectado",INDIRECT("v_buffer_hist_hoy!$1:$1"),0)-1,100000,1),MATCH(CLEAN(TABLATRANSFERENCIA[[#This Row],[CODIGO]]),OFFSET(INDIRECT("v_buffer_hist_hoy!$A$1"),1,MATCH("buh_codigo",INDIRECT("v_buffer_hist_hoy!$1:$1"),0)-1,100000,1),0)),"")</f>
        <v>867</v>
      </c>
      <c r="AL32" s="4">
        <f ca="1">IFERROR(INDEX(OFFSET(INDIRECT("v_buffer_hist_hoy!$A$1"),1,MATCH("buh_estado_inventario_proyectado",INDIRECT("v_buffer_hist_hoy!$1:$1"),0)-1,100000,1),MATCH(CLEAN(TABLATRANSFERENCIA[[#This Row],[CODIGO]]),OFFSET(INDIRECT("v_buffer_hist_hoy!$A$1"),1,MATCH("buh_codigo",INDIRECT("v_buffer_hist_hoy!$1:$1"),0)-1,100000,1),0)),"")</f>
        <v>-0.73</v>
      </c>
      <c r="AM32" s="6" t="str">
        <f ca="1">IFERROR(INDEX(OFFSET(INDIRECT("v_buffer_hist_hoy!$A$1"),1,MATCH("buh_color_inventario_proyectado",INDIRECT("v_buffer_hist_hoy!$1:$1"),0)-1,100000,1),MATCH(CLEAN(TABLATRANSFERENCIA[[#This Row],[CODIGO]]),OFFSET(INDIRECT("v_buffer_hist_hoy!$A$1"),1,MATCH("buh_codigo",INDIRECT("v_buffer_hist_hoy!$1:$1"),0)-1,100000,1),0)),"")</f>
        <v>L</v>
      </c>
      <c r="AN32" s="6">
        <f ca="1">IFERROR(INDEX(OFFSET(INDIRECT("v_buffer_hist_hoy!$A$1"),1,MATCH("buh_pedido_minimo",INDIRECT("v_buffer_hist_hoy!$1:$1"),0)-1,100000,1),MATCH(CLEAN(TABLATRANSFERENCIA[[#This Row],[CODIGO]]),OFFSET(INDIRECT("v_buffer_hist_hoy!$A$1"),1,MATCH("buh_codigo",INDIRECT("v_buffer_hist_hoy!$1:$1"),0)-1,100000,1),0)),"")</f>
        <v>0</v>
      </c>
      <c r="AO32" s="6">
        <f ca="1">IFERROR(INDEX(OFFSET(INDIRECT("v_buffer_hist_hoy!$A$1"),1,MATCH("buh_pedido_minimo_grupo",INDIRECT("v_buffer_hist_hoy!$1:$1"),0)-1,100000,1),MATCH(CLEAN(TABLATRANSFERENCIA[[#This Row],[CODIGO]]),OFFSET(INDIRECT("v_buffer_hist_hoy!$A$1"),1,MATCH("buh_codigo",INDIRECT("v_buffer_hist_hoy!$1:$1"),0)-1,100000,1),0)),"")</f>
        <v>0</v>
      </c>
      <c r="AP32" s="6">
        <f ca="1">IFERROR(INDEX(OFFSET(INDIRECT("v_buffer_hist_hoy!$A$1"),1,MATCH("buh_unidad_empaque",INDIRECT("v_buffer_hist_hoy!$1:$1"),0)-1,100000,1),MATCH(CLEAN(TABLATRANSFERENCIA[[#This Row],[CODIGO]]),OFFSET(INDIRECT("v_buffer_hist_hoy!$A$1"),1,MATCH("buh_codigo",INDIRECT("v_buffer_hist_hoy!$1:$1"),0)-1,100000,1),0)),"")</f>
        <v>0</v>
      </c>
      <c r="AQ32" s="6">
        <f ca="1">IFERROR(INDEX(OFFSET(INDIRECT("v_buffer_hist_hoy!$A$1"),1,MATCH("buh_pedido_promedio",INDIRECT("v_buffer_hist_hoy!$1:$1"),0)-1,100000,1),MATCH(CLEAN(TABLATRANSFERENCIA[[#This Row],[CODIGO]]),OFFSET(INDIRECT("v_buffer_hist_hoy!$A$1"),1,MATCH("buh_codigo",INDIRECT("v_buffer_hist_hoy!$1:$1"),0)-1,100000,1),0)),"")</f>
        <v>136</v>
      </c>
      <c r="AR32" s="6">
        <f ca="1">IFERROR(INDEX(OFFSET(INDIRECT("v_buffer_hist_hoy!$A$1"),1,MATCH("buh_cobertura_buffer",INDIRECT("v_buffer_hist_hoy!$1:$1"),0)-1,100000,1),MATCH(CLEAN(TABLATRANSFERENCIA[[#This Row],[CODIGO]]),OFFSET(INDIRECT("v_buffer_hist_hoy!$A$1"),1,MATCH("buh_codigo",INDIRECT("v_buffer_hist_hoy!$1:$1"),0)-1,100000,1),0)),"")</f>
        <v>0</v>
      </c>
      <c r="AS32" s="6">
        <f ca="1">IFERROR(INDEX(OFFSET(INDIRECT("v_buffer_hist_hoy!$A$1"),1,MATCH("buh_cobertura_inventario_proyectado",INDIRECT("v_buffer_hist_hoy!$1:$1"),0)-1,100000,1),MATCH(CLEAN(TABLATRANSFERENCIA[[#This Row],[CODIGO]]),OFFSET(INDIRECT("v_buffer_hist_hoy!$A$1"),1,MATCH("buh_codigo",INDIRECT("v_buffer_hist_hoy!$1:$1"),0)-1,100000,1),0)),"")</f>
        <v>0</v>
      </c>
      <c r="AT32" s="6">
        <f ca="1">IFERROR(INDEX(OFFSET(INDIRECT("v_buffer_hist_hoy!$A$1"),1,MATCH("buh_cobertura_pedido_minimo",INDIRECT("v_buffer_hist_hoy!$1:$1"),0)-1,100000,1),MATCH(CLEAN(TABLATRANSFERENCIA[[#This Row],[CODIGO]]),OFFSET(INDIRECT("v_buffer_hist_hoy!$A$1"),1,MATCH("buh_codigo",INDIRECT("v_buffer_hist_hoy!$1:$1"),0)-1,100000,1),0)),"")</f>
        <v>0</v>
      </c>
      <c r="AU32" s="6">
        <f ca="1">IFERROR(INDEX(OFFSET(INDIRECT("v_buffer_hist_hoy!$A$1"),1,MATCH("buh_dias_desabastecimiento",INDIRECT("v_buffer_hist_hoy!$1:$1"),0)-1,100000,1),MATCH(CLEAN(TABLATRANSFERENCIA[[#This Row],[CODIGO]]),OFFSET(INDIRECT("v_buffer_hist_hoy!$A$1"),1,MATCH("buh_codigo",INDIRECT("v_buffer_hist_hoy!$1:$1"),0)-1,100000,1),0)),"")</f>
        <v>2</v>
      </c>
      <c r="AV32" s="6">
        <f t="array" ref="AV32">IFERROR(INDEX(Datos_Consumo[CANTIDAD],MATCH(TABLATRANSFERENCIA[[#This Row],[CODIGO]]&amp;TABLATRANSFERENCIA[[#Headers],[Columna1]],Datos_Consumo[CODIGO]&amp;Datos_Consumo[FECHA_FORMATO],0)),0)</f>
        <v>0</v>
      </c>
      <c r="AW32" s="6">
        <f t="array" ref="AW32">IFERROR(INDEX(Datos_Consumo[CANTIDAD],MATCH(TABLATRANSFERENCIA[[#This Row],[CODIGO]]&amp;TABLATRANSFERENCIA[[#Headers],[Columna2]],Datos_Consumo[CODIGO]&amp;Datos_Consumo[FECHA_FORMATO],0)),0)</f>
        <v>0</v>
      </c>
      <c r="AX32" s="6">
        <f t="array" ref="AX32">IFERROR(INDEX(Datos_Consumo[CANTIDAD],MATCH(TABLATRANSFERENCIA[[#This Row],[CODIGO]]&amp;TABLATRANSFERENCIA[[#Headers],[Columna3]],Datos_Consumo[CODIGO]&amp;Datos_Consumo[FECHA_FORMATO],0)),0)</f>
        <v>0</v>
      </c>
      <c r="AY32" s="6">
        <f t="array" ref="AY32">IFERROR(INDEX(Datos_Consumo[CANTIDAD],MATCH(TABLATRANSFERENCIA[[#This Row],[CODIGO]]&amp;TABLATRANSFERENCIA[[#Headers],[Columna4]],Datos_Consumo[CODIGO]&amp;Datos_Consumo[FECHA_FORMATO],0)),0)</f>
        <v>0</v>
      </c>
      <c r="AZ32" s="6">
        <f t="array" ref="AZ32">IFERROR(INDEX(Datos_Consumo[CANTIDAD],MATCH(TABLATRANSFERENCIA[[#This Row],[CODIGO]]&amp;TABLATRANSFERENCIA[[#Headers],[Columna5]],Datos_Consumo[CODIGO]&amp;Datos_Consumo[FECHA_FORMATO],0)),0)</f>
        <v>0</v>
      </c>
      <c r="BA32" s="6">
        <f t="array" ref="BA32">IFERROR(INDEX(Datos_Consumo[CANTIDAD],MATCH(TABLATRANSFERENCIA[[#This Row],[CODIGO]]&amp;TABLATRANSFERENCIA[[#Headers],[Columna6]],Datos_Consumo[CODIGO]&amp;Datos_Consumo[FECHA_FORMATO],0)),0)</f>
        <v>0</v>
      </c>
      <c r="BB32" s="56">
        <f ca="1">IFERROR(INDEX(OFFSET(INDIRECT("v_buffer_hist_hoy!$A$1"),1,MATCH("buh_ultima_transferencia_ini",INDIRECT("v_buffer_hist_hoy!$1:$1"),0)-1,100000,1),MATCH(CLEAN(TABLATRANSFERENCIA[[#This Row],[CODIGO]]),OFFSET(INDIRECT("v_buffer_hist_hoy!$A$1"),1,MATCH("buh_codigo",INDIRECT("v_buffer_hist_hoy!$1:$1"),0)-1,100000,1),0)),"")</f>
        <v>0</v>
      </c>
      <c r="BC32" s="56">
        <f ca="1">IFERROR(INDEX(OFFSET(INDIRECT("v_buffer_hist_hoy!$A$1"),1,MATCH("buh_ultima_transferencia_fin",INDIRECT("v_buffer_hist_hoy!$1:$1"),0)-1,100000,1),MATCH(CLEAN(TABLATRANSFERENCIA[[#This Row],[CODIGO]]),OFFSET(INDIRECT("v_buffer_hist_hoy!$A$1"),1,MATCH("buh_codigo",INDIRECT("v_buffer_hist_hoy!$1:$1"),0)-1,100000,1),0)),"")</f>
        <v>0</v>
      </c>
      <c r="BD32" s="50" t="s">
        <v>7736</v>
      </c>
      <c r="BE32" s="55"/>
      <c r="BF32" s="51"/>
      <c r="BG32" s="51" t="str">
        <f>IF(RIGHT(TABLATRANSFERENCIA[[#Headers],[Emb1]],1)*1&lt;=TABLATRANSFERENCIA[[#This Row],[EMBARQUES]],IF(ISBLANK(TABLATRANSFERENCIA[[#This Row],[EMBARQUES]]),TABLATRANSFERENCIA[[#This Row],[REQUERIM]],ROUND(TABLATRANSFERENCIA[[#This Row],[REQUERIM]]/TABLATRANSFERENCIA[[#This Row],[EMBARQUES]],0)),TABLATRANSFERENCIA[[#This Row],[REQUERIM]])</f>
        <v>12</v>
      </c>
      <c r="BH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2" s="51"/>
      <c r="BM32" s="46">
        <f ca="1">IFERROR(TABLATRANSFERENCIA[[#This Row],[REQUERIM]]/TABLATRANSFERENCIA[[#This Row],[PEDIDO PROMEDIO]],0)</f>
        <v>8.8235294117647065E-2</v>
      </c>
      <c r="BN32" s="51"/>
      <c r="BO32" s="59"/>
      <c r="BP32" s="3" t="str">
        <f>IF(TABLATRANSFERENCIA[[#This Row],[RECIBIDO]]&lt;&gt;"",0,IF(TABLATRANSFERENCIA[[#This Row],[DESPACHO]]&lt;&gt;"",TABLATRANSFERENCIA[[#This Row],[DESPACHO]],TABLATRANSFERENCIA[[#This Row],[REQUERIM]]))</f>
        <v>12</v>
      </c>
      <c r="BQ32" s="50"/>
      <c r="BR32" s="50"/>
      <c r="BS32" s="50" t="str">
        <f t="shared" si="0"/>
        <v>N</v>
      </c>
      <c r="BT32" s="51">
        <f t="array" aca="1" ref="BT32" ca="1">IF(SUM(--(TABLATRANSFERENCIA[[#This Row],[CODIGO GENERICO]]=TABLATRANSFERENCIA[CODIGO GENERICO])*TABLATRANSFERENCIA[REQUERIM])&lt;TABLATRANSFERENCIA[[#This Row],[PEDIDO MIN GRUPO]],1,0)</f>
        <v>0</v>
      </c>
      <c r="BU3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2" s="51">
        <f ca="1">IFERROR(INDEX(OFFSET(INDIRECT("v_buffer_hist_hoy!$A$1"),1,MATCH("buh_zona_amarilla",INDIRECT("v_buffer_hist_hoy!$1:$1"),0)-1,100000,1),MATCH(CLEAN(TABLATRANSFERENCIA[[#This Row],[CODIGO]]),OFFSET(INDIRECT("v_buffer_hist_hoy!$A$1"),1,MATCH("buh_codigo",INDIRECT("v_buffer_hist_hoy!$1:$1"),0)-1,100000,1),0)),"")</f>
        <v>333</v>
      </c>
      <c r="BW32" s="51">
        <f ca="1">IFERROR(INDEX(OFFSET(INDIRECT("v_buffer_hist_hoy!$A$1"),1,MATCH("buh_zona_roja",INDIRECT("v_buffer_hist_hoy!$1:$1"),0)-1,100000,1),MATCH(CLEAN(TABLATRANSFERENCIA[[#This Row],[CODIGO]]),OFFSET(INDIRECT("v_buffer_hist_hoy!$A$1"),1,MATCH("buh_codigo",INDIRECT("v_buffer_hist_hoy!$1:$1"),0)-1,100000,1),0)),"")</f>
        <v>165</v>
      </c>
    </row>
    <row r="33" spans="1:75" hidden="1" x14ac:dyDescent="0.25">
      <c r="A33" s="54" t="s">
        <v>1492</v>
      </c>
      <c r="B33" s="3" t="str">
        <f ca="1">IFERROR(INDEX(OFFSET(INDIRECT("v_buffer_hist_hoy!$A$1"),1,MATCH("pro_descripcion",INDIRECT("v_buffer_hist_hoy!$1:$1"),0)-1,100000,1),MATCH(CLEAN(TABLATRANSFERENCIA[[#This Row],[CODIGO]]),OFFSET(INDIRECT("v_buffer_hist_hoy!$A$1"),1,MATCH("buh_codigo",INDIRECT("v_buffer_hist_hoy!$1:$1"),0)-1,100000,1),0)),"")</f>
        <v>ROLLO HILO NYLON 0.130 (460MTS) 13010"</v>
      </c>
      <c r="C33" s="3" t="str">
        <f ca="1">IFERROR(INDEX(OFFSET(INDIRECT("v_buffer_hist_hoy!$A$1"),1,MATCH("buh_codigo_generico",INDIRECT("v_buffer_hist_hoy!$1:$1"),0)-1,100000,1),MATCH(CLEAN(TABLATRANSFERENCIA[[#This Row],[CODIGO]]),OFFSET(INDIRECT("v_buffer_hist_hoy!$A$1"),1,MATCH("buh_codigo",INDIRECT("v_buffer_hist_hoy!$1:$1"),0)-1,100000,1),0)),"")</f>
        <v>0</v>
      </c>
      <c r="D33" s="3" t="str">
        <f ca="1">IFERROR(INDEX(OFFSET(INDIRECT("v_buffer_hist_hoy!$A$1"),1,MATCH("buh_codigo_vinculado",INDIRECT("v_buffer_hist_hoy!$1:$1"),0)-1,100000,1),MATCH(CLEAN(TABLATRANSFERENCIA[[#This Row],[CODIGO]]),OFFSET(INDIRECT("v_buffer_hist_hoy!$A$1"),1,MATCH("buh_codigo",INDIRECT("v_buffer_hist_hoy!$1:$1"),0)-1,100000,1),0)),"")</f>
        <v>EC-13010</v>
      </c>
      <c r="E33" s="3" t="str">
        <f ca="1">IFERROR(INDEX(OFFSET(INDIRECT("v_buffer_hist_hoy!$A$1"),1,MATCH("pro_linea",INDIRECT("v_buffer_hist_hoy!$1:$1"),0)-1,100000,1),MATCH(CLEAN(TABLATRANSFERENCIA[[#This Row],[CODIGO]]),OFFSET(INDIRECT("v_buffer_hist_hoy!$A$1"),1,MATCH("buh_codigo",INDIRECT("v_buffer_hist_hoy!$1:$1"),0)-1,100000,1),0)),"")</f>
        <v>AGROFORESTAL</v>
      </c>
      <c r="F33" s="3">
        <f ca="1">IFERROR(INDEX(OFFSET(INDIRECT("v_buffer_hist_hoy!$A$1"),1,MATCH("pro_sublinea",INDIRECT("v_buffer_hist_hoy!$1:$1"),0)-1,100000,1),MATCH(CLEAN(TABLATRANSFERENCIA[[#This Row],[CODIGO]]),OFFSET(INDIRECT("v_buffer_hist_hoy!$A$1"),1,MATCH("buh_codigo",INDIRECT("v_buffer_hist_hoy!$1:$1"),0)-1,100000,1),0)),"")</f>
        <v>0</v>
      </c>
      <c r="G33" s="3" t="str">
        <f ca="1">IFERROR(INDEX(OFFSET(INDIRECT("v_buffer_hist_hoy!$A$1"),1,MATCH("pro_grupo",INDIRECT("v_buffer_hist_hoy!$1:$1"),0)-1,100000,1),MATCH(CLEAN(TABLATRANSFERENCIA[[#This Row],[CODIGO]]),OFFSET(INDIRECT("v_buffer_hist_hoy!$A$1"),1,MATCH("buh_codigo",INDIRECT("v_buffer_hist_hoy!$1:$1"),0)-1,100000,1),0)),"")</f>
        <v>ACCESORIOS</v>
      </c>
      <c r="H33" s="3">
        <f ca="1">IFERROR(INDEX(OFFSET(INDIRECT("v_buffer_hist_hoy!$A$1"),1,MATCH("pro_familia",INDIRECT("v_buffer_hist_hoy!$1:$1"),0)-1,100000,1),MATCH(CLEAN(TABLATRANSFERENCIA[[#This Row],[CODIGO]]),OFFSET(INDIRECT("v_buffer_hist_hoy!$A$1"),1,MATCH("buh_codigo",INDIRECT("v_buffer_hist_hoy!$1:$1"),0)-1,100000,1),0)),"")</f>
        <v>0</v>
      </c>
      <c r="I33" s="3">
        <f ca="1">IFERROR(INDEX(OFFSET(INDIRECT("v_buffer_hist_hoy!$A$1"),1,MATCH("pro_subfamilia",INDIRECT("v_buffer_hist_hoy!$1:$1"),0)-1,100000,1),MATCH(CLEAN(TABLATRANSFERENCIA[[#This Row],[CODIGO]]),OFFSET(INDIRECT("v_buffer_hist_hoy!$A$1"),1,MATCH("buh_codigo",INDIRECT("v_buffer_hist_hoy!$1:$1"),0)-1,100000,1),0)),"")</f>
        <v>0</v>
      </c>
      <c r="J33" s="3" t="str">
        <f ca="1">IFERROR(INDEX(OFFSET(INDIRECT("v_buffer_hist_hoy!$A$1"),1,MATCH("pro_categoria",INDIRECT("v_buffer_hist_hoy!$1:$1"),0)-1,100000,1),MATCH(CLEAN(TABLATRANSFERENCIA[[#This Row],[CODIGO]]),OFFSET(INDIRECT("v_buffer_hist_hoy!$A$1"),1,MATCH("buh_codigo",INDIRECT("v_buffer_hist_hoy!$1:$1"),0)-1,100000,1),0)),"")</f>
        <v>ACCESORIOS LUBRICANTES</v>
      </c>
      <c r="K33" s="3">
        <f ca="1">IFERROR(INDEX(OFFSET(INDIRECT("v_buffer_hist_hoy!$A$1"),1,MATCH("pro_tipo",INDIRECT("v_buffer_hist_hoy!$1:$1"),0)-1,100000,1),MATCH(CLEAN(TABLATRANSFERENCIA[[#This Row],[CODIGO]]),OFFSET(INDIRECT("v_buffer_hist_hoy!$A$1"),1,MATCH("buh_codigo",INDIRECT("v_buffer_hist_hoy!$1:$1"),0)-1,100000,1),0)),"")</f>
        <v>0</v>
      </c>
      <c r="L33" s="3" t="str">
        <f ca="1">IFERROR(INDEX(OFFSET(INDIRECT("v_buffer_hist_hoy!$A$1"),1,MATCH("pro_marca",INDIRECT("v_buffer_hist_hoy!$1:$1"),0)-1,100000,1),MATCH(CLEAN(TABLATRANSFERENCIA[[#This Row],[CODIGO]]),OFFSET(INDIRECT("v_buffer_hist_hoy!$A$1"),1,MATCH("buh_codigo",INDIRECT("v_buffer_hist_hoy!$1:$1"),0)-1,100000,1),0)),"")</f>
        <v>SHINDAIWA</v>
      </c>
      <c r="M33" s="3">
        <f ca="1">IFERROR(INDEX(OFFSET(INDIRECT("v_buffer_hist_hoy!$A$1"),1,MATCH("pro_modelo",INDIRECT("v_buffer_hist_hoy!$1:$1"),0)-1,100000,1),MATCH(CLEAN(TABLATRANSFERENCIA[[#This Row],[CODIGO]]),OFFSET(INDIRECT("v_buffer_hist_hoy!$A$1"),1,MATCH("buh_codigo",INDIRECT("v_buffer_hist_hoy!$1:$1"),0)-1,100000,1),0)),"")</f>
        <v>0</v>
      </c>
      <c r="N33" s="3">
        <f ca="1">IFERROR(INDEX(OFFSET(INDIRECT("v_buffer_hist_hoy!$A$1"),1,MATCH("pro_cat_management",INDIRECT("v_buffer_hist_hoy!$1:$1"),0)-1,100000,1),MATCH(CLEAN(TABLATRANSFERENCIA[[#This Row],[CODIGO]]),OFFSET(INDIRECT("v_buffer_hist_hoy!$A$1"),1,MATCH("buh_codigo",INDIRECT("v_buffer_hist_hoy!$1:$1"),0)-1,100000,1),0)),"")</f>
        <v>0</v>
      </c>
      <c r="O33" s="5" t="str">
        <f ca="1">IFERROR(INDEX(OFFSET(INDIRECT("v_buffer_hist_hoy!$A$1"),1,MATCH("buh_estatus",INDIRECT("v_buffer_hist_hoy!$1:$1"),0)-1,100000,1),MATCH(CLEAN(TABLATRANSFERENCIA[[#This Row],[CODIGO]]),OFFSET(INDIRECT("v_buffer_hist_hoy!$A$1"),1,MATCH("buh_codigo",INDIRECT("v_buffer_hist_hoy!$1:$1"),0)-1,100000,1),0)),"")</f>
        <v>0</v>
      </c>
      <c r="P33" s="5">
        <f ca="1">IFERROR(INDEX(OFFSET(INDIRECT("v_buffer_hist_hoy!$A$1"),1,MATCH("buh_ctv",INDIRECT("v_buffer_hist_hoy!$1:$1"),0)-1,100000,1),MATCH(CLEAN(TABLATRANSFERENCIA[[#This Row],[CODIGO]]),OFFSET(INDIRECT("v_buffer_hist_hoy!$A$1"),1,MATCH("buh_codigo",INDIRECT("v_buffer_hist_hoy!$1:$1"),0)-1,100000,1),0)),"")</f>
        <v>38.07</v>
      </c>
      <c r="Q33" s="5">
        <f ca="1">IFERROR(INDEX(OFFSET(INDIRECT("v_buffer_hist_hoy!$A$1"),1,MATCH("buh_pv",INDIRECT("v_buffer_hist_hoy!$1:$1"),0)-1,100000,1),MATCH(CLEAN(TABLATRANSFERENCIA[[#This Row],[CODIGO]]),OFFSET(INDIRECT("v_buffer_hist_hoy!$A$1"),1,MATCH("buh_codigo",INDIRECT("v_buffer_hist_hoy!$1:$1"),0)-1,100000,1),0)),"")</f>
        <v>93.48</v>
      </c>
      <c r="R33" s="46">
        <f ca="1">IFERROR(INDEX(OFFSET(INDIRECT("v_buffer_hist_hoy!$A$1"),1,MATCH("buh_roi_pasado",INDIRECT("v_buffer_hist_hoy!$1:$1"),0)-1,100000,1),MATCH(CLEAN(TABLATRANSFERENCIA[[#This Row],[CODIGO]]),OFFSET(INDIRECT("v_buffer_hist_hoy!$A$1"),1,MATCH("buh_codigo",INDIRECT("v_buffer_hist_hoy!$1:$1"),0)-1,100000,1),0)),"")</f>
        <v>0</v>
      </c>
      <c r="S33" s="46">
        <f ca="1">IFERROR(INDEX(OFFSET(INDIRECT("v_buffer_hist_hoy!$A$1"),1,MATCH("buh_roi_proyectado",INDIRECT("v_buffer_hist_hoy!$1:$1"),0)-1,100000,1),MATCH(CLEAN(TABLATRANSFERENCIA[[#This Row],[CODIGO]]),OFFSET(INDIRECT("v_buffer_hist_hoy!$A$1"),1,MATCH("buh_codigo",INDIRECT("v_buffer_hist_hoy!$1:$1"),0)-1,100000,1),0)),"")</f>
        <v>6.35</v>
      </c>
      <c r="T33" s="46">
        <f ca="1">IFERROR(INDEX(OFFSET(INDIRECT("v_buffer_hist_hoy!$A$1"),1,MATCH("buh_velocity",INDIRECT("v_buffer_hist_hoy!$1:$1"),0)-1,100000,1),MATCH(CLEAN(TABLATRANSFERENCIA[[#This Row],[CODIGO]]),OFFSET(INDIRECT("v_buffer_hist_hoy!$A$1"),1,MATCH("buh_codigo",INDIRECT("v_buffer_hist_hoy!$1:$1"),0)-1,100000,1),0)),"")</f>
        <v>0</v>
      </c>
      <c r="U33" s="46">
        <f ca="1">IFERROR(INDEX(OFFSET(INDIRECT("v_buffer_hist_hoy!$A$1"),1,MATCH("buh_nivel_servicio",INDIRECT("v_buffer_hist_hoy!$1:$1"),0)-1,100000,1),MATCH(CLEAN(TABLATRANSFERENCIA[[#This Row],[CODIGO]]),OFFSET(INDIRECT("v_buffer_hist_hoy!$A$1"),1,MATCH("buh_codigo",INDIRECT("v_buffer_hist_hoy!$1:$1"),0)-1,100000,1),0)),"")</f>
        <v>1</v>
      </c>
      <c r="V33" s="49" t="str">
        <f ca="1">IFERROR(INDEX(OFFSET(INDIRECT("v_buffer_hist_hoy!$A$1"),1,MATCH("pro_nombre",INDIRECT("v_buffer_hist_hoy!$1:$1"),0)-1,100000,1),MATCH(CLEAN(TABLATRANSFERENCIA[[#This Row],[CODIGO]]),OFFSET(INDIRECT("v_buffer_hist_hoy!$A$1"),1,MATCH("buh_codigo",INDIRECT("v_buffer_hist_hoy!$1:$1"),0)-1,100000,1),0)),"")</f>
        <v>Echo</v>
      </c>
      <c r="W33" s="49" t="str">
        <f ca="1">IFERROR(INDEX(OFFSET(INDIRECT("v_buffer_hist_hoy!$A$1"),1,MATCH("pre_nombre",INDIRECT("v_buffer_hist_hoy!$1:$1"),0)-1,100000,1),MATCH(CLEAN(TABLATRANSFERENCIA[[#This Row],[CODIGO]]),OFFSET(INDIRECT("v_buffer_hist_hoy!$A$1"),1,MATCH("buh_codigo",INDIRECT("v_buffer_hist_hoy!$1:$1"),0)-1,100000,1),0)),"")</f>
        <v>USA</v>
      </c>
      <c r="X33" s="51">
        <f ca="1">IFERROR(INDEX(OFFSET(INDIRECT("v_buffer_hist_hoy!$A$1"),1,MATCH("buh_tiempo_suministro",INDIRECT("v_buffer_hist_hoy!$1:$1"),0)-1,100000,1),MATCH(CLEAN(TABLATRANSFERENCIA[[#This Row],[CODIGO]]),OFFSET(INDIRECT("v_buffer_hist_hoy!$A$1"),1,MATCH("buh_codigo",INDIRECT("v_buffer_hist_hoy!$1:$1"),0)-1,100000,1),0)),"")</f>
        <v>8</v>
      </c>
      <c r="Y33" s="51">
        <f ca="1">IFERROR(INDEX(OFFSET(INDIRECT("v_buffer_hist_hoy!$A$1"),1,MATCH("buh_frecuencia_reposicion",INDIRECT("v_buffer_hist_hoy!$1:$1"),0)-1,100000,1),MATCH(CLEAN(TABLATRANSFERENCIA[[#This Row],[CODIGO]]),OFFSET(INDIRECT("v_buffer_hist_hoy!$A$1"),1,MATCH("buh_codigo",INDIRECT("v_buffer_hist_hoy!$1:$1"),0)-1,100000,1),0)),"")</f>
        <v>3</v>
      </c>
      <c r="Z33" s="6">
        <f ca="1">IFERROR(INDEX(OFFSET(INDIRECT("v_buffer_hist_hoy!$A$1"),1,MATCH("buh_buffer_actual",INDIRECT("v_buffer_hist_hoy!$1:$1"),0)-1,100000,1),MATCH(CLEAN(TABLATRANSFERENCIA[[#This Row],[CODIGO]]),OFFSET(INDIRECT("v_buffer_hist_hoy!$A$1"),1,MATCH("buh_codigo",INDIRECT("v_buffer_hist_hoy!$1:$1"),0)-1,100000,1),0)),"")</f>
        <v>130</v>
      </c>
      <c r="AA33" s="6">
        <f ca="1">IFERROR(INDEX(OFFSET(INDIRECT("v_buffer_hist_hoy!$A$1"),1,MATCH("buh_inventario_proveedor",INDIRECT("v_buffer_hist_hoy!$1:$1"),0)-1,100000,1),MATCH(CLEAN(TABLATRANSFERENCIA[[#This Row],[CODIGO]]),OFFSET(INDIRECT("v_buffer_hist_hoy!$A$1"),1,MATCH("buh_codigo",INDIRECT("v_buffer_hist_hoy!$1:$1"),0)-1,100000,1),0)),"")</f>
        <v>1000000000</v>
      </c>
      <c r="AB33" s="6">
        <f ca="1">IFERROR(INDEX(OFFSET(INDIRECT("v_buffer_hist_hoy!$A$1"),1,MATCH("buh_inventario_fisico",INDIRECT("v_buffer_hist_hoy!$1:$1"),0)-1,100000,1),MATCH(CLEAN(TABLATRANSFERENCIA[[#This Row],[CODIGO]]),OFFSET(INDIRECT("v_buffer_hist_hoy!$A$1"),1,MATCH("buh_codigo",INDIRECT("v_buffer_hist_hoy!$1:$1"),0)-1,100000,1),0)),"")</f>
        <v>117</v>
      </c>
      <c r="AC33" s="4">
        <f ca="1">IFERROR(INDEX(OFFSET(INDIRECT("v_buffer_hist_hoy!$A$1"),1,MATCH("buh_estado_inventario_fisico",INDIRECT("v_buffer_hist_hoy!$1:$1"),0)-1,100000,1),MATCH(CLEAN(TABLATRANSFERENCIA[[#This Row],[CODIGO]]),OFFSET(INDIRECT("v_buffer_hist_hoy!$A$1"),1,MATCH("buh_codigo",INDIRECT("v_buffer_hist_hoy!$1:$1"),0)-1,100000,1),0)),"")</f>
        <v>0.1</v>
      </c>
      <c r="AD33" s="6" t="str">
        <f ca="1">IFERROR(INDEX(OFFSET(INDIRECT("v_buffer_hist_hoy!$A$1"),1,MATCH("buh_color_inventario_fisico",INDIRECT("v_buffer_hist_hoy!$1:$1"),0)-1,100000,1),MATCH(CLEAN(TABLATRANSFERENCIA[[#This Row],[CODIGO]]),OFFSET(INDIRECT("v_buffer_hist_hoy!$A$1"),1,MATCH("buh_codigo",INDIRECT("v_buffer_hist_hoy!$1:$1"),0)-1,100000,1),0)),"")</f>
        <v>V</v>
      </c>
      <c r="AE33" s="6">
        <f ca="1">IFERROR(INDEX(OFFSET(INDIRECT("v_buffer_hist_hoy!$A$1"),1,MATCH("buh_transito",INDIRECT("v_buffer_hist_hoy!$1:$1"),0)-1,100000,1),MATCH(CLEAN(TABLATRANSFERENCIA[[#This Row],[CODIGO]]),OFFSET(INDIRECT("v_buffer_hist_hoy!$A$1"),1,MATCH("buh_codigo",INDIRECT("v_buffer_hist_hoy!$1:$1"),0)-1,100000,1),0)),"")</f>
        <v>48</v>
      </c>
      <c r="AF33" s="6">
        <f ca="1">IFERROR(INDEX(OFFSET(INDIRECT("v_buffer_hist_hoy!$A$1"),1,MATCH("buh_negociacion",INDIRECT("v_buffer_hist_hoy!$1:$1"),0)-1,100000,1),MATCH(CLEAN(TABLATRANSFERENCIA[[#This Row],[CODIGO]]),OFFSET(INDIRECT("v_buffer_hist_hoy!$A$1"),1,MATCH("buh_codigo",INDIRECT("v_buffer_hist_hoy!$1:$1"),0)-1,100000,1),0)),"")</f>
        <v>0</v>
      </c>
      <c r="AG33" s="6">
        <f ca="1">IFERROR(INDEX(OFFSET(INDIRECT("v_buffer_hist_hoy!$A$1"),1,MATCH("buh_produccion",INDIRECT("v_buffer_hist_hoy!$1:$1"),0)-1,100000,1),MATCH(CLEAN(TABLATRANSFERENCIA[[#This Row],[CODIGO]]),OFFSET(INDIRECT("v_buffer_hist_hoy!$A$1"),1,MATCH("buh_codigo",INDIRECT("v_buffer_hist_hoy!$1:$1"),0)-1,100000,1),0)),"")</f>
        <v>0</v>
      </c>
      <c r="AH33" s="6">
        <f ca="1">IFERROR(INDEX(OFFSET(INDIRECT("v_buffer_hist_hoy!$A$1"),1,MATCH("buh_embarcado",INDIRECT("v_buffer_hist_hoy!$1:$1"),0)-1,100000,1),MATCH(CLEAN(TABLATRANSFERENCIA[[#This Row],[CODIGO]]),OFFSET(INDIRECT("v_buffer_hist_hoy!$A$1"),1,MATCH("buh_codigo",INDIRECT("v_buffer_hist_hoy!$1:$1"),0)-1,100000,1),0)),"")</f>
        <v>0</v>
      </c>
      <c r="AI33" s="6">
        <f ca="1">IFERROR(INDEX(OFFSET(INDIRECT("v_buffer_hist_hoy!$A$1"),1,MATCH("buh_comprometido",INDIRECT("v_buffer_hist_hoy!$1:$1"),0)-1,100000,1),MATCH(CLEAN(TABLATRANSFERENCIA[[#This Row],[CODIGO]]),OFFSET(INDIRECT("v_buffer_hist_hoy!$A$1"),1,MATCH("buh_codigo",INDIRECT("v_buffer_hist_hoy!$1:$1"),0)-1,100000,1),0)),"")</f>
        <v>0</v>
      </c>
      <c r="AJ33" s="6">
        <f ca="1">IFERROR(INDEX(OFFSET(INDIRECT("v_buffer_hist_hoy!$A$1"),1,MATCH("buh_backorder",INDIRECT("v_buffer_hist_hoy!$1:$1"),0)-1,100000,1),MATCH(CLEAN(TABLATRANSFERENCIA[[#This Row],[CODIGO]]),OFFSET(INDIRECT("v_buffer_hist_hoy!$A$1"),1,MATCH("buh_codigo",INDIRECT("v_buffer_hist_hoy!$1:$1"),0)-1,100000,1),0)),"")</f>
        <v>7</v>
      </c>
      <c r="AK33" s="6">
        <f ca="1">IFERROR(INDEX(OFFSET(INDIRECT("v_buffer_hist_hoy!$A$1"),1,MATCH("buh_inventario_proyectado",INDIRECT("v_buffer_hist_hoy!$1:$1"),0)-1,100000,1),MATCH(CLEAN(TABLATRANSFERENCIA[[#This Row],[CODIGO]]),OFFSET(INDIRECT("v_buffer_hist_hoy!$A$1"),1,MATCH("buh_codigo",INDIRECT("v_buffer_hist_hoy!$1:$1"),0)-1,100000,1),0)),"")</f>
        <v>172</v>
      </c>
      <c r="AL33" s="4">
        <f ca="1">IFERROR(INDEX(OFFSET(INDIRECT("v_buffer_hist_hoy!$A$1"),1,MATCH("buh_estado_inventario_proyectado",INDIRECT("v_buffer_hist_hoy!$1:$1"),0)-1,100000,1),MATCH(CLEAN(TABLATRANSFERENCIA[[#This Row],[CODIGO]]),OFFSET(INDIRECT("v_buffer_hist_hoy!$A$1"),1,MATCH("buh_codigo",INDIRECT("v_buffer_hist_hoy!$1:$1"),0)-1,100000,1),0)),"")</f>
        <v>-0.32</v>
      </c>
      <c r="AM33" s="6" t="str">
        <f ca="1">IFERROR(INDEX(OFFSET(INDIRECT("v_buffer_hist_hoy!$A$1"),1,MATCH("buh_color_inventario_proyectado",INDIRECT("v_buffer_hist_hoy!$1:$1"),0)-1,100000,1),MATCH(CLEAN(TABLATRANSFERENCIA[[#This Row],[CODIGO]]),OFFSET(INDIRECT("v_buffer_hist_hoy!$A$1"),1,MATCH("buh_codigo",INDIRECT("v_buffer_hist_hoy!$1:$1"),0)-1,100000,1),0)),"")</f>
        <v>L</v>
      </c>
      <c r="AN33" s="6">
        <f ca="1">IFERROR(INDEX(OFFSET(INDIRECT("v_buffer_hist_hoy!$A$1"),1,MATCH("buh_pedido_minimo",INDIRECT("v_buffer_hist_hoy!$1:$1"),0)-1,100000,1),MATCH(CLEAN(TABLATRANSFERENCIA[[#This Row],[CODIGO]]),OFFSET(INDIRECT("v_buffer_hist_hoy!$A$1"),1,MATCH("buh_codigo",INDIRECT("v_buffer_hist_hoy!$1:$1"),0)-1,100000,1),0)),"")</f>
        <v>4</v>
      </c>
      <c r="AO33" s="6">
        <f ca="1">IFERROR(INDEX(OFFSET(INDIRECT("v_buffer_hist_hoy!$A$1"),1,MATCH("buh_pedido_minimo_grupo",INDIRECT("v_buffer_hist_hoy!$1:$1"),0)-1,100000,1),MATCH(CLEAN(TABLATRANSFERENCIA[[#This Row],[CODIGO]]),OFFSET(INDIRECT("v_buffer_hist_hoy!$A$1"),1,MATCH("buh_codigo",INDIRECT("v_buffer_hist_hoy!$1:$1"),0)-1,100000,1),0)),"")</f>
        <v>0</v>
      </c>
      <c r="AP33" s="6">
        <f ca="1">IFERROR(INDEX(OFFSET(INDIRECT("v_buffer_hist_hoy!$A$1"),1,MATCH("buh_unidad_empaque",INDIRECT("v_buffer_hist_hoy!$1:$1"),0)-1,100000,1),MATCH(CLEAN(TABLATRANSFERENCIA[[#This Row],[CODIGO]]),OFFSET(INDIRECT("v_buffer_hist_hoy!$A$1"),1,MATCH("buh_codigo",INDIRECT("v_buffer_hist_hoy!$1:$1"),0)-1,100000,1),0)),"")</f>
        <v>0</v>
      </c>
      <c r="AQ33" s="6">
        <f ca="1">IFERROR(INDEX(OFFSET(INDIRECT("v_buffer_hist_hoy!$A$1"),1,MATCH("buh_pedido_promedio",INDIRECT("v_buffer_hist_hoy!$1:$1"),0)-1,100000,1),MATCH(CLEAN(TABLATRANSFERENCIA[[#This Row],[CODIGO]]),OFFSET(INDIRECT("v_buffer_hist_hoy!$A$1"),1,MATCH("buh_codigo",INDIRECT("v_buffer_hist_hoy!$1:$1"),0)-1,100000,1),0)),"")</f>
        <v>35</v>
      </c>
      <c r="AR33" s="6">
        <f ca="1">IFERROR(INDEX(OFFSET(INDIRECT("v_buffer_hist_hoy!$A$1"),1,MATCH("buh_cobertura_buffer",INDIRECT("v_buffer_hist_hoy!$1:$1"),0)-1,100000,1),MATCH(CLEAN(TABLATRANSFERENCIA[[#This Row],[CODIGO]]),OFFSET(INDIRECT("v_buffer_hist_hoy!$A$1"),1,MATCH("buh_codigo",INDIRECT("v_buffer_hist_hoy!$1:$1"),0)-1,100000,1),0)),"")</f>
        <v>0</v>
      </c>
      <c r="AS33" s="6">
        <f ca="1">IFERROR(INDEX(OFFSET(INDIRECT("v_buffer_hist_hoy!$A$1"),1,MATCH("buh_cobertura_inventario_proyectado",INDIRECT("v_buffer_hist_hoy!$1:$1"),0)-1,100000,1),MATCH(CLEAN(TABLATRANSFERENCIA[[#This Row],[CODIGO]]),OFFSET(INDIRECT("v_buffer_hist_hoy!$A$1"),1,MATCH("buh_codigo",INDIRECT("v_buffer_hist_hoy!$1:$1"),0)-1,100000,1),0)),"")</f>
        <v>0</v>
      </c>
      <c r="AT33" s="6">
        <f ca="1">IFERROR(INDEX(OFFSET(INDIRECT("v_buffer_hist_hoy!$A$1"),1,MATCH("buh_cobertura_pedido_minimo",INDIRECT("v_buffer_hist_hoy!$1:$1"),0)-1,100000,1),MATCH(CLEAN(TABLATRANSFERENCIA[[#This Row],[CODIGO]]),OFFSET(INDIRECT("v_buffer_hist_hoy!$A$1"),1,MATCH("buh_codigo",INDIRECT("v_buffer_hist_hoy!$1:$1"),0)-1,100000,1),0)),"")</f>
        <v>0</v>
      </c>
      <c r="AU33" s="6">
        <f ca="1">IFERROR(INDEX(OFFSET(INDIRECT("v_buffer_hist_hoy!$A$1"),1,MATCH("buh_dias_desabastecimiento",INDIRECT("v_buffer_hist_hoy!$1:$1"),0)-1,100000,1),MATCH(CLEAN(TABLATRANSFERENCIA[[#This Row],[CODIGO]]),OFFSET(INDIRECT("v_buffer_hist_hoy!$A$1"),1,MATCH("buh_codigo",INDIRECT("v_buffer_hist_hoy!$1:$1"),0)-1,100000,1),0)),"")</f>
        <v>2</v>
      </c>
      <c r="AV33" s="6">
        <f t="array" ref="AV33">IFERROR(INDEX(Datos_Consumo[CANTIDAD],MATCH(TABLATRANSFERENCIA[[#This Row],[CODIGO]]&amp;TABLATRANSFERENCIA[[#Headers],[Columna1]],Datos_Consumo[CODIGO]&amp;Datos_Consumo[FECHA_FORMATO],0)),0)</f>
        <v>0</v>
      </c>
      <c r="AW33" s="6">
        <f t="array" ref="AW33">IFERROR(INDEX(Datos_Consumo[CANTIDAD],MATCH(TABLATRANSFERENCIA[[#This Row],[CODIGO]]&amp;TABLATRANSFERENCIA[[#Headers],[Columna2]],Datos_Consumo[CODIGO]&amp;Datos_Consumo[FECHA_FORMATO],0)),0)</f>
        <v>0</v>
      </c>
      <c r="AX33" s="6">
        <f t="array" ref="AX33">IFERROR(INDEX(Datos_Consumo[CANTIDAD],MATCH(TABLATRANSFERENCIA[[#This Row],[CODIGO]]&amp;TABLATRANSFERENCIA[[#Headers],[Columna3]],Datos_Consumo[CODIGO]&amp;Datos_Consumo[FECHA_FORMATO],0)),0)</f>
        <v>0</v>
      </c>
      <c r="AY33" s="6">
        <f t="array" ref="AY33">IFERROR(INDEX(Datos_Consumo[CANTIDAD],MATCH(TABLATRANSFERENCIA[[#This Row],[CODIGO]]&amp;TABLATRANSFERENCIA[[#Headers],[Columna4]],Datos_Consumo[CODIGO]&amp;Datos_Consumo[FECHA_FORMATO],0)),0)</f>
        <v>0</v>
      </c>
      <c r="AZ33" s="6">
        <f t="array" ref="AZ33">IFERROR(INDEX(Datos_Consumo[CANTIDAD],MATCH(TABLATRANSFERENCIA[[#This Row],[CODIGO]]&amp;TABLATRANSFERENCIA[[#Headers],[Columna5]],Datos_Consumo[CODIGO]&amp;Datos_Consumo[FECHA_FORMATO],0)),0)</f>
        <v>0</v>
      </c>
      <c r="BA33" s="6">
        <f t="array" ref="BA33">IFERROR(INDEX(Datos_Consumo[CANTIDAD],MATCH(TABLATRANSFERENCIA[[#This Row],[CODIGO]]&amp;TABLATRANSFERENCIA[[#Headers],[Columna6]],Datos_Consumo[CODIGO]&amp;Datos_Consumo[FECHA_FORMATO],0)),0)</f>
        <v>0</v>
      </c>
      <c r="BB33" s="56">
        <f ca="1">IFERROR(INDEX(OFFSET(INDIRECT("v_buffer_hist_hoy!$A$1"),1,MATCH("buh_ultima_transferencia_ini",INDIRECT("v_buffer_hist_hoy!$1:$1"),0)-1,100000,1),MATCH(CLEAN(TABLATRANSFERENCIA[[#This Row],[CODIGO]]),OFFSET(INDIRECT("v_buffer_hist_hoy!$A$1"),1,MATCH("buh_codigo",INDIRECT("v_buffer_hist_hoy!$1:$1"),0)-1,100000,1),0)),"")</f>
        <v>0</v>
      </c>
      <c r="BC33" s="56">
        <f ca="1">IFERROR(INDEX(OFFSET(INDIRECT("v_buffer_hist_hoy!$A$1"),1,MATCH("buh_ultima_transferencia_fin",INDIRECT("v_buffer_hist_hoy!$1:$1"),0)-1,100000,1),MATCH(CLEAN(TABLATRANSFERENCIA[[#This Row],[CODIGO]]),OFFSET(INDIRECT("v_buffer_hist_hoy!$A$1"),1,MATCH("buh_codigo",INDIRECT("v_buffer_hist_hoy!$1:$1"),0)-1,100000,1),0)),"")</f>
        <v>0</v>
      </c>
      <c r="BD33" s="50" t="s">
        <v>7730</v>
      </c>
      <c r="BE33" s="55"/>
      <c r="BF33" s="51"/>
      <c r="BG33"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3" s="51"/>
      <c r="BM33" s="46">
        <f ca="1">IFERROR(TABLATRANSFERENCIA[[#This Row],[REQUERIM]]/TABLATRANSFERENCIA[[#This Row],[PEDIDO PROMEDIO]],0)</f>
        <v>0.11428571428571428</v>
      </c>
      <c r="BN33" s="51"/>
      <c r="BO33" s="59"/>
      <c r="BP33" s="3" t="str">
        <f>IF(TABLATRANSFERENCIA[[#This Row],[RECIBIDO]]&lt;&gt;"",0,IF(TABLATRANSFERENCIA[[#This Row],[DESPACHO]]&lt;&gt;"",TABLATRANSFERENCIA[[#This Row],[DESPACHO]],TABLATRANSFERENCIA[[#This Row],[REQUERIM]]))</f>
        <v>4</v>
      </c>
      <c r="BQ33" s="50"/>
      <c r="BR33" s="50"/>
      <c r="BS33" s="50" t="str">
        <f t="shared" si="0"/>
        <v>N</v>
      </c>
      <c r="BT33" s="51">
        <f t="array" aca="1" ref="BT33" ca="1">IF(SUM(--(TABLATRANSFERENCIA[[#This Row],[CODIGO GENERICO]]=TABLATRANSFERENCIA[CODIGO GENERICO])*TABLATRANSFERENCIA[REQUERIM])&lt;TABLATRANSFERENCIA[[#This Row],[PEDIDO MIN GRUPO]],1,0)</f>
        <v>0</v>
      </c>
      <c r="BU3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3" s="51">
        <f ca="1">IFERROR(INDEX(OFFSET(INDIRECT("v_buffer_hist_hoy!$A$1"),1,MATCH("buh_zona_amarilla",INDIRECT("v_buffer_hist_hoy!$1:$1"),0)-1,100000,1),MATCH(CLEAN(TABLATRANSFERENCIA[[#This Row],[CODIGO]]),OFFSET(INDIRECT("v_buffer_hist_hoy!$A$1"),1,MATCH("buh_codigo",INDIRECT("v_buffer_hist_hoy!$1:$1"),0)-1,100000,1),0)),"")</f>
        <v>86</v>
      </c>
      <c r="BW33" s="51">
        <f ca="1">IFERROR(INDEX(OFFSET(INDIRECT("v_buffer_hist_hoy!$A$1"),1,MATCH("buh_zona_roja",INDIRECT("v_buffer_hist_hoy!$1:$1"),0)-1,100000,1),MATCH(CLEAN(TABLATRANSFERENCIA[[#This Row],[CODIGO]]),OFFSET(INDIRECT("v_buffer_hist_hoy!$A$1"),1,MATCH("buh_codigo",INDIRECT("v_buffer_hist_hoy!$1:$1"),0)-1,100000,1),0)),"")</f>
        <v>43</v>
      </c>
    </row>
    <row r="34" spans="1:75" hidden="1" x14ac:dyDescent="0.25">
      <c r="A34" s="54" t="s">
        <v>3151</v>
      </c>
      <c r="B34" s="3" t="str">
        <f ca="1">IFERROR(INDEX(OFFSET(INDIRECT("v_buffer_hist_hoy!$A$1"),1,MATCH("pro_descripcion",INDIRECT("v_buffer_hist_hoy!$1:$1"),0)-1,100000,1),MATCH(CLEAN(TABLATRANSFERENCIA[[#This Row],[CODIGO]]),OFFSET(INDIRECT("v_buffer_hist_hoy!$A$1"),1,MATCH("buh_codigo",INDIRECT("v_buffer_hist_hoy!$1:$1"),0)-1,100000,1),0)),"")</f>
        <v>DESMALEZADORA B450R (B450EMC)</v>
      </c>
      <c r="C34" s="3" t="str">
        <f ca="1">IFERROR(INDEX(OFFSET(INDIRECT("v_buffer_hist_hoy!$A$1"),1,MATCH("buh_codigo_generico",INDIRECT("v_buffer_hist_hoy!$1:$1"),0)-1,100000,1),MATCH(CLEAN(TABLATRANSFERENCIA[[#This Row],[CODIGO]]),OFFSET(INDIRECT("v_buffer_hist_hoy!$A$1"),1,MATCH("buh_codigo",INDIRECT("v_buffer_hist_hoy!$1:$1"),0)-1,100000,1),0)),"")</f>
        <v>0</v>
      </c>
      <c r="D34" s="3" t="str">
        <f ca="1">IFERROR(INDEX(OFFSET(INDIRECT("v_buffer_hist_hoy!$A$1"),1,MATCH("buh_codigo_vinculado",INDIRECT("v_buffer_hist_hoy!$1:$1"),0)-1,100000,1),MATCH(CLEAN(TABLATRANSFERENCIA[[#This Row],[CODIGO]]),OFFSET(INDIRECT("v_buffer_hist_hoy!$A$1"),1,MATCH("buh_codigo",INDIRECT("v_buffer_hist_hoy!$1:$1"),0)-1,100000,1),0)),"")</f>
        <v>EC-B450R</v>
      </c>
      <c r="E34" s="3" t="str">
        <f ca="1">IFERROR(INDEX(OFFSET(INDIRECT("v_buffer_hist_hoy!$A$1"),1,MATCH("pro_linea",INDIRECT("v_buffer_hist_hoy!$1:$1"),0)-1,100000,1),MATCH(CLEAN(TABLATRANSFERENCIA[[#This Row],[CODIGO]]),OFFSET(INDIRECT("v_buffer_hist_hoy!$A$1"),1,MATCH("buh_codigo",INDIRECT("v_buffer_hist_hoy!$1:$1"),0)-1,100000,1),0)),"")</f>
        <v>AGROFORESTAL</v>
      </c>
      <c r="F34" s="3">
        <f ca="1">IFERROR(INDEX(OFFSET(INDIRECT("v_buffer_hist_hoy!$A$1"),1,MATCH("pro_sublinea",INDIRECT("v_buffer_hist_hoy!$1:$1"),0)-1,100000,1),MATCH(CLEAN(TABLATRANSFERENCIA[[#This Row],[CODIGO]]),OFFSET(INDIRECT("v_buffer_hist_hoy!$A$1"),1,MATCH("buh_codigo",INDIRECT("v_buffer_hist_hoy!$1:$1"),0)-1,100000,1),0)),"")</f>
        <v>0</v>
      </c>
      <c r="G34" s="3" t="str">
        <f ca="1">IFERROR(INDEX(OFFSET(INDIRECT("v_buffer_hist_hoy!$A$1"),1,MATCH("pro_grupo",INDIRECT("v_buffer_hist_hoy!$1:$1"),0)-1,100000,1),MATCH(CLEAN(TABLATRANSFERENCIA[[#This Row],[CODIGO]]),OFFSET(INDIRECT("v_buffer_hist_hoy!$A$1"),1,MATCH("buh_codigo",INDIRECT("v_buffer_hist_hoy!$1:$1"),0)-1,100000,1),0)),"")</f>
        <v>MOTOGUADAÑA SHINDAIWA</v>
      </c>
      <c r="H34" s="3">
        <f ca="1">IFERROR(INDEX(OFFSET(INDIRECT("v_buffer_hist_hoy!$A$1"),1,MATCH("pro_familia",INDIRECT("v_buffer_hist_hoy!$1:$1"),0)-1,100000,1),MATCH(CLEAN(TABLATRANSFERENCIA[[#This Row],[CODIGO]]),OFFSET(INDIRECT("v_buffer_hist_hoy!$A$1"),1,MATCH("buh_codigo",INDIRECT("v_buffer_hist_hoy!$1:$1"),0)-1,100000,1),0)),"")</f>
        <v>0</v>
      </c>
      <c r="I34" s="3">
        <f ca="1">IFERROR(INDEX(OFFSET(INDIRECT("v_buffer_hist_hoy!$A$1"),1,MATCH("pro_subfamilia",INDIRECT("v_buffer_hist_hoy!$1:$1"),0)-1,100000,1),MATCH(CLEAN(TABLATRANSFERENCIA[[#This Row],[CODIGO]]),OFFSET(INDIRECT("v_buffer_hist_hoy!$A$1"),1,MATCH("buh_codigo",INDIRECT("v_buffer_hist_hoy!$1:$1"),0)-1,100000,1),0)),"")</f>
        <v>0</v>
      </c>
      <c r="J34" s="3" t="str">
        <f ca="1">IFERROR(INDEX(OFFSET(INDIRECT("v_buffer_hist_hoy!$A$1"),1,MATCH("pro_categoria",INDIRECT("v_buffer_hist_hoy!$1:$1"),0)-1,100000,1),MATCH(CLEAN(TABLATRANSFERENCIA[[#This Row],[CODIGO]]),OFFSET(INDIRECT("v_buffer_hist_hoy!$A$1"),1,MATCH("buh_codigo",INDIRECT("v_buffer_hist_hoy!$1:$1"),0)-1,100000,1),0)),"")</f>
        <v>DESMALEZADORAS SHINDAIWA</v>
      </c>
      <c r="K34" s="3">
        <f ca="1">IFERROR(INDEX(OFFSET(INDIRECT("v_buffer_hist_hoy!$A$1"),1,MATCH("pro_tipo",INDIRECT("v_buffer_hist_hoy!$1:$1"),0)-1,100000,1),MATCH(CLEAN(TABLATRANSFERENCIA[[#This Row],[CODIGO]]),OFFSET(INDIRECT("v_buffer_hist_hoy!$A$1"),1,MATCH("buh_codigo",INDIRECT("v_buffer_hist_hoy!$1:$1"),0)-1,100000,1),0)),"")</f>
        <v>0</v>
      </c>
      <c r="L34" s="3" t="str">
        <f ca="1">IFERROR(INDEX(OFFSET(INDIRECT("v_buffer_hist_hoy!$A$1"),1,MATCH("pro_marca",INDIRECT("v_buffer_hist_hoy!$1:$1"),0)-1,100000,1),MATCH(CLEAN(TABLATRANSFERENCIA[[#This Row],[CODIGO]]),OFFSET(INDIRECT("v_buffer_hist_hoy!$A$1"),1,MATCH("buh_codigo",INDIRECT("v_buffer_hist_hoy!$1:$1"),0)-1,100000,1),0)),"")</f>
        <v>SHINDAIWA</v>
      </c>
      <c r="M34" s="3">
        <f ca="1">IFERROR(INDEX(OFFSET(INDIRECT("v_buffer_hist_hoy!$A$1"),1,MATCH("pro_modelo",INDIRECT("v_buffer_hist_hoy!$1:$1"),0)-1,100000,1),MATCH(CLEAN(TABLATRANSFERENCIA[[#This Row],[CODIGO]]),OFFSET(INDIRECT("v_buffer_hist_hoy!$A$1"),1,MATCH("buh_codigo",INDIRECT("v_buffer_hist_hoy!$1:$1"),0)-1,100000,1),0)),"")</f>
        <v>0</v>
      </c>
      <c r="N34" s="3">
        <f ca="1">IFERROR(INDEX(OFFSET(INDIRECT("v_buffer_hist_hoy!$A$1"),1,MATCH("pro_cat_management",INDIRECT("v_buffer_hist_hoy!$1:$1"),0)-1,100000,1),MATCH(CLEAN(TABLATRANSFERENCIA[[#This Row],[CODIGO]]),OFFSET(INDIRECT("v_buffer_hist_hoy!$A$1"),1,MATCH("buh_codigo",INDIRECT("v_buffer_hist_hoy!$1:$1"),0)-1,100000,1),0)),"")</f>
        <v>0</v>
      </c>
      <c r="O34" s="5" t="str">
        <f ca="1">IFERROR(INDEX(OFFSET(INDIRECT("v_buffer_hist_hoy!$A$1"),1,MATCH("buh_estatus",INDIRECT("v_buffer_hist_hoy!$1:$1"),0)-1,100000,1),MATCH(CLEAN(TABLATRANSFERENCIA[[#This Row],[CODIGO]]),OFFSET(INDIRECT("v_buffer_hist_hoy!$A$1"),1,MATCH("buh_codigo",INDIRECT("v_buffer_hist_hoy!$1:$1"),0)-1,100000,1),0)),"")</f>
        <v>0</v>
      </c>
      <c r="P34" s="5">
        <f ca="1">IFERROR(INDEX(OFFSET(INDIRECT("v_buffer_hist_hoy!$A$1"),1,MATCH("buh_ctv",INDIRECT("v_buffer_hist_hoy!$1:$1"),0)-1,100000,1),MATCH(CLEAN(TABLATRANSFERENCIA[[#This Row],[CODIGO]]),OFFSET(INDIRECT("v_buffer_hist_hoy!$A$1"),1,MATCH("buh_codigo",INDIRECT("v_buffer_hist_hoy!$1:$1"),0)-1,100000,1),0)),"")</f>
        <v>329.87</v>
      </c>
      <c r="Q34" s="5">
        <f ca="1">IFERROR(INDEX(OFFSET(INDIRECT("v_buffer_hist_hoy!$A$1"),1,MATCH("buh_pv",INDIRECT("v_buffer_hist_hoy!$1:$1"),0)-1,100000,1),MATCH(CLEAN(TABLATRANSFERENCIA[[#This Row],[CODIGO]]),OFFSET(INDIRECT("v_buffer_hist_hoy!$A$1"),1,MATCH("buh_codigo",INDIRECT("v_buffer_hist_hoy!$1:$1"),0)-1,100000,1),0)),"")</f>
        <v>802.88</v>
      </c>
      <c r="R34" s="46">
        <f ca="1">IFERROR(INDEX(OFFSET(INDIRECT("v_buffer_hist_hoy!$A$1"),1,MATCH("buh_roi_pasado",INDIRECT("v_buffer_hist_hoy!$1:$1"),0)-1,100000,1),MATCH(CLEAN(TABLATRANSFERENCIA[[#This Row],[CODIGO]]),OFFSET(INDIRECT("v_buffer_hist_hoy!$A$1"),1,MATCH("buh_codigo",INDIRECT("v_buffer_hist_hoy!$1:$1"),0)-1,100000,1),0)),"")</f>
        <v>0</v>
      </c>
      <c r="S34" s="46">
        <f ca="1">IFERROR(INDEX(OFFSET(INDIRECT("v_buffer_hist_hoy!$A$1"),1,MATCH("buh_roi_proyectado",INDIRECT("v_buffer_hist_hoy!$1:$1"),0)-1,100000,1),MATCH(CLEAN(TABLATRANSFERENCIA[[#This Row],[CODIGO]]),OFFSET(INDIRECT("v_buffer_hist_hoy!$A$1"),1,MATCH("buh_codigo",INDIRECT("v_buffer_hist_hoy!$1:$1"),0)-1,100000,1),0)),"")</f>
        <v>6.26</v>
      </c>
      <c r="T34" s="46">
        <f ca="1">IFERROR(INDEX(OFFSET(INDIRECT("v_buffer_hist_hoy!$A$1"),1,MATCH("buh_velocity",INDIRECT("v_buffer_hist_hoy!$1:$1"),0)-1,100000,1),MATCH(CLEAN(TABLATRANSFERENCIA[[#This Row],[CODIGO]]),OFFSET(INDIRECT("v_buffer_hist_hoy!$A$1"),1,MATCH("buh_codigo",INDIRECT("v_buffer_hist_hoy!$1:$1"),0)-1,100000,1),0)),"")</f>
        <v>0</v>
      </c>
      <c r="U34" s="46">
        <f ca="1">IFERROR(INDEX(OFFSET(INDIRECT("v_buffer_hist_hoy!$A$1"),1,MATCH("buh_nivel_servicio",INDIRECT("v_buffer_hist_hoy!$1:$1"),0)-1,100000,1),MATCH(CLEAN(TABLATRANSFERENCIA[[#This Row],[CODIGO]]),OFFSET(INDIRECT("v_buffer_hist_hoy!$A$1"),1,MATCH("buh_codigo",INDIRECT("v_buffer_hist_hoy!$1:$1"),0)-1,100000,1),0)),"")</f>
        <v>1</v>
      </c>
      <c r="V34" s="49" t="str">
        <f ca="1">IFERROR(INDEX(OFFSET(INDIRECT("v_buffer_hist_hoy!$A$1"),1,MATCH("pro_nombre",INDIRECT("v_buffer_hist_hoy!$1:$1"),0)-1,100000,1),MATCH(CLEAN(TABLATRANSFERENCIA[[#This Row],[CODIGO]]),OFFSET(INDIRECT("v_buffer_hist_hoy!$A$1"),1,MATCH("buh_codigo",INDIRECT("v_buffer_hist_hoy!$1:$1"),0)-1,100000,1),0)),"")</f>
        <v>Echo</v>
      </c>
      <c r="W34" s="49" t="str">
        <f ca="1">IFERROR(INDEX(OFFSET(INDIRECT("v_buffer_hist_hoy!$A$1"),1,MATCH("pre_nombre",INDIRECT("v_buffer_hist_hoy!$1:$1"),0)-1,100000,1),MATCH(CLEAN(TABLATRANSFERENCIA[[#This Row],[CODIGO]]),OFFSET(INDIRECT("v_buffer_hist_hoy!$A$1"),1,MATCH("buh_codigo",INDIRECT("v_buffer_hist_hoy!$1:$1"),0)-1,100000,1),0)),"")</f>
        <v>USA</v>
      </c>
      <c r="X34" s="51">
        <f ca="1">IFERROR(INDEX(OFFSET(INDIRECT("v_buffer_hist_hoy!$A$1"),1,MATCH("buh_tiempo_suministro",INDIRECT("v_buffer_hist_hoy!$1:$1"),0)-1,100000,1),MATCH(CLEAN(TABLATRANSFERENCIA[[#This Row],[CODIGO]]),OFFSET(INDIRECT("v_buffer_hist_hoy!$A$1"),1,MATCH("buh_codigo",INDIRECT("v_buffer_hist_hoy!$1:$1"),0)-1,100000,1),0)),"")</f>
        <v>8</v>
      </c>
      <c r="Y34" s="51">
        <f ca="1">IFERROR(INDEX(OFFSET(INDIRECT("v_buffer_hist_hoy!$A$1"),1,MATCH("buh_frecuencia_reposicion",INDIRECT("v_buffer_hist_hoy!$1:$1"),0)-1,100000,1),MATCH(CLEAN(TABLATRANSFERENCIA[[#This Row],[CODIGO]]),OFFSET(INDIRECT("v_buffer_hist_hoy!$A$1"),1,MATCH("buh_codigo",INDIRECT("v_buffer_hist_hoy!$1:$1"),0)-1,100000,1),0)),"")</f>
        <v>3</v>
      </c>
      <c r="Z34" s="6">
        <f ca="1">IFERROR(INDEX(OFFSET(INDIRECT("v_buffer_hist_hoy!$A$1"),1,MATCH("buh_buffer_actual",INDIRECT("v_buffer_hist_hoy!$1:$1"),0)-1,100000,1),MATCH(CLEAN(TABLATRANSFERENCIA[[#This Row],[CODIGO]]),OFFSET(INDIRECT("v_buffer_hist_hoy!$A$1"),1,MATCH("buh_codigo",INDIRECT("v_buffer_hist_hoy!$1:$1"),0)-1,100000,1),0)),"")</f>
        <v>530</v>
      </c>
      <c r="AA34" s="6">
        <f ca="1">IFERROR(INDEX(OFFSET(INDIRECT("v_buffer_hist_hoy!$A$1"),1,MATCH("buh_inventario_proveedor",INDIRECT("v_buffer_hist_hoy!$1:$1"),0)-1,100000,1),MATCH(CLEAN(TABLATRANSFERENCIA[[#This Row],[CODIGO]]),OFFSET(INDIRECT("v_buffer_hist_hoy!$A$1"),1,MATCH("buh_codigo",INDIRECT("v_buffer_hist_hoy!$1:$1"),0)-1,100000,1),0)),"")</f>
        <v>1000000000</v>
      </c>
      <c r="AB34" s="6">
        <f ca="1">IFERROR(INDEX(OFFSET(INDIRECT("v_buffer_hist_hoy!$A$1"),1,MATCH("buh_inventario_fisico",INDIRECT("v_buffer_hist_hoy!$1:$1"),0)-1,100000,1),MATCH(CLEAN(TABLATRANSFERENCIA[[#This Row],[CODIGO]]),OFFSET(INDIRECT("v_buffer_hist_hoy!$A$1"),1,MATCH("buh_codigo",INDIRECT("v_buffer_hist_hoy!$1:$1"),0)-1,100000,1),0)),"")</f>
        <v>0</v>
      </c>
      <c r="AC34" s="4">
        <f ca="1">IFERROR(INDEX(OFFSET(INDIRECT("v_buffer_hist_hoy!$A$1"),1,MATCH("buh_estado_inventario_fisico",INDIRECT("v_buffer_hist_hoy!$1:$1"),0)-1,100000,1),MATCH(CLEAN(TABLATRANSFERENCIA[[#This Row],[CODIGO]]),OFFSET(INDIRECT("v_buffer_hist_hoy!$A$1"),1,MATCH("buh_codigo",INDIRECT("v_buffer_hist_hoy!$1:$1"),0)-1,100000,1),0)),"")</f>
        <v>1</v>
      </c>
      <c r="AD34" s="6" t="str">
        <f ca="1">IFERROR(INDEX(OFFSET(INDIRECT("v_buffer_hist_hoy!$A$1"),1,MATCH("buh_color_inventario_fisico",INDIRECT("v_buffer_hist_hoy!$1:$1"),0)-1,100000,1),MATCH(CLEAN(TABLATRANSFERENCIA[[#This Row],[CODIGO]]),OFFSET(INDIRECT("v_buffer_hist_hoy!$A$1"),1,MATCH("buh_codigo",INDIRECT("v_buffer_hist_hoy!$1:$1"),0)-1,100000,1),0)),"")</f>
        <v>N</v>
      </c>
      <c r="AE34" s="6">
        <f ca="1">IFERROR(INDEX(OFFSET(INDIRECT("v_buffer_hist_hoy!$A$1"),1,MATCH("buh_transito",INDIRECT("v_buffer_hist_hoy!$1:$1"),0)-1,100000,1),MATCH(CLEAN(TABLATRANSFERENCIA[[#This Row],[CODIGO]]),OFFSET(INDIRECT("v_buffer_hist_hoy!$A$1"),1,MATCH("buh_codigo",INDIRECT("v_buffer_hist_hoy!$1:$1"),0)-1,100000,1),0)),"")</f>
        <v>0</v>
      </c>
      <c r="AF34" s="6">
        <f ca="1">IFERROR(INDEX(OFFSET(INDIRECT("v_buffer_hist_hoy!$A$1"),1,MATCH("buh_negociacion",INDIRECT("v_buffer_hist_hoy!$1:$1"),0)-1,100000,1),MATCH(CLEAN(TABLATRANSFERENCIA[[#This Row],[CODIGO]]),OFFSET(INDIRECT("v_buffer_hist_hoy!$A$1"),1,MATCH("buh_codigo",INDIRECT("v_buffer_hist_hoy!$1:$1"),0)-1,100000,1),0)),"")</f>
        <v>0</v>
      </c>
      <c r="AG34" s="6">
        <f ca="1">IFERROR(INDEX(OFFSET(INDIRECT("v_buffer_hist_hoy!$A$1"),1,MATCH("buh_produccion",INDIRECT("v_buffer_hist_hoy!$1:$1"),0)-1,100000,1),MATCH(CLEAN(TABLATRANSFERENCIA[[#This Row],[CODIGO]]),OFFSET(INDIRECT("v_buffer_hist_hoy!$A$1"),1,MATCH("buh_codigo",INDIRECT("v_buffer_hist_hoy!$1:$1"),0)-1,100000,1),0)),"")</f>
        <v>0</v>
      </c>
      <c r="AH34" s="6">
        <f ca="1">IFERROR(INDEX(OFFSET(INDIRECT("v_buffer_hist_hoy!$A$1"),1,MATCH("buh_embarcado",INDIRECT("v_buffer_hist_hoy!$1:$1"),0)-1,100000,1),MATCH(CLEAN(TABLATRANSFERENCIA[[#This Row],[CODIGO]]),OFFSET(INDIRECT("v_buffer_hist_hoy!$A$1"),1,MATCH("buh_codigo",INDIRECT("v_buffer_hist_hoy!$1:$1"),0)-1,100000,1),0)),"")</f>
        <v>0</v>
      </c>
      <c r="AI34" s="6">
        <f ca="1">IFERROR(INDEX(OFFSET(INDIRECT("v_buffer_hist_hoy!$A$1"),1,MATCH("buh_comprometido",INDIRECT("v_buffer_hist_hoy!$1:$1"),0)-1,100000,1),MATCH(CLEAN(TABLATRANSFERENCIA[[#This Row],[CODIGO]]),OFFSET(INDIRECT("v_buffer_hist_hoy!$A$1"),1,MATCH("buh_codigo",INDIRECT("v_buffer_hist_hoy!$1:$1"),0)-1,100000,1),0)),"")</f>
        <v>0</v>
      </c>
      <c r="AJ34" s="6">
        <f ca="1">IFERROR(INDEX(OFFSET(INDIRECT("v_buffer_hist_hoy!$A$1"),1,MATCH("buh_backorder",INDIRECT("v_buffer_hist_hoy!$1:$1"),0)-1,100000,1),MATCH(CLEAN(TABLATRANSFERENCIA[[#This Row],[CODIGO]]),OFFSET(INDIRECT("v_buffer_hist_hoy!$A$1"),1,MATCH("buh_codigo",INDIRECT("v_buffer_hist_hoy!$1:$1"),0)-1,100000,1),0)),"")</f>
        <v>551</v>
      </c>
      <c r="AK34" s="6">
        <f ca="1">IFERROR(INDEX(OFFSET(INDIRECT("v_buffer_hist_hoy!$A$1"),1,MATCH("buh_inventario_proyectado",INDIRECT("v_buffer_hist_hoy!$1:$1"),0)-1,100000,1),MATCH(CLEAN(TABLATRANSFERENCIA[[#This Row],[CODIGO]]),OFFSET(INDIRECT("v_buffer_hist_hoy!$A$1"),1,MATCH("buh_codigo",INDIRECT("v_buffer_hist_hoy!$1:$1"),0)-1,100000,1),0)),"")</f>
        <v>551</v>
      </c>
      <c r="AL34" s="4">
        <f ca="1">IFERROR(INDEX(OFFSET(INDIRECT("v_buffer_hist_hoy!$A$1"),1,MATCH("buh_estado_inventario_proyectado",INDIRECT("v_buffer_hist_hoy!$1:$1"),0)-1,100000,1),MATCH(CLEAN(TABLATRANSFERENCIA[[#This Row],[CODIGO]]),OFFSET(INDIRECT("v_buffer_hist_hoy!$A$1"),1,MATCH("buh_codigo",INDIRECT("v_buffer_hist_hoy!$1:$1"),0)-1,100000,1),0)),"")</f>
        <v>-0.04</v>
      </c>
      <c r="AM34" s="6" t="str">
        <f ca="1">IFERROR(INDEX(OFFSET(INDIRECT("v_buffer_hist_hoy!$A$1"),1,MATCH("buh_color_inventario_proyectado",INDIRECT("v_buffer_hist_hoy!$1:$1"),0)-1,100000,1),MATCH(CLEAN(TABLATRANSFERENCIA[[#This Row],[CODIGO]]),OFFSET(INDIRECT("v_buffer_hist_hoy!$A$1"),1,MATCH("buh_codigo",INDIRECT("v_buffer_hist_hoy!$1:$1"),0)-1,100000,1),0)),"")</f>
        <v>L</v>
      </c>
      <c r="AN34" s="6">
        <f ca="1">IFERROR(INDEX(OFFSET(INDIRECT("v_buffer_hist_hoy!$A$1"),1,MATCH("buh_pedido_minimo",INDIRECT("v_buffer_hist_hoy!$1:$1"),0)-1,100000,1),MATCH(CLEAN(TABLATRANSFERENCIA[[#This Row],[CODIGO]]),OFFSET(INDIRECT("v_buffer_hist_hoy!$A$1"),1,MATCH("buh_codigo",INDIRECT("v_buffer_hist_hoy!$1:$1"),0)-1,100000,1),0)),"")</f>
        <v>0</v>
      </c>
      <c r="AO34" s="6">
        <f ca="1">IFERROR(INDEX(OFFSET(INDIRECT("v_buffer_hist_hoy!$A$1"),1,MATCH("buh_pedido_minimo_grupo",INDIRECT("v_buffer_hist_hoy!$1:$1"),0)-1,100000,1),MATCH(CLEAN(TABLATRANSFERENCIA[[#This Row],[CODIGO]]),OFFSET(INDIRECT("v_buffer_hist_hoy!$A$1"),1,MATCH("buh_codigo",INDIRECT("v_buffer_hist_hoy!$1:$1"),0)-1,100000,1),0)),"")</f>
        <v>0</v>
      </c>
      <c r="AP34" s="6">
        <f ca="1">IFERROR(INDEX(OFFSET(INDIRECT("v_buffer_hist_hoy!$A$1"),1,MATCH("buh_unidad_empaque",INDIRECT("v_buffer_hist_hoy!$1:$1"),0)-1,100000,1),MATCH(CLEAN(TABLATRANSFERENCIA[[#This Row],[CODIGO]]),OFFSET(INDIRECT("v_buffer_hist_hoy!$A$1"),1,MATCH("buh_codigo",INDIRECT("v_buffer_hist_hoy!$1:$1"),0)-1,100000,1),0)),"")</f>
        <v>2</v>
      </c>
      <c r="AQ34" s="6">
        <f ca="1">IFERROR(INDEX(OFFSET(INDIRECT("v_buffer_hist_hoy!$A$1"),1,MATCH("buh_pedido_promedio",INDIRECT("v_buffer_hist_hoy!$1:$1"),0)-1,100000,1),MATCH(CLEAN(TABLATRANSFERENCIA[[#This Row],[CODIGO]]),OFFSET(INDIRECT("v_buffer_hist_hoy!$A$1"),1,MATCH("buh_codigo",INDIRECT("v_buffer_hist_hoy!$1:$1"),0)-1,100000,1),0)),"")</f>
        <v>145</v>
      </c>
      <c r="AR34" s="6">
        <f ca="1">IFERROR(INDEX(OFFSET(INDIRECT("v_buffer_hist_hoy!$A$1"),1,MATCH("buh_cobertura_buffer",INDIRECT("v_buffer_hist_hoy!$1:$1"),0)-1,100000,1),MATCH(CLEAN(TABLATRANSFERENCIA[[#This Row],[CODIGO]]),OFFSET(INDIRECT("v_buffer_hist_hoy!$A$1"),1,MATCH("buh_codigo",INDIRECT("v_buffer_hist_hoy!$1:$1"),0)-1,100000,1),0)),"")</f>
        <v>0</v>
      </c>
      <c r="AS34" s="6">
        <f ca="1">IFERROR(INDEX(OFFSET(INDIRECT("v_buffer_hist_hoy!$A$1"),1,MATCH("buh_cobertura_inventario_proyectado",INDIRECT("v_buffer_hist_hoy!$1:$1"),0)-1,100000,1),MATCH(CLEAN(TABLATRANSFERENCIA[[#This Row],[CODIGO]]),OFFSET(INDIRECT("v_buffer_hist_hoy!$A$1"),1,MATCH("buh_codigo",INDIRECT("v_buffer_hist_hoy!$1:$1"),0)-1,100000,1),0)),"")</f>
        <v>0</v>
      </c>
      <c r="AT34" s="6">
        <f ca="1">IFERROR(INDEX(OFFSET(INDIRECT("v_buffer_hist_hoy!$A$1"),1,MATCH("buh_cobertura_pedido_minimo",INDIRECT("v_buffer_hist_hoy!$1:$1"),0)-1,100000,1),MATCH(CLEAN(TABLATRANSFERENCIA[[#This Row],[CODIGO]]),OFFSET(INDIRECT("v_buffer_hist_hoy!$A$1"),1,MATCH("buh_codigo",INDIRECT("v_buffer_hist_hoy!$1:$1"),0)-1,100000,1),0)),"")</f>
        <v>0</v>
      </c>
      <c r="AU34" s="6">
        <f ca="1">IFERROR(INDEX(OFFSET(INDIRECT("v_buffer_hist_hoy!$A$1"),1,MATCH("buh_dias_desabastecimiento",INDIRECT("v_buffer_hist_hoy!$1:$1"),0)-1,100000,1),MATCH(CLEAN(TABLATRANSFERENCIA[[#This Row],[CODIGO]]),OFFSET(INDIRECT("v_buffer_hist_hoy!$A$1"),1,MATCH("buh_codigo",INDIRECT("v_buffer_hist_hoy!$1:$1"),0)-1,100000,1),0)),"")</f>
        <v>43</v>
      </c>
      <c r="AV34" s="6">
        <f t="array" ref="AV34">IFERROR(INDEX(Datos_Consumo[CANTIDAD],MATCH(TABLATRANSFERENCIA[[#This Row],[CODIGO]]&amp;TABLATRANSFERENCIA[[#Headers],[Columna1]],Datos_Consumo[CODIGO]&amp;Datos_Consumo[FECHA_FORMATO],0)),0)</f>
        <v>0</v>
      </c>
      <c r="AW34" s="6">
        <f t="array" ref="AW34">IFERROR(INDEX(Datos_Consumo[CANTIDAD],MATCH(TABLATRANSFERENCIA[[#This Row],[CODIGO]]&amp;TABLATRANSFERENCIA[[#Headers],[Columna2]],Datos_Consumo[CODIGO]&amp;Datos_Consumo[FECHA_FORMATO],0)),0)</f>
        <v>0</v>
      </c>
      <c r="AX34" s="6">
        <f t="array" ref="AX34">IFERROR(INDEX(Datos_Consumo[CANTIDAD],MATCH(TABLATRANSFERENCIA[[#This Row],[CODIGO]]&amp;TABLATRANSFERENCIA[[#Headers],[Columna3]],Datos_Consumo[CODIGO]&amp;Datos_Consumo[FECHA_FORMATO],0)),0)</f>
        <v>0</v>
      </c>
      <c r="AY34" s="6">
        <f t="array" ref="AY34">IFERROR(INDEX(Datos_Consumo[CANTIDAD],MATCH(TABLATRANSFERENCIA[[#This Row],[CODIGO]]&amp;TABLATRANSFERENCIA[[#Headers],[Columna4]],Datos_Consumo[CODIGO]&amp;Datos_Consumo[FECHA_FORMATO],0)),0)</f>
        <v>0</v>
      </c>
      <c r="AZ34" s="6">
        <f t="array" ref="AZ34">IFERROR(INDEX(Datos_Consumo[CANTIDAD],MATCH(TABLATRANSFERENCIA[[#This Row],[CODIGO]]&amp;TABLATRANSFERENCIA[[#Headers],[Columna5]],Datos_Consumo[CODIGO]&amp;Datos_Consumo[FECHA_FORMATO],0)),0)</f>
        <v>0</v>
      </c>
      <c r="BA34" s="6">
        <f t="array" ref="BA34">IFERROR(INDEX(Datos_Consumo[CANTIDAD],MATCH(TABLATRANSFERENCIA[[#This Row],[CODIGO]]&amp;TABLATRANSFERENCIA[[#Headers],[Columna6]],Datos_Consumo[CODIGO]&amp;Datos_Consumo[FECHA_FORMATO],0)),0)</f>
        <v>0</v>
      </c>
      <c r="BB34" s="56">
        <f ca="1">IFERROR(INDEX(OFFSET(INDIRECT("v_buffer_hist_hoy!$A$1"),1,MATCH("buh_ultima_transferencia_ini",INDIRECT("v_buffer_hist_hoy!$1:$1"),0)-1,100000,1),MATCH(CLEAN(TABLATRANSFERENCIA[[#This Row],[CODIGO]]),OFFSET(INDIRECT("v_buffer_hist_hoy!$A$1"),1,MATCH("buh_codigo",INDIRECT("v_buffer_hist_hoy!$1:$1"),0)-1,100000,1),0)),"")</f>
        <v>0</v>
      </c>
      <c r="BC34" s="56">
        <f ca="1">IFERROR(INDEX(OFFSET(INDIRECT("v_buffer_hist_hoy!$A$1"),1,MATCH("buh_ultima_transferencia_fin",INDIRECT("v_buffer_hist_hoy!$1:$1"),0)-1,100000,1),MATCH(CLEAN(TABLATRANSFERENCIA[[#This Row],[CODIGO]]),OFFSET(INDIRECT("v_buffer_hist_hoy!$A$1"),1,MATCH("buh_codigo",INDIRECT("v_buffer_hist_hoy!$1:$1"),0)-1,100000,1),0)),"")</f>
        <v>0</v>
      </c>
      <c r="BD34" s="50" t="s">
        <v>7737</v>
      </c>
      <c r="BE34" s="55"/>
      <c r="BF34" s="51"/>
      <c r="BG34" s="51" t="str">
        <f>IF(RIGHT(TABLATRANSFERENCIA[[#Headers],[Emb1]],1)*1&lt;=TABLATRANSFERENCIA[[#This Row],[EMBARQUES]],IF(ISBLANK(TABLATRANSFERENCIA[[#This Row],[EMBARQUES]]),TABLATRANSFERENCIA[[#This Row],[REQUERIM]],ROUND(TABLATRANSFERENCIA[[#This Row],[REQUERIM]]/TABLATRANSFERENCIA[[#This Row],[EMBARQUES]],0)),TABLATRANSFERENCIA[[#This Row],[REQUERIM]])</f>
        <v>210</v>
      </c>
      <c r="BH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4" s="51"/>
      <c r="BM34" s="46">
        <f ca="1">IFERROR(TABLATRANSFERENCIA[[#This Row],[REQUERIM]]/TABLATRANSFERENCIA[[#This Row],[PEDIDO PROMEDIO]],0)</f>
        <v>1.4482758620689655</v>
      </c>
      <c r="BN34" s="51"/>
      <c r="BO34" s="59"/>
      <c r="BP34" s="3" t="str">
        <f>IF(TABLATRANSFERENCIA[[#This Row],[RECIBIDO]]&lt;&gt;"",0,IF(TABLATRANSFERENCIA[[#This Row],[DESPACHO]]&lt;&gt;"",TABLATRANSFERENCIA[[#This Row],[DESPACHO]],TABLATRANSFERENCIA[[#This Row],[REQUERIM]]))</f>
        <v>210</v>
      </c>
      <c r="BQ34" s="50"/>
      <c r="BR34" s="50"/>
      <c r="BS34" s="50" t="str">
        <f t="shared" si="0"/>
        <v>N</v>
      </c>
      <c r="BT34" s="51">
        <f t="array" aca="1" ref="BT34" ca="1">IF(SUM(--(TABLATRANSFERENCIA[[#This Row],[CODIGO GENERICO]]=TABLATRANSFERENCIA[CODIGO GENERICO])*TABLATRANSFERENCIA[REQUERIM])&lt;TABLATRANSFERENCIA[[#This Row],[PEDIDO MIN GRUPO]],1,0)</f>
        <v>0</v>
      </c>
      <c r="BU3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4" s="51">
        <f ca="1">IFERROR(INDEX(OFFSET(INDIRECT("v_buffer_hist_hoy!$A$1"),1,MATCH("buh_zona_amarilla",INDIRECT("v_buffer_hist_hoy!$1:$1"),0)-1,100000,1),MATCH(CLEAN(TABLATRANSFERENCIA[[#This Row],[CODIGO]]),OFFSET(INDIRECT("v_buffer_hist_hoy!$A$1"),1,MATCH("buh_codigo",INDIRECT("v_buffer_hist_hoy!$1:$1"),0)-1,100000,1),0)),"")</f>
        <v>352</v>
      </c>
      <c r="BW34" s="51">
        <f ca="1">IFERROR(INDEX(OFFSET(INDIRECT("v_buffer_hist_hoy!$A$1"),1,MATCH("buh_zona_roja",INDIRECT("v_buffer_hist_hoy!$1:$1"),0)-1,100000,1),MATCH(CLEAN(TABLATRANSFERENCIA[[#This Row],[CODIGO]]),OFFSET(INDIRECT("v_buffer_hist_hoy!$A$1"),1,MATCH("buh_codigo",INDIRECT("v_buffer_hist_hoy!$1:$1"),0)-1,100000,1),0)),"")</f>
        <v>175</v>
      </c>
    </row>
    <row r="35" spans="1:75" hidden="1" x14ac:dyDescent="0.25">
      <c r="A35" s="54" t="s">
        <v>3161</v>
      </c>
      <c r="B35" s="3" t="str">
        <f ca="1">IFERROR(INDEX(OFFSET(INDIRECT("v_buffer_hist_hoy!$A$1"),1,MATCH("pro_descripcion",INDIRECT("v_buffer_hist_hoy!$1:$1"),0)-1,100000,1),MATCH(CLEAN(TABLATRANSFERENCIA[[#This Row],[CODIGO]]),OFFSET(INDIRECT("v_buffer_hist_hoy!$A$1"),1,MATCH("buh_codigo",INDIRECT("v_buffer_hist_hoy!$1:$1"),0)-1,100000,1),0)),"")</f>
        <v>DESMALEZADORA C270</v>
      </c>
      <c r="C35" s="3" t="str">
        <f ca="1">IFERROR(INDEX(OFFSET(INDIRECT("v_buffer_hist_hoy!$A$1"),1,MATCH("buh_codigo_generico",INDIRECT("v_buffer_hist_hoy!$1:$1"),0)-1,100000,1),MATCH(CLEAN(TABLATRANSFERENCIA[[#This Row],[CODIGO]]),OFFSET(INDIRECT("v_buffer_hist_hoy!$A$1"),1,MATCH("buh_codigo",INDIRECT("v_buffer_hist_hoy!$1:$1"),0)-1,100000,1),0)),"")</f>
        <v>0</v>
      </c>
      <c r="D35" s="3" t="str">
        <f ca="1">IFERROR(INDEX(OFFSET(INDIRECT("v_buffer_hist_hoy!$A$1"),1,MATCH("buh_codigo_vinculado",INDIRECT("v_buffer_hist_hoy!$1:$1"),0)-1,100000,1),MATCH(CLEAN(TABLATRANSFERENCIA[[#This Row],[CODIGO]]),OFFSET(INDIRECT("v_buffer_hist_hoy!$A$1"),1,MATCH("buh_codigo",INDIRECT("v_buffer_hist_hoy!$1:$1"),0)-1,100000,1),0)),"")</f>
        <v>EC-C270EMC</v>
      </c>
      <c r="E35" s="3" t="str">
        <f ca="1">IFERROR(INDEX(OFFSET(INDIRECT("v_buffer_hist_hoy!$A$1"),1,MATCH("pro_linea",INDIRECT("v_buffer_hist_hoy!$1:$1"),0)-1,100000,1),MATCH(CLEAN(TABLATRANSFERENCIA[[#This Row],[CODIGO]]),OFFSET(INDIRECT("v_buffer_hist_hoy!$A$1"),1,MATCH("buh_codigo",INDIRECT("v_buffer_hist_hoy!$1:$1"),0)-1,100000,1),0)),"")</f>
        <v>AGROFORESTAL</v>
      </c>
      <c r="F35" s="3">
        <f ca="1">IFERROR(INDEX(OFFSET(INDIRECT("v_buffer_hist_hoy!$A$1"),1,MATCH("pro_sublinea",INDIRECT("v_buffer_hist_hoy!$1:$1"),0)-1,100000,1),MATCH(CLEAN(TABLATRANSFERENCIA[[#This Row],[CODIGO]]),OFFSET(INDIRECT("v_buffer_hist_hoy!$A$1"),1,MATCH("buh_codigo",INDIRECT("v_buffer_hist_hoy!$1:$1"),0)-1,100000,1),0)),"")</f>
        <v>0</v>
      </c>
      <c r="G35" s="3" t="str">
        <f ca="1">IFERROR(INDEX(OFFSET(INDIRECT("v_buffer_hist_hoy!$A$1"),1,MATCH("pro_grupo",INDIRECT("v_buffer_hist_hoy!$1:$1"),0)-1,100000,1),MATCH(CLEAN(TABLATRANSFERENCIA[[#This Row],[CODIGO]]),OFFSET(INDIRECT("v_buffer_hist_hoy!$A$1"),1,MATCH("buh_codigo",INDIRECT("v_buffer_hist_hoy!$1:$1"),0)-1,100000,1),0)),"")</f>
        <v>MOTOGUADAÑA SHINDAIWA</v>
      </c>
      <c r="H35" s="3">
        <f ca="1">IFERROR(INDEX(OFFSET(INDIRECT("v_buffer_hist_hoy!$A$1"),1,MATCH("pro_familia",INDIRECT("v_buffer_hist_hoy!$1:$1"),0)-1,100000,1),MATCH(CLEAN(TABLATRANSFERENCIA[[#This Row],[CODIGO]]),OFFSET(INDIRECT("v_buffer_hist_hoy!$A$1"),1,MATCH("buh_codigo",INDIRECT("v_buffer_hist_hoy!$1:$1"),0)-1,100000,1),0)),"")</f>
        <v>0</v>
      </c>
      <c r="I35" s="3">
        <f ca="1">IFERROR(INDEX(OFFSET(INDIRECT("v_buffer_hist_hoy!$A$1"),1,MATCH("pro_subfamilia",INDIRECT("v_buffer_hist_hoy!$1:$1"),0)-1,100000,1),MATCH(CLEAN(TABLATRANSFERENCIA[[#This Row],[CODIGO]]),OFFSET(INDIRECT("v_buffer_hist_hoy!$A$1"),1,MATCH("buh_codigo",INDIRECT("v_buffer_hist_hoy!$1:$1"),0)-1,100000,1),0)),"")</f>
        <v>0</v>
      </c>
      <c r="J35" s="3" t="str">
        <f ca="1">IFERROR(INDEX(OFFSET(INDIRECT("v_buffer_hist_hoy!$A$1"),1,MATCH("pro_categoria",INDIRECT("v_buffer_hist_hoy!$1:$1"),0)-1,100000,1),MATCH(CLEAN(TABLATRANSFERENCIA[[#This Row],[CODIGO]]),OFFSET(INDIRECT("v_buffer_hist_hoy!$A$1"),1,MATCH("buh_codigo",INDIRECT("v_buffer_hist_hoy!$1:$1"),0)-1,100000,1),0)),"")</f>
        <v>DESMALEZADORAS SHINDAIWA</v>
      </c>
      <c r="K35" s="3">
        <f ca="1">IFERROR(INDEX(OFFSET(INDIRECT("v_buffer_hist_hoy!$A$1"),1,MATCH("pro_tipo",INDIRECT("v_buffer_hist_hoy!$1:$1"),0)-1,100000,1),MATCH(CLEAN(TABLATRANSFERENCIA[[#This Row],[CODIGO]]),OFFSET(INDIRECT("v_buffer_hist_hoy!$A$1"),1,MATCH("buh_codigo",INDIRECT("v_buffer_hist_hoy!$1:$1"),0)-1,100000,1),0)),"")</f>
        <v>0</v>
      </c>
      <c r="L35" s="3" t="str">
        <f ca="1">IFERROR(INDEX(OFFSET(INDIRECT("v_buffer_hist_hoy!$A$1"),1,MATCH("pro_marca",INDIRECT("v_buffer_hist_hoy!$1:$1"),0)-1,100000,1),MATCH(CLEAN(TABLATRANSFERENCIA[[#This Row],[CODIGO]]),OFFSET(INDIRECT("v_buffer_hist_hoy!$A$1"),1,MATCH("buh_codigo",INDIRECT("v_buffer_hist_hoy!$1:$1"),0)-1,100000,1),0)),"")</f>
        <v>SHINDAIWA</v>
      </c>
      <c r="M35" s="3">
        <f ca="1">IFERROR(INDEX(OFFSET(INDIRECT("v_buffer_hist_hoy!$A$1"),1,MATCH("pro_modelo",INDIRECT("v_buffer_hist_hoy!$1:$1"),0)-1,100000,1),MATCH(CLEAN(TABLATRANSFERENCIA[[#This Row],[CODIGO]]),OFFSET(INDIRECT("v_buffer_hist_hoy!$A$1"),1,MATCH("buh_codigo",INDIRECT("v_buffer_hist_hoy!$1:$1"),0)-1,100000,1),0)),"")</f>
        <v>0</v>
      </c>
      <c r="N35" s="3">
        <f ca="1">IFERROR(INDEX(OFFSET(INDIRECT("v_buffer_hist_hoy!$A$1"),1,MATCH("pro_cat_management",INDIRECT("v_buffer_hist_hoy!$1:$1"),0)-1,100000,1),MATCH(CLEAN(TABLATRANSFERENCIA[[#This Row],[CODIGO]]),OFFSET(INDIRECT("v_buffer_hist_hoy!$A$1"),1,MATCH("buh_codigo",INDIRECT("v_buffer_hist_hoy!$1:$1"),0)-1,100000,1),0)),"")</f>
        <v>0</v>
      </c>
      <c r="O35" s="5" t="str">
        <f ca="1">IFERROR(INDEX(OFFSET(INDIRECT("v_buffer_hist_hoy!$A$1"),1,MATCH("buh_estatus",INDIRECT("v_buffer_hist_hoy!$1:$1"),0)-1,100000,1),MATCH(CLEAN(TABLATRANSFERENCIA[[#This Row],[CODIGO]]),OFFSET(INDIRECT("v_buffer_hist_hoy!$A$1"),1,MATCH("buh_codigo",INDIRECT("v_buffer_hist_hoy!$1:$1"),0)-1,100000,1),0)),"")</f>
        <v>0</v>
      </c>
      <c r="P35" s="5">
        <f ca="1">IFERROR(INDEX(OFFSET(INDIRECT("v_buffer_hist_hoy!$A$1"),1,MATCH("buh_ctv",INDIRECT("v_buffer_hist_hoy!$1:$1"),0)-1,100000,1),MATCH(CLEAN(TABLATRANSFERENCIA[[#This Row],[CODIGO]]),OFFSET(INDIRECT("v_buffer_hist_hoy!$A$1"),1,MATCH("buh_codigo",INDIRECT("v_buffer_hist_hoy!$1:$1"),0)-1,100000,1),0)),"")</f>
        <v>256.60000000000002</v>
      </c>
      <c r="Q35" s="5">
        <f ca="1">IFERROR(INDEX(OFFSET(INDIRECT("v_buffer_hist_hoy!$A$1"),1,MATCH("buh_pv",INDIRECT("v_buffer_hist_hoy!$1:$1"),0)-1,100000,1),MATCH(CLEAN(TABLATRANSFERENCIA[[#This Row],[CODIGO]]),OFFSET(INDIRECT("v_buffer_hist_hoy!$A$1"),1,MATCH("buh_codigo",INDIRECT("v_buffer_hist_hoy!$1:$1"),0)-1,100000,1),0)),"")</f>
        <v>509.51</v>
      </c>
      <c r="R35" s="46">
        <f ca="1">IFERROR(INDEX(OFFSET(INDIRECT("v_buffer_hist_hoy!$A$1"),1,MATCH("buh_roi_pasado",INDIRECT("v_buffer_hist_hoy!$1:$1"),0)-1,100000,1),MATCH(CLEAN(TABLATRANSFERENCIA[[#This Row],[CODIGO]]),OFFSET(INDIRECT("v_buffer_hist_hoy!$A$1"),1,MATCH("buh_codigo",INDIRECT("v_buffer_hist_hoy!$1:$1"),0)-1,100000,1),0)),"")</f>
        <v>0</v>
      </c>
      <c r="S35" s="46">
        <f ca="1">IFERROR(INDEX(OFFSET(INDIRECT("v_buffer_hist_hoy!$A$1"),1,MATCH("buh_roi_proyectado",INDIRECT("v_buffer_hist_hoy!$1:$1"),0)-1,100000,1),MATCH(CLEAN(TABLATRANSFERENCIA[[#This Row],[CODIGO]]),OFFSET(INDIRECT("v_buffer_hist_hoy!$A$1"),1,MATCH("buh_codigo",INDIRECT("v_buffer_hist_hoy!$1:$1"),0)-1,100000,1),0)),"")</f>
        <v>4.3</v>
      </c>
      <c r="T35" s="46">
        <f ca="1">IFERROR(INDEX(OFFSET(INDIRECT("v_buffer_hist_hoy!$A$1"),1,MATCH("buh_velocity",INDIRECT("v_buffer_hist_hoy!$1:$1"),0)-1,100000,1),MATCH(CLEAN(TABLATRANSFERENCIA[[#This Row],[CODIGO]]),OFFSET(INDIRECT("v_buffer_hist_hoy!$A$1"),1,MATCH("buh_codigo",INDIRECT("v_buffer_hist_hoy!$1:$1"),0)-1,100000,1),0)),"")</f>
        <v>0</v>
      </c>
      <c r="U35" s="46">
        <f ca="1">IFERROR(INDEX(OFFSET(INDIRECT("v_buffer_hist_hoy!$A$1"),1,MATCH("buh_nivel_servicio",INDIRECT("v_buffer_hist_hoy!$1:$1"),0)-1,100000,1),MATCH(CLEAN(TABLATRANSFERENCIA[[#This Row],[CODIGO]]),OFFSET(INDIRECT("v_buffer_hist_hoy!$A$1"),1,MATCH("buh_codigo",INDIRECT("v_buffer_hist_hoy!$1:$1"),0)-1,100000,1),0)),"")</f>
        <v>1</v>
      </c>
      <c r="V35" s="49" t="str">
        <f ca="1">IFERROR(INDEX(OFFSET(INDIRECT("v_buffer_hist_hoy!$A$1"),1,MATCH("pro_nombre",INDIRECT("v_buffer_hist_hoy!$1:$1"),0)-1,100000,1),MATCH(CLEAN(TABLATRANSFERENCIA[[#This Row],[CODIGO]]),OFFSET(INDIRECT("v_buffer_hist_hoy!$A$1"),1,MATCH("buh_codigo",INDIRECT("v_buffer_hist_hoy!$1:$1"),0)-1,100000,1),0)),"")</f>
        <v>Echo</v>
      </c>
      <c r="W35" s="49" t="str">
        <f ca="1">IFERROR(INDEX(OFFSET(INDIRECT("v_buffer_hist_hoy!$A$1"),1,MATCH("pre_nombre",INDIRECT("v_buffer_hist_hoy!$1:$1"),0)-1,100000,1),MATCH(CLEAN(TABLATRANSFERENCIA[[#This Row],[CODIGO]]),OFFSET(INDIRECT("v_buffer_hist_hoy!$A$1"),1,MATCH("buh_codigo",INDIRECT("v_buffer_hist_hoy!$1:$1"),0)-1,100000,1),0)),"")</f>
        <v>USA</v>
      </c>
      <c r="X35" s="51">
        <f ca="1">IFERROR(INDEX(OFFSET(INDIRECT("v_buffer_hist_hoy!$A$1"),1,MATCH("buh_tiempo_suministro",INDIRECT("v_buffer_hist_hoy!$1:$1"),0)-1,100000,1),MATCH(CLEAN(TABLATRANSFERENCIA[[#This Row],[CODIGO]]),OFFSET(INDIRECT("v_buffer_hist_hoy!$A$1"),1,MATCH("buh_codigo",INDIRECT("v_buffer_hist_hoy!$1:$1"),0)-1,100000,1),0)),"")</f>
        <v>8</v>
      </c>
      <c r="Y35" s="51">
        <f ca="1">IFERROR(INDEX(OFFSET(INDIRECT("v_buffer_hist_hoy!$A$1"),1,MATCH("buh_frecuencia_reposicion",INDIRECT("v_buffer_hist_hoy!$1:$1"),0)-1,100000,1),MATCH(CLEAN(TABLATRANSFERENCIA[[#This Row],[CODIGO]]),OFFSET(INDIRECT("v_buffer_hist_hoy!$A$1"),1,MATCH("buh_codigo",INDIRECT("v_buffer_hist_hoy!$1:$1"),0)-1,100000,1),0)),"")</f>
        <v>3</v>
      </c>
      <c r="Z35" s="6">
        <f ca="1">IFERROR(INDEX(OFFSET(INDIRECT("v_buffer_hist_hoy!$A$1"),1,MATCH("buh_buffer_actual",INDIRECT("v_buffer_hist_hoy!$1:$1"),0)-1,100000,1),MATCH(CLEAN(TABLATRANSFERENCIA[[#This Row],[CODIGO]]),OFFSET(INDIRECT("v_buffer_hist_hoy!$A$1"),1,MATCH("buh_codigo",INDIRECT("v_buffer_hist_hoy!$1:$1"),0)-1,100000,1),0)),"")</f>
        <v>140</v>
      </c>
      <c r="AA35" s="6">
        <f ca="1">IFERROR(INDEX(OFFSET(INDIRECT("v_buffer_hist_hoy!$A$1"),1,MATCH("buh_inventario_proveedor",INDIRECT("v_buffer_hist_hoy!$1:$1"),0)-1,100000,1),MATCH(CLEAN(TABLATRANSFERENCIA[[#This Row],[CODIGO]]),OFFSET(INDIRECT("v_buffer_hist_hoy!$A$1"),1,MATCH("buh_codigo",INDIRECT("v_buffer_hist_hoy!$1:$1"),0)-1,100000,1),0)),"")</f>
        <v>1000000000</v>
      </c>
      <c r="AB35" s="6">
        <f ca="1">IFERROR(INDEX(OFFSET(INDIRECT("v_buffer_hist_hoy!$A$1"),1,MATCH("buh_inventario_fisico",INDIRECT("v_buffer_hist_hoy!$1:$1"),0)-1,100000,1),MATCH(CLEAN(TABLATRANSFERENCIA[[#This Row],[CODIGO]]),OFFSET(INDIRECT("v_buffer_hist_hoy!$A$1"),1,MATCH("buh_codigo",INDIRECT("v_buffer_hist_hoy!$1:$1"),0)-1,100000,1),0)),"")</f>
        <v>2</v>
      </c>
      <c r="AC35" s="4">
        <f ca="1">IFERROR(INDEX(OFFSET(INDIRECT("v_buffer_hist_hoy!$A$1"),1,MATCH("buh_estado_inventario_fisico",INDIRECT("v_buffer_hist_hoy!$1:$1"),0)-1,100000,1),MATCH(CLEAN(TABLATRANSFERENCIA[[#This Row],[CODIGO]]),OFFSET(INDIRECT("v_buffer_hist_hoy!$A$1"),1,MATCH("buh_codigo",INDIRECT("v_buffer_hist_hoy!$1:$1"),0)-1,100000,1),0)),"")</f>
        <v>0.99</v>
      </c>
      <c r="AD35" s="6" t="str">
        <f ca="1">IFERROR(INDEX(OFFSET(INDIRECT("v_buffer_hist_hoy!$A$1"),1,MATCH("buh_color_inventario_fisico",INDIRECT("v_buffer_hist_hoy!$1:$1"),0)-1,100000,1),MATCH(CLEAN(TABLATRANSFERENCIA[[#This Row],[CODIGO]]),OFFSET(INDIRECT("v_buffer_hist_hoy!$A$1"),1,MATCH("buh_codigo",INDIRECT("v_buffer_hist_hoy!$1:$1"),0)-1,100000,1),0)),"")</f>
        <v>R</v>
      </c>
      <c r="AE35" s="6">
        <f ca="1">IFERROR(INDEX(OFFSET(INDIRECT("v_buffer_hist_hoy!$A$1"),1,MATCH("buh_transito",INDIRECT("v_buffer_hist_hoy!$1:$1"),0)-1,100000,1),MATCH(CLEAN(TABLATRANSFERENCIA[[#This Row],[CODIGO]]),OFFSET(INDIRECT("v_buffer_hist_hoy!$A$1"),1,MATCH("buh_codigo",INDIRECT("v_buffer_hist_hoy!$1:$1"),0)-1,100000,1),0)),"")</f>
        <v>0</v>
      </c>
      <c r="AF35" s="6">
        <f ca="1">IFERROR(INDEX(OFFSET(INDIRECT("v_buffer_hist_hoy!$A$1"),1,MATCH("buh_negociacion",INDIRECT("v_buffer_hist_hoy!$1:$1"),0)-1,100000,1),MATCH(CLEAN(TABLATRANSFERENCIA[[#This Row],[CODIGO]]),OFFSET(INDIRECT("v_buffer_hist_hoy!$A$1"),1,MATCH("buh_codigo",INDIRECT("v_buffer_hist_hoy!$1:$1"),0)-1,100000,1),0)),"")</f>
        <v>0</v>
      </c>
      <c r="AG35" s="6">
        <f ca="1">IFERROR(INDEX(OFFSET(INDIRECT("v_buffer_hist_hoy!$A$1"),1,MATCH("buh_produccion",INDIRECT("v_buffer_hist_hoy!$1:$1"),0)-1,100000,1),MATCH(CLEAN(TABLATRANSFERENCIA[[#This Row],[CODIGO]]),OFFSET(INDIRECT("v_buffer_hist_hoy!$A$1"),1,MATCH("buh_codigo",INDIRECT("v_buffer_hist_hoy!$1:$1"),0)-1,100000,1),0)),"")</f>
        <v>0</v>
      </c>
      <c r="AH35" s="6">
        <f ca="1">IFERROR(INDEX(OFFSET(INDIRECT("v_buffer_hist_hoy!$A$1"),1,MATCH("buh_embarcado",INDIRECT("v_buffer_hist_hoy!$1:$1"),0)-1,100000,1),MATCH(CLEAN(TABLATRANSFERENCIA[[#This Row],[CODIGO]]),OFFSET(INDIRECT("v_buffer_hist_hoy!$A$1"),1,MATCH("buh_codigo",INDIRECT("v_buffer_hist_hoy!$1:$1"),0)-1,100000,1),0)),"")</f>
        <v>0</v>
      </c>
      <c r="AI35" s="6">
        <f ca="1">IFERROR(INDEX(OFFSET(INDIRECT("v_buffer_hist_hoy!$A$1"),1,MATCH("buh_comprometido",INDIRECT("v_buffer_hist_hoy!$1:$1"),0)-1,100000,1),MATCH(CLEAN(TABLATRANSFERENCIA[[#This Row],[CODIGO]]),OFFSET(INDIRECT("v_buffer_hist_hoy!$A$1"),1,MATCH("buh_codigo",INDIRECT("v_buffer_hist_hoy!$1:$1"),0)-1,100000,1),0)),"")</f>
        <v>0</v>
      </c>
      <c r="AJ35" s="6">
        <f ca="1">IFERROR(INDEX(OFFSET(INDIRECT("v_buffer_hist_hoy!$A$1"),1,MATCH("buh_backorder",INDIRECT("v_buffer_hist_hoy!$1:$1"),0)-1,100000,1),MATCH(CLEAN(TABLATRANSFERENCIA[[#This Row],[CODIGO]]),OFFSET(INDIRECT("v_buffer_hist_hoy!$A$1"),1,MATCH("buh_codigo",INDIRECT("v_buffer_hist_hoy!$1:$1"),0)-1,100000,1),0)),"")</f>
        <v>205</v>
      </c>
      <c r="AK35" s="6">
        <f ca="1">IFERROR(INDEX(OFFSET(INDIRECT("v_buffer_hist_hoy!$A$1"),1,MATCH("buh_inventario_proyectado",INDIRECT("v_buffer_hist_hoy!$1:$1"),0)-1,100000,1),MATCH(CLEAN(TABLATRANSFERENCIA[[#This Row],[CODIGO]]),OFFSET(INDIRECT("v_buffer_hist_hoy!$A$1"),1,MATCH("buh_codigo",INDIRECT("v_buffer_hist_hoy!$1:$1"),0)-1,100000,1),0)),"")</f>
        <v>207</v>
      </c>
      <c r="AL35" s="4">
        <f ca="1">IFERROR(INDEX(OFFSET(INDIRECT("v_buffer_hist_hoy!$A$1"),1,MATCH("buh_estado_inventario_proyectado",INDIRECT("v_buffer_hist_hoy!$1:$1"),0)-1,100000,1),MATCH(CLEAN(TABLATRANSFERENCIA[[#This Row],[CODIGO]]),OFFSET(INDIRECT("v_buffer_hist_hoy!$A$1"),1,MATCH("buh_codigo",INDIRECT("v_buffer_hist_hoy!$1:$1"),0)-1,100000,1),0)),"")</f>
        <v>-0.48</v>
      </c>
      <c r="AM35" s="6" t="str">
        <f ca="1">IFERROR(INDEX(OFFSET(INDIRECT("v_buffer_hist_hoy!$A$1"),1,MATCH("buh_color_inventario_proyectado",INDIRECT("v_buffer_hist_hoy!$1:$1"),0)-1,100000,1),MATCH(CLEAN(TABLATRANSFERENCIA[[#This Row],[CODIGO]]),OFFSET(INDIRECT("v_buffer_hist_hoy!$A$1"),1,MATCH("buh_codigo",INDIRECT("v_buffer_hist_hoy!$1:$1"),0)-1,100000,1),0)),"")</f>
        <v>L</v>
      </c>
      <c r="AN35" s="6">
        <f ca="1">IFERROR(INDEX(OFFSET(INDIRECT("v_buffer_hist_hoy!$A$1"),1,MATCH("buh_pedido_minimo",INDIRECT("v_buffer_hist_hoy!$1:$1"),0)-1,100000,1),MATCH(CLEAN(TABLATRANSFERENCIA[[#This Row],[CODIGO]]),OFFSET(INDIRECT("v_buffer_hist_hoy!$A$1"),1,MATCH("buh_codigo",INDIRECT("v_buffer_hist_hoy!$1:$1"),0)-1,100000,1),0)),"")</f>
        <v>0</v>
      </c>
      <c r="AO35" s="6">
        <f ca="1">IFERROR(INDEX(OFFSET(INDIRECT("v_buffer_hist_hoy!$A$1"),1,MATCH("buh_pedido_minimo_grupo",INDIRECT("v_buffer_hist_hoy!$1:$1"),0)-1,100000,1),MATCH(CLEAN(TABLATRANSFERENCIA[[#This Row],[CODIGO]]),OFFSET(INDIRECT("v_buffer_hist_hoy!$A$1"),1,MATCH("buh_codigo",INDIRECT("v_buffer_hist_hoy!$1:$1"),0)-1,100000,1),0)),"")</f>
        <v>0</v>
      </c>
      <c r="AP35" s="6">
        <f ca="1">IFERROR(INDEX(OFFSET(INDIRECT("v_buffer_hist_hoy!$A$1"),1,MATCH("buh_unidad_empaque",INDIRECT("v_buffer_hist_hoy!$1:$1"),0)-1,100000,1),MATCH(CLEAN(TABLATRANSFERENCIA[[#This Row],[CODIGO]]),OFFSET(INDIRECT("v_buffer_hist_hoy!$A$1"),1,MATCH("buh_codigo",INDIRECT("v_buffer_hist_hoy!$1:$1"),0)-1,100000,1),0)),"")</f>
        <v>2</v>
      </c>
      <c r="AQ35" s="6">
        <f ca="1">IFERROR(INDEX(OFFSET(INDIRECT("v_buffer_hist_hoy!$A$1"),1,MATCH("buh_pedido_promedio",INDIRECT("v_buffer_hist_hoy!$1:$1"),0)-1,100000,1),MATCH(CLEAN(TABLATRANSFERENCIA[[#This Row],[CODIGO]]),OFFSET(INDIRECT("v_buffer_hist_hoy!$A$1"),1,MATCH("buh_codigo",INDIRECT("v_buffer_hist_hoy!$1:$1"),0)-1,100000,1),0)),"")</f>
        <v>38</v>
      </c>
      <c r="AR35" s="6">
        <f ca="1">IFERROR(INDEX(OFFSET(INDIRECT("v_buffer_hist_hoy!$A$1"),1,MATCH("buh_cobertura_buffer",INDIRECT("v_buffer_hist_hoy!$1:$1"),0)-1,100000,1),MATCH(CLEAN(TABLATRANSFERENCIA[[#This Row],[CODIGO]]),OFFSET(INDIRECT("v_buffer_hist_hoy!$A$1"),1,MATCH("buh_codigo",INDIRECT("v_buffer_hist_hoy!$1:$1"),0)-1,100000,1),0)),"")</f>
        <v>0</v>
      </c>
      <c r="AS35" s="6">
        <f ca="1">IFERROR(INDEX(OFFSET(INDIRECT("v_buffer_hist_hoy!$A$1"),1,MATCH("buh_cobertura_inventario_proyectado",INDIRECT("v_buffer_hist_hoy!$1:$1"),0)-1,100000,1),MATCH(CLEAN(TABLATRANSFERENCIA[[#This Row],[CODIGO]]),OFFSET(INDIRECT("v_buffer_hist_hoy!$A$1"),1,MATCH("buh_codigo",INDIRECT("v_buffer_hist_hoy!$1:$1"),0)-1,100000,1),0)),"")</f>
        <v>0</v>
      </c>
      <c r="AT35" s="6">
        <f ca="1">IFERROR(INDEX(OFFSET(INDIRECT("v_buffer_hist_hoy!$A$1"),1,MATCH("buh_cobertura_pedido_minimo",INDIRECT("v_buffer_hist_hoy!$1:$1"),0)-1,100000,1),MATCH(CLEAN(TABLATRANSFERENCIA[[#This Row],[CODIGO]]),OFFSET(INDIRECT("v_buffer_hist_hoy!$A$1"),1,MATCH("buh_codigo",INDIRECT("v_buffer_hist_hoy!$1:$1"),0)-1,100000,1),0)),"")</f>
        <v>0</v>
      </c>
      <c r="AU35" s="6">
        <f ca="1">IFERROR(INDEX(OFFSET(INDIRECT("v_buffer_hist_hoy!$A$1"),1,MATCH("buh_dias_desabastecimiento",INDIRECT("v_buffer_hist_hoy!$1:$1"),0)-1,100000,1),MATCH(CLEAN(TABLATRANSFERENCIA[[#This Row],[CODIGO]]),OFFSET(INDIRECT("v_buffer_hist_hoy!$A$1"),1,MATCH("buh_codigo",INDIRECT("v_buffer_hist_hoy!$1:$1"),0)-1,100000,1),0)),"")</f>
        <v>48</v>
      </c>
      <c r="AV35" s="6">
        <f t="array" ref="AV35">IFERROR(INDEX(Datos_Consumo[CANTIDAD],MATCH(TABLATRANSFERENCIA[[#This Row],[CODIGO]]&amp;TABLATRANSFERENCIA[[#Headers],[Columna1]],Datos_Consumo[CODIGO]&amp;Datos_Consumo[FECHA_FORMATO],0)),0)</f>
        <v>0</v>
      </c>
      <c r="AW35" s="6">
        <f t="array" ref="AW35">IFERROR(INDEX(Datos_Consumo[CANTIDAD],MATCH(TABLATRANSFERENCIA[[#This Row],[CODIGO]]&amp;TABLATRANSFERENCIA[[#Headers],[Columna2]],Datos_Consumo[CODIGO]&amp;Datos_Consumo[FECHA_FORMATO],0)),0)</f>
        <v>0</v>
      </c>
      <c r="AX35" s="6">
        <f t="array" ref="AX35">IFERROR(INDEX(Datos_Consumo[CANTIDAD],MATCH(TABLATRANSFERENCIA[[#This Row],[CODIGO]]&amp;TABLATRANSFERENCIA[[#Headers],[Columna3]],Datos_Consumo[CODIGO]&amp;Datos_Consumo[FECHA_FORMATO],0)),0)</f>
        <v>0</v>
      </c>
      <c r="AY35" s="6">
        <f t="array" ref="AY35">IFERROR(INDEX(Datos_Consumo[CANTIDAD],MATCH(TABLATRANSFERENCIA[[#This Row],[CODIGO]]&amp;TABLATRANSFERENCIA[[#Headers],[Columna4]],Datos_Consumo[CODIGO]&amp;Datos_Consumo[FECHA_FORMATO],0)),0)</f>
        <v>0</v>
      </c>
      <c r="AZ35" s="6">
        <f t="array" ref="AZ35">IFERROR(INDEX(Datos_Consumo[CANTIDAD],MATCH(TABLATRANSFERENCIA[[#This Row],[CODIGO]]&amp;TABLATRANSFERENCIA[[#Headers],[Columna5]],Datos_Consumo[CODIGO]&amp;Datos_Consumo[FECHA_FORMATO],0)),0)</f>
        <v>0</v>
      </c>
      <c r="BA35" s="6">
        <f t="array" ref="BA35">IFERROR(INDEX(Datos_Consumo[CANTIDAD],MATCH(TABLATRANSFERENCIA[[#This Row],[CODIGO]]&amp;TABLATRANSFERENCIA[[#Headers],[Columna6]],Datos_Consumo[CODIGO]&amp;Datos_Consumo[FECHA_FORMATO],0)),0)</f>
        <v>0</v>
      </c>
      <c r="BB35" s="56">
        <f ca="1">IFERROR(INDEX(OFFSET(INDIRECT("v_buffer_hist_hoy!$A$1"),1,MATCH("buh_ultima_transferencia_ini",INDIRECT("v_buffer_hist_hoy!$1:$1"),0)-1,100000,1),MATCH(CLEAN(TABLATRANSFERENCIA[[#This Row],[CODIGO]]),OFFSET(INDIRECT("v_buffer_hist_hoy!$A$1"),1,MATCH("buh_codigo",INDIRECT("v_buffer_hist_hoy!$1:$1"),0)-1,100000,1),0)),"")</f>
        <v>0</v>
      </c>
      <c r="BC35" s="56">
        <f ca="1">IFERROR(INDEX(OFFSET(INDIRECT("v_buffer_hist_hoy!$A$1"),1,MATCH("buh_ultima_transferencia_fin",INDIRECT("v_buffer_hist_hoy!$1:$1"),0)-1,100000,1),MATCH(CLEAN(TABLATRANSFERENCIA[[#This Row],[CODIGO]]),OFFSET(INDIRECT("v_buffer_hist_hoy!$A$1"),1,MATCH("buh_codigo",INDIRECT("v_buffer_hist_hoy!$1:$1"),0)-1,100000,1),0)),"")</f>
        <v>0</v>
      </c>
      <c r="BD35" s="50" t="s">
        <v>7738</v>
      </c>
      <c r="BE35" s="55"/>
      <c r="BF35" s="51"/>
      <c r="BG35" s="51" t="str">
        <f>IF(RIGHT(TABLATRANSFERENCIA[[#Headers],[Emb1]],1)*1&lt;=TABLATRANSFERENCIA[[#This Row],[EMBARQUES]],IF(ISBLANK(TABLATRANSFERENCIA[[#This Row],[EMBARQUES]]),TABLATRANSFERENCIA[[#This Row],[REQUERIM]],ROUND(TABLATRANSFERENCIA[[#This Row],[REQUERIM]]/TABLATRANSFERENCIA[[#This Row],[EMBARQUES]],0)),TABLATRANSFERENCIA[[#This Row],[REQUERIM]])</f>
        <v>85</v>
      </c>
      <c r="BH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5" s="51"/>
      <c r="BM35" s="46">
        <f ca="1">IFERROR(TABLATRANSFERENCIA[[#This Row],[REQUERIM]]/TABLATRANSFERENCIA[[#This Row],[PEDIDO PROMEDIO]],0)</f>
        <v>2.236842105263158</v>
      </c>
      <c r="BN35" s="51"/>
      <c r="BO35" s="59"/>
      <c r="BP35" s="3" t="str">
        <f>IF(TABLATRANSFERENCIA[[#This Row],[RECIBIDO]]&lt;&gt;"",0,IF(TABLATRANSFERENCIA[[#This Row],[DESPACHO]]&lt;&gt;"",TABLATRANSFERENCIA[[#This Row],[DESPACHO]],TABLATRANSFERENCIA[[#This Row],[REQUERIM]]))</f>
        <v>85</v>
      </c>
      <c r="BQ35" s="50"/>
      <c r="BR35" s="50"/>
      <c r="BS35" s="50" t="str">
        <f t="shared" si="0"/>
        <v>N</v>
      </c>
      <c r="BT35" s="51">
        <f t="array" aca="1" ref="BT35" ca="1">IF(SUM(--(TABLATRANSFERENCIA[[#This Row],[CODIGO GENERICO]]=TABLATRANSFERENCIA[CODIGO GENERICO])*TABLATRANSFERENCIA[REQUERIM])&lt;TABLATRANSFERENCIA[[#This Row],[PEDIDO MIN GRUPO]],1,0)</f>
        <v>0</v>
      </c>
      <c r="BU3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5" s="51">
        <f ca="1">IFERROR(INDEX(OFFSET(INDIRECT("v_buffer_hist_hoy!$A$1"),1,MATCH("buh_zona_amarilla",INDIRECT("v_buffer_hist_hoy!$1:$1"),0)-1,100000,1),MATCH(CLEAN(TABLATRANSFERENCIA[[#This Row],[CODIGO]]),OFFSET(INDIRECT("v_buffer_hist_hoy!$A$1"),1,MATCH("buh_codigo",INDIRECT("v_buffer_hist_hoy!$1:$1"),0)-1,100000,1),0)),"")</f>
        <v>93</v>
      </c>
      <c r="BW35" s="51">
        <f ca="1">IFERROR(INDEX(OFFSET(INDIRECT("v_buffer_hist_hoy!$A$1"),1,MATCH("buh_zona_roja",INDIRECT("v_buffer_hist_hoy!$1:$1"),0)-1,100000,1),MATCH(CLEAN(TABLATRANSFERENCIA[[#This Row],[CODIGO]]),OFFSET(INDIRECT("v_buffer_hist_hoy!$A$1"),1,MATCH("buh_codigo",INDIRECT("v_buffer_hist_hoy!$1:$1"),0)-1,100000,1),0)),"")</f>
        <v>46</v>
      </c>
    </row>
    <row r="36" spans="1:75" hidden="1" x14ac:dyDescent="0.25">
      <c r="A36" s="54" t="s">
        <v>1479</v>
      </c>
      <c r="B36" s="3" t="str">
        <f ca="1">IFERROR(INDEX(OFFSET(INDIRECT("v_buffer_hist_hoy!$A$1"),1,MATCH("pro_descripcion",INDIRECT("v_buffer_hist_hoy!$1:$1"),0)-1,100000,1),MATCH(CLEAN(TABLATRANSFERENCIA[[#This Row],[CODIGO]]),OFFSET(INDIRECT("v_buffer_hist_hoy!$A$1"),1,MATCH("buh_codigo",INDIRECT("v_buffer_hist_hoy!$1:$1"),0)-1,100000,1),0)),"")</f>
        <v>DESMALEZADORA SRM 4300R</v>
      </c>
      <c r="C36" s="3" t="str">
        <f ca="1">IFERROR(INDEX(OFFSET(INDIRECT("v_buffer_hist_hoy!$A$1"),1,MATCH("buh_codigo_generico",INDIRECT("v_buffer_hist_hoy!$1:$1"),0)-1,100000,1),MATCH(CLEAN(TABLATRANSFERENCIA[[#This Row],[CODIGO]]),OFFSET(INDIRECT("v_buffer_hist_hoy!$A$1"),1,MATCH("buh_codigo",INDIRECT("v_buffer_hist_hoy!$1:$1"),0)-1,100000,1),0)),"")</f>
        <v>0</v>
      </c>
      <c r="D36" s="3" t="str">
        <f ca="1">IFERROR(INDEX(OFFSET(INDIRECT("v_buffer_hist_hoy!$A$1"),1,MATCH("buh_codigo_vinculado",INDIRECT("v_buffer_hist_hoy!$1:$1"),0)-1,100000,1),MATCH(CLEAN(TABLATRANSFERENCIA[[#This Row],[CODIGO]]),OFFSET(INDIRECT("v_buffer_hist_hoy!$A$1"),1,MATCH("buh_codigo",INDIRECT("v_buffer_hist_hoy!$1:$1"),0)-1,100000,1),0)),"")</f>
        <v>EC-SRM-4300R</v>
      </c>
      <c r="E36" s="3" t="str">
        <f ca="1">IFERROR(INDEX(OFFSET(INDIRECT("v_buffer_hist_hoy!$A$1"),1,MATCH("pro_linea",INDIRECT("v_buffer_hist_hoy!$1:$1"),0)-1,100000,1),MATCH(CLEAN(TABLATRANSFERENCIA[[#This Row],[CODIGO]]),OFFSET(INDIRECT("v_buffer_hist_hoy!$A$1"),1,MATCH("buh_codigo",INDIRECT("v_buffer_hist_hoy!$1:$1"),0)-1,100000,1),0)),"")</f>
        <v>AGROFORESTAL</v>
      </c>
      <c r="F36" s="3">
        <f ca="1">IFERROR(INDEX(OFFSET(INDIRECT("v_buffer_hist_hoy!$A$1"),1,MATCH("pro_sublinea",INDIRECT("v_buffer_hist_hoy!$1:$1"),0)-1,100000,1),MATCH(CLEAN(TABLATRANSFERENCIA[[#This Row],[CODIGO]]),OFFSET(INDIRECT("v_buffer_hist_hoy!$A$1"),1,MATCH("buh_codigo",INDIRECT("v_buffer_hist_hoy!$1:$1"),0)-1,100000,1),0)),"")</f>
        <v>0</v>
      </c>
      <c r="G36" s="3" t="str">
        <f ca="1">IFERROR(INDEX(OFFSET(INDIRECT("v_buffer_hist_hoy!$A$1"),1,MATCH("pro_grupo",INDIRECT("v_buffer_hist_hoy!$1:$1"),0)-1,100000,1),MATCH(CLEAN(TABLATRANSFERENCIA[[#This Row],[CODIGO]]),OFFSET(INDIRECT("v_buffer_hist_hoy!$A$1"),1,MATCH("buh_codigo",INDIRECT("v_buffer_hist_hoy!$1:$1"),0)-1,100000,1),0)),"")</f>
        <v>MOTOGUADAÑA ECHO</v>
      </c>
      <c r="H36" s="3">
        <f ca="1">IFERROR(INDEX(OFFSET(INDIRECT("v_buffer_hist_hoy!$A$1"),1,MATCH("pro_familia",INDIRECT("v_buffer_hist_hoy!$1:$1"),0)-1,100000,1),MATCH(CLEAN(TABLATRANSFERENCIA[[#This Row],[CODIGO]]),OFFSET(INDIRECT("v_buffer_hist_hoy!$A$1"),1,MATCH("buh_codigo",INDIRECT("v_buffer_hist_hoy!$1:$1"),0)-1,100000,1),0)),"")</f>
        <v>0</v>
      </c>
      <c r="I36" s="3">
        <f ca="1">IFERROR(INDEX(OFFSET(INDIRECT("v_buffer_hist_hoy!$A$1"),1,MATCH("pro_subfamilia",INDIRECT("v_buffer_hist_hoy!$1:$1"),0)-1,100000,1),MATCH(CLEAN(TABLATRANSFERENCIA[[#This Row],[CODIGO]]),OFFSET(INDIRECT("v_buffer_hist_hoy!$A$1"),1,MATCH("buh_codigo",INDIRECT("v_buffer_hist_hoy!$1:$1"),0)-1,100000,1),0)),"")</f>
        <v>0</v>
      </c>
      <c r="J36" s="3" t="str">
        <f ca="1">IFERROR(INDEX(OFFSET(INDIRECT("v_buffer_hist_hoy!$A$1"),1,MATCH("pro_categoria",INDIRECT("v_buffer_hist_hoy!$1:$1"),0)-1,100000,1),MATCH(CLEAN(TABLATRANSFERENCIA[[#This Row],[CODIGO]]),OFFSET(INDIRECT("v_buffer_hist_hoy!$A$1"),1,MATCH("buh_codigo",INDIRECT("v_buffer_hist_hoy!$1:$1"),0)-1,100000,1),0)),"")</f>
        <v>DESMALEZADORA ECHO</v>
      </c>
      <c r="K36" s="3">
        <f ca="1">IFERROR(INDEX(OFFSET(INDIRECT("v_buffer_hist_hoy!$A$1"),1,MATCH("pro_tipo",INDIRECT("v_buffer_hist_hoy!$1:$1"),0)-1,100000,1),MATCH(CLEAN(TABLATRANSFERENCIA[[#This Row],[CODIGO]]),OFFSET(INDIRECT("v_buffer_hist_hoy!$A$1"),1,MATCH("buh_codigo",INDIRECT("v_buffer_hist_hoy!$1:$1"),0)-1,100000,1),0)),"")</f>
        <v>0</v>
      </c>
      <c r="L36" s="3" t="str">
        <f ca="1">IFERROR(INDEX(OFFSET(INDIRECT("v_buffer_hist_hoy!$A$1"),1,MATCH("pro_marca",INDIRECT("v_buffer_hist_hoy!$1:$1"),0)-1,100000,1),MATCH(CLEAN(TABLATRANSFERENCIA[[#This Row],[CODIGO]]),OFFSET(INDIRECT("v_buffer_hist_hoy!$A$1"),1,MATCH("buh_codigo",INDIRECT("v_buffer_hist_hoy!$1:$1"),0)-1,100000,1),0)),"")</f>
        <v>ECHO</v>
      </c>
      <c r="M36" s="3">
        <f ca="1">IFERROR(INDEX(OFFSET(INDIRECT("v_buffer_hist_hoy!$A$1"),1,MATCH("pro_modelo",INDIRECT("v_buffer_hist_hoy!$1:$1"),0)-1,100000,1),MATCH(CLEAN(TABLATRANSFERENCIA[[#This Row],[CODIGO]]),OFFSET(INDIRECT("v_buffer_hist_hoy!$A$1"),1,MATCH("buh_codigo",INDIRECT("v_buffer_hist_hoy!$1:$1"),0)-1,100000,1),0)),"")</f>
        <v>0</v>
      </c>
      <c r="N36" s="3">
        <f ca="1">IFERROR(INDEX(OFFSET(INDIRECT("v_buffer_hist_hoy!$A$1"),1,MATCH("pro_cat_management",INDIRECT("v_buffer_hist_hoy!$1:$1"),0)-1,100000,1),MATCH(CLEAN(TABLATRANSFERENCIA[[#This Row],[CODIGO]]),OFFSET(INDIRECT("v_buffer_hist_hoy!$A$1"),1,MATCH("buh_codigo",INDIRECT("v_buffer_hist_hoy!$1:$1"),0)-1,100000,1),0)),"")</f>
        <v>0</v>
      </c>
      <c r="O36" s="5" t="str">
        <f ca="1">IFERROR(INDEX(OFFSET(INDIRECT("v_buffer_hist_hoy!$A$1"),1,MATCH("buh_estatus",INDIRECT("v_buffer_hist_hoy!$1:$1"),0)-1,100000,1),MATCH(CLEAN(TABLATRANSFERENCIA[[#This Row],[CODIGO]]),OFFSET(INDIRECT("v_buffer_hist_hoy!$A$1"),1,MATCH("buh_codigo",INDIRECT("v_buffer_hist_hoy!$1:$1"),0)-1,100000,1),0)),"")</f>
        <v>0</v>
      </c>
      <c r="P36" s="5">
        <f ca="1">IFERROR(INDEX(OFFSET(INDIRECT("v_buffer_hist_hoy!$A$1"),1,MATCH("buh_ctv",INDIRECT("v_buffer_hist_hoy!$1:$1"),0)-1,100000,1),MATCH(CLEAN(TABLATRANSFERENCIA[[#This Row],[CODIGO]]),OFFSET(INDIRECT("v_buffer_hist_hoy!$A$1"),1,MATCH("buh_codigo",INDIRECT("v_buffer_hist_hoy!$1:$1"),0)-1,100000,1),0)),"")</f>
        <v>255.23</v>
      </c>
      <c r="Q36" s="5">
        <f ca="1">IFERROR(INDEX(OFFSET(INDIRECT("v_buffer_hist_hoy!$A$1"),1,MATCH("buh_pv",INDIRECT("v_buffer_hist_hoy!$1:$1"),0)-1,100000,1),MATCH(CLEAN(TABLATRANSFERENCIA[[#This Row],[CODIGO]]),OFFSET(INDIRECT("v_buffer_hist_hoy!$A$1"),1,MATCH("buh_codigo",INDIRECT("v_buffer_hist_hoy!$1:$1"),0)-1,100000,1),0)),"")</f>
        <v>709.49</v>
      </c>
      <c r="R36" s="46">
        <f ca="1">IFERROR(INDEX(OFFSET(INDIRECT("v_buffer_hist_hoy!$A$1"),1,MATCH("buh_roi_pasado",INDIRECT("v_buffer_hist_hoy!$1:$1"),0)-1,100000,1),MATCH(CLEAN(TABLATRANSFERENCIA[[#This Row],[CODIGO]]),OFFSET(INDIRECT("v_buffer_hist_hoy!$A$1"),1,MATCH("buh_codigo",INDIRECT("v_buffer_hist_hoy!$1:$1"),0)-1,100000,1),0)),"")</f>
        <v>0</v>
      </c>
      <c r="S36" s="46">
        <f ca="1">IFERROR(INDEX(OFFSET(INDIRECT("v_buffer_hist_hoy!$A$1"),1,MATCH("buh_roi_proyectado",INDIRECT("v_buffer_hist_hoy!$1:$1"),0)-1,100000,1),MATCH(CLEAN(TABLATRANSFERENCIA[[#This Row],[CODIGO]]),OFFSET(INDIRECT("v_buffer_hist_hoy!$A$1"),1,MATCH("buh_codigo",INDIRECT("v_buffer_hist_hoy!$1:$1"),0)-1,100000,1),0)),"")</f>
        <v>7.77</v>
      </c>
      <c r="T36" s="46">
        <f ca="1">IFERROR(INDEX(OFFSET(INDIRECT("v_buffer_hist_hoy!$A$1"),1,MATCH("buh_velocity",INDIRECT("v_buffer_hist_hoy!$1:$1"),0)-1,100000,1),MATCH(CLEAN(TABLATRANSFERENCIA[[#This Row],[CODIGO]]),OFFSET(INDIRECT("v_buffer_hist_hoy!$A$1"),1,MATCH("buh_codigo",INDIRECT("v_buffer_hist_hoy!$1:$1"),0)-1,100000,1),0)),"")</f>
        <v>0</v>
      </c>
      <c r="U36" s="46">
        <f ca="1">IFERROR(INDEX(OFFSET(INDIRECT("v_buffer_hist_hoy!$A$1"),1,MATCH("buh_nivel_servicio",INDIRECT("v_buffer_hist_hoy!$1:$1"),0)-1,100000,1),MATCH(CLEAN(TABLATRANSFERENCIA[[#This Row],[CODIGO]]),OFFSET(INDIRECT("v_buffer_hist_hoy!$A$1"),1,MATCH("buh_codigo",INDIRECT("v_buffer_hist_hoy!$1:$1"),0)-1,100000,1),0)),"")</f>
        <v>1</v>
      </c>
      <c r="V36" s="49" t="str">
        <f ca="1">IFERROR(INDEX(OFFSET(INDIRECT("v_buffer_hist_hoy!$A$1"),1,MATCH("pro_nombre",INDIRECT("v_buffer_hist_hoy!$1:$1"),0)-1,100000,1),MATCH(CLEAN(TABLATRANSFERENCIA[[#This Row],[CODIGO]]),OFFSET(INDIRECT("v_buffer_hist_hoy!$A$1"),1,MATCH("buh_codigo",INDIRECT("v_buffer_hist_hoy!$1:$1"),0)-1,100000,1),0)),"")</f>
        <v>Echo</v>
      </c>
      <c r="W36" s="49" t="str">
        <f ca="1">IFERROR(INDEX(OFFSET(INDIRECT("v_buffer_hist_hoy!$A$1"),1,MATCH("pre_nombre",INDIRECT("v_buffer_hist_hoy!$1:$1"),0)-1,100000,1),MATCH(CLEAN(TABLATRANSFERENCIA[[#This Row],[CODIGO]]),OFFSET(INDIRECT("v_buffer_hist_hoy!$A$1"),1,MATCH("buh_codigo",INDIRECT("v_buffer_hist_hoy!$1:$1"),0)-1,100000,1),0)),"")</f>
        <v>USA</v>
      </c>
      <c r="X36" s="51">
        <f ca="1">IFERROR(INDEX(OFFSET(INDIRECT("v_buffer_hist_hoy!$A$1"),1,MATCH("buh_tiempo_suministro",INDIRECT("v_buffer_hist_hoy!$1:$1"),0)-1,100000,1),MATCH(CLEAN(TABLATRANSFERENCIA[[#This Row],[CODIGO]]),OFFSET(INDIRECT("v_buffer_hist_hoy!$A$1"),1,MATCH("buh_codigo",INDIRECT("v_buffer_hist_hoy!$1:$1"),0)-1,100000,1),0)),"")</f>
        <v>8</v>
      </c>
      <c r="Y36" s="51">
        <f ca="1">IFERROR(INDEX(OFFSET(INDIRECT("v_buffer_hist_hoy!$A$1"),1,MATCH("buh_frecuencia_reposicion",INDIRECT("v_buffer_hist_hoy!$1:$1"),0)-1,100000,1),MATCH(CLEAN(TABLATRANSFERENCIA[[#This Row],[CODIGO]]),OFFSET(INDIRECT("v_buffer_hist_hoy!$A$1"),1,MATCH("buh_codigo",INDIRECT("v_buffer_hist_hoy!$1:$1"),0)-1,100000,1),0)),"")</f>
        <v>3</v>
      </c>
      <c r="Z36" s="6">
        <f ca="1">IFERROR(INDEX(OFFSET(INDIRECT("v_buffer_hist_hoy!$A$1"),1,MATCH("buh_buffer_actual",INDIRECT("v_buffer_hist_hoy!$1:$1"),0)-1,100000,1),MATCH(CLEAN(TABLATRANSFERENCIA[[#This Row],[CODIGO]]),OFFSET(INDIRECT("v_buffer_hist_hoy!$A$1"),1,MATCH("buh_codigo",INDIRECT("v_buffer_hist_hoy!$1:$1"),0)-1,100000,1),0)),"")</f>
        <v>130</v>
      </c>
      <c r="AA36" s="6">
        <f ca="1">IFERROR(INDEX(OFFSET(INDIRECT("v_buffer_hist_hoy!$A$1"),1,MATCH("buh_inventario_proveedor",INDIRECT("v_buffer_hist_hoy!$1:$1"),0)-1,100000,1),MATCH(CLEAN(TABLATRANSFERENCIA[[#This Row],[CODIGO]]),OFFSET(INDIRECT("v_buffer_hist_hoy!$A$1"),1,MATCH("buh_codigo",INDIRECT("v_buffer_hist_hoy!$1:$1"),0)-1,100000,1),0)),"")</f>
        <v>1000000000</v>
      </c>
      <c r="AB36" s="6">
        <f ca="1">IFERROR(INDEX(OFFSET(INDIRECT("v_buffer_hist_hoy!$A$1"),1,MATCH("buh_inventario_fisico",INDIRECT("v_buffer_hist_hoy!$1:$1"),0)-1,100000,1),MATCH(CLEAN(TABLATRANSFERENCIA[[#This Row],[CODIGO]]),OFFSET(INDIRECT("v_buffer_hist_hoy!$A$1"),1,MATCH("buh_codigo",INDIRECT("v_buffer_hist_hoy!$1:$1"),0)-1,100000,1),0)),"")</f>
        <v>23</v>
      </c>
      <c r="AC36" s="4">
        <f ca="1">IFERROR(INDEX(OFFSET(INDIRECT("v_buffer_hist_hoy!$A$1"),1,MATCH("buh_estado_inventario_fisico",INDIRECT("v_buffer_hist_hoy!$1:$1"),0)-1,100000,1),MATCH(CLEAN(TABLATRANSFERENCIA[[#This Row],[CODIGO]]),OFFSET(INDIRECT("v_buffer_hist_hoy!$A$1"),1,MATCH("buh_codigo",INDIRECT("v_buffer_hist_hoy!$1:$1"),0)-1,100000,1),0)),"")</f>
        <v>0.82</v>
      </c>
      <c r="AD36" s="6" t="str">
        <f ca="1">IFERROR(INDEX(OFFSET(INDIRECT("v_buffer_hist_hoy!$A$1"),1,MATCH("buh_color_inventario_fisico",INDIRECT("v_buffer_hist_hoy!$1:$1"),0)-1,100000,1),MATCH(CLEAN(TABLATRANSFERENCIA[[#This Row],[CODIGO]]),OFFSET(INDIRECT("v_buffer_hist_hoy!$A$1"),1,MATCH("buh_codigo",INDIRECT("v_buffer_hist_hoy!$1:$1"),0)-1,100000,1),0)),"")</f>
        <v>R</v>
      </c>
      <c r="AE36" s="6">
        <f ca="1">IFERROR(INDEX(OFFSET(INDIRECT("v_buffer_hist_hoy!$A$1"),1,MATCH("buh_transito",INDIRECT("v_buffer_hist_hoy!$1:$1"),0)-1,100000,1),MATCH(CLEAN(TABLATRANSFERENCIA[[#This Row],[CODIGO]]),OFFSET(INDIRECT("v_buffer_hist_hoy!$A$1"),1,MATCH("buh_codigo",INDIRECT("v_buffer_hist_hoy!$1:$1"),0)-1,100000,1),0)),"")</f>
        <v>38</v>
      </c>
      <c r="AF36" s="6">
        <f ca="1">IFERROR(INDEX(OFFSET(INDIRECT("v_buffer_hist_hoy!$A$1"),1,MATCH("buh_negociacion",INDIRECT("v_buffer_hist_hoy!$1:$1"),0)-1,100000,1),MATCH(CLEAN(TABLATRANSFERENCIA[[#This Row],[CODIGO]]),OFFSET(INDIRECT("v_buffer_hist_hoy!$A$1"),1,MATCH("buh_codigo",INDIRECT("v_buffer_hist_hoy!$1:$1"),0)-1,100000,1),0)),"")</f>
        <v>0</v>
      </c>
      <c r="AG36" s="6">
        <f ca="1">IFERROR(INDEX(OFFSET(INDIRECT("v_buffer_hist_hoy!$A$1"),1,MATCH("buh_produccion",INDIRECT("v_buffer_hist_hoy!$1:$1"),0)-1,100000,1),MATCH(CLEAN(TABLATRANSFERENCIA[[#This Row],[CODIGO]]),OFFSET(INDIRECT("v_buffer_hist_hoy!$A$1"),1,MATCH("buh_codigo",INDIRECT("v_buffer_hist_hoy!$1:$1"),0)-1,100000,1),0)),"")</f>
        <v>0</v>
      </c>
      <c r="AH36" s="6">
        <f ca="1">IFERROR(INDEX(OFFSET(INDIRECT("v_buffer_hist_hoy!$A$1"),1,MATCH("buh_embarcado",INDIRECT("v_buffer_hist_hoy!$1:$1"),0)-1,100000,1),MATCH(CLEAN(TABLATRANSFERENCIA[[#This Row],[CODIGO]]),OFFSET(INDIRECT("v_buffer_hist_hoy!$A$1"),1,MATCH("buh_codigo",INDIRECT("v_buffer_hist_hoy!$1:$1"),0)-1,100000,1),0)),"")</f>
        <v>0</v>
      </c>
      <c r="AI36" s="6">
        <f ca="1">IFERROR(INDEX(OFFSET(INDIRECT("v_buffer_hist_hoy!$A$1"),1,MATCH("buh_comprometido",INDIRECT("v_buffer_hist_hoy!$1:$1"),0)-1,100000,1),MATCH(CLEAN(TABLATRANSFERENCIA[[#This Row],[CODIGO]]),OFFSET(INDIRECT("v_buffer_hist_hoy!$A$1"),1,MATCH("buh_codigo",INDIRECT("v_buffer_hist_hoy!$1:$1"),0)-1,100000,1),0)),"")</f>
        <v>0</v>
      </c>
      <c r="AJ36" s="6">
        <f ca="1">IFERROR(INDEX(OFFSET(INDIRECT("v_buffer_hist_hoy!$A$1"),1,MATCH("buh_backorder",INDIRECT("v_buffer_hist_hoy!$1:$1"),0)-1,100000,1),MATCH(CLEAN(TABLATRANSFERENCIA[[#This Row],[CODIGO]]),OFFSET(INDIRECT("v_buffer_hist_hoy!$A$1"),1,MATCH("buh_codigo",INDIRECT("v_buffer_hist_hoy!$1:$1"),0)-1,100000,1),0)),"")</f>
        <v>76</v>
      </c>
      <c r="AK36" s="6">
        <f ca="1">IFERROR(INDEX(OFFSET(INDIRECT("v_buffer_hist_hoy!$A$1"),1,MATCH("buh_inventario_proyectado",INDIRECT("v_buffer_hist_hoy!$1:$1"),0)-1,100000,1),MATCH(CLEAN(TABLATRANSFERENCIA[[#This Row],[CODIGO]]),OFFSET(INDIRECT("v_buffer_hist_hoy!$A$1"),1,MATCH("buh_codigo",INDIRECT("v_buffer_hist_hoy!$1:$1"),0)-1,100000,1),0)),"")</f>
        <v>137</v>
      </c>
      <c r="AL36" s="4">
        <f ca="1">IFERROR(INDEX(OFFSET(INDIRECT("v_buffer_hist_hoy!$A$1"),1,MATCH("buh_estado_inventario_proyectado",INDIRECT("v_buffer_hist_hoy!$1:$1"),0)-1,100000,1),MATCH(CLEAN(TABLATRANSFERENCIA[[#This Row],[CODIGO]]),OFFSET(INDIRECT("v_buffer_hist_hoy!$A$1"),1,MATCH("buh_codigo",INDIRECT("v_buffer_hist_hoy!$1:$1"),0)-1,100000,1),0)),"")</f>
        <v>-0.05</v>
      </c>
      <c r="AM36" s="6" t="str">
        <f ca="1">IFERROR(INDEX(OFFSET(INDIRECT("v_buffer_hist_hoy!$A$1"),1,MATCH("buh_color_inventario_proyectado",INDIRECT("v_buffer_hist_hoy!$1:$1"),0)-1,100000,1),MATCH(CLEAN(TABLATRANSFERENCIA[[#This Row],[CODIGO]]),OFFSET(INDIRECT("v_buffer_hist_hoy!$A$1"),1,MATCH("buh_codigo",INDIRECT("v_buffer_hist_hoy!$1:$1"),0)-1,100000,1),0)),"")</f>
        <v>L</v>
      </c>
      <c r="AN36" s="6">
        <f ca="1">IFERROR(INDEX(OFFSET(INDIRECT("v_buffer_hist_hoy!$A$1"),1,MATCH("buh_pedido_minimo",INDIRECT("v_buffer_hist_hoy!$1:$1"),0)-1,100000,1),MATCH(CLEAN(TABLATRANSFERENCIA[[#This Row],[CODIGO]]),OFFSET(INDIRECT("v_buffer_hist_hoy!$A$1"),1,MATCH("buh_codigo",INDIRECT("v_buffer_hist_hoy!$1:$1"),0)-1,100000,1),0)),"")</f>
        <v>0</v>
      </c>
      <c r="AO36" s="6">
        <f ca="1">IFERROR(INDEX(OFFSET(INDIRECT("v_buffer_hist_hoy!$A$1"),1,MATCH("buh_pedido_minimo_grupo",INDIRECT("v_buffer_hist_hoy!$1:$1"),0)-1,100000,1),MATCH(CLEAN(TABLATRANSFERENCIA[[#This Row],[CODIGO]]),OFFSET(INDIRECT("v_buffer_hist_hoy!$A$1"),1,MATCH("buh_codigo",INDIRECT("v_buffer_hist_hoy!$1:$1"),0)-1,100000,1),0)),"")</f>
        <v>0</v>
      </c>
      <c r="AP36" s="6">
        <f ca="1">IFERROR(INDEX(OFFSET(INDIRECT("v_buffer_hist_hoy!$A$1"),1,MATCH("buh_unidad_empaque",INDIRECT("v_buffer_hist_hoy!$1:$1"),0)-1,100000,1),MATCH(CLEAN(TABLATRANSFERENCIA[[#This Row],[CODIGO]]),OFFSET(INDIRECT("v_buffer_hist_hoy!$A$1"),1,MATCH("buh_codigo",INDIRECT("v_buffer_hist_hoy!$1:$1"),0)-1,100000,1),0)),"")</f>
        <v>2</v>
      </c>
      <c r="AQ36" s="6">
        <f ca="1">IFERROR(INDEX(OFFSET(INDIRECT("v_buffer_hist_hoy!$A$1"),1,MATCH("buh_pedido_promedio",INDIRECT("v_buffer_hist_hoy!$1:$1"),0)-1,100000,1),MATCH(CLEAN(TABLATRANSFERENCIA[[#This Row],[CODIGO]]),OFFSET(INDIRECT("v_buffer_hist_hoy!$A$1"),1,MATCH("buh_codigo",INDIRECT("v_buffer_hist_hoy!$1:$1"),0)-1,100000,1),0)),"")</f>
        <v>35</v>
      </c>
      <c r="AR36" s="6">
        <f ca="1">IFERROR(INDEX(OFFSET(INDIRECT("v_buffer_hist_hoy!$A$1"),1,MATCH("buh_cobertura_buffer",INDIRECT("v_buffer_hist_hoy!$1:$1"),0)-1,100000,1),MATCH(CLEAN(TABLATRANSFERENCIA[[#This Row],[CODIGO]]),OFFSET(INDIRECT("v_buffer_hist_hoy!$A$1"),1,MATCH("buh_codigo",INDIRECT("v_buffer_hist_hoy!$1:$1"),0)-1,100000,1),0)),"")</f>
        <v>0</v>
      </c>
      <c r="AS36" s="6">
        <f ca="1">IFERROR(INDEX(OFFSET(INDIRECT("v_buffer_hist_hoy!$A$1"),1,MATCH("buh_cobertura_inventario_proyectado",INDIRECT("v_buffer_hist_hoy!$1:$1"),0)-1,100000,1),MATCH(CLEAN(TABLATRANSFERENCIA[[#This Row],[CODIGO]]),OFFSET(INDIRECT("v_buffer_hist_hoy!$A$1"),1,MATCH("buh_codigo",INDIRECT("v_buffer_hist_hoy!$1:$1"),0)-1,100000,1),0)),"")</f>
        <v>0</v>
      </c>
      <c r="AT36" s="6">
        <f ca="1">IFERROR(INDEX(OFFSET(INDIRECT("v_buffer_hist_hoy!$A$1"),1,MATCH("buh_cobertura_pedido_minimo",INDIRECT("v_buffer_hist_hoy!$1:$1"),0)-1,100000,1),MATCH(CLEAN(TABLATRANSFERENCIA[[#This Row],[CODIGO]]),OFFSET(INDIRECT("v_buffer_hist_hoy!$A$1"),1,MATCH("buh_codigo",INDIRECT("v_buffer_hist_hoy!$1:$1"),0)-1,100000,1),0)),"")</f>
        <v>0</v>
      </c>
      <c r="AU36" s="6">
        <f ca="1">IFERROR(INDEX(OFFSET(INDIRECT("v_buffer_hist_hoy!$A$1"),1,MATCH("buh_dias_desabastecimiento",INDIRECT("v_buffer_hist_hoy!$1:$1"),0)-1,100000,1),MATCH(CLEAN(TABLATRANSFERENCIA[[#This Row],[CODIGO]]),OFFSET(INDIRECT("v_buffer_hist_hoy!$A$1"),1,MATCH("buh_codigo",INDIRECT("v_buffer_hist_hoy!$1:$1"),0)-1,100000,1),0)),"")</f>
        <v>0</v>
      </c>
      <c r="AV36" s="6">
        <f t="array" ref="AV36">IFERROR(INDEX(Datos_Consumo[CANTIDAD],MATCH(TABLATRANSFERENCIA[[#This Row],[CODIGO]]&amp;TABLATRANSFERENCIA[[#Headers],[Columna1]],Datos_Consumo[CODIGO]&amp;Datos_Consumo[FECHA_FORMATO],0)),0)</f>
        <v>0</v>
      </c>
      <c r="AW36" s="6">
        <f t="array" ref="AW36">IFERROR(INDEX(Datos_Consumo[CANTIDAD],MATCH(TABLATRANSFERENCIA[[#This Row],[CODIGO]]&amp;TABLATRANSFERENCIA[[#Headers],[Columna2]],Datos_Consumo[CODIGO]&amp;Datos_Consumo[FECHA_FORMATO],0)),0)</f>
        <v>0</v>
      </c>
      <c r="AX36" s="6">
        <f t="array" ref="AX36">IFERROR(INDEX(Datos_Consumo[CANTIDAD],MATCH(TABLATRANSFERENCIA[[#This Row],[CODIGO]]&amp;TABLATRANSFERENCIA[[#Headers],[Columna3]],Datos_Consumo[CODIGO]&amp;Datos_Consumo[FECHA_FORMATO],0)),0)</f>
        <v>0</v>
      </c>
      <c r="AY36" s="6">
        <f t="array" ref="AY36">IFERROR(INDEX(Datos_Consumo[CANTIDAD],MATCH(TABLATRANSFERENCIA[[#This Row],[CODIGO]]&amp;TABLATRANSFERENCIA[[#Headers],[Columna4]],Datos_Consumo[CODIGO]&amp;Datos_Consumo[FECHA_FORMATO],0)),0)</f>
        <v>0</v>
      </c>
      <c r="AZ36" s="6">
        <f t="array" ref="AZ36">IFERROR(INDEX(Datos_Consumo[CANTIDAD],MATCH(TABLATRANSFERENCIA[[#This Row],[CODIGO]]&amp;TABLATRANSFERENCIA[[#Headers],[Columna5]],Datos_Consumo[CODIGO]&amp;Datos_Consumo[FECHA_FORMATO],0)),0)</f>
        <v>0</v>
      </c>
      <c r="BA36" s="6">
        <f t="array" ref="BA36">IFERROR(INDEX(Datos_Consumo[CANTIDAD],MATCH(TABLATRANSFERENCIA[[#This Row],[CODIGO]]&amp;TABLATRANSFERENCIA[[#Headers],[Columna6]],Datos_Consumo[CODIGO]&amp;Datos_Consumo[FECHA_FORMATO],0)),0)</f>
        <v>0</v>
      </c>
      <c r="BB36" s="56">
        <f ca="1">IFERROR(INDEX(OFFSET(INDIRECT("v_buffer_hist_hoy!$A$1"),1,MATCH("buh_ultima_transferencia_ini",INDIRECT("v_buffer_hist_hoy!$1:$1"),0)-1,100000,1),MATCH(CLEAN(TABLATRANSFERENCIA[[#This Row],[CODIGO]]),OFFSET(INDIRECT("v_buffer_hist_hoy!$A$1"),1,MATCH("buh_codigo",INDIRECT("v_buffer_hist_hoy!$1:$1"),0)-1,100000,1),0)),"")</f>
        <v>0</v>
      </c>
      <c r="BC36" s="56">
        <f ca="1">IFERROR(INDEX(OFFSET(INDIRECT("v_buffer_hist_hoy!$A$1"),1,MATCH("buh_ultima_transferencia_fin",INDIRECT("v_buffer_hist_hoy!$1:$1"),0)-1,100000,1),MATCH(CLEAN(TABLATRANSFERENCIA[[#This Row],[CODIGO]]),OFFSET(INDIRECT("v_buffer_hist_hoy!$A$1"),1,MATCH("buh_codigo",INDIRECT("v_buffer_hist_hoy!$1:$1"),0)-1,100000,1),0)),"")</f>
        <v>0</v>
      </c>
      <c r="BD36" s="50" t="s">
        <v>7739</v>
      </c>
      <c r="BE36" s="55"/>
      <c r="BF36" s="51"/>
      <c r="BG36" s="51" t="str">
        <f>IF(RIGHT(TABLATRANSFERENCIA[[#Headers],[Emb1]],1)*1&lt;=TABLATRANSFERENCIA[[#This Row],[EMBARQUES]],IF(ISBLANK(TABLATRANSFERENCIA[[#This Row],[EMBARQUES]]),TABLATRANSFERENCIA[[#This Row],[REQUERIM]],ROUND(TABLATRANSFERENCIA[[#This Row],[REQUERIM]]/TABLATRANSFERENCIA[[#This Row],[EMBARQUES]],0)),TABLATRANSFERENCIA[[#This Row],[REQUERIM]])</f>
        <v>50</v>
      </c>
      <c r="BH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6" s="51"/>
      <c r="BM36" s="46">
        <f ca="1">IFERROR(TABLATRANSFERENCIA[[#This Row],[REQUERIM]]/TABLATRANSFERENCIA[[#This Row],[PEDIDO PROMEDIO]],0)</f>
        <v>1.4285714285714286</v>
      </c>
      <c r="BN36" s="51"/>
      <c r="BO36" s="59"/>
      <c r="BP36" s="3" t="str">
        <f>IF(TABLATRANSFERENCIA[[#This Row],[RECIBIDO]]&lt;&gt;"",0,IF(TABLATRANSFERENCIA[[#This Row],[DESPACHO]]&lt;&gt;"",TABLATRANSFERENCIA[[#This Row],[DESPACHO]],TABLATRANSFERENCIA[[#This Row],[REQUERIM]]))</f>
        <v>50</v>
      </c>
      <c r="BQ36" s="50"/>
      <c r="BR36" s="50"/>
      <c r="BS36" s="50" t="str">
        <f t="shared" si="0"/>
        <v>N</v>
      </c>
      <c r="BT36" s="51">
        <f t="array" aca="1" ref="BT36" ca="1">IF(SUM(--(TABLATRANSFERENCIA[[#This Row],[CODIGO GENERICO]]=TABLATRANSFERENCIA[CODIGO GENERICO])*TABLATRANSFERENCIA[REQUERIM])&lt;TABLATRANSFERENCIA[[#This Row],[PEDIDO MIN GRUPO]],1,0)</f>
        <v>0</v>
      </c>
      <c r="BU3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6" s="51">
        <f ca="1">IFERROR(INDEX(OFFSET(INDIRECT("v_buffer_hist_hoy!$A$1"),1,MATCH("buh_zona_amarilla",INDIRECT("v_buffer_hist_hoy!$1:$1"),0)-1,100000,1),MATCH(CLEAN(TABLATRANSFERENCIA[[#This Row],[CODIGO]]),OFFSET(INDIRECT("v_buffer_hist_hoy!$A$1"),1,MATCH("buh_codigo",INDIRECT("v_buffer_hist_hoy!$1:$1"),0)-1,100000,1),0)),"")</f>
        <v>86</v>
      </c>
      <c r="BW36" s="51">
        <f ca="1">IFERROR(INDEX(OFFSET(INDIRECT("v_buffer_hist_hoy!$A$1"),1,MATCH("buh_zona_roja",INDIRECT("v_buffer_hist_hoy!$1:$1"),0)-1,100000,1),MATCH(CLEAN(TABLATRANSFERENCIA[[#This Row],[CODIGO]]),OFFSET(INDIRECT("v_buffer_hist_hoy!$A$1"),1,MATCH("buh_codigo",INDIRECT("v_buffer_hist_hoy!$1:$1"),0)-1,100000,1),0)),"")</f>
        <v>43</v>
      </c>
    </row>
    <row r="37" spans="1:75" hidden="1" x14ac:dyDescent="0.25">
      <c r="A37" s="54" t="s">
        <v>4261</v>
      </c>
      <c r="B37" s="3" t="str">
        <f ca="1">IFERROR(INDEX(OFFSET(INDIRECT("v_buffer_hist_hoy!$A$1"),1,MATCH("pro_descripcion",INDIRECT("v_buffer_hist_hoy!$1:$1"),0)-1,100000,1),MATCH(CLEAN(TABLATRANSFERENCIA[[#This Row],[CODIGO]]),OFFSET(INDIRECT("v_buffer_hist_hoy!$A$1"),1,MATCH("buh_codigo",INDIRECT("v_buffer_hist_hoy!$1:$1"),0)-1,100000,1),0)),"")</f>
        <v>DESMALEZADORA SRM 4300F</v>
      </c>
      <c r="C37" s="3" t="str">
        <f ca="1">IFERROR(INDEX(OFFSET(INDIRECT("v_buffer_hist_hoy!$A$1"),1,MATCH("buh_codigo_generico",INDIRECT("v_buffer_hist_hoy!$1:$1"),0)-1,100000,1),MATCH(CLEAN(TABLATRANSFERENCIA[[#This Row],[CODIGO]]),OFFSET(INDIRECT("v_buffer_hist_hoy!$A$1"),1,MATCH("buh_codigo",INDIRECT("v_buffer_hist_hoy!$1:$1"),0)-1,100000,1),0)),"")</f>
        <v>0</v>
      </c>
      <c r="D37" s="3" t="str">
        <f ca="1">IFERROR(INDEX(OFFSET(INDIRECT("v_buffer_hist_hoy!$A$1"),1,MATCH("buh_codigo_vinculado",INDIRECT("v_buffer_hist_hoy!$1:$1"),0)-1,100000,1),MATCH(CLEAN(TABLATRANSFERENCIA[[#This Row],[CODIGO]]),OFFSET(INDIRECT("v_buffer_hist_hoy!$A$1"),1,MATCH("buh_codigo",INDIRECT("v_buffer_hist_hoy!$1:$1"),0)-1,100000,1),0)),"")</f>
        <v>EC-SRM-4300F</v>
      </c>
      <c r="E37" s="3" t="str">
        <f ca="1">IFERROR(INDEX(OFFSET(INDIRECT("v_buffer_hist_hoy!$A$1"),1,MATCH("pro_linea",INDIRECT("v_buffer_hist_hoy!$1:$1"),0)-1,100000,1),MATCH(CLEAN(TABLATRANSFERENCIA[[#This Row],[CODIGO]]),OFFSET(INDIRECT("v_buffer_hist_hoy!$A$1"),1,MATCH("buh_codigo",INDIRECT("v_buffer_hist_hoy!$1:$1"),0)-1,100000,1),0)),"")</f>
        <v>AGROFORESTAL</v>
      </c>
      <c r="F37" s="3">
        <f ca="1">IFERROR(INDEX(OFFSET(INDIRECT("v_buffer_hist_hoy!$A$1"),1,MATCH("pro_sublinea",INDIRECT("v_buffer_hist_hoy!$1:$1"),0)-1,100000,1),MATCH(CLEAN(TABLATRANSFERENCIA[[#This Row],[CODIGO]]),OFFSET(INDIRECT("v_buffer_hist_hoy!$A$1"),1,MATCH("buh_codigo",INDIRECT("v_buffer_hist_hoy!$1:$1"),0)-1,100000,1),0)),"")</f>
        <v>0</v>
      </c>
      <c r="G37" s="3" t="str">
        <f ca="1">IFERROR(INDEX(OFFSET(INDIRECT("v_buffer_hist_hoy!$A$1"),1,MATCH("pro_grupo",INDIRECT("v_buffer_hist_hoy!$1:$1"),0)-1,100000,1),MATCH(CLEAN(TABLATRANSFERENCIA[[#This Row],[CODIGO]]),OFFSET(INDIRECT("v_buffer_hist_hoy!$A$1"),1,MATCH("buh_codigo",INDIRECT("v_buffer_hist_hoy!$1:$1"),0)-1,100000,1),0)),"")</f>
        <v>MOTOGUADAÑA ECHO</v>
      </c>
      <c r="H37" s="3">
        <f ca="1">IFERROR(INDEX(OFFSET(INDIRECT("v_buffer_hist_hoy!$A$1"),1,MATCH("pro_familia",INDIRECT("v_buffer_hist_hoy!$1:$1"),0)-1,100000,1),MATCH(CLEAN(TABLATRANSFERENCIA[[#This Row],[CODIGO]]),OFFSET(INDIRECT("v_buffer_hist_hoy!$A$1"),1,MATCH("buh_codigo",INDIRECT("v_buffer_hist_hoy!$1:$1"),0)-1,100000,1),0)),"")</f>
        <v>0</v>
      </c>
      <c r="I37" s="3">
        <f ca="1">IFERROR(INDEX(OFFSET(INDIRECT("v_buffer_hist_hoy!$A$1"),1,MATCH("pro_subfamilia",INDIRECT("v_buffer_hist_hoy!$1:$1"),0)-1,100000,1),MATCH(CLEAN(TABLATRANSFERENCIA[[#This Row],[CODIGO]]),OFFSET(INDIRECT("v_buffer_hist_hoy!$A$1"),1,MATCH("buh_codigo",INDIRECT("v_buffer_hist_hoy!$1:$1"),0)-1,100000,1),0)),"")</f>
        <v>0</v>
      </c>
      <c r="J37" s="3" t="str">
        <f ca="1">IFERROR(INDEX(OFFSET(INDIRECT("v_buffer_hist_hoy!$A$1"),1,MATCH("pro_categoria",INDIRECT("v_buffer_hist_hoy!$1:$1"),0)-1,100000,1),MATCH(CLEAN(TABLATRANSFERENCIA[[#This Row],[CODIGO]]),OFFSET(INDIRECT("v_buffer_hist_hoy!$A$1"),1,MATCH("buh_codigo",INDIRECT("v_buffer_hist_hoy!$1:$1"),0)-1,100000,1),0)),"")</f>
        <v>DESMALEZADORA ECHO</v>
      </c>
      <c r="K37" s="3">
        <f ca="1">IFERROR(INDEX(OFFSET(INDIRECT("v_buffer_hist_hoy!$A$1"),1,MATCH("pro_tipo",INDIRECT("v_buffer_hist_hoy!$1:$1"),0)-1,100000,1),MATCH(CLEAN(TABLATRANSFERENCIA[[#This Row],[CODIGO]]),OFFSET(INDIRECT("v_buffer_hist_hoy!$A$1"),1,MATCH("buh_codigo",INDIRECT("v_buffer_hist_hoy!$1:$1"),0)-1,100000,1),0)),"")</f>
        <v>0</v>
      </c>
      <c r="L37" s="3" t="str">
        <f ca="1">IFERROR(INDEX(OFFSET(INDIRECT("v_buffer_hist_hoy!$A$1"),1,MATCH("pro_marca",INDIRECT("v_buffer_hist_hoy!$1:$1"),0)-1,100000,1),MATCH(CLEAN(TABLATRANSFERENCIA[[#This Row],[CODIGO]]),OFFSET(INDIRECT("v_buffer_hist_hoy!$A$1"),1,MATCH("buh_codigo",INDIRECT("v_buffer_hist_hoy!$1:$1"),0)-1,100000,1),0)),"")</f>
        <v>ECHO</v>
      </c>
      <c r="M37" s="3">
        <f ca="1">IFERROR(INDEX(OFFSET(INDIRECT("v_buffer_hist_hoy!$A$1"),1,MATCH("pro_modelo",INDIRECT("v_buffer_hist_hoy!$1:$1"),0)-1,100000,1),MATCH(CLEAN(TABLATRANSFERENCIA[[#This Row],[CODIGO]]),OFFSET(INDIRECT("v_buffer_hist_hoy!$A$1"),1,MATCH("buh_codigo",INDIRECT("v_buffer_hist_hoy!$1:$1"),0)-1,100000,1),0)),"")</f>
        <v>0</v>
      </c>
      <c r="N37" s="3">
        <f ca="1">IFERROR(INDEX(OFFSET(INDIRECT("v_buffer_hist_hoy!$A$1"),1,MATCH("pro_cat_management",INDIRECT("v_buffer_hist_hoy!$1:$1"),0)-1,100000,1),MATCH(CLEAN(TABLATRANSFERENCIA[[#This Row],[CODIGO]]),OFFSET(INDIRECT("v_buffer_hist_hoy!$A$1"),1,MATCH("buh_codigo",INDIRECT("v_buffer_hist_hoy!$1:$1"),0)-1,100000,1),0)),"")</f>
        <v>0</v>
      </c>
      <c r="O37" s="5" t="str">
        <f ca="1">IFERROR(INDEX(OFFSET(INDIRECT("v_buffer_hist_hoy!$A$1"),1,MATCH("buh_estatus",INDIRECT("v_buffer_hist_hoy!$1:$1"),0)-1,100000,1),MATCH(CLEAN(TABLATRANSFERENCIA[[#This Row],[CODIGO]]),OFFSET(INDIRECT("v_buffer_hist_hoy!$A$1"),1,MATCH("buh_codigo",INDIRECT("v_buffer_hist_hoy!$1:$1"),0)-1,100000,1),0)),"")</f>
        <v>0</v>
      </c>
      <c r="P37" s="5">
        <f ca="1">IFERROR(INDEX(OFFSET(INDIRECT("v_buffer_hist_hoy!$A$1"),1,MATCH("buh_ctv",INDIRECT("v_buffer_hist_hoy!$1:$1"),0)-1,100000,1),MATCH(CLEAN(TABLATRANSFERENCIA[[#This Row],[CODIGO]]),OFFSET(INDIRECT("v_buffer_hist_hoy!$A$1"),1,MATCH("buh_codigo",INDIRECT("v_buffer_hist_hoy!$1:$1"),0)-1,100000,1),0)),"")</f>
        <v>250.98</v>
      </c>
      <c r="Q37" s="5">
        <f ca="1">IFERROR(INDEX(OFFSET(INDIRECT("v_buffer_hist_hoy!$A$1"),1,MATCH("buh_pv",INDIRECT("v_buffer_hist_hoy!$1:$1"),0)-1,100000,1),MATCH(CLEAN(TABLATRANSFERENCIA[[#This Row],[CODIGO]]),OFFSET(INDIRECT("v_buffer_hist_hoy!$A$1"),1,MATCH("buh_codigo",INDIRECT("v_buffer_hist_hoy!$1:$1"),0)-1,100000,1),0)),"")</f>
        <v>652.16</v>
      </c>
      <c r="R37" s="46">
        <f ca="1">IFERROR(INDEX(OFFSET(INDIRECT("v_buffer_hist_hoy!$A$1"),1,MATCH("buh_roi_pasado",INDIRECT("v_buffer_hist_hoy!$1:$1"),0)-1,100000,1),MATCH(CLEAN(TABLATRANSFERENCIA[[#This Row],[CODIGO]]),OFFSET(INDIRECT("v_buffer_hist_hoy!$A$1"),1,MATCH("buh_codigo",INDIRECT("v_buffer_hist_hoy!$1:$1"),0)-1,100000,1),0)),"")</f>
        <v>0</v>
      </c>
      <c r="S37" s="46">
        <f ca="1">IFERROR(INDEX(OFFSET(INDIRECT("v_buffer_hist_hoy!$A$1"),1,MATCH("buh_roi_proyectado",INDIRECT("v_buffer_hist_hoy!$1:$1"),0)-1,100000,1),MATCH(CLEAN(TABLATRANSFERENCIA[[#This Row],[CODIGO]]),OFFSET(INDIRECT("v_buffer_hist_hoy!$A$1"),1,MATCH("buh_codigo",INDIRECT("v_buffer_hist_hoy!$1:$1"),0)-1,100000,1),0)),"")</f>
        <v>6.98</v>
      </c>
      <c r="T37" s="46">
        <f ca="1">IFERROR(INDEX(OFFSET(INDIRECT("v_buffer_hist_hoy!$A$1"),1,MATCH("buh_velocity",INDIRECT("v_buffer_hist_hoy!$1:$1"),0)-1,100000,1),MATCH(CLEAN(TABLATRANSFERENCIA[[#This Row],[CODIGO]]),OFFSET(INDIRECT("v_buffer_hist_hoy!$A$1"),1,MATCH("buh_codigo",INDIRECT("v_buffer_hist_hoy!$1:$1"),0)-1,100000,1),0)),"")</f>
        <v>0</v>
      </c>
      <c r="U37" s="46">
        <f ca="1">IFERROR(INDEX(OFFSET(INDIRECT("v_buffer_hist_hoy!$A$1"),1,MATCH("buh_nivel_servicio",INDIRECT("v_buffer_hist_hoy!$1:$1"),0)-1,100000,1),MATCH(CLEAN(TABLATRANSFERENCIA[[#This Row],[CODIGO]]),OFFSET(INDIRECT("v_buffer_hist_hoy!$A$1"),1,MATCH("buh_codigo",INDIRECT("v_buffer_hist_hoy!$1:$1"),0)-1,100000,1),0)),"")</f>
        <v>1</v>
      </c>
      <c r="V37" s="49" t="str">
        <f ca="1">IFERROR(INDEX(OFFSET(INDIRECT("v_buffer_hist_hoy!$A$1"),1,MATCH("pro_nombre",INDIRECT("v_buffer_hist_hoy!$1:$1"),0)-1,100000,1),MATCH(CLEAN(TABLATRANSFERENCIA[[#This Row],[CODIGO]]),OFFSET(INDIRECT("v_buffer_hist_hoy!$A$1"),1,MATCH("buh_codigo",INDIRECT("v_buffer_hist_hoy!$1:$1"),0)-1,100000,1),0)),"")</f>
        <v>Echo</v>
      </c>
      <c r="W37" s="49" t="str">
        <f ca="1">IFERROR(INDEX(OFFSET(INDIRECT("v_buffer_hist_hoy!$A$1"),1,MATCH("pre_nombre",INDIRECT("v_buffer_hist_hoy!$1:$1"),0)-1,100000,1),MATCH(CLEAN(TABLATRANSFERENCIA[[#This Row],[CODIGO]]),OFFSET(INDIRECT("v_buffer_hist_hoy!$A$1"),1,MATCH("buh_codigo",INDIRECT("v_buffer_hist_hoy!$1:$1"),0)-1,100000,1),0)),"")</f>
        <v>USA</v>
      </c>
      <c r="X37" s="51">
        <f ca="1">IFERROR(INDEX(OFFSET(INDIRECT("v_buffer_hist_hoy!$A$1"),1,MATCH("buh_tiempo_suministro",INDIRECT("v_buffer_hist_hoy!$1:$1"),0)-1,100000,1),MATCH(CLEAN(TABLATRANSFERENCIA[[#This Row],[CODIGO]]),OFFSET(INDIRECT("v_buffer_hist_hoy!$A$1"),1,MATCH("buh_codigo",INDIRECT("v_buffer_hist_hoy!$1:$1"),0)-1,100000,1),0)),"")</f>
        <v>8</v>
      </c>
      <c r="Y37" s="51">
        <f ca="1">IFERROR(INDEX(OFFSET(INDIRECT("v_buffer_hist_hoy!$A$1"),1,MATCH("buh_frecuencia_reposicion",INDIRECT("v_buffer_hist_hoy!$1:$1"),0)-1,100000,1),MATCH(CLEAN(TABLATRANSFERENCIA[[#This Row],[CODIGO]]),OFFSET(INDIRECT("v_buffer_hist_hoy!$A$1"),1,MATCH("buh_codigo",INDIRECT("v_buffer_hist_hoy!$1:$1"),0)-1,100000,1),0)),"")</f>
        <v>3</v>
      </c>
      <c r="Z37" s="6">
        <f ca="1">IFERROR(INDEX(OFFSET(INDIRECT("v_buffer_hist_hoy!$A$1"),1,MATCH("buh_buffer_actual",INDIRECT("v_buffer_hist_hoy!$1:$1"),0)-1,100000,1),MATCH(CLEAN(TABLATRANSFERENCIA[[#This Row],[CODIGO]]),OFFSET(INDIRECT("v_buffer_hist_hoy!$A$1"),1,MATCH("buh_codigo",INDIRECT("v_buffer_hist_hoy!$1:$1"),0)-1,100000,1),0)),"")</f>
        <v>90</v>
      </c>
      <c r="AA37" s="6">
        <f ca="1">IFERROR(INDEX(OFFSET(INDIRECT("v_buffer_hist_hoy!$A$1"),1,MATCH("buh_inventario_proveedor",INDIRECT("v_buffer_hist_hoy!$1:$1"),0)-1,100000,1),MATCH(CLEAN(TABLATRANSFERENCIA[[#This Row],[CODIGO]]),OFFSET(INDIRECT("v_buffer_hist_hoy!$A$1"),1,MATCH("buh_codigo",INDIRECT("v_buffer_hist_hoy!$1:$1"),0)-1,100000,1),0)),"")</f>
        <v>1000000000</v>
      </c>
      <c r="AB37" s="6">
        <f ca="1">IFERROR(INDEX(OFFSET(INDIRECT("v_buffer_hist_hoy!$A$1"),1,MATCH("buh_inventario_fisico",INDIRECT("v_buffer_hist_hoy!$1:$1"),0)-1,100000,1),MATCH(CLEAN(TABLATRANSFERENCIA[[#This Row],[CODIGO]]),OFFSET(INDIRECT("v_buffer_hist_hoy!$A$1"),1,MATCH("buh_codigo",INDIRECT("v_buffer_hist_hoy!$1:$1"),0)-1,100000,1),0)),"")</f>
        <v>35</v>
      </c>
      <c r="AC37" s="4">
        <f ca="1">IFERROR(INDEX(OFFSET(INDIRECT("v_buffer_hist_hoy!$A$1"),1,MATCH("buh_estado_inventario_fisico",INDIRECT("v_buffer_hist_hoy!$1:$1"),0)-1,100000,1),MATCH(CLEAN(TABLATRANSFERENCIA[[#This Row],[CODIGO]]),OFFSET(INDIRECT("v_buffer_hist_hoy!$A$1"),1,MATCH("buh_codigo",INDIRECT("v_buffer_hist_hoy!$1:$1"),0)-1,100000,1),0)),"")</f>
        <v>0.61</v>
      </c>
      <c r="AD37" s="6" t="str">
        <f ca="1">IFERROR(INDEX(OFFSET(INDIRECT("v_buffer_hist_hoy!$A$1"),1,MATCH("buh_color_inventario_fisico",INDIRECT("v_buffer_hist_hoy!$1:$1"),0)-1,100000,1),MATCH(CLEAN(TABLATRANSFERENCIA[[#This Row],[CODIGO]]),OFFSET(INDIRECT("v_buffer_hist_hoy!$A$1"),1,MATCH("buh_codigo",INDIRECT("v_buffer_hist_hoy!$1:$1"),0)-1,100000,1),0)),"")</f>
        <v>A</v>
      </c>
      <c r="AE37" s="6">
        <f ca="1">IFERROR(INDEX(OFFSET(INDIRECT("v_buffer_hist_hoy!$A$1"),1,MATCH("buh_transito",INDIRECT("v_buffer_hist_hoy!$1:$1"),0)-1,100000,1),MATCH(CLEAN(TABLATRANSFERENCIA[[#This Row],[CODIGO]]),OFFSET(INDIRECT("v_buffer_hist_hoy!$A$1"),1,MATCH("buh_codigo",INDIRECT("v_buffer_hist_hoy!$1:$1"),0)-1,100000,1),0)),"")</f>
        <v>46</v>
      </c>
      <c r="AF37" s="6">
        <f ca="1">IFERROR(INDEX(OFFSET(INDIRECT("v_buffer_hist_hoy!$A$1"),1,MATCH("buh_negociacion",INDIRECT("v_buffer_hist_hoy!$1:$1"),0)-1,100000,1),MATCH(CLEAN(TABLATRANSFERENCIA[[#This Row],[CODIGO]]),OFFSET(INDIRECT("v_buffer_hist_hoy!$A$1"),1,MATCH("buh_codigo",INDIRECT("v_buffer_hist_hoy!$1:$1"),0)-1,100000,1),0)),"")</f>
        <v>0</v>
      </c>
      <c r="AG37" s="6">
        <f ca="1">IFERROR(INDEX(OFFSET(INDIRECT("v_buffer_hist_hoy!$A$1"),1,MATCH("buh_produccion",INDIRECT("v_buffer_hist_hoy!$1:$1"),0)-1,100000,1),MATCH(CLEAN(TABLATRANSFERENCIA[[#This Row],[CODIGO]]),OFFSET(INDIRECT("v_buffer_hist_hoy!$A$1"),1,MATCH("buh_codigo",INDIRECT("v_buffer_hist_hoy!$1:$1"),0)-1,100000,1),0)),"")</f>
        <v>0</v>
      </c>
      <c r="AH37" s="6">
        <f ca="1">IFERROR(INDEX(OFFSET(INDIRECT("v_buffer_hist_hoy!$A$1"),1,MATCH("buh_embarcado",INDIRECT("v_buffer_hist_hoy!$1:$1"),0)-1,100000,1),MATCH(CLEAN(TABLATRANSFERENCIA[[#This Row],[CODIGO]]),OFFSET(INDIRECT("v_buffer_hist_hoy!$A$1"),1,MATCH("buh_codigo",INDIRECT("v_buffer_hist_hoy!$1:$1"),0)-1,100000,1),0)),"")</f>
        <v>0</v>
      </c>
      <c r="AI37" s="6">
        <f ca="1">IFERROR(INDEX(OFFSET(INDIRECT("v_buffer_hist_hoy!$A$1"),1,MATCH("buh_comprometido",INDIRECT("v_buffer_hist_hoy!$1:$1"),0)-1,100000,1),MATCH(CLEAN(TABLATRANSFERENCIA[[#This Row],[CODIGO]]),OFFSET(INDIRECT("v_buffer_hist_hoy!$A$1"),1,MATCH("buh_codigo",INDIRECT("v_buffer_hist_hoy!$1:$1"),0)-1,100000,1),0)),"")</f>
        <v>0</v>
      </c>
      <c r="AJ37" s="6">
        <f ca="1">IFERROR(INDEX(OFFSET(INDIRECT("v_buffer_hist_hoy!$A$1"),1,MATCH("buh_backorder",INDIRECT("v_buffer_hist_hoy!$1:$1"),0)-1,100000,1),MATCH(CLEAN(TABLATRANSFERENCIA[[#This Row],[CODIGO]]),OFFSET(INDIRECT("v_buffer_hist_hoy!$A$1"),1,MATCH("buh_codigo",INDIRECT("v_buffer_hist_hoy!$1:$1"),0)-1,100000,1),0)),"")</f>
        <v>40</v>
      </c>
      <c r="AK37" s="6">
        <f ca="1">IFERROR(INDEX(OFFSET(INDIRECT("v_buffer_hist_hoy!$A$1"),1,MATCH("buh_inventario_proyectado",INDIRECT("v_buffer_hist_hoy!$1:$1"),0)-1,100000,1),MATCH(CLEAN(TABLATRANSFERENCIA[[#This Row],[CODIGO]]),OFFSET(INDIRECT("v_buffer_hist_hoy!$A$1"),1,MATCH("buh_codigo",INDIRECT("v_buffer_hist_hoy!$1:$1"),0)-1,100000,1),0)),"")</f>
        <v>121</v>
      </c>
      <c r="AL37" s="4">
        <f ca="1">IFERROR(INDEX(OFFSET(INDIRECT("v_buffer_hist_hoy!$A$1"),1,MATCH("buh_estado_inventario_proyectado",INDIRECT("v_buffer_hist_hoy!$1:$1"),0)-1,100000,1),MATCH(CLEAN(TABLATRANSFERENCIA[[#This Row],[CODIGO]]),OFFSET(INDIRECT("v_buffer_hist_hoy!$A$1"),1,MATCH("buh_codigo",INDIRECT("v_buffer_hist_hoy!$1:$1"),0)-1,100000,1),0)),"")</f>
        <v>-0.34</v>
      </c>
      <c r="AM37" s="6" t="str">
        <f ca="1">IFERROR(INDEX(OFFSET(INDIRECT("v_buffer_hist_hoy!$A$1"),1,MATCH("buh_color_inventario_proyectado",INDIRECT("v_buffer_hist_hoy!$1:$1"),0)-1,100000,1),MATCH(CLEAN(TABLATRANSFERENCIA[[#This Row],[CODIGO]]),OFFSET(INDIRECT("v_buffer_hist_hoy!$A$1"),1,MATCH("buh_codigo",INDIRECT("v_buffer_hist_hoy!$1:$1"),0)-1,100000,1),0)),"")</f>
        <v>L</v>
      </c>
      <c r="AN37" s="6">
        <f ca="1">IFERROR(INDEX(OFFSET(INDIRECT("v_buffer_hist_hoy!$A$1"),1,MATCH("buh_pedido_minimo",INDIRECT("v_buffer_hist_hoy!$1:$1"),0)-1,100000,1),MATCH(CLEAN(TABLATRANSFERENCIA[[#This Row],[CODIGO]]),OFFSET(INDIRECT("v_buffer_hist_hoy!$A$1"),1,MATCH("buh_codigo",INDIRECT("v_buffer_hist_hoy!$1:$1"),0)-1,100000,1),0)),"")</f>
        <v>0</v>
      </c>
      <c r="AO37" s="6">
        <f ca="1">IFERROR(INDEX(OFFSET(INDIRECT("v_buffer_hist_hoy!$A$1"),1,MATCH("buh_pedido_minimo_grupo",INDIRECT("v_buffer_hist_hoy!$1:$1"),0)-1,100000,1),MATCH(CLEAN(TABLATRANSFERENCIA[[#This Row],[CODIGO]]),OFFSET(INDIRECT("v_buffer_hist_hoy!$A$1"),1,MATCH("buh_codigo",INDIRECT("v_buffer_hist_hoy!$1:$1"),0)-1,100000,1),0)),"")</f>
        <v>0</v>
      </c>
      <c r="AP37" s="6">
        <f ca="1">IFERROR(INDEX(OFFSET(INDIRECT("v_buffer_hist_hoy!$A$1"),1,MATCH("buh_unidad_empaque",INDIRECT("v_buffer_hist_hoy!$1:$1"),0)-1,100000,1),MATCH(CLEAN(TABLATRANSFERENCIA[[#This Row],[CODIGO]]),OFFSET(INDIRECT("v_buffer_hist_hoy!$A$1"),1,MATCH("buh_codigo",INDIRECT("v_buffer_hist_hoy!$1:$1"),0)-1,100000,1),0)),"")</f>
        <v>2</v>
      </c>
      <c r="AQ37" s="6">
        <f ca="1">IFERROR(INDEX(OFFSET(INDIRECT("v_buffer_hist_hoy!$A$1"),1,MATCH("buh_pedido_promedio",INDIRECT("v_buffer_hist_hoy!$1:$1"),0)-1,100000,1),MATCH(CLEAN(TABLATRANSFERENCIA[[#This Row],[CODIGO]]),OFFSET(INDIRECT("v_buffer_hist_hoy!$A$1"),1,MATCH("buh_codigo",INDIRECT("v_buffer_hist_hoy!$1:$1"),0)-1,100000,1),0)),"")</f>
        <v>25</v>
      </c>
      <c r="AR37" s="6">
        <f ca="1">IFERROR(INDEX(OFFSET(INDIRECT("v_buffer_hist_hoy!$A$1"),1,MATCH("buh_cobertura_buffer",INDIRECT("v_buffer_hist_hoy!$1:$1"),0)-1,100000,1),MATCH(CLEAN(TABLATRANSFERENCIA[[#This Row],[CODIGO]]),OFFSET(INDIRECT("v_buffer_hist_hoy!$A$1"),1,MATCH("buh_codigo",INDIRECT("v_buffer_hist_hoy!$1:$1"),0)-1,100000,1),0)),"")</f>
        <v>0</v>
      </c>
      <c r="AS37" s="6">
        <f ca="1">IFERROR(INDEX(OFFSET(INDIRECT("v_buffer_hist_hoy!$A$1"),1,MATCH("buh_cobertura_inventario_proyectado",INDIRECT("v_buffer_hist_hoy!$1:$1"),0)-1,100000,1),MATCH(CLEAN(TABLATRANSFERENCIA[[#This Row],[CODIGO]]),OFFSET(INDIRECT("v_buffer_hist_hoy!$A$1"),1,MATCH("buh_codigo",INDIRECT("v_buffer_hist_hoy!$1:$1"),0)-1,100000,1),0)),"")</f>
        <v>0</v>
      </c>
      <c r="AT37" s="6">
        <f ca="1">IFERROR(INDEX(OFFSET(INDIRECT("v_buffer_hist_hoy!$A$1"),1,MATCH("buh_cobertura_pedido_minimo",INDIRECT("v_buffer_hist_hoy!$1:$1"),0)-1,100000,1),MATCH(CLEAN(TABLATRANSFERENCIA[[#This Row],[CODIGO]]),OFFSET(INDIRECT("v_buffer_hist_hoy!$A$1"),1,MATCH("buh_codigo",INDIRECT("v_buffer_hist_hoy!$1:$1"),0)-1,100000,1),0)),"")</f>
        <v>0</v>
      </c>
      <c r="AU37" s="6">
        <f ca="1">IFERROR(INDEX(OFFSET(INDIRECT("v_buffer_hist_hoy!$A$1"),1,MATCH("buh_dias_desabastecimiento",INDIRECT("v_buffer_hist_hoy!$1:$1"),0)-1,100000,1),MATCH(CLEAN(TABLATRANSFERENCIA[[#This Row],[CODIGO]]),OFFSET(INDIRECT("v_buffer_hist_hoy!$A$1"),1,MATCH("buh_codigo",INDIRECT("v_buffer_hist_hoy!$1:$1"),0)-1,100000,1),0)),"")</f>
        <v>0</v>
      </c>
      <c r="AV37" s="6">
        <f t="array" ref="AV37">IFERROR(INDEX(Datos_Consumo[CANTIDAD],MATCH(TABLATRANSFERENCIA[[#This Row],[CODIGO]]&amp;TABLATRANSFERENCIA[[#Headers],[Columna1]],Datos_Consumo[CODIGO]&amp;Datos_Consumo[FECHA_FORMATO],0)),0)</f>
        <v>0</v>
      </c>
      <c r="AW37" s="6">
        <f t="array" ref="AW37">IFERROR(INDEX(Datos_Consumo[CANTIDAD],MATCH(TABLATRANSFERENCIA[[#This Row],[CODIGO]]&amp;TABLATRANSFERENCIA[[#Headers],[Columna2]],Datos_Consumo[CODIGO]&amp;Datos_Consumo[FECHA_FORMATO],0)),0)</f>
        <v>0</v>
      </c>
      <c r="AX37" s="6">
        <f t="array" ref="AX37">IFERROR(INDEX(Datos_Consumo[CANTIDAD],MATCH(TABLATRANSFERENCIA[[#This Row],[CODIGO]]&amp;TABLATRANSFERENCIA[[#Headers],[Columna3]],Datos_Consumo[CODIGO]&amp;Datos_Consumo[FECHA_FORMATO],0)),0)</f>
        <v>0</v>
      </c>
      <c r="AY37" s="6">
        <f t="array" ref="AY37">IFERROR(INDEX(Datos_Consumo[CANTIDAD],MATCH(TABLATRANSFERENCIA[[#This Row],[CODIGO]]&amp;TABLATRANSFERENCIA[[#Headers],[Columna4]],Datos_Consumo[CODIGO]&amp;Datos_Consumo[FECHA_FORMATO],0)),0)</f>
        <v>0</v>
      </c>
      <c r="AZ37" s="6">
        <f t="array" ref="AZ37">IFERROR(INDEX(Datos_Consumo[CANTIDAD],MATCH(TABLATRANSFERENCIA[[#This Row],[CODIGO]]&amp;TABLATRANSFERENCIA[[#Headers],[Columna5]],Datos_Consumo[CODIGO]&amp;Datos_Consumo[FECHA_FORMATO],0)),0)</f>
        <v>0</v>
      </c>
      <c r="BA37" s="6">
        <f t="array" ref="BA37">IFERROR(INDEX(Datos_Consumo[CANTIDAD],MATCH(TABLATRANSFERENCIA[[#This Row],[CODIGO]]&amp;TABLATRANSFERENCIA[[#Headers],[Columna6]],Datos_Consumo[CODIGO]&amp;Datos_Consumo[FECHA_FORMATO],0)),0)</f>
        <v>0</v>
      </c>
      <c r="BB37" s="56">
        <f ca="1">IFERROR(INDEX(OFFSET(INDIRECT("v_buffer_hist_hoy!$A$1"),1,MATCH("buh_ultima_transferencia_ini",INDIRECT("v_buffer_hist_hoy!$1:$1"),0)-1,100000,1),MATCH(CLEAN(TABLATRANSFERENCIA[[#This Row],[CODIGO]]),OFFSET(INDIRECT("v_buffer_hist_hoy!$A$1"),1,MATCH("buh_codigo",INDIRECT("v_buffer_hist_hoy!$1:$1"),0)-1,100000,1),0)),"")</f>
        <v>0</v>
      </c>
      <c r="BC37" s="56">
        <f ca="1">IFERROR(INDEX(OFFSET(INDIRECT("v_buffer_hist_hoy!$A$1"),1,MATCH("buh_ultima_transferencia_fin",INDIRECT("v_buffer_hist_hoy!$1:$1"),0)-1,100000,1),MATCH(CLEAN(TABLATRANSFERENCIA[[#This Row],[CODIGO]]),OFFSET(INDIRECT("v_buffer_hist_hoy!$A$1"),1,MATCH("buh_codigo",INDIRECT("v_buffer_hist_hoy!$1:$1"),0)-1,100000,1),0)),"")</f>
        <v>0</v>
      </c>
      <c r="BD37" s="50" t="s">
        <v>7740</v>
      </c>
      <c r="BE37" s="55"/>
      <c r="BF37" s="51"/>
      <c r="BG37" s="51" t="str">
        <f>IF(RIGHT(TABLATRANSFERENCIA[[#Headers],[Emb1]],1)*1&lt;=TABLATRANSFERENCIA[[#This Row],[EMBARQUES]],IF(ISBLANK(TABLATRANSFERENCIA[[#This Row],[EMBARQUES]]),TABLATRANSFERENCIA[[#This Row],[REQUERIM]],ROUND(TABLATRANSFERENCIA[[#This Row],[REQUERIM]]/TABLATRANSFERENCIA[[#This Row],[EMBARQUES]],0)),TABLATRANSFERENCIA[[#This Row],[REQUERIM]])</f>
        <v>30</v>
      </c>
      <c r="BH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7" s="51"/>
      <c r="BM37" s="46">
        <f ca="1">IFERROR(TABLATRANSFERENCIA[[#This Row],[REQUERIM]]/TABLATRANSFERENCIA[[#This Row],[PEDIDO PROMEDIO]],0)</f>
        <v>1.2</v>
      </c>
      <c r="BN37" s="51"/>
      <c r="BO37" s="59"/>
      <c r="BP37" s="3" t="str">
        <f>IF(TABLATRANSFERENCIA[[#This Row],[RECIBIDO]]&lt;&gt;"",0,IF(TABLATRANSFERENCIA[[#This Row],[DESPACHO]]&lt;&gt;"",TABLATRANSFERENCIA[[#This Row],[DESPACHO]],TABLATRANSFERENCIA[[#This Row],[REQUERIM]]))</f>
        <v>30</v>
      </c>
      <c r="BQ37" s="50"/>
      <c r="BR37" s="50"/>
      <c r="BS37" s="50" t="str">
        <f t="shared" si="0"/>
        <v>N</v>
      </c>
      <c r="BT37" s="51">
        <f t="array" aca="1" ref="BT37" ca="1">IF(SUM(--(TABLATRANSFERENCIA[[#This Row],[CODIGO GENERICO]]=TABLATRANSFERENCIA[CODIGO GENERICO])*TABLATRANSFERENCIA[REQUERIM])&lt;TABLATRANSFERENCIA[[#This Row],[PEDIDO MIN GRUPO]],1,0)</f>
        <v>0</v>
      </c>
      <c r="BU3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7" s="51">
        <f ca="1">IFERROR(INDEX(OFFSET(INDIRECT("v_buffer_hist_hoy!$A$1"),1,MATCH("buh_zona_amarilla",INDIRECT("v_buffer_hist_hoy!$1:$1"),0)-1,100000,1),MATCH(CLEAN(TABLATRANSFERENCIA[[#This Row],[CODIGO]]),OFFSET(INDIRECT("v_buffer_hist_hoy!$A$1"),1,MATCH("buh_codigo",INDIRECT("v_buffer_hist_hoy!$1:$1"),0)-1,100000,1),0)),"")</f>
        <v>60</v>
      </c>
      <c r="BW37" s="51">
        <f ca="1">IFERROR(INDEX(OFFSET(INDIRECT("v_buffer_hist_hoy!$A$1"),1,MATCH("buh_zona_roja",INDIRECT("v_buffer_hist_hoy!$1:$1"),0)-1,100000,1),MATCH(CLEAN(TABLATRANSFERENCIA[[#This Row],[CODIGO]]),OFFSET(INDIRECT("v_buffer_hist_hoy!$A$1"),1,MATCH("buh_codigo",INDIRECT("v_buffer_hist_hoy!$1:$1"),0)-1,100000,1),0)),"")</f>
        <v>30</v>
      </c>
    </row>
    <row r="38" spans="1:75" x14ac:dyDescent="0.25">
      <c r="A38" s="54" t="s">
        <v>5281</v>
      </c>
      <c r="B38" s="3" t="str">
        <f ca="1">IFERROR(INDEX(OFFSET(INDIRECT("v_buffer_hist_hoy!$A$1"),1,MATCH("pro_descripcion",INDIRECT("v_buffer_hist_hoy!$1:$1"),0)-1,100000,1),MATCH(CLEAN(TABLATRANSFERENCIA[[#This Row],[CODIGO]]),OFFSET(INDIRECT("v_buffer_hist_hoy!$A$1"),1,MATCH("buh_codigo",INDIRECT("v_buffer_hist_hoy!$1:$1"),0)-1,100000,1),0)),"")</f>
        <v>MOTOSIERRA CS-600-60 CON BARRA Y CADENA</v>
      </c>
      <c r="C38" s="3" t="str">
        <f ca="1">IFERROR(INDEX(OFFSET(INDIRECT("v_buffer_hist_hoy!$A$1"),1,MATCH("buh_codigo_generico",INDIRECT("v_buffer_hist_hoy!$1:$1"),0)-1,100000,1),MATCH(CLEAN(TABLATRANSFERENCIA[[#This Row],[CODIGO]]),OFFSET(INDIRECT("v_buffer_hist_hoy!$A$1"),1,MATCH("buh_codigo",INDIRECT("v_buffer_hist_hoy!$1:$1"),0)-1,100000,1),0)),"")</f>
        <v>0</v>
      </c>
      <c r="D38" s="3" t="str">
        <f ca="1">IFERROR(INDEX(OFFSET(INDIRECT("v_buffer_hist_hoy!$A$1"),1,MATCH("buh_codigo_vinculado",INDIRECT("v_buffer_hist_hoy!$1:$1"),0)-1,100000,1),MATCH(CLEAN(TABLATRANSFERENCIA[[#This Row],[CODIGO]]),OFFSET(INDIRECT("v_buffer_hist_hoy!$A$1"),1,MATCH("buh_codigo",INDIRECT("v_buffer_hist_hoy!$1:$1"),0)-1,100000,1),0)),"")</f>
        <v>EC-CS-600-60LA</v>
      </c>
      <c r="E38" s="3" t="str">
        <f ca="1">IFERROR(INDEX(OFFSET(INDIRECT("v_buffer_hist_hoy!$A$1"),1,MATCH("pro_linea",INDIRECT("v_buffer_hist_hoy!$1:$1"),0)-1,100000,1),MATCH(CLEAN(TABLATRANSFERENCIA[[#This Row],[CODIGO]]),OFFSET(INDIRECT("v_buffer_hist_hoy!$A$1"),1,MATCH("buh_codigo",INDIRECT("v_buffer_hist_hoy!$1:$1"),0)-1,100000,1),0)),"")</f>
        <v>AGROFORESTAL</v>
      </c>
      <c r="F38" s="3">
        <f ca="1">IFERROR(INDEX(OFFSET(INDIRECT("v_buffer_hist_hoy!$A$1"),1,MATCH("pro_sublinea",INDIRECT("v_buffer_hist_hoy!$1:$1"),0)-1,100000,1),MATCH(CLEAN(TABLATRANSFERENCIA[[#This Row],[CODIGO]]),OFFSET(INDIRECT("v_buffer_hist_hoy!$A$1"),1,MATCH("buh_codigo",INDIRECT("v_buffer_hist_hoy!$1:$1"),0)-1,100000,1),0)),"")</f>
        <v>0</v>
      </c>
      <c r="G38" s="3" t="str">
        <f ca="1">IFERROR(INDEX(OFFSET(INDIRECT("v_buffer_hist_hoy!$A$1"),1,MATCH("pro_grupo",INDIRECT("v_buffer_hist_hoy!$1:$1"),0)-1,100000,1),MATCH(CLEAN(TABLATRANSFERENCIA[[#This Row],[CODIGO]]),OFFSET(INDIRECT("v_buffer_hist_hoy!$A$1"),1,MATCH("buh_codigo",INDIRECT("v_buffer_hist_hoy!$1:$1"),0)-1,100000,1),0)),"")</f>
        <v>MOTOSIERRAS</v>
      </c>
      <c r="H38" s="3">
        <f ca="1">IFERROR(INDEX(OFFSET(INDIRECT("v_buffer_hist_hoy!$A$1"),1,MATCH("pro_familia",INDIRECT("v_buffer_hist_hoy!$1:$1"),0)-1,100000,1),MATCH(CLEAN(TABLATRANSFERENCIA[[#This Row],[CODIGO]]),OFFSET(INDIRECT("v_buffer_hist_hoy!$A$1"),1,MATCH("buh_codigo",INDIRECT("v_buffer_hist_hoy!$1:$1"),0)-1,100000,1),0)),"")</f>
        <v>0</v>
      </c>
      <c r="I38" s="3">
        <f ca="1">IFERROR(INDEX(OFFSET(INDIRECT("v_buffer_hist_hoy!$A$1"),1,MATCH("pro_subfamilia",INDIRECT("v_buffer_hist_hoy!$1:$1"),0)-1,100000,1),MATCH(CLEAN(TABLATRANSFERENCIA[[#This Row],[CODIGO]]),OFFSET(INDIRECT("v_buffer_hist_hoy!$A$1"),1,MATCH("buh_codigo",INDIRECT("v_buffer_hist_hoy!$1:$1"),0)-1,100000,1),0)),"")</f>
        <v>0</v>
      </c>
      <c r="J38" s="3" t="str">
        <f ca="1">IFERROR(INDEX(OFFSET(INDIRECT("v_buffer_hist_hoy!$A$1"),1,MATCH("pro_categoria",INDIRECT("v_buffer_hist_hoy!$1:$1"),0)-1,100000,1),MATCH(CLEAN(TABLATRANSFERENCIA[[#This Row],[CODIGO]]),OFFSET(INDIRECT("v_buffer_hist_hoy!$A$1"),1,MATCH("buh_codigo",INDIRECT("v_buffer_hist_hoy!$1:$1"),0)-1,100000,1),0)),"")</f>
        <v>MOTOSIERRAS</v>
      </c>
      <c r="K38" s="3">
        <f ca="1">IFERROR(INDEX(OFFSET(INDIRECT("v_buffer_hist_hoy!$A$1"),1,MATCH("pro_tipo",INDIRECT("v_buffer_hist_hoy!$1:$1"),0)-1,100000,1),MATCH(CLEAN(TABLATRANSFERENCIA[[#This Row],[CODIGO]]),OFFSET(INDIRECT("v_buffer_hist_hoy!$A$1"),1,MATCH("buh_codigo",INDIRECT("v_buffer_hist_hoy!$1:$1"),0)-1,100000,1),0)),"")</f>
        <v>0</v>
      </c>
      <c r="L38" s="3" t="str">
        <f ca="1">IFERROR(INDEX(OFFSET(INDIRECT("v_buffer_hist_hoy!$A$1"),1,MATCH("pro_marca",INDIRECT("v_buffer_hist_hoy!$1:$1"),0)-1,100000,1),MATCH(CLEAN(TABLATRANSFERENCIA[[#This Row],[CODIGO]]),OFFSET(INDIRECT("v_buffer_hist_hoy!$A$1"),1,MATCH("buh_codigo",INDIRECT("v_buffer_hist_hoy!$1:$1"),0)-1,100000,1),0)),"")</f>
        <v>ECHO</v>
      </c>
      <c r="M38" s="3">
        <f ca="1">IFERROR(INDEX(OFFSET(INDIRECT("v_buffer_hist_hoy!$A$1"),1,MATCH("pro_modelo",INDIRECT("v_buffer_hist_hoy!$1:$1"),0)-1,100000,1),MATCH(CLEAN(TABLATRANSFERENCIA[[#This Row],[CODIGO]]),OFFSET(INDIRECT("v_buffer_hist_hoy!$A$1"),1,MATCH("buh_codigo",INDIRECT("v_buffer_hist_hoy!$1:$1"),0)-1,100000,1),0)),"")</f>
        <v>0</v>
      </c>
      <c r="N38" s="3">
        <f ca="1">IFERROR(INDEX(OFFSET(INDIRECT("v_buffer_hist_hoy!$A$1"),1,MATCH("pro_cat_management",INDIRECT("v_buffer_hist_hoy!$1:$1"),0)-1,100000,1),MATCH(CLEAN(TABLATRANSFERENCIA[[#This Row],[CODIGO]]),OFFSET(INDIRECT("v_buffer_hist_hoy!$A$1"),1,MATCH("buh_codigo",INDIRECT("v_buffer_hist_hoy!$1:$1"),0)-1,100000,1),0)),"")</f>
        <v>0</v>
      </c>
      <c r="O38" s="5" t="str">
        <f ca="1">IFERROR(INDEX(OFFSET(INDIRECT("v_buffer_hist_hoy!$A$1"),1,MATCH("buh_estatus",INDIRECT("v_buffer_hist_hoy!$1:$1"),0)-1,100000,1),MATCH(CLEAN(TABLATRANSFERENCIA[[#This Row],[CODIGO]]),OFFSET(INDIRECT("v_buffer_hist_hoy!$A$1"),1,MATCH("buh_codigo",INDIRECT("v_buffer_hist_hoy!$1:$1"),0)-1,100000,1),0)),"")</f>
        <v>0</v>
      </c>
      <c r="P38" s="5">
        <f ca="1">IFERROR(INDEX(OFFSET(INDIRECT("v_buffer_hist_hoy!$A$1"),1,MATCH("buh_ctv",INDIRECT("v_buffer_hist_hoy!$1:$1"),0)-1,100000,1),MATCH(CLEAN(TABLATRANSFERENCIA[[#This Row],[CODIGO]]),OFFSET(INDIRECT("v_buffer_hist_hoy!$A$1"),1,MATCH("buh_codigo",INDIRECT("v_buffer_hist_hoy!$1:$1"),0)-1,100000,1),0)),"")</f>
        <v>382.8</v>
      </c>
      <c r="Q38" s="5">
        <f ca="1">IFERROR(INDEX(OFFSET(INDIRECT("v_buffer_hist_hoy!$A$1"),1,MATCH("buh_pv",INDIRECT("v_buffer_hist_hoy!$1:$1"),0)-1,100000,1),MATCH(CLEAN(TABLATRANSFERENCIA[[#This Row],[CODIGO]]),OFFSET(INDIRECT("v_buffer_hist_hoy!$A$1"),1,MATCH("buh_codigo",INDIRECT("v_buffer_hist_hoy!$1:$1"),0)-1,100000,1),0)),"")</f>
        <v>788.4</v>
      </c>
      <c r="R38" s="46">
        <f ca="1">IFERROR(INDEX(OFFSET(INDIRECT("v_buffer_hist_hoy!$A$1"),1,MATCH("buh_roi_pasado",INDIRECT("v_buffer_hist_hoy!$1:$1"),0)-1,100000,1),MATCH(CLEAN(TABLATRANSFERENCIA[[#This Row],[CODIGO]]),OFFSET(INDIRECT("v_buffer_hist_hoy!$A$1"),1,MATCH("buh_codigo",INDIRECT("v_buffer_hist_hoy!$1:$1"),0)-1,100000,1),0)),"")</f>
        <v>0</v>
      </c>
      <c r="S38" s="46">
        <f ca="1">IFERROR(INDEX(OFFSET(INDIRECT("v_buffer_hist_hoy!$A$1"),1,MATCH("buh_roi_proyectado",INDIRECT("v_buffer_hist_hoy!$1:$1"),0)-1,100000,1),MATCH(CLEAN(TABLATRANSFERENCIA[[#This Row],[CODIGO]]),OFFSET(INDIRECT("v_buffer_hist_hoy!$A$1"),1,MATCH("buh_codigo",INDIRECT("v_buffer_hist_hoy!$1:$1"),0)-1,100000,1),0)),"")</f>
        <v>0</v>
      </c>
      <c r="T38" s="46">
        <f ca="1">IFERROR(INDEX(OFFSET(INDIRECT("v_buffer_hist_hoy!$A$1"),1,MATCH("buh_velocity",INDIRECT("v_buffer_hist_hoy!$1:$1"),0)-1,100000,1),MATCH(CLEAN(TABLATRANSFERENCIA[[#This Row],[CODIGO]]),OFFSET(INDIRECT("v_buffer_hist_hoy!$A$1"),1,MATCH("buh_codigo",INDIRECT("v_buffer_hist_hoy!$1:$1"),0)-1,100000,1),0)),"")</f>
        <v>0</v>
      </c>
      <c r="U38" s="46">
        <f ca="1">IFERROR(INDEX(OFFSET(INDIRECT("v_buffer_hist_hoy!$A$1"),1,MATCH("buh_nivel_servicio",INDIRECT("v_buffer_hist_hoy!$1:$1"),0)-1,100000,1),MATCH(CLEAN(TABLATRANSFERENCIA[[#This Row],[CODIGO]]),OFFSET(INDIRECT("v_buffer_hist_hoy!$A$1"),1,MATCH("buh_codigo",INDIRECT("v_buffer_hist_hoy!$1:$1"),0)-1,100000,1),0)),"")</f>
        <v>1</v>
      </c>
      <c r="V38" s="49" t="str">
        <f ca="1">IFERROR(INDEX(OFFSET(INDIRECT("v_buffer_hist_hoy!$A$1"),1,MATCH("pro_nombre",INDIRECT("v_buffer_hist_hoy!$1:$1"),0)-1,100000,1),MATCH(CLEAN(TABLATRANSFERENCIA[[#This Row],[CODIGO]]),OFFSET(INDIRECT("v_buffer_hist_hoy!$A$1"),1,MATCH("buh_codigo",INDIRECT("v_buffer_hist_hoy!$1:$1"),0)-1,100000,1),0)),"")</f>
        <v>Echo</v>
      </c>
      <c r="W38" s="49" t="str">
        <f ca="1">IFERROR(INDEX(OFFSET(INDIRECT("v_buffer_hist_hoy!$A$1"),1,MATCH("pre_nombre",INDIRECT("v_buffer_hist_hoy!$1:$1"),0)-1,100000,1),MATCH(CLEAN(TABLATRANSFERENCIA[[#This Row],[CODIGO]]),OFFSET(INDIRECT("v_buffer_hist_hoy!$A$1"),1,MATCH("buh_codigo",INDIRECT("v_buffer_hist_hoy!$1:$1"),0)-1,100000,1),0)),"")</f>
        <v>USA</v>
      </c>
      <c r="X38" s="51">
        <f ca="1">IFERROR(INDEX(OFFSET(INDIRECT("v_buffer_hist_hoy!$A$1"),1,MATCH("buh_tiempo_suministro",INDIRECT("v_buffer_hist_hoy!$1:$1"),0)-1,100000,1),MATCH(CLEAN(TABLATRANSFERENCIA[[#This Row],[CODIGO]]),OFFSET(INDIRECT("v_buffer_hist_hoy!$A$1"),1,MATCH("buh_codigo",INDIRECT("v_buffer_hist_hoy!$1:$1"),0)-1,100000,1),0)),"")</f>
        <v>8</v>
      </c>
      <c r="Y38" s="51">
        <f ca="1">IFERROR(INDEX(OFFSET(INDIRECT("v_buffer_hist_hoy!$A$1"),1,MATCH("buh_frecuencia_reposicion",INDIRECT("v_buffer_hist_hoy!$1:$1"),0)-1,100000,1),MATCH(CLEAN(TABLATRANSFERENCIA[[#This Row],[CODIGO]]),OFFSET(INDIRECT("v_buffer_hist_hoy!$A$1"),1,MATCH("buh_codigo",INDIRECT("v_buffer_hist_hoy!$1:$1"),0)-1,100000,1),0)),"")</f>
        <v>3</v>
      </c>
      <c r="Z38" s="6">
        <f ca="1">IFERROR(INDEX(OFFSET(INDIRECT("v_buffer_hist_hoy!$A$1"),1,MATCH("buh_buffer_actual",INDIRECT("v_buffer_hist_hoy!$1:$1"),0)-1,100000,1),MATCH(CLEAN(TABLATRANSFERENCIA[[#This Row],[CODIGO]]),OFFSET(INDIRECT("v_buffer_hist_hoy!$A$1"),1,MATCH("buh_codigo",INDIRECT("v_buffer_hist_hoy!$1:$1"),0)-1,100000,1),0)),"")</f>
        <v>0</v>
      </c>
      <c r="AA38" s="6">
        <f ca="1">IFERROR(INDEX(OFFSET(INDIRECT("v_buffer_hist_hoy!$A$1"),1,MATCH("buh_inventario_proveedor",INDIRECT("v_buffer_hist_hoy!$1:$1"),0)-1,100000,1),MATCH(CLEAN(TABLATRANSFERENCIA[[#This Row],[CODIGO]]),OFFSET(INDIRECT("v_buffer_hist_hoy!$A$1"),1,MATCH("buh_codigo",INDIRECT("v_buffer_hist_hoy!$1:$1"),0)-1,100000,1),0)),"")</f>
        <v>1000000000</v>
      </c>
      <c r="AB38" s="6">
        <f ca="1">IFERROR(INDEX(OFFSET(INDIRECT("v_buffer_hist_hoy!$A$1"),1,MATCH("buh_inventario_fisico",INDIRECT("v_buffer_hist_hoy!$1:$1"),0)-1,100000,1),MATCH(CLEAN(TABLATRANSFERENCIA[[#This Row],[CODIGO]]),OFFSET(INDIRECT("v_buffer_hist_hoy!$A$1"),1,MATCH("buh_codigo",INDIRECT("v_buffer_hist_hoy!$1:$1"),0)-1,100000,1),0)),"")</f>
        <v>10</v>
      </c>
      <c r="AC38" s="4">
        <f ca="1">IFERROR(INDEX(OFFSET(INDIRECT("v_buffer_hist_hoy!$A$1"),1,MATCH("buh_estado_inventario_fisico",INDIRECT("v_buffer_hist_hoy!$1:$1"),0)-1,100000,1),MATCH(CLEAN(TABLATRANSFERENCIA[[#This Row],[CODIGO]]),OFFSET(INDIRECT("v_buffer_hist_hoy!$A$1"),1,MATCH("buh_codigo",INDIRECT("v_buffer_hist_hoy!$1:$1"),0)-1,100000,1),0)),"")</f>
        <v>0</v>
      </c>
      <c r="AD38" s="6" t="str">
        <f ca="1">IFERROR(INDEX(OFFSET(INDIRECT("v_buffer_hist_hoy!$A$1"),1,MATCH("buh_color_inventario_fisico",INDIRECT("v_buffer_hist_hoy!$1:$1"),0)-1,100000,1),MATCH(CLEAN(TABLATRANSFERENCIA[[#This Row],[CODIGO]]),OFFSET(INDIRECT("v_buffer_hist_hoy!$A$1"),1,MATCH("buh_codigo",INDIRECT("v_buffer_hist_hoy!$1:$1"),0)-1,100000,1),0)),"")</f>
        <v>G</v>
      </c>
      <c r="AE38" s="6">
        <f ca="1">IFERROR(INDEX(OFFSET(INDIRECT("v_buffer_hist_hoy!$A$1"),1,MATCH("buh_transito",INDIRECT("v_buffer_hist_hoy!$1:$1"),0)-1,100000,1),MATCH(CLEAN(TABLATRANSFERENCIA[[#This Row],[CODIGO]]),OFFSET(INDIRECT("v_buffer_hist_hoy!$A$1"),1,MATCH("buh_codigo",INDIRECT("v_buffer_hist_hoy!$1:$1"),0)-1,100000,1),0)),"")</f>
        <v>14</v>
      </c>
      <c r="AF38" s="6">
        <f ca="1">IFERROR(INDEX(OFFSET(INDIRECT("v_buffer_hist_hoy!$A$1"),1,MATCH("buh_negociacion",INDIRECT("v_buffer_hist_hoy!$1:$1"),0)-1,100000,1),MATCH(CLEAN(TABLATRANSFERENCIA[[#This Row],[CODIGO]]),OFFSET(INDIRECT("v_buffer_hist_hoy!$A$1"),1,MATCH("buh_codigo",INDIRECT("v_buffer_hist_hoy!$1:$1"),0)-1,100000,1),0)),"")</f>
        <v>0</v>
      </c>
      <c r="AG38" s="6">
        <f ca="1">IFERROR(INDEX(OFFSET(INDIRECT("v_buffer_hist_hoy!$A$1"),1,MATCH("buh_produccion",INDIRECT("v_buffer_hist_hoy!$1:$1"),0)-1,100000,1),MATCH(CLEAN(TABLATRANSFERENCIA[[#This Row],[CODIGO]]),OFFSET(INDIRECT("v_buffer_hist_hoy!$A$1"),1,MATCH("buh_codigo",INDIRECT("v_buffer_hist_hoy!$1:$1"),0)-1,100000,1),0)),"")</f>
        <v>0</v>
      </c>
      <c r="AH38" s="6">
        <f ca="1">IFERROR(INDEX(OFFSET(INDIRECT("v_buffer_hist_hoy!$A$1"),1,MATCH("buh_embarcado",INDIRECT("v_buffer_hist_hoy!$1:$1"),0)-1,100000,1),MATCH(CLEAN(TABLATRANSFERENCIA[[#This Row],[CODIGO]]),OFFSET(INDIRECT("v_buffer_hist_hoy!$A$1"),1,MATCH("buh_codigo",INDIRECT("v_buffer_hist_hoy!$1:$1"),0)-1,100000,1),0)),"")</f>
        <v>0</v>
      </c>
      <c r="AI38" s="6">
        <f ca="1">IFERROR(INDEX(OFFSET(INDIRECT("v_buffer_hist_hoy!$A$1"),1,MATCH("buh_comprometido",INDIRECT("v_buffer_hist_hoy!$1:$1"),0)-1,100000,1),MATCH(CLEAN(TABLATRANSFERENCIA[[#This Row],[CODIGO]]),OFFSET(INDIRECT("v_buffer_hist_hoy!$A$1"),1,MATCH("buh_codigo",INDIRECT("v_buffer_hist_hoy!$1:$1"),0)-1,100000,1),0)),"")</f>
        <v>0</v>
      </c>
      <c r="AJ38" s="6">
        <f ca="1">IFERROR(INDEX(OFFSET(INDIRECT("v_buffer_hist_hoy!$A$1"),1,MATCH("buh_backorder",INDIRECT("v_buffer_hist_hoy!$1:$1"),0)-1,100000,1),MATCH(CLEAN(TABLATRANSFERENCIA[[#This Row],[CODIGO]]),OFFSET(INDIRECT("v_buffer_hist_hoy!$A$1"),1,MATCH("buh_codigo",INDIRECT("v_buffer_hist_hoy!$1:$1"),0)-1,100000,1),0)),"")</f>
        <v>32</v>
      </c>
      <c r="AK38" s="6">
        <f ca="1">IFERROR(INDEX(OFFSET(INDIRECT("v_buffer_hist_hoy!$A$1"),1,MATCH("buh_inventario_proyectado",INDIRECT("v_buffer_hist_hoy!$1:$1"),0)-1,100000,1),MATCH(CLEAN(TABLATRANSFERENCIA[[#This Row],[CODIGO]]),OFFSET(INDIRECT("v_buffer_hist_hoy!$A$1"),1,MATCH("buh_codigo",INDIRECT("v_buffer_hist_hoy!$1:$1"),0)-1,100000,1),0)),"")</f>
        <v>56</v>
      </c>
      <c r="AL38" s="4">
        <f ca="1">IFERROR(INDEX(OFFSET(INDIRECT("v_buffer_hist_hoy!$A$1"),1,MATCH("buh_estado_inventario_proyectado",INDIRECT("v_buffer_hist_hoy!$1:$1"),0)-1,100000,1),MATCH(CLEAN(TABLATRANSFERENCIA[[#This Row],[CODIGO]]),OFFSET(INDIRECT("v_buffer_hist_hoy!$A$1"),1,MATCH("buh_codigo",INDIRECT("v_buffer_hist_hoy!$1:$1"),0)-1,100000,1),0)),"")</f>
        <v>0</v>
      </c>
      <c r="AM38" s="6" t="str">
        <f ca="1">IFERROR(INDEX(OFFSET(INDIRECT("v_buffer_hist_hoy!$A$1"),1,MATCH("buh_color_inventario_proyectado",INDIRECT("v_buffer_hist_hoy!$1:$1"),0)-1,100000,1),MATCH(CLEAN(TABLATRANSFERENCIA[[#This Row],[CODIGO]]),OFFSET(INDIRECT("v_buffer_hist_hoy!$A$1"),1,MATCH("buh_codigo",INDIRECT("v_buffer_hist_hoy!$1:$1"),0)-1,100000,1),0)),"")</f>
        <v>G</v>
      </c>
      <c r="AN38" s="6">
        <f ca="1">IFERROR(INDEX(OFFSET(INDIRECT("v_buffer_hist_hoy!$A$1"),1,MATCH("buh_pedido_minimo",INDIRECT("v_buffer_hist_hoy!$1:$1"),0)-1,100000,1),MATCH(CLEAN(TABLATRANSFERENCIA[[#This Row],[CODIGO]]),OFFSET(INDIRECT("v_buffer_hist_hoy!$A$1"),1,MATCH("buh_codigo",INDIRECT("v_buffer_hist_hoy!$1:$1"),0)-1,100000,1),0)),"")</f>
        <v>0</v>
      </c>
      <c r="AO38" s="6">
        <f ca="1">IFERROR(INDEX(OFFSET(INDIRECT("v_buffer_hist_hoy!$A$1"),1,MATCH("buh_pedido_minimo_grupo",INDIRECT("v_buffer_hist_hoy!$1:$1"),0)-1,100000,1),MATCH(CLEAN(TABLATRANSFERENCIA[[#This Row],[CODIGO]]),OFFSET(INDIRECT("v_buffer_hist_hoy!$A$1"),1,MATCH("buh_codigo",INDIRECT("v_buffer_hist_hoy!$1:$1"),0)-1,100000,1),0)),"")</f>
        <v>0</v>
      </c>
      <c r="AP38" s="6">
        <f ca="1">IFERROR(INDEX(OFFSET(INDIRECT("v_buffer_hist_hoy!$A$1"),1,MATCH("buh_unidad_empaque",INDIRECT("v_buffer_hist_hoy!$1:$1"),0)-1,100000,1),MATCH(CLEAN(TABLATRANSFERENCIA[[#This Row],[CODIGO]]),OFFSET(INDIRECT("v_buffer_hist_hoy!$A$1"),1,MATCH("buh_codigo",INDIRECT("v_buffer_hist_hoy!$1:$1"),0)-1,100000,1),0)),"")</f>
        <v>0</v>
      </c>
      <c r="AQ38" s="6">
        <f ca="1">IFERROR(INDEX(OFFSET(INDIRECT("v_buffer_hist_hoy!$A$1"),1,MATCH("buh_pedido_promedio",INDIRECT("v_buffer_hist_hoy!$1:$1"),0)-1,100000,1),MATCH(CLEAN(TABLATRANSFERENCIA[[#This Row],[CODIGO]]),OFFSET(INDIRECT("v_buffer_hist_hoy!$A$1"),1,MATCH("buh_codigo",INDIRECT("v_buffer_hist_hoy!$1:$1"),0)-1,100000,1),0)),"")</f>
        <v>0</v>
      </c>
      <c r="AR38" s="6">
        <f ca="1">IFERROR(INDEX(OFFSET(INDIRECT("v_buffer_hist_hoy!$A$1"),1,MATCH("buh_cobertura_buffer",INDIRECT("v_buffer_hist_hoy!$1:$1"),0)-1,100000,1),MATCH(CLEAN(TABLATRANSFERENCIA[[#This Row],[CODIGO]]),OFFSET(INDIRECT("v_buffer_hist_hoy!$A$1"),1,MATCH("buh_codigo",INDIRECT("v_buffer_hist_hoy!$1:$1"),0)-1,100000,1),0)),"")</f>
        <v>0</v>
      </c>
      <c r="AS38" s="6">
        <f ca="1">IFERROR(INDEX(OFFSET(INDIRECT("v_buffer_hist_hoy!$A$1"),1,MATCH("buh_cobertura_inventario_proyectado",INDIRECT("v_buffer_hist_hoy!$1:$1"),0)-1,100000,1),MATCH(CLEAN(TABLATRANSFERENCIA[[#This Row],[CODIGO]]),OFFSET(INDIRECT("v_buffer_hist_hoy!$A$1"),1,MATCH("buh_codigo",INDIRECT("v_buffer_hist_hoy!$1:$1"),0)-1,100000,1),0)),"")</f>
        <v>0</v>
      </c>
      <c r="AT38" s="6">
        <f ca="1">IFERROR(INDEX(OFFSET(INDIRECT("v_buffer_hist_hoy!$A$1"),1,MATCH("buh_cobertura_pedido_minimo",INDIRECT("v_buffer_hist_hoy!$1:$1"),0)-1,100000,1),MATCH(CLEAN(TABLATRANSFERENCIA[[#This Row],[CODIGO]]),OFFSET(INDIRECT("v_buffer_hist_hoy!$A$1"),1,MATCH("buh_codigo",INDIRECT("v_buffer_hist_hoy!$1:$1"),0)-1,100000,1),0)),"")</f>
        <v>0</v>
      </c>
      <c r="AU38" s="6">
        <f ca="1">IFERROR(INDEX(OFFSET(INDIRECT("v_buffer_hist_hoy!$A$1"),1,MATCH("buh_dias_desabastecimiento",INDIRECT("v_buffer_hist_hoy!$1:$1"),0)-1,100000,1),MATCH(CLEAN(TABLATRANSFERENCIA[[#This Row],[CODIGO]]),OFFSET(INDIRECT("v_buffer_hist_hoy!$A$1"),1,MATCH("buh_codigo",INDIRECT("v_buffer_hist_hoy!$1:$1"),0)-1,100000,1),0)),"")</f>
        <v>0</v>
      </c>
      <c r="AV38" s="6">
        <f t="array" ref="AV38">IFERROR(INDEX(Datos_Consumo[CANTIDAD],MATCH(TABLATRANSFERENCIA[[#This Row],[CODIGO]]&amp;TABLATRANSFERENCIA[[#Headers],[Columna1]],Datos_Consumo[CODIGO]&amp;Datos_Consumo[FECHA_FORMATO],0)),0)</f>
        <v>0</v>
      </c>
      <c r="AW38" s="6">
        <f t="array" ref="AW38">IFERROR(INDEX(Datos_Consumo[CANTIDAD],MATCH(TABLATRANSFERENCIA[[#This Row],[CODIGO]]&amp;TABLATRANSFERENCIA[[#Headers],[Columna2]],Datos_Consumo[CODIGO]&amp;Datos_Consumo[FECHA_FORMATO],0)),0)</f>
        <v>0</v>
      </c>
      <c r="AX38" s="6">
        <f t="array" ref="AX38">IFERROR(INDEX(Datos_Consumo[CANTIDAD],MATCH(TABLATRANSFERENCIA[[#This Row],[CODIGO]]&amp;TABLATRANSFERENCIA[[#Headers],[Columna3]],Datos_Consumo[CODIGO]&amp;Datos_Consumo[FECHA_FORMATO],0)),0)</f>
        <v>0</v>
      </c>
      <c r="AY38" s="6">
        <f t="array" ref="AY38">IFERROR(INDEX(Datos_Consumo[CANTIDAD],MATCH(TABLATRANSFERENCIA[[#This Row],[CODIGO]]&amp;TABLATRANSFERENCIA[[#Headers],[Columna4]],Datos_Consumo[CODIGO]&amp;Datos_Consumo[FECHA_FORMATO],0)),0)</f>
        <v>0</v>
      </c>
      <c r="AZ38" s="6">
        <f t="array" ref="AZ38">IFERROR(INDEX(Datos_Consumo[CANTIDAD],MATCH(TABLATRANSFERENCIA[[#This Row],[CODIGO]]&amp;TABLATRANSFERENCIA[[#Headers],[Columna5]],Datos_Consumo[CODIGO]&amp;Datos_Consumo[FECHA_FORMATO],0)),0)</f>
        <v>0</v>
      </c>
      <c r="BA38" s="6">
        <f t="array" ref="BA38">IFERROR(INDEX(Datos_Consumo[CANTIDAD],MATCH(TABLATRANSFERENCIA[[#This Row],[CODIGO]]&amp;TABLATRANSFERENCIA[[#Headers],[Columna6]],Datos_Consumo[CODIGO]&amp;Datos_Consumo[FECHA_FORMATO],0)),0)</f>
        <v>0</v>
      </c>
      <c r="BB38" s="56">
        <f ca="1">IFERROR(INDEX(OFFSET(INDIRECT("v_buffer_hist_hoy!$A$1"),1,MATCH("buh_ultima_transferencia_ini",INDIRECT("v_buffer_hist_hoy!$1:$1"),0)-1,100000,1),MATCH(CLEAN(TABLATRANSFERENCIA[[#This Row],[CODIGO]]),OFFSET(INDIRECT("v_buffer_hist_hoy!$A$1"),1,MATCH("buh_codigo",INDIRECT("v_buffer_hist_hoy!$1:$1"),0)-1,100000,1),0)),"")</f>
        <v>0</v>
      </c>
      <c r="BC38" s="56">
        <f ca="1">IFERROR(INDEX(OFFSET(INDIRECT("v_buffer_hist_hoy!$A$1"),1,MATCH("buh_ultima_transferencia_fin",INDIRECT("v_buffer_hist_hoy!$1:$1"),0)-1,100000,1),MATCH(CLEAN(TABLATRANSFERENCIA[[#This Row],[CODIGO]]),OFFSET(INDIRECT("v_buffer_hist_hoy!$A$1"),1,MATCH("buh_codigo",INDIRECT("v_buffer_hist_hoy!$1:$1"),0)-1,100000,1),0)),"")</f>
        <v>0</v>
      </c>
      <c r="BD38" s="50" t="s">
        <v>7741</v>
      </c>
      <c r="BE38" s="55"/>
      <c r="BF38" s="51"/>
      <c r="BG38"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8" s="51"/>
      <c r="BM38" s="46">
        <f ca="1">IFERROR(TABLATRANSFERENCIA[[#This Row],[REQUERIM]]/TABLATRANSFERENCIA[[#This Row],[PEDIDO PROMEDIO]],0)</f>
        <v>0</v>
      </c>
      <c r="BN38" s="51"/>
      <c r="BO38" s="59"/>
      <c r="BP38" s="3" t="str">
        <f>IF(TABLATRANSFERENCIA[[#This Row],[RECIBIDO]]&lt;&gt;"",0,IF(TABLATRANSFERENCIA[[#This Row],[DESPACHO]]&lt;&gt;"",TABLATRANSFERENCIA[[#This Row],[DESPACHO]],TABLATRANSFERENCIA[[#This Row],[REQUERIM]]))</f>
        <v>20</v>
      </c>
      <c r="BQ38" s="50"/>
      <c r="BR38" s="50"/>
      <c r="BS38" s="50" t="str">
        <f t="shared" si="0"/>
        <v>N</v>
      </c>
      <c r="BT38" s="51">
        <f t="array" aca="1" ref="BT38" ca="1">IF(SUM(--(TABLATRANSFERENCIA[[#This Row],[CODIGO GENERICO]]=TABLATRANSFERENCIA[CODIGO GENERICO])*TABLATRANSFERENCIA[REQUERIM])&lt;TABLATRANSFERENCIA[[#This Row],[PEDIDO MIN GRUPO]],1,0)</f>
        <v>0</v>
      </c>
      <c r="BU3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38" s="51">
        <f ca="1">IFERROR(INDEX(OFFSET(INDIRECT("v_buffer_hist_hoy!$A$1"),1,MATCH("buh_zona_amarilla",INDIRECT("v_buffer_hist_hoy!$1:$1"),0)-1,100000,1),MATCH(CLEAN(TABLATRANSFERENCIA[[#This Row],[CODIGO]]),OFFSET(INDIRECT("v_buffer_hist_hoy!$A$1"),1,MATCH("buh_codigo",INDIRECT("v_buffer_hist_hoy!$1:$1"),0)-1,100000,1),0)),"")</f>
        <v>0</v>
      </c>
      <c r="BW38" s="51">
        <f ca="1">IFERROR(INDEX(OFFSET(INDIRECT("v_buffer_hist_hoy!$A$1"),1,MATCH("buh_zona_roja",INDIRECT("v_buffer_hist_hoy!$1:$1"),0)-1,100000,1),MATCH(CLEAN(TABLATRANSFERENCIA[[#This Row],[CODIGO]]),OFFSET(INDIRECT("v_buffer_hist_hoy!$A$1"),1,MATCH("buh_codigo",INDIRECT("v_buffer_hist_hoy!$1:$1"),0)-1,100000,1),0)),"")</f>
        <v>0</v>
      </c>
    </row>
    <row r="39" spans="1:75" x14ac:dyDescent="0.25">
      <c r="A39" s="54" t="s">
        <v>3200</v>
      </c>
      <c r="B39" s="3" t="str">
        <f ca="1">IFERROR(INDEX(OFFSET(INDIRECT("v_buffer_hist_hoy!$A$1"),1,MATCH("pro_descripcion",INDIRECT("v_buffer_hist_hoy!$1:$1"),0)-1,100000,1),MATCH(CLEAN(TABLATRANSFERENCIA[[#This Row],[CODIGO]]),OFFSET(INDIRECT("v_buffer_hist_hoy!$A$1"),1,MATCH("buh_codigo",INDIRECT("v_buffer_hist_hoy!$1:$1"),0)-1,100000,1),0)),"")</f>
        <v>MOTOSIERRA CS-420-45 CON BARRA Y CADENA</v>
      </c>
      <c r="C39" s="3" t="str">
        <f ca="1">IFERROR(INDEX(OFFSET(INDIRECT("v_buffer_hist_hoy!$A$1"),1,MATCH("buh_codigo_generico",INDIRECT("v_buffer_hist_hoy!$1:$1"),0)-1,100000,1),MATCH(CLEAN(TABLATRANSFERENCIA[[#This Row],[CODIGO]]),OFFSET(INDIRECT("v_buffer_hist_hoy!$A$1"),1,MATCH("buh_codigo",INDIRECT("v_buffer_hist_hoy!$1:$1"),0)-1,100000,1),0)),"")</f>
        <v>0</v>
      </c>
      <c r="D39" s="3" t="str">
        <f ca="1">IFERROR(INDEX(OFFSET(INDIRECT("v_buffer_hist_hoy!$A$1"),1,MATCH("buh_codigo_vinculado",INDIRECT("v_buffer_hist_hoy!$1:$1"),0)-1,100000,1),MATCH(CLEAN(TABLATRANSFERENCIA[[#This Row],[CODIGO]]),OFFSET(INDIRECT("v_buffer_hist_hoy!$A$1"),1,MATCH("buh_codigo",INDIRECT("v_buffer_hist_hoy!$1:$1"),0)-1,100000,1),0)),"")</f>
        <v>EC-CS-420ES-45LA</v>
      </c>
      <c r="E39" s="3" t="str">
        <f ca="1">IFERROR(INDEX(OFFSET(INDIRECT("v_buffer_hist_hoy!$A$1"),1,MATCH("pro_linea",INDIRECT("v_buffer_hist_hoy!$1:$1"),0)-1,100000,1),MATCH(CLEAN(TABLATRANSFERENCIA[[#This Row],[CODIGO]]),OFFSET(INDIRECT("v_buffer_hist_hoy!$A$1"),1,MATCH("buh_codigo",INDIRECT("v_buffer_hist_hoy!$1:$1"),0)-1,100000,1),0)),"")</f>
        <v>AGROFORESTAL</v>
      </c>
      <c r="F39" s="3">
        <f ca="1">IFERROR(INDEX(OFFSET(INDIRECT("v_buffer_hist_hoy!$A$1"),1,MATCH("pro_sublinea",INDIRECT("v_buffer_hist_hoy!$1:$1"),0)-1,100000,1),MATCH(CLEAN(TABLATRANSFERENCIA[[#This Row],[CODIGO]]),OFFSET(INDIRECT("v_buffer_hist_hoy!$A$1"),1,MATCH("buh_codigo",INDIRECT("v_buffer_hist_hoy!$1:$1"),0)-1,100000,1),0)),"")</f>
        <v>0</v>
      </c>
      <c r="G39" s="3" t="str">
        <f ca="1">IFERROR(INDEX(OFFSET(INDIRECT("v_buffer_hist_hoy!$A$1"),1,MATCH("pro_grupo",INDIRECT("v_buffer_hist_hoy!$1:$1"),0)-1,100000,1),MATCH(CLEAN(TABLATRANSFERENCIA[[#This Row],[CODIGO]]),OFFSET(INDIRECT("v_buffer_hist_hoy!$A$1"),1,MATCH("buh_codigo",INDIRECT("v_buffer_hist_hoy!$1:$1"),0)-1,100000,1),0)),"")</f>
        <v>MOTOSIERRAS</v>
      </c>
      <c r="H39" s="3">
        <f ca="1">IFERROR(INDEX(OFFSET(INDIRECT("v_buffer_hist_hoy!$A$1"),1,MATCH("pro_familia",INDIRECT("v_buffer_hist_hoy!$1:$1"),0)-1,100000,1),MATCH(CLEAN(TABLATRANSFERENCIA[[#This Row],[CODIGO]]),OFFSET(INDIRECT("v_buffer_hist_hoy!$A$1"),1,MATCH("buh_codigo",INDIRECT("v_buffer_hist_hoy!$1:$1"),0)-1,100000,1),0)),"")</f>
        <v>0</v>
      </c>
      <c r="I39" s="3">
        <f ca="1">IFERROR(INDEX(OFFSET(INDIRECT("v_buffer_hist_hoy!$A$1"),1,MATCH("pro_subfamilia",INDIRECT("v_buffer_hist_hoy!$1:$1"),0)-1,100000,1),MATCH(CLEAN(TABLATRANSFERENCIA[[#This Row],[CODIGO]]),OFFSET(INDIRECT("v_buffer_hist_hoy!$A$1"),1,MATCH("buh_codigo",INDIRECT("v_buffer_hist_hoy!$1:$1"),0)-1,100000,1),0)),"")</f>
        <v>0</v>
      </c>
      <c r="J39" s="3" t="str">
        <f ca="1">IFERROR(INDEX(OFFSET(INDIRECT("v_buffer_hist_hoy!$A$1"),1,MATCH("pro_categoria",INDIRECT("v_buffer_hist_hoy!$1:$1"),0)-1,100000,1),MATCH(CLEAN(TABLATRANSFERENCIA[[#This Row],[CODIGO]]),OFFSET(INDIRECT("v_buffer_hist_hoy!$A$1"),1,MATCH("buh_codigo",INDIRECT("v_buffer_hist_hoy!$1:$1"),0)-1,100000,1),0)),"")</f>
        <v>MOTOSIERRAS</v>
      </c>
      <c r="K39" s="3">
        <f ca="1">IFERROR(INDEX(OFFSET(INDIRECT("v_buffer_hist_hoy!$A$1"),1,MATCH("pro_tipo",INDIRECT("v_buffer_hist_hoy!$1:$1"),0)-1,100000,1),MATCH(CLEAN(TABLATRANSFERENCIA[[#This Row],[CODIGO]]),OFFSET(INDIRECT("v_buffer_hist_hoy!$A$1"),1,MATCH("buh_codigo",INDIRECT("v_buffer_hist_hoy!$1:$1"),0)-1,100000,1),0)),"")</f>
        <v>0</v>
      </c>
      <c r="L39" s="3" t="str">
        <f ca="1">IFERROR(INDEX(OFFSET(INDIRECT("v_buffer_hist_hoy!$A$1"),1,MATCH("pro_marca",INDIRECT("v_buffer_hist_hoy!$1:$1"),0)-1,100000,1),MATCH(CLEAN(TABLATRANSFERENCIA[[#This Row],[CODIGO]]),OFFSET(INDIRECT("v_buffer_hist_hoy!$A$1"),1,MATCH("buh_codigo",INDIRECT("v_buffer_hist_hoy!$1:$1"),0)-1,100000,1),0)),"")</f>
        <v>ECHO</v>
      </c>
      <c r="M39" s="3">
        <f ca="1">IFERROR(INDEX(OFFSET(INDIRECT("v_buffer_hist_hoy!$A$1"),1,MATCH("pro_modelo",INDIRECT("v_buffer_hist_hoy!$1:$1"),0)-1,100000,1),MATCH(CLEAN(TABLATRANSFERENCIA[[#This Row],[CODIGO]]),OFFSET(INDIRECT("v_buffer_hist_hoy!$A$1"),1,MATCH("buh_codigo",INDIRECT("v_buffer_hist_hoy!$1:$1"),0)-1,100000,1),0)),"")</f>
        <v>0</v>
      </c>
      <c r="N39" s="3">
        <f ca="1">IFERROR(INDEX(OFFSET(INDIRECT("v_buffer_hist_hoy!$A$1"),1,MATCH("pro_cat_management",INDIRECT("v_buffer_hist_hoy!$1:$1"),0)-1,100000,1),MATCH(CLEAN(TABLATRANSFERENCIA[[#This Row],[CODIGO]]),OFFSET(INDIRECT("v_buffer_hist_hoy!$A$1"),1,MATCH("buh_codigo",INDIRECT("v_buffer_hist_hoy!$1:$1"),0)-1,100000,1),0)),"")</f>
        <v>0</v>
      </c>
      <c r="O39" s="5" t="str">
        <f ca="1">IFERROR(INDEX(OFFSET(INDIRECT("v_buffer_hist_hoy!$A$1"),1,MATCH("buh_estatus",INDIRECT("v_buffer_hist_hoy!$1:$1"),0)-1,100000,1),MATCH(CLEAN(TABLATRANSFERENCIA[[#This Row],[CODIGO]]),OFFSET(INDIRECT("v_buffer_hist_hoy!$A$1"),1,MATCH("buh_codigo",INDIRECT("v_buffer_hist_hoy!$1:$1"),0)-1,100000,1),0)),"")</f>
        <v>0</v>
      </c>
      <c r="P39" s="5">
        <f ca="1">IFERROR(INDEX(OFFSET(INDIRECT("v_buffer_hist_hoy!$A$1"),1,MATCH("buh_ctv",INDIRECT("v_buffer_hist_hoy!$1:$1"),0)-1,100000,1),MATCH(CLEAN(TABLATRANSFERENCIA[[#This Row],[CODIGO]]),OFFSET(INDIRECT("v_buffer_hist_hoy!$A$1"),1,MATCH("buh_codigo",INDIRECT("v_buffer_hist_hoy!$1:$1"),0)-1,100000,1),0)),"")</f>
        <v>229.56</v>
      </c>
      <c r="Q39" s="5">
        <f ca="1">IFERROR(INDEX(OFFSET(INDIRECT("v_buffer_hist_hoy!$A$1"),1,MATCH("buh_pv",INDIRECT("v_buffer_hist_hoy!$1:$1"),0)-1,100000,1),MATCH(CLEAN(TABLATRANSFERENCIA[[#This Row],[CODIGO]]),OFFSET(INDIRECT("v_buffer_hist_hoy!$A$1"),1,MATCH("buh_codigo",INDIRECT("v_buffer_hist_hoy!$1:$1"),0)-1,100000,1),0)),"")</f>
        <v>460.85</v>
      </c>
      <c r="R39" s="46">
        <f ca="1">IFERROR(INDEX(OFFSET(INDIRECT("v_buffer_hist_hoy!$A$1"),1,MATCH("buh_roi_pasado",INDIRECT("v_buffer_hist_hoy!$1:$1"),0)-1,100000,1),MATCH(CLEAN(TABLATRANSFERENCIA[[#This Row],[CODIGO]]),OFFSET(INDIRECT("v_buffer_hist_hoy!$A$1"),1,MATCH("buh_codigo",INDIRECT("v_buffer_hist_hoy!$1:$1"),0)-1,100000,1),0)),"")</f>
        <v>0</v>
      </c>
      <c r="S39" s="46">
        <f ca="1">IFERROR(INDEX(OFFSET(INDIRECT("v_buffer_hist_hoy!$A$1"),1,MATCH("buh_roi_proyectado",INDIRECT("v_buffer_hist_hoy!$1:$1"),0)-1,100000,1),MATCH(CLEAN(TABLATRANSFERENCIA[[#This Row],[CODIGO]]),OFFSET(INDIRECT("v_buffer_hist_hoy!$A$1"),1,MATCH("buh_codigo",INDIRECT("v_buffer_hist_hoy!$1:$1"),0)-1,100000,1),0)),"")</f>
        <v>4.4000000000000004</v>
      </c>
      <c r="T39" s="46">
        <f ca="1">IFERROR(INDEX(OFFSET(INDIRECT("v_buffer_hist_hoy!$A$1"),1,MATCH("buh_velocity",INDIRECT("v_buffer_hist_hoy!$1:$1"),0)-1,100000,1),MATCH(CLEAN(TABLATRANSFERENCIA[[#This Row],[CODIGO]]),OFFSET(INDIRECT("v_buffer_hist_hoy!$A$1"),1,MATCH("buh_codigo",INDIRECT("v_buffer_hist_hoy!$1:$1"),0)-1,100000,1),0)),"")</f>
        <v>0</v>
      </c>
      <c r="U39" s="46">
        <f ca="1">IFERROR(INDEX(OFFSET(INDIRECT("v_buffer_hist_hoy!$A$1"),1,MATCH("buh_nivel_servicio",INDIRECT("v_buffer_hist_hoy!$1:$1"),0)-1,100000,1),MATCH(CLEAN(TABLATRANSFERENCIA[[#This Row],[CODIGO]]),OFFSET(INDIRECT("v_buffer_hist_hoy!$A$1"),1,MATCH("buh_codigo",INDIRECT("v_buffer_hist_hoy!$1:$1"),0)-1,100000,1),0)),"")</f>
        <v>1</v>
      </c>
      <c r="V39" s="49" t="str">
        <f ca="1">IFERROR(INDEX(OFFSET(INDIRECT("v_buffer_hist_hoy!$A$1"),1,MATCH("pro_nombre",INDIRECT("v_buffer_hist_hoy!$1:$1"),0)-1,100000,1),MATCH(CLEAN(TABLATRANSFERENCIA[[#This Row],[CODIGO]]),OFFSET(INDIRECT("v_buffer_hist_hoy!$A$1"),1,MATCH("buh_codigo",INDIRECT("v_buffer_hist_hoy!$1:$1"),0)-1,100000,1),0)),"")</f>
        <v>Echo</v>
      </c>
      <c r="W39" s="49" t="str">
        <f ca="1">IFERROR(INDEX(OFFSET(INDIRECT("v_buffer_hist_hoy!$A$1"),1,MATCH("pre_nombre",INDIRECT("v_buffer_hist_hoy!$1:$1"),0)-1,100000,1),MATCH(CLEAN(TABLATRANSFERENCIA[[#This Row],[CODIGO]]),OFFSET(INDIRECT("v_buffer_hist_hoy!$A$1"),1,MATCH("buh_codigo",INDIRECT("v_buffer_hist_hoy!$1:$1"),0)-1,100000,1),0)),"")</f>
        <v>USA</v>
      </c>
      <c r="X39" s="51">
        <f ca="1">IFERROR(INDEX(OFFSET(INDIRECT("v_buffer_hist_hoy!$A$1"),1,MATCH("buh_tiempo_suministro",INDIRECT("v_buffer_hist_hoy!$1:$1"),0)-1,100000,1),MATCH(CLEAN(TABLATRANSFERENCIA[[#This Row],[CODIGO]]),OFFSET(INDIRECT("v_buffer_hist_hoy!$A$1"),1,MATCH("buh_codigo",INDIRECT("v_buffer_hist_hoy!$1:$1"),0)-1,100000,1),0)),"")</f>
        <v>8</v>
      </c>
      <c r="Y39" s="51">
        <f ca="1">IFERROR(INDEX(OFFSET(INDIRECT("v_buffer_hist_hoy!$A$1"),1,MATCH("buh_frecuencia_reposicion",INDIRECT("v_buffer_hist_hoy!$1:$1"),0)-1,100000,1),MATCH(CLEAN(TABLATRANSFERENCIA[[#This Row],[CODIGO]]),OFFSET(INDIRECT("v_buffer_hist_hoy!$A$1"),1,MATCH("buh_codigo",INDIRECT("v_buffer_hist_hoy!$1:$1"),0)-1,100000,1),0)),"")</f>
        <v>3</v>
      </c>
      <c r="Z39" s="6">
        <f ca="1">IFERROR(INDEX(OFFSET(INDIRECT("v_buffer_hist_hoy!$A$1"),1,MATCH("buh_buffer_actual",INDIRECT("v_buffer_hist_hoy!$1:$1"),0)-1,100000,1),MATCH(CLEAN(TABLATRANSFERENCIA[[#This Row],[CODIGO]]),OFFSET(INDIRECT("v_buffer_hist_hoy!$A$1"),1,MATCH("buh_codigo",INDIRECT("v_buffer_hist_hoy!$1:$1"),0)-1,100000,1),0)),"")</f>
        <v>30</v>
      </c>
      <c r="AA39" s="6">
        <f ca="1">IFERROR(INDEX(OFFSET(INDIRECT("v_buffer_hist_hoy!$A$1"),1,MATCH("buh_inventario_proveedor",INDIRECT("v_buffer_hist_hoy!$1:$1"),0)-1,100000,1),MATCH(CLEAN(TABLATRANSFERENCIA[[#This Row],[CODIGO]]),OFFSET(INDIRECT("v_buffer_hist_hoy!$A$1"),1,MATCH("buh_codigo",INDIRECT("v_buffer_hist_hoy!$1:$1"),0)-1,100000,1),0)),"")</f>
        <v>1000000000</v>
      </c>
      <c r="AB39" s="6">
        <f ca="1">IFERROR(INDEX(OFFSET(INDIRECT("v_buffer_hist_hoy!$A$1"),1,MATCH("buh_inventario_fisico",INDIRECT("v_buffer_hist_hoy!$1:$1"),0)-1,100000,1),MATCH(CLEAN(TABLATRANSFERENCIA[[#This Row],[CODIGO]]),OFFSET(INDIRECT("v_buffer_hist_hoy!$A$1"),1,MATCH("buh_codigo",INDIRECT("v_buffer_hist_hoy!$1:$1"),0)-1,100000,1),0)),"")</f>
        <v>14</v>
      </c>
      <c r="AC39" s="4">
        <f ca="1">IFERROR(INDEX(OFFSET(INDIRECT("v_buffer_hist_hoy!$A$1"),1,MATCH("buh_estado_inventario_fisico",INDIRECT("v_buffer_hist_hoy!$1:$1"),0)-1,100000,1),MATCH(CLEAN(TABLATRANSFERENCIA[[#This Row],[CODIGO]]),OFFSET(INDIRECT("v_buffer_hist_hoy!$A$1"),1,MATCH("buh_codigo",INDIRECT("v_buffer_hist_hoy!$1:$1"),0)-1,100000,1),0)),"")</f>
        <v>0.53</v>
      </c>
      <c r="AD39" s="6" t="str">
        <f ca="1">IFERROR(INDEX(OFFSET(INDIRECT("v_buffer_hist_hoy!$A$1"),1,MATCH("buh_color_inventario_fisico",INDIRECT("v_buffer_hist_hoy!$1:$1"),0)-1,100000,1),MATCH(CLEAN(TABLATRANSFERENCIA[[#This Row],[CODIGO]]),OFFSET(INDIRECT("v_buffer_hist_hoy!$A$1"),1,MATCH("buh_codigo",INDIRECT("v_buffer_hist_hoy!$1:$1"),0)-1,100000,1),0)),"")</f>
        <v>A</v>
      </c>
      <c r="AE39" s="6">
        <f ca="1">IFERROR(INDEX(OFFSET(INDIRECT("v_buffer_hist_hoy!$A$1"),1,MATCH("buh_transito",INDIRECT("v_buffer_hist_hoy!$1:$1"),0)-1,100000,1),MATCH(CLEAN(TABLATRANSFERENCIA[[#This Row],[CODIGO]]),OFFSET(INDIRECT("v_buffer_hist_hoy!$A$1"),1,MATCH("buh_codigo",INDIRECT("v_buffer_hist_hoy!$1:$1"),0)-1,100000,1),0)),"")</f>
        <v>18</v>
      </c>
      <c r="AF39" s="6">
        <f ca="1">IFERROR(INDEX(OFFSET(INDIRECT("v_buffer_hist_hoy!$A$1"),1,MATCH("buh_negociacion",INDIRECT("v_buffer_hist_hoy!$1:$1"),0)-1,100000,1),MATCH(CLEAN(TABLATRANSFERENCIA[[#This Row],[CODIGO]]),OFFSET(INDIRECT("v_buffer_hist_hoy!$A$1"),1,MATCH("buh_codigo",INDIRECT("v_buffer_hist_hoy!$1:$1"),0)-1,100000,1),0)),"")</f>
        <v>0</v>
      </c>
      <c r="AG39" s="6">
        <f ca="1">IFERROR(INDEX(OFFSET(INDIRECT("v_buffer_hist_hoy!$A$1"),1,MATCH("buh_produccion",INDIRECT("v_buffer_hist_hoy!$1:$1"),0)-1,100000,1),MATCH(CLEAN(TABLATRANSFERENCIA[[#This Row],[CODIGO]]),OFFSET(INDIRECT("v_buffer_hist_hoy!$A$1"),1,MATCH("buh_codigo",INDIRECT("v_buffer_hist_hoy!$1:$1"),0)-1,100000,1),0)),"")</f>
        <v>0</v>
      </c>
      <c r="AH39" s="6">
        <f ca="1">IFERROR(INDEX(OFFSET(INDIRECT("v_buffer_hist_hoy!$A$1"),1,MATCH("buh_embarcado",INDIRECT("v_buffer_hist_hoy!$1:$1"),0)-1,100000,1),MATCH(CLEAN(TABLATRANSFERENCIA[[#This Row],[CODIGO]]),OFFSET(INDIRECT("v_buffer_hist_hoy!$A$1"),1,MATCH("buh_codigo",INDIRECT("v_buffer_hist_hoy!$1:$1"),0)-1,100000,1),0)),"")</f>
        <v>0</v>
      </c>
      <c r="AI39" s="6">
        <f ca="1">IFERROR(INDEX(OFFSET(INDIRECT("v_buffer_hist_hoy!$A$1"),1,MATCH("buh_comprometido",INDIRECT("v_buffer_hist_hoy!$1:$1"),0)-1,100000,1),MATCH(CLEAN(TABLATRANSFERENCIA[[#This Row],[CODIGO]]),OFFSET(INDIRECT("v_buffer_hist_hoy!$A$1"),1,MATCH("buh_codigo",INDIRECT("v_buffer_hist_hoy!$1:$1"),0)-1,100000,1),0)),"")</f>
        <v>0</v>
      </c>
      <c r="AJ39" s="6">
        <f ca="1">IFERROR(INDEX(OFFSET(INDIRECT("v_buffer_hist_hoy!$A$1"),1,MATCH("buh_backorder",INDIRECT("v_buffer_hist_hoy!$1:$1"),0)-1,100000,1),MATCH(CLEAN(TABLATRANSFERENCIA[[#This Row],[CODIGO]]),OFFSET(INDIRECT("v_buffer_hist_hoy!$A$1"),1,MATCH("buh_codigo",INDIRECT("v_buffer_hist_hoy!$1:$1"),0)-1,100000,1),0)),"")</f>
        <v>24</v>
      </c>
      <c r="AK39" s="6">
        <f ca="1">IFERROR(INDEX(OFFSET(INDIRECT("v_buffer_hist_hoy!$A$1"),1,MATCH("buh_inventario_proyectado",INDIRECT("v_buffer_hist_hoy!$1:$1"),0)-1,100000,1),MATCH(CLEAN(TABLATRANSFERENCIA[[#This Row],[CODIGO]]),OFFSET(INDIRECT("v_buffer_hist_hoy!$A$1"),1,MATCH("buh_codigo",INDIRECT("v_buffer_hist_hoy!$1:$1"),0)-1,100000,1),0)),"")</f>
        <v>56</v>
      </c>
      <c r="AL39" s="4">
        <f ca="1">IFERROR(INDEX(OFFSET(INDIRECT("v_buffer_hist_hoy!$A$1"),1,MATCH("buh_estado_inventario_proyectado",INDIRECT("v_buffer_hist_hoy!$1:$1"),0)-1,100000,1),MATCH(CLEAN(TABLATRANSFERENCIA[[#This Row],[CODIGO]]),OFFSET(INDIRECT("v_buffer_hist_hoy!$A$1"),1,MATCH("buh_codigo",INDIRECT("v_buffer_hist_hoy!$1:$1"),0)-1,100000,1),0)),"")</f>
        <v>-0.87</v>
      </c>
      <c r="AM39" s="6" t="str">
        <f ca="1">IFERROR(INDEX(OFFSET(INDIRECT("v_buffer_hist_hoy!$A$1"),1,MATCH("buh_color_inventario_proyectado",INDIRECT("v_buffer_hist_hoy!$1:$1"),0)-1,100000,1),MATCH(CLEAN(TABLATRANSFERENCIA[[#This Row],[CODIGO]]),OFFSET(INDIRECT("v_buffer_hist_hoy!$A$1"),1,MATCH("buh_codigo",INDIRECT("v_buffer_hist_hoy!$1:$1"),0)-1,100000,1),0)),"")</f>
        <v>L</v>
      </c>
      <c r="AN39" s="6">
        <f ca="1">IFERROR(INDEX(OFFSET(INDIRECT("v_buffer_hist_hoy!$A$1"),1,MATCH("buh_pedido_minimo",INDIRECT("v_buffer_hist_hoy!$1:$1"),0)-1,100000,1),MATCH(CLEAN(TABLATRANSFERENCIA[[#This Row],[CODIGO]]),OFFSET(INDIRECT("v_buffer_hist_hoy!$A$1"),1,MATCH("buh_codigo",INDIRECT("v_buffer_hist_hoy!$1:$1"),0)-1,100000,1),0)),"")</f>
        <v>0</v>
      </c>
      <c r="AO39" s="6">
        <f ca="1">IFERROR(INDEX(OFFSET(INDIRECT("v_buffer_hist_hoy!$A$1"),1,MATCH("buh_pedido_minimo_grupo",INDIRECT("v_buffer_hist_hoy!$1:$1"),0)-1,100000,1),MATCH(CLEAN(TABLATRANSFERENCIA[[#This Row],[CODIGO]]),OFFSET(INDIRECT("v_buffer_hist_hoy!$A$1"),1,MATCH("buh_codigo",INDIRECT("v_buffer_hist_hoy!$1:$1"),0)-1,100000,1),0)),"")</f>
        <v>0</v>
      </c>
      <c r="AP39" s="6">
        <f ca="1">IFERROR(INDEX(OFFSET(INDIRECT("v_buffer_hist_hoy!$A$1"),1,MATCH("buh_unidad_empaque",INDIRECT("v_buffer_hist_hoy!$1:$1"),0)-1,100000,1),MATCH(CLEAN(TABLATRANSFERENCIA[[#This Row],[CODIGO]]),OFFSET(INDIRECT("v_buffer_hist_hoy!$A$1"),1,MATCH("buh_codigo",INDIRECT("v_buffer_hist_hoy!$1:$1"),0)-1,100000,1),0)),"")</f>
        <v>0</v>
      </c>
      <c r="AQ39" s="6">
        <f ca="1">IFERROR(INDEX(OFFSET(INDIRECT("v_buffer_hist_hoy!$A$1"),1,MATCH("buh_pedido_promedio",INDIRECT("v_buffer_hist_hoy!$1:$1"),0)-1,100000,1),MATCH(CLEAN(TABLATRANSFERENCIA[[#This Row],[CODIGO]]),OFFSET(INDIRECT("v_buffer_hist_hoy!$A$1"),1,MATCH("buh_codigo",INDIRECT("v_buffer_hist_hoy!$1:$1"),0)-1,100000,1),0)),"")</f>
        <v>8</v>
      </c>
      <c r="AR39" s="6">
        <f ca="1">IFERROR(INDEX(OFFSET(INDIRECT("v_buffer_hist_hoy!$A$1"),1,MATCH("buh_cobertura_buffer",INDIRECT("v_buffer_hist_hoy!$1:$1"),0)-1,100000,1),MATCH(CLEAN(TABLATRANSFERENCIA[[#This Row],[CODIGO]]),OFFSET(INDIRECT("v_buffer_hist_hoy!$A$1"),1,MATCH("buh_codigo",INDIRECT("v_buffer_hist_hoy!$1:$1"),0)-1,100000,1),0)),"")</f>
        <v>0</v>
      </c>
      <c r="AS39" s="6">
        <f ca="1">IFERROR(INDEX(OFFSET(INDIRECT("v_buffer_hist_hoy!$A$1"),1,MATCH("buh_cobertura_inventario_proyectado",INDIRECT("v_buffer_hist_hoy!$1:$1"),0)-1,100000,1),MATCH(CLEAN(TABLATRANSFERENCIA[[#This Row],[CODIGO]]),OFFSET(INDIRECT("v_buffer_hist_hoy!$A$1"),1,MATCH("buh_codigo",INDIRECT("v_buffer_hist_hoy!$1:$1"),0)-1,100000,1),0)),"")</f>
        <v>0</v>
      </c>
      <c r="AT39" s="6">
        <f ca="1">IFERROR(INDEX(OFFSET(INDIRECT("v_buffer_hist_hoy!$A$1"),1,MATCH("buh_cobertura_pedido_minimo",INDIRECT("v_buffer_hist_hoy!$1:$1"),0)-1,100000,1),MATCH(CLEAN(TABLATRANSFERENCIA[[#This Row],[CODIGO]]),OFFSET(INDIRECT("v_buffer_hist_hoy!$A$1"),1,MATCH("buh_codigo",INDIRECT("v_buffer_hist_hoy!$1:$1"),0)-1,100000,1),0)),"")</f>
        <v>0</v>
      </c>
      <c r="AU39" s="6">
        <f ca="1">IFERROR(INDEX(OFFSET(INDIRECT("v_buffer_hist_hoy!$A$1"),1,MATCH("buh_dias_desabastecimiento",INDIRECT("v_buffer_hist_hoy!$1:$1"),0)-1,100000,1),MATCH(CLEAN(TABLATRANSFERENCIA[[#This Row],[CODIGO]]),OFFSET(INDIRECT("v_buffer_hist_hoy!$A$1"),1,MATCH("buh_codigo",INDIRECT("v_buffer_hist_hoy!$1:$1"),0)-1,100000,1),0)),"")</f>
        <v>6</v>
      </c>
      <c r="AV39" s="6">
        <f t="array" ref="AV39">IFERROR(INDEX(Datos_Consumo[CANTIDAD],MATCH(TABLATRANSFERENCIA[[#This Row],[CODIGO]]&amp;TABLATRANSFERENCIA[[#Headers],[Columna1]],Datos_Consumo[CODIGO]&amp;Datos_Consumo[FECHA_FORMATO],0)),0)</f>
        <v>0</v>
      </c>
      <c r="AW39" s="6">
        <f t="array" ref="AW39">IFERROR(INDEX(Datos_Consumo[CANTIDAD],MATCH(TABLATRANSFERENCIA[[#This Row],[CODIGO]]&amp;TABLATRANSFERENCIA[[#Headers],[Columna2]],Datos_Consumo[CODIGO]&amp;Datos_Consumo[FECHA_FORMATO],0)),0)</f>
        <v>0</v>
      </c>
      <c r="AX39" s="6">
        <f t="array" ref="AX39">IFERROR(INDEX(Datos_Consumo[CANTIDAD],MATCH(TABLATRANSFERENCIA[[#This Row],[CODIGO]]&amp;TABLATRANSFERENCIA[[#Headers],[Columna3]],Datos_Consumo[CODIGO]&amp;Datos_Consumo[FECHA_FORMATO],0)),0)</f>
        <v>0</v>
      </c>
      <c r="AY39" s="6">
        <f t="array" ref="AY39">IFERROR(INDEX(Datos_Consumo[CANTIDAD],MATCH(TABLATRANSFERENCIA[[#This Row],[CODIGO]]&amp;TABLATRANSFERENCIA[[#Headers],[Columna4]],Datos_Consumo[CODIGO]&amp;Datos_Consumo[FECHA_FORMATO],0)),0)</f>
        <v>0</v>
      </c>
      <c r="AZ39" s="6">
        <f t="array" ref="AZ39">IFERROR(INDEX(Datos_Consumo[CANTIDAD],MATCH(TABLATRANSFERENCIA[[#This Row],[CODIGO]]&amp;TABLATRANSFERENCIA[[#Headers],[Columna5]],Datos_Consumo[CODIGO]&amp;Datos_Consumo[FECHA_FORMATO],0)),0)</f>
        <v>0</v>
      </c>
      <c r="BA39" s="6">
        <f t="array" ref="BA39">IFERROR(INDEX(Datos_Consumo[CANTIDAD],MATCH(TABLATRANSFERENCIA[[#This Row],[CODIGO]]&amp;TABLATRANSFERENCIA[[#Headers],[Columna6]],Datos_Consumo[CODIGO]&amp;Datos_Consumo[FECHA_FORMATO],0)),0)</f>
        <v>0</v>
      </c>
      <c r="BB39" s="56">
        <f ca="1">IFERROR(INDEX(OFFSET(INDIRECT("v_buffer_hist_hoy!$A$1"),1,MATCH("buh_ultima_transferencia_ini",INDIRECT("v_buffer_hist_hoy!$1:$1"),0)-1,100000,1),MATCH(CLEAN(TABLATRANSFERENCIA[[#This Row],[CODIGO]]),OFFSET(INDIRECT("v_buffer_hist_hoy!$A$1"),1,MATCH("buh_codigo",INDIRECT("v_buffer_hist_hoy!$1:$1"),0)-1,100000,1),0)),"")</f>
        <v>0</v>
      </c>
      <c r="BC39" s="56">
        <f ca="1">IFERROR(INDEX(OFFSET(INDIRECT("v_buffer_hist_hoy!$A$1"),1,MATCH("buh_ultima_transferencia_fin",INDIRECT("v_buffer_hist_hoy!$1:$1"),0)-1,100000,1),MATCH(CLEAN(TABLATRANSFERENCIA[[#This Row],[CODIGO]]),OFFSET(INDIRECT("v_buffer_hist_hoy!$A$1"),1,MATCH("buh_codigo",INDIRECT("v_buffer_hist_hoy!$1:$1"),0)-1,100000,1),0)),"")</f>
        <v>0</v>
      </c>
      <c r="BD39" s="50" t="s">
        <v>7741</v>
      </c>
      <c r="BE39" s="55"/>
      <c r="BF39" s="51"/>
      <c r="BG39"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39" s="51"/>
      <c r="BM39" s="46">
        <f ca="1">IFERROR(TABLATRANSFERENCIA[[#This Row],[REQUERIM]]/TABLATRANSFERENCIA[[#This Row],[PEDIDO PROMEDIO]],0)</f>
        <v>2.5</v>
      </c>
      <c r="BN39" s="51"/>
      <c r="BO39" s="59"/>
      <c r="BP39" s="3" t="str">
        <f>IF(TABLATRANSFERENCIA[[#This Row],[RECIBIDO]]&lt;&gt;"",0,IF(TABLATRANSFERENCIA[[#This Row],[DESPACHO]]&lt;&gt;"",TABLATRANSFERENCIA[[#This Row],[DESPACHO]],TABLATRANSFERENCIA[[#This Row],[REQUERIM]]))</f>
        <v>20</v>
      </c>
      <c r="BQ39" s="50"/>
      <c r="BR39" s="50"/>
      <c r="BS39" s="50" t="str">
        <f t="shared" si="0"/>
        <v>N</v>
      </c>
      <c r="BT39" s="51">
        <f t="array" aca="1" ref="BT39" ca="1">IF(SUM(--(TABLATRANSFERENCIA[[#This Row],[CODIGO GENERICO]]=TABLATRANSFERENCIA[CODIGO GENERICO])*TABLATRANSFERENCIA[REQUERIM])&lt;TABLATRANSFERENCIA[[#This Row],[PEDIDO MIN GRUPO]],1,0)</f>
        <v>0</v>
      </c>
      <c r="BU3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39" s="51">
        <f ca="1">IFERROR(INDEX(OFFSET(INDIRECT("v_buffer_hist_hoy!$A$1"),1,MATCH("buh_zona_amarilla",INDIRECT("v_buffer_hist_hoy!$1:$1"),0)-1,100000,1),MATCH(CLEAN(TABLATRANSFERENCIA[[#This Row],[CODIGO]]),OFFSET(INDIRECT("v_buffer_hist_hoy!$A$1"),1,MATCH("buh_codigo",INDIRECT("v_buffer_hist_hoy!$1:$1"),0)-1,100000,1),0)),"")</f>
        <v>20</v>
      </c>
      <c r="BW39" s="51">
        <f ca="1">IFERROR(INDEX(OFFSET(INDIRECT("v_buffer_hist_hoy!$A$1"),1,MATCH("buh_zona_roja",INDIRECT("v_buffer_hist_hoy!$1:$1"),0)-1,100000,1),MATCH(CLEAN(TABLATRANSFERENCIA[[#This Row],[CODIGO]]),OFFSET(INDIRECT("v_buffer_hist_hoy!$A$1"),1,MATCH("buh_codigo",INDIRECT("v_buffer_hist_hoy!$1:$1"),0)-1,100000,1),0)),"")</f>
        <v>10</v>
      </c>
    </row>
    <row r="40" spans="1:75" x14ac:dyDescent="0.25">
      <c r="A40" s="54" t="s">
        <v>5101</v>
      </c>
      <c r="B40" s="3" t="str">
        <f ca="1">IFERROR(INDEX(OFFSET(INDIRECT("v_buffer_hist_hoy!$A$1"),1,MATCH("pro_descripcion",INDIRECT("v_buffer_hist_hoy!$1:$1"),0)-1,100000,1),MATCH(CLEAN(TABLATRANSFERENCIA[[#This Row],[CODIGO]]),OFFSET(INDIRECT("v_buffer_hist_hoy!$A$1"),1,MATCH("buh_codigo",INDIRECT("v_buffer_hist_hoy!$1:$1"),0)-1,100000,1),0)),"")</f>
        <v>MOTOSIERRA CS-8002-80 CON BARRA Y CADENA</v>
      </c>
      <c r="C40" s="3" t="str">
        <f ca="1">IFERROR(INDEX(OFFSET(INDIRECT("v_buffer_hist_hoy!$A$1"),1,MATCH("buh_codigo_generico",INDIRECT("v_buffer_hist_hoy!$1:$1"),0)-1,100000,1),MATCH(CLEAN(TABLATRANSFERENCIA[[#This Row],[CODIGO]]),OFFSET(INDIRECT("v_buffer_hist_hoy!$A$1"),1,MATCH("buh_codigo",INDIRECT("v_buffer_hist_hoy!$1:$1"),0)-1,100000,1),0)),"")</f>
        <v>0</v>
      </c>
      <c r="D40" s="3" t="str">
        <f ca="1">IFERROR(INDEX(OFFSET(INDIRECT("v_buffer_hist_hoy!$A$1"),1,MATCH("buh_codigo_vinculado",INDIRECT("v_buffer_hist_hoy!$1:$1"),0)-1,100000,1),MATCH(CLEAN(TABLATRANSFERENCIA[[#This Row],[CODIGO]]),OFFSET(INDIRECT("v_buffer_hist_hoy!$A$1"),1,MATCH("buh_codigo",INDIRECT("v_buffer_hist_hoy!$1:$1"),0)-1,100000,1),0)),"")</f>
        <v>EC-CS-8002-80LA</v>
      </c>
      <c r="E40" s="3" t="str">
        <f ca="1">IFERROR(INDEX(OFFSET(INDIRECT("v_buffer_hist_hoy!$A$1"),1,MATCH("pro_linea",INDIRECT("v_buffer_hist_hoy!$1:$1"),0)-1,100000,1),MATCH(CLEAN(TABLATRANSFERENCIA[[#This Row],[CODIGO]]),OFFSET(INDIRECT("v_buffer_hist_hoy!$A$1"),1,MATCH("buh_codigo",INDIRECT("v_buffer_hist_hoy!$1:$1"),0)-1,100000,1),0)),"")</f>
        <v>AGROFORESTAL</v>
      </c>
      <c r="F40" s="3">
        <f ca="1">IFERROR(INDEX(OFFSET(INDIRECT("v_buffer_hist_hoy!$A$1"),1,MATCH("pro_sublinea",INDIRECT("v_buffer_hist_hoy!$1:$1"),0)-1,100000,1),MATCH(CLEAN(TABLATRANSFERENCIA[[#This Row],[CODIGO]]),OFFSET(INDIRECT("v_buffer_hist_hoy!$A$1"),1,MATCH("buh_codigo",INDIRECT("v_buffer_hist_hoy!$1:$1"),0)-1,100000,1),0)),"")</f>
        <v>0</v>
      </c>
      <c r="G40" s="3" t="str">
        <f ca="1">IFERROR(INDEX(OFFSET(INDIRECT("v_buffer_hist_hoy!$A$1"),1,MATCH("pro_grupo",INDIRECT("v_buffer_hist_hoy!$1:$1"),0)-1,100000,1),MATCH(CLEAN(TABLATRANSFERENCIA[[#This Row],[CODIGO]]),OFFSET(INDIRECT("v_buffer_hist_hoy!$A$1"),1,MATCH("buh_codigo",INDIRECT("v_buffer_hist_hoy!$1:$1"),0)-1,100000,1),0)),"")</f>
        <v>MOTOSIERRAS</v>
      </c>
      <c r="H40" s="3">
        <f ca="1">IFERROR(INDEX(OFFSET(INDIRECT("v_buffer_hist_hoy!$A$1"),1,MATCH("pro_familia",INDIRECT("v_buffer_hist_hoy!$1:$1"),0)-1,100000,1),MATCH(CLEAN(TABLATRANSFERENCIA[[#This Row],[CODIGO]]),OFFSET(INDIRECT("v_buffer_hist_hoy!$A$1"),1,MATCH("buh_codigo",INDIRECT("v_buffer_hist_hoy!$1:$1"),0)-1,100000,1),0)),"")</f>
        <v>0</v>
      </c>
      <c r="I40" s="3">
        <f ca="1">IFERROR(INDEX(OFFSET(INDIRECT("v_buffer_hist_hoy!$A$1"),1,MATCH("pro_subfamilia",INDIRECT("v_buffer_hist_hoy!$1:$1"),0)-1,100000,1),MATCH(CLEAN(TABLATRANSFERENCIA[[#This Row],[CODIGO]]),OFFSET(INDIRECT("v_buffer_hist_hoy!$A$1"),1,MATCH("buh_codigo",INDIRECT("v_buffer_hist_hoy!$1:$1"),0)-1,100000,1),0)),"")</f>
        <v>0</v>
      </c>
      <c r="J40" s="3" t="str">
        <f ca="1">IFERROR(INDEX(OFFSET(INDIRECT("v_buffer_hist_hoy!$A$1"),1,MATCH("pro_categoria",INDIRECT("v_buffer_hist_hoy!$1:$1"),0)-1,100000,1),MATCH(CLEAN(TABLATRANSFERENCIA[[#This Row],[CODIGO]]),OFFSET(INDIRECT("v_buffer_hist_hoy!$A$1"),1,MATCH("buh_codigo",INDIRECT("v_buffer_hist_hoy!$1:$1"),0)-1,100000,1),0)),"")</f>
        <v>MOTOSIERRAS</v>
      </c>
      <c r="K40" s="3">
        <f ca="1">IFERROR(INDEX(OFFSET(INDIRECT("v_buffer_hist_hoy!$A$1"),1,MATCH("pro_tipo",INDIRECT("v_buffer_hist_hoy!$1:$1"),0)-1,100000,1),MATCH(CLEAN(TABLATRANSFERENCIA[[#This Row],[CODIGO]]),OFFSET(INDIRECT("v_buffer_hist_hoy!$A$1"),1,MATCH("buh_codigo",INDIRECT("v_buffer_hist_hoy!$1:$1"),0)-1,100000,1),0)),"")</f>
        <v>0</v>
      </c>
      <c r="L40" s="3" t="str">
        <f ca="1">IFERROR(INDEX(OFFSET(INDIRECT("v_buffer_hist_hoy!$A$1"),1,MATCH("pro_marca",INDIRECT("v_buffer_hist_hoy!$1:$1"),0)-1,100000,1),MATCH(CLEAN(TABLATRANSFERENCIA[[#This Row],[CODIGO]]),OFFSET(INDIRECT("v_buffer_hist_hoy!$A$1"),1,MATCH("buh_codigo",INDIRECT("v_buffer_hist_hoy!$1:$1"),0)-1,100000,1),0)),"")</f>
        <v>ECHO</v>
      </c>
      <c r="M40" s="3">
        <f ca="1">IFERROR(INDEX(OFFSET(INDIRECT("v_buffer_hist_hoy!$A$1"),1,MATCH("pro_modelo",INDIRECT("v_buffer_hist_hoy!$1:$1"),0)-1,100000,1),MATCH(CLEAN(TABLATRANSFERENCIA[[#This Row],[CODIGO]]),OFFSET(INDIRECT("v_buffer_hist_hoy!$A$1"),1,MATCH("buh_codigo",INDIRECT("v_buffer_hist_hoy!$1:$1"),0)-1,100000,1),0)),"")</f>
        <v>0</v>
      </c>
      <c r="N40" s="3">
        <f ca="1">IFERROR(INDEX(OFFSET(INDIRECT("v_buffer_hist_hoy!$A$1"),1,MATCH("pro_cat_management",INDIRECT("v_buffer_hist_hoy!$1:$1"),0)-1,100000,1),MATCH(CLEAN(TABLATRANSFERENCIA[[#This Row],[CODIGO]]),OFFSET(INDIRECT("v_buffer_hist_hoy!$A$1"),1,MATCH("buh_codigo",INDIRECT("v_buffer_hist_hoy!$1:$1"),0)-1,100000,1),0)),"")</f>
        <v>0</v>
      </c>
      <c r="O40" s="5" t="str">
        <f ca="1">IFERROR(INDEX(OFFSET(INDIRECT("v_buffer_hist_hoy!$A$1"),1,MATCH("buh_estatus",INDIRECT("v_buffer_hist_hoy!$1:$1"),0)-1,100000,1),MATCH(CLEAN(TABLATRANSFERENCIA[[#This Row],[CODIGO]]),OFFSET(INDIRECT("v_buffer_hist_hoy!$A$1"),1,MATCH("buh_codigo",INDIRECT("v_buffer_hist_hoy!$1:$1"),0)-1,100000,1),0)),"")</f>
        <v>0</v>
      </c>
      <c r="P40" s="5">
        <f ca="1">IFERROR(INDEX(OFFSET(INDIRECT("v_buffer_hist_hoy!$A$1"),1,MATCH("buh_ctv",INDIRECT("v_buffer_hist_hoy!$1:$1"),0)-1,100000,1),MATCH(CLEAN(TABLATRANSFERENCIA[[#This Row],[CODIGO]]),OFFSET(INDIRECT("v_buffer_hist_hoy!$A$1"),1,MATCH("buh_codigo",INDIRECT("v_buffer_hist_hoy!$1:$1"),0)-1,100000,1),0)),"")</f>
        <v>571.20000000000005</v>
      </c>
      <c r="Q40" s="5">
        <f ca="1">IFERROR(INDEX(OFFSET(INDIRECT("v_buffer_hist_hoy!$A$1"),1,MATCH("buh_pv",INDIRECT("v_buffer_hist_hoy!$1:$1"),0)-1,100000,1),MATCH(CLEAN(TABLATRANSFERENCIA[[#This Row],[CODIGO]]),OFFSET(INDIRECT("v_buffer_hist_hoy!$A$1"),1,MATCH("buh_codigo",INDIRECT("v_buffer_hist_hoy!$1:$1"),0)-1,100000,1),0)),"")</f>
        <v>1107.47</v>
      </c>
      <c r="R40" s="46">
        <f ca="1">IFERROR(INDEX(OFFSET(INDIRECT("v_buffer_hist_hoy!$A$1"),1,MATCH("buh_roi_pasado",INDIRECT("v_buffer_hist_hoy!$1:$1"),0)-1,100000,1),MATCH(CLEAN(TABLATRANSFERENCIA[[#This Row],[CODIGO]]),OFFSET(INDIRECT("v_buffer_hist_hoy!$A$1"),1,MATCH("buh_codigo",INDIRECT("v_buffer_hist_hoy!$1:$1"),0)-1,100000,1),0)),"")</f>
        <v>0</v>
      </c>
      <c r="S40" s="46">
        <f ca="1">IFERROR(INDEX(OFFSET(INDIRECT("v_buffer_hist_hoy!$A$1"),1,MATCH("buh_roi_proyectado",INDIRECT("v_buffer_hist_hoy!$1:$1"),0)-1,100000,1),MATCH(CLEAN(TABLATRANSFERENCIA[[#This Row],[CODIGO]]),OFFSET(INDIRECT("v_buffer_hist_hoy!$A$1"),1,MATCH("buh_codigo",INDIRECT("v_buffer_hist_hoy!$1:$1"),0)-1,100000,1),0)),"")</f>
        <v>4.0999999999999996</v>
      </c>
      <c r="T40" s="46">
        <f ca="1">IFERROR(INDEX(OFFSET(INDIRECT("v_buffer_hist_hoy!$A$1"),1,MATCH("buh_velocity",INDIRECT("v_buffer_hist_hoy!$1:$1"),0)-1,100000,1),MATCH(CLEAN(TABLATRANSFERENCIA[[#This Row],[CODIGO]]),OFFSET(INDIRECT("v_buffer_hist_hoy!$A$1"),1,MATCH("buh_codigo",INDIRECT("v_buffer_hist_hoy!$1:$1"),0)-1,100000,1),0)),"")</f>
        <v>0</v>
      </c>
      <c r="U40" s="46">
        <f ca="1">IFERROR(INDEX(OFFSET(INDIRECT("v_buffer_hist_hoy!$A$1"),1,MATCH("buh_nivel_servicio",INDIRECT("v_buffer_hist_hoy!$1:$1"),0)-1,100000,1),MATCH(CLEAN(TABLATRANSFERENCIA[[#This Row],[CODIGO]]),OFFSET(INDIRECT("v_buffer_hist_hoy!$A$1"),1,MATCH("buh_codigo",INDIRECT("v_buffer_hist_hoy!$1:$1"),0)-1,100000,1),0)),"")</f>
        <v>1</v>
      </c>
      <c r="V40" s="49" t="str">
        <f ca="1">IFERROR(INDEX(OFFSET(INDIRECT("v_buffer_hist_hoy!$A$1"),1,MATCH("pro_nombre",INDIRECT("v_buffer_hist_hoy!$1:$1"),0)-1,100000,1),MATCH(CLEAN(TABLATRANSFERENCIA[[#This Row],[CODIGO]]),OFFSET(INDIRECT("v_buffer_hist_hoy!$A$1"),1,MATCH("buh_codigo",INDIRECT("v_buffer_hist_hoy!$1:$1"),0)-1,100000,1),0)),"")</f>
        <v>Echo</v>
      </c>
      <c r="W40" s="49" t="str">
        <f ca="1">IFERROR(INDEX(OFFSET(INDIRECT("v_buffer_hist_hoy!$A$1"),1,MATCH("pre_nombre",INDIRECT("v_buffer_hist_hoy!$1:$1"),0)-1,100000,1),MATCH(CLEAN(TABLATRANSFERENCIA[[#This Row],[CODIGO]]),OFFSET(INDIRECT("v_buffer_hist_hoy!$A$1"),1,MATCH("buh_codigo",INDIRECT("v_buffer_hist_hoy!$1:$1"),0)-1,100000,1),0)),"")</f>
        <v>USA</v>
      </c>
      <c r="X40" s="51">
        <f ca="1">IFERROR(INDEX(OFFSET(INDIRECT("v_buffer_hist_hoy!$A$1"),1,MATCH("buh_tiempo_suministro",INDIRECT("v_buffer_hist_hoy!$1:$1"),0)-1,100000,1),MATCH(CLEAN(TABLATRANSFERENCIA[[#This Row],[CODIGO]]),OFFSET(INDIRECT("v_buffer_hist_hoy!$A$1"),1,MATCH("buh_codigo",INDIRECT("v_buffer_hist_hoy!$1:$1"),0)-1,100000,1),0)),"")</f>
        <v>8</v>
      </c>
      <c r="Y40" s="51">
        <f ca="1">IFERROR(INDEX(OFFSET(INDIRECT("v_buffer_hist_hoy!$A$1"),1,MATCH("buh_frecuencia_reposicion",INDIRECT("v_buffer_hist_hoy!$1:$1"),0)-1,100000,1),MATCH(CLEAN(TABLATRANSFERENCIA[[#This Row],[CODIGO]]),OFFSET(INDIRECT("v_buffer_hist_hoy!$A$1"),1,MATCH("buh_codigo",INDIRECT("v_buffer_hist_hoy!$1:$1"),0)-1,100000,1),0)),"")</f>
        <v>3</v>
      </c>
      <c r="Z40" s="6">
        <f ca="1">IFERROR(INDEX(OFFSET(INDIRECT("v_buffer_hist_hoy!$A$1"),1,MATCH("buh_buffer_actual",INDIRECT("v_buffer_hist_hoy!$1:$1"),0)-1,100000,1),MATCH(CLEAN(TABLATRANSFERENCIA[[#This Row],[CODIGO]]),OFFSET(INDIRECT("v_buffer_hist_hoy!$A$1"),1,MATCH("buh_codigo",INDIRECT("v_buffer_hist_hoy!$1:$1"),0)-1,100000,1),0)),"")</f>
        <v>12</v>
      </c>
      <c r="AA40" s="6">
        <f ca="1">IFERROR(INDEX(OFFSET(INDIRECT("v_buffer_hist_hoy!$A$1"),1,MATCH("buh_inventario_proveedor",INDIRECT("v_buffer_hist_hoy!$1:$1"),0)-1,100000,1),MATCH(CLEAN(TABLATRANSFERENCIA[[#This Row],[CODIGO]]),OFFSET(INDIRECT("v_buffer_hist_hoy!$A$1"),1,MATCH("buh_codigo",INDIRECT("v_buffer_hist_hoy!$1:$1"),0)-1,100000,1),0)),"")</f>
        <v>1000000000</v>
      </c>
      <c r="AB40" s="6">
        <f ca="1">IFERROR(INDEX(OFFSET(INDIRECT("v_buffer_hist_hoy!$A$1"),1,MATCH("buh_inventario_fisico",INDIRECT("v_buffer_hist_hoy!$1:$1"),0)-1,100000,1),MATCH(CLEAN(TABLATRANSFERENCIA[[#This Row],[CODIGO]]),OFFSET(INDIRECT("v_buffer_hist_hoy!$A$1"),1,MATCH("buh_codigo",INDIRECT("v_buffer_hist_hoy!$1:$1"),0)-1,100000,1),0)),"")</f>
        <v>4</v>
      </c>
      <c r="AC40" s="4">
        <f ca="1">IFERROR(INDEX(OFFSET(INDIRECT("v_buffer_hist_hoy!$A$1"),1,MATCH("buh_estado_inventario_fisico",INDIRECT("v_buffer_hist_hoy!$1:$1"),0)-1,100000,1),MATCH(CLEAN(TABLATRANSFERENCIA[[#This Row],[CODIGO]]),OFFSET(INDIRECT("v_buffer_hist_hoy!$A$1"),1,MATCH("buh_codigo",INDIRECT("v_buffer_hist_hoy!$1:$1"),0)-1,100000,1),0)),"")</f>
        <v>0.67</v>
      </c>
      <c r="AD40" s="6" t="str">
        <f ca="1">IFERROR(INDEX(OFFSET(INDIRECT("v_buffer_hist_hoy!$A$1"),1,MATCH("buh_color_inventario_fisico",INDIRECT("v_buffer_hist_hoy!$1:$1"),0)-1,100000,1),MATCH(CLEAN(TABLATRANSFERENCIA[[#This Row],[CODIGO]]),OFFSET(INDIRECT("v_buffer_hist_hoy!$A$1"),1,MATCH("buh_codigo",INDIRECT("v_buffer_hist_hoy!$1:$1"),0)-1,100000,1),0)),"")</f>
        <v>R</v>
      </c>
      <c r="AE40" s="6">
        <f ca="1">IFERROR(INDEX(OFFSET(INDIRECT("v_buffer_hist_hoy!$A$1"),1,MATCH("buh_transito",INDIRECT("v_buffer_hist_hoy!$1:$1"),0)-1,100000,1),MATCH(CLEAN(TABLATRANSFERENCIA[[#This Row],[CODIGO]]),OFFSET(INDIRECT("v_buffer_hist_hoy!$A$1"),1,MATCH("buh_codigo",INDIRECT("v_buffer_hist_hoy!$1:$1"),0)-1,100000,1),0)),"")</f>
        <v>6</v>
      </c>
      <c r="AF40" s="6">
        <f ca="1">IFERROR(INDEX(OFFSET(INDIRECT("v_buffer_hist_hoy!$A$1"),1,MATCH("buh_negociacion",INDIRECT("v_buffer_hist_hoy!$1:$1"),0)-1,100000,1),MATCH(CLEAN(TABLATRANSFERENCIA[[#This Row],[CODIGO]]),OFFSET(INDIRECT("v_buffer_hist_hoy!$A$1"),1,MATCH("buh_codigo",INDIRECT("v_buffer_hist_hoy!$1:$1"),0)-1,100000,1),0)),"")</f>
        <v>0</v>
      </c>
      <c r="AG40" s="6">
        <f ca="1">IFERROR(INDEX(OFFSET(INDIRECT("v_buffer_hist_hoy!$A$1"),1,MATCH("buh_produccion",INDIRECT("v_buffer_hist_hoy!$1:$1"),0)-1,100000,1),MATCH(CLEAN(TABLATRANSFERENCIA[[#This Row],[CODIGO]]),OFFSET(INDIRECT("v_buffer_hist_hoy!$A$1"),1,MATCH("buh_codigo",INDIRECT("v_buffer_hist_hoy!$1:$1"),0)-1,100000,1),0)),"")</f>
        <v>0</v>
      </c>
      <c r="AH40" s="6">
        <f ca="1">IFERROR(INDEX(OFFSET(INDIRECT("v_buffer_hist_hoy!$A$1"),1,MATCH("buh_embarcado",INDIRECT("v_buffer_hist_hoy!$1:$1"),0)-1,100000,1),MATCH(CLEAN(TABLATRANSFERENCIA[[#This Row],[CODIGO]]),OFFSET(INDIRECT("v_buffer_hist_hoy!$A$1"),1,MATCH("buh_codigo",INDIRECT("v_buffer_hist_hoy!$1:$1"),0)-1,100000,1),0)),"")</f>
        <v>0</v>
      </c>
      <c r="AI40" s="6">
        <f ca="1">IFERROR(INDEX(OFFSET(INDIRECT("v_buffer_hist_hoy!$A$1"),1,MATCH("buh_comprometido",INDIRECT("v_buffer_hist_hoy!$1:$1"),0)-1,100000,1),MATCH(CLEAN(TABLATRANSFERENCIA[[#This Row],[CODIGO]]),OFFSET(INDIRECT("v_buffer_hist_hoy!$A$1"),1,MATCH("buh_codigo",INDIRECT("v_buffer_hist_hoy!$1:$1"),0)-1,100000,1),0)),"")</f>
        <v>0</v>
      </c>
      <c r="AJ40" s="6">
        <f ca="1">IFERROR(INDEX(OFFSET(INDIRECT("v_buffer_hist_hoy!$A$1"),1,MATCH("buh_backorder",INDIRECT("v_buffer_hist_hoy!$1:$1"),0)-1,100000,1),MATCH(CLEAN(TABLATRANSFERENCIA[[#This Row],[CODIGO]]),OFFSET(INDIRECT("v_buffer_hist_hoy!$A$1"),1,MATCH("buh_codigo",INDIRECT("v_buffer_hist_hoy!$1:$1"),0)-1,100000,1),0)),"")</f>
        <v>21</v>
      </c>
      <c r="AK40" s="6">
        <f ca="1">IFERROR(INDEX(OFFSET(INDIRECT("v_buffer_hist_hoy!$A$1"),1,MATCH("buh_inventario_proyectado",INDIRECT("v_buffer_hist_hoy!$1:$1"),0)-1,100000,1),MATCH(CLEAN(TABLATRANSFERENCIA[[#This Row],[CODIGO]]),OFFSET(INDIRECT("v_buffer_hist_hoy!$A$1"),1,MATCH("buh_codigo",INDIRECT("v_buffer_hist_hoy!$1:$1"),0)-1,100000,1),0)),"")</f>
        <v>31</v>
      </c>
      <c r="AL40" s="4">
        <f ca="1">IFERROR(INDEX(OFFSET(INDIRECT("v_buffer_hist_hoy!$A$1"),1,MATCH("buh_estado_inventario_proyectado",INDIRECT("v_buffer_hist_hoy!$1:$1"),0)-1,100000,1),MATCH(CLEAN(TABLATRANSFERENCIA[[#This Row],[CODIGO]]),OFFSET(INDIRECT("v_buffer_hist_hoy!$A$1"),1,MATCH("buh_codigo",INDIRECT("v_buffer_hist_hoy!$1:$1"),0)-1,100000,1),0)),"")</f>
        <v>-1.58</v>
      </c>
      <c r="AM40" s="6" t="str">
        <f ca="1">IFERROR(INDEX(OFFSET(INDIRECT("v_buffer_hist_hoy!$A$1"),1,MATCH("buh_color_inventario_proyectado",INDIRECT("v_buffer_hist_hoy!$1:$1"),0)-1,100000,1),MATCH(CLEAN(TABLATRANSFERENCIA[[#This Row],[CODIGO]]),OFFSET(INDIRECT("v_buffer_hist_hoy!$A$1"),1,MATCH("buh_codigo",INDIRECT("v_buffer_hist_hoy!$1:$1"),0)-1,100000,1),0)),"")</f>
        <v>L</v>
      </c>
      <c r="AN40" s="6">
        <f ca="1">IFERROR(INDEX(OFFSET(INDIRECT("v_buffer_hist_hoy!$A$1"),1,MATCH("buh_pedido_minimo",INDIRECT("v_buffer_hist_hoy!$1:$1"),0)-1,100000,1),MATCH(CLEAN(TABLATRANSFERENCIA[[#This Row],[CODIGO]]),OFFSET(INDIRECT("v_buffer_hist_hoy!$A$1"),1,MATCH("buh_codigo",INDIRECT("v_buffer_hist_hoy!$1:$1"),0)-1,100000,1),0)),"")</f>
        <v>0</v>
      </c>
      <c r="AO40" s="6">
        <f ca="1">IFERROR(INDEX(OFFSET(INDIRECT("v_buffer_hist_hoy!$A$1"),1,MATCH("buh_pedido_minimo_grupo",INDIRECT("v_buffer_hist_hoy!$1:$1"),0)-1,100000,1),MATCH(CLEAN(TABLATRANSFERENCIA[[#This Row],[CODIGO]]),OFFSET(INDIRECT("v_buffer_hist_hoy!$A$1"),1,MATCH("buh_codigo",INDIRECT("v_buffer_hist_hoy!$1:$1"),0)-1,100000,1),0)),"")</f>
        <v>0</v>
      </c>
      <c r="AP40" s="6">
        <f ca="1">IFERROR(INDEX(OFFSET(INDIRECT("v_buffer_hist_hoy!$A$1"),1,MATCH("buh_unidad_empaque",INDIRECT("v_buffer_hist_hoy!$1:$1"),0)-1,100000,1),MATCH(CLEAN(TABLATRANSFERENCIA[[#This Row],[CODIGO]]),OFFSET(INDIRECT("v_buffer_hist_hoy!$A$1"),1,MATCH("buh_codigo",INDIRECT("v_buffer_hist_hoy!$1:$1"),0)-1,100000,1),0)),"")</f>
        <v>0</v>
      </c>
      <c r="AQ40" s="6">
        <f ca="1">IFERROR(INDEX(OFFSET(INDIRECT("v_buffer_hist_hoy!$A$1"),1,MATCH("buh_pedido_promedio",INDIRECT("v_buffer_hist_hoy!$1:$1"),0)-1,100000,1),MATCH(CLEAN(TABLATRANSFERENCIA[[#This Row],[CODIGO]]),OFFSET(INDIRECT("v_buffer_hist_hoy!$A$1"),1,MATCH("buh_codigo",INDIRECT("v_buffer_hist_hoy!$1:$1"),0)-1,100000,1),0)),"")</f>
        <v>3</v>
      </c>
      <c r="AR40" s="6">
        <f ca="1">IFERROR(INDEX(OFFSET(INDIRECT("v_buffer_hist_hoy!$A$1"),1,MATCH("buh_cobertura_buffer",INDIRECT("v_buffer_hist_hoy!$1:$1"),0)-1,100000,1),MATCH(CLEAN(TABLATRANSFERENCIA[[#This Row],[CODIGO]]),OFFSET(INDIRECT("v_buffer_hist_hoy!$A$1"),1,MATCH("buh_codigo",INDIRECT("v_buffer_hist_hoy!$1:$1"),0)-1,100000,1),0)),"")</f>
        <v>0</v>
      </c>
      <c r="AS40" s="6">
        <f ca="1">IFERROR(INDEX(OFFSET(INDIRECT("v_buffer_hist_hoy!$A$1"),1,MATCH("buh_cobertura_inventario_proyectado",INDIRECT("v_buffer_hist_hoy!$1:$1"),0)-1,100000,1),MATCH(CLEAN(TABLATRANSFERENCIA[[#This Row],[CODIGO]]),OFFSET(INDIRECT("v_buffer_hist_hoy!$A$1"),1,MATCH("buh_codigo",INDIRECT("v_buffer_hist_hoy!$1:$1"),0)-1,100000,1),0)),"")</f>
        <v>0</v>
      </c>
      <c r="AT40" s="6">
        <f ca="1">IFERROR(INDEX(OFFSET(INDIRECT("v_buffer_hist_hoy!$A$1"),1,MATCH("buh_cobertura_pedido_minimo",INDIRECT("v_buffer_hist_hoy!$1:$1"),0)-1,100000,1),MATCH(CLEAN(TABLATRANSFERENCIA[[#This Row],[CODIGO]]),OFFSET(INDIRECT("v_buffer_hist_hoy!$A$1"),1,MATCH("buh_codigo",INDIRECT("v_buffer_hist_hoy!$1:$1"),0)-1,100000,1),0)),"")</f>
        <v>0</v>
      </c>
      <c r="AU40" s="6">
        <f ca="1">IFERROR(INDEX(OFFSET(INDIRECT("v_buffer_hist_hoy!$A$1"),1,MATCH("buh_dias_desabastecimiento",INDIRECT("v_buffer_hist_hoy!$1:$1"),0)-1,100000,1),MATCH(CLEAN(TABLATRANSFERENCIA[[#This Row],[CODIGO]]),OFFSET(INDIRECT("v_buffer_hist_hoy!$A$1"),1,MATCH("buh_codigo",INDIRECT("v_buffer_hist_hoy!$1:$1"),0)-1,100000,1),0)),"")</f>
        <v>21</v>
      </c>
      <c r="AV40" s="6">
        <f t="array" ref="AV40">IFERROR(INDEX(Datos_Consumo[CANTIDAD],MATCH(TABLATRANSFERENCIA[[#This Row],[CODIGO]]&amp;TABLATRANSFERENCIA[[#Headers],[Columna1]],Datos_Consumo[CODIGO]&amp;Datos_Consumo[FECHA_FORMATO],0)),0)</f>
        <v>0</v>
      </c>
      <c r="AW40" s="6">
        <f t="array" ref="AW40">IFERROR(INDEX(Datos_Consumo[CANTIDAD],MATCH(TABLATRANSFERENCIA[[#This Row],[CODIGO]]&amp;TABLATRANSFERENCIA[[#Headers],[Columna2]],Datos_Consumo[CODIGO]&amp;Datos_Consumo[FECHA_FORMATO],0)),0)</f>
        <v>0</v>
      </c>
      <c r="AX40" s="6">
        <f t="array" ref="AX40">IFERROR(INDEX(Datos_Consumo[CANTIDAD],MATCH(TABLATRANSFERENCIA[[#This Row],[CODIGO]]&amp;TABLATRANSFERENCIA[[#Headers],[Columna3]],Datos_Consumo[CODIGO]&amp;Datos_Consumo[FECHA_FORMATO],0)),0)</f>
        <v>0</v>
      </c>
      <c r="AY40" s="6">
        <f t="array" ref="AY40">IFERROR(INDEX(Datos_Consumo[CANTIDAD],MATCH(TABLATRANSFERENCIA[[#This Row],[CODIGO]]&amp;TABLATRANSFERENCIA[[#Headers],[Columna4]],Datos_Consumo[CODIGO]&amp;Datos_Consumo[FECHA_FORMATO],0)),0)</f>
        <v>0</v>
      </c>
      <c r="AZ40" s="6">
        <f t="array" ref="AZ40">IFERROR(INDEX(Datos_Consumo[CANTIDAD],MATCH(TABLATRANSFERENCIA[[#This Row],[CODIGO]]&amp;TABLATRANSFERENCIA[[#Headers],[Columna5]],Datos_Consumo[CODIGO]&amp;Datos_Consumo[FECHA_FORMATO],0)),0)</f>
        <v>0</v>
      </c>
      <c r="BA40" s="6">
        <f t="array" ref="BA40">IFERROR(INDEX(Datos_Consumo[CANTIDAD],MATCH(TABLATRANSFERENCIA[[#This Row],[CODIGO]]&amp;TABLATRANSFERENCIA[[#Headers],[Columna6]],Datos_Consumo[CODIGO]&amp;Datos_Consumo[FECHA_FORMATO],0)),0)</f>
        <v>0</v>
      </c>
      <c r="BB40" s="56">
        <f ca="1">IFERROR(INDEX(OFFSET(INDIRECT("v_buffer_hist_hoy!$A$1"),1,MATCH("buh_ultima_transferencia_ini",INDIRECT("v_buffer_hist_hoy!$1:$1"),0)-1,100000,1),MATCH(CLEAN(TABLATRANSFERENCIA[[#This Row],[CODIGO]]),OFFSET(INDIRECT("v_buffer_hist_hoy!$A$1"),1,MATCH("buh_codigo",INDIRECT("v_buffer_hist_hoy!$1:$1"),0)-1,100000,1),0)),"")</f>
        <v>0</v>
      </c>
      <c r="BC40" s="56">
        <f ca="1">IFERROR(INDEX(OFFSET(INDIRECT("v_buffer_hist_hoy!$A$1"),1,MATCH("buh_ultima_transferencia_fin",INDIRECT("v_buffer_hist_hoy!$1:$1"),0)-1,100000,1),MATCH(CLEAN(TABLATRANSFERENCIA[[#This Row],[CODIGO]]),OFFSET(INDIRECT("v_buffer_hist_hoy!$A$1"),1,MATCH("buh_codigo",INDIRECT("v_buffer_hist_hoy!$1:$1"),0)-1,100000,1),0)),"")</f>
        <v>0</v>
      </c>
      <c r="BD40" s="50" t="s">
        <v>7741</v>
      </c>
      <c r="BE40" s="55"/>
      <c r="BF40" s="51"/>
      <c r="BG40"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0" s="51"/>
      <c r="BM40" s="46">
        <f ca="1">IFERROR(TABLATRANSFERENCIA[[#This Row],[REQUERIM]]/TABLATRANSFERENCIA[[#This Row],[PEDIDO PROMEDIO]],0)</f>
        <v>6.666666666666667</v>
      </c>
      <c r="BN40" s="51"/>
      <c r="BO40" s="59"/>
      <c r="BP40" s="3" t="str">
        <f>IF(TABLATRANSFERENCIA[[#This Row],[RECIBIDO]]&lt;&gt;"",0,IF(TABLATRANSFERENCIA[[#This Row],[DESPACHO]]&lt;&gt;"",TABLATRANSFERENCIA[[#This Row],[DESPACHO]],TABLATRANSFERENCIA[[#This Row],[REQUERIM]]))</f>
        <v>20</v>
      </c>
      <c r="BQ40" s="50"/>
      <c r="BR40" s="50"/>
      <c r="BS40" s="50" t="str">
        <f t="shared" si="0"/>
        <v>N</v>
      </c>
      <c r="BT40" s="51">
        <f t="array" aca="1" ref="BT40" ca="1">IF(SUM(--(TABLATRANSFERENCIA[[#This Row],[CODIGO GENERICO]]=TABLATRANSFERENCIA[CODIGO GENERICO])*TABLATRANSFERENCIA[REQUERIM])&lt;TABLATRANSFERENCIA[[#This Row],[PEDIDO MIN GRUPO]],1,0)</f>
        <v>0</v>
      </c>
      <c r="BU4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0" s="51">
        <f ca="1">IFERROR(INDEX(OFFSET(INDIRECT("v_buffer_hist_hoy!$A$1"),1,MATCH("buh_zona_amarilla",INDIRECT("v_buffer_hist_hoy!$1:$1"),0)-1,100000,1),MATCH(CLEAN(TABLATRANSFERENCIA[[#This Row],[CODIGO]]),OFFSET(INDIRECT("v_buffer_hist_hoy!$A$1"),1,MATCH("buh_codigo",INDIRECT("v_buffer_hist_hoy!$1:$1"),0)-1,100000,1),0)),"")</f>
        <v>8</v>
      </c>
      <c r="BW40" s="51">
        <f ca="1">IFERROR(INDEX(OFFSET(INDIRECT("v_buffer_hist_hoy!$A$1"),1,MATCH("buh_zona_roja",INDIRECT("v_buffer_hist_hoy!$1:$1"),0)-1,100000,1),MATCH(CLEAN(TABLATRANSFERENCIA[[#This Row],[CODIGO]]),OFFSET(INDIRECT("v_buffer_hist_hoy!$A$1"),1,MATCH("buh_codigo",INDIRECT("v_buffer_hist_hoy!$1:$1"),0)-1,100000,1),0)),"")</f>
        <v>4</v>
      </c>
    </row>
    <row r="41" spans="1:75" hidden="1" x14ac:dyDescent="0.25">
      <c r="A41" s="54" t="s">
        <v>1518</v>
      </c>
      <c r="B41" s="3" t="str">
        <f ca="1">IFERROR(INDEX(OFFSET(INDIRECT("v_buffer_hist_hoy!$A$1"),1,MATCH("pro_descripcion",INDIRECT("v_buffer_hist_hoy!$1:$1"),0)-1,100000,1),MATCH(CLEAN(TABLATRANSFERENCIA[[#This Row],[CODIGO]]),OFFSET(INDIRECT("v_buffer_hist_hoy!$A$1"),1,MATCH("buh_codigo",INDIRECT("v_buffer_hist_hoy!$1:$1"),0)-1,100000,1),0)),"")</f>
        <v>ANILLO PISTON B450</v>
      </c>
      <c r="C41" s="3" t="str">
        <f ca="1">IFERROR(INDEX(OFFSET(INDIRECT("v_buffer_hist_hoy!$A$1"),1,MATCH("buh_codigo_generico",INDIRECT("v_buffer_hist_hoy!$1:$1"),0)-1,100000,1),MATCH(CLEAN(TABLATRANSFERENCIA[[#This Row],[CODIGO]]),OFFSET(INDIRECT("v_buffer_hist_hoy!$A$1"),1,MATCH("buh_codigo",INDIRECT("v_buffer_hist_hoy!$1:$1"),0)-1,100000,1),0)),"")</f>
        <v>0</v>
      </c>
      <c r="D41" s="3" t="str">
        <f ca="1">IFERROR(INDEX(OFFSET(INDIRECT("v_buffer_hist_hoy!$A$1"),1,MATCH("buh_codigo_vinculado",INDIRECT("v_buffer_hist_hoy!$1:$1"),0)-1,100000,1),MATCH(CLEAN(TABLATRANSFERENCIA[[#This Row],[CODIGO]]),OFFSET(INDIRECT("v_buffer_hist_hoy!$A$1"),1,MATCH("buh_codigo",INDIRECT("v_buffer_hist_hoy!$1:$1"),0)-1,100000,1),0)),"")</f>
        <v>EC-A101000360</v>
      </c>
      <c r="E41" s="3" t="str">
        <f ca="1">IFERROR(INDEX(OFFSET(INDIRECT("v_buffer_hist_hoy!$A$1"),1,MATCH("pro_linea",INDIRECT("v_buffer_hist_hoy!$1:$1"),0)-1,100000,1),MATCH(CLEAN(TABLATRANSFERENCIA[[#This Row],[CODIGO]]),OFFSET(INDIRECT("v_buffer_hist_hoy!$A$1"),1,MATCH("buh_codigo",INDIRECT("v_buffer_hist_hoy!$1:$1"),0)-1,100000,1),0)),"")</f>
        <v>AGROFORESTAL</v>
      </c>
      <c r="F41" s="3">
        <f ca="1">IFERROR(INDEX(OFFSET(INDIRECT("v_buffer_hist_hoy!$A$1"),1,MATCH("pro_sublinea",INDIRECT("v_buffer_hist_hoy!$1:$1"),0)-1,100000,1),MATCH(CLEAN(TABLATRANSFERENCIA[[#This Row],[CODIGO]]),OFFSET(INDIRECT("v_buffer_hist_hoy!$A$1"),1,MATCH("buh_codigo",INDIRECT("v_buffer_hist_hoy!$1:$1"),0)-1,100000,1),0)),"")</f>
        <v>0</v>
      </c>
      <c r="G41" s="3" t="str">
        <f ca="1">IFERROR(INDEX(OFFSET(INDIRECT("v_buffer_hist_hoy!$A$1"),1,MATCH("pro_grupo",INDIRECT("v_buffer_hist_hoy!$1:$1"),0)-1,100000,1),MATCH(CLEAN(TABLATRANSFERENCIA[[#This Row],[CODIGO]]),OFFSET(INDIRECT("v_buffer_hist_hoy!$A$1"),1,MATCH("buh_codigo",INDIRECT("v_buffer_hist_hoy!$1:$1"),0)-1,100000,1),0)),"")</f>
        <v>REPUESTOS DESMALEZADORAS</v>
      </c>
      <c r="H41" s="3">
        <f ca="1">IFERROR(INDEX(OFFSET(INDIRECT("v_buffer_hist_hoy!$A$1"),1,MATCH("pro_familia",INDIRECT("v_buffer_hist_hoy!$1:$1"),0)-1,100000,1),MATCH(CLEAN(TABLATRANSFERENCIA[[#This Row],[CODIGO]]),OFFSET(INDIRECT("v_buffer_hist_hoy!$A$1"),1,MATCH("buh_codigo",INDIRECT("v_buffer_hist_hoy!$1:$1"),0)-1,100000,1),0)),"")</f>
        <v>0</v>
      </c>
      <c r="I41" s="3">
        <f ca="1">IFERROR(INDEX(OFFSET(INDIRECT("v_buffer_hist_hoy!$A$1"),1,MATCH("pro_subfamilia",INDIRECT("v_buffer_hist_hoy!$1:$1"),0)-1,100000,1),MATCH(CLEAN(TABLATRANSFERENCIA[[#This Row],[CODIGO]]),OFFSET(INDIRECT("v_buffer_hist_hoy!$A$1"),1,MATCH("buh_codigo",INDIRECT("v_buffer_hist_hoy!$1:$1"),0)-1,100000,1),0)),"")</f>
        <v>0</v>
      </c>
      <c r="J4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1" s="3">
        <f ca="1">IFERROR(INDEX(OFFSET(INDIRECT("v_buffer_hist_hoy!$A$1"),1,MATCH("pro_tipo",INDIRECT("v_buffer_hist_hoy!$1:$1"),0)-1,100000,1),MATCH(CLEAN(TABLATRANSFERENCIA[[#This Row],[CODIGO]]),OFFSET(INDIRECT("v_buffer_hist_hoy!$A$1"),1,MATCH("buh_codigo",INDIRECT("v_buffer_hist_hoy!$1:$1"),0)-1,100000,1),0)),"")</f>
        <v>0</v>
      </c>
      <c r="L41" s="3" t="str">
        <f ca="1">IFERROR(INDEX(OFFSET(INDIRECT("v_buffer_hist_hoy!$A$1"),1,MATCH("pro_marca",INDIRECT("v_buffer_hist_hoy!$1:$1"),0)-1,100000,1),MATCH(CLEAN(TABLATRANSFERENCIA[[#This Row],[CODIGO]]),OFFSET(INDIRECT("v_buffer_hist_hoy!$A$1"),1,MATCH("buh_codigo",INDIRECT("v_buffer_hist_hoy!$1:$1"),0)-1,100000,1),0)),"")</f>
        <v>SHINDAIWA</v>
      </c>
      <c r="M41" s="3">
        <f ca="1">IFERROR(INDEX(OFFSET(INDIRECT("v_buffer_hist_hoy!$A$1"),1,MATCH("pro_modelo",INDIRECT("v_buffer_hist_hoy!$1:$1"),0)-1,100000,1),MATCH(CLEAN(TABLATRANSFERENCIA[[#This Row],[CODIGO]]),OFFSET(INDIRECT("v_buffer_hist_hoy!$A$1"),1,MATCH("buh_codigo",INDIRECT("v_buffer_hist_hoy!$1:$1"),0)-1,100000,1),0)),"")</f>
        <v>0</v>
      </c>
      <c r="N41" s="3">
        <f ca="1">IFERROR(INDEX(OFFSET(INDIRECT("v_buffer_hist_hoy!$A$1"),1,MATCH("pro_cat_management",INDIRECT("v_buffer_hist_hoy!$1:$1"),0)-1,100000,1),MATCH(CLEAN(TABLATRANSFERENCIA[[#This Row],[CODIGO]]),OFFSET(INDIRECT("v_buffer_hist_hoy!$A$1"),1,MATCH("buh_codigo",INDIRECT("v_buffer_hist_hoy!$1:$1"),0)-1,100000,1),0)),"")</f>
        <v>0</v>
      </c>
      <c r="O41" s="5" t="str">
        <f ca="1">IFERROR(INDEX(OFFSET(INDIRECT("v_buffer_hist_hoy!$A$1"),1,MATCH("buh_estatus",INDIRECT("v_buffer_hist_hoy!$1:$1"),0)-1,100000,1),MATCH(CLEAN(TABLATRANSFERENCIA[[#This Row],[CODIGO]]),OFFSET(INDIRECT("v_buffer_hist_hoy!$A$1"),1,MATCH("buh_codigo",INDIRECT("v_buffer_hist_hoy!$1:$1"),0)-1,100000,1),0)),"")</f>
        <v>0</v>
      </c>
      <c r="P41" s="5">
        <f ca="1">IFERROR(INDEX(OFFSET(INDIRECT("v_buffer_hist_hoy!$A$1"),1,MATCH("buh_ctv",INDIRECT("v_buffer_hist_hoy!$1:$1"),0)-1,100000,1),MATCH(CLEAN(TABLATRANSFERENCIA[[#This Row],[CODIGO]]),OFFSET(INDIRECT("v_buffer_hist_hoy!$A$1"),1,MATCH("buh_codigo",INDIRECT("v_buffer_hist_hoy!$1:$1"),0)-1,100000,1),0)),"")</f>
        <v>2.0499999999999998</v>
      </c>
      <c r="Q41" s="5">
        <f ca="1">IFERROR(INDEX(OFFSET(INDIRECT("v_buffer_hist_hoy!$A$1"),1,MATCH("buh_pv",INDIRECT("v_buffer_hist_hoy!$1:$1"),0)-1,100000,1),MATCH(CLEAN(TABLATRANSFERENCIA[[#This Row],[CODIGO]]),OFFSET(INDIRECT("v_buffer_hist_hoy!$A$1"),1,MATCH("buh_codigo",INDIRECT("v_buffer_hist_hoy!$1:$1"),0)-1,100000,1),0)),"")</f>
        <v>8.7100000000000009</v>
      </c>
      <c r="R41" s="46">
        <f ca="1">IFERROR(INDEX(OFFSET(INDIRECT("v_buffer_hist_hoy!$A$1"),1,MATCH("buh_roi_pasado",INDIRECT("v_buffer_hist_hoy!$1:$1"),0)-1,100000,1),MATCH(CLEAN(TABLATRANSFERENCIA[[#This Row],[CODIGO]]),OFFSET(INDIRECT("v_buffer_hist_hoy!$A$1"),1,MATCH("buh_codigo",INDIRECT("v_buffer_hist_hoy!$1:$1"),0)-1,100000,1),0)),"")</f>
        <v>0</v>
      </c>
      <c r="S41" s="46">
        <f ca="1">IFERROR(INDEX(OFFSET(INDIRECT("v_buffer_hist_hoy!$A$1"),1,MATCH("buh_roi_proyectado",INDIRECT("v_buffer_hist_hoy!$1:$1"),0)-1,100000,1),MATCH(CLEAN(TABLATRANSFERENCIA[[#This Row],[CODIGO]]),OFFSET(INDIRECT("v_buffer_hist_hoy!$A$1"),1,MATCH("buh_codigo",INDIRECT("v_buffer_hist_hoy!$1:$1"),0)-1,100000,1),0)),"")</f>
        <v>14.18</v>
      </c>
      <c r="T41" s="46">
        <f ca="1">IFERROR(INDEX(OFFSET(INDIRECT("v_buffer_hist_hoy!$A$1"),1,MATCH("buh_velocity",INDIRECT("v_buffer_hist_hoy!$1:$1"),0)-1,100000,1),MATCH(CLEAN(TABLATRANSFERENCIA[[#This Row],[CODIGO]]),OFFSET(INDIRECT("v_buffer_hist_hoy!$A$1"),1,MATCH("buh_codigo",INDIRECT("v_buffer_hist_hoy!$1:$1"),0)-1,100000,1),0)),"")</f>
        <v>0</v>
      </c>
      <c r="U41" s="46">
        <f ca="1">IFERROR(INDEX(OFFSET(INDIRECT("v_buffer_hist_hoy!$A$1"),1,MATCH("buh_nivel_servicio",INDIRECT("v_buffer_hist_hoy!$1:$1"),0)-1,100000,1),MATCH(CLEAN(TABLATRANSFERENCIA[[#This Row],[CODIGO]]),OFFSET(INDIRECT("v_buffer_hist_hoy!$A$1"),1,MATCH("buh_codigo",INDIRECT("v_buffer_hist_hoy!$1:$1"),0)-1,100000,1),0)),"")</f>
        <v>1</v>
      </c>
      <c r="V41" s="49" t="str">
        <f ca="1">IFERROR(INDEX(OFFSET(INDIRECT("v_buffer_hist_hoy!$A$1"),1,MATCH("pro_nombre",INDIRECT("v_buffer_hist_hoy!$1:$1"),0)-1,100000,1),MATCH(CLEAN(TABLATRANSFERENCIA[[#This Row],[CODIGO]]),OFFSET(INDIRECT("v_buffer_hist_hoy!$A$1"),1,MATCH("buh_codigo",INDIRECT("v_buffer_hist_hoy!$1:$1"),0)-1,100000,1),0)),"")</f>
        <v>Echo</v>
      </c>
      <c r="W41" s="49" t="str">
        <f ca="1">IFERROR(INDEX(OFFSET(INDIRECT("v_buffer_hist_hoy!$A$1"),1,MATCH("pre_nombre",INDIRECT("v_buffer_hist_hoy!$1:$1"),0)-1,100000,1),MATCH(CLEAN(TABLATRANSFERENCIA[[#This Row],[CODIGO]]),OFFSET(INDIRECT("v_buffer_hist_hoy!$A$1"),1,MATCH("buh_codigo",INDIRECT("v_buffer_hist_hoy!$1:$1"),0)-1,100000,1),0)),"")</f>
        <v>USA</v>
      </c>
      <c r="X41" s="51">
        <f ca="1">IFERROR(INDEX(OFFSET(INDIRECT("v_buffer_hist_hoy!$A$1"),1,MATCH("buh_tiempo_suministro",INDIRECT("v_buffer_hist_hoy!$1:$1"),0)-1,100000,1),MATCH(CLEAN(TABLATRANSFERENCIA[[#This Row],[CODIGO]]),OFFSET(INDIRECT("v_buffer_hist_hoy!$A$1"),1,MATCH("buh_codigo",INDIRECT("v_buffer_hist_hoy!$1:$1"),0)-1,100000,1),0)),"")</f>
        <v>8</v>
      </c>
      <c r="Y41" s="51">
        <f ca="1">IFERROR(INDEX(OFFSET(INDIRECT("v_buffer_hist_hoy!$A$1"),1,MATCH("buh_frecuencia_reposicion",INDIRECT("v_buffer_hist_hoy!$1:$1"),0)-1,100000,1),MATCH(CLEAN(TABLATRANSFERENCIA[[#This Row],[CODIGO]]),OFFSET(INDIRECT("v_buffer_hist_hoy!$A$1"),1,MATCH("buh_codigo",INDIRECT("v_buffer_hist_hoy!$1:$1"),0)-1,100000,1),0)),"")</f>
        <v>3</v>
      </c>
      <c r="Z41" s="6">
        <f ca="1">IFERROR(INDEX(OFFSET(INDIRECT("v_buffer_hist_hoy!$A$1"),1,MATCH("buh_buffer_actual",INDIRECT("v_buffer_hist_hoy!$1:$1"),0)-1,100000,1),MATCH(CLEAN(TABLATRANSFERENCIA[[#This Row],[CODIGO]]),OFFSET(INDIRECT("v_buffer_hist_hoy!$A$1"),1,MATCH("buh_codigo",INDIRECT("v_buffer_hist_hoy!$1:$1"),0)-1,100000,1),0)),"")</f>
        <v>333</v>
      </c>
      <c r="AA41" s="6">
        <f ca="1">IFERROR(INDEX(OFFSET(INDIRECT("v_buffer_hist_hoy!$A$1"),1,MATCH("buh_inventario_proveedor",INDIRECT("v_buffer_hist_hoy!$1:$1"),0)-1,100000,1),MATCH(CLEAN(TABLATRANSFERENCIA[[#This Row],[CODIGO]]),OFFSET(INDIRECT("v_buffer_hist_hoy!$A$1"),1,MATCH("buh_codigo",INDIRECT("v_buffer_hist_hoy!$1:$1"),0)-1,100000,1),0)),"")</f>
        <v>1000000000</v>
      </c>
      <c r="AB41" s="6">
        <f ca="1">IFERROR(INDEX(OFFSET(INDIRECT("v_buffer_hist_hoy!$A$1"),1,MATCH("buh_inventario_fisico",INDIRECT("v_buffer_hist_hoy!$1:$1"),0)-1,100000,1),MATCH(CLEAN(TABLATRANSFERENCIA[[#This Row],[CODIGO]]),OFFSET(INDIRECT("v_buffer_hist_hoy!$A$1"),1,MATCH("buh_codigo",INDIRECT("v_buffer_hist_hoy!$1:$1"),0)-1,100000,1),0)),"")</f>
        <v>19</v>
      </c>
      <c r="AC41" s="4">
        <f ca="1">IFERROR(INDEX(OFFSET(INDIRECT("v_buffer_hist_hoy!$A$1"),1,MATCH("buh_estado_inventario_fisico",INDIRECT("v_buffer_hist_hoy!$1:$1"),0)-1,100000,1),MATCH(CLEAN(TABLATRANSFERENCIA[[#This Row],[CODIGO]]),OFFSET(INDIRECT("v_buffer_hist_hoy!$A$1"),1,MATCH("buh_codigo",INDIRECT("v_buffer_hist_hoy!$1:$1"),0)-1,100000,1),0)),"")</f>
        <v>0.94</v>
      </c>
      <c r="AD41" s="6" t="str">
        <f ca="1">IFERROR(INDEX(OFFSET(INDIRECT("v_buffer_hist_hoy!$A$1"),1,MATCH("buh_color_inventario_fisico",INDIRECT("v_buffer_hist_hoy!$1:$1"),0)-1,100000,1),MATCH(CLEAN(TABLATRANSFERENCIA[[#This Row],[CODIGO]]),OFFSET(INDIRECT("v_buffer_hist_hoy!$A$1"),1,MATCH("buh_codigo",INDIRECT("v_buffer_hist_hoy!$1:$1"),0)-1,100000,1),0)),"")</f>
        <v>R</v>
      </c>
      <c r="AE41" s="6">
        <f ca="1">IFERROR(INDEX(OFFSET(INDIRECT("v_buffer_hist_hoy!$A$1"),1,MATCH("buh_transito",INDIRECT("v_buffer_hist_hoy!$1:$1"),0)-1,100000,1),MATCH(CLEAN(TABLATRANSFERENCIA[[#This Row],[CODIGO]]),OFFSET(INDIRECT("v_buffer_hist_hoy!$A$1"),1,MATCH("buh_codigo",INDIRECT("v_buffer_hist_hoy!$1:$1"),0)-1,100000,1),0)),"")</f>
        <v>53</v>
      </c>
      <c r="AF41" s="6">
        <f ca="1">IFERROR(INDEX(OFFSET(INDIRECT("v_buffer_hist_hoy!$A$1"),1,MATCH("buh_negociacion",INDIRECT("v_buffer_hist_hoy!$1:$1"),0)-1,100000,1),MATCH(CLEAN(TABLATRANSFERENCIA[[#This Row],[CODIGO]]),OFFSET(INDIRECT("v_buffer_hist_hoy!$A$1"),1,MATCH("buh_codigo",INDIRECT("v_buffer_hist_hoy!$1:$1"),0)-1,100000,1),0)),"")</f>
        <v>0</v>
      </c>
      <c r="AG41" s="6">
        <f ca="1">IFERROR(INDEX(OFFSET(INDIRECT("v_buffer_hist_hoy!$A$1"),1,MATCH("buh_produccion",INDIRECT("v_buffer_hist_hoy!$1:$1"),0)-1,100000,1),MATCH(CLEAN(TABLATRANSFERENCIA[[#This Row],[CODIGO]]),OFFSET(INDIRECT("v_buffer_hist_hoy!$A$1"),1,MATCH("buh_codigo",INDIRECT("v_buffer_hist_hoy!$1:$1"),0)-1,100000,1),0)),"")</f>
        <v>0</v>
      </c>
      <c r="AH41" s="6">
        <f ca="1">IFERROR(INDEX(OFFSET(INDIRECT("v_buffer_hist_hoy!$A$1"),1,MATCH("buh_embarcado",INDIRECT("v_buffer_hist_hoy!$1:$1"),0)-1,100000,1),MATCH(CLEAN(TABLATRANSFERENCIA[[#This Row],[CODIGO]]),OFFSET(INDIRECT("v_buffer_hist_hoy!$A$1"),1,MATCH("buh_codigo",INDIRECT("v_buffer_hist_hoy!$1:$1"),0)-1,100000,1),0)),"")</f>
        <v>0</v>
      </c>
      <c r="AI41" s="6">
        <f ca="1">IFERROR(INDEX(OFFSET(INDIRECT("v_buffer_hist_hoy!$A$1"),1,MATCH("buh_comprometido",INDIRECT("v_buffer_hist_hoy!$1:$1"),0)-1,100000,1),MATCH(CLEAN(TABLATRANSFERENCIA[[#This Row],[CODIGO]]),OFFSET(INDIRECT("v_buffer_hist_hoy!$A$1"),1,MATCH("buh_codigo",INDIRECT("v_buffer_hist_hoy!$1:$1"),0)-1,100000,1),0)),"")</f>
        <v>0</v>
      </c>
      <c r="AJ41" s="6">
        <f ca="1">IFERROR(INDEX(OFFSET(INDIRECT("v_buffer_hist_hoy!$A$1"),1,MATCH("buh_backorder",INDIRECT("v_buffer_hist_hoy!$1:$1"),0)-1,100000,1),MATCH(CLEAN(TABLATRANSFERENCIA[[#This Row],[CODIGO]]),OFFSET(INDIRECT("v_buffer_hist_hoy!$A$1"),1,MATCH("buh_codigo",INDIRECT("v_buffer_hist_hoy!$1:$1"),0)-1,100000,1),0)),"")</f>
        <v>45</v>
      </c>
      <c r="AK41" s="6">
        <f ca="1">IFERROR(INDEX(OFFSET(INDIRECT("v_buffer_hist_hoy!$A$1"),1,MATCH("buh_inventario_proyectado",INDIRECT("v_buffer_hist_hoy!$1:$1"),0)-1,100000,1),MATCH(CLEAN(TABLATRANSFERENCIA[[#This Row],[CODIGO]]),OFFSET(INDIRECT("v_buffer_hist_hoy!$A$1"),1,MATCH("buh_codigo",INDIRECT("v_buffer_hist_hoy!$1:$1"),0)-1,100000,1),0)),"")</f>
        <v>117</v>
      </c>
      <c r="AL41" s="4">
        <f ca="1">IFERROR(INDEX(OFFSET(INDIRECT("v_buffer_hist_hoy!$A$1"),1,MATCH("buh_estado_inventario_proyectado",INDIRECT("v_buffer_hist_hoy!$1:$1"),0)-1,100000,1),MATCH(CLEAN(TABLATRANSFERENCIA[[#This Row],[CODIGO]]),OFFSET(INDIRECT("v_buffer_hist_hoy!$A$1"),1,MATCH("buh_codigo",INDIRECT("v_buffer_hist_hoy!$1:$1"),0)-1,100000,1),0)),"")</f>
        <v>0.65</v>
      </c>
      <c r="AM41" s="6" t="str">
        <f ca="1">IFERROR(INDEX(OFFSET(INDIRECT("v_buffer_hist_hoy!$A$1"),1,MATCH("buh_color_inventario_proyectado",INDIRECT("v_buffer_hist_hoy!$1:$1"),0)-1,100000,1),MATCH(CLEAN(TABLATRANSFERENCIA[[#This Row],[CODIGO]]),OFFSET(INDIRECT("v_buffer_hist_hoy!$A$1"),1,MATCH("buh_codigo",INDIRECT("v_buffer_hist_hoy!$1:$1"),0)-1,100000,1),0)),"")</f>
        <v>A</v>
      </c>
      <c r="AN41" s="6">
        <f ca="1">IFERROR(INDEX(OFFSET(INDIRECT("v_buffer_hist_hoy!$A$1"),1,MATCH("buh_pedido_minimo",INDIRECT("v_buffer_hist_hoy!$1:$1"),0)-1,100000,1),MATCH(CLEAN(TABLATRANSFERENCIA[[#This Row],[CODIGO]]),OFFSET(INDIRECT("v_buffer_hist_hoy!$A$1"),1,MATCH("buh_codigo",INDIRECT("v_buffer_hist_hoy!$1:$1"),0)-1,100000,1),0)),"")</f>
        <v>0</v>
      </c>
      <c r="AO41" s="6">
        <f ca="1">IFERROR(INDEX(OFFSET(INDIRECT("v_buffer_hist_hoy!$A$1"),1,MATCH("buh_pedido_minimo_grupo",INDIRECT("v_buffer_hist_hoy!$1:$1"),0)-1,100000,1),MATCH(CLEAN(TABLATRANSFERENCIA[[#This Row],[CODIGO]]),OFFSET(INDIRECT("v_buffer_hist_hoy!$A$1"),1,MATCH("buh_codigo",INDIRECT("v_buffer_hist_hoy!$1:$1"),0)-1,100000,1),0)),"")</f>
        <v>0</v>
      </c>
      <c r="AP41" s="6">
        <f ca="1">IFERROR(INDEX(OFFSET(INDIRECT("v_buffer_hist_hoy!$A$1"),1,MATCH("buh_unidad_empaque",INDIRECT("v_buffer_hist_hoy!$1:$1"),0)-1,100000,1),MATCH(CLEAN(TABLATRANSFERENCIA[[#This Row],[CODIGO]]),OFFSET(INDIRECT("v_buffer_hist_hoy!$A$1"),1,MATCH("buh_codigo",INDIRECT("v_buffer_hist_hoy!$1:$1"),0)-1,100000,1),0)),"")</f>
        <v>5</v>
      </c>
      <c r="AQ41" s="6">
        <f ca="1">IFERROR(INDEX(OFFSET(INDIRECT("v_buffer_hist_hoy!$A$1"),1,MATCH("buh_pedido_promedio",INDIRECT("v_buffer_hist_hoy!$1:$1"),0)-1,100000,1),MATCH(CLEAN(TABLATRANSFERENCIA[[#This Row],[CODIGO]]),OFFSET(INDIRECT("v_buffer_hist_hoy!$A$1"),1,MATCH("buh_codigo",INDIRECT("v_buffer_hist_hoy!$1:$1"),0)-1,100000,1),0)),"")</f>
        <v>91</v>
      </c>
      <c r="AR41" s="6">
        <f ca="1">IFERROR(INDEX(OFFSET(INDIRECT("v_buffer_hist_hoy!$A$1"),1,MATCH("buh_cobertura_buffer",INDIRECT("v_buffer_hist_hoy!$1:$1"),0)-1,100000,1),MATCH(CLEAN(TABLATRANSFERENCIA[[#This Row],[CODIGO]]),OFFSET(INDIRECT("v_buffer_hist_hoy!$A$1"),1,MATCH("buh_codigo",INDIRECT("v_buffer_hist_hoy!$1:$1"),0)-1,100000,1),0)),"")</f>
        <v>0</v>
      </c>
      <c r="AS41" s="6">
        <f ca="1">IFERROR(INDEX(OFFSET(INDIRECT("v_buffer_hist_hoy!$A$1"),1,MATCH("buh_cobertura_inventario_proyectado",INDIRECT("v_buffer_hist_hoy!$1:$1"),0)-1,100000,1),MATCH(CLEAN(TABLATRANSFERENCIA[[#This Row],[CODIGO]]),OFFSET(INDIRECT("v_buffer_hist_hoy!$A$1"),1,MATCH("buh_codigo",INDIRECT("v_buffer_hist_hoy!$1:$1"),0)-1,100000,1),0)),"")</f>
        <v>0</v>
      </c>
      <c r="AT41" s="6">
        <f ca="1">IFERROR(INDEX(OFFSET(INDIRECT("v_buffer_hist_hoy!$A$1"),1,MATCH("buh_cobertura_pedido_minimo",INDIRECT("v_buffer_hist_hoy!$1:$1"),0)-1,100000,1),MATCH(CLEAN(TABLATRANSFERENCIA[[#This Row],[CODIGO]]),OFFSET(INDIRECT("v_buffer_hist_hoy!$A$1"),1,MATCH("buh_codigo",INDIRECT("v_buffer_hist_hoy!$1:$1"),0)-1,100000,1),0)),"")</f>
        <v>0</v>
      </c>
      <c r="AU41" s="6">
        <f ca="1">IFERROR(INDEX(OFFSET(INDIRECT("v_buffer_hist_hoy!$A$1"),1,MATCH("buh_dias_desabastecimiento",INDIRECT("v_buffer_hist_hoy!$1:$1"),0)-1,100000,1),MATCH(CLEAN(TABLATRANSFERENCIA[[#This Row],[CODIGO]]),OFFSET(INDIRECT("v_buffer_hist_hoy!$A$1"),1,MATCH("buh_codigo",INDIRECT("v_buffer_hist_hoy!$1:$1"),0)-1,100000,1),0)),"")</f>
        <v>0</v>
      </c>
      <c r="AV41" s="6">
        <f t="array" ref="AV41">IFERROR(INDEX(Datos_Consumo[CANTIDAD],MATCH(TABLATRANSFERENCIA[[#This Row],[CODIGO]]&amp;TABLATRANSFERENCIA[[#Headers],[Columna1]],Datos_Consumo[CODIGO]&amp;Datos_Consumo[FECHA_FORMATO],0)),0)</f>
        <v>0</v>
      </c>
      <c r="AW41" s="6">
        <f t="array" ref="AW41">IFERROR(INDEX(Datos_Consumo[CANTIDAD],MATCH(TABLATRANSFERENCIA[[#This Row],[CODIGO]]&amp;TABLATRANSFERENCIA[[#Headers],[Columna2]],Datos_Consumo[CODIGO]&amp;Datos_Consumo[FECHA_FORMATO],0)),0)</f>
        <v>0</v>
      </c>
      <c r="AX41" s="6">
        <f t="array" ref="AX41">IFERROR(INDEX(Datos_Consumo[CANTIDAD],MATCH(TABLATRANSFERENCIA[[#This Row],[CODIGO]]&amp;TABLATRANSFERENCIA[[#Headers],[Columna3]],Datos_Consumo[CODIGO]&amp;Datos_Consumo[FECHA_FORMATO],0)),0)</f>
        <v>0</v>
      </c>
      <c r="AY41" s="6">
        <f t="array" ref="AY41">IFERROR(INDEX(Datos_Consumo[CANTIDAD],MATCH(TABLATRANSFERENCIA[[#This Row],[CODIGO]]&amp;TABLATRANSFERENCIA[[#Headers],[Columna4]],Datos_Consumo[CODIGO]&amp;Datos_Consumo[FECHA_FORMATO],0)),0)</f>
        <v>0</v>
      </c>
      <c r="AZ41" s="6">
        <f t="array" ref="AZ41">IFERROR(INDEX(Datos_Consumo[CANTIDAD],MATCH(TABLATRANSFERENCIA[[#This Row],[CODIGO]]&amp;TABLATRANSFERENCIA[[#Headers],[Columna5]],Datos_Consumo[CODIGO]&amp;Datos_Consumo[FECHA_FORMATO],0)),0)</f>
        <v>0</v>
      </c>
      <c r="BA41" s="6">
        <f t="array" ref="BA41">IFERROR(INDEX(Datos_Consumo[CANTIDAD],MATCH(TABLATRANSFERENCIA[[#This Row],[CODIGO]]&amp;TABLATRANSFERENCIA[[#Headers],[Columna6]],Datos_Consumo[CODIGO]&amp;Datos_Consumo[FECHA_FORMATO],0)),0)</f>
        <v>0</v>
      </c>
      <c r="BB41" s="56">
        <f ca="1">IFERROR(INDEX(OFFSET(INDIRECT("v_buffer_hist_hoy!$A$1"),1,MATCH("buh_ultima_transferencia_ini",INDIRECT("v_buffer_hist_hoy!$1:$1"),0)-1,100000,1),MATCH(CLEAN(TABLATRANSFERENCIA[[#This Row],[CODIGO]]),OFFSET(INDIRECT("v_buffer_hist_hoy!$A$1"),1,MATCH("buh_codigo",INDIRECT("v_buffer_hist_hoy!$1:$1"),0)-1,100000,1),0)),"")</f>
        <v>0</v>
      </c>
      <c r="BC41" s="56">
        <f ca="1">IFERROR(INDEX(OFFSET(INDIRECT("v_buffer_hist_hoy!$A$1"),1,MATCH("buh_ultima_transferencia_fin",INDIRECT("v_buffer_hist_hoy!$1:$1"),0)-1,100000,1),MATCH(CLEAN(TABLATRANSFERENCIA[[#This Row],[CODIGO]]),OFFSET(INDIRECT("v_buffer_hist_hoy!$A$1"),1,MATCH("buh_codigo",INDIRECT("v_buffer_hist_hoy!$1:$1"),0)-1,100000,1),0)),"")</f>
        <v>0</v>
      </c>
      <c r="BD41" s="50" t="s">
        <v>7742</v>
      </c>
      <c r="BE41" s="55"/>
      <c r="BF41" s="51"/>
      <c r="BG41" s="51" t="str">
        <f>IF(RIGHT(TABLATRANSFERENCIA[[#Headers],[Emb1]],1)*1&lt;=TABLATRANSFERENCIA[[#This Row],[EMBARQUES]],IF(ISBLANK(TABLATRANSFERENCIA[[#This Row],[EMBARQUES]]),TABLATRANSFERENCIA[[#This Row],[REQUERIM]],ROUND(TABLATRANSFERENCIA[[#This Row],[REQUERIM]]/TABLATRANSFERENCIA[[#This Row],[EMBARQUES]],0)),TABLATRANSFERENCIA[[#This Row],[REQUERIM]])</f>
        <v>45</v>
      </c>
      <c r="BH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1" s="51"/>
      <c r="BM41" s="46">
        <f ca="1">IFERROR(TABLATRANSFERENCIA[[#This Row],[REQUERIM]]/TABLATRANSFERENCIA[[#This Row],[PEDIDO PROMEDIO]],0)</f>
        <v>0.49450549450549453</v>
      </c>
      <c r="BN41" s="51"/>
      <c r="BO41" s="59"/>
      <c r="BP41" s="3" t="str">
        <f>IF(TABLATRANSFERENCIA[[#This Row],[RECIBIDO]]&lt;&gt;"",0,IF(TABLATRANSFERENCIA[[#This Row],[DESPACHO]]&lt;&gt;"",TABLATRANSFERENCIA[[#This Row],[DESPACHO]],TABLATRANSFERENCIA[[#This Row],[REQUERIM]]))</f>
        <v>45</v>
      </c>
      <c r="BQ41" s="50"/>
      <c r="BR41" s="50"/>
      <c r="BS41" s="50" t="str">
        <f t="shared" si="0"/>
        <v>N</v>
      </c>
      <c r="BT41" s="51">
        <f t="array" aca="1" ref="BT41" ca="1">IF(SUM(--(TABLATRANSFERENCIA[[#This Row],[CODIGO GENERICO]]=TABLATRANSFERENCIA[CODIGO GENERICO])*TABLATRANSFERENCIA[REQUERIM])&lt;TABLATRANSFERENCIA[[#This Row],[PEDIDO MIN GRUPO]],1,0)</f>
        <v>0</v>
      </c>
      <c r="BU4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41" s="51">
        <f ca="1">IFERROR(INDEX(OFFSET(INDIRECT("v_buffer_hist_hoy!$A$1"),1,MATCH("buh_zona_amarilla",INDIRECT("v_buffer_hist_hoy!$1:$1"),0)-1,100000,1),MATCH(CLEAN(TABLATRANSFERENCIA[[#This Row],[CODIGO]]),OFFSET(INDIRECT("v_buffer_hist_hoy!$A$1"),1,MATCH("buh_codigo",INDIRECT("v_buffer_hist_hoy!$1:$1"),0)-1,100000,1),0)),"")</f>
        <v>221</v>
      </c>
      <c r="BW41" s="51">
        <f ca="1">IFERROR(INDEX(OFFSET(INDIRECT("v_buffer_hist_hoy!$A$1"),1,MATCH("buh_zona_roja",INDIRECT("v_buffer_hist_hoy!$1:$1"),0)-1,100000,1),MATCH(CLEAN(TABLATRANSFERENCIA[[#This Row],[CODIGO]]),OFFSET(INDIRECT("v_buffer_hist_hoy!$A$1"),1,MATCH("buh_codigo",INDIRECT("v_buffer_hist_hoy!$1:$1"),0)-1,100000,1),0)),"")</f>
        <v>110</v>
      </c>
    </row>
    <row r="42" spans="1:75" hidden="1" x14ac:dyDescent="0.25">
      <c r="A42" s="54" t="s">
        <v>1521</v>
      </c>
      <c r="B42" s="3" t="str">
        <f ca="1">IFERROR(INDEX(OFFSET(INDIRECT("v_buffer_hist_hoy!$A$1"),1,MATCH("pro_descripcion",INDIRECT("v_buffer_hist_hoy!$1:$1"),0)-1,100000,1),MATCH(CLEAN(TABLATRANSFERENCIA[[#This Row],[CODIGO]]),OFFSET(INDIRECT("v_buffer_hist_hoy!$A$1"),1,MATCH("buh_codigo",INDIRECT("v_buffer_hist_hoy!$1:$1"),0)-1,100000,1),0)),"")</f>
        <v>PERNO CUCHILLA  BP35 C270 (22000-13512)</v>
      </c>
      <c r="C42" s="3" t="str">
        <f ca="1">IFERROR(INDEX(OFFSET(INDIRECT("v_buffer_hist_hoy!$A$1"),1,MATCH("buh_codigo_generico",INDIRECT("v_buffer_hist_hoy!$1:$1"),0)-1,100000,1),MATCH(CLEAN(TABLATRANSFERENCIA[[#This Row],[CODIGO]]),OFFSET(INDIRECT("v_buffer_hist_hoy!$A$1"),1,MATCH("buh_codigo",INDIRECT("v_buffer_hist_hoy!$1:$1"),0)-1,100000,1),0)),"")</f>
        <v>0</v>
      </c>
      <c r="D42" s="3" t="str">
        <f ca="1">IFERROR(INDEX(OFFSET(INDIRECT("v_buffer_hist_hoy!$A$1"),1,MATCH("buh_codigo_vinculado",INDIRECT("v_buffer_hist_hoy!$1:$1"),0)-1,100000,1),MATCH(CLEAN(TABLATRANSFERENCIA[[#This Row],[CODIGO]]),OFFSET(INDIRECT("v_buffer_hist_hoy!$A$1"),1,MATCH("buh_codigo",INDIRECT("v_buffer_hist_hoy!$1:$1"),0)-1,100000,1),0)),"")</f>
        <v>EC-V205000480</v>
      </c>
      <c r="E42" s="3" t="str">
        <f ca="1">IFERROR(INDEX(OFFSET(INDIRECT("v_buffer_hist_hoy!$A$1"),1,MATCH("pro_linea",INDIRECT("v_buffer_hist_hoy!$1:$1"),0)-1,100000,1),MATCH(CLEAN(TABLATRANSFERENCIA[[#This Row],[CODIGO]]),OFFSET(INDIRECT("v_buffer_hist_hoy!$A$1"),1,MATCH("buh_codigo",INDIRECT("v_buffer_hist_hoy!$1:$1"),0)-1,100000,1),0)),"")</f>
        <v>AGROFORESTAL</v>
      </c>
      <c r="F42" s="3">
        <f ca="1">IFERROR(INDEX(OFFSET(INDIRECT("v_buffer_hist_hoy!$A$1"),1,MATCH("pro_sublinea",INDIRECT("v_buffer_hist_hoy!$1:$1"),0)-1,100000,1),MATCH(CLEAN(TABLATRANSFERENCIA[[#This Row],[CODIGO]]),OFFSET(INDIRECT("v_buffer_hist_hoy!$A$1"),1,MATCH("buh_codigo",INDIRECT("v_buffer_hist_hoy!$1:$1"),0)-1,100000,1),0)),"")</f>
        <v>0</v>
      </c>
      <c r="G42" s="3" t="str">
        <f ca="1">IFERROR(INDEX(OFFSET(INDIRECT("v_buffer_hist_hoy!$A$1"),1,MATCH("pro_grupo",INDIRECT("v_buffer_hist_hoy!$1:$1"),0)-1,100000,1),MATCH(CLEAN(TABLATRANSFERENCIA[[#This Row],[CODIGO]]),OFFSET(INDIRECT("v_buffer_hist_hoy!$A$1"),1,MATCH("buh_codigo",INDIRECT("v_buffer_hist_hoy!$1:$1"),0)-1,100000,1),0)),"")</f>
        <v>REPUESTOS DESMALEZADORAS</v>
      </c>
      <c r="H42" s="3">
        <f ca="1">IFERROR(INDEX(OFFSET(INDIRECT("v_buffer_hist_hoy!$A$1"),1,MATCH("pro_familia",INDIRECT("v_buffer_hist_hoy!$1:$1"),0)-1,100000,1),MATCH(CLEAN(TABLATRANSFERENCIA[[#This Row],[CODIGO]]),OFFSET(INDIRECT("v_buffer_hist_hoy!$A$1"),1,MATCH("buh_codigo",INDIRECT("v_buffer_hist_hoy!$1:$1"),0)-1,100000,1),0)),"")</f>
        <v>0</v>
      </c>
      <c r="I42" s="3">
        <f ca="1">IFERROR(INDEX(OFFSET(INDIRECT("v_buffer_hist_hoy!$A$1"),1,MATCH("pro_subfamilia",INDIRECT("v_buffer_hist_hoy!$1:$1"),0)-1,100000,1),MATCH(CLEAN(TABLATRANSFERENCIA[[#This Row],[CODIGO]]),OFFSET(INDIRECT("v_buffer_hist_hoy!$A$1"),1,MATCH("buh_codigo",INDIRECT("v_buffer_hist_hoy!$1:$1"),0)-1,100000,1),0)),"")</f>
        <v>0</v>
      </c>
      <c r="J4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2" s="3">
        <f ca="1">IFERROR(INDEX(OFFSET(INDIRECT("v_buffer_hist_hoy!$A$1"),1,MATCH("pro_tipo",INDIRECT("v_buffer_hist_hoy!$1:$1"),0)-1,100000,1),MATCH(CLEAN(TABLATRANSFERENCIA[[#This Row],[CODIGO]]),OFFSET(INDIRECT("v_buffer_hist_hoy!$A$1"),1,MATCH("buh_codigo",INDIRECT("v_buffer_hist_hoy!$1:$1"),0)-1,100000,1),0)),"")</f>
        <v>0</v>
      </c>
      <c r="L42" s="3" t="str">
        <f ca="1">IFERROR(INDEX(OFFSET(INDIRECT("v_buffer_hist_hoy!$A$1"),1,MATCH("pro_marca",INDIRECT("v_buffer_hist_hoy!$1:$1"),0)-1,100000,1),MATCH(CLEAN(TABLATRANSFERENCIA[[#This Row],[CODIGO]]),OFFSET(INDIRECT("v_buffer_hist_hoy!$A$1"),1,MATCH("buh_codigo",INDIRECT("v_buffer_hist_hoy!$1:$1"),0)-1,100000,1),0)),"")</f>
        <v>SHINDAIWA</v>
      </c>
      <c r="M42" s="3">
        <f ca="1">IFERROR(INDEX(OFFSET(INDIRECT("v_buffer_hist_hoy!$A$1"),1,MATCH("pro_modelo",INDIRECT("v_buffer_hist_hoy!$1:$1"),0)-1,100000,1),MATCH(CLEAN(TABLATRANSFERENCIA[[#This Row],[CODIGO]]),OFFSET(INDIRECT("v_buffer_hist_hoy!$A$1"),1,MATCH("buh_codigo",INDIRECT("v_buffer_hist_hoy!$1:$1"),0)-1,100000,1),0)),"")</f>
        <v>0</v>
      </c>
      <c r="N42" s="3">
        <f ca="1">IFERROR(INDEX(OFFSET(INDIRECT("v_buffer_hist_hoy!$A$1"),1,MATCH("pro_cat_management",INDIRECT("v_buffer_hist_hoy!$1:$1"),0)-1,100000,1),MATCH(CLEAN(TABLATRANSFERENCIA[[#This Row],[CODIGO]]),OFFSET(INDIRECT("v_buffer_hist_hoy!$A$1"),1,MATCH("buh_codigo",INDIRECT("v_buffer_hist_hoy!$1:$1"),0)-1,100000,1),0)),"")</f>
        <v>0</v>
      </c>
      <c r="O42" s="5" t="str">
        <f ca="1">IFERROR(INDEX(OFFSET(INDIRECT("v_buffer_hist_hoy!$A$1"),1,MATCH("buh_estatus",INDIRECT("v_buffer_hist_hoy!$1:$1"),0)-1,100000,1),MATCH(CLEAN(TABLATRANSFERENCIA[[#This Row],[CODIGO]]),OFFSET(INDIRECT("v_buffer_hist_hoy!$A$1"),1,MATCH("buh_codigo",INDIRECT("v_buffer_hist_hoy!$1:$1"),0)-1,100000,1),0)),"")</f>
        <v>0</v>
      </c>
      <c r="P42" s="5">
        <f ca="1">IFERROR(INDEX(OFFSET(INDIRECT("v_buffer_hist_hoy!$A$1"),1,MATCH("buh_ctv",INDIRECT("v_buffer_hist_hoy!$1:$1"),0)-1,100000,1),MATCH(CLEAN(TABLATRANSFERENCIA[[#This Row],[CODIGO]]),OFFSET(INDIRECT("v_buffer_hist_hoy!$A$1"),1,MATCH("buh_codigo",INDIRECT("v_buffer_hist_hoy!$1:$1"),0)-1,100000,1),0)),"")</f>
        <v>0.59</v>
      </c>
      <c r="Q42" s="5">
        <f ca="1">IFERROR(INDEX(OFFSET(INDIRECT("v_buffer_hist_hoy!$A$1"),1,MATCH("buh_pv",INDIRECT("v_buffer_hist_hoy!$1:$1"),0)-1,100000,1),MATCH(CLEAN(TABLATRANSFERENCIA[[#This Row],[CODIGO]]),OFFSET(INDIRECT("v_buffer_hist_hoy!$A$1"),1,MATCH("buh_codigo",INDIRECT("v_buffer_hist_hoy!$1:$1"),0)-1,100000,1),0)),"")</f>
        <v>2.36</v>
      </c>
      <c r="R42" s="46">
        <f ca="1">IFERROR(INDEX(OFFSET(INDIRECT("v_buffer_hist_hoy!$A$1"),1,MATCH("buh_roi_pasado",INDIRECT("v_buffer_hist_hoy!$1:$1"),0)-1,100000,1),MATCH(CLEAN(TABLATRANSFERENCIA[[#This Row],[CODIGO]]),OFFSET(INDIRECT("v_buffer_hist_hoy!$A$1"),1,MATCH("buh_codigo",INDIRECT("v_buffer_hist_hoy!$1:$1"),0)-1,100000,1),0)),"")</f>
        <v>0</v>
      </c>
      <c r="S42" s="46">
        <f ca="1">IFERROR(INDEX(OFFSET(INDIRECT("v_buffer_hist_hoy!$A$1"),1,MATCH("buh_roi_proyectado",INDIRECT("v_buffer_hist_hoy!$1:$1"),0)-1,100000,1),MATCH(CLEAN(TABLATRANSFERENCIA[[#This Row],[CODIGO]]),OFFSET(INDIRECT("v_buffer_hist_hoy!$A$1"),1,MATCH("buh_codigo",INDIRECT("v_buffer_hist_hoy!$1:$1"),0)-1,100000,1),0)),"")</f>
        <v>13.09</v>
      </c>
      <c r="T42" s="46">
        <f ca="1">IFERROR(INDEX(OFFSET(INDIRECT("v_buffer_hist_hoy!$A$1"),1,MATCH("buh_velocity",INDIRECT("v_buffer_hist_hoy!$1:$1"),0)-1,100000,1),MATCH(CLEAN(TABLATRANSFERENCIA[[#This Row],[CODIGO]]),OFFSET(INDIRECT("v_buffer_hist_hoy!$A$1"),1,MATCH("buh_codigo",INDIRECT("v_buffer_hist_hoy!$1:$1"),0)-1,100000,1),0)),"")</f>
        <v>0</v>
      </c>
      <c r="U42" s="46">
        <f ca="1">IFERROR(INDEX(OFFSET(INDIRECT("v_buffer_hist_hoy!$A$1"),1,MATCH("buh_nivel_servicio",INDIRECT("v_buffer_hist_hoy!$1:$1"),0)-1,100000,1),MATCH(CLEAN(TABLATRANSFERENCIA[[#This Row],[CODIGO]]),OFFSET(INDIRECT("v_buffer_hist_hoy!$A$1"),1,MATCH("buh_codigo",INDIRECT("v_buffer_hist_hoy!$1:$1"),0)-1,100000,1),0)),"")</f>
        <v>1</v>
      </c>
      <c r="V42" s="49" t="str">
        <f ca="1">IFERROR(INDEX(OFFSET(INDIRECT("v_buffer_hist_hoy!$A$1"),1,MATCH("pro_nombre",INDIRECT("v_buffer_hist_hoy!$1:$1"),0)-1,100000,1),MATCH(CLEAN(TABLATRANSFERENCIA[[#This Row],[CODIGO]]),OFFSET(INDIRECT("v_buffer_hist_hoy!$A$1"),1,MATCH("buh_codigo",INDIRECT("v_buffer_hist_hoy!$1:$1"),0)-1,100000,1),0)),"")</f>
        <v>Echo</v>
      </c>
      <c r="W42" s="49" t="str">
        <f ca="1">IFERROR(INDEX(OFFSET(INDIRECT("v_buffer_hist_hoy!$A$1"),1,MATCH("pre_nombre",INDIRECT("v_buffer_hist_hoy!$1:$1"),0)-1,100000,1),MATCH(CLEAN(TABLATRANSFERENCIA[[#This Row],[CODIGO]]),OFFSET(INDIRECT("v_buffer_hist_hoy!$A$1"),1,MATCH("buh_codigo",INDIRECT("v_buffer_hist_hoy!$1:$1"),0)-1,100000,1),0)),"")</f>
        <v>USA</v>
      </c>
      <c r="X42" s="51">
        <f ca="1">IFERROR(INDEX(OFFSET(INDIRECT("v_buffer_hist_hoy!$A$1"),1,MATCH("buh_tiempo_suministro",INDIRECT("v_buffer_hist_hoy!$1:$1"),0)-1,100000,1),MATCH(CLEAN(TABLATRANSFERENCIA[[#This Row],[CODIGO]]),OFFSET(INDIRECT("v_buffer_hist_hoy!$A$1"),1,MATCH("buh_codigo",INDIRECT("v_buffer_hist_hoy!$1:$1"),0)-1,100000,1),0)),"")</f>
        <v>8</v>
      </c>
      <c r="Y42" s="51">
        <f ca="1">IFERROR(INDEX(OFFSET(INDIRECT("v_buffer_hist_hoy!$A$1"),1,MATCH("buh_frecuencia_reposicion",INDIRECT("v_buffer_hist_hoy!$1:$1"),0)-1,100000,1),MATCH(CLEAN(TABLATRANSFERENCIA[[#This Row],[CODIGO]]),OFFSET(INDIRECT("v_buffer_hist_hoy!$A$1"),1,MATCH("buh_codigo",INDIRECT("v_buffer_hist_hoy!$1:$1"),0)-1,100000,1),0)),"")</f>
        <v>3</v>
      </c>
      <c r="Z42" s="6">
        <f ca="1">IFERROR(INDEX(OFFSET(INDIRECT("v_buffer_hist_hoy!$A$1"),1,MATCH("buh_buffer_actual",INDIRECT("v_buffer_hist_hoy!$1:$1"),0)-1,100000,1),MATCH(CLEAN(TABLATRANSFERENCIA[[#This Row],[CODIGO]]),OFFSET(INDIRECT("v_buffer_hist_hoy!$A$1"),1,MATCH("buh_codigo",INDIRECT("v_buffer_hist_hoy!$1:$1"),0)-1,100000,1),0)),"")</f>
        <v>160</v>
      </c>
      <c r="AA42" s="6">
        <f ca="1">IFERROR(INDEX(OFFSET(INDIRECT("v_buffer_hist_hoy!$A$1"),1,MATCH("buh_inventario_proveedor",INDIRECT("v_buffer_hist_hoy!$1:$1"),0)-1,100000,1),MATCH(CLEAN(TABLATRANSFERENCIA[[#This Row],[CODIGO]]),OFFSET(INDIRECT("v_buffer_hist_hoy!$A$1"),1,MATCH("buh_codigo",INDIRECT("v_buffer_hist_hoy!$1:$1"),0)-1,100000,1),0)),"")</f>
        <v>1000000000</v>
      </c>
      <c r="AB42" s="6">
        <f ca="1">IFERROR(INDEX(OFFSET(INDIRECT("v_buffer_hist_hoy!$A$1"),1,MATCH("buh_inventario_fisico",INDIRECT("v_buffer_hist_hoy!$1:$1"),0)-1,100000,1),MATCH(CLEAN(TABLATRANSFERENCIA[[#This Row],[CODIGO]]),OFFSET(INDIRECT("v_buffer_hist_hoy!$A$1"),1,MATCH("buh_codigo",INDIRECT("v_buffer_hist_hoy!$1:$1"),0)-1,100000,1),0)),"")</f>
        <v>75</v>
      </c>
      <c r="AC42" s="4">
        <f ca="1">IFERROR(INDEX(OFFSET(INDIRECT("v_buffer_hist_hoy!$A$1"),1,MATCH("buh_estado_inventario_fisico",INDIRECT("v_buffer_hist_hoy!$1:$1"),0)-1,100000,1),MATCH(CLEAN(TABLATRANSFERENCIA[[#This Row],[CODIGO]]),OFFSET(INDIRECT("v_buffer_hist_hoy!$A$1"),1,MATCH("buh_codigo",INDIRECT("v_buffer_hist_hoy!$1:$1"),0)-1,100000,1),0)),"")</f>
        <v>0.53</v>
      </c>
      <c r="AD42" s="6" t="str">
        <f ca="1">IFERROR(INDEX(OFFSET(INDIRECT("v_buffer_hist_hoy!$A$1"),1,MATCH("buh_color_inventario_fisico",INDIRECT("v_buffer_hist_hoy!$1:$1"),0)-1,100000,1),MATCH(CLEAN(TABLATRANSFERENCIA[[#This Row],[CODIGO]]),OFFSET(INDIRECT("v_buffer_hist_hoy!$A$1"),1,MATCH("buh_codigo",INDIRECT("v_buffer_hist_hoy!$1:$1"),0)-1,100000,1),0)),"")</f>
        <v>A</v>
      </c>
      <c r="AE42" s="6">
        <f ca="1">IFERROR(INDEX(OFFSET(INDIRECT("v_buffer_hist_hoy!$A$1"),1,MATCH("buh_transito",INDIRECT("v_buffer_hist_hoy!$1:$1"),0)-1,100000,1),MATCH(CLEAN(TABLATRANSFERENCIA[[#This Row],[CODIGO]]),OFFSET(INDIRECT("v_buffer_hist_hoy!$A$1"),1,MATCH("buh_codigo",INDIRECT("v_buffer_hist_hoy!$1:$1"),0)-1,100000,1),0)),"")</f>
        <v>0</v>
      </c>
      <c r="AF42" s="6">
        <f ca="1">IFERROR(INDEX(OFFSET(INDIRECT("v_buffer_hist_hoy!$A$1"),1,MATCH("buh_negociacion",INDIRECT("v_buffer_hist_hoy!$1:$1"),0)-1,100000,1),MATCH(CLEAN(TABLATRANSFERENCIA[[#This Row],[CODIGO]]),OFFSET(INDIRECT("v_buffer_hist_hoy!$A$1"),1,MATCH("buh_codigo",INDIRECT("v_buffer_hist_hoy!$1:$1"),0)-1,100000,1),0)),"")</f>
        <v>0</v>
      </c>
      <c r="AG42" s="6">
        <f ca="1">IFERROR(INDEX(OFFSET(INDIRECT("v_buffer_hist_hoy!$A$1"),1,MATCH("buh_produccion",INDIRECT("v_buffer_hist_hoy!$1:$1"),0)-1,100000,1),MATCH(CLEAN(TABLATRANSFERENCIA[[#This Row],[CODIGO]]),OFFSET(INDIRECT("v_buffer_hist_hoy!$A$1"),1,MATCH("buh_codigo",INDIRECT("v_buffer_hist_hoy!$1:$1"),0)-1,100000,1),0)),"")</f>
        <v>0</v>
      </c>
      <c r="AH42" s="6">
        <f ca="1">IFERROR(INDEX(OFFSET(INDIRECT("v_buffer_hist_hoy!$A$1"),1,MATCH("buh_embarcado",INDIRECT("v_buffer_hist_hoy!$1:$1"),0)-1,100000,1),MATCH(CLEAN(TABLATRANSFERENCIA[[#This Row],[CODIGO]]),OFFSET(INDIRECT("v_buffer_hist_hoy!$A$1"),1,MATCH("buh_codigo",INDIRECT("v_buffer_hist_hoy!$1:$1"),0)-1,100000,1),0)),"")</f>
        <v>0</v>
      </c>
      <c r="AI42" s="6">
        <f ca="1">IFERROR(INDEX(OFFSET(INDIRECT("v_buffer_hist_hoy!$A$1"),1,MATCH("buh_comprometido",INDIRECT("v_buffer_hist_hoy!$1:$1"),0)-1,100000,1),MATCH(CLEAN(TABLATRANSFERENCIA[[#This Row],[CODIGO]]),OFFSET(INDIRECT("v_buffer_hist_hoy!$A$1"),1,MATCH("buh_codigo",INDIRECT("v_buffer_hist_hoy!$1:$1"),0)-1,100000,1),0)),"")</f>
        <v>0</v>
      </c>
      <c r="AJ42" s="6">
        <f ca="1">IFERROR(INDEX(OFFSET(INDIRECT("v_buffer_hist_hoy!$A$1"),1,MATCH("buh_backorder",INDIRECT("v_buffer_hist_hoy!$1:$1"),0)-1,100000,1),MATCH(CLEAN(TABLATRANSFERENCIA[[#This Row],[CODIGO]]),OFFSET(INDIRECT("v_buffer_hist_hoy!$A$1"),1,MATCH("buh_codigo",INDIRECT("v_buffer_hist_hoy!$1:$1"),0)-1,100000,1),0)),"")</f>
        <v>45</v>
      </c>
      <c r="AK42" s="6">
        <f ca="1">IFERROR(INDEX(OFFSET(INDIRECT("v_buffer_hist_hoy!$A$1"),1,MATCH("buh_inventario_proyectado",INDIRECT("v_buffer_hist_hoy!$1:$1"),0)-1,100000,1),MATCH(CLEAN(TABLATRANSFERENCIA[[#This Row],[CODIGO]]),OFFSET(INDIRECT("v_buffer_hist_hoy!$A$1"),1,MATCH("buh_codigo",INDIRECT("v_buffer_hist_hoy!$1:$1"),0)-1,100000,1),0)),"")</f>
        <v>120</v>
      </c>
      <c r="AL42" s="4">
        <f ca="1">IFERROR(INDEX(OFFSET(INDIRECT("v_buffer_hist_hoy!$A$1"),1,MATCH("buh_estado_inventario_proyectado",INDIRECT("v_buffer_hist_hoy!$1:$1"),0)-1,100000,1),MATCH(CLEAN(TABLATRANSFERENCIA[[#This Row],[CODIGO]]),OFFSET(INDIRECT("v_buffer_hist_hoy!$A$1"),1,MATCH("buh_codigo",INDIRECT("v_buffer_hist_hoy!$1:$1"),0)-1,100000,1),0)),"")</f>
        <v>0.25</v>
      </c>
      <c r="AM42" s="6" t="str">
        <f ca="1">IFERROR(INDEX(OFFSET(INDIRECT("v_buffer_hist_hoy!$A$1"),1,MATCH("buh_color_inventario_proyectado",INDIRECT("v_buffer_hist_hoy!$1:$1"),0)-1,100000,1),MATCH(CLEAN(TABLATRANSFERENCIA[[#This Row],[CODIGO]]),OFFSET(INDIRECT("v_buffer_hist_hoy!$A$1"),1,MATCH("buh_codigo",INDIRECT("v_buffer_hist_hoy!$1:$1"),0)-1,100000,1),0)),"")</f>
        <v>V</v>
      </c>
      <c r="AN42" s="6">
        <f ca="1">IFERROR(INDEX(OFFSET(INDIRECT("v_buffer_hist_hoy!$A$1"),1,MATCH("buh_pedido_minimo",INDIRECT("v_buffer_hist_hoy!$1:$1"),0)-1,100000,1),MATCH(CLEAN(TABLATRANSFERENCIA[[#This Row],[CODIGO]]),OFFSET(INDIRECT("v_buffer_hist_hoy!$A$1"),1,MATCH("buh_codigo",INDIRECT("v_buffer_hist_hoy!$1:$1"),0)-1,100000,1),0)),"")</f>
        <v>0</v>
      </c>
      <c r="AO42" s="6">
        <f ca="1">IFERROR(INDEX(OFFSET(INDIRECT("v_buffer_hist_hoy!$A$1"),1,MATCH("buh_pedido_minimo_grupo",INDIRECT("v_buffer_hist_hoy!$1:$1"),0)-1,100000,1),MATCH(CLEAN(TABLATRANSFERENCIA[[#This Row],[CODIGO]]),OFFSET(INDIRECT("v_buffer_hist_hoy!$A$1"),1,MATCH("buh_codigo",INDIRECT("v_buffer_hist_hoy!$1:$1"),0)-1,100000,1),0)),"")</f>
        <v>0</v>
      </c>
      <c r="AP42" s="6">
        <f ca="1">IFERROR(INDEX(OFFSET(INDIRECT("v_buffer_hist_hoy!$A$1"),1,MATCH("buh_unidad_empaque",INDIRECT("v_buffer_hist_hoy!$1:$1"),0)-1,100000,1),MATCH(CLEAN(TABLATRANSFERENCIA[[#This Row],[CODIGO]]),OFFSET(INDIRECT("v_buffer_hist_hoy!$A$1"),1,MATCH("buh_codigo",INDIRECT("v_buffer_hist_hoy!$1:$1"),0)-1,100000,1),0)),"")</f>
        <v>5</v>
      </c>
      <c r="AQ42" s="6">
        <f ca="1">IFERROR(INDEX(OFFSET(INDIRECT("v_buffer_hist_hoy!$A$1"),1,MATCH("buh_pedido_promedio",INDIRECT("v_buffer_hist_hoy!$1:$1"),0)-1,100000,1),MATCH(CLEAN(TABLATRANSFERENCIA[[#This Row],[CODIGO]]),OFFSET(INDIRECT("v_buffer_hist_hoy!$A$1"),1,MATCH("buh_codigo",INDIRECT("v_buffer_hist_hoy!$1:$1"),0)-1,100000,1),0)),"")</f>
        <v>44</v>
      </c>
      <c r="AR42" s="6">
        <f ca="1">IFERROR(INDEX(OFFSET(INDIRECT("v_buffer_hist_hoy!$A$1"),1,MATCH("buh_cobertura_buffer",INDIRECT("v_buffer_hist_hoy!$1:$1"),0)-1,100000,1),MATCH(CLEAN(TABLATRANSFERENCIA[[#This Row],[CODIGO]]),OFFSET(INDIRECT("v_buffer_hist_hoy!$A$1"),1,MATCH("buh_codigo",INDIRECT("v_buffer_hist_hoy!$1:$1"),0)-1,100000,1),0)),"")</f>
        <v>0</v>
      </c>
      <c r="AS42" s="6">
        <f ca="1">IFERROR(INDEX(OFFSET(INDIRECT("v_buffer_hist_hoy!$A$1"),1,MATCH("buh_cobertura_inventario_proyectado",INDIRECT("v_buffer_hist_hoy!$1:$1"),0)-1,100000,1),MATCH(CLEAN(TABLATRANSFERENCIA[[#This Row],[CODIGO]]),OFFSET(INDIRECT("v_buffer_hist_hoy!$A$1"),1,MATCH("buh_codigo",INDIRECT("v_buffer_hist_hoy!$1:$1"),0)-1,100000,1),0)),"")</f>
        <v>0</v>
      </c>
      <c r="AT42" s="6">
        <f ca="1">IFERROR(INDEX(OFFSET(INDIRECT("v_buffer_hist_hoy!$A$1"),1,MATCH("buh_cobertura_pedido_minimo",INDIRECT("v_buffer_hist_hoy!$1:$1"),0)-1,100000,1),MATCH(CLEAN(TABLATRANSFERENCIA[[#This Row],[CODIGO]]),OFFSET(INDIRECT("v_buffer_hist_hoy!$A$1"),1,MATCH("buh_codigo",INDIRECT("v_buffer_hist_hoy!$1:$1"),0)-1,100000,1),0)),"")</f>
        <v>0</v>
      </c>
      <c r="AU42" s="6">
        <f ca="1">IFERROR(INDEX(OFFSET(INDIRECT("v_buffer_hist_hoy!$A$1"),1,MATCH("buh_dias_desabastecimiento",INDIRECT("v_buffer_hist_hoy!$1:$1"),0)-1,100000,1),MATCH(CLEAN(TABLATRANSFERENCIA[[#This Row],[CODIGO]]),OFFSET(INDIRECT("v_buffer_hist_hoy!$A$1"),1,MATCH("buh_codigo",INDIRECT("v_buffer_hist_hoy!$1:$1"),0)-1,100000,1),0)),"")</f>
        <v>0</v>
      </c>
      <c r="AV42" s="6">
        <f t="array" ref="AV42">IFERROR(INDEX(Datos_Consumo[CANTIDAD],MATCH(TABLATRANSFERENCIA[[#This Row],[CODIGO]]&amp;TABLATRANSFERENCIA[[#Headers],[Columna1]],Datos_Consumo[CODIGO]&amp;Datos_Consumo[FECHA_FORMATO],0)),0)</f>
        <v>0</v>
      </c>
      <c r="AW42" s="6">
        <f t="array" ref="AW42">IFERROR(INDEX(Datos_Consumo[CANTIDAD],MATCH(TABLATRANSFERENCIA[[#This Row],[CODIGO]]&amp;TABLATRANSFERENCIA[[#Headers],[Columna2]],Datos_Consumo[CODIGO]&amp;Datos_Consumo[FECHA_FORMATO],0)),0)</f>
        <v>0</v>
      </c>
      <c r="AX42" s="6">
        <f t="array" ref="AX42">IFERROR(INDEX(Datos_Consumo[CANTIDAD],MATCH(TABLATRANSFERENCIA[[#This Row],[CODIGO]]&amp;TABLATRANSFERENCIA[[#Headers],[Columna3]],Datos_Consumo[CODIGO]&amp;Datos_Consumo[FECHA_FORMATO],0)),0)</f>
        <v>0</v>
      </c>
      <c r="AY42" s="6">
        <f t="array" ref="AY42">IFERROR(INDEX(Datos_Consumo[CANTIDAD],MATCH(TABLATRANSFERENCIA[[#This Row],[CODIGO]]&amp;TABLATRANSFERENCIA[[#Headers],[Columna4]],Datos_Consumo[CODIGO]&amp;Datos_Consumo[FECHA_FORMATO],0)),0)</f>
        <v>0</v>
      </c>
      <c r="AZ42" s="6">
        <f t="array" ref="AZ42">IFERROR(INDEX(Datos_Consumo[CANTIDAD],MATCH(TABLATRANSFERENCIA[[#This Row],[CODIGO]]&amp;TABLATRANSFERENCIA[[#Headers],[Columna5]],Datos_Consumo[CODIGO]&amp;Datos_Consumo[FECHA_FORMATO],0)),0)</f>
        <v>0</v>
      </c>
      <c r="BA42" s="6">
        <f t="array" ref="BA42">IFERROR(INDEX(Datos_Consumo[CANTIDAD],MATCH(TABLATRANSFERENCIA[[#This Row],[CODIGO]]&amp;TABLATRANSFERENCIA[[#Headers],[Columna6]],Datos_Consumo[CODIGO]&amp;Datos_Consumo[FECHA_FORMATO],0)),0)</f>
        <v>0</v>
      </c>
      <c r="BB42" s="56">
        <f ca="1">IFERROR(INDEX(OFFSET(INDIRECT("v_buffer_hist_hoy!$A$1"),1,MATCH("buh_ultima_transferencia_ini",INDIRECT("v_buffer_hist_hoy!$1:$1"),0)-1,100000,1),MATCH(CLEAN(TABLATRANSFERENCIA[[#This Row],[CODIGO]]),OFFSET(INDIRECT("v_buffer_hist_hoy!$A$1"),1,MATCH("buh_codigo",INDIRECT("v_buffer_hist_hoy!$1:$1"),0)-1,100000,1),0)),"")</f>
        <v>0</v>
      </c>
      <c r="BC42" s="56">
        <f ca="1">IFERROR(INDEX(OFFSET(INDIRECT("v_buffer_hist_hoy!$A$1"),1,MATCH("buh_ultima_transferencia_fin",INDIRECT("v_buffer_hist_hoy!$1:$1"),0)-1,100000,1),MATCH(CLEAN(TABLATRANSFERENCIA[[#This Row],[CODIGO]]),OFFSET(INDIRECT("v_buffer_hist_hoy!$A$1"),1,MATCH("buh_codigo",INDIRECT("v_buffer_hist_hoy!$1:$1"),0)-1,100000,1),0)),"")</f>
        <v>0</v>
      </c>
      <c r="BD42" s="50" t="s">
        <v>7742</v>
      </c>
      <c r="BE42" s="55"/>
      <c r="BF42" s="51"/>
      <c r="BG42" s="51" t="str">
        <f>IF(RIGHT(TABLATRANSFERENCIA[[#Headers],[Emb1]],1)*1&lt;=TABLATRANSFERENCIA[[#This Row],[EMBARQUES]],IF(ISBLANK(TABLATRANSFERENCIA[[#This Row],[EMBARQUES]]),TABLATRANSFERENCIA[[#This Row],[REQUERIM]],ROUND(TABLATRANSFERENCIA[[#This Row],[REQUERIM]]/TABLATRANSFERENCIA[[#This Row],[EMBARQUES]],0)),TABLATRANSFERENCIA[[#This Row],[REQUERIM]])</f>
        <v>45</v>
      </c>
      <c r="BH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2" s="51"/>
      <c r="BM42" s="46">
        <f ca="1">IFERROR(TABLATRANSFERENCIA[[#This Row],[REQUERIM]]/TABLATRANSFERENCIA[[#This Row],[PEDIDO PROMEDIO]],0)</f>
        <v>1.0227272727272727</v>
      </c>
      <c r="BN42" s="51"/>
      <c r="BO42" s="59"/>
      <c r="BP42" s="3" t="str">
        <f>IF(TABLATRANSFERENCIA[[#This Row],[RECIBIDO]]&lt;&gt;"",0,IF(TABLATRANSFERENCIA[[#This Row],[DESPACHO]]&lt;&gt;"",TABLATRANSFERENCIA[[#This Row],[DESPACHO]],TABLATRANSFERENCIA[[#This Row],[REQUERIM]]))</f>
        <v>45</v>
      </c>
      <c r="BQ42" s="50"/>
      <c r="BR42" s="50"/>
      <c r="BS42" s="50" t="str">
        <f t="shared" si="0"/>
        <v>N</v>
      </c>
      <c r="BT42" s="51">
        <f t="array" aca="1" ref="BT42" ca="1">IF(SUM(--(TABLATRANSFERENCIA[[#This Row],[CODIGO GENERICO]]=TABLATRANSFERENCIA[CODIGO GENERICO])*TABLATRANSFERENCIA[REQUERIM])&lt;TABLATRANSFERENCIA[[#This Row],[PEDIDO MIN GRUPO]],1,0)</f>
        <v>0</v>
      </c>
      <c r="BU4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2" s="51">
        <f ca="1">IFERROR(INDEX(OFFSET(INDIRECT("v_buffer_hist_hoy!$A$1"),1,MATCH("buh_zona_amarilla",INDIRECT("v_buffer_hist_hoy!$1:$1"),0)-1,100000,1),MATCH(CLEAN(TABLATRANSFERENCIA[[#This Row],[CODIGO]]),OFFSET(INDIRECT("v_buffer_hist_hoy!$A$1"),1,MATCH("buh_codigo",INDIRECT("v_buffer_hist_hoy!$1:$1"),0)-1,100000,1),0)),"")</f>
        <v>106</v>
      </c>
      <c r="BW42" s="51">
        <f ca="1">IFERROR(INDEX(OFFSET(INDIRECT("v_buffer_hist_hoy!$A$1"),1,MATCH("buh_zona_roja",INDIRECT("v_buffer_hist_hoy!$1:$1"),0)-1,100000,1),MATCH(CLEAN(TABLATRANSFERENCIA[[#This Row],[CODIGO]]),OFFSET(INDIRECT("v_buffer_hist_hoy!$A$1"),1,MATCH("buh_codigo",INDIRECT("v_buffer_hist_hoy!$1:$1"),0)-1,100000,1),0)),"")</f>
        <v>53</v>
      </c>
    </row>
    <row r="43" spans="1:75" hidden="1" x14ac:dyDescent="0.25">
      <c r="A43" s="54" t="s">
        <v>1466</v>
      </c>
      <c r="B43" s="3" t="str">
        <f ca="1">IFERROR(INDEX(OFFSET(INDIRECT("v_buffer_hist_hoy!$A$1"),1,MATCH("pro_descripcion",INDIRECT("v_buffer_hist_hoy!$1:$1"),0)-1,100000,1),MATCH(CLEAN(TABLATRANSFERENCIA[[#This Row],[CODIGO]]),OFFSET(INDIRECT("v_buffer_hist_hoy!$A$1"),1,MATCH("buh_codigo",INDIRECT("v_buffer_hist_hoy!$1:$1"),0)-1,100000,1),0)),"")</f>
        <v>PISTON KIT B450 (99909-450)</v>
      </c>
      <c r="C43" s="3" t="str">
        <f ca="1">IFERROR(INDEX(OFFSET(INDIRECT("v_buffer_hist_hoy!$A$1"),1,MATCH("buh_codigo_generico",INDIRECT("v_buffer_hist_hoy!$1:$1"),0)-1,100000,1),MATCH(CLEAN(TABLATRANSFERENCIA[[#This Row],[CODIGO]]),OFFSET(INDIRECT("v_buffer_hist_hoy!$A$1"),1,MATCH("buh_codigo",INDIRECT("v_buffer_hist_hoy!$1:$1"),0)-1,100000,1),0)),"")</f>
        <v>0</v>
      </c>
      <c r="D43" s="3" t="str">
        <f ca="1">IFERROR(INDEX(OFFSET(INDIRECT("v_buffer_hist_hoy!$A$1"),1,MATCH("buh_codigo_vinculado",INDIRECT("v_buffer_hist_hoy!$1:$1"),0)-1,100000,1),MATCH(CLEAN(TABLATRANSFERENCIA[[#This Row],[CODIGO]]),OFFSET(INDIRECT("v_buffer_hist_hoy!$A$1"),1,MATCH("buh_codigo",INDIRECT("v_buffer_hist_hoy!$1:$1"),0)-1,100000,1),0)),"")</f>
        <v>EC-99909-450</v>
      </c>
      <c r="E43" s="3" t="str">
        <f ca="1">IFERROR(INDEX(OFFSET(INDIRECT("v_buffer_hist_hoy!$A$1"),1,MATCH("pro_linea",INDIRECT("v_buffer_hist_hoy!$1:$1"),0)-1,100000,1),MATCH(CLEAN(TABLATRANSFERENCIA[[#This Row],[CODIGO]]),OFFSET(INDIRECT("v_buffer_hist_hoy!$A$1"),1,MATCH("buh_codigo",INDIRECT("v_buffer_hist_hoy!$1:$1"),0)-1,100000,1),0)),"")</f>
        <v>AGROFORESTAL</v>
      </c>
      <c r="F43" s="3">
        <f ca="1">IFERROR(INDEX(OFFSET(INDIRECT("v_buffer_hist_hoy!$A$1"),1,MATCH("pro_sublinea",INDIRECT("v_buffer_hist_hoy!$1:$1"),0)-1,100000,1),MATCH(CLEAN(TABLATRANSFERENCIA[[#This Row],[CODIGO]]),OFFSET(INDIRECT("v_buffer_hist_hoy!$A$1"),1,MATCH("buh_codigo",INDIRECT("v_buffer_hist_hoy!$1:$1"),0)-1,100000,1),0)),"")</f>
        <v>0</v>
      </c>
      <c r="G43" s="3" t="str">
        <f ca="1">IFERROR(INDEX(OFFSET(INDIRECT("v_buffer_hist_hoy!$A$1"),1,MATCH("pro_grupo",INDIRECT("v_buffer_hist_hoy!$1:$1"),0)-1,100000,1),MATCH(CLEAN(TABLATRANSFERENCIA[[#This Row],[CODIGO]]),OFFSET(INDIRECT("v_buffer_hist_hoy!$A$1"),1,MATCH("buh_codigo",INDIRECT("v_buffer_hist_hoy!$1:$1"),0)-1,100000,1),0)),"")</f>
        <v>REPUESTOS DESMALEZADORAS</v>
      </c>
      <c r="H43" s="3">
        <f ca="1">IFERROR(INDEX(OFFSET(INDIRECT("v_buffer_hist_hoy!$A$1"),1,MATCH("pro_familia",INDIRECT("v_buffer_hist_hoy!$1:$1"),0)-1,100000,1),MATCH(CLEAN(TABLATRANSFERENCIA[[#This Row],[CODIGO]]),OFFSET(INDIRECT("v_buffer_hist_hoy!$A$1"),1,MATCH("buh_codigo",INDIRECT("v_buffer_hist_hoy!$1:$1"),0)-1,100000,1),0)),"")</f>
        <v>0</v>
      </c>
      <c r="I43" s="3">
        <f ca="1">IFERROR(INDEX(OFFSET(INDIRECT("v_buffer_hist_hoy!$A$1"),1,MATCH("pro_subfamilia",INDIRECT("v_buffer_hist_hoy!$1:$1"),0)-1,100000,1),MATCH(CLEAN(TABLATRANSFERENCIA[[#This Row],[CODIGO]]),OFFSET(INDIRECT("v_buffer_hist_hoy!$A$1"),1,MATCH("buh_codigo",INDIRECT("v_buffer_hist_hoy!$1:$1"),0)-1,100000,1),0)),"")</f>
        <v>0</v>
      </c>
      <c r="J4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3" s="3">
        <f ca="1">IFERROR(INDEX(OFFSET(INDIRECT("v_buffer_hist_hoy!$A$1"),1,MATCH("pro_tipo",INDIRECT("v_buffer_hist_hoy!$1:$1"),0)-1,100000,1),MATCH(CLEAN(TABLATRANSFERENCIA[[#This Row],[CODIGO]]),OFFSET(INDIRECT("v_buffer_hist_hoy!$A$1"),1,MATCH("buh_codigo",INDIRECT("v_buffer_hist_hoy!$1:$1"),0)-1,100000,1),0)),"")</f>
        <v>0</v>
      </c>
      <c r="L43" s="3" t="str">
        <f ca="1">IFERROR(INDEX(OFFSET(INDIRECT("v_buffer_hist_hoy!$A$1"),1,MATCH("pro_marca",INDIRECT("v_buffer_hist_hoy!$1:$1"),0)-1,100000,1),MATCH(CLEAN(TABLATRANSFERENCIA[[#This Row],[CODIGO]]),OFFSET(INDIRECT("v_buffer_hist_hoy!$A$1"),1,MATCH("buh_codigo",INDIRECT("v_buffer_hist_hoy!$1:$1"),0)-1,100000,1),0)),"")</f>
        <v>SHINDAIWA</v>
      </c>
      <c r="M43" s="3">
        <f ca="1">IFERROR(INDEX(OFFSET(INDIRECT("v_buffer_hist_hoy!$A$1"),1,MATCH("pro_modelo",INDIRECT("v_buffer_hist_hoy!$1:$1"),0)-1,100000,1),MATCH(CLEAN(TABLATRANSFERENCIA[[#This Row],[CODIGO]]),OFFSET(INDIRECT("v_buffer_hist_hoy!$A$1"),1,MATCH("buh_codigo",INDIRECT("v_buffer_hist_hoy!$1:$1"),0)-1,100000,1),0)),"")</f>
        <v>0</v>
      </c>
      <c r="N43" s="3">
        <f ca="1">IFERROR(INDEX(OFFSET(INDIRECT("v_buffer_hist_hoy!$A$1"),1,MATCH("pro_cat_management",INDIRECT("v_buffer_hist_hoy!$1:$1"),0)-1,100000,1),MATCH(CLEAN(TABLATRANSFERENCIA[[#This Row],[CODIGO]]),OFFSET(INDIRECT("v_buffer_hist_hoy!$A$1"),1,MATCH("buh_codigo",INDIRECT("v_buffer_hist_hoy!$1:$1"),0)-1,100000,1),0)),"")</f>
        <v>0</v>
      </c>
      <c r="O43" s="5" t="str">
        <f ca="1">IFERROR(INDEX(OFFSET(INDIRECT("v_buffer_hist_hoy!$A$1"),1,MATCH("buh_estatus",INDIRECT("v_buffer_hist_hoy!$1:$1"),0)-1,100000,1),MATCH(CLEAN(TABLATRANSFERENCIA[[#This Row],[CODIGO]]),OFFSET(INDIRECT("v_buffer_hist_hoy!$A$1"),1,MATCH("buh_codigo",INDIRECT("v_buffer_hist_hoy!$1:$1"),0)-1,100000,1),0)),"")</f>
        <v>0</v>
      </c>
      <c r="P43" s="5">
        <f ca="1">IFERROR(INDEX(OFFSET(INDIRECT("v_buffer_hist_hoy!$A$1"),1,MATCH("buh_ctv",INDIRECT("v_buffer_hist_hoy!$1:$1"),0)-1,100000,1),MATCH(CLEAN(TABLATRANSFERENCIA[[#This Row],[CODIGO]]),OFFSET(INDIRECT("v_buffer_hist_hoy!$A$1"),1,MATCH("buh_codigo",INDIRECT("v_buffer_hist_hoy!$1:$1"),0)-1,100000,1),0)),"")</f>
        <v>16.75</v>
      </c>
      <c r="Q43" s="5">
        <f ca="1">IFERROR(INDEX(OFFSET(INDIRECT("v_buffer_hist_hoy!$A$1"),1,MATCH("buh_pv",INDIRECT("v_buffer_hist_hoy!$1:$1"),0)-1,100000,1),MATCH(CLEAN(TABLATRANSFERENCIA[[#This Row],[CODIGO]]),OFFSET(INDIRECT("v_buffer_hist_hoy!$A$1"),1,MATCH("buh_codigo",INDIRECT("v_buffer_hist_hoy!$1:$1"),0)-1,100000,1),0)),"")</f>
        <v>43.71</v>
      </c>
      <c r="R43" s="46">
        <f ca="1">IFERROR(INDEX(OFFSET(INDIRECT("v_buffer_hist_hoy!$A$1"),1,MATCH("buh_roi_pasado",INDIRECT("v_buffer_hist_hoy!$1:$1"),0)-1,100000,1),MATCH(CLEAN(TABLATRANSFERENCIA[[#This Row],[CODIGO]]),OFFSET(INDIRECT("v_buffer_hist_hoy!$A$1"),1,MATCH("buh_codigo",INDIRECT("v_buffer_hist_hoy!$1:$1"),0)-1,100000,1),0)),"")</f>
        <v>0</v>
      </c>
      <c r="S43" s="46">
        <f ca="1">IFERROR(INDEX(OFFSET(INDIRECT("v_buffer_hist_hoy!$A$1"),1,MATCH("buh_roi_proyectado",INDIRECT("v_buffer_hist_hoy!$1:$1"),0)-1,100000,1),MATCH(CLEAN(TABLATRANSFERENCIA[[#This Row],[CODIGO]]),OFFSET(INDIRECT("v_buffer_hist_hoy!$A$1"),1,MATCH("buh_codigo",INDIRECT("v_buffer_hist_hoy!$1:$1"),0)-1,100000,1),0)),"")</f>
        <v>7.02</v>
      </c>
      <c r="T43" s="46">
        <f ca="1">IFERROR(INDEX(OFFSET(INDIRECT("v_buffer_hist_hoy!$A$1"),1,MATCH("buh_velocity",INDIRECT("v_buffer_hist_hoy!$1:$1"),0)-1,100000,1),MATCH(CLEAN(TABLATRANSFERENCIA[[#This Row],[CODIGO]]),OFFSET(INDIRECT("v_buffer_hist_hoy!$A$1"),1,MATCH("buh_codigo",INDIRECT("v_buffer_hist_hoy!$1:$1"),0)-1,100000,1),0)),"")</f>
        <v>0</v>
      </c>
      <c r="U43" s="46">
        <f ca="1">IFERROR(INDEX(OFFSET(INDIRECT("v_buffer_hist_hoy!$A$1"),1,MATCH("buh_nivel_servicio",INDIRECT("v_buffer_hist_hoy!$1:$1"),0)-1,100000,1),MATCH(CLEAN(TABLATRANSFERENCIA[[#This Row],[CODIGO]]),OFFSET(INDIRECT("v_buffer_hist_hoy!$A$1"),1,MATCH("buh_codigo",INDIRECT("v_buffer_hist_hoy!$1:$1"),0)-1,100000,1),0)),"")</f>
        <v>1</v>
      </c>
      <c r="V43" s="49" t="str">
        <f ca="1">IFERROR(INDEX(OFFSET(INDIRECT("v_buffer_hist_hoy!$A$1"),1,MATCH("pro_nombre",INDIRECT("v_buffer_hist_hoy!$1:$1"),0)-1,100000,1),MATCH(CLEAN(TABLATRANSFERENCIA[[#This Row],[CODIGO]]),OFFSET(INDIRECT("v_buffer_hist_hoy!$A$1"),1,MATCH("buh_codigo",INDIRECT("v_buffer_hist_hoy!$1:$1"),0)-1,100000,1),0)),"")</f>
        <v>Echo</v>
      </c>
      <c r="W43" s="49" t="str">
        <f ca="1">IFERROR(INDEX(OFFSET(INDIRECT("v_buffer_hist_hoy!$A$1"),1,MATCH("pre_nombre",INDIRECT("v_buffer_hist_hoy!$1:$1"),0)-1,100000,1),MATCH(CLEAN(TABLATRANSFERENCIA[[#This Row],[CODIGO]]),OFFSET(INDIRECT("v_buffer_hist_hoy!$A$1"),1,MATCH("buh_codigo",INDIRECT("v_buffer_hist_hoy!$1:$1"),0)-1,100000,1),0)),"")</f>
        <v>USA</v>
      </c>
      <c r="X43" s="51">
        <f ca="1">IFERROR(INDEX(OFFSET(INDIRECT("v_buffer_hist_hoy!$A$1"),1,MATCH("buh_tiempo_suministro",INDIRECT("v_buffer_hist_hoy!$1:$1"),0)-1,100000,1),MATCH(CLEAN(TABLATRANSFERENCIA[[#This Row],[CODIGO]]),OFFSET(INDIRECT("v_buffer_hist_hoy!$A$1"),1,MATCH("buh_codigo",INDIRECT("v_buffer_hist_hoy!$1:$1"),0)-1,100000,1),0)),"")</f>
        <v>8</v>
      </c>
      <c r="Y43" s="51">
        <f ca="1">IFERROR(INDEX(OFFSET(INDIRECT("v_buffer_hist_hoy!$A$1"),1,MATCH("buh_frecuencia_reposicion",INDIRECT("v_buffer_hist_hoy!$1:$1"),0)-1,100000,1),MATCH(CLEAN(TABLATRANSFERENCIA[[#This Row],[CODIGO]]),OFFSET(INDIRECT("v_buffer_hist_hoy!$A$1"),1,MATCH("buh_codigo",INDIRECT("v_buffer_hist_hoy!$1:$1"),0)-1,100000,1),0)),"")</f>
        <v>3</v>
      </c>
      <c r="Z43" s="6">
        <f ca="1">IFERROR(INDEX(OFFSET(INDIRECT("v_buffer_hist_hoy!$A$1"),1,MATCH("buh_buffer_actual",INDIRECT("v_buffer_hist_hoy!$1:$1"),0)-1,100000,1),MATCH(CLEAN(TABLATRANSFERENCIA[[#This Row],[CODIGO]]),OFFSET(INDIRECT("v_buffer_hist_hoy!$A$1"),1,MATCH("buh_codigo",INDIRECT("v_buffer_hist_hoy!$1:$1"),0)-1,100000,1),0)),"")</f>
        <v>150</v>
      </c>
      <c r="AA43" s="6">
        <f ca="1">IFERROR(INDEX(OFFSET(INDIRECT("v_buffer_hist_hoy!$A$1"),1,MATCH("buh_inventario_proveedor",INDIRECT("v_buffer_hist_hoy!$1:$1"),0)-1,100000,1),MATCH(CLEAN(TABLATRANSFERENCIA[[#This Row],[CODIGO]]),OFFSET(INDIRECT("v_buffer_hist_hoy!$A$1"),1,MATCH("buh_codigo",INDIRECT("v_buffer_hist_hoy!$1:$1"),0)-1,100000,1),0)),"")</f>
        <v>1000000000</v>
      </c>
      <c r="AB43" s="6">
        <f ca="1">IFERROR(INDEX(OFFSET(INDIRECT("v_buffer_hist_hoy!$A$1"),1,MATCH("buh_inventario_fisico",INDIRECT("v_buffer_hist_hoy!$1:$1"),0)-1,100000,1),MATCH(CLEAN(TABLATRANSFERENCIA[[#This Row],[CODIGO]]),OFFSET(INDIRECT("v_buffer_hist_hoy!$A$1"),1,MATCH("buh_codigo",INDIRECT("v_buffer_hist_hoy!$1:$1"),0)-1,100000,1),0)),"")</f>
        <v>2</v>
      </c>
      <c r="AC43" s="4">
        <f ca="1">IFERROR(INDEX(OFFSET(INDIRECT("v_buffer_hist_hoy!$A$1"),1,MATCH("buh_estado_inventario_fisico",INDIRECT("v_buffer_hist_hoy!$1:$1"),0)-1,100000,1),MATCH(CLEAN(TABLATRANSFERENCIA[[#This Row],[CODIGO]]),OFFSET(INDIRECT("v_buffer_hist_hoy!$A$1"),1,MATCH("buh_codigo",INDIRECT("v_buffer_hist_hoy!$1:$1"),0)-1,100000,1),0)),"")</f>
        <v>0.99</v>
      </c>
      <c r="AD43" s="6" t="str">
        <f ca="1">IFERROR(INDEX(OFFSET(INDIRECT("v_buffer_hist_hoy!$A$1"),1,MATCH("buh_color_inventario_fisico",INDIRECT("v_buffer_hist_hoy!$1:$1"),0)-1,100000,1),MATCH(CLEAN(TABLATRANSFERENCIA[[#This Row],[CODIGO]]),OFFSET(INDIRECT("v_buffer_hist_hoy!$A$1"),1,MATCH("buh_codigo",INDIRECT("v_buffer_hist_hoy!$1:$1"),0)-1,100000,1),0)),"")</f>
        <v>R</v>
      </c>
      <c r="AE43" s="6">
        <f ca="1">IFERROR(INDEX(OFFSET(INDIRECT("v_buffer_hist_hoy!$A$1"),1,MATCH("buh_transito",INDIRECT("v_buffer_hist_hoy!$1:$1"),0)-1,100000,1),MATCH(CLEAN(TABLATRANSFERENCIA[[#This Row],[CODIGO]]),OFFSET(INDIRECT("v_buffer_hist_hoy!$A$1"),1,MATCH("buh_codigo",INDIRECT("v_buffer_hist_hoy!$1:$1"),0)-1,100000,1),0)),"")</f>
        <v>0</v>
      </c>
      <c r="AF43" s="6">
        <f ca="1">IFERROR(INDEX(OFFSET(INDIRECT("v_buffer_hist_hoy!$A$1"),1,MATCH("buh_negociacion",INDIRECT("v_buffer_hist_hoy!$1:$1"),0)-1,100000,1),MATCH(CLEAN(TABLATRANSFERENCIA[[#This Row],[CODIGO]]),OFFSET(INDIRECT("v_buffer_hist_hoy!$A$1"),1,MATCH("buh_codigo",INDIRECT("v_buffer_hist_hoy!$1:$1"),0)-1,100000,1),0)),"")</f>
        <v>0</v>
      </c>
      <c r="AG43" s="6">
        <f ca="1">IFERROR(INDEX(OFFSET(INDIRECT("v_buffer_hist_hoy!$A$1"),1,MATCH("buh_produccion",INDIRECT("v_buffer_hist_hoy!$1:$1"),0)-1,100000,1),MATCH(CLEAN(TABLATRANSFERENCIA[[#This Row],[CODIGO]]),OFFSET(INDIRECT("v_buffer_hist_hoy!$A$1"),1,MATCH("buh_codigo",INDIRECT("v_buffer_hist_hoy!$1:$1"),0)-1,100000,1),0)),"")</f>
        <v>0</v>
      </c>
      <c r="AH43" s="6">
        <f ca="1">IFERROR(INDEX(OFFSET(INDIRECT("v_buffer_hist_hoy!$A$1"),1,MATCH("buh_embarcado",INDIRECT("v_buffer_hist_hoy!$1:$1"),0)-1,100000,1),MATCH(CLEAN(TABLATRANSFERENCIA[[#This Row],[CODIGO]]),OFFSET(INDIRECT("v_buffer_hist_hoy!$A$1"),1,MATCH("buh_codigo",INDIRECT("v_buffer_hist_hoy!$1:$1"),0)-1,100000,1),0)),"")</f>
        <v>0</v>
      </c>
      <c r="AI43" s="6">
        <f ca="1">IFERROR(INDEX(OFFSET(INDIRECT("v_buffer_hist_hoy!$A$1"),1,MATCH("buh_comprometido",INDIRECT("v_buffer_hist_hoy!$1:$1"),0)-1,100000,1),MATCH(CLEAN(TABLATRANSFERENCIA[[#This Row],[CODIGO]]),OFFSET(INDIRECT("v_buffer_hist_hoy!$A$1"),1,MATCH("buh_codigo",INDIRECT("v_buffer_hist_hoy!$1:$1"),0)-1,100000,1),0)),"")</f>
        <v>0</v>
      </c>
      <c r="AJ43" s="6">
        <f ca="1">IFERROR(INDEX(OFFSET(INDIRECT("v_buffer_hist_hoy!$A$1"),1,MATCH("buh_backorder",INDIRECT("v_buffer_hist_hoy!$1:$1"),0)-1,100000,1),MATCH(CLEAN(TABLATRANSFERENCIA[[#This Row],[CODIGO]]),OFFSET(INDIRECT("v_buffer_hist_hoy!$A$1"),1,MATCH("buh_codigo",INDIRECT("v_buffer_hist_hoy!$1:$1"),0)-1,100000,1),0)),"")</f>
        <v>45</v>
      </c>
      <c r="AK43" s="6">
        <f ca="1">IFERROR(INDEX(OFFSET(INDIRECT("v_buffer_hist_hoy!$A$1"),1,MATCH("buh_inventario_proyectado",INDIRECT("v_buffer_hist_hoy!$1:$1"),0)-1,100000,1),MATCH(CLEAN(TABLATRANSFERENCIA[[#This Row],[CODIGO]]),OFFSET(INDIRECT("v_buffer_hist_hoy!$A$1"),1,MATCH("buh_codigo",INDIRECT("v_buffer_hist_hoy!$1:$1"),0)-1,100000,1),0)),"")</f>
        <v>47</v>
      </c>
      <c r="AL43" s="4">
        <f ca="1">IFERROR(INDEX(OFFSET(INDIRECT("v_buffer_hist_hoy!$A$1"),1,MATCH("buh_estado_inventario_proyectado",INDIRECT("v_buffer_hist_hoy!$1:$1"),0)-1,100000,1),MATCH(CLEAN(TABLATRANSFERENCIA[[#This Row],[CODIGO]]),OFFSET(INDIRECT("v_buffer_hist_hoy!$A$1"),1,MATCH("buh_codigo",INDIRECT("v_buffer_hist_hoy!$1:$1"),0)-1,100000,1),0)),"")</f>
        <v>0.69</v>
      </c>
      <c r="AM43" s="6" t="str">
        <f ca="1">IFERROR(INDEX(OFFSET(INDIRECT("v_buffer_hist_hoy!$A$1"),1,MATCH("buh_color_inventario_proyectado",INDIRECT("v_buffer_hist_hoy!$1:$1"),0)-1,100000,1),MATCH(CLEAN(TABLATRANSFERENCIA[[#This Row],[CODIGO]]),OFFSET(INDIRECT("v_buffer_hist_hoy!$A$1"),1,MATCH("buh_codigo",INDIRECT("v_buffer_hist_hoy!$1:$1"),0)-1,100000,1),0)),"")</f>
        <v>R</v>
      </c>
      <c r="AN43" s="6">
        <f ca="1">IFERROR(INDEX(OFFSET(INDIRECT("v_buffer_hist_hoy!$A$1"),1,MATCH("buh_pedido_minimo",INDIRECT("v_buffer_hist_hoy!$1:$1"),0)-1,100000,1),MATCH(CLEAN(TABLATRANSFERENCIA[[#This Row],[CODIGO]]),OFFSET(INDIRECT("v_buffer_hist_hoy!$A$1"),1,MATCH("buh_codigo",INDIRECT("v_buffer_hist_hoy!$1:$1"),0)-1,100000,1),0)),"")</f>
        <v>0</v>
      </c>
      <c r="AO43" s="6">
        <f ca="1">IFERROR(INDEX(OFFSET(INDIRECT("v_buffer_hist_hoy!$A$1"),1,MATCH("buh_pedido_minimo_grupo",INDIRECT("v_buffer_hist_hoy!$1:$1"),0)-1,100000,1),MATCH(CLEAN(TABLATRANSFERENCIA[[#This Row],[CODIGO]]),OFFSET(INDIRECT("v_buffer_hist_hoy!$A$1"),1,MATCH("buh_codigo",INDIRECT("v_buffer_hist_hoy!$1:$1"),0)-1,100000,1),0)),"")</f>
        <v>0</v>
      </c>
      <c r="AP43" s="6">
        <f ca="1">IFERROR(INDEX(OFFSET(INDIRECT("v_buffer_hist_hoy!$A$1"),1,MATCH("buh_unidad_empaque",INDIRECT("v_buffer_hist_hoy!$1:$1"),0)-1,100000,1),MATCH(CLEAN(TABLATRANSFERENCIA[[#This Row],[CODIGO]]),OFFSET(INDIRECT("v_buffer_hist_hoy!$A$1"),1,MATCH("buh_codigo",INDIRECT("v_buffer_hist_hoy!$1:$1"),0)-1,100000,1),0)),"")</f>
        <v>5</v>
      </c>
      <c r="AQ43" s="6">
        <f ca="1">IFERROR(INDEX(OFFSET(INDIRECT("v_buffer_hist_hoy!$A$1"),1,MATCH("buh_pedido_promedio",INDIRECT("v_buffer_hist_hoy!$1:$1"),0)-1,100000,1),MATCH(CLEAN(TABLATRANSFERENCIA[[#This Row],[CODIGO]]),OFFSET(INDIRECT("v_buffer_hist_hoy!$A$1"),1,MATCH("buh_codigo",INDIRECT("v_buffer_hist_hoy!$1:$1"),0)-1,100000,1),0)),"")</f>
        <v>41</v>
      </c>
      <c r="AR43" s="6">
        <f ca="1">IFERROR(INDEX(OFFSET(INDIRECT("v_buffer_hist_hoy!$A$1"),1,MATCH("buh_cobertura_buffer",INDIRECT("v_buffer_hist_hoy!$1:$1"),0)-1,100000,1),MATCH(CLEAN(TABLATRANSFERENCIA[[#This Row],[CODIGO]]),OFFSET(INDIRECT("v_buffer_hist_hoy!$A$1"),1,MATCH("buh_codigo",INDIRECT("v_buffer_hist_hoy!$1:$1"),0)-1,100000,1),0)),"")</f>
        <v>0</v>
      </c>
      <c r="AS43" s="6">
        <f ca="1">IFERROR(INDEX(OFFSET(INDIRECT("v_buffer_hist_hoy!$A$1"),1,MATCH("buh_cobertura_inventario_proyectado",INDIRECT("v_buffer_hist_hoy!$1:$1"),0)-1,100000,1),MATCH(CLEAN(TABLATRANSFERENCIA[[#This Row],[CODIGO]]),OFFSET(INDIRECT("v_buffer_hist_hoy!$A$1"),1,MATCH("buh_codigo",INDIRECT("v_buffer_hist_hoy!$1:$1"),0)-1,100000,1),0)),"")</f>
        <v>0</v>
      </c>
      <c r="AT43" s="6">
        <f ca="1">IFERROR(INDEX(OFFSET(INDIRECT("v_buffer_hist_hoy!$A$1"),1,MATCH("buh_cobertura_pedido_minimo",INDIRECT("v_buffer_hist_hoy!$1:$1"),0)-1,100000,1),MATCH(CLEAN(TABLATRANSFERENCIA[[#This Row],[CODIGO]]),OFFSET(INDIRECT("v_buffer_hist_hoy!$A$1"),1,MATCH("buh_codigo",INDIRECT("v_buffer_hist_hoy!$1:$1"),0)-1,100000,1),0)),"")</f>
        <v>0</v>
      </c>
      <c r="AU43" s="6">
        <f ca="1">IFERROR(INDEX(OFFSET(INDIRECT("v_buffer_hist_hoy!$A$1"),1,MATCH("buh_dias_desabastecimiento",INDIRECT("v_buffer_hist_hoy!$1:$1"),0)-1,100000,1),MATCH(CLEAN(TABLATRANSFERENCIA[[#This Row],[CODIGO]]),OFFSET(INDIRECT("v_buffer_hist_hoy!$A$1"),1,MATCH("buh_codigo",INDIRECT("v_buffer_hist_hoy!$1:$1"),0)-1,100000,1),0)),"")</f>
        <v>0</v>
      </c>
      <c r="AV43" s="6">
        <f t="array" ref="AV43">IFERROR(INDEX(Datos_Consumo[CANTIDAD],MATCH(TABLATRANSFERENCIA[[#This Row],[CODIGO]]&amp;TABLATRANSFERENCIA[[#Headers],[Columna1]],Datos_Consumo[CODIGO]&amp;Datos_Consumo[FECHA_FORMATO],0)),0)</f>
        <v>0</v>
      </c>
      <c r="AW43" s="6">
        <f t="array" ref="AW43">IFERROR(INDEX(Datos_Consumo[CANTIDAD],MATCH(TABLATRANSFERENCIA[[#This Row],[CODIGO]]&amp;TABLATRANSFERENCIA[[#Headers],[Columna2]],Datos_Consumo[CODIGO]&amp;Datos_Consumo[FECHA_FORMATO],0)),0)</f>
        <v>0</v>
      </c>
      <c r="AX43" s="6">
        <f t="array" ref="AX43">IFERROR(INDEX(Datos_Consumo[CANTIDAD],MATCH(TABLATRANSFERENCIA[[#This Row],[CODIGO]]&amp;TABLATRANSFERENCIA[[#Headers],[Columna3]],Datos_Consumo[CODIGO]&amp;Datos_Consumo[FECHA_FORMATO],0)),0)</f>
        <v>0</v>
      </c>
      <c r="AY43" s="6">
        <f t="array" ref="AY43">IFERROR(INDEX(Datos_Consumo[CANTIDAD],MATCH(TABLATRANSFERENCIA[[#This Row],[CODIGO]]&amp;TABLATRANSFERENCIA[[#Headers],[Columna4]],Datos_Consumo[CODIGO]&amp;Datos_Consumo[FECHA_FORMATO],0)),0)</f>
        <v>0</v>
      </c>
      <c r="AZ43" s="6">
        <f t="array" ref="AZ43">IFERROR(INDEX(Datos_Consumo[CANTIDAD],MATCH(TABLATRANSFERENCIA[[#This Row],[CODIGO]]&amp;TABLATRANSFERENCIA[[#Headers],[Columna5]],Datos_Consumo[CODIGO]&amp;Datos_Consumo[FECHA_FORMATO],0)),0)</f>
        <v>0</v>
      </c>
      <c r="BA43" s="6">
        <f t="array" ref="BA43">IFERROR(INDEX(Datos_Consumo[CANTIDAD],MATCH(TABLATRANSFERENCIA[[#This Row],[CODIGO]]&amp;TABLATRANSFERENCIA[[#Headers],[Columna6]],Datos_Consumo[CODIGO]&amp;Datos_Consumo[FECHA_FORMATO],0)),0)</f>
        <v>0</v>
      </c>
      <c r="BB43" s="56">
        <f ca="1">IFERROR(INDEX(OFFSET(INDIRECT("v_buffer_hist_hoy!$A$1"),1,MATCH("buh_ultima_transferencia_ini",INDIRECT("v_buffer_hist_hoy!$1:$1"),0)-1,100000,1),MATCH(CLEAN(TABLATRANSFERENCIA[[#This Row],[CODIGO]]),OFFSET(INDIRECT("v_buffer_hist_hoy!$A$1"),1,MATCH("buh_codigo",INDIRECT("v_buffer_hist_hoy!$1:$1"),0)-1,100000,1),0)),"")</f>
        <v>0</v>
      </c>
      <c r="BC43" s="56">
        <f ca="1">IFERROR(INDEX(OFFSET(INDIRECT("v_buffer_hist_hoy!$A$1"),1,MATCH("buh_ultima_transferencia_fin",INDIRECT("v_buffer_hist_hoy!$1:$1"),0)-1,100000,1),MATCH(CLEAN(TABLATRANSFERENCIA[[#This Row],[CODIGO]]),OFFSET(INDIRECT("v_buffer_hist_hoy!$A$1"),1,MATCH("buh_codigo",INDIRECT("v_buffer_hist_hoy!$1:$1"),0)-1,100000,1),0)),"")</f>
        <v>0</v>
      </c>
      <c r="BD43" s="50" t="s">
        <v>7742</v>
      </c>
      <c r="BE43" s="55"/>
      <c r="BF43" s="51"/>
      <c r="BG43" s="51" t="str">
        <f>IF(RIGHT(TABLATRANSFERENCIA[[#Headers],[Emb1]],1)*1&lt;=TABLATRANSFERENCIA[[#This Row],[EMBARQUES]],IF(ISBLANK(TABLATRANSFERENCIA[[#This Row],[EMBARQUES]]),TABLATRANSFERENCIA[[#This Row],[REQUERIM]],ROUND(TABLATRANSFERENCIA[[#This Row],[REQUERIM]]/TABLATRANSFERENCIA[[#This Row],[EMBARQUES]],0)),TABLATRANSFERENCIA[[#This Row],[REQUERIM]])</f>
        <v>45</v>
      </c>
      <c r="BH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3" s="51"/>
      <c r="BM43" s="46">
        <f ca="1">IFERROR(TABLATRANSFERENCIA[[#This Row],[REQUERIM]]/TABLATRANSFERENCIA[[#This Row],[PEDIDO PROMEDIO]],0)</f>
        <v>1.0975609756097562</v>
      </c>
      <c r="BN43" s="51"/>
      <c r="BO43" s="59"/>
      <c r="BP43" s="3" t="str">
        <f>IF(TABLATRANSFERENCIA[[#This Row],[RECIBIDO]]&lt;&gt;"",0,IF(TABLATRANSFERENCIA[[#This Row],[DESPACHO]]&lt;&gt;"",TABLATRANSFERENCIA[[#This Row],[DESPACHO]],TABLATRANSFERENCIA[[#This Row],[REQUERIM]]))</f>
        <v>45</v>
      </c>
      <c r="BQ43" s="50"/>
      <c r="BR43" s="50"/>
      <c r="BS43" s="50" t="str">
        <f t="shared" si="0"/>
        <v>N</v>
      </c>
      <c r="BT43" s="51">
        <f t="array" aca="1" ref="BT43" ca="1">IF(SUM(--(TABLATRANSFERENCIA[[#This Row],[CODIGO GENERICO]]=TABLATRANSFERENCIA[CODIGO GENERICO])*TABLATRANSFERENCIA[REQUERIM])&lt;TABLATRANSFERENCIA[[#This Row],[PEDIDO MIN GRUPO]],1,0)</f>
        <v>0</v>
      </c>
      <c r="BU4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43" s="51">
        <f ca="1">IFERROR(INDEX(OFFSET(INDIRECT("v_buffer_hist_hoy!$A$1"),1,MATCH("buh_zona_amarilla",INDIRECT("v_buffer_hist_hoy!$1:$1"),0)-1,100000,1),MATCH(CLEAN(TABLATRANSFERENCIA[[#This Row],[CODIGO]]),OFFSET(INDIRECT("v_buffer_hist_hoy!$A$1"),1,MATCH("buh_codigo",INDIRECT("v_buffer_hist_hoy!$1:$1"),0)-1,100000,1),0)),"")</f>
        <v>100</v>
      </c>
      <c r="BW43" s="51">
        <f ca="1">IFERROR(INDEX(OFFSET(INDIRECT("v_buffer_hist_hoy!$A$1"),1,MATCH("buh_zona_roja",INDIRECT("v_buffer_hist_hoy!$1:$1"),0)-1,100000,1),MATCH(CLEAN(TABLATRANSFERENCIA[[#This Row],[CODIGO]]),OFFSET(INDIRECT("v_buffer_hist_hoy!$A$1"),1,MATCH("buh_codigo",INDIRECT("v_buffer_hist_hoy!$1:$1"),0)-1,100000,1),0)),"")</f>
        <v>50</v>
      </c>
    </row>
    <row r="44" spans="1:75" hidden="1" x14ac:dyDescent="0.25">
      <c r="A44" s="54" t="s">
        <v>3516</v>
      </c>
      <c r="B44" s="3" t="str">
        <f ca="1">IFERROR(INDEX(OFFSET(INDIRECT("v_buffer_hist_hoy!$A$1"),1,MATCH("pro_descripcion",INDIRECT("v_buffer_hist_hoy!$1:$1"),0)-1,100000,1),MATCH(CLEAN(TABLATRANSFERENCIA[[#This Row],[CODIGO]]),OFFSET(INDIRECT("v_buffer_hist_hoy!$A$1"),1,MATCH("buh_codigo",INDIRECT("v_buffer_hist_hoy!$1:$1"),0)-1,100000,1),0)),"")</f>
        <v>AMORTIGUADOR UNION SRM4605</v>
      </c>
      <c r="C44" s="3" t="str">
        <f ca="1">IFERROR(INDEX(OFFSET(INDIRECT("v_buffer_hist_hoy!$A$1"),1,MATCH("buh_codigo_generico",INDIRECT("v_buffer_hist_hoy!$1:$1"),0)-1,100000,1),MATCH(CLEAN(TABLATRANSFERENCIA[[#This Row],[CODIGO]]),OFFSET(INDIRECT("v_buffer_hist_hoy!$A$1"),1,MATCH("buh_codigo",INDIRECT("v_buffer_hist_hoy!$1:$1"),0)-1,100000,1),0)),"")</f>
        <v>0</v>
      </c>
      <c r="D44" s="3" t="str">
        <f ca="1">IFERROR(INDEX(OFFSET(INDIRECT("v_buffer_hist_hoy!$A$1"),1,MATCH("buh_codigo_vinculado",INDIRECT("v_buffer_hist_hoy!$1:$1"),0)-1,100000,1),MATCH(CLEAN(TABLATRANSFERENCIA[[#This Row],[CODIGO]]),OFFSET(INDIRECT("v_buffer_hist_hoy!$A$1"),1,MATCH("buh_codigo",INDIRECT("v_buffer_hist_hoy!$1:$1"),0)-1,100000,1),0)),"")</f>
        <v>EC-61091051830</v>
      </c>
      <c r="E44" s="3" t="str">
        <f ca="1">IFERROR(INDEX(OFFSET(INDIRECT("v_buffer_hist_hoy!$A$1"),1,MATCH("pro_linea",INDIRECT("v_buffer_hist_hoy!$1:$1"),0)-1,100000,1),MATCH(CLEAN(TABLATRANSFERENCIA[[#This Row],[CODIGO]]),OFFSET(INDIRECT("v_buffer_hist_hoy!$A$1"),1,MATCH("buh_codigo",INDIRECT("v_buffer_hist_hoy!$1:$1"),0)-1,100000,1),0)),"")</f>
        <v>AGROFORESTAL</v>
      </c>
      <c r="F44" s="3">
        <f ca="1">IFERROR(INDEX(OFFSET(INDIRECT("v_buffer_hist_hoy!$A$1"),1,MATCH("pro_sublinea",INDIRECT("v_buffer_hist_hoy!$1:$1"),0)-1,100000,1),MATCH(CLEAN(TABLATRANSFERENCIA[[#This Row],[CODIGO]]),OFFSET(INDIRECT("v_buffer_hist_hoy!$A$1"),1,MATCH("buh_codigo",INDIRECT("v_buffer_hist_hoy!$1:$1"),0)-1,100000,1),0)),"")</f>
        <v>0</v>
      </c>
      <c r="G44" s="3" t="str">
        <f ca="1">IFERROR(INDEX(OFFSET(INDIRECT("v_buffer_hist_hoy!$A$1"),1,MATCH("pro_grupo",INDIRECT("v_buffer_hist_hoy!$1:$1"),0)-1,100000,1),MATCH(CLEAN(TABLATRANSFERENCIA[[#This Row],[CODIGO]]),OFFSET(INDIRECT("v_buffer_hist_hoy!$A$1"),1,MATCH("buh_codigo",INDIRECT("v_buffer_hist_hoy!$1:$1"),0)-1,100000,1),0)),"")</f>
        <v>REPUESTOS DESMALEZADORAS</v>
      </c>
      <c r="H44" s="3">
        <f ca="1">IFERROR(INDEX(OFFSET(INDIRECT("v_buffer_hist_hoy!$A$1"),1,MATCH("pro_familia",INDIRECT("v_buffer_hist_hoy!$1:$1"),0)-1,100000,1),MATCH(CLEAN(TABLATRANSFERENCIA[[#This Row],[CODIGO]]),OFFSET(INDIRECT("v_buffer_hist_hoy!$A$1"),1,MATCH("buh_codigo",INDIRECT("v_buffer_hist_hoy!$1:$1"),0)-1,100000,1),0)),"")</f>
        <v>0</v>
      </c>
      <c r="I44" s="3">
        <f ca="1">IFERROR(INDEX(OFFSET(INDIRECT("v_buffer_hist_hoy!$A$1"),1,MATCH("pro_subfamilia",INDIRECT("v_buffer_hist_hoy!$1:$1"),0)-1,100000,1),MATCH(CLEAN(TABLATRANSFERENCIA[[#This Row],[CODIGO]]),OFFSET(INDIRECT("v_buffer_hist_hoy!$A$1"),1,MATCH("buh_codigo",INDIRECT("v_buffer_hist_hoy!$1:$1"),0)-1,100000,1),0)),"")</f>
        <v>0</v>
      </c>
      <c r="J4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4" s="3">
        <f ca="1">IFERROR(INDEX(OFFSET(INDIRECT("v_buffer_hist_hoy!$A$1"),1,MATCH("pro_tipo",INDIRECT("v_buffer_hist_hoy!$1:$1"),0)-1,100000,1),MATCH(CLEAN(TABLATRANSFERENCIA[[#This Row],[CODIGO]]),OFFSET(INDIRECT("v_buffer_hist_hoy!$A$1"),1,MATCH("buh_codigo",INDIRECT("v_buffer_hist_hoy!$1:$1"),0)-1,100000,1),0)),"")</f>
        <v>0</v>
      </c>
      <c r="L44" s="3" t="str">
        <f ca="1">IFERROR(INDEX(OFFSET(INDIRECT("v_buffer_hist_hoy!$A$1"),1,MATCH("pro_marca",INDIRECT("v_buffer_hist_hoy!$1:$1"),0)-1,100000,1),MATCH(CLEAN(TABLATRANSFERENCIA[[#This Row],[CODIGO]]),OFFSET(INDIRECT("v_buffer_hist_hoy!$A$1"),1,MATCH("buh_codigo",INDIRECT("v_buffer_hist_hoy!$1:$1"),0)-1,100000,1),0)),"")</f>
        <v>ECHO</v>
      </c>
      <c r="M44" s="3">
        <f ca="1">IFERROR(INDEX(OFFSET(INDIRECT("v_buffer_hist_hoy!$A$1"),1,MATCH("pro_modelo",INDIRECT("v_buffer_hist_hoy!$1:$1"),0)-1,100000,1),MATCH(CLEAN(TABLATRANSFERENCIA[[#This Row],[CODIGO]]),OFFSET(INDIRECT("v_buffer_hist_hoy!$A$1"),1,MATCH("buh_codigo",INDIRECT("v_buffer_hist_hoy!$1:$1"),0)-1,100000,1),0)),"")</f>
        <v>0</v>
      </c>
      <c r="N44" s="3">
        <f ca="1">IFERROR(INDEX(OFFSET(INDIRECT("v_buffer_hist_hoy!$A$1"),1,MATCH("pro_cat_management",INDIRECT("v_buffer_hist_hoy!$1:$1"),0)-1,100000,1),MATCH(CLEAN(TABLATRANSFERENCIA[[#This Row],[CODIGO]]),OFFSET(INDIRECT("v_buffer_hist_hoy!$A$1"),1,MATCH("buh_codigo",INDIRECT("v_buffer_hist_hoy!$1:$1"),0)-1,100000,1),0)),"")</f>
        <v>0</v>
      </c>
      <c r="O44" s="5" t="str">
        <f ca="1">IFERROR(INDEX(OFFSET(INDIRECT("v_buffer_hist_hoy!$A$1"),1,MATCH("buh_estatus",INDIRECT("v_buffer_hist_hoy!$1:$1"),0)-1,100000,1),MATCH(CLEAN(TABLATRANSFERENCIA[[#This Row],[CODIGO]]),OFFSET(INDIRECT("v_buffer_hist_hoy!$A$1"),1,MATCH("buh_codigo",INDIRECT("v_buffer_hist_hoy!$1:$1"),0)-1,100000,1),0)),"")</f>
        <v>0</v>
      </c>
      <c r="P44" s="5">
        <f ca="1">IFERROR(INDEX(OFFSET(INDIRECT("v_buffer_hist_hoy!$A$1"),1,MATCH("buh_ctv",INDIRECT("v_buffer_hist_hoy!$1:$1"),0)-1,100000,1),MATCH(CLEAN(TABLATRANSFERENCIA[[#This Row],[CODIGO]]),OFFSET(INDIRECT("v_buffer_hist_hoy!$A$1"),1,MATCH("buh_codigo",INDIRECT("v_buffer_hist_hoy!$1:$1"),0)-1,100000,1),0)),"")</f>
        <v>1.24</v>
      </c>
      <c r="Q44" s="5">
        <f ca="1">IFERROR(INDEX(OFFSET(INDIRECT("v_buffer_hist_hoy!$A$1"),1,MATCH("buh_pv",INDIRECT("v_buffer_hist_hoy!$1:$1"),0)-1,100000,1),MATCH(CLEAN(TABLATRANSFERENCIA[[#This Row],[CODIGO]]),OFFSET(INDIRECT("v_buffer_hist_hoy!$A$1"),1,MATCH("buh_codigo",INDIRECT("v_buffer_hist_hoy!$1:$1"),0)-1,100000,1),0)),"")</f>
        <v>4.13</v>
      </c>
      <c r="R44" s="46">
        <f ca="1">IFERROR(INDEX(OFFSET(INDIRECT("v_buffer_hist_hoy!$A$1"),1,MATCH("buh_roi_pasado",INDIRECT("v_buffer_hist_hoy!$1:$1"),0)-1,100000,1),MATCH(CLEAN(TABLATRANSFERENCIA[[#This Row],[CODIGO]]),OFFSET(INDIRECT("v_buffer_hist_hoy!$A$1"),1,MATCH("buh_codigo",INDIRECT("v_buffer_hist_hoy!$1:$1"),0)-1,100000,1),0)),"")</f>
        <v>0</v>
      </c>
      <c r="S44" s="46">
        <f ca="1">IFERROR(INDEX(OFFSET(INDIRECT("v_buffer_hist_hoy!$A$1"),1,MATCH("buh_roi_proyectado",INDIRECT("v_buffer_hist_hoy!$1:$1"),0)-1,100000,1),MATCH(CLEAN(TABLATRANSFERENCIA[[#This Row],[CODIGO]]),OFFSET(INDIRECT("v_buffer_hist_hoy!$A$1"),1,MATCH("buh_codigo",INDIRECT("v_buffer_hist_hoy!$1:$1"),0)-1,100000,1),0)),"")</f>
        <v>10.17</v>
      </c>
      <c r="T44" s="46">
        <f ca="1">IFERROR(INDEX(OFFSET(INDIRECT("v_buffer_hist_hoy!$A$1"),1,MATCH("buh_velocity",INDIRECT("v_buffer_hist_hoy!$1:$1"),0)-1,100000,1),MATCH(CLEAN(TABLATRANSFERENCIA[[#This Row],[CODIGO]]),OFFSET(INDIRECT("v_buffer_hist_hoy!$A$1"),1,MATCH("buh_codigo",INDIRECT("v_buffer_hist_hoy!$1:$1"),0)-1,100000,1),0)),"")</f>
        <v>0</v>
      </c>
      <c r="U44" s="46">
        <f ca="1">IFERROR(INDEX(OFFSET(INDIRECT("v_buffer_hist_hoy!$A$1"),1,MATCH("buh_nivel_servicio",INDIRECT("v_buffer_hist_hoy!$1:$1"),0)-1,100000,1),MATCH(CLEAN(TABLATRANSFERENCIA[[#This Row],[CODIGO]]),OFFSET(INDIRECT("v_buffer_hist_hoy!$A$1"),1,MATCH("buh_codigo",INDIRECT("v_buffer_hist_hoy!$1:$1"),0)-1,100000,1),0)),"")</f>
        <v>1</v>
      </c>
      <c r="V44" s="49" t="str">
        <f ca="1">IFERROR(INDEX(OFFSET(INDIRECT("v_buffer_hist_hoy!$A$1"),1,MATCH("pro_nombre",INDIRECT("v_buffer_hist_hoy!$1:$1"),0)-1,100000,1),MATCH(CLEAN(TABLATRANSFERENCIA[[#This Row],[CODIGO]]),OFFSET(INDIRECT("v_buffer_hist_hoy!$A$1"),1,MATCH("buh_codigo",INDIRECT("v_buffer_hist_hoy!$1:$1"),0)-1,100000,1),0)),"")</f>
        <v>Echo</v>
      </c>
      <c r="W44" s="49" t="str">
        <f ca="1">IFERROR(INDEX(OFFSET(INDIRECT("v_buffer_hist_hoy!$A$1"),1,MATCH("pre_nombre",INDIRECT("v_buffer_hist_hoy!$1:$1"),0)-1,100000,1),MATCH(CLEAN(TABLATRANSFERENCIA[[#This Row],[CODIGO]]),OFFSET(INDIRECT("v_buffer_hist_hoy!$A$1"),1,MATCH("buh_codigo",INDIRECT("v_buffer_hist_hoy!$1:$1"),0)-1,100000,1),0)),"")</f>
        <v>USA</v>
      </c>
      <c r="X44" s="51">
        <f ca="1">IFERROR(INDEX(OFFSET(INDIRECT("v_buffer_hist_hoy!$A$1"),1,MATCH("buh_tiempo_suministro",INDIRECT("v_buffer_hist_hoy!$1:$1"),0)-1,100000,1),MATCH(CLEAN(TABLATRANSFERENCIA[[#This Row],[CODIGO]]),OFFSET(INDIRECT("v_buffer_hist_hoy!$A$1"),1,MATCH("buh_codigo",INDIRECT("v_buffer_hist_hoy!$1:$1"),0)-1,100000,1),0)),"")</f>
        <v>8</v>
      </c>
      <c r="Y44" s="51">
        <f ca="1">IFERROR(INDEX(OFFSET(INDIRECT("v_buffer_hist_hoy!$A$1"),1,MATCH("buh_frecuencia_reposicion",INDIRECT("v_buffer_hist_hoy!$1:$1"),0)-1,100000,1),MATCH(CLEAN(TABLATRANSFERENCIA[[#This Row],[CODIGO]]),OFFSET(INDIRECT("v_buffer_hist_hoy!$A$1"),1,MATCH("buh_codigo",INDIRECT("v_buffer_hist_hoy!$1:$1"),0)-1,100000,1),0)),"")</f>
        <v>3</v>
      </c>
      <c r="Z44" s="6">
        <f ca="1">IFERROR(INDEX(OFFSET(INDIRECT("v_buffer_hist_hoy!$A$1"),1,MATCH("buh_buffer_actual",INDIRECT("v_buffer_hist_hoy!$1:$1"),0)-1,100000,1),MATCH(CLEAN(TABLATRANSFERENCIA[[#This Row],[CODIGO]]),OFFSET(INDIRECT("v_buffer_hist_hoy!$A$1"),1,MATCH("buh_codigo",INDIRECT("v_buffer_hist_hoy!$1:$1"),0)-1,100000,1),0)),"")</f>
        <v>65</v>
      </c>
      <c r="AA44" s="6">
        <f ca="1">IFERROR(INDEX(OFFSET(INDIRECT("v_buffer_hist_hoy!$A$1"),1,MATCH("buh_inventario_proveedor",INDIRECT("v_buffer_hist_hoy!$1:$1"),0)-1,100000,1),MATCH(CLEAN(TABLATRANSFERENCIA[[#This Row],[CODIGO]]),OFFSET(INDIRECT("v_buffer_hist_hoy!$A$1"),1,MATCH("buh_codigo",INDIRECT("v_buffer_hist_hoy!$1:$1"),0)-1,100000,1),0)),"")</f>
        <v>1000000000</v>
      </c>
      <c r="AB44" s="6">
        <f ca="1">IFERROR(INDEX(OFFSET(INDIRECT("v_buffer_hist_hoy!$A$1"),1,MATCH("buh_inventario_fisico",INDIRECT("v_buffer_hist_hoy!$1:$1"),0)-1,100000,1),MATCH(CLEAN(TABLATRANSFERENCIA[[#This Row],[CODIGO]]),OFFSET(INDIRECT("v_buffer_hist_hoy!$A$1"),1,MATCH("buh_codigo",INDIRECT("v_buffer_hist_hoy!$1:$1"),0)-1,100000,1),0)),"")</f>
        <v>27</v>
      </c>
      <c r="AC44" s="4">
        <f ca="1">IFERROR(INDEX(OFFSET(INDIRECT("v_buffer_hist_hoy!$A$1"),1,MATCH("buh_estado_inventario_fisico",INDIRECT("v_buffer_hist_hoy!$1:$1"),0)-1,100000,1),MATCH(CLEAN(TABLATRANSFERENCIA[[#This Row],[CODIGO]]),OFFSET(INDIRECT("v_buffer_hist_hoy!$A$1"),1,MATCH("buh_codigo",INDIRECT("v_buffer_hist_hoy!$1:$1"),0)-1,100000,1),0)),"")</f>
        <v>0.57999999999999996</v>
      </c>
      <c r="AD44" s="6" t="str">
        <f ca="1">IFERROR(INDEX(OFFSET(INDIRECT("v_buffer_hist_hoy!$A$1"),1,MATCH("buh_color_inventario_fisico",INDIRECT("v_buffer_hist_hoy!$1:$1"),0)-1,100000,1),MATCH(CLEAN(TABLATRANSFERENCIA[[#This Row],[CODIGO]]),OFFSET(INDIRECT("v_buffer_hist_hoy!$A$1"),1,MATCH("buh_codigo",INDIRECT("v_buffer_hist_hoy!$1:$1"),0)-1,100000,1),0)),"")</f>
        <v>A</v>
      </c>
      <c r="AE44" s="6">
        <f ca="1">IFERROR(INDEX(OFFSET(INDIRECT("v_buffer_hist_hoy!$A$1"),1,MATCH("buh_transito",INDIRECT("v_buffer_hist_hoy!$1:$1"),0)-1,100000,1),MATCH(CLEAN(TABLATRANSFERENCIA[[#This Row],[CODIGO]]),OFFSET(INDIRECT("v_buffer_hist_hoy!$A$1"),1,MATCH("buh_codigo",INDIRECT("v_buffer_hist_hoy!$1:$1"),0)-1,100000,1),0)),"")</f>
        <v>0</v>
      </c>
      <c r="AF44" s="6">
        <f ca="1">IFERROR(INDEX(OFFSET(INDIRECT("v_buffer_hist_hoy!$A$1"),1,MATCH("buh_negociacion",INDIRECT("v_buffer_hist_hoy!$1:$1"),0)-1,100000,1),MATCH(CLEAN(TABLATRANSFERENCIA[[#This Row],[CODIGO]]),OFFSET(INDIRECT("v_buffer_hist_hoy!$A$1"),1,MATCH("buh_codigo",INDIRECT("v_buffer_hist_hoy!$1:$1"),0)-1,100000,1),0)),"")</f>
        <v>0</v>
      </c>
      <c r="AG44" s="6">
        <f ca="1">IFERROR(INDEX(OFFSET(INDIRECT("v_buffer_hist_hoy!$A$1"),1,MATCH("buh_produccion",INDIRECT("v_buffer_hist_hoy!$1:$1"),0)-1,100000,1),MATCH(CLEAN(TABLATRANSFERENCIA[[#This Row],[CODIGO]]),OFFSET(INDIRECT("v_buffer_hist_hoy!$A$1"),1,MATCH("buh_codigo",INDIRECT("v_buffer_hist_hoy!$1:$1"),0)-1,100000,1),0)),"")</f>
        <v>0</v>
      </c>
      <c r="AH44" s="6">
        <f ca="1">IFERROR(INDEX(OFFSET(INDIRECT("v_buffer_hist_hoy!$A$1"),1,MATCH("buh_embarcado",INDIRECT("v_buffer_hist_hoy!$1:$1"),0)-1,100000,1),MATCH(CLEAN(TABLATRANSFERENCIA[[#This Row],[CODIGO]]),OFFSET(INDIRECT("v_buffer_hist_hoy!$A$1"),1,MATCH("buh_codigo",INDIRECT("v_buffer_hist_hoy!$1:$1"),0)-1,100000,1),0)),"")</f>
        <v>0</v>
      </c>
      <c r="AI44" s="6">
        <f ca="1">IFERROR(INDEX(OFFSET(INDIRECT("v_buffer_hist_hoy!$A$1"),1,MATCH("buh_comprometido",INDIRECT("v_buffer_hist_hoy!$1:$1"),0)-1,100000,1),MATCH(CLEAN(TABLATRANSFERENCIA[[#This Row],[CODIGO]]),OFFSET(INDIRECT("v_buffer_hist_hoy!$A$1"),1,MATCH("buh_codigo",INDIRECT("v_buffer_hist_hoy!$1:$1"),0)-1,100000,1),0)),"")</f>
        <v>0</v>
      </c>
      <c r="AJ44" s="6">
        <f ca="1">IFERROR(INDEX(OFFSET(INDIRECT("v_buffer_hist_hoy!$A$1"),1,MATCH("buh_backorder",INDIRECT("v_buffer_hist_hoy!$1:$1"),0)-1,100000,1),MATCH(CLEAN(TABLATRANSFERENCIA[[#This Row],[CODIGO]]),OFFSET(INDIRECT("v_buffer_hist_hoy!$A$1"),1,MATCH("buh_codigo",INDIRECT("v_buffer_hist_hoy!$1:$1"),0)-1,100000,1),0)),"")</f>
        <v>35</v>
      </c>
      <c r="AK44" s="6">
        <f ca="1">IFERROR(INDEX(OFFSET(INDIRECT("v_buffer_hist_hoy!$A$1"),1,MATCH("buh_inventario_proyectado",INDIRECT("v_buffer_hist_hoy!$1:$1"),0)-1,100000,1),MATCH(CLEAN(TABLATRANSFERENCIA[[#This Row],[CODIGO]]),OFFSET(INDIRECT("v_buffer_hist_hoy!$A$1"),1,MATCH("buh_codigo",INDIRECT("v_buffer_hist_hoy!$1:$1"),0)-1,100000,1),0)),"")</f>
        <v>62</v>
      </c>
      <c r="AL44" s="4">
        <f ca="1">IFERROR(INDEX(OFFSET(INDIRECT("v_buffer_hist_hoy!$A$1"),1,MATCH("buh_estado_inventario_proyectado",INDIRECT("v_buffer_hist_hoy!$1:$1"),0)-1,100000,1),MATCH(CLEAN(TABLATRANSFERENCIA[[#This Row],[CODIGO]]),OFFSET(INDIRECT("v_buffer_hist_hoy!$A$1"),1,MATCH("buh_codigo",INDIRECT("v_buffer_hist_hoy!$1:$1"),0)-1,100000,1),0)),"")</f>
        <v>0.05</v>
      </c>
      <c r="AM44" s="6" t="str">
        <f ca="1">IFERROR(INDEX(OFFSET(INDIRECT("v_buffer_hist_hoy!$A$1"),1,MATCH("buh_color_inventario_proyectado",INDIRECT("v_buffer_hist_hoy!$1:$1"),0)-1,100000,1),MATCH(CLEAN(TABLATRANSFERENCIA[[#This Row],[CODIGO]]),OFFSET(INDIRECT("v_buffer_hist_hoy!$A$1"),1,MATCH("buh_codigo",INDIRECT("v_buffer_hist_hoy!$1:$1"),0)-1,100000,1),0)),"")</f>
        <v>V</v>
      </c>
      <c r="AN44" s="6">
        <f ca="1">IFERROR(INDEX(OFFSET(INDIRECT("v_buffer_hist_hoy!$A$1"),1,MATCH("buh_pedido_minimo",INDIRECT("v_buffer_hist_hoy!$1:$1"),0)-1,100000,1),MATCH(CLEAN(TABLATRANSFERENCIA[[#This Row],[CODIGO]]),OFFSET(INDIRECT("v_buffer_hist_hoy!$A$1"),1,MATCH("buh_codigo",INDIRECT("v_buffer_hist_hoy!$1:$1"),0)-1,100000,1),0)),"")</f>
        <v>0</v>
      </c>
      <c r="AO44" s="6">
        <f ca="1">IFERROR(INDEX(OFFSET(INDIRECT("v_buffer_hist_hoy!$A$1"),1,MATCH("buh_pedido_minimo_grupo",INDIRECT("v_buffer_hist_hoy!$1:$1"),0)-1,100000,1),MATCH(CLEAN(TABLATRANSFERENCIA[[#This Row],[CODIGO]]),OFFSET(INDIRECT("v_buffer_hist_hoy!$A$1"),1,MATCH("buh_codigo",INDIRECT("v_buffer_hist_hoy!$1:$1"),0)-1,100000,1),0)),"")</f>
        <v>0</v>
      </c>
      <c r="AP44" s="6">
        <f ca="1">IFERROR(INDEX(OFFSET(INDIRECT("v_buffer_hist_hoy!$A$1"),1,MATCH("buh_unidad_empaque",INDIRECT("v_buffer_hist_hoy!$1:$1"),0)-1,100000,1),MATCH(CLEAN(TABLATRANSFERENCIA[[#This Row],[CODIGO]]),OFFSET(INDIRECT("v_buffer_hist_hoy!$A$1"),1,MATCH("buh_codigo",INDIRECT("v_buffer_hist_hoy!$1:$1"),0)-1,100000,1),0)),"")</f>
        <v>5</v>
      </c>
      <c r="AQ44" s="6">
        <f ca="1">IFERROR(INDEX(OFFSET(INDIRECT("v_buffer_hist_hoy!$A$1"),1,MATCH("buh_pedido_promedio",INDIRECT("v_buffer_hist_hoy!$1:$1"),0)-1,100000,1),MATCH(CLEAN(TABLATRANSFERENCIA[[#This Row],[CODIGO]]),OFFSET(INDIRECT("v_buffer_hist_hoy!$A$1"),1,MATCH("buh_codigo",INDIRECT("v_buffer_hist_hoy!$1:$1"),0)-1,100000,1),0)),"")</f>
        <v>18</v>
      </c>
      <c r="AR44" s="6">
        <f ca="1">IFERROR(INDEX(OFFSET(INDIRECT("v_buffer_hist_hoy!$A$1"),1,MATCH("buh_cobertura_buffer",INDIRECT("v_buffer_hist_hoy!$1:$1"),0)-1,100000,1),MATCH(CLEAN(TABLATRANSFERENCIA[[#This Row],[CODIGO]]),OFFSET(INDIRECT("v_buffer_hist_hoy!$A$1"),1,MATCH("buh_codigo",INDIRECT("v_buffer_hist_hoy!$1:$1"),0)-1,100000,1),0)),"")</f>
        <v>0</v>
      </c>
      <c r="AS44" s="6">
        <f ca="1">IFERROR(INDEX(OFFSET(INDIRECT("v_buffer_hist_hoy!$A$1"),1,MATCH("buh_cobertura_inventario_proyectado",INDIRECT("v_buffer_hist_hoy!$1:$1"),0)-1,100000,1),MATCH(CLEAN(TABLATRANSFERENCIA[[#This Row],[CODIGO]]),OFFSET(INDIRECT("v_buffer_hist_hoy!$A$1"),1,MATCH("buh_codigo",INDIRECT("v_buffer_hist_hoy!$1:$1"),0)-1,100000,1),0)),"")</f>
        <v>0</v>
      </c>
      <c r="AT44" s="6">
        <f ca="1">IFERROR(INDEX(OFFSET(INDIRECT("v_buffer_hist_hoy!$A$1"),1,MATCH("buh_cobertura_pedido_minimo",INDIRECT("v_buffer_hist_hoy!$1:$1"),0)-1,100000,1),MATCH(CLEAN(TABLATRANSFERENCIA[[#This Row],[CODIGO]]),OFFSET(INDIRECT("v_buffer_hist_hoy!$A$1"),1,MATCH("buh_codigo",INDIRECT("v_buffer_hist_hoy!$1:$1"),0)-1,100000,1),0)),"")</f>
        <v>0</v>
      </c>
      <c r="AU44" s="6">
        <f ca="1">IFERROR(INDEX(OFFSET(INDIRECT("v_buffer_hist_hoy!$A$1"),1,MATCH("buh_dias_desabastecimiento",INDIRECT("v_buffer_hist_hoy!$1:$1"),0)-1,100000,1),MATCH(CLEAN(TABLATRANSFERENCIA[[#This Row],[CODIGO]]),OFFSET(INDIRECT("v_buffer_hist_hoy!$A$1"),1,MATCH("buh_codigo",INDIRECT("v_buffer_hist_hoy!$1:$1"),0)-1,100000,1),0)),"")</f>
        <v>0</v>
      </c>
      <c r="AV44" s="6">
        <f t="array" ref="AV44">IFERROR(INDEX(Datos_Consumo[CANTIDAD],MATCH(TABLATRANSFERENCIA[[#This Row],[CODIGO]]&amp;TABLATRANSFERENCIA[[#Headers],[Columna1]],Datos_Consumo[CODIGO]&amp;Datos_Consumo[FECHA_FORMATO],0)),0)</f>
        <v>0</v>
      </c>
      <c r="AW44" s="6">
        <f t="array" ref="AW44">IFERROR(INDEX(Datos_Consumo[CANTIDAD],MATCH(TABLATRANSFERENCIA[[#This Row],[CODIGO]]&amp;TABLATRANSFERENCIA[[#Headers],[Columna2]],Datos_Consumo[CODIGO]&amp;Datos_Consumo[FECHA_FORMATO],0)),0)</f>
        <v>0</v>
      </c>
      <c r="AX44" s="6">
        <f t="array" ref="AX44">IFERROR(INDEX(Datos_Consumo[CANTIDAD],MATCH(TABLATRANSFERENCIA[[#This Row],[CODIGO]]&amp;TABLATRANSFERENCIA[[#Headers],[Columna3]],Datos_Consumo[CODIGO]&amp;Datos_Consumo[FECHA_FORMATO],0)),0)</f>
        <v>0</v>
      </c>
      <c r="AY44" s="6">
        <f t="array" ref="AY44">IFERROR(INDEX(Datos_Consumo[CANTIDAD],MATCH(TABLATRANSFERENCIA[[#This Row],[CODIGO]]&amp;TABLATRANSFERENCIA[[#Headers],[Columna4]],Datos_Consumo[CODIGO]&amp;Datos_Consumo[FECHA_FORMATO],0)),0)</f>
        <v>0</v>
      </c>
      <c r="AZ44" s="6">
        <f t="array" ref="AZ44">IFERROR(INDEX(Datos_Consumo[CANTIDAD],MATCH(TABLATRANSFERENCIA[[#This Row],[CODIGO]]&amp;TABLATRANSFERENCIA[[#Headers],[Columna5]],Datos_Consumo[CODIGO]&amp;Datos_Consumo[FECHA_FORMATO],0)),0)</f>
        <v>0</v>
      </c>
      <c r="BA44" s="6">
        <f t="array" ref="BA44">IFERROR(INDEX(Datos_Consumo[CANTIDAD],MATCH(TABLATRANSFERENCIA[[#This Row],[CODIGO]]&amp;TABLATRANSFERENCIA[[#Headers],[Columna6]],Datos_Consumo[CODIGO]&amp;Datos_Consumo[FECHA_FORMATO],0)),0)</f>
        <v>0</v>
      </c>
      <c r="BB44" s="56">
        <f ca="1">IFERROR(INDEX(OFFSET(INDIRECT("v_buffer_hist_hoy!$A$1"),1,MATCH("buh_ultima_transferencia_ini",INDIRECT("v_buffer_hist_hoy!$1:$1"),0)-1,100000,1),MATCH(CLEAN(TABLATRANSFERENCIA[[#This Row],[CODIGO]]),OFFSET(INDIRECT("v_buffer_hist_hoy!$A$1"),1,MATCH("buh_codigo",INDIRECT("v_buffer_hist_hoy!$1:$1"),0)-1,100000,1),0)),"")</f>
        <v>0</v>
      </c>
      <c r="BC44" s="56">
        <f ca="1">IFERROR(INDEX(OFFSET(INDIRECT("v_buffer_hist_hoy!$A$1"),1,MATCH("buh_ultima_transferencia_fin",INDIRECT("v_buffer_hist_hoy!$1:$1"),0)-1,100000,1),MATCH(CLEAN(TABLATRANSFERENCIA[[#This Row],[CODIGO]]),OFFSET(INDIRECT("v_buffer_hist_hoy!$A$1"),1,MATCH("buh_codigo",INDIRECT("v_buffer_hist_hoy!$1:$1"),0)-1,100000,1),0)),"")</f>
        <v>0</v>
      </c>
      <c r="BD44" s="50" t="s">
        <v>7743</v>
      </c>
      <c r="BE44" s="55"/>
      <c r="BF44" s="51"/>
      <c r="BG44" s="51" t="str">
        <f>IF(RIGHT(TABLATRANSFERENCIA[[#Headers],[Emb1]],1)*1&lt;=TABLATRANSFERENCIA[[#This Row],[EMBARQUES]],IF(ISBLANK(TABLATRANSFERENCIA[[#This Row],[EMBARQUES]]),TABLATRANSFERENCIA[[#This Row],[REQUERIM]],ROUND(TABLATRANSFERENCIA[[#This Row],[REQUERIM]]/TABLATRANSFERENCIA[[#This Row],[EMBARQUES]],0)),TABLATRANSFERENCIA[[#This Row],[REQUERIM]])</f>
        <v>35</v>
      </c>
      <c r="BH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4" s="51"/>
      <c r="BM44" s="46">
        <f ca="1">IFERROR(TABLATRANSFERENCIA[[#This Row],[REQUERIM]]/TABLATRANSFERENCIA[[#This Row],[PEDIDO PROMEDIO]],0)</f>
        <v>1.9444444444444444</v>
      </c>
      <c r="BN44" s="51"/>
      <c r="BO44" s="59"/>
      <c r="BP44" s="3" t="str">
        <f>IF(TABLATRANSFERENCIA[[#This Row],[RECIBIDO]]&lt;&gt;"",0,IF(TABLATRANSFERENCIA[[#This Row],[DESPACHO]]&lt;&gt;"",TABLATRANSFERENCIA[[#This Row],[DESPACHO]],TABLATRANSFERENCIA[[#This Row],[REQUERIM]]))</f>
        <v>35</v>
      </c>
      <c r="BQ44" s="50"/>
      <c r="BR44" s="50"/>
      <c r="BS44" s="50" t="str">
        <f t="shared" si="0"/>
        <v>N</v>
      </c>
      <c r="BT44" s="51">
        <f t="array" aca="1" ref="BT44" ca="1">IF(SUM(--(TABLATRANSFERENCIA[[#This Row],[CODIGO GENERICO]]=TABLATRANSFERENCIA[CODIGO GENERICO])*TABLATRANSFERENCIA[REQUERIM])&lt;TABLATRANSFERENCIA[[#This Row],[PEDIDO MIN GRUPO]],1,0)</f>
        <v>0</v>
      </c>
      <c r="BU4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4" s="51">
        <f ca="1">IFERROR(INDEX(OFFSET(INDIRECT("v_buffer_hist_hoy!$A$1"),1,MATCH("buh_zona_amarilla",INDIRECT("v_buffer_hist_hoy!$1:$1"),0)-1,100000,1),MATCH(CLEAN(TABLATRANSFERENCIA[[#This Row],[CODIGO]]),OFFSET(INDIRECT("v_buffer_hist_hoy!$A$1"),1,MATCH("buh_codigo",INDIRECT("v_buffer_hist_hoy!$1:$1"),0)-1,100000,1),0)),"")</f>
        <v>43</v>
      </c>
      <c r="BW44" s="51">
        <f ca="1">IFERROR(INDEX(OFFSET(INDIRECT("v_buffer_hist_hoy!$A$1"),1,MATCH("buh_zona_roja",INDIRECT("v_buffer_hist_hoy!$1:$1"),0)-1,100000,1),MATCH(CLEAN(TABLATRANSFERENCIA[[#This Row],[CODIGO]]),OFFSET(INDIRECT("v_buffer_hist_hoy!$A$1"),1,MATCH("buh_codigo",INDIRECT("v_buffer_hist_hoy!$1:$1"),0)-1,100000,1),0)),"")</f>
        <v>21</v>
      </c>
    </row>
    <row r="45" spans="1:75" hidden="1" x14ac:dyDescent="0.25">
      <c r="A45" s="54" t="s">
        <v>1538</v>
      </c>
      <c r="B45" s="3" t="str">
        <f ca="1">IFERROR(INDEX(OFFSET(INDIRECT("v_buffer_hist_hoy!$A$1"),1,MATCH("pro_descripcion",INDIRECT("v_buffer_hist_hoy!$1:$1"),0)-1,100000,1),MATCH(CLEAN(TABLATRANSFERENCIA[[#This Row],[CODIGO]]),OFFSET(INDIRECT("v_buffer_hist_hoy!$A$1"),1,MATCH("buh_codigo",INDIRECT("v_buffer_hist_hoy!$1:$1"),0)-1,100000,1),0)),"")</f>
        <v>BOMBA CEBADOR B450-B530-C350-SHP800 (12438012710)</v>
      </c>
      <c r="C45" s="3" t="str">
        <f ca="1">IFERROR(INDEX(OFFSET(INDIRECT("v_buffer_hist_hoy!$A$1"),1,MATCH("buh_codigo_generico",INDIRECT("v_buffer_hist_hoy!$1:$1"),0)-1,100000,1),MATCH(CLEAN(TABLATRANSFERENCIA[[#This Row],[CODIGO]]),OFFSET(INDIRECT("v_buffer_hist_hoy!$A$1"),1,MATCH("buh_codigo",INDIRECT("v_buffer_hist_hoy!$1:$1"),0)-1,100000,1),0)),"")</f>
        <v>0</v>
      </c>
      <c r="D45" s="3" t="str">
        <f ca="1">IFERROR(INDEX(OFFSET(INDIRECT("v_buffer_hist_hoy!$A$1"),1,MATCH("buh_codigo_vinculado",INDIRECT("v_buffer_hist_hoy!$1:$1"),0)-1,100000,1),MATCH(CLEAN(TABLATRANSFERENCIA[[#This Row],[CODIGO]]),OFFSET(INDIRECT("v_buffer_hist_hoy!$A$1"),1,MATCH("buh_codigo",INDIRECT("v_buffer_hist_hoy!$1:$1"),0)-1,100000,1),0)),"")</f>
        <v>EC-12438012710</v>
      </c>
      <c r="E45" s="3" t="str">
        <f ca="1">IFERROR(INDEX(OFFSET(INDIRECT("v_buffer_hist_hoy!$A$1"),1,MATCH("pro_linea",INDIRECT("v_buffer_hist_hoy!$1:$1"),0)-1,100000,1),MATCH(CLEAN(TABLATRANSFERENCIA[[#This Row],[CODIGO]]),OFFSET(INDIRECT("v_buffer_hist_hoy!$A$1"),1,MATCH("buh_codigo",INDIRECT("v_buffer_hist_hoy!$1:$1"),0)-1,100000,1),0)),"")</f>
        <v>AGROFORESTAL</v>
      </c>
      <c r="F45" s="3">
        <f ca="1">IFERROR(INDEX(OFFSET(INDIRECT("v_buffer_hist_hoy!$A$1"),1,MATCH("pro_sublinea",INDIRECT("v_buffer_hist_hoy!$1:$1"),0)-1,100000,1),MATCH(CLEAN(TABLATRANSFERENCIA[[#This Row],[CODIGO]]),OFFSET(INDIRECT("v_buffer_hist_hoy!$A$1"),1,MATCH("buh_codigo",INDIRECT("v_buffer_hist_hoy!$1:$1"),0)-1,100000,1),0)),"")</f>
        <v>0</v>
      </c>
      <c r="G45" s="3" t="str">
        <f ca="1">IFERROR(INDEX(OFFSET(INDIRECT("v_buffer_hist_hoy!$A$1"),1,MATCH("pro_grupo",INDIRECT("v_buffer_hist_hoy!$1:$1"),0)-1,100000,1),MATCH(CLEAN(TABLATRANSFERENCIA[[#This Row],[CODIGO]]),OFFSET(INDIRECT("v_buffer_hist_hoy!$A$1"),1,MATCH("buh_codigo",INDIRECT("v_buffer_hist_hoy!$1:$1"),0)-1,100000,1),0)),"")</f>
        <v>REPUESTOS DESMALEZADORAS</v>
      </c>
      <c r="H45" s="3">
        <f ca="1">IFERROR(INDEX(OFFSET(INDIRECT("v_buffer_hist_hoy!$A$1"),1,MATCH("pro_familia",INDIRECT("v_buffer_hist_hoy!$1:$1"),0)-1,100000,1),MATCH(CLEAN(TABLATRANSFERENCIA[[#This Row],[CODIGO]]),OFFSET(INDIRECT("v_buffer_hist_hoy!$A$1"),1,MATCH("buh_codigo",INDIRECT("v_buffer_hist_hoy!$1:$1"),0)-1,100000,1),0)),"")</f>
        <v>0</v>
      </c>
      <c r="I45" s="3">
        <f ca="1">IFERROR(INDEX(OFFSET(INDIRECT("v_buffer_hist_hoy!$A$1"),1,MATCH("pro_subfamilia",INDIRECT("v_buffer_hist_hoy!$1:$1"),0)-1,100000,1),MATCH(CLEAN(TABLATRANSFERENCIA[[#This Row],[CODIGO]]),OFFSET(INDIRECT("v_buffer_hist_hoy!$A$1"),1,MATCH("buh_codigo",INDIRECT("v_buffer_hist_hoy!$1:$1"),0)-1,100000,1),0)),"")</f>
        <v>0</v>
      </c>
      <c r="J4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5" s="3">
        <f ca="1">IFERROR(INDEX(OFFSET(INDIRECT("v_buffer_hist_hoy!$A$1"),1,MATCH("pro_tipo",INDIRECT("v_buffer_hist_hoy!$1:$1"),0)-1,100000,1),MATCH(CLEAN(TABLATRANSFERENCIA[[#This Row],[CODIGO]]),OFFSET(INDIRECT("v_buffer_hist_hoy!$A$1"),1,MATCH("buh_codigo",INDIRECT("v_buffer_hist_hoy!$1:$1"),0)-1,100000,1),0)),"")</f>
        <v>0</v>
      </c>
      <c r="L45" s="3" t="str">
        <f ca="1">IFERROR(INDEX(OFFSET(INDIRECT("v_buffer_hist_hoy!$A$1"),1,MATCH("pro_marca",INDIRECT("v_buffer_hist_hoy!$1:$1"),0)-1,100000,1),MATCH(CLEAN(TABLATRANSFERENCIA[[#This Row],[CODIGO]]),OFFSET(INDIRECT("v_buffer_hist_hoy!$A$1"),1,MATCH("buh_codigo",INDIRECT("v_buffer_hist_hoy!$1:$1"),0)-1,100000,1),0)),"")</f>
        <v>SHINDAIWA</v>
      </c>
      <c r="M45" s="3">
        <f ca="1">IFERROR(INDEX(OFFSET(INDIRECT("v_buffer_hist_hoy!$A$1"),1,MATCH("pro_modelo",INDIRECT("v_buffer_hist_hoy!$1:$1"),0)-1,100000,1),MATCH(CLEAN(TABLATRANSFERENCIA[[#This Row],[CODIGO]]),OFFSET(INDIRECT("v_buffer_hist_hoy!$A$1"),1,MATCH("buh_codigo",INDIRECT("v_buffer_hist_hoy!$1:$1"),0)-1,100000,1),0)),"")</f>
        <v>0</v>
      </c>
      <c r="N45" s="3">
        <f ca="1">IFERROR(INDEX(OFFSET(INDIRECT("v_buffer_hist_hoy!$A$1"),1,MATCH("pro_cat_management",INDIRECT("v_buffer_hist_hoy!$1:$1"),0)-1,100000,1),MATCH(CLEAN(TABLATRANSFERENCIA[[#This Row],[CODIGO]]),OFFSET(INDIRECT("v_buffer_hist_hoy!$A$1"),1,MATCH("buh_codigo",INDIRECT("v_buffer_hist_hoy!$1:$1"),0)-1,100000,1),0)),"")</f>
        <v>0</v>
      </c>
      <c r="O45" s="5" t="str">
        <f ca="1">IFERROR(INDEX(OFFSET(INDIRECT("v_buffer_hist_hoy!$A$1"),1,MATCH("buh_estatus",INDIRECT("v_buffer_hist_hoy!$1:$1"),0)-1,100000,1),MATCH(CLEAN(TABLATRANSFERENCIA[[#This Row],[CODIGO]]),OFFSET(INDIRECT("v_buffer_hist_hoy!$A$1"),1,MATCH("buh_codigo",INDIRECT("v_buffer_hist_hoy!$1:$1"),0)-1,100000,1),0)),"")</f>
        <v>0</v>
      </c>
      <c r="P45" s="5">
        <f ca="1">IFERROR(INDEX(OFFSET(INDIRECT("v_buffer_hist_hoy!$A$1"),1,MATCH("buh_ctv",INDIRECT("v_buffer_hist_hoy!$1:$1"),0)-1,100000,1),MATCH(CLEAN(TABLATRANSFERENCIA[[#This Row],[CODIGO]]),OFFSET(INDIRECT("v_buffer_hist_hoy!$A$1"),1,MATCH("buh_codigo",INDIRECT("v_buffer_hist_hoy!$1:$1"),0)-1,100000,1),0)),"")</f>
        <v>1.17</v>
      </c>
      <c r="Q45" s="5">
        <f ca="1">IFERROR(INDEX(OFFSET(INDIRECT("v_buffer_hist_hoy!$A$1"),1,MATCH("buh_pv",INDIRECT("v_buffer_hist_hoy!$1:$1"),0)-1,100000,1),MATCH(CLEAN(TABLATRANSFERENCIA[[#This Row],[CODIGO]]),OFFSET(INDIRECT("v_buffer_hist_hoy!$A$1"),1,MATCH("buh_codigo",INDIRECT("v_buffer_hist_hoy!$1:$1"),0)-1,100000,1),0)),"")</f>
        <v>5.5</v>
      </c>
      <c r="R45" s="46">
        <f ca="1">IFERROR(INDEX(OFFSET(INDIRECT("v_buffer_hist_hoy!$A$1"),1,MATCH("buh_roi_pasado",INDIRECT("v_buffer_hist_hoy!$1:$1"),0)-1,100000,1),MATCH(CLEAN(TABLATRANSFERENCIA[[#This Row],[CODIGO]]),OFFSET(INDIRECT("v_buffer_hist_hoy!$A$1"),1,MATCH("buh_codigo",INDIRECT("v_buffer_hist_hoy!$1:$1"),0)-1,100000,1),0)),"")</f>
        <v>0</v>
      </c>
      <c r="S45" s="46">
        <f ca="1">IFERROR(INDEX(OFFSET(INDIRECT("v_buffer_hist_hoy!$A$1"),1,MATCH("buh_roi_proyectado",INDIRECT("v_buffer_hist_hoy!$1:$1"),0)-1,100000,1),MATCH(CLEAN(TABLATRANSFERENCIA[[#This Row],[CODIGO]]),OFFSET(INDIRECT("v_buffer_hist_hoy!$A$1"),1,MATCH("buh_codigo",INDIRECT("v_buffer_hist_hoy!$1:$1"),0)-1,100000,1),0)),"")</f>
        <v>16.149999999999999</v>
      </c>
      <c r="T45" s="46">
        <f ca="1">IFERROR(INDEX(OFFSET(INDIRECT("v_buffer_hist_hoy!$A$1"),1,MATCH("buh_velocity",INDIRECT("v_buffer_hist_hoy!$1:$1"),0)-1,100000,1),MATCH(CLEAN(TABLATRANSFERENCIA[[#This Row],[CODIGO]]),OFFSET(INDIRECT("v_buffer_hist_hoy!$A$1"),1,MATCH("buh_codigo",INDIRECT("v_buffer_hist_hoy!$1:$1"),0)-1,100000,1),0)),"")</f>
        <v>0</v>
      </c>
      <c r="U45" s="46">
        <f ca="1">IFERROR(INDEX(OFFSET(INDIRECT("v_buffer_hist_hoy!$A$1"),1,MATCH("buh_nivel_servicio",INDIRECT("v_buffer_hist_hoy!$1:$1"),0)-1,100000,1),MATCH(CLEAN(TABLATRANSFERENCIA[[#This Row],[CODIGO]]),OFFSET(INDIRECT("v_buffer_hist_hoy!$A$1"),1,MATCH("buh_codigo",INDIRECT("v_buffer_hist_hoy!$1:$1"),0)-1,100000,1),0)),"")</f>
        <v>1</v>
      </c>
      <c r="V45" s="49" t="str">
        <f ca="1">IFERROR(INDEX(OFFSET(INDIRECT("v_buffer_hist_hoy!$A$1"),1,MATCH("pro_nombre",INDIRECT("v_buffer_hist_hoy!$1:$1"),0)-1,100000,1),MATCH(CLEAN(TABLATRANSFERENCIA[[#This Row],[CODIGO]]),OFFSET(INDIRECT("v_buffer_hist_hoy!$A$1"),1,MATCH("buh_codigo",INDIRECT("v_buffer_hist_hoy!$1:$1"),0)-1,100000,1),0)),"")</f>
        <v>Echo</v>
      </c>
      <c r="W45" s="49" t="str">
        <f ca="1">IFERROR(INDEX(OFFSET(INDIRECT("v_buffer_hist_hoy!$A$1"),1,MATCH("pre_nombre",INDIRECT("v_buffer_hist_hoy!$1:$1"),0)-1,100000,1),MATCH(CLEAN(TABLATRANSFERENCIA[[#This Row],[CODIGO]]),OFFSET(INDIRECT("v_buffer_hist_hoy!$A$1"),1,MATCH("buh_codigo",INDIRECT("v_buffer_hist_hoy!$1:$1"),0)-1,100000,1),0)),"")</f>
        <v>USA</v>
      </c>
      <c r="X45" s="51">
        <f ca="1">IFERROR(INDEX(OFFSET(INDIRECT("v_buffer_hist_hoy!$A$1"),1,MATCH("buh_tiempo_suministro",INDIRECT("v_buffer_hist_hoy!$1:$1"),0)-1,100000,1),MATCH(CLEAN(TABLATRANSFERENCIA[[#This Row],[CODIGO]]),OFFSET(INDIRECT("v_buffer_hist_hoy!$A$1"),1,MATCH("buh_codigo",INDIRECT("v_buffer_hist_hoy!$1:$1"),0)-1,100000,1),0)),"")</f>
        <v>8</v>
      </c>
      <c r="Y45" s="51">
        <f ca="1">IFERROR(INDEX(OFFSET(INDIRECT("v_buffer_hist_hoy!$A$1"),1,MATCH("buh_frecuencia_reposicion",INDIRECT("v_buffer_hist_hoy!$1:$1"),0)-1,100000,1),MATCH(CLEAN(TABLATRANSFERENCIA[[#This Row],[CODIGO]]),OFFSET(INDIRECT("v_buffer_hist_hoy!$A$1"),1,MATCH("buh_codigo",INDIRECT("v_buffer_hist_hoy!$1:$1"),0)-1,100000,1),0)),"")</f>
        <v>3</v>
      </c>
      <c r="Z45" s="6">
        <f ca="1">IFERROR(INDEX(OFFSET(INDIRECT("v_buffer_hist_hoy!$A$1"),1,MATCH("buh_buffer_actual",INDIRECT("v_buffer_hist_hoy!$1:$1"),0)-1,100000,1),MATCH(CLEAN(TABLATRANSFERENCIA[[#This Row],[CODIGO]]),OFFSET(INDIRECT("v_buffer_hist_hoy!$A$1"),1,MATCH("buh_codigo",INDIRECT("v_buffer_hist_hoy!$1:$1"),0)-1,100000,1),0)),"")</f>
        <v>200</v>
      </c>
      <c r="AA45" s="6">
        <f ca="1">IFERROR(INDEX(OFFSET(INDIRECT("v_buffer_hist_hoy!$A$1"),1,MATCH("buh_inventario_proveedor",INDIRECT("v_buffer_hist_hoy!$1:$1"),0)-1,100000,1),MATCH(CLEAN(TABLATRANSFERENCIA[[#This Row],[CODIGO]]),OFFSET(INDIRECT("v_buffer_hist_hoy!$A$1"),1,MATCH("buh_codigo",INDIRECT("v_buffer_hist_hoy!$1:$1"),0)-1,100000,1),0)),"")</f>
        <v>1000000000</v>
      </c>
      <c r="AB45" s="6">
        <f ca="1">IFERROR(INDEX(OFFSET(INDIRECT("v_buffer_hist_hoy!$A$1"),1,MATCH("buh_inventario_fisico",INDIRECT("v_buffer_hist_hoy!$1:$1"),0)-1,100000,1),MATCH(CLEAN(TABLATRANSFERENCIA[[#This Row],[CODIGO]]),OFFSET(INDIRECT("v_buffer_hist_hoy!$A$1"),1,MATCH("buh_codigo",INDIRECT("v_buffer_hist_hoy!$1:$1"),0)-1,100000,1),0)),"")</f>
        <v>112</v>
      </c>
      <c r="AC45" s="4">
        <f ca="1">IFERROR(INDEX(OFFSET(INDIRECT("v_buffer_hist_hoy!$A$1"),1,MATCH("buh_estado_inventario_fisico",INDIRECT("v_buffer_hist_hoy!$1:$1"),0)-1,100000,1),MATCH(CLEAN(TABLATRANSFERENCIA[[#This Row],[CODIGO]]),OFFSET(INDIRECT("v_buffer_hist_hoy!$A$1"),1,MATCH("buh_codigo",INDIRECT("v_buffer_hist_hoy!$1:$1"),0)-1,100000,1),0)),"")</f>
        <v>0.44</v>
      </c>
      <c r="AD45" s="6" t="str">
        <f ca="1">IFERROR(INDEX(OFFSET(INDIRECT("v_buffer_hist_hoy!$A$1"),1,MATCH("buh_color_inventario_fisico",INDIRECT("v_buffer_hist_hoy!$1:$1"),0)-1,100000,1),MATCH(CLEAN(TABLATRANSFERENCIA[[#This Row],[CODIGO]]),OFFSET(INDIRECT("v_buffer_hist_hoy!$A$1"),1,MATCH("buh_codigo",INDIRECT("v_buffer_hist_hoy!$1:$1"),0)-1,100000,1),0)),"")</f>
        <v>A</v>
      </c>
      <c r="AE45" s="6">
        <f ca="1">IFERROR(INDEX(OFFSET(INDIRECT("v_buffer_hist_hoy!$A$1"),1,MATCH("buh_transito",INDIRECT("v_buffer_hist_hoy!$1:$1"),0)-1,100000,1),MATCH(CLEAN(TABLATRANSFERENCIA[[#This Row],[CODIGO]]),OFFSET(INDIRECT("v_buffer_hist_hoy!$A$1"),1,MATCH("buh_codigo",INDIRECT("v_buffer_hist_hoy!$1:$1"),0)-1,100000,1),0)),"")</f>
        <v>0</v>
      </c>
      <c r="AF45" s="6">
        <f ca="1">IFERROR(INDEX(OFFSET(INDIRECT("v_buffer_hist_hoy!$A$1"),1,MATCH("buh_negociacion",INDIRECT("v_buffer_hist_hoy!$1:$1"),0)-1,100000,1),MATCH(CLEAN(TABLATRANSFERENCIA[[#This Row],[CODIGO]]),OFFSET(INDIRECT("v_buffer_hist_hoy!$A$1"),1,MATCH("buh_codigo",INDIRECT("v_buffer_hist_hoy!$1:$1"),0)-1,100000,1),0)),"")</f>
        <v>0</v>
      </c>
      <c r="AG45" s="6">
        <f ca="1">IFERROR(INDEX(OFFSET(INDIRECT("v_buffer_hist_hoy!$A$1"),1,MATCH("buh_produccion",INDIRECT("v_buffer_hist_hoy!$1:$1"),0)-1,100000,1),MATCH(CLEAN(TABLATRANSFERENCIA[[#This Row],[CODIGO]]),OFFSET(INDIRECT("v_buffer_hist_hoy!$A$1"),1,MATCH("buh_codigo",INDIRECT("v_buffer_hist_hoy!$1:$1"),0)-1,100000,1),0)),"")</f>
        <v>0</v>
      </c>
      <c r="AH45" s="6">
        <f ca="1">IFERROR(INDEX(OFFSET(INDIRECT("v_buffer_hist_hoy!$A$1"),1,MATCH("buh_embarcado",INDIRECT("v_buffer_hist_hoy!$1:$1"),0)-1,100000,1),MATCH(CLEAN(TABLATRANSFERENCIA[[#This Row],[CODIGO]]),OFFSET(INDIRECT("v_buffer_hist_hoy!$A$1"),1,MATCH("buh_codigo",INDIRECT("v_buffer_hist_hoy!$1:$1"),0)-1,100000,1),0)),"")</f>
        <v>0</v>
      </c>
      <c r="AI45" s="6">
        <f ca="1">IFERROR(INDEX(OFFSET(INDIRECT("v_buffer_hist_hoy!$A$1"),1,MATCH("buh_comprometido",INDIRECT("v_buffer_hist_hoy!$1:$1"),0)-1,100000,1),MATCH(CLEAN(TABLATRANSFERENCIA[[#This Row],[CODIGO]]),OFFSET(INDIRECT("v_buffer_hist_hoy!$A$1"),1,MATCH("buh_codigo",INDIRECT("v_buffer_hist_hoy!$1:$1"),0)-1,100000,1),0)),"")</f>
        <v>0</v>
      </c>
      <c r="AJ45" s="6">
        <f ca="1">IFERROR(INDEX(OFFSET(INDIRECT("v_buffer_hist_hoy!$A$1"),1,MATCH("buh_backorder",INDIRECT("v_buffer_hist_hoy!$1:$1"),0)-1,100000,1),MATCH(CLEAN(TABLATRANSFERENCIA[[#This Row],[CODIGO]]),OFFSET(INDIRECT("v_buffer_hist_hoy!$A$1"),1,MATCH("buh_codigo",INDIRECT("v_buffer_hist_hoy!$1:$1"),0)-1,100000,1),0)),"")</f>
        <v>35</v>
      </c>
      <c r="AK45" s="6">
        <f ca="1">IFERROR(INDEX(OFFSET(INDIRECT("v_buffer_hist_hoy!$A$1"),1,MATCH("buh_inventario_proyectado",INDIRECT("v_buffer_hist_hoy!$1:$1"),0)-1,100000,1),MATCH(CLEAN(TABLATRANSFERENCIA[[#This Row],[CODIGO]]),OFFSET(INDIRECT("v_buffer_hist_hoy!$A$1"),1,MATCH("buh_codigo",INDIRECT("v_buffer_hist_hoy!$1:$1"),0)-1,100000,1),0)),"")</f>
        <v>147</v>
      </c>
      <c r="AL45" s="4">
        <f ca="1">IFERROR(INDEX(OFFSET(INDIRECT("v_buffer_hist_hoy!$A$1"),1,MATCH("buh_estado_inventario_proyectado",INDIRECT("v_buffer_hist_hoy!$1:$1"),0)-1,100000,1),MATCH(CLEAN(TABLATRANSFERENCIA[[#This Row],[CODIGO]]),OFFSET(INDIRECT("v_buffer_hist_hoy!$A$1"),1,MATCH("buh_codigo",INDIRECT("v_buffer_hist_hoy!$1:$1"),0)-1,100000,1),0)),"")</f>
        <v>0.27</v>
      </c>
      <c r="AM45" s="6" t="str">
        <f ca="1">IFERROR(INDEX(OFFSET(INDIRECT("v_buffer_hist_hoy!$A$1"),1,MATCH("buh_color_inventario_proyectado",INDIRECT("v_buffer_hist_hoy!$1:$1"),0)-1,100000,1),MATCH(CLEAN(TABLATRANSFERENCIA[[#This Row],[CODIGO]]),OFFSET(INDIRECT("v_buffer_hist_hoy!$A$1"),1,MATCH("buh_codigo",INDIRECT("v_buffer_hist_hoy!$1:$1"),0)-1,100000,1),0)),"")</f>
        <v>V</v>
      </c>
      <c r="AN45" s="6">
        <f ca="1">IFERROR(INDEX(OFFSET(INDIRECT("v_buffer_hist_hoy!$A$1"),1,MATCH("buh_pedido_minimo",INDIRECT("v_buffer_hist_hoy!$1:$1"),0)-1,100000,1),MATCH(CLEAN(TABLATRANSFERENCIA[[#This Row],[CODIGO]]),OFFSET(INDIRECT("v_buffer_hist_hoy!$A$1"),1,MATCH("buh_codigo",INDIRECT("v_buffer_hist_hoy!$1:$1"),0)-1,100000,1),0)),"")</f>
        <v>0</v>
      </c>
      <c r="AO45" s="6">
        <f ca="1">IFERROR(INDEX(OFFSET(INDIRECT("v_buffer_hist_hoy!$A$1"),1,MATCH("buh_pedido_minimo_grupo",INDIRECT("v_buffer_hist_hoy!$1:$1"),0)-1,100000,1),MATCH(CLEAN(TABLATRANSFERENCIA[[#This Row],[CODIGO]]),OFFSET(INDIRECT("v_buffer_hist_hoy!$A$1"),1,MATCH("buh_codigo",INDIRECT("v_buffer_hist_hoy!$1:$1"),0)-1,100000,1),0)),"")</f>
        <v>0</v>
      </c>
      <c r="AP45" s="6">
        <f ca="1">IFERROR(INDEX(OFFSET(INDIRECT("v_buffer_hist_hoy!$A$1"),1,MATCH("buh_unidad_empaque",INDIRECT("v_buffer_hist_hoy!$1:$1"),0)-1,100000,1),MATCH(CLEAN(TABLATRANSFERENCIA[[#This Row],[CODIGO]]),OFFSET(INDIRECT("v_buffer_hist_hoy!$A$1"),1,MATCH("buh_codigo",INDIRECT("v_buffer_hist_hoy!$1:$1"),0)-1,100000,1),0)),"")</f>
        <v>5</v>
      </c>
      <c r="AQ45" s="6">
        <f ca="1">IFERROR(INDEX(OFFSET(INDIRECT("v_buffer_hist_hoy!$A$1"),1,MATCH("buh_pedido_promedio",INDIRECT("v_buffer_hist_hoy!$1:$1"),0)-1,100000,1),MATCH(CLEAN(TABLATRANSFERENCIA[[#This Row],[CODIGO]]),OFFSET(INDIRECT("v_buffer_hist_hoy!$A$1"),1,MATCH("buh_codigo",INDIRECT("v_buffer_hist_hoy!$1:$1"),0)-1,100000,1),0)),"")</f>
        <v>55</v>
      </c>
      <c r="AR45" s="6">
        <f ca="1">IFERROR(INDEX(OFFSET(INDIRECT("v_buffer_hist_hoy!$A$1"),1,MATCH("buh_cobertura_buffer",INDIRECT("v_buffer_hist_hoy!$1:$1"),0)-1,100000,1),MATCH(CLEAN(TABLATRANSFERENCIA[[#This Row],[CODIGO]]),OFFSET(INDIRECT("v_buffer_hist_hoy!$A$1"),1,MATCH("buh_codigo",INDIRECT("v_buffer_hist_hoy!$1:$1"),0)-1,100000,1),0)),"")</f>
        <v>0</v>
      </c>
      <c r="AS45" s="6">
        <f ca="1">IFERROR(INDEX(OFFSET(INDIRECT("v_buffer_hist_hoy!$A$1"),1,MATCH("buh_cobertura_inventario_proyectado",INDIRECT("v_buffer_hist_hoy!$1:$1"),0)-1,100000,1),MATCH(CLEAN(TABLATRANSFERENCIA[[#This Row],[CODIGO]]),OFFSET(INDIRECT("v_buffer_hist_hoy!$A$1"),1,MATCH("buh_codigo",INDIRECT("v_buffer_hist_hoy!$1:$1"),0)-1,100000,1),0)),"")</f>
        <v>0</v>
      </c>
      <c r="AT45" s="6">
        <f ca="1">IFERROR(INDEX(OFFSET(INDIRECT("v_buffer_hist_hoy!$A$1"),1,MATCH("buh_cobertura_pedido_minimo",INDIRECT("v_buffer_hist_hoy!$1:$1"),0)-1,100000,1),MATCH(CLEAN(TABLATRANSFERENCIA[[#This Row],[CODIGO]]),OFFSET(INDIRECT("v_buffer_hist_hoy!$A$1"),1,MATCH("buh_codigo",INDIRECT("v_buffer_hist_hoy!$1:$1"),0)-1,100000,1),0)),"")</f>
        <v>0</v>
      </c>
      <c r="AU45" s="6">
        <f ca="1">IFERROR(INDEX(OFFSET(INDIRECT("v_buffer_hist_hoy!$A$1"),1,MATCH("buh_dias_desabastecimiento",INDIRECT("v_buffer_hist_hoy!$1:$1"),0)-1,100000,1),MATCH(CLEAN(TABLATRANSFERENCIA[[#This Row],[CODIGO]]),OFFSET(INDIRECT("v_buffer_hist_hoy!$A$1"),1,MATCH("buh_codigo",INDIRECT("v_buffer_hist_hoy!$1:$1"),0)-1,100000,1),0)),"")</f>
        <v>0</v>
      </c>
      <c r="AV45" s="6">
        <f t="array" ref="AV45">IFERROR(INDEX(Datos_Consumo[CANTIDAD],MATCH(TABLATRANSFERENCIA[[#This Row],[CODIGO]]&amp;TABLATRANSFERENCIA[[#Headers],[Columna1]],Datos_Consumo[CODIGO]&amp;Datos_Consumo[FECHA_FORMATO],0)),0)</f>
        <v>0</v>
      </c>
      <c r="AW45" s="6">
        <f t="array" ref="AW45">IFERROR(INDEX(Datos_Consumo[CANTIDAD],MATCH(TABLATRANSFERENCIA[[#This Row],[CODIGO]]&amp;TABLATRANSFERENCIA[[#Headers],[Columna2]],Datos_Consumo[CODIGO]&amp;Datos_Consumo[FECHA_FORMATO],0)),0)</f>
        <v>0</v>
      </c>
      <c r="AX45" s="6">
        <f t="array" ref="AX45">IFERROR(INDEX(Datos_Consumo[CANTIDAD],MATCH(TABLATRANSFERENCIA[[#This Row],[CODIGO]]&amp;TABLATRANSFERENCIA[[#Headers],[Columna3]],Datos_Consumo[CODIGO]&amp;Datos_Consumo[FECHA_FORMATO],0)),0)</f>
        <v>0</v>
      </c>
      <c r="AY45" s="6">
        <f t="array" ref="AY45">IFERROR(INDEX(Datos_Consumo[CANTIDAD],MATCH(TABLATRANSFERENCIA[[#This Row],[CODIGO]]&amp;TABLATRANSFERENCIA[[#Headers],[Columna4]],Datos_Consumo[CODIGO]&amp;Datos_Consumo[FECHA_FORMATO],0)),0)</f>
        <v>0</v>
      </c>
      <c r="AZ45" s="6">
        <f t="array" ref="AZ45">IFERROR(INDEX(Datos_Consumo[CANTIDAD],MATCH(TABLATRANSFERENCIA[[#This Row],[CODIGO]]&amp;TABLATRANSFERENCIA[[#Headers],[Columna5]],Datos_Consumo[CODIGO]&amp;Datos_Consumo[FECHA_FORMATO],0)),0)</f>
        <v>0</v>
      </c>
      <c r="BA45" s="6">
        <f t="array" ref="BA45">IFERROR(INDEX(Datos_Consumo[CANTIDAD],MATCH(TABLATRANSFERENCIA[[#This Row],[CODIGO]]&amp;TABLATRANSFERENCIA[[#Headers],[Columna6]],Datos_Consumo[CODIGO]&amp;Datos_Consumo[FECHA_FORMATO],0)),0)</f>
        <v>0</v>
      </c>
      <c r="BB45" s="56">
        <f ca="1">IFERROR(INDEX(OFFSET(INDIRECT("v_buffer_hist_hoy!$A$1"),1,MATCH("buh_ultima_transferencia_ini",INDIRECT("v_buffer_hist_hoy!$1:$1"),0)-1,100000,1),MATCH(CLEAN(TABLATRANSFERENCIA[[#This Row],[CODIGO]]),OFFSET(INDIRECT("v_buffer_hist_hoy!$A$1"),1,MATCH("buh_codigo",INDIRECT("v_buffer_hist_hoy!$1:$1"),0)-1,100000,1),0)),"")</f>
        <v>0</v>
      </c>
      <c r="BC45" s="56">
        <f ca="1">IFERROR(INDEX(OFFSET(INDIRECT("v_buffer_hist_hoy!$A$1"),1,MATCH("buh_ultima_transferencia_fin",INDIRECT("v_buffer_hist_hoy!$1:$1"),0)-1,100000,1),MATCH(CLEAN(TABLATRANSFERENCIA[[#This Row],[CODIGO]]),OFFSET(INDIRECT("v_buffer_hist_hoy!$A$1"),1,MATCH("buh_codigo",INDIRECT("v_buffer_hist_hoy!$1:$1"),0)-1,100000,1),0)),"")</f>
        <v>0</v>
      </c>
      <c r="BD45" s="50" t="s">
        <v>7743</v>
      </c>
      <c r="BE45" s="55"/>
      <c r="BF45" s="51"/>
      <c r="BG45" s="51" t="str">
        <f>IF(RIGHT(TABLATRANSFERENCIA[[#Headers],[Emb1]],1)*1&lt;=TABLATRANSFERENCIA[[#This Row],[EMBARQUES]],IF(ISBLANK(TABLATRANSFERENCIA[[#This Row],[EMBARQUES]]),TABLATRANSFERENCIA[[#This Row],[REQUERIM]],ROUND(TABLATRANSFERENCIA[[#This Row],[REQUERIM]]/TABLATRANSFERENCIA[[#This Row],[EMBARQUES]],0)),TABLATRANSFERENCIA[[#This Row],[REQUERIM]])</f>
        <v>35</v>
      </c>
      <c r="BH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5" s="51"/>
      <c r="BM45" s="46">
        <f ca="1">IFERROR(TABLATRANSFERENCIA[[#This Row],[REQUERIM]]/TABLATRANSFERENCIA[[#This Row],[PEDIDO PROMEDIO]],0)</f>
        <v>0.63636363636363635</v>
      </c>
      <c r="BN45" s="51"/>
      <c r="BO45" s="59"/>
      <c r="BP45" s="3" t="str">
        <f>IF(TABLATRANSFERENCIA[[#This Row],[RECIBIDO]]&lt;&gt;"",0,IF(TABLATRANSFERENCIA[[#This Row],[DESPACHO]]&lt;&gt;"",TABLATRANSFERENCIA[[#This Row],[DESPACHO]],TABLATRANSFERENCIA[[#This Row],[REQUERIM]]))</f>
        <v>35</v>
      </c>
      <c r="BQ45" s="50"/>
      <c r="BR45" s="50"/>
      <c r="BS45" s="50" t="str">
        <f t="shared" si="0"/>
        <v>N</v>
      </c>
      <c r="BT45" s="51">
        <f t="array" aca="1" ref="BT45" ca="1">IF(SUM(--(TABLATRANSFERENCIA[[#This Row],[CODIGO GENERICO]]=TABLATRANSFERENCIA[CODIGO GENERICO])*TABLATRANSFERENCIA[REQUERIM])&lt;TABLATRANSFERENCIA[[#This Row],[PEDIDO MIN GRUPO]],1,0)</f>
        <v>0</v>
      </c>
      <c r="BU4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5" s="51">
        <f ca="1">IFERROR(INDEX(OFFSET(INDIRECT("v_buffer_hist_hoy!$A$1"),1,MATCH("buh_zona_amarilla",INDIRECT("v_buffer_hist_hoy!$1:$1"),0)-1,100000,1),MATCH(CLEAN(TABLATRANSFERENCIA[[#This Row],[CODIGO]]),OFFSET(INDIRECT("v_buffer_hist_hoy!$A$1"),1,MATCH("buh_codigo",INDIRECT("v_buffer_hist_hoy!$1:$1"),0)-1,100000,1),0)),"")</f>
        <v>133</v>
      </c>
      <c r="BW45" s="51">
        <f ca="1">IFERROR(INDEX(OFFSET(INDIRECT("v_buffer_hist_hoy!$A$1"),1,MATCH("buh_zona_roja",INDIRECT("v_buffer_hist_hoy!$1:$1"),0)-1,100000,1),MATCH(CLEAN(TABLATRANSFERENCIA[[#This Row],[CODIGO]]),OFFSET(INDIRECT("v_buffer_hist_hoy!$A$1"),1,MATCH("buh_codigo",INDIRECT("v_buffer_hist_hoy!$1:$1"),0)-1,100000,1),0)),"")</f>
        <v>66</v>
      </c>
    </row>
    <row r="46" spans="1:75" hidden="1" x14ac:dyDescent="0.25">
      <c r="A46" s="54" t="s">
        <v>1545</v>
      </c>
      <c r="B46" s="3" t="str">
        <f ca="1">IFERROR(INDEX(OFFSET(INDIRECT("v_buffer_hist_hoy!$A$1"),1,MATCH("pro_descripcion",INDIRECT("v_buffer_hist_hoy!$1:$1"),0)-1,100000,1),MATCH(CLEAN(TABLATRANSFERENCIA[[#This Row],[CODIGO]]),OFFSET(INDIRECT("v_buffer_hist_hoy!$A$1"),1,MATCH("buh_codigo",INDIRECT("v_buffer_hist_hoy!$1:$1"),0)-1,100000,1),0)),"")</f>
        <v>CUBIERTA FILTRO AIRE C350,B450</v>
      </c>
      <c r="C46" s="3" t="str">
        <f ca="1">IFERROR(INDEX(OFFSET(INDIRECT("v_buffer_hist_hoy!$A$1"),1,MATCH("buh_codigo_generico",INDIRECT("v_buffer_hist_hoy!$1:$1"),0)-1,100000,1),MATCH(CLEAN(TABLATRANSFERENCIA[[#This Row],[CODIGO]]),OFFSET(INDIRECT("v_buffer_hist_hoy!$A$1"),1,MATCH("buh_codigo",INDIRECT("v_buffer_hist_hoy!$1:$1"),0)-1,100000,1),0)),"")</f>
        <v>0</v>
      </c>
      <c r="D46" s="3" t="str">
        <f ca="1">IFERROR(INDEX(OFFSET(INDIRECT("v_buffer_hist_hoy!$A$1"),1,MATCH("buh_codigo_vinculado",INDIRECT("v_buffer_hist_hoy!$1:$1"),0)-1,100000,1),MATCH(CLEAN(TABLATRANSFERENCIA[[#This Row],[CODIGO]]),OFFSET(INDIRECT("v_buffer_hist_hoy!$A$1"),1,MATCH("buh_codigo",INDIRECT("v_buffer_hist_hoy!$1:$1"),0)-1,100000,1),0)),"")</f>
        <v>EC-A232000820</v>
      </c>
      <c r="E46" s="3" t="str">
        <f ca="1">IFERROR(INDEX(OFFSET(INDIRECT("v_buffer_hist_hoy!$A$1"),1,MATCH("pro_linea",INDIRECT("v_buffer_hist_hoy!$1:$1"),0)-1,100000,1),MATCH(CLEAN(TABLATRANSFERENCIA[[#This Row],[CODIGO]]),OFFSET(INDIRECT("v_buffer_hist_hoy!$A$1"),1,MATCH("buh_codigo",INDIRECT("v_buffer_hist_hoy!$1:$1"),0)-1,100000,1),0)),"")</f>
        <v>AGROFORESTAL</v>
      </c>
      <c r="F46" s="3">
        <f ca="1">IFERROR(INDEX(OFFSET(INDIRECT("v_buffer_hist_hoy!$A$1"),1,MATCH("pro_sublinea",INDIRECT("v_buffer_hist_hoy!$1:$1"),0)-1,100000,1),MATCH(CLEAN(TABLATRANSFERENCIA[[#This Row],[CODIGO]]),OFFSET(INDIRECT("v_buffer_hist_hoy!$A$1"),1,MATCH("buh_codigo",INDIRECT("v_buffer_hist_hoy!$1:$1"),0)-1,100000,1),0)),"")</f>
        <v>0</v>
      </c>
      <c r="G46" s="3" t="str">
        <f ca="1">IFERROR(INDEX(OFFSET(INDIRECT("v_buffer_hist_hoy!$A$1"),1,MATCH("pro_grupo",INDIRECT("v_buffer_hist_hoy!$1:$1"),0)-1,100000,1),MATCH(CLEAN(TABLATRANSFERENCIA[[#This Row],[CODIGO]]),OFFSET(INDIRECT("v_buffer_hist_hoy!$A$1"),1,MATCH("buh_codigo",INDIRECT("v_buffer_hist_hoy!$1:$1"),0)-1,100000,1),0)),"")</f>
        <v>REPUESTOS DESMALEZADORAS</v>
      </c>
      <c r="H46" s="3">
        <f ca="1">IFERROR(INDEX(OFFSET(INDIRECT("v_buffer_hist_hoy!$A$1"),1,MATCH("pro_familia",INDIRECT("v_buffer_hist_hoy!$1:$1"),0)-1,100000,1),MATCH(CLEAN(TABLATRANSFERENCIA[[#This Row],[CODIGO]]),OFFSET(INDIRECT("v_buffer_hist_hoy!$A$1"),1,MATCH("buh_codigo",INDIRECT("v_buffer_hist_hoy!$1:$1"),0)-1,100000,1),0)),"")</f>
        <v>0</v>
      </c>
      <c r="I46" s="3">
        <f ca="1">IFERROR(INDEX(OFFSET(INDIRECT("v_buffer_hist_hoy!$A$1"),1,MATCH("pro_subfamilia",INDIRECT("v_buffer_hist_hoy!$1:$1"),0)-1,100000,1),MATCH(CLEAN(TABLATRANSFERENCIA[[#This Row],[CODIGO]]),OFFSET(INDIRECT("v_buffer_hist_hoy!$A$1"),1,MATCH("buh_codigo",INDIRECT("v_buffer_hist_hoy!$1:$1"),0)-1,100000,1),0)),"")</f>
        <v>0</v>
      </c>
      <c r="J4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6" s="3">
        <f ca="1">IFERROR(INDEX(OFFSET(INDIRECT("v_buffer_hist_hoy!$A$1"),1,MATCH("pro_tipo",INDIRECT("v_buffer_hist_hoy!$1:$1"),0)-1,100000,1),MATCH(CLEAN(TABLATRANSFERENCIA[[#This Row],[CODIGO]]),OFFSET(INDIRECT("v_buffer_hist_hoy!$A$1"),1,MATCH("buh_codigo",INDIRECT("v_buffer_hist_hoy!$1:$1"),0)-1,100000,1),0)),"")</f>
        <v>0</v>
      </c>
      <c r="L46" s="3" t="str">
        <f ca="1">IFERROR(INDEX(OFFSET(INDIRECT("v_buffer_hist_hoy!$A$1"),1,MATCH("pro_marca",INDIRECT("v_buffer_hist_hoy!$1:$1"),0)-1,100000,1),MATCH(CLEAN(TABLATRANSFERENCIA[[#This Row],[CODIGO]]),OFFSET(INDIRECT("v_buffer_hist_hoy!$A$1"),1,MATCH("buh_codigo",INDIRECT("v_buffer_hist_hoy!$1:$1"),0)-1,100000,1),0)),"")</f>
        <v>SHINDAIWA</v>
      </c>
      <c r="M46" s="3">
        <f ca="1">IFERROR(INDEX(OFFSET(INDIRECT("v_buffer_hist_hoy!$A$1"),1,MATCH("pro_modelo",INDIRECT("v_buffer_hist_hoy!$1:$1"),0)-1,100000,1),MATCH(CLEAN(TABLATRANSFERENCIA[[#This Row],[CODIGO]]),OFFSET(INDIRECT("v_buffer_hist_hoy!$A$1"),1,MATCH("buh_codigo",INDIRECT("v_buffer_hist_hoy!$1:$1"),0)-1,100000,1),0)),"")</f>
        <v>0</v>
      </c>
      <c r="N46" s="3">
        <f ca="1">IFERROR(INDEX(OFFSET(INDIRECT("v_buffer_hist_hoy!$A$1"),1,MATCH("pro_cat_management",INDIRECT("v_buffer_hist_hoy!$1:$1"),0)-1,100000,1),MATCH(CLEAN(TABLATRANSFERENCIA[[#This Row],[CODIGO]]),OFFSET(INDIRECT("v_buffer_hist_hoy!$A$1"),1,MATCH("buh_codigo",INDIRECT("v_buffer_hist_hoy!$1:$1"),0)-1,100000,1),0)),"")</f>
        <v>0</v>
      </c>
      <c r="O46" s="5" t="str">
        <f ca="1">IFERROR(INDEX(OFFSET(INDIRECT("v_buffer_hist_hoy!$A$1"),1,MATCH("buh_estatus",INDIRECT("v_buffer_hist_hoy!$1:$1"),0)-1,100000,1),MATCH(CLEAN(TABLATRANSFERENCIA[[#This Row],[CODIGO]]),OFFSET(INDIRECT("v_buffer_hist_hoy!$A$1"),1,MATCH("buh_codigo",INDIRECT("v_buffer_hist_hoy!$1:$1"),0)-1,100000,1),0)),"")</f>
        <v>0</v>
      </c>
      <c r="P46" s="5">
        <f ca="1">IFERROR(INDEX(OFFSET(INDIRECT("v_buffer_hist_hoy!$A$1"),1,MATCH("buh_ctv",INDIRECT("v_buffer_hist_hoy!$1:$1"),0)-1,100000,1),MATCH(CLEAN(TABLATRANSFERENCIA[[#This Row],[CODIGO]]),OFFSET(INDIRECT("v_buffer_hist_hoy!$A$1"),1,MATCH("buh_codigo",INDIRECT("v_buffer_hist_hoy!$1:$1"),0)-1,100000,1),0)),"")</f>
        <v>3.29</v>
      </c>
      <c r="Q46" s="5">
        <f ca="1">IFERROR(INDEX(OFFSET(INDIRECT("v_buffer_hist_hoy!$A$1"),1,MATCH("buh_pv",INDIRECT("v_buffer_hist_hoy!$1:$1"),0)-1,100000,1),MATCH(CLEAN(TABLATRANSFERENCIA[[#This Row],[CODIGO]]),OFFSET(INDIRECT("v_buffer_hist_hoy!$A$1"),1,MATCH("buh_codigo",INDIRECT("v_buffer_hist_hoy!$1:$1"),0)-1,100000,1),0)),"")</f>
        <v>8.99</v>
      </c>
      <c r="R46" s="46">
        <f ca="1">IFERROR(INDEX(OFFSET(INDIRECT("v_buffer_hist_hoy!$A$1"),1,MATCH("buh_roi_pasado",INDIRECT("v_buffer_hist_hoy!$1:$1"),0)-1,100000,1),MATCH(CLEAN(TABLATRANSFERENCIA[[#This Row],[CODIGO]]),OFFSET(INDIRECT("v_buffer_hist_hoy!$A$1"),1,MATCH("buh_codigo",INDIRECT("v_buffer_hist_hoy!$1:$1"),0)-1,100000,1),0)),"")</f>
        <v>0</v>
      </c>
      <c r="S46" s="46">
        <f ca="1">IFERROR(INDEX(OFFSET(INDIRECT("v_buffer_hist_hoy!$A$1"),1,MATCH("buh_roi_proyectado",INDIRECT("v_buffer_hist_hoy!$1:$1"),0)-1,100000,1),MATCH(CLEAN(TABLATRANSFERENCIA[[#This Row],[CODIGO]]),OFFSET(INDIRECT("v_buffer_hist_hoy!$A$1"),1,MATCH("buh_codigo",INDIRECT("v_buffer_hist_hoy!$1:$1"),0)-1,100000,1),0)),"")</f>
        <v>7.56</v>
      </c>
      <c r="T46" s="46">
        <f ca="1">IFERROR(INDEX(OFFSET(INDIRECT("v_buffer_hist_hoy!$A$1"),1,MATCH("buh_velocity",INDIRECT("v_buffer_hist_hoy!$1:$1"),0)-1,100000,1),MATCH(CLEAN(TABLATRANSFERENCIA[[#This Row],[CODIGO]]),OFFSET(INDIRECT("v_buffer_hist_hoy!$A$1"),1,MATCH("buh_codigo",INDIRECT("v_buffer_hist_hoy!$1:$1"),0)-1,100000,1),0)),"")</f>
        <v>0</v>
      </c>
      <c r="U46" s="46">
        <f ca="1">IFERROR(INDEX(OFFSET(INDIRECT("v_buffer_hist_hoy!$A$1"),1,MATCH("buh_nivel_servicio",INDIRECT("v_buffer_hist_hoy!$1:$1"),0)-1,100000,1),MATCH(CLEAN(TABLATRANSFERENCIA[[#This Row],[CODIGO]]),OFFSET(INDIRECT("v_buffer_hist_hoy!$A$1"),1,MATCH("buh_codigo",INDIRECT("v_buffer_hist_hoy!$1:$1"),0)-1,100000,1),0)),"")</f>
        <v>1</v>
      </c>
      <c r="V46" s="49" t="str">
        <f ca="1">IFERROR(INDEX(OFFSET(INDIRECT("v_buffer_hist_hoy!$A$1"),1,MATCH("pro_nombre",INDIRECT("v_buffer_hist_hoy!$1:$1"),0)-1,100000,1),MATCH(CLEAN(TABLATRANSFERENCIA[[#This Row],[CODIGO]]),OFFSET(INDIRECT("v_buffer_hist_hoy!$A$1"),1,MATCH("buh_codigo",INDIRECT("v_buffer_hist_hoy!$1:$1"),0)-1,100000,1),0)),"")</f>
        <v>Echo</v>
      </c>
      <c r="W46" s="49" t="str">
        <f ca="1">IFERROR(INDEX(OFFSET(INDIRECT("v_buffer_hist_hoy!$A$1"),1,MATCH("pre_nombre",INDIRECT("v_buffer_hist_hoy!$1:$1"),0)-1,100000,1),MATCH(CLEAN(TABLATRANSFERENCIA[[#This Row],[CODIGO]]),OFFSET(INDIRECT("v_buffer_hist_hoy!$A$1"),1,MATCH("buh_codigo",INDIRECT("v_buffer_hist_hoy!$1:$1"),0)-1,100000,1),0)),"")</f>
        <v>USA</v>
      </c>
      <c r="X46" s="51">
        <f ca="1">IFERROR(INDEX(OFFSET(INDIRECT("v_buffer_hist_hoy!$A$1"),1,MATCH("buh_tiempo_suministro",INDIRECT("v_buffer_hist_hoy!$1:$1"),0)-1,100000,1),MATCH(CLEAN(TABLATRANSFERENCIA[[#This Row],[CODIGO]]),OFFSET(INDIRECT("v_buffer_hist_hoy!$A$1"),1,MATCH("buh_codigo",INDIRECT("v_buffer_hist_hoy!$1:$1"),0)-1,100000,1),0)),"")</f>
        <v>8</v>
      </c>
      <c r="Y46" s="51">
        <f ca="1">IFERROR(INDEX(OFFSET(INDIRECT("v_buffer_hist_hoy!$A$1"),1,MATCH("buh_frecuencia_reposicion",INDIRECT("v_buffer_hist_hoy!$1:$1"),0)-1,100000,1),MATCH(CLEAN(TABLATRANSFERENCIA[[#This Row],[CODIGO]]),OFFSET(INDIRECT("v_buffer_hist_hoy!$A$1"),1,MATCH("buh_codigo",INDIRECT("v_buffer_hist_hoy!$1:$1"),0)-1,100000,1),0)),"")</f>
        <v>3</v>
      </c>
      <c r="Z46" s="6">
        <f ca="1">IFERROR(INDEX(OFFSET(INDIRECT("v_buffer_hist_hoy!$A$1"),1,MATCH("buh_buffer_actual",INDIRECT("v_buffer_hist_hoy!$1:$1"),0)-1,100000,1),MATCH(CLEAN(TABLATRANSFERENCIA[[#This Row],[CODIGO]]),OFFSET(INDIRECT("v_buffer_hist_hoy!$A$1"),1,MATCH("buh_codigo",INDIRECT("v_buffer_hist_hoy!$1:$1"),0)-1,100000,1),0)),"")</f>
        <v>70</v>
      </c>
      <c r="AA46" s="6">
        <f ca="1">IFERROR(INDEX(OFFSET(INDIRECT("v_buffer_hist_hoy!$A$1"),1,MATCH("buh_inventario_proveedor",INDIRECT("v_buffer_hist_hoy!$1:$1"),0)-1,100000,1),MATCH(CLEAN(TABLATRANSFERENCIA[[#This Row],[CODIGO]]),OFFSET(INDIRECT("v_buffer_hist_hoy!$A$1"),1,MATCH("buh_codigo",INDIRECT("v_buffer_hist_hoy!$1:$1"),0)-1,100000,1),0)),"")</f>
        <v>1000000000</v>
      </c>
      <c r="AB46" s="6">
        <f ca="1">IFERROR(INDEX(OFFSET(INDIRECT("v_buffer_hist_hoy!$A$1"),1,MATCH("buh_inventario_fisico",INDIRECT("v_buffer_hist_hoy!$1:$1"),0)-1,100000,1),MATCH(CLEAN(TABLATRANSFERENCIA[[#This Row],[CODIGO]]),OFFSET(INDIRECT("v_buffer_hist_hoy!$A$1"),1,MATCH("buh_codigo",INDIRECT("v_buffer_hist_hoy!$1:$1"),0)-1,100000,1),0)),"")</f>
        <v>0</v>
      </c>
      <c r="AC46" s="4">
        <f ca="1">IFERROR(INDEX(OFFSET(INDIRECT("v_buffer_hist_hoy!$A$1"),1,MATCH("buh_estado_inventario_fisico",INDIRECT("v_buffer_hist_hoy!$1:$1"),0)-1,100000,1),MATCH(CLEAN(TABLATRANSFERENCIA[[#This Row],[CODIGO]]),OFFSET(INDIRECT("v_buffer_hist_hoy!$A$1"),1,MATCH("buh_codigo",INDIRECT("v_buffer_hist_hoy!$1:$1"),0)-1,100000,1),0)),"")</f>
        <v>1</v>
      </c>
      <c r="AD46" s="6" t="str">
        <f ca="1">IFERROR(INDEX(OFFSET(INDIRECT("v_buffer_hist_hoy!$A$1"),1,MATCH("buh_color_inventario_fisico",INDIRECT("v_buffer_hist_hoy!$1:$1"),0)-1,100000,1),MATCH(CLEAN(TABLATRANSFERENCIA[[#This Row],[CODIGO]]),OFFSET(INDIRECT("v_buffer_hist_hoy!$A$1"),1,MATCH("buh_codigo",INDIRECT("v_buffer_hist_hoy!$1:$1"),0)-1,100000,1),0)),"")</f>
        <v>N</v>
      </c>
      <c r="AE46" s="6">
        <f ca="1">IFERROR(INDEX(OFFSET(INDIRECT("v_buffer_hist_hoy!$A$1"),1,MATCH("buh_transito",INDIRECT("v_buffer_hist_hoy!$1:$1"),0)-1,100000,1),MATCH(CLEAN(TABLATRANSFERENCIA[[#This Row],[CODIGO]]),OFFSET(INDIRECT("v_buffer_hist_hoy!$A$1"),1,MATCH("buh_codigo",INDIRECT("v_buffer_hist_hoy!$1:$1"),0)-1,100000,1),0)),"")</f>
        <v>0</v>
      </c>
      <c r="AF46" s="6">
        <f ca="1">IFERROR(INDEX(OFFSET(INDIRECT("v_buffer_hist_hoy!$A$1"),1,MATCH("buh_negociacion",INDIRECT("v_buffer_hist_hoy!$1:$1"),0)-1,100000,1),MATCH(CLEAN(TABLATRANSFERENCIA[[#This Row],[CODIGO]]),OFFSET(INDIRECT("v_buffer_hist_hoy!$A$1"),1,MATCH("buh_codigo",INDIRECT("v_buffer_hist_hoy!$1:$1"),0)-1,100000,1),0)),"")</f>
        <v>0</v>
      </c>
      <c r="AG46" s="6">
        <f ca="1">IFERROR(INDEX(OFFSET(INDIRECT("v_buffer_hist_hoy!$A$1"),1,MATCH("buh_produccion",INDIRECT("v_buffer_hist_hoy!$1:$1"),0)-1,100000,1),MATCH(CLEAN(TABLATRANSFERENCIA[[#This Row],[CODIGO]]),OFFSET(INDIRECT("v_buffer_hist_hoy!$A$1"),1,MATCH("buh_codigo",INDIRECT("v_buffer_hist_hoy!$1:$1"),0)-1,100000,1),0)),"")</f>
        <v>0</v>
      </c>
      <c r="AH46" s="6">
        <f ca="1">IFERROR(INDEX(OFFSET(INDIRECT("v_buffer_hist_hoy!$A$1"),1,MATCH("buh_embarcado",INDIRECT("v_buffer_hist_hoy!$1:$1"),0)-1,100000,1),MATCH(CLEAN(TABLATRANSFERENCIA[[#This Row],[CODIGO]]),OFFSET(INDIRECT("v_buffer_hist_hoy!$A$1"),1,MATCH("buh_codigo",INDIRECT("v_buffer_hist_hoy!$1:$1"),0)-1,100000,1),0)),"")</f>
        <v>0</v>
      </c>
      <c r="AI46" s="6">
        <f ca="1">IFERROR(INDEX(OFFSET(INDIRECT("v_buffer_hist_hoy!$A$1"),1,MATCH("buh_comprometido",INDIRECT("v_buffer_hist_hoy!$1:$1"),0)-1,100000,1),MATCH(CLEAN(TABLATRANSFERENCIA[[#This Row],[CODIGO]]),OFFSET(INDIRECT("v_buffer_hist_hoy!$A$1"),1,MATCH("buh_codigo",INDIRECT("v_buffer_hist_hoy!$1:$1"),0)-1,100000,1),0)),"")</f>
        <v>0</v>
      </c>
      <c r="AJ46" s="6">
        <f ca="1">IFERROR(INDEX(OFFSET(INDIRECT("v_buffer_hist_hoy!$A$1"),1,MATCH("buh_backorder",INDIRECT("v_buffer_hist_hoy!$1:$1"),0)-1,100000,1),MATCH(CLEAN(TABLATRANSFERENCIA[[#This Row],[CODIGO]]),OFFSET(INDIRECT("v_buffer_hist_hoy!$A$1"),1,MATCH("buh_codigo",INDIRECT("v_buffer_hist_hoy!$1:$1"),0)-1,100000,1),0)),"")</f>
        <v>35</v>
      </c>
      <c r="AK46" s="6">
        <f ca="1">IFERROR(INDEX(OFFSET(INDIRECT("v_buffer_hist_hoy!$A$1"),1,MATCH("buh_inventario_proyectado",INDIRECT("v_buffer_hist_hoy!$1:$1"),0)-1,100000,1),MATCH(CLEAN(TABLATRANSFERENCIA[[#This Row],[CODIGO]]),OFFSET(INDIRECT("v_buffer_hist_hoy!$A$1"),1,MATCH("buh_codigo",INDIRECT("v_buffer_hist_hoy!$1:$1"),0)-1,100000,1),0)),"")</f>
        <v>35</v>
      </c>
      <c r="AL46" s="4">
        <f ca="1">IFERROR(INDEX(OFFSET(INDIRECT("v_buffer_hist_hoy!$A$1"),1,MATCH("buh_estado_inventario_proyectado",INDIRECT("v_buffer_hist_hoy!$1:$1"),0)-1,100000,1),MATCH(CLEAN(TABLATRANSFERENCIA[[#This Row],[CODIGO]]),OFFSET(INDIRECT("v_buffer_hist_hoy!$A$1"),1,MATCH("buh_codigo",INDIRECT("v_buffer_hist_hoy!$1:$1"),0)-1,100000,1),0)),"")</f>
        <v>0.5</v>
      </c>
      <c r="AM46" s="6" t="str">
        <f ca="1">IFERROR(INDEX(OFFSET(INDIRECT("v_buffer_hist_hoy!$A$1"),1,MATCH("buh_color_inventario_proyectado",INDIRECT("v_buffer_hist_hoy!$1:$1"),0)-1,100000,1),MATCH(CLEAN(TABLATRANSFERENCIA[[#This Row],[CODIGO]]),OFFSET(INDIRECT("v_buffer_hist_hoy!$A$1"),1,MATCH("buh_codigo",INDIRECT("v_buffer_hist_hoy!$1:$1"),0)-1,100000,1),0)),"")</f>
        <v>A</v>
      </c>
      <c r="AN46" s="6">
        <f ca="1">IFERROR(INDEX(OFFSET(INDIRECT("v_buffer_hist_hoy!$A$1"),1,MATCH("buh_pedido_minimo",INDIRECT("v_buffer_hist_hoy!$1:$1"),0)-1,100000,1),MATCH(CLEAN(TABLATRANSFERENCIA[[#This Row],[CODIGO]]),OFFSET(INDIRECT("v_buffer_hist_hoy!$A$1"),1,MATCH("buh_codigo",INDIRECT("v_buffer_hist_hoy!$1:$1"),0)-1,100000,1),0)),"")</f>
        <v>0</v>
      </c>
      <c r="AO46" s="6">
        <f ca="1">IFERROR(INDEX(OFFSET(INDIRECT("v_buffer_hist_hoy!$A$1"),1,MATCH("buh_pedido_minimo_grupo",INDIRECT("v_buffer_hist_hoy!$1:$1"),0)-1,100000,1),MATCH(CLEAN(TABLATRANSFERENCIA[[#This Row],[CODIGO]]),OFFSET(INDIRECT("v_buffer_hist_hoy!$A$1"),1,MATCH("buh_codigo",INDIRECT("v_buffer_hist_hoy!$1:$1"),0)-1,100000,1),0)),"")</f>
        <v>0</v>
      </c>
      <c r="AP46" s="6">
        <f ca="1">IFERROR(INDEX(OFFSET(INDIRECT("v_buffer_hist_hoy!$A$1"),1,MATCH("buh_unidad_empaque",INDIRECT("v_buffer_hist_hoy!$1:$1"),0)-1,100000,1),MATCH(CLEAN(TABLATRANSFERENCIA[[#This Row],[CODIGO]]),OFFSET(INDIRECT("v_buffer_hist_hoy!$A$1"),1,MATCH("buh_codigo",INDIRECT("v_buffer_hist_hoy!$1:$1"),0)-1,100000,1),0)),"")</f>
        <v>5</v>
      </c>
      <c r="AQ46" s="6">
        <f ca="1">IFERROR(INDEX(OFFSET(INDIRECT("v_buffer_hist_hoy!$A$1"),1,MATCH("buh_pedido_promedio",INDIRECT("v_buffer_hist_hoy!$1:$1"),0)-1,100000,1),MATCH(CLEAN(TABLATRANSFERENCIA[[#This Row],[CODIGO]]),OFFSET(INDIRECT("v_buffer_hist_hoy!$A$1"),1,MATCH("buh_codigo",INDIRECT("v_buffer_hist_hoy!$1:$1"),0)-1,100000,1),0)),"")</f>
        <v>19</v>
      </c>
      <c r="AR46" s="6">
        <f ca="1">IFERROR(INDEX(OFFSET(INDIRECT("v_buffer_hist_hoy!$A$1"),1,MATCH("buh_cobertura_buffer",INDIRECT("v_buffer_hist_hoy!$1:$1"),0)-1,100000,1),MATCH(CLEAN(TABLATRANSFERENCIA[[#This Row],[CODIGO]]),OFFSET(INDIRECT("v_buffer_hist_hoy!$A$1"),1,MATCH("buh_codigo",INDIRECT("v_buffer_hist_hoy!$1:$1"),0)-1,100000,1),0)),"")</f>
        <v>0</v>
      </c>
      <c r="AS46" s="6">
        <f ca="1">IFERROR(INDEX(OFFSET(INDIRECT("v_buffer_hist_hoy!$A$1"),1,MATCH("buh_cobertura_inventario_proyectado",INDIRECT("v_buffer_hist_hoy!$1:$1"),0)-1,100000,1),MATCH(CLEAN(TABLATRANSFERENCIA[[#This Row],[CODIGO]]),OFFSET(INDIRECT("v_buffer_hist_hoy!$A$1"),1,MATCH("buh_codigo",INDIRECT("v_buffer_hist_hoy!$1:$1"),0)-1,100000,1),0)),"")</f>
        <v>0</v>
      </c>
      <c r="AT46" s="6">
        <f ca="1">IFERROR(INDEX(OFFSET(INDIRECT("v_buffer_hist_hoy!$A$1"),1,MATCH("buh_cobertura_pedido_minimo",INDIRECT("v_buffer_hist_hoy!$1:$1"),0)-1,100000,1),MATCH(CLEAN(TABLATRANSFERENCIA[[#This Row],[CODIGO]]),OFFSET(INDIRECT("v_buffer_hist_hoy!$A$1"),1,MATCH("buh_codigo",INDIRECT("v_buffer_hist_hoy!$1:$1"),0)-1,100000,1),0)),"")</f>
        <v>0</v>
      </c>
      <c r="AU46" s="6">
        <f ca="1">IFERROR(INDEX(OFFSET(INDIRECT("v_buffer_hist_hoy!$A$1"),1,MATCH("buh_dias_desabastecimiento",INDIRECT("v_buffer_hist_hoy!$1:$1"),0)-1,100000,1),MATCH(CLEAN(TABLATRANSFERENCIA[[#This Row],[CODIGO]]),OFFSET(INDIRECT("v_buffer_hist_hoy!$A$1"),1,MATCH("buh_codigo",INDIRECT("v_buffer_hist_hoy!$1:$1"),0)-1,100000,1),0)),"")</f>
        <v>28</v>
      </c>
      <c r="AV46" s="6">
        <f t="array" ref="AV46">IFERROR(INDEX(Datos_Consumo[CANTIDAD],MATCH(TABLATRANSFERENCIA[[#This Row],[CODIGO]]&amp;TABLATRANSFERENCIA[[#Headers],[Columna1]],Datos_Consumo[CODIGO]&amp;Datos_Consumo[FECHA_FORMATO],0)),0)</f>
        <v>0</v>
      </c>
      <c r="AW46" s="6">
        <f t="array" ref="AW46">IFERROR(INDEX(Datos_Consumo[CANTIDAD],MATCH(TABLATRANSFERENCIA[[#This Row],[CODIGO]]&amp;TABLATRANSFERENCIA[[#Headers],[Columna2]],Datos_Consumo[CODIGO]&amp;Datos_Consumo[FECHA_FORMATO],0)),0)</f>
        <v>0</v>
      </c>
      <c r="AX46" s="6">
        <f t="array" ref="AX46">IFERROR(INDEX(Datos_Consumo[CANTIDAD],MATCH(TABLATRANSFERENCIA[[#This Row],[CODIGO]]&amp;TABLATRANSFERENCIA[[#Headers],[Columna3]],Datos_Consumo[CODIGO]&amp;Datos_Consumo[FECHA_FORMATO],0)),0)</f>
        <v>0</v>
      </c>
      <c r="AY46" s="6">
        <f t="array" ref="AY46">IFERROR(INDEX(Datos_Consumo[CANTIDAD],MATCH(TABLATRANSFERENCIA[[#This Row],[CODIGO]]&amp;TABLATRANSFERENCIA[[#Headers],[Columna4]],Datos_Consumo[CODIGO]&amp;Datos_Consumo[FECHA_FORMATO],0)),0)</f>
        <v>0</v>
      </c>
      <c r="AZ46" s="6">
        <f t="array" ref="AZ46">IFERROR(INDEX(Datos_Consumo[CANTIDAD],MATCH(TABLATRANSFERENCIA[[#This Row],[CODIGO]]&amp;TABLATRANSFERENCIA[[#Headers],[Columna5]],Datos_Consumo[CODIGO]&amp;Datos_Consumo[FECHA_FORMATO],0)),0)</f>
        <v>0</v>
      </c>
      <c r="BA46" s="6">
        <f t="array" ref="BA46">IFERROR(INDEX(Datos_Consumo[CANTIDAD],MATCH(TABLATRANSFERENCIA[[#This Row],[CODIGO]]&amp;TABLATRANSFERENCIA[[#Headers],[Columna6]],Datos_Consumo[CODIGO]&amp;Datos_Consumo[FECHA_FORMATO],0)),0)</f>
        <v>0</v>
      </c>
      <c r="BB46" s="56">
        <f ca="1">IFERROR(INDEX(OFFSET(INDIRECT("v_buffer_hist_hoy!$A$1"),1,MATCH("buh_ultima_transferencia_ini",INDIRECT("v_buffer_hist_hoy!$1:$1"),0)-1,100000,1),MATCH(CLEAN(TABLATRANSFERENCIA[[#This Row],[CODIGO]]),OFFSET(INDIRECT("v_buffer_hist_hoy!$A$1"),1,MATCH("buh_codigo",INDIRECT("v_buffer_hist_hoy!$1:$1"),0)-1,100000,1),0)),"")</f>
        <v>0</v>
      </c>
      <c r="BC46" s="56">
        <f ca="1">IFERROR(INDEX(OFFSET(INDIRECT("v_buffer_hist_hoy!$A$1"),1,MATCH("buh_ultima_transferencia_fin",INDIRECT("v_buffer_hist_hoy!$1:$1"),0)-1,100000,1),MATCH(CLEAN(TABLATRANSFERENCIA[[#This Row],[CODIGO]]),OFFSET(INDIRECT("v_buffer_hist_hoy!$A$1"),1,MATCH("buh_codigo",INDIRECT("v_buffer_hist_hoy!$1:$1"),0)-1,100000,1),0)),"")</f>
        <v>0</v>
      </c>
      <c r="BD46" s="50" t="s">
        <v>7743</v>
      </c>
      <c r="BE46" s="55"/>
      <c r="BF46" s="51"/>
      <c r="BG46" s="51" t="str">
        <f>IF(RIGHT(TABLATRANSFERENCIA[[#Headers],[Emb1]],1)*1&lt;=TABLATRANSFERENCIA[[#This Row],[EMBARQUES]],IF(ISBLANK(TABLATRANSFERENCIA[[#This Row],[EMBARQUES]]),TABLATRANSFERENCIA[[#This Row],[REQUERIM]],ROUND(TABLATRANSFERENCIA[[#This Row],[REQUERIM]]/TABLATRANSFERENCIA[[#This Row],[EMBARQUES]],0)),TABLATRANSFERENCIA[[#This Row],[REQUERIM]])</f>
        <v>35</v>
      </c>
      <c r="BH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6" s="51"/>
      <c r="BM46" s="46">
        <f ca="1">IFERROR(TABLATRANSFERENCIA[[#This Row],[REQUERIM]]/TABLATRANSFERENCIA[[#This Row],[PEDIDO PROMEDIO]],0)</f>
        <v>1.8421052631578947</v>
      </c>
      <c r="BN46" s="51"/>
      <c r="BO46" s="59"/>
      <c r="BP46" s="3" t="str">
        <f>IF(TABLATRANSFERENCIA[[#This Row],[RECIBIDO]]&lt;&gt;"",0,IF(TABLATRANSFERENCIA[[#This Row],[DESPACHO]]&lt;&gt;"",TABLATRANSFERENCIA[[#This Row],[DESPACHO]],TABLATRANSFERENCIA[[#This Row],[REQUERIM]]))</f>
        <v>35</v>
      </c>
      <c r="BQ46" s="50"/>
      <c r="BR46" s="50"/>
      <c r="BS46" s="50" t="str">
        <f t="shared" si="0"/>
        <v>N</v>
      </c>
      <c r="BT46" s="51">
        <f t="array" aca="1" ref="BT46" ca="1">IF(SUM(--(TABLATRANSFERENCIA[[#This Row],[CODIGO GENERICO]]=TABLATRANSFERENCIA[CODIGO GENERICO])*TABLATRANSFERENCIA[REQUERIM])&lt;TABLATRANSFERENCIA[[#This Row],[PEDIDO MIN GRUPO]],1,0)</f>
        <v>0</v>
      </c>
      <c r="BU4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6" s="51">
        <f ca="1">IFERROR(INDEX(OFFSET(INDIRECT("v_buffer_hist_hoy!$A$1"),1,MATCH("buh_zona_amarilla",INDIRECT("v_buffer_hist_hoy!$1:$1"),0)-1,100000,1),MATCH(CLEAN(TABLATRANSFERENCIA[[#This Row],[CODIGO]]),OFFSET(INDIRECT("v_buffer_hist_hoy!$A$1"),1,MATCH("buh_codigo",INDIRECT("v_buffer_hist_hoy!$1:$1"),0)-1,100000,1),0)),"")</f>
        <v>47</v>
      </c>
      <c r="BW46" s="51">
        <f ca="1">IFERROR(INDEX(OFFSET(INDIRECT("v_buffer_hist_hoy!$A$1"),1,MATCH("buh_zona_roja",INDIRECT("v_buffer_hist_hoy!$1:$1"),0)-1,100000,1),MATCH(CLEAN(TABLATRANSFERENCIA[[#This Row],[CODIGO]]),OFFSET(INDIRECT("v_buffer_hist_hoy!$A$1"),1,MATCH("buh_codigo",INDIRECT("v_buffer_hist_hoy!$1:$1"),0)-1,100000,1),0)),"")</f>
        <v>23</v>
      </c>
    </row>
    <row r="47" spans="1:75" hidden="1" x14ac:dyDescent="0.25">
      <c r="A47" s="54" t="s">
        <v>1621</v>
      </c>
      <c r="B47" s="3" t="str">
        <f ca="1">IFERROR(INDEX(OFFSET(INDIRECT("v_buffer_hist_hoy!$A$1"),1,MATCH("pro_descripcion",INDIRECT("v_buffer_hist_hoy!$1:$1"),0)-1,100000,1),MATCH(CLEAN(TABLATRANSFERENCIA[[#This Row],[CODIGO]]),OFFSET(INDIRECT("v_buffer_hist_hoy!$A$1"),1,MATCH("buh_codigo",INDIRECT("v_buffer_hist_hoy!$1:$1"),0)-1,100000,1),0)),"")</f>
        <v>MANGA C350-B450-B530 (20037-82130)</v>
      </c>
      <c r="C47" s="3" t="str">
        <f ca="1">IFERROR(INDEX(OFFSET(INDIRECT("v_buffer_hist_hoy!$A$1"),1,MATCH("buh_codigo_generico",INDIRECT("v_buffer_hist_hoy!$1:$1"),0)-1,100000,1),MATCH(CLEAN(TABLATRANSFERENCIA[[#This Row],[CODIGO]]),OFFSET(INDIRECT("v_buffer_hist_hoy!$A$1"),1,MATCH("buh_codigo",INDIRECT("v_buffer_hist_hoy!$1:$1"),0)-1,100000,1),0)),"")</f>
        <v>0</v>
      </c>
      <c r="D47" s="3" t="str">
        <f ca="1">IFERROR(INDEX(OFFSET(INDIRECT("v_buffer_hist_hoy!$A$1"),1,MATCH("buh_codigo_vinculado",INDIRECT("v_buffer_hist_hoy!$1:$1"),0)-1,100000,1),MATCH(CLEAN(TABLATRANSFERENCIA[[#This Row],[CODIGO]]),OFFSET(INDIRECT("v_buffer_hist_hoy!$A$1"),1,MATCH("buh_codigo",INDIRECT("v_buffer_hist_hoy!$1:$1"),0)-1,100000,1),0)),"")</f>
        <v>EC-V475004810</v>
      </c>
      <c r="E47" s="3" t="str">
        <f ca="1">IFERROR(INDEX(OFFSET(INDIRECT("v_buffer_hist_hoy!$A$1"),1,MATCH("pro_linea",INDIRECT("v_buffer_hist_hoy!$1:$1"),0)-1,100000,1),MATCH(CLEAN(TABLATRANSFERENCIA[[#This Row],[CODIGO]]),OFFSET(INDIRECT("v_buffer_hist_hoy!$A$1"),1,MATCH("buh_codigo",INDIRECT("v_buffer_hist_hoy!$1:$1"),0)-1,100000,1),0)),"")</f>
        <v>AGROFORESTAL</v>
      </c>
      <c r="F47" s="3">
        <f ca="1">IFERROR(INDEX(OFFSET(INDIRECT("v_buffer_hist_hoy!$A$1"),1,MATCH("pro_sublinea",INDIRECT("v_buffer_hist_hoy!$1:$1"),0)-1,100000,1),MATCH(CLEAN(TABLATRANSFERENCIA[[#This Row],[CODIGO]]),OFFSET(INDIRECT("v_buffer_hist_hoy!$A$1"),1,MATCH("buh_codigo",INDIRECT("v_buffer_hist_hoy!$1:$1"),0)-1,100000,1),0)),"")</f>
        <v>0</v>
      </c>
      <c r="G47" s="3" t="str">
        <f ca="1">IFERROR(INDEX(OFFSET(INDIRECT("v_buffer_hist_hoy!$A$1"),1,MATCH("pro_grupo",INDIRECT("v_buffer_hist_hoy!$1:$1"),0)-1,100000,1),MATCH(CLEAN(TABLATRANSFERENCIA[[#This Row],[CODIGO]]),OFFSET(INDIRECT("v_buffer_hist_hoy!$A$1"),1,MATCH("buh_codigo",INDIRECT("v_buffer_hist_hoy!$1:$1"),0)-1,100000,1),0)),"")</f>
        <v>REPUESTOS DESMALEZADORAS</v>
      </c>
      <c r="H47" s="3">
        <f ca="1">IFERROR(INDEX(OFFSET(INDIRECT("v_buffer_hist_hoy!$A$1"),1,MATCH("pro_familia",INDIRECT("v_buffer_hist_hoy!$1:$1"),0)-1,100000,1),MATCH(CLEAN(TABLATRANSFERENCIA[[#This Row],[CODIGO]]),OFFSET(INDIRECT("v_buffer_hist_hoy!$A$1"),1,MATCH("buh_codigo",INDIRECT("v_buffer_hist_hoy!$1:$1"),0)-1,100000,1),0)),"")</f>
        <v>0</v>
      </c>
      <c r="I47" s="3">
        <f ca="1">IFERROR(INDEX(OFFSET(INDIRECT("v_buffer_hist_hoy!$A$1"),1,MATCH("pro_subfamilia",INDIRECT("v_buffer_hist_hoy!$1:$1"),0)-1,100000,1),MATCH(CLEAN(TABLATRANSFERENCIA[[#This Row],[CODIGO]]),OFFSET(INDIRECT("v_buffer_hist_hoy!$A$1"),1,MATCH("buh_codigo",INDIRECT("v_buffer_hist_hoy!$1:$1"),0)-1,100000,1),0)),"")</f>
        <v>0</v>
      </c>
      <c r="J4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7" s="3">
        <f ca="1">IFERROR(INDEX(OFFSET(INDIRECT("v_buffer_hist_hoy!$A$1"),1,MATCH("pro_tipo",INDIRECT("v_buffer_hist_hoy!$1:$1"),0)-1,100000,1),MATCH(CLEAN(TABLATRANSFERENCIA[[#This Row],[CODIGO]]),OFFSET(INDIRECT("v_buffer_hist_hoy!$A$1"),1,MATCH("buh_codigo",INDIRECT("v_buffer_hist_hoy!$1:$1"),0)-1,100000,1),0)),"")</f>
        <v>0</v>
      </c>
      <c r="L47" s="3" t="str">
        <f ca="1">IFERROR(INDEX(OFFSET(INDIRECT("v_buffer_hist_hoy!$A$1"),1,MATCH("pro_marca",INDIRECT("v_buffer_hist_hoy!$1:$1"),0)-1,100000,1),MATCH(CLEAN(TABLATRANSFERENCIA[[#This Row],[CODIGO]]),OFFSET(INDIRECT("v_buffer_hist_hoy!$A$1"),1,MATCH("buh_codigo",INDIRECT("v_buffer_hist_hoy!$1:$1"),0)-1,100000,1),0)),"")</f>
        <v>SHINDAIWA</v>
      </c>
      <c r="M47" s="3">
        <f ca="1">IFERROR(INDEX(OFFSET(INDIRECT("v_buffer_hist_hoy!$A$1"),1,MATCH("pro_modelo",INDIRECT("v_buffer_hist_hoy!$1:$1"),0)-1,100000,1),MATCH(CLEAN(TABLATRANSFERENCIA[[#This Row],[CODIGO]]),OFFSET(INDIRECT("v_buffer_hist_hoy!$A$1"),1,MATCH("buh_codigo",INDIRECT("v_buffer_hist_hoy!$1:$1"),0)-1,100000,1),0)),"")</f>
        <v>0</v>
      </c>
      <c r="N47" s="3">
        <f ca="1">IFERROR(INDEX(OFFSET(INDIRECT("v_buffer_hist_hoy!$A$1"),1,MATCH("pro_cat_management",INDIRECT("v_buffer_hist_hoy!$1:$1"),0)-1,100000,1),MATCH(CLEAN(TABLATRANSFERENCIA[[#This Row],[CODIGO]]),OFFSET(INDIRECT("v_buffer_hist_hoy!$A$1"),1,MATCH("buh_codigo",INDIRECT("v_buffer_hist_hoy!$1:$1"),0)-1,100000,1),0)),"")</f>
        <v>0</v>
      </c>
      <c r="O47" s="5" t="str">
        <f ca="1">IFERROR(INDEX(OFFSET(INDIRECT("v_buffer_hist_hoy!$A$1"),1,MATCH("buh_estatus",INDIRECT("v_buffer_hist_hoy!$1:$1"),0)-1,100000,1),MATCH(CLEAN(TABLATRANSFERENCIA[[#This Row],[CODIGO]]),OFFSET(INDIRECT("v_buffer_hist_hoy!$A$1"),1,MATCH("buh_codigo",INDIRECT("v_buffer_hist_hoy!$1:$1"),0)-1,100000,1),0)),"")</f>
        <v>0</v>
      </c>
      <c r="P47" s="5">
        <f ca="1">IFERROR(INDEX(OFFSET(INDIRECT("v_buffer_hist_hoy!$A$1"),1,MATCH("buh_ctv",INDIRECT("v_buffer_hist_hoy!$1:$1"),0)-1,100000,1),MATCH(CLEAN(TABLATRANSFERENCIA[[#This Row],[CODIGO]]),OFFSET(INDIRECT("v_buffer_hist_hoy!$A$1"),1,MATCH("buh_codigo",INDIRECT("v_buffer_hist_hoy!$1:$1"),0)-1,100000,1),0)),"")</f>
        <v>0.31</v>
      </c>
      <c r="Q47" s="5">
        <f ca="1">IFERROR(INDEX(OFFSET(INDIRECT("v_buffer_hist_hoy!$A$1"),1,MATCH("buh_pv",INDIRECT("v_buffer_hist_hoy!$1:$1"),0)-1,100000,1),MATCH(CLEAN(TABLATRANSFERENCIA[[#This Row],[CODIGO]]),OFFSET(INDIRECT("v_buffer_hist_hoy!$A$1"),1,MATCH("buh_codigo",INDIRECT("v_buffer_hist_hoy!$1:$1"),0)-1,100000,1),0)),"")</f>
        <v>1.28</v>
      </c>
      <c r="R47" s="46">
        <f ca="1">IFERROR(INDEX(OFFSET(INDIRECT("v_buffer_hist_hoy!$A$1"),1,MATCH("buh_roi_pasado",INDIRECT("v_buffer_hist_hoy!$1:$1"),0)-1,100000,1),MATCH(CLEAN(TABLATRANSFERENCIA[[#This Row],[CODIGO]]),OFFSET(INDIRECT("v_buffer_hist_hoy!$A$1"),1,MATCH("buh_codigo",INDIRECT("v_buffer_hist_hoy!$1:$1"),0)-1,100000,1),0)),"")</f>
        <v>0</v>
      </c>
      <c r="S47" s="46">
        <f ca="1">IFERROR(INDEX(OFFSET(INDIRECT("v_buffer_hist_hoy!$A$1"),1,MATCH("buh_roi_proyectado",INDIRECT("v_buffer_hist_hoy!$1:$1"),0)-1,100000,1),MATCH(CLEAN(TABLATRANSFERENCIA[[#This Row],[CODIGO]]),OFFSET(INDIRECT("v_buffer_hist_hoy!$A$1"),1,MATCH("buh_codigo",INDIRECT("v_buffer_hist_hoy!$1:$1"),0)-1,100000,1),0)),"")</f>
        <v>13.65</v>
      </c>
      <c r="T47" s="46">
        <f ca="1">IFERROR(INDEX(OFFSET(INDIRECT("v_buffer_hist_hoy!$A$1"),1,MATCH("buh_velocity",INDIRECT("v_buffer_hist_hoy!$1:$1"),0)-1,100000,1),MATCH(CLEAN(TABLATRANSFERENCIA[[#This Row],[CODIGO]]),OFFSET(INDIRECT("v_buffer_hist_hoy!$A$1"),1,MATCH("buh_codigo",INDIRECT("v_buffer_hist_hoy!$1:$1"),0)-1,100000,1),0)),"")</f>
        <v>0</v>
      </c>
      <c r="U47" s="46">
        <f ca="1">IFERROR(INDEX(OFFSET(INDIRECT("v_buffer_hist_hoy!$A$1"),1,MATCH("buh_nivel_servicio",INDIRECT("v_buffer_hist_hoy!$1:$1"),0)-1,100000,1),MATCH(CLEAN(TABLATRANSFERENCIA[[#This Row],[CODIGO]]),OFFSET(INDIRECT("v_buffer_hist_hoy!$A$1"),1,MATCH("buh_codigo",INDIRECT("v_buffer_hist_hoy!$1:$1"),0)-1,100000,1),0)),"")</f>
        <v>1</v>
      </c>
      <c r="V47" s="49" t="str">
        <f ca="1">IFERROR(INDEX(OFFSET(INDIRECT("v_buffer_hist_hoy!$A$1"),1,MATCH("pro_nombre",INDIRECT("v_buffer_hist_hoy!$1:$1"),0)-1,100000,1),MATCH(CLEAN(TABLATRANSFERENCIA[[#This Row],[CODIGO]]),OFFSET(INDIRECT("v_buffer_hist_hoy!$A$1"),1,MATCH("buh_codigo",INDIRECT("v_buffer_hist_hoy!$1:$1"),0)-1,100000,1),0)),"")</f>
        <v>Echo</v>
      </c>
      <c r="W47" s="49" t="str">
        <f ca="1">IFERROR(INDEX(OFFSET(INDIRECT("v_buffer_hist_hoy!$A$1"),1,MATCH("pre_nombre",INDIRECT("v_buffer_hist_hoy!$1:$1"),0)-1,100000,1),MATCH(CLEAN(TABLATRANSFERENCIA[[#This Row],[CODIGO]]),OFFSET(INDIRECT("v_buffer_hist_hoy!$A$1"),1,MATCH("buh_codigo",INDIRECT("v_buffer_hist_hoy!$1:$1"),0)-1,100000,1),0)),"")</f>
        <v>USA</v>
      </c>
      <c r="X47" s="51">
        <f ca="1">IFERROR(INDEX(OFFSET(INDIRECT("v_buffer_hist_hoy!$A$1"),1,MATCH("buh_tiempo_suministro",INDIRECT("v_buffer_hist_hoy!$1:$1"),0)-1,100000,1),MATCH(CLEAN(TABLATRANSFERENCIA[[#This Row],[CODIGO]]),OFFSET(INDIRECT("v_buffer_hist_hoy!$A$1"),1,MATCH("buh_codigo",INDIRECT("v_buffer_hist_hoy!$1:$1"),0)-1,100000,1),0)),"")</f>
        <v>8</v>
      </c>
      <c r="Y47" s="51">
        <f ca="1">IFERROR(INDEX(OFFSET(INDIRECT("v_buffer_hist_hoy!$A$1"),1,MATCH("buh_frecuencia_reposicion",INDIRECT("v_buffer_hist_hoy!$1:$1"),0)-1,100000,1),MATCH(CLEAN(TABLATRANSFERENCIA[[#This Row],[CODIGO]]),OFFSET(INDIRECT("v_buffer_hist_hoy!$A$1"),1,MATCH("buh_codigo",INDIRECT("v_buffer_hist_hoy!$1:$1"),0)-1,100000,1),0)),"")</f>
        <v>3</v>
      </c>
      <c r="Z47" s="6">
        <f ca="1">IFERROR(INDEX(OFFSET(INDIRECT("v_buffer_hist_hoy!$A$1"),1,MATCH("buh_buffer_actual",INDIRECT("v_buffer_hist_hoy!$1:$1"),0)-1,100000,1),MATCH(CLEAN(TABLATRANSFERENCIA[[#This Row],[CODIGO]]),OFFSET(INDIRECT("v_buffer_hist_hoy!$A$1"),1,MATCH("buh_codigo",INDIRECT("v_buffer_hist_hoy!$1:$1"),0)-1,100000,1),0)),"")</f>
        <v>84</v>
      </c>
      <c r="AA47" s="6">
        <f ca="1">IFERROR(INDEX(OFFSET(INDIRECT("v_buffer_hist_hoy!$A$1"),1,MATCH("buh_inventario_proveedor",INDIRECT("v_buffer_hist_hoy!$1:$1"),0)-1,100000,1),MATCH(CLEAN(TABLATRANSFERENCIA[[#This Row],[CODIGO]]),OFFSET(INDIRECT("v_buffer_hist_hoy!$A$1"),1,MATCH("buh_codigo",INDIRECT("v_buffer_hist_hoy!$1:$1"),0)-1,100000,1),0)),"")</f>
        <v>1000000000</v>
      </c>
      <c r="AB47" s="6">
        <f ca="1">IFERROR(INDEX(OFFSET(INDIRECT("v_buffer_hist_hoy!$A$1"),1,MATCH("buh_inventario_fisico",INDIRECT("v_buffer_hist_hoy!$1:$1"),0)-1,100000,1),MATCH(CLEAN(TABLATRANSFERENCIA[[#This Row],[CODIGO]]),OFFSET(INDIRECT("v_buffer_hist_hoy!$A$1"),1,MATCH("buh_codigo",INDIRECT("v_buffer_hist_hoy!$1:$1"),0)-1,100000,1),0)),"")</f>
        <v>29</v>
      </c>
      <c r="AC47" s="4">
        <f ca="1">IFERROR(INDEX(OFFSET(INDIRECT("v_buffer_hist_hoy!$A$1"),1,MATCH("buh_estado_inventario_fisico",INDIRECT("v_buffer_hist_hoy!$1:$1"),0)-1,100000,1),MATCH(CLEAN(TABLATRANSFERENCIA[[#This Row],[CODIGO]]),OFFSET(INDIRECT("v_buffer_hist_hoy!$A$1"),1,MATCH("buh_codigo",INDIRECT("v_buffer_hist_hoy!$1:$1"),0)-1,100000,1),0)),"")</f>
        <v>0.65</v>
      </c>
      <c r="AD47" s="6" t="str">
        <f ca="1">IFERROR(INDEX(OFFSET(INDIRECT("v_buffer_hist_hoy!$A$1"),1,MATCH("buh_color_inventario_fisico",INDIRECT("v_buffer_hist_hoy!$1:$1"),0)-1,100000,1),MATCH(CLEAN(TABLATRANSFERENCIA[[#This Row],[CODIGO]]),OFFSET(INDIRECT("v_buffer_hist_hoy!$A$1"),1,MATCH("buh_codigo",INDIRECT("v_buffer_hist_hoy!$1:$1"),0)-1,100000,1),0)),"")</f>
        <v>A</v>
      </c>
      <c r="AE47" s="6">
        <f ca="1">IFERROR(INDEX(OFFSET(INDIRECT("v_buffer_hist_hoy!$A$1"),1,MATCH("buh_transito",INDIRECT("v_buffer_hist_hoy!$1:$1"),0)-1,100000,1),MATCH(CLEAN(TABLATRANSFERENCIA[[#This Row],[CODIGO]]),OFFSET(INDIRECT("v_buffer_hist_hoy!$A$1"),1,MATCH("buh_codigo",INDIRECT("v_buffer_hist_hoy!$1:$1"),0)-1,100000,1),0)),"")</f>
        <v>0</v>
      </c>
      <c r="AF47" s="6">
        <f ca="1">IFERROR(INDEX(OFFSET(INDIRECT("v_buffer_hist_hoy!$A$1"),1,MATCH("buh_negociacion",INDIRECT("v_buffer_hist_hoy!$1:$1"),0)-1,100000,1),MATCH(CLEAN(TABLATRANSFERENCIA[[#This Row],[CODIGO]]),OFFSET(INDIRECT("v_buffer_hist_hoy!$A$1"),1,MATCH("buh_codigo",INDIRECT("v_buffer_hist_hoy!$1:$1"),0)-1,100000,1),0)),"")</f>
        <v>0</v>
      </c>
      <c r="AG47" s="6">
        <f ca="1">IFERROR(INDEX(OFFSET(INDIRECT("v_buffer_hist_hoy!$A$1"),1,MATCH("buh_produccion",INDIRECT("v_buffer_hist_hoy!$1:$1"),0)-1,100000,1),MATCH(CLEAN(TABLATRANSFERENCIA[[#This Row],[CODIGO]]),OFFSET(INDIRECT("v_buffer_hist_hoy!$A$1"),1,MATCH("buh_codigo",INDIRECT("v_buffer_hist_hoy!$1:$1"),0)-1,100000,1),0)),"")</f>
        <v>0</v>
      </c>
      <c r="AH47" s="6">
        <f ca="1">IFERROR(INDEX(OFFSET(INDIRECT("v_buffer_hist_hoy!$A$1"),1,MATCH("buh_embarcado",INDIRECT("v_buffer_hist_hoy!$1:$1"),0)-1,100000,1),MATCH(CLEAN(TABLATRANSFERENCIA[[#This Row],[CODIGO]]),OFFSET(INDIRECT("v_buffer_hist_hoy!$A$1"),1,MATCH("buh_codigo",INDIRECT("v_buffer_hist_hoy!$1:$1"),0)-1,100000,1),0)),"")</f>
        <v>0</v>
      </c>
      <c r="AI47" s="6">
        <f ca="1">IFERROR(INDEX(OFFSET(INDIRECT("v_buffer_hist_hoy!$A$1"),1,MATCH("buh_comprometido",INDIRECT("v_buffer_hist_hoy!$1:$1"),0)-1,100000,1),MATCH(CLEAN(TABLATRANSFERENCIA[[#This Row],[CODIGO]]),OFFSET(INDIRECT("v_buffer_hist_hoy!$A$1"),1,MATCH("buh_codigo",INDIRECT("v_buffer_hist_hoy!$1:$1"),0)-1,100000,1),0)),"")</f>
        <v>0</v>
      </c>
      <c r="AJ47" s="6">
        <f ca="1">IFERROR(INDEX(OFFSET(INDIRECT("v_buffer_hist_hoy!$A$1"),1,MATCH("buh_backorder",INDIRECT("v_buffer_hist_hoy!$1:$1"),0)-1,100000,1),MATCH(CLEAN(TABLATRANSFERENCIA[[#This Row],[CODIGO]]),OFFSET(INDIRECT("v_buffer_hist_hoy!$A$1"),1,MATCH("buh_codigo",INDIRECT("v_buffer_hist_hoy!$1:$1"),0)-1,100000,1),0)),"")</f>
        <v>35</v>
      </c>
      <c r="AK47" s="6">
        <f ca="1">IFERROR(INDEX(OFFSET(INDIRECT("v_buffer_hist_hoy!$A$1"),1,MATCH("buh_inventario_proyectado",INDIRECT("v_buffer_hist_hoy!$1:$1"),0)-1,100000,1),MATCH(CLEAN(TABLATRANSFERENCIA[[#This Row],[CODIGO]]),OFFSET(INDIRECT("v_buffer_hist_hoy!$A$1"),1,MATCH("buh_codigo",INDIRECT("v_buffer_hist_hoy!$1:$1"),0)-1,100000,1),0)),"")</f>
        <v>64</v>
      </c>
      <c r="AL47" s="4">
        <f ca="1">IFERROR(INDEX(OFFSET(INDIRECT("v_buffer_hist_hoy!$A$1"),1,MATCH("buh_estado_inventario_proyectado",INDIRECT("v_buffer_hist_hoy!$1:$1"),0)-1,100000,1),MATCH(CLEAN(TABLATRANSFERENCIA[[#This Row],[CODIGO]]),OFFSET(INDIRECT("v_buffer_hist_hoy!$A$1"),1,MATCH("buh_codigo",INDIRECT("v_buffer_hist_hoy!$1:$1"),0)-1,100000,1),0)),"")</f>
        <v>0.24</v>
      </c>
      <c r="AM47" s="6" t="str">
        <f ca="1">IFERROR(INDEX(OFFSET(INDIRECT("v_buffer_hist_hoy!$A$1"),1,MATCH("buh_color_inventario_proyectado",INDIRECT("v_buffer_hist_hoy!$1:$1"),0)-1,100000,1),MATCH(CLEAN(TABLATRANSFERENCIA[[#This Row],[CODIGO]]),OFFSET(INDIRECT("v_buffer_hist_hoy!$A$1"),1,MATCH("buh_codigo",INDIRECT("v_buffer_hist_hoy!$1:$1"),0)-1,100000,1),0)),"")</f>
        <v>V</v>
      </c>
      <c r="AN47" s="6">
        <f ca="1">IFERROR(INDEX(OFFSET(INDIRECT("v_buffer_hist_hoy!$A$1"),1,MATCH("buh_pedido_minimo",INDIRECT("v_buffer_hist_hoy!$1:$1"),0)-1,100000,1),MATCH(CLEAN(TABLATRANSFERENCIA[[#This Row],[CODIGO]]),OFFSET(INDIRECT("v_buffer_hist_hoy!$A$1"),1,MATCH("buh_codigo",INDIRECT("v_buffer_hist_hoy!$1:$1"),0)-1,100000,1),0)),"")</f>
        <v>0</v>
      </c>
      <c r="AO47" s="6">
        <f ca="1">IFERROR(INDEX(OFFSET(INDIRECT("v_buffer_hist_hoy!$A$1"),1,MATCH("buh_pedido_minimo_grupo",INDIRECT("v_buffer_hist_hoy!$1:$1"),0)-1,100000,1),MATCH(CLEAN(TABLATRANSFERENCIA[[#This Row],[CODIGO]]),OFFSET(INDIRECT("v_buffer_hist_hoy!$A$1"),1,MATCH("buh_codigo",INDIRECT("v_buffer_hist_hoy!$1:$1"),0)-1,100000,1),0)),"")</f>
        <v>0</v>
      </c>
      <c r="AP47" s="6">
        <f ca="1">IFERROR(INDEX(OFFSET(INDIRECT("v_buffer_hist_hoy!$A$1"),1,MATCH("buh_unidad_empaque",INDIRECT("v_buffer_hist_hoy!$1:$1"),0)-1,100000,1),MATCH(CLEAN(TABLATRANSFERENCIA[[#This Row],[CODIGO]]),OFFSET(INDIRECT("v_buffer_hist_hoy!$A$1"),1,MATCH("buh_codigo",INDIRECT("v_buffer_hist_hoy!$1:$1"),0)-1,100000,1),0)),"")</f>
        <v>5</v>
      </c>
      <c r="AQ47" s="6">
        <f ca="1">IFERROR(INDEX(OFFSET(INDIRECT("v_buffer_hist_hoy!$A$1"),1,MATCH("buh_pedido_promedio",INDIRECT("v_buffer_hist_hoy!$1:$1"),0)-1,100000,1),MATCH(CLEAN(TABLATRANSFERENCIA[[#This Row],[CODIGO]]),OFFSET(INDIRECT("v_buffer_hist_hoy!$A$1"),1,MATCH("buh_codigo",INDIRECT("v_buffer_hist_hoy!$1:$1"),0)-1,100000,1),0)),"")</f>
        <v>23</v>
      </c>
      <c r="AR47" s="6">
        <f ca="1">IFERROR(INDEX(OFFSET(INDIRECT("v_buffer_hist_hoy!$A$1"),1,MATCH("buh_cobertura_buffer",INDIRECT("v_buffer_hist_hoy!$1:$1"),0)-1,100000,1),MATCH(CLEAN(TABLATRANSFERENCIA[[#This Row],[CODIGO]]),OFFSET(INDIRECT("v_buffer_hist_hoy!$A$1"),1,MATCH("buh_codigo",INDIRECT("v_buffer_hist_hoy!$1:$1"),0)-1,100000,1),0)),"")</f>
        <v>0</v>
      </c>
      <c r="AS47" s="6">
        <f ca="1">IFERROR(INDEX(OFFSET(INDIRECT("v_buffer_hist_hoy!$A$1"),1,MATCH("buh_cobertura_inventario_proyectado",INDIRECT("v_buffer_hist_hoy!$1:$1"),0)-1,100000,1),MATCH(CLEAN(TABLATRANSFERENCIA[[#This Row],[CODIGO]]),OFFSET(INDIRECT("v_buffer_hist_hoy!$A$1"),1,MATCH("buh_codigo",INDIRECT("v_buffer_hist_hoy!$1:$1"),0)-1,100000,1),0)),"")</f>
        <v>0</v>
      </c>
      <c r="AT47" s="6">
        <f ca="1">IFERROR(INDEX(OFFSET(INDIRECT("v_buffer_hist_hoy!$A$1"),1,MATCH("buh_cobertura_pedido_minimo",INDIRECT("v_buffer_hist_hoy!$1:$1"),0)-1,100000,1),MATCH(CLEAN(TABLATRANSFERENCIA[[#This Row],[CODIGO]]),OFFSET(INDIRECT("v_buffer_hist_hoy!$A$1"),1,MATCH("buh_codigo",INDIRECT("v_buffer_hist_hoy!$1:$1"),0)-1,100000,1),0)),"")</f>
        <v>0</v>
      </c>
      <c r="AU47" s="6">
        <f ca="1">IFERROR(INDEX(OFFSET(INDIRECT("v_buffer_hist_hoy!$A$1"),1,MATCH("buh_dias_desabastecimiento",INDIRECT("v_buffer_hist_hoy!$1:$1"),0)-1,100000,1),MATCH(CLEAN(TABLATRANSFERENCIA[[#This Row],[CODIGO]]),OFFSET(INDIRECT("v_buffer_hist_hoy!$A$1"),1,MATCH("buh_codigo",INDIRECT("v_buffer_hist_hoy!$1:$1"),0)-1,100000,1),0)),"")</f>
        <v>0</v>
      </c>
      <c r="AV47" s="6">
        <f t="array" ref="AV47">IFERROR(INDEX(Datos_Consumo[CANTIDAD],MATCH(TABLATRANSFERENCIA[[#This Row],[CODIGO]]&amp;TABLATRANSFERENCIA[[#Headers],[Columna1]],Datos_Consumo[CODIGO]&amp;Datos_Consumo[FECHA_FORMATO],0)),0)</f>
        <v>0</v>
      </c>
      <c r="AW47" s="6">
        <f t="array" ref="AW47">IFERROR(INDEX(Datos_Consumo[CANTIDAD],MATCH(TABLATRANSFERENCIA[[#This Row],[CODIGO]]&amp;TABLATRANSFERENCIA[[#Headers],[Columna2]],Datos_Consumo[CODIGO]&amp;Datos_Consumo[FECHA_FORMATO],0)),0)</f>
        <v>0</v>
      </c>
      <c r="AX47" s="6">
        <f t="array" ref="AX47">IFERROR(INDEX(Datos_Consumo[CANTIDAD],MATCH(TABLATRANSFERENCIA[[#This Row],[CODIGO]]&amp;TABLATRANSFERENCIA[[#Headers],[Columna3]],Datos_Consumo[CODIGO]&amp;Datos_Consumo[FECHA_FORMATO],0)),0)</f>
        <v>0</v>
      </c>
      <c r="AY47" s="6">
        <f t="array" ref="AY47">IFERROR(INDEX(Datos_Consumo[CANTIDAD],MATCH(TABLATRANSFERENCIA[[#This Row],[CODIGO]]&amp;TABLATRANSFERENCIA[[#Headers],[Columna4]],Datos_Consumo[CODIGO]&amp;Datos_Consumo[FECHA_FORMATO],0)),0)</f>
        <v>0</v>
      </c>
      <c r="AZ47" s="6">
        <f t="array" ref="AZ47">IFERROR(INDEX(Datos_Consumo[CANTIDAD],MATCH(TABLATRANSFERENCIA[[#This Row],[CODIGO]]&amp;TABLATRANSFERENCIA[[#Headers],[Columna5]],Datos_Consumo[CODIGO]&amp;Datos_Consumo[FECHA_FORMATO],0)),0)</f>
        <v>0</v>
      </c>
      <c r="BA47" s="6">
        <f t="array" ref="BA47">IFERROR(INDEX(Datos_Consumo[CANTIDAD],MATCH(TABLATRANSFERENCIA[[#This Row],[CODIGO]]&amp;TABLATRANSFERENCIA[[#Headers],[Columna6]],Datos_Consumo[CODIGO]&amp;Datos_Consumo[FECHA_FORMATO],0)),0)</f>
        <v>0</v>
      </c>
      <c r="BB47" s="56">
        <f ca="1">IFERROR(INDEX(OFFSET(INDIRECT("v_buffer_hist_hoy!$A$1"),1,MATCH("buh_ultima_transferencia_ini",INDIRECT("v_buffer_hist_hoy!$1:$1"),0)-1,100000,1),MATCH(CLEAN(TABLATRANSFERENCIA[[#This Row],[CODIGO]]),OFFSET(INDIRECT("v_buffer_hist_hoy!$A$1"),1,MATCH("buh_codigo",INDIRECT("v_buffer_hist_hoy!$1:$1"),0)-1,100000,1),0)),"")</f>
        <v>0</v>
      </c>
      <c r="BC47" s="56">
        <f ca="1">IFERROR(INDEX(OFFSET(INDIRECT("v_buffer_hist_hoy!$A$1"),1,MATCH("buh_ultima_transferencia_fin",INDIRECT("v_buffer_hist_hoy!$1:$1"),0)-1,100000,1),MATCH(CLEAN(TABLATRANSFERENCIA[[#This Row],[CODIGO]]),OFFSET(INDIRECT("v_buffer_hist_hoy!$A$1"),1,MATCH("buh_codigo",INDIRECT("v_buffer_hist_hoy!$1:$1"),0)-1,100000,1),0)),"")</f>
        <v>0</v>
      </c>
      <c r="BD47" s="50" t="s">
        <v>7743</v>
      </c>
      <c r="BE47" s="55"/>
      <c r="BF47" s="51"/>
      <c r="BG47" s="51" t="str">
        <f>IF(RIGHT(TABLATRANSFERENCIA[[#Headers],[Emb1]],1)*1&lt;=TABLATRANSFERENCIA[[#This Row],[EMBARQUES]],IF(ISBLANK(TABLATRANSFERENCIA[[#This Row],[EMBARQUES]]),TABLATRANSFERENCIA[[#This Row],[REQUERIM]],ROUND(TABLATRANSFERENCIA[[#This Row],[REQUERIM]]/TABLATRANSFERENCIA[[#This Row],[EMBARQUES]],0)),TABLATRANSFERENCIA[[#This Row],[REQUERIM]])</f>
        <v>35</v>
      </c>
      <c r="BH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7" s="51"/>
      <c r="BM47" s="46">
        <f ca="1">IFERROR(TABLATRANSFERENCIA[[#This Row],[REQUERIM]]/TABLATRANSFERENCIA[[#This Row],[PEDIDO PROMEDIO]],0)</f>
        <v>1.5217391304347827</v>
      </c>
      <c r="BN47" s="51"/>
      <c r="BO47" s="59"/>
      <c r="BP47" s="3" t="str">
        <f>IF(TABLATRANSFERENCIA[[#This Row],[RECIBIDO]]&lt;&gt;"",0,IF(TABLATRANSFERENCIA[[#This Row],[DESPACHO]]&lt;&gt;"",TABLATRANSFERENCIA[[#This Row],[DESPACHO]],TABLATRANSFERENCIA[[#This Row],[REQUERIM]]))</f>
        <v>35</v>
      </c>
      <c r="BQ47" s="50"/>
      <c r="BR47" s="50"/>
      <c r="BS47" s="50" t="str">
        <f t="shared" si="0"/>
        <v>N</v>
      </c>
      <c r="BT47" s="51">
        <f t="array" aca="1" ref="BT47" ca="1">IF(SUM(--(TABLATRANSFERENCIA[[#This Row],[CODIGO GENERICO]]=TABLATRANSFERENCIA[CODIGO GENERICO])*TABLATRANSFERENCIA[REQUERIM])&lt;TABLATRANSFERENCIA[[#This Row],[PEDIDO MIN GRUPO]],1,0)</f>
        <v>0</v>
      </c>
      <c r="BU4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7" s="51">
        <f ca="1">IFERROR(INDEX(OFFSET(INDIRECT("v_buffer_hist_hoy!$A$1"),1,MATCH("buh_zona_amarilla",INDIRECT("v_buffer_hist_hoy!$1:$1"),0)-1,100000,1),MATCH(CLEAN(TABLATRANSFERENCIA[[#This Row],[CODIGO]]),OFFSET(INDIRECT("v_buffer_hist_hoy!$A$1"),1,MATCH("buh_codigo",INDIRECT("v_buffer_hist_hoy!$1:$1"),0)-1,100000,1),0)),"")</f>
        <v>56</v>
      </c>
      <c r="BW47" s="51">
        <f ca="1">IFERROR(INDEX(OFFSET(INDIRECT("v_buffer_hist_hoy!$A$1"),1,MATCH("buh_zona_roja",INDIRECT("v_buffer_hist_hoy!$1:$1"),0)-1,100000,1),MATCH(CLEAN(TABLATRANSFERENCIA[[#This Row],[CODIGO]]),OFFSET(INDIRECT("v_buffer_hist_hoy!$A$1"),1,MATCH("buh_codigo",INDIRECT("v_buffer_hist_hoy!$1:$1"),0)-1,100000,1),0)),"")</f>
        <v>28</v>
      </c>
    </row>
    <row r="48" spans="1:75" hidden="1" x14ac:dyDescent="0.25">
      <c r="A48" s="54" t="s">
        <v>1520</v>
      </c>
      <c r="B48" s="3" t="str">
        <f ca="1">IFERROR(INDEX(OFFSET(INDIRECT("v_buffer_hist_hoy!$A$1"),1,MATCH("pro_descripcion",INDIRECT("v_buffer_hist_hoy!$1:$1"),0)-1,100000,1),MATCH(CLEAN(TABLATRANSFERENCIA[[#This Row],[CODIGO]]),OFFSET(INDIRECT("v_buffer_hist_hoy!$A$1"),1,MATCH("buh_codigo",INDIRECT("v_buffer_hist_hoy!$1:$1"),0)-1,100000,1),0)),"")</f>
        <v>ANILLO PISTON C350-BP35</v>
      </c>
      <c r="C48" s="3" t="str">
        <f ca="1">IFERROR(INDEX(OFFSET(INDIRECT("v_buffer_hist_hoy!$A$1"),1,MATCH("buh_codigo_generico",INDIRECT("v_buffer_hist_hoy!$1:$1"),0)-1,100000,1),MATCH(CLEAN(TABLATRANSFERENCIA[[#This Row],[CODIGO]]),OFFSET(INDIRECT("v_buffer_hist_hoy!$A$1"),1,MATCH("buh_codigo",INDIRECT("v_buffer_hist_hoy!$1:$1"),0)-1,100000,1),0)),"")</f>
        <v>0</v>
      </c>
      <c r="D48" s="3" t="str">
        <f ca="1">IFERROR(INDEX(OFFSET(INDIRECT("v_buffer_hist_hoy!$A$1"),1,MATCH("buh_codigo_vinculado",INDIRECT("v_buffer_hist_hoy!$1:$1"),0)-1,100000,1),MATCH(CLEAN(TABLATRANSFERENCIA[[#This Row],[CODIGO]]),OFFSET(INDIRECT("v_buffer_hist_hoy!$A$1"),1,MATCH("buh_codigo",INDIRECT("v_buffer_hist_hoy!$1:$1"),0)-1,100000,1),0)),"")</f>
        <v>EC-A101000380</v>
      </c>
      <c r="E48" s="3" t="str">
        <f ca="1">IFERROR(INDEX(OFFSET(INDIRECT("v_buffer_hist_hoy!$A$1"),1,MATCH("pro_linea",INDIRECT("v_buffer_hist_hoy!$1:$1"),0)-1,100000,1),MATCH(CLEAN(TABLATRANSFERENCIA[[#This Row],[CODIGO]]),OFFSET(INDIRECT("v_buffer_hist_hoy!$A$1"),1,MATCH("buh_codigo",INDIRECT("v_buffer_hist_hoy!$1:$1"),0)-1,100000,1),0)),"")</f>
        <v>AGROFORESTAL</v>
      </c>
      <c r="F48" s="3">
        <f ca="1">IFERROR(INDEX(OFFSET(INDIRECT("v_buffer_hist_hoy!$A$1"),1,MATCH("pro_sublinea",INDIRECT("v_buffer_hist_hoy!$1:$1"),0)-1,100000,1),MATCH(CLEAN(TABLATRANSFERENCIA[[#This Row],[CODIGO]]),OFFSET(INDIRECT("v_buffer_hist_hoy!$A$1"),1,MATCH("buh_codigo",INDIRECT("v_buffer_hist_hoy!$1:$1"),0)-1,100000,1),0)),"")</f>
        <v>0</v>
      </c>
      <c r="G48" s="3" t="str">
        <f ca="1">IFERROR(INDEX(OFFSET(INDIRECT("v_buffer_hist_hoy!$A$1"),1,MATCH("pro_grupo",INDIRECT("v_buffer_hist_hoy!$1:$1"),0)-1,100000,1),MATCH(CLEAN(TABLATRANSFERENCIA[[#This Row],[CODIGO]]),OFFSET(INDIRECT("v_buffer_hist_hoy!$A$1"),1,MATCH("buh_codigo",INDIRECT("v_buffer_hist_hoy!$1:$1"),0)-1,100000,1),0)),"")</f>
        <v>REPUESTOS DESMALEZADORAS</v>
      </c>
      <c r="H48" s="3">
        <f ca="1">IFERROR(INDEX(OFFSET(INDIRECT("v_buffer_hist_hoy!$A$1"),1,MATCH("pro_familia",INDIRECT("v_buffer_hist_hoy!$1:$1"),0)-1,100000,1),MATCH(CLEAN(TABLATRANSFERENCIA[[#This Row],[CODIGO]]),OFFSET(INDIRECT("v_buffer_hist_hoy!$A$1"),1,MATCH("buh_codigo",INDIRECT("v_buffer_hist_hoy!$1:$1"),0)-1,100000,1),0)),"")</f>
        <v>0</v>
      </c>
      <c r="I48" s="3">
        <f ca="1">IFERROR(INDEX(OFFSET(INDIRECT("v_buffer_hist_hoy!$A$1"),1,MATCH("pro_subfamilia",INDIRECT("v_buffer_hist_hoy!$1:$1"),0)-1,100000,1),MATCH(CLEAN(TABLATRANSFERENCIA[[#This Row],[CODIGO]]),OFFSET(INDIRECT("v_buffer_hist_hoy!$A$1"),1,MATCH("buh_codigo",INDIRECT("v_buffer_hist_hoy!$1:$1"),0)-1,100000,1),0)),"")</f>
        <v>0</v>
      </c>
      <c r="J4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8" s="3">
        <f ca="1">IFERROR(INDEX(OFFSET(INDIRECT("v_buffer_hist_hoy!$A$1"),1,MATCH("pro_tipo",INDIRECT("v_buffer_hist_hoy!$1:$1"),0)-1,100000,1),MATCH(CLEAN(TABLATRANSFERENCIA[[#This Row],[CODIGO]]),OFFSET(INDIRECT("v_buffer_hist_hoy!$A$1"),1,MATCH("buh_codigo",INDIRECT("v_buffer_hist_hoy!$1:$1"),0)-1,100000,1),0)),"")</f>
        <v>0</v>
      </c>
      <c r="L48" s="3" t="str">
        <f ca="1">IFERROR(INDEX(OFFSET(INDIRECT("v_buffer_hist_hoy!$A$1"),1,MATCH("pro_marca",INDIRECT("v_buffer_hist_hoy!$1:$1"),0)-1,100000,1),MATCH(CLEAN(TABLATRANSFERENCIA[[#This Row],[CODIGO]]),OFFSET(INDIRECT("v_buffer_hist_hoy!$A$1"),1,MATCH("buh_codigo",INDIRECT("v_buffer_hist_hoy!$1:$1"),0)-1,100000,1),0)),"")</f>
        <v>SHINDAIWA</v>
      </c>
      <c r="M48" s="3">
        <f ca="1">IFERROR(INDEX(OFFSET(INDIRECT("v_buffer_hist_hoy!$A$1"),1,MATCH("pro_modelo",INDIRECT("v_buffer_hist_hoy!$1:$1"),0)-1,100000,1),MATCH(CLEAN(TABLATRANSFERENCIA[[#This Row],[CODIGO]]),OFFSET(INDIRECT("v_buffer_hist_hoy!$A$1"),1,MATCH("buh_codigo",INDIRECT("v_buffer_hist_hoy!$1:$1"),0)-1,100000,1),0)),"")</f>
        <v>0</v>
      </c>
      <c r="N48" s="3">
        <f ca="1">IFERROR(INDEX(OFFSET(INDIRECT("v_buffer_hist_hoy!$A$1"),1,MATCH("pro_cat_management",INDIRECT("v_buffer_hist_hoy!$1:$1"),0)-1,100000,1),MATCH(CLEAN(TABLATRANSFERENCIA[[#This Row],[CODIGO]]),OFFSET(INDIRECT("v_buffer_hist_hoy!$A$1"),1,MATCH("buh_codigo",INDIRECT("v_buffer_hist_hoy!$1:$1"),0)-1,100000,1),0)),"")</f>
        <v>0</v>
      </c>
      <c r="O48" s="5" t="str">
        <f ca="1">IFERROR(INDEX(OFFSET(INDIRECT("v_buffer_hist_hoy!$A$1"),1,MATCH("buh_estatus",INDIRECT("v_buffer_hist_hoy!$1:$1"),0)-1,100000,1),MATCH(CLEAN(TABLATRANSFERENCIA[[#This Row],[CODIGO]]),OFFSET(INDIRECT("v_buffer_hist_hoy!$A$1"),1,MATCH("buh_codigo",INDIRECT("v_buffer_hist_hoy!$1:$1"),0)-1,100000,1),0)),"")</f>
        <v>0</v>
      </c>
      <c r="P48" s="5">
        <f ca="1">IFERROR(INDEX(OFFSET(INDIRECT("v_buffer_hist_hoy!$A$1"),1,MATCH("buh_ctv",INDIRECT("v_buffer_hist_hoy!$1:$1"),0)-1,100000,1),MATCH(CLEAN(TABLATRANSFERENCIA[[#This Row],[CODIGO]]),OFFSET(INDIRECT("v_buffer_hist_hoy!$A$1"),1,MATCH("buh_codigo",INDIRECT("v_buffer_hist_hoy!$1:$1"),0)-1,100000,1),0)),"")</f>
        <v>1.36</v>
      </c>
      <c r="Q48" s="5">
        <f ca="1">IFERROR(INDEX(OFFSET(INDIRECT("v_buffer_hist_hoy!$A$1"),1,MATCH("buh_pv",INDIRECT("v_buffer_hist_hoy!$1:$1"),0)-1,100000,1),MATCH(CLEAN(TABLATRANSFERENCIA[[#This Row],[CODIGO]]),OFFSET(INDIRECT("v_buffer_hist_hoy!$A$1"),1,MATCH("buh_codigo",INDIRECT("v_buffer_hist_hoy!$1:$1"),0)-1,100000,1),0)),"")</f>
        <v>5.58</v>
      </c>
      <c r="R48" s="46">
        <f ca="1">IFERROR(INDEX(OFFSET(INDIRECT("v_buffer_hist_hoy!$A$1"),1,MATCH("buh_roi_pasado",INDIRECT("v_buffer_hist_hoy!$1:$1"),0)-1,100000,1),MATCH(CLEAN(TABLATRANSFERENCIA[[#This Row],[CODIGO]]),OFFSET(INDIRECT("v_buffer_hist_hoy!$A$1"),1,MATCH("buh_codigo",INDIRECT("v_buffer_hist_hoy!$1:$1"),0)-1,100000,1),0)),"")</f>
        <v>0</v>
      </c>
      <c r="S48" s="46">
        <f ca="1">IFERROR(INDEX(OFFSET(INDIRECT("v_buffer_hist_hoy!$A$1"),1,MATCH("buh_roi_proyectado",INDIRECT("v_buffer_hist_hoy!$1:$1"),0)-1,100000,1),MATCH(CLEAN(TABLATRANSFERENCIA[[#This Row],[CODIGO]]),OFFSET(INDIRECT("v_buffer_hist_hoy!$A$1"),1,MATCH("buh_codigo",INDIRECT("v_buffer_hist_hoy!$1:$1"),0)-1,100000,1),0)),"")</f>
        <v>13.54</v>
      </c>
      <c r="T48" s="46">
        <f ca="1">IFERROR(INDEX(OFFSET(INDIRECT("v_buffer_hist_hoy!$A$1"),1,MATCH("buh_velocity",INDIRECT("v_buffer_hist_hoy!$1:$1"),0)-1,100000,1),MATCH(CLEAN(TABLATRANSFERENCIA[[#This Row],[CODIGO]]),OFFSET(INDIRECT("v_buffer_hist_hoy!$A$1"),1,MATCH("buh_codigo",INDIRECT("v_buffer_hist_hoy!$1:$1"),0)-1,100000,1),0)),"")</f>
        <v>0</v>
      </c>
      <c r="U48" s="46">
        <f ca="1">IFERROR(INDEX(OFFSET(INDIRECT("v_buffer_hist_hoy!$A$1"),1,MATCH("buh_nivel_servicio",INDIRECT("v_buffer_hist_hoy!$1:$1"),0)-1,100000,1),MATCH(CLEAN(TABLATRANSFERENCIA[[#This Row],[CODIGO]]),OFFSET(INDIRECT("v_buffer_hist_hoy!$A$1"),1,MATCH("buh_codigo",INDIRECT("v_buffer_hist_hoy!$1:$1"),0)-1,100000,1),0)),"")</f>
        <v>1</v>
      </c>
      <c r="V48" s="49" t="str">
        <f ca="1">IFERROR(INDEX(OFFSET(INDIRECT("v_buffer_hist_hoy!$A$1"),1,MATCH("pro_nombre",INDIRECT("v_buffer_hist_hoy!$1:$1"),0)-1,100000,1),MATCH(CLEAN(TABLATRANSFERENCIA[[#This Row],[CODIGO]]),OFFSET(INDIRECT("v_buffer_hist_hoy!$A$1"),1,MATCH("buh_codigo",INDIRECT("v_buffer_hist_hoy!$1:$1"),0)-1,100000,1),0)),"")</f>
        <v>Echo</v>
      </c>
      <c r="W48" s="49" t="str">
        <f ca="1">IFERROR(INDEX(OFFSET(INDIRECT("v_buffer_hist_hoy!$A$1"),1,MATCH("pre_nombre",INDIRECT("v_buffer_hist_hoy!$1:$1"),0)-1,100000,1),MATCH(CLEAN(TABLATRANSFERENCIA[[#This Row],[CODIGO]]),OFFSET(INDIRECT("v_buffer_hist_hoy!$A$1"),1,MATCH("buh_codigo",INDIRECT("v_buffer_hist_hoy!$1:$1"),0)-1,100000,1),0)),"")</f>
        <v>USA</v>
      </c>
      <c r="X48" s="51">
        <f ca="1">IFERROR(INDEX(OFFSET(INDIRECT("v_buffer_hist_hoy!$A$1"),1,MATCH("buh_tiempo_suministro",INDIRECT("v_buffer_hist_hoy!$1:$1"),0)-1,100000,1),MATCH(CLEAN(TABLATRANSFERENCIA[[#This Row],[CODIGO]]),OFFSET(INDIRECT("v_buffer_hist_hoy!$A$1"),1,MATCH("buh_codigo",INDIRECT("v_buffer_hist_hoy!$1:$1"),0)-1,100000,1),0)),"")</f>
        <v>8</v>
      </c>
      <c r="Y48" s="51">
        <f ca="1">IFERROR(INDEX(OFFSET(INDIRECT("v_buffer_hist_hoy!$A$1"),1,MATCH("buh_frecuencia_reposicion",INDIRECT("v_buffer_hist_hoy!$1:$1"),0)-1,100000,1),MATCH(CLEAN(TABLATRANSFERENCIA[[#This Row],[CODIGO]]),OFFSET(INDIRECT("v_buffer_hist_hoy!$A$1"),1,MATCH("buh_codigo",INDIRECT("v_buffer_hist_hoy!$1:$1"),0)-1,100000,1),0)),"")</f>
        <v>3</v>
      </c>
      <c r="Z48" s="6">
        <f ca="1">IFERROR(INDEX(OFFSET(INDIRECT("v_buffer_hist_hoy!$A$1"),1,MATCH("buh_buffer_actual",INDIRECT("v_buffer_hist_hoy!$1:$1"),0)-1,100000,1),MATCH(CLEAN(TABLATRANSFERENCIA[[#This Row],[CODIGO]]),OFFSET(INDIRECT("v_buffer_hist_hoy!$A$1"),1,MATCH("buh_codigo",INDIRECT("v_buffer_hist_hoy!$1:$1"),0)-1,100000,1),0)),"")</f>
        <v>151</v>
      </c>
      <c r="AA48" s="6">
        <f ca="1">IFERROR(INDEX(OFFSET(INDIRECT("v_buffer_hist_hoy!$A$1"),1,MATCH("buh_inventario_proveedor",INDIRECT("v_buffer_hist_hoy!$1:$1"),0)-1,100000,1),MATCH(CLEAN(TABLATRANSFERENCIA[[#This Row],[CODIGO]]),OFFSET(INDIRECT("v_buffer_hist_hoy!$A$1"),1,MATCH("buh_codigo",INDIRECT("v_buffer_hist_hoy!$1:$1"),0)-1,100000,1),0)),"")</f>
        <v>1000000000</v>
      </c>
      <c r="AB48" s="6">
        <f ca="1">IFERROR(INDEX(OFFSET(INDIRECT("v_buffer_hist_hoy!$A$1"),1,MATCH("buh_inventario_fisico",INDIRECT("v_buffer_hist_hoy!$1:$1"),0)-1,100000,1),MATCH(CLEAN(TABLATRANSFERENCIA[[#This Row],[CODIGO]]),OFFSET(INDIRECT("v_buffer_hist_hoy!$A$1"),1,MATCH("buh_codigo",INDIRECT("v_buffer_hist_hoy!$1:$1"),0)-1,100000,1),0)),"")</f>
        <v>80</v>
      </c>
      <c r="AC48" s="4">
        <f ca="1">IFERROR(INDEX(OFFSET(INDIRECT("v_buffer_hist_hoy!$A$1"),1,MATCH("buh_estado_inventario_fisico",INDIRECT("v_buffer_hist_hoy!$1:$1"),0)-1,100000,1),MATCH(CLEAN(TABLATRANSFERENCIA[[#This Row],[CODIGO]]),OFFSET(INDIRECT("v_buffer_hist_hoy!$A$1"),1,MATCH("buh_codigo",INDIRECT("v_buffer_hist_hoy!$1:$1"),0)-1,100000,1),0)),"")</f>
        <v>0.47</v>
      </c>
      <c r="AD48" s="6" t="str">
        <f ca="1">IFERROR(INDEX(OFFSET(INDIRECT("v_buffer_hist_hoy!$A$1"),1,MATCH("buh_color_inventario_fisico",INDIRECT("v_buffer_hist_hoy!$1:$1"),0)-1,100000,1),MATCH(CLEAN(TABLATRANSFERENCIA[[#This Row],[CODIGO]]),OFFSET(INDIRECT("v_buffer_hist_hoy!$A$1"),1,MATCH("buh_codigo",INDIRECT("v_buffer_hist_hoy!$1:$1"),0)-1,100000,1),0)),"")</f>
        <v>A</v>
      </c>
      <c r="AE48" s="6">
        <f ca="1">IFERROR(INDEX(OFFSET(INDIRECT("v_buffer_hist_hoy!$A$1"),1,MATCH("buh_transito",INDIRECT("v_buffer_hist_hoy!$1:$1"),0)-1,100000,1),MATCH(CLEAN(TABLATRANSFERENCIA[[#This Row],[CODIGO]]),OFFSET(INDIRECT("v_buffer_hist_hoy!$A$1"),1,MATCH("buh_codigo",INDIRECT("v_buffer_hist_hoy!$1:$1"),0)-1,100000,1),0)),"")</f>
        <v>0</v>
      </c>
      <c r="AF48" s="6">
        <f ca="1">IFERROR(INDEX(OFFSET(INDIRECT("v_buffer_hist_hoy!$A$1"),1,MATCH("buh_negociacion",INDIRECT("v_buffer_hist_hoy!$1:$1"),0)-1,100000,1),MATCH(CLEAN(TABLATRANSFERENCIA[[#This Row],[CODIGO]]),OFFSET(INDIRECT("v_buffer_hist_hoy!$A$1"),1,MATCH("buh_codigo",INDIRECT("v_buffer_hist_hoy!$1:$1"),0)-1,100000,1),0)),"")</f>
        <v>0</v>
      </c>
      <c r="AG48" s="6">
        <f ca="1">IFERROR(INDEX(OFFSET(INDIRECT("v_buffer_hist_hoy!$A$1"),1,MATCH("buh_produccion",INDIRECT("v_buffer_hist_hoy!$1:$1"),0)-1,100000,1),MATCH(CLEAN(TABLATRANSFERENCIA[[#This Row],[CODIGO]]),OFFSET(INDIRECT("v_buffer_hist_hoy!$A$1"),1,MATCH("buh_codigo",INDIRECT("v_buffer_hist_hoy!$1:$1"),0)-1,100000,1),0)),"")</f>
        <v>0</v>
      </c>
      <c r="AH48" s="6">
        <f ca="1">IFERROR(INDEX(OFFSET(INDIRECT("v_buffer_hist_hoy!$A$1"),1,MATCH("buh_embarcado",INDIRECT("v_buffer_hist_hoy!$1:$1"),0)-1,100000,1),MATCH(CLEAN(TABLATRANSFERENCIA[[#This Row],[CODIGO]]),OFFSET(INDIRECT("v_buffer_hist_hoy!$A$1"),1,MATCH("buh_codigo",INDIRECT("v_buffer_hist_hoy!$1:$1"),0)-1,100000,1),0)),"")</f>
        <v>0</v>
      </c>
      <c r="AI48" s="6">
        <f ca="1">IFERROR(INDEX(OFFSET(INDIRECT("v_buffer_hist_hoy!$A$1"),1,MATCH("buh_comprometido",INDIRECT("v_buffer_hist_hoy!$1:$1"),0)-1,100000,1),MATCH(CLEAN(TABLATRANSFERENCIA[[#This Row],[CODIGO]]),OFFSET(INDIRECT("v_buffer_hist_hoy!$A$1"),1,MATCH("buh_codigo",INDIRECT("v_buffer_hist_hoy!$1:$1"),0)-1,100000,1),0)),"")</f>
        <v>0</v>
      </c>
      <c r="AJ48" s="6">
        <f ca="1">IFERROR(INDEX(OFFSET(INDIRECT("v_buffer_hist_hoy!$A$1"),1,MATCH("buh_backorder",INDIRECT("v_buffer_hist_hoy!$1:$1"),0)-1,100000,1),MATCH(CLEAN(TABLATRANSFERENCIA[[#This Row],[CODIGO]]),OFFSET(INDIRECT("v_buffer_hist_hoy!$A$1"),1,MATCH("buh_codigo",INDIRECT("v_buffer_hist_hoy!$1:$1"),0)-1,100000,1),0)),"")</f>
        <v>30</v>
      </c>
      <c r="AK48" s="6">
        <f ca="1">IFERROR(INDEX(OFFSET(INDIRECT("v_buffer_hist_hoy!$A$1"),1,MATCH("buh_inventario_proyectado",INDIRECT("v_buffer_hist_hoy!$1:$1"),0)-1,100000,1),MATCH(CLEAN(TABLATRANSFERENCIA[[#This Row],[CODIGO]]),OFFSET(INDIRECT("v_buffer_hist_hoy!$A$1"),1,MATCH("buh_codigo",INDIRECT("v_buffer_hist_hoy!$1:$1"),0)-1,100000,1),0)),"")</f>
        <v>110</v>
      </c>
      <c r="AL48" s="4">
        <f ca="1">IFERROR(INDEX(OFFSET(INDIRECT("v_buffer_hist_hoy!$A$1"),1,MATCH("buh_estado_inventario_proyectado",INDIRECT("v_buffer_hist_hoy!$1:$1"),0)-1,100000,1),MATCH(CLEAN(TABLATRANSFERENCIA[[#This Row],[CODIGO]]),OFFSET(INDIRECT("v_buffer_hist_hoy!$A$1"),1,MATCH("buh_codigo",INDIRECT("v_buffer_hist_hoy!$1:$1"),0)-1,100000,1),0)),"")</f>
        <v>0.27</v>
      </c>
      <c r="AM48" s="6" t="str">
        <f ca="1">IFERROR(INDEX(OFFSET(INDIRECT("v_buffer_hist_hoy!$A$1"),1,MATCH("buh_color_inventario_proyectado",INDIRECT("v_buffer_hist_hoy!$1:$1"),0)-1,100000,1),MATCH(CLEAN(TABLATRANSFERENCIA[[#This Row],[CODIGO]]),OFFSET(INDIRECT("v_buffer_hist_hoy!$A$1"),1,MATCH("buh_codigo",INDIRECT("v_buffer_hist_hoy!$1:$1"),0)-1,100000,1),0)),"")</f>
        <v>V</v>
      </c>
      <c r="AN48" s="6">
        <f ca="1">IFERROR(INDEX(OFFSET(INDIRECT("v_buffer_hist_hoy!$A$1"),1,MATCH("buh_pedido_minimo",INDIRECT("v_buffer_hist_hoy!$1:$1"),0)-1,100000,1),MATCH(CLEAN(TABLATRANSFERENCIA[[#This Row],[CODIGO]]),OFFSET(INDIRECT("v_buffer_hist_hoy!$A$1"),1,MATCH("buh_codigo",INDIRECT("v_buffer_hist_hoy!$1:$1"),0)-1,100000,1),0)),"")</f>
        <v>0</v>
      </c>
      <c r="AO48" s="6">
        <f ca="1">IFERROR(INDEX(OFFSET(INDIRECT("v_buffer_hist_hoy!$A$1"),1,MATCH("buh_pedido_minimo_grupo",INDIRECT("v_buffer_hist_hoy!$1:$1"),0)-1,100000,1),MATCH(CLEAN(TABLATRANSFERENCIA[[#This Row],[CODIGO]]),OFFSET(INDIRECT("v_buffer_hist_hoy!$A$1"),1,MATCH("buh_codigo",INDIRECT("v_buffer_hist_hoy!$1:$1"),0)-1,100000,1),0)),"")</f>
        <v>0</v>
      </c>
      <c r="AP48" s="6">
        <f ca="1">IFERROR(INDEX(OFFSET(INDIRECT("v_buffer_hist_hoy!$A$1"),1,MATCH("buh_unidad_empaque",INDIRECT("v_buffer_hist_hoy!$1:$1"),0)-1,100000,1),MATCH(CLEAN(TABLATRANSFERENCIA[[#This Row],[CODIGO]]),OFFSET(INDIRECT("v_buffer_hist_hoy!$A$1"),1,MATCH("buh_codigo",INDIRECT("v_buffer_hist_hoy!$1:$1"),0)-1,100000,1),0)),"")</f>
        <v>5</v>
      </c>
      <c r="AQ48" s="6">
        <f ca="1">IFERROR(INDEX(OFFSET(INDIRECT("v_buffer_hist_hoy!$A$1"),1,MATCH("buh_pedido_promedio",INDIRECT("v_buffer_hist_hoy!$1:$1"),0)-1,100000,1),MATCH(CLEAN(TABLATRANSFERENCIA[[#This Row],[CODIGO]]),OFFSET(INDIRECT("v_buffer_hist_hoy!$A$1"),1,MATCH("buh_codigo",INDIRECT("v_buffer_hist_hoy!$1:$1"),0)-1,100000,1),0)),"")</f>
        <v>41</v>
      </c>
      <c r="AR48" s="6">
        <f ca="1">IFERROR(INDEX(OFFSET(INDIRECT("v_buffer_hist_hoy!$A$1"),1,MATCH("buh_cobertura_buffer",INDIRECT("v_buffer_hist_hoy!$1:$1"),0)-1,100000,1),MATCH(CLEAN(TABLATRANSFERENCIA[[#This Row],[CODIGO]]),OFFSET(INDIRECT("v_buffer_hist_hoy!$A$1"),1,MATCH("buh_codigo",INDIRECT("v_buffer_hist_hoy!$1:$1"),0)-1,100000,1),0)),"")</f>
        <v>0</v>
      </c>
      <c r="AS48" s="6">
        <f ca="1">IFERROR(INDEX(OFFSET(INDIRECT("v_buffer_hist_hoy!$A$1"),1,MATCH("buh_cobertura_inventario_proyectado",INDIRECT("v_buffer_hist_hoy!$1:$1"),0)-1,100000,1),MATCH(CLEAN(TABLATRANSFERENCIA[[#This Row],[CODIGO]]),OFFSET(INDIRECT("v_buffer_hist_hoy!$A$1"),1,MATCH("buh_codigo",INDIRECT("v_buffer_hist_hoy!$1:$1"),0)-1,100000,1),0)),"")</f>
        <v>0</v>
      </c>
      <c r="AT48" s="6">
        <f ca="1">IFERROR(INDEX(OFFSET(INDIRECT("v_buffer_hist_hoy!$A$1"),1,MATCH("buh_cobertura_pedido_minimo",INDIRECT("v_buffer_hist_hoy!$1:$1"),0)-1,100000,1),MATCH(CLEAN(TABLATRANSFERENCIA[[#This Row],[CODIGO]]),OFFSET(INDIRECT("v_buffer_hist_hoy!$A$1"),1,MATCH("buh_codigo",INDIRECT("v_buffer_hist_hoy!$1:$1"),0)-1,100000,1),0)),"")</f>
        <v>0</v>
      </c>
      <c r="AU48" s="6">
        <f ca="1">IFERROR(INDEX(OFFSET(INDIRECT("v_buffer_hist_hoy!$A$1"),1,MATCH("buh_dias_desabastecimiento",INDIRECT("v_buffer_hist_hoy!$1:$1"),0)-1,100000,1),MATCH(CLEAN(TABLATRANSFERENCIA[[#This Row],[CODIGO]]),OFFSET(INDIRECT("v_buffer_hist_hoy!$A$1"),1,MATCH("buh_codigo",INDIRECT("v_buffer_hist_hoy!$1:$1"),0)-1,100000,1),0)),"")</f>
        <v>0</v>
      </c>
      <c r="AV48" s="6">
        <f t="array" ref="AV48">IFERROR(INDEX(Datos_Consumo[CANTIDAD],MATCH(TABLATRANSFERENCIA[[#This Row],[CODIGO]]&amp;TABLATRANSFERENCIA[[#Headers],[Columna1]],Datos_Consumo[CODIGO]&amp;Datos_Consumo[FECHA_FORMATO],0)),0)</f>
        <v>0</v>
      </c>
      <c r="AW48" s="6">
        <f t="array" ref="AW48">IFERROR(INDEX(Datos_Consumo[CANTIDAD],MATCH(TABLATRANSFERENCIA[[#This Row],[CODIGO]]&amp;TABLATRANSFERENCIA[[#Headers],[Columna2]],Datos_Consumo[CODIGO]&amp;Datos_Consumo[FECHA_FORMATO],0)),0)</f>
        <v>0</v>
      </c>
      <c r="AX48" s="6">
        <f t="array" ref="AX48">IFERROR(INDEX(Datos_Consumo[CANTIDAD],MATCH(TABLATRANSFERENCIA[[#This Row],[CODIGO]]&amp;TABLATRANSFERENCIA[[#Headers],[Columna3]],Datos_Consumo[CODIGO]&amp;Datos_Consumo[FECHA_FORMATO],0)),0)</f>
        <v>0</v>
      </c>
      <c r="AY48" s="6">
        <f t="array" ref="AY48">IFERROR(INDEX(Datos_Consumo[CANTIDAD],MATCH(TABLATRANSFERENCIA[[#This Row],[CODIGO]]&amp;TABLATRANSFERENCIA[[#Headers],[Columna4]],Datos_Consumo[CODIGO]&amp;Datos_Consumo[FECHA_FORMATO],0)),0)</f>
        <v>0</v>
      </c>
      <c r="AZ48" s="6">
        <f t="array" ref="AZ48">IFERROR(INDEX(Datos_Consumo[CANTIDAD],MATCH(TABLATRANSFERENCIA[[#This Row],[CODIGO]]&amp;TABLATRANSFERENCIA[[#Headers],[Columna5]],Datos_Consumo[CODIGO]&amp;Datos_Consumo[FECHA_FORMATO],0)),0)</f>
        <v>0</v>
      </c>
      <c r="BA48" s="6">
        <f t="array" ref="BA48">IFERROR(INDEX(Datos_Consumo[CANTIDAD],MATCH(TABLATRANSFERENCIA[[#This Row],[CODIGO]]&amp;TABLATRANSFERENCIA[[#Headers],[Columna6]],Datos_Consumo[CODIGO]&amp;Datos_Consumo[FECHA_FORMATO],0)),0)</f>
        <v>0</v>
      </c>
      <c r="BB48" s="56">
        <f ca="1">IFERROR(INDEX(OFFSET(INDIRECT("v_buffer_hist_hoy!$A$1"),1,MATCH("buh_ultima_transferencia_ini",INDIRECT("v_buffer_hist_hoy!$1:$1"),0)-1,100000,1),MATCH(CLEAN(TABLATRANSFERENCIA[[#This Row],[CODIGO]]),OFFSET(INDIRECT("v_buffer_hist_hoy!$A$1"),1,MATCH("buh_codigo",INDIRECT("v_buffer_hist_hoy!$1:$1"),0)-1,100000,1),0)),"")</f>
        <v>0</v>
      </c>
      <c r="BC48" s="56">
        <f ca="1">IFERROR(INDEX(OFFSET(INDIRECT("v_buffer_hist_hoy!$A$1"),1,MATCH("buh_ultima_transferencia_fin",INDIRECT("v_buffer_hist_hoy!$1:$1"),0)-1,100000,1),MATCH(CLEAN(TABLATRANSFERENCIA[[#This Row],[CODIGO]]),OFFSET(INDIRECT("v_buffer_hist_hoy!$A$1"),1,MATCH("buh_codigo",INDIRECT("v_buffer_hist_hoy!$1:$1"),0)-1,100000,1),0)),"")</f>
        <v>0</v>
      </c>
      <c r="BD48" s="50" t="s">
        <v>7740</v>
      </c>
      <c r="BE48" s="55"/>
      <c r="BF48" s="51"/>
      <c r="BG48" s="51" t="str">
        <f>IF(RIGHT(TABLATRANSFERENCIA[[#Headers],[Emb1]],1)*1&lt;=TABLATRANSFERENCIA[[#This Row],[EMBARQUES]],IF(ISBLANK(TABLATRANSFERENCIA[[#This Row],[EMBARQUES]]),TABLATRANSFERENCIA[[#This Row],[REQUERIM]],ROUND(TABLATRANSFERENCIA[[#This Row],[REQUERIM]]/TABLATRANSFERENCIA[[#This Row],[EMBARQUES]],0)),TABLATRANSFERENCIA[[#This Row],[REQUERIM]])</f>
        <v>30</v>
      </c>
      <c r="BH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8" s="51"/>
      <c r="BM48" s="46">
        <f ca="1">IFERROR(TABLATRANSFERENCIA[[#This Row],[REQUERIM]]/TABLATRANSFERENCIA[[#This Row],[PEDIDO PROMEDIO]],0)</f>
        <v>0.73170731707317072</v>
      </c>
      <c r="BN48" s="51"/>
      <c r="BO48" s="59"/>
      <c r="BP48" s="3" t="str">
        <f>IF(TABLATRANSFERENCIA[[#This Row],[RECIBIDO]]&lt;&gt;"",0,IF(TABLATRANSFERENCIA[[#This Row],[DESPACHO]]&lt;&gt;"",TABLATRANSFERENCIA[[#This Row],[DESPACHO]],TABLATRANSFERENCIA[[#This Row],[REQUERIM]]))</f>
        <v>30</v>
      </c>
      <c r="BQ48" s="50"/>
      <c r="BR48" s="50"/>
      <c r="BS48" s="50" t="str">
        <f t="shared" si="0"/>
        <v>N</v>
      </c>
      <c r="BT48" s="51">
        <f t="array" aca="1" ref="BT48" ca="1">IF(SUM(--(TABLATRANSFERENCIA[[#This Row],[CODIGO GENERICO]]=TABLATRANSFERENCIA[CODIGO GENERICO])*TABLATRANSFERENCIA[REQUERIM])&lt;TABLATRANSFERENCIA[[#This Row],[PEDIDO MIN GRUPO]],1,0)</f>
        <v>0</v>
      </c>
      <c r="BU4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48" s="51">
        <f ca="1">IFERROR(INDEX(OFFSET(INDIRECT("v_buffer_hist_hoy!$A$1"),1,MATCH("buh_zona_amarilla",INDIRECT("v_buffer_hist_hoy!$1:$1"),0)-1,100000,1),MATCH(CLEAN(TABLATRANSFERENCIA[[#This Row],[CODIGO]]),OFFSET(INDIRECT("v_buffer_hist_hoy!$A$1"),1,MATCH("buh_codigo",INDIRECT("v_buffer_hist_hoy!$1:$1"),0)-1,100000,1),0)),"")</f>
        <v>100</v>
      </c>
      <c r="BW48" s="51">
        <f ca="1">IFERROR(INDEX(OFFSET(INDIRECT("v_buffer_hist_hoy!$A$1"),1,MATCH("buh_zona_roja",INDIRECT("v_buffer_hist_hoy!$1:$1"),0)-1,100000,1),MATCH(CLEAN(TABLATRANSFERENCIA[[#This Row],[CODIGO]]),OFFSET(INDIRECT("v_buffer_hist_hoy!$A$1"),1,MATCH("buh_codigo",INDIRECT("v_buffer_hist_hoy!$1:$1"),0)-1,100000,1),0)),"")</f>
        <v>50</v>
      </c>
    </row>
    <row r="49" spans="1:75" hidden="1" x14ac:dyDescent="0.25">
      <c r="A49" s="54" t="s">
        <v>1530</v>
      </c>
      <c r="B49" s="3" t="str">
        <f ca="1">IFERROR(INDEX(OFFSET(INDIRECT("v_buffer_hist_hoy!$A$1"),1,MATCH("pro_descripcion",INDIRECT("v_buffer_hist_hoy!$1:$1"),0)-1,100000,1),MATCH(CLEAN(TABLATRANSFERENCIA[[#This Row],[CODIGO]]),OFFSET(INDIRECT("v_buffer_hist_hoy!$A$1"),1,MATCH("buh_codigo",INDIRECT("v_buffer_hist_hoy!$1:$1"),0)-1,100000,1),0)),"")</f>
        <v>BASE B45-B45LA-B450-C350 (70200-33112)</v>
      </c>
      <c r="C49" s="3" t="str">
        <f ca="1">IFERROR(INDEX(OFFSET(INDIRECT("v_buffer_hist_hoy!$A$1"),1,MATCH("buh_codigo_generico",INDIRECT("v_buffer_hist_hoy!$1:$1"),0)-1,100000,1),MATCH(CLEAN(TABLATRANSFERENCIA[[#This Row],[CODIGO]]),OFFSET(INDIRECT("v_buffer_hist_hoy!$A$1"),1,MATCH("buh_codigo",INDIRECT("v_buffer_hist_hoy!$1:$1"),0)-1,100000,1),0)),"")</f>
        <v>0</v>
      </c>
      <c r="D49" s="3" t="str">
        <f ca="1">IFERROR(INDEX(OFFSET(INDIRECT("v_buffer_hist_hoy!$A$1"),1,MATCH("buh_codigo_vinculado",INDIRECT("v_buffer_hist_hoy!$1:$1"),0)-1,100000,1),MATCH(CLEAN(TABLATRANSFERENCIA[[#This Row],[CODIGO]]),OFFSET(INDIRECT("v_buffer_hist_hoy!$A$1"),1,MATCH("buh_codigo",INDIRECT("v_buffer_hist_hoy!$1:$1"),0)-1,100000,1),0)),"")</f>
        <v>EC-A175000180</v>
      </c>
      <c r="E49" s="3" t="str">
        <f ca="1">IFERROR(INDEX(OFFSET(INDIRECT("v_buffer_hist_hoy!$A$1"),1,MATCH("pro_linea",INDIRECT("v_buffer_hist_hoy!$1:$1"),0)-1,100000,1),MATCH(CLEAN(TABLATRANSFERENCIA[[#This Row],[CODIGO]]),OFFSET(INDIRECT("v_buffer_hist_hoy!$A$1"),1,MATCH("buh_codigo",INDIRECT("v_buffer_hist_hoy!$1:$1"),0)-1,100000,1),0)),"")</f>
        <v>AGROFORESTAL</v>
      </c>
      <c r="F49" s="3">
        <f ca="1">IFERROR(INDEX(OFFSET(INDIRECT("v_buffer_hist_hoy!$A$1"),1,MATCH("pro_sublinea",INDIRECT("v_buffer_hist_hoy!$1:$1"),0)-1,100000,1),MATCH(CLEAN(TABLATRANSFERENCIA[[#This Row],[CODIGO]]),OFFSET(INDIRECT("v_buffer_hist_hoy!$A$1"),1,MATCH("buh_codigo",INDIRECT("v_buffer_hist_hoy!$1:$1"),0)-1,100000,1),0)),"")</f>
        <v>0</v>
      </c>
      <c r="G49" s="3" t="str">
        <f ca="1">IFERROR(INDEX(OFFSET(INDIRECT("v_buffer_hist_hoy!$A$1"),1,MATCH("pro_grupo",INDIRECT("v_buffer_hist_hoy!$1:$1"),0)-1,100000,1),MATCH(CLEAN(TABLATRANSFERENCIA[[#This Row],[CODIGO]]),OFFSET(INDIRECT("v_buffer_hist_hoy!$A$1"),1,MATCH("buh_codigo",INDIRECT("v_buffer_hist_hoy!$1:$1"),0)-1,100000,1),0)),"")</f>
        <v>REPUESTOS DESMALEZADORAS</v>
      </c>
      <c r="H49" s="3">
        <f ca="1">IFERROR(INDEX(OFFSET(INDIRECT("v_buffer_hist_hoy!$A$1"),1,MATCH("pro_familia",INDIRECT("v_buffer_hist_hoy!$1:$1"),0)-1,100000,1),MATCH(CLEAN(TABLATRANSFERENCIA[[#This Row],[CODIGO]]),OFFSET(INDIRECT("v_buffer_hist_hoy!$A$1"),1,MATCH("buh_codigo",INDIRECT("v_buffer_hist_hoy!$1:$1"),0)-1,100000,1),0)),"")</f>
        <v>0</v>
      </c>
      <c r="I49" s="3">
        <f ca="1">IFERROR(INDEX(OFFSET(INDIRECT("v_buffer_hist_hoy!$A$1"),1,MATCH("pro_subfamilia",INDIRECT("v_buffer_hist_hoy!$1:$1"),0)-1,100000,1),MATCH(CLEAN(TABLATRANSFERENCIA[[#This Row],[CODIGO]]),OFFSET(INDIRECT("v_buffer_hist_hoy!$A$1"),1,MATCH("buh_codigo",INDIRECT("v_buffer_hist_hoy!$1:$1"),0)-1,100000,1),0)),"")</f>
        <v>0</v>
      </c>
      <c r="J4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49" s="3">
        <f ca="1">IFERROR(INDEX(OFFSET(INDIRECT("v_buffer_hist_hoy!$A$1"),1,MATCH("pro_tipo",INDIRECT("v_buffer_hist_hoy!$1:$1"),0)-1,100000,1),MATCH(CLEAN(TABLATRANSFERENCIA[[#This Row],[CODIGO]]),OFFSET(INDIRECT("v_buffer_hist_hoy!$A$1"),1,MATCH("buh_codigo",INDIRECT("v_buffer_hist_hoy!$1:$1"),0)-1,100000,1),0)),"")</f>
        <v>0</v>
      </c>
      <c r="L49" s="3" t="str">
        <f ca="1">IFERROR(INDEX(OFFSET(INDIRECT("v_buffer_hist_hoy!$A$1"),1,MATCH("pro_marca",INDIRECT("v_buffer_hist_hoy!$1:$1"),0)-1,100000,1),MATCH(CLEAN(TABLATRANSFERENCIA[[#This Row],[CODIGO]]),OFFSET(INDIRECT("v_buffer_hist_hoy!$A$1"),1,MATCH("buh_codigo",INDIRECT("v_buffer_hist_hoy!$1:$1"),0)-1,100000,1),0)),"")</f>
        <v>SHINDAIWA</v>
      </c>
      <c r="M49" s="3">
        <f ca="1">IFERROR(INDEX(OFFSET(INDIRECT("v_buffer_hist_hoy!$A$1"),1,MATCH("pro_modelo",INDIRECT("v_buffer_hist_hoy!$1:$1"),0)-1,100000,1),MATCH(CLEAN(TABLATRANSFERENCIA[[#This Row],[CODIGO]]),OFFSET(INDIRECT("v_buffer_hist_hoy!$A$1"),1,MATCH("buh_codigo",INDIRECT("v_buffer_hist_hoy!$1:$1"),0)-1,100000,1),0)),"")</f>
        <v>0</v>
      </c>
      <c r="N49" s="3">
        <f ca="1">IFERROR(INDEX(OFFSET(INDIRECT("v_buffer_hist_hoy!$A$1"),1,MATCH("pro_cat_management",INDIRECT("v_buffer_hist_hoy!$1:$1"),0)-1,100000,1),MATCH(CLEAN(TABLATRANSFERENCIA[[#This Row],[CODIGO]]),OFFSET(INDIRECT("v_buffer_hist_hoy!$A$1"),1,MATCH("buh_codigo",INDIRECT("v_buffer_hist_hoy!$1:$1"),0)-1,100000,1),0)),"")</f>
        <v>0</v>
      </c>
      <c r="O49" s="5" t="str">
        <f ca="1">IFERROR(INDEX(OFFSET(INDIRECT("v_buffer_hist_hoy!$A$1"),1,MATCH("buh_estatus",INDIRECT("v_buffer_hist_hoy!$1:$1"),0)-1,100000,1),MATCH(CLEAN(TABLATRANSFERENCIA[[#This Row],[CODIGO]]),OFFSET(INDIRECT("v_buffer_hist_hoy!$A$1"),1,MATCH("buh_codigo",INDIRECT("v_buffer_hist_hoy!$1:$1"),0)-1,100000,1),0)),"")</f>
        <v>0</v>
      </c>
      <c r="P49" s="5">
        <f ca="1">IFERROR(INDEX(OFFSET(INDIRECT("v_buffer_hist_hoy!$A$1"),1,MATCH("buh_ctv",INDIRECT("v_buffer_hist_hoy!$1:$1"),0)-1,100000,1),MATCH(CLEAN(TABLATRANSFERENCIA[[#This Row],[CODIGO]]),OFFSET(INDIRECT("v_buffer_hist_hoy!$A$1"),1,MATCH("buh_codigo",INDIRECT("v_buffer_hist_hoy!$1:$1"),0)-1,100000,1),0)),"")</f>
        <v>3.29</v>
      </c>
      <c r="Q49" s="5">
        <f ca="1">IFERROR(INDEX(OFFSET(INDIRECT("v_buffer_hist_hoy!$A$1"),1,MATCH("buh_pv",INDIRECT("v_buffer_hist_hoy!$1:$1"),0)-1,100000,1),MATCH(CLEAN(TABLATRANSFERENCIA[[#This Row],[CODIGO]]),OFFSET(INDIRECT("v_buffer_hist_hoy!$A$1"),1,MATCH("buh_codigo",INDIRECT("v_buffer_hist_hoy!$1:$1"),0)-1,100000,1),0)),"")</f>
        <v>11.34</v>
      </c>
      <c r="R49" s="46">
        <f ca="1">IFERROR(INDEX(OFFSET(INDIRECT("v_buffer_hist_hoy!$A$1"),1,MATCH("buh_roi_pasado",INDIRECT("v_buffer_hist_hoy!$1:$1"),0)-1,100000,1),MATCH(CLEAN(TABLATRANSFERENCIA[[#This Row],[CODIGO]]),OFFSET(INDIRECT("v_buffer_hist_hoy!$A$1"),1,MATCH("buh_codigo",INDIRECT("v_buffer_hist_hoy!$1:$1"),0)-1,100000,1),0)),"")</f>
        <v>0</v>
      </c>
      <c r="S49" s="46">
        <f ca="1">IFERROR(INDEX(OFFSET(INDIRECT("v_buffer_hist_hoy!$A$1"),1,MATCH("buh_roi_proyectado",INDIRECT("v_buffer_hist_hoy!$1:$1"),0)-1,100000,1),MATCH(CLEAN(TABLATRANSFERENCIA[[#This Row],[CODIGO]]),OFFSET(INDIRECT("v_buffer_hist_hoy!$A$1"),1,MATCH("buh_codigo",INDIRECT("v_buffer_hist_hoy!$1:$1"),0)-1,100000,1),0)),"")</f>
        <v>10.68</v>
      </c>
      <c r="T49" s="46">
        <f ca="1">IFERROR(INDEX(OFFSET(INDIRECT("v_buffer_hist_hoy!$A$1"),1,MATCH("buh_velocity",INDIRECT("v_buffer_hist_hoy!$1:$1"),0)-1,100000,1),MATCH(CLEAN(TABLATRANSFERENCIA[[#This Row],[CODIGO]]),OFFSET(INDIRECT("v_buffer_hist_hoy!$A$1"),1,MATCH("buh_codigo",INDIRECT("v_buffer_hist_hoy!$1:$1"),0)-1,100000,1),0)),"")</f>
        <v>0</v>
      </c>
      <c r="U49" s="46">
        <f ca="1">IFERROR(INDEX(OFFSET(INDIRECT("v_buffer_hist_hoy!$A$1"),1,MATCH("buh_nivel_servicio",INDIRECT("v_buffer_hist_hoy!$1:$1"),0)-1,100000,1),MATCH(CLEAN(TABLATRANSFERENCIA[[#This Row],[CODIGO]]),OFFSET(INDIRECT("v_buffer_hist_hoy!$A$1"),1,MATCH("buh_codigo",INDIRECT("v_buffer_hist_hoy!$1:$1"),0)-1,100000,1),0)),"")</f>
        <v>1</v>
      </c>
      <c r="V49" s="49" t="str">
        <f ca="1">IFERROR(INDEX(OFFSET(INDIRECT("v_buffer_hist_hoy!$A$1"),1,MATCH("pro_nombre",INDIRECT("v_buffer_hist_hoy!$1:$1"),0)-1,100000,1),MATCH(CLEAN(TABLATRANSFERENCIA[[#This Row],[CODIGO]]),OFFSET(INDIRECT("v_buffer_hist_hoy!$A$1"),1,MATCH("buh_codigo",INDIRECT("v_buffer_hist_hoy!$1:$1"),0)-1,100000,1),0)),"")</f>
        <v>Echo</v>
      </c>
      <c r="W49" s="49" t="str">
        <f ca="1">IFERROR(INDEX(OFFSET(INDIRECT("v_buffer_hist_hoy!$A$1"),1,MATCH("pre_nombre",INDIRECT("v_buffer_hist_hoy!$1:$1"),0)-1,100000,1),MATCH(CLEAN(TABLATRANSFERENCIA[[#This Row],[CODIGO]]),OFFSET(INDIRECT("v_buffer_hist_hoy!$A$1"),1,MATCH("buh_codigo",INDIRECT("v_buffer_hist_hoy!$1:$1"),0)-1,100000,1),0)),"")</f>
        <v>USA</v>
      </c>
      <c r="X49" s="51">
        <f ca="1">IFERROR(INDEX(OFFSET(INDIRECT("v_buffer_hist_hoy!$A$1"),1,MATCH("buh_tiempo_suministro",INDIRECT("v_buffer_hist_hoy!$1:$1"),0)-1,100000,1),MATCH(CLEAN(TABLATRANSFERENCIA[[#This Row],[CODIGO]]),OFFSET(INDIRECT("v_buffer_hist_hoy!$A$1"),1,MATCH("buh_codigo",INDIRECT("v_buffer_hist_hoy!$1:$1"),0)-1,100000,1),0)),"")</f>
        <v>8</v>
      </c>
      <c r="Y49" s="51">
        <f ca="1">IFERROR(INDEX(OFFSET(INDIRECT("v_buffer_hist_hoy!$A$1"),1,MATCH("buh_frecuencia_reposicion",INDIRECT("v_buffer_hist_hoy!$1:$1"),0)-1,100000,1),MATCH(CLEAN(TABLATRANSFERENCIA[[#This Row],[CODIGO]]),OFFSET(INDIRECT("v_buffer_hist_hoy!$A$1"),1,MATCH("buh_codigo",INDIRECT("v_buffer_hist_hoy!$1:$1"),0)-1,100000,1),0)),"")</f>
        <v>3</v>
      </c>
      <c r="Z49" s="6">
        <f ca="1">IFERROR(INDEX(OFFSET(INDIRECT("v_buffer_hist_hoy!$A$1"),1,MATCH("buh_buffer_actual",INDIRECT("v_buffer_hist_hoy!$1:$1"),0)-1,100000,1),MATCH(CLEAN(TABLATRANSFERENCIA[[#This Row],[CODIGO]]),OFFSET(INDIRECT("v_buffer_hist_hoy!$A$1"),1,MATCH("buh_codigo",INDIRECT("v_buffer_hist_hoy!$1:$1"),0)-1,100000,1),0)),"")</f>
        <v>100</v>
      </c>
      <c r="AA49" s="6">
        <f ca="1">IFERROR(INDEX(OFFSET(INDIRECT("v_buffer_hist_hoy!$A$1"),1,MATCH("buh_inventario_proveedor",INDIRECT("v_buffer_hist_hoy!$1:$1"),0)-1,100000,1),MATCH(CLEAN(TABLATRANSFERENCIA[[#This Row],[CODIGO]]),OFFSET(INDIRECT("v_buffer_hist_hoy!$A$1"),1,MATCH("buh_codigo",INDIRECT("v_buffer_hist_hoy!$1:$1"),0)-1,100000,1),0)),"")</f>
        <v>1000000000</v>
      </c>
      <c r="AB49" s="6">
        <f ca="1">IFERROR(INDEX(OFFSET(INDIRECT("v_buffer_hist_hoy!$A$1"),1,MATCH("buh_inventario_fisico",INDIRECT("v_buffer_hist_hoy!$1:$1"),0)-1,100000,1),MATCH(CLEAN(TABLATRANSFERENCIA[[#This Row],[CODIGO]]),OFFSET(INDIRECT("v_buffer_hist_hoy!$A$1"),1,MATCH("buh_codigo",INDIRECT("v_buffer_hist_hoy!$1:$1"),0)-1,100000,1),0)),"")</f>
        <v>47</v>
      </c>
      <c r="AC49" s="4">
        <f ca="1">IFERROR(INDEX(OFFSET(INDIRECT("v_buffer_hist_hoy!$A$1"),1,MATCH("buh_estado_inventario_fisico",INDIRECT("v_buffer_hist_hoy!$1:$1"),0)-1,100000,1),MATCH(CLEAN(TABLATRANSFERENCIA[[#This Row],[CODIGO]]),OFFSET(INDIRECT("v_buffer_hist_hoy!$A$1"),1,MATCH("buh_codigo",INDIRECT("v_buffer_hist_hoy!$1:$1"),0)-1,100000,1),0)),"")</f>
        <v>0.53</v>
      </c>
      <c r="AD49" s="6" t="str">
        <f ca="1">IFERROR(INDEX(OFFSET(INDIRECT("v_buffer_hist_hoy!$A$1"),1,MATCH("buh_color_inventario_fisico",INDIRECT("v_buffer_hist_hoy!$1:$1"),0)-1,100000,1),MATCH(CLEAN(TABLATRANSFERENCIA[[#This Row],[CODIGO]]),OFFSET(INDIRECT("v_buffer_hist_hoy!$A$1"),1,MATCH("buh_codigo",INDIRECT("v_buffer_hist_hoy!$1:$1"),0)-1,100000,1),0)),"")</f>
        <v>A</v>
      </c>
      <c r="AE49" s="6">
        <f ca="1">IFERROR(INDEX(OFFSET(INDIRECT("v_buffer_hist_hoy!$A$1"),1,MATCH("buh_transito",INDIRECT("v_buffer_hist_hoy!$1:$1"),0)-1,100000,1),MATCH(CLEAN(TABLATRANSFERENCIA[[#This Row],[CODIGO]]),OFFSET(INDIRECT("v_buffer_hist_hoy!$A$1"),1,MATCH("buh_codigo",INDIRECT("v_buffer_hist_hoy!$1:$1"),0)-1,100000,1),0)),"")</f>
        <v>0</v>
      </c>
      <c r="AF49" s="6">
        <f ca="1">IFERROR(INDEX(OFFSET(INDIRECT("v_buffer_hist_hoy!$A$1"),1,MATCH("buh_negociacion",INDIRECT("v_buffer_hist_hoy!$1:$1"),0)-1,100000,1),MATCH(CLEAN(TABLATRANSFERENCIA[[#This Row],[CODIGO]]),OFFSET(INDIRECT("v_buffer_hist_hoy!$A$1"),1,MATCH("buh_codigo",INDIRECT("v_buffer_hist_hoy!$1:$1"),0)-1,100000,1),0)),"")</f>
        <v>0</v>
      </c>
      <c r="AG49" s="6">
        <f ca="1">IFERROR(INDEX(OFFSET(INDIRECT("v_buffer_hist_hoy!$A$1"),1,MATCH("buh_produccion",INDIRECT("v_buffer_hist_hoy!$1:$1"),0)-1,100000,1),MATCH(CLEAN(TABLATRANSFERENCIA[[#This Row],[CODIGO]]),OFFSET(INDIRECT("v_buffer_hist_hoy!$A$1"),1,MATCH("buh_codigo",INDIRECT("v_buffer_hist_hoy!$1:$1"),0)-1,100000,1),0)),"")</f>
        <v>0</v>
      </c>
      <c r="AH49" s="6">
        <f ca="1">IFERROR(INDEX(OFFSET(INDIRECT("v_buffer_hist_hoy!$A$1"),1,MATCH("buh_embarcado",INDIRECT("v_buffer_hist_hoy!$1:$1"),0)-1,100000,1),MATCH(CLEAN(TABLATRANSFERENCIA[[#This Row],[CODIGO]]),OFFSET(INDIRECT("v_buffer_hist_hoy!$A$1"),1,MATCH("buh_codigo",INDIRECT("v_buffer_hist_hoy!$1:$1"),0)-1,100000,1),0)),"")</f>
        <v>0</v>
      </c>
      <c r="AI49" s="6">
        <f ca="1">IFERROR(INDEX(OFFSET(INDIRECT("v_buffer_hist_hoy!$A$1"),1,MATCH("buh_comprometido",INDIRECT("v_buffer_hist_hoy!$1:$1"),0)-1,100000,1),MATCH(CLEAN(TABLATRANSFERENCIA[[#This Row],[CODIGO]]),OFFSET(INDIRECT("v_buffer_hist_hoy!$A$1"),1,MATCH("buh_codigo",INDIRECT("v_buffer_hist_hoy!$1:$1"),0)-1,100000,1),0)),"")</f>
        <v>0</v>
      </c>
      <c r="AJ49" s="6">
        <f ca="1">IFERROR(INDEX(OFFSET(INDIRECT("v_buffer_hist_hoy!$A$1"),1,MATCH("buh_backorder",INDIRECT("v_buffer_hist_hoy!$1:$1"),0)-1,100000,1),MATCH(CLEAN(TABLATRANSFERENCIA[[#This Row],[CODIGO]]),OFFSET(INDIRECT("v_buffer_hist_hoy!$A$1"),1,MATCH("buh_codigo",INDIRECT("v_buffer_hist_hoy!$1:$1"),0)-1,100000,1),0)),"")</f>
        <v>30</v>
      </c>
      <c r="AK49" s="6">
        <f ca="1">IFERROR(INDEX(OFFSET(INDIRECT("v_buffer_hist_hoy!$A$1"),1,MATCH("buh_inventario_proyectado",INDIRECT("v_buffer_hist_hoy!$1:$1"),0)-1,100000,1),MATCH(CLEAN(TABLATRANSFERENCIA[[#This Row],[CODIGO]]),OFFSET(INDIRECT("v_buffer_hist_hoy!$A$1"),1,MATCH("buh_codigo",INDIRECT("v_buffer_hist_hoy!$1:$1"),0)-1,100000,1),0)),"")</f>
        <v>77</v>
      </c>
      <c r="AL49" s="4">
        <f ca="1">IFERROR(INDEX(OFFSET(INDIRECT("v_buffer_hist_hoy!$A$1"),1,MATCH("buh_estado_inventario_proyectado",INDIRECT("v_buffer_hist_hoy!$1:$1"),0)-1,100000,1),MATCH(CLEAN(TABLATRANSFERENCIA[[#This Row],[CODIGO]]),OFFSET(INDIRECT("v_buffer_hist_hoy!$A$1"),1,MATCH("buh_codigo",INDIRECT("v_buffer_hist_hoy!$1:$1"),0)-1,100000,1),0)),"")</f>
        <v>0.23</v>
      </c>
      <c r="AM49" s="6" t="str">
        <f ca="1">IFERROR(INDEX(OFFSET(INDIRECT("v_buffer_hist_hoy!$A$1"),1,MATCH("buh_color_inventario_proyectado",INDIRECT("v_buffer_hist_hoy!$1:$1"),0)-1,100000,1),MATCH(CLEAN(TABLATRANSFERENCIA[[#This Row],[CODIGO]]),OFFSET(INDIRECT("v_buffer_hist_hoy!$A$1"),1,MATCH("buh_codigo",INDIRECT("v_buffer_hist_hoy!$1:$1"),0)-1,100000,1),0)),"")</f>
        <v>V</v>
      </c>
      <c r="AN49" s="6">
        <f ca="1">IFERROR(INDEX(OFFSET(INDIRECT("v_buffer_hist_hoy!$A$1"),1,MATCH("buh_pedido_minimo",INDIRECT("v_buffer_hist_hoy!$1:$1"),0)-1,100000,1),MATCH(CLEAN(TABLATRANSFERENCIA[[#This Row],[CODIGO]]),OFFSET(INDIRECT("v_buffer_hist_hoy!$A$1"),1,MATCH("buh_codigo",INDIRECT("v_buffer_hist_hoy!$1:$1"),0)-1,100000,1),0)),"")</f>
        <v>0</v>
      </c>
      <c r="AO49" s="6">
        <f ca="1">IFERROR(INDEX(OFFSET(INDIRECT("v_buffer_hist_hoy!$A$1"),1,MATCH("buh_pedido_minimo_grupo",INDIRECT("v_buffer_hist_hoy!$1:$1"),0)-1,100000,1),MATCH(CLEAN(TABLATRANSFERENCIA[[#This Row],[CODIGO]]),OFFSET(INDIRECT("v_buffer_hist_hoy!$A$1"),1,MATCH("buh_codigo",INDIRECT("v_buffer_hist_hoy!$1:$1"),0)-1,100000,1),0)),"")</f>
        <v>0</v>
      </c>
      <c r="AP49" s="6">
        <f ca="1">IFERROR(INDEX(OFFSET(INDIRECT("v_buffer_hist_hoy!$A$1"),1,MATCH("buh_unidad_empaque",INDIRECT("v_buffer_hist_hoy!$1:$1"),0)-1,100000,1),MATCH(CLEAN(TABLATRANSFERENCIA[[#This Row],[CODIGO]]),OFFSET(INDIRECT("v_buffer_hist_hoy!$A$1"),1,MATCH("buh_codigo",INDIRECT("v_buffer_hist_hoy!$1:$1"),0)-1,100000,1),0)),"")</f>
        <v>5</v>
      </c>
      <c r="AQ49" s="6">
        <f ca="1">IFERROR(INDEX(OFFSET(INDIRECT("v_buffer_hist_hoy!$A$1"),1,MATCH("buh_pedido_promedio",INDIRECT("v_buffer_hist_hoy!$1:$1"),0)-1,100000,1),MATCH(CLEAN(TABLATRANSFERENCIA[[#This Row],[CODIGO]]),OFFSET(INDIRECT("v_buffer_hist_hoy!$A$1"),1,MATCH("buh_codigo",INDIRECT("v_buffer_hist_hoy!$1:$1"),0)-1,100000,1),0)),"")</f>
        <v>27</v>
      </c>
      <c r="AR49" s="6">
        <f ca="1">IFERROR(INDEX(OFFSET(INDIRECT("v_buffer_hist_hoy!$A$1"),1,MATCH("buh_cobertura_buffer",INDIRECT("v_buffer_hist_hoy!$1:$1"),0)-1,100000,1),MATCH(CLEAN(TABLATRANSFERENCIA[[#This Row],[CODIGO]]),OFFSET(INDIRECT("v_buffer_hist_hoy!$A$1"),1,MATCH("buh_codigo",INDIRECT("v_buffer_hist_hoy!$1:$1"),0)-1,100000,1),0)),"")</f>
        <v>0</v>
      </c>
      <c r="AS49" s="6">
        <f ca="1">IFERROR(INDEX(OFFSET(INDIRECT("v_buffer_hist_hoy!$A$1"),1,MATCH("buh_cobertura_inventario_proyectado",INDIRECT("v_buffer_hist_hoy!$1:$1"),0)-1,100000,1),MATCH(CLEAN(TABLATRANSFERENCIA[[#This Row],[CODIGO]]),OFFSET(INDIRECT("v_buffer_hist_hoy!$A$1"),1,MATCH("buh_codigo",INDIRECT("v_buffer_hist_hoy!$1:$1"),0)-1,100000,1),0)),"")</f>
        <v>0</v>
      </c>
      <c r="AT49" s="6">
        <f ca="1">IFERROR(INDEX(OFFSET(INDIRECT("v_buffer_hist_hoy!$A$1"),1,MATCH("buh_cobertura_pedido_minimo",INDIRECT("v_buffer_hist_hoy!$1:$1"),0)-1,100000,1),MATCH(CLEAN(TABLATRANSFERENCIA[[#This Row],[CODIGO]]),OFFSET(INDIRECT("v_buffer_hist_hoy!$A$1"),1,MATCH("buh_codigo",INDIRECT("v_buffer_hist_hoy!$1:$1"),0)-1,100000,1),0)),"")</f>
        <v>0</v>
      </c>
      <c r="AU49" s="6">
        <f ca="1">IFERROR(INDEX(OFFSET(INDIRECT("v_buffer_hist_hoy!$A$1"),1,MATCH("buh_dias_desabastecimiento",INDIRECT("v_buffer_hist_hoy!$1:$1"),0)-1,100000,1),MATCH(CLEAN(TABLATRANSFERENCIA[[#This Row],[CODIGO]]),OFFSET(INDIRECT("v_buffer_hist_hoy!$A$1"),1,MATCH("buh_codigo",INDIRECT("v_buffer_hist_hoy!$1:$1"),0)-1,100000,1),0)),"")</f>
        <v>0</v>
      </c>
      <c r="AV49" s="6">
        <f t="array" ref="AV49">IFERROR(INDEX(Datos_Consumo[CANTIDAD],MATCH(TABLATRANSFERENCIA[[#This Row],[CODIGO]]&amp;TABLATRANSFERENCIA[[#Headers],[Columna1]],Datos_Consumo[CODIGO]&amp;Datos_Consumo[FECHA_FORMATO],0)),0)</f>
        <v>0</v>
      </c>
      <c r="AW49" s="6">
        <f t="array" ref="AW49">IFERROR(INDEX(Datos_Consumo[CANTIDAD],MATCH(TABLATRANSFERENCIA[[#This Row],[CODIGO]]&amp;TABLATRANSFERENCIA[[#Headers],[Columna2]],Datos_Consumo[CODIGO]&amp;Datos_Consumo[FECHA_FORMATO],0)),0)</f>
        <v>0</v>
      </c>
      <c r="AX49" s="6">
        <f t="array" ref="AX49">IFERROR(INDEX(Datos_Consumo[CANTIDAD],MATCH(TABLATRANSFERENCIA[[#This Row],[CODIGO]]&amp;TABLATRANSFERENCIA[[#Headers],[Columna3]],Datos_Consumo[CODIGO]&amp;Datos_Consumo[FECHA_FORMATO],0)),0)</f>
        <v>0</v>
      </c>
      <c r="AY49" s="6">
        <f t="array" ref="AY49">IFERROR(INDEX(Datos_Consumo[CANTIDAD],MATCH(TABLATRANSFERENCIA[[#This Row],[CODIGO]]&amp;TABLATRANSFERENCIA[[#Headers],[Columna4]],Datos_Consumo[CODIGO]&amp;Datos_Consumo[FECHA_FORMATO],0)),0)</f>
        <v>0</v>
      </c>
      <c r="AZ49" s="6">
        <f t="array" ref="AZ49">IFERROR(INDEX(Datos_Consumo[CANTIDAD],MATCH(TABLATRANSFERENCIA[[#This Row],[CODIGO]]&amp;TABLATRANSFERENCIA[[#Headers],[Columna5]],Datos_Consumo[CODIGO]&amp;Datos_Consumo[FECHA_FORMATO],0)),0)</f>
        <v>0</v>
      </c>
      <c r="BA49" s="6">
        <f t="array" ref="BA49">IFERROR(INDEX(Datos_Consumo[CANTIDAD],MATCH(TABLATRANSFERENCIA[[#This Row],[CODIGO]]&amp;TABLATRANSFERENCIA[[#Headers],[Columna6]],Datos_Consumo[CODIGO]&amp;Datos_Consumo[FECHA_FORMATO],0)),0)</f>
        <v>0</v>
      </c>
      <c r="BB49" s="56">
        <f ca="1">IFERROR(INDEX(OFFSET(INDIRECT("v_buffer_hist_hoy!$A$1"),1,MATCH("buh_ultima_transferencia_ini",INDIRECT("v_buffer_hist_hoy!$1:$1"),0)-1,100000,1),MATCH(CLEAN(TABLATRANSFERENCIA[[#This Row],[CODIGO]]),OFFSET(INDIRECT("v_buffer_hist_hoy!$A$1"),1,MATCH("buh_codigo",INDIRECT("v_buffer_hist_hoy!$1:$1"),0)-1,100000,1),0)),"")</f>
        <v>0</v>
      </c>
      <c r="BC49" s="56">
        <f ca="1">IFERROR(INDEX(OFFSET(INDIRECT("v_buffer_hist_hoy!$A$1"),1,MATCH("buh_ultima_transferencia_fin",INDIRECT("v_buffer_hist_hoy!$1:$1"),0)-1,100000,1),MATCH(CLEAN(TABLATRANSFERENCIA[[#This Row],[CODIGO]]),OFFSET(INDIRECT("v_buffer_hist_hoy!$A$1"),1,MATCH("buh_codigo",INDIRECT("v_buffer_hist_hoy!$1:$1"),0)-1,100000,1),0)),"")</f>
        <v>0</v>
      </c>
      <c r="BD49" s="50" t="s">
        <v>7740</v>
      </c>
      <c r="BE49" s="55"/>
      <c r="BF49" s="51"/>
      <c r="BG49" s="51" t="str">
        <f>IF(RIGHT(TABLATRANSFERENCIA[[#Headers],[Emb1]],1)*1&lt;=TABLATRANSFERENCIA[[#This Row],[EMBARQUES]],IF(ISBLANK(TABLATRANSFERENCIA[[#This Row],[EMBARQUES]]),TABLATRANSFERENCIA[[#This Row],[REQUERIM]],ROUND(TABLATRANSFERENCIA[[#This Row],[REQUERIM]]/TABLATRANSFERENCIA[[#This Row],[EMBARQUES]],0)),TABLATRANSFERENCIA[[#This Row],[REQUERIM]])</f>
        <v>30</v>
      </c>
      <c r="BH4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4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4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4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49" s="51"/>
      <c r="BM49" s="46">
        <f ca="1">IFERROR(TABLATRANSFERENCIA[[#This Row],[REQUERIM]]/TABLATRANSFERENCIA[[#This Row],[PEDIDO PROMEDIO]],0)</f>
        <v>1.1111111111111112</v>
      </c>
      <c r="BN49" s="51"/>
      <c r="BO49" s="59"/>
      <c r="BP49" s="3" t="str">
        <f>IF(TABLATRANSFERENCIA[[#This Row],[RECIBIDO]]&lt;&gt;"",0,IF(TABLATRANSFERENCIA[[#This Row],[DESPACHO]]&lt;&gt;"",TABLATRANSFERENCIA[[#This Row],[DESPACHO]],TABLATRANSFERENCIA[[#This Row],[REQUERIM]]))</f>
        <v>30</v>
      </c>
      <c r="BQ49" s="50"/>
      <c r="BR49" s="50"/>
      <c r="BS49" s="50" t="str">
        <f t="shared" si="0"/>
        <v>N</v>
      </c>
      <c r="BT49" s="51">
        <f t="array" aca="1" ref="BT49" ca="1">IF(SUM(--(TABLATRANSFERENCIA[[#This Row],[CODIGO GENERICO]]=TABLATRANSFERENCIA[CODIGO GENERICO])*TABLATRANSFERENCIA[REQUERIM])&lt;TABLATRANSFERENCIA[[#This Row],[PEDIDO MIN GRUPO]],1,0)</f>
        <v>0</v>
      </c>
      <c r="BU4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49" s="51">
        <f ca="1">IFERROR(INDEX(OFFSET(INDIRECT("v_buffer_hist_hoy!$A$1"),1,MATCH("buh_zona_amarilla",INDIRECT("v_buffer_hist_hoy!$1:$1"),0)-1,100000,1),MATCH(CLEAN(TABLATRANSFERENCIA[[#This Row],[CODIGO]]),OFFSET(INDIRECT("v_buffer_hist_hoy!$A$1"),1,MATCH("buh_codigo",INDIRECT("v_buffer_hist_hoy!$1:$1"),0)-1,100000,1),0)),"")</f>
        <v>67</v>
      </c>
      <c r="BW49" s="51">
        <f ca="1">IFERROR(INDEX(OFFSET(INDIRECT("v_buffer_hist_hoy!$A$1"),1,MATCH("buh_zona_roja",INDIRECT("v_buffer_hist_hoy!$1:$1"),0)-1,100000,1),MATCH(CLEAN(TABLATRANSFERENCIA[[#This Row],[CODIGO]]),OFFSET(INDIRECT("v_buffer_hist_hoy!$A$1"),1,MATCH("buh_codigo",INDIRECT("v_buffer_hist_hoy!$1:$1"),0)-1,100000,1),0)),"")</f>
        <v>33</v>
      </c>
    </row>
    <row r="50" spans="1:75" hidden="1" x14ac:dyDescent="0.25">
      <c r="A50" s="54" t="s">
        <v>1549</v>
      </c>
      <c r="B50" s="3" t="str">
        <f ca="1">IFERROR(INDEX(OFFSET(INDIRECT("v_buffer_hist_hoy!$A$1"),1,MATCH("pro_descripcion",INDIRECT("v_buffer_hist_hoy!$1:$1"),0)-1,100000,1),MATCH(CLEAN(TABLATRANSFERENCIA[[#This Row],[CODIGO]]),OFFSET(INDIRECT("v_buffer_hist_hoy!$A$1"),1,MATCH("buh_codigo",INDIRECT("v_buffer_hist_hoy!$1:$1"),0)-1,100000,1),0)),"")</f>
        <v>BOBINA B450 C350 C35LA B45LA (70200-71610)</v>
      </c>
      <c r="C50" s="3" t="str">
        <f ca="1">IFERROR(INDEX(OFFSET(INDIRECT("v_buffer_hist_hoy!$A$1"),1,MATCH("buh_codigo_generico",INDIRECT("v_buffer_hist_hoy!$1:$1"),0)-1,100000,1),MATCH(CLEAN(TABLATRANSFERENCIA[[#This Row],[CODIGO]]),OFFSET(INDIRECT("v_buffer_hist_hoy!$A$1"),1,MATCH("buh_codigo",INDIRECT("v_buffer_hist_hoy!$1:$1"),0)-1,100000,1),0)),"")</f>
        <v>0</v>
      </c>
      <c r="D50" s="3" t="str">
        <f ca="1">IFERROR(INDEX(OFFSET(INDIRECT("v_buffer_hist_hoy!$A$1"),1,MATCH("buh_codigo_vinculado",INDIRECT("v_buffer_hist_hoy!$1:$1"),0)-1,100000,1),MATCH(CLEAN(TABLATRANSFERENCIA[[#This Row],[CODIGO]]),OFFSET(INDIRECT("v_buffer_hist_hoy!$A$1"),1,MATCH("buh_codigo",INDIRECT("v_buffer_hist_hoy!$1:$1"),0)-1,100000,1),0)),"")</f>
        <v>EC-A411000780</v>
      </c>
      <c r="E50" s="3" t="str">
        <f ca="1">IFERROR(INDEX(OFFSET(INDIRECT("v_buffer_hist_hoy!$A$1"),1,MATCH("pro_linea",INDIRECT("v_buffer_hist_hoy!$1:$1"),0)-1,100000,1),MATCH(CLEAN(TABLATRANSFERENCIA[[#This Row],[CODIGO]]),OFFSET(INDIRECT("v_buffer_hist_hoy!$A$1"),1,MATCH("buh_codigo",INDIRECT("v_buffer_hist_hoy!$1:$1"),0)-1,100000,1),0)),"")</f>
        <v>AGROFORESTAL</v>
      </c>
      <c r="F50" s="3">
        <f ca="1">IFERROR(INDEX(OFFSET(INDIRECT("v_buffer_hist_hoy!$A$1"),1,MATCH("pro_sublinea",INDIRECT("v_buffer_hist_hoy!$1:$1"),0)-1,100000,1),MATCH(CLEAN(TABLATRANSFERENCIA[[#This Row],[CODIGO]]),OFFSET(INDIRECT("v_buffer_hist_hoy!$A$1"),1,MATCH("buh_codigo",INDIRECT("v_buffer_hist_hoy!$1:$1"),0)-1,100000,1),0)),"")</f>
        <v>0</v>
      </c>
      <c r="G50" s="3" t="str">
        <f ca="1">IFERROR(INDEX(OFFSET(INDIRECT("v_buffer_hist_hoy!$A$1"),1,MATCH("pro_grupo",INDIRECT("v_buffer_hist_hoy!$1:$1"),0)-1,100000,1),MATCH(CLEAN(TABLATRANSFERENCIA[[#This Row],[CODIGO]]),OFFSET(INDIRECT("v_buffer_hist_hoy!$A$1"),1,MATCH("buh_codigo",INDIRECT("v_buffer_hist_hoy!$1:$1"),0)-1,100000,1),0)),"")</f>
        <v>REPUESTOS DESMALEZADORAS</v>
      </c>
      <c r="H50" s="3">
        <f ca="1">IFERROR(INDEX(OFFSET(INDIRECT("v_buffer_hist_hoy!$A$1"),1,MATCH("pro_familia",INDIRECT("v_buffer_hist_hoy!$1:$1"),0)-1,100000,1),MATCH(CLEAN(TABLATRANSFERENCIA[[#This Row],[CODIGO]]),OFFSET(INDIRECT("v_buffer_hist_hoy!$A$1"),1,MATCH("buh_codigo",INDIRECT("v_buffer_hist_hoy!$1:$1"),0)-1,100000,1),0)),"")</f>
        <v>0</v>
      </c>
      <c r="I50" s="3">
        <f ca="1">IFERROR(INDEX(OFFSET(INDIRECT("v_buffer_hist_hoy!$A$1"),1,MATCH("pro_subfamilia",INDIRECT("v_buffer_hist_hoy!$1:$1"),0)-1,100000,1),MATCH(CLEAN(TABLATRANSFERENCIA[[#This Row],[CODIGO]]),OFFSET(INDIRECT("v_buffer_hist_hoy!$A$1"),1,MATCH("buh_codigo",INDIRECT("v_buffer_hist_hoy!$1:$1"),0)-1,100000,1),0)),"")</f>
        <v>0</v>
      </c>
      <c r="J5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0" s="3">
        <f ca="1">IFERROR(INDEX(OFFSET(INDIRECT("v_buffer_hist_hoy!$A$1"),1,MATCH("pro_tipo",INDIRECT("v_buffer_hist_hoy!$1:$1"),0)-1,100000,1),MATCH(CLEAN(TABLATRANSFERENCIA[[#This Row],[CODIGO]]),OFFSET(INDIRECT("v_buffer_hist_hoy!$A$1"),1,MATCH("buh_codigo",INDIRECT("v_buffer_hist_hoy!$1:$1"),0)-1,100000,1),0)),"")</f>
        <v>0</v>
      </c>
      <c r="L50" s="3" t="str">
        <f ca="1">IFERROR(INDEX(OFFSET(INDIRECT("v_buffer_hist_hoy!$A$1"),1,MATCH("pro_marca",INDIRECT("v_buffer_hist_hoy!$1:$1"),0)-1,100000,1),MATCH(CLEAN(TABLATRANSFERENCIA[[#This Row],[CODIGO]]),OFFSET(INDIRECT("v_buffer_hist_hoy!$A$1"),1,MATCH("buh_codigo",INDIRECT("v_buffer_hist_hoy!$1:$1"),0)-1,100000,1),0)),"")</f>
        <v>SHINDAIWA</v>
      </c>
      <c r="M50" s="3">
        <f ca="1">IFERROR(INDEX(OFFSET(INDIRECT("v_buffer_hist_hoy!$A$1"),1,MATCH("pro_modelo",INDIRECT("v_buffer_hist_hoy!$1:$1"),0)-1,100000,1),MATCH(CLEAN(TABLATRANSFERENCIA[[#This Row],[CODIGO]]),OFFSET(INDIRECT("v_buffer_hist_hoy!$A$1"),1,MATCH("buh_codigo",INDIRECT("v_buffer_hist_hoy!$1:$1"),0)-1,100000,1),0)),"")</f>
        <v>0</v>
      </c>
      <c r="N50" s="3">
        <f ca="1">IFERROR(INDEX(OFFSET(INDIRECT("v_buffer_hist_hoy!$A$1"),1,MATCH("pro_cat_management",INDIRECT("v_buffer_hist_hoy!$1:$1"),0)-1,100000,1),MATCH(CLEAN(TABLATRANSFERENCIA[[#This Row],[CODIGO]]),OFFSET(INDIRECT("v_buffer_hist_hoy!$A$1"),1,MATCH("buh_codigo",INDIRECT("v_buffer_hist_hoy!$1:$1"),0)-1,100000,1),0)),"")</f>
        <v>0</v>
      </c>
      <c r="O50" s="5" t="str">
        <f ca="1">IFERROR(INDEX(OFFSET(INDIRECT("v_buffer_hist_hoy!$A$1"),1,MATCH("buh_estatus",INDIRECT("v_buffer_hist_hoy!$1:$1"),0)-1,100000,1),MATCH(CLEAN(TABLATRANSFERENCIA[[#This Row],[CODIGO]]),OFFSET(INDIRECT("v_buffer_hist_hoy!$A$1"),1,MATCH("buh_codigo",INDIRECT("v_buffer_hist_hoy!$1:$1"),0)-1,100000,1),0)),"")</f>
        <v>0</v>
      </c>
      <c r="P50" s="5">
        <f ca="1">IFERROR(INDEX(OFFSET(INDIRECT("v_buffer_hist_hoy!$A$1"),1,MATCH("buh_ctv",INDIRECT("v_buffer_hist_hoy!$1:$1"),0)-1,100000,1),MATCH(CLEAN(TABLATRANSFERENCIA[[#This Row],[CODIGO]]),OFFSET(INDIRECT("v_buffer_hist_hoy!$A$1"),1,MATCH("buh_codigo",INDIRECT("v_buffer_hist_hoy!$1:$1"),0)-1,100000,1),0)),"")</f>
        <v>15.72</v>
      </c>
      <c r="Q50" s="5">
        <f ca="1">IFERROR(INDEX(OFFSET(INDIRECT("v_buffer_hist_hoy!$A$1"),1,MATCH("buh_pv",INDIRECT("v_buffer_hist_hoy!$1:$1"),0)-1,100000,1),MATCH(CLEAN(TABLATRANSFERENCIA[[#This Row],[CODIGO]]),OFFSET(INDIRECT("v_buffer_hist_hoy!$A$1"),1,MATCH("buh_codigo",INDIRECT("v_buffer_hist_hoy!$1:$1"),0)-1,100000,1),0)),"")</f>
        <v>47.4</v>
      </c>
      <c r="R50" s="46">
        <f ca="1">IFERROR(INDEX(OFFSET(INDIRECT("v_buffer_hist_hoy!$A$1"),1,MATCH("buh_roi_pasado",INDIRECT("v_buffer_hist_hoy!$1:$1"),0)-1,100000,1),MATCH(CLEAN(TABLATRANSFERENCIA[[#This Row],[CODIGO]]),OFFSET(INDIRECT("v_buffer_hist_hoy!$A$1"),1,MATCH("buh_codigo",INDIRECT("v_buffer_hist_hoy!$1:$1"),0)-1,100000,1),0)),"")</f>
        <v>0</v>
      </c>
      <c r="S50" s="46">
        <f ca="1">IFERROR(INDEX(OFFSET(INDIRECT("v_buffer_hist_hoy!$A$1"),1,MATCH("buh_roi_proyectado",INDIRECT("v_buffer_hist_hoy!$1:$1"),0)-1,100000,1),MATCH(CLEAN(TABLATRANSFERENCIA[[#This Row],[CODIGO]]),OFFSET(INDIRECT("v_buffer_hist_hoy!$A$1"),1,MATCH("buh_codigo",INDIRECT("v_buffer_hist_hoy!$1:$1"),0)-1,100000,1),0)),"")</f>
        <v>8.7899999999999991</v>
      </c>
      <c r="T50" s="46">
        <f ca="1">IFERROR(INDEX(OFFSET(INDIRECT("v_buffer_hist_hoy!$A$1"),1,MATCH("buh_velocity",INDIRECT("v_buffer_hist_hoy!$1:$1"),0)-1,100000,1),MATCH(CLEAN(TABLATRANSFERENCIA[[#This Row],[CODIGO]]),OFFSET(INDIRECT("v_buffer_hist_hoy!$A$1"),1,MATCH("buh_codigo",INDIRECT("v_buffer_hist_hoy!$1:$1"),0)-1,100000,1),0)),"")</f>
        <v>0</v>
      </c>
      <c r="U50" s="46">
        <f ca="1">IFERROR(INDEX(OFFSET(INDIRECT("v_buffer_hist_hoy!$A$1"),1,MATCH("buh_nivel_servicio",INDIRECT("v_buffer_hist_hoy!$1:$1"),0)-1,100000,1),MATCH(CLEAN(TABLATRANSFERENCIA[[#This Row],[CODIGO]]),OFFSET(INDIRECT("v_buffer_hist_hoy!$A$1"),1,MATCH("buh_codigo",INDIRECT("v_buffer_hist_hoy!$1:$1"),0)-1,100000,1),0)),"")</f>
        <v>1</v>
      </c>
      <c r="V50" s="49" t="str">
        <f ca="1">IFERROR(INDEX(OFFSET(INDIRECT("v_buffer_hist_hoy!$A$1"),1,MATCH("pro_nombre",INDIRECT("v_buffer_hist_hoy!$1:$1"),0)-1,100000,1),MATCH(CLEAN(TABLATRANSFERENCIA[[#This Row],[CODIGO]]),OFFSET(INDIRECT("v_buffer_hist_hoy!$A$1"),1,MATCH("buh_codigo",INDIRECT("v_buffer_hist_hoy!$1:$1"),0)-1,100000,1),0)),"")</f>
        <v>Echo</v>
      </c>
      <c r="W50" s="49" t="str">
        <f ca="1">IFERROR(INDEX(OFFSET(INDIRECT("v_buffer_hist_hoy!$A$1"),1,MATCH("pre_nombre",INDIRECT("v_buffer_hist_hoy!$1:$1"),0)-1,100000,1),MATCH(CLEAN(TABLATRANSFERENCIA[[#This Row],[CODIGO]]),OFFSET(INDIRECT("v_buffer_hist_hoy!$A$1"),1,MATCH("buh_codigo",INDIRECT("v_buffer_hist_hoy!$1:$1"),0)-1,100000,1),0)),"")</f>
        <v>USA</v>
      </c>
      <c r="X50" s="51">
        <f ca="1">IFERROR(INDEX(OFFSET(INDIRECT("v_buffer_hist_hoy!$A$1"),1,MATCH("buh_tiempo_suministro",INDIRECT("v_buffer_hist_hoy!$1:$1"),0)-1,100000,1),MATCH(CLEAN(TABLATRANSFERENCIA[[#This Row],[CODIGO]]),OFFSET(INDIRECT("v_buffer_hist_hoy!$A$1"),1,MATCH("buh_codigo",INDIRECT("v_buffer_hist_hoy!$1:$1"),0)-1,100000,1),0)),"")</f>
        <v>8</v>
      </c>
      <c r="Y50" s="51">
        <f ca="1">IFERROR(INDEX(OFFSET(INDIRECT("v_buffer_hist_hoy!$A$1"),1,MATCH("buh_frecuencia_reposicion",INDIRECT("v_buffer_hist_hoy!$1:$1"),0)-1,100000,1),MATCH(CLEAN(TABLATRANSFERENCIA[[#This Row],[CODIGO]]),OFFSET(INDIRECT("v_buffer_hist_hoy!$A$1"),1,MATCH("buh_codigo",INDIRECT("v_buffer_hist_hoy!$1:$1"),0)-1,100000,1),0)),"")</f>
        <v>3</v>
      </c>
      <c r="Z50" s="6">
        <f ca="1">IFERROR(INDEX(OFFSET(INDIRECT("v_buffer_hist_hoy!$A$1"),1,MATCH("buh_buffer_actual",INDIRECT("v_buffer_hist_hoy!$1:$1"),0)-1,100000,1),MATCH(CLEAN(TABLATRANSFERENCIA[[#This Row],[CODIGO]]),OFFSET(INDIRECT("v_buffer_hist_hoy!$A$1"),1,MATCH("buh_codigo",INDIRECT("v_buffer_hist_hoy!$1:$1"),0)-1,100000,1),0)),"")</f>
        <v>67</v>
      </c>
      <c r="AA50" s="6">
        <f ca="1">IFERROR(INDEX(OFFSET(INDIRECT("v_buffer_hist_hoy!$A$1"),1,MATCH("buh_inventario_proveedor",INDIRECT("v_buffer_hist_hoy!$1:$1"),0)-1,100000,1),MATCH(CLEAN(TABLATRANSFERENCIA[[#This Row],[CODIGO]]),OFFSET(INDIRECT("v_buffer_hist_hoy!$A$1"),1,MATCH("buh_codigo",INDIRECT("v_buffer_hist_hoy!$1:$1"),0)-1,100000,1),0)),"")</f>
        <v>1000000000</v>
      </c>
      <c r="AB50" s="6">
        <f ca="1">IFERROR(INDEX(OFFSET(INDIRECT("v_buffer_hist_hoy!$A$1"),1,MATCH("buh_inventario_fisico",INDIRECT("v_buffer_hist_hoy!$1:$1"),0)-1,100000,1),MATCH(CLEAN(TABLATRANSFERENCIA[[#This Row],[CODIGO]]),OFFSET(INDIRECT("v_buffer_hist_hoy!$A$1"),1,MATCH("buh_codigo",INDIRECT("v_buffer_hist_hoy!$1:$1"),0)-1,100000,1),0)),"")</f>
        <v>1</v>
      </c>
      <c r="AC50" s="4">
        <f ca="1">IFERROR(INDEX(OFFSET(INDIRECT("v_buffer_hist_hoy!$A$1"),1,MATCH("buh_estado_inventario_fisico",INDIRECT("v_buffer_hist_hoy!$1:$1"),0)-1,100000,1),MATCH(CLEAN(TABLATRANSFERENCIA[[#This Row],[CODIGO]]),OFFSET(INDIRECT("v_buffer_hist_hoy!$A$1"),1,MATCH("buh_codigo",INDIRECT("v_buffer_hist_hoy!$1:$1"),0)-1,100000,1),0)),"")</f>
        <v>0.99</v>
      </c>
      <c r="AD50" s="6" t="str">
        <f ca="1">IFERROR(INDEX(OFFSET(INDIRECT("v_buffer_hist_hoy!$A$1"),1,MATCH("buh_color_inventario_fisico",INDIRECT("v_buffer_hist_hoy!$1:$1"),0)-1,100000,1),MATCH(CLEAN(TABLATRANSFERENCIA[[#This Row],[CODIGO]]),OFFSET(INDIRECT("v_buffer_hist_hoy!$A$1"),1,MATCH("buh_codigo",INDIRECT("v_buffer_hist_hoy!$1:$1"),0)-1,100000,1),0)),"")</f>
        <v>R</v>
      </c>
      <c r="AE50" s="6">
        <f ca="1">IFERROR(INDEX(OFFSET(INDIRECT("v_buffer_hist_hoy!$A$1"),1,MATCH("buh_transito",INDIRECT("v_buffer_hist_hoy!$1:$1"),0)-1,100000,1),MATCH(CLEAN(TABLATRANSFERENCIA[[#This Row],[CODIGO]]),OFFSET(INDIRECT("v_buffer_hist_hoy!$A$1"),1,MATCH("buh_codigo",INDIRECT("v_buffer_hist_hoy!$1:$1"),0)-1,100000,1),0)),"")</f>
        <v>0</v>
      </c>
      <c r="AF50" s="6">
        <f ca="1">IFERROR(INDEX(OFFSET(INDIRECT("v_buffer_hist_hoy!$A$1"),1,MATCH("buh_negociacion",INDIRECT("v_buffer_hist_hoy!$1:$1"),0)-1,100000,1),MATCH(CLEAN(TABLATRANSFERENCIA[[#This Row],[CODIGO]]),OFFSET(INDIRECT("v_buffer_hist_hoy!$A$1"),1,MATCH("buh_codigo",INDIRECT("v_buffer_hist_hoy!$1:$1"),0)-1,100000,1),0)),"")</f>
        <v>0</v>
      </c>
      <c r="AG50" s="6">
        <f ca="1">IFERROR(INDEX(OFFSET(INDIRECT("v_buffer_hist_hoy!$A$1"),1,MATCH("buh_produccion",INDIRECT("v_buffer_hist_hoy!$1:$1"),0)-1,100000,1),MATCH(CLEAN(TABLATRANSFERENCIA[[#This Row],[CODIGO]]),OFFSET(INDIRECT("v_buffer_hist_hoy!$A$1"),1,MATCH("buh_codigo",INDIRECT("v_buffer_hist_hoy!$1:$1"),0)-1,100000,1),0)),"")</f>
        <v>0</v>
      </c>
      <c r="AH50" s="6">
        <f ca="1">IFERROR(INDEX(OFFSET(INDIRECT("v_buffer_hist_hoy!$A$1"),1,MATCH("buh_embarcado",INDIRECT("v_buffer_hist_hoy!$1:$1"),0)-1,100000,1),MATCH(CLEAN(TABLATRANSFERENCIA[[#This Row],[CODIGO]]),OFFSET(INDIRECT("v_buffer_hist_hoy!$A$1"),1,MATCH("buh_codigo",INDIRECT("v_buffer_hist_hoy!$1:$1"),0)-1,100000,1),0)),"")</f>
        <v>0</v>
      </c>
      <c r="AI50" s="6">
        <f ca="1">IFERROR(INDEX(OFFSET(INDIRECT("v_buffer_hist_hoy!$A$1"),1,MATCH("buh_comprometido",INDIRECT("v_buffer_hist_hoy!$1:$1"),0)-1,100000,1),MATCH(CLEAN(TABLATRANSFERENCIA[[#This Row],[CODIGO]]),OFFSET(INDIRECT("v_buffer_hist_hoy!$A$1"),1,MATCH("buh_codigo",INDIRECT("v_buffer_hist_hoy!$1:$1"),0)-1,100000,1),0)),"")</f>
        <v>0</v>
      </c>
      <c r="AJ50" s="6">
        <f ca="1">IFERROR(INDEX(OFFSET(INDIRECT("v_buffer_hist_hoy!$A$1"),1,MATCH("buh_backorder",INDIRECT("v_buffer_hist_hoy!$1:$1"),0)-1,100000,1),MATCH(CLEAN(TABLATRANSFERENCIA[[#This Row],[CODIGO]]),OFFSET(INDIRECT("v_buffer_hist_hoy!$A$1"),1,MATCH("buh_codigo",INDIRECT("v_buffer_hist_hoy!$1:$1"),0)-1,100000,1),0)),"")</f>
        <v>30</v>
      </c>
      <c r="AK50" s="6">
        <f ca="1">IFERROR(INDEX(OFFSET(INDIRECT("v_buffer_hist_hoy!$A$1"),1,MATCH("buh_inventario_proyectado",INDIRECT("v_buffer_hist_hoy!$1:$1"),0)-1,100000,1),MATCH(CLEAN(TABLATRANSFERENCIA[[#This Row],[CODIGO]]),OFFSET(INDIRECT("v_buffer_hist_hoy!$A$1"),1,MATCH("buh_codigo",INDIRECT("v_buffer_hist_hoy!$1:$1"),0)-1,100000,1),0)),"")</f>
        <v>31</v>
      </c>
      <c r="AL50" s="4">
        <f ca="1">IFERROR(INDEX(OFFSET(INDIRECT("v_buffer_hist_hoy!$A$1"),1,MATCH("buh_estado_inventario_proyectado",INDIRECT("v_buffer_hist_hoy!$1:$1"),0)-1,100000,1),MATCH(CLEAN(TABLATRANSFERENCIA[[#This Row],[CODIGO]]),OFFSET(INDIRECT("v_buffer_hist_hoy!$A$1"),1,MATCH("buh_codigo",INDIRECT("v_buffer_hist_hoy!$1:$1"),0)-1,100000,1),0)),"")</f>
        <v>0.54</v>
      </c>
      <c r="AM50" s="6" t="str">
        <f ca="1">IFERROR(INDEX(OFFSET(INDIRECT("v_buffer_hist_hoy!$A$1"),1,MATCH("buh_color_inventario_proyectado",INDIRECT("v_buffer_hist_hoy!$1:$1"),0)-1,100000,1),MATCH(CLEAN(TABLATRANSFERENCIA[[#This Row],[CODIGO]]),OFFSET(INDIRECT("v_buffer_hist_hoy!$A$1"),1,MATCH("buh_codigo",INDIRECT("v_buffer_hist_hoy!$1:$1"),0)-1,100000,1),0)),"")</f>
        <v>A</v>
      </c>
      <c r="AN50" s="6">
        <f ca="1">IFERROR(INDEX(OFFSET(INDIRECT("v_buffer_hist_hoy!$A$1"),1,MATCH("buh_pedido_minimo",INDIRECT("v_buffer_hist_hoy!$1:$1"),0)-1,100000,1),MATCH(CLEAN(TABLATRANSFERENCIA[[#This Row],[CODIGO]]),OFFSET(INDIRECT("v_buffer_hist_hoy!$A$1"),1,MATCH("buh_codigo",INDIRECT("v_buffer_hist_hoy!$1:$1"),0)-1,100000,1),0)),"")</f>
        <v>0</v>
      </c>
      <c r="AO50" s="6">
        <f ca="1">IFERROR(INDEX(OFFSET(INDIRECT("v_buffer_hist_hoy!$A$1"),1,MATCH("buh_pedido_minimo_grupo",INDIRECT("v_buffer_hist_hoy!$1:$1"),0)-1,100000,1),MATCH(CLEAN(TABLATRANSFERENCIA[[#This Row],[CODIGO]]),OFFSET(INDIRECT("v_buffer_hist_hoy!$A$1"),1,MATCH("buh_codigo",INDIRECT("v_buffer_hist_hoy!$1:$1"),0)-1,100000,1),0)),"")</f>
        <v>0</v>
      </c>
      <c r="AP50" s="6">
        <f ca="1">IFERROR(INDEX(OFFSET(INDIRECT("v_buffer_hist_hoy!$A$1"),1,MATCH("buh_unidad_empaque",INDIRECT("v_buffer_hist_hoy!$1:$1"),0)-1,100000,1),MATCH(CLEAN(TABLATRANSFERENCIA[[#This Row],[CODIGO]]),OFFSET(INDIRECT("v_buffer_hist_hoy!$A$1"),1,MATCH("buh_codigo",INDIRECT("v_buffer_hist_hoy!$1:$1"),0)-1,100000,1),0)),"")</f>
        <v>5</v>
      </c>
      <c r="AQ50" s="6">
        <f ca="1">IFERROR(INDEX(OFFSET(INDIRECT("v_buffer_hist_hoy!$A$1"),1,MATCH("buh_pedido_promedio",INDIRECT("v_buffer_hist_hoy!$1:$1"),0)-1,100000,1),MATCH(CLEAN(TABLATRANSFERENCIA[[#This Row],[CODIGO]]),OFFSET(INDIRECT("v_buffer_hist_hoy!$A$1"),1,MATCH("buh_codigo",INDIRECT("v_buffer_hist_hoy!$1:$1"),0)-1,100000,1),0)),"")</f>
        <v>18</v>
      </c>
      <c r="AR50" s="6">
        <f ca="1">IFERROR(INDEX(OFFSET(INDIRECT("v_buffer_hist_hoy!$A$1"),1,MATCH("buh_cobertura_buffer",INDIRECT("v_buffer_hist_hoy!$1:$1"),0)-1,100000,1),MATCH(CLEAN(TABLATRANSFERENCIA[[#This Row],[CODIGO]]),OFFSET(INDIRECT("v_buffer_hist_hoy!$A$1"),1,MATCH("buh_codigo",INDIRECT("v_buffer_hist_hoy!$1:$1"),0)-1,100000,1),0)),"")</f>
        <v>0</v>
      </c>
      <c r="AS50" s="6">
        <f ca="1">IFERROR(INDEX(OFFSET(INDIRECT("v_buffer_hist_hoy!$A$1"),1,MATCH("buh_cobertura_inventario_proyectado",INDIRECT("v_buffer_hist_hoy!$1:$1"),0)-1,100000,1),MATCH(CLEAN(TABLATRANSFERENCIA[[#This Row],[CODIGO]]),OFFSET(INDIRECT("v_buffer_hist_hoy!$A$1"),1,MATCH("buh_codigo",INDIRECT("v_buffer_hist_hoy!$1:$1"),0)-1,100000,1),0)),"")</f>
        <v>0</v>
      </c>
      <c r="AT50" s="6">
        <f ca="1">IFERROR(INDEX(OFFSET(INDIRECT("v_buffer_hist_hoy!$A$1"),1,MATCH("buh_cobertura_pedido_minimo",INDIRECT("v_buffer_hist_hoy!$1:$1"),0)-1,100000,1),MATCH(CLEAN(TABLATRANSFERENCIA[[#This Row],[CODIGO]]),OFFSET(INDIRECT("v_buffer_hist_hoy!$A$1"),1,MATCH("buh_codigo",INDIRECT("v_buffer_hist_hoy!$1:$1"),0)-1,100000,1),0)),"")</f>
        <v>0</v>
      </c>
      <c r="AU50" s="6">
        <f ca="1">IFERROR(INDEX(OFFSET(INDIRECT("v_buffer_hist_hoy!$A$1"),1,MATCH("buh_dias_desabastecimiento",INDIRECT("v_buffer_hist_hoy!$1:$1"),0)-1,100000,1),MATCH(CLEAN(TABLATRANSFERENCIA[[#This Row],[CODIGO]]),OFFSET(INDIRECT("v_buffer_hist_hoy!$A$1"),1,MATCH("buh_codigo",INDIRECT("v_buffer_hist_hoy!$1:$1"),0)-1,100000,1),0)),"")</f>
        <v>0</v>
      </c>
      <c r="AV50" s="6">
        <f t="array" ref="AV50">IFERROR(INDEX(Datos_Consumo[CANTIDAD],MATCH(TABLATRANSFERENCIA[[#This Row],[CODIGO]]&amp;TABLATRANSFERENCIA[[#Headers],[Columna1]],Datos_Consumo[CODIGO]&amp;Datos_Consumo[FECHA_FORMATO],0)),0)</f>
        <v>0</v>
      </c>
      <c r="AW50" s="6">
        <f t="array" ref="AW50">IFERROR(INDEX(Datos_Consumo[CANTIDAD],MATCH(TABLATRANSFERENCIA[[#This Row],[CODIGO]]&amp;TABLATRANSFERENCIA[[#Headers],[Columna2]],Datos_Consumo[CODIGO]&amp;Datos_Consumo[FECHA_FORMATO],0)),0)</f>
        <v>0</v>
      </c>
      <c r="AX50" s="6">
        <f t="array" ref="AX50">IFERROR(INDEX(Datos_Consumo[CANTIDAD],MATCH(TABLATRANSFERENCIA[[#This Row],[CODIGO]]&amp;TABLATRANSFERENCIA[[#Headers],[Columna3]],Datos_Consumo[CODIGO]&amp;Datos_Consumo[FECHA_FORMATO],0)),0)</f>
        <v>0</v>
      </c>
      <c r="AY50" s="6">
        <f t="array" ref="AY50">IFERROR(INDEX(Datos_Consumo[CANTIDAD],MATCH(TABLATRANSFERENCIA[[#This Row],[CODIGO]]&amp;TABLATRANSFERENCIA[[#Headers],[Columna4]],Datos_Consumo[CODIGO]&amp;Datos_Consumo[FECHA_FORMATO],0)),0)</f>
        <v>0</v>
      </c>
      <c r="AZ50" s="6">
        <f t="array" ref="AZ50">IFERROR(INDEX(Datos_Consumo[CANTIDAD],MATCH(TABLATRANSFERENCIA[[#This Row],[CODIGO]]&amp;TABLATRANSFERENCIA[[#Headers],[Columna5]],Datos_Consumo[CODIGO]&amp;Datos_Consumo[FECHA_FORMATO],0)),0)</f>
        <v>0</v>
      </c>
      <c r="BA50" s="6">
        <f t="array" ref="BA50">IFERROR(INDEX(Datos_Consumo[CANTIDAD],MATCH(TABLATRANSFERENCIA[[#This Row],[CODIGO]]&amp;TABLATRANSFERENCIA[[#Headers],[Columna6]],Datos_Consumo[CODIGO]&amp;Datos_Consumo[FECHA_FORMATO],0)),0)</f>
        <v>0</v>
      </c>
      <c r="BB50" s="56">
        <f ca="1">IFERROR(INDEX(OFFSET(INDIRECT("v_buffer_hist_hoy!$A$1"),1,MATCH("buh_ultima_transferencia_ini",INDIRECT("v_buffer_hist_hoy!$1:$1"),0)-1,100000,1),MATCH(CLEAN(TABLATRANSFERENCIA[[#This Row],[CODIGO]]),OFFSET(INDIRECT("v_buffer_hist_hoy!$A$1"),1,MATCH("buh_codigo",INDIRECT("v_buffer_hist_hoy!$1:$1"),0)-1,100000,1),0)),"")</f>
        <v>0</v>
      </c>
      <c r="BC50" s="56">
        <f ca="1">IFERROR(INDEX(OFFSET(INDIRECT("v_buffer_hist_hoy!$A$1"),1,MATCH("buh_ultima_transferencia_fin",INDIRECT("v_buffer_hist_hoy!$1:$1"),0)-1,100000,1),MATCH(CLEAN(TABLATRANSFERENCIA[[#This Row],[CODIGO]]),OFFSET(INDIRECT("v_buffer_hist_hoy!$A$1"),1,MATCH("buh_codigo",INDIRECT("v_buffer_hist_hoy!$1:$1"),0)-1,100000,1),0)),"")</f>
        <v>0</v>
      </c>
      <c r="BD50" s="50" t="s">
        <v>7744</v>
      </c>
      <c r="BE50" s="55"/>
      <c r="BF50" s="51"/>
      <c r="BG50" s="51" t="str">
        <f>IF(RIGHT(TABLATRANSFERENCIA[[#Headers],[Emb1]],1)*1&lt;=TABLATRANSFERENCIA[[#This Row],[EMBARQUES]],IF(ISBLANK(TABLATRANSFERENCIA[[#This Row],[EMBARQUES]]),TABLATRANSFERENCIA[[#This Row],[REQUERIM]],ROUND(TABLATRANSFERENCIA[[#This Row],[REQUERIM]]/TABLATRANSFERENCIA[[#This Row],[EMBARQUES]],0)),TABLATRANSFERENCIA[[#This Row],[REQUERIM]])</f>
        <v>25</v>
      </c>
      <c r="BH5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0" s="51"/>
      <c r="BM50" s="46">
        <f ca="1">IFERROR(TABLATRANSFERENCIA[[#This Row],[REQUERIM]]/TABLATRANSFERENCIA[[#This Row],[PEDIDO PROMEDIO]],0)</f>
        <v>1.3888888888888888</v>
      </c>
      <c r="BN50" s="51"/>
      <c r="BO50" s="59"/>
      <c r="BP50" s="3" t="str">
        <f>IF(TABLATRANSFERENCIA[[#This Row],[RECIBIDO]]&lt;&gt;"",0,IF(TABLATRANSFERENCIA[[#This Row],[DESPACHO]]&lt;&gt;"",TABLATRANSFERENCIA[[#This Row],[DESPACHO]],TABLATRANSFERENCIA[[#This Row],[REQUERIM]]))</f>
        <v>25</v>
      </c>
      <c r="BQ50" s="50"/>
      <c r="BR50" s="50"/>
      <c r="BS50" s="50" t="str">
        <f t="shared" si="0"/>
        <v>N</v>
      </c>
      <c r="BT50" s="51">
        <f t="array" aca="1" ref="BT50" ca="1">IF(SUM(--(TABLATRANSFERENCIA[[#This Row],[CODIGO GENERICO]]=TABLATRANSFERENCIA[CODIGO GENERICO])*TABLATRANSFERENCIA[REQUERIM])&lt;TABLATRANSFERENCIA[[#This Row],[PEDIDO MIN GRUPO]],1,0)</f>
        <v>0</v>
      </c>
      <c r="BU5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0" s="51">
        <f ca="1">IFERROR(INDEX(OFFSET(INDIRECT("v_buffer_hist_hoy!$A$1"),1,MATCH("buh_zona_amarilla",INDIRECT("v_buffer_hist_hoy!$1:$1"),0)-1,100000,1),MATCH(CLEAN(TABLATRANSFERENCIA[[#This Row],[CODIGO]]),OFFSET(INDIRECT("v_buffer_hist_hoy!$A$1"),1,MATCH("buh_codigo",INDIRECT("v_buffer_hist_hoy!$1:$1"),0)-1,100000,1),0)),"")</f>
        <v>45</v>
      </c>
      <c r="BW50" s="51">
        <f ca="1">IFERROR(INDEX(OFFSET(INDIRECT("v_buffer_hist_hoy!$A$1"),1,MATCH("buh_zona_roja",INDIRECT("v_buffer_hist_hoy!$1:$1"),0)-1,100000,1),MATCH(CLEAN(TABLATRANSFERENCIA[[#This Row],[CODIGO]]),OFFSET(INDIRECT("v_buffer_hist_hoy!$A$1"),1,MATCH("buh_codigo",INDIRECT("v_buffer_hist_hoy!$1:$1"),0)-1,100000,1),0)),"")</f>
        <v>22</v>
      </c>
    </row>
    <row r="51" spans="1:75" hidden="1" x14ac:dyDescent="0.25">
      <c r="A51" s="54" t="s">
        <v>1528</v>
      </c>
      <c r="B51" s="3" t="str">
        <f ca="1">IFERROR(INDEX(OFFSET(INDIRECT("v_buffer_hist_hoy!$A$1"),1,MATCH("pro_descripcion",INDIRECT("v_buffer_hist_hoy!$1:$1"),0)-1,100000,1),MATCH(CLEAN(TABLATRANSFERENCIA[[#This Row],[CODIGO]]),OFFSET(INDIRECT("v_buffer_hist_hoy!$A$1"),1,MATCH("buh_codigo",INDIRECT("v_buffer_hist_hoy!$1:$1"),0)-1,100000,1),0)),"")</f>
        <v>COLLAR B45-B450-B530-C350</v>
      </c>
      <c r="C51" s="3" t="str">
        <f ca="1">IFERROR(INDEX(OFFSET(INDIRECT("v_buffer_hist_hoy!$A$1"),1,MATCH("buh_codigo_generico",INDIRECT("v_buffer_hist_hoy!$1:$1"),0)-1,100000,1),MATCH(CLEAN(TABLATRANSFERENCIA[[#This Row],[CODIGO]]),OFFSET(INDIRECT("v_buffer_hist_hoy!$A$1"),1,MATCH("buh_codigo",INDIRECT("v_buffer_hist_hoy!$1:$1"),0)-1,100000,1),0)),"")</f>
        <v>0</v>
      </c>
      <c r="D51" s="3" t="str">
        <f ca="1">IFERROR(INDEX(OFFSET(INDIRECT("v_buffer_hist_hoy!$A$1"),1,MATCH("buh_codigo_vinculado",INDIRECT("v_buffer_hist_hoy!$1:$1"),0)-1,100000,1),MATCH(CLEAN(TABLATRANSFERENCIA[[#This Row],[CODIGO]]),OFFSET(INDIRECT("v_buffer_hist_hoy!$A$1"),1,MATCH("buh_codigo",INDIRECT("v_buffer_hist_hoy!$1:$1"),0)-1,100000,1),0)),"")</f>
        <v>EC-V358000130</v>
      </c>
      <c r="E51" s="3" t="str">
        <f ca="1">IFERROR(INDEX(OFFSET(INDIRECT("v_buffer_hist_hoy!$A$1"),1,MATCH("pro_linea",INDIRECT("v_buffer_hist_hoy!$1:$1"),0)-1,100000,1),MATCH(CLEAN(TABLATRANSFERENCIA[[#This Row],[CODIGO]]),OFFSET(INDIRECT("v_buffer_hist_hoy!$A$1"),1,MATCH("buh_codigo",INDIRECT("v_buffer_hist_hoy!$1:$1"),0)-1,100000,1),0)),"")</f>
        <v>AGROFORESTAL</v>
      </c>
      <c r="F51" s="3">
        <f ca="1">IFERROR(INDEX(OFFSET(INDIRECT("v_buffer_hist_hoy!$A$1"),1,MATCH("pro_sublinea",INDIRECT("v_buffer_hist_hoy!$1:$1"),0)-1,100000,1),MATCH(CLEAN(TABLATRANSFERENCIA[[#This Row],[CODIGO]]),OFFSET(INDIRECT("v_buffer_hist_hoy!$A$1"),1,MATCH("buh_codigo",INDIRECT("v_buffer_hist_hoy!$1:$1"),0)-1,100000,1),0)),"")</f>
        <v>0</v>
      </c>
      <c r="G51" s="3" t="str">
        <f ca="1">IFERROR(INDEX(OFFSET(INDIRECT("v_buffer_hist_hoy!$A$1"),1,MATCH("pro_grupo",INDIRECT("v_buffer_hist_hoy!$1:$1"),0)-1,100000,1),MATCH(CLEAN(TABLATRANSFERENCIA[[#This Row],[CODIGO]]),OFFSET(INDIRECT("v_buffer_hist_hoy!$A$1"),1,MATCH("buh_codigo",INDIRECT("v_buffer_hist_hoy!$1:$1"),0)-1,100000,1),0)),"")</f>
        <v>REPUESTOS DESMALEZADORAS</v>
      </c>
      <c r="H51" s="3">
        <f ca="1">IFERROR(INDEX(OFFSET(INDIRECT("v_buffer_hist_hoy!$A$1"),1,MATCH("pro_familia",INDIRECT("v_buffer_hist_hoy!$1:$1"),0)-1,100000,1),MATCH(CLEAN(TABLATRANSFERENCIA[[#This Row],[CODIGO]]),OFFSET(INDIRECT("v_buffer_hist_hoy!$A$1"),1,MATCH("buh_codigo",INDIRECT("v_buffer_hist_hoy!$1:$1"),0)-1,100000,1),0)),"")</f>
        <v>0</v>
      </c>
      <c r="I51" s="3">
        <f ca="1">IFERROR(INDEX(OFFSET(INDIRECT("v_buffer_hist_hoy!$A$1"),1,MATCH("pro_subfamilia",INDIRECT("v_buffer_hist_hoy!$1:$1"),0)-1,100000,1),MATCH(CLEAN(TABLATRANSFERENCIA[[#This Row],[CODIGO]]),OFFSET(INDIRECT("v_buffer_hist_hoy!$A$1"),1,MATCH("buh_codigo",INDIRECT("v_buffer_hist_hoy!$1:$1"),0)-1,100000,1),0)),"")</f>
        <v>0</v>
      </c>
      <c r="J5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1" s="3">
        <f ca="1">IFERROR(INDEX(OFFSET(INDIRECT("v_buffer_hist_hoy!$A$1"),1,MATCH("pro_tipo",INDIRECT("v_buffer_hist_hoy!$1:$1"),0)-1,100000,1),MATCH(CLEAN(TABLATRANSFERENCIA[[#This Row],[CODIGO]]),OFFSET(INDIRECT("v_buffer_hist_hoy!$A$1"),1,MATCH("buh_codigo",INDIRECT("v_buffer_hist_hoy!$1:$1"),0)-1,100000,1),0)),"")</f>
        <v>0</v>
      </c>
      <c r="L51" s="3" t="str">
        <f ca="1">IFERROR(INDEX(OFFSET(INDIRECT("v_buffer_hist_hoy!$A$1"),1,MATCH("pro_marca",INDIRECT("v_buffer_hist_hoy!$1:$1"),0)-1,100000,1),MATCH(CLEAN(TABLATRANSFERENCIA[[#This Row],[CODIGO]]),OFFSET(INDIRECT("v_buffer_hist_hoy!$A$1"),1,MATCH("buh_codigo",INDIRECT("v_buffer_hist_hoy!$1:$1"),0)-1,100000,1),0)),"")</f>
        <v>SHINDAIWA</v>
      </c>
      <c r="M51" s="3">
        <f ca="1">IFERROR(INDEX(OFFSET(INDIRECT("v_buffer_hist_hoy!$A$1"),1,MATCH("pro_modelo",INDIRECT("v_buffer_hist_hoy!$1:$1"),0)-1,100000,1),MATCH(CLEAN(TABLATRANSFERENCIA[[#This Row],[CODIGO]]),OFFSET(INDIRECT("v_buffer_hist_hoy!$A$1"),1,MATCH("buh_codigo",INDIRECT("v_buffer_hist_hoy!$1:$1"),0)-1,100000,1),0)),"")</f>
        <v>0</v>
      </c>
      <c r="N51" s="3">
        <f ca="1">IFERROR(INDEX(OFFSET(INDIRECT("v_buffer_hist_hoy!$A$1"),1,MATCH("pro_cat_management",INDIRECT("v_buffer_hist_hoy!$1:$1"),0)-1,100000,1),MATCH(CLEAN(TABLATRANSFERENCIA[[#This Row],[CODIGO]]),OFFSET(INDIRECT("v_buffer_hist_hoy!$A$1"),1,MATCH("buh_codigo",INDIRECT("v_buffer_hist_hoy!$1:$1"),0)-1,100000,1),0)),"")</f>
        <v>0</v>
      </c>
      <c r="O51" s="5" t="str">
        <f ca="1">IFERROR(INDEX(OFFSET(INDIRECT("v_buffer_hist_hoy!$A$1"),1,MATCH("buh_estatus",INDIRECT("v_buffer_hist_hoy!$1:$1"),0)-1,100000,1),MATCH(CLEAN(TABLATRANSFERENCIA[[#This Row],[CODIGO]]),OFFSET(INDIRECT("v_buffer_hist_hoy!$A$1"),1,MATCH("buh_codigo",INDIRECT("v_buffer_hist_hoy!$1:$1"),0)-1,100000,1),0)),"")</f>
        <v>0</v>
      </c>
      <c r="P51" s="5">
        <f ca="1">IFERROR(INDEX(OFFSET(INDIRECT("v_buffer_hist_hoy!$A$1"),1,MATCH("buh_ctv",INDIRECT("v_buffer_hist_hoy!$1:$1"),0)-1,100000,1),MATCH(CLEAN(TABLATRANSFERENCIA[[#This Row],[CODIGO]]),OFFSET(INDIRECT("v_buffer_hist_hoy!$A$1"),1,MATCH("buh_codigo",INDIRECT("v_buffer_hist_hoy!$1:$1"),0)-1,100000,1),0)),"")</f>
        <v>1.31</v>
      </c>
      <c r="Q51" s="5">
        <f ca="1">IFERROR(INDEX(OFFSET(INDIRECT("v_buffer_hist_hoy!$A$1"),1,MATCH("buh_pv",INDIRECT("v_buffer_hist_hoy!$1:$1"),0)-1,100000,1),MATCH(CLEAN(TABLATRANSFERENCIA[[#This Row],[CODIGO]]),OFFSET(INDIRECT("v_buffer_hist_hoy!$A$1"),1,MATCH("buh_codigo",INDIRECT("v_buffer_hist_hoy!$1:$1"),0)-1,100000,1),0)),"")</f>
        <v>4.26</v>
      </c>
      <c r="R51" s="46">
        <f ca="1">IFERROR(INDEX(OFFSET(INDIRECT("v_buffer_hist_hoy!$A$1"),1,MATCH("buh_roi_pasado",INDIRECT("v_buffer_hist_hoy!$1:$1"),0)-1,100000,1),MATCH(CLEAN(TABLATRANSFERENCIA[[#This Row],[CODIGO]]),OFFSET(INDIRECT("v_buffer_hist_hoy!$A$1"),1,MATCH("buh_codigo",INDIRECT("v_buffer_hist_hoy!$1:$1"),0)-1,100000,1),0)),"")</f>
        <v>0</v>
      </c>
      <c r="S51" s="46">
        <f ca="1">IFERROR(INDEX(OFFSET(INDIRECT("v_buffer_hist_hoy!$A$1"),1,MATCH("buh_roi_proyectado",INDIRECT("v_buffer_hist_hoy!$1:$1"),0)-1,100000,1),MATCH(CLEAN(TABLATRANSFERENCIA[[#This Row],[CODIGO]]),OFFSET(INDIRECT("v_buffer_hist_hoy!$A$1"),1,MATCH("buh_codigo",INDIRECT("v_buffer_hist_hoy!$1:$1"),0)-1,100000,1),0)),"")</f>
        <v>9.83</v>
      </c>
      <c r="T51" s="46">
        <f ca="1">IFERROR(INDEX(OFFSET(INDIRECT("v_buffer_hist_hoy!$A$1"),1,MATCH("buh_velocity",INDIRECT("v_buffer_hist_hoy!$1:$1"),0)-1,100000,1),MATCH(CLEAN(TABLATRANSFERENCIA[[#This Row],[CODIGO]]),OFFSET(INDIRECT("v_buffer_hist_hoy!$A$1"),1,MATCH("buh_codigo",INDIRECT("v_buffer_hist_hoy!$1:$1"),0)-1,100000,1),0)),"")</f>
        <v>0</v>
      </c>
      <c r="U51" s="46">
        <f ca="1">IFERROR(INDEX(OFFSET(INDIRECT("v_buffer_hist_hoy!$A$1"),1,MATCH("buh_nivel_servicio",INDIRECT("v_buffer_hist_hoy!$1:$1"),0)-1,100000,1),MATCH(CLEAN(TABLATRANSFERENCIA[[#This Row],[CODIGO]]),OFFSET(INDIRECT("v_buffer_hist_hoy!$A$1"),1,MATCH("buh_codigo",INDIRECT("v_buffer_hist_hoy!$1:$1"),0)-1,100000,1),0)),"")</f>
        <v>1</v>
      </c>
      <c r="V51" s="49" t="str">
        <f ca="1">IFERROR(INDEX(OFFSET(INDIRECT("v_buffer_hist_hoy!$A$1"),1,MATCH("pro_nombre",INDIRECT("v_buffer_hist_hoy!$1:$1"),0)-1,100000,1),MATCH(CLEAN(TABLATRANSFERENCIA[[#This Row],[CODIGO]]),OFFSET(INDIRECT("v_buffer_hist_hoy!$A$1"),1,MATCH("buh_codigo",INDIRECT("v_buffer_hist_hoy!$1:$1"),0)-1,100000,1),0)),"")</f>
        <v>Echo</v>
      </c>
      <c r="W51" s="49" t="str">
        <f ca="1">IFERROR(INDEX(OFFSET(INDIRECT("v_buffer_hist_hoy!$A$1"),1,MATCH("pre_nombre",INDIRECT("v_buffer_hist_hoy!$1:$1"),0)-1,100000,1),MATCH(CLEAN(TABLATRANSFERENCIA[[#This Row],[CODIGO]]),OFFSET(INDIRECT("v_buffer_hist_hoy!$A$1"),1,MATCH("buh_codigo",INDIRECT("v_buffer_hist_hoy!$1:$1"),0)-1,100000,1),0)),"")</f>
        <v>USA</v>
      </c>
      <c r="X51" s="51">
        <f ca="1">IFERROR(INDEX(OFFSET(INDIRECT("v_buffer_hist_hoy!$A$1"),1,MATCH("buh_tiempo_suministro",INDIRECT("v_buffer_hist_hoy!$1:$1"),0)-1,100000,1),MATCH(CLEAN(TABLATRANSFERENCIA[[#This Row],[CODIGO]]),OFFSET(INDIRECT("v_buffer_hist_hoy!$A$1"),1,MATCH("buh_codigo",INDIRECT("v_buffer_hist_hoy!$1:$1"),0)-1,100000,1),0)),"")</f>
        <v>8</v>
      </c>
      <c r="Y51" s="51">
        <f ca="1">IFERROR(INDEX(OFFSET(INDIRECT("v_buffer_hist_hoy!$A$1"),1,MATCH("buh_frecuencia_reposicion",INDIRECT("v_buffer_hist_hoy!$1:$1"),0)-1,100000,1),MATCH(CLEAN(TABLATRANSFERENCIA[[#This Row],[CODIGO]]),OFFSET(INDIRECT("v_buffer_hist_hoy!$A$1"),1,MATCH("buh_codigo",INDIRECT("v_buffer_hist_hoy!$1:$1"),0)-1,100000,1),0)),"")</f>
        <v>3</v>
      </c>
      <c r="Z51" s="6">
        <f ca="1">IFERROR(INDEX(OFFSET(INDIRECT("v_buffer_hist_hoy!$A$1"),1,MATCH("buh_buffer_actual",INDIRECT("v_buffer_hist_hoy!$1:$1"),0)-1,100000,1),MATCH(CLEAN(TABLATRANSFERENCIA[[#This Row],[CODIGO]]),OFFSET(INDIRECT("v_buffer_hist_hoy!$A$1"),1,MATCH("buh_codigo",INDIRECT("v_buffer_hist_hoy!$1:$1"),0)-1,100000,1),0)),"")</f>
        <v>60</v>
      </c>
      <c r="AA51" s="6">
        <f ca="1">IFERROR(INDEX(OFFSET(INDIRECT("v_buffer_hist_hoy!$A$1"),1,MATCH("buh_inventario_proveedor",INDIRECT("v_buffer_hist_hoy!$1:$1"),0)-1,100000,1),MATCH(CLEAN(TABLATRANSFERENCIA[[#This Row],[CODIGO]]),OFFSET(INDIRECT("v_buffer_hist_hoy!$A$1"),1,MATCH("buh_codigo",INDIRECT("v_buffer_hist_hoy!$1:$1"),0)-1,100000,1),0)),"")</f>
        <v>1000000000</v>
      </c>
      <c r="AB51" s="6">
        <f ca="1">IFERROR(INDEX(OFFSET(INDIRECT("v_buffer_hist_hoy!$A$1"),1,MATCH("buh_inventario_fisico",INDIRECT("v_buffer_hist_hoy!$1:$1"),0)-1,100000,1),MATCH(CLEAN(TABLATRANSFERENCIA[[#This Row],[CODIGO]]),OFFSET(INDIRECT("v_buffer_hist_hoy!$A$1"),1,MATCH("buh_codigo",INDIRECT("v_buffer_hist_hoy!$1:$1"),0)-1,100000,1),0)),"")</f>
        <v>17</v>
      </c>
      <c r="AC51" s="4">
        <f ca="1">IFERROR(INDEX(OFFSET(INDIRECT("v_buffer_hist_hoy!$A$1"),1,MATCH("buh_estado_inventario_fisico",INDIRECT("v_buffer_hist_hoy!$1:$1"),0)-1,100000,1),MATCH(CLEAN(TABLATRANSFERENCIA[[#This Row],[CODIGO]]),OFFSET(INDIRECT("v_buffer_hist_hoy!$A$1"),1,MATCH("buh_codigo",INDIRECT("v_buffer_hist_hoy!$1:$1"),0)-1,100000,1),0)),"")</f>
        <v>0.72</v>
      </c>
      <c r="AD51" s="6" t="str">
        <f ca="1">IFERROR(INDEX(OFFSET(INDIRECT("v_buffer_hist_hoy!$A$1"),1,MATCH("buh_color_inventario_fisico",INDIRECT("v_buffer_hist_hoy!$1:$1"),0)-1,100000,1),MATCH(CLEAN(TABLATRANSFERENCIA[[#This Row],[CODIGO]]),OFFSET(INDIRECT("v_buffer_hist_hoy!$A$1"),1,MATCH("buh_codigo",INDIRECT("v_buffer_hist_hoy!$1:$1"),0)-1,100000,1),0)),"")</f>
        <v>R</v>
      </c>
      <c r="AE51" s="6">
        <f ca="1">IFERROR(INDEX(OFFSET(INDIRECT("v_buffer_hist_hoy!$A$1"),1,MATCH("buh_transito",INDIRECT("v_buffer_hist_hoy!$1:$1"),0)-1,100000,1),MATCH(CLEAN(TABLATRANSFERENCIA[[#This Row],[CODIGO]]),OFFSET(INDIRECT("v_buffer_hist_hoy!$A$1"),1,MATCH("buh_codigo",INDIRECT("v_buffer_hist_hoy!$1:$1"),0)-1,100000,1),0)),"")</f>
        <v>0</v>
      </c>
      <c r="AF51" s="6">
        <f ca="1">IFERROR(INDEX(OFFSET(INDIRECT("v_buffer_hist_hoy!$A$1"),1,MATCH("buh_negociacion",INDIRECT("v_buffer_hist_hoy!$1:$1"),0)-1,100000,1),MATCH(CLEAN(TABLATRANSFERENCIA[[#This Row],[CODIGO]]),OFFSET(INDIRECT("v_buffer_hist_hoy!$A$1"),1,MATCH("buh_codigo",INDIRECT("v_buffer_hist_hoy!$1:$1"),0)-1,100000,1),0)),"")</f>
        <v>0</v>
      </c>
      <c r="AG51" s="6">
        <f ca="1">IFERROR(INDEX(OFFSET(INDIRECT("v_buffer_hist_hoy!$A$1"),1,MATCH("buh_produccion",INDIRECT("v_buffer_hist_hoy!$1:$1"),0)-1,100000,1),MATCH(CLEAN(TABLATRANSFERENCIA[[#This Row],[CODIGO]]),OFFSET(INDIRECT("v_buffer_hist_hoy!$A$1"),1,MATCH("buh_codigo",INDIRECT("v_buffer_hist_hoy!$1:$1"),0)-1,100000,1),0)),"")</f>
        <v>0</v>
      </c>
      <c r="AH51" s="6">
        <f ca="1">IFERROR(INDEX(OFFSET(INDIRECT("v_buffer_hist_hoy!$A$1"),1,MATCH("buh_embarcado",INDIRECT("v_buffer_hist_hoy!$1:$1"),0)-1,100000,1),MATCH(CLEAN(TABLATRANSFERENCIA[[#This Row],[CODIGO]]),OFFSET(INDIRECT("v_buffer_hist_hoy!$A$1"),1,MATCH("buh_codigo",INDIRECT("v_buffer_hist_hoy!$1:$1"),0)-1,100000,1),0)),"")</f>
        <v>0</v>
      </c>
      <c r="AI51" s="6">
        <f ca="1">IFERROR(INDEX(OFFSET(INDIRECT("v_buffer_hist_hoy!$A$1"),1,MATCH("buh_comprometido",INDIRECT("v_buffer_hist_hoy!$1:$1"),0)-1,100000,1),MATCH(CLEAN(TABLATRANSFERENCIA[[#This Row],[CODIGO]]),OFFSET(INDIRECT("v_buffer_hist_hoy!$A$1"),1,MATCH("buh_codigo",INDIRECT("v_buffer_hist_hoy!$1:$1"),0)-1,100000,1),0)),"")</f>
        <v>0</v>
      </c>
      <c r="AJ51" s="6">
        <f ca="1">IFERROR(INDEX(OFFSET(INDIRECT("v_buffer_hist_hoy!$A$1"),1,MATCH("buh_backorder",INDIRECT("v_buffer_hist_hoy!$1:$1"),0)-1,100000,1),MATCH(CLEAN(TABLATRANSFERENCIA[[#This Row],[CODIGO]]),OFFSET(INDIRECT("v_buffer_hist_hoy!$A$1"),1,MATCH("buh_codigo",INDIRECT("v_buffer_hist_hoy!$1:$1"),0)-1,100000,1),0)),"")</f>
        <v>25</v>
      </c>
      <c r="AK51" s="6">
        <f ca="1">IFERROR(INDEX(OFFSET(INDIRECT("v_buffer_hist_hoy!$A$1"),1,MATCH("buh_inventario_proyectado",INDIRECT("v_buffer_hist_hoy!$1:$1"),0)-1,100000,1),MATCH(CLEAN(TABLATRANSFERENCIA[[#This Row],[CODIGO]]),OFFSET(INDIRECT("v_buffer_hist_hoy!$A$1"),1,MATCH("buh_codigo",INDIRECT("v_buffer_hist_hoy!$1:$1"),0)-1,100000,1),0)),"")</f>
        <v>42</v>
      </c>
      <c r="AL51" s="4">
        <f ca="1">IFERROR(INDEX(OFFSET(INDIRECT("v_buffer_hist_hoy!$A$1"),1,MATCH("buh_estado_inventario_proyectado",INDIRECT("v_buffer_hist_hoy!$1:$1"),0)-1,100000,1),MATCH(CLEAN(TABLATRANSFERENCIA[[#This Row],[CODIGO]]),OFFSET(INDIRECT("v_buffer_hist_hoy!$A$1"),1,MATCH("buh_codigo",INDIRECT("v_buffer_hist_hoy!$1:$1"),0)-1,100000,1),0)),"")</f>
        <v>0.3</v>
      </c>
      <c r="AM51" s="6" t="str">
        <f ca="1">IFERROR(INDEX(OFFSET(INDIRECT("v_buffer_hist_hoy!$A$1"),1,MATCH("buh_color_inventario_proyectado",INDIRECT("v_buffer_hist_hoy!$1:$1"),0)-1,100000,1),MATCH(CLEAN(TABLATRANSFERENCIA[[#This Row],[CODIGO]]),OFFSET(INDIRECT("v_buffer_hist_hoy!$A$1"),1,MATCH("buh_codigo",INDIRECT("v_buffer_hist_hoy!$1:$1"),0)-1,100000,1),0)),"")</f>
        <v>V</v>
      </c>
      <c r="AN51" s="6">
        <f ca="1">IFERROR(INDEX(OFFSET(INDIRECT("v_buffer_hist_hoy!$A$1"),1,MATCH("buh_pedido_minimo",INDIRECT("v_buffer_hist_hoy!$1:$1"),0)-1,100000,1),MATCH(CLEAN(TABLATRANSFERENCIA[[#This Row],[CODIGO]]),OFFSET(INDIRECT("v_buffer_hist_hoy!$A$1"),1,MATCH("buh_codigo",INDIRECT("v_buffer_hist_hoy!$1:$1"),0)-1,100000,1),0)),"")</f>
        <v>0</v>
      </c>
      <c r="AO51" s="6">
        <f ca="1">IFERROR(INDEX(OFFSET(INDIRECT("v_buffer_hist_hoy!$A$1"),1,MATCH("buh_pedido_minimo_grupo",INDIRECT("v_buffer_hist_hoy!$1:$1"),0)-1,100000,1),MATCH(CLEAN(TABLATRANSFERENCIA[[#This Row],[CODIGO]]),OFFSET(INDIRECT("v_buffer_hist_hoy!$A$1"),1,MATCH("buh_codigo",INDIRECT("v_buffer_hist_hoy!$1:$1"),0)-1,100000,1),0)),"")</f>
        <v>0</v>
      </c>
      <c r="AP51" s="6">
        <f ca="1">IFERROR(INDEX(OFFSET(INDIRECT("v_buffer_hist_hoy!$A$1"),1,MATCH("buh_unidad_empaque",INDIRECT("v_buffer_hist_hoy!$1:$1"),0)-1,100000,1),MATCH(CLEAN(TABLATRANSFERENCIA[[#This Row],[CODIGO]]),OFFSET(INDIRECT("v_buffer_hist_hoy!$A$1"),1,MATCH("buh_codigo",INDIRECT("v_buffer_hist_hoy!$1:$1"),0)-1,100000,1),0)),"")</f>
        <v>5</v>
      </c>
      <c r="AQ51" s="6">
        <f ca="1">IFERROR(INDEX(OFFSET(INDIRECT("v_buffer_hist_hoy!$A$1"),1,MATCH("buh_pedido_promedio",INDIRECT("v_buffer_hist_hoy!$1:$1"),0)-1,100000,1),MATCH(CLEAN(TABLATRANSFERENCIA[[#This Row],[CODIGO]]),OFFSET(INDIRECT("v_buffer_hist_hoy!$A$1"),1,MATCH("buh_codigo",INDIRECT("v_buffer_hist_hoy!$1:$1"),0)-1,100000,1),0)),"")</f>
        <v>16</v>
      </c>
      <c r="AR51" s="6">
        <f ca="1">IFERROR(INDEX(OFFSET(INDIRECT("v_buffer_hist_hoy!$A$1"),1,MATCH("buh_cobertura_buffer",INDIRECT("v_buffer_hist_hoy!$1:$1"),0)-1,100000,1),MATCH(CLEAN(TABLATRANSFERENCIA[[#This Row],[CODIGO]]),OFFSET(INDIRECT("v_buffer_hist_hoy!$A$1"),1,MATCH("buh_codigo",INDIRECT("v_buffer_hist_hoy!$1:$1"),0)-1,100000,1),0)),"")</f>
        <v>0</v>
      </c>
      <c r="AS51" s="6">
        <f ca="1">IFERROR(INDEX(OFFSET(INDIRECT("v_buffer_hist_hoy!$A$1"),1,MATCH("buh_cobertura_inventario_proyectado",INDIRECT("v_buffer_hist_hoy!$1:$1"),0)-1,100000,1),MATCH(CLEAN(TABLATRANSFERENCIA[[#This Row],[CODIGO]]),OFFSET(INDIRECT("v_buffer_hist_hoy!$A$1"),1,MATCH("buh_codigo",INDIRECT("v_buffer_hist_hoy!$1:$1"),0)-1,100000,1),0)),"")</f>
        <v>0</v>
      </c>
      <c r="AT51" s="6">
        <f ca="1">IFERROR(INDEX(OFFSET(INDIRECT("v_buffer_hist_hoy!$A$1"),1,MATCH("buh_cobertura_pedido_minimo",INDIRECT("v_buffer_hist_hoy!$1:$1"),0)-1,100000,1),MATCH(CLEAN(TABLATRANSFERENCIA[[#This Row],[CODIGO]]),OFFSET(INDIRECT("v_buffer_hist_hoy!$A$1"),1,MATCH("buh_codigo",INDIRECT("v_buffer_hist_hoy!$1:$1"),0)-1,100000,1),0)),"")</f>
        <v>0</v>
      </c>
      <c r="AU51" s="6">
        <f ca="1">IFERROR(INDEX(OFFSET(INDIRECT("v_buffer_hist_hoy!$A$1"),1,MATCH("buh_dias_desabastecimiento",INDIRECT("v_buffer_hist_hoy!$1:$1"),0)-1,100000,1),MATCH(CLEAN(TABLATRANSFERENCIA[[#This Row],[CODIGO]]),OFFSET(INDIRECT("v_buffer_hist_hoy!$A$1"),1,MATCH("buh_codigo",INDIRECT("v_buffer_hist_hoy!$1:$1"),0)-1,100000,1),0)),"")</f>
        <v>0</v>
      </c>
      <c r="AV51" s="6">
        <f t="array" ref="AV51">IFERROR(INDEX(Datos_Consumo[CANTIDAD],MATCH(TABLATRANSFERENCIA[[#This Row],[CODIGO]]&amp;TABLATRANSFERENCIA[[#Headers],[Columna1]],Datos_Consumo[CODIGO]&amp;Datos_Consumo[FECHA_FORMATO],0)),0)</f>
        <v>0</v>
      </c>
      <c r="AW51" s="6">
        <f t="array" ref="AW51">IFERROR(INDEX(Datos_Consumo[CANTIDAD],MATCH(TABLATRANSFERENCIA[[#This Row],[CODIGO]]&amp;TABLATRANSFERENCIA[[#Headers],[Columna2]],Datos_Consumo[CODIGO]&amp;Datos_Consumo[FECHA_FORMATO],0)),0)</f>
        <v>0</v>
      </c>
      <c r="AX51" s="6">
        <f t="array" ref="AX51">IFERROR(INDEX(Datos_Consumo[CANTIDAD],MATCH(TABLATRANSFERENCIA[[#This Row],[CODIGO]]&amp;TABLATRANSFERENCIA[[#Headers],[Columna3]],Datos_Consumo[CODIGO]&amp;Datos_Consumo[FECHA_FORMATO],0)),0)</f>
        <v>0</v>
      </c>
      <c r="AY51" s="6">
        <f t="array" ref="AY51">IFERROR(INDEX(Datos_Consumo[CANTIDAD],MATCH(TABLATRANSFERENCIA[[#This Row],[CODIGO]]&amp;TABLATRANSFERENCIA[[#Headers],[Columna4]],Datos_Consumo[CODIGO]&amp;Datos_Consumo[FECHA_FORMATO],0)),0)</f>
        <v>0</v>
      </c>
      <c r="AZ51" s="6">
        <f t="array" ref="AZ51">IFERROR(INDEX(Datos_Consumo[CANTIDAD],MATCH(TABLATRANSFERENCIA[[#This Row],[CODIGO]]&amp;TABLATRANSFERENCIA[[#Headers],[Columna5]],Datos_Consumo[CODIGO]&amp;Datos_Consumo[FECHA_FORMATO],0)),0)</f>
        <v>0</v>
      </c>
      <c r="BA51" s="6">
        <f t="array" ref="BA51">IFERROR(INDEX(Datos_Consumo[CANTIDAD],MATCH(TABLATRANSFERENCIA[[#This Row],[CODIGO]]&amp;TABLATRANSFERENCIA[[#Headers],[Columna6]],Datos_Consumo[CODIGO]&amp;Datos_Consumo[FECHA_FORMATO],0)),0)</f>
        <v>0</v>
      </c>
      <c r="BB51" s="56">
        <f ca="1">IFERROR(INDEX(OFFSET(INDIRECT("v_buffer_hist_hoy!$A$1"),1,MATCH("buh_ultima_transferencia_ini",INDIRECT("v_buffer_hist_hoy!$1:$1"),0)-1,100000,1),MATCH(CLEAN(TABLATRANSFERENCIA[[#This Row],[CODIGO]]),OFFSET(INDIRECT("v_buffer_hist_hoy!$A$1"),1,MATCH("buh_codigo",INDIRECT("v_buffer_hist_hoy!$1:$1"),0)-1,100000,1),0)),"")</f>
        <v>0</v>
      </c>
      <c r="BC51" s="56">
        <f ca="1">IFERROR(INDEX(OFFSET(INDIRECT("v_buffer_hist_hoy!$A$1"),1,MATCH("buh_ultima_transferencia_fin",INDIRECT("v_buffer_hist_hoy!$1:$1"),0)-1,100000,1),MATCH(CLEAN(TABLATRANSFERENCIA[[#This Row],[CODIGO]]),OFFSET(INDIRECT("v_buffer_hist_hoy!$A$1"),1,MATCH("buh_codigo",INDIRECT("v_buffer_hist_hoy!$1:$1"),0)-1,100000,1),0)),"")</f>
        <v>0</v>
      </c>
      <c r="BD51" s="50" t="s">
        <v>7744</v>
      </c>
      <c r="BE51" s="55"/>
      <c r="BF51" s="51"/>
      <c r="BG51" s="51" t="str">
        <f>IF(RIGHT(TABLATRANSFERENCIA[[#Headers],[Emb1]],1)*1&lt;=TABLATRANSFERENCIA[[#This Row],[EMBARQUES]],IF(ISBLANK(TABLATRANSFERENCIA[[#This Row],[EMBARQUES]]),TABLATRANSFERENCIA[[#This Row],[REQUERIM]],ROUND(TABLATRANSFERENCIA[[#This Row],[REQUERIM]]/TABLATRANSFERENCIA[[#This Row],[EMBARQUES]],0)),TABLATRANSFERENCIA[[#This Row],[REQUERIM]])</f>
        <v>25</v>
      </c>
      <c r="BH5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1" s="51"/>
      <c r="BM51" s="46">
        <f ca="1">IFERROR(TABLATRANSFERENCIA[[#This Row],[REQUERIM]]/TABLATRANSFERENCIA[[#This Row],[PEDIDO PROMEDIO]],0)</f>
        <v>1.5625</v>
      </c>
      <c r="BN51" s="51"/>
      <c r="BO51" s="59"/>
      <c r="BP51" s="3" t="str">
        <f>IF(TABLATRANSFERENCIA[[#This Row],[RECIBIDO]]&lt;&gt;"",0,IF(TABLATRANSFERENCIA[[#This Row],[DESPACHO]]&lt;&gt;"",TABLATRANSFERENCIA[[#This Row],[DESPACHO]],TABLATRANSFERENCIA[[#This Row],[REQUERIM]]))</f>
        <v>25</v>
      </c>
      <c r="BQ51" s="50"/>
      <c r="BR51" s="50"/>
      <c r="BS51" s="50" t="str">
        <f t="shared" si="0"/>
        <v>N</v>
      </c>
      <c r="BT51" s="51">
        <f t="array" aca="1" ref="BT51" ca="1">IF(SUM(--(TABLATRANSFERENCIA[[#This Row],[CODIGO GENERICO]]=TABLATRANSFERENCIA[CODIGO GENERICO])*TABLATRANSFERENCIA[REQUERIM])&lt;TABLATRANSFERENCIA[[#This Row],[PEDIDO MIN GRUPO]],1,0)</f>
        <v>0</v>
      </c>
      <c r="BU5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1" s="51">
        <f ca="1">IFERROR(INDEX(OFFSET(INDIRECT("v_buffer_hist_hoy!$A$1"),1,MATCH("buh_zona_amarilla",INDIRECT("v_buffer_hist_hoy!$1:$1"),0)-1,100000,1),MATCH(CLEAN(TABLATRANSFERENCIA[[#This Row],[CODIGO]]),OFFSET(INDIRECT("v_buffer_hist_hoy!$A$1"),1,MATCH("buh_codigo",INDIRECT("v_buffer_hist_hoy!$1:$1"),0)-1,100000,1),0)),"")</f>
        <v>40</v>
      </c>
      <c r="BW51" s="51">
        <f ca="1">IFERROR(INDEX(OFFSET(INDIRECT("v_buffer_hist_hoy!$A$1"),1,MATCH("buh_zona_roja",INDIRECT("v_buffer_hist_hoy!$1:$1"),0)-1,100000,1),MATCH(CLEAN(TABLATRANSFERENCIA[[#This Row],[CODIGO]]),OFFSET(INDIRECT("v_buffer_hist_hoy!$A$1"),1,MATCH("buh_codigo",INDIRECT("v_buffer_hist_hoy!$1:$1"),0)-1,100000,1),0)),"")</f>
        <v>20</v>
      </c>
    </row>
    <row r="52" spans="1:75" hidden="1" x14ac:dyDescent="0.25">
      <c r="A52" s="54" t="s">
        <v>1686</v>
      </c>
      <c r="B52" s="3" t="str">
        <f ca="1">IFERROR(INDEX(OFFSET(INDIRECT("v_buffer_hist_hoy!$A$1"),1,MATCH("pro_descripcion",INDIRECT("v_buffer_hist_hoy!$1:$1"),0)-1,100000,1),MATCH(CLEAN(TABLATRANSFERENCIA[[#This Row],[CODIGO]]),OFFSET(INDIRECT("v_buffer_hist_hoy!$A$1"),1,MATCH("buh_codigo",INDIRECT("v_buffer_hist_hoy!$1:$1"),0)-1,100000,1),0)),"")</f>
        <v>RODAMIENTO 6202 C3</v>
      </c>
      <c r="C52" s="3" t="str">
        <f ca="1">IFERROR(INDEX(OFFSET(INDIRECT("v_buffer_hist_hoy!$A$1"),1,MATCH("buh_codigo_generico",INDIRECT("v_buffer_hist_hoy!$1:$1"),0)-1,100000,1),MATCH(CLEAN(TABLATRANSFERENCIA[[#This Row],[CODIGO]]),OFFSET(INDIRECT("v_buffer_hist_hoy!$A$1"),1,MATCH("buh_codigo",INDIRECT("v_buffer_hist_hoy!$1:$1"),0)-1,100000,1),0)),"")</f>
        <v>0</v>
      </c>
      <c r="D52" s="3" t="str">
        <f ca="1">IFERROR(INDEX(OFFSET(INDIRECT("v_buffer_hist_hoy!$A$1"),1,MATCH("buh_codigo_vinculado",INDIRECT("v_buffer_hist_hoy!$1:$1"),0)-1,100000,1),MATCH(CLEAN(TABLATRANSFERENCIA[[#This Row],[CODIGO]]),OFFSET(INDIRECT("v_buffer_hist_hoy!$A$1"),1,MATCH("buh_codigo",INDIRECT("v_buffer_hist_hoy!$1:$1"),0)-1,100000,1),0)),"")</f>
        <v>EC-90081006202</v>
      </c>
      <c r="E52" s="3" t="str">
        <f ca="1">IFERROR(INDEX(OFFSET(INDIRECT("v_buffer_hist_hoy!$A$1"),1,MATCH("pro_linea",INDIRECT("v_buffer_hist_hoy!$1:$1"),0)-1,100000,1),MATCH(CLEAN(TABLATRANSFERENCIA[[#This Row],[CODIGO]]),OFFSET(INDIRECT("v_buffer_hist_hoy!$A$1"),1,MATCH("buh_codigo",INDIRECT("v_buffer_hist_hoy!$1:$1"),0)-1,100000,1),0)),"")</f>
        <v>AGROFORESTAL</v>
      </c>
      <c r="F52" s="3">
        <f ca="1">IFERROR(INDEX(OFFSET(INDIRECT("v_buffer_hist_hoy!$A$1"),1,MATCH("pro_sublinea",INDIRECT("v_buffer_hist_hoy!$1:$1"),0)-1,100000,1),MATCH(CLEAN(TABLATRANSFERENCIA[[#This Row],[CODIGO]]),OFFSET(INDIRECT("v_buffer_hist_hoy!$A$1"),1,MATCH("buh_codigo",INDIRECT("v_buffer_hist_hoy!$1:$1"),0)-1,100000,1),0)),"")</f>
        <v>0</v>
      </c>
      <c r="G52" s="3" t="str">
        <f ca="1">IFERROR(INDEX(OFFSET(INDIRECT("v_buffer_hist_hoy!$A$1"),1,MATCH("pro_grupo",INDIRECT("v_buffer_hist_hoy!$1:$1"),0)-1,100000,1),MATCH(CLEAN(TABLATRANSFERENCIA[[#This Row],[CODIGO]]),OFFSET(INDIRECT("v_buffer_hist_hoy!$A$1"),1,MATCH("buh_codigo",INDIRECT("v_buffer_hist_hoy!$1:$1"),0)-1,100000,1),0)),"")</f>
        <v>REPUESTOS DESMALEZADORAS</v>
      </c>
      <c r="H52" s="3">
        <f ca="1">IFERROR(INDEX(OFFSET(INDIRECT("v_buffer_hist_hoy!$A$1"),1,MATCH("pro_familia",INDIRECT("v_buffer_hist_hoy!$1:$1"),0)-1,100000,1),MATCH(CLEAN(TABLATRANSFERENCIA[[#This Row],[CODIGO]]),OFFSET(INDIRECT("v_buffer_hist_hoy!$A$1"),1,MATCH("buh_codigo",INDIRECT("v_buffer_hist_hoy!$1:$1"),0)-1,100000,1),0)),"")</f>
        <v>0</v>
      </c>
      <c r="I52" s="3">
        <f ca="1">IFERROR(INDEX(OFFSET(INDIRECT("v_buffer_hist_hoy!$A$1"),1,MATCH("pro_subfamilia",INDIRECT("v_buffer_hist_hoy!$1:$1"),0)-1,100000,1),MATCH(CLEAN(TABLATRANSFERENCIA[[#This Row],[CODIGO]]),OFFSET(INDIRECT("v_buffer_hist_hoy!$A$1"),1,MATCH("buh_codigo",INDIRECT("v_buffer_hist_hoy!$1:$1"),0)-1,100000,1),0)),"")</f>
        <v>0</v>
      </c>
      <c r="J5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2" s="3">
        <f ca="1">IFERROR(INDEX(OFFSET(INDIRECT("v_buffer_hist_hoy!$A$1"),1,MATCH("pro_tipo",INDIRECT("v_buffer_hist_hoy!$1:$1"),0)-1,100000,1),MATCH(CLEAN(TABLATRANSFERENCIA[[#This Row],[CODIGO]]),OFFSET(INDIRECT("v_buffer_hist_hoy!$A$1"),1,MATCH("buh_codigo",INDIRECT("v_buffer_hist_hoy!$1:$1"),0)-1,100000,1),0)),"")</f>
        <v>0</v>
      </c>
      <c r="L52" s="3" t="str">
        <f ca="1">IFERROR(INDEX(OFFSET(INDIRECT("v_buffer_hist_hoy!$A$1"),1,MATCH("pro_marca",INDIRECT("v_buffer_hist_hoy!$1:$1"),0)-1,100000,1),MATCH(CLEAN(TABLATRANSFERENCIA[[#This Row],[CODIGO]]),OFFSET(INDIRECT("v_buffer_hist_hoy!$A$1"),1,MATCH("buh_codigo",INDIRECT("v_buffer_hist_hoy!$1:$1"),0)-1,100000,1),0)),"")</f>
        <v>ECHO</v>
      </c>
      <c r="M52" s="3">
        <f ca="1">IFERROR(INDEX(OFFSET(INDIRECT("v_buffer_hist_hoy!$A$1"),1,MATCH("pro_modelo",INDIRECT("v_buffer_hist_hoy!$1:$1"),0)-1,100000,1),MATCH(CLEAN(TABLATRANSFERENCIA[[#This Row],[CODIGO]]),OFFSET(INDIRECT("v_buffer_hist_hoy!$A$1"),1,MATCH("buh_codigo",INDIRECT("v_buffer_hist_hoy!$1:$1"),0)-1,100000,1),0)),"")</f>
        <v>0</v>
      </c>
      <c r="N52" s="3">
        <f ca="1">IFERROR(INDEX(OFFSET(INDIRECT("v_buffer_hist_hoy!$A$1"),1,MATCH("pro_cat_management",INDIRECT("v_buffer_hist_hoy!$1:$1"),0)-1,100000,1),MATCH(CLEAN(TABLATRANSFERENCIA[[#This Row],[CODIGO]]),OFFSET(INDIRECT("v_buffer_hist_hoy!$A$1"),1,MATCH("buh_codigo",INDIRECT("v_buffer_hist_hoy!$1:$1"),0)-1,100000,1),0)),"")</f>
        <v>0</v>
      </c>
      <c r="O52" s="5" t="str">
        <f ca="1">IFERROR(INDEX(OFFSET(INDIRECT("v_buffer_hist_hoy!$A$1"),1,MATCH("buh_estatus",INDIRECT("v_buffer_hist_hoy!$1:$1"),0)-1,100000,1),MATCH(CLEAN(TABLATRANSFERENCIA[[#This Row],[CODIGO]]),OFFSET(INDIRECT("v_buffer_hist_hoy!$A$1"),1,MATCH("buh_codigo",INDIRECT("v_buffer_hist_hoy!$1:$1"),0)-1,100000,1),0)),"")</f>
        <v>0</v>
      </c>
      <c r="P52" s="5">
        <f ca="1">IFERROR(INDEX(OFFSET(INDIRECT("v_buffer_hist_hoy!$A$1"),1,MATCH("buh_ctv",INDIRECT("v_buffer_hist_hoy!$1:$1"),0)-1,100000,1),MATCH(CLEAN(TABLATRANSFERENCIA[[#This Row],[CODIGO]]),OFFSET(INDIRECT("v_buffer_hist_hoy!$A$1"),1,MATCH("buh_codigo",INDIRECT("v_buffer_hist_hoy!$1:$1"),0)-1,100000,1),0)),"")</f>
        <v>1.34</v>
      </c>
      <c r="Q52" s="5">
        <f ca="1">IFERROR(INDEX(OFFSET(INDIRECT("v_buffer_hist_hoy!$A$1"),1,MATCH("buh_pv",INDIRECT("v_buffer_hist_hoy!$1:$1"),0)-1,100000,1),MATCH(CLEAN(TABLATRANSFERENCIA[[#This Row],[CODIGO]]),OFFSET(INDIRECT("v_buffer_hist_hoy!$A$1"),1,MATCH("buh_codigo",INDIRECT("v_buffer_hist_hoy!$1:$1"),0)-1,100000,1),0)),"")</f>
        <v>2.99</v>
      </c>
      <c r="R52" s="46">
        <f ca="1">IFERROR(INDEX(OFFSET(INDIRECT("v_buffer_hist_hoy!$A$1"),1,MATCH("buh_roi_pasado",INDIRECT("v_buffer_hist_hoy!$1:$1"),0)-1,100000,1),MATCH(CLEAN(TABLATRANSFERENCIA[[#This Row],[CODIGO]]),OFFSET(INDIRECT("v_buffer_hist_hoy!$A$1"),1,MATCH("buh_codigo",INDIRECT("v_buffer_hist_hoy!$1:$1"),0)-1,100000,1),0)),"")</f>
        <v>0</v>
      </c>
      <c r="S52" s="46">
        <f ca="1">IFERROR(INDEX(OFFSET(INDIRECT("v_buffer_hist_hoy!$A$1"),1,MATCH("buh_roi_proyectado",INDIRECT("v_buffer_hist_hoy!$1:$1"),0)-1,100000,1),MATCH(CLEAN(TABLATRANSFERENCIA[[#This Row],[CODIGO]]),OFFSET(INDIRECT("v_buffer_hist_hoy!$A$1"),1,MATCH("buh_codigo",INDIRECT("v_buffer_hist_hoy!$1:$1"),0)-1,100000,1),0)),"")</f>
        <v>5.37</v>
      </c>
      <c r="T52" s="46">
        <f ca="1">IFERROR(INDEX(OFFSET(INDIRECT("v_buffer_hist_hoy!$A$1"),1,MATCH("buh_velocity",INDIRECT("v_buffer_hist_hoy!$1:$1"),0)-1,100000,1),MATCH(CLEAN(TABLATRANSFERENCIA[[#This Row],[CODIGO]]),OFFSET(INDIRECT("v_buffer_hist_hoy!$A$1"),1,MATCH("buh_codigo",INDIRECT("v_buffer_hist_hoy!$1:$1"),0)-1,100000,1),0)),"")</f>
        <v>0</v>
      </c>
      <c r="U52" s="46">
        <f ca="1">IFERROR(INDEX(OFFSET(INDIRECT("v_buffer_hist_hoy!$A$1"),1,MATCH("buh_nivel_servicio",INDIRECT("v_buffer_hist_hoy!$1:$1"),0)-1,100000,1),MATCH(CLEAN(TABLATRANSFERENCIA[[#This Row],[CODIGO]]),OFFSET(INDIRECT("v_buffer_hist_hoy!$A$1"),1,MATCH("buh_codigo",INDIRECT("v_buffer_hist_hoy!$1:$1"),0)-1,100000,1),0)),"")</f>
        <v>1</v>
      </c>
      <c r="V52" s="49" t="str">
        <f ca="1">IFERROR(INDEX(OFFSET(INDIRECT("v_buffer_hist_hoy!$A$1"),1,MATCH("pro_nombre",INDIRECT("v_buffer_hist_hoy!$1:$1"),0)-1,100000,1),MATCH(CLEAN(TABLATRANSFERENCIA[[#This Row],[CODIGO]]),OFFSET(INDIRECT("v_buffer_hist_hoy!$A$1"),1,MATCH("buh_codigo",INDIRECT("v_buffer_hist_hoy!$1:$1"),0)-1,100000,1),0)),"")</f>
        <v>Echo</v>
      </c>
      <c r="W52" s="49" t="str">
        <f ca="1">IFERROR(INDEX(OFFSET(INDIRECT("v_buffer_hist_hoy!$A$1"),1,MATCH("pre_nombre",INDIRECT("v_buffer_hist_hoy!$1:$1"),0)-1,100000,1),MATCH(CLEAN(TABLATRANSFERENCIA[[#This Row],[CODIGO]]),OFFSET(INDIRECT("v_buffer_hist_hoy!$A$1"),1,MATCH("buh_codigo",INDIRECT("v_buffer_hist_hoy!$1:$1"),0)-1,100000,1),0)),"")</f>
        <v>USA</v>
      </c>
      <c r="X52" s="51">
        <f ca="1">IFERROR(INDEX(OFFSET(INDIRECT("v_buffer_hist_hoy!$A$1"),1,MATCH("buh_tiempo_suministro",INDIRECT("v_buffer_hist_hoy!$1:$1"),0)-1,100000,1),MATCH(CLEAN(TABLATRANSFERENCIA[[#This Row],[CODIGO]]),OFFSET(INDIRECT("v_buffer_hist_hoy!$A$1"),1,MATCH("buh_codigo",INDIRECT("v_buffer_hist_hoy!$1:$1"),0)-1,100000,1),0)),"")</f>
        <v>8</v>
      </c>
      <c r="Y52" s="51">
        <f ca="1">IFERROR(INDEX(OFFSET(INDIRECT("v_buffer_hist_hoy!$A$1"),1,MATCH("buh_frecuencia_reposicion",INDIRECT("v_buffer_hist_hoy!$1:$1"),0)-1,100000,1),MATCH(CLEAN(TABLATRANSFERENCIA[[#This Row],[CODIGO]]),OFFSET(INDIRECT("v_buffer_hist_hoy!$A$1"),1,MATCH("buh_codigo",INDIRECT("v_buffer_hist_hoy!$1:$1"),0)-1,100000,1),0)),"")</f>
        <v>3</v>
      </c>
      <c r="Z52" s="6">
        <f ca="1">IFERROR(INDEX(OFFSET(INDIRECT("v_buffer_hist_hoy!$A$1"),1,MATCH("buh_buffer_actual",INDIRECT("v_buffer_hist_hoy!$1:$1"),0)-1,100000,1),MATCH(CLEAN(TABLATRANSFERENCIA[[#This Row],[CODIGO]]),OFFSET(INDIRECT("v_buffer_hist_hoy!$A$1"),1,MATCH("buh_codigo",INDIRECT("v_buffer_hist_hoy!$1:$1"),0)-1,100000,1),0)),"")</f>
        <v>107</v>
      </c>
      <c r="AA52" s="6">
        <f ca="1">IFERROR(INDEX(OFFSET(INDIRECT("v_buffer_hist_hoy!$A$1"),1,MATCH("buh_inventario_proveedor",INDIRECT("v_buffer_hist_hoy!$1:$1"),0)-1,100000,1),MATCH(CLEAN(TABLATRANSFERENCIA[[#This Row],[CODIGO]]),OFFSET(INDIRECT("v_buffer_hist_hoy!$A$1"),1,MATCH("buh_codigo",INDIRECT("v_buffer_hist_hoy!$1:$1"),0)-1,100000,1),0)),"")</f>
        <v>1000000000</v>
      </c>
      <c r="AB52" s="6">
        <f ca="1">IFERROR(INDEX(OFFSET(INDIRECT("v_buffer_hist_hoy!$A$1"),1,MATCH("buh_inventario_fisico",INDIRECT("v_buffer_hist_hoy!$1:$1"),0)-1,100000,1),MATCH(CLEAN(TABLATRANSFERENCIA[[#This Row],[CODIGO]]),OFFSET(INDIRECT("v_buffer_hist_hoy!$A$1"),1,MATCH("buh_codigo",INDIRECT("v_buffer_hist_hoy!$1:$1"),0)-1,100000,1),0)),"")</f>
        <v>0</v>
      </c>
      <c r="AC52" s="4">
        <f ca="1">IFERROR(INDEX(OFFSET(INDIRECT("v_buffer_hist_hoy!$A$1"),1,MATCH("buh_estado_inventario_fisico",INDIRECT("v_buffer_hist_hoy!$1:$1"),0)-1,100000,1),MATCH(CLEAN(TABLATRANSFERENCIA[[#This Row],[CODIGO]]),OFFSET(INDIRECT("v_buffer_hist_hoy!$A$1"),1,MATCH("buh_codigo",INDIRECT("v_buffer_hist_hoy!$1:$1"),0)-1,100000,1),0)),"")</f>
        <v>1</v>
      </c>
      <c r="AD52" s="6" t="str">
        <f ca="1">IFERROR(INDEX(OFFSET(INDIRECT("v_buffer_hist_hoy!$A$1"),1,MATCH("buh_color_inventario_fisico",INDIRECT("v_buffer_hist_hoy!$1:$1"),0)-1,100000,1),MATCH(CLEAN(TABLATRANSFERENCIA[[#This Row],[CODIGO]]),OFFSET(INDIRECT("v_buffer_hist_hoy!$A$1"),1,MATCH("buh_codigo",INDIRECT("v_buffer_hist_hoy!$1:$1"),0)-1,100000,1),0)),"")</f>
        <v>N</v>
      </c>
      <c r="AE52" s="6">
        <f ca="1">IFERROR(INDEX(OFFSET(INDIRECT("v_buffer_hist_hoy!$A$1"),1,MATCH("buh_transito",INDIRECT("v_buffer_hist_hoy!$1:$1"),0)-1,100000,1),MATCH(CLEAN(TABLATRANSFERENCIA[[#This Row],[CODIGO]]),OFFSET(INDIRECT("v_buffer_hist_hoy!$A$1"),1,MATCH("buh_codigo",INDIRECT("v_buffer_hist_hoy!$1:$1"),0)-1,100000,1),0)),"")</f>
        <v>0</v>
      </c>
      <c r="AF52" s="6">
        <f ca="1">IFERROR(INDEX(OFFSET(INDIRECT("v_buffer_hist_hoy!$A$1"),1,MATCH("buh_negociacion",INDIRECT("v_buffer_hist_hoy!$1:$1"),0)-1,100000,1),MATCH(CLEAN(TABLATRANSFERENCIA[[#This Row],[CODIGO]]),OFFSET(INDIRECT("v_buffer_hist_hoy!$A$1"),1,MATCH("buh_codigo",INDIRECT("v_buffer_hist_hoy!$1:$1"),0)-1,100000,1),0)),"")</f>
        <v>0</v>
      </c>
      <c r="AG52" s="6">
        <f ca="1">IFERROR(INDEX(OFFSET(INDIRECT("v_buffer_hist_hoy!$A$1"),1,MATCH("buh_produccion",INDIRECT("v_buffer_hist_hoy!$1:$1"),0)-1,100000,1),MATCH(CLEAN(TABLATRANSFERENCIA[[#This Row],[CODIGO]]),OFFSET(INDIRECT("v_buffer_hist_hoy!$A$1"),1,MATCH("buh_codigo",INDIRECT("v_buffer_hist_hoy!$1:$1"),0)-1,100000,1),0)),"")</f>
        <v>0</v>
      </c>
      <c r="AH52" s="6">
        <f ca="1">IFERROR(INDEX(OFFSET(INDIRECT("v_buffer_hist_hoy!$A$1"),1,MATCH("buh_embarcado",INDIRECT("v_buffer_hist_hoy!$1:$1"),0)-1,100000,1),MATCH(CLEAN(TABLATRANSFERENCIA[[#This Row],[CODIGO]]),OFFSET(INDIRECT("v_buffer_hist_hoy!$A$1"),1,MATCH("buh_codigo",INDIRECT("v_buffer_hist_hoy!$1:$1"),0)-1,100000,1),0)),"")</f>
        <v>0</v>
      </c>
      <c r="AI52" s="6">
        <f ca="1">IFERROR(INDEX(OFFSET(INDIRECT("v_buffer_hist_hoy!$A$1"),1,MATCH("buh_comprometido",INDIRECT("v_buffer_hist_hoy!$1:$1"),0)-1,100000,1),MATCH(CLEAN(TABLATRANSFERENCIA[[#This Row],[CODIGO]]),OFFSET(INDIRECT("v_buffer_hist_hoy!$A$1"),1,MATCH("buh_codigo",INDIRECT("v_buffer_hist_hoy!$1:$1"),0)-1,100000,1),0)),"")</f>
        <v>0</v>
      </c>
      <c r="AJ52" s="6">
        <f ca="1">IFERROR(INDEX(OFFSET(INDIRECT("v_buffer_hist_hoy!$A$1"),1,MATCH("buh_backorder",INDIRECT("v_buffer_hist_hoy!$1:$1"),0)-1,100000,1),MATCH(CLEAN(TABLATRANSFERENCIA[[#This Row],[CODIGO]]),OFFSET(INDIRECT("v_buffer_hist_hoy!$A$1"),1,MATCH("buh_codigo",INDIRECT("v_buffer_hist_hoy!$1:$1"),0)-1,100000,1),0)),"")</f>
        <v>25</v>
      </c>
      <c r="AK52" s="6">
        <f ca="1">IFERROR(INDEX(OFFSET(INDIRECT("v_buffer_hist_hoy!$A$1"),1,MATCH("buh_inventario_proyectado",INDIRECT("v_buffer_hist_hoy!$1:$1"),0)-1,100000,1),MATCH(CLEAN(TABLATRANSFERENCIA[[#This Row],[CODIGO]]),OFFSET(INDIRECT("v_buffer_hist_hoy!$A$1"),1,MATCH("buh_codigo",INDIRECT("v_buffer_hist_hoy!$1:$1"),0)-1,100000,1),0)),"")</f>
        <v>25</v>
      </c>
      <c r="AL52" s="4">
        <f ca="1">IFERROR(INDEX(OFFSET(INDIRECT("v_buffer_hist_hoy!$A$1"),1,MATCH("buh_estado_inventario_proyectado",INDIRECT("v_buffer_hist_hoy!$1:$1"),0)-1,100000,1),MATCH(CLEAN(TABLATRANSFERENCIA[[#This Row],[CODIGO]]),OFFSET(INDIRECT("v_buffer_hist_hoy!$A$1"),1,MATCH("buh_codigo",INDIRECT("v_buffer_hist_hoy!$1:$1"),0)-1,100000,1),0)),"")</f>
        <v>0.77</v>
      </c>
      <c r="AM52" s="6" t="str">
        <f ca="1">IFERROR(INDEX(OFFSET(INDIRECT("v_buffer_hist_hoy!$A$1"),1,MATCH("buh_color_inventario_proyectado",INDIRECT("v_buffer_hist_hoy!$1:$1"),0)-1,100000,1),MATCH(CLEAN(TABLATRANSFERENCIA[[#This Row],[CODIGO]]),OFFSET(INDIRECT("v_buffer_hist_hoy!$A$1"),1,MATCH("buh_codigo",INDIRECT("v_buffer_hist_hoy!$1:$1"),0)-1,100000,1),0)),"")</f>
        <v>R</v>
      </c>
      <c r="AN52" s="6">
        <f ca="1">IFERROR(INDEX(OFFSET(INDIRECT("v_buffer_hist_hoy!$A$1"),1,MATCH("buh_pedido_minimo",INDIRECT("v_buffer_hist_hoy!$1:$1"),0)-1,100000,1),MATCH(CLEAN(TABLATRANSFERENCIA[[#This Row],[CODIGO]]),OFFSET(INDIRECT("v_buffer_hist_hoy!$A$1"),1,MATCH("buh_codigo",INDIRECT("v_buffer_hist_hoy!$1:$1"),0)-1,100000,1),0)),"")</f>
        <v>0</v>
      </c>
      <c r="AO52" s="6">
        <f ca="1">IFERROR(INDEX(OFFSET(INDIRECT("v_buffer_hist_hoy!$A$1"),1,MATCH("buh_pedido_minimo_grupo",INDIRECT("v_buffer_hist_hoy!$1:$1"),0)-1,100000,1),MATCH(CLEAN(TABLATRANSFERENCIA[[#This Row],[CODIGO]]),OFFSET(INDIRECT("v_buffer_hist_hoy!$A$1"),1,MATCH("buh_codigo",INDIRECT("v_buffer_hist_hoy!$1:$1"),0)-1,100000,1),0)),"")</f>
        <v>0</v>
      </c>
      <c r="AP52" s="6">
        <f ca="1">IFERROR(INDEX(OFFSET(INDIRECT("v_buffer_hist_hoy!$A$1"),1,MATCH("buh_unidad_empaque",INDIRECT("v_buffer_hist_hoy!$1:$1"),0)-1,100000,1),MATCH(CLEAN(TABLATRANSFERENCIA[[#This Row],[CODIGO]]),OFFSET(INDIRECT("v_buffer_hist_hoy!$A$1"),1,MATCH("buh_codigo",INDIRECT("v_buffer_hist_hoy!$1:$1"),0)-1,100000,1),0)),"")</f>
        <v>5</v>
      </c>
      <c r="AQ52" s="6">
        <f ca="1">IFERROR(INDEX(OFFSET(INDIRECT("v_buffer_hist_hoy!$A$1"),1,MATCH("buh_pedido_promedio",INDIRECT("v_buffer_hist_hoy!$1:$1"),0)-1,100000,1),MATCH(CLEAN(TABLATRANSFERENCIA[[#This Row],[CODIGO]]),OFFSET(INDIRECT("v_buffer_hist_hoy!$A$1"),1,MATCH("buh_codigo",INDIRECT("v_buffer_hist_hoy!$1:$1"),0)-1,100000,1),0)),"")</f>
        <v>29</v>
      </c>
      <c r="AR52" s="6">
        <f ca="1">IFERROR(INDEX(OFFSET(INDIRECT("v_buffer_hist_hoy!$A$1"),1,MATCH("buh_cobertura_buffer",INDIRECT("v_buffer_hist_hoy!$1:$1"),0)-1,100000,1),MATCH(CLEAN(TABLATRANSFERENCIA[[#This Row],[CODIGO]]),OFFSET(INDIRECT("v_buffer_hist_hoy!$A$1"),1,MATCH("buh_codigo",INDIRECT("v_buffer_hist_hoy!$1:$1"),0)-1,100000,1),0)),"")</f>
        <v>0</v>
      </c>
      <c r="AS52" s="6">
        <f ca="1">IFERROR(INDEX(OFFSET(INDIRECT("v_buffer_hist_hoy!$A$1"),1,MATCH("buh_cobertura_inventario_proyectado",INDIRECT("v_buffer_hist_hoy!$1:$1"),0)-1,100000,1),MATCH(CLEAN(TABLATRANSFERENCIA[[#This Row],[CODIGO]]),OFFSET(INDIRECT("v_buffer_hist_hoy!$A$1"),1,MATCH("buh_codigo",INDIRECT("v_buffer_hist_hoy!$1:$1"),0)-1,100000,1),0)),"")</f>
        <v>0</v>
      </c>
      <c r="AT52" s="6">
        <f ca="1">IFERROR(INDEX(OFFSET(INDIRECT("v_buffer_hist_hoy!$A$1"),1,MATCH("buh_cobertura_pedido_minimo",INDIRECT("v_buffer_hist_hoy!$1:$1"),0)-1,100000,1),MATCH(CLEAN(TABLATRANSFERENCIA[[#This Row],[CODIGO]]),OFFSET(INDIRECT("v_buffer_hist_hoy!$A$1"),1,MATCH("buh_codigo",INDIRECT("v_buffer_hist_hoy!$1:$1"),0)-1,100000,1),0)),"")</f>
        <v>0</v>
      </c>
      <c r="AU52" s="6">
        <f ca="1">IFERROR(INDEX(OFFSET(INDIRECT("v_buffer_hist_hoy!$A$1"),1,MATCH("buh_dias_desabastecimiento",INDIRECT("v_buffer_hist_hoy!$1:$1"),0)-1,100000,1),MATCH(CLEAN(TABLATRANSFERENCIA[[#This Row],[CODIGO]]),OFFSET(INDIRECT("v_buffer_hist_hoy!$A$1"),1,MATCH("buh_codigo",INDIRECT("v_buffer_hist_hoy!$1:$1"),0)-1,100000,1),0)),"")</f>
        <v>3</v>
      </c>
      <c r="AV52" s="6">
        <f t="array" ref="AV52">IFERROR(INDEX(Datos_Consumo[CANTIDAD],MATCH(TABLATRANSFERENCIA[[#This Row],[CODIGO]]&amp;TABLATRANSFERENCIA[[#Headers],[Columna1]],Datos_Consumo[CODIGO]&amp;Datos_Consumo[FECHA_FORMATO],0)),0)</f>
        <v>0</v>
      </c>
      <c r="AW52" s="6">
        <f t="array" ref="AW52">IFERROR(INDEX(Datos_Consumo[CANTIDAD],MATCH(TABLATRANSFERENCIA[[#This Row],[CODIGO]]&amp;TABLATRANSFERENCIA[[#Headers],[Columna2]],Datos_Consumo[CODIGO]&amp;Datos_Consumo[FECHA_FORMATO],0)),0)</f>
        <v>0</v>
      </c>
      <c r="AX52" s="6">
        <f t="array" ref="AX52">IFERROR(INDEX(Datos_Consumo[CANTIDAD],MATCH(TABLATRANSFERENCIA[[#This Row],[CODIGO]]&amp;TABLATRANSFERENCIA[[#Headers],[Columna3]],Datos_Consumo[CODIGO]&amp;Datos_Consumo[FECHA_FORMATO],0)),0)</f>
        <v>0</v>
      </c>
      <c r="AY52" s="6">
        <f t="array" ref="AY52">IFERROR(INDEX(Datos_Consumo[CANTIDAD],MATCH(TABLATRANSFERENCIA[[#This Row],[CODIGO]]&amp;TABLATRANSFERENCIA[[#Headers],[Columna4]],Datos_Consumo[CODIGO]&amp;Datos_Consumo[FECHA_FORMATO],0)),0)</f>
        <v>0</v>
      </c>
      <c r="AZ52" s="6">
        <f t="array" ref="AZ52">IFERROR(INDEX(Datos_Consumo[CANTIDAD],MATCH(TABLATRANSFERENCIA[[#This Row],[CODIGO]]&amp;TABLATRANSFERENCIA[[#Headers],[Columna5]],Datos_Consumo[CODIGO]&amp;Datos_Consumo[FECHA_FORMATO],0)),0)</f>
        <v>0</v>
      </c>
      <c r="BA52" s="6">
        <f t="array" ref="BA52">IFERROR(INDEX(Datos_Consumo[CANTIDAD],MATCH(TABLATRANSFERENCIA[[#This Row],[CODIGO]]&amp;TABLATRANSFERENCIA[[#Headers],[Columna6]],Datos_Consumo[CODIGO]&amp;Datos_Consumo[FECHA_FORMATO],0)),0)</f>
        <v>0</v>
      </c>
      <c r="BB52" s="56">
        <f ca="1">IFERROR(INDEX(OFFSET(INDIRECT("v_buffer_hist_hoy!$A$1"),1,MATCH("buh_ultima_transferencia_ini",INDIRECT("v_buffer_hist_hoy!$1:$1"),0)-1,100000,1),MATCH(CLEAN(TABLATRANSFERENCIA[[#This Row],[CODIGO]]),OFFSET(INDIRECT("v_buffer_hist_hoy!$A$1"),1,MATCH("buh_codigo",INDIRECT("v_buffer_hist_hoy!$1:$1"),0)-1,100000,1),0)),"")</f>
        <v>0</v>
      </c>
      <c r="BC52" s="56">
        <f ca="1">IFERROR(INDEX(OFFSET(INDIRECT("v_buffer_hist_hoy!$A$1"),1,MATCH("buh_ultima_transferencia_fin",INDIRECT("v_buffer_hist_hoy!$1:$1"),0)-1,100000,1),MATCH(CLEAN(TABLATRANSFERENCIA[[#This Row],[CODIGO]]),OFFSET(INDIRECT("v_buffer_hist_hoy!$A$1"),1,MATCH("buh_codigo",INDIRECT("v_buffer_hist_hoy!$1:$1"),0)-1,100000,1),0)),"")</f>
        <v>0</v>
      </c>
      <c r="BD52" s="50" t="s">
        <v>7744</v>
      </c>
      <c r="BE52" s="55"/>
      <c r="BF52" s="51"/>
      <c r="BG52" s="51" t="str">
        <f>IF(RIGHT(TABLATRANSFERENCIA[[#Headers],[Emb1]],1)*1&lt;=TABLATRANSFERENCIA[[#This Row],[EMBARQUES]],IF(ISBLANK(TABLATRANSFERENCIA[[#This Row],[EMBARQUES]]),TABLATRANSFERENCIA[[#This Row],[REQUERIM]],ROUND(TABLATRANSFERENCIA[[#This Row],[REQUERIM]]/TABLATRANSFERENCIA[[#This Row],[EMBARQUES]],0)),TABLATRANSFERENCIA[[#This Row],[REQUERIM]])</f>
        <v>25</v>
      </c>
      <c r="BH5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2" s="51"/>
      <c r="BM52" s="46">
        <f ca="1">IFERROR(TABLATRANSFERENCIA[[#This Row],[REQUERIM]]/TABLATRANSFERENCIA[[#This Row],[PEDIDO PROMEDIO]],0)</f>
        <v>0.86206896551724133</v>
      </c>
      <c r="BN52" s="51"/>
      <c r="BO52" s="59"/>
      <c r="BP52" s="3" t="str">
        <f>IF(TABLATRANSFERENCIA[[#This Row],[RECIBIDO]]&lt;&gt;"",0,IF(TABLATRANSFERENCIA[[#This Row],[DESPACHO]]&lt;&gt;"",TABLATRANSFERENCIA[[#This Row],[DESPACHO]],TABLATRANSFERENCIA[[#This Row],[REQUERIM]]))</f>
        <v>25</v>
      </c>
      <c r="BQ52" s="50"/>
      <c r="BR52" s="50"/>
      <c r="BS52" s="50" t="str">
        <f t="shared" si="0"/>
        <v>N</v>
      </c>
      <c r="BT52" s="51">
        <f t="array" aca="1" ref="BT52" ca="1">IF(SUM(--(TABLATRANSFERENCIA[[#This Row],[CODIGO GENERICO]]=TABLATRANSFERENCIA[CODIGO GENERICO])*TABLATRANSFERENCIA[REQUERIM])&lt;TABLATRANSFERENCIA[[#This Row],[PEDIDO MIN GRUPO]],1,0)</f>
        <v>0</v>
      </c>
      <c r="BU5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52" s="51">
        <f ca="1">IFERROR(INDEX(OFFSET(INDIRECT("v_buffer_hist_hoy!$A$1"),1,MATCH("buh_zona_amarilla",INDIRECT("v_buffer_hist_hoy!$1:$1"),0)-1,100000,1),MATCH(CLEAN(TABLATRANSFERENCIA[[#This Row],[CODIGO]]),OFFSET(INDIRECT("v_buffer_hist_hoy!$A$1"),1,MATCH("buh_codigo",INDIRECT("v_buffer_hist_hoy!$1:$1"),0)-1,100000,1),0)),"")</f>
        <v>71</v>
      </c>
      <c r="BW52" s="51">
        <f ca="1">IFERROR(INDEX(OFFSET(INDIRECT("v_buffer_hist_hoy!$A$1"),1,MATCH("buh_zona_roja",INDIRECT("v_buffer_hist_hoy!$1:$1"),0)-1,100000,1),MATCH(CLEAN(TABLATRANSFERENCIA[[#This Row],[CODIGO]]),OFFSET(INDIRECT("v_buffer_hist_hoy!$A$1"),1,MATCH("buh_codigo",INDIRECT("v_buffer_hist_hoy!$1:$1"),0)-1,100000,1),0)),"")</f>
        <v>35</v>
      </c>
    </row>
    <row r="53" spans="1:75" hidden="1" x14ac:dyDescent="0.25">
      <c r="A53" s="54" t="s">
        <v>2637</v>
      </c>
      <c r="B53" s="3" t="str">
        <f ca="1">IFERROR(INDEX(OFFSET(INDIRECT("v_buffer_hist_hoy!$A$1"),1,MATCH("pro_descripcion",INDIRECT("v_buffer_hist_hoy!$1:$1"),0)-1,100000,1),MATCH(CLEAN(TABLATRANSFERENCIA[[#This Row],[CODIGO]]),OFFSET(INDIRECT("v_buffer_hist_hoy!$A$1"),1,MATCH("buh_codigo",INDIRECT("v_buffer_hist_hoy!$1:$1"),0)-1,100000,1),0)),"")</f>
        <v>SOPORTE B SRM4300 (61031421231)</v>
      </c>
      <c r="C53" s="3" t="str">
        <f ca="1">IFERROR(INDEX(OFFSET(INDIRECT("v_buffer_hist_hoy!$A$1"),1,MATCH("buh_codigo_generico",INDIRECT("v_buffer_hist_hoy!$1:$1"),0)-1,100000,1),MATCH(CLEAN(TABLATRANSFERENCIA[[#This Row],[CODIGO]]),OFFSET(INDIRECT("v_buffer_hist_hoy!$A$1"),1,MATCH("buh_codigo",INDIRECT("v_buffer_hist_hoy!$1:$1"),0)-1,100000,1),0)),"")</f>
        <v>0</v>
      </c>
      <c r="D53" s="3" t="str">
        <f ca="1">IFERROR(INDEX(OFFSET(INDIRECT("v_buffer_hist_hoy!$A$1"),1,MATCH("buh_codigo_vinculado",INDIRECT("v_buffer_hist_hoy!$1:$1"),0)-1,100000,1),MATCH(CLEAN(TABLATRANSFERENCIA[[#This Row],[CODIGO]]),OFFSET(INDIRECT("v_buffer_hist_hoy!$A$1"),1,MATCH("buh_codigo",INDIRECT("v_buffer_hist_hoy!$1:$1"),0)-1,100000,1),0)),"")</f>
        <v>EC-61031421231</v>
      </c>
      <c r="E53" s="3" t="str">
        <f ca="1">IFERROR(INDEX(OFFSET(INDIRECT("v_buffer_hist_hoy!$A$1"),1,MATCH("pro_linea",INDIRECT("v_buffer_hist_hoy!$1:$1"),0)-1,100000,1),MATCH(CLEAN(TABLATRANSFERENCIA[[#This Row],[CODIGO]]),OFFSET(INDIRECT("v_buffer_hist_hoy!$A$1"),1,MATCH("buh_codigo",INDIRECT("v_buffer_hist_hoy!$1:$1"),0)-1,100000,1),0)),"")</f>
        <v>AGROFORESTAL</v>
      </c>
      <c r="F53" s="3">
        <f ca="1">IFERROR(INDEX(OFFSET(INDIRECT("v_buffer_hist_hoy!$A$1"),1,MATCH("pro_sublinea",INDIRECT("v_buffer_hist_hoy!$1:$1"),0)-1,100000,1),MATCH(CLEAN(TABLATRANSFERENCIA[[#This Row],[CODIGO]]),OFFSET(INDIRECT("v_buffer_hist_hoy!$A$1"),1,MATCH("buh_codigo",INDIRECT("v_buffer_hist_hoy!$1:$1"),0)-1,100000,1),0)),"")</f>
        <v>0</v>
      </c>
      <c r="G53" s="3" t="str">
        <f ca="1">IFERROR(INDEX(OFFSET(INDIRECT("v_buffer_hist_hoy!$A$1"),1,MATCH("pro_grupo",INDIRECT("v_buffer_hist_hoy!$1:$1"),0)-1,100000,1),MATCH(CLEAN(TABLATRANSFERENCIA[[#This Row],[CODIGO]]),OFFSET(INDIRECT("v_buffer_hist_hoy!$A$1"),1,MATCH("buh_codigo",INDIRECT("v_buffer_hist_hoy!$1:$1"),0)-1,100000,1),0)),"")</f>
        <v>REPUESTOS DESMALEZADORAS</v>
      </c>
      <c r="H53" s="3">
        <f ca="1">IFERROR(INDEX(OFFSET(INDIRECT("v_buffer_hist_hoy!$A$1"),1,MATCH("pro_familia",INDIRECT("v_buffer_hist_hoy!$1:$1"),0)-1,100000,1),MATCH(CLEAN(TABLATRANSFERENCIA[[#This Row],[CODIGO]]),OFFSET(INDIRECT("v_buffer_hist_hoy!$A$1"),1,MATCH("buh_codigo",INDIRECT("v_buffer_hist_hoy!$1:$1"),0)-1,100000,1),0)),"")</f>
        <v>0</v>
      </c>
      <c r="I53" s="3">
        <f ca="1">IFERROR(INDEX(OFFSET(INDIRECT("v_buffer_hist_hoy!$A$1"),1,MATCH("pro_subfamilia",INDIRECT("v_buffer_hist_hoy!$1:$1"),0)-1,100000,1),MATCH(CLEAN(TABLATRANSFERENCIA[[#This Row],[CODIGO]]),OFFSET(INDIRECT("v_buffer_hist_hoy!$A$1"),1,MATCH("buh_codigo",INDIRECT("v_buffer_hist_hoy!$1:$1"),0)-1,100000,1),0)),"")</f>
        <v>0</v>
      </c>
      <c r="J5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3" s="3">
        <f ca="1">IFERROR(INDEX(OFFSET(INDIRECT("v_buffer_hist_hoy!$A$1"),1,MATCH("pro_tipo",INDIRECT("v_buffer_hist_hoy!$1:$1"),0)-1,100000,1),MATCH(CLEAN(TABLATRANSFERENCIA[[#This Row],[CODIGO]]),OFFSET(INDIRECT("v_buffer_hist_hoy!$A$1"),1,MATCH("buh_codigo",INDIRECT("v_buffer_hist_hoy!$1:$1"),0)-1,100000,1),0)),"")</f>
        <v>0</v>
      </c>
      <c r="L53" s="3" t="str">
        <f ca="1">IFERROR(INDEX(OFFSET(INDIRECT("v_buffer_hist_hoy!$A$1"),1,MATCH("pro_marca",INDIRECT("v_buffer_hist_hoy!$1:$1"),0)-1,100000,1),MATCH(CLEAN(TABLATRANSFERENCIA[[#This Row],[CODIGO]]),OFFSET(INDIRECT("v_buffer_hist_hoy!$A$1"),1,MATCH("buh_codigo",INDIRECT("v_buffer_hist_hoy!$1:$1"),0)-1,100000,1),0)),"")</f>
        <v>ECHO</v>
      </c>
      <c r="M53" s="3">
        <f ca="1">IFERROR(INDEX(OFFSET(INDIRECT("v_buffer_hist_hoy!$A$1"),1,MATCH("pro_modelo",INDIRECT("v_buffer_hist_hoy!$1:$1"),0)-1,100000,1),MATCH(CLEAN(TABLATRANSFERENCIA[[#This Row],[CODIGO]]),OFFSET(INDIRECT("v_buffer_hist_hoy!$A$1"),1,MATCH("buh_codigo",INDIRECT("v_buffer_hist_hoy!$1:$1"),0)-1,100000,1),0)),"")</f>
        <v>0</v>
      </c>
      <c r="N53" s="3">
        <f ca="1">IFERROR(INDEX(OFFSET(INDIRECT("v_buffer_hist_hoy!$A$1"),1,MATCH("pro_cat_management",INDIRECT("v_buffer_hist_hoy!$1:$1"),0)-1,100000,1),MATCH(CLEAN(TABLATRANSFERENCIA[[#This Row],[CODIGO]]),OFFSET(INDIRECT("v_buffer_hist_hoy!$A$1"),1,MATCH("buh_codigo",INDIRECT("v_buffer_hist_hoy!$1:$1"),0)-1,100000,1),0)),"")</f>
        <v>0</v>
      </c>
      <c r="O53" s="5" t="str">
        <f ca="1">IFERROR(INDEX(OFFSET(INDIRECT("v_buffer_hist_hoy!$A$1"),1,MATCH("buh_estatus",INDIRECT("v_buffer_hist_hoy!$1:$1"),0)-1,100000,1),MATCH(CLEAN(TABLATRANSFERENCIA[[#This Row],[CODIGO]]),OFFSET(INDIRECT("v_buffer_hist_hoy!$A$1"),1,MATCH("buh_codigo",INDIRECT("v_buffer_hist_hoy!$1:$1"),0)-1,100000,1),0)),"")</f>
        <v>0</v>
      </c>
      <c r="P53" s="5">
        <f ca="1">IFERROR(INDEX(OFFSET(INDIRECT("v_buffer_hist_hoy!$A$1"),1,MATCH("buh_ctv",INDIRECT("v_buffer_hist_hoy!$1:$1"),0)-1,100000,1),MATCH(CLEAN(TABLATRANSFERENCIA[[#This Row],[CODIGO]]),OFFSET(INDIRECT("v_buffer_hist_hoy!$A$1"),1,MATCH("buh_codigo",INDIRECT("v_buffer_hist_hoy!$1:$1"),0)-1,100000,1),0)),"")</f>
        <v>3.77</v>
      </c>
      <c r="Q53" s="5">
        <f ca="1">IFERROR(INDEX(OFFSET(INDIRECT("v_buffer_hist_hoy!$A$1"),1,MATCH("buh_pv",INDIRECT("v_buffer_hist_hoy!$1:$1"),0)-1,100000,1),MATCH(CLEAN(TABLATRANSFERENCIA[[#This Row],[CODIGO]]),OFFSET(INDIRECT("v_buffer_hist_hoy!$A$1"),1,MATCH("buh_codigo",INDIRECT("v_buffer_hist_hoy!$1:$1"),0)-1,100000,1),0)),"")</f>
        <v>13.26</v>
      </c>
      <c r="R53" s="46">
        <f ca="1">IFERROR(INDEX(OFFSET(INDIRECT("v_buffer_hist_hoy!$A$1"),1,MATCH("buh_roi_pasado",INDIRECT("v_buffer_hist_hoy!$1:$1"),0)-1,100000,1),MATCH(CLEAN(TABLATRANSFERENCIA[[#This Row],[CODIGO]]),OFFSET(INDIRECT("v_buffer_hist_hoy!$A$1"),1,MATCH("buh_codigo",INDIRECT("v_buffer_hist_hoy!$1:$1"),0)-1,100000,1),0)),"")</f>
        <v>0</v>
      </c>
      <c r="S53" s="46">
        <f ca="1">IFERROR(INDEX(OFFSET(INDIRECT("v_buffer_hist_hoy!$A$1"),1,MATCH("buh_roi_proyectado",INDIRECT("v_buffer_hist_hoy!$1:$1"),0)-1,100000,1),MATCH(CLEAN(TABLATRANSFERENCIA[[#This Row],[CODIGO]]),OFFSET(INDIRECT("v_buffer_hist_hoy!$A$1"),1,MATCH("buh_codigo",INDIRECT("v_buffer_hist_hoy!$1:$1"),0)-1,100000,1),0)),"")</f>
        <v>10.98</v>
      </c>
      <c r="T53" s="46">
        <f ca="1">IFERROR(INDEX(OFFSET(INDIRECT("v_buffer_hist_hoy!$A$1"),1,MATCH("buh_velocity",INDIRECT("v_buffer_hist_hoy!$1:$1"),0)-1,100000,1),MATCH(CLEAN(TABLATRANSFERENCIA[[#This Row],[CODIGO]]),OFFSET(INDIRECT("v_buffer_hist_hoy!$A$1"),1,MATCH("buh_codigo",INDIRECT("v_buffer_hist_hoy!$1:$1"),0)-1,100000,1),0)),"")</f>
        <v>0</v>
      </c>
      <c r="U53" s="46">
        <f ca="1">IFERROR(INDEX(OFFSET(INDIRECT("v_buffer_hist_hoy!$A$1"),1,MATCH("buh_nivel_servicio",INDIRECT("v_buffer_hist_hoy!$1:$1"),0)-1,100000,1),MATCH(CLEAN(TABLATRANSFERENCIA[[#This Row],[CODIGO]]),OFFSET(INDIRECT("v_buffer_hist_hoy!$A$1"),1,MATCH("buh_codigo",INDIRECT("v_buffer_hist_hoy!$1:$1"),0)-1,100000,1),0)),"")</f>
        <v>1</v>
      </c>
      <c r="V53" s="49" t="str">
        <f ca="1">IFERROR(INDEX(OFFSET(INDIRECT("v_buffer_hist_hoy!$A$1"),1,MATCH("pro_nombre",INDIRECT("v_buffer_hist_hoy!$1:$1"),0)-1,100000,1),MATCH(CLEAN(TABLATRANSFERENCIA[[#This Row],[CODIGO]]),OFFSET(INDIRECT("v_buffer_hist_hoy!$A$1"),1,MATCH("buh_codigo",INDIRECT("v_buffer_hist_hoy!$1:$1"),0)-1,100000,1),0)),"")</f>
        <v>Echo</v>
      </c>
      <c r="W53" s="49" t="str">
        <f ca="1">IFERROR(INDEX(OFFSET(INDIRECT("v_buffer_hist_hoy!$A$1"),1,MATCH("pre_nombre",INDIRECT("v_buffer_hist_hoy!$1:$1"),0)-1,100000,1),MATCH(CLEAN(TABLATRANSFERENCIA[[#This Row],[CODIGO]]),OFFSET(INDIRECT("v_buffer_hist_hoy!$A$1"),1,MATCH("buh_codigo",INDIRECT("v_buffer_hist_hoy!$1:$1"),0)-1,100000,1),0)),"")</f>
        <v>USA</v>
      </c>
      <c r="X53" s="51">
        <f ca="1">IFERROR(INDEX(OFFSET(INDIRECT("v_buffer_hist_hoy!$A$1"),1,MATCH("buh_tiempo_suministro",INDIRECT("v_buffer_hist_hoy!$1:$1"),0)-1,100000,1),MATCH(CLEAN(TABLATRANSFERENCIA[[#This Row],[CODIGO]]),OFFSET(INDIRECT("v_buffer_hist_hoy!$A$1"),1,MATCH("buh_codigo",INDIRECT("v_buffer_hist_hoy!$1:$1"),0)-1,100000,1),0)),"")</f>
        <v>8</v>
      </c>
      <c r="Y53" s="51">
        <f ca="1">IFERROR(INDEX(OFFSET(INDIRECT("v_buffer_hist_hoy!$A$1"),1,MATCH("buh_frecuencia_reposicion",INDIRECT("v_buffer_hist_hoy!$1:$1"),0)-1,100000,1),MATCH(CLEAN(TABLATRANSFERENCIA[[#This Row],[CODIGO]]),OFFSET(INDIRECT("v_buffer_hist_hoy!$A$1"),1,MATCH("buh_codigo",INDIRECT("v_buffer_hist_hoy!$1:$1"),0)-1,100000,1),0)),"")</f>
        <v>3</v>
      </c>
      <c r="Z53" s="6">
        <f ca="1">IFERROR(INDEX(OFFSET(INDIRECT("v_buffer_hist_hoy!$A$1"),1,MATCH("buh_buffer_actual",INDIRECT("v_buffer_hist_hoy!$1:$1"),0)-1,100000,1),MATCH(CLEAN(TABLATRANSFERENCIA[[#This Row],[CODIGO]]),OFFSET(INDIRECT("v_buffer_hist_hoy!$A$1"),1,MATCH("buh_codigo",INDIRECT("v_buffer_hist_hoy!$1:$1"),0)-1,100000,1),0)),"")</f>
        <v>43</v>
      </c>
      <c r="AA53" s="6">
        <f ca="1">IFERROR(INDEX(OFFSET(INDIRECT("v_buffer_hist_hoy!$A$1"),1,MATCH("buh_inventario_proveedor",INDIRECT("v_buffer_hist_hoy!$1:$1"),0)-1,100000,1),MATCH(CLEAN(TABLATRANSFERENCIA[[#This Row],[CODIGO]]),OFFSET(INDIRECT("v_buffer_hist_hoy!$A$1"),1,MATCH("buh_codigo",INDIRECT("v_buffer_hist_hoy!$1:$1"),0)-1,100000,1),0)),"")</f>
        <v>1000000000</v>
      </c>
      <c r="AB53" s="6">
        <f ca="1">IFERROR(INDEX(OFFSET(INDIRECT("v_buffer_hist_hoy!$A$1"),1,MATCH("buh_inventario_fisico",INDIRECT("v_buffer_hist_hoy!$1:$1"),0)-1,100000,1),MATCH(CLEAN(TABLATRANSFERENCIA[[#This Row],[CODIGO]]),OFFSET(INDIRECT("v_buffer_hist_hoy!$A$1"),1,MATCH("buh_codigo",INDIRECT("v_buffer_hist_hoy!$1:$1"),0)-1,100000,1),0)),"")</f>
        <v>13</v>
      </c>
      <c r="AC53" s="4">
        <f ca="1">IFERROR(INDEX(OFFSET(INDIRECT("v_buffer_hist_hoy!$A$1"),1,MATCH("buh_estado_inventario_fisico",INDIRECT("v_buffer_hist_hoy!$1:$1"),0)-1,100000,1),MATCH(CLEAN(TABLATRANSFERENCIA[[#This Row],[CODIGO]]),OFFSET(INDIRECT("v_buffer_hist_hoy!$A$1"),1,MATCH("buh_codigo",INDIRECT("v_buffer_hist_hoy!$1:$1"),0)-1,100000,1),0)),"")</f>
        <v>0.7</v>
      </c>
      <c r="AD53" s="6" t="str">
        <f ca="1">IFERROR(INDEX(OFFSET(INDIRECT("v_buffer_hist_hoy!$A$1"),1,MATCH("buh_color_inventario_fisico",INDIRECT("v_buffer_hist_hoy!$1:$1"),0)-1,100000,1),MATCH(CLEAN(TABLATRANSFERENCIA[[#This Row],[CODIGO]]),OFFSET(INDIRECT("v_buffer_hist_hoy!$A$1"),1,MATCH("buh_codigo",INDIRECT("v_buffer_hist_hoy!$1:$1"),0)-1,100000,1),0)),"")</f>
        <v>R</v>
      </c>
      <c r="AE53" s="6">
        <f ca="1">IFERROR(INDEX(OFFSET(INDIRECT("v_buffer_hist_hoy!$A$1"),1,MATCH("buh_transito",INDIRECT("v_buffer_hist_hoy!$1:$1"),0)-1,100000,1),MATCH(CLEAN(TABLATRANSFERENCIA[[#This Row],[CODIGO]]),OFFSET(INDIRECT("v_buffer_hist_hoy!$A$1"),1,MATCH("buh_codigo",INDIRECT("v_buffer_hist_hoy!$1:$1"),0)-1,100000,1),0)),"")</f>
        <v>0</v>
      </c>
      <c r="AF53" s="6">
        <f ca="1">IFERROR(INDEX(OFFSET(INDIRECT("v_buffer_hist_hoy!$A$1"),1,MATCH("buh_negociacion",INDIRECT("v_buffer_hist_hoy!$1:$1"),0)-1,100000,1),MATCH(CLEAN(TABLATRANSFERENCIA[[#This Row],[CODIGO]]),OFFSET(INDIRECT("v_buffer_hist_hoy!$A$1"),1,MATCH("buh_codigo",INDIRECT("v_buffer_hist_hoy!$1:$1"),0)-1,100000,1),0)),"")</f>
        <v>0</v>
      </c>
      <c r="AG53" s="6">
        <f ca="1">IFERROR(INDEX(OFFSET(INDIRECT("v_buffer_hist_hoy!$A$1"),1,MATCH("buh_produccion",INDIRECT("v_buffer_hist_hoy!$1:$1"),0)-1,100000,1),MATCH(CLEAN(TABLATRANSFERENCIA[[#This Row],[CODIGO]]),OFFSET(INDIRECT("v_buffer_hist_hoy!$A$1"),1,MATCH("buh_codigo",INDIRECT("v_buffer_hist_hoy!$1:$1"),0)-1,100000,1),0)),"")</f>
        <v>0</v>
      </c>
      <c r="AH53" s="6">
        <f ca="1">IFERROR(INDEX(OFFSET(INDIRECT("v_buffer_hist_hoy!$A$1"),1,MATCH("buh_embarcado",INDIRECT("v_buffer_hist_hoy!$1:$1"),0)-1,100000,1),MATCH(CLEAN(TABLATRANSFERENCIA[[#This Row],[CODIGO]]),OFFSET(INDIRECT("v_buffer_hist_hoy!$A$1"),1,MATCH("buh_codigo",INDIRECT("v_buffer_hist_hoy!$1:$1"),0)-1,100000,1),0)),"")</f>
        <v>0</v>
      </c>
      <c r="AI53" s="6">
        <f ca="1">IFERROR(INDEX(OFFSET(INDIRECT("v_buffer_hist_hoy!$A$1"),1,MATCH("buh_comprometido",INDIRECT("v_buffer_hist_hoy!$1:$1"),0)-1,100000,1),MATCH(CLEAN(TABLATRANSFERENCIA[[#This Row],[CODIGO]]),OFFSET(INDIRECT("v_buffer_hist_hoy!$A$1"),1,MATCH("buh_codigo",INDIRECT("v_buffer_hist_hoy!$1:$1"),0)-1,100000,1),0)),"")</f>
        <v>0</v>
      </c>
      <c r="AJ53" s="6">
        <f ca="1">IFERROR(INDEX(OFFSET(INDIRECT("v_buffer_hist_hoy!$A$1"),1,MATCH("buh_backorder",INDIRECT("v_buffer_hist_hoy!$1:$1"),0)-1,100000,1),MATCH(CLEAN(TABLATRANSFERENCIA[[#This Row],[CODIGO]]),OFFSET(INDIRECT("v_buffer_hist_hoy!$A$1"),1,MATCH("buh_codigo",INDIRECT("v_buffer_hist_hoy!$1:$1"),0)-1,100000,1),0)),"")</f>
        <v>25</v>
      </c>
      <c r="AK53" s="6">
        <f ca="1">IFERROR(INDEX(OFFSET(INDIRECT("v_buffer_hist_hoy!$A$1"),1,MATCH("buh_inventario_proyectado",INDIRECT("v_buffer_hist_hoy!$1:$1"),0)-1,100000,1),MATCH(CLEAN(TABLATRANSFERENCIA[[#This Row],[CODIGO]]),OFFSET(INDIRECT("v_buffer_hist_hoy!$A$1"),1,MATCH("buh_codigo",INDIRECT("v_buffer_hist_hoy!$1:$1"),0)-1,100000,1),0)),"")</f>
        <v>38</v>
      </c>
      <c r="AL53" s="4">
        <f ca="1">IFERROR(INDEX(OFFSET(INDIRECT("v_buffer_hist_hoy!$A$1"),1,MATCH("buh_estado_inventario_proyectado",INDIRECT("v_buffer_hist_hoy!$1:$1"),0)-1,100000,1),MATCH(CLEAN(TABLATRANSFERENCIA[[#This Row],[CODIGO]]),OFFSET(INDIRECT("v_buffer_hist_hoy!$A$1"),1,MATCH("buh_codigo",INDIRECT("v_buffer_hist_hoy!$1:$1"),0)-1,100000,1),0)),"")</f>
        <v>0.12</v>
      </c>
      <c r="AM53" s="6" t="str">
        <f ca="1">IFERROR(INDEX(OFFSET(INDIRECT("v_buffer_hist_hoy!$A$1"),1,MATCH("buh_color_inventario_proyectado",INDIRECT("v_buffer_hist_hoy!$1:$1"),0)-1,100000,1),MATCH(CLEAN(TABLATRANSFERENCIA[[#This Row],[CODIGO]]),OFFSET(INDIRECT("v_buffer_hist_hoy!$A$1"),1,MATCH("buh_codigo",INDIRECT("v_buffer_hist_hoy!$1:$1"),0)-1,100000,1),0)),"")</f>
        <v>V</v>
      </c>
      <c r="AN53" s="6">
        <f ca="1">IFERROR(INDEX(OFFSET(INDIRECT("v_buffer_hist_hoy!$A$1"),1,MATCH("buh_pedido_minimo",INDIRECT("v_buffer_hist_hoy!$1:$1"),0)-1,100000,1),MATCH(CLEAN(TABLATRANSFERENCIA[[#This Row],[CODIGO]]),OFFSET(INDIRECT("v_buffer_hist_hoy!$A$1"),1,MATCH("buh_codigo",INDIRECT("v_buffer_hist_hoy!$1:$1"),0)-1,100000,1),0)),"")</f>
        <v>0</v>
      </c>
      <c r="AO53" s="6">
        <f ca="1">IFERROR(INDEX(OFFSET(INDIRECT("v_buffer_hist_hoy!$A$1"),1,MATCH("buh_pedido_minimo_grupo",INDIRECT("v_buffer_hist_hoy!$1:$1"),0)-1,100000,1),MATCH(CLEAN(TABLATRANSFERENCIA[[#This Row],[CODIGO]]),OFFSET(INDIRECT("v_buffer_hist_hoy!$A$1"),1,MATCH("buh_codigo",INDIRECT("v_buffer_hist_hoy!$1:$1"),0)-1,100000,1),0)),"")</f>
        <v>0</v>
      </c>
      <c r="AP53" s="6">
        <f ca="1">IFERROR(INDEX(OFFSET(INDIRECT("v_buffer_hist_hoy!$A$1"),1,MATCH("buh_unidad_empaque",INDIRECT("v_buffer_hist_hoy!$1:$1"),0)-1,100000,1),MATCH(CLEAN(TABLATRANSFERENCIA[[#This Row],[CODIGO]]),OFFSET(INDIRECT("v_buffer_hist_hoy!$A$1"),1,MATCH("buh_codigo",INDIRECT("v_buffer_hist_hoy!$1:$1"),0)-1,100000,1),0)),"")</f>
        <v>5</v>
      </c>
      <c r="AQ53" s="6">
        <f ca="1">IFERROR(INDEX(OFFSET(INDIRECT("v_buffer_hist_hoy!$A$1"),1,MATCH("buh_pedido_promedio",INDIRECT("v_buffer_hist_hoy!$1:$1"),0)-1,100000,1),MATCH(CLEAN(TABLATRANSFERENCIA[[#This Row],[CODIGO]]),OFFSET(INDIRECT("v_buffer_hist_hoy!$A$1"),1,MATCH("buh_codigo",INDIRECT("v_buffer_hist_hoy!$1:$1"),0)-1,100000,1),0)),"")</f>
        <v>12</v>
      </c>
      <c r="AR53" s="6">
        <f ca="1">IFERROR(INDEX(OFFSET(INDIRECT("v_buffer_hist_hoy!$A$1"),1,MATCH("buh_cobertura_buffer",INDIRECT("v_buffer_hist_hoy!$1:$1"),0)-1,100000,1),MATCH(CLEAN(TABLATRANSFERENCIA[[#This Row],[CODIGO]]),OFFSET(INDIRECT("v_buffer_hist_hoy!$A$1"),1,MATCH("buh_codigo",INDIRECT("v_buffer_hist_hoy!$1:$1"),0)-1,100000,1),0)),"")</f>
        <v>0</v>
      </c>
      <c r="AS53" s="6">
        <f ca="1">IFERROR(INDEX(OFFSET(INDIRECT("v_buffer_hist_hoy!$A$1"),1,MATCH("buh_cobertura_inventario_proyectado",INDIRECT("v_buffer_hist_hoy!$1:$1"),0)-1,100000,1),MATCH(CLEAN(TABLATRANSFERENCIA[[#This Row],[CODIGO]]),OFFSET(INDIRECT("v_buffer_hist_hoy!$A$1"),1,MATCH("buh_codigo",INDIRECT("v_buffer_hist_hoy!$1:$1"),0)-1,100000,1),0)),"")</f>
        <v>0</v>
      </c>
      <c r="AT53" s="6">
        <f ca="1">IFERROR(INDEX(OFFSET(INDIRECT("v_buffer_hist_hoy!$A$1"),1,MATCH("buh_cobertura_pedido_minimo",INDIRECT("v_buffer_hist_hoy!$1:$1"),0)-1,100000,1),MATCH(CLEAN(TABLATRANSFERENCIA[[#This Row],[CODIGO]]),OFFSET(INDIRECT("v_buffer_hist_hoy!$A$1"),1,MATCH("buh_codigo",INDIRECT("v_buffer_hist_hoy!$1:$1"),0)-1,100000,1),0)),"")</f>
        <v>0</v>
      </c>
      <c r="AU53" s="6">
        <f ca="1">IFERROR(INDEX(OFFSET(INDIRECT("v_buffer_hist_hoy!$A$1"),1,MATCH("buh_dias_desabastecimiento",INDIRECT("v_buffer_hist_hoy!$1:$1"),0)-1,100000,1),MATCH(CLEAN(TABLATRANSFERENCIA[[#This Row],[CODIGO]]),OFFSET(INDIRECT("v_buffer_hist_hoy!$A$1"),1,MATCH("buh_codigo",INDIRECT("v_buffer_hist_hoy!$1:$1"),0)-1,100000,1),0)),"")</f>
        <v>0</v>
      </c>
      <c r="AV53" s="6">
        <f t="array" ref="AV53">IFERROR(INDEX(Datos_Consumo[CANTIDAD],MATCH(TABLATRANSFERENCIA[[#This Row],[CODIGO]]&amp;TABLATRANSFERENCIA[[#Headers],[Columna1]],Datos_Consumo[CODIGO]&amp;Datos_Consumo[FECHA_FORMATO],0)),0)</f>
        <v>0</v>
      </c>
      <c r="AW53" s="6">
        <f t="array" ref="AW53">IFERROR(INDEX(Datos_Consumo[CANTIDAD],MATCH(TABLATRANSFERENCIA[[#This Row],[CODIGO]]&amp;TABLATRANSFERENCIA[[#Headers],[Columna2]],Datos_Consumo[CODIGO]&amp;Datos_Consumo[FECHA_FORMATO],0)),0)</f>
        <v>0</v>
      </c>
      <c r="AX53" s="6">
        <f t="array" ref="AX53">IFERROR(INDEX(Datos_Consumo[CANTIDAD],MATCH(TABLATRANSFERENCIA[[#This Row],[CODIGO]]&amp;TABLATRANSFERENCIA[[#Headers],[Columna3]],Datos_Consumo[CODIGO]&amp;Datos_Consumo[FECHA_FORMATO],0)),0)</f>
        <v>0</v>
      </c>
      <c r="AY53" s="6">
        <f t="array" ref="AY53">IFERROR(INDEX(Datos_Consumo[CANTIDAD],MATCH(TABLATRANSFERENCIA[[#This Row],[CODIGO]]&amp;TABLATRANSFERENCIA[[#Headers],[Columna4]],Datos_Consumo[CODIGO]&amp;Datos_Consumo[FECHA_FORMATO],0)),0)</f>
        <v>0</v>
      </c>
      <c r="AZ53" s="6">
        <f t="array" ref="AZ53">IFERROR(INDEX(Datos_Consumo[CANTIDAD],MATCH(TABLATRANSFERENCIA[[#This Row],[CODIGO]]&amp;TABLATRANSFERENCIA[[#Headers],[Columna5]],Datos_Consumo[CODIGO]&amp;Datos_Consumo[FECHA_FORMATO],0)),0)</f>
        <v>0</v>
      </c>
      <c r="BA53" s="6">
        <f t="array" ref="BA53">IFERROR(INDEX(Datos_Consumo[CANTIDAD],MATCH(TABLATRANSFERENCIA[[#This Row],[CODIGO]]&amp;TABLATRANSFERENCIA[[#Headers],[Columna6]],Datos_Consumo[CODIGO]&amp;Datos_Consumo[FECHA_FORMATO],0)),0)</f>
        <v>0</v>
      </c>
      <c r="BB53" s="56">
        <f ca="1">IFERROR(INDEX(OFFSET(INDIRECT("v_buffer_hist_hoy!$A$1"),1,MATCH("buh_ultima_transferencia_ini",INDIRECT("v_buffer_hist_hoy!$1:$1"),0)-1,100000,1),MATCH(CLEAN(TABLATRANSFERENCIA[[#This Row],[CODIGO]]),OFFSET(INDIRECT("v_buffer_hist_hoy!$A$1"),1,MATCH("buh_codigo",INDIRECT("v_buffer_hist_hoy!$1:$1"),0)-1,100000,1),0)),"")</f>
        <v>0</v>
      </c>
      <c r="BC53" s="56">
        <f ca="1">IFERROR(INDEX(OFFSET(INDIRECT("v_buffer_hist_hoy!$A$1"),1,MATCH("buh_ultima_transferencia_fin",INDIRECT("v_buffer_hist_hoy!$1:$1"),0)-1,100000,1),MATCH(CLEAN(TABLATRANSFERENCIA[[#This Row],[CODIGO]]),OFFSET(INDIRECT("v_buffer_hist_hoy!$A$1"),1,MATCH("buh_codigo",INDIRECT("v_buffer_hist_hoy!$1:$1"),0)-1,100000,1),0)),"")</f>
        <v>0</v>
      </c>
      <c r="BD53" s="50" t="s">
        <v>7744</v>
      </c>
      <c r="BE53" s="55"/>
      <c r="BF53" s="51"/>
      <c r="BG53" s="51" t="str">
        <f>IF(RIGHT(TABLATRANSFERENCIA[[#Headers],[Emb1]],1)*1&lt;=TABLATRANSFERENCIA[[#This Row],[EMBARQUES]],IF(ISBLANK(TABLATRANSFERENCIA[[#This Row],[EMBARQUES]]),TABLATRANSFERENCIA[[#This Row],[REQUERIM]],ROUND(TABLATRANSFERENCIA[[#This Row],[REQUERIM]]/TABLATRANSFERENCIA[[#This Row],[EMBARQUES]],0)),TABLATRANSFERENCIA[[#This Row],[REQUERIM]])</f>
        <v>25</v>
      </c>
      <c r="BH5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3" s="51"/>
      <c r="BM53" s="46">
        <f ca="1">IFERROR(TABLATRANSFERENCIA[[#This Row],[REQUERIM]]/TABLATRANSFERENCIA[[#This Row],[PEDIDO PROMEDIO]],0)</f>
        <v>2.0833333333333335</v>
      </c>
      <c r="BN53" s="51"/>
      <c r="BO53" s="59"/>
      <c r="BP53" s="3" t="str">
        <f>IF(TABLATRANSFERENCIA[[#This Row],[RECIBIDO]]&lt;&gt;"",0,IF(TABLATRANSFERENCIA[[#This Row],[DESPACHO]]&lt;&gt;"",TABLATRANSFERENCIA[[#This Row],[DESPACHO]],TABLATRANSFERENCIA[[#This Row],[REQUERIM]]))</f>
        <v>25</v>
      </c>
      <c r="BQ53" s="50"/>
      <c r="BR53" s="50"/>
      <c r="BS53" s="50" t="str">
        <f t="shared" si="0"/>
        <v>N</v>
      </c>
      <c r="BT53" s="51">
        <f t="array" aca="1" ref="BT53" ca="1">IF(SUM(--(TABLATRANSFERENCIA[[#This Row],[CODIGO GENERICO]]=TABLATRANSFERENCIA[CODIGO GENERICO])*TABLATRANSFERENCIA[REQUERIM])&lt;TABLATRANSFERENCIA[[#This Row],[PEDIDO MIN GRUPO]],1,0)</f>
        <v>0</v>
      </c>
      <c r="BU5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3" s="51">
        <f ca="1">IFERROR(INDEX(OFFSET(INDIRECT("v_buffer_hist_hoy!$A$1"),1,MATCH("buh_zona_amarilla",INDIRECT("v_buffer_hist_hoy!$1:$1"),0)-1,100000,1),MATCH(CLEAN(TABLATRANSFERENCIA[[#This Row],[CODIGO]]),OFFSET(INDIRECT("v_buffer_hist_hoy!$A$1"),1,MATCH("buh_codigo",INDIRECT("v_buffer_hist_hoy!$1:$1"),0)-1,100000,1),0)),"")</f>
        <v>29</v>
      </c>
      <c r="BW53" s="51">
        <f ca="1">IFERROR(INDEX(OFFSET(INDIRECT("v_buffer_hist_hoy!$A$1"),1,MATCH("buh_zona_roja",INDIRECT("v_buffer_hist_hoy!$1:$1"),0)-1,100000,1),MATCH(CLEAN(TABLATRANSFERENCIA[[#This Row],[CODIGO]]),OFFSET(INDIRECT("v_buffer_hist_hoy!$A$1"),1,MATCH("buh_codigo",INDIRECT("v_buffer_hist_hoy!$1:$1"),0)-1,100000,1),0)),"")</f>
        <v>14</v>
      </c>
    </row>
    <row r="54" spans="1:75" hidden="1" x14ac:dyDescent="0.25">
      <c r="A54" s="54" t="s">
        <v>1398</v>
      </c>
      <c r="B54" s="3" t="str">
        <f ca="1">IFERROR(INDEX(OFFSET(INDIRECT("v_buffer_hist_hoy!$A$1"),1,MATCH("pro_descripcion",INDIRECT("v_buffer_hist_hoy!$1:$1"),0)-1,100000,1),MATCH(CLEAN(TABLATRANSFERENCIA[[#This Row],[CODIGO]]),OFFSET(INDIRECT("v_buffer_hist_hoy!$A$1"),1,MATCH("buh_codigo",INDIRECT("v_buffer_hist_hoy!$1:$1"),0)-1,100000,1),0)),"")</f>
        <v>ANILLO PISTON SRM4300 EA410</v>
      </c>
      <c r="C54" s="3" t="str">
        <f ca="1">IFERROR(INDEX(OFFSET(INDIRECT("v_buffer_hist_hoy!$A$1"),1,MATCH("buh_codigo_generico",INDIRECT("v_buffer_hist_hoy!$1:$1"),0)-1,100000,1),MATCH(CLEAN(TABLATRANSFERENCIA[[#This Row],[CODIGO]]),OFFSET(INDIRECT("v_buffer_hist_hoy!$A$1"),1,MATCH("buh_codigo",INDIRECT("v_buffer_hist_hoy!$1:$1"),0)-1,100000,1),0)),"")</f>
        <v>0</v>
      </c>
      <c r="D54" s="3" t="str">
        <f ca="1">IFERROR(INDEX(OFFSET(INDIRECT("v_buffer_hist_hoy!$A$1"),1,MATCH("buh_codigo_vinculado",INDIRECT("v_buffer_hist_hoy!$1:$1"),0)-1,100000,1),MATCH(CLEAN(TABLATRANSFERENCIA[[#This Row],[CODIGO]]),OFFSET(INDIRECT("v_buffer_hist_hoy!$A$1"),1,MATCH("buh_codigo",INDIRECT("v_buffer_hist_hoy!$1:$1"),0)-1,100000,1),0)),"")</f>
        <v>EC-10001110530</v>
      </c>
      <c r="E54" s="3" t="str">
        <f ca="1">IFERROR(INDEX(OFFSET(INDIRECT("v_buffer_hist_hoy!$A$1"),1,MATCH("pro_linea",INDIRECT("v_buffer_hist_hoy!$1:$1"),0)-1,100000,1),MATCH(CLEAN(TABLATRANSFERENCIA[[#This Row],[CODIGO]]),OFFSET(INDIRECT("v_buffer_hist_hoy!$A$1"),1,MATCH("buh_codigo",INDIRECT("v_buffer_hist_hoy!$1:$1"),0)-1,100000,1),0)),"")</f>
        <v>AGROFORESTAL</v>
      </c>
      <c r="F54" s="3">
        <f ca="1">IFERROR(INDEX(OFFSET(INDIRECT("v_buffer_hist_hoy!$A$1"),1,MATCH("pro_sublinea",INDIRECT("v_buffer_hist_hoy!$1:$1"),0)-1,100000,1),MATCH(CLEAN(TABLATRANSFERENCIA[[#This Row],[CODIGO]]),OFFSET(INDIRECT("v_buffer_hist_hoy!$A$1"),1,MATCH("buh_codigo",INDIRECT("v_buffer_hist_hoy!$1:$1"),0)-1,100000,1),0)),"")</f>
        <v>0</v>
      </c>
      <c r="G54" s="3" t="str">
        <f ca="1">IFERROR(INDEX(OFFSET(INDIRECT("v_buffer_hist_hoy!$A$1"),1,MATCH("pro_grupo",INDIRECT("v_buffer_hist_hoy!$1:$1"),0)-1,100000,1),MATCH(CLEAN(TABLATRANSFERENCIA[[#This Row],[CODIGO]]),OFFSET(INDIRECT("v_buffer_hist_hoy!$A$1"),1,MATCH("buh_codigo",INDIRECT("v_buffer_hist_hoy!$1:$1"),0)-1,100000,1),0)),"")</f>
        <v>REPUESTOS DESMALEZADORAS</v>
      </c>
      <c r="H54" s="3">
        <f ca="1">IFERROR(INDEX(OFFSET(INDIRECT("v_buffer_hist_hoy!$A$1"),1,MATCH("pro_familia",INDIRECT("v_buffer_hist_hoy!$1:$1"),0)-1,100000,1),MATCH(CLEAN(TABLATRANSFERENCIA[[#This Row],[CODIGO]]),OFFSET(INDIRECT("v_buffer_hist_hoy!$A$1"),1,MATCH("buh_codigo",INDIRECT("v_buffer_hist_hoy!$1:$1"),0)-1,100000,1),0)),"")</f>
        <v>0</v>
      </c>
      <c r="I54" s="3">
        <f ca="1">IFERROR(INDEX(OFFSET(INDIRECT("v_buffer_hist_hoy!$A$1"),1,MATCH("pro_subfamilia",INDIRECT("v_buffer_hist_hoy!$1:$1"),0)-1,100000,1),MATCH(CLEAN(TABLATRANSFERENCIA[[#This Row],[CODIGO]]),OFFSET(INDIRECT("v_buffer_hist_hoy!$A$1"),1,MATCH("buh_codigo",INDIRECT("v_buffer_hist_hoy!$1:$1"),0)-1,100000,1),0)),"")</f>
        <v>0</v>
      </c>
      <c r="J5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4" s="3">
        <f ca="1">IFERROR(INDEX(OFFSET(INDIRECT("v_buffer_hist_hoy!$A$1"),1,MATCH("pro_tipo",INDIRECT("v_buffer_hist_hoy!$1:$1"),0)-1,100000,1),MATCH(CLEAN(TABLATRANSFERENCIA[[#This Row],[CODIGO]]),OFFSET(INDIRECT("v_buffer_hist_hoy!$A$1"),1,MATCH("buh_codigo",INDIRECT("v_buffer_hist_hoy!$1:$1"),0)-1,100000,1),0)),"")</f>
        <v>0</v>
      </c>
      <c r="L54" s="3" t="str">
        <f ca="1">IFERROR(INDEX(OFFSET(INDIRECT("v_buffer_hist_hoy!$A$1"),1,MATCH("pro_marca",INDIRECT("v_buffer_hist_hoy!$1:$1"),0)-1,100000,1),MATCH(CLEAN(TABLATRANSFERENCIA[[#This Row],[CODIGO]]),OFFSET(INDIRECT("v_buffer_hist_hoy!$A$1"),1,MATCH("buh_codigo",INDIRECT("v_buffer_hist_hoy!$1:$1"),0)-1,100000,1),0)),"")</f>
        <v>ECHO</v>
      </c>
      <c r="M54" s="3">
        <f ca="1">IFERROR(INDEX(OFFSET(INDIRECT("v_buffer_hist_hoy!$A$1"),1,MATCH("pro_modelo",INDIRECT("v_buffer_hist_hoy!$1:$1"),0)-1,100000,1),MATCH(CLEAN(TABLATRANSFERENCIA[[#This Row],[CODIGO]]),OFFSET(INDIRECT("v_buffer_hist_hoy!$A$1"),1,MATCH("buh_codigo",INDIRECT("v_buffer_hist_hoy!$1:$1"),0)-1,100000,1),0)),"")</f>
        <v>0</v>
      </c>
      <c r="N54" s="3">
        <f ca="1">IFERROR(INDEX(OFFSET(INDIRECT("v_buffer_hist_hoy!$A$1"),1,MATCH("pro_cat_management",INDIRECT("v_buffer_hist_hoy!$1:$1"),0)-1,100000,1),MATCH(CLEAN(TABLATRANSFERENCIA[[#This Row],[CODIGO]]),OFFSET(INDIRECT("v_buffer_hist_hoy!$A$1"),1,MATCH("buh_codigo",INDIRECT("v_buffer_hist_hoy!$1:$1"),0)-1,100000,1),0)),"")</f>
        <v>0</v>
      </c>
      <c r="O54" s="5" t="str">
        <f ca="1">IFERROR(INDEX(OFFSET(INDIRECT("v_buffer_hist_hoy!$A$1"),1,MATCH("buh_estatus",INDIRECT("v_buffer_hist_hoy!$1:$1"),0)-1,100000,1),MATCH(CLEAN(TABLATRANSFERENCIA[[#This Row],[CODIGO]]),OFFSET(INDIRECT("v_buffer_hist_hoy!$A$1"),1,MATCH("buh_codigo",INDIRECT("v_buffer_hist_hoy!$1:$1"),0)-1,100000,1),0)),"")</f>
        <v>0</v>
      </c>
      <c r="P54" s="5">
        <f ca="1">IFERROR(INDEX(OFFSET(INDIRECT("v_buffer_hist_hoy!$A$1"),1,MATCH("buh_ctv",INDIRECT("v_buffer_hist_hoy!$1:$1"),0)-1,100000,1),MATCH(CLEAN(TABLATRANSFERENCIA[[#This Row],[CODIGO]]),OFFSET(INDIRECT("v_buffer_hist_hoy!$A$1"),1,MATCH("buh_codigo",INDIRECT("v_buffer_hist_hoy!$1:$1"),0)-1,100000,1),0)),"")</f>
        <v>2.6</v>
      </c>
      <c r="Q54" s="5">
        <f ca="1">IFERROR(INDEX(OFFSET(INDIRECT("v_buffer_hist_hoy!$A$1"),1,MATCH("buh_pv",INDIRECT("v_buffer_hist_hoy!$1:$1"),0)-1,100000,1),MATCH(CLEAN(TABLATRANSFERENCIA[[#This Row],[CODIGO]]),OFFSET(INDIRECT("v_buffer_hist_hoy!$A$1"),1,MATCH("buh_codigo",INDIRECT("v_buffer_hist_hoy!$1:$1"),0)-1,100000,1),0)),"")</f>
        <v>9.99</v>
      </c>
      <c r="R54" s="46">
        <f ca="1">IFERROR(INDEX(OFFSET(INDIRECT("v_buffer_hist_hoy!$A$1"),1,MATCH("buh_roi_pasado",INDIRECT("v_buffer_hist_hoy!$1:$1"),0)-1,100000,1),MATCH(CLEAN(TABLATRANSFERENCIA[[#This Row],[CODIGO]]),OFFSET(INDIRECT("v_buffer_hist_hoy!$A$1"),1,MATCH("buh_codigo",INDIRECT("v_buffer_hist_hoy!$1:$1"),0)-1,100000,1),0)),"")</f>
        <v>0</v>
      </c>
      <c r="S54" s="46">
        <f ca="1">IFERROR(INDEX(OFFSET(INDIRECT("v_buffer_hist_hoy!$A$1"),1,MATCH("buh_roi_proyectado",INDIRECT("v_buffer_hist_hoy!$1:$1"),0)-1,100000,1),MATCH(CLEAN(TABLATRANSFERENCIA[[#This Row],[CODIGO]]),OFFSET(INDIRECT("v_buffer_hist_hoy!$A$1"),1,MATCH("buh_codigo",INDIRECT("v_buffer_hist_hoy!$1:$1"),0)-1,100000,1),0)),"")</f>
        <v>12.4</v>
      </c>
      <c r="T54" s="46">
        <f ca="1">IFERROR(INDEX(OFFSET(INDIRECT("v_buffer_hist_hoy!$A$1"),1,MATCH("buh_velocity",INDIRECT("v_buffer_hist_hoy!$1:$1"),0)-1,100000,1),MATCH(CLEAN(TABLATRANSFERENCIA[[#This Row],[CODIGO]]),OFFSET(INDIRECT("v_buffer_hist_hoy!$A$1"),1,MATCH("buh_codigo",INDIRECT("v_buffer_hist_hoy!$1:$1"),0)-1,100000,1),0)),"")</f>
        <v>0</v>
      </c>
      <c r="U54" s="46">
        <f ca="1">IFERROR(INDEX(OFFSET(INDIRECT("v_buffer_hist_hoy!$A$1"),1,MATCH("buh_nivel_servicio",INDIRECT("v_buffer_hist_hoy!$1:$1"),0)-1,100000,1),MATCH(CLEAN(TABLATRANSFERENCIA[[#This Row],[CODIGO]]),OFFSET(INDIRECT("v_buffer_hist_hoy!$A$1"),1,MATCH("buh_codigo",INDIRECT("v_buffer_hist_hoy!$1:$1"),0)-1,100000,1),0)),"")</f>
        <v>1</v>
      </c>
      <c r="V54" s="49" t="str">
        <f ca="1">IFERROR(INDEX(OFFSET(INDIRECT("v_buffer_hist_hoy!$A$1"),1,MATCH("pro_nombre",INDIRECT("v_buffer_hist_hoy!$1:$1"),0)-1,100000,1),MATCH(CLEAN(TABLATRANSFERENCIA[[#This Row],[CODIGO]]),OFFSET(INDIRECT("v_buffer_hist_hoy!$A$1"),1,MATCH("buh_codigo",INDIRECT("v_buffer_hist_hoy!$1:$1"),0)-1,100000,1),0)),"")</f>
        <v>Echo</v>
      </c>
      <c r="W54" s="49" t="str">
        <f ca="1">IFERROR(INDEX(OFFSET(INDIRECT("v_buffer_hist_hoy!$A$1"),1,MATCH("pre_nombre",INDIRECT("v_buffer_hist_hoy!$1:$1"),0)-1,100000,1),MATCH(CLEAN(TABLATRANSFERENCIA[[#This Row],[CODIGO]]),OFFSET(INDIRECT("v_buffer_hist_hoy!$A$1"),1,MATCH("buh_codigo",INDIRECT("v_buffer_hist_hoy!$1:$1"),0)-1,100000,1),0)),"")</f>
        <v>USA</v>
      </c>
      <c r="X54" s="51">
        <f ca="1">IFERROR(INDEX(OFFSET(INDIRECT("v_buffer_hist_hoy!$A$1"),1,MATCH("buh_tiempo_suministro",INDIRECT("v_buffer_hist_hoy!$1:$1"),0)-1,100000,1),MATCH(CLEAN(TABLATRANSFERENCIA[[#This Row],[CODIGO]]),OFFSET(INDIRECT("v_buffer_hist_hoy!$A$1"),1,MATCH("buh_codigo",INDIRECT("v_buffer_hist_hoy!$1:$1"),0)-1,100000,1),0)),"")</f>
        <v>8</v>
      </c>
      <c r="Y54" s="51">
        <f ca="1">IFERROR(INDEX(OFFSET(INDIRECT("v_buffer_hist_hoy!$A$1"),1,MATCH("buh_frecuencia_reposicion",INDIRECT("v_buffer_hist_hoy!$1:$1"),0)-1,100000,1),MATCH(CLEAN(TABLATRANSFERENCIA[[#This Row],[CODIGO]]),OFFSET(INDIRECT("v_buffer_hist_hoy!$A$1"),1,MATCH("buh_codigo",INDIRECT("v_buffer_hist_hoy!$1:$1"),0)-1,100000,1),0)),"")</f>
        <v>3</v>
      </c>
      <c r="Z54" s="6">
        <f ca="1">IFERROR(INDEX(OFFSET(INDIRECT("v_buffer_hist_hoy!$A$1"),1,MATCH("buh_buffer_actual",INDIRECT("v_buffer_hist_hoy!$1:$1"),0)-1,100000,1),MATCH(CLEAN(TABLATRANSFERENCIA[[#This Row],[CODIGO]]),OFFSET(INDIRECT("v_buffer_hist_hoy!$A$1"),1,MATCH("buh_codigo",INDIRECT("v_buffer_hist_hoy!$1:$1"),0)-1,100000,1),0)),"")</f>
        <v>94</v>
      </c>
      <c r="AA54" s="6">
        <f ca="1">IFERROR(INDEX(OFFSET(INDIRECT("v_buffer_hist_hoy!$A$1"),1,MATCH("buh_inventario_proveedor",INDIRECT("v_buffer_hist_hoy!$1:$1"),0)-1,100000,1),MATCH(CLEAN(TABLATRANSFERENCIA[[#This Row],[CODIGO]]),OFFSET(INDIRECT("v_buffer_hist_hoy!$A$1"),1,MATCH("buh_codigo",INDIRECT("v_buffer_hist_hoy!$1:$1"),0)-1,100000,1),0)),"")</f>
        <v>1000000000</v>
      </c>
      <c r="AB54" s="6">
        <f ca="1">IFERROR(INDEX(OFFSET(INDIRECT("v_buffer_hist_hoy!$A$1"),1,MATCH("buh_inventario_fisico",INDIRECT("v_buffer_hist_hoy!$1:$1"),0)-1,100000,1),MATCH(CLEAN(TABLATRANSFERENCIA[[#This Row],[CODIGO]]),OFFSET(INDIRECT("v_buffer_hist_hoy!$A$1"),1,MATCH("buh_codigo",INDIRECT("v_buffer_hist_hoy!$1:$1"),0)-1,100000,1),0)),"")</f>
        <v>38</v>
      </c>
      <c r="AC54" s="4">
        <f ca="1">IFERROR(INDEX(OFFSET(INDIRECT("v_buffer_hist_hoy!$A$1"),1,MATCH("buh_estado_inventario_fisico",INDIRECT("v_buffer_hist_hoy!$1:$1"),0)-1,100000,1),MATCH(CLEAN(TABLATRANSFERENCIA[[#This Row],[CODIGO]]),OFFSET(INDIRECT("v_buffer_hist_hoy!$A$1"),1,MATCH("buh_codigo",INDIRECT("v_buffer_hist_hoy!$1:$1"),0)-1,100000,1),0)),"")</f>
        <v>0.6</v>
      </c>
      <c r="AD54" s="6" t="str">
        <f ca="1">IFERROR(INDEX(OFFSET(INDIRECT("v_buffer_hist_hoy!$A$1"),1,MATCH("buh_color_inventario_fisico",INDIRECT("v_buffer_hist_hoy!$1:$1"),0)-1,100000,1),MATCH(CLEAN(TABLATRANSFERENCIA[[#This Row],[CODIGO]]),OFFSET(INDIRECT("v_buffer_hist_hoy!$A$1"),1,MATCH("buh_codigo",INDIRECT("v_buffer_hist_hoy!$1:$1"),0)-1,100000,1),0)),"")</f>
        <v>A</v>
      </c>
      <c r="AE54" s="6">
        <f ca="1">IFERROR(INDEX(OFFSET(INDIRECT("v_buffer_hist_hoy!$A$1"),1,MATCH("buh_transito",INDIRECT("v_buffer_hist_hoy!$1:$1"),0)-1,100000,1),MATCH(CLEAN(TABLATRANSFERENCIA[[#This Row],[CODIGO]]),OFFSET(INDIRECT("v_buffer_hist_hoy!$A$1"),1,MATCH("buh_codigo",INDIRECT("v_buffer_hist_hoy!$1:$1"),0)-1,100000,1),0)),"")</f>
        <v>0</v>
      </c>
      <c r="AF54" s="6">
        <f ca="1">IFERROR(INDEX(OFFSET(INDIRECT("v_buffer_hist_hoy!$A$1"),1,MATCH("buh_negociacion",INDIRECT("v_buffer_hist_hoy!$1:$1"),0)-1,100000,1),MATCH(CLEAN(TABLATRANSFERENCIA[[#This Row],[CODIGO]]),OFFSET(INDIRECT("v_buffer_hist_hoy!$A$1"),1,MATCH("buh_codigo",INDIRECT("v_buffer_hist_hoy!$1:$1"),0)-1,100000,1),0)),"")</f>
        <v>0</v>
      </c>
      <c r="AG54" s="6">
        <f ca="1">IFERROR(INDEX(OFFSET(INDIRECT("v_buffer_hist_hoy!$A$1"),1,MATCH("buh_produccion",INDIRECT("v_buffer_hist_hoy!$1:$1"),0)-1,100000,1),MATCH(CLEAN(TABLATRANSFERENCIA[[#This Row],[CODIGO]]),OFFSET(INDIRECT("v_buffer_hist_hoy!$A$1"),1,MATCH("buh_codigo",INDIRECT("v_buffer_hist_hoy!$1:$1"),0)-1,100000,1),0)),"")</f>
        <v>0</v>
      </c>
      <c r="AH54" s="6">
        <f ca="1">IFERROR(INDEX(OFFSET(INDIRECT("v_buffer_hist_hoy!$A$1"),1,MATCH("buh_embarcado",INDIRECT("v_buffer_hist_hoy!$1:$1"),0)-1,100000,1),MATCH(CLEAN(TABLATRANSFERENCIA[[#This Row],[CODIGO]]),OFFSET(INDIRECT("v_buffer_hist_hoy!$A$1"),1,MATCH("buh_codigo",INDIRECT("v_buffer_hist_hoy!$1:$1"),0)-1,100000,1),0)),"")</f>
        <v>0</v>
      </c>
      <c r="AI54" s="6">
        <f ca="1">IFERROR(INDEX(OFFSET(INDIRECT("v_buffer_hist_hoy!$A$1"),1,MATCH("buh_comprometido",INDIRECT("v_buffer_hist_hoy!$1:$1"),0)-1,100000,1),MATCH(CLEAN(TABLATRANSFERENCIA[[#This Row],[CODIGO]]),OFFSET(INDIRECT("v_buffer_hist_hoy!$A$1"),1,MATCH("buh_codigo",INDIRECT("v_buffer_hist_hoy!$1:$1"),0)-1,100000,1),0)),"")</f>
        <v>0</v>
      </c>
      <c r="AJ54" s="6">
        <f ca="1">IFERROR(INDEX(OFFSET(INDIRECT("v_buffer_hist_hoy!$A$1"),1,MATCH("buh_backorder",INDIRECT("v_buffer_hist_hoy!$1:$1"),0)-1,100000,1),MATCH(CLEAN(TABLATRANSFERENCIA[[#This Row],[CODIGO]]),OFFSET(INDIRECT("v_buffer_hist_hoy!$A$1"),1,MATCH("buh_codigo",INDIRECT("v_buffer_hist_hoy!$1:$1"),0)-1,100000,1),0)),"")</f>
        <v>20</v>
      </c>
      <c r="AK54" s="6">
        <f ca="1">IFERROR(INDEX(OFFSET(INDIRECT("v_buffer_hist_hoy!$A$1"),1,MATCH("buh_inventario_proyectado",INDIRECT("v_buffer_hist_hoy!$1:$1"),0)-1,100000,1),MATCH(CLEAN(TABLATRANSFERENCIA[[#This Row],[CODIGO]]),OFFSET(INDIRECT("v_buffer_hist_hoy!$A$1"),1,MATCH("buh_codigo",INDIRECT("v_buffer_hist_hoy!$1:$1"),0)-1,100000,1),0)),"")</f>
        <v>58</v>
      </c>
      <c r="AL54" s="4">
        <f ca="1">IFERROR(INDEX(OFFSET(INDIRECT("v_buffer_hist_hoy!$A$1"),1,MATCH("buh_estado_inventario_proyectado",INDIRECT("v_buffer_hist_hoy!$1:$1"),0)-1,100000,1),MATCH(CLEAN(TABLATRANSFERENCIA[[#This Row],[CODIGO]]),OFFSET(INDIRECT("v_buffer_hist_hoy!$A$1"),1,MATCH("buh_codigo",INDIRECT("v_buffer_hist_hoy!$1:$1"),0)-1,100000,1),0)),"")</f>
        <v>0.38</v>
      </c>
      <c r="AM54" s="6" t="str">
        <f ca="1">IFERROR(INDEX(OFFSET(INDIRECT("v_buffer_hist_hoy!$A$1"),1,MATCH("buh_color_inventario_proyectado",INDIRECT("v_buffer_hist_hoy!$1:$1"),0)-1,100000,1),MATCH(CLEAN(TABLATRANSFERENCIA[[#This Row],[CODIGO]]),OFFSET(INDIRECT("v_buffer_hist_hoy!$A$1"),1,MATCH("buh_codigo",INDIRECT("v_buffer_hist_hoy!$1:$1"),0)-1,100000,1),0)),"")</f>
        <v>A</v>
      </c>
      <c r="AN54" s="6">
        <f ca="1">IFERROR(INDEX(OFFSET(INDIRECT("v_buffer_hist_hoy!$A$1"),1,MATCH("buh_pedido_minimo",INDIRECT("v_buffer_hist_hoy!$1:$1"),0)-1,100000,1),MATCH(CLEAN(TABLATRANSFERENCIA[[#This Row],[CODIGO]]),OFFSET(INDIRECT("v_buffer_hist_hoy!$A$1"),1,MATCH("buh_codigo",INDIRECT("v_buffer_hist_hoy!$1:$1"),0)-1,100000,1),0)),"")</f>
        <v>0</v>
      </c>
      <c r="AO54" s="6">
        <f ca="1">IFERROR(INDEX(OFFSET(INDIRECT("v_buffer_hist_hoy!$A$1"),1,MATCH("buh_pedido_minimo_grupo",INDIRECT("v_buffer_hist_hoy!$1:$1"),0)-1,100000,1),MATCH(CLEAN(TABLATRANSFERENCIA[[#This Row],[CODIGO]]),OFFSET(INDIRECT("v_buffer_hist_hoy!$A$1"),1,MATCH("buh_codigo",INDIRECT("v_buffer_hist_hoy!$1:$1"),0)-1,100000,1),0)),"")</f>
        <v>0</v>
      </c>
      <c r="AP54" s="6">
        <f ca="1">IFERROR(INDEX(OFFSET(INDIRECT("v_buffer_hist_hoy!$A$1"),1,MATCH("buh_unidad_empaque",INDIRECT("v_buffer_hist_hoy!$1:$1"),0)-1,100000,1),MATCH(CLEAN(TABLATRANSFERENCIA[[#This Row],[CODIGO]]),OFFSET(INDIRECT("v_buffer_hist_hoy!$A$1"),1,MATCH("buh_codigo",INDIRECT("v_buffer_hist_hoy!$1:$1"),0)-1,100000,1),0)),"")</f>
        <v>5</v>
      </c>
      <c r="AQ54" s="6">
        <f ca="1">IFERROR(INDEX(OFFSET(INDIRECT("v_buffer_hist_hoy!$A$1"),1,MATCH("buh_pedido_promedio",INDIRECT("v_buffer_hist_hoy!$1:$1"),0)-1,100000,1),MATCH(CLEAN(TABLATRANSFERENCIA[[#This Row],[CODIGO]]),OFFSET(INDIRECT("v_buffer_hist_hoy!$A$1"),1,MATCH("buh_codigo",INDIRECT("v_buffer_hist_hoy!$1:$1"),0)-1,100000,1),0)),"")</f>
        <v>26</v>
      </c>
      <c r="AR54" s="6">
        <f ca="1">IFERROR(INDEX(OFFSET(INDIRECT("v_buffer_hist_hoy!$A$1"),1,MATCH("buh_cobertura_buffer",INDIRECT("v_buffer_hist_hoy!$1:$1"),0)-1,100000,1),MATCH(CLEAN(TABLATRANSFERENCIA[[#This Row],[CODIGO]]),OFFSET(INDIRECT("v_buffer_hist_hoy!$A$1"),1,MATCH("buh_codigo",INDIRECT("v_buffer_hist_hoy!$1:$1"),0)-1,100000,1),0)),"")</f>
        <v>0</v>
      </c>
      <c r="AS54" s="6">
        <f ca="1">IFERROR(INDEX(OFFSET(INDIRECT("v_buffer_hist_hoy!$A$1"),1,MATCH("buh_cobertura_inventario_proyectado",INDIRECT("v_buffer_hist_hoy!$1:$1"),0)-1,100000,1),MATCH(CLEAN(TABLATRANSFERENCIA[[#This Row],[CODIGO]]),OFFSET(INDIRECT("v_buffer_hist_hoy!$A$1"),1,MATCH("buh_codigo",INDIRECT("v_buffer_hist_hoy!$1:$1"),0)-1,100000,1),0)),"")</f>
        <v>0</v>
      </c>
      <c r="AT54" s="6">
        <f ca="1">IFERROR(INDEX(OFFSET(INDIRECT("v_buffer_hist_hoy!$A$1"),1,MATCH("buh_cobertura_pedido_minimo",INDIRECT("v_buffer_hist_hoy!$1:$1"),0)-1,100000,1),MATCH(CLEAN(TABLATRANSFERENCIA[[#This Row],[CODIGO]]),OFFSET(INDIRECT("v_buffer_hist_hoy!$A$1"),1,MATCH("buh_codigo",INDIRECT("v_buffer_hist_hoy!$1:$1"),0)-1,100000,1),0)),"")</f>
        <v>0</v>
      </c>
      <c r="AU54" s="6">
        <f ca="1">IFERROR(INDEX(OFFSET(INDIRECT("v_buffer_hist_hoy!$A$1"),1,MATCH("buh_dias_desabastecimiento",INDIRECT("v_buffer_hist_hoy!$1:$1"),0)-1,100000,1),MATCH(CLEAN(TABLATRANSFERENCIA[[#This Row],[CODIGO]]),OFFSET(INDIRECT("v_buffer_hist_hoy!$A$1"),1,MATCH("buh_codigo",INDIRECT("v_buffer_hist_hoy!$1:$1"),0)-1,100000,1),0)),"")</f>
        <v>22</v>
      </c>
      <c r="AV54" s="6">
        <f t="array" ref="AV54">IFERROR(INDEX(Datos_Consumo[CANTIDAD],MATCH(TABLATRANSFERENCIA[[#This Row],[CODIGO]]&amp;TABLATRANSFERENCIA[[#Headers],[Columna1]],Datos_Consumo[CODIGO]&amp;Datos_Consumo[FECHA_FORMATO],0)),0)</f>
        <v>0</v>
      </c>
      <c r="AW54" s="6">
        <f t="array" ref="AW54">IFERROR(INDEX(Datos_Consumo[CANTIDAD],MATCH(TABLATRANSFERENCIA[[#This Row],[CODIGO]]&amp;TABLATRANSFERENCIA[[#Headers],[Columna2]],Datos_Consumo[CODIGO]&amp;Datos_Consumo[FECHA_FORMATO],0)),0)</f>
        <v>0</v>
      </c>
      <c r="AX54" s="6">
        <f t="array" ref="AX54">IFERROR(INDEX(Datos_Consumo[CANTIDAD],MATCH(TABLATRANSFERENCIA[[#This Row],[CODIGO]]&amp;TABLATRANSFERENCIA[[#Headers],[Columna3]],Datos_Consumo[CODIGO]&amp;Datos_Consumo[FECHA_FORMATO],0)),0)</f>
        <v>0</v>
      </c>
      <c r="AY54" s="6">
        <f t="array" ref="AY54">IFERROR(INDEX(Datos_Consumo[CANTIDAD],MATCH(TABLATRANSFERENCIA[[#This Row],[CODIGO]]&amp;TABLATRANSFERENCIA[[#Headers],[Columna4]],Datos_Consumo[CODIGO]&amp;Datos_Consumo[FECHA_FORMATO],0)),0)</f>
        <v>0</v>
      </c>
      <c r="AZ54" s="6">
        <f t="array" ref="AZ54">IFERROR(INDEX(Datos_Consumo[CANTIDAD],MATCH(TABLATRANSFERENCIA[[#This Row],[CODIGO]]&amp;TABLATRANSFERENCIA[[#Headers],[Columna5]],Datos_Consumo[CODIGO]&amp;Datos_Consumo[FECHA_FORMATO],0)),0)</f>
        <v>0</v>
      </c>
      <c r="BA54" s="6">
        <f t="array" ref="BA54">IFERROR(INDEX(Datos_Consumo[CANTIDAD],MATCH(TABLATRANSFERENCIA[[#This Row],[CODIGO]]&amp;TABLATRANSFERENCIA[[#Headers],[Columna6]],Datos_Consumo[CODIGO]&amp;Datos_Consumo[FECHA_FORMATO],0)),0)</f>
        <v>0</v>
      </c>
      <c r="BB54" s="56">
        <f ca="1">IFERROR(INDEX(OFFSET(INDIRECT("v_buffer_hist_hoy!$A$1"),1,MATCH("buh_ultima_transferencia_ini",INDIRECT("v_buffer_hist_hoy!$1:$1"),0)-1,100000,1),MATCH(CLEAN(TABLATRANSFERENCIA[[#This Row],[CODIGO]]),OFFSET(INDIRECT("v_buffer_hist_hoy!$A$1"),1,MATCH("buh_codigo",INDIRECT("v_buffer_hist_hoy!$1:$1"),0)-1,100000,1),0)),"")</f>
        <v>0</v>
      </c>
      <c r="BC54" s="56">
        <f ca="1">IFERROR(INDEX(OFFSET(INDIRECT("v_buffer_hist_hoy!$A$1"),1,MATCH("buh_ultima_transferencia_fin",INDIRECT("v_buffer_hist_hoy!$1:$1"),0)-1,100000,1),MATCH(CLEAN(TABLATRANSFERENCIA[[#This Row],[CODIGO]]),OFFSET(INDIRECT("v_buffer_hist_hoy!$A$1"),1,MATCH("buh_codigo",INDIRECT("v_buffer_hist_hoy!$1:$1"),0)-1,100000,1),0)),"")</f>
        <v>0</v>
      </c>
      <c r="BD54" s="50" t="s">
        <v>7741</v>
      </c>
      <c r="BE54" s="55"/>
      <c r="BF54" s="51"/>
      <c r="BG54"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5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4" s="51"/>
      <c r="BM54" s="46">
        <f ca="1">IFERROR(TABLATRANSFERENCIA[[#This Row],[REQUERIM]]/TABLATRANSFERENCIA[[#This Row],[PEDIDO PROMEDIO]],0)</f>
        <v>0.76923076923076927</v>
      </c>
      <c r="BN54" s="51"/>
      <c r="BO54" s="59"/>
      <c r="BP54" s="3" t="str">
        <f>IF(TABLATRANSFERENCIA[[#This Row],[RECIBIDO]]&lt;&gt;"",0,IF(TABLATRANSFERENCIA[[#This Row],[DESPACHO]]&lt;&gt;"",TABLATRANSFERENCIA[[#This Row],[DESPACHO]],TABLATRANSFERENCIA[[#This Row],[REQUERIM]]))</f>
        <v>20</v>
      </c>
      <c r="BQ54" s="50"/>
      <c r="BR54" s="50"/>
      <c r="BS54" s="50" t="str">
        <f t="shared" si="0"/>
        <v>N</v>
      </c>
      <c r="BT54" s="51">
        <f t="array" aca="1" ref="BT54" ca="1">IF(SUM(--(TABLATRANSFERENCIA[[#This Row],[CODIGO GENERICO]]=TABLATRANSFERENCIA[CODIGO GENERICO])*TABLATRANSFERENCIA[REQUERIM])&lt;TABLATRANSFERENCIA[[#This Row],[PEDIDO MIN GRUPO]],1,0)</f>
        <v>0</v>
      </c>
      <c r="BU5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4" s="51">
        <f ca="1">IFERROR(INDEX(OFFSET(INDIRECT("v_buffer_hist_hoy!$A$1"),1,MATCH("buh_zona_amarilla",INDIRECT("v_buffer_hist_hoy!$1:$1"),0)-1,100000,1),MATCH(CLEAN(TABLATRANSFERENCIA[[#This Row],[CODIGO]]),OFFSET(INDIRECT("v_buffer_hist_hoy!$A$1"),1,MATCH("buh_codigo",INDIRECT("v_buffer_hist_hoy!$1:$1"),0)-1,100000,1),0)),"")</f>
        <v>63</v>
      </c>
      <c r="BW54" s="51">
        <f ca="1">IFERROR(INDEX(OFFSET(INDIRECT("v_buffer_hist_hoy!$A$1"),1,MATCH("buh_zona_roja",INDIRECT("v_buffer_hist_hoy!$1:$1"),0)-1,100000,1),MATCH(CLEAN(TABLATRANSFERENCIA[[#This Row],[CODIGO]]),OFFSET(INDIRECT("v_buffer_hist_hoy!$A$1"),1,MATCH("buh_codigo",INDIRECT("v_buffer_hist_hoy!$1:$1"),0)-1,100000,1),0)),"")</f>
        <v>31</v>
      </c>
    </row>
    <row r="55" spans="1:75" hidden="1" x14ac:dyDescent="0.25">
      <c r="A55" s="54" t="s">
        <v>1584</v>
      </c>
      <c r="B55" s="3" t="str">
        <f ca="1">IFERROR(INDEX(OFFSET(INDIRECT("v_buffer_hist_hoy!$A$1"),1,MATCH("pro_descripcion",INDIRECT("v_buffer_hist_hoy!$1:$1"),0)-1,100000,1),MATCH(CLEAN(TABLATRANSFERENCIA[[#This Row],[CODIGO]]),OFFSET(INDIRECT("v_buffer_hist_hoy!$A$1"),1,MATCH("buh_codigo",INDIRECT("v_buffer_hist_hoy!$1:$1"),0)-1,100000,1),0)),"")</f>
        <v>CONECTOR ACELERADOR B450-B530-C350 (72550-82120)</v>
      </c>
      <c r="C55" s="3" t="str">
        <f ca="1">IFERROR(INDEX(OFFSET(INDIRECT("v_buffer_hist_hoy!$A$1"),1,MATCH("buh_codigo_generico",INDIRECT("v_buffer_hist_hoy!$1:$1"),0)-1,100000,1),MATCH(CLEAN(TABLATRANSFERENCIA[[#This Row],[CODIGO]]),OFFSET(INDIRECT("v_buffer_hist_hoy!$A$1"),1,MATCH("buh_codigo",INDIRECT("v_buffer_hist_hoy!$1:$1"),0)-1,100000,1),0)),"")</f>
        <v>0</v>
      </c>
      <c r="D55" s="3" t="str">
        <f ca="1">IFERROR(INDEX(OFFSET(INDIRECT("v_buffer_hist_hoy!$A$1"),1,MATCH("buh_codigo_vinculado",INDIRECT("v_buffer_hist_hoy!$1:$1"),0)-1,100000,1),MATCH(CLEAN(TABLATRANSFERENCIA[[#This Row],[CODIGO]]),OFFSET(INDIRECT("v_buffer_hist_hoy!$A$1"),1,MATCH("buh_codigo",INDIRECT("v_buffer_hist_hoy!$1:$1"),0)-1,100000,1),0)),"")</f>
        <v>EC-C482000070</v>
      </c>
      <c r="E55" s="3" t="str">
        <f ca="1">IFERROR(INDEX(OFFSET(INDIRECT("v_buffer_hist_hoy!$A$1"),1,MATCH("pro_linea",INDIRECT("v_buffer_hist_hoy!$1:$1"),0)-1,100000,1),MATCH(CLEAN(TABLATRANSFERENCIA[[#This Row],[CODIGO]]),OFFSET(INDIRECT("v_buffer_hist_hoy!$A$1"),1,MATCH("buh_codigo",INDIRECT("v_buffer_hist_hoy!$1:$1"),0)-1,100000,1),0)),"")</f>
        <v>AGROFORESTAL</v>
      </c>
      <c r="F55" s="3">
        <f ca="1">IFERROR(INDEX(OFFSET(INDIRECT("v_buffer_hist_hoy!$A$1"),1,MATCH("pro_sublinea",INDIRECT("v_buffer_hist_hoy!$1:$1"),0)-1,100000,1),MATCH(CLEAN(TABLATRANSFERENCIA[[#This Row],[CODIGO]]),OFFSET(INDIRECT("v_buffer_hist_hoy!$A$1"),1,MATCH("buh_codigo",INDIRECT("v_buffer_hist_hoy!$1:$1"),0)-1,100000,1),0)),"")</f>
        <v>0</v>
      </c>
      <c r="G55" s="3" t="str">
        <f ca="1">IFERROR(INDEX(OFFSET(INDIRECT("v_buffer_hist_hoy!$A$1"),1,MATCH("pro_grupo",INDIRECT("v_buffer_hist_hoy!$1:$1"),0)-1,100000,1),MATCH(CLEAN(TABLATRANSFERENCIA[[#This Row],[CODIGO]]),OFFSET(INDIRECT("v_buffer_hist_hoy!$A$1"),1,MATCH("buh_codigo",INDIRECT("v_buffer_hist_hoy!$1:$1"),0)-1,100000,1),0)),"")</f>
        <v>REPUESTOS DESMALEZADORAS</v>
      </c>
      <c r="H55" s="3">
        <f ca="1">IFERROR(INDEX(OFFSET(INDIRECT("v_buffer_hist_hoy!$A$1"),1,MATCH("pro_familia",INDIRECT("v_buffer_hist_hoy!$1:$1"),0)-1,100000,1),MATCH(CLEAN(TABLATRANSFERENCIA[[#This Row],[CODIGO]]),OFFSET(INDIRECT("v_buffer_hist_hoy!$A$1"),1,MATCH("buh_codigo",INDIRECT("v_buffer_hist_hoy!$1:$1"),0)-1,100000,1),0)),"")</f>
        <v>0</v>
      </c>
      <c r="I55" s="3">
        <f ca="1">IFERROR(INDEX(OFFSET(INDIRECT("v_buffer_hist_hoy!$A$1"),1,MATCH("pro_subfamilia",INDIRECT("v_buffer_hist_hoy!$1:$1"),0)-1,100000,1),MATCH(CLEAN(TABLATRANSFERENCIA[[#This Row],[CODIGO]]),OFFSET(INDIRECT("v_buffer_hist_hoy!$A$1"),1,MATCH("buh_codigo",INDIRECT("v_buffer_hist_hoy!$1:$1"),0)-1,100000,1),0)),"")</f>
        <v>0</v>
      </c>
      <c r="J5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5" s="3">
        <f ca="1">IFERROR(INDEX(OFFSET(INDIRECT("v_buffer_hist_hoy!$A$1"),1,MATCH("pro_tipo",INDIRECT("v_buffer_hist_hoy!$1:$1"),0)-1,100000,1),MATCH(CLEAN(TABLATRANSFERENCIA[[#This Row],[CODIGO]]),OFFSET(INDIRECT("v_buffer_hist_hoy!$A$1"),1,MATCH("buh_codigo",INDIRECT("v_buffer_hist_hoy!$1:$1"),0)-1,100000,1),0)),"")</f>
        <v>0</v>
      </c>
      <c r="L55" s="3" t="str">
        <f ca="1">IFERROR(INDEX(OFFSET(INDIRECT("v_buffer_hist_hoy!$A$1"),1,MATCH("pro_marca",INDIRECT("v_buffer_hist_hoy!$1:$1"),0)-1,100000,1),MATCH(CLEAN(TABLATRANSFERENCIA[[#This Row],[CODIGO]]),OFFSET(INDIRECT("v_buffer_hist_hoy!$A$1"),1,MATCH("buh_codigo",INDIRECT("v_buffer_hist_hoy!$1:$1"),0)-1,100000,1),0)),"")</f>
        <v>SHINDAIWA</v>
      </c>
      <c r="M55" s="3">
        <f ca="1">IFERROR(INDEX(OFFSET(INDIRECT("v_buffer_hist_hoy!$A$1"),1,MATCH("pro_modelo",INDIRECT("v_buffer_hist_hoy!$1:$1"),0)-1,100000,1),MATCH(CLEAN(TABLATRANSFERENCIA[[#This Row],[CODIGO]]),OFFSET(INDIRECT("v_buffer_hist_hoy!$A$1"),1,MATCH("buh_codigo",INDIRECT("v_buffer_hist_hoy!$1:$1"),0)-1,100000,1),0)),"")</f>
        <v>0</v>
      </c>
      <c r="N55" s="3">
        <f ca="1">IFERROR(INDEX(OFFSET(INDIRECT("v_buffer_hist_hoy!$A$1"),1,MATCH("pro_cat_management",INDIRECT("v_buffer_hist_hoy!$1:$1"),0)-1,100000,1),MATCH(CLEAN(TABLATRANSFERENCIA[[#This Row],[CODIGO]]),OFFSET(INDIRECT("v_buffer_hist_hoy!$A$1"),1,MATCH("buh_codigo",INDIRECT("v_buffer_hist_hoy!$1:$1"),0)-1,100000,1),0)),"")</f>
        <v>0</v>
      </c>
      <c r="O55" s="5" t="str">
        <f ca="1">IFERROR(INDEX(OFFSET(INDIRECT("v_buffer_hist_hoy!$A$1"),1,MATCH("buh_estatus",INDIRECT("v_buffer_hist_hoy!$1:$1"),0)-1,100000,1),MATCH(CLEAN(TABLATRANSFERENCIA[[#This Row],[CODIGO]]),OFFSET(INDIRECT("v_buffer_hist_hoy!$A$1"),1,MATCH("buh_codigo",INDIRECT("v_buffer_hist_hoy!$1:$1"),0)-1,100000,1),0)),"")</f>
        <v>0</v>
      </c>
      <c r="P55" s="5">
        <f ca="1">IFERROR(INDEX(OFFSET(INDIRECT("v_buffer_hist_hoy!$A$1"),1,MATCH("buh_ctv",INDIRECT("v_buffer_hist_hoy!$1:$1"),0)-1,100000,1),MATCH(CLEAN(TABLATRANSFERENCIA[[#This Row],[CODIGO]]),OFFSET(INDIRECT("v_buffer_hist_hoy!$A$1"),1,MATCH("buh_codigo",INDIRECT("v_buffer_hist_hoy!$1:$1"),0)-1,100000,1),0)),"")</f>
        <v>2.04</v>
      </c>
      <c r="Q55" s="5">
        <f ca="1">IFERROR(INDEX(OFFSET(INDIRECT("v_buffer_hist_hoy!$A$1"),1,MATCH("buh_pv",INDIRECT("v_buffer_hist_hoy!$1:$1"),0)-1,100000,1),MATCH(CLEAN(TABLATRANSFERENCIA[[#This Row],[CODIGO]]),OFFSET(INDIRECT("v_buffer_hist_hoy!$A$1"),1,MATCH("buh_codigo",INDIRECT("v_buffer_hist_hoy!$1:$1"),0)-1,100000,1),0)),"")</f>
        <v>6.5</v>
      </c>
      <c r="R55" s="46">
        <f ca="1">IFERROR(INDEX(OFFSET(INDIRECT("v_buffer_hist_hoy!$A$1"),1,MATCH("buh_roi_pasado",INDIRECT("v_buffer_hist_hoy!$1:$1"),0)-1,100000,1),MATCH(CLEAN(TABLATRANSFERENCIA[[#This Row],[CODIGO]]),OFFSET(INDIRECT("v_buffer_hist_hoy!$A$1"),1,MATCH("buh_codigo",INDIRECT("v_buffer_hist_hoy!$1:$1"),0)-1,100000,1),0)),"")</f>
        <v>0</v>
      </c>
      <c r="S55" s="46">
        <f ca="1">IFERROR(INDEX(OFFSET(INDIRECT("v_buffer_hist_hoy!$A$1"),1,MATCH("buh_roi_proyectado",INDIRECT("v_buffer_hist_hoy!$1:$1"),0)-1,100000,1),MATCH(CLEAN(TABLATRANSFERENCIA[[#This Row],[CODIGO]]),OFFSET(INDIRECT("v_buffer_hist_hoy!$A$1"),1,MATCH("buh_codigo",INDIRECT("v_buffer_hist_hoy!$1:$1"),0)-1,100000,1),0)),"")</f>
        <v>9.5399999999999991</v>
      </c>
      <c r="T55" s="46">
        <f ca="1">IFERROR(INDEX(OFFSET(INDIRECT("v_buffer_hist_hoy!$A$1"),1,MATCH("buh_velocity",INDIRECT("v_buffer_hist_hoy!$1:$1"),0)-1,100000,1),MATCH(CLEAN(TABLATRANSFERENCIA[[#This Row],[CODIGO]]),OFFSET(INDIRECT("v_buffer_hist_hoy!$A$1"),1,MATCH("buh_codigo",INDIRECT("v_buffer_hist_hoy!$1:$1"),0)-1,100000,1),0)),"")</f>
        <v>0</v>
      </c>
      <c r="U55" s="46">
        <f ca="1">IFERROR(INDEX(OFFSET(INDIRECT("v_buffer_hist_hoy!$A$1"),1,MATCH("buh_nivel_servicio",INDIRECT("v_buffer_hist_hoy!$1:$1"),0)-1,100000,1),MATCH(CLEAN(TABLATRANSFERENCIA[[#This Row],[CODIGO]]),OFFSET(INDIRECT("v_buffer_hist_hoy!$A$1"),1,MATCH("buh_codigo",INDIRECT("v_buffer_hist_hoy!$1:$1"),0)-1,100000,1),0)),"")</f>
        <v>1</v>
      </c>
      <c r="V55" s="49" t="str">
        <f ca="1">IFERROR(INDEX(OFFSET(INDIRECT("v_buffer_hist_hoy!$A$1"),1,MATCH("pro_nombre",INDIRECT("v_buffer_hist_hoy!$1:$1"),0)-1,100000,1),MATCH(CLEAN(TABLATRANSFERENCIA[[#This Row],[CODIGO]]),OFFSET(INDIRECT("v_buffer_hist_hoy!$A$1"),1,MATCH("buh_codigo",INDIRECT("v_buffer_hist_hoy!$1:$1"),0)-1,100000,1),0)),"")</f>
        <v>Echo</v>
      </c>
      <c r="W55" s="49" t="str">
        <f ca="1">IFERROR(INDEX(OFFSET(INDIRECT("v_buffer_hist_hoy!$A$1"),1,MATCH("pre_nombre",INDIRECT("v_buffer_hist_hoy!$1:$1"),0)-1,100000,1),MATCH(CLEAN(TABLATRANSFERENCIA[[#This Row],[CODIGO]]),OFFSET(INDIRECT("v_buffer_hist_hoy!$A$1"),1,MATCH("buh_codigo",INDIRECT("v_buffer_hist_hoy!$1:$1"),0)-1,100000,1),0)),"")</f>
        <v>USA</v>
      </c>
      <c r="X55" s="51">
        <f ca="1">IFERROR(INDEX(OFFSET(INDIRECT("v_buffer_hist_hoy!$A$1"),1,MATCH("buh_tiempo_suministro",INDIRECT("v_buffer_hist_hoy!$1:$1"),0)-1,100000,1),MATCH(CLEAN(TABLATRANSFERENCIA[[#This Row],[CODIGO]]),OFFSET(INDIRECT("v_buffer_hist_hoy!$A$1"),1,MATCH("buh_codigo",INDIRECT("v_buffer_hist_hoy!$1:$1"),0)-1,100000,1),0)),"")</f>
        <v>8</v>
      </c>
      <c r="Y55" s="51">
        <f ca="1">IFERROR(INDEX(OFFSET(INDIRECT("v_buffer_hist_hoy!$A$1"),1,MATCH("buh_frecuencia_reposicion",INDIRECT("v_buffer_hist_hoy!$1:$1"),0)-1,100000,1),MATCH(CLEAN(TABLATRANSFERENCIA[[#This Row],[CODIGO]]),OFFSET(INDIRECT("v_buffer_hist_hoy!$A$1"),1,MATCH("buh_codigo",INDIRECT("v_buffer_hist_hoy!$1:$1"),0)-1,100000,1),0)),"")</f>
        <v>3</v>
      </c>
      <c r="Z55" s="6">
        <f ca="1">IFERROR(INDEX(OFFSET(INDIRECT("v_buffer_hist_hoy!$A$1"),1,MATCH("buh_buffer_actual",INDIRECT("v_buffer_hist_hoy!$1:$1"),0)-1,100000,1),MATCH(CLEAN(TABLATRANSFERENCIA[[#This Row],[CODIGO]]),OFFSET(INDIRECT("v_buffer_hist_hoy!$A$1"),1,MATCH("buh_codigo",INDIRECT("v_buffer_hist_hoy!$1:$1"),0)-1,100000,1),0)),"")</f>
        <v>84</v>
      </c>
      <c r="AA55" s="6">
        <f ca="1">IFERROR(INDEX(OFFSET(INDIRECT("v_buffer_hist_hoy!$A$1"),1,MATCH("buh_inventario_proveedor",INDIRECT("v_buffer_hist_hoy!$1:$1"),0)-1,100000,1),MATCH(CLEAN(TABLATRANSFERENCIA[[#This Row],[CODIGO]]),OFFSET(INDIRECT("v_buffer_hist_hoy!$A$1"),1,MATCH("buh_codigo",INDIRECT("v_buffer_hist_hoy!$1:$1"),0)-1,100000,1),0)),"")</f>
        <v>1000000000</v>
      </c>
      <c r="AB55" s="6">
        <f ca="1">IFERROR(INDEX(OFFSET(INDIRECT("v_buffer_hist_hoy!$A$1"),1,MATCH("buh_inventario_fisico",INDIRECT("v_buffer_hist_hoy!$1:$1"),0)-1,100000,1),MATCH(CLEAN(TABLATRANSFERENCIA[[#This Row],[CODIGO]]),OFFSET(INDIRECT("v_buffer_hist_hoy!$A$1"),1,MATCH("buh_codigo",INDIRECT("v_buffer_hist_hoy!$1:$1"),0)-1,100000,1),0)),"")</f>
        <v>37</v>
      </c>
      <c r="AC55" s="4">
        <f ca="1">IFERROR(INDEX(OFFSET(INDIRECT("v_buffer_hist_hoy!$A$1"),1,MATCH("buh_estado_inventario_fisico",INDIRECT("v_buffer_hist_hoy!$1:$1"),0)-1,100000,1),MATCH(CLEAN(TABLATRANSFERENCIA[[#This Row],[CODIGO]]),OFFSET(INDIRECT("v_buffer_hist_hoy!$A$1"),1,MATCH("buh_codigo",INDIRECT("v_buffer_hist_hoy!$1:$1"),0)-1,100000,1),0)),"")</f>
        <v>0.56000000000000005</v>
      </c>
      <c r="AD55" s="6" t="str">
        <f ca="1">IFERROR(INDEX(OFFSET(INDIRECT("v_buffer_hist_hoy!$A$1"),1,MATCH("buh_color_inventario_fisico",INDIRECT("v_buffer_hist_hoy!$1:$1"),0)-1,100000,1),MATCH(CLEAN(TABLATRANSFERENCIA[[#This Row],[CODIGO]]),OFFSET(INDIRECT("v_buffer_hist_hoy!$A$1"),1,MATCH("buh_codigo",INDIRECT("v_buffer_hist_hoy!$1:$1"),0)-1,100000,1),0)),"")</f>
        <v>A</v>
      </c>
      <c r="AE55" s="6">
        <f ca="1">IFERROR(INDEX(OFFSET(INDIRECT("v_buffer_hist_hoy!$A$1"),1,MATCH("buh_transito",INDIRECT("v_buffer_hist_hoy!$1:$1"),0)-1,100000,1),MATCH(CLEAN(TABLATRANSFERENCIA[[#This Row],[CODIGO]]),OFFSET(INDIRECT("v_buffer_hist_hoy!$A$1"),1,MATCH("buh_codigo",INDIRECT("v_buffer_hist_hoy!$1:$1"),0)-1,100000,1),0)),"")</f>
        <v>0</v>
      </c>
      <c r="AF55" s="6">
        <f ca="1">IFERROR(INDEX(OFFSET(INDIRECT("v_buffer_hist_hoy!$A$1"),1,MATCH("buh_negociacion",INDIRECT("v_buffer_hist_hoy!$1:$1"),0)-1,100000,1),MATCH(CLEAN(TABLATRANSFERENCIA[[#This Row],[CODIGO]]),OFFSET(INDIRECT("v_buffer_hist_hoy!$A$1"),1,MATCH("buh_codigo",INDIRECT("v_buffer_hist_hoy!$1:$1"),0)-1,100000,1),0)),"")</f>
        <v>0</v>
      </c>
      <c r="AG55" s="6">
        <f ca="1">IFERROR(INDEX(OFFSET(INDIRECT("v_buffer_hist_hoy!$A$1"),1,MATCH("buh_produccion",INDIRECT("v_buffer_hist_hoy!$1:$1"),0)-1,100000,1),MATCH(CLEAN(TABLATRANSFERENCIA[[#This Row],[CODIGO]]),OFFSET(INDIRECT("v_buffer_hist_hoy!$A$1"),1,MATCH("buh_codigo",INDIRECT("v_buffer_hist_hoy!$1:$1"),0)-1,100000,1),0)),"")</f>
        <v>0</v>
      </c>
      <c r="AH55" s="6">
        <f ca="1">IFERROR(INDEX(OFFSET(INDIRECT("v_buffer_hist_hoy!$A$1"),1,MATCH("buh_embarcado",INDIRECT("v_buffer_hist_hoy!$1:$1"),0)-1,100000,1),MATCH(CLEAN(TABLATRANSFERENCIA[[#This Row],[CODIGO]]),OFFSET(INDIRECT("v_buffer_hist_hoy!$A$1"),1,MATCH("buh_codigo",INDIRECT("v_buffer_hist_hoy!$1:$1"),0)-1,100000,1),0)),"")</f>
        <v>0</v>
      </c>
      <c r="AI55" s="6">
        <f ca="1">IFERROR(INDEX(OFFSET(INDIRECT("v_buffer_hist_hoy!$A$1"),1,MATCH("buh_comprometido",INDIRECT("v_buffer_hist_hoy!$1:$1"),0)-1,100000,1),MATCH(CLEAN(TABLATRANSFERENCIA[[#This Row],[CODIGO]]),OFFSET(INDIRECT("v_buffer_hist_hoy!$A$1"),1,MATCH("buh_codigo",INDIRECT("v_buffer_hist_hoy!$1:$1"),0)-1,100000,1),0)),"")</f>
        <v>0</v>
      </c>
      <c r="AJ55" s="6">
        <f ca="1">IFERROR(INDEX(OFFSET(INDIRECT("v_buffer_hist_hoy!$A$1"),1,MATCH("buh_backorder",INDIRECT("v_buffer_hist_hoy!$1:$1"),0)-1,100000,1),MATCH(CLEAN(TABLATRANSFERENCIA[[#This Row],[CODIGO]]),OFFSET(INDIRECT("v_buffer_hist_hoy!$A$1"),1,MATCH("buh_codigo",INDIRECT("v_buffer_hist_hoy!$1:$1"),0)-1,100000,1),0)),"")</f>
        <v>20</v>
      </c>
      <c r="AK55" s="6">
        <f ca="1">IFERROR(INDEX(OFFSET(INDIRECT("v_buffer_hist_hoy!$A$1"),1,MATCH("buh_inventario_proyectado",INDIRECT("v_buffer_hist_hoy!$1:$1"),0)-1,100000,1),MATCH(CLEAN(TABLATRANSFERENCIA[[#This Row],[CODIGO]]),OFFSET(INDIRECT("v_buffer_hist_hoy!$A$1"),1,MATCH("buh_codigo",INDIRECT("v_buffer_hist_hoy!$1:$1"),0)-1,100000,1),0)),"")</f>
        <v>57</v>
      </c>
      <c r="AL55" s="4">
        <f ca="1">IFERROR(INDEX(OFFSET(INDIRECT("v_buffer_hist_hoy!$A$1"),1,MATCH("buh_estado_inventario_proyectado",INDIRECT("v_buffer_hist_hoy!$1:$1"),0)-1,100000,1),MATCH(CLEAN(TABLATRANSFERENCIA[[#This Row],[CODIGO]]),OFFSET(INDIRECT("v_buffer_hist_hoy!$A$1"),1,MATCH("buh_codigo",INDIRECT("v_buffer_hist_hoy!$1:$1"),0)-1,100000,1),0)),"")</f>
        <v>0.32</v>
      </c>
      <c r="AM55" s="6" t="str">
        <f ca="1">IFERROR(INDEX(OFFSET(INDIRECT("v_buffer_hist_hoy!$A$1"),1,MATCH("buh_color_inventario_proyectado",INDIRECT("v_buffer_hist_hoy!$1:$1"),0)-1,100000,1),MATCH(CLEAN(TABLATRANSFERENCIA[[#This Row],[CODIGO]]),OFFSET(INDIRECT("v_buffer_hist_hoy!$A$1"),1,MATCH("buh_codigo",INDIRECT("v_buffer_hist_hoy!$1:$1"),0)-1,100000,1),0)),"")</f>
        <v>V</v>
      </c>
      <c r="AN55" s="6">
        <f ca="1">IFERROR(INDEX(OFFSET(INDIRECT("v_buffer_hist_hoy!$A$1"),1,MATCH("buh_pedido_minimo",INDIRECT("v_buffer_hist_hoy!$1:$1"),0)-1,100000,1),MATCH(CLEAN(TABLATRANSFERENCIA[[#This Row],[CODIGO]]),OFFSET(INDIRECT("v_buffer_hist_hoy!$A$1"),1,MATCH("buh_codigo",INDIRECT("v_buffer_hist_hoy!$1:$1"),0)-1,100000,1),0)),"")</f>
        <v>0</v>
      </c>
      <c r="AO55" s="6">
        <f ca="1">IFERROR(INDEX(OFFSET(INDIRECT("v_buffer_hist_hoy!$A$1"),1,MATCH("buh_pedido_minimo_grupo",INDIRECT("v_buffer_hist_hoy!$1:$1"),0)-1,100000,1),MATCH(CLEAN(TABLATRANSFERENCIA[[#This Row],[CODIGO]]),OFFSET(INDIRECT("v_buffer_hist_hoy!$A$1"),1,MATCH("buh_codigo",INDIRECT("v_buffer_hist_hoy!$1:$1"),0)-1,100000,1),0)),"")</f>
        <v>0</v>
      </c>
      <c r="AP55" s="6">
        <f ca="1">IFERROR(INDEX(OFFSET(INDIRECT("v_buffer_hist_hoy!$A$1"),1,MATCH("buh_unidad_empaque",INDIRECT("v_buffer_hist_hoy!$1:$1"),0)-1,100000,1),MATCH(CLEAN(TABLATRANSFERENCIA[[#This Row],[CODIGO]]),OFFSET(INDIRECT("v_buffer_hist_hoy!$A$1"),1,MATCH("buh_codigo",INDIRECT("v_buffer_hist_hoy!$1:$1"),0)-1,100000,1),0)),"")</f>
        <v>5</v>
      </c>
      <c r="AQ55" s="6">
        <f ca="1">IFERROR(INDEX(OFFSET(INDIRECT("v_buffer_hist_hoy!$A$1"),1,MATCH("buh_pedido_promedio",INDIRECT("v_buffer_hist_hoy!$1:$1"),0)-1,100000,1),MATCH(CLEAN(TABLATRANSFERENCIA[[#This Row],[CODIGO]]),OFFSET(INDIRECT("v_buffer_hist_hoy!$A$1"),1,MATCH("buh_codigo",INDIRECT("v_buffer_hist_hoy!$1:$1"),0)-1,100000,1),0)),"")</f>
        <v>23</v>
      </c>
      <c r="AR55" s="6">
        <f ca="1">IFERROR(INDEX(OFFSET(INDIRECT("v_buffer_hist_hoy!$A$1"),1,MATCH("buh_cobertura_buffer",INDIRECT("v_buffer_hist_hoy!$1:$1"),0)-1,100000,1),MATCH(CLEAN(TABLATRANSFERENCIA[[#This Row],[CODIGO]]),OFFSET(INDIRECT("v_buffer_hist_hoy!$A$1"),1,MATCH("buh_codigo",INDIRECT("v_buffer_hist_hoy!$1:$1"),0)-1,100000,1),0)),"")</f>
        <v>0</v>
      </c>
      <c r="AS55" s="6">
        <f ca="1">IFERROR(INDEX(OFFSET(INDIRECT("v_buffer_hist_hoy!$A$1"),1,MATCH("buh_cobertura_inventario_proyectado",INDIRECT("v_buffer_hist_hoy!$1:$1"),0)-1,100000,1),MATCH(CLEAN(TABLATRANSFERENCIA[[#This Row],[CODIGO]]),OFFSET(INDIRECT("v_buffer_hist_hoy!$A$1"),1,MATCH("buh_codigo",INDIRECT("v_buffer_hist_hoy!$1:$1"),0)-1,100000,1),0)),"")</f>
        <v>0</v>
      </c>
      <c r="AT55" s="6">
        <f ca="1">IFERROR(INDEX(OFFSET(INDIRECT("v_buffer_hist_hoy!$A$1"),1,MATCH("buh_cobertura_pedido_minimo",INDIRECT("v_buffer_hist_hoy!$1:$1"),0)-1,100000,1),MATCH(CLEAN(TABLATRANSFERENCIA[[#This Row],[CODIGO]]),OFFSET(INDIRECT("v_buffer_hist_hoy!$A$1"),1,MATCH("buh_codigo",INDIRECT("v_buffer_hist_hoy!$1:$1"),0)-1,100000,1),0)),"")</f>
        <v>0</v>
      </c>
      <c r="AU55" s="6">
        <f ca="1">IFERROR(INDEX(OFFSET(INDIRECT("v_buffer_hist_hoy!$A$1"),1,MATCH("buh_dias_desabastecimiento",INDIRECT("v_buffer_hist_hoy!$1:$1"),0)-1,100000,1),MATCH(CLEAN(TABLATRANSFERENCIA[[#This Row],[CODIGO]]),OFFSET(INDIRECT("v_buffer_hist_hoy!$A$1"),1,MATCH("buh_codigo",INDIRECT("v_buffer_hist_hoy!$1:$1"),0)-1,100000,1),0)),"")</f>
        <v>0</v>
      </c>
      <c r="AV55" s="6">
        <f t="array" ref="AV55">IFERROR(INDEX(Datos_Consumo[CANTIDAD],MATCH(TABLATRANSFERENCIA[[#This Row],[CODIGO]]&amp;TABLATRANSFERENCIA[[#Headers],[Columna1]],Datos_Consumo[CODIGO]&amp;Datos_Consumo[FECHA_FORMATO],0)),0)</f>
        <v>0</v>
      </c>
      <c r="AW55" s="6">
        <f t="array" ref="AW55">IFERROR(INDEX(Datos_Consumo[CANTIDAD],MATCH(TABLATRANSFERENCIA[[#This Row],[CODIGO]]&amp;TABLATRANSFERENCIA[[#Headers],[Columna2]],Datos_Consumo[CODIGO]&amp;Datos_Consumo[FECHA_FORMATO],0)),0)</f>
        <v>0</v>
      </c>
      <c r="AX55" s="6">
        <f t="array" ref="AX55">IFERROR(INDEX(Datos_Consumo[CANTIDAD],MATCH(TABLATRANSFERENCIA[[#This Row],[CODIGO]]&amp;TABLATRANSFERENCIA[[#Headers],[Columna3]],Datos_Consumo[CODIGO]&amp;Datos_Consumo[FECHA_FORMATO],0)),0)</f>
        <v>0</v>
      </c>
      <c r="AY55" s="6">
        <f t="array" ref="AY55">IFERROR(INDEX(Datos_Consumo[CANTIDAD],MATCH(TABLATRANSFERENCIA[[#This Row],[CODIGO]]&amp;TABLATRANSFERENCIA[[#Headers],[Columna4]],Datos_Consumo[CODIGO]&amp;Datos_Consumo[FECHA_FORMATO],0)),0)</f>
        <v>0</v>
      </c>
      <c r="AZ55" s="6">
        <f t="array" ref="AZ55">IFERROR(INDEX(Datos_Consumo[CANTIDAD],MATCH(TABLATRANSFERENCIA[[#This Row],[CODIGO]]&amp;TABLATRANSFERENCIA[[#Headers],[Columna5]],Datos_Consumo[CODIGO]&amp;Datos_Consumo[FECHA_FORMATO],0)),0)</f>
        <v>0</v>
      </c>
      <c r="BA55" s="6">
        <f t="array" ref="BA55">IFERROR(INDEX(Datos_Consumo[CANTIDAD],MATCH(TABLATRANSFERENCIA[[#This Row],[CODIGO]]&amp;TABLATRANSFERENCIA[[#Headers],[Columna6]],Datos_Consumo[CODIGO]&amp;Datos_Consumo[FECHA_FORMATO],0)),0)</f>
        <v>0</v>
      </c>
      <c r="BB55" s="56">
        <f ca="1">IFERROR(INDEX(OFFSET(INDIRECT("v_buffer_hist_hoy!$A$1"),1,MATCH("buh_ultima_transferencia_ini",INDIRECT("v_buffer_hist_hoy!$1:$1"),0)-1,100000,1),MATCH(CLEAN(TABLATRANSFERENCIA[[#This Row],[CODIGO]]),OFFSET(INDIRECT("v_buffer_hist_hoy!$A$1"),1,MATCH("buh_codigo",INDIRECT("v_buffer_hist_hoy!$1:$1"),0)-1,100000,1),0)),"")</f>
        <v>0</v>
      </c>
      <c r="BC55" s="56">
        <f ca="1">IFERROR(INDEX(OFFSET(INDIRECT("v_buffer_hist_hoy!$A$1"),1,MATCH("buh_ultima_transferencia_fin",INDIRECT("v_buffer_hist_hoy!$1:$1"),0)-1,100000,1),MATCH(CLEAN(TABLATRANSFERENCIA[[#This Row],[CODIGO]]),OFFSET(INDIRECT("v_buffer_hist_hoy!$A$1"),1,MATCH("buh_codigo",INDIRECT("v_buffer_hist_hoy!$1:$1"),0)-1,100000,1),0)),"")</f>
        <v>0</v>
      </c>
      <c r="BD55" s="50" t="s">
        <v>7741</v>
      </c>
      <c r="BE55" s="55"/>
      <c r="BF55" s="51"/>
      <c r="BG55"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5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5" s="51"/>
      <c r="BM55" s="46">
        <f ca="1">IFERROR(TABLATRANSFERENCIA[[#This Row],[REQUERIM]]/TABLATRANSFERENCIA[[#This Row],[PEDIDO PROMEDIO]],0)</f>
        <v>0.86956521739130432</v>
      </c>
      <c r="BN55" s="51"/>
      <c r="BO55" s="59"/>
      <c r="BP55" s="3" t="str">
        <f>IF(TABLATRANSFERENCIA[[#This Row],[RECIBIDO]]&lt;&gt;"",0,IF(TABLATRANSFERENCIA[[#This Row],[DESPACHO]]&lt;&gt;"",TABLATRANSFERENCIA[[#This Row],[DESPACHO]],TABLATRANSFERENCIA[[#This Row],[REQUERIM]]))</f>
        <v>20</v>
      </c>
      <c r="BQ55" s="50"/>
      <c r="BR55" s="50"/>
      <c r="BS55" s="50" t="str">
        <f t="shared" si="0"/>
        <v>N</v>
      </c>
      <c r="BT55" s="51">
        <f t="array" aca="1" ref="BT55" ca="1">IF(SUM(--(TABLATRANSFERENCIA[[#This Row],[CODIGO GENERICO]]=TABLATRANSFERENCIA[CODIGO GENERICO])*TABLATRANSFERENCIA[REQUERIM])&lt;TABLATRANSFERENCIA[[#This Row],[PEDIDO MIN GRUPO]],1,0)</f>
        <v>0</v>
      </c>
      <c r="BU5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5" s="51">
        <f ca="1">IFERROR(INDEX(OFFSET(INDIRECT("v_buffer_hist_hoy!$A$1"),1,MATCH("buh_zona_amarilla",INDIRECT("v_buffer_hist_hoy!$1:$1"),0)-1,100000,1),MATCH(CLEAN(TABLATRANSFERENCIA[[#This Row],[CODIGO]]),OFFSET(INDIRECT("v_buffer_hist_hoy!$A$1"),1,MATCH("buh_codigo",INDIRECT("v_buffer_hist_hoy!$1:$1"),0)-1,100000,1),0)),"")</f>
        <v>56</v>
      </c>
      <c r="BW55" s="51">
        <f ca="1">IFERROR(INDEX(OFFSET(INDIRECT("v_buffer_hist_hoy!$A$1"),1,MATCH("buh_zona_roja",INDIRECT("v_buffer_hist_hoy!$1:$1"),0)-1,100000,1),MATCH(CLEAN(TABLATRANSFERENCIA[[#This Row],[CODIGO]]),OFFSET(INDIRECT("v_buffer_hist_hoy!$A$1"),1,MATCH("buh_codigo",INDIRECT("v_buffer_hist_hoy!$1:$1"),0)-1,100000,1),0)),"")</f>
        <v>28</v>
      </c>
    </row>
    <row r="56" spans="1:75" hidden="1" x14ac:dyDescent="0.25">
      <c r="A56" s="54" t="s">
        <v>1560</v>
      </c>
      <c r="B56" s="3" t="str">
        <f ca="1">IFERROR(INDEX(OFFSET(INDIRECT("v_buffer_hist_hoy!$A$1"),1,MATCH("pro_descripcion",INDIRECT("v_buffer_hist_hoy!$1:$1"),0)-1,100000,1),MATCH(CLEAN(TABLATRANSFERENCIA[[#This Row],[CODIGO]]),OFFSET(INDIRECT("v_buffer_hist_hoy!$A$1"),1,MATCH("buh_codigo",INDIRECT("v_buffer_hist_hoy!$1:$1"),0)-1,100000,1),0)),"")</f>
        <v>TAMBOR EMBRAGUE B450-B45</v>
      </c>
      <c r="C56" s="3" t="str">
        <f ca="1">IFERROR(INDEX(OFFSET(INDIRECT("v_buffer_hist_hoy!$A$1"),1,MATCH("buh_codigo_generico",INDIRECT("v_buffer_hist_hoy!$1:$1"),0)-1,100000,1),MATCH(CLEAN(TABLATRANSFERENCIA[[#This Row],[CODIGO]]),OFFSET(INDIRECT("v_buffer_hist_hoy!$A$1"),1,MATCH("buh_codigo",INDIRECT("v_buffer_hist_hoy!$1:$1"),0)-1,100000,1),0)),"")</f>
        <v>0</v>
      </c>
      <c r="D56" s="3" t="str">
        <f ca="1">IFERROR(INDEX(OFFSET(INDIRECT("v_buffer_hist_hoy!$A$1"),1,MATCH("buh_codigo_vinculado",INDIRECT("v_buffer_hist_hoy!$1:$1"),0)-1,100000,1),MATCH(CLEAN(TABLATRANSFERENCIA[[#This Row],[CODIGO]]),OFFSET(INDIRECT("v_buffer_hist_hoy!$A$1"),1,MATCH("buh_codigo",INDIRECT("v_buffer_hist_hoy!$1:$1"),0)-1,100000,1),0)),"")</f>
        <v>EC-A055000020</v>
      </c>
      <c r="E56" s="3" t="str">
        <f ca="1">IFERROR(INDEX(OFFSET(INDIRECT("v_buffer_hist_hoy!$A$1"),1,MATCH("pro_linea",INDIRECT("v_buffer_hist_hoy!$1:$1"),0)-1,100000,1),MATCH(CLEAN(TABLATRANSFERENCIA[[#This Row],[CODIGO]]),OFFSET(INDIRECT("v_buffer_hist_hoy!$A$1"),1,MATCH("buh_codigo",INDIRECT("v_buffer_hist_hoy!$1:$1"),0)-1,100000,1),0)),"")</f>
        <v>AGROFORESTAL</v>
      </c>
      <c r="F56" s="3">
        <f ca="1">IFERROR(INDEX(OFFSET(INDIRECT("v_buffer_hist_hoy!$A$1"),1,MATCH("pro_sublinea",INDIRECT("v_buffer_hist_hoy!$1:$1"),0)-1,100000,1),MATCH(CLEAN(TABLATRANSFERENCIA[[#This Row],[CODIGO]]),OFFSET(INDIRECT("v_buffer_hist_hoy!$A$1"),1,MATCH("buh_codigo",INDIRECT("v_buffer_hist_hoy!$1:$1"),0)-1,100000,1),0)),"")</f>
        <v>0</v>
      </c>
      <c r="G56" s="3" t="str">
        <f ca="1">IFERROR(INDEX(OFFSET(INDIRECT("v_buffer_hist_hoy!$A$1"),1,MATCH("pro_grupo",INDIRECT("v_buffer_hist_hoy!$1:$1"),0)-1,100000,1),MATCH(CLEAN(TABLATRANSFERENCIA[[#This Row],[CODIGO]]),OFFSET(INDIRECT("v_buffer_hist_hoy!$A$1"),1,MATCH("buh_codigo",INDIRECT("v_buffer_hist_hoy!$1:$1"),0)-1,100000,1),0)),"")</f>
        <v>REPUESTOS DESMALEZADORAS</v>
      </c>
      <c r="H56" s="3">
        <f ca="1">IFERROR(INDEX(OFFSET(INDIRECT("v_buffer_hist_hoy!$A$1"),1,MATCH("pro_familia",INDIRECT("v_buffer_hist_hoy!$1:$1"),0)-1,100000,1),MATCH(CLEAN(TABLATRANSFERENCIA[[#This Row],[CODIGO]]),OFFSET(INDIRECT("v_buffer_hist_hoy!$A$1"),1,MATCH("buh_codigo",INDIRECT("v_buffer_hist_hoy!$1:$1"),0)-1,100000,1),0)),"")</f>
        <v>0</v>
      </c>
      <c r="I56" s="3">
        <f ca="1">IFERROR(INDEX(OFFSET(INDIRECT("v_buffer_hist_hoy!$A$1"),1,MATCH("pro_subfamilia",INDIRECT("v_buffer_hist_hoy!$1:$1"),0)-1,100000,1),MATCH(CLEAN(TABLATRANSFERENCIA[[#This Row],[CODIGO]]),OFFSET(INDIRECT("v_buffer_hist_hoy!$A$1"),1,MATCH("buh_codigo",INDIRECT("v_buffer_hist_hoy!$1:$1"),0)-1,100000,1),0)),"")</f>
        <v>0</v>
      </c>
      <c r="J5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6" s="3">
        <f ca="1">IFERROR(INDEX(OFFSET(INDIRECT("v_buffer_hist_hoy!$A$1"),1,MATCH("pro_tipo",INDIRECT("v_buffer_hist_hoy!$1:$1"),0)-1,100000,1),MATCH(CLEAN(TABLATRANSFERENCIA[[#This Row],[CODIGO]]),OFFSET(INDIRECT("v_buffer_hist_hoy!$A$1"),1,MATCH("buh_codigo",INDIRECT("v_buffer_hist_hoy!$1:$1"),0)-1,100000,1),0)),"")</f>
        <v>0</v>
      </c>
      <c r="L56" s="3" t="str">
        <f ca="1">IFERROR(INDEX(OFFSET(INDIRECT("v_buffer_hist_hoy!$A$1"),1,MATCH("pro_marca",INDIRECT("v_buffer_hist_hoy!$1:$1"),0)-1,100000,1),MATCH(CLEAN(TABLATRANSFERENCIA[[#This Row],[CODIGO]]),OFFSET(INDIRECT("v_buffer_hist_hoy!$A$1"),1,MATCH("buh_codigo",INDIRECT("v_buffer_hist_hoy!$1:$1"),0)-1,100000,1),0)),"")</f>
        <v>SHINDAIWA</v>
      </c>
      <c r="M56" s="3">
        <f ca="1">IFERROR(INDEX(OFFSET(INDIRECT("v_buffer_hist_hoy!$A$1"),1,MATCH("pro_modelo",INDIRECT("v_buffer_hist_hoy!$1:$1"),0)-1,100000,1),MATCH(CLEAN(TABLATRANSFERENCIA[[#This Row],[CODIGO]]),OFFSET(INDIRECT("v_buffer_hist_hoy!$A$1"),1,MATCH("buh_codigo",INDIRECT("v_buffer_hist_hoy!$1:$1"),0)-1,100000,1),0)),"")</f>
        <v>0</v>
      </c>
      <c r="N56" s="3">
        <f ca="1">IFERROR(INDEX(OFFSET(INDIRECT("v_buffer_hist_hoy!$A$1"),1,MATCH("pro_cat_management",INDIRECT("v_buffer_hist_hoy!$1:$1"),0)-1,100000,1),MATCH(CLEAN(TABLATRANSFERENCIA[[#This Row],[CODIGO]]),OFFSET(INDIRECT("v_buffer_hist_hoy!$A$1"),1,MATCH("buh_codigo",INDIRECT("v_buffer_hist_hoy!$1:$1"),0)-1,100000,1),0)),"")</f>
        <v>0</v>
      </c>
      <c r="O56" s="5" t="str">
        <f ca="1">IFERROR(INDEX(OFFSET(INDIRECT("v_buffer_hist_hoy!$A$1"),1,MATCH("buh_estatus",INDIRECT("v_buffer_hist_hoy!$1:$1"),0)-1,100000,1),MATCH(CLEAN(TABLATRANSFERENCIA[[#This Row],[CODIGO]]),OFFSET(INDIRECT("v_buffer_hist_hoy!$A$1"),1,MATCH("buh_codigo",INDIRECT("v_buffer_hist_hoy!$1:$1"),0)-1,100000,1),0)),"")</f>
        <v>0</v>
      </c>
      <c r="P56" s="5">
        <f ca="1">IFERROR(INDEX(OFFSET(INDIRECT("v_buffer_hist_hoy!$A$1"),1,MATCH("buh_ctv",INDIRECT("v_buffer_hist_hoy!$1:$1"),0)-1,100000,1),MATCH(CLEAN(TABLATRANSFERENCIA[[#This Row],[CODIGO]]),OFFSET(INDIRECT("v_buffer_hist_hoy!$A$1"),1,MATCH("buh_codigo",INDIRECT("v_buffer_hist_hoy!$1:$1"),0)-1,100000,1),0)),"")</f>
        <v>9.01</v>
      </c>
      <c r="Q56" s="5">
        <f ca="1">IFERROR(INDEX(OFFSET(INDIRECT("v_buffer_hist_hoy!$A$1"),1,MATCH("buh_pv",INDIRECT("v_buffer_hist_hoy!$1:$1"),0)-1,100000,1),MATCH(CLEAN(TABLATRANSFERENCIA[[#This Row],[CODIGO]]),OFFSET(INDIRECT("v_buffer_hist_hoy!$A$1"),1,MATCH("buh_codigo",INDIRECT("v_buffer_hist_hoy!$1:$1"),0)-1,100000,1),0)),"")</f>
        <v>35.07</v>
      </c>
      <c r="R56" s="46">
        <f ca="1">IFERROR(INDEX(OFFSET(INDIRECT("v_buffer_hist_hoy!$A$1"),1,MATCH("buh_roi_pasado",INDIRECT("v_buffer_hist_hoy!$1:$1"),0)-1,100000,1),MATCH(CLEAN(TABLATRANSFERENCIA[[#This Row],[CODIGO]]),OFFSET(INDIRECT("v_buffer_hist_hoy!$A$1"),1,MATCH("buh_codigo",INDIRECT("v_buffer_hist_hoy!$1:$1"),0)-1,100000,1),0)),"")</f>
        <v>0</v>
      </c>
      <c r="S56" s="46">
        <f ca="1">IFERROR(INDEX(OFFSET(INDIRECT("v_buffer_hist_hoy!$A$1"),1,MATCH("buh_roi_proyectado",INDIRECT("v_buffer_hist_hoy!$1:$1"),0)-1,100000,1),MATCH(CLEAN(TABLATRANSFERENCIA[[#This Row],[CODIGO]]),OFFSET(INDIRECT("v_buffer_hist_hoy!$A$1"),1,MATCH("buh_codigo",INDIRECT("v_buffer_hist_hoy!$1:$1"),0)-1,100000,1),0)),"")</f>
        <v>12.62</v>
      </c>
      <c r="T56" s="46">
        <f ca="1">IFERROR(INDEX(OFFSET(INDIRECT("v_buffer_hist_hoy!$A$1"),1,MATCH("buh_velocity",INDIRECT("v_buffer_hist_hoy!$1:$1"),0)-1,100000,1),MATCH(CLEAN(TABLATRANSFERENCIA[[#This Row],[CODIGO]]),OFFSET(INDIRECT("v_buffer_hist_hoy!$A$1"),1,MATCH("buh_codigo",INDIRECT("v_buffer_hist_hoy!$1:$1"),0)-1,100000,1),0)),"")</f>
        <v>0</v>
      </c>
      <c r="U56" s="46">
        <f ca="1">IFERROR(INDEX(OFFSET(INDIRECT("v_buffer_hist_hoy!$A$1"),1,MATCH("buh_nivel_servicio",INDIRECT("v_buffer_hist_hoy!$1:$1"),0)-1,100000,1),MATCH(CLEAN(TABLATRANSFERENCIA[[#This Row],[CODIGO]]),OFFSET(INDIRECT("v_buffer_hist_hoy!$A$1"),1,MATCH("buh_codigo",INDIRECT("v_buffer_hist_hoy!$1:$1"),0)-1,100000,1),0)),"")</f>
        <v>1</v>
      </c>
      <c r="V56" s="49" t="str">
        <f ca="1">IFERROR(INDEX(OFFSET(INDIRECT("v_buffer_hist_hoy!$A$1"),1,MATCH("pro_nombre",INDIRECT("v_buffer_hist_hoy!$1:$1"),0)-1,100000,1),MATCH(CLEAN(TABLATRANSFERENCIA[[#This Row],[CODIGO]]),OFFSET(INDIRECT("v_buffer_hist_hoy!$A$1"),1,MATCH("buh_codigo",INDIRECT("v_buffer_hist_hoy!$1:$1"),0)-1,100000,1),0)),"")</f>
        <v>Echo</v>
      </c>
      <c r="W56" s="49" t="str">
        <f ca="1">IFERROR(INDEX(OFFSET(INDIRECT("v_buffer_hist_hoy!$A$1"),1,MATCH("pre_nombre",INDIRECT("v_buffer_hist_hoy!$1:$1"),0)-1,100000,1),MATCH(CLEAN(TABLATRANSFERENCIA[[#This Row],[CODIGO]]),OFFSET(INDIRECT("v_buffer_hist_hoy!$A$1"),1,MATCH("buh_codigo",INDIRECT("v_buffer_hist_hoy!$1:$1"),0)-1,100000,1),0)),"")</f>
        <v>USA</v>
      </c>
      <c r="X56" s="51">
        <f ca="1">IFERROR(INDEX(OFFSET(INDIRECT("v_buffer_hist_hoy!$A$1"),1,MATCH("buh_tiempo_suministro",INDIRECT("v_buffer_hist_hoy!$1:$1"),0)-1,100000,1),MATCH(CLEAN(TABLATRANSFERENCIA[[#This Row],[CODIGO]]),OFFSET(INDIRECT("v_buffer_hist_hoy!$A$1"),1,MATCH("buh_codigo",INDIRECT("v_buffer_hist_hoy!$1:$1"),0)-1,100000,1),0)),"")</f>
        <v>8</v>
      </c>
      <c r="Y56" s="51">
        <f ca="1">IFERROR(INDEX(OFFSET(INDIRECT("v_buffer_hist_hoy!$A$1"),1,MATCH("buh_frecuencia_reposicion",INDIRECT("v_buffer_hist_hoy!$1:$1"),0)-1,100000,1),MATCH(CLEAN(TABLATRANSFERENCIA[[#This Row],[CODIGO]]),OFFSET(INDIRECT("v_buffer_hist_hoy!$A$1"),1,MATCH("buh_codigo",INDIRECT("v_buffer_hist_hoy!$1:$1"),0)-1,100000,1),0)),"")</f>
        <v>3</v>
      </c>
      <c r="Z56" s="6">
        <f ca="1">IFERROR(INDEX(OFFSET(INDIRECT("v_buffer_hist_hoy!$A$1"),1,MATCH("buh_buffer_actual",INDIRECT("v_buffer_hist_hoy!$1:$1"),0)-1,100000,1),MATCH(CLEAN(TABLATRANSFERENCIA[[#This Row],[CODIGO]]),OFFSET(INDIRECT("v_buffer_hist_hoy!$A$1"),1,MATCH("buh_codigo",INDIRECT("v_buffer_hist_hoy!$1:$1"),0)-1,100000,1),0)),"")</f>
        <v>300</v>
      </c>
      <c r="AA56" s="6">
        <f ca="1">IFERROR(INDEX(OFFSET(INDIRECT("v_buffer_hist_hoy!$A$1"),1,MATCH("buh_inventario_proveedor",INDIRECT("v_buffer_hist_hoy!$1:$1"),0)-1,100000,1),MATCH(CLEAN(TABLATRANSFERENCIA[[#This Row],[CODIGO]]),OFFSET(INDIRECT("v_buffer_hist_hoy!$A$1"),1,MATCH("buh_codigo",INDIRECT("v_buffer_hist_hoy!$1:$1"),0)-1,100000,1),0)),"")</f>
        <v>1000000000</v>
      </c>
      <c r="AB56" s="6">
        <f ca="1">IFERROR(INDEX(OFFSET(INDIRECT("v_buffer_hist_hoy!$A$1"),1,MATCH("buh_inventario_fisico",INDIRECT("v_buffer_hist_hoy!$1:$1"),0)-1,100000,1),MATCH(CLEAN(TABLATRANSFERENCIA[[#This Row],[CODIGO]]),OFFSET(INDIRECT("v_buffer_hist_hoy!$A$1"),1,MATCH("buh_codigo",INDIRECT("v_buffer_hist_hoy!$1:$1"),0)-1,100000,1),0)),"")</f>
        <v>139</v>
      </c>
      <c r="AC56" s="4">
        <f ca="1">IFERROR(INDEX(OFFSET(INDIRECT("v_buffer_hist_hoy!$A$1"),1,MATCH("buh_estado_inventario_fisico",INDIRECT("v_buffer_hist_hoy!$1:$1"),0)-1,100000,1),MATCH(CLEAN(TABLATRANSFERENCIA[[#This Row],[CODIGO]]),OFFSET(INDIRECT("v_buffer_hist_hoy!$A$1"),1,MATCH("buh_codigo",INDIRECT("v_buffer_hist_hoy!$1:$1"),0)-1,100000,1),0)),"")</f>
        <v>0.54</v>
      </c>
      <c r="AD56" s="6" t="str">
        <f ca="1">IFERROR(INDEX(OFFSET(INDIRECT("v_buffer_hist_hoy!$A$1"),1,MATCH("buh_color_inventario_fisico",INDIRECT("v_buffer_hist_hoy!$1:$1"),0)-1,100000,1),MATCH(CLEAN(TABLATRANSFERENCIA[[#This Row],[CODIGO]]),OFFSET(INDIRECT("v_buffer_hist_hoy!$A$1"),1,MATCH("buh_codigo",INDIRECT("v_buffer_hist_hoy!$1:$1"),0)-1,100000,1),0)),"")</f>
        <v>A</v>
      </c>
      <c r="AE56" s="6">
        <f ca="1">IFERROR(INDEX(OFFSET(INDIRECT("v_buffer_hist_hoy!$A$1"),1,MATCH("buh_transito",INDIRECT("v_buffer_hist_hoy!$1:$1"),0)-1,100000,1),MATCH(CLEAN(TABLATRANSFERENCIA[[#This Row],[CODIGO]]),OFFSET(INDIRECT("v_buffer_hist_hoy!$A$1"),1,MATCH("buh_codigo",INDIRECT("v_buffer_hist_hoy!$1:$1"),0)-1,100000,1),0)),"")</f>
        <v>42</v>
      </c>
      <c r="AF56" s="6">
        <f ca="1">IFERROR(INDEX(OFFSET(INDIRECT("v_buffer_hist_hoy!$A$1"),1,MATCH("buh_negociacion",INDIRECT("v_buffer_hist_hoy!$1:$1"),0)-1,100000,1),MATCH(CLEAN(TABLATRANSFERENCIA[[#This Row],[CODIGO]]),OFFSET(INDIRECT("v_buffer_hist_hoy!$A$1"),1,MATCH("buh_codigo",INDIRECT("v_buffer_hist_hoy!$1:$1"),0)-1,100000,1),0)),"")</f>
        <v>0</v>
      </c>
      <c r="AG56" s="6">
        <f ca="1">IFERROR(INDEX(OFFSET(INDIRECT("v_buffer_hist_hoy!$A$1"),1,MATCH("buh_produccion",INDIRECT("v_buffer_hist_hoy!$1:$1"),0)-1,100000,1),MATCH(CLEAN(TABLATRANSFERENCIA[[#This Row],[CODIGO]]),OFFSET(INDIRECT("v_buffer_hist_hoy!$A$1"),1,MATCH("buh_codigo",INDIRECT("v_buffer_hist_hoy!$1:$1"),0)-1,100000,1),0)),"")</f>
        <v>0</v>
      </c>
      <c r="AH56" s="6">
        <f ca="1">IFERROR(INDEX(OFFSET(INDIRECT("v_buffer_hist_hoy!$A$1"),1,MATCH("buh_embarcado",INDIRECT("v_buffer_hist_hoy!$1:$1"),0)-1,100000,1),MATCH(CLEAN(TABLATRANSFERENCIA[[#This Row],[CODIGO]]),OFFSET(INDIRECT("v_buffer_hist_hoy!$A$1"),1,MATCH("buh_codigo",INDIRECT("v_buffer_hist_hoy!$1:$1"),0)-1,100000,1),0)),"")</f>
        <v>0</v>
      </c>
      <c r="AI56" s="6">
        <f ca="1">IFERROR(INDEX(OFFSET(INDIRECT("v_buffer_hist_hoy!$A$1"),1,MATCH("buh_comprometido",INDIRECT("v_buffer_hist_hoy!$1:$1"),0)-1,100000,1),MATCH(CLEAN(TABLATRANSFERENCIA[[#This Row],[CODIGO]]),OFFSET(INDIRECT("v_buffer_hist_hoy!$A$1"),1,MATCH("buh_codigo",INDIRECT("v_buffer_hist_hoy!$1:$1"),0)-1,100000,1),0)),"")</f>
        <v>0</v>
      </c>
      <c r="AJ56" s="6">
        <f ca="1">IFERROR(INDEX(OFFSET(INDIRECT("v_buffer_hist_hoy!$A$1"),1,MATCH("buh_backorder",INDIRECT("v_buffer_hist_hoy!$1:$1"),0)-1,100000,1),MATCH(CLEAN(TABLATRANSFERENCIA[[#This Row],[CODIGO]]),OFFSET(INDIRECT("v_buffer_hist_hoy!$A$1"),1,MATCH("buh_codigo",INDIRECT("v_buffer_hist_hoy!$1:$1"),0)-1,100000,1),0)),"")</f>
        <v>20</v>
      </c>
      <c r="AK56" s="6">
        <f ca="1">IFERROR(INDEX(OFFSET(INDIRECT("v_buffer_hist_hoy!$A$1"),1,MATCH("buh_inventario_proyectado",INDIRECT("v_buffer_hist_hoy!$1:$1"),0)-1,100000,1),MATCH(CLEAN(TABLATRANSFERENCIA[[#This Row],[CODIGO]]),OFFSET(INDIRECT("v_buffer_hist_hoy!$A$1"),1,MATCH("buh_codigo",INDIRECT("v_buffer_hist_hoy!$1:$1"),0)-1,100000,1),0)),"")</f>
        <v>201</v>
      </c>
      <c r="AL56" s="4">
        <f ca="1">IFERROR(INDEX(OFFSET(INDIRECT("v_buffer_hist_hoy!$A$1"),1,MATCH("buh_estado_inventario_proyectado",INDIRECT("v_buffer_hist_hoy!$1:$1"),0)-1,100000,1),MATCH(CLEAN(TABLATRANSFERENCIA[[#This Row],[CODIGO]]),OFFSET(INDIRECT("v_buffer_hist_hoy!$A$1"),1,MATCH("buh_codigo",INDIRECT("v_buffer_hist_hoy!$1:$1"),0)-1,100000,1),0)),"")</f>
        <v>0.33</v>
      </c>
      <c r="AM56" s="6" t="str">
        <f ca="1">IFERROR(INDEX(OFFSET(INDIRECT("v_buffer_hist_hoy!$A$1"),1,MATCH("buh_color_inventario_proyectado",INDIRECT("v_buffer_hist_hoy!$1:$1"),0)-1,100000,1),MATCH(CLEAN(TABLATRANSFERENCIA[[#This Row],[CODIGO]]),OFFSET(INDIRECT("v_buffer_hist_hoy!$A$1"),1,MATCH("buh_codigo",INDIRECT("v_buffer_hist_hoy!$1:$1"),0)-1,100000,1),0)),"")</f>
        <v>V</v>
      </c>
      <c r="AN56" s="6">
        <f ca="1">IFERROR(INDEX(OFFSET(INDIRECT("v_buffer_hist_hoy!$A$1"),1,MATCH("buh_pedido_minimo",INDIRECT("v_buffer_hist_hoy!$1:$1"),0)-1,100000,1),MATCH(CLEAN(TABLATRANSFERENCIA[[#This Row],[CODIGO]]),OFFSET(INDIRECT("v_buffer_hist_hoy!$A$1"),1,MATCH("buh_codigo",INDIRECT("v_buffer_hist_hoy!$1:$1"),0)-1,100000,1),0)),"")</f>
        <v>0</v>
      </c>
      <c r="AO56" s="6">
        <f ca="1">IFERROR(INDEX(OFFSET(INDIRECT("v_buffer_hist_hoy!$A$1"),1,MATCH("buh_pedido_minimo_grupo",INDIRECT("v_buffer_hist_hoy!$1:$1"),0)-1,100000,1),MATCH(CLEAN(TABLATRANSFERENCIA[[#This Row],[CODIGO]]),OFFSET(INDIRECT("v_buffer_hist_hoy!$A$1"),1,MATCH("buh_codigo",INDIRECT("v_buffer_hist_hoy!$1:$1"),0)-1,100000,1),0)),"")</f>
        <v>0</v>
      </c>
      <c r="AP56" s="6">
        <f ca="1">IFERROR(INDEX(OFFSET(INDIRECT("v_buffer_hist_hoy!$A$1"),1,MATCH("buh_unidad_empaque",INDIRECT("v_buffer_hist_hoy!$1:$1"),0)-1,100000,1),MATCH(CLEAN(TABLATRANSFERENCIA[[#This Row],[CODIGO]]),OFFSET(INDIRECT("v_buffer_hist_hoy!$A$1"),1,MATCH("buh_codigo",INDIRECT("v_buffer_hist_hoy!$1:$1"),0)-1,100000,1),0)),"")</f>
        <v>5</v>
      </c>
      <c r="AQ56" s="6">
        <f ca="1">IFERROR(INDEX(OFFSET(INDIRECT("v_buffer_hist_hoy!$A$1"),1,MATCH("buh_pedido_promedio",INDIRECT("v_buffer_hist_hoy!$1:$1"),0)-1,100000,1),MATCH(CLEAN(TABLATRANSFERENCIA[[#This Row],[CODIGO]]),OFFSET(INDIRECT("v_buffer_hist_hoy!$A$1"),1,MATCH("buh_codigo",INDIRECT("v_buffer_hist_hoy!$1:$1"),0)-1,100000,1),0)),"")</f>
        <v>82</v>
      </c>
      <c r="AR56" s="6">
        <f ca="1">IFERROR(INDEX(OFFSET(INDIRECT("v_buffer_hist_hoy!$A$1"),1,MATCH("buh_cobertura_buffer",INDIRECT("v_buffer_hist_hoy!$1:$1"),0)-1,100000,1),MATCH(CLEAN(TABLATRANSFERENCIA[[#This Row],[CODIGO]]),OFFSET(INDIRECT("v_buffer_hist_hoy!$A$1"),1,MATCH("buh_codigo",INDIRECT("v_buffer_hist_hoy!$1:$1"),0)-1,100000,1),0)),"")</f>
        <v>0</v>
      </c>
      <c r="AS56" s="6">
        <f ca="1">IFERROR(INDEX(OFFSET(INDIRECT("v_buffer_hist_hoy!$A$1"),1,MATCH("buh_cobertura_inventario_proyectado",INDIRECT("v_buffer_hist_hoy!$1:$1"),0)-1,100000,1),MATCH(CLEAN(TABLATRANSFERENCIA[[#This Row],[CODIGO]]),OFFSET(INDIRECT("v_buffer_hist_hoy!$A$1"),1,MATCH("buh_codigo",INDIRECT("v_buffer_hist_hoy!$1:$1"),0)-1,100000,1),0)),"")</f>
        <v>0</v>
      </c>
      <c r="AT56" s="6">
        <f ca="1">IFERROR(INDEX(OFFSET(INDIRECT("v_buffer_hist_hoy!$A$1"),1,MATCH("buh_cobertura_pedido_minimo",INDIRECT("v_buffer_hist_hoy!$1:$1"),0)-1,100000,1),MATCH(CLEAN(TABLATRANSFERENCIA[[#This Row],[CODIGO]]),OFFSET(INDIRECT("v_buffer_hist_hoy!$A$1"),1,MATCH("buh_codigo",INDIRECT("v_buffer_hist_hoy!$1:$1"),0)-1,100000,1),0)),"")</f>
        <v>0</v>
      </c>
      <c r="AU56" s="6">
        <f ca="1">IFERROR(INDEX(OFFSET(INDIRECT("v_buffer_hist_hoy!$A$1"),1,MATCH("buh_dias_desabastecimiento",INDIRECT("v_buffer_hist_hoy!$1:$1"),0)-1,100000,1),MATCH(CLEAN(TABLATRANSFERENCIA[[#This Row],[CODIGO]]),OFFSET(INDIRECT("v_buffer_hist_hoy!$A$1"),1,MATCH("buh_codigo",INDIRECT("v_buffer_hist_hoy!$1:$1"),0)-1,100000,1),0)),"")</f>
        <v>0</v>
      </c>
      <c r="AV56" s="6">
        <f t="array" ref="AV56">IFERROR(INDEX(Datos_Consumo[CANTIDAD],MATCH(TABLATRANSFERENCIA[[#This Row],[CODIGO]]&amp;TABLATRANSFERENCIA[[#Headers],[Columna1]],Datos_Consumo[CODIGO]&amp;Datos_Consumo[FECHA_FORMATO],0)),0)</f>
        <v>0</v>
      </c>
      <c r="AW56" s="6">
        <f t="array" ref="AW56">IFERROR(INDEX(Datos_Consumo[CANTIDAD],MATCH(TABLATRANSFERENCIA[[#This Row],[CODIGO]]&amp;TABLATRANSFERENCIA[[#Headers],[Columna2]],Datos_Consumo[CODIGO]&amp;Datos_Consumo[FECHA_FORMATO],0)),0)</f>
        <v>0</v>
      </c>
      <c r="AX56" s="6">
        <f t="array" ref="AX56">IFERROR(INDEX(Datos_Consumo[CANTIDAD],MATCH(TABLATRANSFERENCIA[[#This Row],[CODIGO]]&amp;TABLATRANSFERENCIA[[#Headers],[Columna3]],Datos_Consumo[CODIGO]&amp;Datos_Consumo[FECHA_FORMATO],0)),0)</f>
        <v>0</v>
      </c>
      <c r="AY56" s="6">
        <f t="array" ref="AY56">IFERROR(INDEX(Datos_Consumo[CANTIDAD],MATCH(TABLATRANSFERENCIA[[#This Row],[CODIGO]]&amp;TABLATRANSFERENCIA[[#Headers],[Columna4]],Datos_Consumo[CODIGO]&amp;Datos_Consumo[FECHA_FORMATO],0)),0)</f>
        <v>0</v>
      </c>
      <c r="AZ56" s="6">
        <f t="array" ref="AZ56">IFERROR(INDEX(Datos_Consumo[CANTIDAD],MATCH(TABLATRANSFERENCIA[[#This Row],[CODIGO]]&amp;TABLATRANSFERENCIA[[#Headers],[Columna5]],Datos_Consumo[CODIGO]&amp;Datos_Consumo[FECHA_FORMATO],0)),0)</f>
        <v>0</v>
      </c>
      <c r="BA56" s="6">
        <f t="array" ref="BA56">IFERROR(INDEX(Datos_Consumo[CANTIDAD],MATCH(TABLATRANSFERENCIA[[#This Row],[CODIGO]]&amp;TABLATRANSFERENCIA[[#Headers],[Columna6]],Datos_Consumo[CODIGO]&amp;Datos_Consumo[FECHA_FORMATO],0)),0)</f>
        <v>0</v>
      </c>
      <c r="BB56" s="56">
        <f ca="1">IFERROR(INDEX(OFFSET(INDIRECT("v_buffer_hist_hoy!$A$1"),1,MATCH("buh_ultima_transferencia_ini",INDIRECT("v_buffer_hist_hoy!$1:$1"),0)-1,100000,1),MATCH(CLEAN(TABLATRANSFERENCIA[[#This Row],[CODIGO]]),OFFSET(INDIRECT("v_buffer_hist_hoy!$A$1"),1,MATCH("buh_codigo",INDIRECT("v_buffer_hist_hoy!$1:$1"),0)-1,100000,1),0)),"")</f>
        <v>0</v>
      </c>
      <c r="BC56" s="56">
        <f ca="1">IFERROR(INDEX(OFFSET(INDIRECT("v_buffer_hist_hoy!$A$1"),1,MATCH("buh_ultima_transferencia_fin",INDIRECT("v_buffer_hist_hoy!$1:$1"),0)-1,100000,1),MATCH(CLEAN(TABLATRANSFERENCIA[[#This Row],[CODIGO]]),OFFSET(INDIRECT("v_buffer_hist_hoy!$A$1"),1,MATCH("buh_codigo",INDIRECT("v_buffer_hist_hoy!$1:$1"),0)-1,100000,1),0)),"")</f>
        <v>0</v>
      </c>
      <c r="BD56" s="50" t="s">
        <v>7741</v>
      </c>
      <c r="BE56" s="55"/>
      <c r="BF56" s="51"/>
      <c r="BG56"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5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6" s="51"/>
      <c r="BM56" s="46">
        <f ca="1">IFERROR(TABLATRANSFERENCIA[[#This Row],[REQUERIM]]/TABLATRANSFERENCIA[[#This Row],[PEDIDO PROMEDIO]],0)</f>
        <v>0.24390243902439024</v>
      </c>
      <c r="BN56" s="51"/>
      <c r="BO56" s="59"/>
      <c r="BP56" s="3" t="str">
        <f>IF(TABLATRANSFERENCIA[[#This Row],[RECIBIDO]]&lt;&gt;"",0,IF(TABLATRANSFERENCIA[[#This Row],[DESPACHO]]&lt;&gt;"",TABLATRANSFERENCIA[[#This Row],[DESPACHO]],TABLATRANSFERENCIA[[#This Row],[REQUERIM]]))</f>
        <v>20</v>
      </c>
      <c r="BQ56" s="50"/>
      <c r="BR56" s="50"/>
      <c r="BS56" s="50" t="str">
        <f t="shared" si="0"/>
        <v>N</v>
      </c>
      <c r="BT56" s="51">
        <f t="array" aca="1" ref="BT56" ca="1">IF(SUM(--(TABLATRANSFERENCIA[[#This Row],[CODIGO GENERICO]]=TABLATRANSFERENCIA[CODIGO GENERICO])*TABLATRANSFERENCIA[REQUERIM])&lt;TABLATRANSFERENCIA[[#This Row],[PEDIDO MIN GRUPO]],1,0)</f>
        <v>0</v>
      </c>
      <c r="BU5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6" s="51">
        <f ca="1">IFERROR(INDEX(OFFSET(INDIRECT("v_buffer_hist_hoy!$A$1"),1,MATCH("buh_zona_amarilla",INDIRECT("v_buffer_hist_hoy!$1:$1"),0)-1,100000,1),MATCH(CLEAN(TABLATRANSFERENCIA[[#This Row],[CODIGO]]),OFFSET(INDIRECT("v_buffer_hist_hoy!$A$1"),1,MATCH("buh_codigo",INDIRECT("v_buffer_hist_hoy!$1:$1"),0)-1,100000,1),0)),"")</f>
        <v>200</v>
      </c>
      <c r="BW56" s="51">
        <f ca="1">IFERROR(INDEX(OFFSET(INDIRECT("v_buffer_hist_hoy!$A$1"),1,MATCH("buh_zona_roja",INDIRECT("v_buffer_hist_hoy!$1:$1"),0)-1,100000,1),MATCH(CLEAN(TABLATRANSFERENCIA[[#This Row],[CODIGO]]),OFFSET(INDIRECT("v_buffer_hist_hoy!$A$1"),1,MATCH("buh_codigo",INDIRECT("v_buffer_hist_hoy!$1:$1"),0)-1,100000,1),0)),"")</f>
        <v>99</v>
      </c>
    </row>
    <row r="57" spans="1:75" hidden="1" x14ac:dyDescent="0.25">
      <c r="A57" s="54" t="s">
        <v>1603</v>
      </c>
      <c r="B57" s="3" t="str">
        <f ca="1">IFERROR(INDEX(OFFSET(INDIRECT("v_buffer_hist_hoy!$A$1"),1,MATCH("pro_descripcion",INDIRECT("v_buffer_hist_hoy!$1:$1"),0)-1,100000,1),MATCH(CLEAN(TABLATRANSFERENCIA[[#This Row],[CODIGO]]),OFFSET(INDIRECT("v_buffer_hist_hoy!$A$1"),1,MATCH("buh_codigo",INDIRECT("v_buffer_hist_hoy!$1:$1"),0)-1,100000,1),0)),"")</f>
        <v>TAPA CARBURADOR C350-B450</v>
      </c>
      <c r="C57" s="3" t="str">
        <f ca="1">IFERROR(INDEX(OFFSET(INDIRECT("v_buffer_hist_hoy!$A$1"),1,MATCH("buh_codigo_generico",INDIRECT("v_buffer_hist_hoy!$1:$1"),0)-1,100000,1),MATCH(CLEAN(TABLATRANSFERENCIA[[#This Row],[CODIGO]]),OFFSET(INDIRECT("v_buffer_hist_hoy!$A$1"),1,MATCH("buh_codigo",INDIRECT("v_buffer_hist_hoy!$1:$1"),0)-1,100000,1),0)),"")</f>
        <v>0</v>
      </c>
      <c r="D57" s="3" t="str">
        <f ca="1">IFERROR(INDEX(OFFSET(INDIRECT("v_buffer_hist_hoy!$A$1"),1,MATCH("buh_codigo_vinculado",INDIRECT("v_buffer_hist_hoy!$1:$1"),0)-1,100000,1),MATCH(CLEAN(TABLATRANSFERENCIA[[#This Row],[CODIGO]]),OFFSET(INDIRECT("v_buffer_hist_hoy!$A$1"),1,MATCH("buh_codigo",INDIRECT("v_buffer_hist_hoy!$1:$1"),0)-1,100000,1),0)),"")</f>
        <v>EC-P004000700</v>
      </c>
      <c r="E57" s="3" t="str">
        <f ca="1">IFERROR(INDEX(OFFSET(INDIRECT("v_buffer_hist_hoy!$A$1"),1,MATCH("pro_linea",INDIRECT("v_buffer_hist_hoy!$1:$1"),0)-1,100000,1),MATCH(CLEAN(TABLATRANSFERENCIA[[#This Row],[CODIGO]]),OFFSET(INDIRECT("v_buffer_hist_hoy!$A$1"),1,MATCH("buh_codigo",INDIRECT("v_buffer_hist_hoy!$1:$1"),0)-1,100000,1),0)),"")</f>
        <v>AGROFORESTAL</v>
      </c>
      <c r="F57" s="3">
        <f ca="1">IFERROR(INDEX(OFFSET(INDIRECT("v_buffer_hist_hoy!$A$1"),1,MATCH("pro_sublinea",INDIRECT("v_buffer_hist_hoy!$1:$1"),0)-1,100000,1),MATCH(CLEAN(TABLATRANSFERENCIA[[#This Row],[CODIGO]]),OFFSET(INDIRECT("v_buffer_hist_hoy!$A$1"),1,MATCH("buh_codigo",INDIRECT("v_buffer_hist_hoy!$1:$1"),0)-1,100000,1),0)),"")</f>
        <v>0</v>
      </c>
      <c r="G57" s="3" t="str">
        <f ca="1">IFERROR(INDEX(OFFSET(INDIRECT("v_buffer_hist_hoy!$A$1"),1,MATCH("pro_grupo",INDIRECT("v_buffer_hist_hoy!$1:$1"),0)-1,100000,1),MATCH(CLEAN(TABLATRANSFERENCIA[[#This Row],[CODIGO]]),OFFSET(INDIRECT("v_buffer_hist_hoy!$A$1"),1,MATCH("buh_codigo",INDIRECT("v_buffer_hist_hoy!$1:$1"),0)-1,100000,1),0)),"")</f>
        <v>REPUESTOS DESMALEZADORAS</v>
      </c>
      <c r="H57" s="3">
        <f ca="1">IFERROR(INDEX(OFFSET(INDIRECT("v_buffer_hist_hoy!$A$1"),1,MATCH("pro_familia",INDIRECT("v_buffer_hist_hoy!$1:$1"),0)-1,100000,1),MATCH(CLEAN(TABLATRANSFERENCIA[[#This Row],[CODIGO]]),OFFSET(INDIRECT("v_buffer_hist_hoy!$A$1"),1,MATCH("buh_codigo",INDIRECT("v_buffer_hist_hoy!$1:$1"),0)-1,100000,1),0)),"")</f>
        <v>0</v>
      </c>
      <c r="I57" s="3">
        <f ca="1">IFERROR(INDEX(OFFSET(INDIRECT("v_buffer_hist_hoy!$A$1"),1,MATCH("pro_subfamilia",INDIRECT("v_buffer_hist_hoy!$1:$1"),0)-1,100000,1),MATCH(CLEAN(TABLATRANSFERENCIA[[#This Row],[CODIGO]]),OFFSET(INDIRECT("v_buffer_hist_hoy!$A$1"),1,MATCH("buh_codigo",INDIRECT("v_buffer_hist_hoy!$1:$1"),0)-1,100000,1),0)),"")</f>
        <v>0</v>
      </c>
      <c r="J5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7" s="3">
        <f ca="1">IFERROR(INDEX(OFFSET(INDIRECT("v_buffer_hist_hoy!$A$1"),1,MATCH("pro_tipo",INDIRECT("v_buffer_hist_hoy!$1:$1"),0)-1,100000,1),MATCH(CLEAN(TABLATRANSFERENCIA[[#This Row],[CODIGO]]),OFFSET(INDIRECT("v_buffer_hist_hoy!$A$1"),1,MATCH("buh_codigo",INDIRECT("v_buffer_hist_hoy!$1:$1"),0)-1,100000,1),0)),"")</f>
        <v>0</v>
      </c>
      <c r="L57" s="3" t="str">
        <f ca="1">IFERROR(INDEX(OFFSET(INDIRECT("v_buffer_hist_hoy!$A$1"),1,MATCH("pro_marca",INDIRECT("v_buffer_hist_hoy!$1:$1"),0)-1,100000,1),MATCH(CLEAN(TABLATRANSFERENCIA[[#This Row],[CODIGO]]),OFFSET(INDIRECT("v_buffer_hist_hoy!$A$1"),1,MATCH("buh_codigo",INDIRECT("v_buffer_hist_hoy!$1:$1"),0)-1,100000,1),0)),"")</f>
        <v>SHINDAIWA</v>
      </c>
      <c r="M57" s="3">
        <f ca="1">IFERROR(INDEX(OFFSET(INDIRECT("v_buffer_hist_hoy!$A$1"),1,MATCH("pro_modelo",INDIRECT("v_buffer_hist_hoy!$1:$1"),0)-1,100000,1),MATCH(CLEAN(TABLATRANSFERENCIA[[#This Row],[CODIGO]]),OFFSET(INDIRECT("v_buffer_hist_hoy!$A$1"),1,MATCH("buh_codigo",INDIRECT("v_buffer_hist_hoy!$1:$1"),0)-1,100000,1),0)),"")</f>
        <v>0</v>
      </c>
      <c r="N57" s="3">
        <f ca="1">IFERROR(INDEX(OFFSET(INDIRECT("v_buffer_hist_hoy!$A$1"),1,MATCH("pro_cat_management",INDIRECT("v_buffer_hist_hoy!$1:$1"),0)-1,100000,1),MATCH(CLEAN(TABLATRANSFERENCIA[[#This Row],[CODIGO]]),OFFSET(INDIRECT("v_buffer_hist_hoy!$A$1"),1,MATCH("buh_codigo",INDIRECT("v_buffer_hist_hoy!$1:$1"),0)-1,100000,1),0)),"")</f>
        <v>0</v>
      </c>
      <c r="O57" s="5" t="str">
        <f ca="1">IFERROR(INDEX(OFFSET(INDIRECT("v_buffer_hist_hoy!$A$1"),1,MATCH("buh_estatus",INDIRECT("v_buffer_hist_hoy!$1:$1"),0)-1,100000,1),MATCH(CLEAN(TABLATRANSFERENCIA[[#This Row],[CODIGO]]),OFFSET(INDIRECT("v_buffer_hist_hoy!$A$1"),1,MATCH("buh_codigo",INDIRECT("v_buffer_hist_hoy!$1:$1"),0)-1,100000,1),0)),"")</f>
        <v>0</v>
      </c>
      <c r="P57" s="5">
        <f ca="1">IFERROR(INDEX(OFFSET(INDIRECT("v_buffer_hist_hoy!$A$1"),1,MATCH("buh_ctv",INDIRECT("v_buffer_hist_hoy!$1:$1"),0)-1,100000,1),MATCH(CLEAN(TABLATRANSFERENCIA[[#This Row],[CODIGO]]),OFFSET(INDIRECT("v_buffer_hist_hoy!$A$1"),1,MATCH("buh_codigo",INDIRECT("v_buffer_hist_hoy!$1:$1"),0)-1,100000,1),0)),"")</f>
        <v>2.27</v>
      </c>
      <c r="Q57" s="5">
        <f ca="1">IFERROR(INDEX(OFFSET(INDIRECT("v_buffer_hist_hoy!$A$1"),1,MATCH("buh_pv",INDIRECT("v_buffer_hist_hoy!$1:$1"),0)-1,100000,1),MATCH(CLEAN(TABLATRANSFERENCIA[[#This Row],[CODIGO]]),OFFSET(INDIRECT("v_buffer_hist_hoy!$A$1"),1,MATCH("buh_codigo",INDIRECT("v_buffer_hist_hoy!$1:$1"),0)-1,100000,1),0)),"")</f>
        <v>6.25</v>
      </c>
      <c r="R57" s="46">
        <f ca="1">IFERROR(INDEX(OFFSET(INDIRECT("v_buffer_hist_hoy!$A$1"),1,MATCH("buh_roi_pasado",INDIRECT("v_buffer_hist_hoy!$1:$1"),0)-1,100000,1),MATCH(CLEAN(TABLATRANSFERENCIA[[#This Row],[CODIGO]]),OFFSET(INDIRECT("v_buffer_hist_hoy!$A$1"),1,MATCH("buh_codigo",INDIRECT("v_buffer_hist_hoy!$1:$1"),0)-1,100000,1),0)),"")</f>
        <v>0</v>
      </c>
      <c r="S57" s="46">
        <f ca="1">IFERROR(INDEX(OFFSET(INDIRECT("v_buffer_hist_hoy!$A$1"),1,MATCH("buh_roi_proyectado",INDIRECT("v_buffer_hist_hoy!$1:$1"),0)-1,100000,1),MATCH(CLEAN(TABLATRANSFERENCIA[[#This Row],[CODIGO]]),OFFSET(INDIRECT("v_buffer_hist_hoy!$A$1"),1,MATCH("buh_codigo",INDIRECT("v_buffer_hist_hoy!$1:$1"),0)-1,100000,1),0)),"")</f>
        <v>7.65</v>
      </c>
      <c r="T57" s="46">
        <f ca="1">IFERROR(INDEX(OFFSET(INDIRECT("v_buffer_hist_hoy!$A$1"),1,MATCH("buh_velocity",INDIRECT("v_buffer_hist_hoy!$1:$1"),0)-1,100000,1),MATCH(CLEAN(TABLATRANSFERENCIA[[#This Row],[CODIGO]]),OFFSET(INDIRECT("v_buffer_hist_hoy!$A$1"),1,MATCH("buh_codigo",INDIRECT("v_buffer_hist_hoy!$1:$1"),0)-1,100000,1),0)),"")</f>
        <v>0</v>
      </c>
      <c r="U57" s="46">
        <f ca="1">IFERROR(INDEX(OFFSET(INDIRECT("v_buffer_hist_hoy!$A$1"),1,MATCH("buh_nivel_servicio",INDIRECT("v_buffer_hist_hoy!$1:$1"),0)-1,100000,1),MATCH(CLEAN(TABLATRANSFERENCIA[[#This Row],[CODIGO]]),OFFSET(INDIRECT("v_buffer_hist_hoy!$A$1"),1,MATCH("buh_codigo",INDIRECT("v_buffer_hist_hoy!$1:$1"),0)-1,100000,1),0)),"")</f>
        <v>1</v>
      </c>
      <c r="V57" s="49" t="str">
        <f ca="1">IFERROR(INDEX(OFFSET(INDIRECT("v_buffer_hist_hoy!$A$1"),1,MATCH("pro_nombre",INDIRECT("v_buffer_hist_hoy!$1:$1"),0)-1,100000,1),MATCH(CLEAN(TABLATRANSFERENCIA[[#This Row],[CODIGO]]),OFFSET(INDIRECT("v_buffer_hist_hoy!$A$1"),1,MATCH("buh_codigo",INDIRECT("v_buffer_hist_hoy!$1:$1"),0)-1,100000,1),0)),"")</f>
        <v>Echo</v>
      </c>
      <c r="W57" s="49" t="str">
        <f ca="1">IFERROR(INDEX(OFFSET(INDIRECT("v_buffer_hist_hoy!$A$1"),1,MATCH("pre_nombre",INDIRECT("v_buffer_hist_hoy!$1:$1"),0)-1,100000,1),MATCH(CLEAN(TABLATRANSFERENCIA[[#This Row],[CODIGO]]),OFFSET(INDIRECT("v_buffer_hist_hoy!$A$1"),1,MATCH("buh_codigo",INDIRECT("v_buffer_hist_hoy!$1:$1"),0)-1,100000,1),0)),"")</f>
        <v>USA</v>
      </c>
      <c r="X57" s="51">
        <f ca="1">IFERROR(INDEX(OFFSET(INDIRECT("v_buffer_hist_hoy!$A$1"),1,MATCH("buh_tiempo_suministro",INDIRECT("v_buffer_hist_hoy!$1:$1"),0)-1,100000,1),MATCH(CLEAN(TABLATRANSFERENCIA[[#This Row],[CODIGO]]),OFFSET(INDIRECT("v_buffer_hist_hoy!$A$1"),1,MATCH("buh_codigo",INDIRECT("v_buffer_hist_hoy!$1:$1"),0)-1,100000,1),0)),"")</f>
        <v>8</v>
      </c>
      <c r="Y57" s="51">
        <f ca="1">IFERROR(INDEX(OFFSET(INDIRECT("v_buffer_hist_hoy!$A$1"),1,MATCH("buh_frecuencia_reposicion",INDIRECT("v_buffer_hist_hoy!$1:$1"),0)-1,100000,1),MATCH(CLEAN(TABLATRANSFERENCIA[[#This Row],[CODIGO]]),OFFSET(INDIRECT("v_buffer_hist_hoy!$A$1"),1,MATCH("buh_codigo",INDIRECT("v_buffer_hist_hoy!$1:$1"),0)-1,100000,1),0)),"")</f>
        <v>3</v>
      </c>
      <c r="Z57" s="6">
        <f ca="1">IFERROR(INDEX(OFFSET(INDIRECT("v_buffer_hist_hoy!$A$1"),1,MATCH("buh_buffer_actual",INDIRECT("v_buffer_hist_hoy!$1:$1"),0)-1,100000,1),MATCH(CLEAN(TABLATRANSFERENCIA[[#This Row],[CODIGO]]),OFFSET(INDIRECT("v_buffer_hist_hoy!$A$1"),1,MATCH("buh_codigo",INDIRECT("v_buffer_hist_hoy!$1:$1"),0)-1,100000,1),0)),"")</f>
        <v>75</v>
      </c>
      <c r="AA57" s="6">
        <f ca="1">IFERROR(INDEX(OFFSET(INDIRECT("v_buffer_hist_hoy!$A$1"),1,MATCH("buh_inventario_proveedor",INDIRECT("v_buffer_hist_hoy!$1:$1"),0)-1,100000,1),MATCH(CLEAN(TABLATRANSFERENCIA[[#This Row],[CODIGO]]),OFFSET(INDIRECT("v_buffer_hist_hoy!$A$1"),1,MATCH("buh_codigo",INDIRECT("v_buffer_hist_hoy!$1:$1"),0)-1,100000,1),0)),"")</f>
        <v>1000000000</v>
      </c>
      <c r="AB57" s="6">
        <f ca="1">IFERROR(INDEX(OFFSET(INDIRECT("v_buffer_hist_hoy!$A$1"),1,MATCH("buh_inventario_fisico",INDIRECT("v_buffer_hist_hoy!$1:$1"),0)-1,100000,1),MATCH(CLEAN(TABLATRANSFERENCIA[[#This Row],[CODIGO]]),OFFSET(INDIRECT("v_buffer_hist_hoy!$A$1"),1,MATCH("buh_codigo",INDIRECT("v_buffer_hist_hoy!$1:$1"),0)-1,100000,1),0)),"")</f>
        <v>24</v>
      </c>
      <c r="AC57" s="4">
        <f ca="1">IFERROR(INDEX(OFFSET(INDIRECT("v_buffer_hist_hoy!$A$1"),1,MATCH("buh_estado_inventario_fisico",INDIRECT("v_buffer_hist_hoy!$1:$1"),0)-1,100000,1),MATCH(CLEAN(TABLATRANSFERENCIA[[#This Row],[CODIGO]]),OFFSET(INDIRECT("v_buffer_hist_hoy!$A$1"),1,MATCH("buh_codigo",INDIRECT("v_buffer_hist_hoy!$1:$1"),0)-1,100000,1),0)),"")</f>
        <v>0.68</v>
      </c>
      <c r="AD57" s="6" t="str">
        <f ca="1">IFERROR(INDEX(OFFSET(INDIRECT("v_buffer_hist_hoy!$A$1"),1,MATCH("buh_color_inventario_fisico",INDIRECT("v_buffer_hist_hoy!$1:$1"),0)-1,100000,1),MATCH(CLEAN(TABLATRANSFERENCIA[[#This Row],[CODIGO]]),OFFSET(INDIRECT("v_buffer_hist_hoy!$A$1"),1,MATCH("buh_codigo",INDIRECT("v_buffer_hist_hoy!$1:$1"),0)-1,100000,1),0)),"")</f>
        <v>R</v>
      </c>
      <c r="AE57" s="6">
        <f ca="1">IFERROR(INDEX(OFFSET(INDIRECT("v_buffer_hist_hoy!$A$1"),1,MATCH("buh_transito",INDIRECT("v_buffer_hist_hoy!$1:$1"),0)-1,100000,1),MATCH(CLEAN(TABLATRANSFERENCIA[[#This Row],[CODIGO]]),OFFSET(INDIRECT("v_buffer_hist_hoy!$A$1"),1,MATCH("buh_codigo",INDIRECT("v_buffer_hist_hoy!$1:$1"),0)-1,100000,1),0)),"")</f>
        <v>0</v>
      </c>
      <c r="AF57" s="6">
        <f ca="1">IFERROR(INDEX(OFFSET(INDIRECT("v_buffer_hist_hoy!$A$1"),1,MATCH("buh_negociacion",INDIRECT("v_buffer_hist_hoy!$1:$1"),0)-1,100000,1),MATCH(CLEAN(TABLATRANSFERENCIA[[#This Row],[CODIGO]]),OFFSET(INDIRECT("v_buffer_hist_hoy!$A$1"),1,MATCH("buh_codigo",INDIRECT("v_buffer_hist_hoy!$1:$1"),0)-1,100000,1),0)),"")</f>
        <v>0</v>
      </c>
      <c r="AG57" s="6">
        <f ca="1">IFERROR(INDEX(OFFSET(INDIRECT("v_buffer_hist_hoy!$A$1"),1,MATCH("buh_produccion",INDIRECT("v_buffer_hist_hoy!$1:$1"),0)-1,100000,1),MATCH(CLEAN(TABLATRANSFERENCIA[[#This Row],[CODIGO]]),OFFSET(INDIRECT("v_buffer_hist_hoy!$A$1"),1,MATCH("buh_codigo",INDIRECT("v_buffer_hist_hoy!$1:$1"),0)-1,100000,1),0)),"")</f>
        <v>0</v>
      </c>
      <c r="AH57" s="6">
        <f ca="1">IFERROR(INDEX(OFFSET(INDIRECT("v_buffer_hist_hoy!$A$1"),1,MATCH("buh_embarcado",INDIRECT("v_buffer_hist_hoy!$1:$1"),0)-1,100000,1),MATCH(CLEAN(TABLATRANSFERENCIA[[#This Row],[CODIGO]]),OFFSET(INDIRECT("v_buffer_hist_hoy!$A$1"),1,MATCH("buh_codigo",INDIRECT("v_buffer_hist_hoy!$1:$1"),0)-1,100000,1),0)),"")</f>
        <v>0</v>
      </c>
      <c r="AI57" s="6">
        <f ca="1">IFERROR(INDEX(OFFSET(INDIRECT("v_buffer_hist_hoy!$A$1"),1,MATCH("buh_comprometido",INDIRECT("v_buffer_hist_hoy!$1:$1"),0)-1,100000,1),MATCH(CLEAN(TABLATRANSFERENCIA[[#This Row],[CODIGO]]),OFFSET(INDIRECT("v_buffer_hist_hoy!$A$1"),1,MATCH("buh_codigo",INDIRECT("v_buffer_hist_hoy!$1:$1"),0)-1,100000,1),0)),"")</f>
        <v>0</v>
      </c>
      <c r="AJ57" s="6">
        <f ca="1">IFERROR(INDEX(OFFSET(INDIRECT("v_buffer_hist_hoy!$A$1"),1,MATCH("buh_backorder",INDIRECT("v_buffer_hist_hoy!$1:$1"),0)-1,100000,1),MATCH(CLEAN(TABLATRANSFERENCIA[[#This Row],[CODIGO]]),OFFSET(INDIRECT("v_buffer_hist_hoy!$A$1"),1,MATCH("buh_codigo",INDIRECT("v_buffer_hist_hoy!$1:$1"),0)-1,100000,1),0)),"")</f>
        <v>20</v>
      </c>
      <c r="AK57" s="6">
        <f ca="1">IFERROR(INDEX(OFFSET(INDIRECT("v_buffer_hist_hoy!$A$1"),1,MATCH("buh_inventario_proyectado",INDIRECT("v_buffer_hist_hoy!$1:$1"),0)-1,100000,1),MATCH(CLEAN(TABLATRANSFERENCIA[[#This Row],[CODIGO]]),OFFSET(INDIRECT("v_buffer_hist_hoy!$A$1"),1,MATCH("buh_codigo",INDIRECT("v_buffer_hist_hoy!$1:$1"),0)-1,100000,1),0)),"")</f>
        <v>44</v>
      </c>
      <c r="AL57" s="4">
        <f ca="1">IFERROR(INDEX(OFFSET(INDIRECT("v_buffer_hist_hoy!$A$1"),1,MATCH("buh_estado_inventario_proyectado",INDIRECT("v_buffer_hist_hoy!$1:$1"),0)-1,100000,1),MATCH(CLEAN(TABLATRANSFERENCIA[[#This Row],[CODIGO]]),OFFSET(INDIRECT("v_buffer_hist_hoy!$A$1"),1,MATCH("buh_codigo",INDIRECT("v_buffer_hist_hoy!$1:$1"),0)-1,100000,1),0)),"")</f>
        <v>0.41</v>
      </c>
      <c r="AM57" s="6" t="str">
        <f ca="1">IFERROR(INDEX(OFFSET(INDIRECT("v_buffer_hist_hoy!$A$1"),1,MATCH("buh_color_inventario_proyectado",INDIRECT("v_buffer_hist_hoy!$1:$1"),0)-1,100000,1),MATCH(CLEAN(TABLATRANSFERENCIA[[#This Row],[CODIGO]]),OFFSET(INDIRECT("v_buffer_hist_hoy!$A$1"),1,MATCH("buh_codigo",INDIRECT("v_buffer_hist_hoy!$1:$1"),0)-1,100000,1),0)),"")</f>
        <v>A</v>
      </c>
      <c r="AN57" s="6">
        <f ca="1">IFERROR(INDEX(OFFSET(INDIRECT("v_buffer_hist_hoy!$A$1"),1,MATCH("buh_pedido_minimo",INDIRECT("v_buffer_hist_hoy!$1:$1"),0)-1,100000,1),MATCH(CLEAN(TABLATRANSFERENCIA[[#This Row],[CODIGO]]),OFFSET(INDIRECT("v_buffer_hist_hoy!$A$1"),1,MATCH("buh_codigo",INDIRECT("v_buffer_hist_hoy!$1:$1"),0)-1,100000,1),0)),"")</f>
        <v>0</v>
      </c>
      <c r="AO57" s="6">
        <f ca="1">IFERROR(INDEX(OFFSET(INDIRECT("v_buffer_hist_hoy!$A$1"),1,MATCH("buh_pedido_minimo_grupo",INDIRECT("v_buffer_hist_hoy!$1:$1"),0)-1,100000,1),MATCH(CLEAN(TABLATRANSFERENCIA[[#This Row],[CODIGO]]),OFFSET(INDIRECT("v_buffer_hist_hoy!$A$1"),1,MATCH("buh_codigo",INDIRECT("v_buffer_hist_hoy!$1:$1"),0)-1,100000,1),0)),"")</f>
        <v>0</v>
      </c>
      <c r="AP57" s="6">
        <f ca="1">IFERROR(INDEX(OFFSET(INDIRECT("v_buffer_hist_hoy!$A$1"),1,MATCH("buh_unidad_empaque",INDIRECT("v_buffer_hist_hoy!$1:$1"),0)-1,100000,1),MATCH(CLEAN(TABLATRANSFERENCIA[[#This Row],[CODIGO]]),OFFSET(INDIRECT("v_buffer_hist_hoy!$A$1"),1,MATCH("buh_codigo",INDIRECT("v_buffer_hist_hoy!$1:$1"),0)-1,100000,1),0)),"")</f>
        <v>5</v>
      </c>
      <c r="AQ57" s="6">
        <f ca="1">IFERROR(INDEX(OFFSET(INDIRECT("v_buffer_hist_hoy!$A$1"),1,MATCH("buh_pedido_promedio",INDIRECT("v_buffer_hist_hoy!$1:$1"),0)-1,100000,1),MATCH(CLEAN(TABLATRANSFERENCIA[[#This Row],[CODIGO]]),OFFSET(INDIRECT("v_buffer_hist_hoy!$A$1"),1,MATCH("buh_codigo",INDIRECT("v_buffer_hist_hoy!$1:$1"),0)-1,100000,1),0)),"")</f>
        <v>20</v>
      </c>
      <c r="AR57" s="6">
        <f ca="1">IFERROR(INDEX(OFFSET(INDIRECT("v_buffer_hist_hoy!$A$1"),1,MATCH("buh_cobertura_buffer",INDIRECT("v_buffer_hist_hoy!$1:$1"),0)-1,100000,1),MATCH(CLEAN(TABLATRANSFERENCIA[[#This Row],[CODIGO]]),OFFSET(INDIRECT("v_buffer_hist_hoy!$A$1"),1,MATCH("buh_codigo",INDIRECT("v_buffer_hist_hoy!$1:$1"),0)-1,100000,1),0)),"")</f>
        <v>0</v>
      </c>
      <c r="AS57" s="6">
        <f ca="1">IFERROR(INDEX(OFFSET(INDIRECT("v_buffer_hist_hoy!$A$1"),1,MATCH("buh_cobertura_inventario_proyectado",INDIRECT("v_buffer_hist_hoy!$1:$1"),0)-1,100000,1),MATCH(CLEAN(TABLATRANSFERENCIA[[#This Row],[CODIGO]]),OFFSET(INDIRECT("v_buffer_hist_hoy!$A$1"),1,MATCH("buh_codigo",INDIRECT("v_buffer_hist_hoy!$1:$1"),0)-1,100000,1),0)),"")</f>
        <v>0</v>
      </c>
      <c r="AT57" s="6">
        <f ca="1">IFERROR(INDEX(OFFSET(INDIRECT("v_buffer_hist_hoy!$A$1"),1,MATCH("buh_cobertura_pedido_minimo",INDIRECT("v_buffer_hist_hoy!$1:$1"),0)-1,100000,1),MATCH(CLEAN(TABLATRANSFERENCIA[[#This Row],[CODIGO]]),OFFSET(INDIRECT("v_buffer_hist_hoy!$A$1"),1,MATCH("buh_codigo",INDIRECT("v_buffer_hist_hoy!$1:$1"),0)-1,100000,1),0)),"")</f>
        <v>0</v>
      </c>
      <c r="AU57" s="6">
        <f ca="1">IFERROR(INDEX(OFFSET(INDIRECT("v_buffer_hist_hoy!$A$1"),1,MATCH("buh_dias_desabastecimiento",INDIRECT("v_buffer_hist_hoy!$1:$1"),0)-1,100000,1),MATCH(CLEAN(TABLATRANSFERENCIA[[#This Row],[CODIGO]]),OFFSET(INDIRECT("v_buffer_hist_hoy!$A$1"),1,MATCH("buh_codigo",INDIRECT("v_buffer_hist_hoy!$1:$1"),0)-1,100000,1),0)),"")</f>
        <v>0</v>
      </c>
      <c r="AV57" s="6">
        <f t="array" ref="AV57">IFERROR(INDEX(Datos_Consumo[CANTIDAD],MATCH(TABLATRANSFERENCIA[[#This Row],[CODIGO]]&amp;TABLATRANSFERENCIA[[#Headers],[Columna1]],Datos_Consumo[CODIGO]&amp;Datos_Consumo[FECHA_FORMATO],0)),0)</f>
        <v>0</v>
      </c>
      <c r="AW57" s="6">
        <f t="array" ref="AW57">IFERROR(INDEX(Datos_Consumo[CANTIDAD],MATCH(TABLATRANSFERENCIA[[#This Row],[CODIGO]]&amp;TABLATRANSFERENCIA[[#Headers],[Columna2]],Datos_Consumo[CODIGO]&amp;Datos_Consumo[FECHA_FORMATO],0)),0)</f>
        <v>0</v>
      </c>
      <c r="AX57" s="6">
        <f t="array" ref="AX57">IFERROR(INDEX(Datos_Consumo[CANTIDAD],MATCH(TABLATRANSFERENCIA[[#This Row],[CODIGO]]&amp;TABLATRANSFERENCIA[[#Headers],[Columna3]],Datos_Consumo[CODIGO]&amp;Datos_Consumo[FECHA_FORMATO],0)),0)</f>
        <v>0</v>
      </c>
      <c r="AY57" s="6">
        <f t="array" ref="AY57">IFERROR(INDEX(Datos_Consumo[CANTIDAD],MATCH(TABLATRANSFERENCIA[[#This Row],[CODIGO]]&amp;TABLATRANSFERENCIA[[#Headers],[Columna4]],Datos_Consumo[CODIGO]&amp;Datos_Consumo[FECHA_FORMATO],0)),0)</f>
        <v>0</v>
      </c>
      <c r="AZ57" s="6">
        <f t="array" ref="AZ57">IFERROR(INDEX(Datos_Consumo[CANTIDAD],MATCH(TABLATRANSFERENCIA[[#This Row],[CODIGO]]&amp;TABLATRANSFERENCIA[[#Headers],[Columna5]],Datos_Consumo[CODIGO]&amp;Datos_Consumo[FECHA_FORMATO],0)),0)</f>
        <v>0</v>
      </c>
      <c r="BA57" s="6">
        <f t="array" ref="BA57">IFERROR(INDEX(Datos_Consumo[CANTIDAD],MATCH(TABLATRANSFERENCIA[[#This Row],[CODIGO]]&amp;TABLATRANSFERENCIA[[#Headers],[Columna6]],Datos_Consumo[CODIGO]&amp;Datos_Consumo[FECHA_FORMATO],0)),0)</f>
        <v>0</v>
      </c>
      <c r="BB57" s="56">
        <f ca="1">IFERROR(INDEX(OFFSET(INDIRECT("v_buffer_hist_hoy!$A$1"),1,MATCH("buh_ultima_transferencia_ini",INDIRECT("v_buffer_hist_hoy!$1:$1"),0)-1,100000,1),MATCH(CLEAN(TABLATRANSFERENCIA[[#This Row],[CODIGO]]),OFFSET(INDIRECT("v_buffer_hist_hoy!$A$1"),1,MATCH("buh_codigo",INDIRECT("v_buffer_hist_hoy!$1:$1"),0)-1,100000,1),0)),"")</f>
        <v>0</v>
      </c>
      <c r="BC57" s="56">
        <f ca="1">IFERROR(INDEX(OFFSET(INDIRECT("v_buffer_hist_hoy!$A$1"),1,MATCH("buh_ultima_transferencia_fin",INDIRECT("v_buffer_hist_hoy!$1:$1"),0)-1,100000,1),MATCH(CLEAN(TABLATRANSFERENCIA[[#This Row],[CODIGO]]),OFFSET(INDIRECT("v_buffer_hist_hoy!$A$1"),1,MATCH("buh_codigo",INDIRECT("v_buffer_hist_hoy!$1:$1"),0)-1,100000,1),0)),"")</f>
        <v>0</v>
      </c>
      <c r="BD57" s="50" t="s">
        <v>7741</v>
      </c>
      <c r="BE57" s="55"/>
      <c r="BF57" s="51"/>
      <c r="BG57"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5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7" s="51"/>
      <c r="BM57" s="46">
        <f ca="1">IFERROR(TABLATRANSFERENCIA[[#This Row],[REQUERIM]]/TABLATRANSFERENCIA[[#This Row],[PEDIDO PROMEDIO]],0)</f>
        <v>1</v>
      </c>
      <c r="BN57" s="51"/>
      <c r="BO57" s="59"/>
      <c r="BP57" s="3" t="str">
        <f>IF(TABLATRANSFERENCIA[[#This Row],[RECIBIDO]]&lt;&gt;"",0,IF(TABLATRANSFERENCIA[[#This Row],[DESPACHO]]&lt;&gt;"",TABLATRANSFERENCIA[[#This Row],[DESPACHO]],TABLATRANSFERENCIA[[#This Row],[REQUERIM]]))</f>
        <v>20</v>
      </c>
      <c r="BQ57" s="50"/>
      <c r="BR57" s="50"/>
      <c r="BS57" s="50" t="str">
        <f t="shared" si="0"/>
        <v>N</v>
      </c>
      <c r="BT57" s="51">
        <f t="array" aca="1" ref="BT57" ca="1">IF(SUM(--(TABLATRANSFERENCIA[[#This Row],[CODIGO GENERICO]]=TABLATRANSFERENCIA[CODIGO GENERICO])*TABLATRANSFERENCIA[REQUERIM])&lt;TABLATRANSFERENCIA[[#This Row],[PEDIDO MIN GRUPO]],1,0)</f>
        <v>0</v>
      </c>
      <c r="BU5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57" s="51">
        <f ca="1">IFERROR(INDEX(OFFSET(INDIRECT("v_buffer_hist_hoy!$A$1"),1,MATCH("buh_zona_amarilla",INDIRECT("v_buffer_hist_hoy!$1:$1"),0)-1,100000,1),MATCH(CLEAN(TABLATRANSFERENCIA[[#This Row],[CODIGO]]),OFFSET(INDIRECT("v_buffer_hist_hoy!$A$1"),1,MATCH("buh_codigo",INDIRECT("v_buffer_hist_hoy!$1:$1"),0)-1,100000,1),0)),"")</f>
        <v>50</v>
      </c>
      <c r="BW57" s="51">
        <f ca="1">IFERROR(INDEX(OFFSET(INDIRECT("v_buffer_hist_hoy!$A$1"),1,MATCH("buh_zona_roja",INDIRECT("v_buffer_hist_hoy!$1:$1"),0)-1,100000,1),MATCH(CLEAN(TABLATRANSFERENCIA[[#This Row],[CODIGO]]),OFFSET(INDIRECT("v_buffer_hist_hoy!$A$1"),1,MATCH("buh_codigo",INDIRECT("v_buffer_hist_hoy!$1:$1"),0)-1,100000,1),0)),"")</f>
        <v>25</v>
      </c>
    </row>
    <row r="58" spans="1:75" hidden="1" x14ac:dyDescent="0.25">
      <c r="A58" s="54" t="s">
        <v>1546</v>
      </c>
      <c r="B58" s="3" t="str">
        <f ca="1">IFERROR(INDEX(OFFSET(INDIRECT("v_buffer_hist_hoy!$A$1"),1,MATCH("pro_descripcion",INDIRECT("v_buffer_hist_hoy!$1:$1"),0)-1,100000,1),MATCH(CLEAN(TABLATRANSFERENCIA[[#This Row],[CODIGO]]),OFFSET(INDIRECT("v_buffer_hist_hoy!$A$1"),1,MATCH("buh_codigo",INDIRECT("v_buffer_hist_hoy!$1:$1"),0)-1,100000,1),0)),"")</f>
        <v>ARNES SRM4300</v>
      </c>
      <c r="C58" s="3" t="str">
        <f ca="1">IFERROR(INDEX(OFFSET(INDIRECT("v_buffer_hist_hoy!$A$1"),1,MATCH("buh_codigo_generico",INDIRECT("v_buffer_hist_hoy!$1:$1"),0)-1,100000,1),MATCH(CLEAN(TABLATRANSFERENCIA[[#This Row],[CODIGO]]),OFFSET(INDIRECT("v_buffer_hist_hoy!$A$1"),1,MATCH("buh_codigo",INDIRECT("v_buffer_hist_hoy!$1:$1"),0)-1,100000,1),0)),"")</f>
        <v>0</v>
      </c>
      <c r="D58" s="3" t="str">
        <f ca="1">IFERROR(INDEX(OFFSET(INDIRECT("v_buffer_hist_hoy!$A$1"),1,MATCH("buh_codigo_vinculado",INDIRECT("v_buffer_hist_hoy!$1:$1"),0)-1,100000,1),MATCH(CLEAN(TABLATRANSFERENCIA[[#This Row],[CODIGO]]),OFFSET(INDIRECT("v_buffer_hist_hoy!$A$1"),1,MATCH("buh_codigo",INDIRECT("v_buffer_hist_hoy!$1:$1"),0)-1,100000,1),0)),"")</f>
        <v>EC-P022007170</v>
      </c>
      <c r="E58" s="3" t="str">
        <f ca="1">IFERROR(INDEX(OFFSET(INDIRECT("v_buffer_hist_hoy!$A$1"),1,MATCH("pro_linea",INDIRECT("v_buffer_hist_hoy!$1:$1"),0)-1,100000,1),MATCH(CLEAN(TABLATRANSFERENCIA[[#This Row],[CODIGO]]),OFFSET(INDIRECT("v_buffer_hist_hoy!$A$1"),1,MATCH("buh_codigo",INDIRECT("v_buffer_hist_hoy!$1:$1"),0)-1,100000,1),0)),"")</f>
        <v>AGROFORESTAL</v>
      </c>
      <c r="F58" s="3">
        <f ca="1">IFERROR(INDEX(OFFSET(INDIRECT("v_buffer_hist_hoy!$A$1"),1,MATCH("pro_sublinea",INDIRECT("v_buffer_hist_hoy!$1:$1"),0)-1,100000,1),MATCH(CLEAN(TABLATRANSFERENCIA[[#This Row],[CODIGO]]),OFFSET(INDIRECT("v_buffer_hist_hoy!$A$1"),1,MATCH("buh_codigo",INDIRECT("v_buffer_hist_hoy!$1:$1"),0)-1,100000,1),0)),"")</f>
        <v>0</v>
      </c>
      <c r="G58" s="3" t="str">
        <f ca="1">IFERROR(INDEX(OFFSET(INDIRECT("v_buffer_hist_hoy!$A$1"),1,MATCH("pro_grupo",INDIRECT("v_buffer_hist_hoy!$1:$1"),0)-1,100000,1),MATCH(CLEAN(TABLATRANSFERENCIA[[#This Row],[CODIGO]]),OFFSET(INDIRECT("v_buffer_hist_hoy!$A$1"),1,MATCH("buh_codigo",INDIRECT("v_buffer_hist_hoy!$1:$1"),0)-1,100000,1),0)),"")</f>
        <v>REPUESTOS DESMALEZADORAS</v>
      </c>
      <c r="H58" s="3">
        <f ca="1">IFERROR(INDEX(OFFSET(INDIRECT("v_buffer_hist_hoy!$A$1"),1,MATCH("pro_familia",INDIRECT("v_buffer_hist_hoy!$1:$1"),0)-1,100000,1),MATCH(CLEAN(TABLATRANSFERENCIA[[#This Row],[CODIGO]]),OFFSET(INDIRECT("v_buffer_hist_hoy!$A$1"),1,MATCH("buh_codigo",INDIRECT("v_buffer_hist_hoy!$1:$1"),0)-1,100000,1),0)),"")</f>
        <v>0</v>
      </c>
      <c r="I58" s="3">
        <f ca="1">IFERROR(INDEX(OFFSET(INDIRECT("v_buffer_hist_hoy!$A$1"),1,MATCH("pro_subfamilia",INDIRECT("v_buffer_hist_hoy!$1:$1"),0)-1,100000,1),MATCH(CLEAN(TABLATRANSFERENCIA[[#This Row],[CODIGO]]),OFFSET(INDIRECT("v_buffer_hist_hoy!$A$1"),1,MATCH("buh_codigo",INDIRECT("v_buffer_hist_hoy!$1:$1"),0)-1,100000,1),0)),"")</f>
        <v>0</v>
      </c>
      <c r="J5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8" s="3">
        <f ca="1">IFERROR(INDEX(OFFSET(INDIRECT("v_buffer_hist_hoy!$A$1"),1,MATCH("pro_tipo",INDIRECT("v_buffer_hist_hoy!$1:$1"),0)-1,100000,1),MATCH(CLEAN(TABLATRANSFERENCIA[[#This Row],[CODIGO]]),OFFSET(INDIRECT("v_buffer_hist_hoy!$A$1"),1,MATCH("buh_codigo",INDIRECT("v_buffer_hist_hoy!$1:$1"),0)-1,100000,1),0)),"")</f>
        <v>0</v>
      </c>
      <c r="L58" s="3" t="str">
        <f ca="1">IFERROR(INDEX(OFFSET(INDIRECT("v_buffer_hist_hoy!$A$1"),1,MATCH("pro_marca",INDIRECT("v_buffer_hist_hoy!$1:$1"),0)-1,100000,1),MATCH(CLEAN(TABLATRANSFERENCIA[[#This Row],[CODIGO]]),OFFSET(INDIRECT("v_buffer_hist_hoy!$A$1"),1,MATCH("buh_codigo",INDIRECT("v_buffer_hist_hoy!$1:$1"),0)-1,100000,1),0)),"")</f>
        <v>ECHO</v>
      </c>
      <c r="M58" s="3">
        <f ca="1">IFERROR(INDEX(OFFSET(INDIRECT("v_buffer_hist_hoy!$A$1"),1,MATCH("pro_modelo",INDIRECT("v_buffer_hist_hoy!$1:$1"),0)-1,100000,1),MATCH(CLEAN(TABLATRANSFERENCIA[[#This Row],[CODIGO]]),OFFSET(INDIRECT("v_buffer_hist_hoy!$A$1"),1,MATCH("buh_codigo",INDIRECT("v_buffer_hist_hoy!$1:$1"),0)-1,100000,1),0)),"")</f>
        <v>0</v>
      </c>
      <c r="N58" s="3">
        <f ca="1">IFERROR(INDEX(OFFSET(INDIRECT("v_buffer_hist_hoy!$A$1"),1,MATCH("pro_cat_management",INDIRECT("v_buffer_hist_hoy!$1:$1"),0)-1,100000,1),MATCH(CLEAN(TABLATRANSFERENCIA[[#This Row],[CODIGO]]),OFFSET(INDIRECT("v_buffer_hist_hoy!$A$1"),1,MATCH("buh_codigo",INDIRECT("v_buffer_hist_hoy!$1:$1"),0)-1,100000,1),0)),"")</f>
        <v>0</v>
      </c>
      <c r="O58" s="5" t="str">
        <f ca="1">IFERROR(INDEX(OFFSET(INDIRECT("v_buffer_hist_hoy!$A$1"),1,MATCH("buh_estatus",INDIRECT("v_buffer_hist_hoy!$1:$1"),0)-1,100000,1),MATCH(CLEAN(TABLATRANSFERENCIA[[#This Row],[CODIGO]]),OFFSET(INDIRECT("v_buffer_hist_hoy!$A$1"),1,MATCH("buh_codigo",INDIRECT("v_buffer_hist_hoy!$1:$1"),0)-1,100000,1),0)),"")</f>
        <v>0</v>
      </c>
      <c r="P58" s="5">
        <f ca="1">IFERROR(INDEX(OFFSET(INDIRECT("v_buffer_hist_hoy!$A$1"),1,MATCH("buh_ctv",INDIRECT("v_buffer_hist_hoy!$1:$1"),0)-1,100000,1),MATCH(CLEAN(TABLATRANSFERENCIA[[#This Row],[CODIGO]]),OFFSET(INDIRECT("v_buffer_hist_hoy!$A$1"),1,MATCH("buh_codigo",INDIRECT("v_buffer_hist_hoy!$1:$1"),0)-1,100000,1),0)),"")</f>
        <v>16.37</v>
      </c>
      <c r="Q58" s="5">
        <f ca="1">IFERROR(INDEX(OFFSET(INDIRECT("v_buffer_hist_hoy!$A$1"),1,MATCH("buh_pv",INDIRECT("v_buffer_hist_hoy!$1:$1"),0)-1,100000,1),MATCH(CLEAN(TABLATRANSFERENCIA[[#This Row],[CODIGO]]),OFFSET(INDIRECT("v_buffer_hist_hoy!$A$1"),1,MATCH("buh_codigo",INDIRECT("v_buffer_hist_hoy!$1:$1"),0)-1,100000,1),0)),"")</f>
        <v>41.64</v>
      </c>
      <c r="R58" s="46">
        <f ca="1">IFERROR(INDEX(OFFSET(INDIRECT("v_buffer_hist_hoy!$A$1"),1,MATCH("buh_roi_pasado",INDIRECT("v_buffer_hist_hoy!$1:$1"),0)-1,100000,1),MATCH(CLEAN(TABLATRANSFERENCIA[[#This Row],[CODIGO]]),OFFSET(INDIRECT("v_buffer_hist_hoy!$A$1"),1,MATCH("buh_codigo",INDIRECT("v_buffer_hist_hoy!$1:$1"),0)-1,100000,1),0)),"")</f>
        <v>0</v>
      </c>
      <c r="S58" s="46">
        <f ca="1">IFERROR(INDEX(OFFSET(INDIRECT("v_buffer_hist_hoy!$A$1"),1,MATCH("buh_roi_proyectado",INDIRECT("v_buffer_hist_hoy!$1:$1"),0)-1,100000,1),MATCH(CLEAN(TABLATRANSFERENCIA[[#This Row],[CODIGO]]),OFFSET(INDIRECT("v_buffer_hist_hoy!$A$1"),1,MATCH("buh_codigo",INDIRECT("v_buffer_hist_hoy!$1:$1"),0)-1,100000,1),0)),"")</f>
        <v>6.74</v>
      </c>
      <c r="T58" s="46">
        <f ca="1">IFERROR(INDEX(OFFSET(INDIRECT("v_buffer_hist_hoy!$A$1"),1,MATCH("buh_velocity",INDIRECT("v_buffer_hist_hoy!$1:$1"),0)-1,100000,1),MATCH(CLEAN(TABLATRANSFERENCIA[[#This Row],[CODIGO]]),OFFSET(INDIRECT("v_buffer_hist_hoy!$A$1"),1,MATCH("buh_codigo",INDIRECT("v_buffer_hist_hoy!$1:$1"),0)-1,100000,1),0)),"")</f>
        <v>0</v>
      </c>
      <c r="U58" s="46">
        <f ca="1">IFERROR(INDEX(OFFSET(INDIRECT("v_buffer_hist_hoy!$A$1"),1,MATCH("buh_nivel_servicio",INDIRECT("v_buffer_hist_hoy!$1:$1"),0)-1,100000,1),MATCH(CLEAN(TABLATRANSFERENCIA[[#This Row],[CODIGO]]),OFFSET(INDIRECT("v_buffer_hist_hoy!$A$1"),1,MATCH("buh_codigo",INDIRECT("v_buffer_hist_hoy!$1:$1"),0)-1,100000,1),0)),"")</f>
        <v>1</v>
      </c>
      <c r="V58" s="49" t="str">
        <f ca="1">IFERROR(INDEX(OFFSET(INDIRECT("v_buffer_hist_hoy!$A$1"),1,MATCH("pro_nombre",INDIRECT("v_buffer_hist_hoy!$1:$1"),0)-1,100000,1),MATCH(CLEAN(TABLATRANSFERENCIA[[#This Row],[CODIGO]]),OFFSET(INDIRECT("v_buffer_hist_hoy!$A$1"),1,MATCH("buh_codigo",INDIRECT("v_buffer_hist_hoy!$1:$1"),0)-1,100000,1),0)),"")</f>
        <v>Echo</v>
      </c>
      <c r="W58" s="49" t="str">
        <f ca="1">IFERROR(INDEX(OFFSET(INDIRECT("v_buffer_hist_hoy!$A$1"),1,MATCH("pre_nombre",INDIRECT("v_buffer_hist_hoy!$1:$1"),0)-1,100000,1),MATCH(CLEAN(TABLATRANSFERENCIA[[#This Row],[CODIGO]]),OFFSET(INDIRECT("v_buffer_hist_hoy!$A$1"),1,MATCH("buh_codigo",INDIRECT("v_buffer_hist_hoy!$1:$1"),0)-1,100000,1),0)),"")</f>
        <v>USA</v>
      </c>
      <c r="X58" s="51">
        <f ca="1">IFERROR(INDEX(OFFSET(INDIRECT("v_buffer_hist_hoy!$A$1"),1,MATCH("buh_tiempo_suministro",INDIRECT("v_buffer_hist_hoy!$1:$1"),0)-1,100000,1),MATCH(CLEAN(TABLATRANSFERENCIA[[#This Row],[CODIGO]]),OFFSET(INDIRECT("v_buffer_hist_hoy!$A$1"),1,MATCH("buh_codigo",INDIRECT("v_buffer_hist_hoy!$1:$1"),0)-1,100000,1),0)),"")</f>
        <v>8</v>
      </c>
      <c r="Y58" s="51">
        <f ca="1">IFERROR(INDEX(OFFSET(INDIRECT("v_buffer_hist_hoy!$A$1"),1,MATCH("buh_frecuencia_reposicion",INDIRECT("v_buffer_hist_hoy!$1:$1"),0)-1,100000,1),MATCH(CLEAN(TABLATRANSFERENCIA[[#This Row],[CODIGO]]),OFFSET(INDIRECT("v_buffer_hist_hoy!$A$1"),1,MATCH("buh_codigo",INDIRECT("v_buffer_hist_hoy!$1:$1"),0)-1,100000,1),0)),"")</f>
        <v>3</v>
      </c>
      <c r="Z58" s="6">
        <f ca="1">IFERROR(INDEX(OFFSET(INDIRECT("v_buffer_hist_hoy!$A$1"),1,MATCH("buh_buffer_actual",INDIRECT("v_buffer_hist_hoy!$1:$1"),0)-1,100000,1),MATCH(CLEAN(TABLATRANSFERENCIA[[#This Row],[CODIGO]]),OFFSET(INDIRECT("v_buffer_hist_hoy!$A$1"),1,MATCH("buh_codigo",INDIRECT("v_buffer_hist_hoy!$1:$1"),0)-1,100000,1),0)),"")</f>
        <v>40</v>
      </c>
      <c r="AA58" s="6">
        <f ca="1">IFERROR(INDEX(OFFSET(INDIRECT("v_buffer_hist_hoy!$A$1"),1,MATCH("buh_inventario_proveedor",INDIRECT("v_buffer_hist_hoy!$1:$1"),0)-1,100000,1),MATCH(CLEAN(TABLATRANSFERENCIA[[#This Row],[CODIGO]]),OFFSET(INDIRECT("v_buffer_hist_hoy!$A$1"),1,MATCH("buh_codigo",INDIRECT("v_buffer_hist_hoy!$1:$1"),0)-1,100000,1),0)),"")</f>
        <v>1000000000</v>
      </c>
      <c r="AB58" s="6">
        <f ca="1">IFERROR(INDEX(OFFSET(INDIRECT("v_buffer_hist_hoy!$A$1"),1,MATCH("buh_inventario_fisico",INDIRECT("v_buffer_hist_hoy!$1:$1"),0)-1,100000,1),MATCH(CLEAN(TABLATRANSFERENCIA[[#This Row],[CODIGO]]),OFFSET(INDIRECT("v_buffer_hist_hoy!$A$1"),1,MATCH("buh_codigo",INDIRECT("v_buffer_hist_hoy!$1:$1"),0)-1,100000,1),0)),"")</f>
        <v>14</v>
      </c>
      <c r="AC58" s="4">
        <f ca="1">IFERROR(INDEX(OFFSET(INDIRECT("v_buffer_hist_hoy!$A$1"),1,MATCH("buh_estado_inventario_fisico",INDIRECT("v_buffer_hist_hoy!$1:$1"),0)-1,100000,1),MATCH(CLEAN(TABLATRANSFERENCIA[[#This Row],[CODIGO]]),OFFSET(INDIRECT("v_buffer_hist_hoy!$A$1"),1,MATCH("buh_codigo",INDIRECT("v_buffer_hist_hoy!$1:$1"),0)-1,100000,1),0)),"")</f>
        <v>0.65</v>
      </c>
      <c r="AD58" s="6" t="str">
        <f ca="1">IFERROR(INDEX(OFFSET(INDIRECT("v_buffer_hist_hoy!$A$1"),1,MATCH("buh_color_inventario_fisico",INDIRECT("v_buffer_hist_hoy!$1:$1"),0)-1,100000,1),MATCH(CLEAN(TABLATRANSFERENCIA[[#This Row],[CODIGO]]),OFFSET(INDIRECT("v_buffer_hist_hoy!$A$1"),1,MATCH("buh_codigo",INDIRECT("v_buffer_hist_hoy!$1:$1"),0)-1,100000,1),0)),"")</f>
        <v>A</v>
      </c>
      <c r="AE58" s="6">
        <f ca="1">IFERROR(INDEX(OFFSET(INDIRECT("v_buffer_hist_hoy!$A$1"),1,MATCH("buh_transito",INDIRECT("v_buffer_hist_hoy!$1:$1"),0)-1,100000,1),MATCH(CLEAN(TABLATRANSFERENCIA[[#This Row],[CODIGO]]),OFFSET(INDIRECT("v_buffer_hist_hoy!$A$1"),1,MATCH("buh_codigo",INDIRECT("v_buffer_hist_hoy!$1:$1"),0)-1,100000,1),0)),"")</f>
        <v>8</v>
      </c>
      <c r="AF58" s="6">
        <f ca="1">IFERROR(INDEX(OFFSET(INDIRECT("v_buffer_hist_hoy!$A$1"),1,MATCH("buh_negociacion",INDIRECT("v_buffer_hist_hoy!$1:$1"),0)-1,100000,1),MATCH(CLEAN(TABLATRANSFERENCIA[[#This Row],[CODIGO]]),OFFSET(INDIRECT("v_buffer_hist_hoy!$A$1"),1,MATCH("buh_codigo",INDIRECT("v_buffer_hist_hoy!$1:$1"),0)-1,100000,1),0)),"")</f>
        <v>0</v>
      </c>
      <c r="AG58" s="6">
        <f ca="1">IFERROR(INDEX(OFFSET(INDIRECT("v_buffer_hist_hoy!$A$1"),1,MATCH("buh_produccion",INDIRECT("v_buffer_hist_hoy!$1:$1"),0)-1,100000,1),MATCH(CLEAN(TABLATRANSFERENCIA[[#This Row],[CODIGO]]),OFFSET(INDIRECT("v_buffer_hist_hoy!$A$1"),1,MATCH("buh_codigo",INDIRECT("v_buffer_hist_hoy!$1:$1"),0)-1,100000,1),0)),"")</f>
        <v>0</v>
      </c>
      <c r="AH58" s="6">
        <f ca="1">IFERROR(INDEX(OFFSET(INDIRECT("v_buffer_hist_hoy!$A$1"),1,MATCH("buh_embarcado",INDIRECT("v_buffer_hist_hoy!$1:$1"),0)-1,100000,1),MATCH(CLEAN(TABLATRANSFERENCIA[[#This Row],[CODIGO]]),OFFSET(INDIRECT("v_buffer_hist_hoy!$A$1"),1,MATCH("buh_codigo",INDIRECT("v_buffer_hist_hoy!$1:$1"),0)-1,100000,1),0)),"")</f>
        <v>0</v>
      </c>
      <c r="AI58" s="6">
        <f ca="1">IFERROR(INDEX(OFFSET(INDIRECT("v_buffer_hist_hoy!$A$1"),1,MATCH("buh_comprometido",INDIRECT("v_buffer_hist_hoy!$1:$1"),0)-1,100000,1),MATCH(CLEAN(TABLATRANSFERENCIA[[#This Row],[CODIGO]]),OFFSET(INDIRECT("v_buffer_hist_hoy!$A$1"),1,MATCH("buh_codigo",INDIRECT("v_buffer_hist_hoy!$1:$1"),0)-1,100000,1),0)),"")</f>
        <v>0</v>
      </c>
      <c r="AJ58" s="6">
        <f ca="1">IFERROR(INDEX(OFFSET(INDIRECT("v_buffer_hist_hoy!$A$1"),1,MATCH("buh_backorder",INDIRECT("v_buffer_hist_hoy!$1:$1"),0)-1,100000,1),MATCH(CLEAN(TABLATRANSFERENCIA[[#This Row],[CODIGO]]),OFFSET(INDIRECT("v_buffer_hist_hoy!$A$1"),1,MATCH("buh_codigo",INDIRECT("v_buffer_hist_hoy!$1:$1"),0)-1,100000,1),0)),"")</f>
        <v>15</v>
      </c>
      <c r="AK58" s="6">
        <f ca="1">IFERROR(INDEX(OFFSET(INDIRECT("v_buffer_hist_hoy!$A$1"),1,MATCH("buh_inventario_proyectado",INDIRECT("v_buffer_hist_hoy!$1:$1"),0)-1,100000,1),MATCH(CLEAN(TABLATRANSFERENCIA[[#This Row],[CODIGO]]),OFFSET(INDIRECT("v_buffer_hist_hoy!$A$1"),1,MATCH("buh_codigo",INDIRECT("v_buffer_hist_hoy!$1:$1"),0)-1,100000,1),0)),"")</f>
        <v>37</v>
      </c>
      <c r="AL58" s="4">
        <f ca="1">IFERROR(INDEX(OFFSET(INDIRECT("v_buffer_hist_hoy!$A$1"),1,MATCH("buh_estado_inventario_proyectado",INDIRECT("v_buffer_hist_hoy!$1:$1"),0)-1,100000,1),MATCH(CLEAN(TABLATRANSFERENCIA[[#This Row],[CODIGO]]),OFFSET(INDIRECT("v_buffer_hist_hoy!$A$1"),1,MATCH("buh_codigo",INDIRECT("v_buffer_hist_hoy!$1:$1"),0)-1,100000,1),0)),"")</f>
        <v>0.08</v>
      </c>
      <c r="AM58" s="6" t="str">
        <f ca="1">IFERROR(INDEX(OFFSET(INDIRECT("v_buffer_hist_hoy!$A$1"),1,MATCH("buh_color_inventario_proyectado",INDIRECT("v_buffer_hist_hoy!$1:$1"),0)-1,100000,1),MATCH(CLEAN(TABLATRANSFERENCIA[[#This Row],[CODIGO]]),OFFSET(INDIRECT("v_buffer_hist_hoy!$A$1"),1,MATCH("buh_codigo",INDIRECT("v_buffer_hist_hoy!$1:$1"),0)-1,100000,1),0)),"")</f>
        <v>V</v>
      </c>
      <c r="AN58" s="6">
        <f ca="1">IFERROR(INDEX(OFFSET(INDIRECT("v_buffer_hist_hoy!$A$1"),1,MATCH("buh_pedido_minimo",INDIRECT("v_buffer_hist_hoy!$1:$1"),0)-1,100000,1),MATCH(CLEAN(TABLATRANSFERENCIA[[#This Row],[CODIGO]]),OFFSET(INDIRECT("v_buffer_hist_hoy!$A$1"),1,MATCH("buh_codigo",INDIRECT("v_buffer_hist_hoy!$1:$1"),0)-1,100000,1),0)),"")</f>
        <v>0</v>
      </c>
      <c r="AO58" s="6">
        <f ca="1">IFERROR(INDEX(OFFSET(INDIRECT("v_buffer_hist_hoy!$A$1"),1,MATCH("buh_pedido_minimo_grupo",INDIRECT("v_buffer_hist_hoy!$1:$1"),0)-1,100000,1),MATCH(CLEAN(TABLATRANSFERENCIA[[#This Row],[CODIGO]]),OFFSET(INDIRECT("v_buffer_hist_hoy!$A$1"),1,MATCH("buh_codigo",INDIRECT("v_buffer_hist_hoy!$1:$1"),0)-1,100000,1),0)),"")</f>
        <v>0</v>
      </c>
      <c r="AP58" s="6">
        <f ca="1">IFERROR(INDEX(OFFSET(INDIRECT("v_buffer_hist_hoy!$A$1"),1,MATCH("buh_unidad_empaque",INDIRECT("v_buffer_hist_hoy!$1:$1"),0)-1,100000,1),MATCH(CLEAN(TABLATRANSFERENCIA[[#This Row],[CODIGO]]),OFFSET(INDIRECT("v_buffer_hist_hoy!$A$1"),1,MATCH("buh_codigo",INDIRECT("v_buffer_hist_hoy!$1:$1"),0)-1,100000,1),0)),"")</f>
        <v>5</v>
      </c>
      <c r="AQ58" s="6">
        <f ca="1">IFERROR(INDEX(OFFSET(INDIRECT("v_buffer_hist_hoy!$A$1"),1,MATCH("buh_pedido_promedio",INDIRECT("v_buffer_hist_hoy!$1:$1"),0)-1,100000,1),MATCH(CLEAN(TABLATRANSFERENCIA[[#This Row],[CODIGO]]),OFFSET(INDIRECT("v_buffer_hist_hoy!$A$1"),1,MATCH("buh_codigo",INDIRECT("v_buffer_hist_hoy!$1:$1"),0)-1,100000,1),0)),"")</f>
        <v>11</v>
      </c>
      <c r="AR58" s="6">
        <f ca="1">IFERROR(INDEX(OFFSET(INDIRECT("v_buffer_hist_hoy!$A$1"),1,MATCH("buh_cobertura_buffer",INDIRECT("v_buffer_hist_hoy!$1:$1"),0)-1,100000,1),MATCH(CLEAN(TABLATRANSFERENCIA[[#This Row],[CODIGO]]),OFFSET(INDIRECT("v_buffer_hist_hoy!$A$1"),1,MATCH("buh_codigo",INDIRECT("v_buffer_hist_hoy!$1:$1"),0)-1,100000,1),0)),"")</f>
        <v>0</v>
      </c>
      <c r="AS58" s="6">
        <f ca="1">IFERROR(INDEX(OFFSET(INDIRECT("v_buffer_hist_hoy!$A$1"),1,MATCH("buh_cobertura_inventario_proyectado",INDIRECT("v_buffer_hist_hoy!$1:$1"),0)-1,100000,1),MATCH(CLEAN(TABLATRANSFERENCIA[[#This Row],[CODIGO]]),OFFSET(INDIRECT("v_buffer_hist_hoy!$A$1"),1,MATCH("buh_codigo",INDIRECT("v_buffer_hist_hoy!$1:$1"),0)-1,100000,1),0)),"")</f>
        <v>0</v>
      </c>
      <c r="AT58" s="6">
        <f ca="1">IFERROR(INDEX(OFFSET(INDIRECT("v_buffer_hist_hoy!$A$1"),1,MATCH("buh_cobertura_pedido_minimo",INDIRECT("v_buffer_hist_hoy!$1:$1"),0)-1,100000,1),MATCH(CLEAN(TABLATRANSFERENCIA[[#This Row],[CODIGO]]),OFFSET(INDIRECT("v_buffer_hist_hoy!$A$1"),1,MATCH("buh_codigo",INDIRECT("v_buffer_hist_hoy!$1:$1"),0)-1,100000,1),0)),"")</f>
        <v>0</v>
      </c>
      <c r="AU58" s="6">
        <f ca="1">IFERROR(INDEX(OFFSET(INDIRECT("v_buffer_hist_hoy!$A$1"),1,MATCH("buh_dias_desabastecimiento",INDIRECT("v_buffer_hist_hoy!$1:$1"),0)-1,100000,1),MATCH(CLEAN(TABLATRANSFERENCIA[[#This Row],[CODIGO]]),OFFSET(INDIRECT("v_buffer_hist_hoy!$A$1"),1,MATCH("buh_codigo",INDIRECT("v_buffer_hist_hoy!$1:$1"),0)-1,100000,1),0)),"")</f>
        <v>0</v>
      </c>
      <c r="AV58" s="6">
        <f t="array" ref="AV58">IFERROR(INDEX(Datos_Consumo[CANTIDAD],MATCH(TABLATRANSFERENCIA[[#This Row],[CODIGO]]&amp;TABLATRANSFERENCIA[[#Headers],[Columna1]],Datos_Consumo[CODIGO]&amp;Datos_Consumo[FECHA_FORMATO],0)),0)</f>
        <v>0</v>
      </c>
      <c r="AW58" s="6">
        <f t="array" ref="AW58">IFERROR(INDEX(Datos_Consumo[CANTIDAD],MATCH(TABLATRANSFERENCIA[[#This Row],[CODIGO]]&amp;TABLATRANSFERENCIA[[#Headers],[Columna2]],Datos_Consumo[CODIGO]&amp;Datos_Consumo[FECHA_FORMATO],0)),0)</f>
        <v>0</v>
      </c>
      <c r="AX58" s="6">
        <f t="array" ref="AX58">IFERROR(INDEX(Datos_Consumo[CANTIDAD],MATCH(TABLATRANSFERENCIA[[#This Row],[CODIGO]]&amp;TABLATRANSFERENCIA[[#Headers],[Columna3]],Datos_Consumo[CODIGO]&amp;Datos_Consumo[FECHA_FORMATO],0)),0)</f>
        <v>0</v>
      </c>
      <c r="AY58" s="6">
        <f t="array" ref="AY58">IFERROR(INDEX(Datos_Consumo[CANTIDAD],MATCH(TABLATRANSFERENCIA[[#This Row],[CODIGO]]&amp;TABLATRANSFERENCIA[[#Headers],[Columna4]],Datos_Consumo[CODIGO]&amp;Datos_Consumo[FECHA_FORMATO],0)),0)</f>
        <v>0</v>
      </c>
      <c r="AZ58" s="6">
        <f t="array" ref="AZ58">IFERROR(INDEX(Datos_Consumo[CANTIDAD],MATCH(TABLATRANSFERENCIA[[#This Row],[CODIGO]]&amp;TABLATRANSFERENCIA[[#Headers],[Columna5]],Datos_Consumo[CODIGO]&amp;Datos_Consumo[FECHA_FORMATO],0)),0)</f>
        <v>0</v>
      </c>
      <c r="BA58" s="6">
        <f t="array" ref="BA58">IFERROR(INDEX(Datos_Consumo[CANTIDAD],MATCH(TABLATRANSFERENCIA[[#This Row],[CODIGO]]&amp;TABLATRANSFERENCIA[[#Headers],[Columna6]],Datos_Consumo[CODIGO]&amp;Datos_Consumo[FECHA_FORMATO],0)),0)</f>
        <v>0</v>
      </c>
      <c r="BB58" s="56">
        <f ca="1">IFERROR(INDEX(OFFSET(INDIRECT("v_buffer_hist_hoy!$A$1"),1,MATCH("buh_ultima_transferencia_ini",INDIRECT("v_buffer_hist_hoy!$1:$1"),0)-1,100000,1),MATCH(CLEAN(TABLATRANSFERENCIA[[#This Row],[CODIGO]]),OFFSET(INDIRECT("v_buffer_hist_hoy!$A$1"),1,MATCH("buh_codigo",INDIRECT("v_buffer_hist_hoy!$1:$1"),0)-1,100000,1),0)),"")</f>
        <v>0</v>
      </c>
      <c r="BC58" s="56">
        <f ca="1">IFERROR(INDEX(OFFSET(INDIRECT("v_buffer_hist_hoy!$A$1"),1,MATCH("buh_ultima_transferencia_fin",INDIRECT("v_buffer_hist_hoy!$1:$1"),0)-1,100000,1),MATCH(CLEAN(TABLATRANSFERENCIA[[#This Row],[CODIGO]]),OFFSET(INDIRECT("v_buffer_hist_hoy!$A$1"),1,MATCH("buh_codigo",INDIRECT("v_buffer_hist_hoy!$1:$1"),0)-1,100000,1),0)),"")</f>
        <v>0</v>
      </c>
      <c r="BD58" s="50" t="s">
        <v>7745</v>
      </c>
      <c r="BE58" s="55"/>
      <c r="BF58" s="51"/>
      <c r="BG58"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5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8" s="51"/>
      <c r="BM58" s="46">
        <f ca="1">IFERROR(TABLATRANSFERENCIA[[#This Row],[REQUERIM]]/TABLATRANSFERENCIA[[#This Row],[PEDIDO PROMEDIO]],0)</f>
        <v>1.3636363636363635</v>
      </c>
      <c r="BN58" s="51"/>
      <c r="BO58" s="59"/>
      <c r="BP58" s="3" t="str">
        <f>IF(TABLATRANSFERENCIA[[#This Row],[RECIBIDO]]&lt;&gt;"",0,IF(TABLATRANSFERENCIA[[#This Row],[DESPACHO]]&lt;&gt;"",TABLATRANSFERENCIA[[#This Row],[DESPACHO]],TABLATRANSFERENCIA[[#This Row],[REQUERIM]]))</f>
        <v>15</v>
      </c>
      <c r="BQ58" s="50"/>
      <c r="BR58" s="50"/>
      <c r="BS58" s="50" t="str">
        <f t="shared" si="0"/>
        <v>N</v>
      </c>
      <c r="BT58" s="51">
        <f t="array" aca="1" ref="BT58" ca="1">IF(SUM(--(TABLATRANSFERENCIA[[#This Row],[CODIGO GENERICO]]=TABLATRANSFERENCIA[CODIGO GENERICO])*TABLATRANSFERENCIA[REQUERIM])&lt;TABLATRANSFERENCIA[[#This Row],[PEDIDO MIN GRUPO]],1,0)</f>
        <v>0</v>
      </c>
      <c r="BU5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8" s="51">
        <f ca="1">IFERROR(INDEX(OFFSET(INDIRECT("v_buffer_hist_hoy!$A$1"),1,MATCH("buh_zona_amarilla",INDIRECT("v_buffer_hist_hoy!$1:$1"),0)-1,100000,1),MATCH(CLEAN(TABLATRANSFERENCIA[[#This Row],[CODIGO]]),OFFSET(INDIRECT("v_buffer_hist_hoy!$A$1"),1,MATCH("buh_codigo",INDIRECT("v_buffer_hist_hoy!$1:$1"),0)-1,100000,1),0)),"")</f>
        <v>27</v>
      </c>
      <c r="BW58" s="51">
        <f ca="1">IFERROR(INDEX(OFFSET(INDIRECT("v_buffer_hist_hoy!$A$1"),1,MATCH("buh_zona_roja",INDIRECT("v_buffer_hist_hoy!$1:$1"),0)-1,100000,1),MATCH(CLEAN(TABLATRANSFERENCIA[[#This Row],[CODIGO]]),OFFSET(INDIRECT("v_buffer_hist_hoy!$A$1"),1,MATCH("buh_codigo",INDIRECT("v_buffer_hist_hoy!$1:$1"),0)-1,100000,1),0)),"")</f>
        <v>13</v>
      </c>
    </row>
    <row r="59" spans="1:75" hidden="1" x14ac:dyDescent="0.25">
      <c r="A59" s="54" t="s">
        <v>3096</v>
      </c>
      <c r="B59" s="3" t="str">
        <f ca="1">IFERROR(INDEX(OFFSET(INDIRECT("v_buffer_hist_hoy!$A$1"),1,MATCH("pro_descripcion",INDIRECT("v_buffer_hist_hoy!$1:$1"),0)-1,100000,1),MATCH(CLEAN(TABLATRANSFERENCIA[[#This Row],[CODIGO]]),OFFSET(INDIRECT("v_buffer_hist_hoy!$A$1"),1,MATCH("buh_codigo",INDIRECT("v_buffer_hist_hoy!$1:$1"),0)-1,100000,1),0)),"")</f>
        <v>BOBINA SRM4300 EA410</v>
      </c>
      <c r="C59" s="3" t="str">
        <f ca="1">IFERROR(INDEX(OFFSET(INDIRECT("v_buffer_hist_hoy!$A$1"),1,MATCH("buh_codigo_generico",INDIRECT("v_buffer_hist_hoy!$1:$1"),0)-1,100000,1),MATCH(CLEAN(TABLATRANSFERENCIA[[#This Row],[CODIGO]]),OFFSET(INDIRECT("v_buffer_hist_hoy!$A$1"),1,MATCH("buh_codigo",INDIRECT("v_buffer_hist_hoy!$1:$1"),0)-1,100000,1),0)),"")</f>
        <v>0</v>
      </c>
      <c r="D59" s="3" t="str">
        <f ca="1">IFERROR(INDEX(OFFSET(INDIRECT("v_buffer_hist_hoy!$A$1"),1,MATCH("buh_codigo_vinculado",INDIRECT("v_buffer_hist_hoy!$1:$1"),0)-1,100000,1),MATCH(CLEAN(TABLATRANSFERENCIA[[#This Row],[CODIGO]]),OFFSET(INDIRECT("v_buffer_hist_hoy!$A$1"),1,MATCH("buh_codigo",INDIRECT("v_buffer_hist_hoy!$1:$1"),0)-1,100000,1),0)),"")</f>
        <v>EC-A411000050</v>
      </c>
      <c r="E59" s="3" t="str">
        <f ca="1">IFERROR(INDEX(OFFSET(INDIRECT("v_buffer_hist_hoy!$A$1"),1,MATCH("pro_linea",INDIRECT("v_buffer_hist_hoy!$1:$1"),0)-1,100000,1),MATCH(CLEAN(TABLATRANSFERENCIA[[#This Row],[CODIGO]]),OFFSET(INDIRECT("v_buffer_hist_hoy!$A$1"),1,MATCH("buh_codigo",INDIRECT("v_buffer_hist_hoy!$1:$1"),0)-1,100000,1),0)),"")</f>
        <v>AGROFORESTAL</v>
      </c>
      <c r="F59" s="3">
        <f ca="1">IFERROR(INDEX(OFFSET(INDIRECT("v_buffer_hist_hoy!$A$1"),1,MATCH("pro_sublinea",INDIRECT("v_buffer_hist_hoy!$1:$1"),0)-1,100000,1),MATCH(CLEAN(TABLATRANSFERENCIA[[#This Row],[CODIGO]]),OFFSET(INDIRECT("v_buffer_hist_hoy!$A$1"),1,MATCH("buh_codigo",INDIRECT("v_buffer_hist_hoy!$1:$1"),0)-1,100000,1),0)),"")</f>
        <v>0</v>
      </c>
      <c r="G59" s="3" t="str">
        <f ca="1">IFERROR(INDEX(OFFSET(INDIRECT("v_buffer_hist_hoy!$A$1"),1,MATCH("pro_grupo",INDIRECT("v_buffer_hist_hoy!$1:$1"),0)-1,100000,1),MATCH(CLEAN(TABLATRANSFERENCIA[[#This Row],[CODIGO]]),OFFSET(INDIRECT("v_buffer_hist_hoy!$A$1"),1,MATCH("buh_codigo",INDIRECT("v_buffer_hist_hoy!$1:$1"),0)-1,100000,1),0)),"")</f>
        <v>REPUESTOS DESMALEZADORAS</v>
      </c>
      <c r="H59" s="3">
        <f ca="1">IFERROR(INDEX(OFFSET(INDIRECT("v_buffer_hist_hoy!$A$1"),1,MATCH("pro_familia",INDIRECT("v_buffer_hist_hoy!$1:$1"),0)-1,100000,1),MATCH(CLEAN(TABLATRANSFERENCIA[[#This Row],[CODIGO]]),OFFSET(INDIRECT("v_buffer_hist_hoy!$A$1"),1,MATCH("buh_codigo",INDIRECT("v_buffer_hist_hoy!$1:$1"),0)-1,100000,1),0)),"")</f>
        <v>0</v>
      </c>
      <c r="I59" s="3">
        <f ca="1">IFERROR(INDEX(OFFSET(INDIRECT("v_buffer_hist_hoy!$A$1"),1,MATCH("pro_subfamilia",INDIRECT("v_buffer_hist_hoy!$1:$1"),0)-1,100000,1),MATCH(CLEAN(TABLATRANSFERENCIA[[#This Row],[CODIGO]]),OFFSET(INDIRECT("v_buffer_hist_hoy!$A$1"),1,MATCH("buh_codigo",INDIRECT("v_buffer_hist_hoy!$1:$1"),0)-1,100000,1),0)),"")</f>
        <v>0</v>
      </c>
      <c r="J5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59" s="3">
        <f ca="1">IFERROR(INDEX(OFFSET(INDIRECT("v_buffer_hist_hoy!$A$1"),1,MATCH("pro_tipo",INDIRECT("v_buffer_hist_hoy!$1:$1"),0)-1,100000,1),MATCH(CLEAN(TABLATRANSFERENCIA[[#This Row],[CODIGO]]),OFFSET(INDIRECT("v_buffer_hist_hoy!$A$1"),1,MATCH("buh_codigo",INDIRECT("v_buffer_hist_hoy!$1:$1"),0)-1,100000,1),0)),"")</f>
        <v>0</v>
      </c>
      <c r="L59" s="3" t="str">
        <f ca="1">IFERROR(INDEX(OFFSET(INDIRECT("v_buffer_hist_hoy!$A$1"),1,MATCH("pro_marca",INDIRECT("v_buffer_hist_hoy!$1:$1"),0)-1,100000,1),MATCH(CLEAN(TABLATRANSFERENCIA[[#This Row],[CODIGO]]),OFFSET(INDIRECT("v_buffer_hist_hoy!$A$1"),1,MATCH("buh_codigo",INDIRECT("v_buffer_hist_hoy!$1:$1"),0)-1,100000,1),0)),"")</f>
        <v>ECHO</v>
      </c>
      <c r="M59" s="3">
        <f ca="1">IFERROR(INDEX(OFFSET(INDIRECT("v_buffer_hist_hoy!$A$1"),1,MATCH("pro_modelo",INDIRECT("v_buffer_hist_hoy!$1:$1"),0)-1,100000,1),MATCH(CLEAN(TABLATRANSFERENCIA[[#This Row],[CODIGO]]),OFFSET(INDIRECT("v_buffer_hist_hoy!$A$1"),1,MATCH("buh_codigo",INDIRECT("v_buffer_hist_hoy!$1:$1"),0)-1,100000,1),0)),"")</f>
        <v>0</v>
      </c>
      <c r="N59" s="3">
        <f ca="1">IFERROR(INDEX(OFFSET(INDIRECT("v_buffer_hist_hoy!$A$1"),1,MATCH("pro_cat_management",INDIRECT("v_buffer_hist_hoy!$1:$1"),0)-1,100000,1),MATCH(CLEAN(TABLATRANSFERENCIA[[#This Row],[CODIGO]]),OFFSET(INDIRECT("v_buffer_hist_hoy!$A$1"),1,MATCH("buh_codigo",INDIRECT("v_buffer_hist_hoy!$1:$1"),0)-1,100000,1),0)),"")</f>
        <v>0</v>
      </c>
      <c r="O59" s="5" t="str">
        <f ca="1">IFERROR(INDEX(OFFSET(INDIRECT("v_buffer_hist_hoy!$A$1"),1,MATCH("buh_estatus",INDIRECT("v_buffer_hist_hoy!$1:$1"),0)-1,100000,1),MATCH(CLEAN(TABLATRANSFERENCIA[[#This Row],[CODIGO]]),OFFSET(INDIRECT("v_buffer_hist_hoy!$A$1"),1,MATCH("buh_codigo",INDIRECT("v_buffer_hist_hoy!$1:$1"),0)-1,100000,1),0)),"")</f>
        <v>0</v>
      </c>
      <c r="P59" s="5">
        <f ca="1">IFERROR(INDEX(OFFSET(INDIRECT("v_buffer_hist_hoy!$A$1"),1,MATCH("buh_ctv",INDIRECT("v_buffer_hist_hoy!$1:$1"),0)-1,100000,1),MATCH(CLEAN(TABLATRANSFERENCIA[[#This Row],[CODIGO]]),OFFSET(INDIRECT("v_buffer_hist_hoy!$A$1"),1,MATCH("buh_codigo",INDIRECT("v_buffer_hist_hoy!$1:$1"),0)-1,100000,1),0)),"")</f>
        <v>18.54</v>
      </c>
      <c r="Q59" s="5">
        <f ca="1">IFERROR(INDEX(OFFSET(INDIRECT("v_buffer_hist_hoy!$A$1"),1,MATCH("buh_pv",INDIRECT("v_buffer_hist_hoy!$1:$1"),0)-1,100000,1),MATCH(CLEAN(TABLATRANSFERENCIA[[#This Row],[CODIGO]]),OFFSET(INDIRECT("v_buffer_hist_hoy!$A$1"),1,MATCH("buh_codigo",INDIRECT("v_buffer_hist_hoy!$1:$1"),0)-1,100000,1),0)),"")</f>
        <v>54.43</v>
      </c>
      <c r="R59" s="46">
        <f ca="1">IFERROR(INDEX(OFFSET(INDIRECT("v_buffer_hist_hoy!$A$1"),1,MATCH("buh_roi_pasado",INDIRECT("v_buffer_hist_hoy!$1:$1"),0)-1,100000,1),MATCH(CLEAN(TABLATRANSFERENCIA[[#This Row],[CODIGO]]),OFFSET(INDIRECT("v_buffer_hist_hoy!$A$1"),1,MATCH("buh_codigo",INDIRECT("v_buffer_hist_hoy!$1:$1"),0)-1,100000,1),0)),"")</f>
        <v>0</v>
      </c>
      <c r="S59" s="46">
        <f ca="1">IFERROR(INDEX(OFFSET(INDIRECT("v_buffer_hist_hoy!$A$1"),1,MATCH("buh_roi_proyectado",INDIRECT("v_buffer_hist_hoy!$1:$1"),0)-1,100000,1),MATCH(CLEAN(TABLATRANSFERENCIA[[#This Row],[CODIGO]]),OFFSET(INDIRECT("v_buffer_hist_hoy!$A$1"),1,MATCH("buh_codigo",INDIRECT("v_buffer_hist_hoy!$1:$1"),0)-1,100000,1),0)),"")</f>
        <v>8.4499999999999993</v>
      </c>
      <c r="T59" s="46">
        <f ca="1">IFERROR(INDEX(OFFSET(INDIRECT("v_buffer_hist_hoy!$A$1"),1,MATCH("buh_velocity",INDIRECT("v_buffer_hist_hoy!$1:$1"),0)-1,100000,1),MATCH(CLEAN(TABLATRANSFERENCIA[[#This Row],[CODIGO]]),OFFSET(INDIRECT("v_buffer_hist_hoy!$A$1"),1,MATCH("buh_codigo",INDIRECT("v_buffer_hist_hoy!$1:$1"),0)-1,100000,1),0)),"")</f>
        <v>0</v>
      </c>
      <c r="U59" s="46">
        <f ca="1">IFERROR(INDEX(OFFSET(INDIRECT("v_buffer_hist_hoy!$A$1"),1,MATCH("buh_nivel_servicio",INDIRECT("v_buffer_hist_hoy!$1:$1"),0)-1,100000,1),MATCH(CLEAN(TABLATRANSFERENCIA[[#This Row],[CODIGO]]),OFFSET(INDIRECT("v_buffer_hist_hoy!$A$1"),1,MATCH("buh_codigo",INDIRECT("v_buffer_hist_hoy!$1:$1"),0)-1,100000,1),0)),"")</f>
        <v>1</v>
      </c>
      <c r="V59" s="49" t="str">
        <f ca="1">IFERROR(INDEX(OFFSET(INDIRECT("v_buffer_hist_hoy!$A$1"),1,MATCH("pro_nombre",INDIRECT("v_buffer_hist_hoy!$1:$1"),0)-1,100000,1),MATCH(CLEAN(TABLATRANSFERENCIA[[#This Row],[CODIGO]]),OFFSET(INDIRECT("v_buffer_hist_hoy!$A$1"),1,MATCH("buh_codigo",INDIRECT("v_buffer_hist_hoy!$1:$1"),0)-1,100000,1),0)),"")</f>
        <v>Echo</v>
      </c>
      <c r="W59" s="49" t="str">
        <f ca="1">IFERROR(INDEX(OFFSET(INDIRECT("v_buffer_hist_hoy!$A$1"),1,MATCH("pre_nombre",INDIRECT("v_buffer_hist_hoy!$1:$1"),0)-1,100000,1),MATCH(CLEAN(TABLATRANSFERENCIA[[#This Row],[CODIGO]]),OFFSET(INDIRECT("v_buffer_hist_hoy!$A$1"),1,MATCH("buh_codigo",INDIRECT("v_buffer_hist_hoy!$1:$1"),0)-1,100000,1),0)),"")</f>
        <v>USA</v>
      </c>
      <c r="X59" s="51">
        <f ca="1">IFERROR(INDEX(OFFSET(INDIRECT("v_buffer_hist_hoy!$A$1"),1,MATCH("buh_tiempo_suministro",INDIRECT("v_buffer_hist_hoy!$1:$1"),0)-1,100000,1),MATCH(CLEAN(TABLATRANSFERENCIA[[#This Row],[CODIGO]]),OFFSET(INDIRECT("v_buffer_hist_hoy!$A$1"),1,MATCH("buh_codigo",INDIRECT("v_buffer_hist_hoy!$1:$1"),0)-1,100000,1),0)),"")</f>
        <v>8</v>
      </c>
      <c r="Y59" s="51">
        <f ca="1">IFERROR(INDEX(OFFSET(INDIRECT("v_buffer_hist_hoy!$A$1"),1,MATCH("buh_frecuencia_reposicion",INDIRECT("v_buffer_hist_hoy!$1:$1"),0)-1,100000,1),MATCH(CLEAN(TABLATRANSFERENCIA[[#This Row],[CODIGO]]),OFFSET(INDIRECT("v_buffer_hist_hoy!$A$1"),1,MATCH("buh_codigo",INDIRECT("v_buffer_hist_hoy!$1:$1"),0)-1,100000,1),0)),"")</f>
        <v>3</v>
      </c>
      <c r="Z59" s="6">
        <f ca="1">IFERROR(INDEX(OFFSET(INDIRECT("v_buffer_hist_hoy!$A$1"),1,MATCH("buh_buffer_actual",INDIRECT("v_buffer_hist_hoy!$1:$1"),0)-1,100000,1),MATCH(CLEAN(TABLATRANSFERENCIA[[#This Row],[CODIGO]]),OFFSET(INDIRECT("v_buffer_hist_hoy!$A$1"),1,MATCH("buh_codigo",INDIRECT("v_buffer_hist_hoy!$1:$1"),0)-1,100000,1),0)),"")</f>
        <v>16</v>
      </c>
      <c r="AA59" s="6">
        <f ca="1">IFERROR(INDEX(OFFSET(INDIRECT("v_buffer_hist_hoy!$A$1"),1,MATCH("buh_inventario_proveedor",INDIRECT("v_buffer_hist_hoy!$1:$1"),0)-1,100000,1),MATCH(CLEAN(TABLATRANSFERENCIA[[#This Row],[CODIGO]]),OFFSET(INDIRECT("v_buffer_hist_hoy!$A$1"),1,MATCH("buh_codigo",INDIRECT("v_buffer_hist_hoy!$1:$1"),0)-1,100000,1),0)),"")</f>
        <v>1000000000</v>
      </c>
      <c r="AB59" s="6">
        <f ca="1">IFERROR(INDEX(OFFSET(INDIRECT("v_buffer_hist_hoy!$A$1"),1,MATCH("buh_inventario_fisico",INDIRECT("v_buffer_hist_hoy!$1:$1"),0)-1,100000,1),MATCH(CLEAN(TABLATRANSFERENCIA[[#This Row],[CODIGO]]),OFFSET(INDIRECT("v_buffer_hist_hoy!$A$1"),1,MATCH("buh_codigo",INDIRECT("v_buffer_hist_hoy!$1:$1"),0)-1,100000,1),0)),"")</f>
        <v>0</v>
      </c>
      <c r="AC59" s="4">
        <f ca="1">IFERROR(INDEX(OFFSET(INDIRECT("v_buffer_hist_hoy!$A$1"),1,MATCH("buh_estado_inventario_fisico",INDIRECT("v_buffer_hist_hoy!$1:$1"),0)-1,100000,1),MATCH(CLEAN(TABLATRANSFERENCIA[[#This Row],[CODIGO]]),OFFSET(INDIRECT("v_buffer_hist_hoy!$A$1"),1,MATCH("buh_codigo",INDIRECT("v_buffer_hist_hoy!$1:$1"),0)-1,100000,1),0)),"")</f>
        <v>1</v>
      </c>
      <c r="AD59" s="6" t="str">
        <f ca="1">IFERROR(INDEX(OFFSET(INDIRECT("v_buffer_hist_hoy!$A$1"),1,MATCH("buh_color_inventario_fisico",INDIRECT("v_buffer_hist_hoy!$1:$1"),0)-1,100000,1),MATCH(CLEAN(TABLATRANSFERENCIA[[#This Row],[CODIGO]]),OFFSET(INDIRECT("v_buffer_hist_hoy!$A$1"),1,MATCH("buh_codigo",INDIRECT("v_buffer_hist_hoy!$1:$1"),0)-1,100000,1),0)),"")</f>
        <v>N</v>
      </c>
      <c r="AE59" s="6">
        <f ca="1">IFERROR(INDEX(OFFSET(INDIRECT("v_buffer_hist_hoy!$A$1"),1,MATCH("buh_transito",INDIRECT("v_buffer_hist_hoy!$1:$1"),0)-1,100000,1),MATCH(CLEAN(TABLATRANSFERENCIA[[#This Row],[CODIGO]]),OFFSET(INDIRECT("v_buffer_hist_hoy!$A$1"),1,MATCH("buh_codigo",INDIRECT("v_buffer_hist_hoy!$1:$1"),0)-1,100000,1),0)),"")</f>
        <v>0</v>
      </c>
      <c r="AF59" s="6">
        <f ca="1">IFERROR(INDEX(OFFSET(INDIRECT("v_buffer_hist_hoy!$A$1"),1,MATCH("buh_negociacion",INDIRECT("v_buffer_hist_hoy!$1:$1"),0)-1,100000,1),MATCH(CLEAN(TABLATRANSFERENCIA[[#This Row],[CODIGO]]),OFFSET(INDIRECT("v_buffer_hist_hoy!$A$1"),1,MATCH("buh_codigo",INDIRECT("v_buffer_hist_hoy!$1:$1"),0)-1,100000,1),0)),"")</f>
        <v>0</v>
      </c>
      <c r="AG59" s="6">
        <f ca="1">IFERROR(INDEX(OFFSET(INDIRECT("v_buffer_hist_hoy!$A$1"),1,MATCH("buh_produccion",INDIRECT("v_buffer_hist_hoy!$1:$1"),0)-1,100000,1),MATCH(CLEAN(TABLATRANSFERENCIA[[#This Row],[CODIGO]]),OFFSET(INDIRECT("v_buffer_hist_hoy!$A$1"),1,MATCH("buh_codigo",INDIRECT("v_buffer_hist_hoy!$1:$1"),0)-1,100000,1),0)),"")</f>
        <v>0</v>
      </c>
      <c r="AH59" s="6">
        <f ca="1">IFERROR(INDEX(OFFSET(INDIRECT("v_buffer_hist_hoy!$A$1"),1,MATCH("buh_embarcado",INDIRECT("v_buffer_hist_hoy!$1:$1"),0)-1,100000,1),MATCH(CLEAN(TABLATRANSFERENCIA[[#This Row],[CODIGO]]),OFFSET(INDIRECT("v_buffer_hist_hoy!$A$1"),1,MATCH("buh_codigo",INDIRECT("v_buffer_hist_hoy!$1:$1"),0)-1,100000,1),0)),"")</f>
        <v>0</v>
      </c>
      <c r="AI59" s="6">
        <f ca="1">IFERROR(INDEX(OFFSET(INDIRECT("v_buffer_hist_hoy!$A$1"),1,MATCH("buh_comprometido",INDIRECT("v_buffer_hist_hoy!$1:$1"),0)-1,100000,1),MATCH(CLEAN(TABLATRANSFERENCIA[[#This Row],[CODIGO]]),OFFSET(INDIRECT("v_buffer_hist_hoy!$A$1"),1,MATCH("buh_codigo",INDIRECT("v_buffer_hist_hoy!$1:$1"),0)-1,100000,1),0)),"")</f>
        <v>0</v>
      </c>
      <c r="AJ59" s="6">
        <f ca="1">IFERROR(INDEX(OFFSET(INDIRECT("v_buffer_hist_hoy!$A$1"),1,MATCH("buh_backorder",INDIRECT("v_buffer_hist_hoy!$1:$1"),0)-1,100000,1),MATCH(CLEAN(TABLATRANSFERENCIA[[#This Row],[CODIGO]]),OFFSET(INDIRECT("v_buffer_hist_hoy!$A$1"),1,MATCH("buh_codigo",INDIRECT("v_buffer_hist_hoy!$1:$1"),0)-1,100000,1),0)),"")</f>
        <v>15</v>
      </c>
      <c r="AK59" s="6">
        <f ca="1">IFERROR(INDEX(OFFSET(INDIRECT("v_buffer_hist_hoy!$A$1"),1,MATCH("buh_inventario_proyectado",INDIRECT("v_buffer_hist_hoy!$1:$1"),0)-1,100000,1),MATCH(CLEAN(TABLATRANSFERENCIA[[#This Row],[CODIGO]]),OFFSET(INDIRECT("v_buffer_hist_hoy!$A$1"),1,MATCH("buh_codigo",INDIRECT("v_buffer_hist_hoy!$1:$1"),0)-1,100000,1),0)),"")</f>
        <v>15</v>
      </c>
      <c r="AL59" s="4">
        <f ca="1">IFERROR(INDEX(OFFSET(INDIRECT("v_buffer_hist_hoy!$A$1"),1,MATCH("buh_estado_inventario_proyectado",INDIRECT("v_buffer_hist_hoy!$1:$1"),0)-1,100000,1),MATCH(CLEAN(TABLATRANSFERENCIA[[#This Row],[CODIGO]]),OFFSET(INDIRECT("v_buffer_hist_hoy!$A$1"),1,MATCH("buh_codigo",INDIRECT("v_buffer_hist_hoy!$1:$1"),0)-1,100000,1),0)),"")</f>
        <v>0.06</v>
      </c>
      <c r="AM59" s="6" t="str">
        <f ca="1">IFERROR(INDEX(OFFSET(INDIRECT("v_buffer_hist_hoy!$A$1"),1,MATCH("buh_color_inventario_proyectado",INDIRECT("v_buffer_hist_hoy!$1:$1"),0)-1,100000,1),MATCH(CLEAN(TABLATRANSFERENCIA[[#This Row],[CODIGO]]),OFFSET(INDIRECT("v_buffer_hist_hoy!$A$1"),1,MATCH("buh_codigo",INDIRECT("v_buffer_hist_hoy!$1:$1"),0)-1,100000,1),0)),"")</f>
        <v>V</v>
      </c>
      <c r="AN59" s="6">
        <f ca="1">IFERROR(INDEX(OFFSET(INDIRECT("v_buffer_hist_hoy!$A$1"),1,MATCH("buh_pedido_minimo",INDIRECT("v_buffer_hist_hoy!$1:$1"),0)-1,100000,1),MATCH(CLEAN(TABLATRANSFERENCIA[[#This Row],[CODIGO]]),OFFSET(INDIRECT("v_buffer_hist_hoy!$A$1"),1,MATCH("buh_codigo",INDIRECT("v_buffer_hist_hoy!$1:$1"),0)-1,100000,1),0)),"")</f>
        <v>0</v>
      </c>
      <c r="AO59" s="6">
        <f ca="1">IFERROR(INDEX(OFFSET(INDIRECT("v_buffer_hist_hoy!$A$1"),1,MATCH("buh_pedido_minimo_grupo",INDIRECT("v_buffer_hist_hoy!$1:$1"),0)-1,100000,1),MATCH(CLEAN(TABLATRANSFERENCIA[[#This Row],[CODIGO]]),OFFSET(INDIRECT("v_buffer_hist_hoy!$A$1"),1,MATCH("buh_codigo",INDIRECT("v_buffer_hist_hoy!$1:$1"),0)-1,100000,1),0)),"")</f>
        <v>0</v>
      </c>
      <c r="AP59" s="6">
        <f ca="1">IFERROR(INDEX(OFFSET(INDIRECT("v_buffer_hist_hoy!$A$1"),1,MATCH("buh_unidad_empaque",INDIRECT("v_buffer_hist_hoy!$1:$1"),0)-1,100000,1),MATCH(CLEAN(TABLATRANSFERENCIA[[#This Row],[CODIGO]]),OFFSET(INDIRECT("v_buffer_hist_hoy!$A$1"),1,MATCH("buh_codigo",INDIRECT("v_buffer_hist_hoy!$1:$1"),0)-1,100000,1),0)),"")</f>
        <v>5</v>
      </c>
      <c r="AQ59" s="6">
        <f ca="1">IFERROR(INDEX(OFFSET(INDIRECT("v_buffer_hist_hoy!$A$1"),1,MATCH("buh_pedido_promedio",INDIRECT("v_buffer_hist_hoy!$1:$1"),0)-1,100000,1),MATCH(CLEAN(TABLATRANSFERENCIA[[#This Row],[CODIGO]]),OFFSET(INDIRECT("v_buffer_hist_hoy!$A$1"),1,MATCH("buh_codigo",INDIRECT("v_buffer_hist_hoy!$1:$1"),0)-1,100000,1),0)),"")</f>
        <v>4</v>
      </c>
      <c r="AR59" s="6">
        <f ca="1">IFERROR(INDEX(OFFSET(INDIRECT("v_buffer_hist_hoy!$A$1"),1,MATCH("buh_cobertura_buffer",INDIRECT("v_buffer_hist_hoy!$1:$1"),0)-1,100000,1),MATCH(CLEAN(TABLATRANSFERENCIA[[#This Row],[CODIGO]]),OFFSET(INDIRECT("v_buffer_hist_hoy!$A$1"),1,MATCH("buh_codigo",INDIRECT("v_buffer_hist_hoy!$1:$1"),0)-1,100000,1),0)),"")</f>
        <v>0</v>
      </c>
      <c r="AS59" s="6">
        <f ca="1">IFERROR(INDEX(OFFSET(INDIRECT("v_buffer_hist_hoy!$A$1"),1,MATCH("buh_cobertura_inventario_proyectado",INDIRECT("v_buffer_hist_hoy!$1:$1"),0)-1,100000,1),MATCH(CLEAN(TABLATRANSFERENCIA[[#This Row],[CODIGO]]),OFFSET(INDIRECT("v_buffer_hist_hoy!$A$1"),1,MATCH("buh_codigo",INDIRECT("v_buffer_hist_hoy!$1:$1"),0)-1,100000,1),0)),"")</f>
        <v>0</v>
      </c>
      <c r="AT59" s="6">
        <f ca="1">IFERROR(INDEX(OFFSET(INDIRECT("v_buffer_hist_hoy!$A$1"),1,MATCH("buh_cobertura_pedido_minimo",INDIRECT("v_buffer_hist_hoy!$1:$1"),0)-1,100000,1),MATCH(CLEAN(TABLATRANSFERENCIA[[#This Row],[CODIGO]]),OFFSET(INDIRECT("v_buffer_hist_hoy!$A$1"),1,MATCH("buh_codigo",INDIRECT("v_buffer_hist_hoy!$1:$1"),0)-1,100000,1),0)),"")</f>
        <v>0</v>
      </c>
      <c r="AU59" s="6">
        <f ca="1">IFERROR(INDEX(OFFSET(INDIRECT("v_buffer_hist_hoy!$A$1"),1,MATCH("buh_dias_desabastecimiento",INDIRECT("v_buffer_hist_hoy!$1:$1"),0)-1,100000,1),MATCH(CLEAN(TABLATRANSFERENCIA[[#This Row],[CODIGO]]),OFFSET(INDIRECT("v_buffer_hist_hoy!$A$1"),1,MATCH("buh_codigo",INDIRECT("v_buffer_hist_hoy!$1:$1"),0)-1,100000,1),0)),"")</f>
        <v>35</v>
      </c>
      <c r="AV59" s="6">
        <f t="array" ref="AV59">IFERROR(INDEX(Datos_Consumo[CANTIDAD],MATCH(TABLATRANSFERENCIA[[#This Row],[CODIGO]]&amp;TABLATRANSFERENCIA[[#Headers],[Columna1]],Datos_Consumo[CODIGO]&amp;Datos_Consumo[FECHA_FORMATO],0)),0)</f>
        <v>0</v>
      </c>
      <c r="AW59" s="6">
        <f t="array" ref="AW59">IFERROR(INDEX(Datos_Consumo[CANTIDAD],MATCH(TABLATRANSFERENCIA[[#This Row],[CODIGO]]&amp;TABLATRANSFERENCIA[[#Headers],[Columna2]],Datos_Consumo[CODIGO]&amp;Datos_Consumo[FECHA_FORMATO],0)),0)</f>
        <v>0</v>
      </c>
      <c r="AX59" s="6">
        <f t="array" ref="AX59">IFERROR(INDEX(Datos_Consumo[CANTIDAD],MATCH(TABLATRANSFERENCIA[[#This Row],[CODIGO]]&amp;TABLATRANSFERENCIA[[#Headers],[Columna3]],Datos_Consumo[CODIGO]&amp;Datos_Consumo[FECHA_FORMATO],0)),0)</f>
        <v>0</v>
      </c>
      <c r="AY59" s="6">
        <f t="array" ref="AY59">IFERROR(INDEX(Datos_Consumo[CANTIDAD],MATCH(TABLATRANSFERENCIA[[#This Row],[CODIGO]]&amp;TABLATRANSFERENCIA[[#Headers],[Columna4]],Datos_Consumo[CODIGO]&amp;Datos_Consumo[FECHA_FORMATO],0)),0)</f>
        <v>0</v>
      </c>
      <c r="AZ59" s="6">
        <f t="array" ref="AZ59">IFERROR(INDEX(Datos_Consumo[CANTIDAD],MATCH(TABLATRANSFERENCIA[[#This Row],[CODIGO]]&amp;TABLATRANSFERENCIA[[#Headers],[Columna5]],Datos_Consumo[CODIGO]&amp;Datos_Consumo[FECHA_FORMATO],0)),0)</f>
        <v>0</v>
      </c>
      <c r="BA59" s="6">
        <f t="array" ref="BA59">IFERROR(INDEX(Datos_Consumo[CANTIDAD],MATCH(TABLATRANSFERENCIA[[#This Row],[CODIGO]]&amp;TABLATRANSFERENCIA[[#Headers],[Columna6]],Datos_Consumo[CODIGO]&amp;Datos_Consumo[FECHA_FORMATO],0)),0)</f>
        <v>0</v>
      </c>
      <c r="BB59" s="56">
        <f ca="1">IFERROR(INDEX(OFFSET(INDIRECT("v_buffer_hist_hoy!$A$1"),1,MATCH("buh_ultima_transferencia_ini",INDIRECT("v_buffer_hist_hoy!$1:$1"),0)-1,100000,1),MATCH(CLEAN(TABLATRANSFERENCIA[[#This Row],[CODIGO]]),OFFSET(INDIRECT("v_buffer_hist_hoy!$A$1"),1,MATCH("buh_codigo",INDIRECT("v_buffer_hist_hoy!$1:$1"),0)-1,100000,1),0)),"")</f>
        <v>0</v>
      </c>
      <c r="BC59" s="56">
        <f ca="1">IFERROR(INDEX(OFFSET(INDIRECT("v_buffer_hist_hoy!$A$1"),1,MATCH("buh_ultima_transferencia_fin",INDIRECT("v_buffer_hist_hoy!$1:$1"),0)-1,100000,1),MATCH(CLEAN(TABLATRANSFERENCIA[[#This Row],[CODIGO]]),OFFSET(INDIRECT("v_buffer_hist_hoy!$A$1"),1,MATCH("buh_codigo",INDIRECT("v_buffer_hist_hoy!$1:$1"),0)-1,100000,1),0)),"")</f>
        <v>0</v>
      </c>
      <c r="BD59" s="50" t="s">
        <v>7745</v>
      </c>
      <c r="BE59" s="55"/>
      <c r="BF59" s="51"/>
      <c r="BG59"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5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5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5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5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59" s="51"/>
      <c r="BM59" s="46">
        <f ca="1">IFERROR(TABLATRANSFERENCIA[[#This Row],[REQUERIM]]/TABLATRANSFERENCIA[[#This Row],[PEDIDO PROMEDIO]],0)</f>
        <v>3.75</v>
      </c>
      <c r="BN59" s="51"/>
      <c r="BO59" s="59"/>
      <c r="BP59" s="3" t="str">
        <f>IF(TABLATRANSFERENCIA[[#This Row],[RECIBIDO]]&lt;&gt;"",0,IF(TABLATRANSFERENCIA[[#This Row],[DESPACHO]]&lt;&gt;"",TABLATRANSFERENCIA[[#This Row],[DESPACHO]],TABLATRANSFERENCIA[[#This Row],[REQUERIM]]))</f>
        <v>15</v>
      </c>
      <c r="BQ59" s="50"/>
      <c r="BR59" s="50"/>
      <c r="BS59" s="50" t="str">
        <f t="shared" si="0"/>
        <v>N</v>
      </c>
      <c r="BT59" s="51">
        <f t="array" aca="1" ref="BT59" ca="1">IF(SUM(--(TABLATRANSFERENCIA[[#This Row],[CODIGO GENERICO]]=TABLATRANSFERENCIA[CODIGO GENERICO])*TABLATRANSFERENCIA[REQUERIM])&lt;TABLATRANSFERENCIA[[#This Row],[PEDIDO MIN GRUPO]],1,0)</f>
        <v>0</v>
      </c>
      <c r="BU5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59" s="51">
        <f ca="1">IFERROR(INDEX(OFFSET(INDIRECT("v_buffer_hist_hoy!$A$1"),1,MATCH("buh_zona_amarilla",INDIRECT("v_buffer_hist_hoy!$1:$1"),0)-1,100000,1),MATCH(CLEAN(TABLATRANSFERENCIA[[#This Row],[CODIGO]]),OFFSET(INDIRECT("v_buffer_hist_hoy!$A$1"),1,MATCH("buh_codigo",INDIRECT("v_buffer_hist_hoy!$1:$1"),0)-1,100000,1),0)),"")</f>
        <v>11</v>
      </c>
      <c r="BW59" s="51">
        <f ca="1">IFERROR(INDEX(OFFSET(INDIRECT("v_buffer_hist_hoy!$A$1"),1,MATCH("buh_zona_roja",INDIRECT("v_buffer_hist_hoy!$1:$1"),0)-1,100000,1),MATCH(CLEAN(TABLATRANSFERENCIA[[#This Row],[CODIGO]]),OFFSET(INDIRECT("v_buffer_hist_hoy!$A$1"),1,MATCH("buh_codigo",INDIRECT("v_buffer_hist_hoy!$1:$1"),0)-1,100000,1),0)),"")</f>
        <v>5</v>
      </c>
    </row>
    <row r="60" spans="1:75" hidden="1" x14ac:dyDescent="0.25">
      <c r="A60" s="54" t="s">
        <v>1589</v>
      </c>
      <c r="B60" s="3" t="str">
        <f ca="1">IFERROR(INDEX(OFFSET(INDIRECT("v_buffer_hist_hoy!$A$1"),1,MATCH("pro_descripcion",INDIRECT("v_buffer_hist_hoy!$1:$1"),0)-1,100000,1),MATCH(CLEAN(TABLATRANSFERENCIA[[#This Row],[CODIGO]]),OFFSET(INDIRECT("v_buffer_hist_hoy!$A$1"),1,MATCH("buh_codigo",INDIRECT("v_buffer_hist_hoy!$1:$1"),0)-1,100000,1),0)),"")</f>
        <v>EJE CENTRAL C350</v>
      </c>
      <c r="C60" s="3" t="str">
        <f ca="1">IFERROR(INDEX(OFFSET(INDIRECT("v_buffer_hist_hoy!$A$1"),1,MATCH("buh_codigo_generico",INDIRECT("v_buffer_hist_hoy!$1:$1"),0)-1,100000,1),MATCH(CLEAN(TABLATRANSFERENCIA[[#This Row],[CODIGO]]),OFFSET(INDIRECT("v_buffer_hist_hoy!$A$1"),1,MATCH("buh_codigo",INDIRECT("v_buffer_hist_hoy!$1:$1"),0)-1,100000,1),0)),"")</f>
        <v>0</v>
      </c>
      <c r="D60" s="3" t="str">
        <f ca="1">IFERROR(INDEX(OFFSET(INDIRECT("v_buffer_hist_hoy!$A$1"),1,MATCH("buh_codigo_vinculado",INDIRECT("v_buffer_hist_hoy!$1:$1"),0)-1,100000,1),MATCH(CLEAN(TABLATRANSFERENCIA[[#This Row],[CODIGO]]),OFFSET(INDIRECT("v_buffer_hist_hoy!$A$1"),1,MATCH("buh_codigo",INDIRECT("v_buffer_hist_hoy!$1:$1"),0)-1,100000,1),0)),"")</f>
        <v>EC-C504000690</v>
      </c>
      <c r="E60" s="3" t="str">
        <f ca="1">IFERROR(INDEX(OFFSET(INDIRECT("v_buffer_hist_hoy!$A$1"),1,MATCH("pro_linea",INDIRECT("v_buffer_hist_hoy!$1:$1"),0)-1,100000,1),MATCH(CLEAN(TABLATRANSFERENCIA[[#This Row],[CODIGO]]),OFFSET(INDIRECT("v_buffer_hist_hoy!$A$1"),1,MATCH("buh_codigo",INDIRECT("v_buffer_hist_hoy!$1:$1"),0)-1,100000,1),0)),"")</f>
        <v>AGROFORESTAL</v>
      </c>
      <c r="F60" s="3">
        <f ca="1">IFERROR(INDEX(OFFSET(INDIRECT("v_buffer_hist_hoy!$A$1"),1,MATCH("pro_sublinea",INDIRECT("v_buffer_hist_hoy!$1:$1"),0)-1,100000,1),MATCH(CLEAN(TABLATRANSFERENCIA[[#This Row],[CODIGO]]),OFFSET(INDIRECT("v_buffer_hist_hoy!$A$1"),1,MATCH("buh_codigo",INDIRECT("v_buffer_hist_hoy!$1:$1"),0)-1,100000,1),0)),"")</f>
        <v>0</v>
      </c>
      <c r="G60" s="3" t="str">
        <f ca="1">IFERROR(INDEX(OFFSET(INDIRECT("v_buffer_hist_hoy!$A$1"),1,MATCH("pro_grupo",INDIRECT("v_buffer_hist_hoy!$1:$1"),0)-1,100000,1),MATCH(CLEAN(TABLATRANSFERENCIA[[#This Row],[CODIGO]]),OFFSET(INDIRECT("v_buffer_hist_hoy!$A$1"),1,MATCH("buh_codigo",INDIRECT("v_buffer_hist_hoy!$1:$1"),0)-1,100000,1),0)),"")</f>
        <v>REPUESTOS DESMALEZADORAS</v>
      </c>
      <c r="H60" s="3">
        <f ca="1">IFERROR(INDEX(OFFSET(INDIRECT("v_buffer_hist_hoy!$A$1"),1,MATCH("pro_familia",INDIRECT("v_buffer_hist_hoy!$1:$1"),0)-1,100000,1),MATCH(CLEAN(TABLATRANSFERENCIA[[#This Row],[CODIGO]]),OFFSET(INDIRECT("v_buffer_hist_hoy!$A$1"),1,MATCH("buh_codigo",INDIRECT("v_buffer_hist_hoy!$1:$1"),0)-1,100000,1),0)),"")</f>
        <v>0</v>
      </c>
      <c r="I60" s="3">
        <f ca="1">IFERROR(INDEX(OFFSET(INDIRECT("v_buffer_hist_hoy!$A$1"),1,MATCH("pro_subfamilia",INDIRECT("v_buffer_hist_hoy!$1:$1"),0)-1,100000,1),MATCH(CLEAN(TABLATRANSFERENCIA[[#This Row],[CODIGO]]),OFFSET(INDIRECT("v_buffer_hist_hoy!$A$1"),1,MATCH("buh_codigo",INDIRECT("v_buffer_hist_hoy!$1:$1"),0)-1,100000,1),0)),"")</f>
        <v>0</v>
      </c>
      <c r="J6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0" s="3">
        <f ca="1">IFERROR(INDEX(OFFSET(INDIRECT("v_buffer_hist_hoy!$A$1"),1,MATCH("pro_tipo",INDIRECT("v_buffer_hist_hoy!$1:$1"),0)-1,100000,1),MATCH(CLEAN(TABLATRANSFERENCIA[[#This Row],[CODIGO]]),OFFSET(INDIRECT("v_buffer_hist_hoy!$A$1"),1,MATCH("buh_codigo",INDIRECT("v_buffer_hist_hoy!$1:$1"),0)-1,100000,1),0)),"")</f>
        <v>0</v>
      </c>
      <c r="L60" s="3" t="str">
        <f ca="1">IFERROR(INDEX(OFFSET(INDIRECT("v_buffer_hist_hoy!$A$1"),1,MATCH("pro_marca",INDIRECT("v_buffer_hist_hoy!$1:$1"),0)-1,100000,1),MATCH(CLEAN(TABLATRANSFERENCIA[[#This Row],[CODIGO]]),OFFSET(INDIRECT("v_buffer_hist_hoy!$A$1"),1,MATCH("buh_codigo",INDIRECT("v_buffer_hist_hoy!$1:$1"),0)-1,100000,1),0)),"")</f>
        <v>SHINDAIWA</v>
      </c>
      <c r="M60" s="3">
        <f ca="1">IFERROR(INDEX(OFFSET(INDIRECT("v_buffer_hist_hoy!$A$1"),1,MATCH("pro_modelo",INDIRECT("v_buffer_hist_hoy!$1:$1"),0)-1,100000,1),MATCH(CLEAN(TABLATRANSFERENCIA[[#This Row],[CODIGO]]),OFFSET(INDIRECT("v_buffer_hist_hoy!$A$1"),1,MATCH("buh_codigo",INDIRECT("v_buffer_hist_hoy!$1:$1"),0)-1,100000,1),0)),"")</f>
        <v>0</v>
      </c>
      <c r="N60" s="3">
        <f ca="1">IFERROR(INDEX(OFFSET(INDIRECT("v_buffer_hist_hoy!$A$1"),1,MATCH("pro_cat_management",INDIRECT("v_buffer_hist_hoy!$1:$1"),0)-1,100000,1),MATCH(CLEAN(TABLATRANSFERENCIA[[#This Row],[CODIGO]]),OFFSET(INDIRECT("v_buffer_hist_hoy!$A$1"),1,MATCH("buh_codigo",INDIRECT("v_buffer_hist_hoy!$1:$1"),0)-1,100000,1),0)),"")</f>
        <v>0</v>
      </c>
      <c r="O60" s="5" t="str">
        <f ca="1">IFERROR(INDEX(OFFSET(INDIRECT("v_buffer_hist_hoy!$A$1"),1,MATCH("buh_estatus",INDIRECT("v_buffer_hist_hoy!$1:$1"),0)-1,100000,1),MATCH(CLEAN(TABLATRANSFERENCIA[[#This Row],[CODIGO]]),OFFSET(INDIRECT("v_buffer_hist_hoy!$A$1"),1,MATCH("buh_codigo",INDIRECT("v_buffer_hist_hoy!$1:$1"),0)-1,100000,1),0)),"")</f>
        <v>0</v>
      </c>
      <c r="P60" s="5">
        <f ca="1">IFERROR(INDEX(OFFSET(INDIRECT("v_buffer_hist_hoy!$A$1"),1,MATCH("buh_ctv",INDIRECT("v_buffer_hist_hoy!$1:$1"),0)-1,100000,1),MATCH(CLEAN(TABLATRANSFERENCIA[[#This Row],[CODIGO]]),OFFSET(INDIRECT("v_buffer_hist_hoy!$A$1"),1,MATCH("buh_codigo",INDIRECT("v_buffer_hist_hoy!$1:$1"),0)-1,100000,1),0)),"")</f>
        <v>8.1300000000000008</v>
      </c>
      <c r="Q60" s="5">
        <f ca="1">IFERROR(INDEX(OFFSET(INDIRECT("v_buffer_hist_hoy!$A$1"),1,MATCH("buh_pv",INDIRECT("v_buffer_hist_hoy!$1:$1"),0)-1,100000,1),MATCH(CLEAN(TABLATRANSFERENCIA[[#This Row],[CODIGO]]),OFFSET(INDIRECT("v_buffer_hist_hoy!$A$1"),1,MATCH("buh_codigo",INDIRECT("v_buffer_hist_hoy!$1:$1"),0)-1,100000,1),0)),"")</f>
        <v>29.99</v>
      </c>
      <c r="R60" s="46">
        <f ca="1">IFERROR(INDEX(OFFSET(INDIRECT("v_buffer_hist_hoy!$A$1"),1,MATCH("buh_roi_pasado",INDIRECT("v_buffer_hist_hoy!$1:$1"),0)-1,100000,1),MATCH(CLEAN(TABLATRANSFERENCIA[[#This Row],[CODIGO]]),OFFSET(INDIRECT("v_buffer_hist_hoy!$A$1"),1,MATCH("buh_codigo",INDIRECT("v_buffer_hist_hoy!$1:$1"),0)-1,100000,1),0)),"")</f>
        <v>0</v>
      </c>
      <c r="S60" s="46">
        <f ca="1">IFERROR(INDEX(OFFSET(INDIRECT("v_buffer_hist_hoy!$A$1"),1,MATCH("buh_roi_proyectado",INDIRECT("v_buffer_hist_hoy!$1:$1"),0)-1,100000,1),MATCH(CLEAN(TABLATRANSFERENCIA[[#This Row],[CODIGO]]),OFFSET(INDIRECT("v_buffer_hist_hoy!$A$1"),1,MATCH("buh_codigo",INDIRECT("v_buffer_hist_hoy!$1:$1"),0)-1,100000,1),0)),"")</f>
        <v>11.73</v>
      </c>
      <c r="T60" s="46">
        <f ca="1">IFERROR(INDEX(OFFSET(INDIRECT("v_buffer_hist_hoy!$A$1"),1,MATCH("buh_velocity",INDIRECT("v_buffer_hist_hoy!$1:$1"),0)-1,100000,1),MATCH(CLEAN(TABLATRANSFERENCIA[[#This Row],[CODIGO]]),OFFSET(INDIRECT("v_buffer_hist_hoy!$A$1"),1,MATCH("buh_codigo",INDIRECT("v_buffer_hist_hoy!$1:$1"),0)-1,100000,1),0)),"")</f>
        <v>0</v>
      </c>
      <c r="U60" s="46">
        <f ca="1">IFERROR(INDEX(OFFSET(INDIRECT("v_buffer_hist_hoy!$A$1"),1,MATCH("buh_nivel_servicio",INDIRECT("v_buffer_hist_hoy!$1:$1"),0)-1,100000,1),MATCH(CLEAN(TABLATRANSFERENCIA[[#This Row],[CODIGO]]),OFFSET(INDIRECT("v_buffer_hist_hoy!$A$1"),1,MATCH("buh_codigo",INDIRECT("v_buffer_hist_hoy!$1:$1"),0)-1,100000,1),0)),"")</f>
        <v>1</v>
      </c>
      <c r="V60" s="49" t="str">
        <f ca="1">IFERROR(INDEX(OFFSET(INDIRECT("v_buffer_hist_hoy!$A$1"),1,MATCH("pro_nombre",INDIRECT("v_buffer_hist_hoy!$1:$1"),0)-1,100000,1),MATCH(CLEAN(TABLATRANSFERENCIA[[#This Row],[CODIGO]]),OFFSET(INDIRECT("v_buffer_hist_hoy!$A$1"),1,MATCH("buh_codigo",INDIRECT("v_buffer_hist_hoy!$1:$1"),0)-1,100000,1),0)),"")</f>
        <v>Echo</v>
      </c>
      <c r="W60" s="49" t="str">
        <f ca="1">IFERROR(INDEX(OFFSET(INDIRECT("v_buffer_hist_hoy!$A$1"),1,MATCH("pre_nombre",INDIRECT("v_buffer_hist_hoy!$1:$1"),0)-1,100000,1),MATCH(CLEAN(TABLATRANSFERENCIA[[#This Row],[CODIGO]]),OFFSET(INDIRECT("v_buffer_hist_hoy!$A$1"),1,MATCH("buh_codigo",INDIRECT("v_buffer_hist_hoy!$1:$1"),0)-1,100000,1),0)),"")</f>
        <v>USA</v>
      </c>
      <c r="X60" s="51">
        <f ca="1">IFERROR(INDEX(OFFSET(INDIRECT("v_buffer_hist_hoy!$A$1"),1,MATCH("buh_tiempo_suministro",INDIRECT("v_buffer_hist_hoy!$1:$1"),0)-1,100000,1),MATCH(CLEAN(TABLATRANSFERENCIA[[#This Row],[CODIGO]]),OFFSET(INDIRECT("v_buffer_hist_hoy!$A$1"),1,MATCH("buh_codigo",INDIRECT("v_buffer_hist_hoy!$1:$1"),0)-1,100000,1),0)),"")</f>
        <v>8</v>
      </c>
      <c r="Y60" s="51">
        <f ca="1">IFERROR(INDEX(OFFSET(INDIRECT("v_buffer_hist_hoy!$A$1"),1,MATCH("buh_frecuencia_reposicion",INDIRECT("v_buffer_hist_hoy!$1:$1"),0)-1,100000,1),MATCH(CLEAN(TABLATRANSFERENCIA[[#This Row],[CODIGO]]),OFFSET(INDIRECT("v_buffer_hist_hoy!$A$1"),1,MATCH("buh_codigo",INDIRECT("v_buffer_hist_hoy!$1:$1"),0)-1,100000,1),0)),"")</f>
        <v>3</v>
      </c>
      <c r="Z60" s="6">
        <f ca="1">IFERROR(INDEX(OFFSET(INDIRECT("v_buffer_hist_hoy!$A$1"),1,MATCH("buh_buffer_actual",INDIRECT("v_buffer_hist_hoy!$1:$1"),0)-1,100000,1),MATCH(CLEAN(TABLATRANSFERENCIA[[#This Row],[CODIGO]]),OFFSET(INDIRECT("v_buffer_hist_hoy!$A$1"),1,MATCH("buh_codigo",INDIRECT("v_buffer_hist_hoy!$1:$1"),0)-1,100000,1),0)),"")</f>
        <v>49</v>
      </c>
      <c r="AA60" s="6">
        <f ca="1">IFERROR(INDEX(OFFSET(INDIRECT("v_buffer_hist_hoy!$A$1"),1,MATCH("buh_inventario_proveedor",INDIRECT("v_buffer_hist_hoy!$1:$1"),0)-1,100000,1),MATCH(CLEAN(TABLATRANSFERENCIA[[#This Row],[CODIGO]]),OFFSET(INDIRECT("v_buffer_hist_hoy!$A$1"),1,MATCH("buh_codigo",INDIRECT("v_buffer_hist_hoy!$1:$1"),0)-1,100000,1),0)),"")</f>
        <v>1000000000</v>
      </c>
      <c r="AB60" s="6">
        <f ca="1">IFERROR(INDEX(OFFSET(INDIRECT("v_buffer_hist_hoy!$A$1"),1,MATCH("buh_inventario_fisico",INDIRECT("v_buffer_hist_hoy!$1:$1"),0)-1,100000,1),MATCH(CLEAN(TABLATRANSFERENCIA[[#This Row],[CODIGO]]),OFFSET(INDIRECT("v_buffer_hist_hoy!$A$1"),1,MATCH("buh_codigo",INDIRECT("v_buffer_hist_hoy!$1:$1"),0)-1,100000,1),0)),"")</f>
        <v>23</v>
      </c>
      <c r="AC60" s="4">
        <f ca="1">IFERROR(INDEX(OFFSET(INDIRECT("v_buffer_hist_hoy!$A$1"),1,MATCH("buh_estado_inventario_fisico",INDIRECT("v_buffer_hist_hoy!$1:$1"),0)-1,100000,1),MATCH(CLEAN(TABLATRANSFERENCIA[[#This Row],[CODIGO]]),OFFSET(INDIRECT("v_buffer_hist_hoy!$A$1"),1,MATCH("buh_codigo",INDIRECT("v_buffer_hist_hoy!$1:$1"),0)-1,100000,1),0)),"")</f>
        <v>0.53</v>
      </c>
      <c r="AD60" s="6" t="str">
        <f ca="1">IFERROR(INDEX(OFFSET(INDIRECT("v_buffer_hist_hoy!$A$1"),1,MATCH("buh_color_inventario_fisico",INDIRECT("v_buffer_hist_hoy!$1:$1"),0)-1,100000,1),MATCH(CLEAN(TABLATRANSFERENCIA[[#This Row],[CODIGO]]),OFFSET(INDIRECT("v_buffer_hist_hoy!$A$1"),1,MATCH("buh_codigo",INDIRECT("v_buffer_hist_hoy!$1:$1"),0)-1,100000,1),0)),"")</f>
        <v>A</v>
      </c>
      <c r="AE60" s="6">
        <f ca="1">IFERROR(INDEX(OFFSET(INDIRECT("v_buffer_hist_hoy!$A$1"),1,MATCH("buh_transito",INDIRECT("v_buffer_hist_hoy!$1:$1"),0)-1,100000,1),MATCH(CLEAN(TABLATRANSFERENCIA[[#This Row],[CODIGO]]),OFFSET(INDIRECT("v_buffer_hist_hoy!$A$1"),1,MATCH("buh_codigo",INDIRECT("v_buffer_hist_hoy!$1:$1"),0)-1,100000,1),0)),"")</f>
        <v>0</v>
      </c>
      <c r="AF60" s="6">
        <f ca="1">IFERROR(INDEX(OFFSET(INDIRECT("v_buffer_hist_hoy!$A$1"),1,MATCH("buh_negociacion",INDIRECT("v_buffer_hist_hoy!$1:$1"),0)-1,100000,1),MATCH(CLEAN(TABLATRANSFERENCIA[[#This Row],[CODIGO]]),OFFSET(INDIRECT("v_buffer_hist_hoy!$A$1"),1,MATCH("buh_codigo",INDIRECT("v_buffer_hist_hoy!$1:$1"),0)-1,100000,1),0)),"")</f>
        <v>0</v>
      </c>
      <c r="AG60" s="6">
        <f ca="1">IFERROR(INDEX(OFFSET(INDIRECT("v_buffer_hist_hoy!$A$1"),1,MATCH("buh_produccion",INDIRECT("v_buffer_hist_hoy!$1:$1"),0)-1,100000,1),MATCH(CLEAN(TABLATRANSFERENCIA[[#This Row],[CODIGO]]),OFFSET(INDIRECT("v_buffer_hist_hoy!$A$1"),1,MATCH("buh_codigo",INDIRECT("v_buffer_hist_hoy!$1:$1"),0)-1,100000,1),0)),"")</f>
        <v>0</v>
      </c>
      <c r="AH60" s="6">
        <f ca="1">IFERROR(INDEX(OFFSET(INDIRECT("v_buffer_hist_hoy!$A$1"),1,MATCH("buh_embarcado",INDIRECT("v_buffer_hist_hoy!$1:$1"),0)-1,100000,1),MATCH(CLEAN(TABLATRANSFERENCIA[[#This Row],[CODIGO]]),OFFSET(INDIRECT("v_buffer_hist_hoy!$A$1"),1,MATCH("buh_codigo",INDIRECT("v_buffer_hist_hoy!$1:$1"),0)-1,100000,1),0)),"")</f>
        <v>0</v>
      </c>
      <c r="AI60" s="6">
        <f ca="1">IFERROR(INDEX(OFFSET(INDIRECT("v_buffer_hist_hoy!$A$1"),1,MATCH("buh_comprometido",INDIRECT("v_buffer_hist_hoy!$1:$1"),0)-1,100000,1),MATCH(CLEAN(TABLATRANSFERENCIA[[#This Row],[CODIGO]]),OFFSET(INDIRECT("v_buffer_hist_hoy!$A$1"),1,MATCH("buh_codigo",INDIRECT("v_buffer_hist_hoy!$1:$1"),0)-1,100000,1),0)),"")</f>
        <v>0</v>
      </c>
      <c r="AJ60" s="6">
        <f ca="1">IFERROR(INDEX(OFFSET(INDIRECT("v_buffer_hist_hoy!$A$1"),1,MATCH("buh_backorder",INDIRECT("v_buffer_hist_hoy!$1:$1"),0)-1,100000,1),MATCH(CLEAN(TABLATRANSFERENCIA[[#This Row],[CODIGO]]),OFFSET(INDIRECT("v_buffer_hist_hoy!$A$1"),1,MATCH("buh_codigo",INDIRECT("v_buffer_hist_hoy!$1:$1"),0)-1,100000,1),0)),"")</f>
        <v>15</v>
      </c>
      <c r="AK60" s="6">
        <f ca="1">IFERROR(INDEX(OFFSET(INDIRECT("v_buffer_hist_hoy!$A$1"),1,MATCH("buh_inventario_proyectado",INDIRECT("v_buffer_hist_hoy!$1:$1"),0)-1,100000,1),MATCH(CLEAN(TABLATRANSFERENCIA[[#This Row],[CODIGO]]),OFFSET(INDIRECT("v_buffer_hist_hoy!$A$1"),1,MATCH("buh_codigo",INDIRECT("v_buffer_hist_hoy!$1:$1"),0)-1,100000,1),0)),"")</f>
        <v>38</v>
      </c>
      <c r="AL60" s="4">
        <f ca="1">IFERROR(INDEX(OFFSET(INDIRECT("v_buffer_hist_hoy!$A$1"),1,MATCH("buh_estado_inventario_proyectado",INDIRECT("v_buffer_hist_hoy!$1:$1"),0)-1,100000,1),MATCH(CLEAN(TABLATRANSFERENCIA[[#This Row],[CODIGO]]),OFFSET(INDIRECT("v_buffer_hist_hoy!$A$1"),1,MATCH("buh_codigo",INDIRECT("v_buffer_hist_hoy!$1:$1"),0)-1,100000,1),0)),"")</f>
        <v>0.22</v>
      </c>
      <c r="AM60" s="6" t="str">
        <f ca="1">IFERROR(INDEX(OFFSET(INDIRECT("v_buffer_hist_hoy!$A$1"),1,MATCH("buh_color_inventario_proyectado",INDIRECT("v_buffer_hist_hoy!$1:$1"),0)-1,100000,1),MATCH(CLEAN(TABLATRANSFERENCIA[[#This Row],[CODIGO]]),OFFSET(INDIRECT("v_buffer_hist_hoy!$A$1"),1,MATCH("buh_codigo",INDIRECT("v_buffer_hist_hoy!$1:$1"),0)-1,100000,1),0)),"")</f>
        <v>V</v>
      </c>
      <c r="AN60" s="6">
        <f ca="1">IFERROR(INDEX(OFFSET(INDIRECT("v_buffer_hist_hoy!$A$1"),1,MATCH("buh_pedido_minimo",INDIRECT("v_buffer_hist_hoy!$1:$1"),0)-1,100000,1),MATCH(CLEAN(TABLATRANSFERENCIA[[#This Row],[CODIGO]]),OFFSET(INDIRECT("v_buffer_hist_hoy!$A$1"),1,MATCH("buh_codigo",INDIRECT("v_buffer_hist_hoy!$1:$1"),0)-1,100000,1),0)),"")</f>
        <v>0</v>
      </c>
      <c r="AO60" s="6">
        <f ca="1">IFERROR(INDEX(OFFSET(INDIRECT("v_buffer_hist_hoy!$A$1"),1,MATCH("buh_pedido_minimo_grupo",INDIRECT("v_buffer_hist_hoy!$1:$1"),0)-1,100000,1),MATCH(CLEAN(TABLATRANSFERENCIA[[#This Row],[CODIGO]]),OFFSET(INDIRECT("v_buffer_hist_hoy!$A$1"),1,MATCH("buh_codigo",INDIRECT("v_buffer_hist_hoy!$1:$1"),0)-1,100000,1),0)),"")</f>
        <v>0</v>
      </c>
      <c r="AP60" s="6">
        <f ca="1">IFERROR(INDEX(OFFSET(INDIRECT("v_buffer_hist_hoy!$A$1"),1,MATCH("buh_unidad_empaque",INDIRECT("v_buffer_hist_hoy!$1:$1"),0)-1,100000,1),MATCH(CLEAN(TABLATRANSFERENCIA[[#This Row],[CODIGO]]),OFFSET(INDIRECT("v_buffer_hist_hoy!$A$1"),1,MATCH("buh_codigo",INDIRECT("v_buffer_hist_hoy!$1:$1"),0)-1,100000,1),0)),"")</f>
        <v>5</v>
      </c>
      <c r="AQ60" s="6">
        <f ca="1">IFERROR(INDEX(OFFSET(INDIRECT("v_buffer_hist_hoy!$A$1"),1,MATCH("buh_pedido_promedio",INDIRECT("v_buffer_hist_hoy!$1:$1"),0)-1,100000,1),MATCH(CLEAN(TABLATRANSFERENCIA[[#This Row],[CODIGO]]),OFFSET(INDIRECT("v_buffer_hist_hoy!$A$1"),1,MATCH("buh_codigo",INDIRECT("v_buffer_hist_hoy!$1:$1"),0)-1,100000,1),0)),"")</f>
        <v>13</v>
      </c>
      <c r="AR60" s="6">
        <f ca="1">IFERROR(INDEX(OFFSET(INDIRECT("v_buffer_hist_hoy!$A$1"),1,MATCH("buh_cobertura_buffer",INDIRECT("v_buffer_hist_hoy!$1:$1"),0)-1,100000,1),MATCH(CLEAN(TABLATRANSFERENCIA[[#This Row],[CODIGO]]),OFFSET(INDIRECT("v_buffer_hist_hoy!$A$1"),1,MATCH("buh_codigo",INDIRECT("v_buffer_hist_hoy!$1:$1"),0)-1,100000,1),0)),"")</f>
        <v>0</v>
      </c>
      <c r="AS60" s="6">
        <f ca="1">IFERROR(INDEX(OFFSET(INDIRECT("v_buffer_hist_hoy!$A$1"),1,MATCH("buh_cobertura_inventario_proyectado",INDIRECT("v_buffer_hist_hoy!$1:$1"),0)-1,100000,1),MATCH(CLEAN(TABLATRANSFERENCIA[[#This Row],[CODIGO]]),OFFSET(INDIRECT("v_buffer_hist_hoy!$A$1"),1,MATCH("buh_codigo",INDIRECT("v_buffer_hist_hoy!$1:$1"),0)-1,100000,1),0)),"")</f>
        <v>0</v>
      </c>
      <c r="AT60" s="6">
        <f ca="1">IFERROR(INDEX(OFFSET(INDIRECT("v_buffer_hist_hoy!$A$1"),1,MATCH("buh_cobertura_pedido_minimo",INDIRECT("v_buffer_hist_hoy!$1:$1"),0)-1,100000,1),MATCH(CLEAN(TABLATRANSFERENCIA[[#This Row],[CODIGO]]),OFFSET(INDIRECT("v_buffer_hist_hoy!$A$1"),1,MATCH("buh_codigo",INDIRECT("v_buffer_hist_hoy!$1:$1"),0)-1,100000,1),0)),"")</f>
        <v>0</v>
      </c>
      <c r="AU60" s="6">
        <f ca="1">IFERROR(INDEX(OFFSET(INDIRECT("v_buffer_hist_hoy!$A$1"),1,MATCH("buh_dias_desabastecimiento",INDIRECT("v_buffer_hist_hoy!$1:$1"),0)-1,100000,1),MATCH(CLEAN(TABLATRANSFERENCIA[[#This Row],[CODIGO]]),OFFSET(INDIRECT("v_buffer_hist_hoy!$A$1"),1,MATCH("buh_codigo",INDIRECT("v_buffer_hist_hoy!$1:$1"),0)-1,100000,1),0)),"")</f>
        <v>0</v>
      </c>
      <c r="AV60" s="6">
        <f t="array" ref="AV60">IFERROR(INDEX(Datos_Consumo[CANTIDAD],MATCH(TABLATRANSFERENCIA[[#This Row],[CODIGO]]&amp;TABLATRANSFERENCIA[[#Headers],[Columna1]],Datos_Consumo[CODIGO]&amp;Datos_Consumo[FECHA_FORMATO],0)),0)</f>
        <v>0</v>
      </c>
      <c r="AW60" s="6">
        <f t="array" ref="AW60">IFERROR(INDEX(Datos_Consumo[CANTIDAD],MATCH(TABLATRANSFERENCIA[[#This Row],[CODIGO]]&amp;TABLATRANSFERENCIA[[#Headers],[Columna2]],Datos_Consumo[CODIGO]&amp;Datos_Consumo[FECHA_FORMATO],0)),0)</f>
        <v>0</v>
      </c>
      <c r="AX60" s="6">
        <f t="array" ref="AX60">IFERROR(INDEX(Datos_Consumo[CANTIDAD],MATCH(TABLATRANSFERENCIA[[#This Row],[CODIGO]]&amp;TABLATRANSFERENCIA[[#Headers],[Columna3]],Datos_Consumo[CODIGO]&amp;Datos_Consumo[FECHA_FORMATO],0)),0)</f>
        <v>0</v>
      </c>
      <c r="AY60" s="6">
        <f t="array" ref="AY60">IFERROR(INDEX(Datos_Consumo[CANTIDAD],MATCH(TABLATRANSFERENCIA[[#This Row],[CODIGO]]&amp;TABLATRANSFERENCIA[[#Headers],[Columna4]],Datos_Consumo[CODIGO]&amp;Datos_Consumo[FECHA_FORMATO],0)),0)</f>
        <v>0</v>
      </c>
      <c r="AZ60" s="6">
        <f t="array" ref="AZ60">IFERROR(INDEX(Datos_Consumo[CANTIDAD],MATCH(TABLATRANSFERENCIA[[#This Row],[CODIGO]]&amp;TABLATRANSFERENCIA[[#Headers],[Columna5]],Datos_Consumo[CODIGO]&amp;Datos_Consumo[FECHA_FORMATO],0)),0)</f>
        <v>0</v>
      </c>
      <c r="BA60" s="6">
        <f t="array" ref="BA60">IFERROR(INDEX(Datos_Consumo[CANTIDAD],MATCH(TABLATRANSFERENCIA[[#This Row],[CODIGO]]&amp;TABLATRANSFERENCIA[[#Headers],[Columna6]],Datos_Consumo[CODIGO]&amp;Datos_Consumo[FECHA_FORMATO],0)),0)</f>
        <v>0</v>
      </c>
      <c r="BB60" s="56">
        <f ca="1">IFERROR(INDEX(OFFSET(INDIRECT("v_buffer_hist_hoy!$A$1"),1,MATCH("buh_ultima_transferencia_ini",INDIRECT("v_buffer_hist_hoy!$1:$1"),0)-1,100000,1),MATCH(CLEAN(TABLATRANSFERENCIA[[#This Row],[CODIGO]]),OFFSET(INDIRECT("v_buffer_hist_hoy!$A$1"),1,MATCH("buh_codigo",INDIRECT("v_buffer_hist_hoy!$1:$1"),0)-1,100000,1),0)),"")</f>
        <v>0</v>
      </c>
      <c r="BC60" s="56">
        <f ca="1">IFERROR(INDEX(OFFSET(INDIRECT("v_buffer_hist_hoy!$A$1"),1,MATCH("buh_ultima_transferencia_fin",INDIRECT("v_buffer_hist_hoy!$1:$1"),0)-1,100000,1),MATCH(CLEAN(TABLATRANSFERENCIA[[#This Row],[CODIGO]]),OFFSET(INDIRECT("v_buffer_hist_hoy!$A$1"),1,MATCH("buh_codigo",INDIRECT("v_buffer_hist_hoy!$1:$1"),0)-1,100000,1),0)),"")</f>
        <v>0</v>
      </c>
      <c r="BD60" s="50" t="s">
        <v>7745</v>
      </c>
      <c r="BE60" s="55"/>
      <c r="BF60" s="51"/>
      <c r="BG60"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0" s="51"/>
      <c r="BM60" s="46">
        <f ca="1">IFERROR(TABLATRANSFERENCIA[[#This Row],[REQUERIM]]/TABLATRANSFERENCIA[[#This Row],[PEDIDO PROMEDIO]],0)</f>
        <v>1.1538461538461537</v>
      </c>
      <c r="BN60" s="51"/>
      <c r="BO60" s="59"/>
      <c r="BP60" s="3" t="str">
        <f>IF(TABLATRANSFERENCIA[[#This Row],[RECIBIDO]]&lt;&gt;"",0,IF(TABLATRANSFERENCIA[[#This Row],[DESPACHO]]&lt;&gt;"",TABLATRANSFERENCIA[[#This Row],[DESPACHO]],TABLATRANSFERENCIA[[#This Row],[REQUERIM]]))</f>
        <v>15</v>
      </c>
      <c r="BQ60" s="50"/>
      <c r="BR60" s="50"/>
      <c r="BS60" s="50" t="str">
        <f t="shared" si="0"/>
        <v>N</v>
      </c>
      <c r="BT60" s="51">
        <f t="array" aca="1" ref="BT60" ca="1">IF(SUM(--(TABLATRANSFERENCIA[[#This Row],[CODIGO GENERICO]]=TABLATRANSFERENCIA[CODIGO GENERICO])*TABLATRANSFERENCIA[REQUERIM])&lt;TABLATRANSFERENCIA[[#This Row],[PEDIDO MIN GRUPO]],1,0)</f>
        <v>0</v>
      </c>
      <c r="BU6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0" s="51">
        <f ca="1">IFERROR(INDEX(OFFSET(INDIRECT("v_buffer_hist_hoy!$A$1"),1,MATCH("buh_zona_amarilla",INDIRECT("v_buffer_hist_hoy!$1:$1"),0)-1,100000,1),MATCH(CLEAN(TABLATRANSFERENCIA[[#This Row],[CODIGO]]),OFFSET(INDIRECT("v_buffer_hist_hoy!$A$1"),1,MATCH("buh_codigo",INDIRECT("v_buffer_hist_hoy!$1:$1"),0)-1,100000,1),0)),"")</f>
        <v>33</v>
      </c>
      <c r="BW60" s="51">
        <f ca="1">IFERROR(INDEX(OFFSET(INDIRECT("v_buffer_hist_hoy!$A$1"),1,MATCH("buh_zona_roja",INDIRECT("v_buffer_hist_hoy!$1:$1"),0)-1,100000,1),MATCH(CLEAN(TABLATRANSFERENCIA[[#This Row],[CODIGO]]),OFFSET(INDIRECT("v_buffer_hist_hoy!$A$1"),1,MATCH("buh_codigo",INDIRECT("v_buffer_hist_hoy!$1:$1"),0)-1,100000,1),0)),"")</f>
        <v>16</v>
      </c>
    </row>
    <row r="61" spans="1:75" hidden="1" x14ac:dyDescent="0.25">
      <c r="A61" s="54" t="s">
        <v>1565</v>
      </c>
      <c r="B61" s="3" t="str">
        <f ca="1">IFERROR(INDEX(OFFSET(INDIRECT("v_buffer_hist_hoy!$A$1"),1,MATCH("pro_descripcion",INDIRECT("v_buffer_hist_hoy!$1:$1"),0)-1,100000,1),MATCH(CLEAN(TABLATRANSFERENCIA[[#This Row],[CODIGO]]),OFFSET(INDIRECT("v_buffer_hist_hoy!$A$1"),1,MATCH("buh_codigo",INDIRECT("v_buffer_hist_hoy!$1:$1"),0)-1,100000,1),0)),"")</f>
        <v>EMPAQUE SILENCIADOR B45, B450, C350, BP35 (70210-15212)</v>
      </c>
      <c r="C61" s="3" t="str">
        <f ca="1">IFERROR(INDEX(OFFSET(INDIRECT("v_buffer_hist_hoy!$A$1"),1,MATCH("buh_codigo_generico",INDIRECT("v_buffer_hist_hoy!$1:$1"),0)-1,100000,1),MATCH(CLEAN(TABLATRANSFERENCIA[[#This Row],[CODIGO]]),OFFSET(INDIRECT("v_buffer_hist_hoy!$A$1"),1,MATCH("buh_codigo",INDIRECT("v_buffer_hist_hoy!$1:$1"),0)-1,100000,1),0)),"")</f>
        <v>0</v>
      </c>
      <c r="D61" s="3" t="str">
        <f ca="1">IFERROR(INDEX(OFFSET(INDIRECT("v_buffer_hist_hoy!$A$1"),1,MATCH("buh_codigo_vinculado",INDIRECT("v_buffer_hist_hoy!$1:$1"),0)-1,100000,1),MATCH(CLEAN(TABLATRANSFERENCIA[[#This Row],[CODIGO]]),OFFSET(INDIRECT("v_buffer_hist_hoy!$A$1"),1,MATCH("buh_codigo",INDIRECT("v_buffer_hist_hoy!$1:$1"),0)-1,100000,1),0)),"")</f>
        <v>EC-V104001330</v>
      </c>
      <c r="E61" s="3" t="str">
        <f ca="1">IFERROR(INDEX(OFFSET(INDIRECT("v_buffer_hist_hoy!$A$1"),1,MATCH("pro_linea",INDIRECT("v_buffer_hist_hoy!$1:$1"),0)-1,100000,1),MATCH(CLEAN(TABLATRANSFERENCIA[[#This Row],[CODIGO]]),OFFSET(INDIRECT("v_buffer_hist_hoy!$A$1"),1,MATCH("buh_codigo",INDIRECT("v_buffer_hist_hoy!$1:$1"),0)-1,100000,1),0)),"")</f>
        <v>AGROFORESTAL</v>
      </c>
      <c r="F61" s="3">
        <f ca="1">IFERROR(INDEX(OFFSET(INDIRECT("v_buffer_hist_hoy!$A$1"),1,MATCH("pro_sublinea",INDIRECT("v_buffer_hist_hoy!$1:$1"),0)-1,100000,1),MATCH(CLEAN(TABLATRANSFERENCIA[[#This Row],[CODIGO]]),OFFSET(INDIRECT("v_buffer_hist_hoy!$A$1"),1,MATCH("buh_codigo",INDIRECT("v_buffer_hist_hoy!$1:$1"),0)-1,100000,1),0)),"")</f>
        <v>0</v>
      </c>
      <c r="G61" s="3" t="str">
        <f ca="1">IFERROR(INDEX(OFFSET(INDIRECT("v_buffer_hist_hoy!$A$1"),1,MATCH("pro_grupo",INDIRECT("v_buffer_hist_hoy!$1:$1"),0)-1,100000,1),MATCH(CLEAN(TABLATRANSFERENCIA[[#This Row],[CODIGO]]),OFFSET(INDIRECT("v_buffer_hist_hoy!$A$1"),1,MATCH("buh_codigo",INDIRECT("v_buffer_hist_hoy!$1:$1"),0)-1,100000,1),0)),"")</f>
        <v>REPUESTOS DESMALEZADORAS</v>
      </c>
      <c r="H61" s="3">
        <f ca="1">IFERROR(INDEX(OFFSET(INDIRECT("v_buffer_hist_hoy!$A$1"),1,MATCH("pro_familia",INDIRECT("v_buffer_hist_hoy!$1:$1"),0)-1,100000,1),MATCH(CLEAN(TABLATRANSFERENCIA[[#This Row],[CODIGO]]),OFFSET(INDIRECT("v_buffer_hist_hoy!$A$1"),1,MATCH("buh_codigo",INDIRECT("v_buffer_hist_hoy!$1:$1"),0)-1,100000,1),0)),"")</f>
        <v>0</v>
      </c>
      <c r="I61" s="3">
        <f ca="1">IFERROR(INDEX(OFFSET(INDIRECT("v_buffer_hist_hoy!$A$1"),1,MATCH("pro_subfamilia",INDIRECT("v_buffer_hist_hoy!$1:$1"),0)-1,100000,1),MATCH(CLEAN(TABLATRANSFERENCIA[[#This Row],[CODIGO]]),OFFSET(INDIRECT("v_buffer_hist_hoy!$A$1"),1,MATCH("buh_codigo",INDIRECT("v_buffer_hist_hoy!$1:$1"),0)-1,100000,1),0)),"")</f>
        <v>0</v>
      </c>
      <c r="J6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1" s="3">
        <f ca="1">IFERROR(INDEX(OFFSET(INDIRECT("v_buffer_hist_hoy!$A$1"),1,MATCH("pro_tipo",INDIRECT("v_buffer_hist_hoy!$1:$1"),0)-1,100000,1),MATCH(CLEAN(TABLATRANSFERENCIA[[#This Row],[CODIGO]]),OFFSET(INDIRECT("v_buffer_hist_hoy!$A$1"),1,MATCH("buh_codigo",INDIRECT("v_buffer_hist_hoy!$1:$1"),0)-1,100000,1),0)),"")</f>
        <v>0</v>
      </c>
      <c r="L61" s="3" t="str">
        <f ca="1">IFERROR(INDEX(OFFSET(INDIRECT("v_buffer_hist_hoy!$A$1"),1,MATCH("pro_marca",INDIRECT("v_buffer_hist_hoy!$1:$1"),0)-1,100000,1),MATCH(CLEAN(TABLATRANSFERENCIA[[#This Row],[CODIGO]]),OFFSET(INDIRECT("v_buffer_hist_hoy!$A$1"),1,MATCH("buh_codigo",INDIRECT("v_buffer_hist_hoy!$1:$1"),0)-1,100000,1),0)),"")</f>
        <v>SHINDAIWA</v>
      </c>
      <c r="M61" s="3">
        <f ca="1">IFERROR(INDEX(OFFSET(INDIRECT("v_buffer_hist_hoy!$A$1"),1,MATCH("pro_modelo",INDIRECT("v_buffer_hist_hoy!$1:$1"),0)-1,100000,1),MATCH(CLEAN(TABLATRANSFERENCIA[[#This Row],[CODIGO]]),OFFSET(INDIRECT("v_buffer_hist_hoy!$A$1"),1,MATCH("buh_codigo",INDIRECT("v_buffer_hist_hoy!$1:$1"),0)-1,100000,1),0)),"")</f>
        <v>0</v>
      </c>
      <c r="N61" s="3">
        <f ca="1">IFERROR(INDEX(OFFSET(INDIRECT("v_buffer_hist_hoy!$A$1"),1,MATCH("pro_cat_management",INDIRECT("v_buffer_hist_hoy!$1:$1"),0)-1,100000,1),MATCH(CLEAN(TABLATRANSFERENCIA[[#This Row],[CODIGO]]),OFFSET(INDIRECT("v_buffer_hist_hoy!$A$1"),1,MATCH("buh_codigo",INDIRECT("v_buffer_hist_hoy!$1:$1"),0)-1,100000,1),0)),"")</f>
        <v>0</v>
      </c>
      <c r="O61" s="5" t="str">
        <f ca="1">IFERROR(INDEX(OFFSET(INDIRECT("v_buffer_hist_hoy!$A$1"),1,MATCH("buh_estatus",INDIRECT("v_buffer_hist_hoy!$1:$1"),0)-1,100000,1),MATCH(CLEAN(TABLATRANSFERENCIA[[#This Row],[CODIGO]]),OFFSET(INDIRECT("v_buffer_hist_hoy!$A$1"),1,MATCH("buh_codigo",INDIRECT("v_buffer_hist_hoy!$1:$1"),0)-1,100000,1),0)),"")</f>
        <v>0</v>
      </c>
      <c r="P61" s="5">
        <f ca="1">IFERROR(INDEX(OFFSET(INDIRECT("v_buffer_hist_hoy!$A$1"),1,MATCH("buh_ctv",INDIRECT("v_buffer_hist_hoy!$1:$1"),0)-1,100000,1),MATCH(CLEAN(TABLATRANSFERENCIA[[#This Row],[CODIGO]]),OFFSET(INDIRECT("v_buffer_hist_hoy!$A$1"),1,MATCH("buh_codigo",INDIRECT("v_buffer_hist_hoy!$1:$1"),0)-1,100000,1),0)),"")</f>
        <v>1.77</v>
      </c>
      <c r="Q61" s="5">
        <f ca="1">IFERROR(INDEX(OFFSET(INDIRECT("v_buffer_hist_hoy!$A$1"),1,MATCH("buh_pv",INDIRECT("v_buffer_hist_hoy!$1:$1"),0)-1,100000,1),MATCH(CLEAN(TABLATRANSFERENCIA[[#This Row],[CODIGO]]),OFFSET(INDIRECT("v_buffer_hist_hoy!$A$1"),1,MATCH("buh_codigo",INDIRECT("v_buffer_hist_hoy!$1:$1"),0)-1,100000,1),0)),"")</f>
        <v>6.29</v>
      </c>
      <c r="R61" s="46">
        <f ca="1">IFERROR(INDEX(OFFSET(INDIRECT("v_buffer_hist_hoy!$A$1"),1,MATCH("buh_roi_pasado",INDIRECT("v_buffer_hist_hoy!$1:$1"),0)-1,100000,1),MATCH(CLEAN(TABLATRANSFERENCIA[[#This Row],[CODIGO]]),OFFSET(INDIRECT("v_buffer_hist_hoy!$A$1"),1,MATCH("buh_codigo",INDIRECT("v_buffer_hist_hoy!$1:$1"),0)-1,100000,1),0)),"")</f>
        <v>0</v>
      </c>
      <c r="S61" s="46">
        <f ca="1">IFERROR(INDEX(OFFSET(INDIRECT("v_buffer_hist_hoy!$A$1"),1,MATCH("buh_roi_proyectado",INDIRECT("v_buffer_hist_hoy!$1:$1"),0)-1,100000,1),MATCH(CLEAN(TABLATRANSFERENCIA[[#This Row],[CODIGO]]),OFFSET(INDIRECT("v_buffer_hist_hoy!$A$1"),1,MATCH("buh_codigo",INDIRECT("v_buffer_hist_hoy!$1:$1"),0)-1,100000,1),0)),"")</f>
        <v>11.14</v>
      </c>
      <c r="T61" s="46">
        <f ca="1">IFERROR(INDEX(OFFSET(INDIRECT("v_buffer_hist_hoy!$A$1"),1,MATCH("buh_velocity",INDIRECT("v_buffer_hist_hoy!$1:$1"),0)-1,100000,1),MATCH(CLEAN(TABLATRANSFERENCIA[[#This Row],[CODIGO]]),OFFSET(INDIRECT("v_buffer_hist_hoy!$A$1"),1,MATCH("buh_codigo",INDIRECT("v_buffer_hist_hoy!$1:$1"),0)-1,100000,1),0)),"")</f>
        <v>0</v>
      </c>
      <c r="U61" s="46">
        <f ca="1">IFERROR(INDEX(OFFSET(INDIRECT("v_buffer_hist_hoy!$A$1"),1,MATCH("buh_nivel_servicio",INDIRECT("v_buffer_hist_hoy!$1:$1"),0)-1,100000,1),MATCH(CLEAN(TABLATRANSFERENCIA[[#This Row],[CODIGO]]),OFFSET(INDIRECT("v_buffer_hist_hoy!$A$1"),1,MATCH("buh_codigo",INDIRECT("v_buffer_hist_hoy!$1:$1"),0)-1,100000,1),0)),"")</f>
        <v>1</v>
      </c>
      <c r="V61" s="49" t="str">
        <f ca="1">IFERROR(INDEX(OFFSET(INDIRECT("v_buffer_hist_hoy!$A$1"),1,MATCH("pro_nombre",INDIRECT("v_buffer_hist_hoy!$1:$1"),0)-1,100000,1),MATCH(CLEAN(TABLATRANSFERENCIA[[#This Row],[CODIGO]]),OFFSET(INDIRECT("v_buffer_hist_hoy!$A$1"),1,MATCH("buh_codigo",INDIRECT("v_buffer_hist_hoy!$1:$1"),0)-1,100000,1),0)),"")</f>
        <v>Echo</v>
      </c>
      <c r="W61" s="49" t="str">
        <f ca="1">IFERROR(INDEX(OFFSET(INDIRECT("v_buffer_hist_hoy!$A$1"),1,MATCH("pre_nombre",INDIRECT("v_buffer_hist_hoy!$1:$1"),0)-1,100000,1),MATCH(CLEAN(TABLATRANSFERENCIA[[#This Row],[CODIGO]]),OFFSET(INDIRECT("v_buffer_hist_hoy!$A$1"),1,MATCH("buh_codigo",INDIRECT("v_buffer_hist_hoy!$1:$1"),0)-1,100000,1),0)),"")</f>
        <v>USA</v>
      </c>
      <c r="X61" s="51">
        <f ca="1">IFERROR(INDEX(OFFSET(INDIRECT("v_buffer_hist_hoy!$A$1"),1,MATCH("buh_tiempo_suministro",INDIRECT("v_buffer_hist_hoy!$1:$1"),0)-1,100000,1),MATCH(CLEAN(TABLATRANSFERENCIA[[#This Row],[CODIGO]]),OFFSET(INDIRECT("v_buffer_hist_hoy!$A$1"),1,MATCH("buh_codigo",INDIRECT("v_buffer_hist_hoy!$1:$1"),0)-1,100000,1),0)),"")</f>
        <v>8</v>
      </c>
      <c r="Y61" s="51">
        <f ca="1">IFERROR(INDEX(OFFSET(INDIRECT("v_buffer_hist_hoy!$A$1"),1,MATCH("buh_frecuencia_reposicion",INDIRECT("v_buffer_hist_hoy!$1:$1"),0)-1,100000,1),MATCH(CLEAN(TABLATRANSFERENCIA[[#This Row],[CODIGO]]),OFFSET(INDIRECT("v_buffer_hist_hoy!$A$1"),1,MATCH("buh_codigo",INDIRECT("v_buffer_hist_hoy!$1:$1"),0)-1,100000,1),0)),"")</f>
        <v>3</v>
      </c>
      <c r="Z61" s="6">
        <f ca="1">IFERROR(INDEX(OFFSET(INDIRECT("v_buffer_hist_hoy!$A$1"),1,MATCH("buh_buffer_actual",INDIRECT("v_buffer_hist_hoy!$1:$1"),0)-1,100000,1),MATCH(CLEAN(TABLATRANSFERENCIA[[#This Row],[CODIGO]]),OFFSET(INDIRECT("v_buffer_hist_hoy!$A$1"),1,MATCH("buh_codigo",INDIRECT("v_buffer_hist_hoy!$1:$1"),0)-1,100000,1),0)),"")</f>
        <v>90</v>
      </c>
      <c r="AA61" s="6">
        <f ca="1">IFERROR(INDEX(OFFSET(INDIRECT("v_buffer_hist_hoy!$A$1"),1,MATCH("buh_inventario_proveedor",INDIRECT("v_buffer_hist_hoy!$1:$1"),0)-1,100000,1),MATCH(CLEAN(TABLATRANSFERENCIA[[#This Row],[CODIGO]]),OFFSET(INDIRECT("v_buffer_hist_hoy!$A$1"),1,MATCH("buh_codigo",INDIRECT("v_buffer_hist_hoy!$1:$1"),0)-1,100000,1),0)),"")</f>
        <v>1000000000</v>
      </c>
      <c r="AB61" s="6">
        <f ca="1">IFERROR(INDEX(OFFSET(INDIRECT("v_buffer_hist_hoy!$A$1"),1,MATCH("buh_inventario_fisico",INDIRECT("v_buffer_hist_hoy!$1:$1"),0)-1,100000,1),MATCH(CLEAN(TABLATRANSFERENCIA[[#This Row],[CODIGO]]),OFFSET(INDIRECT("v_buffer_hist_hoy!$A$1"),1,MATCH("buh_codigo",INDIRECT("v_buffer_hist_hoy!$1:$1"),0)-1,100000,1),0)),"")</f>
        <v>70</v>
      </c>
      <c r="AC61" s="4">
        <f ca="1">IFERROR(INDEX(OFFSET(INDIRECT("v_buffer_hist_hoy!$A$1"),1,MATCH("buh_estado_inventario_fisico",INDIRECT("v_buffer_hist_hoy!$1:$1"),0)-1,100000,1),MATCH(CLEAN(TABLATRANSFERENCIA[[#This Row],[CODIGO]]),OFFSET(INDIRECT("v_buffer_hist_hoy!$A$1"),1,MATCH("buh_codigo",INDIRECT("v_buffer_hist_hoy!$1:$1"),0)-1,100000,1),0)),"")</f>
        <v>0.22</v>
      </c>
      <c r="AD61" s="6" t="str">
        <f ca="1">IFERROR(INDEX(OFFSET(INDIRECT("v_buffer_hist_hoy!$A$1"),1,MATCH("buh_color_inventario_fisico",INDIRECT("v_buffer_hist_hoy!$1:$1"),0)-1,100000,1),MATCH(CLEAN(TABLATRANSFERENCIA[[#This Row],[CODIGO]]),OFFSET(INDIRECT("v_buffer_hist_hoy!$A$1"),1,MATCH("buh_codigo",INDIRECT("v_buffer_hist_hoy!$1:$1"),0)-1,100000,1),0)),"")</f>
        <v>V</v>
      </c>
      <c r="AE61" s="6">
        <f ca="1">IFERROR(INDEX(OFFSET(INDIRECT("v_buffer_hist_hoy!$A$1"),1,MATCH("buh_transito",INDIRECT("v_buffer_hist_hoy!$1:$1"),0)-1,100000,1),MATCH(CLEAN(TABLATRANSFERENCIA[[#This Row],[CODIGO]]),OFFSET(INDIRECT("v_buffer_hist_hoy!$A$1"),1,MATCH("buh_codigo",INDIRECT("v_buffer_hist_hoy!$1:$1"),0)-1,100000,1),0)),"")</f>
        <v>0</v>
      </c>
      <c r="AF61" s="6">
        <f ca="1">IFERROR(INDEX(OFFSET(INDIRECT("v_buffer_hist_hoy!$A$1"),1,MATCH("buh_negociacion",INDIRECT("v_buffer_hist_hoy!$1:$1"),0)-1,100000,1),MATCH(CLEAN(TABLATRANSFERENCIA[[#This Row],[CODIGO]]),OFFSET(INDIRECT("v_buffer_hist_hoy!$A$1"),1,MATCH("buh_codigo",INDIRECT("v_buffer_hist_hoy!$1:$1"),0)-1,100000,1),0)),"")</f>
        <v>0</v>
      </c>
      <c r="AG61" s="6">
        <f ca="1">IFERROR(INDEX(OFFSET(INDIRECT("v_buffer_hist_hoy!$A$1"),1,MATCH("buh_produccion",INDIRECT("v_buffer_hist_hoy!$1:$1"),0)-1,100000,1),MATCH(CLEAN(TABLATRANSFERENCIA[[#This Row],[CODIGO]]),OFFSET(INDIRECT("v_buffer_hist_hoy!$A$1"),1,MATCH("buh_codigo",INDIRECT("v_buffer_hist_hoy!$1:$1"),0)-1,100000,1),0)),"")</f>
        <v>0</v>
      </c>
      <c r="AH61" s="6">
        <f ca="1">IFERROR(INDEX(OFFSET(INDIRECT("v_buffer_hist_hoy!$A$1"),1,MATCH("buh_embarcado",INDIRECT("v_buffer_hist_hoy!$1:$1"),0)-1,100000,1),MATCH(CLEAN(TABLATRANSFERENCIA[[#This Row],[CODIGO]]),OFFSET(INDIRECT("v_buffer_hist_hoy!$A$1"),1,MATCH("buh_codigo",INDIRECT("v_buffer_hist_hoy!$1:$1"),0)-1,100000,1),0)),"")</f>
        <v>0</v>
      </c>
      <c r="AI61" s="6">
        <f ca="1">IFERROR(INDEX(OFFSET(INDIRECT("v_buffer_hist_hoy!$A$1"),1,MATCH("buh_comprometido",INDIRECT("v_buffer_hist_hoy!$1:$1"),0)-1,100000,1),MATCH(CLEAN(TABLATRANSFERENCIA[[#This Row],[CODIGO]]),OFFSET(INDIRECT("v_buffer_hist_hoy!$A$1"),1,MATCH("buh_codigo",INDIRECT("v_buffer_hist_hoy!$1:$1"),0)-1,100000,1),0)),"")</f>
        <v>0</v>
      </c>
      <c r="AJ61" s="6">
        <f ca="1">IFERROR(INDEX(OFFSET(INDIRECT("v_buffer_hist_hoy!$A$1"),1,MATCH("buh_backorder",INDIRECT("v_buffer_hist_hoy!$1:$1"),0)-1,100000,1),MATCH(CLEAN(TABLATRANSFERENCIA[[#This Row],[CODIGO]]),OFFSET(INDIRECT("v_buffer_hist_hoy!$A$1"),1,MATCH("buh_codigo",INDIRECT("v_buffer_hist_hoy!$1:$1"),0)-1,100000,1),0)),"")</f>
        <v>15</v>
      </c>
      <c r="AK61" s="6">
        <f ca="1">IFERROR(INDEX(OFFSET(INDIRECT("v_buffer_hist_hoy!$A$1"),1,MATCH("buh_inventario_proyectado",INDIRECT("v_buffer_hist_hoy!$1:$1"),0)-1,100000,1),MATCH(CLEAN(TABLATRANSFERENCIA[[#This Row],[CODIGO]]),OFFSET(INDIRECT("v_buffer_hist_hoy!$A$1"),1,MATCH("buh_codigo",INDIRECT("v_buffer_hist_hoy!$1:$1"),0)-1,100000,1),0)),"")</f>
        <v>85</v>
      </c>
      <c r="AL61" s="4">
        <f ca="1">IFERROR(INDEX(OFFSET(INDIRECT("v_buffer_hist_hoy!$A$1"),1,MATCH("buh_estado_inventario_proyectado",INDIRECT("v_buffer_hist_hoy!$1:$1"),0)-1,100000,1),MATCH(CLEAN(TABLATRANSFERENCIA[[#This Row],[CODIGO]]),OFFSET(INDIRECT("v_buffer_hist_hoy!$A$1"),1,MATCH("buh_codigo",INDIRECT("v_buffer_hist_hoy!$1:$1"),0)-1,100000,1),0)),"")</f>
        <v>0.06</v>
      </c>
      <c r="AM61" s="6" t="str">
        <f ca="1">IFERROR(INDEX(OFFSET(INDIRECT("v_buffer_hist_hoy!$A$1"),1,MATCH("buh_color_inventario_proyectado",INDIRECT("v_buffer_hist_hoy!$1:$1"),0)-1,100000,1),MATCH(CLEAN(TABLATRANSFERENCIA[[#This Row],[CODIGO]]),OFFSET(INDIRECT("v_buffer_hist_hoy!$A$1"),1,MATCH("buh_codigo",INDIRECT("v_buffer_hist_hoy!$1:$1"),0)-1,100000,1),0)),"")</f>
        <v>V</v>
      </c>
      <c r="AN61" s="6">
        <f ca="1">IFERROR(INDEX(OFFSET(INDIRECT("v_buffer_hist_hoy!$A$1"),1,MATCH("buh_pedido_minimo",INDIRECT("v_buffer_hist_hoy!$1:$1"),0)-1,100000,1),MATCH(CLEAN(TABLATRANSFERENCIA[[#This Row],[CODIGO]]),OFFSET(INDIRECT("v_buffer_hist_hoy!$A$1"),1,MATCH("buh_codigo",INDIRECT("v_buffer_hist_hoy!$1:$1"),0)-1,100000,1),0)),"")</f>
        <v>0</v>
      </c>
      <c r="AO61" s="6">
        <f ca="1">IFERROR(INDEX(OFFSET(INDIRECT("v_buffer_hist_hoy!$A$1"),1,MATCH("buh_pedido_minimo_grupo",INDIRECT("v_buffer_hist_hoy!$1:$1"),0)-1,100000,1),MATCH(CLEAN(TABLATRANSFERENCIA[[#This Row],[CODIGO]]),OFFSET(INDIRECT("v_buffer_hist_hoy!$A$1"),1,MATCH("buh_codigo",INDIRECT("v_buffer_hist_hoy!$1:$1"),0)-1,100000,1),0)),"")</f>
        <v>0</v>
      </c>
      <c r="AP61" s="6">
        <f ca="1">IFERROR(INDEX(OFFSET(INDIRECT("v_buffer_hist_hoy!$A$1"),1,MATCH("buh_unidad_empaque",INDIRECT("v_buffer_hist_hoy!$1:$1"),0)-1,100000,1),MATCH(CLEAN(TABLATRANSFERENCIA[[#This Row],[CODIGO]]),OFFSET(INDIRECT("v_buffer_hist_hoy!$A$1"),1,MATCH("buh_codigo",INDIRECT("v_buffer_hist_hoy!$1:$1"),0)-1,100000,1),0)),"")</f>
        <v>5</v>
      </c>
      <c r="AQ61" s="6">
        <f ca="1">IFERROR(INDEX(OFFSET(INDIRECT("v_buffer_hist_hoy!$A$1"),1,MATCH("buh_pedido_promedio",INDIRECT("v_buffer_hist_hoy!$1:$1"),0)-1,100000,1),MATCH(CLEAN(TABLATRANSFERENCIA[[#This Row],[CODIGO]]),OFFSET(INDIRECT("v_buffer_hist_hoy!$A$1"),1,MATCH("buh_codigo",INDIRECT("v_buffer_hist_hoy!$1:$1"),0)-1,100000,1),0)),"")</f>
        <v>25</v>
      </c>
      <c r="AR61" s="6">
        <f ca="1">IFERROR(INDEX(OFFSET(INDIRECT("v_buffer_hist_hoy!$A$1"),1,MATCH("buh_cobertura_buffer",INDIRECT("v_buffer_hist_hoy!$1:$1"),0)-1,100000,1),MATCH(CLEAN(TABLATRANSFERENCIA[[#This Row],[CODIGO]]),OFFSET(INDIRECT("v_buffer_hist_hoy!$A$1"),1,MATCH("buh_codigo",INDIRECT("v_buffer_hist_hoy!$1:$1"),0)-1,100000,1),0)),"")</f>
        <v>0</v>
      </c>
      <c r="AS61" s="6">
        <f ca="1">IFERROR(INDEX(OFFSET(INDIRECT("v_buffer_hist_hoy!$A$1"),1,MATCH("buh_cobertura_inventario_proyectado",INDIRECT("v_buffer_hist_hoy!$1:$1"),0)-1,100000,1),MATCH(CLEAN(TABLATRANSFERENCIA[[#This Row],[CODIGO]]),OFFSET(INDIRECT("v_buffer_hist_hoy!$A$1"),1,MATCH("buh_codigo",INDIRECT("v_buffer_hist_hoy!$1:$1"),0)-1,100000,1),0)),"")</f>
        <v>0</v>
      </c>
      <c r="AT61" s="6">
        <f ca="1">IFERROR(INDEX(OFFSET(INDIRECT("v_buffer_hist_hoy!$A$1"),1,MATCH("buh_cobertura_pedido_minimo",INDIRECT("v_buffer_hist_hoy!$1:$1"),0)-1,100000,1),MATCH(CLEAN(TABLATRANSFERENCIA[[#This Row],[CODIGO]]),OFFSET(INDIRECT("v_buffer_hist_hoy!$A$1"),1,MATCH("buh_codigo",INDIRECT("v_buffer_hist_hoy!$1:$1"),0)-1,100000,1),0)),"")</f>
        <v>0</v>
      </c>
      <c r="AU61" s="6">
        <f ca="1">IFERROR(INDEX(OFFSET(INDIRECT("v_buffer_hist_hoy!$A$1"),1,MATCH("buh_dias_desabastecimiento",INDIRECT("v_buffer_hist_hoy!$1:$1"),0)-1,100000,1),MATCH(CLEAN(TABLATRANSFERENCIA[[#This Row],[CODIGO]]),OFFSET(INDIRECT("v_buffer_hist_hoy!$A$1"),1,MATCH("buh_codigo",INDIRECT("v_buffer_hist_hoy!$1:$1"),0)-1,100000,1),0)),"")</f>
        <v>0</v>
      </c>
      <c r="AV61" s="6">
        <f t="array" ref="AV61">IFERROR(INDEX(Datos_Consumo[CANTIDAD],MATCH(TABLATRANSFERENCIA[[#This Row],[CODIGO]]&amp;TABLATRANSFERENCIA[[#Headers],[Columna1]],Datos_Consumo[CODIGO]&amp;Datos_Consumo[FECHA_FORMATO],0)),0)</f>
        <v>0</v>
      </c>
      <c r="AW61" s="6">
        <f t="array" ref="AW61">IFERROR(INDEX(Datos_Consumo[CANTIDAD],MATCH(TABLATRANSFERENCIA[[#This Row],[CODIGO]]&amp;TABLATRANSFERENCIA[[#Headers],[Columna2]],Datos_Consumo[CODIGO]&amp;Datos_Consumo[FECHA_FORMATO],0)),0)</f>
        <v>0</v>
      </c>
      <c r="AX61" s="6">
        <f t="array" ref="AX61">IFERROR(INDEX(Datos_Consumo[CANTIDAD],MATCH(TABLATRANSFERENCIA[[#This Row],[CODIGO]]&amp;TABLATRANSFERENCIA[[#Headers],[Columna3]],Datos_Consumo[CODIGO]&amp;Datos_Consumo[FECHA_FORMATO],0)),0)</f>
        <v>0</v>
      </c>
      <c r="AY61" s="6">
        <f t="array" ref="AY61">IFERROR(INDEX(Datos_Consumo[CANTIDAD],MATCH(TABLATRANSFERENCIA[[#This Row],[CODIGO]]&amp;TABLATRANSFERENCIA[[#Headers],[Columna4]],Datos_Consumo[CODIGO]&amp;Datos_Consumo[FECHA_FORMATO],0)),0)</f>
        <v>0</v>
      </c>
      <c r="AZ61" s="6">
        <f t="array" ref="AZ61">IFERROR(INDEX(Datos_Consumo[CANTIDAD],MATCH(TABLATRANSFERENCIA[[#This Row],[CODIGO]]&amp;TABLATRANSFERENCIA[[#Headers],[Columna5]],Datos_Consumo[CODIGO]&amp;Datos_Consumo[FECHA_FORMATO],0)),0)</f>
        <v>0</v>
      </c>
      <c r="BA61" s="6">
        <f t="array" ref="BA61">IFERROR(INDEX(Datos_Consumo[CANTIDAD],MATCH(TABLATRANSFERENCIA[[#This Row],[CODIGO]]&amp;TABLATRANSFERENCIA[[#Headers],[Columna6]],Datos_Consumo[CODIGO]&amp;Datos_Consumo[FECHA_FORMATO],0)),0)</f>
        <v>0</v>
      </c>
      <c r="BB61" s="56">
        <f ca="1">IFERROR(INDEX(OFFSET(INDIRECT("v_buffer_hist_hoy!$A$1"),1,MATCH("buh_ultima_transferencia_ini",INDIRECT("v_buffer_hist_hoy!$1:$1"),0)-1,100000,1),MATCH(CLEAN(TABLATRANSFERENCIA[[#This Row],[CODIGO]]),OFFSET(INDIRECT("v_buffer_hist_hoy!$A$1"),1,MATCH("buh_codigo",INDIRECT("v_buffer_hist_hoy!$1:$1"),0)-1,100000,1),0)),"")</f>
        <v>0</v>
      </c>
      <c r="BC61" s="56">
        <f ca="1">IFERROR(INDEX(OFFSET(INDIRECT("v_buffer_hist_hoy!$A$1"),1,MATCH("buh_ultima_transferencia_fin",INDIRECT("v_buffer_hist_hoy!$1:$1"),0)-1,100000,1),MATCH(CLEAN(TABLATRANSFERENCIA[[#This Row],[CODIGO]]),OFFSET(INDIRECT("v_buffer_hist_hoy!$A$1"),1,MATCH("buh_codigo",INDIRECT("v_buffer_hist_hoy!$1:$1"),0)-1,100000,1),0)),"")</f>
        <v>0</v>
      </c>
      <c r="BD61" s="50" t="s">
        <v>7745</v>
      </c>
      <c r="BE61" s="55"/>
      <c r="BF61" s="51"/>
      <c r="BG61"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1" s="51"/>
      <c r="BM61" s="46">
        <f ca="1">IFERROR(TABLATRANSFERENCIA[[#This Row],[REQUERIM]]/TABLATRANSFERENCIA[[#This Row],[PEDIDO PROMEDIO]],0)</f>
        <v>0.6</v>
      </c>
      <c r="BN61" s="51"/>
      <c r="BO61" s="59"/>
      <c r="BP61" s="3" t="str">
        <f>IF(TABLATRANSFERENCIA[[#This Row],[RECIBIDO]]&lt;&gt;"",0,IF(TABLATRANSFERENCIA[[#This Row],[DESPACHO]]&lt;&gt;"",TABLATRANSFERENCIA[[#This Row],[DESPACHO]],TABLATRANSFERENCIA[[#This Row],[REQUERIM]]))</f>
        <v>15</v>
      </c>
      <c r="BQ61" s="50"/>
      <c r="BR61" s="50"/>
      <c r="BS61" s="50" t="str">
        <f t="shared" si="0"/>
        <v>N</v>
      </c>
      <c r="BT61" s="51">
        <f t="array" aca="1" ref="BT61" ca="1">IF(SUM(--(TABLATRANSFERENCIA[[#This Row],[CODIGO GENERICO]]=TABLATRANSFERENCIA[CODIGO GENERICO])*TABLATRANSFERENCIA[REQUERIM])&lt;TABLATRANSFERENCIA[[#This Row],[PEDIDO MIN GRUPO]],1,0)</f>
        <v>0</v>
      </c>
      <c r="BU6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1" s="51">
        <f ca="1">IFERROR(INDEX(OFFSET(INDIRECT("v_buffer_hist_hoy!$A$1"),1,MATCH("buh_zona_amarilla",INDIRECT("v_buffer_hist_hoy!$1:$1"),0)-1,100000,1),MATCH(CLEAN(TABLATRANSFERENCIA[[#This Row],[CODIGO]]),OFFSET(INDIRECT("v_buffer_hist_hoy!$A$1"),1,MATCH("buh_codigo",INDIRECT("v_buffer_hist_hoy!$1:$1"),0)-1,100000,1),0)),"")</f>
        <v>60</v>
      </c>
      <c r="BW61" s="51">
        <f ca="1">IFERROR(INDEX(OFFSET(INDIRECT("v_buffer_hist_hoy!$A$1"),1,MATCH("buh_zona_roja",INDIRECT("v_buffer_hist_hoy!$1:$1"),0)-1,100000,1),MATCH(CLEAN(TABLATRANSFERENCIA[[#This Row],[CODIGO]]),OFFSET(INDIRECT("v_buffer_hist_hoy!$A$1"),1,MATCH("buh_codigo",INDIRECT("v_buffer_hist_hoy!$1:$1"),0)-1,100000,1),0)),"")</f>
        <v>30</v>
      </c>
    </row>
    <row r="62" spans="1:75" hidden="1" x14ac:dyDescent="0.25">
      <c r="A62" s="54" t="s">
        <v>1536</v>
      </c>
      <c r="B62" s="3" t="str">
        <f ca="1">IFERROR(INDEX(OFFSET(INDIRECT("v_buffer_hist_hoy!$A$1"),1,MATCH("pro_descripcion",INDIRECT("v_buffer_hist_hoy!$1:$1"),0)-1,100000,1),MATCH(CLEAN(TABLATRANSFERENCIA[[#This Row],[CODIGO]]),OFFSET(INDIRECT("v_buffer_hist_hoy!$A$1"),1,MATCH("buh_codigo",INDIRECT("v_buffer_hist_hoy!$1:$1"),0)-1,100000,1),0)),"")</f>
        <v>PIÑON HUECO B45-B450-B530-C350 (22015-13220)</v>
      </c>
      <c r="C62" s="3" t="str">
        <f ca="1">IFERROR(INDEX(OFFSET(INDIRECT("v_buffer_hist_hoy!$A$1"),1,MATCH("buh_codigo_generico",INDIRECT("v_buffer_hist_hoy!$1:$1"),0)-1,100000,1),MATCH(CLEAN(TABLATRANSFERENCIA[[#This Row],[CODIGO]]),OFFSET(INDIRECT("v_buffer_hist_hoy!$A$1"),1,MATCH("buh_codigo",INDIRECT("v_buffer_hist_hoy!$1:$1"),0)-1,100000,1),0)),"")</f>
        <v>0</v>
      </c>
      <c r="D62" s="3" t="str">
        <f ca="1">IFERROR(INDEX(OFFSET(INDIRECT("v_buffer_hist_hoy!$A$1"),1,MATCH("buh_codigo_vinculado",INDIRECT("v_buffer_hist_hoy!$1:$1"),0)-1,100000,1),MATCH(CLEAN(TABLATRANSFERENCIA[[#This Row],[CODIGO]]),OFFSET(INDIRECT("v_buffer_hist_hoy!$A$1"),1,MATCH("buh_codigo",INDIRECT("v_buffer_hist_hoy!$1:$1"),0)-1,100000,1),0)),"")</f>
        <v>EC-V651000540</v>
      </c>
      <c r="E62" s="3" t="str">
        <f ca="1">IFERROR(INDEX(OFFSET(INDIRECT("v_buffer_hist_hoy!$A$1"),1,MATCH("pro_linea",INDIRECT("v_buffer_hist_hoy!$1:$1"),0)-1,100000,1),MATCH(CLEAN(TABLATRANSFERENCIA[[#This Row],[CODIGO]]),OFFSET(INDIRECT("v_buffer_hist_hoy!$A$1"),1,MATCH("buh_codigo",INDIRECT("v_buffer_hist_hoy!$1:$1"),0)-1,100000,1),0)),"")</f>
        <v>AGROFORESTAL</v>
      </c>
      <c r="F62" s="3">
        <f ca="1">IFERROR(INDEX(OFFSET(INDIRECT("v_buffer_hist_hoy!$A$1"),1,MATCH("pro_sublinea",INDIRECT("v_buffer_hist_hoy!$1:$1"),0)-1,100000,1),MATCH(CLEAN(TABLATRANSFERENCIA[[#This Row],[CODIGO]]),OFFSET(INDIRECT("v_buffer_hist_hoy!$A$1"),1,MATCH("buh_codigo",INDIRECT("v_buffer_hist_hoy!$1:$1"),0)-1,100000,1),0)),"")</f>
        <v>0</v>
      </c>
      <c r="G62" s="3" t="str">
        <f ca="1">IFERROR(INDEX(OFFSET(INDIRECT("v_buffer_hist_hoy!$A$1"),1,MATCH("pro_grupo",INDIRECT("v_buffer_hist_hoy!$1:$1"),0)-1,100000,1),MATCH(CLEAN(TABLATRANSFERENCIA[[#This Row],[CODIGO]]),OFFSET(INDIRECT("v_buffer_hist_hoy!$A$1"),1,MATCH("buh_codigo",INDIRECT("v_buffer_hist_hoy!$1:$1"),0)-1,100000,1),0)),"")</f>
        <v>REPUESTOS DESMALEZADORAS</v>
      </c>
      <c r="H62" s="3">
        <f ca="1">IFERROR(INDEX(OFFSET(INDIRECT("v_buffer_hist_hoy!$A$1"),1,MATCH("pro_familia",INDIRECT("v_buffer_hist_hoy!$1:$1"),0)-1,100000,1),MATCH(CLEAN(TABLATRANSFERENCIA[[#This Row],[CODIGO]]),OFFSET(INDIRECT("v_buffer_hist_hoy!$A$1"),1,MATCH("buh_codigo",INDIRECT("v_buffer_hist_hoy!$1:$1"),0)-1,100000,1),0)),"")</f>
        <v>0</v>
      </c>
      <c r="I62" s="3">
        <f ca="1">IFERROR(INDEX(OFFSET(INDIRECT("v_buffer_hist_hoy!$A$1"),1,MATCH("pro_subfamilia",INDIRECT("v_buffer_hist_hoy!$1:$1"),0)-1,100000,1),MATCH(CLEAN(TABLATRANSFERENCIA[[#This Row],[CODIGO]]),OFFSET(INDIRECT("v_buffer_hist_hoy!$A$1"),1,MATCH("buh_codigo",INDIRECT("v_buffer_hist_hoy!$1:$1"),0)-1,100000,1),0)),"")</f>
        <v>0</v>
      </c>
      <c r="J6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2" s="3">
        <f ca="1">IFERROR(INDEX(OFFSET(INDIRECT("v_buffer_hist_hoy!$A$1"),1,MATCH("pro_tipo",INDIRECT("v_buffer_hist_hoy!$1:$1"),0)-1,100000,1),MATCH(CLEAN(TABLATRANSFERENCIA[[#This Row],[CODIGO]]),OFFSET(INDIRECT("v_buffer_hist_hoy!$A$1"),1,MATCH("buh_codigo",INDIRECT("v_buffer_hist_hoy!$1:$1"),0)-1,100000,1),0)),"")</f>
        <v>0</v>
      </c>
      <c r="L62" s="3" t="str">
        <f ca="1">IFERROR(INDEX(OFFSET(INDIRECT("v_buffer_hist_hoy!$A$1"),1,MATCH("pro_marca",INDIRECT("v_buffer_hist_hoy!$1:$1"),0)-1,100000,1),MATCH(CLEAN(TABLATRANSFERENCIA[[#This Row],[CODIGO]]),OFFSET(INDIRECT("v_buffer_hist_hoy!$A$1"),1,MATCH("buh_codigo",INDIRECT("v_buffer_hist_hoy!$1:$1"),0)-1,100000,1),0)),"")</f>
        <v>SHINDAIWA</v>
      </c>
      <c r="M62" s="3">
        <f ca="1">IFERROR(INDEX(OFFSET(INDIRECT("v_buffer_hist_hoy!$A$1"),1,MATCH("pro_modelo",INDIRECT("v_buffer_hist_hoy!$1:$1"),0)-1,100000,1),MATCH(CLEAN(TABLATRANSFERENCIA[[#This Row],[CODIGO]]),OFFSET(INDIRECT("v_buffer_hist_hoy!$A$1"),1,MATCH("buh_codigo",INDIRECT("v_buffer_hist_hoy!$1:$1"),0)-1,100000,1),0)),"")</f>
        <v>0</v>
      </c>
      <c r="N62" s="3">
        <f ca="1">IFERROR(INDEX(OFFSET(INDIRECT("v_buffer_hist_hoy!$A$1"),1,MATCH("pro_cat_management",INDIRECT("v_buffer_hist_hoy!$1:$1"),0)-1,100000,1),MATCH(CLEAN(TABLATRANSFERENCIA[[#This Row],[CODIGO]]),OFFSET(INDIRECT("v_buffer_hist_hoy!$A$1"),1,MATCH("buh_codigo",INDIRECT("v_buffer_hist_hoy!$1:$1"),0)-1,100000,1),0)),"")</f>
        <v>0</v>
      </c>
      <c r="O62" s="5" t="str">
        <f ca="1">IFERROR(INDEX(OFFSET(INDIRECT("v_buffer_hist_hoy!$A$1"),1,MATCH("buh_estatus",INDIRECT("v_buffer_hist_hoy!$1:$1"),0)-1,100000,1),MATCH(CLEAN(TABLATRANSFERENCIA[[#This Row],[CODIGO]]),OFFSET(INDIRECT("v_buffer_hist_hoy!$A$1"),1,MATCH("buh_codigo",INDIRECT("v_buffer_hist_hoy!$1:$1"),0)-1,100000,1),0)),"")</f>
        <v>0</v>
      </c>
      <c r="P62" s="5">
        <f ca="1">IFERROR(INDEX(OFFSET(INDIRECT("v_buffer_hist_hoy!$A$1"),1,MATCH("buh_ctv",INDIRECT("v_buffer_hist_hoy!$1:$1"),0)-1,100000,1),MATCH(CLEAN(TABLATRANSFERENCIA[[#This Row],[CODIGO]]),OFFSET(INDIRECT("v_buffer_hist_hoy!$A$1"),1,MATCH("buh_codigo",INDIRECT("v_buffer_hist_hoy!$1:$1"),0)-1,100000,1),0)),"")</f>
        <v>5.32</v>
      </c>
      <c r="Q62" s="5">
        <f ca="1">IFERROR(INDEX(OFFSET(INDIRECT("v_buffer_hist_hoy!$A$1"),1,MATCH("buh_pv",INDIRECT("v_buffer_hist_hoy!$1:$1"),0)-1,100000,1),MATCH(CLEAN(TABLATRANSFERENCIA[[#This Row],[CODIGO]]),OFFSET(INDIRECT("v_buffer_hist_hoy!$A$1"),1,MATCH("buh_codigo",INDIRECT("v_buffer_hist_hoy!$1:$1"),0)-1,100000,1),0)),"")</f>
        <v>16.989999999999998</v>
      </c>
      <c r="R62" s="46">
        <f ca="1">IFERROR(INDEX(OFFSET(INDIRECT("v_buffer_hist_hoy!$A$1"),1,MATCH("buh_roi_pasado",INDIRECT("v_buffer_hist_hoy!$1:$1"),0)-1,100000,1),MATCH(CLEAN(TABLATRANSFERENCIA[[#This Row],[CODIGO]]),OFFSET(INDIRECT("v_buffer_hist_hoy!$A$1"),1,MATCH("buh_codigo",INDIRECT("v_buffer_hist_hoy!$1:$1"),0)-1,100000,1),0)),"")</f>
        <v>0</v>
      </c>
      <c r="S62" s="46">
        <f ca="1">IFERROR(INDEX(OFFSET(INDIRECT("v_buffer_hist_hoy!$A$1"),1,MATCH("buh_roi_proyectado",INDIRECT("v_buffer_hist_hoy!$1:$1"),0)-1,100000,1),MATCH(CLEAN(TABLATRANSFERENCIA[[#This Row],[CODIGO]]),OFFSET(INDIRECT("v_buffer_hist_hoy!$A$1"),1,MATCH("buh_codigo",INDIRECT("v_buffer_hist_hoy!$1:$1"),0)-1,100000,1),0)),"")</f>
        <v>9.57</v>
      </c>
      <c r="T62" s="46">
        <f ca="1">IFERROR(INDEX(OFFSET(INDIRECT("v_buffer_hist_hoy!$A$1"),1,MATCH("buh_velocity",INDIRECT("v_buffer_hist_hoy!$1:$1"),0)-1,100000,1),MATCH(CLEAN(TABLATRANSFERENCIA[[#This Row],[CODIGO]]),OFFSET(INDIRECT("v_buffer_hist_hoy!$A$1"),1,MATCH("buh_codigo",INDIRECT("v_buffer_hist_hoy!$1:$1"),0)-1,100000,1),0)),"")</f>
        <v>0</v>
      </c>
      <c r="U62" s="46">
        <f ca="1">IFERROR(INDEX(OFFSET(INDIRECT("v_buffer_hist_hoy!$A$1"),1,MATCH("buh_nivel_servicio",INDIRECT("v_buffer_hist_hoy!$1:$1"),0)-1,100000,1),MATCH(CLEAN(TABLATRANSFERENCIA[[#This Row],[CODIGO]]),OFFSET(INDIRECT("v_buffer_hist_hoy!$A$1"),1,MATCH("buh_codigo",INDIRECT("v_buffer_hist_hoy!$1:$1"),0)-1,100000,1),0)),"")</f>
        <v>1</v>
      </c>
      <c r="V62" s="49" t="str">
        <f ca="1">IFERROR(INDEX(OFFSET(INDIRECT("v_buffer_hist_hoy!$A$1"),1,MATCH("pro_nombre",INDIRECT("v_buffer_hist_hoy!$1:$1"),0)-1,100000,1),MATCH(CLEAN(TABLATRANSFERENCIA[[#This Row],[CODIGO]]),OFFSET(INDIRECT("v_buffer_hist_hoy!$A$1"),1,MATCH("buh_codigo",INDIRECT("v_buffer_hist_hoy!$1:$1"),0)-1,100000,1),0)),"")</f>
        <v>Echo</v>
      </c>
      <c r="W62" s="49" t="str">
        <f ca="1">IFERROR(INDEX(OFFSET(INDIRECT("v_buffer_hist_hoy!$A$1"),1,MATCH("pre_nombre",INDIRECT("v_buffer_hist_hoy!$1:$1"),0)-1,100000,1),MATCH(CLEAN(TABLATRANSFERENCIA[[#This Row],[CODIGO]]),OFFSET(INDIRECT("v_buffer_hist_hoy!$A$1"),1,MATCH("buh_codigo",INDIRECT("v_buffer_hist_hoy!$1:$1"),0)-1,100000,1),0)),"")</f>
        <v>USA</v>
      </c>
      <c r="X62" s="51">
        <f ca="1">IFERROR(INDEX(OFFSET(INDIRECT("v_buffer_hist_hoy!$A$1"),1,MATCH("buh_tiempo_suministro",INDIRECT("v_buffer_hist_hoy!$1:$1"),0)-1,100000,1),MATCH(CLEAN(TABLATRANSFERENCIA[[#This Row],[CODIGO]]),OFFSET(INDIRECT("v_buffer_hist_hoy!$A$1"),1,MATCH("buh_codigo",INDIRECT("v_buffer_hist_hoy!$1:$1"),0)-1,100000,1),0)),"")</f>
        <v>8</v>
      </c>
      <c r="Y62" s="51">
        <f ca="1">IFERROR(INDEX(OFFSET(INDIRECT("v_buffer_hist_hoy!$A$1"),1,MATCH("buh_frecuencia_reposicion",INDIRECT("v_buffer_hist_hoy!$1:$1"),0)-1,100000,1),MATCH(CLEAN(TABLATRANSFERENCIA[[#This Row],[CODIGO]]),OFFSET(INDIRECT("v_buffer_hist_hoy!$A$1"),1,MATCH("buh_codigo",INDIRECT("v_buffer_hist_hoy!$1:$1"),0)-1,100000,1),0)),"")</f>
        <v>3</v>
      </c>
      <c r="Z62" s="6">
        <f ca="1">IFERROR(INDEX(OFFSET(INDIRECT("v_buffer_hist_hoy!$A$1"),1,MATCH("buh_buffer_actual",INDIRECT("v_buffer_hist_hoy!$1:$1"),0)-1,100000,1),MATCH(CLEAN(TABLATRANSFERENCIA[[#This Row],[CODIGO]]),OFFSET(INDIRECT("v_buffer_hist_hoy!$A$1"),1,MATCH("buh_codigo",INDIRECT("v_buffer_hist_hoy!$1:$1"),0)-1,100000,1),0)),"")</f>
        <v>60</v>
      </c>
      <c r="AA62" s="6">
        <f ca="1">IFERROR(INDEX(OFFSET(INDIRECT("v_buffer_hist_hoy!$A$1"),1,MATCH("buh_inventario_proveedor",INDIRECT("v_buffer_hist_hoy!$1:$1"),0)-1,100000,1),MATCH(CLEAN(TABLATRANSFERENCIA[[#This Row],[CODIGO]]),OFFSET(INDIRECT("v_buffer_hist_hoy!$A$1"),1,MATCH("buh_codigo",INDIRECT("v_buffer_hist_hoy!$1:$1"),0)-1,100000,1),0)),"")</f>
        <v>1000000000</v>
      </c>
      <c r="AB62" s="6">
        <f ca="1">IFERROR(INDEX(OFFSET(INDIRECT("v_buffer_hist_hoy!$A$1"),1,MATCH("buh_inventario_fisico",INDIRECT("v_buffer_hist_hoy!$1:$1"),0)-1,100000,1),MATCH(CLEAN(TABLATRANSFERENCIA[[#This Row],[CODIGO]]),OFFSET(INDIRECT("v_buffer_hist_hoy!$A$1"),1,MATCH("buh_codigo",INDIRECT("v_buffer_hist_hoy!$1:$1"),0)-1,100000,1),0)),"")</f>
        <v>0</v>
      </c>
      <c r="AC62" s="4">
        <f ca="1">IFERROR(INDEX(OFFSET(INDIRECT("v_buffer_hist_hoy!$A$1"),1,MATCH("buh_estado_inventario_fisico",INDIRECT("v_buffer_hist_hoy!$1:$1"),0)-1,100000,1),MATCH(CLEAN(TABLATRANSFERENCIA[[#This Row],[CODIGO]]),OFFSET(INDIRECT("v_buffer_hist_hoy!$A$1"),1,MATCH("buh_codigo",INDIRECT("v_buffer_hist_hoy!$1:$1"),0)-1,100000,1),0)),"")</f>
        <v>1</v>
      </c>
      <c r="AD62" s="6" t="str">
        <f ca="1">IFERROR(INDEX(OFFSET(INDIRECT("v_buffer_hist_hoy!$A$1"),1,MATCH("buh_color_inventario_fisico",INDIRECT("v_buffer_hist_hoy!$1:$1"),0)-1,100000,1),MATCH(CLEAN(TABLATRANSFERENCIA[[#This Row],[CODIGO]]),OFFSET(INDIRECT("v_buffer_hist_hoy!$A$1"),1,MATCH("buh_codigo",INDIRECT("v_buffer_hist_hoy!$1:$1"),0)-1,100000,1),0)),"")</f>
        <v>N</v>
      </c>
      <c r="AE62" s="6">
        <f ca="1">IFERROR(INDEX(OFFSET(INDIRECT("v_buffer_hist_hoy!$A$1"),1,MATCH("buh_transito",INDIRECT("v_buffer_hist_hoy!$1:$1"),0)-1,100000,1),MATCH(CLEAN(TABLATRANSFERENCIA[[#This Row],[CODIGO]]),OFFSET(INDIRECT("v_buffer_hist_hoy!$A$1"),1,MATCH("buh_codigo",INDIRECT("v_buffer_hist_hoy!$1:$1"),0)-1,100000,1),0)),"")</f>
        <v>0</v>
      </c>
      <c r="AF62" s="6">
        <f ca="1">IFERROR(INDEX(OFFSET(INDIRECT("v_buffer_hist_hoy!$A$1"),1,MATCH("buh_negociacion",INDIRECT("v_buffer_hist_hoy!$1:$1"),0)-1,100000,1),MATCH(CLEAN(TABLATRANSFERENCIA[[#This Row],[CODIGO]]),OFFSET(INDIRECT("v_buffer_hist_hoy!$A$1"),1,MATCH("buh_codigo",INDIRECT("v_buffer_hist_hoy!$1:$1"),0)-1,100000,1),0)),"")</f>
        <v>0</v>
      </c>
      <c r="AG62" s="6">
        <f ca="1">IFERROR(INDEX(OFFSET(INDIRECT("v_buffer_hist_hoy!$A$1"),1,MATCH("buh_produccion",INDIRECT("v_buffer_hist_hoy!$1:$1"),0)-1,100000,1),MATCH(CLEAN(TABLATRANSFERENCIA[[#This Row],[CODIGO]]),OFFSET(INDIRECT("v_buffer_hist_hoy!$A$1"),1,MATCH("buh_codigo",INDIRECT("v_buffer_hist_hoy!$1:$1"),0)-1,100000,1),0)),"")</f>
        <v>0</v>
      </c>
      <c r="AH62" s="6">
        <f ca="1">IFERROR(INDEX(OFFSET(INDIRECT("v_buffer_hist_hoy!$A$1"),1,MATCH("buh_embarcado",INDIRECT("v_buffer_hist_hoy!$1:$1"),0)-1,100000,1),MATCH(CLEAN(TABLATRANSFERENCIA[[#This Row],[CODIGO]]),OFFSET(INDIRECT("v_buffer_hist_hoy!$A$1"),1,MATCH("buh_codigo",INDIRECT("v_buffer_hist_hoy!$1:$1"),0)-1,100000,1),0)),"")</f>
        <v>0</v>
      </c>
      <c r="AI62" s="6">
        <f ca="1">IFERROR(INDEX(OFFSET(INDIRECT("v_buffer_hist_hoy!$A$1"),1,MATCH("buh_comprometido",INDIRECT("v_buffer_hist_hoy!$1:$1"),0)-1,100000,1),MATCH(CLEAN(TABLATRANSFERENCIA[[#This Row],[CODIGO]]),OFFSET(INDIRECT("v_buffer_hist_hoy!$A$1"),1,MATCH("buh_codigo",INDIRECT("v_buffer_hist_hoy!$1:$1"),0)-1,100000,1),0)),"")</f>
        <v>0</v>
      </c>
      <c r="AJ62" s="6">
        <f ca="1">IFERROR(INDEX(OFFSET(INDIRECT("v_buffer_hist_hoy!$A$1"),1,MATCH("buh_backorder",INDIRECT("v_buffer_hist_hoy!$1:$1"),0)-1,100000,1),MATCH(CLEAN(TABLATRANSFERENCIA[[#This Row],[CODIGO]]),OFFSET(INDIRECT("v_buffer_hist_hoy!$A$1"),1,MATCH("buh_codigo",INDIRECT("v_buffer_hist_hoy!$1:$1"),0)-1,100000,1),0)),"")</f>
        <v>15</v>
      </c>
      <c r="AK62" s="6">
        <f ca="1">IFERROR(INDEX(OFFSET(INDIRECT("v_buffer_hist_hoy!$A$1"),1,MATCH("buh_inventario_proyectado",INDIRECT("v_buffer_hist_hoy!$1:$1"),0)-1,100000,1),MATCH(CLEAN(TABLATRANSFERENCIA[[#This Row],[CODIGO]]),OFFSET(INDIRECT("v_buffer_hist_hoy!$A$1"),1,MATCH("buh_codigo",INDIRECT("v_buffer_hist_hoy!$1:$1"),0)-1,100000,1),0)),"")</f>
        <v>15</v>
      </c>
      <c r="AL62" s="4">
        <f ca="1">IFERROR(INDEX(OFFSET(INDIRECT("v_buffer_hist_hoy!$A$1"),1,MATCH("buh_estado_inventario_proyectado",INDIRECT("v_buffer_hist_hoy!$1:$1"),0)-1,100000,1),MATCH(CLEAN(TABLATRANSFERENCIA[[#This Row],[CODIGO]]),OFFSET(INDIRECT("v_buffer_hist_hoy!$A$1"),1,MATCH("buh_codigo",INDIRECT("v_buffer_hist_hoy!$1:$1"),0)-1,100000,1),0)),"")</f>
        <v>0.75</v>
      </c>
      <c r="AM62" s="6" t="str">
        <f ca="1">IFERROR(INDEX(OFFSET(INDIRECT("v_buffer_hist_hoy!$A$1"),1,MATCH("buh_color_inventario_proyectado",INDIRECT("v_buffer_hist_hoy!$1:$1"),0)-1,100000,1),MATCH(CLEAN(TABLATRANSFERENCIA[[#This Row],[CODIGO]]),OFFSET(INDIRECT("v_buffer_hist_hoy!$A$1"),1,MATCH("buh_codigo",INDIRECT("v_buffer_hist_hoy!$1:$1"),0)-1,100000,1),0)),"")</f>
        <v>R</v>
      </c>
      <c r="AN62" s="6">
        <f ca="1">IFERROR(INDEX(OFFSET(INDIRECT("v_buffer_hist_hoy!$A$1"),1,MATCH("buh_pedido_minimo",INDIRECT("v_buffer_hist_hoy!$1:$1"),0)-1,100000,1),MATCH(CLEAN(TABLATRANSFERENCIA[[#This Row],[CODIGO]]),OFFSET(INDIRECT("v_buffer_hist_hoy!$A$1"),1,MATCH("buh_codigo",INDIRECT("v_buffer_hist_hoy!$1:$1"),0)-1,100000,1),0)),"")</f>
        <v>0</v>
      </c>
      <c r="AO62" s="6">
        <f ca="1">IFERROR(INDEX(OFFSET(INDIRECT("v_buffer_hist_hoy!$A$1"),1,MATCH("buh_pedido_minimo_grupo",INDIRECT("v_buffer_hist_hoy!$1:$1"),0)-1,100000,1),MATCH(CLEAN(TABLATRANSFERENCIA[[#This Row],[CODIGO]]),OFFSET(INDIRECT("v_buffer_hist_hoy!$A$1"),1,MATCH("buh_codigo",INDIRECT("v_buffer_hist_hoy!$1:$1"),0)-1,100000,1),0)),"")</f>
        <v>0</v>
      </c>
      <c r="AP62" s="6">
        <f ca="1">IFERROR(INDEX(OFFSET(INDIRECT("v_buffer_hist_hoy!$A$1"),1,MATCH("buh_unidad_empaque",INDIRECT("v_buffer_hist_hoy!$1:$1"),0)-1,100000,1),MATCH(CLEAN(TABLATRANSFERENCIA[[#This Row],[CODIGO]]),OFFSET(INDIRECT("v_buffer_hist_hoy!$A$1"),1,MATCH("buh_codigo",INDIRECT("v_buffer_hist_hoy!$1:$1"),0)-1,100000,1),0)),"")</f>
        <v>5</v>
      </c>
      <c r="AQ62" s="6">
        <f ca="1">IFERROR(INDEX(OFFSET(INDIRECT("v_buffer_hist_hoy!$A$1"),1,MATCH("buh_pedido_promedio",INDIRECT("v_buffer_hist_hoy!$1:$1"),0)-1,100000,1),MATCH(CLEAN(TABLATRANSFERENCIA[[#This Row],[CODIGO]]),OFFSET(INDIRECT("v_buffer_hist_hoy!$A$1"),1,MATCH("buh_codigo",INDIRECT("v_buffer_hist_hoy!$1:$1"),0)-1,100000,1),0)),"")</f>
        <v>16</v>
      </c>
      <c r="AR62" s="6">
        <f ca="1">IFERROR(INDEX(OFFSET(INDIRECT("v_buffer_hist_hoy!$A$1"),1,MATCH("buh_cobertura_buffer",INDIRECT("v_buffer_hist_hoy!$1:$1"),0)-1,100000,1),MATCH(CLEAN(TABLATRANSFERENCIA[[#This Row],[CODIGO]]),OFFSET(INDIRECT("v_buffer_hist_hoy!$A$1"),1,MATCH("buh_codigo",INDIRECT("v_buffer_hist_hoy!$1:$1"),0)-1,100000,1),0)),"")</f>
        <v>0</v>
      </c>
      <c r="AS62" s="6">
        <f ca="1">IFERROR(INDEX(OFFSET(INDIRECT("v_buffer_hist_hoy!$A$1"),1,MATCH("buh_cobertura_inventario_proyectado",INDIRECT("v_buffer_hist_hoy!$1:$1"),0)-1,100000,1),MATCH(CLEAN(TABLATRANSFERENCIA[[#This Row],[CODIGO]]),OFFSET(INDIRECT("v_buffer_hist_hoy!$A$1"),1,MATCH("buh_codigo",INDIRECT("v_buffer_hist_hoy!$1:$1"),0)-1,100000,1),0)),"")</f>
        <v>0</v>
      </c>
      <c r="AT62" s="6">
        <f ca="1">IFERROR(INDEX(OFFSET(INDIRECT("v_buffer_hist_hoy!$A$1"),1,MATCH("buh_cobertura_pedido_minimo",INDIRECT("v_buffer_hist_hoy!$1:$1"),0)-1,100000,1),MATCH(CLEAN(TABLATRANSFERENCIA[[#This Row],[CODIGO]]),OFFSET(INDIRECT("v_buffer_hist_hoy!$A$1"),1,MATCH("buh_codigo",INDIRECT("v_buffer_hist_hoy!$1:$1"),0)-1,100000,1),0)),"")</f>
        <v>0</v>
      </c>
      <c r="AU62" s="6">
        <f ca="1">IFERROR(INDEX(OFFSET(INDIRECT("v_buffer_hist_hoy!$A$1"),1,MATCH("buh_dias_desabastecimiento",INDIRECT("v_buffer_hist_hoy!$1:$1"),0)-1,100000,1),MATCH(CLEAN(TABLATRANSFERENCIA[[#This Row],[CODIGO]]),OFFSET(INDIRECT("v_buffer_hist_hoy!$A$1"),1,MATCH("buh_codigo",INDIRECT("v_buffer_hist_hoy!$1:$1"),0)-1,100000,1),0)),"")</f>
        <v>27</v>
      </c>
      <c r="AV62" s="6">
        <f t="array" ref="AV62">IFERROR(INDEX(Datos_Consumo[CANTIDAD],MATCH(TABLATRANSFERENCIA[[#This Row],[CODIGO]]&amp;TABLATRANSFERENCIA[[#Headers],[Columna1]],Datos_Consumo[CODIGO]&amp;Datos_Consumo[FECHA_FORMATO],0)),0)</f>
        <v>0</v>
      </c>
      <c r="AW62" s="6">
        <f t="array" ref="AW62">IFERROR(INDEX(Datos_Consumo[CANTIDAD],MATCH(TABLATRANSFERENCIA[[#This Row],[CODIGO]]&amp;TABLATRANSFERENCIA[[#Headers],[Columna2]],Datos_Consumo[CODIGO]&amp;Datos_Consumo[FECHA_FORMATO],0)),0)</f>
        <v>0</v>
      </c>
      <c r="AX62" s="6">
        <f t="array" ref="AX62">IFERROR(INDEX(Datos_Consumo[CANTIDAD],MATCH(TABLATRANSFERENCIA[[#This Row],[CODIGO]]&amp;TABLATRANSFERENCIA[[#Headers],[Columna3]],Datos_Consumo[CODIGO]&amp;Datos_Consumo[FECHA_FORMATO],0)),0)</f>
        <v>0</v>
      </c>
      <c r="AY62" s="6">
        <f t="array" ref="AY62">IFERROR(INDEX(Datos_Consumo[CANTIDAD],MATCH(TABLATRANSFERENCIA[[#This Row],[CODIGO]]&amp;TABLATRANSFERENCIA[[#Headers],[Columna4]],Datos_Consumo[CODIGO]&amp;Datos_Consumo[FECHA_FORMATO],0)),0)</f>
        <v>0</v>
      </c>
      <c r="AZ62" s="6">
        <f t="array" ref="AZ62">IFERROR(INDEX(Datos_Consumo[CANTIDAD],MATCH(TABLATRANSFERENCIA[[#This Row],[CODIGO]]&amp;TABLATRANSFERENCIA[[#Headers],[Columna5]],Datos_Consumo[CODIGO]&amp;Datos_Consumo[FECHA_FORMATO],0)),0)</f>
        <v>0</v>
      </c>
      <c r="BA62" s="6">
        <f t="array" ref="BA62">IFERROR(INDEX(Datos_Consumo[CANTIDAD],MATCH(TABLATRANSFERENCIA[[#This Row],[CODIGO]]&amp;TABLATRANSFERENCIA[[#Headers],[Columna6]],Datos_Consumo[CODIGO]&amp;Datos_Consumo[FECHA_FORMATO],0)),0)</f>
        <v>0</v>
      </c>
      <c r="BB62" s="56">
        <f ca="1">IFERROR(INDEX(OFFSET(INDIRECT("v_buffer_hist_hoy!$A$1"),1,MATCH("buh_ultima_transferencia_ini",INDIRECT("v_buffer_hist_hoy!$1:$1"),0)-1,100000,1),MATCH(CLEAN(TABLATRANSFERENCIA[[#This Row],[CODIGO]]),OFFSET(INDIRECT("v_buffer_hist_hoy!$A$1"),1,MATCH("buh_codigo",INDIRECT("v_buffer_hist_hoy!$1:$1"),0)-1,100000,1),0)),"")</f>
        <v>0</v>
      </c>
      <c r="BC62" s="56">
        <f ca="1">IFERROR(INDEX(OFFSET(INDIRECT("v_buffer_hist_hoy!$A$1"),1,MATCH("buh_ultima_transferencia_fin",INDIRECT("v_buffer_hist_hoy!$1:$1"),0)-1,100000,1),MATCH(CLEAN(TABLATRANSFERENCIA[[#This Row],[CODIGO]]),OFFSET(INDIRECT("v_buffer_hist_hoy!$A$1"),1,MATCH("buh_codigo",INDIRECT("v_buffer_hist_hoy!$1:$1"),0)-1,100000,1),0)),"")</f>
        <v>0</v>
      </c>
      <c r="BD62" s="50" t="s">
        <v>7745</v>
      </c>
      <c r="BE62" s="55"/>
      <c r="BF62" s="51"/>
      <c r="BG62"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2" s="51"/>
      <c r="BM62" s="46">
        <f ca="1">IFERROR(TABLATRANSFERENCIA[[#This Row],[REQUERIM]]/TABLATRANSFERENCIA[[#This Row],[PEDIDO PROMEDIO]],0)</f>
        <v>0.9375</v>
      </c>
      <c r="BN62" s="51"/>
      <c r="BO62" s="59"/>
      <c r="BP62" s="3" t="str">
        <f>IF(TABLATRANSFERENCIA[[#This Row],[RECIBIDO]]&lt;&gt;"",0,IF(TABLATRANSFERENCIA[[#This Row],[DESPACHO]]&lt;&gt;"",TABLATRANSFERENCIA[[#This Row],[DESPACHO]],TABLATRANSFERENCIA[[#This Row],[REQUERIM]]))</f>
        <v>15</v>
      </c>
      <c r="BQ62" s="50"/>
      <c r="BR62" s="50"/>
      <c r="BS62" s="50" t="str">
        <f t="shared" si="0"/>
        <v>N</v>
      </c>
      <c r="BT62" s="51">
        <f t="array" aca="1" ref="BT62" ca="1">IF(SUM(--(TABLATRANSFERENCIA[[#This Row],[CODIGO GENERICO]]=TABLATRANSFERENCIA[CODIGO GENERICO])*TABLATRANSFERENCIA[REQUERIM])&lt;TABLATRANSFERENCIA[[#This Row],[PEDIDO MIN GRUPO]],1,0)</f>
        <v>0</v>
      </c>
      <c r="BU6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62" s="51">
        <f ca="1">IFERROR(INDEX(OFFSET(INDIRECT("v_buffer_hist_hoy!$A$1"),1,MATCH("buh_zona_amarilla",INDIRECT("v_buffer_hist_hoy!$1:$1"),0)-1,100000,1),MATCH(CLEAN(TABLATRANSFERENCIA[[#This Row],[CODIGO]]),OFFSET(INDIRECT("v_buffer_hist_hoy!$A$1"),1,MATCH("buh_codigo",INDIRECT("v_buffer_hist_hoy!$1:$1"),0)-1,100000,1),0)),"")</f>
        <v>40</v>
      </c>
      <c r="BW62" s="51">
        <f ca="1">IFERROR(INDEX(OFFSET(INDIRECT("v_buffer_hist_hoy!$A$1"),1,MATCH("buh_zona_roja",INDIRECT("v_buffer_hist_hoy!$1:$1"),0)-1,100000,1),MATCH(CLEAN(TABLATRANSFERENCIA[[#This Row],[CODIGO]]),OFFSET(INDIRECT("v_buffer_hist_hoy!$A$1"),1,MATCH("buh_codigo",INDIRECT("v_buffer_hist_hoy!$1:$1"),0)-1,100000,1),0)),"")</f>
        <v>20</v>
      </c>
    </row>
    <row r="63" spans="1:75" hidden="1" x14ac:dyDescent="0.25">
      <c r="A63" s="54" t="s">
        <v>3679</v>
      </c>
      <c r="B63" s="3" t="str">
        <f ca="1">IFERROR(INDEX(OFFSET(INDIRECT("v_buffer_hist_hoy!$A$1"),1,MATCH("pro_descripcion",INDIRECT("v_buffer_hist_hoy!$1:$1"),0)-1,100000,1),MATCH(CLEAN(TABLATRANSFERENCIA[[#This Row],[CODIGO]]),OFFSET(INDIRECT("v_buffer_hist_hoy!$A$1"),1,MATCH("buh_codigo",INDIRECT("v_buffer_hist_hoy!$1:$1"),0)-1,100000,1),0)),"")</f>
        <v>RETEN CAJA ENGRANAJES 22C-C230 (22035-13140)</v>
      </c>
      <c r="C63" s="3" t="str">
        <f ca="1">IFERROR(INDEX(OFFSET(INDIRECT("v_buffer_hist_hoy!$A$1"),1,MATCH("buh_codigo_generico",INDIRECT("v_buffer_hist_hoy!$1:$1"),0)-1,100000,1),MATCH(CLEAN(TABLATRANSFERENCIA[[#This Row],[CODIGO]]),OFFSET(INDIRECT("v_buffer_hist_hoy!$A$1"),1,MATCH("buh_codigo",INDIRECT("v_buffer_hist_hoy!$1:$1"),0)-1,100000,1),0)),"")</f>
        <v>0</v>
      </c>
      <c r="D63" s="3" t="str">
        <f ca="1">IFERROR(INDEX(OFFSET(INDIRECT("v_buffer_hist_hoy!$A$1"),1,MATCH("buh_codigo_vinculado",INDIRECT("v_buffer_hist_hoy!$1:$1"),0)-1,100000,1),MATCH(CLEAN(TABLATRANSFERENCIA[[#This Row],[CODIGO]]),OFFSET(INDIRECT("v_buffer_hist_hoy!$A$1"),1,MATCH("buh_codigo",INDIRECT("v_buffer_hist_hoy!$1:$1"),0)-1,100000,1),0)),"")</f>
        <v>EC-V509000000</v>
      </c>
      <c r="E63" s="3" t="str">
        <f ca="1">IFERROR(INDEX(OFFSET(INDIRECT("v_buffer_hist_hoy!$A$1"),1,MATCH("pro_linea",INDIRECT("v_buffer_hist_hoy!$1:$1"),0)-1,100000,1),MATCH(CLEAN(TABLATRANSFERENCIA[[#This Row],[CODIGO]]),OFFSET(INDIRECT("v_buffer_hist_hoy!$A$1"),1,MATCH("buh_codigo",INDIRECT("v_buffer_hist_hoy!$1:$1"),0)-1,100000,1),0)),"")</f>
        <v>AGROFORESTAL</v>
      </c>
      <c r="F63" s="3">
        <f ca="1">IFERROR(INDEX(OFFSET(INDIRECT("v_buffer_hist_hoy!$A$1"),1,MATCH("pro_sublinea",INDIRECT("v_buffer_hist_hoy!$1:$1"),0)-1,100000,1),MATCH(CLEAN(TABLATRANSFERENCIA[[#This Row],[CODIGO]]),OFFSET(INDIRECT("v_buffer_hist_hoy!$A$1"),1,MATCH("buh_codigo",INDIRECT("v_buffer_hist_hoy!$1:$1"),0)-1,100000,1),0)),"")</f>
        <v>0</v>
      </c>
      <c r="G63" s="3" t="str">
        <f ca="1">IFERROR(INDEX(OFFSET(INDIRECT("v_buffer_hist_hoy!$A$1"),1,MATCH("pro_grupo",INDIRECT("v_buffer_hist_hoy!$1:$1"),0)-1,100000,1),MATCH(CLEAN(TABLATRANSFERENCIA[[#This Row],[CODIGO]]),OFFSET(INDIRECT("v_buffer_hist_hoy!$A$1"),1,MATCH("buh_codigo",INDIRECT("v_buffer_hist_hoy!$1:$1"),0)-1,100000,1),0)),"")</f>
        <v>REPUESTOS DESMALEZADORAS</v>
      </c>
      <c r="H63" s="3">
        <f ca="1">IFERROR(INDEX(OFFSET(INDIRECT("v_buffer_hist_hoy!$A$1"),1,MATCH("pro_familia",INDIRECT("v_buffer_hist_hoy!$1:$1"),0)-1,100000,1),MATCH(CLEAN(TABLATRANSFERENCIA[[#This Row],[CODIGO]]),OFFSET(INDIRECT("v_buffer_hist_hoy!$A$1"),1,MATCH("buh_codigo",INDIRECT("v_buffer_hist_hoy!$1:$1"),0)-1,100000,1),0)),"")</f>
        <v>0</v>
      </c>
      <c r="I63" s="3">
        <f ca="1">IFERROR(INDEX(OFFSET(INDIRECT("v_buffer_hist_hoy!$A$1"),1,MATCH("pro_subfamilia",INDIRECT("v_buffer_hist_hoy!$1:$1"),0)-1,100000,1),MATCH(CLEAN(TABLATRANSFERENCIA[[#This Row],[CODIGO]]),OFFSET(INDIRECT("v_buffer_hist_hoy!$A$1"),1,MATCH("buh_codigo",INDIRECT("v_buffer_hist_hoy!$1:$1"),0)-1,100000,1),0)),"")</f>
        <v>0</v>
      </c>
      <c r="J6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3" s="3">
        <f ca="1">IFERROR(INDEX(OFFSET(INDIRECT("v_buffer_hist_hoy!$A$1"),1,MATCH("pro_tipo",INDIRECT("v_buffer_hist_hoy!$1:$1"),0)-1,100000,1),MATCH(CLEAN(TABLATRANSFERENCIA[[#This Row],[CODIGO]]),OFFSET(INDIRECT("v_buffer_hist_hoy!$A$1"),1,MATCH("buh_codigo",INDIRECT("v_buffer_hist_hoy!$1:$1"),0)-1,100000,1),0)),"")</f>
        <v>0</v>
      </c>
      <c r="L63" s="3" t="str">
        <f ca="1">IFERROR(INDEX(OFFSET(INDIRECT("v_buffer_hist_hoy!$A$1"),1,MATCH("pro_marca",INDIRECT("v_buffer_hist_hoy!$1:$1"),0)-1,100000,1),MATCH(CLEAN(TABLATRANSFERENCIA[[#This Row],[CODIGO]]),OFFSET(INDIRECT("v_buffer_hist_hoy!$A$1"),1,MATCH("buh_codigo",INDIRECT("v_buffer_hist_hoy!$1:$1"),0)-1,100000,1),0)),"")</f>
        <v>SHINDAIWA</v>
      </c>
      <c r="M63" s="3">
        <f ca="1">IFERROR(INDEX(OFFSET(INDIRECT("v_buffer_hist_hoy!$A$1"),1,MATCH("pro_modelo",INDIRECT("v_buffer_hist_hoy!$1:$1"),0)-1,100000,1),MATCH(CLEAN(TABLATRANSFERENCIA[[#This Row],[CODIGO]]),OFFSET(INDIRECT("v_buffer_hist_hoy!$A$1"),1,MATCH("buh_codigo",INDIRECT("v_buffer_hist_hoy!$1:$1"),0)-1,100000,1),0)),"")</f>
        <v>0</v>
      </c>
      <c r="N63" s="3">
        <f ca="1">IFERROR(INDEX(OFFSET(INDIRECT("v_buffer_hist_hoy!$A$1"),1,MATCH("pro_cat_management",INDIRECT("v_buffer_hist_hoy!$1:$1"),0)-1,100000,1),MATCH(CLEAN(TABLATRANSFERENCIA[[#This Row],[CODIGO]]),OFFSET(INDIRECT("v_buffer_hist_hoy!$A$1"),1,MATCH("buh_codigo",INDIRECT("v_buffer_hist_hoy!$1:$1"),0)-1,100000,1),0)),"")</f>
        <v>0</v>
      </c>
      <c r="O63" s="5" t="str">
        <f ca="1">IFERROR(INDEX(OFFSET(INDIRECT("v_buffer_hist_hoy!$A$1"),1,MATCH("buh_estatus",INDIRECT("v_buffer_hist_hoy!$1:$1"),0)-1,100000,1),MATCH(CLEAN(TABLATRANSFERENCIA[[#This Row],[CODIGO]]),OFFSET(INDIRECT("v_buffer_hist_hoy!$A$1"),1,MATCH("buh_codigo",INDIRECT("v_buffer_hist_hoy!$1:$1"),0)-1,100000,1),0)),"")</f>
        <v>0</v>
      </c>
      <c r="P63" s="5">
        <f ca="1">IFERROR(INDEX(OFFSET(INDIRECT("v_buffer_hist_hoy!$A$1"),1,MATCH("buh_ctv",INDIRECT("v_buffer_hist_hoy!$1:$1"),0)-1,100000,1),MATCH(CLEAN(TABLATRANSFERENCIA[[#This Row],[CODIGO]]),OFFSET(INDIRECT("v_buffer_hist_hoy!$A$1"),1,MATCH("buh_codigo",INDIRECT("v_buffer_hist_hoy!$1:$1"),0)-1,100000,1),0)),"")</f>
        <v>1.05</v>
      </c>
      <c r="Q63" s="5">
        <f ca="1">IFERROR(INDEX(OFFSET(INDIRECT("v_buffer_hist_hoy!$A$1"),1,MATCH("buh_pv",INDIRECT("v_buffer_hist_hoy!$1:$1"),0)-1,100000,1),MATCH(CLEAN(TABLATRANSFERENCIA[[#This Row],[CODIGO]]),OFFSET(INDIRECT("v_buffer_hist_hoy!$A$1"),1,MATCH("buh_codigo",INDIRECT("v_buffer_hist_hoy!$1:$1"),0)-1,100000,1),0)),"")</f>
        <v>2.92</v>
      </c>
      <c r="R63" s="46">
        <f ca="1">IFERROR(INDEX(OFFSET(INDIRECT("v_buffer_hist_hoy!$A$1"),1,MATCH("buh_roi_pasado",INDIRECT("v_buffer_hist_hoy!$1:$1"),0)-1,100000,1),MATCH(CLEAN(TABLATRANSFERENCIA[[#This Row],[CODIGO]]),OFFSET(INDIRECT("v_buffer_hist_hoy!$A$1"),1,MATCH("buh_codigo",INDIRECT("v_buffer_hist_hoy!$1:$1"),0)-1,100000,1),0)),"")</f>
        <v>0</v>
      </c>
      <c r="S63" s="46">
        <f ca="1">IFERROR(INDEX(OFFSET(INDIRECT("v_buffer_hist_hoy!$A$1"),1,MATCH("buh_roi_proyectado",INDIRECT("v_buffer_hist_hoy!$1:$1"),0)-1,100000,1),MATCH(CLEAN(TABLATRANSFERENCIA[[#This Row],[CODIGO]]),OFFSET(INDIRECT("v_buffer_hist_hoy!$A$1"),1,MATCH("buh_codigo",INDIRECT("v_buffer_hist_hoy!$1:$1"),0)-1,100000,1),0)),"")</f>
        <v>7.77</v>
      </c>
      <c r="T63" s="46">
        <f ca="1">IFERROR(INDEX(OFFSET(INDIRECT("v_buffer_hist_hoy!$A$1"),1,MATCH("buh_velocity",INDIRECT("v_buffer_hist_hoy!$1:$1"),0)-1,100000,1),MATCH(CLEAN(TABLATRANSFERENCIA[[#This Row],[CODIGO]]),OFFSET(INDIRECT("v_buffer_hist_hoy!$A$1"),1,MATCH("buh_codigo",INDIRECT("v_buffer_hist_hoy!$1:$1"),0)-1,100000,1),0)),"")</f>
        <v>0</v>
      </c>
      <c r="U63" s="46">
        <f ca="1">IFERROR(INDEX(OFFSET(INDIRECT("v_buffer_hist_hoy!$A$1"),1,MATCH("buh_nivel_servicio",INDIRECT("v_buffer_hist_hoy!$1:$1"),0)-1,100000,1),MATCH(CLEAN(TABLATRANSFERENCIA[[#This Row],[CODIGO]]),OFFSET(INDIRECT("v_buffer_hist_hoy!$A$1"),1,MATCH("buh_codigo",INDIRECT("v_buffer_hist_hoy!$1:$1"),0)-1,100000,1),0)),"")</f>
        <v>1</v>
      </c>
      <c r="V63" s="49" t="str">
        <f ca="1">IFERROR(INDEX(OFFSET(INDIRECT("v_buffer_hist_hoy!$A$1"),1,MATCH("pro_nombre",INDIRECT("v_buffer_hist_hoy!$1:$1"),0)-1,100000,1),MATCH(CLEAN(TABLATRANSFERENCIA[[#This Row],[CODIGO]]),OFFSET(INDIRECT("v_buffer_hist_hoy!$A$1"),1,MATCH("buh_codigo",INDIRECT("v_buffer_hist_hoy!$1:$1"),0)-1,100000,1),0)),"")</f>
        <v>Echo</v>
      </c>
      <c r="W63" s="49" t="str">
        <f ca="1">IFERROR(INDEX(OFFSET(INDIRECT("v_buffer_hist_hoy!$A$1"),1,MATCH("pre_nombre",INDIRECT("v_buffer_hist_hoy!$1:$1"),0)-1,100000,1),MATCH(CLEAN(TABLATRANSFERENCIA[[#This Row],[CODIGO]]),OFFSET(INDIRECT("v_buffer_hist_hoy!$A$1"),1,MATCH("buh_codigo",INDIRECT("v_buffer_hist_hoy!$1:$1"),0)-1,100000,1),0)),"")</f>
        <v>USA</v>
      </c>
      <c r="X63" s="51">
        <f ca="1">IFERROR(INDEX(OFFSET(INDIRECT("v_buffer_hist_hoy!$A$1"),1,MATCH("buh_tiempo_suministro",INDIRECT("v_buffer_hist_hoy!$1:$1"),0)-1,100000,1),MATCH(CLEAN(TABLATRANSFERENCIA[[#This Row],[CODIGO]]),OFFSET(INDIRECT("v_buffer_hist_hoy!$A$1"),1,MATCH("buh_codigo",INDIRECT("v_buffer_hist_hoy!$1:$1"),0)-1,100000,1),0)),"")</f>
        <v>8</v>
      </c>
      <c r="Y63" s="51">
        <f ca="1">IFERROR(INDEX(OFFSET(INDIRECT("v_buffer_hist_hoy!$A$1"),1,MATCH("buh_frecuencia_reposicion",INDIRECT("v_buffer_hist_hoy!$1:$1"),0)-1,100000,1),MATCH(CLEAN(TABLATRANSFERENCIA[[#This Row],[CODIGO]]),OFFSET(INDIRECT("v_buffer_hist_hoy!$A$1"),1,MATCH("buh_codigo",INDIRECT("v_buffer_hist_hoy!$1:$1"),0)-1,100000,1),0)),"")</f>
        <v>3</v>
      </c>
      <c r="Z63" s="6">
        <f ca="1">IFERROR(INDEX(OFFSET(INDIRECT("v_buffer_hist_hoy!$A$1"),1,MATCH("buh_buffer_actual",INDIRECT("v_buffer_hist_hoy!$1:$1"),0)-1,100000,1),MATCH(CLEAN(TABLATRANSFERENCIA[[#This Row],[CODIGO]]),OFFSET(INDIRECT("v_buffer_hist_hoy!$A$1"),1,MATCH("buh_codigo",INDIRECT("v_buffer_hist_hoy!$1:$1"),0)-1,100000,1),0)),"")</f>
        <v>22</v>
      </c>
      <c r="AA63" s="6">
        <f ca="1">IFERROR(INDEX(OFFSET(INDIRECT("v_buffer_hist_hoy!$A$1"),1,MATCH("buh_inventario_proveedor",INDIRECT("v_buffer_hist_hoy!$1:$1"),0)-1,100000,1),MATCH(CLEAN(TABLATRANSFERENCIA[[#This Row],[CODIGO]]),OFFSET(INDIRECT("v_buffer_hist_hoy!$A$1"),1,MATCH("buh_codigo",INDIRECT("v_buffer_hist_hoy!$1:$1"),0)-1,100000,1),0)),"")</f>
        <v>1000000000</v>
      </c>
      <c r="AB63" s="6">
        <f ca="1">IFERROR(INDEX(OFFSET(INDIRECT("v_buffer_hist_hoy!$A$1"),1,MATCH("buh_inventario_fisico",INDIRECT("v_buffer_hist_hoy!$1:$1"),0)-1,100000,1),MATCH(CLEAN(TABLATRANSFERENCIA[[#This Row],[CODIGO]]),OFFSET(INDIRECT("v_buffer_hist_hoy!$A$1"),1,MATCH("buh_codigo",INDIRECT("v_buffer_hist_hoy!$1:$1"),0)-1,100000,1),0)),"")</f>
        <v>0</v>
      </c>
      <c r="AC63" s="4">
        <f ca="1">IFERROR(INDEX(OFFSET(INDIRECT("v_buffer_hist_hoy!$A$1"),1,MATCH("buh_estado_inventario_fisico",INDIRECT("v_buffer_hist_hoy!$1:$1"),0)-1,100000,1),MATCH(CLEAN(TABLATRANSFERENCIA[[#This Row],[CODIGO]]),OFFSET(INDIRECT("v_buffer_hist_hoy!$A$1"),1,MATCH("buh_codigo",INDIRECT("v_buffer_hist_hoy!$1:$1"),0)-1,100000,1),0)),"")</f>
        <v>1</v>
      </c>
      <c r="AD63" s="6" t="str">
        <f ca="1">IFERROR(INDEX(OFFSET(INDIRECT("v_buffer_hist_hoy!$A$1"),1,MATCH("buh_color_inventario_fisico",INDIRECT("v_buffer_hist_hoy!$1:$1"),0)-1,100000,1),MATCH(CLEAN(TABLATRANSFERENCIA[[#This Row],[CODIGO]]),OFFSET(INDIRECT("v_buffer_hist_hoy!$A$1"),1,MATCH("buh_codigo",INDIRECT("v_buffer_hist_hoy!$1:$1"),0)-1,100000,1),0)),"")</f>
        <v>N</v>
      </c>
      <c r="AE63" s="6">
        <f ca="1">IFERROR(INDEX(OFFSET(INDIRECT("v_buffer_hist_hoy!$A$1"),1,MATCH("buh_transito",INDIRECT("v_buffer_hist_hoy!$1:$1"),0)-1,100000,1),MATCH(CLEAN(TABLATRANSFERENCIA[[#This Row],[CODIGO]]),OFFSET(INDIRECT("v_buffer_hist_hoy!$A$1"),1,MATCH("buh_codigo",INDIRECT("v_buffer_hist_hoy!$1:$1"),0)-1,100000,1),0)),"")</f>
        <v>0</v>
      </c>
      <c r="AF63" s="6">
        <f ca="1">IFERROR(INDEX(OFFSET(INDIRECT("v_buffer_hist_hoy!$A$1"),1,MATCH("buh_negociacion",INDIRECT("v_buffer_hist_hoy!$1:$1"),0)-1,100000,1),MATCH(CLEAN(TABLATRANSFERENCIA[[#This Row],[CODIGO]]),OFFSET(INDIRECT("v_buffer_hist_hoy!$A$1"),1,MATCH("buh_codigo",INDIRECT("v_buffer_hist_hoy!$1:$1"),0)-1,100000,1),0)),"")</f>
        <v>0</v>
      </c>
      <c r="AG63" s="6">
        <f ca="1">IFERROR(INDEX(OFFSET(INDIRECT("v_buffer_hist_hoy!$A$1"),1,MATCH("buh_produccion",INDIRECT("v_buffer_hist_hoy!$1:$1"),0)-1,100000,1),MATCH(CLEAN(TABLATRANSFERENCIA[[#This Row],[CODIGO]]),OFFSET(INDIRECT("v_buffer_hist_hoy!$A$1"),1,MATCH("buh_codigo",INDIRECT("v_buffer_hist_hoy!$1:$1"),0)-1,100000,1),0)),"")</f>
        <v>0</v>
      </c>
      <c r="AH63" s="6">
        <f ca="1">IFERROR(INDEX(OFFSET(INDIRECT("v_buffer_hist_hoy!$A$1"),1,MATCH("buh_embarcado",INDIRECT("v_buffer_hist_hoy!$1:$1"),0)-1,100000,1),MATCH(CLEAN(TABLATRANSFERENCIA[[#This Row],[CODIGO]]),OFFSET(INDIRECT("v_buffer_hist_hoy!$A$1"),1,MATCH("buh_codigo",INDIRECT("v_buffer_hist_hoy!$1:$1"),0)-1,100000,1),0)),"")</f>
        <v>0</v>
      </c>
      <c r="AI63" s="6">
        <f ca="1">IFERROR(INDEX(OFFSET(INDIRECT("v_buffer_hist_hoy!$A$1"),1,MATCH("buh_comprometido",INDIRECT("v_buffer_hist_hoy!$1:$1"),0)-1,100000,1),MATCH(CLEAN(TABLATRANSFERENCIA[[#This Row],[CODIGO]]),OFFSET(INDIRECT("v_buffer_hist_hoy!$A$1"),1,MATCH("buh_codigo",INDIRECT("v_buffer_hist_hoy!$1:$1"),0)-1,100000,1),0)),"")</f>
        <v>0</v>
      </c>
      <c r="AJ63" s="6">
        <f ca="1">IFERROR(INDEX(OFFSET(INDIRECT("v_buffer_hist_hoy!$A$1"),1,MATCH("buh_backorder",INDIRECT("v_buffer_hist_hoy!$1:$1"),0)-1,100000,1),MATCH(CLEAN(TABLATRANSFERENCIA[[#This Row],[CODIGO]]),OFFSET(INDIRECT("v_buffer_hist_hoy!$A$1"),1,MATCH("buh_codigo",INDIRECT("v_buffer_hist_hoy!$1:$1"),0)-1,100000,1),0)),"")</f>
        <v>15</v>
      </c>
      <c r="AK63" s="6">
        <f ca="1">IFERROR(INDEX(OFFSET(INDIRECT("v_buffer_hist_hoy!$A$1"),1,MATCH("buh_inventario_proyectado",INDIRECT("v_buffer_hist_hoy!$1:$1"),0)-1,100000,1),MATCH(CLEAN(TABLATRANSFERENCIA[[#This Row],[CODIGO]]),OFFSET(INDIRECT("v_buffer_hist_hoy!$A$1"),1,MATCH("buh_codigo",INDIRECT("v_buffer_hist_hoy!$1:$1"),0)-1,100000,1),0)),"")</f>
        <v>15</v>
      </c>
      <c r="AL63" s="4">
        <f ca="1">IFERROR(INDEX(OFFSET(INDIRECT("v_buffer_hist_hoy!$A$1"),1,MATCH("buh_estado_inventario_proyectado",INDIRECT("v_buffer_hist_hoy!$1:$1"),0)-1,100000,1),MATCH(CLEAN(TABLATRANSFERENCIA[[#This Row],[CODIGO]]),OFFSET(INDIRECT("v_buffer_hist_hoy!$A$1"),1,MATCH("buh_codigo",INDIRECT("v_buffer_hist_hoy!$1:$1"),0)-1,100000,1),0)),"")</f>
        <v>0.32</v>
      </c>
      <c r="AM63" s="6" t="str">
        <f ca="1">IFERROR(INDEX(OFFSET(INDIRECT("v_buffer_hist_hoy!$A$1"),1,MATCH("buh_color_inventario_proyectado",INDIRECT("v_buffer_hist_hoy!$1:$1"),0)-1,100000,1),MATCH(CLEAN(TABLATRANSFERENCIA[[#This Row],[CODIGO]]),OFFSET(INDIRECT("v_buffer_hist_hoy!$A$1"),1,MATCH("buh_codigo",INDIRECT("v_buffer_hist_hoy!$1:$1"),0)-1,100000,1),0)),"")</f>
        <v>A</v>
      </c>
      <c r="AN63" s="6">
        <f ca="1">IFERROR(INDEX(OFFSET(INDIRECT("v_buffer_hist_hoy!$A$1"),1,MATCH("buh_pedido_minimo",INDIRECT("v_buffer_hist_hoy!$1:$1"),0)-1,100000,1),MATCH(CLEAN(TABLATRANSFERENCIA[[#This Row],[CODIGO]]),OFFSET(INDIRECT("v_buffer_hist_hoy!$A$1"),1,MATCH("buh_codigo",INDIRECT("v_buffer_hist_hoy!$1:$1"),0)-1,100000,1),0)),"")</f>
        <v>0</v>
      </c>
      <c r="AO63" s="6">
        <f ca="1">IFERROR(INDEX(OFFSET(INDIRECT("v_buffer_hist_hoy!$A$1"),1,MATCH("buh_pedido_minimo_grupo",INDIRECT("v_buffer_hist_hoy!$1:$1"),0)-1,100000,1),MATCH(CLEAN(TABLATRANSFERENCIA[[#This Row],[CODIGO]]),OFFSET(INDIRECT("v_buffer_hist_hoy!$A$1"),1,MATCH("buh_codigo",INDIRECT("v_buffer_hist_hoy!$1:$1"),0)-1,100000,1),0)),"")</f>
        <v>0</v>
      </c>
      <c r="AP63" s="6">
        <f ca="1">IFERROR(INDEX(OFFSET(INDIRECT("v_buffer_hist_hoy!$A$1"),1,MATCH("buh_unidad_empaque",INDIRECT("v_buffer_hist_hoy!$1:$1"),0)-1,100000,1),MATCH(CLEAN(TABLATRANSFERENCIA[[#This Row],[CODIGO]]),OFFSET(INDIRECT("v_buffer_hist_hoy!$A$1"),1,MATCH("buh_codigo",INDIRECT("v_buffer_hist_hoy!$1:$1"),0)-1,100000,1),0)),"")</f>
        <v>5</v>
      </c>
      <c r="AQ63" s="6">
        <f ca="1">IFERROR(INDEX(OFFSET(INDIRECT("v_buffer_hist_hoy!$A$1"),1,MATCH("buh_pedido_promedio",INDIRECT("v_buffer_hist_hoy!$1:$1"),0)-1,100000,1),MATCH(CLEAN(TABLATRANSFERENCIA[[#This Row],[CODIGO]]),OFFSET(INDIRECT("v_buffer_hist_hoy!$A$1"),1,MATCH("buh_codigo",INDIRECT("v_buffer_hist_hoy!$1:$1"),0)-1,100000,1),0)),"")</f>
        <v>6</v>
      </c>
      <c r="AR63" s="6">
        <f ca="1">IFERROR(INDEX(OFFSET(INDIRECT("v_buffer_hist_hoy!$A$1"),1,MATCH("buh_cobertura_buffer",INDIRECT("v_buffer_hist_hoy!$1:$1"),0)-1,100000,1),MATCH(CLEAN(TABLATRANSFERENCIA[[#This Row],[CODIGO]]),OFFSET(INDIRECT("v_buffer_hist_hoy!$A$1"),1,MATCH("buh_codigo",INDIRECT("v_buffer_hist_hoy!$1:$1"),0)-1,100000,1),0)),"")</f>
        <v>0</v>
      </c>
      <c r="AS63" s="6">
        <f ca="1">IFERROR(INDEX(OFFSET(INDIRECT("v_buffer_hist_hoy!$A$1"),1,MATCH("buh_cobertura_inventario_proyectado",INDIRECT("v_buffer_hist_hoy!$1:$1"),0)-1,100000,1),MATCH(CLEAN(TABLATRANSFERENCIA[[#This Row],[CODIGO]]),OFFSET(INDIRECT("v_buffer_hist_hoy!$A$1"),1,MATCH("buh_codigo",INDIRECT("v_buffer_hist_hoy!$1:$1"),0)-1,100000,1),0)),"")</f>
        <v>0</v>
      </c>
      <c r="AT63" s="6">
        <f ca="1">IFERROR(INDEX(OFFSET(INDIRECT("v_buffer_hist_hoy!$A$1"),1,MATCH("buh_cobertura_pedido_minimo",INDIRECT("v_buffer_hist_hoy!$1:$1"),0)-1,100000,1),MATCH(CLEAN(TABLATRANSFERENCIA[[#This Row],[CODIGO]]),OFFSET(INDIRECT("v_buffer_hist_hoy!$A$1"),1,MATCH("buh_codigo",INDIRECT("v_buffer_hist_hoy!$1:$1"),0)-1,100000,1),0)),"")</f>
        <v>0</v>
      </c>
      <c r="AU63" s="6">
        <f ca="1">IFERROR(INDEX(OFFSET(INDIRECT("v_buffer_hist_hoy!$A$1"),1,MATCH("buh_dias_desabastecimiento",INDIRECT("v_buffer_hist_hoy!$1:$1"),0)-1,100000,1),MATCH(CLEAN(TABLATRANSFERENCIA[[#This Row],[CODIGO]]),OFFSET(INDIRECT("v_buffer_hist_hoy!$A$1"),1,MATCH("buh_codigo",INDIRECT("v_buffer_hist_hoy!$1:$1"),0)-1,100000,1),0)),"")</f>
        <v>62</v>
      </c>
      <c r="AV63" s="6">
        <f t="array" ref="AV63">IFERROR(INDEX(Datos_Consumo[CANTIDAD],MATCH(TABLATRANSFERENCIA[[#This Row],[CODIGO]]&amp;TABLATRANSFERENCIA[[#Headers],[Columna1]],Datos_Consumo[CODIGO]&amp;Datos_Consumo[FECHA_FORMATO],0)),0)</f>
        <v>0</v>
      </c>
      <c r="AW63" s="6">
        <f t="array" ref="AW63">IFERROR(INDEX(Datos_Consumo[CANTIDAD],MATCH(TABLATRANSFERENCIA[[#This Row],[CODIGO]]&amp;TABLATRANSFERENCIA[[#Headers],[Columna2]],Datos_Consumo[CODIGO]&amp;Datos_Consumo[FECHA_FORMATO],0)),0)</f>
        <v>0</v>
      </c>
      <c r="AX63" s="6">
        <f t="array" ref="AX63">IFERROR(INDEX(Datos_Consumo[CANTIDAD],MATCH(TABLATRANSFERENCIA[[#This Row],[CODIGO]]&amp;TABLATRANSFERENCIA[[#Headers],[Columna3]],Datos_Consumo[CODIGO]&amp;Datos_Consumo[FECHA_FORMATO],0)),0)</f>
        <v>0</v>
      </c>
      <c r="AY63" s="6">
        <f t="array" ref="AY63">IFERROR(INDEX(Datos_Consumo[CANTIDAD],MATCH(TABLATRANSFERENCIA[[#This Row],[CODIGO]]&amp;TABLATRANSFERENCIA[[#Headers],[Columna4]],Datos_Consumo[CODIGO]&amp;Datos_Consumo[FECHA_FORMATO],0)),0)</f>
        <v>0</v>
      </c>
      <c r="AZ63" s="6">
        <f t="array" ref="AZ63">IFERROR(INDEX(Datos_Consumo[CANTIDAD],MATCH(TABLATRANSFERENCIA[[#This Row],[CODIGO]]&amp;TABLATRANSFERENCIA[[#Headers],[Columna5]],Datos_Consumo[CODIGO]&amp;Datos_Consumo[FECHA_FORMATO],0)),0)</f>
        <v>0</v>
      </c>
      <c r="BA63" s="6">
        <f t="array" ref="BA63">IFERROR(INDEX(Datos_Consumo[CANTIDAD],MATCH(TABLATRANSFERENCIA[[#This Row],[CODIGO]]&amp;TABLATRANSFERENCIA[[#Headers],[Columna6]],Datos_Consumo[CODIGO]&amp;Datos_Consumo[FECHA_FORMATO],0)),0)</f>
        <v>0</v>
      </c>
      <c r="BB63" s="56">
        <f ca="1">IFERROR(INDEX(OFFSET(INDIRECT("v_buffer_hist_hoy!$A$1"),1,MATCH("buh_ultima_transferencia_ini",INDIRECT("v_buffer_hist_hoy!$1:$1"),0)-1,100000,1),MATCH(CLEAN(TABLATRANSFERENCIA[[#This Row],[CODIGO]]),OFFSET(INDIRECT("v_buffer_hist_hoy!$A$1"),1,MATCH("buh_codigo",INDIRECT("v_buffer_hist_hoy!$1:$1"),0)-1,100000,1),0)),"")</f>
        <v>0</v>
      </c>
      <c r="BC63" s="56">
        <f ca="1">IFERROR(INDEX(OFFSET(INDIRECT("v_buffer_hist_hoy!$A$1"),1,MATCH("buh_ultima_transferencia_fin",INDIRECT("v_buffer_hist_hoy!$1:$1"),0)-1,100000,1),MATCH(CLEAN(TABLATRANSFERENCIA[[#This Row],[CODIGO]]),OFFSET(INDIRECT("v_buffer_hist_hoy!$A$1"),1,MATCH("buh_codigo",INDIRECT("v_buffer_hist_hoy!$1:$1"),0)-1,100000,1),0)),"")</f>
        <v>0</v>
      </c>
      <c r="BD63" s="50" t="s">
        <v>7745</v>
      </c>
      <c r="BE63" s="55"/>
      <c r="BF63" s="51"/>
      <c r="BG63"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3" s="51"/>
      <c r="BM63" s="46">
        <f ca="1">IFERROR(TABLATRANSFERENCIA[[#This Row],[REQUERIM]]/TABLATRANSFERENCIA[[#This Row],[PEDIDO PROMEDIO]],0)</f>
        <v>2.5</v>
      </c>
      <c r="BN63" s="51"/>
      <c r="BO63" s="59"/>
      <c r="BP63" s="3" t="str">
        <f>IF(TABLATRANSFERENCIA[[#This Row],[RECIBIDO]]&lt;&gt;"",0,IF(TABLATRANSFERENCIA[[#This Row],[DESPACHO]]&lt;&gt;"",TABLATRANSFERENCIA[[#This Row],[DESPACHO]],TABLATRANSFERENCIA[[#This Row],[REQUERIM]]))</f>
        <v>15</v>
      </c>
      <c r="BQ63" s="50"/>
      <c r="BR63" s="50"/>
      <c r="BS63" s="50" t="str">
        <f t="shared" si="0"/>
        <v>N</v>
      </c>
      <c r="BT63" s="51">
        <f t="array" aca="1" ref="BT63" ca="1">IF(SUM(--(TABLATRANSFERENCIA[[#This Row],[CODIGO GENERICO]]=TABLATRANSFERENCIA[CODIGO GENERICO])*TABLATRANSFERENCIA[REQUERIM])&lt;TABLATRANSFERENCIA[[#This Row],[PEDIDO MIN GRUPO]],1,0)</f>
        <v>0</v>
      </c>
      <c r="BU6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3" s="51">
        <f ca="1">IFERROR(INDEX(OFFSET(INDIRECT("v_buffer_hist_hoy!$A$1"),1,MATCH("buh_zona_amarilla",INDIRECT("v_buffer_hist_hoy!$1:$1"),0)-1,100000,1),MATCH(CLEAN(TABLATRANSFERENCIA[[#This Row],[CODIGO]]),OFFSET(INDIRECT("v_buffer_hist_hoy!$A$1"),1,MATCH("buh_codigo",INDIRECT("v_buffer_hist_hoy!$1:$1"),0)-1,100000,1),0)),"")</f>
        <v>15</v>
      </c>
      <c r="BW63" s="51">
        <f ca="1">IFERROR(INDEX(OFFSET(INDIRECT("v_buffer_hist_hoy!$A$1"),1,MATCH("buh_zona_roja",INDIRECT("v_buffer_hist_hoy!$1:$1"),0)-1,100000,1),MATCH(CLEAN(TABLATRANSFERENCIA[[#This Row],[CODIGO]]),OFFSET(INDIRECT("v_buffer_hist_hoy!$A$1"),1,MATCH("buh_codigo",INDIRECT("v_buffer_hist_hoy!$1:$1"),0)-1,100000,1),0)),"")</f>
        <v>7</v>
      </c>
    </row>
    <row r="64" spans="1:75" hidden="1" x14ac:dyDescent="0.25">
      <c r="A64" s="54" t="s">
        <v>1533</v>
      </c>
      <c r="B64" s="3" t="str">
        <f ca="1">IFERROR(INDEX(OFFSET(INDIRECT("v_buffer_hist_hoy!$A$1"),1,MATCH("pro_descripcion",INDIRECT("v_buffer_hist_hoy!$1:$1"),0)-1,100000,1),MATCH(CLEAN(TABLATRANSFERENCIA[[#This Row],[CODIGO]]),OFFSET(INDIRECT("v_buffer_hist_hoy!$A$1"),1,MATCH("buh_codigo",INDIRECT("v_buffer_hist_hoy!$1:$1"),0)-1,100000,1),0)),"")</f>
        <v>RETEN CAJA DE ENGRANAJE C350-B450-B530-B45 (72447-13121)</v>
      </c>
      <c r="C64" s="3" t="str">
        <f ca="1">IFERROR(INDEX(OFFSET(INDIRECT("v_buffer_hist_hoy!$A$1"),1,MATCH("buh_codigo_generico",INDIRECT("v_buffer_hist_hoy!$1:$1"),0)-1,100000,1),MATCH(CLEAN(TABLATRANSFERENCIA[[#This Row],[CODIGO]]),OFFSET(INDIRECT("v_buffer_hist_hoy!$A$1"),1,MATCH("buh_codigo",INDIRECT("v_buffer_hist_hoy!$1:$1"),0)-1,100000,1),0)),"")</f>
        <v>0</v>
      </c>
      <c r="D64" s="3" t="str">
        <f ca="1">IFERROR(INDEX(OFFSET(INDIRECT("v_buffer_hist_hoy!$A$1"),1,MATCH("buh_codigo_vinculado",INDIRECT("v_buffer_hist_hoy!$1:$1"),0)-1,100000,1),MATCH(CLEAN(TABLATRANSFERENCIA[[#This Row],[CODIGO]]),OFFSET(INDIRECT("v_buffer_hist_hoy!$A$1"),1,MATCH("buh_codigo",INDIRECT("v_buffer_hist_hoy!$1:$1"),0)-1,100000,1),0)),"")</f>
        <v>EC-V513000000</v>
      </c>
      <c r="E64" s="3" t="str">
        <f ca="1">IFERROR(INDEX(OFFSET(INDIRECT("v_buffer_hist_hoy!$A$1"),1,MATCH("pro_linea",INDIRECT("v_buffer_hist_hoy!$1:$1"),0)-1,100000,1),MATCH(CLEAN(TABLATRANSFERENCIA[[#This Row],[CODIGO]]),OFFSET(INDIRECT("v_buffer_hist_hoy!$A$1"),1,MATCH("buh_codigo",INDIRECT("v_buffer_hist_hoy!$1:$1"),0)-1,100000,1),0)),"")</f>
        <v>AGROFORESTAL</v>
      </c>
      <c r="F64" s="3">
        <f ca="1">IFERROR(INDEX(OFFSET(INDIRECT("v_buffer_hist_hoy!$A$1"),1,MATCH("pro_sublinea",INDIRECT("v_buffer_hist_hoy!$1:$1"),0)-1,100000,1),MATCH(CLEAN(TABLATRANSFERENCIA[[#This Row],[CODIGO]]),OFFSET(INDIRECT("v_buffer_hist_hoy!$A$1"),1,MATCH("buh_codigo",INDIRECT("v_buffer_hist_hoy!$1:$1"),0)-1,100000,1),0)),"")</f>
        <v>0</v>
      </c>
      <c r="G64" s="3" t="str">
        <f ca="1">IFERROR(INDEX(OFFSET(INDIRECT("v_buffer_hist_hoy!$A$1"),1,MATCH("pro_grupo",INDIRECT("v_buffer_hist_hoy!$1:$1"),0)-1,100000,1),MATCH(CLEAN(TABLATRANSFERENCIA[[#This Row],[CODIGO]]),OFFSET(INDIRECT("v_buffer_hist_hoy!$A$1"),1,MATCH("buh_codigo",INDIRECT("v_buffer_hist_hoy!$1:$1"),0)-1,100000,1),0)),"")</f>
        <v>REPUESTOS DESMALEZADORAS</v>
      </c>
      <c r="H64" s="3">
        <f ca="1">IFERROR(INDEX(OFFSET(INDIRECT("v_buffer_hist_hoy!$A$1"),1,MATCH("pro_familia",INDIRECT("v_buffer_hist_hoy!$1:$1"),0)-1,100000,1),MATCH(CLEAN(TABLATRANSFERENCIA[[#This Row],[CODIGO]]),OFFSET(INDIRECT("v_buffer_hist_hoy!$A$1"),1,MATCH("buh_codigo",INDIRECT("v_buffer_hist_hoy!$1:$1"),0)-1,100000,1),0)),"")</f>
        <v>0</v>
      </c>
      <c r="I64" s="3">
        <f ca="1">IFERROR(INDEX(OFFSET(INDIRECT("v_buffer_hist_hoy!$A$1"),1,MATCH("pro_subfamilia",INDIRECT("v_buffer_hist_hoy!$1:$1"),0)-1,100000,1),MATCH(CLEAN(TABLATRANSFERENCIA[[#This Row],[CODIGO]]),OFFSET(INDIRECT("v_buffer_hist_hoy!$A$1"),1,MATCH("buh_codigo",INDIRECT("v_buffer_hist_hoy!$1:$1"),0)-1,100000,1),0)),"")</f>
        <v>0</v>
      </c>
      <c r="J6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4" s="3">
        <f ca="1">IFERROR(INDEX(OFFSET(INDIRECT("v_buffer_hist_hoy!$A$1"),1,MATCH("pro_tipo",INDIRECT("v_buffer_hist_hoy!$1:$1"),0)-1,100000,1),MATCH(CLEAN(TABLATRANSFERENCIA[[#This Row],[CODIGO]]),OFFSET(INDIRECT("v_buffer_hist_hoy!$A$1"),1,MATCH("buh_codigo",INDIRECT("v_buffer_hist_hoy!$1:$1"),0)-1,100000,1),0)),"")</f>
        <v>0</v>
      </c>
      <c r="L64" s="3" t="str">
        <f ca="1">IFERROR(INDEX(OFFSET(INDIRECT("v_buffer_hist_hoy!$A$1"),1,MATCH("pro_marca",INDIRECT("v_buffer_hist_hoy!$1:$1"),0)-1,100000,1),MATCH(CLEAN(TABLATRANSFERENCIA[[#This Row],[CODIGO]]),OFFSET(INDIRECT("v_buffer_hist_hoy!$A$1"),1,MATCH("buh_codigo",INDIRECT("v_buffer_hist_hoy!$1:$1"),0)-1,100000,1),0)),"")</f>
        <v>SHINDAIWA</v>
      </c>
      <c r="M64" s="3">
        <f ca="1">IFERROR(INDEX(OFFSET(INDIRECT("v_buffer_hist_hoy!$A$1"),1,MATCH("pro_modelo",INDIRECT("v_buffer_hist_hoy!$1:$1"),0)-1,100000,1),MATCH(CLEAN(TABLATRANSFERENCIA[[#This Row],[CODIGO]]),OFFSET(INDIRECT("v_buffer_hist_hoy!$A$1"),1,MATCH("buh_codigo",INDIRECT("v_buffer_hist_hoy!$1:$1"),0)-1,100000,1),0)),"")</f>
        <v>0</v>
      </c>
      <c r="N64" s="3">
        <f ca="1">IFERROR(INDEX(OFFSET(INDIRECT("v_buffer_hist_hoy!$A$1"),1,MATCH("pro_cat_management",INDIRECT("v_buffer_hist_hoy!$1:$1"),0)-1,100000,1),MATCH(CLEAN(TABLATRANSFERENCIA[[#This Row],[CODIGO]]),OFFSET(INDIRECT("v_buffer_hist_hoy!$A$1"),1,MATCH("buh_codigo",INDIRECT("v_buffer_hist_hoy!$1:$1"),0)-1,100000,1),0)),"")</f>
        <v>0</v>
      </c>
      <c r="O64" s="5" t="str">
        <f ca="1">IFERROR(INDEX(OFFSET(INDIRECT("v_buffer_hist_hoy!$A$1"),1,MATCH("buh_estatus",INDIRECT("v_buffer_hist_hoy!$1:$1"),0)-1,100000,1),MATCH(CLEAN(TABLATRANSFERENCIA[[#This Row],[CODIGO]]),OFFSET(INDIRECT("v_buffer_hist_hoy!$A$1"),1,MATCH("buh_codigo",INDIRECT("v_buffer_hist_hoy!$1:$1"),0)-1,100000,1),0)),"")</f>
        <v>0</v>
      </c>
      <c r="P64" s="5">
        <f ca="1">IFERROR(INDEX(OFFSET(INDIRECT("v_buffer_hist_hoy!$A$1"),1,MATCH("buh_ctv",INDIRECT("v_buffer_hist_hoy!$1:$1"),0)-1,100000,1),MATCH(CLEAN(TABLATRANSFERENCIA[[#This Row],[CODIGO]]),OFFSET(INDIRECT("v_buffer_hist_hoy!$A$1"),1,MATCH("buh_codigo",INDIRECT("v_buffer_hist_hoy!$1:$1"),0)-1,100000,1),0)),"")</f>
        <v>1.36</v>
      </c>
      <c r="Q64" s="5">
        <f ca="1">IFERROR(INDEX(OFFSET(INDIRECT("v_buffer_hist_hoy!$A$1"),1,MATCH("buh_pv",INDIRECT("v_buffer_hist_hoy!$1:$1"),0)-1,100000,1),MATCH(CLEAN(TABLATRANSFERENCIA[[#This Row],[CODIGO]]),OFFSET(INDIRECT("v_buffer_hist_hoy!$A$1"),1,MATCH("buh_codigo",INDIRECT("v_buffer_hist_hoy!$1:$1"),0)-1,100000,1),0)),"")</f>
        <v>4.3899999999999997</v>
      </c>
      <c r="R64" s="46">
        <f ca="1">IFERROR(INDEX(OFFSET(INDIRECT("v_buffer_hist_hoy!$A$1"),1,MATCH("buh_roi_pasado",INDIRECT("v_buffer_hist_hoy!$1:$1"),0)-1,100000,1),MATCH(CLEAN(TABLATRANSFERENCIA[[#This Row],[CODIGO]]),OFFSET(INDIRECT("v_buffer_hist_hoy!$A$1"),1,MATCH("buh_codigo",INDIRECT("v_buffer_hist_hoy!$1:$1"),0)-1,100000,1),0)),"")</f>
        <v>0</v>
      </c>
      <c r="S64" s="46">
        <f ca="1">IFERROR(INDEX(OFFSET(INDIRECT("v_buffer_hist_hoy!$A$1"),1,MATCH("buh_roi_proyectado",INDIRECT("v_buffer_hist_hoy!$1:$1"),0)-1,100000,1),MATCH(CLEAN(TABLATRANSFERENCIA[[#This Row],[CODIGO]]),OFFSET(INDIRECT("v_buffer_hist_hoy!$A$1"),1,MATCH("buh_codigo",INDIRECT("v_buffer_hist_hoy!$1:$1"),0)-1,100000,1),0)),"")</f>
        <v>9.7200000000000006</v>
      </c>
      <c r="T64" s="46">
        <f ca="1">IFERROR(INDEX(OFFSET(INDIRECT("v_buffer_hist_hoy!$A$1"),1,MATCH("buh_velocity",INDIRECT("v_buffer_hist_hoy!$1:$1"),0)-1,100000,1),MATCH(CLEAN(TABLATRANSFERENCIA[[#This Row],[CODIGO]]),OFFSET(INDIRECT("v_buffer_hist_hoy!$A$1"),1,MATCH("buh_codigo",INDIRECT("v_buffer_hist_hoy!$1:$1"),0)-1,100000,1),0)),"")</f>
        <v>0</v>
      </c>
      <c r="U64" s="46">
        <f ca="1">IFERROR(INDEX(OFFSET(INDIRECT("v_buffer_hist_hoy!$A$1"),1,MATCH("buh_nivel_servicio",INDIRECT("v_buffer_hist_hoy!$1:$1"),0)-1,100000,1),MATCH(CLEAN(TABLATRANSFERENCIA[[#This Row],[CODIGO]]),OFFSET(INDIRECT("v_buffer_hist_hoy!$A$1"),1,MATCH("buh_codigo",INDIRECT("v_buffer_hist_hoy!$1:$1"),0)-1,100000,1),0)),"")</f>
        <v>1</v>
      </c>
      <c r="V64" s="49" t="str">
        <f ca="1">IFERROR(INDEX(OFFSET(INDIRECT("v_buffer_hist_hoy!$A$1"),1,MATCH("pro_nombre",INDIRECT("v_buffer_hist_hoy!$1:$1"),0)-1,100000,1),MATCH(CLEAN(TABLATRANSFERENCIA[[#This Row],[CODIGO]]),OFFSET(INDIRECT("v_buffer_hist_hoy!$A$1"),1,MATCH("buh_codigo",INDIRECT("v_buffer_hist_hoy!$1:$1"),0)-1,100000,1),0)),"")</f>
        <v>Echo</v>
      </c>
      <c r="W64" s="49" t="str">
        <f ca="1">IFERROR(INDEX(OFFSET(INDIRECT("v_buffer_hist_hoy!$A$1"),1,MATCH("pre_nombre",INDIRECT("v_buffer_hist_hoy!$1:$1"),0)-1,100000,1),MATCH(CLEAN(TABLATRANSFERENCIA[[#This Row],[CODIGO]]),OFFSET(INDIRECT("v_buffer_hist_hoy!$A$1"),1,MATCH("buh_codigo",INDIRECT("v_buffer_hist_hoy!$1:$1"),0)-1,100000,1),0)),"")</f>
        <v>USA</v>
      </c>
      <c r="X64" s="51">
        <f ca="1">IFERROR(INDEX(OFFSET(INDIRECT("v_buffer_hist_hoy!$A$1"),1,MATCH("buh_tiempo_suministro",INDIRECT("v_buffer_hist_hoy!$1:$1"),0)-1,100000,1),MATCH(CLEAN(TABLATRANSFERENCIA[[#This Row],[CODIGO]]),OFFSET(INDIRECT("v_buffer_hist_hoy!$A$1"),1,MATCH("buh_codigo",INDIRECT("v_buffer_hist_hoy!$1:$1"),0)-1,100000,1),0)),"")</f>
        <v>8</v>
      </c>
      <c r="Y64" s="51">
        <f ca="1">IFERROR(INDEX(OFFSET(INDIRECT("v_buffer_hist_hoy!$A$1"),1,MATCH("buh_frecuencia_reposicion",INDIRECT("v_buffer_hist_hoy!$1:$1"),0)-1,100000,1),MATCH(CLEAN(TABLATRANSFERENCIA[[#This Row],[CODIGO]]),OFFSET(INDIRECT("v_buffer_hist_hoy!$A$1"),1,MATCH("buh_codigo",INDIRECT("v_buffer_hist_hoy!$1:$1"),0)-1,100000,1),0)),"")</f>
        <v>3</v>
      </c>
      <c r="Z64" s="6">
        <f ca="1">IFERROR(INDEX(OFFSET(INDIRECT("v_buffer_hist_hoy!$A$1"),1,MATCH("buh_buffer_actual",INDIRECT("v_buffer_hist_hoy!$1:$1"),0)-1,100000,1),MATCH(CLEAN(TABLATRANSFERENCIA[[#This Row],[CODIGO]]),OFFSET(INDIRECT("v_buffer_hist_hoy!$A$1"),1,MATCH("buh_codigo",INDIRECT("v_buffer_hist_hoy!$1:$1"),0)-1,100000,1),0)),"")</f>
        <v>200</v>
      </c>
      <c r="AA64" s="6">
        <f ca="1">IFERROR(INDEX(OFFSET(INDIRECT("v_buffer_hist_hoy!$A$1"),1,MATCH("buh_inventario_proveedor",INDIRECT("v_buffer_hist_hoy!$1:$1"),0)-1,100000,1),MATCH(CLEAN(TABLATRANSFERENCIA[[#This Row],[CODIGO]]),OFFSET(INDIRECT("v_buffer_hist_hoy!$A$1"),1,MATCH("buh_codigo",INDIRECT("v_buffer_hist_hoy!$1:$1"),0)-1,100000,1),0)),"")</f>
        <v>1000000000</v>
      </c>
      <c r="AB64" s="6">
        <f ca="1">IFERROR(INDEX(OFFSET(INDIRECT("v_buffer_hist_hoy!$A$1"),1,MATCH("buh_inventario_fisico",INDIRECT("v_buffer_hist_hoy!$1:$1"),0)-1,100000,1),MATCH(CLEAN(TABLATRANSFERENCIA[[#This Row],[CODIGO]]),OFFSET(INDIRECT("v_buffer_hist_hoy!$A$1"),1,MATCH("buh_codigo",INDIRECT("v_buffer_hist_hoy!$1:$1"),0)-1,100000,1),0)),"")</f>
        <v>123</v>
      </c>
      <c r="AC64" s="4">
        <f ca="1">IFERROR(INDEX(OFFSET(INDIRECT("v_buffer_hist_hoy!$A$1"),1,MATCH("buh_estado_inventario_fisico",INDIRECT("v_buffer_hist_hoy!$1:$1"),0)-1,100000,1),MATCH(CLEAN(TABLATRANSFERENCIA[[#This Row],[CODIGO]]),OFFSET(INDIRECT("v_buffer_hist_hoy!$A$1"),1,MATCH("buh_codigo",INDIRECT("v_buffer_hist_hoy!$1:$1"),0)-1,100000,1),0)),"")</f>
        <v>0.39</v>
      </c>
      <c r="AD64" s="6" t="str">
        <f ca="1">IFERROR(INDEX(OFFSET(INDIRECT("v_buffer_hist_hoy!$A$1"),1,MATCH("buh_color_inventario_fisico",INDIRECT("v_buffer_hist_hoy!$1:$1"),0)-1,100000,1),MATCH(CLEAN(TABLATRANSFERENCIA[[#This Row],[CODIGO]]),OFFSET(INDIRECT("v_buffer_hist_hoy!$A$1"),1,MATCH("buh_codigo",INDIRECT("v_buffer_hist_hoy!$1:$1"),0)-1,100000,1),0)),"")</f>
        <v>A</v>
      </c>
      <c r="AE64" s="6">
        <f ca="1">IFERROR(INDEX(OFFSET(INDIRECT("v_buffer_hist_hoy!$A$1"),1,MATCH("buh_transito",INDIRECT("v_buffer_hist_hoy!$1:$1"),0)-1,100000,1),MATCH(CLEAN(TABLATRANSFERENCIA[[#This Row],[CODIGO]]),OFFSET(INDIRECT("v_buffer_hist_hoy!$A$1"),1,MATCH("buh_codigo",INDIRECT("v_buffer_hist_hoy!$1:$1"),0)-1,100000,1),0)),"")</f>
        <v>0</v>
      </c>
      <c r="AF64" s="6">
        <f ca="1">IFERROR(INDEX(OFFSET(INDIRECT("v_buffer_hist_hoy!$A$1"),1,MATCH("buh_negociacion",INDIRECT("v_buffer_hist_hoy!$1:$1"),0)-1,100000,1),MATCH(CLEAN(TABLATRANSFERENCIA[[#This Row],[CODIGO]]),OFFSET(INDIRECT("v_buffer_hist_hoy!$A$1"),1,MATCH("buh_codigo",INDIRECT("v_buffer_hist_hoy!$1:$1"),0)-1,100000,1),0)),"")</f>
        <v>0</v>
      </c>
      <c r="AG64" s="6">
        <f ca="1">IFERROR(INDEX(OFFSET(INDIRECT("v_buffer_hist_hoy!$A$1"),1,MATCH("buh_produccion",INDIRECT("v_buffer_hist_hoy!$1:$1"),0)-1,100000,1),MATCH(CLEAN(TABLATRANSFERENCIA[[#This Row],[CODIGO]]),OFFSET(INDIRECT("v_buffer_hist_hoy!$A$1"),1,MATCH("buh_codigo",INDIRECT("v_buffer_hist_hoy!$1:$1"),0)-1,100000,1),0)),"")</f>
        <v>0</v>
      </c>
      <c r="AH64" s="6">
        <f ca="1">IFERROR(INDEX(OFFSET(INDIRECT("v_buffer_hist_hoy!$A$1"),1,MATCH("buh_embarcado",INDIRECT("v_buffer_hist_hoy!$1:$1"),0)-1,100000,1),MATCH(CLEAN(TABLATRANSFERENCIA[[#This Row],[CODIGO]]),OFFSET(INDIRECT("v_buffer_hist_hoy!$A$1"),1,MATCH("buh_codigo",INDIRECT("v_buffer_hist_hoy!$1:$1"),0)-1,100000,1),0)),"")</f>
        <v>0</v>
      </c>
      <c r="AI64" s="6">
        <f ca="1">IFERROR(INDEX(OFFSET(INDIRECT("v_buffer_hist_hoy!$A$1"),1,MATCH("buh_comprometido",INDIRECT("v_buffer_hist_hoy!$1:$1"),0)-1,100000,1),MATCH(CLEAN(TABLATRANSFERENCIA[[#This Row],[CODIGO]]),OFFSET(INDIRECT("v_buffer_hist_hoy!$A$1"),1,MATCH("buh_codigo",INDIRECT("v_buffer_hist_hoy!$1:$1"),0)-1,100000,1),0)),"")</f>
        <v>0</v>
      </c>
      <c r="AJ64" s="6">
        <f ca="1">IFERROR(INDEX(OFFSET(INDIRECT("v_buffer_hist_hoy!$A$1"),1,MATCH("buh_backorder",INDIRECT("v_buffer_hist_hoy!$1:$1"),0)-1,100000,1),MATCH(CLEAN(TABLATRANSFERENCIA[[#This Row],[CODIGO]]),OFFSET(INDIRECT("v_buffer_hist_hoy!$A$1"),1,MATCH("buh_codigo",INDIRECT("v_buffer_hist_hoy!$1:$1"),0)-1,100000,1),0)),"")</f>
        <v>15</v>
      </c>
      <c r="AK64" s="6">
        <f ca="1">IFERROR(INDEX(OFFSET(INDIRECT("v_buffer_hist_hoy!$A$1"),1,MATCH("buh_inventario_proyectado",INDIRECT("v_buffer_hist_hoy!$1:$1"),0)-1,100000,1),MATCH(CLEAN(TABLATRANSFERENCIA[[#This Row],[CODIGO]]),OFFSET(INDIRECT("v_buffer_hist_hoy!$A$1"),1,MATCH("buh_codigo",INDIRECT("v_buffer_hist_hoy!$1:$1"),0)-1,100000,1),0)),"")</f>
        <v>138</v>
      </c>
      <c r="AL64" s="4">
        <f ca="1">IFERROR(INDEX(OFFSET(INDIRECT("v_buffer_hist_hoy!$A$1"),1,MATCH("buh_estado_inventario_proyectado",INDIRECT("v_buffer_hist_hoy!$1:$1"),0)-1,100000,1),MATCH(CLEAN(TABLATRANSFERENCIA[[#This Row],[CODIGO]]),OFFSET(INDIRECT("v_buffer_hist_hoy!$A$1"),1,MATCH("buh_codigo",INDIRECT("v_buffer_hist_hoy!$1:$1"),0)-1,100000,1),0)),"")</f>
        <v>0.31</v>
      </c>
      <c r="AM64" s="6" t="str">
        <f ca="1">IFERROR(INDEX(OFFSET(INDIRECT("v_buffer_hist_hoy!$A$1"),1,MATCH("buh_color_inventario_proyectado",INDIRECT("v_buffer_hist_hoy!$1:$1"),0)-1,100000,1),MATCH(CLEAN(TABLATRANSFERENCIA[[#This Row],[CODIGO]]),OFFSET(INDIRECT("v_buffer_hist_hoy!$A$1"),1,MATCH("buh_codigo",INDIRECT("v_buffer_hist_hoy!$1:$1"),0)-1,100000,1),0)),"")</f>
        <v>V</v>
      </c>
      <c r="AN64" s="6">
        <f ca="1">IFERROR(INDEX(OFFSET(INDIRECT("v_buffer_hist_hoy!$A$1"),1,MATCH("buh_pedido_minimo",INDIRECT("v_buffer_hist_hoy!$1:$1"),0)-1,100000,1),MATCH(CLEAN(TABLATRANSFERENCIA[[#This Row],[CODIGO]]),OFFSET(INDIRECT("v_buffer_hist_hoy!$A$1"),1,MATCH("buh_codigo",INDIRECT("v_buffer_hist_hoy!$1:$1"),0)-1,100000,1),0)),"")</f>
        <v>0</v>
      </c>
      <c r="AO64" s="6">
        <f ca="1">IFERROR(INDEX(OFFSET(INDIRECT("v_buffer_hist_hoy!$A$1"),1,MATCH("buh_pedido_minimo_grupo",INDIRECT("v_buffer_hist_hoy!$1:$1"),0)-1,100000,1),MATCH(CLEAN(TABLATRANSFERENCIA[[#This Row],[CODIGO]]),OFFSET(INDIRECT("v_buffer_hist_hoy!$A$1"),1,MATCH("buh_codigo",INDIRECT("v_buffer_hist_hoy!$1:$1"),0)-1,100000,1),0)),"")</f>
        <v>0</v>
      </c>
      <c r="AP64" s="6">
        <f ca="1">IFERROR(INDEX(OFFSET(INDIRECT("v_buffer_hist_hoy!$A$1"),1,MATCH("buh_unidad_empaque",INDIRECT("v_buffer_hist_hoy!$1:$1"),0)-1,100000,1),MATCH(CLEAN(TABLATRANSFERENCIA[[#This Row],[CODIGO]]),OFFSET(INDIRECT("v_buffer_hist_hoy!$A$1"),1,MATCH("buh_codigo",INDIRECT("v_buffer_hist_hoy!$1:$1"),0)-1,100000,1),0)),"")</f>
        <v>5</v>
      </c>
      <c r="AQ64" s="6">
        <f ca="1">IFERROR(INDEX(OFFSET(INDIRECT("v_buffer_hist_hoy!$A$1"),1,MATCH("buh_pedido_promedio",INDIRECT("v_buffer_hist_hoy!$1:$1"),0)-1,100000,1),MATCH(CLEAN(TABLATRANSFERENCIA[[#This Row],[CODIGO]]),OFFSET(INDIRECT("v_buffer_hist_hoy!$A$1"),1,MATCH("buh_codigo",INDIRECT("v_buffer_hist_hoy!$1:$1"),0)-1,100000,1),0)),"")</f>
        <v>55</v>
      </c>
      <c r="AR64" s="6">
        <f ca="1">IFERROR(INDEX(OFFSET(INDIRECT("v_buffer_hist_hoy!$A$1"),1,MATCH("buh_cobertura_buffer",INDIRECT("v_buffer_hist_hoy!$1:$1"),0)-1,100000,1),MATCH(CLEAN(TABLATRANSFERENCIA[[#This Row],[CODIGO]]),OFFSET(INDIRECT("v_buffer_hist_hoy!$A$1"),1,MATCH("buh_codigo",INDIRECT("v_buffer_hist_hoy!$1:$1"),0)-1,100000,1),0)),"")</f>
        <v>0</v>
      </c>
      <c r="AS64" s="6">
        <f ca="1">IFERROR(INDEX(OFFSET(INDIRECT("v_buffer_hist_hoy!$A$1"),1,MATCH("buh_cobertura_inventario_proyectado",INDIRECT("v_buffer_hist_hoy!$1:$1"),0)-1,100000,1),MATCH(CLEAN(TABLATRANSFERENCIA[[#This Row],[CODIGO]]),OFFSET(INDIRECT("v_buffer_hist_hoy!$A$1"),1,MATCH("buh_codigo",INDIRECT("v_buffer_hist_hoy!$1:$1"),0)-1,100000,1),0)),"")</f>
        <v>0</v>
      </c>
      <c r="AT64" s="6">
        <f ca="1">IFERROR(INDEX(OFFSET(INDIRECT("v_buffer_hist_hoy!$A$1"),1,MATCH("buh_cobertura_pedido_minimo",INDIRECT("v_buffer_hist_hoy!$1:$1"),0)-1,100000,1),MATCH(CLEAN(TABLATRANSFERENCIA[[#This Row],[CODIGO]]),OFFSET(INDIRECT("v_buffer_hist_hoy!$A$1"),1,MATCH("buh_codigo",INDIRECT("v_buffer_hist_hoy!$1:$1"),0)-1,100000,1),0)),"")</f>
        <v>0</v>
      </c>
      <c r="AU64" s="6">
        <f ca="1">IFERROR(INDEX(OFFSET(INDIRECT("v_buffer_hist_hoy!$A$1"),1,MATCH("buh_dias_desabastecimiento",INDIRECT("v_buffer_hist_hoy!$1:$1"),0)-1,100000,1),MATCH(CLEAN(TABLATRANSFERENCIA[[#This Row],[CODIGO]]),OFFSET(INDIRECT("v_buffer_hist_hoy!$A$1"),1,MATCH("buh_codigo",INDIRECT("v_buffer_hist_hoy!$1:$1"),0)-1,100000,1),0)),"")</f>
        <v>0</v>
      </c>
      <c r="AV64" s="6">
        <f t="array" ref="AV64">IFERROR(INDEX(Datos_Consumo[CANTIDAD],MATCH(TABLATRANSFERENCIA[[#This Row],[CODIGO]]&amp;TABLATRANSFERENCIA[[#Headers],[Columna1]],Datos_Consumo[CODIGO]&amp;Datos_Consumo[FECHA_FORMATO],0)),0)</f>
        <v>0</v>
      </c>
      <c r="AW64" s="6">
        <f t="array" ref="AW64">IFERROR(INDEX(Datos_Consumo[CANTIDAD],MATCH(TABLATRANSFERENCIA[[#This Row],[CODIGO]]&amp;TABLATRANSFERENCIA[[#Headers],[Columna2]],Datos_Consumo[CODIGO]&amp;Datos_Consumo[FECHA_FORMATO],0)),0)</f>
        <v>0</v>
      </c>
      <c r="AX64" s="6">
        <f t="array" ref="AX64">IFERROR(INDEX(Datos_Consumo[CANTIDAD],MATCH(TABLATRANSFERENCIA[[#This Row],[CODIGO]]&amp;TABLATRANSFERENCIA[[#Headers],[Columna3]],Datos_Consumo[CODIGO]&amp;Datos_Consumo[FECHA_FORMATO],0)),0)</f>
        <v>0</v>
      </c>
      <c r="AY64" s="6">
        <f t="array" ref="AY64">IFERROR(INDEX(Datos_Consumo[CANTIDAD],MATCH(TABLATRANSFERENCIA[[#This Row],[CODIGO]]&amp;TABLATRANSFERENCIA[[#Headers],[Columna4]],Datos_Consumo[CODIGO]&amp;Datos_Consumo[FECHA_FORMATO],0)),0)</f>
        <v>0</v>
      </c>
      <c r="AZ64" s="6">
        <f t="array" ref="AZ64">IFERROR(INDEX(Datos_Consumo[CANTIDAD],MATCH(TABLATRANSFERENCIA[[#This Row],[CODIGO]]&amp;TABLATRANSFERENCIA[[#Headers],[Columna5]],Datos_Consumo[CODIGO]&amp;Datos_Consumo[FECHA_FORMATO],0)),0)</f>
        <v>0</v>
      </c>
      <c r="BA64" s="6">
        <f t="array" ref="BA64">IFERROR(INDEX(Datos_Consumo[CANTIDAD],MATCH(TABLATRANSFERENCIA[[#This Row],[CODIGO]]&amp;TABLATRANSFERENCIA[[#Headers],[Columna6]],Datos_Consumo[CODIGO]&amp;Datos_Consumo[FECHA_FORMATO],0)),0)</f>
        <v>0</v>
      </c>
      <c r="BB64" s="56">
        <f ca="1">IFERROR(INDEX(OFFSET(INDIRECT("v_buffer_hist_hoy!$A$1"),1,MATCH("buh_ultima_transferencia_ini",INDIRECT("v_buffer_hist_hoy!$1:$1"),0)-1,100000,1),MATCH(CLEAN(TABLATRANSFERENCIA[[#This Row],[CODIGO]]),OFFSET(INDIRECT("v_buffer_hist_hoy!$A$1"),1,MATCH("buh_codigo",INDIRECT("v_buffer_hist_hoy!$1:$1"),0)-1,100000,1),0)),"")</f>
        <v>0</v>
      </c>
      <c r="BC64" s="56">
        <f ca="1">IFERROR(INDEX(OFFSET(INDIRECT("v_buffer_hist_hoy!$A$1"),1,MATCH("buh_ultima_transferencia_fin",INDIRECT("v_buffer_hist_hoy!$1:$1"),0)-1,100000,1),MATCH(CLEAN(TABLATRANSFERENCIA[[#This Row],[CODIGO]]),OFFSET(INDIRECT("v_buffer_hist_hoy!$A$1"),1,MATCH("buh_codigo",INDIRECT("v_buffer_hist_hoy!$1:$1"),0)-1,100000,1),0)),"")</f>
        <v>0</v>
      </c>
      <c r="BD64" s="50" t="s">
        <v>7745</v>
      </c>
      <c r="BE64" s="55"/>
      <c r="BF64" s="51"/>
      <c r="BG64"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4" s="51"/>
      <c r="BM64" s="46">
        <f ca="1">IFERROR(TABLATRANSFERENCIA[[#This Row],[REQUERIM]]/TABLATRANSFERENCIA[[#This Row],[PEDIDO PROMEDIO]],0)</f>
        <v>0.27272727272727271</v>
      </c>
      <c r="BN64" s="51"/>
      <c r="BO64" s="59"/>
      <c r="BP64" s="3" t="str">
        <f>IF(TABLATRANSFERENCIA[[#This Row],[RECIBIDO]]&lt;&gt;"",0,IF(TABLATRANSFERENCIA[[#This Row],[DESPACHO]]&lt;&gt;"",TABLATRANSFERENCIA[[#This Row],[DESPACHO]],TABLATRANSFERENCIA[[#This Row],[REQUERIM]]))</f>
        <v>15</v>
      </c>
      <c r="BQ64" s="50"/>
      <c r="BR64" s="50"/>
      <c r="BS64" s="50" t="str">
        <f t="shared" si="0"/>
        <v>N</v>
      </c>
      <c r="BT64" s="51">
        <f t="array" aca="1" ref="BT64" ca="1">IF(SUM(--(TABLATRANSFERENCIA[[#This Row],[CODIGO GENERICO]]=TABLATRANSFERENCIA[CODIGO GENERICO])*TABLATRANSFERENCIA[REQUERIM])&lt;TABLATRANSFERENCIA[[#This Row],[PEDIDO MIN GRUPO]],1,0)</f>
        <v>0</v>
      </c>
      <c r="BU6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64" s="51">
        <f ca="1">IFERROR(INDEX(OFFSET(INDIRECT("v_buffer_hist_hoy!$A$1"),1,MATCH("buh_zona_amarilla",INDIRECT("v_buffer_hist_hoy!$1:$1"),0)-1,100000,1),MATCH(CLEAN(TABLATRANSFERENCIA[[#This Row],[CODIGO]]),OFFSET(INDIRECT("v_buffer_hist_hoy!$A$1"),1,MATCH("buh_codigo",INDIRECT("v_buffer_hist_hoy!$1:$1"),0)-1,100000,1),0)),"")</f>
        <v>133</v>
      </c>
      <c r="BW64" s="51">
        <f ca="1">IFERROR(INDEX(OFFSET(INDIRECT("v_buffer_hist_hoy!$A$1"),1,MATCH("buh_zona_roja",INDIRECT("v_buffer_hist_hoy!$1:$1"),0)-1,100000,1),MATCH(CLEAN(TABLATRANSFERENCIA[[#This Row],[CODIGO]]),OFFSET(INDIRECT("v_buffer_hist_hoy!$A$1"),1,MATCH("buh_codigo",INDIRECT("v_buffer_hist_hoy!$1:$1"),0)-1,100000,1),0)),"")</f>
        <v>66</v>
      </c>
    </row>
    <row r="65" spans="1:75" hidden="1" x14ac:dyDescent="0.25">
      <c r="A65" s="54" t="s">
        <v>1535</v>
      </c>
      <c r="B65" s="3" t="str">
        <f ca="1">IFERROR(INDEX(OFFSET(INDIRECT("v_buffer_hist_hoy!$A$1"),1,MATCH("pro_descripcion",INDIRECT("v_buffer_hist_hoy!$1:$1"),0)-1,100000,1),MATCH(CLEAN(TABLATRANSFERENCIA[[#This Row],[CODIGO]]),OFFSET(INDIRECT("v_buffer_hist_hoy!$A$1"),1,MATCH("buh_codigo",INDIRECT("v_buffer_hist_hoy!$1:$1"),0)-1,100000,1),0)),"")</f>
        <v>SUJETADOR CUCHILLA B450-B530-C350 (22015-13290-641000140)</v>
      </c>
      <c r="C65" s="3" t="str">
        <f ca="1">IFERROR(INDEX(OFFSET(INDIRECT("v_buffer_hist_hoy!$A$1"),1,MATCH("buh_codigo_generico",INDIRECT("v_buffer_hist_hoy!$1:$1"),0)-1,100000,1),MATCH(CLEAN(TABLATRANSFERENCIA[[#This Row],[CODIGO]]),OFFSET(INDIRECT("v_buffer_hist_hoy!$A$1"),1,MATCH("buh_codigo",INDIRECT("v_buffer_hist_hoy!$1:$1"),0)-1,100000,1),0)),"")</f>
        <v>0</v>
      </c>
      <c r="D65" s="3" t="str">
        <f ca="1">IFERROR(INDEX(OFFSET(INDIRECT("v_buffer_hist_hoy!$A$1"),1,MATCH("buh_codigo_vinculado",INDIRECT("v_buffer_hist_hoy!$1:$1"),0)-1,100000,1),MATCH(CLEAN(TABLATRANSFERENCIA[[#This Row],[CODIGO]]),OFFSET(INDIRECT("v_buffer_hist_hoy!$A$1"),1,MATCH("buh_codigo",INDIRECT("v_buffer_hist_hoy!$1:$1"),0)-1,100000,1),0)),"")</f>
        <v>EC-V641000240</v>
      </c>
      <c r="E65" s="3" t="str">
        <f ca="1">IFERROR(INDEX(OFFSET(INDIRECT("v_buffer_hist_hoy!$A$1"),1,MATCH("pro_linea",INDIRECT("v_buffer_hist_hoy!$1:$1"),0)-1,100000,1),MATCH(CLEAN(TABLATRANSFERENCIA[[#This Row],[CODIGO]]),OFFSET(INDIRECT("v_buffer_hist_hoy!$A$1"),1,MATCH("buh_codigo",INDIRECT("v_buffer_hist_hoy!$1:$1"),0)-1,100000,1),0)),"")</f>
        <v>AGROFORESTAL</v>
      </c>
      <c r="F65" s="3">
        <f ca="1">IFERROR(INDEX(OFFSET(INDIRECT("v_buffer_hist_hoy!$A$1"),1,MATCH("pro_sublinea",INDIRECT("v_buffer_hist_hoy!$1:$1"),0)-1,100000,1),MATCH(CLEAN(TABLATRANSFERENCIA[[#This Row],[CODIGO]]),OFFSET(INDIRECT("v_buffer_hist_hoy!$A$1"),1,MATCH("buh_codigo",INDIRECT("v_buffer_hist_hoy!$1:$1"),0)-1,100000,1),0)),"")</f>
        <v>0</v>
      </c>
      <c r="G65" s="3" t="str">
        <f ca="1">IFERROR(INDEX(OFFSET(INDIRECT("v_buffer_hist_hoy!$A$1"),1,MATCH("pro_grupo",INDIRECT("v_buffer_hist_hoy!$1:$1"),0)-1,100000,1),MATCH(CLEAN(TABLATRANSFERENCIA[[#This Row],[CODIGO]]),OFFSET(INDIRECT("v_buffer_hist_hoy!$A$1"),1,MATCH("buh_codigo",INDIRECT("v_buffer_hist_hoy!$1:$1"),0)-1,100000,1),0)),"")</f>
        <v>REPUESTOS DESMALEZADORAS</v>
      </c>
      <c r="H65" s="3">
        <f ca="1">IFERROR(INDEX(OFFSET(INDIRECT("v_buffer_hist_hoy!$A$1"),1,MATCH("pro_familia",INDIRECT("v_buffer_hist_hoy!$1:$1"),0)-1,100000,1),MATCH(CLEAN(TABLATRANSFERENCIA[[#This Row],[CODIGO]]),OFFSET(INDIRECT("v_buffer_hist_hoy!$A$1"),1,MATCH("buh_codigo",INDIRECT("v_buffer_hist_hoy!$1:$1"),0)-1,100000,1),0)),"")</f>
        <v>0</v>
      </c>
      <c r="I65" s="3">
        <f ca="1">IFERROR(INDEX(OFFSET(INDIRECT("v_buffer_hist_hoy!$A$1"),1,MATCH("pro_subfamilia",INDIRECT("v_buffer_hist_hoy!$1:$1"),0)-1,100000,1),MATCH(CLEAN(TABLATRANSFERENCIA[[#This Row],[CODIGO]]),OFFSET(INDIRECT("v_buffer_hist_hoy!$A$1"),1,MATCH("buh_codigo",INDIRECT("v_buffer_hist_hoy!$1:$1"),0)-1,100000,1),0)),"")</f>
        <v>0</v>
      </c>
      <c r="J6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5" s="3">
        <f ca="1">IFERROR(INDEX(OFFSET(INDIRECT("v_buffer_hist_hoy!$A$1"),1,MATCH("pro_tipo",INDIRECT("v_buffer_hist_hoy!$1:$1"),0)-1,100000,1),MATCH(CLEAN(TABLATRANSFERENCIA[[#This Row],[CODIGO]]),OFFSET(INDIRECT("v_buffer_hist_hoy!$A$1"),1,MATCH("buh_codigo",INDIRECT("v_buffer_hist_hoy!$1:$1"),0)-1,100000,1),0)),"")</f>
        <v>0</v>
      </c>
      <c r="L65" s="3" t="str">
        <f ca="1">IFERROR(INDEX(OFFSET(INDIRECT("v_buffer_hist_hoy!$A$1"),1,MATCH("pro_marca",INDIRECT("v_buffer_hist_hoy!$1:$1"),0)-1,100000,1),MATCH(CLEAN(TABLATRANSFERENCIA[[#This Row],[CODIGO]]),OFFSET(INDIRECT("v_buffer_hist_hoy!$A$1"),1,MATCH("buh_codigo",INDIRECT("v_buffer_hist_hoy!$1:$1"),0)-1,100000,1),0)),"")</f>
        <v>SHINDAIWA</v>
      </c>
      <c r="M65" s="3">
        <f ca="1">IFERROR(INDEX(OFFSET(INDIRECT("v_buffer_hist_hoy!$A$1"),1,MATCH("pro_modelo",INDIRECT("v_buffer_hist_hoy!$1:$1"),0)-1,100000,1),MATCH(CLEAN(TABLATRANSFERENCIA[[#This Row],[CODIGO]]),OFFSET(INDIRECT("v_buffer_hist_hoy!$A$1"),1,MATCH("buh_codigo",INDIRECT("v_buffer_hist_hoy!$1:$1"),0)-1,100000,1),0)),"")</f>
        <v>0</v>
      </c>
      <c r="N65" s="3">
        <f ca="1">IFERROR(INDEX(OFFSET(INDIRECT("v_buffer_hist_hoy!$A$1"),1,MATCH("pro_cat_management",INDIRECT("v_buffer_hist_hoy!$1:$1"),0)-1,100000,1),MATCH(CLEAN(TABLATRANSFERENCIA[[#This Row],[CODIGO]]),OFFSET(INDIRECT("v_buffer_hist_hoy!$A$1"),1,MATCH("buh_codigo",INDIRECT("v_buffer_hist_hoy!$1:$1"),0)-1,100000,1),0)),"")</f>
        <v>0</v>
      </c>
      <c r="O65" s="5" t="str">
        <f ca="1">IFERROR(INDEX(OFFSET(INDIRECT("v_buffer_hist_hoy!$A$1"),1,MATCH("buh_estatus",INDIRECT("v_buffer_hist_hoy!$1:$1"),0)-1,100000,1),MATCH(CLEAN(TABLATRANSFERENCIA[[#This Row],[CODIGO]]),OFFSET(INDIRECT("v_buffer_hist_hoy!$A$1"),1,MATCH("buh_codigo",INDIRECT("v_buffer_hist_hoy!$1:$1"),0)-1,100000,1),0)),"")</f>
        <v>0</v>
      </c>
      <c r="P65" s="5">
        <f ca="1">IFERROR(INDEX(OFFSET(INDIRECT("v_buffer_hist_hoy!$A$1"),1,MATCH("buh_ctv",INDIRECT("v_buffer_hist_hoy!$1:$1"),0)-1,100000,1),MATCH(CLEAN(TABLATRANSFERENCIA[[#This Row],[CODIGO]]),OFFSET(INDIRECT("v_buffer_hist_hoy!$A$1"),1,MATCH("buh_codigo",INDIRECT("v_buffer_hist_hoy!$1:$1"),0)-1,100000,1),0)),"")</f>
        <v>0.51</v>
      </c>
      <c r="Q65" s="5">
        <f ca="1">IFERROR(INDEX(OFFSET(INDIRECT("v_buffer_hist_hoy!$A$1"),1,MATCH("buh_pv",INDIRECT("v_buffer_hist_hoy!$1:$1"),0)-1,100000,1),MATCH(CLEAN(TABLATRANSFERENCIA[[#This Row],[CODIGO]]),OFFSET(INDIRECT("v_buffer_hist_hoy!$A$1"),1,MATCH("buh_codigo",INDIRECT("v_buffer_hist_hoy!$1:$1"),0)-1,100000,1),0)),"")</f>
        <v>1.9</v>
      </c>
      <c r="R65" s="46">
        <f ca="1">IFERROR(INDEX(OFFSET(INDIRECT("v_buffer_hist_hoy!$A$1"),1,MATCH("buh_roi_pasado",INDIRECT("v_buffer_hist_hoy!$1:$1"),0)-1,100000,1),MATCH(CLEAN(TABLATRANSFERENCIA[[#This Row],[CODIGO]]),OFFSET(INDIRECT("v_buffer_hist_hoy!$A$1"),1,MATCH("buh_codigo",INDIRECT("v_buffer_hist_hoy!$1:$1"),0)-1,100000,1),0)),"")</f>
        <v>0</v>
      </c>
      <c r="S65" s="46">
        <f ca="1">IFERROR(INDEX(OFFSET(INDIRECT("v_buffer_hist_hoy!$A$1"),1,MATCH("buh_roi_proyectado",INDIRECT("v_buffer_hist_hoy!$1:$1"),0)-1,100000,1),MATCH(CLEAN(TABLATRANSFERENCIA[[#This Row],[CODIGO]]),OFFSET(INDIRECT("v_buffer_hist_hoy!$A$1"),1,MATCH("buh_codigo",INDIRECT("v_buffer_hist_hoy!$1:$1"),0)-1,100000,1),0)),"")</f>
        <v>11.89</v>
      </c>
      <c r="T65" s="46">
        <f ca="1">IFERROR(INDEX(OFFSET(INDIRECT("v_buffer_hist_hoy!$A$1"),1,MATCH("buh_velocity",INDIRECT("v_buffer_hist_hoy!$1:$1"),0)-1,100000,1),MATCH(CLEAN(TABLATRANSFERENCIA[[#This Row],[CODIGO]]),OFFSET(INDIRECT("v_buffer_hist_hoy!$A$1"),1,MATCH("buh_codigo",INDIRECT("v_buffer_hist_hoy!$1:$1"),0)-1,100000,1),0)),"")</f>
        <v>0</v>
      </c>
      <c r="U65" s="46">
        <f ca="1">IFERROR(INDEX(OFFSET(INDIRECT("v_buffer_hist_hoy!$A$1"),1,MATCH("buh_nivel_servicio",INDIRECT("v_buffer_hist_hoy!$1:$1"),0)-1,100000,1),MATCH(CLEAN(TABLATRANSFERENCIA[[#This Row],[CODIGO]]),OFFSET(INDIRECT("v_buffer_hist_hoy!$A$1"),1,MATCH("buh_codigo",INDIRECT("v_buffer_hist_hoy!$1:$1"),0)-1,100000,1),0)),"")</f>
        <v>1</v>
      </c>
      <c r="V65" s="49" t="str">
        <f ca="1">IFERROR(INDEX(OFFSET(INDIRECT("v_buffer_hist_hoy!$A$1"),1,MATCH("pro_nombre",INDIRECT("v_buffer_hist_hoy!$1:$1"),0)-1,100000,1),MATCH(CLEAN(TABLATRANSFERENCIA[[#This Row],[CODIGO]]),OFFSET(INDIRECT("v_buffer_hist_hoy!$A$1"),1,MATCH("buh_codigo",INDIRECT("v_buffer_hist_hoy!$1:$1"),0)-1,100000,1),0)),"")</f>
        <v>Echo</v>
      </c>
      <c r="W65" s="49" t="str">
        <f ca="1">IFERROR(INDEX(OFFSET(INDIRECT("v_buffer_hist_hoy!$A$1"),1,MATCH("pre_nombre",INDIRECT("v_buffer_hist_hoy!$1:$1"),0)-1,100000,1),MATCH(CLEAN(TABLATRANSFERENCIA[[#This Row],[CODIGO]]),OFFSET(INDIRECT("v_buffer_hist_hoy!$A$1"),1,MATCH("buh_codigo",INDIRECT("v_buffer_hist_hoy!$1:$1"),0)-1,100000,1),0)),"")</f>
        <v>USA</v>
      </c>
      <c r="X65" s="51">
        <f ca="1">IFERROR(INDEX(OFFSET(INDIRECT("v_buffer_hist_hoy!$A$1"),1,MATCH("buh_tiempo_suministro",INDIRECT("v_buffer_hist_hoy!$1:$1"),0)-1,100000,1),MATCH(CLEAN(TABLATRANSFERENCIA[[#This Row],[CODIGO]]),OFFSET(INDIRECT("v_buffer_hist_hoy!$A$1"),1,MATCH("buh_codigo",INDIRECT("v_buffer_hist_hoy!$1:$1"),0)-1,100000,1),0)),"")</f>
        <v>8</v>
      </c>
      <c r="Y65" s="51">
        <f ca="1">IFERROR(INDEX(OFFSET(INDIRECT("v_buffer_hist_hoy!$A$1"),1,MATCH("buh_frecuencia_reposicion",INDIRECT("v_buffer_hist_hoy!$1:$1"),0)-1,100000,1),MATCH(CLEAN(TABLATRANSFERENCIA[[#This Row],[CODIGO]]),OFFSET(INDIRECT("v_buffer_hist_hoy!$A$1"),1,MATCH("buh_codigo",INDIRECT("v_buffer_hist_hoy!$1:$1"),0)-1,100000,1),0)),"")</f>
        <v>3</v>
      </c>
      <c r="Z65" s="6">
        <f ca="1">IFERROR(INDEX(OFFSET(INDIRECT("v_buffer_hist_hoy!$A$1"),1,MATCH("buh_buffer_actual",INDIRECT("v_buffer_hist_hoy!$1:$1"),0)-1,100000,1),MATCH(CLEAN(TABLATRANSFERENCIA[[#This Row],[CODIGO]]),OFFSET(INDIRECT("v_buffer_hist_hoy!$A$1"),1,MATCH("buh_codigo",INDIRECT("v_buffer_hist_hoy!$1:$1"),0)-1,100000,1),0)),"")</f>
        <v>110</v>
      </c>
      <c r="AA65" s="6">
        <f ca="1">IFERROR(INDEX(OFFSET(INDIRECT("v_buffer_hist_hoy!$A$1"),1,MATCH("buh_inventario_proveedor",INDIRECT("v_buffer_hist_hoy!$1:$1"),0)-1,100000,1),MATCH(CLEAN(TABLATRANSFERENCIA[[#This Row],[CODIGO]]),OFFSET(INDIRECT("v_buffer_hist_hoy!$A$1"),1,MATCH("buh_codigo",INDIRECT("v_buffer_hist_hoy!$1:$1"),0)-1,100000,1),0)),"")</f>
        <v>1000000000</v>
      </c>
      <c r="AB65" s="6">
        <f ca="1">IFERROR(INDEX(OFFSET(INDIRECT("v_buffer_hist_hoy!$A$1"),1,MATCH("buh_inventario_fisico",INDIRECT("v_buffer_hist_hoy!$1:$1"),0)-1,100000,1),MATCH(CLEAN(TABLATRANSFERENCIA[[#This Row],[CODIGO]]),OFFSET(INDIRECT("v_buffer_hist_hoy!$A$1"),1,MATCH("buh_codigo",INDIRECT("v_buffer_hist_hoy!$1:$1"),0)-1,100000,1),0)),"")</f>
        <v>31</v>
      </c>
      <c r="AC65" s="4">
        <f ca="1">IFERROR(INDEX(OFFSET(INDIRECT("v_buffer_hist_hoy!$A$1"),1,MATCH("buh_estado_inventario_fisico",INDIRECT("v_buffer_hist_hoy!$1:$1"),0)-1,100000,1),MATCH(CLEAN(TABLATRANSFERENCIA[[#This Row],[CODIGO]]),OFFSET(INDIRECT("v_buffer_hist_hoy!$A$1"),1,MATCH("buh_codigo",INDIRECT("v_buffer_hist_hoy!$1:$1"),0)-1,100000,1),0)),"")</f>
        <v>0.72</v>
      </c>
      <c r="AD65" s="6" t="str">
        <f ca="1">IFERROR(INDEX(OFFSET(INDIRECT("v_buffer_hist_hoy!$A$1"),1,MATCH("buh_color_inventario_fisico",INDIRECT("v_buffer_hist_hoy!$1:$1"),0)-1,100000,1),MATCH(CLEAN(TABLATRANSFERENCIA[[#This Row],[CODIGO]]),OFFSET(INDIRECT("v_buffer_hist_hoy!$A$1"),1,MATCH("buh_codigo",INDIRECT("v_buffer_hist_hoy!$1:$1"),0)-1,100000,1),0)),"")</f>
        <v>R</v>
      </c>
      <c r="AE65" s="6">
        <f ca="1">IFERROR(INDEX(OFFSET(INDIRECT("v_buffer_hist_hoy!$A$1"),1,MATCH("buh_transito",INDIRECT("v_buffer_hist_hoy!$1:$1"),0)-1,100000,1),MATCH(CLEAN(TABLATRANSFERENCIA[[#This Row],[CODIGO]]),OFFSET(INDIRECT("v_buffer_hist_hoy!$A$1"),1,MATCH("buh_codigo",INDIRECT("v_buffer_hist_hoy!$1:$1"),0)-1,100000,1),0)),"")</f>
        <v>0</v>
      </c>
      <c r="AF65" s="6">
        <f ca="1">IFERROR(INDEX(OFFSET(INDIRECT("v_buffer_hist_hoy!$A$1"),1,MATCH("buh_negociacion",INDIRECT("v_buffer_hist_hoy!$1:$1"),0)-1,100000,1),MATCH(CLEAN(TABLATRANSFERENCIA[[#This Row],[CODIGO]]),OFFSET(INDIRECT("v_buffer_hist_hoy!$A$1"),1,MATCH("buh_codigo",INDIRECT("v_buffer_hist_hoy!$1:$1"),0)-1,100000,1),0)),"")</f>
        <v>0</v>
      </c>
      <c r="AG65" s="6">
        <f ca="1">IFERROR(INDEX(OFFSET(INDIRECT("v_buffer_hist_hoy!$A$1"),1,MATCH("buh_produccion",INDIRECT("v_buffer_hist_hoy!$1:$1"),0)-1,100000,1),MATCH(CLEAN(TABLATRANSFERENCIA[[#This Row],[CODIGO]]),OFFSET(INDIRECT("v_buffer_hist_hoy!$A$1"),1,MATCH("buh_codigo",INDIRECT("v_buffer_hist_hoy!$1:$1"),0)-1,100000,1),0)),"")</f>
        <v>0</v>
      </c>
      <c r="AH65" s="6">
        <f ca="1">IFERROR(INDEX(OFFSET(INDIRECT("v_buffer_hist_hoy!$A$1"),1,MATCH("buh_embarcado",INDIRECT("v_buffer_hist_hoy!$1:$1"),0)-1,100000,1),MATCH(CLEAN(TABLATRANSFERENCIA[[#This Row],[CODIGO]]),OFFSET(INDIRECT("v_buffer_hist_hoy!$A$1"),1,MATCH("buh_codigo",INDIRECT("v_buffer_hist_hoy!$1:$1"),0)-1,100000,1),0)),"")</f>
        <v>0</v>
      </c>
      <c r="AI65" s="6">
        <f ca="1">IFERROR(INDEX(OFFSET(INDIRECT("v_buffer_hist_hoy!$A$1"),1,MATCH("buh_comprometido",INDIRECT("v_buffer_hist_hoy!$1:$1"),0)-1,100000,1),MATCH(CLEAN(TABLATRANSFERENCIA[[#This Row],[CODIGO]]),OFFSET(INDIRECT("v_buffer_hist_hoy!$A$1"),1,MATCH("buh_codigo",INDIRECT("v_buffer_hist_hoy!$1:$1"),0)-1,100000,1),0)),"")</f>
        <v>0</v>
      </c>
      <c r="AJ65" s="6">
        <f ca="1">IFERROR(INDEX(OFFSET(INDIRECT("v_buffer_hist_hoy!$A$1"),1,MATCH("buh_backorder",INDIRECT("v_buffer_hist_hoy!$1:$1"),0)-1,100000,1),MATCH(CLEAN(TABLATRANSFERENCIA[[#This Row],[CODIGO]]),OFFSET(INDIRECT("v_buffer_hist_hoy!$A$1"),1,MATCH("buh_codigo",INDIRECT("v_buffer_hist_hoy!$1:$1"),0)-1,100000,1),0)),"")</f>
        <v>15</v>
      </c>
      <c r="AK65" s="6">
        <f ca="1">IFERROR(INDEX(OFFSET(INDIRECT("v_buffer_hist_hoy!$A$1"),1,MATCH("buh_inventario_proyectado",INDIRECT("v_buffer_hist_hoy!$1:$1"),0)-1,100000,1),MATCH(CLEAN(TABLATRANSFERENCIA[[#This Row],[CODIGO]]),OFFSET(INDIRECT("v_buffer_hist_hoy!$A$1"),1,MATCH("buh_codigo",INDIRECT("v_buffer_hist_hoy!$1:$1"),0)-1,100000,1),0)),"")</f>
        <v>46</v>
      </c>
      <c r="AL65" s="4">
        <f ca="1">IFERROR(INDEX(OFFSET(INDIRECT("v_buffer_hist_hoy!$A$1"),1,MATCH("buh_estado_inventario_proyectado",INDIRECT("v_buffer_hist_hoy!$1:$1"),0)-1,100000,1),MATCH(CLEAN(TABLATRANSFERENCIA[[#This Row],[CODIGO]]),OFFSET(INDIRECT("v_buffer_hist_hoy!$A$1"),1,MATCH("buh_codigo",INDIRECT("v_buffer_hist_hoy!$1:$1"),0)-1,100000,1),0)),"")</f>
        <v>0.57999999999999996</v>
      </c>
      <c r="AM65" s="6" t="str">
        <f ca="1">IFERROR(INDEX(OFFSET(INDIRECT("v_buffer_hist_hoy!$A$1"),1,MATCH("buh_color_inventario_proyectado",INDIRECT("v_buffer_hist_hoy!$1:$1"),0)-1,100000,1),MATCH(CLEAN(TABLATRANSFERENCIA[[#This Row],[CODIGO]]),OFFSET(INDIRECT("v_buffer_hist_hoy!$A$1"),1,MATCH("buh_codigo",INDIRECT("v_buffer_hist_hoy!$1:$1"),0)-1,100000,1),0)),"")</f>
        <v>A</v>
      </c>
      <c r="AN65" s="6">
        <f ca="1">IFERROR(INDEX(OFFSET(INDIRECT("v_buffer_hist_hoy!$A$1"),1,MATCH("buh_pedido_minimo",INDIRECT("v_buffer_hist_hoy!$1:$1"),0)-1,100000,1),MATCH(CLEAN(TABLATRANSFERENCIA[[#This Row],[CODIGO]]),OFFSET(INDIRECT("v_buffer_hist_hoy!$A$1"),1,MATCH("buh_codigo",INDIRECT("v_buffer_hist_hoy!$1:$1"),0)-1,100000,1),0)),"")</f>
        <v>0</v>
      </c>
      <c r="AO65" s="6">
        <f ca="1">IFERROR(INDEX(OFFSET(INDIRECT("v_buffer_hist_hoy!$A$1"),1,MATCH("buh_pedido_minimo_grupo",INDIRECT("v_buffer_hist_hoy!$1:$1"),0)-1,100000,1),MATCH(CLEAN(TABLATRANSFERENCIA[[#This Row],[CODIGO]]),OFFSET(INDIRECT("v_buffer_hist_hoy!$A$1"),1,MATCH("buh_codigo",INDIRECT("v_buffer_hist_hoy!$1:$1"),0)-1,100000,1),0)),"")</f>
        <v>0</v>
      </c>
      <c r="AP65" s="6">
        <f ca="1">IFERROR(INDEX(OFFSET(INDIRECT("v_buffer_hist_hoy!$A$1"),1,MATCH("buh_unidad_empaque",INDIRECT("v_buffer_hist_hoy!$1:$1"),0)-1,100000,1),MATCH(CLEAN(TABLATRANSFERENCIA[[#This Row],[CODIGO]]),OFFSET(INDIRECT("v_buffer_hist_hoy!$A$1"),1,MATCH("buh_codigo",INDIRECT("v_buffer_hist_hoy!$1:$1"),0)-1,100000,1),0)),"")</f>
        <v>5</v>
      </c>
      <c r="AQ65" s="6">
        <f ca="1">IFERROR(INDEX(OFFSET(INDIRECT("v_buffer_hist_hoy!$A$1"),1,MATCH("buh_pedido_promedio",INDIRECT("v_buffer_hist_hoy!$1:$1"),0)-1,100000,1),MATCH(CLEAN(TABLATRANSFERENCIA[[#This Row],[CODIGO]]),OFFSET(INDIRECT("v_buffer_hist_hoy!$A$1"),1,MATCH("buh_codigo",INDIRECT("v_buffer_hist_hoy!$1:$1"),0)-1,100000,1),0)),"")</f>
        <v>30</v>
      </c>
      <c r="AR65" s="6">
        <f ca="1">IFERROR(INDEX(OFFSET(INDIRECT("v_buffer_hist_hoy!$A$1"),1,MATCH("buh_cobertura_buffer",INDIRECT("v_buffer_hist_hoy!$1:$1"),0)-1,100000,1),MATCH(CLEAN(TABLATRANSFERENCIA[[#This Row],[CODIGO]]),OFFSET(INDIRECT("v_buffer_hist_hoy!$A$1"),1,MATCH("buh_codigo",INDIRECT("v_buffer_hist_hoy!$1:$1"),0)-1,100000,1),0)),"")</f>
        <v>0</v>
      </c>
      <c r="AS65" s="6">
        <f ca="1">IFERROR(INDEX(OFFSET(INDIRECT("v_buffer_hist_hoy!$A$1"),1,MATCH("buh_cobertura_inventario_proyectado",INDIRECT("v_buffer_hist_hoy!$1:$1"),0)-1,100000,1),MATCH(CLEAN(TABLATRANSFERENCIA[[#This Row],[CODIGO]]),OFFSET(INDIRECT("v_buffer_hist_hoy!$A$1"),1,MATCH("buh_codigo",INDIRECT("v_buffer_hist_hoy!$1:$1"),0)-1,100000,1),0)),"")</f>
        <v>0</v>
      </c>
      <c r="AT65" s="6">
        <f ca="1">IFERROR(INDEX(OFFSET(INDIRECT("v_buffer_hist_hoy!$A$1"),1,MATCH("buh_cobertura_pedido_minimo",INDIRECT("v_buffer_hist_hoy!$1:$1"),0)-1,100000,1),MATCH(CLEAN(TABLATRANSFERENCIA[[#This Row],[CODIGO]]),OFFSET(INDIRECT("v_buffer_hist_hoy!$A$1"),1,MATCH("buh_codigo",INDIRECT("v_buffer_hist_hoy!$1:$1"),0)-1,100000,1),0)),"")</f>
        <v>0</v>
      </c>
      <c r="AU65" s="6">
        <f ca="1">IFERROR(INDEX(OFFSET(INDIRECT("v_buffer_hist_hoy!$A$1"),1,MATCH("buh_dias_desabastecimiento",INDIRECT("v_buffer_hist_hoy!$1:$1"),0)-1,100000,1),MATCH(CLEAN(TABLATRANSFERENCIA[[#This Row],[CODIGO]]),OFFSET(INDIRECT("v_buffer_hist_hoy!$A$1"),1,MATCH("buh_codigo",INDIRECT("v_buffer_hist_hoy!$1:$1"),0)-1,100000,1),0)),"")</f>
        <v>0</v>
      </c>
      <c r="AV65" s="6">
        <f t="array" ref="AV65">IFERROR(INDEX(Datos_Consumo[CANTIDAD],MATCH(TABLATRANSFERENCIA[[#This Row],[CODIGO]]&amp;TABLATRANSFERENCIA[[#Headers],[Columna1]],Datos_Consumo[CODIGO]&amp;Datos_Consumo[FECHA_FORMATO],0)),0)</f>
        <v>0</v>
      </c>
      <c r="AW65" s="6">
        <f t="array" ref="AW65">IFERROR(INDEX(Datos_Consumo[CANTIDAD],MATCH(TABLATRANSFERENCIA[[#This Row],[CODIGO]]&amp;TABLATRANSFERENCIA[[#Headers],[Columna2]],Datos_Consumo[CODIGO]&amp;Datos_Consumo[FECHA_FORMATO],0)),0)</f>
        <v>0</v>
      </c>
      <c r="AX65" s="6">
        <f t="array" ref="AX65">IFERROR(INDEX(Datos_Consumo[CANTIDAD],MATCH(TABLATRANSFERENCIA[[#This Row],[CODIGO]]&amp;TABLATRANSFERENCIA[[#Headers],[Columna3]],Datos_Consumo[CODIGO]&amp;Datos_Consumo[FECHA_FORMATO],0)),0)</f>
        <v>0</v>
      </c>
      <c r="AY65" s="6">
        <f t="array" ref="AY65">IFERROR(INDEX(Datos_Consumo[CANTIDAD],MATCH(TABLATRANSFERENCIA[[#This Row],[CODIGO]]&amp;TABLATRANSFERENCIA[[#Headers],[Columna4]],Datos_Consumo[CODIGO]&amp;Datos_Consumo[FECHA_FORMATO],0)),0)</f>
        <v>0</v>
      </c>
      <c r="AZ65" s="6">
        <f t="array" ref="AZ65">IFERROR(INDEX(Datos_Consumo[CANTIDAD],MATCH(TABLATRANSFERENCIA[[#This Row],[CODIGO]]&amp;TABLATRANSFERENCIA[[#Headers],[Columna5]],Datos_Consumo[CODIGO]&amp;Datos_Consumo[FECHA_FORMATO],0)),0)</f>
        <v>0</v>
      </c>
      <c r="BA65" s="6">
        <f t="array" ref="BA65">IFERROR(INDEX(Datos_Consumo[CANTIDAD],MATCH(TABLATRANSFERENCIA[[#This Row],[CODIGO]]&amp;TABLATRANSFERENCIA[[#Headers],[Columna6]],Datos_Consumo[CODIGO]&amp;Datos_Consumo[FECHA_FORMATO],0)),0)</f>
        <v>0</v>
      </c>
      <c r="BB65" s="56">
        <f ca="1">IFERROR(INDEX(OFFSET(INDIRECT("v_buffer_hist_hoy!$A$1"),1,MATCH("buh_ultima_transferencia_ini",INDIRECT("v_buffer_hist_hoy!$1:$1"),0)-1,100000,1),MATCH(CLEAN(TABLATRANSFERENCIA[[#This Row],[CODIGO]]),OFFSET(INDIRECT("v_buffer_hist_hoy!$A$1"),1,MATCH("buh_codigo",INDIRECT("v_buffer_hist_hoy!$1:$1"),0)-1,100000,1),0)),"")</f>
        <v>0</v>
      </c>
      <c r="BC65" s="56">
        <f ca="1">IFERROR(INDEX(OFFSET(INDIRECT("v_buffer_hist_hoy!$A$1"),1,MATCH("buh_ultima_transferencia_fin",INDIRECT("v_buffer_hist_hoy!$1:$1"),0)-1,100000,1),MATCH(CLEAN(TABLATRANSFERENCIA[[#This Row],[CODIGO]]),OFFSET(INDIRECT("v_buffer_hist_hoy!$A$1"),1,MATCH("buh_codigo",INDIRECT("v_buffer_hist_hoy!$1:$1"),0)-1,100000,1),0)),"")</f>
        <v>0</v>
      </c>
      <c r="BD65" s="50" t="s">
        <v>7745</v>
      </c>
      <c r="BE65" s="55"/>
      <c r="BF65" s="51"/>
      <c r="BG65"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5" s="51"/>
      <c r="BM65" s="46">
        <f ca="1">IFERROR(TABLATRANSFERENCIA[[#This Row],[REQUERIM]]/TABLATRANSFERENCIA[[#This Row],[PEDIDO PROMEDIO]],0)</f>
        <v>0.5</v>
      </c>
      <c r="BN65" s="51"/>
      <c r="BO65" s="59"/>
      <c r="BP65" s="3" t="str">
        <f>IF(TABLATRANSFERENCIA[[#This Row],[RECIBIDO]]&lt;&gt;"",0,IF(TABLATRANSFERENCIA[[#This Row],[DESPACHO]]&lt;&gt;"",TABLATRANSFERENCIA[[#This Row],[DESPACHO]],TABLATRANSFERENCIA[[#This Row],[REQUERIM]]))</f>
        <v>15</v>
      </c>
      <c r="BQ65" s="50"/>
      <c r="BR65" s="50"/>
      <c r="BS65" s="50" t="str">
        <f t="shared" si="0"/>
        <v>N</v>
      </c>
      <c r="BT65" s="51">
        <f t="array" aca="1" ref="BT65" ca="1">IF(SUM(--(TABLATRANSFERENCIA[[#This Row],[CODIGO GENERICO]]=TABLATRANSFERENCIA[CODIGO GENERICO])*TABLATRANSFERENCIA[REQUERIM])&lt;TABLATRANSFERENCIA[[#This Row],[PEDIDO MIN GRUPO]],1,0)</f>
        <v>0</v>
      </c>
      <c r="BU6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65" s="51">
        <f ca="1">IFERROR(INDEX(OFFSET(INDIRECT("v_buffer_hist_hoy!$A$1"),1,MATCH("buh_zona_amarilla",INDIRECT("v_buffer_hist_hoy!$1:$1"),0)-1,100000,1),MATCH(CLEAN(TABLATRANSFERENCIA[[#This Row],[CODIGO]]),OFFSET(INDIRECT("v_buffer_hist_hoy!$A$1"),1,MATCH("buh_codigo",INDIRECT("v_buffer_hist_hoy!$1:$1"),0)-1,100000,1),0)),"")</f>
        <v>73</v>
      </c>
      <c r="BW65" s="51">
        <f ca="1">IFERROR(INDEX(OFFSET(INDIRECT("v_buffer_hist_hoy!$A$1"),1,MATCH("buh_zona_roja",INDIRECT("v_buffer_hist_hoy!$1:$1"),0)-1,100000,1),MATCH(CLEAN(TABLATRANSFERENCIA[[#This Row],[CODIGO]]),OFFSET(INDIRECT("v_buffer_hist_hoy!$A$1"),1,MATCH("buh_codigo",INDIRECT("v_buffer_hist_hoy!$1:$1"),0)-1,100000,1),0)),"")</f>
        <v>36</v>
      </c>
    </row>
    <row r="66" spans="1:75" hidden="1" x14ac:dyDescent="0.25">
      <c r="A66" s="54" t="s">
        <v>1641</v>
      </c>
      <c r="B66" s="3" t="str">
        <f ca="1">IFERROR(INDEX(OFFSET(INDIRECT("v_buffer_hist_hoy!$A$1"),1,MATCH("pro_descripcion",INDIRECT("v_buffer_hist_hoy!$1:$1"),0)-1,100000,1),MATCH(CLEAN(TABLATRANSFERENCIA[[#This Row],[CODIGO]]),OFFSET(INDIRECT("v_buffer_hist_hoy!$A$1"),1,MATCH("buh_codigo",INDIRECT("v_buffer_hist_hoy!$1:$1"),0)-1,100000,1),0)),"")</f>
        <v>TAPA DE COMBUSTIBLE B530,B450,C350,C230 (70168-85201)</v>
      </c>
      <c r="C66" s="3" t="str">
        <f ca="1">IFERROR(INDEX(OFFSET(INDIRECT("v_buffer_hist_hoy!$A$1"),1,MATCH("buh_codigo_generico",INDIRECT("v_buffer_hist_hoy!$1:$1"),0)-1,100000,1),MATCH(CLEAN(TABLATRANSFERENCIA[[#This Row],[CODIGO]]),OFFSET(INDIRECT("v_buffer_hist_hoy!$A$1"),1,MATCH("buh_codigo",INDIRECT("v_buffer_hist_hoy!$1:$1"),0)-1,100000,1),0)),"")</f>
        <v>0</v>
      </c>
      <c r="D66" s="3" t="str">
        <f ca="1">IFERROR(INDEX(OFFSET(INDIRECT("v_buffer_hist_hoy!$A$1"),1,MATCH("buh_codigo_vinculado",INDIRECT("v_buffer_hist_hoy!$1:$1"),0)-1,100000,1),MATCH(CLEAN(TABLATRANSFERENCIA[[#This Row],[CODIGO]]),OFFSET(INDIRECT("v_buffer_hist_hoy!$A$1"),1,MATCH("buh_codigo",INDIRECT("v_buffer_hist_hoy!$1:$1"),0)-1,100000,1),0)),"")</f>
        <v>EC-A033000330</v>
      </c>
      <c r="E66" s="3" t="str">
        <f ca="1">IFERROR(INDEX(OFFSET(INDIRECT("v_buffer_hist_hoy!$A$1"),1,MATCH("pro_linea",INDIRECT("v_buffer_hist_hoy!$1:$1"),0)-1,100000,1),MATCH(CLEAN(TABLATRANSFERENCIA[[#This Row],[CODIGO]]),OFFSET(INDIRECT("v_buffer_hist_hoy!$A$1"),1,MATCH("buh_codigo",INDIRECT("v_buffer_hist_hoy!$1:$1"),0)-1,100000,1),0)),"")</f>
        <v>AGROFORESTAL</v>
      </c>
      <c r="F66" s="3">
        <f ca="1">IFERROR(INDEX(OFFSET(INDIRECT("v_buffer_hist_hoy!$A$1"),1,MATCH("pro_sublinea",INDIRECT("v_buffer_hist_hoy!$1:$1"),0)-1,100000,1),MATCH(CLEAN(TABLATRANSFERENCIA[[#This Row],[CODIGO]]),OFFSET(INDIRECT("v_buffer_hist_hoy!$A$1"),1,MATCH("buh_codigo",INDIRECT("v_buffer_hist_hoy!$1:$1"),0)-1,100000,1),0)),"")</f>
        <v>0</v>
      </c>
      <c r="G66" s="3" t="str">
        <f ca="1">IFERROR(INDEX(OFFSET(INDIRECT("v_buffer_hist_hoy!$A$1"),1,MATCH("pro_grupo",INDIRECT("v_buffer_hist_hoy!$1:$1"),0)-1,100000,1),MATCH(CLEAN(TABLATRANSFERENCIA[[#This Row],[CODIGO]]),OFFSET(INDIRECT("v_buffer_hist_hoy!$A$1"),1,MATCH("buh_codigo",INDIRECT("v_buffer_hist_hoy!$1:$1"),0)-1,100000,1),0)),"")</f>
        <v>REPUESTOS DESMALEZADORAS</v>
      </c>
      <c r="H66" s="3">
        <f ca="1">IFERROR(INDEX(OFFSET(INDIRECT("v_buffer_hist_hoy!$A$1"),1,MATCH("pro_familia",INDIRECT("v_buffer_hist_hoy!$1:$1"),0)-1,100000,1),MATCH(CLEAN(TABLATRANSFERENCIA[[#This Row],[CODIGO]]),OFFSET(INDIRECT("v_buffer_hist_hoy!$A$1"),1,MATCH("buh_codigo",INDIRECT("v_buffer_hist_hoy!$1:$1"),0)-1,100000,1),0)),"")</f>
        <v>0</v>
      </c>
      <c r="I66" s="3">
        <f ca="1">IFERROR(INDEX(OFFSET(INDIRECT("v_buffer_hist_hoy!$A$1"),1,MATCH("pro_subfamilia",INDIRECT("v_buffer_hist_hoy!$1:$1"),0)-1,100000,1),MATCH(CLEAN(TABLATRANSFERENCIA[[#This Row],[CODIGO]]),OFFSET(INDIRECT("v_buffer_hist_hoy!$A$1"),1,MATCH("buh_codigo",INDIRECT("v_buffer_hist_hoy!$1:$1"),0)-1,100000,1),0)),"")</f>
        <v>0</v>
      </c>
      <c r="J6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6" s="3">
        <f ca="1">IFERROR(INDEX(OFFSET(INDIRECT("v_buffer_hist_hoy!$A$1"),1,MATCH("pro_tipo",INDIRECT("v_buffer_hist_hoy!$1:$1"),0)-1,100000,1),MATCH(CLEAN(TABLATRANSFERENCIA[[#This Row],[CODIGO]]),OFFSET(INDIRECT("v_buffer_hist_hoy!$A$1"),1,MATCH("buh_codigo",INDIRECT("v_buffer_hist_hoy!$1:$1"),0)-1,100000,1),0)),"")</f>
        <v>0</v>
      </c>
      <c r="L66" s="3" t="str">
        <f ca="1">IFERROR(INDEX(OFFSET(INDIRECT("v_buffer_hist_hoy!$A$1"),1,MATCH("pro_marca",INDIRECT("v_buffer_hist_hoy!$1:$1"),0)-1,100000,1),MATCH(CLEAN(TABLATRANSFERENCIA[[#This Row],[CODIGO]]),OFFSET(INDIRECT("v_buffer_hist_hoy!$A$1"),1,MATCH("buh_codigo",INDIRECT("v_buffer_hist_hoy!$1:$1"),0)-1,100000,1),0)),"")</f>
        <v>SHINDAIWA</v>
      </c>
      <c r="M66" s="3">
        <f ca="1">IFERROR(INDEX(OFFSET(INDIRECT("v_buffer_hist_hoy!$A$1"),1,MATCH("pro_modelo",INDIRECT("v_buffer_hist_hoy!$1:$1"),0)-1,100000,1),MATCH(CLEAN(TABLATRANSFERENCIA[[#This Row],[CODIGO]]),OFFSET(INDIRECT("v_buffer_hist_hoy!$A$1"),1,MATCH("buh_codigo",INDIRECT("v_buffer_hist_hoy!$1:$1"),0)-1,100000,1),0)),"")</f>
        <v>0</v>
      </c>
      <c r="N66" s="3">
        <f ca="1">IFERROR(INDEX(OFFSET(INDIRECT("v_buffer_hist_hoy!$A$1"),1,MATCH("pro_cat_management",INDIRECT("v_buffer_hist_hoy!$1:$1"),0)-1,100000,1),MATCH(CLEAN(TABLATRANSFERENCIA[[#This Row],[CODIGO]]),OFFSET(INDIRECT("v_buffer_hist_hoy!$A$1"),1,MATCH("buh_codigo",INDIRECT("v_buffer_hist_hoy!$1:$1"),0)-1,100000,1),0)),"")</f>
        <v>0</v>
      </c>
      <c r="O66" s="5" t="str">
        <f ca="1">IFERROR(INDEX(OFFSET(INDIRECT("v_buffer_hist_hoy!$A$1"),1,MATCH("buh_estatus",INDIRECT("v_buffer_hist_hoy!$1:$1"),0)-1,100000,1),MATCH(CLEAN(TABLATRANSFERENCIA[[#This Row],[CODIGO]]),OFFSET(INDIRECT("v_buffer_hist_hoy!$A$1"),1,MATCH("buh_codigo",INDIRECT("v_buffer_hist_hoy!$1:$1"),0)-1,100000,1),0)),"")</f>
        <v>0</v>
      </c>
      <c r="P66" s="5">
        <f ca="1">IFERROR(INDEX(OFFSET(INDIRECT("v_buffer_hist_hoy!$A$1"),1,MATCH("buh_ctv",INDIRECT("v_buffer_hist_hoy!$1:$1"),0)-1,100000,1),MATCH(CLEAN(TABLATRANSFERENCIA[[#This Row],[CODIGO]]),OFFSET(INDIRECT("v_buffer_hist_hoy!$A$1"),1,MATCH("buh_codigo",INDIRECT("v_buffer_hist_hoy!$1:$1"),0)-1,100000,1),0)),"")</f>
        <v>2.44</v>
      </c>
      <c r="Q66" s="5">
        <f ca="1">IFERROR(INDEX(OFFSET(INDIRECT("v_buffer_hist_hoy!$A$1"),1,MATCH("buh_pv",INDIRECT("v_buffer_hist_hoy!$1:$1"),0)-1,100000,1),MATCH(CLEAN(TABLATRANSFERENCIA[[#This Row],[CODIGO]]),OFFSET(INDIRECT("v_buffer_hist_hoy!$A$1"),1,MATCH("buh_codigo",INDIRECT("v_buffer_hist_hoy!$1:$1"),0)-1,100000,1),0)),"")</f>
        <v>12.67</v>
      </c>
      <c r="R66" s="46">
        <f ca="1">IFERROR(INDEX(OFFSET(INDIRECT("v_buffer_hist_hoy!$A$1"),1,MATCH("buh_roi_pasado",INDIRECT("v_buffer_hist_hoy!$1:$1"),0)-1,100000,1),MATCH(CLEAN(TABLATRANSFERENCIA[[#This Row],[CODIGO]]),OFFSET(INDIRECT("v_buffer_hist_hoy!$A$1"),1,MATCH("buh_codigo",INDIRECT("v_buffer_hist_hoy!$1:$1"),0)-1,100000,1),0)),"")</f>
        <v>0</v>
      </c>
      <c r="S66" s="46">
        <f ca="1">IFERROR(INDEX(OFFSET(INDIRECT("v_buffer_hist_hoy!$A$1"),1,MATCH("buh_roi_proyectado",INDIRECT("v_buffer_hist_hoy!$1:$1"),0)-1,100000,1),MATCH(CLEAN(TABLATRANSFERENCIA[[#This Row],[CODIGO]]),OFFSET(INDIRECT("v_buffer_hist_hoy!$A$1"),1,MATCH("buh_codigo",INDIRECT("v_buffer_hist_hoy!$1:$1"),0)-1,100000,1),0)),"")</f>
        <v>18.3</v>
      </c>
      <c r="T66" s="46">
        <f ca="1">IFERROR(INDEX(OFFSET(INDIRECT("v_buffer_hist_hoy!$A$1"),1,MATCH("buh_velocity",INDIRECT("v_buffer_hist_hoy!$1:$1"),0)-1,100000,1),MATCH(CLEAN(TABLATRANSFERENCIA[[#This Row],[CODIGO]]),OFFSET(INDIRECT("v_buffer_hist_hoy!$A$1"),1,MATCH("buh_codigo",INDIRECT("v_buffer_hist_hoy!$1:$1"),0)-1,100000,1),0)),"")</f>
        <v>0</v>
      </c>
      <c r="U66" s="46">
        <f ca="1">IFERROR(INDEX(OFFSET(INDIRECT("v_buffer_hist_hoy!$A$1"),1,MATCH("buh_nivel_servicio",INDIRECT("v_buffer_hist_hoy!$1:$1"),0)-1,100000,1),MATCH(CLEAN(TABLATRANSFERENCIA[[#This Row],[CODIGO]]),OFFSET(INDIRECT("v_buffer_hist_hoy!$A$1"),1,MATCH("buh_codigo",INDIRECT("v_buffer_hist_hoy!$1:$1"),0)-1,100000,1),0)),"")</f>
        <v>1</v>
      </c>
      <c r="V66" s="49" t="str">
        <f ca="1">IFERROR(INDEX(OFFSET(INDIRECT("v_buffer_hist_hoy!$A$1"),1,MATCH("pro_nombre",INDIRECT("v_buffer_hist_hoy!$1:$1"),0)-1,100000,1),MATCH(CLEAN(TABLATRANSFERENCIA[[#This Row],[CODIGO]]),OFFSET(INDIRECT("v_buffer_hist_hoy!$A$1"),1,MATCH("buh_codigo",INDIRECT("v_buffer_hist_hoy!$1:$1"),0)-1,100000,1),0)),"")</f>
        <v>Echo</v>
      </c>
      <c r="W66" s="49" t="str">
        <f ca="1">IFERROR(INDEX(OFFSET(INDIRECT("v_buffer_hist_hoy!$A$1"),1,MATCH("pre_nombre",INDIRECT("v_buffer_hist_hoy!$1:$1"),0)-1,100000,1),MATCH(CLEAN(TABLATRANSFERENCIA[[#This Row],[CODIGO]]),OFFSET(INDIRECT("v_buffer_hist_hoy!$A$1"),1,MATCH("buh_codigo",INDIRECT("v_buffer_hist_hoy!$1:$1"),0)-1,100000,1),0)),"")</f>
        <v>USA</v>
      </c>
      <c r="X66" s="51">
        <f ca="1">IFERROR(INDEX(OFFSET(INDIRECT("v_buffer_hist_hoy!$A$1"),1,MATCH("buh_tiempo_suministro",INDIRECT("v_buffer_hist_hoy!$1:$1"),0)-1,100000,1),MATCH(CLEAN(TABLATRANSFERENCIA[[#This Row],[CODIGO]]),OFFSET(INDIRECT("v_buffer_hist_hoy!$A$1"),1,MATCH("buh_codigo",INDIRECT("v_buffer_hist_hoy!$1:$1"),0)-1,100000,1),0)),"")</f>
        <v>8</v>
      </c>
      <c r="Y66" s="51">
        <f ca="1">IFERROR(INDEX(OFFSET(INDIRECT("v_buffer_hist_hoy!$A$1"),1,MATCH("buh_frecuencia_reposicion",INDIRECT("v_buffer_hist_hoy!$1:$1"),0)-1,100000,1),MATCH(CLEAN(TABLATRANSFERENCIA[[#This Row],[CODIGO]]),OFFSET(INDIRECT("v_buffer_hist_hoy!$A$1"),1,MATCH("buh_codigo",INDIRECT("v_buffer_hist_hoy!$1:$1"),0)-1,100000,1),0)),"")</f>
        <v>3</v>
      </c>
      <c r="Z66" s="6">
        <f ca="1">IFERROR(INDEX(OFFSET(INDIRECT("v_buffer_hist_hoy!$A$1"),1,MATCH("buh_buffer_actual",INDIRECT("v_buffer_hist_hoy!$1:$1"),0)-1,100000,1),MATCH(CLEAN(TABLATRANSFERENCIA[[#This Row],[CODIGO]]),OFFSET(INDIRECT("v_buffer_hist_hoy!$A$1"),1,MATCH("buh_codigo",INDIRECT("v_buffer_hist_hoy!$1:$1"),0)-1,100000,1),0)),"")</f>
        <v>27</v>
      </c>
      <c r="AA66" s="6">
        <f ca="1">IFERROR(INDEX(OFFSET(INDIRECT("v_buffer_hist_hoy!$A$1"),1,MATCH("buh_inventario_proveedor",INDIRECT("v_buffer_hist_hoy!$1:$1"),0)-1,100000,1),MATCH(CLEAN(TABLATRANSFERENCIA[[#This Row],[CODIGO]]),OFFSET(INDIRECT("v_buffer_hist_hoy!$A$1"),1,MATCH("buh_codigo",INDIRECT("v_buffer_hist_hoy!$1:$1"),0)-1,100000,1),0)),"")</f>
        <v>1000000000</v>
      </c>
      <c r="AB66" s="6">
        <f ca="1">IFERROR(INDEX(OFFSET(INDIRECT("v_buffer_hist_hoy!$A$1"),1,MATCH("buh_inventario_fisico",INDIRECT("v_buffer_hist_hoy!$1:$1"),0)-1,100000,1),MATCH(CLEAN(TABLATRANSFERENCIA[[#This Row],[CODIGO]]),OFFSET(INDIRECT("v_buffer_hist_hoy!$A$1"),1,MATCH("buh_codigo",INDIRECT("v_buffer_hist_hoy!$1:$1"),0)-1,100000,1),0)),"")</f>
        <v>9</v>
      </c>
      <c r="AC66" s="4">
        <f ca="1">IFERROR(INDEX(OFFSET(INDIRECT("v_buffer_hist_hoy!$A$1"),1,MATCH("buh_estado_inventario_fisico",INDIRECT("v_buffer_hist_hoy!$1:$1"),0)-1,100000,1),MATCH(CLEAN(TABLATRANSFERENCIA[[#This Row],[CODIGO]]),OFFSET(INDIRECT("v_buffer_hist_hoy!$A$1"),1,MATCH("buh_codigo",INDIRECT("v_buffer_hist_hoy!$1:$1"),0)-1,100000,1),0)),"")</f>
        <v>0.67</v>
      </c>
      <c r="AD66" s="6" t="str">
        <f ca="1">IFERROR(INDEX(OFFSET(INDIRECT("v_buffer_hist_hoy!$A$1"),1,MATCH("buh_color_inventario_fisico",INDIRECT("v_buffer_hist_hoy!$1:$1"),0)-1,100000,1),MATCH(CLEAN(TABLATRANSFERENCIA[[#This Row],[CODIGO]]),OFFSET(INDIRECT("v_buffer_hist_hoy!$A$1"),1,MATCH("buh_codigo",INDIRECT("v_buffer_hist_hoy!$1:$1"),0)-1,100000,1),0)),"")</f>
        <v>R</v>
      </c>
      <c r="AE66" s="6">
        <f ca="1">IFERROR(INDEX(OFFSET(INDIRECT("v_buffer_hist_hoy!$A$1"),1,MATCH("buh_transito",INDIRECT("v_buffer_hist_hoy!$1:$1"),0)-1,100000,1),MATCH(CLEAN(TABLATRANSFERENCIA[[#This Row],[CODIGO]]),OFFSET(INDIRECT("v_buffer_hist_hoy!$A$1"),1,MATCH("buh_codigo",INDIRECT("v_buffer_hist_hoy!$1:$1"),0)-1,100000,1),0)),"")</f>
        <v>0</v>
      </c>
      <c r="AF66" s="6">
        <f ca="1">IFERROR(INDEX(OFFSET(INDIRECT("v_buffer_hist_hoy!$A$1"),1,MATCH("buh_negociacion",INDIRECT("v_buffer_hist_hoy!$1:$1"),0)-1,100000,1),MATCH(CLEAN(TABLATRANSFERENCIA[[#This Row],[CODIGO]]),OFFSET(INDIRECT("v_buffer_hist_hoy!$A$1"),1,MATCH("buh_codigo",INDIRECT("v_buffer_hist_hoy!$1:$1"),0)-1,100000,1),0)),"")</f>
        <v>0</v>
      </c>
      <c r="AG66" s="6">
        <f ca="1">IFERROR(INDEX(OFFSET(INDIRECT("v_buffer_hist_hoy!$A$1"),1,MATCH("buh_produccion",INDIRECT("v_buffer_hist_hoy!$1:$1"),0)-1,100000,1),MATCH(CLEAN(TABLATRANSFERENCIA[[#This Row],[CODIGO]]),OFFSET(INDIRECT("v_buffer_hist_hoy!$A$1"),1,MATCH("buh_codigo",INDIRECT("v_buffer_hist_hoy!$1:$1"),0)-1,100000,1),0)),"")</f>
        <v>0</v>
      </c>
      <c r="AH66" s="6">
        <f ca="1">IFERROR(INDEX(OFFSET(INDIRECT("v_buffer_hist_hoy!$A$1"),1,MATCH("buh_embarcado",INDIRECT("v_buffer_hist_hoy!$1:$1"),0)-1,100000,1),MATCH(CLEAN(TABLATRANSFERENCIA[[#This Row],[CODIGO]]),OFFSET(INDIRECT("v_buffer_hist_hoy!$A$1"),1,MATCH("buh_codigo",INDIRECT("v_buffer_hist_hoy!$1:$1"),0)-1,100000,1),0)),"")</f>
        <v>0</v>
      </c>
      <c r="AI66" s="6">
        <f ca="1">IFERROR(INDEX(OFFSET(INDIRECT("v_buffer_hist_hoy!$A$1"),1,MATCH("buh_comprometido",INDIRECT("v_buffer_hist_hoy!$1:$1"),0)-1,100000,1),MATCH(CLEAN(TABLATRANSFERENCIA[[#This Row],[CODIGO]]),OFFSET(INDIRECT("v_buffer_hist_hoy!$A$1"),1,MATCH("buh_codigo",INDIRECT("v_buffer_hist_hoy!$1:$1"),0)-1,100000,1),0)),"")</f>
        <v>0</v>
      </c>
      <c r="AJ66" s="6">
        <f ca="1">IFERROR(INDEX(OFFSET(INDIRECT("v_buffer_hist_hoy!$A$1"),1,MATCH("buh_backorder",INDIRECT("v_buffer_hist_hoy!$1:$1"),0)-1,100000,1),MATCH(CLEAN(TABLATRANSFERENCIA[[#This Row],[CODIGO]]),OFFSET(INDIRECT("v_buffer_hist_hoy!$A$1"),1,MATCH("buh_codigo",INDIRECT("v_buffer_hist_hoy!$1:$1"),0)-1,100000,1),0)),"")</f>
        <v>15</v>
      </c>
      <c r="AK66" s="6">
        <f ca="1">IFERROR(INDEX(OFFSET(INDIRECT("v_buffer_hist_hoy!$A$1"),1,MATCH("buh_inventario_proyectado",INDIRECT("v_buffer_hist_hoy!$1:$1"),0)-1,100000,1),MATCH(CLEAN(TABLATRANSFERENCIA[[#This Row],[CODIGO]]),OFFSET(INDIRECT("v_buffer_hist_hoy!$A$1"),1,MATCH("buh_codigo",INDIRECT("v_buffer_hist_hoy!$1:$1"),0)-1,100000,1),0)),"")</f>
        <v>24</v>
      </c>
      <c r="AL66" s="4">
        <f ca="1">IFERROR(INDEX(OFFSET(INDIRECT("v_buffer_hist_hoy!$A$1"),1,MATCH("buh_estado_inventario_proyectado",INDIRECT("v_buffer_hist_hoy!$1:$1"),0)-1,100000,1),MATCH(CLEAN(TABLATRANSFERENCIA[[#This Row],[CODIGO]]),OFFSET(INDIRECT("v_buffer_hist_hoy!$A$1"),1,MATCH("buh_codigo",INDIRECT("v_buffer_hist_hoy!$1:$1"),0)-1,100000,1),0)),"")</f>
        <v>0.11</v>
      </c>
      <c r="AM66" s="6" t="str">
        <f ca="1">IFERROR(INDEX(OFFSET(INDIRECT("v_buffer_hist_hoy!$A$1"),1,MATCH("buh_color_inventario_proyectado",INDIRECT("v_buffer_hist_hoy!$1:$1"),0)-1,100000,1),MATCH(CLEAN(TABLATRANSFERENCIA[[#This Row],[CODIGO]]),OFFSET(INDIRECT("v_buffer_hist_hoy!$A$1"),1,MATCH("buh_codigo",INDIRECT("v_buffer_hist_hoy!$1:$1"),0)-1,100000,1),0)),"")</f>
        <v>V</v>
      </c>
      <c r="AN66" s="6">
        <f ca="1">IFERROR(INDEX(OFFSET(INDIRECT("v_buffer_hist_hoy!$A$1"),1,MATCH("buh_pedido_minimo",INDIRECT("v_buffer_hist_hoy!$1:$1"),0)-1,100000,1),MATCH(CLEAN(TABLATRANSFERENCIA[[#This Row],[CODIGO]]),OFFSET(INDIRECT("v_buffer_hist_hoy!$A$1"),1,MATCH("buh_codigo",INDIRECT("v_buffer_hist_hoy!$1:$1"),0)-1,100000,1),0)),"")</f>
        <v>0</v>
      </c>
      <c r="AO66" s="6">
        <f ca="1">IFERROR(INDEX(OFFSET(INDIRECT("v_buffer_hist_hoy!$A$1"),1,MATCH("buh_pedido_minimo_grupo",INDIRECT("v_buffer_hist_hoy!$1:$1"),0)-1,100000,1),MATCH(CLEAN(TABLATRANSFERENCIA[[#This Row],[CODIGO]]),OFFSET(INDIRECT("v_buffer_hist_hoy!$A$1"),1,MATCH("buh_codigo",INDIRECT("v_buffer_hist_hoy!$1:$1"),0)-1,100000,1),0)),"")</f>
        <v>0</v>
      </c>
      <c r="AP66" s="6">
        <f ca="1">IFERROR(INDEX(OFFSET(INDIRECT("v_buffer_hist_hoy!$A$1"),1,MATCH("buh_unidad_empaque",INDIRECT("v_buffer_hist_hoy!$1:$1"),0)-1,100000,1),MATCH(CLEAN(TABLATRANSFERENCIA[[#This Row],[CODIGO]]),OFFSET(INDIRECT("v_buffer_hist_hoy!$A$1"),1,MATCH("buh_codigo",INDIRECT("v_buffer_hist_hoy!$1:$1"),0)-1,100000,1),0)),"")</f>
        <v>5</v>
      </c>
      <c r="AQ66" s="6">
        <f ca="1">IFERROR(INDEX(OFFSET(INDIRECT("v_buffer_hist_hoy!$A$1"),1,MATCH("buh_pedido_promedio",INDIRECT("v_buffer_hist_hoy!$1:$1"),0)-1,100000,1),MATCH(CLEAN(TABLATRANSFERENCIA[[#This Row],[CODIGO]]),OFFSET(INDIRECT("v_buffer_hist_hoy!$A$1"),1,MATCH("buh_codigo",INDIRECT("v_buffer_hist_hoy!$1:$1"),0)-1,100000,1),0)),"")</f>
        <v>7</v>
      </c>
      <c r="AR66" s="6">
        <f ca="1">IFERROR(INDEX(OFFSET(INDIRECT("v_buffer_hist_hoy!$A$1"),1,MATCH("buh_cobertura_buffer",INDIRECT("v_buffer_hist_hoy!$1:$1"),0)-1,100000,1),MATCH(CLEAN(TABLATRANSFERENCIA[[#This Row],[CODIGO]]),OFFSET(INDIRECT("v_buffer_hist_hoy!$A$1"),1,MATCH("buh_codigo",INDIRECT("v_buffer_hist_hoy!$1:$1"),0)-1,100000,1),0)),"")</f>
        <v>0</v>
      </c>
      <c r="AS66" s="6">
        <f ca="1">IFERROR(INDEX(OFFSET(INDIRECT("v_buffer_hist_hoy!$A$1"),1,MATCH("buh_cobertura_inventario_proyectado",INDIRECT("v_buffer_hist_hoy!$1:$1"),0)-1,100000,1),MATCH(CLEAN(TABLATRANSFERENCIA[[#This Row],[CODIGO]]),OFFSET(INDIRECT("v_buffer_hist_hoy!$A$1"),1,MATCH("buh_codigo",INDIRECT("v_buffer_hist_hoy!$1:$1"),0)-1,100000,1),0)),"")</f>
        <v>0</v>
      </c>
      <c r="AT66" s="6">
        <f ca="1">IFERROR(INDEX(OFFSET(INDIRECT("v_buffer_hist_hoy!$A$1"),1,MATCH("buh_cobertura_pedido_minimo",INDIRECT("v_buffer_hist_hoy!$1:$1"),0)-1,100000,1),MATCH(CLEAN(TABLATRANSFERENCIA[[#This Row],[CODIGO]]),OFFSET(INDIRECT("v_buffer_hist_hoy!$A$1"),1,MATCH("buh_codigo",INDIRECT("v_buffer_hist_hoy!$1:$1"),0)-1,100000,1),0)),"")</f>
        <v>0</v>
      </c>
      <c r="AU66" s="6">
        <f ca="1">IFERROR(INDEX(OFFSET(INDIRECT("v_buffer_hist_hoy!$A$1"),1,MATCH("buh_dias_desabastecimiento",INDIRECT("v_buffer_hist_hoy!$1:$1"),0)-1,100000,1),MATCH(CLEAN(TABLATRANSFERENCIA[[#This Row],[CODIGO]]),OFFSET(INDIRECT("v_buffer_hist_hoy!$A$1"),1,MATCH("buh_codigo",INDIRECT("v_buffer_hist_hoy!$1:$1"),0)-1,100000,1),0)),"")</f>
        <v>0</v>
      </c>
      <c r="AV66" s="6">
        <f t="array" ref="AV66">IFERROR(INDEX(Datos_Consumo[CANTIDAD],MATCH(TABLATRANSFERENCIA[[#This Row],[CODIGO]]&amp;TABLATRANSFERENCIA[[#Headers],[Columna1]],Datos_Consumo[CODIGO]&amp;Datos_Consumo[FECHA_FORMATO],0)),0)</f>
        <v>0</v>
      </c>
      <c r="AW66" s="6">
        <f t="array" ref="AW66">IFERROR(INDEX(Datos_Consumo[CANTIDAD],MATCH(TABLATRANSFERENCIA[[#This Row],[CODIGO]]&amp;TABLATRANSFERENCIA[[#Headers],[Columna2]],Datos_Consumo[CODIGO]&amp;Datos_Consumo[FECHA_FORMATO],0)),0)</f>
        <v>0</v>
      </c>
      <c r="AX66" s="6">
        <f t="array" ref="AX66">IFERROR(INDEX(Datos_Consumo[CANTIDAD],MATCH(TABLATRANSFERENCIA[[#This Row],[CODIGO]]&amp;TABLATRANSFERENCIA[[#Headers],[Columna3]],Datos_Consumo[CODIGO]&amp;Datos_Consumo[FECHA_FORMATO],0)),0)</f>
        <v>0</v>
      </c>
      <c r="AY66" s="6">
        <f t="array" ref="AY66">IFERROR(INDEX(Datos_Consumo[CANTIDAD],MATCH(TABLATRANSFERENCIA[[#This Row],[CODIGO]]&amp;TABLATRANSFERENCIA[[#Headers],[Columna4]],Datos_Consumo[CODIGO]&amp;Datos_Consumo[FECHA_FORMATO],0)),0)</f>
        <v>0</v>
      </c>
      <c r="AZ66" s="6">
        <f t="array" ref="AZ66">IFERROR(INDEX(Datos_Consumo[CANTIDAD],MATCH(TABLATRANSFERENCIA[[#This Row],[CODIGO]]&amp;TABLATRANSFERENCIA[[#Headers],[Columna5]],Datos_Consumo[CODIGO]&amp;Datos_Consumo[FECHA_FORMATO],0)),0)</f>
        <v>0</v>
      </c>
      <c r="BA66" s="6">
        <f t="array" ref="BA66">IFERROR(INDEX(Datos_Consumo[CANTIDAD],MATCH(TABLATRANSFERENCIA[[#This Row],[CODIGO]]&amp;TABLATRANSFERENCIA[[#Headers],[Columna6]],Datos_Consumo[CODIGO]&amp;Datos_Consumo[FECHA_FORMATO],0)),0)</f>
        <v>0</v>
      </c>
      <c r="BB66" s="56">
        <f ca="1">IFERROR(INDEX(OFFSET(INDIRECT("v_buffer_hist_hoy!$A$1"),1,MATCH("buh_ultima_transferencia_ini",INDIRECT("v_buffer_hist_hoy!$1:$1"),0)-1,100000,1),MATCH(CLEAN(TABLATRANSFERENCIA[[#This Row],[CODIGO]]),OFFSET(INDIRECT("v_buffer_hist_hoy!$A$1"),1,MATCH("buh_codigo",INDIRECT("v_buffer_hist_hoy!$1:$1"),0)-1,100000,1),0)),"")</f>
        <v>0</v>
      </c>
      <c r="BC66" s="56">
        <f ca="1">IFERROR(INDEX(OFFSET(INDIRECT("v_buffer_hist_hoy!$A$1"),1,MATCH("buh_ultima_transferencia_fin",INDIRECT("v_buffer_hist_hoy!$1:$1"),0)-1,100000,1),MATCH(CLEAN(TABLATRANSFERENCIA[[#This Row],[CODIGO]]),OFFSET(INDIRECT("v_buffer_hist_hoy!$A$1"),1,MATCH("buh_codigo",INDIRECT("v_buffer_hist_hoy!$1:$1"),0)-1,100000,1),0)),"")</f>
        <v>0</v>
      </c>
      <c r="BD66" s="50" t="s">
        <v>7745</v>
      </c>
      <c r="BE66" s="55"/>
      <c r="BF66" s="51"/>
      <c r="BG66"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6" s="51"/>
      <c r="BM66" s="46">
        <f ca="1">IFERROR(TABLATRANSFERENCIA[[#This Row],[REQUERIM]]/TABLATRANSFERENCIA[[#This Row],[PEDIDO PROMEDIO]],0)</f>
        <v>2.1428571428571428</v>
      </c>
      <c r="BN66" s="51"/>
      <c r="BO66" s="59"/>
      <c r="BP66" s="3" t="str">
        <f>IF(TABLATRANSFERENCIA[[#This Row],[RECIBIDO]]&lt;&gt;"",0,IF(TABLATRANSFERENCIA[[#This Row],[DESPACHO]]&lt;&gt;"",TABLATRANSFERENCIA[[#This Row],[DESPACHO]],TABLATRANSFERENCIA[[#This Row],[REQUERIM]]))</f>
        <v>15</v>
      </c>
      <c r="BQ66" s="50"/>
      <c r="BR66" s="50"/>
      <c r="BS66" s="50" t="str">
        <f t="shared" si="0"/>
        <v>N</v>
      </c>
      <c r="BT66" s="51">
        <f t="array" aca="1" ref="BT66" ca="1">IF(SUM(--(TABLATRANSFERENCIA[[#This Row],[CODIGO GENERICO]]=TABLATRANSFERENCIA[CODIGO GENERICO])*TABLATRANSFERENCIA[REQUERIM])&lt;TABLATRANSFERENCIA[[#This Row],[PEDIDO MIN GRUPO]],1,0)</f>
        <v>0</v>
      </c>
      <c r="BU6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6" s="51">
        <f ca="1">IFERROR(INDEX(OFFSET(INDIRECT("v_buffer_hist_hoy!$A$1"),1,MATCH("buh_zona_amarilla",INDIRECT("v_buffer_hist_hoy!$1:$1"),0)-1,100000,1),MATCH(CLEAN(TABLATRANSFERENCIA[[#This Row],[CODIGO]]),OFFSET(INDIRECT("v_buffer_hist_hoy!$A$1"),1,MATCH("buh_codigo",INDIRECT("v_buffer_hist_hoy!$1:$1"),0)-1,100000,1),0)),"")</f>
        <v>18</v>
      </c>
      <c r="BW66" s="51">
        <f ca="1">IFERROR(INDEX(OFFSET(INDIRECT("v_buffer_hist_hoy!$A$1"),1,MATCH("buh_zona_roja",INDIRECT("v_buffer_hist_hoy!$1:$1"),0)-1,100000,1),MATCH(CLEAN(TABLATRANSFERENCIA[[#This Row],[CODIGO]]),OFFSET(INDIRECT("v_buffer_hist_hoy!$A$1"),1,MATCH("buh_codigo",INDIRECT("v_buffer_hist_hoy!$1:$1"),0)-1,100000,1),0)),"")</f>
        <v>9</v>
      </c>
    </row>
    <row r="67" spans="1:75" hidden="1" x14ac:dyDescent="0.25">
      <c r="A67" s="54" t="s">
        <v>1486</v>
      </c>
      <c r="B67" s="3" t="str">
        <f ca="1">IFERROR(INDEX(OFFSET(INDIRECT("v_buffer_hist_hoy!$A$1"),1,MATCH("pro_descripcion",INDIRECT("v_buffer_hist_hoy!$1:$1"),0)-1,100000,1),MATCH(CLEAN(TABLATRANSFERENCIA[[#This Row],[CODIGO]]),OFFSET(INDIRECT("v_buffer_hist_hoy!$A$1"),1,MATCH("buh_codigo",INDIRECT("v_buffer_hist_hoy!$1:$1"),0)-1,100000,1),0)),"")</f>
        <v>TUBO COMPLETO SRM4300 (P022024710)</v>
      </c>
      <c r="C67" s="3" t="str">
        <f ca="1">IFERROR(INDEX(OFFSET(INDIRECT("v_buffer_hist_hoy!$A$1"),1,MATCH("buh_codigo_generico",INDIRECT("v_buffer_hist_hoy!$1:$1"),0)-1,100000,1),MATCH(CLEAN(TABLATRANSFERENCIA[[#This Row],[CODIGO]]),OFFSET(INDIRECT("v_buffer_hist_hoy!$A$1"),1,MATCH("buh_codigo",INDIRECT("v_buffer_hist_hoy!$1:$1"),0)-1,100000,1),0)),"")</f>
        <v>0</v>
      </c>
      <c r="D67" s="3" t="str">
        <f ca="1">IFERROR(INDEX(OFFSET(INDIRECT("v_buffer_hist_hoy!$A$1"),1,MATCH("buh_codigo_vinculado",INDIRECT("v_buffer_hist_hoy!$1:$1"),0)-1,100000,1),MATCH(CLEAN(TABLATRANSFERENCIA[[#This Row],[CODIGO]]),OFFSET(INDIRECT("v_buffer_hist_hoy!$A$1"),1,MATCH("buh_codigo",INDIRECT("v_buffer_hist_hoy!$1:$1"),0)-1,100000,1),0)),"")</f>
        <v>EC-P022006970</v>
      </c>
      <c r="E67" s="3" t="str">
        <f ca="1">IFERROR(INDEX(OFFSET(INDIRECT("v_buffer_hist_hoy!$A$1"),1,MATCH("pro_linea",INDIRECT("v_buffer_hist_hoy!$1:$1"),0)-1,100000,1),MATCH(CLEAN(TABLATRANSFERENCIA[[#This Row],[CODIGO]]),OFFSET(INDIRECT("v_buffer_hist_hoy!$A$1"),1,MATCH("buh_codigo",INDIRECT("v_buffer_hist_hoy!$1:$1"),0)-1,100000,1),0)),"")</f>
        <v>AGROFORESTAL</v>
      </c>
      <c r="F67" s="3">
        <f ca="1">IFERROR(INDEX(OFFSET(INDIRECT("v_buffer_hist_hoy!$A$1"),1,MATCH("pro_sublinea",INDIRECT("v_buffer_hist_hoy!$1:$1"),0)-1,100000,1),MATCH(CLEAN(TABLATRANSFERENCIA[[#This Row],[CODIGO]]),OFFSET(INDIRECT("v_buffer_hist_hoy!$A$1"),1,MATCH("buh_codigo",INDIRECT("v_buffer_hist_hoy!$1:$1"),0)-1,100000,1),0)),"")</f>
        <v>0</v>
      </c>
      <c r="G67" s="3" t="str">
        <f ca="1">IFERROR(INDEX(OFFSET(INDIRECT("v_buffer_hist_hoy!$A$1"),1,MATCH("pro_grupo",INDIRECT("v_buffer_hist_hoy!$1:$1"),0)-1,100000,1),MATCH(CLEAN(TABLATRANSFERENCIA[[#This Row],[CODIGO]]),OFFSET(INDIRECT("v_buffer_hist_hoy!$A$1"),1,MATCH("buh_codigo",INDIRECT("v_buffer_hist_hoy!$1:$1"),0)-1,100000,1),0)),"")</f>
        <v>REPUESTOS DESMALEZADORAS</v>
      </c>
      <c r="H67" s="3">
        <f ca="1">IFERROR(INDEX(OFFSET(INDIRECT("v_buffer_hist_hoy!$A$1"),1,MATCH("pro_familia",INDIRECT("v_buffer_hist_hoy!$1:$1"),0)-1,100000,1),MATCH(CLEAN(TABLATRANSFERENCIA[[#This Row],[CODIGO]]),OFFSET(INDIRECT("v_buffer_hist_hoy!$A$1"),1,MATCH("buh_codigo",INDIRECT("v_buffer_hist_hoy!$1:$1"),0)-1,100000,1),0)),"")</f>
        <v>0</v>
      </c>
      <c r="I67" s="3">
        <f ca="1">IFERROR(INDEX(OFFSET(INDIRECT("v_buffer_hist_hoy!$A$1"),1,MATCH("pro_subfamilia",INDIRECT("v_buffer_hist_hoy!$1:$1"),0)-1,100000,1),MATCH(CLEAN(TABLATRANSFERENCIA[[#This Row],[CODIGO]]),OFFSET(INDIRECT("v_buffer_hist_hoy!$A$1"),1,MATCH("buh_codigo",INDIRECT("v_buffer_hist_hoy!$1:$1"),0)-1,100000,1),0)),"")</f>
        <v>0</v>
      </c>
      <c r="J6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7" s="3">
        <f ca="1">IFERROR(INDEX(OFFSET(INDIRECT("v_buffer_hist_hoy!$A$1"),1,MATCH("pro_tipo",INDIRECT("v_buffer_hist_hoy!$1:$1"),0)-1,100000,1),MATCH(CLEAN(TABLATRANSFERENCIA[[#This Row],[CODIGO]]),OFFSET(INDIRECT("v_buffer_hist_hoy!$A$1"),1,MATCH("buh_codigo",INDIRECT("v_buffer_hist_hoy!$1:$1"),0)-1,100000,1),0)),"")</f>
        <v>0</v>
      </c>
      <c r="L67" s="3" t="str">
        <f ca="1">IFERROR(INDEX(OFFSET(INDIRECT("v_buffer_hist_hoy!$A$1"),1,MATCH("pro_marca",INDIRECT("v_buffer_hist_hoy!$1:$1"),0)-1,100000,1),MATCH(CLEAN(TABLATRANSFERENCIA[[#This Row],[CODIGO]]),OFFSET(INDIRECT("v_buffer_hist_hoy!$A$1"),1,MATCH("buh_codigo",INDIRECT("v_buffer_hist_hoy!$1:$1"),0)-1,100000,1),0)),"")</f>
        <v>ECHO</v>
      </c>
      <c r="M67" s="3">
        <f ca="1">IFERROR(INDEX(OFFSET(INDIRECT("v_buffer_hist_hoy!$A$1"),1,MATCH("pro_modelo",INDIRECT("v_buffer_hist_hoy!$1:$1"),0)-1,100000,1),MATCH(CLEAN(TABLATRANSFERENCIA[[#This Row],[CODIGO]]),OFFSET(INDIRECT("v_buffer_hist_hoy!$A$1"),1,MATCH("buh_codigo",INDIRECT("v_buffer_hist_hoy!$1:$1"),0)-1,100000,1),0)),"")</f>
        <v>0</v>
      </c>
      <c r="N67" s="3">
        <f ca="1">IFERROR(INDEX(OFFSET(INDIRECT("v_buffer_hist_hoy!$A$1"),1,MATCH("pro_cat_management",INDIRECT("v_buffer_hist_hoy!$1:$1"),0)-1,100000,1),MATCH(CLEAN(TABLATRANSFERENCIA[[#This Row],[CODIGO]]),OFFSET(INDIRECT("v_buffer_hist_hoy!$A$1"),1,MATCH("buh_codigo",INDIRECT("v_buffer_hist_hoy!$1:$1"),0)-1,100000,1),0)),"")</f>
        <v>0</v>
      </c>
      <c r="O67" s="5" t="str">
        <f ca="1">IFERROR(INDEX(OFFSET(INDIRECT("v_buffer_hist_hoy!$A$1"),1,MATCH("buh_estatus",INDIRECT("v_buffer_hist_hoy!$1:$1"),0)-1,100000,1),MATCH(CLEAN(TABLATRANSFERENCIA[[#This Row],[CODIGO]]),OFFSET(INDIRECT("v_buffer_hist_hoy!$A$1"),1,MATCH("buh_codigo",INDIRECT("v_buffer_hist_hoy!$1:$1"),0)-1,100000,1),0)),"")</f>
        <v>0</v>
      </c>
      <c r="P67" s="5">
        <f ca="1">IFERROR(INDEX(OFFSET(INDIRECT("v_buffer_hist_hoy!$A$1"),1,MATCH("buh_ctv",INDIRECT("v_buffer_hist_hoy!$1:$1"),0)-1,100000,1),MATCH(CLEAN(TABLATRANSFERENCIA[[#This Row],[CODIGO]]),OFFSET(INDIRECT("v_buffer_hist_hoy!$A$1"),1,MATCH("buh_codigo",INDIRECT("v_buffer_hist_hoy!$1:$1"),0)-1,100000,1),0)),"")</f>
        <v>24.54</v>
      </c>
      <c r="Q67" s="5">
        <f ca="1">IFERROR(INDEX(OFFSET(INDIRECT("v_buffer_hist_hoy!$A$1"),1,MATCH("buh_pv",INDIRECT("v_buffer_hist_hoy!$1:$1"),0)-1,100000,1),MATCH(CLEAN(TABLATRANSFERENCIA[[#This Row],[CODIGO]]),OFFSET(INDIRECT("v_buffer_hist_hoy!$A$1"),1,MATCH("buh_codigo",INDIRECT("v_buffer_hist_hoy!$1:$1"),0)-1,100000,1),0)),"")</f>
        <v>79.400000000000006</v>
      </c>
      <c r="R67" s="46">
        <f ca="1">IFERROR(INDEX(OFFSET(INDIRECT("v_buffer_hist_hoy!$A$1"),1,MATCH("buh_roi_pasado",INDIRECT("v_buffer_hist_hoy!$1:$1"),0)-1,100000,1),MATCH(CLEAN(TABLATRANSFERENCIA[[#This Row],[CODIGO]]),OFFSET(INDIRECT("v_buffer_hist_hoy!$A$1"),1,MATCH("buh_codigo",INDIRECT("v_buffer_hist_hoy!$1:$1"),0)-1,100000,1),0)),"")</f>
        <v>0</v>
      </c>
      <c r="S67" s="46">
        <f ca="1">IFERROR(INDEX(OFFSET(INDIRECT("v_buffer_hist_hoy!$A$1"),1,MATCH("buh_roi_proyectado",INDIRECT("v_buffer_hist_hoy!$1:$1"),0)-1,100000,1),MATCH(CLEAN(TABLATRANSFERENCIA[[#This Row],[CODIGO]]),OFFSET(INDIRECT("v_buffer_hist_hoy!$A$1"),1,MATCH("buh_codigo",INDIRECT("v_buffer_hist_hoy!$1:$1"),0)-1,100000,1),0)),"")</f>
        <v>9.76</v>
      </c>
      <c r="T67" s="46">
        <f ca="1">IFERROR(INDEX(OFFSET(INDIRECT("v_buffer_hist_hoy!$A$1"),1,MATCH("buh_velocity",INDIRECT("v_buffer_hist_hoy!$1:$1"),0)-1,100000,1),MATCH(CLEAN(TABLATRANSFERENCIA[[#This Row],[CODIGO]]),OFFSET(INDIRECT("v_buffer_hist_hoy!$A$1"),1,MATCH("buh_codigo",INDIRECT("v_buffer_hist_hoy!$1:$1"),0)-1,100000,1),0)),"")</f>
        <v>0</v>
      </c>
      <c r="U67" s="46">
        <f ca="1">IFERROR(INDEX(OFFSET(INDIRECT("v_buffer_hist_hoy!$A$1"),1,MATCH("buh_nivel_servicio",INDIRECT("v_buffer_hist_hoy!$1:$1"),0)-1,100000,1),MATCH(CLEAN(TABLATRANSFERENCIA[[#This Row],[CODIGO]]),OFFSET(INDIRECT("v_buffer_hist_hoy!$A$1"),1,MATCH("buh_codigo",INDIRECT("v_buffer_hist_hoy!$1:$1"),0)-1,100000,1),0)),"")</f>
        <v>1</v>
      </c>
      <c r="V67" s="49" t="str">
        <f ca="1">IFERROR(INDEX(OFFSET(INDIRECT("v_buffer_hist_hoy!$A$1"),1,MATCH("pro_nombre",INDIRECT("v_buffer_hist_hoy!$1:$1"),0)-1,100000,1),MATCH(CLEAN(TABLATRANSFERENCIA[[#This Row],[CODIGO]]),OFFSET(INDIRECT("v_buffer_hist_hoy!$A$1"),1,MATCH("buh_codigo",INDIRECT("v_buffer_hist_hoy!$1:$1"),0)-1,100000,1),0)),"")</f>
        <v>Echo</v>
      </c>
      <c r="W67" s="49" t="str">
        <f ca="1">IFERROR(INDEX(OFFSET(INDIRECT("v_buffer_hist_hoy!$A$1"),1,MATCH("pre_nombre",INDIRECT("v_buffer_hist_hoy!$1:$1"),0)-1,100000,1),MATCH(CLEAN(TABLATRANSFERENCIA[[#This Row],[CODIGO]]),OFFSET(INDIRECT("v_buffer_hist_hoy!$A$1"),1,MATCH("buh_codigo",INDIRECT("v_buffer_hist_hoy!$1:$1"),0)-1,100000,1),0)),"")</f>
        <v>USA</v>
      </c>
      <c r="X67" s="51">
        <f ca="1">IFERROR(INDEX(OFFSET(INDIRECT("v_buffer_hist_hoy!$A$1"),1,MATCH("buh_tiempo_suministro",INDIRECT("v_buffer_hist_hoy!$1:$1"),0)-1,100000,1),MATCH(CLEAN(TABLATRANSFERENCIA[[#This Row],[CODIGO]]),OFFSET(INDIRECT("v_buffer_hist_hoy!$A$1"),1,MATCH("buh_codigo",INDIRECT("v_buffer_hist_hoy!$1:$1"),0)-1,100000,1),0)),"")</f>
        <v>8</v>
      </c>
      <c r="Y67" s="51">
        <f ca="1">IFERROR(INDEX(OFFSET(INDIRECT("v_buffer_hist_hoy!$A$1"),1,MATCH("buh_frecuencia_reposicion",INDIRECT("v_buffer_hist_hoy!$1:$1"),0)-1,100000,1),MATCH(CLEAN(TABLATRANSFERENCIA[[#This Row],[CODIGO]]),OFFSET(INDIRECT("v_buffer_hist_hoy!$A$1"),1,MATCH("buh_codigo",INDIRECT("v_buffer_hist_hoy!$1:$1"),0)-1,100000,1),0)),"")</f>
        <v>3</v>
      </c>
      <c r="Z67" s="6">
        <f ca="1">IFERROR(INDEX(OFFSET(INDIRECT("v_buffer_hist_hoy!$A$1"),1,MATCH("buh_buffer_actual",INDIRECT("v_buffer_hist_hoy!$1:$1"),0)-1,100000,1),MATCH(CLEAN(TABLATRANSFERENCIA[[#This Row],[CODIGO]]),OFFSET(INDIRECT("v_buffer_hist_hoy!$A$1"),1,MATCH("buh_codigo",INDIRECT("v_buffer_hist_hoy!$1:$1"),0)-1,100000,1),0)),"")</f>
        <v>40</v>
      </c>
      <c r="AA67" s="6">
        <f ca="1">IFERROR(INDEX(OFFSET(INDIRECT("v_buffer_hist_hoy!$A$1"),1,MATCH("buh_inventario_proveedor",INDIRECT("v_buffer_hist_hoy!$1:$1"),0)-1,100000,1),MATCH(CLEAN(TABLATRANSFERENCIA[[#This Row],[CODIGO]]),OFFSET(INDIRECT("v_buffer_hist_hoy!$A$1"),1,MATCH("buh_codigo",INDIRECT("v_buffer_hist_hoy!$1:$1"),0)-1,100000,1),0)),"")</f>
        <v>1000000000</v>
      </c>
      <c r="AB67" s="6">
        <f ca="1">IFERROR(INDEX(OFFSET(INDIRECT("v_buffer_hist_hoy!$A$1"),1,MATCH("buh_inventario_fisico",INDIRECT("v_buffer_hist_hoy!$1:$1"),0)-1,100000,1),MATCH(CLEAN(TABLATRANSFERENCIA[[#This Row],[CODIGO]]),OFFSET(INDIRECT("v_buffer_hist_hoy!$A$1"),1,MATCH("buh_codigo",INDIRECT("v_buffer_hist_hoy!$1:$1"),0)-1,100000,1),0)),"")</f>
        <v>9</v>
      </c>
      <c r="AC67" s="4">
        <f ca="1">IFERROR(INDEX(OFFSET(INDIRECT("v_buffer_hist_hoy!$A$1"),1,MATCH("buh_estado_inventario_fisico",INDIRECT("v_buffer_hist_hoy!$1:$1"),0)-1,100000,1),MATCH(CLEAN(TABLATRANSFERENCIA[[#This Row],[CODIGO]]),OFFSET(INDIRECT("v_buffer_hist_hoy!$A$1"),1,MATCH("buh_codigo",INDIRECT("v_buffer_hist_hoy!$1:$1"),0)-1,100000,1),0)),"")</f>
        <v>0.78</v>
      </c>
      <c r="AD67" s="6" t="str">
        <f ca="1">IFERROR(INDEX(OFFSET(INDIRECT("v_buffer_hist_hoy!$A$1"),1,MATCH("buh_color_inventario_fisico",INDIRECT("v_buffer_hist_hoy!$1:$1"),0)-1,100000,1),MATCH(CLEAN(TABLATRANSFERENCIA[[#This Row],[CODIGO]]),OFFSET(INDIRECT("v_buffer_hist_hoy!$A$1"),1,MATCH("buh_codigo",INDIRECT("v_buffer_hist_hoy!$1:$1"),0)-1,100000,1),0)),"")</f>
        <v>R</v>
      </c>
      <c r="AE67" s="6">
        <f ca="1">IFERROR(INDEX(OFFSET(INDIRECT("v_buffer_hist_hoy!$A$1"),1,MATCH("buh_transito",INDIRECT("v_buffer_hist_hoy!$1:$1"),0)-1,100000,1),MATCH(CLEAN(TABLATRANSFERENCIA[[#This Row],[CODIGO]]),OFFSET(INDIRECT("v_buffer_hist_hoy!$A$1"),1,MATCH("buh_codigo",INDIRECT("v_buffer_hist_hoy!$1:$1"),0)-1,100000,1),0)),"")</f>
        <v>0</v>
      </c>
      <c r="AF67" s="6">
        <f ca="1">IFERROR(INDEX(OFFSET(INDIRECT("v_buffer_hist_hoy!$A$1"),1,MATCH("buh_negociacion",INDIRECT("v_buffer_hist_hoy!$1:$1"),0)-1,100000,1),MATCH(CLEAN(TABLATRANSFERENCIA[[#This Row],[CODIGO]]),OFFSET(INDIRECT("v_buffer_hist_hoy!$A$1"),1,MATCH("buh_codigo",INDIRECT("v_buffer_hist_hoy!$1:$1"),0)-1,100000,1),0)),"")</f>
        <v>0</v>
      </c>
      <c r="AG67" s="6">
        <f ca="1">IFERROR(INDEX(OFFSET(INDIRECT("v_buffer_hist_hoy!$A$1"),1,MATCH("buh_produccion",INDIRECT("v_buffer_hist_hoy!$1:$1"),0)-1,100000,1),MATCH(CLEAN(TABLATRANSFERENCIA[[#This Row],[CODIGO]]),OFFSET(INDIRECT("v_buffer_hist_hoy!$A$1"),1,MATCH("buh_codigo",INDIRECT("v_buffer_hist_hoy!$1:$1"),0)-1,100000,1),0)),"")</f>
        <v>0</v>
      </c>
      <c r="AH67" s="6">
        <f ca="1">IFERROR(INDEX(OFFSET(INDIRECT("v_buffer_hist_hoy!$A$1"),1,MATCH("buh_embarcado",INDIRECT("v_buffer_hist_hoy!$1:$1"),0)-1,100000,1),MATCH(CLEAN(TABLATRANSFERENCIA[[#This Row],[CODIGO]]),OFFSET(INDIRECT("v_buffer_hist_hoy!$A$1"),1,MATCH("buh_codigo",INDIRECT("v_buffer_hist_hoy!$1:$1"),0)-1,100000,1),0)),"")</f>
        <v>0</v>
      </c>
      <c r="AI67" s="6">
        <f ca="1">IFERROR(INDEX(OFFSET(INDIRECT("v_buffer_hist_hoy!$A$1"),1,MATCH("buh_comprometido",INDIRECT("v_buffer_hist_hoy!$1:$1"),0)-1,100000,1),MATCH(CLEAN(TABLATRANSFERENCIA[[#This Row],[CODIGO]]),OFFSET(INDIRECT("v_buffer_hist_hoy!$A$1"),1,MATCH("buh_codigo",INDIRECT("v_buffer_hist_hoy!$1:$1"),0)-1,100000,1),0)),"")</f>
        <v>0</v>
      </c>
      <c r="AJ67" s="6">
        <f ca="1">IFERROR(INDEX(OFFSET(INDIRECT("v_buffer_hist_hoy!$A$1"),1,MATCH("buh_backorder",INDIRECT("v_buffer_hist_hoy!$1:$1"),0)-1,100000,1),MATCH(CLEAN(TABLATRANSFERENCIA[[#This Row],[CODIGO]]),OFFSET(INDIRECT("v_buffer_hist_hoy!$A$1"),1,MATCH("buh_codigo",INDIRECT("v_buffer_hist_hoy!$1:$1"),0)-1,100000,1),0)),"")</f>
        <v>15</v>
      </c>
      <c r="AK67" s="6">
        <f ca="1">IFERROR(INDEX(OFFSET(INDIRECT("v_buffer_hist_hoy!$A$1"),1,MATCH("buh_inventario_proyectado",INDIRECT("v_buffer_hist_hoy!$1:$1"),0)-1,100000,1),MATCH(CLEAN(TABLATRANSFERENCIA[[#This Row],[CODIGO]]),OFFSET(INDIRECT("v_buffer_hist_hoy!$A$1"),1,MATCH("buh_codigo",INDIRECT("v_buffer_hist_hoy!$1:$1"),0)-1,100000,1),0)),"")</f>
        <v>24</v>
      </c>
      <c r="AL67" s="4">
        <f ca="1">IFERROR(INDEX(OFFSET(INDIRECT("v_buffer_hist_hoy!$A$1"),1,MATCH("buh_estado_inventario_proyectado",INDIRECT("v_buffer_hist_hoy!$1:$1"),0)-1,100000,1),MATCH(CLEAN(TABLATRANSFERENCIA[[#This Row],[CODIGO]]),OFFSET(INDIRECT("v_buffer_hist_hoy!$A$1"),1,MATCH("buh_codigo",INDIRECT("v_buffer_hist_hoy!$1:$1"),0)-1,100000,1),0)),"")</f>
        <v>0.4</v>
      </c>
      <c r="AM67" s="6" t="str">
        <f ca="1">IFERROR(INDEX(OFFSET(INDIRECT("v_buffer_hist_hoy!$A$1"),1,MATCH("buh_color_inventario_proyectado",INDIRECT("v_buffer_hist_hoy!$1:$1"),0)-1,100000,1),MATCH(CLEAN(TABLATRANSFERENCIA[[#This Row],[CODIGO]]),OFFSET(INDIRECT("v_buffer_hist_hoy!$A$1"),1,MATCH("buh_codigo",INDIRECT("v_buffer_hist_hoy!$1:$1"),0)-1,100000,1),0)),"")</f>
        <v>A</v>
      </c>
      <c r="AN67" s="6">
        <f ca="1">IFERROR(INDEX(OFFSET(INDIRECT("v_buffer_hist_hoy!$A$1"),1,MATCH("buh_pedido_minimo",INDIRECT("v_buffer_hist_hoy!$1:$1"),0)-1,100000,1),MATCH(CLEAN(TABLATRANSFERENCIA[[#This Row],[CODIGO]]),OFFSET(INDIRECT("v_buffer_hist_hoy!$A$1"),1,MATCH("buh_codigo",INDIRECT("v_buffer_hist_hoy!$1:$1"),0)-1,100000,1),0)),"")</f>
        <v>0</v>
      </c>
      <c r="AO67" s="6">
        <f ca="1">IFERROR(INDEX(OFFSET(INDIRECT("v_buffer_hist_hoy!$A$1"),1,MATCH("buh_pedido_minimo_grupo",INDIRECT("v_buffer_hist_hoy!$1:$1"),0)-1,100000,1),MATCH(CLEAN(TABLATRANSFERENCIA[[#This Row],[CODIGO]]),OFFSET(INDIRECT("v_buffer_hist_hoy!$A$1"),1,MATCH("buh_codigo",INDIRECT("v_buffer_hist_hoy!$1:$1"),0)-1,100000,1),0)),"")</f>
        <v>0</v>
      </c>
      <c r="AP67" s="6">
        <f ca="1">IFERROR(INDEX(OFFSET(INDIRECT("v_buffer_hist_hoy!$A$1"),1,MATCH("buh_unidad_empaque",INDIRECT("v_buffer_hist_hoy!$1:$1"),0)-1,100000,1),MATCH(CLEAN(TABLATRANSFERENCIA[[#This Row],[CODIGO]]),OFFSET(INDIRECT("v_buffer_hist_hoy!$A$1"),1,MATCH("buh_codigo",INDIRECT("v_buffer_hist_hoy!$1:$1"),0)-1,100000,1),0)),"")</f>
        <v>5</v>
      </c>
      <c r="AQ67" s="6">
        <f ca="1">IFERROR(INDEX(OFFSET(INDIRECT("v_buffer_hist_hoy!$A$1"),1,MATCH("buh_pedido_promedio",INDIRECT("v_buffer_hist_hoy!$1:$1"),0)-1,100000,1),MATCH(CLEAN(TABLATRANSFERENCIA[[#This Row],[CODIGO]]),OFFSET(INDIRECT("v_buffer_hist_hoy!$A$1"),1,MATCH("buh_codigo",INDIRECT("v_buffer_hist_hoy!$1:$1"),0)-1,100000,1),0)),"")</f>
        <v>11</v>
      </c>
      <c r="AR67" s="6">
        <f ca="1">IFERROR(INDEX(OFFSET(INDIRECT("v_buffer_hist_hoy!$A$1"),1,MATCH("buh_cobertura_buffer",INDIRECT("v_buffer_hist_hoy!$1:$1"),0)-1,100000,1),MATCH(CLEAN(TABLATRANSFERENCIA[[#This Row],[CODIGO]]),OFFSET(INDIRECT("v_buffer_hist_hoy!$A$1"),1,MATCH("buh_codigo",INDIRECT("v_buffer_hist_hoy!$1:$1"),0)-1,100000,1),0)),"")</f>
        <v>0</v>
      </c>
      <c r="AS67" s="6">
        <f ca="1">IFERROR(INDEX(OFFSET(INDIRECT("v_buffer_hist_hoy!$A$1"),1,MATCH("buh_cobertura_inventario_proyectado",INDIRECT("v_buffer_hist_hoy!$1:$1"),0)-1,100000,1),MATCH(CLEAN(TABLATRANSFERENCIA[[#This Row],[CODIGO]]),OFFSET(INDIRECT("v_buffer_hist_hoy!$A$1"),1,MATCH("buh_codigo",INDIRECT("v_buffer_hist_hoy!$1:$1"),0)-1,100000,1),0)),"")</f>
        <v>0</v>
      </c>
      <c r="AT67" s="6">
        <f ca="1">IFERROR(INDEX(OFFSET(INDIRECT("v_buffer_hist_hoy!$A$1"),1,MATCH("buh_cobertura_pedido_minimo",INDIRECT("v_buffer_hist_hoy!$1:$1"),0)-1,100000,1),MATCH(CLEAN(TABLATRANSFERENCIA[[#This Row],[CODIGO]]),OFFSET(INDIRECT("v_buffer_hist_hoy!$A$1"),1,MATCH("buh_codigo",INDIRECT("v_buffer_hist_hoy!$1:$1"),0)-1,100000,1),0)),"")</f>
        <v>0</v>
      </c>
      <c r="AU67" s="6">
        <f ca="1">IFERROR(INDEX(OFFSET(INDIRECT("v_buffer_hist_hoy!$A$1"),1,MATCH("buh_dias_desabastecimiento",INDIRECT("v_buffer_hist_hoy!$1:$1"),0)-1,100000,1),MATCH(CLEAN(TABLATRANSFERENCIA[[#This Row],[CODIGO]]),OFFSET(INDIRECT("v_buffer_hist_hoy!$A$1"),1,MATCH("buh_codigo",INDIRECT("v_buffer_hist_hoy!$1:$1"),0)-1,100000,1),0)),"")</f>
        <v>0</v>
      </c>
      <c r="AV67" s="6">
        <f t="array" ref="AV67">IFERROR(INDEX(Datos_Consumo[CANTIDAD],MATCH(TABLATRANSFERENCIA[[#This Row],[CODIGO]]&amp;TABLATRANSFERENCIA[[#Headers],[Columna1]],Datos_Consumo[CODIGO]&amp;Datos_Consumo[FECHA_FORMATO],0)),0)</f>
        <v>0</v>
      </c>
      <c r="AW67" s="6">
        <f t="array" ref="AW67">IFERROR(INDEX(Datos_Consumo[CANTIDAD],MATCH(TABLATRANSFERENCIA[[#This Row],[CODIGO]]&amp;TABLATRANSFERENCIA[[#Headers],[Columna2]],Datos_Consumo[CODIGO]&amp;Datos_Consumo[FECHA_FORMATO],0)),0)</f>
        <v>0</v>
      </c>
      <c r="AX67" s="6">
        <f t="array" ref="AX67">IFERROR(INDEX(Datos_Consumo[CANTIDAD],MATCH(TABLATRANSFERENCIA[[#This Row],[CODIGO]]&amp;TABLATRANSFERENCIA[[#Headers],[Columna3]],Datos_Consumo[CODIGO]&amp;Datos_Consumo[FECHA_FORMATO],0)),0)</f>
        <v>0</v>
      </c>
      <c r="AY67" s="6">
        <f t="array" ref="AY67">IFERROR(INDEX(Datos_Consumo[CANTIDAD],MATCH(TABLATRANSFERENCIA[[#This Row],[CODIGO]]&amp;TABLATRANSFERENCIA[[#Headers],[Columna4]],Datos_Consumo[CODIGO]&amp;Datos_Consumo[FECHA_FORMATO],0)),0)</f>
        <v>0</v>
      </c>
      <c r="AZ67" s="6">
        <f t="array" ref="AZ67">IFERROR(INDEX(Datos_Consumo[CANTIDAD],MATCH(TABLATRANSFERENCIA[[#This Row],[CODIGO]]&amp;TABLATRANSFERENCIA[[#Headers],[Columna5]],Datos_Consumo[CODIGO]&amp;Datos_Consumo[FECHA_FORMATO],0)),0)</f>
        <v>0</v>
      </c>
      <c r="BA67" s="6">
        <f t="array" ref="BA67">IFERROR(INDEX(Datos_Consumo[CANTIDAD],MATCH(TABLATRANSFERENCIA[[#This Row],[CODIGO]]&amp;TABLATRANSFERENCIA[[#Headers],[Columna6]],Datos_Consumo[CODIGO]&amp;Datos_Consumo[FECHA_FORMATO],0)),0)</f>
        <v>0</v>
      </c>
      <c r="BB67" s="56">
        <f ca="1">IFERROR(INDEX(OFFSET(INDIRECT("v_buffer_hist_hoy!$A$1"),1,MATCH("buh_ultima_transferencia_ini",INDIRECT("v_buffer_hist_hoy!$1:$1"),0)-1,100000,1),MATCH(CLEAN(TABLATRANSFERENCIA[[#This Row],[CODIGO]]),OFFSET(INDIRECT("v_buffer_hist_hoy!$A$1"),1,MATCH("buh_codigo",INDIRECT("v_buffer_hist_hoy!$1:$1"),0)-1,100000,1),0)),"")</f>
        <v>0</v>
      </c>
      <c r="BC67" s="56">
        <f ca="1">IFERROR(INDEX(OFFSET(INDIRECT("v_buffer_hist_hoy!$A$1"),1,MATCH("buh_ultima_transferencia_fin",INDIRECT("v_buffer_hist_hoy!$1:$1"),0)-1,100000,1),MATCH(CLEAN(TABLATRANSFERENCIA[[#This Row],[CODIGO]]),OFFSET(INDIRECT("v_buffer_hist_hoy!$A$1"),1,MATCH("buh_codigo",INDIRECT("v_buffer_hist_hoy!$1:$1"),0)-1,100000,1),0)),"")</f>
        <v>0</v>
      </c>
      <c r="BD67" s="50" t="s">
        <v>7745</v>
      </c>
      <c r="BE67" s="55"/>
      <c r="BF67" s="51"/>
      <c r="BG67"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6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7" s="51"/>
      <c r="BM67" s="46">
        <f ca="1">IFERROR(TABLATRANSFERENCIA[[#This Row],[REQUERIM]]/TABLATRANSFERENCIA[[#This Row],[PEDIDO PROMEDIO]],0)</f>
        <v>1.3636363636363635</v>
      </c>
      <c r="BN67" s="51"/>
      <c r="BO67" s="59"/>
      <c r="BP67" s="3" t="str">
        <f>IF(TABLATRANSFERENCIA[[#This Row],[RECIBIDO]]&lt;&gt;"",0,IF(TABLATRANSFERENCIA[[#This Row],[DESPACHO]]&lt;&gt;"",TABLATRANSFERENCIA[[#This Row],[DESPACHO]],TABLATRANSFERENCIA[[#This Row],[REQUERIM]]))</f>
        <v>15</v>
      </c>
      <c r="BQ67" s="50"/>
      <c r="BR67" s="50"/>
      <c r="BS67" s="50" t="str">
        <f t="shared" si="0"/>
        <v>N</v>
      </c>
      <c r="BT67" s="51">
        <f t="array" aca="1" ref="BT67" ca="1">IF(SUM(--(TABLATRANSFERENCIA[[#This Row],[CODIGO GENERICO]]=TABLATRANSFERENCIA[CODIGO GENERICO])*TABLATRANSFERENCIA[REQUERIM])&lt;TABLATRANSFERENCIA[[#This Row],[PEDIDO MIN GRUPO]],1,0)</f>
        <v>0</v>
      </c>
      <c r="BU6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67" s="51">
        <f ca="1">IFERROR(INDEX(OFFSET(INDIRECT("v_buffer_hist_hoy!$A$1"),1,MATCH("buh_zona_amarilla",INDIRECT("v_buffer_hist_hoy!$1:$1"),0)-1,100000,1),MATCH(CLEAN(TABLATRANSFERENCIA[[#This Row],[CODIGO]]),OFFSET(INDIRECT("v_buffer_hist_hoy!$A$1"),1,MATCH("buh_codigo",INDIRECT("v_buffer_hist_hoy!$1:$1"),0)-1,100000,1),0)),"")</f>
        <v>27</v>
      </c>
      <c r="BW67" s="51">
        <f ca="1">IFERROR(INDEX(OFFSET(INDIRECT("v_buffer_hist_hoy!$A$1"),1,MATCH("buh_zona_roja",INDIRECT("v_buffer_hist_hoy!$1:$1"),0)-1,100000,1),MATCH(CLEAN(TABLATRANSFERENCIA[[#This Row],[CODIGO]]),OFFSET(INDIRECT("v_buffer_hist_hoy!$A$1"),1,MATCH("buh_codigo",INDIRECT("v_buffer_hist_hoy!$1:$1"),0)-1,100000,1),0)),"")</f>
        <v>13</v>
      </c>
    </row>
    <row r="68" spans="1:75" hidden="1" x14ac:dyDescent="0.25">
      <c r="A68" s="54" t="s">
        <v>5104</v>
      </c>
      <c r="B68" s="3" t="str">
        <f ca="1">IFERROR(INDEX(OFFSET(INDIRECT("v_buffer_hist_hoy!$A$1"),1,MATCH("pro_descripcion",INDIRECT("v_buffer_hist_hoy!$1:$1"),0)-1,100000,1),MATCH(CLEAN(TABLATRANSFERENCIA[[#This Row],[CODIGO]]),OFFSET(INDIRECT("v_buffer_hist_hoy!$A$1"),1,MATCH("buh_codigo",INDIRECT("v_buffer_hist_hoy!$1:$1"),0)-1,100000,1),0)),"")</f>
        <v>HERRAMIENTAS KIT B450 (72547-91100)</v>
      </c>
      <c r="C68" s="3" t="str">
        <f ca="1">IFERROR(INDEX(OFFSET(INDIRECT("v_buffer_hist_hoy!$A$1"),1,MATCH("buh_codigo_generico",INDIRECT("v_buffer_hist_hoy!$1:$1"),0)-1,100000,1),MATCH(CLEAN(TABLATRANSFERENCIA[[#This Row],[CODIGO]]),OFFSET(INDIRECT("v_buffer_hist_hoy!$A$1"),1,MATCH("buh_codigo",INDIRECT("v_buffer_hist_hoy!$1:$1"),0)-1,100000,1),0)),"")</f>
        <v>0</v>
      </c>
      <c r="D68" s="3" t="str">
        <f ca="1">IFERROR(INDEX(OFFSET(INDIRECT("v_buffer_hist_hoy!$A$1"),1,MATCH("buh_codigo_vinculado",INDIRECT("v_buffer_hist_hoy!$1:$1"),0)-1,100000,1),MATCH(CLEAN(TABLATRANSFERENCIA[[#This Row],[CODIGO]]),OFFSET(INDIRECT("v_buffer_hist_hoy!$A$1"),1,MATCH("buh_codigo",INDIRECT("v_buffer_hist_hoy!$1:$1"),0)-1,100000,1),0)),"")</f>
        <v>EC-P021033200</v>
      </c>
      <c r="E68" s="3" t="str">
        <f ca="1">IFERROR(INDEX(OFFSET(INDIRECT("v_buffer_hist_hoy!$A$1"),1,MATCH("pro_linea",INDIRECT("v_buffer_hist_hoy!$1:$1"),0)-1,100000,1),MATCH(CLEAN(TABLATRANSFERENCIA[[#This Row],[CODIGO]]),OFFSET(INDIRECT("v_buffer_hist_hoy!$A$1"),1,MATCH("buh_codigo",INDIRECT("v_buffer_hist_hoy!$1:$1"),0)-1,100000,1),0)),"")</f>
        <v>AGROFORESTAL</v>
      </c>
      <c r="F68" s="3">
        <f ca="1">IFERROR(INDEX(OFFSET(INDIRECT("v_buffer_hist_hoy!$A$1"),1,MATCH("pro_sublinea",INDIRECT("v_buffer_hist_hoy!$1:$1"),0)-1,100000,1),MATCH(CLEAN(TABLATRANSFERENCIA[[#This Row],[CODIGO]]),OFFSET(INDIRECT("v_buffer_hist_hoy!$A$1"),1,MATCH("buh_codigo",INDIRECT("v_buffer_hist_hoy!$1:$1"),0)-1,100000,1),0)),"")</f>
        <v>0</v>
      </c>
      <c r="G68" s="3" t="str">
        <f ca="1">IFERROR(INDEX(OFFSET(INDIRECT("v_buffer_hist_hoy!$A$1"),1,MATCH("pro_grupo",INDIRECT("v_buffer_hist_hoy!$1:$1"),0)-1,100000,1),MATCH(CLEAN(TABLATRANSFERENCIA[[#This Row],[CODIGO]]),OFFSET(INDIRECT("v_buffer_hist_hoy!$A$1"),1,MATCH("buh_codigo",INDIRECT("v_buffer_hist_hoy!$1:$1"),0)-1,100000,1),0)),"")</f>
        <v>REPUESTOS DESMALEZADORAS</v>
      </c>
      <c r="H68" s="3">
        <f ca="1">IFERROR(INDEX(OFFSET(INDIRECT("v_buffer_hist_hoy!$A$1"),1,MATCH("pro_familia",INDIRECT("v_buffer_hist_hoy!$1:$1"),0)-1,100000,1),MATCH(CLEAN(TABLATRANSFERENCIA[[#This Row],[CODIGO]]),OFFSET(INDIRECT("v_buffer_hist_hoy!$A$1"),1,MATCH("buh_codigo",INDIRECT("v_buffer_hist_hoy!$1:$1"),0)-1,100000,1),0)),"")</f>
        <v>0</v>
      </c>
      <c r="I68" s="3">
        <f ca="1">IFERROR(INDEX(OFFSET(INDIRECT("v_buffer_hist_hoy!$A$1"),1,MATCH("pro_subfamilia",INDIRECT("v_buffer_hist_hoy!$1:$1"),0)-1,100000,1),MATCH(CLEAN(TABLATRANSFERENCIA[[#This Row],[CODIGO]]),OFFSET(INDIRECT("v_buffer_hist_hoy!$A$1"),1,MATCH("buh_codigo",INDIRECT("v_buffer_hist_hoy!$1:$1"),0)-1,100000,1),0)),"")</f>
        <v>0</v>
      </c>
      <c r="J6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8" s="3">
        <f ca="1">IFERROR(INDEX(OFFSET(INDIRECT("v_buffer_hist_hoy!$A$1"),1,MATCH("pro_tipo",INDIRECT("v_buffer_hist_hoy!$1:$1"),0)-1,100000,1),MATCH(CLEAN(TABLATRANSFERENCIA[[#This Row],[CODIGO]]),OFFSET(INDIRECT("v_buffer_hist_hoy!$A$1"),1,MATCH("buh_codigo",INDIRECT("v_buffer_hist_hoy!$1:$1"),0)-1,100000,1),0)),"")</f>
        <v>0</v>
      </c>
      <c r="L68" s="3" t="str">
        <f ca="1">IFERROR(INDEX(OFFSET(INDIRECT("v_buffer_hist_hoy!$A$1"),1,MATCH("pro_marca",INDIRECT("v_buffer_hist_hoy!$1:$1"),0)-1,100000,1),MATCH(CLEAN(TABLATRANSFERENCIA[[#This Row],[CODIGO]]),OFFSET(INDIRECT("v_buffer_hist_hoy!$A$1"),1,MATCH("buh_codigo",INDIRECT("v_buffer_hist_hoy!$1:$1"),0)-1,100000,1),0)),"")</f>
        <v>SHINDAIWA</v>
      </c>
      <c r="M68" s="3">
        <f ca="1">IFERROR(INDEX(OFFSET(INDIRECT("v_buffer_hist_hoy!$A$1"),1,MATCH("pro_modelo",INDIRECT("v_buffer_hist_hoy!$1:$1"),0)-1,100000,1),MATCH(CLEAN(TABLATRANSFERENCIA[[#This Row],[CODIGO]]),OFFSET(INDIRECT("v_buffer_hist_hoy!$A$1"),1,MATCH("buh_codigo",INDIRECT("v_buffer_hist_hoy!$1:$1"),0)-1,100000,1),0)),"")</f>
        <v>0</v>
      </c>
      <c r="N68" s="3">
        <f ca="1">IFERROR(INDEX(OFFSET(INDIRECT("v_buffer_hist_hoy!$A$1"),1,MATCH("pro_cat_management",INDIRECT("v_buffer_hist_hoy!$1:$1"),0)-1,100000,1),MATCH(CLEAN(TABLATRANSFERENCIA[[#This Row],[CODIGO]]),OFFSET(INDIRECT("v_buffer_hist_hoy!$A$1"),1,MATCH("buh_codigo",INDIRECT("v_buffer_hist_hoy!$1:$1"),0)-1,100000,1),0)),"")</f>
        <v>0</v>
      </c>
      <c r="O68" s="5" t="str">
        <f ca="1">IFERROR(INDEX(OFFSET(INDIRECT("v_buffer_hist_hoy!$A$1"),1,MATCH("buh_estatus",INDIRECT("v_buffer_hist_hoy!$1:$1"),0)-1,100000,1),MATCH(CLEAN(TABLATRANSFERENCIA[[#This Row],[CODIGO]]),OFFSET(INDIRECT("v_buffer_hist_hoy!$A$1"),1,MATCH("buh_codigo",INDIRECT("v_buffer_hist_hoy!$1:$1"),0)-1,100000,1),0)),"")</f>
        <v>0</v>
      </c>
      <c r="P68" s="5">
        <f ca="1">IFERROR(INDEX(OFFSET(INDIRECT("v_buffer_hist_hoy!$A$1"),1,MATCH("buh_ctv",INDIRECT("v_buffer_hist_hoy!$1:$1"),0)-1,100000,1),MATCH(CLEAN(TABLATRANSFERENCIA[[#This Row],[CODIGO]]),OFFSET(INDIRECT("v_buffer_hist_hoy!$A$1"),1,MATCH("buh_codigo",INDIRECT("v_buffer_hist_hoy!$1:$1"),0)-1,100000,1),0)),"")</f>
        <v>3.23</v>
      </c>
      <c r="Q68" s="5">
        <f ca="1">IFERROR(INDEX(OFFSET(INDIRECT("v_buffer_hist_hoy!$A$1"),1,MATCH("buh_pv",INDIRECT("v_buffer_hist_hoy!$1:$1"),0)-1,100000,1),MATCH(CLEAN(TABLATRANSFERENCIA[[#This Row],[CODIGO]]),OFFSET(INDIRECT("v_buffer_hist_hoy!$A$1"),1,MATCH("buh_codigo",INDIRECT("v_buffer_hist_hoy!$1:$1"),0)-1,100000,1),0)),"")</f>
        <v>5.72</v>
      </c>
      <c r="R68" s="46">
        <f ca="1">IFERROR(INDEX(OFFSET(INDIRECT("v_buffer_hist_hoy!$A$1"),1,MATCH("buh_roi_pasado",INDIRECT("v_buffer_hist_hoy!$1:$1"),0)-1,100000,1),MATCH(CLEAN(TABLATRANSFERENCIA[[#This Row],[CODIGO]]),OFFSET(INDIRECT("v_buffer_hist_hoy!$A$1"),1,MATCH("buh_codigo",INDIRECT("v_buffer_hist_hoy!$1:$1"),0)-1,100000,1),0)),"")</f>
        <v>0</v>
      </c>
      <c r="S68" s="46">
        <f ca="1">IFERROR(INDEX(OFFSET(INDIRECT("v_buffer_hist_hoy!$A$1"),1,MATCH("buh_roi_proyectado",INDIRECT("v_buffer_hist_hoy!$1:$1"),0)-1,100000,1),MATCH(CLEAN(TABLATRANSFERENCIA[[#This Row],[CODIGO]]),OFFSET(INDIRECT("v_buffer_hist_hoy!$A$1"),1,MATCH("buh_codigo",INDIRECT("v_buffer_hist_hoy!$1:$1"),0)-1,100000,1),0)),"")</f>
        <v>3.36</v>
      </c>
      <c r="T68" s="46">
        <f ca="1">IFERROR(INDEX(OFFSET(INDIRECT("v_buffer_hist_hoy!$A$1"),1,MATCH("buh_velocity",INDIRECT("v_buffer_hist_hoy!$1:$1"),0)-1,100000,1),MATCH(CLEAN(TABLATRANSFERENCIA[[#This Row],[CODIGO]]),OFFSET(INDIRECT("v_buffer_hist_hoy!$A$1"),1,MATCH("buh_codigo",INDIRECT("v_buffer_hist_hoy!$1:$1"),0)-1,100000,1),0)),"")</f>
        <v>0</v>
      </c>
      <c r="U68" s="46">
        <f ca="1">IFERROR(INDEX(OFFSET(INDIRECT("v_buffer_hist_hoy!$A$1"),1,MATCH("buh_nivel_servicio",INDIRECT("v_buffer_hist_hoy!$1:$1"),0)-1,100000,1),MATCH(CLEAN(TABLATRANSFERENCIA[[#This Row],[CODIGO]]),OFFSET(INDIRECT("v_buffer_hist_hoy!$A$1"),1,MATCH("buh_codigo",INDIRECT("v_buffer_hist_hoy!$1:$1"),0)-1,100000,1),0)),"")</f>
        <v>1</v>
      </c>
      <c r="V68" s="49" t="str">
        <f ca="1">IFERROR(INDEX(OFFSET(INDIRECT("v_buffer_hist_hoy!$A$1"),1,MATCH("pro_nombre",INDIRECT("v_buffer_hist_hoy!$1:$1"),0)-1,100000,1),MATCH(CLEAN(TABLATRANSFERENCIA[[#This Row],[CODIGO]]),OFFSET(INDIRECT("v_buffer_hist_hoy!$A$1"),1,MATCH("buh_codigo",INDIRECT("v_buffer_hist_hoy!$1:$1"),0)-1,100000,1),0)),"")</f>
        <v>Echo</v>
      </c>
      <c r="W68" s="49" t="str">
        <f ca="1">IFERROR(INDEX(OFFSET(INDIRECT("v_buffer_hist_hoy!$A$1"),1,MATCH("pre_nombre",INDIRECT("v_buffer_hist_hoy!$1:$1"),0)-1,100000,1),MATCH(CLEAN(TABLATRANSFERENCIA[[#This Row],[CODIGO]]),OFFSET(INDIRECT("v_buffer_hist_hoy!$A$1"),1,MATCH("buh_codigo",INDIRECT("v_buffer_hist_hoy!$1:$1"),0)-1,100000,1),0)),"")</f>
        <v>USA</v>
      </c>
      <c r="X68" s="51">
        <f ca="1">IFERROR(INDEX(OFFSET(INDIRECT("v_buffer_hist_hoy!$A$1"),1,MATCH("buh_tiempo_suministro",INDIRECT("v_buffer_hist_hoy!$1:$1"),0)-1,100000,1),MATCH(CLEAN(TABLATRANSFERENCIA[[#This Row],[CODIGO]]),OFFSET(INDIRECT("v_buffer_hist_hoy!$A$1"),1,MATCH("buh_codigo",INDIRECT("v_buffer_hist_hoy!$1:$1"),0)-1,100000,1),0)),"")</f>
        <v>8</v>
      </c>
      <c r="Y68" s="51">
        <f ca="1">IFERROR(INDEX(OFFSET(INDIRECT("v_buffer_hist_hoy!$A$1"),1,MATCH("buh_frecuencia_reposicion",INDIRECT("v_buffer_hist_hoy!$1:$1"),0)-1,100000,1),MATCH(CLEAN(TABLATRANSFERENCIA[[#This Row],[CODIGO]]),OFFSET(INDIRECT("v_buffer_hist_hoy!$A$1"),1,MATCH("buh_codigo",INDIRECT("v_buffer_hist_hoy!$1:$1"),0)-1,100000,1),0)),"")</f>
        <v>3</v>
      </c>
      <c r="Z68" s="6">
        <f ca="1">IFERROR(INDEX(OFFSET(INDIRECT("v_buffer_hist_hoy!$A$1"),1,MATCH("buh_buffer_actual",INDIRECT("v_buffer_hist_hoy!$1:$1"),0)-1,100000,1),MATCH(CLEAN(TABLATRANSFERENCIA[[#This Row],[CODIGO]]),OFFSET(INDIRECT("v_buffer_hist_hoy!$A$1"),1,MATCH("buh_codigo",INDIRECT("v_buffer_hist_hoy!$1:$1"),0)-1,100000,1),0)),"")</f>
        <v>20</v>
      </c>
      <c r="AA68" s="6">
        <f ca="1">IFERROR(INDEX(OFFSET(INDIRECT("v_buffer_hist_hoy!$A$1"),1,MATCH("buh_inventario_proveedor",INDIRECT("v_buffer_hist_hoy!$1:$1"),0)-1,100000,1),MATCH(CLEAN(TABLATRANSFERENCIA[[#This Row],[CODIGO]]),OFFSET(INDIRECT("v_buffer_hist_hoy!$A$1"),1,MATCH("buh_codigo",INDIRECT("v_buffer_hist_hoy!$1:$1"),0)-1,100000,1),0)),"")</f>
        <v>1000000000</v>
      </c>
      <c r="AB68" s="6">
        <f ca="1">IFERROR(INDEX(OFFSET(INDIRECT("v_buffer_hist_hoy!$A$1"),1,MATCH("buh_inventario_fisico",INDIRECT("v_buffer_hist_hoy!$1:$1"),0)-1,100000,1),MATCH(CLEAN(TABLATRANSFERENCIA[[#This Row],[CODIGO]]),OFFSET(INDIRECT("v_buffer_hist_hoy!$A$1"),1,MATCH("buh_codigo",INDIRECT("v_buffer_hist_hoy!$1:$1"),0)-1,100000,1),0)),"")</f>
        <v>3</v>
      </c>
      <c r="AC68" s="4">
        <f ca="1">IFERROR(INDEX(OFFSET(INDIRECT("v_buffer_hist_hoy!$A$1"),1,MATCH("buh_estado_inventario_fisico",INDIRECT("v_buffer_hist_hoy!$1:$1"),0)-1,100000,1),MATCH(CLEAN(TABLATRANSFERENCIA[[#This Row],[CODIGO]]),OFFSET(INDIRECT("v_buffer_hist_hoy!$A$1"),1,MATCH("buh_codigo",INDIRECT("v_buffer_hist_hoy!$1:$1"),0)-1,100000,1),0)),"")</f>
        <v>0.85</v>
      </c>
      <c r="AD68" s="6" t="str">
        <f ca="1">IFERROR(INDEX(OFFSET(INDIRECT("v_buffer_hist_hoy!$A$1"),1,MATCH("buh_color_inventario_fisico",INDIRECT("v_buffer_hist_hoy!$1:$1"),0)-1,100000,1),MATCH(CLEAN(TABLATRANSFERENCIA[[#This Row],[CODIGO]]),OFFSET(INDIRECT("v_buffer_hist_hoy!$A$1"),1,MATCH("buh_codigo",INDIRECT("v_buffer_hist_hoy!$1:$1"),0)-1,100000,1),0)),"")</f>
        <v>R</v>
      </c>
      <c r="AE68" s="6">
        <f ca="1">IFERROR(INDEX(OFFSET(INDIRECT("v_buffer_hist_hoy!$A$1"),1,MATCH("buh_transito",INDIRECT("v_buffer_hist_hoy!$1:$1"),0)-1,100000,1),MATCH(CLEAN(TABLATRANSFERENCIA[[#This Row],[CODIGO]]),OFFSET(INDIRECT("v_buffer_hist_hoy!$A$1"),1,MATCH("buh_codigo",INDIRECT("v_buffer_hist_hoy!$1:$1"),0)-1,100000,1),0)),"")</f>
        <v>0</v>
      </c>
      <c r="AF68" s="6">
        <f ca="1">IFERROR(INDEX(OFFSET(INDIRECT("v_buffer_hist_hoy!$A$1"),1,MATCH("buh_negociacion",INDIRECT("v_buffer_hist_hoy!$1:$1"),0)-1,100000,1),MATCH(CLEAN(TABLATRANSFERENCIA[[#This Row],[CODIGO]]),OFFSET(INDIRECT("v_buffer_hist_hoy!$A$1"),1,MATCH("buh_codigo",INDIRECT("v_buffer_hist_hoy!$1:$1"),0)-1,100000,1),0)),"")</f>
        <v>0</v>
      </c>
      <c r="AG68" s="6">
        <f ca="1">IFERROR(INDEX(OFFSET(INDIRECT("v_buffer_hist_hoy!$A$1"),1,MATCH("buh_produccion",INDIRECT("v_buffer_hist_hoy!$1:$1"),0)-1,100000,1),MATCH(CLEAN(TABLATRANSFERENCIA[[#This Row],[CODIGO]]),OFFSET(INDIRECT("v_buffer_hist_hoy!$A$1"),1,MATCH("buh_codigo",INDIRECT("v_buffer_hist_hoy!$1:$1"),0)-1,100000,1),0)),"")</f>
        <v>0</v>
      </c>
      <c r="AH68" s="6">
        <f ca="1">IFERROR(INDEX(OFFSET(INDIRECT("v_buffer_hist_hoy!$A$1"),1,MATCH("buh_embarcado",INDIRECT("v_buffer_hist_hoy!$1:$1"),0)-1,100000,1),MATCH(CLEAN(TABLATRANSFERENCIA[[#This Row],[CODIGO]]),OFFSET(INDIRECT("v_buffer_hist_hoy!$A$1"),1,MATCH("buh_codigo",INDIRECT("v_buffer_hist_hoy!$1:$1"),0)-1,100000,1),0)),"")</f>
        <v>0</v>
      </c>
      <c r="AI68" s="6">
        <f ca="1">IFERROR(INDEX(OFFSET(INDIRECT("v_buffer_hist_hoy!$A$1"),1,MATCH("buh_comprometido",INDIRECT("v_buffer_hist_hoy!$1:$1"),0)-1,100000,1),MATCH(CLEAN(TABLATRANSFERENCIA[[#This Row],[CODIGO]]),OFFSET(INDIRECT("v_buffer_hist_hoy!$A$1"),1,MATCH("buh_codigo",INDIRECT("v_buffer_hist_hoy!$1:$1"),0)-1,100000,1),0)),"")</f>
        <v>0</v>
      </c>
      <c r="AJ68" s="6">
        <f ca="1">IFERROR(INDEX(OFFSET(INDIRECT("v_buffer_hist_hoy!$A$1"),1,MATCH("buh_backorder",INDIRECT("v_buffer_hist_hoy!$1:$1"),0)-1,100000,1),MATCH(CLEAN(TABLATRANSFERENCIA[[#This Row],[CODIGO]]),OFFSET(INDIRECT("v_buffer_hist_hoy!$A$1"),1,MATCH("buh_codigo",INDIRECT("v_buffer_hist_hoy!$1:$1"),0)-1,100000,1),0)),"")</f>
        <v>14</v>
      </c>
      <c r="AK68" s="6">
        <f ca="1">IFERROR(INDEX(OFFSET(INDIRECT("v_buffer_hist_hoy!$A$1"),1,MATCH("buh_inventario_proyectado",INDIRECT("v_buffer_hist_hoy!$1:$1"),0)-1,100000,1),MATCH(CLEAN(TABLATRANSFERENCIA[[#This Row],[CODIGO]]),OFFSET(INDIRECT("v_buffer_hist_hoy!$A$1"),1,MATCH("buh_codigo",INDIRECT("v_buffer_hist_hoy!$1:$1"),0)-1,100000,1),0)),"")</f>
        <v>17</v>
      </c>
      <c r="AL68" s="4">
        <f ca="1">IFERROR(INDEX(OFFSET(INDIRECT("v_buffer_hist_hoy!$A$1"),1,MATCH("buh_estado_inventario_proyectado",INDIRECT("v_buffer_hist_hoy!$1:$1"),0)-1,100000,1),MATCH(CLEAN(TABLATRANSFERENCIA[[#This Row],[CODIGO]]),OFFSET(INDIRECT("v_buffer_hist_hoy!$A$1"),1,MATCH("buh_codigo",INDIRECT("v_buffer_hist_hoy!$1:$1"),0)-1,100000,1),0)),"")</f>
        <v>0.15</v>
      </c>
      <c r="AM68" s="6" t="str">
        <f ca="1">IFERROR(INDEX(OFFSET(INDIRECT("v_buffer_hist_hoy!$A$1"),1,MATCH("buh_color_inventario_proyectado",INDIRECT("v_buffer_hist_hoy!$1:$1"),0)-1,100000,1),MATCH(CLEAN(TABLATRANSFERENCIA[[#This Row],[CODIGO]]),OFFSET(INDIRECT("v_buffer_hist_hoy!$A$1"),1,MATCH("buh_codigo",INDIRECT("v_buffer_hist_hoy!$1:$1"),0)-1,100000,1),0)),"")</f>
        <v>V</v>
      </c>
      <c r="AN68" s="6">
        <f ca="1">IFERROR(INDEX(OFFSET(INDIRECT("v_buffer_hist_hoy!$A$1"),1,MATCH("buh_pedido_minimo",INDIRECT("v_buffer_hist_hoy!$1:$1"),0)-1,100000,1),MATCH(CLEAN(TABLATRANSFERENCIA[[#This Row],[CODIGO]]),OFFSET(INDIRECT("v_buffer_hist_hoy!$A$1"),1,MATCH("buh_codigo",INDIRECT("v_buffer_hist_hoy!$1:$1"),0)-1,100000,1),0)),"")</f>
        <v>0</v>
      </c>
      <c r="AO68" s="6">
        <f ca="1">IFERROR(INDEX(OFFSET(INDIRECT("v_buffer_hist_hoy!$A$1"),1,MATCH("buh_pedido_minimo_grupo",INDIRECT("v_buffer_hist_hoy!$1:$1"),0)-1,100000,1),MATCH(CLEAN(TABLATRANSFERENCIA[[#This Row],[CODIGO]]),OFFSET(INDIRECT("v_buffer_hist_hoy!$A$1"),1,MATCH("buh_codigo",INDIRECT("v_buffer_hist_hoy!$1:$1"),0)-1,100000,1),0)),"")</f>
        <v>0</v>
      </c>
      <c r="AP68" s="6">
        <f ca="1">IFERROR(INDEX(OFFSET(INDIRECT("v_buffer_hist_hoy!$A$1"),1,MATCH("buh_unidad_empaque",INDIRECT("v_buffer_hist_hoy!$1:$1"),0)-1,100000,1),MATCH(CLEAN(TABLATRANSFERENCIA[[#This Row],[CODIGO]]),OFFSET(INDIRECT("v_buffer_hist_hoy!$A$1"),1,MATCH("buh_codigo",INDIRECT("v_buffer_hist_hoy!$1:$1"),0)-1,100000,1),0)),"")</f>
        <v>0</v>
      </c>
      <c r="AQ68" s="6">
        <f ca="1">IFERROR(INDEX(OFFSET(INDIRECT("v_buffer_hist_hoy!$A$1"),1,MATCH("buh_pedido_promedio",INDIRECT("v_buffer_hist_hoy!$1:$1"),0)-1,100000,1),MATCH(CLEAN(TABLATRANSFERENCIA[[#This Row],[CODIGO]]),OFFSET(INDIRECT("v_buffer_hist_hoy!$A$1"),1,MATCH("buh_codigo",INDIRECT("v_buffer_hist_hoy!$1:$1"),0)-1,100000,1),0)),"")</f>
        <v>5</v>
      </c>
      <c r="AR68" s="6">
        <f ca="1">IFERROR(INDEX(OFFSET(INDIRECT("v_buffer_hist_hoy!$A$1"),1,MATCH("buh_cobertura_buffer",INDIRECT("v_buffer_hist_hoy!$1:$1"),0)-1,100000,1),MATCH(CLEAN(TABLATRANSFERENCIA[[#This Row],[CODIGO]]),OFFSET(INDIRECT("v_buffer_hist_hoy!$A$1"),1,MATCH("buh_codigo",INDIRECT("v_buffer_hist_hoy!$1:$1"),0)-1,100000,1),0)),"")</f>
        <v>0</v>
      </c>
      <c r="AS68" s="6">
        <f ca="1">IFERROR(INDEX(OFFSET(INDIRECT("v_buffer_hist_hoy!$A$1"),1,MATCH("buh_cobertura_inventario_proyectado",INDIRECT("v_buffer_hist_hoy!$1:$1"),0)-1,100000,1),MATCH(CLEAN(TABLATRANSFERENCIA[[#This Row],[CODIGO]]),OFFSET(INDIRECT("v_buffer_hist_hoy!$A$1"),1,MATCH("buh_codigo",INDIRECT("v_buffer_hist_hoy!$1:$1"),0)-1,100000,1),0)),"")</f>
        <v>0</v>
      </c>
      <c r="AT68" s="6">
        <f ca="1">IFERROR(INDEX(OFFSET(INDIRECT("v_buffer_hist_hoy!$A$1"),1,MATCH("buh_cobertura_pedido_minimo",INDIRECT("v_buffer_hist_hoy!$1:$1"),0)-1,100000,1),MATCH(CLEAN(TABLATRANSFERENCIA[[#This Row],[CODIGO]]),OFFSET(INDIRECT("v_buffer_hist_hoy!$A$1"),1,MATCH("buh_codigo",INDIRECT("v_buffer_hist_hoy!$1:$1"),0)-1,100000,1),0)),"")</f>
        <v>0</v>
      </c>
      <c r="AU68" s="6">
        <f ca="1">IFERROR(INDEX(OFFSET(INDIRECT("v_buffer_hist_hoy!$A$1"),1,MATCH("buh_dias_desabastecimiento",INDIRECT("v_buffer_hist_hoy!$1:$1"),0)-1,100000,1),MATCH(CLEAN(TABLATRANSFERENCIA[[#This Row],[CODIGO]]),OFFSET(INDIRECT("v_buffer_hist_hoy!$A$1"),1,MATCH("buh_codigo",INDIRECT("v_buffer_hist_hoy!$1:$1"),0)-1,100000,1),0)),"")</f>
        <v>2</v>
      </c>
      <c r="AV68" s="6">
        <f t="array" ref="AV68">IFERROR(INDEX(Datos_Consumo[CANTIDAD],MATCH(TABLATRANSFERENCIA[[#This Row],[CODIGO]]&amp;TABLATRANSFERENCIA[[#Headers],[Columna1]],Datos_Consumo[CODIGO]&amp;Datos_Consumo[FECHA_FORMATO],0)),0)</f>
        <v>0</v>
      </c>
      <c r="AW68" s="6">
        <f t="array" ref="AW68">IFERROR(INDEX(Datos_Consumo[CANTIDAD],MATCH(TABLATRANSFERENCIA[[#This Row],[CODIGO]]&amp;TABLATRANSFERENCIA[[#Headers],[Columna2]],Datos_Consumo[CODIGO]&amp;Datos_Consumo[FECHA_FORMATO],0)),0)</f>
        <v>0</v>
      </c>
      <c r="AX68" s="6">
        <f t="array" ref="AX68">IFERROR(INDEX(Datos_Consumo[CANTIDAD],MATCH(TABLATRANSFERENCIA[[#This Row],[CODIGO]]&amp;TABLATRANSFERENCIA[[#Headers],[Columna3]],Datos_Consumo[CODIGO]&amp;Datos_Consumo[FECHA_FORMATO],0)),0)</f>
        <v>0</v>
      </c>
      <c r="AY68" s="6">
        <f t="array" ref="AY68">IFERROR(INDEX(Datos_Consumo[CANTIDAD],MATCH(TABLATRANSFERENCIA[[#This Row],[CODIGO]]&amp;TABLATRANSFERENCIA[[#Headers],[Columna4]],Datos_Consumo[CODIGO]&amp;Datos_Consumo[FECHA_FORMATO],0)),0)</f>
        <v>0</v>
      </c>
      <c r="AZ68" s="6">
        <f t="array" ref="AZ68">IFERROR(INDEX(Datos_Consumo[CANTIDAD],MATCH(TABLATRANSFERENCIA[[#This Row],[CODIGO]]&amp;TABLATRANSFERENCIA[[#Headers],[Columna5]],Datos_Consumo[CODIGO]&amp;Datos_Consumo[FECHA_FORMATO],0)),0)</f>
        <v>0</v>
      </c>
      <c r="BA68" s="6">
        <f t="array" ref="BA68">IFERROR(INDEX(Datos_Consumo[CANTIDAD],MATCH(TABLATRANSFERENCIA[[#This Row],[CODIGO]]&amp;TABLATRANSFERENCIA[[#Headers],[Columna6]],Datos_Consumo[CODIGO]&amp;Datos_Consumo[FECHA_FORMATO],0)),0)</f>
        <v>0</v>
      </c>
      <c r="BB68" s="56">
        <f ca="1">IFERROR(INDEX(OFFSET(INDIRECT("v_buffer_hist_hoy!$A$1"),1,MATCH("buh_ultima_transferencia_ini",INDIRECT("v_buffer_hist_hoy!$1:$1"),0)-1,100000,1),MATCH(CLEAN(TABLATRANSFERENCIA[[#This Row],[CODIGO]]),OFFSET(INDIRECT("v_buffer_hist_hoy!$A$1"),1,MATCH("buh_codigo",INDIRECT("v_buffer_hist_hoy!$1:$1"),0)-1,100000,1),0)),"")</f>
        <v>0</v>
      </c>
      <c r="BC68" s="56">
        <f ca="1">IFERROR(INDEX(OFFSET(INDIRECT("v_buffer_hist_hoy!$A$1"),1,MATCH("buh_ultima_transferencia_fin",INDIRECT("v_buffer_hist_hoy!$1:$1"),0)-1,100000,1),MATCH(CLEAN(TABLATRANSFERENCIA[[#This Row],[CODIGO]]),OFFSET(INDIRECT("v_buffer_hist_hoy!$A$1"),1,MATCH("buh_codigo",INDIRECT("v_buffer_hist_hoy!$1:$1"),0)-1,100000,1),0)),"")</f>
        <v>0</v>
      </c>
      <c r="BD68" s="50" t="s">
        <v>7746</v>
      </c>
      <c r="BE68" s="55"/>
      <c r="BF68" s="51"/>
      <c r="BG68" s="51" t="str">
        <f>IF(RIGHT(TABLATRANSFERENCIA[[#Headers],[Emb1]],1)*1&lt;=TABLATRANSFERENCIA[[#This Row],[EMBARQUES]],IF(ISBLANK(TABLATRANSFERENCIA[[#This Row],[EMBARQUES]]),TABLATRANSFERENCIA[[#This Row],[REQUERIM]],ROUND(TABLATRANSFERENCIA[[#This Row],[REQUERIM]]/TABLATRANSFERENCIA[[#This Row],[EMBARQUES]],0)),TABLATRANSFERENCIA[[#This Row],[REQUERIM]])</f>
        <v>14</v>
      </c>
      <c r="BH6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8" s="51"/>
      <c r="BM68" s="46">
        <f ca="1">IFERROR(TABLATRANSFERENCIA[[#This Row],[REQUERIM]]/TABLATRANSFERENCIA[[#This Row],[PEDIDO PROMEDIO]],0)</f>
        <v>2.8</v>
      </c>
      <c r="BN68" s="51"/>
      <c r="BO68" s="59"/>
      <c r="BP68" s="3" t="str">
        <f>IF(TABLATRANSFERENCIA[[#This Row],[RECIBIDO]]&lt;&gt;"",0,IF(TABLATRANSFERENCIA[[#This Row],[DESPACHO]]&lt;&gt;"",TABLATRANSFERENCIA[[#This Row],[DESPACHO]],TABLATRANSFERENCIA[[#This Row],[REQUERIM]]))</f>
        <v>14</v>
      </c>
      <c r="BQ68" s="50"/>
      <c r="BR68" s="50"/>
      <c r="BS68" s="50" t="str">
        <f t="shared" si="0"/>
        <v>N</v>
      </c>
      <c r="BT68" s="51">
        <f t="array" aca="1" ref="BT68" ca="1">IF(SUM(--(TABLATRANSFERENCIA[[#This Row],[CODIGO GENERICO]]=TABLATRANSFERENCIA[CODIGO GENERICO])*TABLATRANSFERENCIA[REQUERIM])&lt;TABLATRANSFERENCIA[[#This Row],[PEDIDO MIN GRUPO]],1,0)</f>
        <v>0</v>
      </c>
      <c r="BU6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68" s="51">
        <f ca="1">IFERROR(INDEX(OFFSET(INDIRECT("v_buffer_hist_hoy!$A$1"),1,MATCH("buh_zona_amarilla",INDIRECT("v_buffer_hist_hoy!$1:$1"),0)-1,100000,1),MATCH(CLEAN(TABLATRANSFERENCIA[[#This Row],[CODIGO]]),OFFSET(INDIRECT("v_buffer_hist_hoy!$A$1"),1,MATCH("buh_codigo",INDIRECT("v_buffer_hist_hoy!$1:$1"),0)-1,100000,1),0)),"")</f>
        <v>13</v>
      </c>
      <c r="BW68" s="51">
        <f ca="1">IFERROR(INDEX(OFFSET(INDIRECT("v_buffer_hist_hoy!$A$1"),1,MATCH("buh_zona_roja",INDIRECT("v_buffer_hist_hoy!$1:$1"),0)-1,100000,1),MATCH(CLEAN(TABLATRANSFERENCIA[[#This Row],[CODIGO]]),OFFSET(INDIRECT("v_buffer_hist_hoy!$A$1"),1,MATCH("buh_codigo",INDIRECT("v_buffer_hist_hoy!$1:$1"),0)-1,100000,1),0)),"")</f>
        <v>7</v>
      </c>
    </row>
    <row r="69" spans="1:75" hidden="1" x14ac:dyDescent="0.25">
      <c r="A69" s="54" t="s">
        <v>1527</v>
      </c>
      <c r="B69" s="3" t="str">
        <f ca="1">IFERROR(INDEX(OFFSET(INDIRECT("v_buffer_hist_hoy!$A$1"),1,MATCH("pro_descripcion",INDIRECT("v_buffer_hist_hoy!$1:$1"),0)-1,100000,1),MATCH(CLEAN(TABLATRANSFERENCIA[[#This Row],[CODIGO]]),OFFSET(INDIRECT("v_buffer_hist_hoy!$A$1"),1,MATCH("buh_codigo",INDIRECT("v_buffer_hist_hoy!$1:$1"),0)-1,100000,1),0)),"")</f>
        <v>AISLADOR BOBINA B450-C350</v>
      </c>
      <c r="C69" s="3" t="str">
        <f ca="1">IFERROR(INDEX(OFFSET(INDIRECT("v_buffer_hist_hoy!$A$1"),1,MATCH("buh_codigo_generico",INDIRECT("v_buffer_hist_hoy!$1:$1"),0)-1,100000,1),MATCH(CLEAN(TABLATRANSFERENCIA[[#This Row],[CODIGO]]),OFFSET(INDIRECT("v_buffer_hist_hoy!$A$1"),1,MATCH("buh_codigo",INDIRECT("v_buffer_hist_hoy!$1:$1"),0)-1,100000,1),0)),"")</f>
        <v>0</v>
      </c>
      <c r="D69" s="3" t="str">
        <f ca="1">IFERROR(INDEX(OFFSET(INDIRECT("v_buffer_hist_hoy!$A$1"),1,MATCH("buh_codigo_vinculado",INDIRECT("v_buffer_hist_hoy!$1:$1"),0)-1,100000,1),MATCH(CLEAN(TABLATRANSFERENCIA[[#This Row],[CODIGO]]),OFFSET(INDIRECT("v_buffer_hist_hoy!$A$1"),1,MATCH("buh_codigo",INDIRECT("v_buffer_hist_hoy!$1:$1"),0)-1,100000,1),0)),"")</f>
        <v>EC-V352000140</v>
      </c>
      <c r="E69" s="3" t="str">
        <f ca="1">IFERROR(INDEX(OFFSET(INDIRECT("v_buffer_hist_hoy!$A$1"),1,MATCH("pro_linea",INDIRECT("v_buffer_hist_hoy!$1:$1"),0)-1,100000,1),MATCH(CLEAN(TABLATRANSFERENCIA[[#This Row],[CODIGO]]),OFFSET(INDIRECT("v_buffer_hist_hoy!$A$1"),1,MATCH("buh_codigo",INDIRECT("v_buffer_hist_hoy!$1:$1"),0)-1,100000,1),0)),"")</f>
        <v>AGROFORESTAL</v>
      </c>
      <c r="F69" s="3">
        <f ca="1">IFERROR(INDEX(OFFSET(INDIRECT("v_buffer_hist_hoy!$A$1"),1,MATCH("pro_sublinea",INDIRECT("v_buffer_hist_hoy!$1:$1"),0)-1,100000,1),MATCH(CLEAN(TABLATRANSFERENCIA[[#This Row],[CODIGO]]),OFFSET(INDIRECT("v_buffer_hist_hoy!$A$1"),1,MATCH("buh_codigo",INDIRECT("v_buffer_hist_hoy!$1:$1"),0)-1,100000,1),0)),"")</f>
        <v>0</v>
      </c>
      <c r="G69" s="3" t="str">
        <f ca="1">IFERROR(INDEX(OFFSET(INDIRECT("v_buffer_hist_hoy!$A$1"),1,MATCH("pro_grupo",INDIRECT("v_buffer_hist_hoy!$1:$1"),0)-1,100000,1),MATCH(CLEAN(TABLATRANSFERENCIA[[#This Row],[CODIGO]]),OFFSET(INDIRECT("v_buffer_hist_hoy!$A$1"),1,MATCH("buh_codigo",INDIRECT("v_buffer_hist_hoy!$1:$1"),0)-1,100000,1),0)),"")</f>
        <v>REPUESTOS DESMALEZADORAS</v>
      </c>
      <c r="H69" s="3">
        <f ca="1">IFERROR(INDEX(OFFSET(INDIRECT("v_buffer_hist_hoy!$A$1"),1,MATCH("pro_familia",INDIRECT("v_buffer_hist_hoy!$1:$1"),0)-1,100000,1),MATCH(CLEAN(TABLATRANSFERENCIA[[#This Row],[CODIGO]]),OFFSET(INDIRECT("v_buffer_hist_hoy!$A$1"),1,MATCH("buh_codigo",INDIRECT("v_buffer_hist_hoy!$1:$1"),0)-1,100000,1),0)),"")</f>
        <v>0</v>
      </c>
      <c r="I69" s="3">
        <f ca="1">IFERROR(INDEX(OFFSET(INDIRECT("v_buffer_hist_hoy!$A$1"),1,MATCH("pro_subfamilia",INDIRECT("v_buffer_hist_hoy!$1:$1"),0)-1,100000,1),MATCH(CLEAN(TABLATRANSFERENCIA[[#This Row],[CODIGO]]),OFFSET(INDIRECT("v_buffer_hist_hoy!$A$1"),1,MATCH("buh_codigo",INDIRECT("v_buffer_hist_hoy!$1:$1"),0)-1,100000,1),0)),"")</f>
        <v>0</v>
      </c>
      <c r="J6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69" s="3">
        <f ca="1">IFERROR(INDEX(OFFSET(INDIRECT("v_buffer_hist_hoy!$A$1"),1,MATCH("pro_tipo",INDIRECT("v_buffer_hist_hoy!$1:$1"),0)-1,100000,1),MATCH(CLEAN(TABLATRANSFERENCIA[[#This Row],[CODIGO]]),OFFSET(INDIRECT("v_buffer_hist_hoy!$A$1"),1,MATCH("buh_codigo",INDIRECT("v_buffer_hist_hoy!$1:$1"),0)-1,100000,1),0)),"")</f>
        <v>0</v>
      </c>
      <c r="L69" s="3" t="str">
        <f ca="1">IFERROR(INDEX(OFFSET(INDIRECT("v_buffer_hist_hoy!$A$1"),1,MATCH("pro_marca",INDIRECT("v_buffer_hist_hoy!$1:$1"),0)-1,100000,1),MATCH(CLEAN(TABLATRANSFERENCIA[[#This Row],[CODIGO]]),OFFSET(INDIRECT("v_buffer_hist_hoy!$A$1"),1,MATCH("buh_codigo",INDIRECT("v_buffer_hist_hoy!$1:$1"),0)-1,100000,1),0)),"")</f>
        <v>SHINDAIWA</v>
      </c>
      <c r="M69" s="3">
        <f ca="1">IFERROR(INDEX(OFFSET(INDIRECT("v_buffer_hist_hoy!$A$1"),1,MATCH("pro_modelo",INDIRECT("v_buffer_hist_hoy!$1:$1"),0)-1,100000,1),MATCH(CLEAN(TABLATRANSFERENCIA[[#This Row],[CODIGO]]),OFFSET(INDIRECT("v_buffer_hist_hoy!$A$1"),1,MATCH("buh_codigo",INDIRECT("v_buffer_hist_hoy!$1:$1"),0)-1,100000,1),0)),"")</f>
        <v>0</v>
      </c>
      <c r="N69" s="3">
        <f ca="1">IFERROR(INDEX(OFFSET(INDIRECT("v_buffer_hist_hoy!$A$1"),1,MATCH("pro_cat_management",INDIRECT("v_buffer_hist_hoy!$1:$1"),0)-1,100000,1),MATCH(CLEAN(TABLATRANSFERENCIA[[#This Row],[CODIGO]]),OFFSET(INDIRECT("v_buffer_hist_hoy!$A$1"),1,MATCH("buh_codigo",INDIRECT("v_buffer_hist_hoy!$1:$1"),0)-1,100000,1),0)),"")</f>
        <v>0</v>
      </c>
      <c r="O69" s="5" t="str">
        <f ca="1">IFERROR(INDEX(OFFSET(INDIRECT("v_buffer_hist_hoy!$A$1"),1,MATCH("buh_estatus",INDIRECT("v_buffer_hist_hoy!$1:$1"),0)-1,100000,1),MATCH(CLEAN(TABLATRANSFERENCIA[[#This Row],[CODIGO]]),OFFSET(INDIRECT("v_buffer_hist_hoy!$A$1"),1,MATCH("buh_codigo",INDIRECT("v_buffer_hist_hoy!$1:$1"),0)-1,100000,1),0)),"")</f>
        <v>0</v>
      </c>
      <c r="P69" s="5">
        <f ca="1">IFERROR(INDEX(OFFSET(INDIRECT("v_buffer_hist_hoy!$A$1"),1,MATCH("buh_ctv",INDIRECT("v_buffer_hist_hoy!$1:$1"),0)-1,100000,1),MATCH(CLEAN(TABLATRANSFERENCIA[[#This Row],[CODIGO]]),OFFSET(INDIRECT("v_buffer_hist_hoy!$A$1"),1,MATCH("buh_codigo",INDIRECT("v_buffer_hist_hoy!$1:$1"),0)-1,100000,1),0)),"")</f>
        <v>0.57999999999999996</v>
      </c>
      <c r="Q69" s="5">
        <f ca="1">IFERROR(INDEX(OFFSET(INDIRECT("v_buffer_hist_hoy!$A$1"),1,MATCH("buh_pv",INDIRECT("v_buffer_hist_hoy!$1:$1"),0)-1,100000,1),MATCH(CLEAN(TABLATRANSFERENCIA[[#This Row],[CODIGO]]),OFFSET(INDIRECT("v_buffer_hist_hoy!$A$1"),1,MATCH("buh_codigo",INDIRECT("v_buffer_hist_hoy!$1:$1"),0)-1,100000,1),0)),"")</f>
        <v>1.84</v>
      </c>
      <c r="R69" s="46">
        <f ca="1">IFERROR(INDEX(OFFSET(INDIRECT("v_buffer_hist_hoy!$A$1"),1,MATCH("buh_roi_pasado",INDIRECT("v_buffer_hist_hoy!$1:$1"),0)-1,100000,1),MATCH(CLEAN(TABLATRANSFERENCIA[[#This Row],[CODIGO]]),OFFSET(INDIRECT("v_buffer_hist_hoy!$A$1"),1,MATCH("buh_codigo",INDIRECT("v_buffer_hist_hoy!$1:$1"),0)-1,100000,1),0)),"")</f>
        <v>0</v>
      </c>
      <c r="S69" s="46">
        <f ca="1">IFERROR(INDEX(OFFSET(INDIRECT("v_buffer_hist_hoy!$A$1"),1,MATCH("buh_roi_proyectado",INDIRECT("v_buffer_hist_hoy!$1:$1"),0)-1,100000,1),MATCH(CLEAN(TABLATRANSFERENCIA[[#This Row],[CODIGO]]),OFFSET(INDIRECT("v_buffer_hist_hoy!$A$1"),1,MATCH("buh_codigo",INDIRECT("v_buffer_hist_hoy!$1:$1"),0)-1,100000,1),0)),"")</f>
        <v>9.48</v>
      </c>
      <c r="T69" s="46">
        <f ca="1">IFERROR(INDEX(OFFSET(INDIRECT("v_buffer_hist_hoy!$A$1"),1,MATCH("buh_velocity",INDIRECT("v_buffer_hist_hoy!$1:$1"),0)-1,100000,1),MATCH(CLEAN(TABLATRANSFERENCIA[[#This Row],[CODIGO]]),OFFSET(INDIRECT("v_buffer_hist_hoy!$A$1"),1,MATCH("buh_codigo",INDIRECT("v_buffer_hist_hoy!$1:$1"),0)-1,100000,1),0)),"")</f>
        <v>0</v>
      </c>
      <c r="U69" s="46">
        <f ca="1">IFERROR(INDEX(OFFSET(INDIRECT("v_buffer_hist_hoy!$A$1"),1,MATCH("buh_nivel_servicio",INDIRECT("v_buffer_hist_hoy!$1:$1"),0)-1,100000,1),MATCH(CLEAN(TABLATRANSFERENCIA[[#This Row],[CODIGO]]),OFFSET(INDIRECT("v_buffer_hist_hoy!$A$1"),1,MATCH("buh_codigo",INDIRECT("v_buffer_hist_hoy!$1:$1"),0)-1,100000,1),0)),"")</f>
        <v>1</v>
      </c>
      <c r="V69" s="49" t="str">
        <f ca="1">IFERROR(INDEX(OFFSET(INDIRECT("v_buffer_hist_hoy!$A$1"),1,MATCH("pro_nombre",INDIRECT("v_buffer_hist_hoy!$1:$1"),0)-1,100000,1),MATCH(CLEAN(TABLATRANSFERENCIA[[#This Row],[CODIGO]]),OFFSET(INDIRECT("v_buffer_hist_hoy!$A$1"),1,MATCH("buh_codigo",INDIRECT("v_buffer_hist_hoy!$1:$1"),0)-1,100000,1),0)),"")</f>
        <v>Echo</v>
      </c>
      <c r="W69" s="49" t="str">
        <f ca="1">IFERROR(INDEX(OFFSET(INDIRECT("v_buffer_hist_hoy!$A$1"),1,MATCH("pre_nombre",INDIRECT("v_buffer_hist_hoy!$1:$1"),0)-1,100000,1),MATCH(CLEAN(TABLATRANSFERENCIA[[#This Row],[CODIGO]]),OFFSET(INDIRECT("v_buffer_hist_hoy!$A$1"),1,MATCH("buh_codigo",INDIRECT("v_buffer_hist_hoy!$1:$1"),0)-1,100000,1),0)),"")</f>
        <v>USA</v>
      </c>
      <c r="X69" s="51">
        <f ca="1">IFERROR(INDEX(OFFSET(INDIRECT("v_buffer_hist_hoy!$A$1"),1,MATCH("buh_tiempo_suministro",INDIRECT("v_buffer_hist_hoy!$1:$1"),0)-1,100000,1),MATCH(CLEAN(TABLATRANSFERENCIA[[#This Row],[CODIGO]]),OFFSET(INDIRECT("v_buffer_hist_hoy!$A$1"),1,MATCH("buh_codigo",INDIRECT("v_buffer_hist_hoy!$1:$1"),0)-1,100000,1),0)),"")</f>
        <v>8</v>
      </c>
      <c r="Y69" s="51">
        <f ca="1">IFERROR(INDEX(OFFSET(INDIRECT("v_buffer_hist_hoy!$A$1"),1,MATCH("buh_frecuencia_reposicion",INDIRECT("v_buffer_hist_hoy!$1:$1"),0)-1,100000,1),MATCH(CLEAN(TABLATRANSFERENCIA[[#This Row],[CODIGO]]),OFFSET(INDIRECT("v_buffer_hist_hoy!$A$1"),1,MATCH("buh_codigo",INDIRECT("v_buffer_hist_hoy!$1:$1"),0)-1,100000,1),0)),"")</f>
        <v>3</v>
      </c>
      <c r="Z69" s="6">
        <f ca="1">IFERROR(INDEX(OFFSET(INDIRECT("v_buffer_hist_hoy!$A$1"),1,MATCH("buh_buffer_actual",INDIRECT("v_buffer_hist_hoy!$1:$1"),0)-1,100000,1),MATCH(CLEAN(TABLATRANSFERENCIA[[#This Row],[CODIGO]]),OFFSET(INDIRECT("v_buffer_hist_hoy!$A$1"),1,MATCH("buh_codigo",INDIRECT("v_buffer_hist_hoy!$1:$1"),0)-1,100000,1),0)),"")</f>
        <v>32</v>
      </c>
      <c r="AA69" s="6">
        <f ca="1">IFERROR(INDEX(OFFSET(INDIRECT("v_buffer_hist_hoy!$A$1"),1,MATCH("buh_inventario_proveedor",INDIRECT("v_buffer_hist_hoy!$1:$1"),0)-1,100000,1),MATCH(CLEAN(TABLATRANSFERENCIA[[#This Row],[CODIGO]]),OFFSET(INDIRECT("v_buffer_hist_hoy!$A$1"),1,MATCH("buh_codigo",INDIRECT("v_buffer_hist_hoy!$1:$1"),0)-1,100000,1),0)),"")</f>
        <v>1000000000</v>
      </c>
      <c r="AB69" s="6">
        <f ca="1">IFERROR(INDEX(OFFSET(INDIRECT("v_buffer_hist_hoy!$A$1"),1,MATCH("buh_inventario_fisico",INDIRECT("v_buffer_hist_hoy!$1:$1"),0)-1,100000,1),MATCH(CLEAN(TABLATRANSFERENCIA[[#This Row],[CODIGO]]),OFFSET(INDIRECT("v_buffer_hist_hoy!$A$1"),1,MATCH("buh_codigo",INDIRECT("v_buffer_hist_hoy!$1:$1"),0)-1,100000,1),0)),"")</f>
        <v>0</v>
      </c>
      <c r="AC69" s="4">
        <f ca="1">IFERROR(INDEX(OFFSET(INDIRECT("v_buffer_hist_hoy!$A$1"),1,MATCH("buh_estado_inventario_fisico",INDIRECT("v_buffer_hist_hoy!$1:$1"),0)-1,100000,1),MATCH(CLEAN(TABLATRANSFERENCIA[[#This Row],[CODIGO]]),OFFSET(INDIRECT("v_buffer_hist_hoy!$A$1"),1,MATCH("buh_codigo",INDIRECT("v_buffer_hist_hoy!$1:$1"),0)-1,100000,1),0)),"")</f>
        <v>1</v>
      </c>
      <c r="AD69" s="6" t="str">
        <f ca="1">IFERROR(INDEX(OFFSET(INDIRECT("v_buffer_hist_hoy!$A$1"),1,MATCH("buh_color_inventario_fisico",INDIRECT("v_buffer_hist_hoy!$1:$1"),0)-1,100000,1),MATCH(CLEAN(TABLATRANSFERENCIA[[#This Row],[CODIGO]]),OFFSET(INDIRECT("v_buffer_hist_hoy!$A$1"),1,MATCH("buh_codigo",INDIRECT("v_buffer_hist_hoy!$1:$1"),0)-1,100000,1),0)),"")</f>
        <v>N</v>
      </c>
      <c r="AE69" s="6">
        <f ca="1">IFERROR(INDEX(OFFSET(INDIRECT("v_buffer_hist_hoy!$A$1"),1,MATCH("buh_transito",INDIRECT("v_buffer_hist_hoy!$1:$1"),0)-1,100000,1),MATCH(CLEAN(TABLATRANSFERENCIA[[#This Row],[CODIGO]]),OFFSET(INDIRECT("v_buffer_hist_hoy!$A$1"),1,MATCH("buh_codigo",INDIRECT("v_buffer_hist_hoy!$1:$1"),0)-1,100000,1),0)),"")</f>
        <v>0</v>
      </c>
      <c r="AF69" s="6">
        <f ca="1">IFERROR(INDEX(OFFSET(INDIRECT("v_buffer_hist_hoy!$A$1"),1,MATCH("buh_negociacion",INDIRECT("v_buffer_hist_hoy!$1:$1"),0)-1,100000,1),MATCH(CLEAN(TABLATRANSFERENCIA[[#This Row],[CODIGO]]),OFFSET(INDIRECT("v_buffer_hist_hoy!$A$1"),1,MATCH("buh_codigo",INDIRECT("v_buffer_hist_hoy!$1:$1"),0)-1,100000,1),0)),"")</f>
        <v>0</v>
      </c>
      <c r="AG69" s="6">
        <f ca="1">IFERROR(INDEX(OFFSET(INDIRECT("v_buffer_hist_hoy!$A$1"),1,MATCH("buh_produccion",INDIRECT("v_buffer_hist_hoy!$1:$1"),0)-1,100000,1),MATCH(CLEAN(TABLATRANSFERENCIA[[#This Row],[CODIGO]]),OFFSET(INDIRECT("v_buffer_hist_hoy!$A$1"),1,MATCH("buh_codigo",INDIRECT("v_buffer_hist_hoy!$1:$1"),0)-1,100000,1),0)),"")</f>
        <v>0</v>
      </c>
      <c r="AH69" s="6">
        <f ca="1">IFERROR(INDEX(OFFSET(INDIRECT("v_buffer_hist_hoy!$A$1"),1,MATCH("buh_embarcado",INDIRECT("v_buffer_hist_hoy!$1:$1"),0)-1,100000,1),MATCH(CLEAN(TABLATRANSFERENCIA[[#This Row],[CODIGO]]),OFFSET(INDIRECT("v_buffer_hist_hoy!$A$1"),1,MATCH("buh_codigo",INDIRECT("v_buffer_hist_hoy!$1:$1"),0)-1,100000,1),0)),"")</f>
        <v>0</v>
      </c>
      <c r="AI69" s="6">
        <f ca="1">IFERROR(INDEX(OFFSET(INDIRECT("v_buffer_hist_hoy!$A$1"),1,MATCH("buh_comprometido",INDIRECT("v_buffer_hist_hoy!$1:$1"),0)-1,100000,1),MATCH(CLEAN(TABLATRANSFERENCIA[[#This Row],[CODIGO]]),OFFSET(INDIRECT("v_buffer_hist_hoy!$A$1"),1,MATCH("buh_codigo",INDIRECT("v_buffer_hist_hoy!$1:$1"),0)-1,100000,1),0)),"")</f>
        <v>0</v>
      </c>
      <c r="AJ69" s="6">
        <f ca="1">IFERROR(INDEX(OFFSET(INDIRECT("v_buffer_hist_hoy!$A$1"),1,MATCH("buh_backorder",INDIRECT("v_buffer_hist_hoy!$1:$1"),0)-1,100000,1),MATCH(CLEAN(TABLATRANSFERENCIA[[#This Row],[CODIGO]]),OFFSET(INDIRECT("v_buffer_hist_hoy!$A$1"),1,MATCH("buh_codigo",INDIRECT("v_buffer_hist_hoy!$1:$1"),0)-1,100000,1),0)),"")</f>
        <v>10</v>
      </c>
      <c r="AK69" s="6">
        <f ca="1">IFERROR(INDEX(OFFSET(INDIRECT("v_buffer_hist_hoy!$A$1"),1,MATCH("buh_inventario_proyectado",INDIRECT("v_buffer_hist_hoy!$1:$1"),0)-1,100000,1),MATCH(CLEAN(TABLATRANSFERENCIA[[#This Row],[CODIGO]]),OFFSET(INDIRECT("v_buffer_hist_hoy!$A$1"),1,MATCH("buh_codigo",INDIRECT("v_buffer_hist_hoy!$1:$1"),0)-1,100000,1),0)),"")</f>
        <v>10</v>
      </c>
      <c r="AL69" s="4">
        <f ca="1">IFERROR(INDEX(OFFSET(INDIRECT("v_buffer_hist_hoy!$A$1"),1,MATCH("buh_estado_inventario_proyectado",INDIRECT("v_buffer_hist_hoy!$1:$1"),0)-1,100000,1),MATCH(CLEAN(TABLATRANSFERENCIA[[#This Row],[CODIGO]]),OFFSET(INDIRECT("v_buffer_hist_hoy!$A$1"),1,MATCH("buh_codigo",INDIRECT("v_buffer_hist_hoy!$1:$1"),0)-1,100000,1),0)),"")</f>
        <v>0.69</v>
      </c>
      <c r="AM69" s="6" t="str">
        <f ca="1">IFERROR(INDEX(OFFSET(INDIRECT("v_buffer_hist_hoy!$A$1"),1,MATCH("buh_color_inventario_proyectado",INDIRECT("v_buffer_hist_hoy!$1:$1"),0)-1,100000,1),MATCH(CLEAN(TABLATRANSFERENCIA[[#This Row],[CODIGO]]),OFFSET(INDIRECT("v_buffer_hist_hoy!$A$1"),1,MATCH("buh_codigo",INDIRECT("v_buffer_hist_hoy!$1:$1"),0)-1,100000,1),0)),"")</f>
        <v>R</v>
      </c>
      <c r="AN69" s="6">
        <f ca="1">IFERROR(INDEX(OFFSET(INDIRECT("v_buffer_hist_hoy!$A$1"),1,MATCH("buh_pedido_minimo",INDIRECT("v_buffer_hist_hoy!$1:$1"),0)-1,100000,1),MATCH(CLEAN(TABLATRANSFERENCIA[[#This Row],[CODIGO]]),OFFSET(INDIRECT("v_buffer_hist_hoy!$A$1"),1,MATCH("buh_codigo",INDIRECT("v_buffer_hist_hoy!$1:$1"),0)-1,100000,1),0)),"")</f>
        <v>0</v>
      </c>
      <c r="AO69" s="6">
        <f ca="1">IFERROR(INDEX(OFFSET(INDIRECT("v_buffer_hist_hoy!$A$1"),1,MATCH("buh_pedido_minimo_grupo",INDIRECT("v_buffer_hist_hoy!$1:$1"),0)-1,100000,1),MATCH(CLEAN(TABLATRANSFERENCIA[[#This Row],[CODIGO]]),OFFSET(INDIRECT("v_buffer_hist_hoy!$A$1"),1,MATCH("buh_codigo",INDIRECT("v_buffer_hist_hoy!$1:$1"),0)-1,100000,1),0)),"")</f>
        <v>0</v>
      </c>
      <c r="AP69" s="6">
        <f ca="1">IFERROR(INDEX(OFFSET(INDIRECT("v_buffer_hist_hoy!$A$1"),1,MATCH("buh_unidad_empaque",INDIRECT("v_buffer_hist_hoy!$1:$1"),0)-1,100000,1),MATCH(CLEAN(TABLATRANSFERENCIA[[#This Row],[CODIGO]]),OFFSET(INDIRECT("v_buffer_hist_hoy!$A$1"),1,MATCH("buh_codigo",INDIRECT("v_buffer_hist_hoy!$1:$1"),0)-1,100000,1),0)),"")</f>
        <v>5</v>
      </c>
      <c r="AQ69" s="6">
        <f ca="1">IFERROR(INDEX(OFFSET(INDIRECT("v_buffer_hist_hoy!$A$1"),1,MATCH("buh_pedido_promedio",INDIRECT("v_buffer_hist_hoy!$1:$1"),0)-1,100000,1),MATCH(CLEAN(TABLATRANSFERENCIA[[#This Row],[CODIGO]]),OFFSET(INDIRECT("v_buffer_hist_hoy!$A$1"),1,MATCH("buh_codigo",INDIRECT("v_buffer_hist_hoy!$1:$1"),0)-1,100000,1),0)),"")</f>
        <v>9</v>
      </c>
      <c r="AR69" s="6">
        <f ca="1">IFERROR(INDEX(OFFSET(INDIRECT("v_buffer_hist_hoy!$A$1"),1,MATCH("buh_cobertura_buffer",INDIRECT("v_buffer_hist_hoy!$1:$1"),0)-1,100000,1),MATCH(CLEAN(TABLATRANSFERENCIA[[#This Row],[CODIGO]]),OFFSET(INDIRECT("v_buffer_hist_hoy!$A$1"),1,MATCH("buh_codigo",INDIRECT("v_buffer_hist_hoy!$1:$1"),0)-1,100000,1),0)),"")</f>
        <v>0</v>
      </c>
      <c r="AS69" s="6">
        <f ca="1">IFERROR(INDEX(OFFSET(INDIRECT("v_buffer_hist_hoy!$A$1"),1,MATCH("buh_cobertura_inventario_proyectado",INDIRECT("v_buffer_hist_hoy!$1:$1"),0)-1,100000,1),MATCH(CLEAN(TABLATRANSFERENCIA[[#This Row],[CODIGO]]),OFFSET(INDIRECT("v_buffer_hist_hoy!$A$1"),1,MATCH("buh_codigo",INDIRECT("v_buffer_hist_hoy!$1:$1"),0)-1,100000,1),0)),"")</f>
        <v>0</v>
      </c>
      <c r="AT69" s="6">
        <f ca="1">IFERROR(INDEX(OFFSET(INDIRECT("v_buffer_hist_hoy!$A$1"),1,MATCH("buh_cobertura_pedido_minimo",INDIRECT("v_buffer_hist_hoy!$1:$1"),0)-1,100000,1),MATCH(CLEAN(TABLATRANSFERENCIA[[#This Row],[CODIGO]]),OFFSET(INDIRECT("v_buffer_hist_hoy!$A$1"),1,MATCH("buh_codigo",INDIRECT("v_buffer_hist_hoy!$1:$1"),0)-1,100000,1),0)),"")</f>
        <v>0</v>
      </c>
      <c r="AU69" s="6">
        <f ca="1">IFERROR(INDEX(OFFSET(INDIRECT("v_buffer_hist_hoy!$A$1"),1,MATCH("buh_dias_desabastecimiento",INDIRECT("v_buffer_hist_hoy!$1:$1"),0)-1,100000,1),MATCH(CLEAN(TABLATRANSFERENCIA[[#This Row],[CODIGO]]),OFFSET(INDIRECT("v_buffer_hist_hoy!$A$1"),1,MATCH("buh_codigo",INDIRECT("v_buffer_hist_hoy!$1:$1"),0)-1,100000,1),0)),"")</f>
        <v>28</v>
      </c>
      <c r="AV69" s="6">
        <f t="array" ref="AV69">IFERROR(INDEX(Datos_Consumo[CANTIDAD],MATCH(TABLATRANSFERENCIA[[#This Row],[CODIGO]]&amp;TABLATRANSFERENCIA[[#Headers],[Columna1]],Datos_Consumo[CODIGO]&amp;Datos_Consumo[FECHA_FORMATO],0)),0)</f>
        <v>0</v>
      </c>
      <c r="AW69" s="6">
        <f t="array" ref="AW69">IFERROR(INDEX(Datos_Consumo[CANTIDAD],MATCH(TABLATRANSFERENCIA[[#This Row],[CODIGO]]&amp;TABLATRANSFERENCIA[[#Headers],[Columna2]],Datos_Consumo[CODIGO]&amp;Datos_Consumo[FECHA_FORMATO],0)),0)</f>
        <v>0</v>
      </c>
      <c r="AX69" s="6">
        <f t="array" ref="AX69">IFERROR(INDEX(Datos_Consumo[CANTIDAD],MATCH(TABLATRANSFERENCIA[[#This Row],[CODIGO]]&amp;TABLATRANSFERENCIA[[#Headers],[Columna3]],Datos_Consumo[CODIGO]&amp;Datos_Consumo[FECHA_FORMATO],0)),0)</f>
        <v>0</v>
      </c>
      <c r="AY69" s="6">
        <f t="array" ref="AY69">IFERROR(INDEX(Datos_Consumo[CANTIDAD],MATCH(TABLATRANSFERENCIA[[#This Row],[CODIGO]]&amp;TABLATRANSFERENCIA[[#Headers],[Columna4]],Datos_Consumo[CODIGO]&amp;Datos_Consumo[FECHA_FORMATO],0)),0)</f>
        <v>0</v>
      </c>
      <c r="AZ69" s="6">
        <f t="array" ref="AZ69">IFERROR(INDEX(Datos_Consumo[CANTIDAD],MATCH(TABLATRANSFERENCIA[[#This Row],[CODIGO]]&amp;TABLATRANSFERENCIA[[#Headers],[Columna5]],Datos_Consumo[CODIGO]&amp;Datos_Consumo[FECHA_FORMATO],0)),0)</f>
        <v>0</v>
      </c>
      <c r="BA69" s="6">
        <f t="array" ref="BA69">IFERROR(INDEX(Datos_Consumo[CANTIDAD],MATCH(TABLATRANSFERENCIA[[#This Row],[CODIGO]]&amp;TABLATRANSFERENCIA[[#Headers],[Columna6]],Datos_Consumo[CODIGO]&amp;Datos_Consumo[FECHA_FORMATO],0)),0)</f>
        <v>0</v>
      </c>
      <c r="BB69" s="56">
        <f ca="1">IFERROR(INDEX(OFFSET(INDIRECT("v_buffer_hist_hoy!$A$1"),1,MATCH("buh_ultima_transferencia_ini",INDIRECT("v_buffer_hist_hoy!$1:$1"),0)-1,100000,1),MATCH(CLEAN(TABLATRANSFERENCIA[[#This Row],[CODIGO]]),OFFSET(INDIRECT("v_buffer_hist_hoy!$A$1"),1,MATCH("buh_codigo",INDIRECT("v_buffer_hist_hoy!$1:$1"),0)-1,100000,1),0)),"")</f>
        <v>0</v>
      </c>
      <c r="BC69" s="56">
        <f ca="1">IFERROR(INDEX(OFFSET(INDIRECT("v_buffer_hist_hoy!$A$1"),1,MATCH("buh_ultima_transferencia_fin",INDIRECT("v_buffer_hist_hoy!$1:$1"),0)-1,100000,1),MATCH(CLEAN(TABLATRANSFERENCIA[[#This Row],[CODIGO]]),OFFSET(INDIRECT("v_buffer_hist_hoy!$A$1"),1,MATCH("buh_codigo",INDIRECT("v_buffer_hist_hoy!$1:$1"),0)-1,100000,1),0)),"")</f>
        <v>0</v>
      </c>
      <c r="BD69" s="50" t="s">
        <v>7725</v>
      </c>
      <c r="BE69" s="55"/>
      <c r="BF69" s="51"/>
      <c r="BG69"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6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6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6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6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69" s="51"/>
      <c r="BM69" s="46">
        <f ca="1">IFERROR(TABLATRANSFERENCIA[[#This Row],[REQUERIM]]/TABLATRANSFERENCIA[[#This Row],[PEDIDO PROMEDIO]],0)</f>
        <v>1.1111111111111112</v>
      </c>
      <c r="BN69" s="51"/>
      <c r="BO69" s="59"/>
      <c r="BP69" s="3" t="str">
        <f>IF(TABLATRANSFERENCIA[[#This Row],[RECIBIDO]]&lt;&gt;"",0,IF(TABLATRANSFERENCIA[[#This Row],[DESPACHO]]&lt;&gt;"",TABLATRANSFERENCIA[[#This Row],[DESPACHO]],TABLATRANSFERENCIA[[#This Row],[REQUERIM]]))</f>
        <v>10</v>
      </c>
      <c r="BQ69" s="50"/>
      <c r="BR69" s="50"/>
      <c r="BS69" s="50" t="str">
        <f t="shared" si="0"/>
        <v>N</v>
      </c>
      <c r="BT69" s="51">
        <f t="array" aca="1" ref="BT69" ca="1">IF(SUM(--(TABLATRANSFERENCIA[[#This Row],[CODIGO GENERICO]]=TABLATRANSFERENCIA[CODIGO GENERICO])*TABLATRANSFERENCIA[REQUERIM])&lt;TABLATRANSFERENCIA[[#This Row],[PEDIDO MIN GRUPO]],1,0)</f>
        <v>0</v>
      </c>
      <c r="BU6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69" s="51">
        <f ca="1">IFERROR(INDEX(OFFSET(INDIRECT("v_buffer_hist_hoy!$A$1"),1,MATCH("buh_zona_amarilla",INDIRECT("v_buffer_hist_hoy!$1:$1"),0)-1,100000,1),MATCH(CLEAN(TABLATRANSFERENCIA[[#This Row],[CODIGO]]),OFFSET(INDIRECT("v_buffer_hist_hoy!$A$1"),1,MATCH("buh_codigo",INDIRECT("v_buffer_hist_hoy!$1:$1"),0)-1,100000,1),0)),"")</f>
        <v>21</v>
      </c>
      <c r="BW69" s="51">
        <f ca="1">IFERROR(INDEX(OFFSET(INDIRECT("v_buffer_hist_hoy!$A$1"),1,MATCH("buh_zona_roja",INDIRECT("v_buffer_hist_hoy!$1:$1"),0)-1,100000,1),MATCH(CLEAN(TABLATRANSFERENCIA[[#This Row],[CODIGO]]),OFFSET(INDIRECT("v_buffer_hist_hoy!$A$1"),1,MATCH("buh_codigo",INDIRECT("v_buffer_hist_hoy!$1:$1"),0)-1,100000,1),0)),"")</f>
        <v>11</v>
      </c>
    </row>
    <row r="70" spans="1:75" hidden="1" x14ac:dyDescent="0.25">
      <c r="A70" s="54" t="s">
        <v>5850</v>
      </c>
      <c r="B70" s="3" t="str">
        <f ca="1">IFERROR(INDEX(OFFSET(INDIRECT("v_buffer_hist_hoy!$A$1"),1,MATCH("pro_descripcion",INDIRECT("v_buffer_hist_hoy!$1:$1"),0)-1,100000,1),MATCH(CLEAN(TABLATRANSFERENCIA[[#This Row],[CODIGO]]),OFFSET(INDIRECT("v_buffer_hist_hoy!$A$1"),1,MATCH("buh_codigo",INDIRECT("v_buffer_hist_hoy!$1:$1"),0)-1,100000,1),0)),"")</f>
        <v>AMORTIGUADOR SHP800</v>
      </c>
      <c r="C70" s="3" t="str">
        <f ca="1">IFERROR(INDEX(OFFSET(INDIRECT("v_buffer_hist_hoy!$A$1"),1,MATCH("buh_codigo_generico",INDIRECT("v_buffer_hist_hoy!$1:$1"),0)-1,100000,1),MATCH(CLEAN(TABLATRANSFERENCIA[[#This Row],[CODIGO]]),OFFSET(INDIRECT("v_buffer_hist_hoy!$A$1"),1,MATCH("buh_codigo",INDIRECT("v_buffer_hist_hoy!$1:$1"),0)-1,100000,1),0)),"")</f>
        <v>0</v>
      </c>
      <c r="D70" s="3" t="str">
        <f ca="1">IFERROR(INDEX(OFFSET(INDIRECT("v_buffer_hist_hoy!$A$1"),1,MATCH("buh_codigo_vinculado",INDIRECT("v_buffer_hist_hoy!$1:$1"),0)-1,100000,1),MATCH(CLEAN(TABLATRANSFERENCIA[[#This Row],[CODIGO]]),OFFSET(INDIRECT("v_buffer_hist_hoy!$A$1"),1,MATCH("buh_codigo",INDIRECT("v_buffer_hist_hoy!$1:$1"),0)-1,100000,1),0)),"")</f>
        <v>EC-70604041870</v>
      </c>
      <c r="E70" s="3" t="str">
        <f ca="1">IFERROR(INDEX(OFFSET(INDIRECT("v_buffer_hist_hoy!$A$1"),1,MATCH("pro_linea",INDIRECT("v_buffer_hist_hoy!$1:$1"),0)-1,100000,1),MATCH(CLEAN(TABLATRANSFERENCIA[[#This Row],[CODIGO]]),OFFSET(INDIRECT("v_buffer_hist_hoy!$A$1"),1,MATCH("buh_codigo",INDIRECT("v_buffer_hist_hoy!$1:$1"),0)-1,100000,1),0)),"")</f>
        <v>AGROFORESTAL</v>
      </c>
      <c r="F70" s="3">
        <f ca="1">IFERROR(INDEX(OFFSET(INDIRECT("v_buffer_hist_hoy!$A$1"),1,MATCH("pro_sublinea",INDIRECT("v_buffer_hist_hoy!$1:$1"),0)-1,100000,1),MATCH(CLEAN(TABLATRANSFERENCIA[[#This Row],[CODIGO]]),OFFSET(INDIRECT("v_buffer_hist_hoy!$A$1"),1,MATCH("buh_codigo",INDIRECT("v_buffer_hist_hoy!$1:$1"),0)-1,100000,1),0)),"")</f>
        <v>0</v>
      </c>
      <c r="G70" s="3" t="str">
        <f ca="1">IFERROR(INDEX(OFFSET(INDIRECT("v_buffer_hist_hoy!$A$1"),1,MATCH("pro_grupo",INDIRECT("v_buffer_hist_hoy!$1:$1"),0)-1,100000,1),MATCH(CLEAN(TABLATRANSFERENCIA[[#This Row],[CODIGO]]),OFFSET(INDIRECT("v_buffer_hist_hoy!$A$1"),1,MATCH("buh_codigo",INDIRECT("v_buffer_hist_hoy!$1:$1"),0)-1,100000,1),0)),"")</f>
        <v>REPUESTOS FUMIGACION</v>
      </c>
      <c r="H70" s="3">
        <f ca="1">IFERROR(INDEX(OFFSET(INDIRECT("v_buffer_hist_hoy!$A$1"),1,MATCH("pro_familia",INDIRECT("v_buffer_hist_hoy!$1:$1"),0)-1,100000,1),MATCH(CLEAN(TABLATRANSFERENCIA[[#This Row],[CODIGO]]),OFFSET(INDIRECT("v_buffer_hist_hoy!$A$1"),1,MATCH("buh_codigo",INDIRECT("v_buffer_hist_hoy!$1:$1"),0)-1,100000,1),0)),"")</f>
        <v>0</v>
      </c>
      <c r="I70" s="3">
        <f ca="1">IFERROR(INDEX(OFFSET(INDIRECT("v_buffer_hist_hoy!$A$1"),1,MATCH("pro_subfamilia",INDIRECT("v_buffer_hist_hoy!$1:$1"),0)-1,100000,1),MATCH(CLEAN(TABLATRANSFERENCIA[[#This Row],[CODIGO]]),OFFSET(INDIRECT("v_buffer_hist_hoy!$A$1"),1,MATCH("buh_codigo",INDIRECT("v_buffer_hist_hoy!$1:$1"),0)-1,100000,1),0)),"")</f>
        <v>0</v>
      </c>
      <c r="J7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0" s="3">
        <f ca="1">IFERROR(INDEX(OFFSET(INDIRECT("v_buffer_hist_hoy!$A$1"),1,MATCH("pro_tipo",INDIRECT("v_buffer_hist_hoy!$1:$1"),0)-1,100000,1),MATCH(CLEAN(TABLATRANSFERENCIA[[#This Row],[CODIGO]]),OFFSET(INDIRECT("v_buffer_hist_hoy!$A$1"),1,MATCH("buh_codigo",INDIRECT("v_buffer_hist_hoy!$1:$1"),0)-1,100000,1),0)),"")</f>
        <v>0</v>
      </c>
      <c r="L70" s="3" t="str">
        <f ca="1">IFERROR(INDEX(OFFSET(INDIRECT("v_buffer_hist_hoy!$A$1"),1,MATCH("pro_marca",INDIRECT("v_buffer_hist_hoy!$1:$1"),0)-1,100000,1),MATCH(CLEAN(TABLATRANSFERENCIA[[#This Row],[CODIGO]]),OFFSET(INDIRECT("v_buffer_hist_hoy!$A$1"),1,MATCH("buh_codigo",INDIRECT("v_buffer_hist_hoy!$1:$1"),0)-1,100000,1),0)),"")</f>
        <v>ECHO</v>
      </c>
      <c r="M70" s="3">
        <f ca="1">IFERROR(INDEX(OFFSET(INDIRECT("v_buffer_hist_hoy!$A$1"),1,MATCH("pro_modelo",INDIRECT("v_buffer_hist_hoy!$1:$1"),0)-1,100000,1),MATCH(CLEAN(TABLATRANSFERENCIA[[#This Row],[CODIGO]]),OFFSET(INDIRECT("v_buffer_hist_hoy!$A$1"),1,MATCH("buh_codigo",INDIRECT("v_buffer_hist_hoy!$1:$1"),0)-1,100000,1),0)),"")</f>
        <v>0</v>
      </c>
      <c r="N70" s="3">
        <f ca="1">IFERROR(INDEX(OFFSET(INDIRECT("v_buffer_hist_hoy!$A$1"),1,MATCH("pro_cat_management",INDIRECT("v_buffer_hist_hoy!$1:$1"),0)-1,100000,1),MATCH(CLEAN(TABLATRANSFERENCIA[[#This Row],[CODIGO]]),OFFSET(INDIRECT("v_buffer_hist_hoy!$A$1"),1,MATCH("buh_codigo",INDIRECT("v_buffer_hist_hoy!$1:$1"),0)-1,100000,1),0)),"")</f>
        <v>0</v>
      </c>
      <c r="O70" s="5" t="str">
        <f ca="1">IFERROR(INDEX(OFFSET(INDIRECT("v_buffer_hist_hoy!$A$1"),1,MATCH("buh_estatus",INDIRECT("v_buffer_hist_hoy!$1:$1"),0)-1,100000,1),MATCH(CLEAN(TABLATRANSFERENCIA[[#This Row],[CODIGO]]),OFFSET(INDIRECT("v_buffer_hist_hoy!$A$1"),1,MATCH("buh_codigo",INDIRECT("v_buffer_hist_hoy!$1:$1"),0)-1,100000,1),0)),"")</f>
        <v>0</v>
      </c>
      <c r="P70" s="5">
        <f ca="1">IFERROR(INDEX(OFFSET(INDIRECT("v_buffer_hist_hoy!$A$1"),1,MATCH("buh_ctv",INDIRECT("v_buffer_hist_hoy!$1:$1"),0)-1,100000,1),MATCH(CLEAN(TABLATRANSFERENCIA[[#This Row],[CODIGO]]),OFFSET(INDIRECT("v_buffer_hist_hoy!$A$1"),1,MATCH("buh_codigo",INDIRECT("v_buffer_hist_hoy!$1:$1"),0)-1,100000,1),0)),"")</f>
        <v>3.08</v>
      </c>
      <c r="Q70" s="5">
        <f ca="1">IFERROR(INDEX(OFFSET(INDIRECT("v_buffer_hist_hoy!$A$1"),1,MATCH("buh_pv",INDIRECT("v_buffer_hist_hoy!$1:$1"),0)-1,100000,1),MATCH(CLEAN(TABLATRANSFERENCIA[[#This Row],[CODIGO]]),OFFSET(INDIRECT("v_buffer_hist_hoy!$A$1"),1,MATCH("buh_codigo",INDIRECT("v_buffer_hist_hoy!$1:$1"),0)-1,100000,1),0)),"")</f>
        <v>8.1300000000000008</v>
      </c>
      <c r="R70" s="46">
        <f ca="1">IFERROR(INDEX(OFFSET(INDIRECT("v_buffer_hist_hoy!$A$1"),1,MATCH("buh_roi_pasado",INDIRECT("v_buffer_hist_hoy!$1:$1"),0)-1,100000,1),MATCH(CLEAN(TABLATRANSFERENCIA[[#This Row],[CODIGO]]),OFFSET(INDIRECT("v_buffer_hist_hoy!$A$1"),1,MATCH("buh_codigo",INDIRECT("v_buffer_hist_hoy!$1:$1"),0)-1,100000,1),0)),"")</f>
        <v>0</v>
      </c>
      <c r="S70" s="46">
        <f ca="1">IFERROR(INDEX(OFFSET(INDIRECT("v_buffer_hist_hoy!$A$1"),1,MATCH("buh_roi_proyectado",INDIRECT("v_buffer_hist_hoy!$1:$1"),0)-1,100000,1),MATCH(CLEAN(TABLATRANSFERENCIA[[#This Row],[CODIGO]]),OFFSET(INDIRECT("v_buffer_hist_hoy!$A$1"),1,MATCH("buh_codigo",INDIRECT("v_buffer_hist_hoy!$1:$1"),0)-1,100000,1),0)),"")</f>
        <v>7.15</v>
      </c>
      <c r="T70" s="46">
        <f ca="1">IFERROR(INDEX(OFFSET(INDIRECT("v_buffer_hist_hoy!$A$1"),1,MATCH("buh_velocity",INDIRECT("v_buffer_hist_hoy!$1:$1"),0)-1,100000,1),MATCH(CLEAN(TABLATRANSFERENCIA[[#This Row],[CODIGO]]),OFFSET(INDIRECT("v_buffer_hist_hoy!$A$1"),1,MATCH("buh_codigo",INDIRECT("v_buffer_hist_hoy!$1:$1"),0)-1,100000,1),0)),"")</f>
        <v>0</v>
      </c>
      <c r="U70" s="46">
        <f ca="1">IFERROR(INDEX(OFFSET(INDIRECT("v_buffer_hist_hoy!$A$1"),1,MATCH("buh_nivel_servicio",INDIRECT("v_buffer_hist_hoy!$1:$1"),0)-1,100000,1),MATCH(CLEAN(TABLATRANSFERENCIA[[#This Row],[CODIGO]]),OFFSET(INDIRECT("v_buffer_hist_hoy!$A$1"),1,MATCH("buh_codigo",INDIRECT("v_buffer_hist_hoy!$1:$1"),0)-1,100000,1),0)),"")</f>
        <v>1</v>
      </c>
      <c r="V70" s="49" t="str">
        <f ca="1">IFERROR(INDEX(OFFSET(INDIRECT("v_buffer_hist_hoy!$A$1"),1,MATCH("pro_nombre",INDIRECT("v_buffer_hist_hoy!$1:$1"),0)-1,100000,1),MATCH(CLEAN(TABLATRANSFERENCIA[[#This Row],[CODIGO]]),OFFSET(INDIRECT("v_buffer_hist_hoy!$A$1"),1,MATCH("buh_codigo",INDIRECT("v_buffer_hist_hoy!$1:$1"),0)-1,100000,1),0)),"")</f>
        <v>Echo</v>
      </c>
      <c r="W70" s="49" t="str">
        <f ca="1">IFERROR(INDEX(OFFSET(INDIRECT("v_buffer_hist_hoy!$A$1"),1,MATCH("pre_nombre",INDIRECT("v_buffer_hist_hoy!$1:$1"),0)-1,100000,1),MATCH(CLEAN(TABLATRANSFERENCIA[[#This Row],[CODIGO]]),OFFSET(INDIRECT("v_buffer_hist_hoy!$A$1"),1,MATCH("buh_codigo",INDIRECT("v_buffer_hist_hoy!$1:$1"),0)-1,100000,1),0)),"")</f>
        <v>USA</v>
      </c>
      <c r="X70" s="51">
        <f ca="1">IFERROR(INDEX(OFFSET(INDIRECT("v_buffer_hist_hoy!$A$1"),1,MATCH("buh_tiempo_suministro",INDIRECT("v_buffer_hist_hoy!$1:$1"),0)-1,100000,1),MATCH(CLEAN(TABLATRANSFERENCIA[[#This Row],[CODIGO]]),OFFSET(INDIRECT("v_buffer_hist_hoy!$A$1"),1,MATCH("buh_codigo",INDIRECT("v_buffer_hist_hoy!$1:$1"),0)-1,100000,1),0)),"")</f>
        <v>8</v>
      </c>
      <c r="Y70" s="51">
        <f ca="1">IFERROR(INDEX(OFFSET(INDIRECT("v_buffer_hist_hoy!$A$1"),1,MATCH("buh_frecuencia_reposicion",INDIRECT("v_buffer_hist_hoy!$1:$1"),0)-1,100000,1),MATCH(CLEAN(TABLATRANSFERENCIA[[#This Row],[CODIGO]]),OFFSET(INDIRECT("v_buffer_hist_hoy!$A$1"),1,MATCH("buh_codigo",INDIRECT("v_buffer_hist_hoy!$1:$1"),0)-1,100000,1),0)),"")</f>
        <v>3</v>
      </c>
      <c r="Z70" s="6">
        <f ca="1">IFERROR(INDEX(OFFSET(INDIRECT("v_buffer_hist_hoy!$A$1"),1,MATCH("buh_buffer_actual",INDIRECT("v_buffer_hist_hoy!$1:$1"),0)-1,100000,1),MATCH(CLEAN(TABLATRANSFERENCIA[[#This Row],[CODIGO]]),OFFSET(INDIRECT("v_buffer_hist_hoy!$A$1"),1,MATCH("buh_codigo",INDIRECT("v_buffer_hist_hoy!$1:$1"),0)-1,100000,1),0)),"")</f>
        <v>27</v>
      </c>
      <c r="AA70" s="6">
        <f ca="1">IFERROR(INDEX(OFFSET(INDIRECT("v_buffer_hist_hoy!$A$1"),1,MATCH("buh_inventario_proveedor",INDIRECT("v_buffer_hist_hoy!$1:$1"),0)-1,100000,1),MATCH(CLEAN(TABLATRANSFERENCIA[[#This Row],[CODIGO]]),OFFSET(INDIRECT("v_buffer_hist_hoy!$A$1"),1,MATCH("buh_codigo",INDIRECT("v_buffer_hist_hoy!$1:$1"),0)-1,100000,1),0)),"")</f>
        <v>1000000000</v>
      </c>
      <c r="AB70" s="6">
        <f ca="1">IFERROR(INDEX(OFFSET(INDIRECT("v_buffer_hist_hoy!$A$1"),1,MATCH("buh_inventario_fisico",INDIRECT("v_buffer_hist_hoy!$1:$1"),0)-1,100000,1),MATCH(CLEAN(TABLATRANSFERENCIA[[#This Row],[CODIGO]]),OFFSET(INDIRECT("v_buffer_hist_hoy!$A$1"),1,MATCH("buh_codigo",INDIRECT("v_buffer_hist_hoy!$1:$1"),0)-1,100000,1),0)),"")</f>
        <v>15</v>
      </c>
      <c r="AC70" s="4">
        <f ca="1">IFERROR(INDEX(OFFSET(INDIRECT("v_buffer_hist_hoy!$A$1"),1,MATCH("buh_estado_inventario_fisico",INDIRECT("v_buffer_hist_hoy!$1:$1"),0)-1,100000,1),MATCH(CLEAN(TABLATRANSFERENCIA[[#This Row],[CODIGO]]),OFFSET(INDIRECT("v_buffer_hist_hoy!$A$1"),1,MATCH("buh_codigo",INDIRECT("v_buffer_hist_hoy!$1:$1"),0)-1,100000,1),0)),"")</f>
        <v>0.44</v>
      </c>
      <c r="AD70" s="6" t="str">
        <f ca="1">IFERROR(INDEX(OFFSET(INDIRECT("v_buffer_hist_hoy!$A$1"),1,MATCH("buh_color_inventario_fisico",INDIRECT("v_buffer_hist_hoy!$1:$1"),0)-1,100000,1),MATCH(CLEAN(TABLATRANSFERENCIA[[#This Row],[CODIGO]]),OFFSET(INDIRECT("v_buffer_hist_hoy!$A$1"),1,MATCH("buh_codigo",INDIRECT("v_buffer_hist_hoy!$1:$1"),0)-1,100000,1),0)),"")</f>
        <v>A</v>
      </c>
      <c r="AE70" s="6">
        <f ca="1">IFERROR(INDEX(OFFSET(INDIRECT("v_buffer_hist_hoy!$A$1"),1,MATCH("buh_transito",INDIRECT("v_buffer_hist_hoy!$1:$1"),0)-1,100000,1),MATCH(CLEAN(TABLATRANSFERENCIA[[#This Row],[CODIGO]]),OFFSET(INDIRECT("v_buffer_hist_hoy!$A$1"),1,MATCH("buh_codigo",INDIRECT("v_buffer_hist_hoy!$1:$1"),0)-1,100000,1),0)),"")</f>
        <v>0</v>
      </c>
      <c r="AF70" s="6">
        <f ca="1">IFERROR(INDEX(OFFSET(INDIRECT("v_buffer_hist_hoy!$A$1"),1,MATCH("buh_negociacion",INDIRECT("v_buffer_hist_hoy!$1:$1"),0)-1,100000,1),MATCH(CLEAN(TABLATRANSFERENCIA[[#This Row],[CODIGO]]),OFFSET(INDIRECT("v_buffer_hist_hoy!$A$1"),1,MATCH("buh_codigo",INDIRECT("v_buffer_hist_hoy!$1:$1"),0)-1,100000,1),0)),"")</f>
        <v>0</v>
      </c>
      <c r="AG70" s="6">
        <f ca="1">IFERROR(INDEX(OFFSET(INDIRECT("v_buffer_hist_hoy!$A$1"),1,MATCH("buh_produccion",INDIRECT("v_buffer_hist_hoy!$1:$1"),0)-1,100000,1),MATCH(CLEAN(TABLATRANSFERENCIA[[#This Row],[CODIGO]]),OFFSET(INDIRECT("v_buffer_hist_hoy!$A$1"),1,MATCH("buh_codigo",INDIRECT("v_buffer_hist_hoy!$1:$1"),0)-1,100000,1),0)),"")</f>
        <v>0</v>
      </c>
      <c r="AH70" s="6">
        <f ca="1">IFERROR(INDEX(OFFSET(INDIRECT("v_buffer_hist_hoy!$A$1"),1,MATCH("buh_embarcado",INDIRECT("v_buffer_hist_hoy!$1:$1"),0)-1,100000,1),MATCH(CLEAN(TABLATRANSFERENCIA[[#This Row],[CODIGO]]),OFFSET(INDIRECT("v_buffer_hist_hoy!$A$1"),1,MATCH("buh_codigo",INDIRECT("v_buffer_hist_hoy!$1:$1"),0)-1,100000,1),0)),"")</f>
        <v>0</v>
      </c>
      <c r="AI70" s="6">
        <f ca="1">IFERROR(INDEX(OFFSET(INDIRECT("v_buffer_hist_hoy!$A$1"),1,MATCH("buh_comprometido",INDIRECT("v_buffer_hist_hoy!$1:$1"),0)-1,100000,1),MATCH(CLEAN(TABLATRANSFERENCIA[[#This Row],[CODIGO]]),OFFSET(INDIRECT("v_buffer_hist_hoy!$A$1"),1,MATCH("buh_codigo",INDIRECT("v_buffer_hist_hoy!$1:$1"),0)-1,100000,1),0)),"")</f>
        <v>0</v>
      </c>
      <c r="AJ70" s="6">
        <f ca="1">IFERROR(INDEX(OFFSET(INDIRECT("v_buffer_hist_hoy!$A$1"),1,MATCH("buh_backorder",INDIRECT("v_buffer_hist_hoy!$1:$1"),0)-1,100000,1),MATCH(CLEAN(TABLATRANSFERENCIA[[#This Row],[CODIGO]]),OFFSET(INDIRECT("v_buffer_hist_hoy!$A$1"),1,MATCH("buh_codigo",INDIRECT("v_buffer_hist_hoy!$1:$1"),0)-1,100000,1),0)),"")</f>
        <v>10</v>
      </c>
      <c r="AK70" s="6">
        <f ca="1">IFERROR(INDEX(OFFSET(INDIRECT("v_buffer_hist_hoy!$A$1"),1,MATCH("buh_inventario_proyectado",INDIRECT("v_buffer_hist_hoy!$1:$1"),0)-1,100000,1),MATCH(CLEAN(TABLATRANSFERENCIA[[#This Row],[CODIGO]]),OFFSET(INDIRECT("v_buffer_hist_hoy!$A$1"),1,MATCH("buh_codigo",INDIRECT("v_buffer_hist_hoy!$1:$1"),0)-1,100000,1),0)),"")</f>
        <v>25</v>
      </c>
      <c r="AL70"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70" s="6" t="str">
        <f ca="1">IFERROR(INDEX(OFFSET(INDIRECT("v_buffer_hist_hoy!$A$1"),1,MATCH("buh_color_inventario_proyectado",INDIRECT("v_buffer_hist_hoy!$1:$1"),0)-1,100000,1),MATCH(CLEAN(TABLATRANSFERENCIA[[#This Row],[CODIGO]]),OFFSET(INDIRECT("v_buffer_hist_hoy!$A$1"),1,MATCH("buh_codigo",INDIRECT("v_buffer_hist_hoy!$1:$1"),0)-1,100000,1),0)),"")</f>
        <v>V</v>
      </c>
      <c r="AN70" s="6">
        <f ca="1">IFERROR(INDEX(OFFSET(INDIRECT("v_buffer_hist_hoy!$A$1"),1,MATCH("buh_pedido_minimo",INDIRECT("v_buffer_hist_hoy!$1:$1"),0)-1,100000,1),MATCH(CLEAN(TABLATRANSFERENCIA[[#This Row],[CODIGO]]),OFFSET(INDIRECT("v_buffer_hist_hoy!$A$1"),1,MATCH("buh_codigo",INDIRECT("v_buffer_hist_hoy!$1:$1"),0)-1,100000,1),0)),"")</f>
        <v>0</v>
      </c>
      <c r="AO70" s="6">
        <f ca="1">IFERROR(INDEX(OFFSET(INDIRECT("v_buffer_hist_hoy!$A$1"),1,MATCH("buh_pedido_minimo_grupo",INDIRECT("v_buffer_hist_hoy!$1:$1"),0)-1,100000,1),MATCH(CLEAN(TABLATRANSFERENCIA[[#This Row],[CODIGO]]),OFFSET(INDIRECT("v_buffer_hist_hoy!$A$1"),1,MATCH("buh_codigo",INDIRECT("v_buffer_hist_hoy!$1:$1"),0)-1,100000,1),0)),"")</f>
        <v>0</v>
      </c>
      <c r="AP70" s="6">
        <f ca="1">IFERROR(INDEX(OFFSET(INDIRECT("v_buffer_hist_hoy!$A$1"),1,MATCH("buh_unidad_empaque",INDIRECT("v_buffer_hist_hoy!$1:$1"),0)-1,100000,1),MATCH(CLEAN(TABLATRANSFERENCIA[[#This Row],[CODIGO]]),OFFSET(INDIRECT("v_buffer_hist_hoy!$A$1"),1,MATCH("buh_codigo",INDIRECT("v_buffer_hist_hoy!$1:$1"),0)-1,100000,1),0)),"")</f>
        <v>5</v>
      </c>
      <c r="AQ70" s="6">
        <f ca="1">IFERROR(INDEX(OFFSET(INDIRECT("v_buffer_hist_hoy!$A$1"),1,MATCH("buh_pedido_promedio",INDIRECT("v_buffer_hist_hoy!$1:$1"),0)-1,100000,1),MATCH(CLEAN(TABLATRANSFERENCIA[[#This Row],[CODIGO]]),OFFSET(INDIRECT("v_buffer_hist_hoy!$A$1"),1,MATCH("buh_codigo",INDIRECT("v_buffer_hist_hoy!$1:$1"),0)-1,100000,1),0)),"")</f>
        <v>7</v>
      </c>
      <c r="AR70" s="6">
        <f ca="1">IFERROR(INDEX(OFFSET(INDIRECT("v_buffer_hist_hoy!$A$1"),1,MATCH("buh_cobertura_buffer",INDIRECT("v_buffer_hist_hoy!$1:$1"),0)-1,100000,1),MATCH(CLEAN(TABLATRANSFERENCIA[[#This Row],[CODIGO]]),OFFSET(INDIRECT("v_buffer_hist_hoy!$A$1"),1,MATCH("buh_codigo",INDIRECT("v_buffer_hist_hoy!$1:$1"),0)-1,100000,1),0)),"")</f>
        <v>0</v>
      </c>
      <c r="AS70" s="6">
        <f ca="1">IFERROR(INDEX(OFFSET(INDIRECT("v_buffer_hist_hoy!$A$1"),1,MATCH("buh_cobertura_inventario_proyectado",INDIRECT("v_buffer_hist_hoy!$1:$1"),0)-1,100000,1),MATCH(CLEAN(TABLATRANSFERENCIA[[#This Row],[CODIGO]]),OFFSET(INDIRECT("v_buffer_hist_hoy!$A$1"),1,MATCH("buh_codigo",INDIRECT("v_buffer_hist_hoy!$1:$1"),0)-1,100000,1),0)),"")</f>
        <v>0</v>
      </c>
      <c r="AT70" s="6">
        <f ca="1">IFERROR(INDEX(OFFSET(INDIRECT("v_buffer_hist_hoy!$A$1"),1,MATCH("buh_cobertura_pedido_minimo",INDIRECT("v_buffer_hist_hoy!$1:$1"),0)-1,100000,1),MATCH(CLEAN(TABLATRANSFERENCIA[[#This Row],[CODIGO]]),OFFSET(INDIRECT("v_buffer_hist_hoy!$A$1"),1,MATCH("buh_codigo",INDIRECT("v_buffer_hist_hoy!$1:$1"),0)-1,100000,1),0)),"")</f>
        <v>0</v>
      </c>
      <c r="AU70" s="6">
        <f ca="1">IFERROR(INDEX(OFFSET(INDIRECT("v_buffer_hist_hoy!$A$1"),1,MATCH("buh_dias_desabastecimiento",INDIRECT("v_buffer_hist_hoy!$1:$1"),0)-1,100000,1),MATCH(CLEAN(TABLATRANSFERENCIA[[#This Row],[CODIGO]]),OFFSET(INDIRECT("v_buffer_hist_hoy!$A$1"),1,MATCH("buh_codigo",INDIRECT("v_buffer_hist_hoy!$1:$1"),0)-1,100000,1),0)),"")</f>
        <v>0</v>
      </c>
      <c r="AV70" s="6">
        <f t="array" ref="AV70">IFERROR(INDEX(Datos_Consumo[CANTIDAD],MATCH(TABLATRANSFERENCIA[[#This Row],[CODIGO]]&amp;TABLATRANSFERENCIA[[#Headers],[Columna1]],Datos_Consumo[CODIGO]&amp;Datos_Consumo[FECHA_FORMATO],0)),0)</f>
        <v>0</v>
      </c>
      <c r="AW70" s="6">
        <f t="array" ref="AW70">IFERROR(INDEX(Datos_Consumo[CANTIDAD],MATCH(TABLATRANSFERENCIA[[#This Row],[CODIGO]]&amp;TABLATRANSFERENCIA[[#Headers],[Columna2]],Datos_Consumo[CODIGO]&amp;Datos_Consumo[FECHA_FORMATO],0)),0)</f>
        <v>0</v>
      </c>
      <c r="AX70" s="6">
        <f t="array" ref="AX70">IFERROR(INDEX(Datos_Consumo[CANTIDAD],MATCH(TABLATRANSFERENCIA[[#This Row],[CODIGO]]&amp;TABLATRANSFERENCIA[[#Headers],[Columna3]],Datos_Consumo[CODIGO]&amp;Datos_Consumo[FECHA_FORMATO],0)),0)</f>
        <v>0</v>
      </c>
      <c r="AY70" s="6">
        <f t="array" ref="AY70">IFERROR(INDEX(Datos_Consumo[CANTIDAD],MATCH(TABLATRANSFERENCIA[[#This Row],[CODIGO]]&amp;TABLATRANSFERENCIA[[#Headers],[Columna4]],Datos_Consumo[CODIGO]&amp;Datos_Consumo[FECHA_FORMATO],0)),0)</f>
        <v>0</v>
      </c>
      <c r="AZ70" s="6">
        <f t="array" ref="AZ70">IFERROR(INDEX(Datos_Consumo[CANTIDAD],MATCH(TABLATRANSFERENCIA[[#This Row],[CODIGO]]&amp;TABLATRANSFERENCIA[[#Headers],[Columna5]],Datos_Consumo[CODIGO]&amp;Datos_Consumo[FECHA_FORMATO],0)),0)</f>
        <v>0</v>
      </c>
      <c r="BA70" s="6">
        <f t="array" ref="BA70">IFERROR(INDEX(Datos_Consumo[CANTIDAD],MATCH(TABLATRANSFERENCIA[[#This Row],[CODIGO]]&amp;TABLATRANSFERENCIA[[#Headers],[Columna6]],Datos_Consumo[CODIGO]&amp;Datos_Consumo[FECHA_FORMATO],0)),0)</f>
        <v>0</v>
      </c>
      <c r="BB70" s="56">
        <f ca="1">IFERROR(INDEX(OFFSET(INDIRECT("v_buffer_hist_hoy!$A$1"),1,MATCH("buh_ultima_transferencia_ini",INDIRECT("v_buffer_hist_hoy!$1:$1"),0)-1,100000,1),MATCH(CLEAN(TABLATRANSFERENCIA[[#This Row],[CODIGO]]),OFFSET(INDIRECT("v_buffer_hist_hoy!$A$1"),1,MATCH("buh_codigo",INDIRECT("v_buffer_hist_hoy!$1:$1"),0)-1,100000,1),0)),"")</f>
        <v>0</v>
      </c>
      <c r="BC70" s="56">
        <f ca="1">IFERROR(INDEX(OFFSET(INDIRECT("v_buffer_hist_hoy!$A$1"),1,MATCH("buh_ultima_transferencia_fin",INDIRECT("v_buffer_hist_hoy!$1:$1"),0)-1,100000,1),MATCH(CLEAN(TABLATRANSFERENCIA[[#This Row],[CODIGO]]),OFFSET(INDIRECT("v_buffer_hist_hoy!$A$1"),1,MATCH("buh_codigo",INDIRECT("v_buffer_hist_hoy!$1:$1"),0)-1,100000,1),0)),"")</f>
        <v>0</v>
      </c>
      <c r="BD70" s="50" t="s">
        <v>7725</v>
      </c>
      <c r="BE70" s="55"/>
      <c r="BF70" s="51"/>
      <c r="BG70"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0" s="51"/>
      <c r="BM70" s="46">
        <f ca="1">IFERROR(TABLATRANSFERENCIA[[#This Row],[REQUERIM]]/TABLATRANSFERENCIA[[#This Row],[PEDIDO PROMEDIO]],0)</f>
        <v>1.4285714285714286</v>
      </c>
      <c r="BN70" s="51"/>
      <c r="BO70" s="59"/>
      <c r="BP70" s="3" t="str">
        <f>IF(TABLATRANSFERENCIA[[#This Row],[RECIBIDO]]&lt;&gt;"",0,IF(TABLATRANSFERENCIA[[#This Row],[DESPACHO]]&lt;&gt;"",TABLATRANSFERENCIA[[#This Row],[DESPACHO]],TABLATRANSFERENCIA[[#This Row],[REQUERIM]]))</f>
        <v>10</v>
      </c>
      <c r="BQ70" s="50"/>
      <c r="BR70" s="50"/>
      <c r="BS70" s="50" t="str">
        <f t="shared" si="0"/>
        <v>N</v>
      </c>
      <c r="BT70" s="51">
        <f t="array" aca="1" ref="BT70" ca="1">IF(SUM(--(TABLATRANSFERENCIA[[#This Row],[CODIGO GENERICO]]=TABLATRANSFERENCIA[CODIGO GENERICO])*TABLATRANSFERENCIA[REQUERIM])&lt;TABLATRANSFERENCIA[[#This Row],[PEDIDO MIN GRUPO]],1,0)</f>
        <v>0</v>
      </c>
      <c r="BU7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0" s="51">
        <f ca="1">IFERROR(INDEX(OFFSET(INDIRECT("v_buffer_hist_hoy!$A$1"),1,MATCH("buh_zona_amarilla",INDIRECT("v_buffer_hist_hoy!$1:$1"),0)-1,100000,1),MATCH(CLEAN(TABLATRANSFERENCIA[[#This Row],[CODIGO]]),OFFSET(INDIRECT("v_buffer_hist_hoy!$A$1"),1,MATCH("buh_codigo",INDIRECT("v_buffer_hist_hoy!$1:$1"),0)-1,100000,1),0)),"")</f>
        <v>18</v>
      </c>
      <c r="BW70" s="51">
        <f ca="1">IFERROR(INDEX(OFFSET(INDIRECT("v_buffer_hist_hoy!$A$1"),1,MATCH("buh_zona_roja",INDIRECT("v_buffer_hist_hoy!$1:$1"),0)-1,100000,1),MATCH(CLEAN(TABLATRANSFERENCIA[[#This Row],[CODIGO]]),OFFSET(INDIRECT("v_buffer_hist_hoy!$A$1"),1,MATCH("buh_codigo",INDIRECT("v_buffer_hist_hoy!$1:$1"),0)-1,100000,1),0)),"")</f>
        <v>9</v>
      </c>
    </row>
    <row r="71" spans="1:75" hidden="1" x14ac:dyDescent="0.25">
      <c r="A71" s="54" t="s">
        <v>3638</v>
      </c>
      <c r="B71" s="3" t="str">
        <f ca="1">IFERROR(INDEX(OFFSET(INDIRECT("v_buffer_hist_hoy!$A$1"),1,MATCH("pro_descripcion",INDIRECT("v_buffer_hist_hoy!$1:$1"),0)-1,100000,1),MATCH(CLEAN(TABLATRANSFERENCIA[[#This Row],[CODIGO]]),OFFSET(INDIRECT("v_buffer_hist_hoy!$A$1"),1,MATCH("buh_codigo",INDIRECT("v_buffer_hist_hoy!$1:$1"),0)-1,100000,1),0)),"")</f>
        <v>AMORTIGUADOR TANQUE GRANDE B530 (62035-85351)</v>
      </c>
      <c r="C71" s="3" t="str">
        <f ca="1">IFERROR(INDEX(OFFSET(INDIRECT("v_buffer_hist_hoy!$A$1"),1,MATCH("buh_codigo_generico",INDIRECT("v_buffer_hist_hoy!$1:$1"),0)-1,100000,1),MATCH(CLEAN(TABLATRANSFERENCIA[[#This Row],[CODIGO]]),OFFSET(INDIRECT("v_buffer_hist_hoy!$A$1"),1,MATCH("buh_codigo",INDIRECT("v_buffer_hist_hoy!$1:$1"),0)-1,100000,1),0)),"")</f>
        <v>0</v>
      </c>
      <c r="D71" s="3" t="str">
        <f ca="1">IFERROR(INDEX(OFFSET(INDIRECT("v_buffer_hist_hoy!$A$1"),1,MATCH("buh_codigo_vinculado",INDIRECT("v_buffer_hist_hoy!$1:$1"),0)-1,100000,1),MATCH(CLEAN(TABLATRANSFERENCIA[[#This Row],[CODIGO]]),OFFSET(INDIRECT("v_buffer_hist_hoy!$A$1"),1,MATCH("buh_codigo",INDIRECT("v_buffer_hist_hoy!$1:$1"),0)-1,100000,1),0)),"")</f>
        <v>EC-V420002520</v>
      </c>
      <c r="E71" s="3" t="str">
        <f ca="1">IFERROR(INDEX(OFFSET(INDIRECT("v_buffer_hist_hoy!$A$1"),1,MATCH("pro_linea",INDIRECT("v_buffer_hist_hoy!$1:$1"),0)-1,100000,1),MATCH(CLEAN(TABLATRANSFERENCIA[[#This Row],[CODIGO]]),OFFSET(INDIRECT("v_buffer_hist_hoy!$A$1"),1,MATCH("buh_codigo",INDIRECT("v_buffer_hist_hoy!$1:$1"),0)-1,100000,1),0)),"")</f>
        <v>AGROFORESTAL</v>
      </c>
      <c r="F71" s="3">
        <f ca="1">IFERROR(INDEX(OFFSET(INDIRECT("v_buffer_hist_hoy!$A$1"),1,MATCH("pro_sublinea",INDIRECT("v_buffer_hist_hoy!$1:$1"),0)-1,100000,1),MATCH(CLEAN(TABLATRANSFERENCIA[[#This Row],[CODIGO]]),OFFSET(INDIRECT("v_buffer_hist_hoy!$A$1"),1,MATCH("buh_codigo",INDIRECT("v_buffer_hist_hoy!$1:$1"),0)-1,100000,1),0)),"")</f>
        <v>0</v>
      </c>
      <c r="G71" s="3" t="str">
        <f ca="1">IFERROR(INDEX(OFFSET(INDIRECT("v_buffer_hist_hoy!$A$1"),1,MATCH("pro_grupo",INDIRECT("v_buffer_hist_hoy!$1:$1"),0)-1,100000,1),MATCH(CLEAN(TABLATRANSFERENCIA[[#This Row],[CODIGO]]),OFFSET(INDIRECT("v_buffer_hist_hoy!$A$1"),1,MATCH("buh_codigo",INDIRECT("v_buffer_hist_hoy!$1:$1"),0)-1,100000,1),0)),"")</f>
        <v>REPUESTOS DESMALEZADORAS</v>
      </c>
      <c r="H71" s="3">
        <f ca="1">IFERROR(INDEX(OFFSET(INDIRECT("v_buffer_hist_hoy!$A$1"),1,MATCH("pro_familia",INDIRECT("v_buffer_hist_hoy!$1:$1"),0)-1,100000,1),MATCH(CLEAN(TABLATRANSFERENCIA[[#This Row],[CODIGO]]),OFFSET(INDIRECT("v_buffer_hist_hoy!$A$1"),1,MATCH("buh_codigo",INDIRECT("v_buffer_hist_hoy!$1:$1"),0)-1,100000,1),0)),"")</f>
        <v>0</v>
      </c>
      <c r="I71" s="3">
        <f ca="1">IFERROR(INDEX(OFFSET(INDIRECT("v_buffer_hist_hoy!$A$1"),1,MATCH("pro_subfamilia",INDIRECT("v_buffer_hist_hoy!$1:$1"),0)-1,100000,1),MATCH(CLEAN(TABLATRANSFERENCIA[[#This Row],[CODIGO]]),OFFSET(INDIRECT("v_buffer_hist_hoy!$A$1"),1,MATCH("buh_codigo",INDIRECT("v_buffer_hist_hoy!$1:$1"),0)-1,100000,1),0)),"")</f>
        <v>0</v>
      </c>
      <c r="J7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1" s="3">
        <f ca="1">IFERROR(INDEX(OFFSET(INDIRECT("v_buffer_hist_hoy!$A$1"),1,MATCH("pro_tipo",INDIRECT("v_buffer_hist_hoy!$1:$1"),0)-1,100000,1),MATCH(CLEAN(TABLATRANSFERENCIA[[#This Row],[CODIGO]]),OFFSET(INDIRECT("v_buffer_hist_hoy!$A$1"),1,MATCH("buh_codigo",INDIRECT("v_buffer_hist_hoy!$1:$1"),0)-1,100000,1),0)),"")</f>
        <v>0</v>
      </c>
      <c r="L71" s="3" t="str">
        <f ca="1">IFERROR(INDEX(OFFSET(INDIRECT("v_buffer_hist_hoy!$A$1"),1,MATCH("pro_marca",INDIRECT("v_buffer_hist_hoy!$1:$1"),0)-1,100000,1),MATCH(CLEAN(TABLATRANSFERENCIA[[#This Row],[CODIGO]]),OFFSET(INDIRECT("v_buffer_hist_hoy!$A$1"),1,MATCH("buh_codigo",INDIRECT("v_buffer_hist_hoy!$1:$1"),0)-1,100000,1),0)),"")</f>
        <v>SHINDAIWA</v>
      </c>
      <c r="M71" s="3">
        <f ca="1">IFERROR(INDEX(OFFSET(INDIRECT("v_buffer_hist_hoy!$A$1"),1,MATCH("pro_modelo",INDIRECT("v_buffer_hist_hoy!$1:$1"),0)-1,100000,1),MATCH(CLEAN(TABLATRANSFERENCIA[[#This Row],[CODIGO]]),OFFSET(INDIRECT("v_buffer_hist_hoy!$A$1"),1,MATCH("buh_codigo",INDIRECT("v_buffer_hist_hoy!$1:$1"),0)-1,100000,1),0)),"")</f>
        <v>0</v>
      </c>
      <c r="N71" s="3">
        <f ca="1">IFERROR(INDEX(OFFSET(INDIRECT("v_buffer_hist_hoy!$A$1"),1,MATCH("pro_cat_management",INDIRECT("v_buffer_hist_hoy!$1:$1"),0)-1,100000,1),MATCH(CLEAN(TABLATRANSFERENCIA[[#This Row],[CODIGO]]),OFFSET(INDIRECT("v_buffer_hist_hoy!$A$1"),1,MATCH("buh_codigo",INDIRECT("v_buffer_hist_hoy!$1:$1"),0)-1,100000,1),0)),"")</f>
        <v>0</v>
      </c>
      <c r="O71" s="5" t="str">
        <f ca="1">IFERROR(INDEX(OFFSET(INDIRECT("v_buffer_hist_hoy!$A$1"),1,MATCH("buh_estatus",INDIRECT("v_buffer_hist_hoy!$1:$1"),0)-1,100000,1),MATCH(CLEAN(TABLATRANSFERENCIA[[#This Row],[CODIGO]]),OFFSET(INDIRECT("v_buffer_hist_hoy!$A$1"),1,MATCH("buh_codigo",INDIRECT("v_buffer_hist_hoy!$1:$1"),0)-1,100000,1),0)),"")</f>
        <v>0</v>
      </c>
      <c r="P71" s="5">
        <f ca="1">IFERROR(INDEX(OFFSET(INDIRECT("v_buffer_hist_hoy!$A$1"),1,MATCH("buh_ctv",INDIRECT("v_buffer_hist_hoy!$1:$1"),0)-1,100000,1),MATCH(CLEAN(TABLATRANSFERENCIA[[#This Row],[CODIGO]]),OFFSET(INDIRECT("v_buffer_hist_hoy!$A$1"),1,MATCH("buh_codigo",INDIRECT("v_buffer_hist_hoy!$1:$1"),0)-1,100000,1),0)),"")</f>
        <v>0.44</v>
      </c>
      <c r="Q71" s="5">
        <f ca="1">IFERROR(INDEX(OFFSET(INDIRECT("v_buffer_hist_hoy!$A$1"),1,MATCH("buh_pv",INDIRECT("v_buffer_hist_hoy!$1:$1"),0)-1,100000,1),MATCH(CLEAN(TABLATRANSFERENCIA[[#This Row],[CODIGO]]),OFFSET(INDIRECT("v_buffer_hist_hoy!$A$1"),1,MATCH("buh_codigo",INDIRECT("v_buffer_hist_hoy!$1:$1"),0)-1,100000,1),0)),"")</f>
        <v>1.84</v>
      </c>
      <c r="R71" s="46">
        <f ca="1">IFERROR(INDEX(OFFSET(INDIRECT("v_buffer_hist_hoy!$A$1"),1,MATCH("buh_roi_pasado",INDIRECT("v_buffer_hist_hoy!$1:$1"),0)-1,100000,1),MATCH(CLEAN(TABLATRANSFERENCIA[[#This Row],[CODIGO]]),OFFSET(INDIRECT("v_buffer_hist_hoy!$A$1"),1,MATCH("buh_codigo",INDIRECT("v_buffer_hist_hoy!$1:$1"),0)-1,100000,1),0)),"")</f>
        <v>0</v>
      </c>
      <c r="S71" s="46">
        <f ca="1">IFERROR(INDEX(OFFSET(INDIRECT("v_buffer_hist_hoy!$A$1"),1,MATCH("buh_roi_proyectado",INDIRECT("v_buffer_hist_hoy!$1:$1"),0)-1,100000,1),MATCH(CLEAN(TABLATRANSFERENCIA[[#This Row],[CODIGO]]),OFFSET(INDIRECT("v_buffer_hist_hoy!$A$1"),1,MATCH("buh_codigo",INDIRECT("v_buffer_hist_hoy!$1:$1"),0)-1,100000,1),0)),"")</f>
        <v>13.88</v>
      </c>
      <c r="T71" s="46">
        <f ca="1">IFERROR(INDEX(OFFSET(INDIRECT("v_buffer_hist_hoy!$A$1"),1,MATCH("buh_velocity",INDIRECT("v_buffer_hist_hoy!$1:$1"),0)-1,100000,1),MATCH(CLEAN(TABLATRANSFERENCIA[[#This Row],[CODIGO]]),OFFSET(INDIRECT("v_buffer_hist_hoy!$A$1"),1,MATCH("buh_codigo",INDIRECT("v_buffer_hist_hoy!$1:$1"),0)-1,100000,1),0)),"")</f>
        <v>0</v>
      </c>
      <c r="U71" s="46">
        <f ca="1">IFERROR(INDEX(OFFSET(INDIRECT("v_buffer_hist_hoy!$A$1"),1,MATCH("buh_nivel_servicio",INDIRECT("v_buffer_hist_hoy!$1:$1"),0)-1,100000,1),MATCH(CLEAN(TABLATRANSFERENCIA[[#This Row],[CODIGO]]),OFFSET(INDIRECT("v_buffer_hist_hoy!$A$1"),1,MATCH("buh_codigo",INDIRECT("v_buffer_hist_hoy!$1:$1"),0)-1,100000,1),0)),"")</f>
        <v>1</v>
      </c>
      <c r="V71" s="49" t="str">
        <f ca="1">IFERROR(INDEX(OFFSET(INDIRECT("v_buffer_hist_hoy!$A$1"),1,MATCH("pro_nombre",INDIRECT("v_buffer_hist_hoy!$1:$1"),0)-1,100000,1),MATCH(CLEAN(TABLATRANSFERENCIA[[#This Row],[CODIGO]]),OFFSET(INDIRECT("v_buffer_hist_hoy!$A$1"),1,MATCH("buh_codigo",INDIRECT("v_buffer_hist_hoy!$1:$1"),0)-1,100000,1),0)),"")</f>
        <v>Echo</v>
      </c>
      <c r="W71" s="49" t="str">
        <f ca="1">IFERROR(INDEX(OFFSET(INDIRECT("v_buffer_hist_hoy!$A$1"),1,MATCH("pre_nombre",INDIRECT("v_buffer_hist_hoy!$1:$1"),0)-1,100000,1),MATCH(CLEAN(TABLATRANSFERENCIA[[#This Row],[CODIGO]]),OFFSET(INDIRECT("v_buffer_hist_hoy!$A$1"),1,MATCH("buh_codigo",INDIRECT("v_buffer_hist_hoy!$1:$1"),0)-1,100000,1),0)),"")</f>
        <v>USA</v>
      </c>
      <c r="X71" s="51">
        <f ca="1">IFERROR(INDEX(OFFSET(INDIRECT("v_buffer_hist_hoy!$A$1"),1,MATCH("buh_tiempo_suministro",INDIRECT("v_buffer_hist_hoy!$1:$1"),0)-1,100000,1),MATCH(CLEAN(TABLATRANSFERENCIA[[#This Row],[CODIGO]]),OFFSET(INDIRECT("v_buffer_hist_hoy!$A$1"),1,MATCH("buh_codigo",INDIRECT("v_buffer_hist_hoy!$1:$1"),0)-1,100000,1),0)),"")</f>
        <v>8</v>
      </c>
      <c r="Y71" s="51">
        <f ca="1">IFERROR(INDEX(OFFSET(INDIRECT("v_buffer_hist_hoy!$A$1"),1,MATCH("buh_frecuencia_reposicion",INDIRECT("v_buffer_hist_hoy!$1:$1"),0)-1,100000,1),MATCH(CLEAN(TABLATRANSFERENCIA[[#This Row],[CODIGO]]),OFFSET(INDIRECT("v_buffer_hist_hoy!$A$1"),1,MATCH("buh_codigo",INDIRECT("v_buffer_hist_hoy!$1:$1"),0)-1,100000,1),0)),"")</f>
        <v>3</v>
      </c>
      <c r="Z71" s="6">
        <f ca="1">IFERROR(INDEX(OFFSET(INDIRECT("v_buffer_hist_hoy!$A$1"),1,MATCH("buh_buffer_actual",INDIRECT("v_buffer_hist_hoy!$1:$1"),0)-1,100000,1),MATCH(CLEAN(TABLATRANSFERENCIA[[#This Row],[CODIGO]]),OFFSET(INDIRECT("v_buffer_hist_hoy!$A$1"),1,MATCH("buh_codigo",INDIRECT("v_buffer_hist_hoy!$1:$1"),0)-1,100000,1),0)),"")</f>
        <v>38</v>
      </c>
      <c r="AA71" s="6">
        <f ca="1">IFERROR(INDEX(OFFSET(INDIRECT("v_buffer_hist_hoy!$A$1"),1,MATCH("buh_inventario_proveedor",INDIRECT("v_buffer_hist_hoy!$1:$1"),0)-1,100000,1),MATCH(CLEAN(TABLATRANSFERENCIA[[#This Row],[CODIGO]]),OFFSET(INDIRECT("v_buffer_hist_hoy!$A$1"),1,MATCH("buh_codigo",INDIRECT("v_buffer_hist_hoy!$1:$1"),0)-1,100000,1),0)),"")</f>
        <v>1000000000</v>
      </c>
      <c r="AB71" s="6">
        <f ca="1">IFERROR(INDEX(OFFSET(INDIRECT("v_buffer_hist_hoy!$A$1"),1,MATCH("buh_inventario_fisico",INDIRECT("v_buffer_hist_hoy!$1:$1"),0)-1,100000,1),MATCH(CLEAN(TABLATRANSFERENCIA[[#This Row],[CODIGO]]),OFFSET(INDIRECT("v_buffer_hist_hoy!$A$1"),1,MATCH("buh_codigo",INDIRECT("v_buffer_hist_hoy!$1:$1"),0)-1,100000,1),0)),"")</f>
        <v>27</v>
      </c>
      <c r="AC71"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71" s="6" t="str">
        <f ca="1">IFERROR(INDEX(OFFSET(INDIRECT("v_buffer_hist_hoy!$A$1"),1,MATCH("buh_color_inventario_fisico",INDIRECT("v_buffer_hist_hoy!$1:$1"),0)-1,100000,1),MATCH(CLEAN(TABLATRANSFERENCIA[[#This Row],[CODIGO]]),OFFSET(INDIRECT("v_buffer_hist_hoy!$A$1"),1,MATCH("buh_codigo",INDIRECT("v_buffer_hist_hoy!$1:$1"),0)-1,100000,1),0)),"")</f>
        <v>V</v>
      </c>
      <c r="AE71" s="6">
        <f ca="1">IFERROR(INDEX(OFFSET(INDIRECT("v_buffer_hist_hoy!$A$1"),1,MATCH("buh_transito",INDIRECT("v_buffer_hist_hoy!$1:$1"),0)-1,100000,1),MATCH(CLEAN(TABLATRANSFERENCIA[[#This Row],[CODIGO]]),OFFSET(INDIRECT("v_buffer_hist_hoy!$A$1"),1,MATCH("buh_codigo",INDIRECT("v_buffer_hist_hoy!$1:$1"),0)-1,100000,1),0)),"")</f>
        <v>0</v>
      </c>
      <c r="AF71" s="6">
        <f ca="1">IFERROR(INDEX(OFFSET(INDIRECT("v_buffer_hist_hoy!$A$1"),1,MATCH("buh_negociacion",INDIRECT("v_buffer_hist_hoy!$1:$1"),0)-1,100000,1),MATCH(CLEAN(TABLATRANSFERENCIA[[#This Row],[CODIGO]]),OFFSET(INDIRECT("v_buffer_hist_hoy!$A$1"),1,MATCH("buh_codigo",INDIRECT("v_buffer_hist_hoy!$1:$1"),0)-1,100000,1),0)),"")</f>
        <v>0</v>
      </c>
      <c r="AG71" s="6">
        <f ca="1">IFERROR(INDEX(OFFSET(INDIRECT("v_buffer_hist_hoy!$A$1"),1,MATCH("buh_produccion",INDIRECT("v_buffer_hist_hoy!$1:$1"),0)-1,100000,1),MATCH(CLEAN(TABLATRANSFERENCIA[[#This Row],[CODIGO]]),OFFSET(INDIRECT("v_buffer_hist_hoy!$A$1"),1,MATCH("buh_codigo",INDIRECT("v_buffer_hist_hoy!$1:$1"),0)-1,100000,1),0)),"")</f>
        <v>0</v>
      </c>
      <c r="AH71" s="6">
        <f ca="1">IFERROR(INDEX(OFFSET(INDIRECT("v_buffer_hist_hoy!$A$1"),1,MATCH("buh_embarcado",INDIRECT("v_buffer_hist_hoy!$1:$1"),0)-1,100000,1),MATCH(CLEAN(TABLATRANSFERENCIA[[#This Row],[CODIGO]]),OFFSET(INDIRECT("v_buffer_hist_hoy!$A$1"),1,MATCH("buh_codigo",INDIRECT("v_buffer_hist_hoy!$1:$1"),0)-1,100000,1),0)),"")</f>
        <v>0</v>
      </c>
      <c r="AI71" s="6">
        <f ca="1">IFERROR(INDEX(OFFSET(INDIRECT("v_buffer_hist_hoy!$A$1"),1,MATCH("buh_comprometido",INDIRECT("v_buffer_hist_hoy!$1:$1"),0)-1,100000,1),MATCH(CLEAN(TABLATRANSFERENCIA[[#This Row],[CODIGO]]),OFFSET(INDIRECT("v_buffer_hist_hoy!$A$1"),1,MATCH("buh_codigo",INDIRECT("v_buffer_hist_hoy!$1:$1"),0)-1,100000,1),0)),"")</f>
        <v>0</v>
      </c>
      <c r="AJ71" s="6">
        <f ca="1">IFERROR(INDEX(OFFSET(INDIRECT("v_buffer_hist_hoy!$A$1"),1,MATCH("buh_backorder",INDIRECT("v_buffer_hist_hoy!$1:$1"),0)-1,100000,1),MATCH(CLEAN(TABLATRANSFERENCIA[[#This Row],[CODIGO]]),OFFSET(INDIRECT("v_buffer_hist_hoy!$A$1"),1,MATCH("buh_codigo",INDIRECT("v_buffer_hist_hoy!$1:$1"),0)-1,100000,1),0)),"")</f>
        <v>10</v>
      </c>
      <c r="AK71" s="6">
        <f ca="1">IFERROR(INDEX(OFFSET(INDIRECT("v_buffer_hist_hoy!$A$1"),1,MATCH("buh_inventario_proyectado",INDIRECT("v_buffer_hist_hoy!$1:$1"),0)-1,100000,1),MATCH(CLEAN(TABLATRANSFERENCIA[[#This Row],[CODIGO]]),OFFSET(INDIRECT("v_buffer_hist_hoy!$A$1"),1,MATCH("buh_codigo",INDIRECT("v_buffer_hist_hoy!$1:$1"),0)-1,100000,1),0)),"")</f>
        <v>37</v>
      </c>
      <c r="AL71" s="4">
        <f ca="1">IFERROR(INDEX(OFFSET(INDIRECT("v_buffer_hist_hoy!$A$1"),1,MATCH("buh_estado_inventario_proyectado",INDIRECT("v_buffer_hist_hoy!$1:$1"),0)-1,100000,1),MATCH(CLEAN(TABLATRANSFERENCIA[[#This Row],[CODIGO]]),OFFSET(INDIRECT("v_buffer_hist_hoy!$A$1"),1,MATCH("buh_codigo",INDIRECT("v_buffer_hist_hoy!$1:$1"),0)-1,100000,1),0)),"")</f>
        <v>0.03</v>
      </c>
      <c r="AM71" s="6" t="str">
        <f ca="1">IFERROR(INDEX(OFFSET(INDIRECT("v_buffer_hist_hoy!$A$1"),1,MATCH("buh_color_inventario_proyectado",INDIRECT("v_buffer_hist_hoy!$1:$1"),0)-1,100000,1),MATCH(CLEAN(TABLATRANSFERENCIA[[#This Row],[CODIGO]]),OFFSET(INDIRECT("v_buffer_hist_hoy!$A$1"),1,MATCH("buh_codigo",INDIRECT("v_buffer_hist_hoy!$1:$1"),0)-1,100000,1),0)),"")</f>
        <v>V</v>
      </c>
      <c r="AN71" s="6">
        <f ca="1">IFERROR(INDEX(OFFSET(INDIRECT("v_buffer_hist_hoy!$A$1"),1,MATCH("buh_pedido_minimo",INDIRECT("v_buffer_hist_hoy!$1:$1"),0)-1,100000,1),MATCH(CLEAN(TABLATRANSFERENCIA[[#This Row],[CODIGO]]),OFFSET(INDIRECT("v_buffer_hist_hoy!$A$1"),1,MATCH("buh_codigo",INDIRECT("v_buffer_hist_hoy!$1:$1"),0)-1,100000,1),0)),"")</f>
        <v>0</v>
      </c>
      <c r="AO71" s="6">
        <f ca="1">IFERROR(INDEX(OFFSET(INDIRECT("v_buffer_hist_hoy!$A$1"),1,MATCH("buh_pedido_minimo_grupo",INDIRECT("v_buffer_hist_hoy!$1:$1"),0)-1,100000,1),MATCH(CLEAN(TABLATRANSFERENCIA[[#This Row],[CODIGO]]),OFFSET(INDIRECT("v_buffer_hist_hoy!$A$1"),1,MATCH("buh_codigo",INDIRECT("v_buffer_hist_hoy!$1:$1"),0)-1,100000,1),0)),"")</f>
        <v>0</v>
      </c>
      <c r="AP71" s="6">
        <f ca="1">IFERROR(INDEX(OFFSET(INDIRECT("v_buffer_hist_hoy!$A$1"),1,MATCH("buh_unidad_empaque",INDIRECT("v_buffer_hist_hoy!$1:$1"),0)-1,100000,1),MATCH(CLEAN(TABLATRANSFERENCIA[[#This Row],[CODIGO]]),OFFSET(INDIRECT("v_buffer_hist_hoy!$A$1"),1,MATCH("buh_codigo",INDIRECT("v_buffer_hist_hoy!$1:$1"),0)-1,100000,1),0)),"")</f>
        <v>5</v>
      </c>
      <c r="AQ71" s="6">
        <f ca="1">IFERROR(INDEX(OFFSET(INDIRECT("v_buffer_hist_hoy!$A$1"),1,MATCH("buh_pedido_promedio",INDIRECT("v_buffer_hist_hoy!$1:$1"),0)-1,100000,1),MATCH(CLEAN(TABLATRANSFERENCIA[[#This Row],[CODIGO]]),OFFSET(INDIRECT("v_buffer_hist_hoy!$A$1"),1,MATCH("buh_codigo",INDIRECT("v_buffer_hist_hoy!$1:$1"),0)-1,100000,1),0)),"")</f>
        <v>10</v>
      </c>
      <c r="AR71" s="6">
        <f ca="1">IFERROR(INDEX(OFFSET(INDIRECT("v_buffer_hist_hoy!$A$1"),1,MATCH("buh_cobertura_buffer",INDIRECT("v_buffer_hist_hoy!$1:$1"),0)-1,100000,1),MATCH(CLEAN(TABLATRANSFERENCIA[[#This Row],[CODIGO]]),OFFSET(INDIRECT("v_buffer_hist_hoy!$A$1"),1,MATCH("buh_codigo",INDIRECT("v_buffer_hist_hoy!$1:$1"),0)-1,100000,1),0)),"")</f>
        <v>0</v>
      </c>
      <c r="AS71" s="6">
        <f ca="1">IFERROR(INDEX(OFFSET(INDIRECT("v_buffer_hist_hoy!$A$1"),1,MATCH("buh_cobertura_inventario_proyectado",INDIRECT("v_buffer_hist_hoy!$1:$1"),0)-1,100000,1),MATCH(CLEAN(TABLATRANSFERENCIA[[#This Row],[CODIGO]]),OFFSET(INDIRECT("v_buffer_hist_hoy!$A$1"),1,MATCH("buh_codigo",INDIRECT("v_buffer_hist_hoy!$1:$1"),0)-1,100000,1),0)),"")</f>
        <v>0</v>
      </c>
      <c r="AT71" s="6">
        <f ca="1">IFERROR(INDEX(OFFSET(INDIRECT("v_buffer_hist_hoy!$A$1"),1,MATCH("buh_cobertura_pedido_minimo",INDIRECT("v_buffer_hist_hoy!$1:$1"),0)-1,100000,1),MATCH(CLEAN(TABLATRANSFERENCIA[[#This Row],[CODIGO]]),OFFSET(INDIRECT("v_buffer_hist_hoy!$A$1"),1,MATCH("buh_codigo",INDIRECT("v_buffer_hist_hoy!$1:$1"),0)-1,100000,1),0)),"")</f>
        <v>0</v>
      </c>
      <c r="AU71" s="6">
        <f ca="1">IFERROR(INDEX(OFFSET(INDIRECT("v_buffer_hist_hoy!$A$1"),1,MATCH("buh_dias_desabastecimiento",INDIRECT("v_buffer_hist_hoy!$1:$1"),0)-1,100000,1),MATCH(CLEAN(TABLATRANSFERENCIA[[#This Row],[CODIGO]]),OFFSET(INDIRECT("v_buffer_hist_hoy!$A$1"),1,MATCH("buh_codigo",INDIRECT("v_buffer_hist_hoy!$1:$1"),0)-1,100000,1),0)),"")</f>
        <v>0</v>
      </c>
      <c r="AV71" s="6">
        <f t="array" ref="AV71">IFERROR(INDEX(Datos_Consumo[CANTIDAD],MATCH(TABLATRANSFERENCIA[[#This Row],[CODIGO]]&amp;TABLATRANSFERENCIA[[#Headers],[Columna1]],Datos_Consumo[CODIGO]&amp;Datos_Consumo[FECHA_FORMATO],0)),0)</f>
        <v>0</v>
      </c>
      <c r="AW71" s="6">
        <f t="array" ref="AW71">IFERROR(INDEX(Datos_Consumo[CANTIDAD],MATCH(TABLATRANSFERENCIA[[#This Row],[CODIGO]]&amp;TABLATRANSFERENCIA[[#Headers],[Columna2]],Datos_Consumo[CODIGO]&amp;Datos_Consumo[FECHA_FORMATO],0)),0)</f>
        <v>0</v>
      </c>
      <c r="AX71" s="6">
        <f t="array" ref="AX71">IFERROR(INDEX(Datos_Consumo[CANTIDAD],MATCH(TABLATRANSFERENCIA[[#This Row],[CODIGO]]&amp;TABLATRANSFERENCIA[[#Headers],[Columna3]],Datos_Consumo[CODIGO]&amp;Datos_Consumo[FECHA_FORMATO],0)),0)</f>
        <v>0</v>
      </c>
      <c r="AY71" s="6">
        <f t="array" ref="AY71">IFERROR(INDEX(Datos_Consumo[CANTIDAD],MATCH(TABLATRANSFERENCIA[[#This Row],[CODIGO]]&amp;TABLATRANSFERENCIA[[#Headers],[Columna4]],Datos_Consumo[CODIGO]&amp;Datos_Consumo[FECHA_FORMATO],0)),0)</f>
        <v>0</v>
      </c>
      <c r="AZ71" s="6">
        <f t="array" ref="AZ71">IFERROR(INDEX(Datos_Consumo[CANTIDAD],MATCH(TABLATRANSFERENCIA[[#This Row],[CODIGO]]&amp;TABLATRANSFERENCIA[[#Headers],[Columna5]],Datos_Consumo[CODIGO]&amp;Datos_Consumo[FECHA_FORMATO],0)),0)</f>
        <v>0</v>
      </c>
      <c r="BA71" s="6">
        <f t="array" ref="BA71">IFERROR(INDEX(Datos_Consumo[CANTIDAD],MATCH(TABLATRANSFERENCIA[[#This Row],[CODIGO]]&amp;TABLATRANSFERENCIA[[#Headers],[Columna6]],Datos_Consumo[CODIGO]&amp;Datos_Consumo[FECHA_FORMATO],0)),0)</f>
        <v>0</v>
      </c>
      <c r="BB71" s="56">
        <f ca="1">IFERROR(INDEX(OFFSET(INDIRECT("v_buffer_hist_hoy!$A$1"),1,MATCH("buh_ultima_transferencia_ini",INDIRECT("v_buffer_hist_hoy!$1:$1"),0)-1,100000,1),MATCH(CLEAN(TABLATRANSFERENCIA[[#This Row],[CODIGO]]),OFFSET(INDIRECT("v_buffer_hist_hoy!$A$1"),1,MATCH("buh_codigo",INDIRECT("v_buffer_hist_hoy!$1:$1"),0)-1,100000,1),0)),"")</f>
        <v>0</v>
      </c>
      <c r="BC71" s="56">
        <f ca="1">IFERROR(INDEX(OFFSET(INDIRECT("v_buffer_hist_hoy!$A$1"),1,MATCH("buh_ultima_transferencia_fin",INDIRECT("v_buffer_hist_hoy!$1:$1"),0)-1,100000,1),MATCH(CLEAN(TABLATRANSFERENCIA[[#This Row],[CODIGO]]),OFFSET(INDIRECT("v_buffer_hist_hoy!$A$1"),1,MATCH("buh_codigo",INDIRECT("v_buffer_hist_hoy!$1:$1"),0)-1,100000,1),0)),"")</f>
        <v>0</v>
      </c>
      <c r="BD71" s="50" t="s">
        <v>7725</v>
      </c>
      <c r="BE71" s="55"/>
      <c r="BF71" s="51"/>
      <c r="BG71"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1" s="51"/>
      <c r="BM71" s="46">
        <f ca="1">IFERROR(TABLATRANSFERENCIA[[#This Row],[REQUERIM]]/TABLATRANSFERENCIA[[#This Row],[PEDIDO PROMEDIO]],0)</f>
        <v>1</v>
      </c>
      <c r="BN71" s="51"/>
      <c r="BO71" s="59"/>
      <c r="BP71" s="3" t="str">
        <f>IF(TABLATRANSFERENCIA[[#This Row],[RECIBIDO]]&lt;&gt;"",0,IF(TABLATRANSFERENCIA[[#This Row],[DESPACHO]]&lt;&gt;"",TABLATRANSFERENCIA[[#This Row],[DESPACHO]],TABLATRANSFERENCIA[[#This Row],[REQUERIM]]))</f>
        <v>10</v>
      </c>
      <c r="BQ71" s="50"/>
      <c r="BR71" s="50"/>
      <c r="BS71" s="50" t="str">
        <f t="shared" si="0"/>
        <v>N</v>
      </c>
      <c r="BT71" s="51">
        <f t="array" aca="1" ref="BT71" ca="1">IF(SUM(--(TABLATRANSFERENCIA[[#This Row],[CODIGO GENERICO]]=TABLATRANSFERENCIA[CODIGO GENERICO])*TABLATRANSFERENCIA[REQUERIM])&lt;TABLATRANSFERENCIA[[#This Row],[PEDIDO MIN GRUPO]],1,0)</f>
        <v>0</v>
      </c>
      <c r="BU7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1" s="51">
        <f ca="1">IFERROR(INDEX(OFFSET(INDIRECT("v_buffer_hist_hoy!$A$1"),1,MATCH("buh_zona_amarilla",INDIRECT("v_buffer_hist_hoy!$1:$1"),0)-1,100000,1),MATCH(CLEAN(TABLATRANSFERENCIA[[#This Row],[CODIGO]]),OFFSET(INDIRECT("v_buffer_hist_hoy!$A$1"),1,MATCH("buh_codigo",INDIRECT("v_buffer_hist_hoy!$1:$1"),0)-1,100000,1),0)),"")</f>
        <v>25</v>
      </c>
      <c r="BW71" s="51">
        <f ca="1">IFERROR(INDEX(OFFSET(INDIRECT("v_buffer_hist_hoy!$A$1"),1,MATCH("buh_zona_roja",INDIRECT("v_buffer_hist_hoy!$1:$1"),0)-1,100000,1),MATCH(CLEAN(TABLATRANSFERENCIA[[#This Row],[CODIGO]]),OFFSET(INDIRECT("v_buffer_hist_hoy!$A$1"),1,MATCH("buh_codigo",INDIRECT("v_buffer_hist_hoy!$1:$1"),0)-1,100000,1),0)),"")</f>
        <v>13</v>
      </c>
    </row>
    <row r="72" spans="1:75" hidden="1" x14ac:dyDescent="0.25">
      <c r="A72" s="54" t="s">
        <v>1522</v>
      </c>
      <c r="B72" s="3" t="str">
        <f ca="1">IFERROR(INDEX(OFFSET(INDIRECT("v_buffer_hist_hoy!$A$1"),1,MATCH("pro_descripcion",INDIRECT("v_buffer_hist_hoy!$1:$1"),0)-1,100000,1),MATCH(CLEAN(TABLATRANSFERENCIA[[#This Row],[CODIGO]]),OFFSET(INDIRECT("v_buffer_hist_hoy!$A$1"),1,MATCH("buh_codigo",INDIRECT("v_buffer_hist_hoy!$1:$1"),0)-1,100000,1),0)),"")</f>
        <v>ANILLO PISTON C230-HT230</v>
      </c>
      <c r="C72" s="3" t="str">
        <f ca="1">IFERROR(INDEX(OFFSET(INDIRECT("v_buffer_hist_hoy!$A$1"),1,MATCH("buh_codigo_generico",INDIRECT("v_buffer_hist_hoy!$1:$1"),0)-1,100000,1),MATCH(CLEAN(TABLATRANSFERENCIA[[#This Row],[CODIGO]]),OFFSET(INDIRECT("v_buffer_hist_hoy!$A$1"),1,MATCH("buh_codigo",INDIRECT("v_buffer_hist_hoy!$1:$1"),0)-1,100000,1),0)),"")</f>
        <v>0</v>
      </c>
      <c r="D72" s="3" t="str">
        <f ca="1">IFERROR(INDEX(OFFSET(INDIRECT("v_buffer_hist_hoy!$A$1"),1,MATCH("buh_codigo_vinculado",INDIRECT("v_buffer_hist_hoy!$1:$1"),0)-1,100000,1),MATCH(CLEAN(TABLATRANSFERENCIA[[#This Row],[CODIGO]]),OFFSET(INDIRECT("v_buffer_hist_hoy!$A$1"),1,MATCH("buh_codigo",INDIRECT("v_buffer_hist_hoy!$1:$1"),0)-1,100000,1),0)),"")</f>
        <v>EC-A101000400</v>
      </c>
      <c r="E72" s="3" t="str">
        <f ca="1">IFERROR(INDEX(OFFSET(INDIRECT("v_buffer_hist_hoy!$A$1"),1,MATCH("pro_linea",INDIRECT("v_buffer_hist_hoy!$1:$1"),0)-1,100000,1),MATCH(CLEAN(TABLATRANSFERENCIA[[#This Row],[CODIGO]]),OFFSET(INDIRECT("v_buffer_hist_hoy!$A$1"),1,MATCH("buh_codigo",INDIRECT("v_buffer_hist_hoy!$1:$1"),0)-1,100000,1),0)),"")</f>
        <v>AGROFORESTAL</v>
      </c>
      <c r="F72" s="3">
        <f ca="1">IFERROR(INDEX(OFFSET(INDIRECT("v_buffer_hist_hoy!$A$1"),1,MATCH("pro_sublinea",INDIRECT("v_buffer_hist_hoy!$1:$1"),0)-1,100000,1),MATCH(CLEAN(TABLATRANSFERENCIA[[#This Row],[CODIGO]]),OFFSET(INDIRECT("v_buffer_hist_hoy!$A$1"),1,MATCH("buh_codigo",INDIRECT("v_buffer_hist_hoy!$1:$1"),0)-1,100000,1),0)),"")</f>
        <v>0</v>
      </c>
      <c r="G72" s="3" t="str">
        <f ca="1">IFERROR(INDEX(OFFSET(INDIRECT("v_buffer_hist_hoy!$A$1"),1,MATCH("pro_grupo",INDIRECT("v_buffer_hist_hoy!$1:$1"),0)-1,100000,1),MATCH(CLEAN(TABLATRANSFERENCIA[[#This Row],[CODIGO]]),OFFSET(INDIRECT("v_buffer_hist_hoy!$A$1"),1,MATCH("buh_codigo",INDIRECT("v_buffer_hist_hoy!$1:$1"),0)-1,100000,1),0)),"")</f>
        <v>REPUESTOS DESMALEZADORAS</v>
      </c>
      <c r="H72" s="3">
        <f ca="1">IFERROR(INDEX(OFFSET(INDIRECT("v_buffer_hist_hoy!$A$1"),1,MATCH("pro_familia",INDIRECT("v_buffer_hist_hoy!$1:$1"),0)-1,100000,1),MATCH(CLEAN(TABLATRANSFERENCIA[[#This Row],[CODIGO]]),OFFSET(INDIRECT("v_buffer_hist_hoy!$A$1"),1,MATCH("buh_codigo",INDIRECT("v_buffer_hist_hoy!$1:$1"),0)-1,100000,1),0)),"")</f>
        <v>0</v>
      </c>
      <c r="I72" s="3">
        <f ca="1">IFERROR(INDEX(OFFSET(INDIRECT("v_buffer_hist_hoy!$A$1"),1,MATCH("pro_subfamilia",INDIRECT("v_buffer_hist_hoy!$1:$1"),0)-1,100000,1),MATCH(CLEAN(TABLATRANSFERENCIA[[#This Row],[CODIGO]]),OFFSET(INDIRECT("v_buffer_hist_hoy!$A$1"),1,MATCH("buh_codigo",INDIRECT("v_buffer_hist_hoy!$1:$1"),0)-1,100000,1),0)),"")</f>
        <v>0</v>
      </c>
      <c r="J7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2" s="3">
        <f ca="1">IFERROR(INDEX(OFFSET(INDIRECT("v_buffer_hist_hoy!$A$1"),1,MATCH("pro_tipo",INDIRECT("v_buffer_hist_hoy!$1:$1"),0)-1,100000,1),MATCH(CLEAN(TABLATRANSFERENCIA[[#This Row],[CODIGO]]),OFFSET(INDIRECT("v_buffer_hist_hoy!$A$1"),1,MATCH("buh_codigo",INDIRECT("v_buffer_hist_hoy!$1:$1"),0)-1,100000,1),0)),"")</f>
        <v>0</v>
      </c>
      <c r="L72" s="3" t="str">
        <f ca="1">IFERROR(INDEX(OFFSET(INDIRECT("v_buffer_hist_hoy!$A$1"),1,MATCH("pro_marca",INDIRECT("v_buffer_hist_hoy!$1:$1"),0)-1,100000,1),MATCH(CLEAN(TABLATRANSFERENCIA[[#This Row],[CODIGO]]),OFFSET(INDIRECT("v_buffer_hist_hoy!$A$1"),1,MATCH("buh_codigo",INDIRECT("v_buffer_hist_hoy!$1:$1"),0)-1,100000,1),0)),"")</f>
        <v>SHINDAIWA</v>
      </c>
      <c r="M72" s="3">
        <f ca="1">IFERROR(INDEX(OFFSET(INDIRECT("v_buffer_hist_hoy!$A$1"),1,MATCH("pro_modelo",INDIRECT("v_buffer_hist_hoy!$1:$1"),0)-1,100000,1),MATCH(CLEAN(TABLATRANSFERENCIA[[#This Row],[CODIGO]]),OFFSET(INDIRECT("v_buffer_hist_hoy!$A$1"),1,MATCH("buh_codigo",INDIRECT("v_buffer_hist_hoy!$1:$1"),0)-1,100000,1),0)),"")</f>
        <v>0</v>
      </c>
      <c r="N72" s="3">
        <f ca="1">IFERROR(INDEX(OFFSET(INDIRECT("v_buffer_hist_hoy!$A$1"),1,MATCH("pro_cat_management",INDIRECT("v_buffer_hist_hoy!$1:$1"),0)-1,100000,1),MATCH(CLEAN(TABLATRANSFERENCIA[[#This Row],[CODIGO]]),OFFSET(INDIRECT("v_buffer_hist_hoy!$A$1"),1,MATCH("buh_codigo",INDIRECT("v_buffer_hist_hoy!$1:$1"),0)-1,100000,1),0)),"")</f>
        <v>0</v>
      </c>
      <c r="O72" s="5" t="str">
        <f ca="1">IFERROR(INDEX(OFFSET(INDIRECT("v_buffer_hist_hoy!$A$1"),1,MATCH("buh_estatus",INDIRECT("v_buffer_hist_hoy!$1:$1"),0)-1,100000,1),MATCH(CLEAN(TABLATRANSFERENCIA[[#This Row],[CODIGO]]),OFFSET(INDIRECT("v_buffer_hist_hoy!$A$1"),1,MATCH("buh_codigo",INDIRECT("v_buffer_hist_hoy!$1:$1"),0)-1,100000,1),0)),"")</f>
        <v>0</v>
      </c>
      <c r="P72" s="5">
        <f ca="1">IFERROR(INDEX(OFFSET(INDIRECT("v_buffer_hist_hoy!$A$1"),1,MATCH("buh_ctv",INDIRECT("v_buffer_hist_hoy!$1:$1"),0)-1,100000,1),MATCH(CLEAN(TABLATRANSFERENCIA[[#This Row],[CODIGO]]),OFFSET(INDIRECT("v_buffer_hist_hoy!$A$1"),1,MATCH("buh_codigo",INDIRECT("v_buffer_hist_hoy!$1:$1"),0)-1,100000,1),0)),"")</f>
        <v>1.22</v>
      </c>
      <c r="Q72" s="5">
        <f ca="1">IFERROR(INDEX(OFFSET(INDIRECT("v_buffer_hist_hoy!$A$1"),1,MATCH("buh_pv",INDIRECT("v_buffer_hist_hoy!$1:$1"),0)-1,100000,1),MATCH(CLEAN(TABLATRANSFERENCIA[[#This Row],[CODIGO]]),OFFSET(INDIRECT("v_buffer_hist_hoy!$A$1"),1,MATCH("buh_codigo",INDIRECT("v_buffer_hist_hoy!$1:$1"),0)-1,100000,1),0)),"")</f>
        <v>5.04</v>
      </c>
      <c r="R72" s="46">
        <f ca="1">IFERROR(INDEX(OFFSET(INDIRECT("v_buffer_hist_hoy!$A$1"),1,MATCH("buh_roi_pasado",INDIRECT("v_buffer_hist_hoy!$1:$1"),0)-1,100000,1),MATCH(CLEAN(TABLATRANSFERENCIA[[#This Row],[CODIGO]]),OFFSET(INDIRECT("v_buffer_hist_hoy!$A$1"),1,MATCH("buh_codigo",INDIRECT("v_buffer_hist_hoy!$1:$1"),0)-1,100000,1),0)),"")</f>
        <v>0</v>
      </c>
      <c r="S72" s="46">
        <f ca="1">IFERROR(INDEX(OFFSET(INDIRECT("v_buffer_hist_hoy!$A$1"),1,MATCH("buh_roi_proyectado",INDIRECT("v_buffer_hist_hoy!$1:$1"),0)-1,100000,1),MATCH(CLEAN(TABLATRANSFERENCIA[[#This Row],[CODIGO]]),OFFSET(INDIRECT("v_buffer_hist_hoy!$A$1"),1,MATCH("buh_codigo",INDIRECT("v_buffer_hist_hoy!$1:$1"),0)-1,100000,1),0)),"")</f>
        <v>13.66</v>
      </c>
      <c r="T72" s="46">
        <f ca="1">IFERROR(INDEX(OFFSET(INDIRECT("v_buffer_hist_hoy!$A$1"),1,MATCH("buh_velocity",INDIRECT("v_buffer_hist_hoy!$1:$1"),0)-1,100000,1),MATCH(CLEAN(TABLATRANSFERENCIA[[#This Row],[CODIGO]]),OFFSET(INDIRECT("v_buffer_hist_hoy!$A$1"),1,MATCH("buh_codigo",INDIRECT("v_buffer_hist_hoy!$1:$1"),0)-1,100000,1),0)),"")</f>
        <v>0</v>
      </c>
      <c r="U72" s="46">
        <f ca="1">IFERROR(INDEX(OFFSET(INDIRECT("v_buffer_hist_hoy!$A$1"),1,MATCH("buh_nivel_servicio",INDIRECT("v_buffer_hist_hoy!$1:$1"),0)-1,100000,1),MATCH(CLEAN(TABLATRANSFERENCIA[[#This Row],[CODIGO]]),OFFSET(INDIRECT("v_buffer_hist_hoy!$A$1"),1,MATCH("buh_codigo",INDIRECT("v_buffer_hist_hoy!$1:$1"),0)-1,100000,1),0)),"")</f>
        <v>1</v>
      </c>
      <c r="V72" s="49" t="str">
        <f ca="1">IFERROR(INDEX(OFFSET(INDIRECT("v_buffer_hist_hoy!$A$1"),1,MATCH("pro_nombre",INDIRECT("v_buffer_hist_hoy!$1:$1"),0)-1,100000,1),MATCH(CLEAN(TABLATRANSFERENCIA[[#This Row],[CODIGO]]),OFFSET(INDIRECT("v_buffer_hist_hoy!$A$1"),1,MATCH("buh_codigo",INDIRECT("v_buffer_hist_hoy!$1:$1"),0)-1,100000,1),0)),"")</f>
        <v>Echo</v>
      </c>
      <c r="W72" s="49" t="str">
        <f ca="1">IFERROR(INDEX(OFFSET(INDIRECT("v_buffer_hist_hoy!$A$1"),1,MATCH("pre_nombre",INDIRECT("v_buffer_hist_hoy!$1:$1"),0)-1,100000,1),MATCH(CLEAN(TABLATRANSFERENCIA[[#This Row],[CODIGO]]),OFFSET(INDIRECT("v_buffer_hist_hoy!$A$1"),1,MATCH("buh_codigo",INDIRECT("v_buffer_hist_hoy!$1:$1"),0)-1,100000,1),0)),"")</f>
        <v>USA</v>
      </c>
      <c r="X72" s="51">
        <f ca="1">IFERROR(INDEX(OFFSET(INDIRECT("v_buffer_hist_hoy!$A$1"),1,MATCH("buh_tiempo_suministro",INDIRECT("v_buffer_hist_hoy!$1:$1"),0)-1,100000,1),MATCH(CLEAN(TABLATRANSFERENCIA[[#This Row],[CODIGO]]),OFFSET(INDIRECT("v_buffer_hist_hoy!$A$1"),1,MATCH("buh_codigo",INDIRECT("v_buffer_hist_hoy!$1:$1"),0)-1,100000,1),0)),"")</f>
        <v>8</v>
      </c>
      <c r="Y72" s="51">
        <f ca="1">IFERROR(INDEX(OFFSET(INDIRECT("v_buffer_hist_hoy!$A$1"),1,MATCH("buh_frecuencia_reposicion",INDIRECT("v_buffer_hist_hoy!$1:$1"),0)-1,100000,1),MATCH(CLEAN(TABLATRANSFERENCIA[[#This Row],[CODIGO]]),OFFSET(INDIRECT("v_buffer_hist_hoy!$A$1"),1,MATCH("buh_codigo",INDIRECT("v_buffer_hist_hoy!$1:$1"),0)-1,100000,1),0)),"")</f>
        <v>3</v>
      </c>
      <c r="Z72" s="6">
        <f ca="1">IFERROR(INDEX(OFFSET(INDIRECT("v_buffer_hist_hoy!$A$1"),1,MATCH("buh_buffer_actual",INDIRECT("v_buffer_hist_hoy!$1:$1"),0)-1,100000,1),MATCH(CLEAN(TABLATRANSFERENCIA[[#This Row],[CODIGO]]),OFFSET(INDIRECT("v_buffer_hist_hoy!$A$1"),1,MATCH("buh_codigo",INDIRECT("v_buffer_hist_hoy!$1:$1"),0)-1,100000,1),0)),"")</f>
        <v>70</v>
      </c>
      <c r="AA72" s="6">
        <f ca="1">IFERROR(INDEX(OFFSET(INDIRECT("v_buffer_hist_hoy!$A$1"),1,MATCH("buh_inventario_proveedor",INDIRECT("v_buffer_hist_hoy!$1:$1"),0)-1,100000,1),MATCH(CLEAN(TABLATRANSFERENCIA[[#This Row],[CODIGO]]),OFFSET(INDIRECT("v_buffer_hist_hoy!$A$1"),1,MATCH("buh_codigo",INDIRECT("v_buffer_hist_hoy!$1:$1"),0)-1,100000,1),0)),"")</f>
        <v>1000000000</v>
      </c>
      <c r="AB72" s="6">
        <f ca="1">IFERROR(INDEX(OFFSET(INDIRECT("v_buffer_hist_hoy!$A$1"),1,MATCH("buh_inventario_fisico",INDIRECT("v_buffer_hist_hoy!$1:$1"),0)-1,100000,1),MATCH(CLEAN(TABLATRANSFERENCIA[[#This Row],[CODIGO]]),OFFSET(INDIRECT("v_buffer_hist_hoy!$A$1"),1,MATCH("buh_codigo",INDIRECT("v_buffer_hist_hoy!$1:$1"),0)-1,100000,1),0)),"")</f>
        <v>20</v>
      </c>
      <c r="AC72" s="4">
        <f ca="1">IFERROR(INDEX(OFFSET(INDIRECT("v_buffer_hist_hoy!$A$1"),1,MATCH("buh_estado_inventario_fisico",INDIRECT("v_buffer_hist_hoy!$1:$1"),0)-1,100000,1),MATCH(CLEAN(TABLATRANSFERENCIA[[#This Row],[CODIGO]]),OFFSET(INDIRECT("v_buffer_hist_hoy!$A$1"),1,MATCH("buh_codigo",INDIRECT("v_buffer_hist_hoy!$1:$1"),0)-1,100000,1),0)),"")</f>
        <v>0.71</v>
      </c>
      <c r="AD72" s="6" t="str">
        <f ca="1">IFERROR(INDEX(OFFSET(INDIRECT("v_buffer_hist_hoy!$A$1"),1,MATCH("buh_color_inventario_fisico",INDIRECT("v_buffer_hist_hoy!$1:$1"),0)-1,100000,1),MATCH(CLEAN(TABLATRANSFERENCIA[[#This Row],[CODIGO]]),OFFSET(INDIRECT("v_buffer_hist_hoy!$A$1"),1,MATCH("buh_codigo",INDIRECT("v_buffer_hist_hoy!$1:$1"),0)-1,100000,1),0)),"")</f>
        <v>R</v>
      </c>
      <c r="AE72" s="6">
        <f ca="1">IFERROR(INDEX(OFFSET(INDIRECT("v_buffer_hist_hoy!$A$1"),1,MATCH("buh_transito",INDIRECT("v_buffer_hist_hoy!$1:$1"),0)-1,100000,1),MATCH(CLEAN(TABLATRANSFERENCIA[[#This Row],[CODIGO]]),OFFSET(INDIRECT("v_buffer_hist_hoy!$A$1"),1,MATCH("buh_codigo",INDIRECT("v_buffer_hist_hoy!$1:$1"),0)-1,100000,1),0)),"")</f>
        <v>0</v>
      </c>
      <c r="AF72" s="6">
        <f ca="1">IFERROR(INDEX(OFFSET(INDIRECT("v_buffer_hist_hoy!$A$1"),1,MATCH("buh_negociacion",INDIRECT("v_buffer_hist_hoy!$1:$1"),0)-1,100000,1),MATCH(CLEAN(TABLATRANSFERENCIA[[#This Row],[CODIGO]]),OFFSET(INDIRECT("v_buffer_hist_hoy!$A$1"),1,MATCH("buh_codigo",INDIRECT("v_buffer_hist_hoy!$1:$1"),0)-1,100000,1),0)),"")</f>
        <v>0</v>
      </c>
      <c r="AG72" s="6">
        <f ca="1">IFERROR(INDEX(OFFSET(INDIRECT("v_buffer_hist_hoy!$A$1"),1,MATCH("buh_produccion",INDIRECT("v_buffer_hist_hoy!$1:$1"),0)-1,100000,1),MATCH(CLEAN(TABLATRANSFERENCIA[[#This Row],[CODIGO]]),OFFSET(INDIRECT("v_buffer_hist_hoy!$A$1"),1,MATCH("buh_codigo",INDIRECT("v_buffer_hist_hoy!$1:$1"),0)-1,100000,1),0)),"")</f>
        <v>0</v>
      </c>
      <c r="AH72" s="6">
        <f ca="1">IFERROR(INDEX(OFFSET(INDIRECT("v_buffer_hist_hoy!$A$1"),1,MATCH("buh_embarcado",INDIRECT("v_buffer_hist_hoy!$1:$1"),0)-1,100000,1),MATCH(CLEAN(TABLATRANSFERENCIA[[#This Row],[CODIGO]]),OFFSET(INDIRECT("v_buffer_hist_hoy!$A$1"),1,MATCH("buh_codigo",INDIRECT("v_buffer_hist_hoy!$1:$1"),0)-1,100000,1),0)),"")</f>
        <v>0</v>
      </c>
      <c r="AI72" s="6">
        <f ca="1">IFERROR(INDEX(OFFSET(INDIRECT("v_buffer_hist_hoy!$A$1"),1,MATCH("buh_comprometido",INDIRECT("v_buffer_hist_hoy!$1:$1"),0)-1,100000,1),MATCH(CLEAN(TABLATRANSFERENCIA[[#This Row],[CODIGO]]),OFFSET(INDIRECT("v_buffer_hist_hoy!$A$1"),1,MATCH("buh_codigo",INDIRECT("v_buffer_hist_hoy!$1:$1"),0)-1,100000,1),0)),"")</f>
        <v>0</v>
      </c>
      <c r="AJ72" s="6">
        <f ca="1">IFERROR(INDEX(OFFSET(INDIRECT("v_buffer_hist_hoy!$A$1"),1,MATCH("buh_backorder",INDIRECT("v_buffer_hist_hoy!$1:$1"),0)-1,100000,1),MATCH(CLEAN(TABLATRANSFERENCIA[[#This Row],[CODIGO]]),OFFSET(INDIRECT("v_buffer_hist_hoy!$A$1"),1,MATCH("buh_codigo",INDIRECT("v_buffer_hist_hoy!$1:$1"),0)-1,100000,1),0)),"")</f>
        <v>10</v>
      </c>
      <c r="AK72" s="6">
        <f ca="1">IFERROR(INDEX(OFFSET(INDIRECT("v_buffer_hist_hoy!$A$1"),1,MATCH("buh_inventario_proyectado",INDIRECT("v_buffer_hist_hoy!$1:$1"),0)-1,100000,1),MATCH(CLEAN(TABLATRANSFERENCIA[[#This Row],[CODIGO]]),OFFSET(INDIRECT("v_buffer_hist_hoy!$A$1"),1,MATCH("buh_codigo",INDIRECT("v_buffer_hist_hoy!$1:$1"),0)-1,100000,1),0)),"")</f>
        <v>30</v>
      </c>
      <c r="AL72" s="4">
        <f ca="1">IFERROR(INDEX(OFFSET(INDIRECT("v_buffer_hist_hoy!$A$1"),1,MATCH("buh_estado_inventario_proyectado",INDIRECT("v_buffer_hist_hoy!$1:$1"),0)-1,100000,1),MATCH(CLEAN(TABLATRANSFERENCIA[[#This Row],[CODIGO]]),OFFSET(INDIRECT("v_buffer_hist_hoy!$A$1"),1,MATCH("buh_codigo",INDIRECT("v_buffer_hist_hoy!$1:$1"),0)-1,100000,1),0)),"")</f>
        <v>0.56999999999999995</v>
      </c>
      <c r="AM72" s="6" t="str">
        <f ca="1">IFERROR(INDEX(OFFSET(INDIRECT("v_buffer_hist_hoy!$A$1"),1,MATCH("buh_color_inventario_proyectado",INDIRECT("v_buffer_hist_hoy!$1:$1"),0)-1,100000,1),MATCH(CLEAN(TABLATRANSFERENCIA[[#This Row],[CODIGO]]),OFFSET(INDIRECT("v_buffer_hist_hoy!$A$1"),1,MATCH("buh_codigo",INDIRECT("v_buffer_hist_hoy!$1:$1"),0)-1,100000,1),0)),"")</f>
        <v>A</v>
      </c>
      <c r="AN72" s="6">
        <f ca="1">IFERROR(INDEX(OFFSET(INDIRECT("v_buffer_hist_hoy!$A$1"),1,MATCH("buh_pedido_minimo",INDIRECT("v_buffer_hist_hoy!$1:$1"),0)-1,100000,1),MATCH(CLEAN(TABLATRANSFERENCIA[[#This Row],[CODIGO]]),OFFSET(INDIRECT("v_buffer_hist_hoy!$A$1"),1,MATCH("buh_codigo",INDIRECT("v_buffer_hist_hoy!$1:$1"),0)-1,100000,1),0)),"")</f>
        <v>0</v>
      </c>
      <c r="AO72" s="6">
        <f ca="1">IFERROR(INDEX(OFFSET(INDIRECT("v_buffer_hist_hoy!$A$1"),1,MATCH("buh_pedido_minimo_grupo",INDIRECT("v_buffer_hist_hoy!$1:$1"),0)-1,100000,1),MATCH(CLEAN(TABLATRANSFERENCIA[[#This Row],[CODIGO]]),OFFSET(INDIRECT("v_buffer_hist_hoy!$A$1"),1,MATCH("buh_codigo",INDIRECT("v_buffer_hist_hoy!$1:$1"),0)-1,100000,1),0)),"")</f>
        <v>0</v>
      </c>
      <c r="AP72" s="6">
        <f ca="1">IFERROR(INDEX(OFFSET(INDIRECT("v_buffer_hist_hoy!$A$1"),1,MATCH("buh_unidad_empaque",INDIRECT("v_buffer_hist_hoy!$1:$1"),0)-1,100000,1),MATCH(CLEAN(TABLATRANSFERENCIA[[#This Row],[CODIGO]]),OFFSET(INDIRECT("v_buffer_hist_hoy!$A$1"),1,MATCH("buh_codigo",INDIRECT("v_buffer_hist_hoy!$1:$1"),0)-1,100000,1),0)),"")</f>
        <v>5</v>
      </c>
      <c r="AQ72" s="6">
        <f ca="1">IFERROR(INDEX(OFFSET(INDIRECT("v_buffer_hist_hoy!$A$1"),1,MATCH("buh_pedido_promedio",INDIRECT("v_buffer_hist_hoy!$1:$1"),0)-1,100000,1),MATCH(CLEAN(TABLATRANSFERENCIA[[#This Row],[CODIGO]]),OFFSET(INDIRECT("v_buffer_hist_hoy!$A$1"),1,MATCH("buh_codigo",INDIRECT("v_buffer_hist_hoy!$1:$1"),0)-1,100000,1),0)),"")</f>
        <v>19</v>
      </c>
      <c r="AR72" s="6">
        <f ca="1">IFERROR(INDEX(OFFSET(INDIRECT("v_buffer_hist_hoy!$A$1"),1,MATCH("buh_cobertura_buffer",INDIRECT("v_buffer_hist_hoy!$1:$1"),0)-1,100000,1),MATCH(CLEAN(TABLATRANSFERENCIA[[#This Row],[CODIGO]]),OFFSET(INDIRECT("v_buffer_hist_hoy!$A$1"),1,MATCH("buh_codigo",INDIRECT("v_buffer_hist_hoy!$1:$1"),0)-1,100000,1),0)),"")</f>
        <v>0</v>
      </c>
      <c r="AS72" s="6">
        <f ca="1">IFERROR(INDEX(OFFSET(INDIRECT("v_buffer_hist_hoy!$A$1"),1,MATCH("buh_cobertura_inventario_proyectado",INDIRECT("v_buffer_hist_hoy!$1:$1"),0)-1,100000,1),MATCH(CLEAN(TABLATRANSFERENCIA[[#This Row],[CODIGO]]),OFFSET(INDIRECT("v_buffer_hist_hoy!$A$1"),1,MATCH("buh_codigo",INDIRECT("v_buffer_hist_hoy!$1:$1"),0)-1,100000,1),0)),"")</f>
        <v>0</v>
      </c>
      <c r="AT72" s="6">
        <f ca="1">IFERROR(INDEX(OFFSET(INDIRECT("v_buffer_hist_hoy!$A$1"),1,MATCH("buh_cobertura_pedido_minimo",INDIRECT("v_buffer_hist_hoy!$1:$1"),0)-1,100000,1),MATCH(CLEAN(TABLATRANSFERENCIA[[#This Row],[CODIGO]]),OFFSET(INDIRECT("v_buffer_hist_hoy!$A$1"),1,MATCH("buh_codigo",INDIRECT("v_buffer_hist_hoy!$1:$1"),0)-1,100000,1),0)),"")</f>
        <v>0</v>
      </c>
      <c r="AU72" s="6">
        <f ca="1">IFERROR(INDEX(OFFSET(INDIRECT("v_buffer_hist_hoy!$A$1"),1,MATCH("buh_dias_desabastecimiento",INDIRECT("v_buffer_hist_hoy!$1:$1"),0)-1,100000,1),MATCH(CLEAN(TABLATRANSFERENCIA[[#This Row],[CODIGO]]),OFFSET(INDIRECT("v_buffer_hist_hoy!$A$1"),1,MATCH("buh_codigo",INDIRECT("v_buffer_hist_hoy!$1:$1"),0)-1,100000,1),0)),"")</f>
        <v>0</v>
      </c>
      <c r="AV72" s="6">
        <f t="array" ref="AV72">IFERROR(INDEX(Datos_Consumo[CANTIDAD],MATCH(TABLATRANSFERENCIA[[#This Row],[CODIGO]]&amp;TABLATRANSFERENCIA[[#Headers],[Columna1]],Datos_Consumo[CODIGO]&amp;Datos_Consumo[FECHA_FORMATO],0)),0)</f>
        <v>0</v>
      </c>
      <c r="AW72" s="6">
        <f t="array" ref="AW72">IFERROR(INDEX(Datos_Consumo[CANTIDAD],MATCH(TABLATRANSFERENCIA[[#This Row],[CODIGO]]&amp;TABLATRANSFERENCIA[[#Headers],[Columna2]],Datos_Consumo[CODIGO]&amp;Datos_Consumo[FECHA_FORMATO],0)),0)</f>
        <v>0</v>
      </c>
      <c r="AX72" s="6">
        <f t="array" ref="AX72">IFERROR(INDEX(Datos_Consumo[CANTIDAD],MATCH(TABLATRANSFERENCIA[[#This Row],[CODIGO]]&amp;TABLATRANSFERENCIA[[#Headers],[Columna3]],Datos_Consumo[CODIGO]&amp;Datos_Consumo[FECHA_FORMATO],0)),0)</f>
        <v>0</v>
      </c>
      <c r="AY72" s="6">
        <f t="array" ref="AY72">IFERROR(INDEX(Datos_Consumo[CANTIDAD],MATCH(TABLATRANSFERENCIA[[#This Row],[CODIGO]]&amp;TABLATRANSFERENCIA[[#Headers],[Columna4]],Datos_Consumo[CODIGO]&amp;Datos_Consumo[FECHA_FORMATO],0)),0)</f>
        <v>0</v>
      </c>
      <c r="AZ72" s="6">
        <f t="array" ref="AZ72">IFERROR(INDEX(Datos_Consumo[CANTIDAD],MATCH(TABLATRANSFERENCIA[[#This Row],[CODIGO]]&amp;TABLATRANSFERENCIA[[#Headers],[Columna5]],Datos_Consumo[CODIGO]&amp;Datos_Consumo[FECHA_FORMATO],0)),0)</f>
        <v>0</v>
      </c>
      <c r="BA72" s="6">
        <f t="array" ref="BA72">IFERROR(INDEX(Datos_Consumo[CANTIDAD],MATCH(TABLATRANSFERENCIA[[#This Row],[CODIGO]]&amp;TABLATRANSFERENCIA[[#Headers],[Columna6]],Datos_Consumo[CODIGO]&amp;Datos_Consumo[FECHA_FORMATO],0)),0)</f>
        <v>0</v>
      </c>
      <c r="BB72" s="56">
        <f ca="1">IFERROR(INDEX(OFFSET(INDIRECT("v_buffer_hist_hoy!$A$1"),1,MATCH("buh_ultima_transferencia_ini",INDIRECT("v_buffer_hist_hoy!$1:$1"),0)-1,100000,1),MATCH(CLEAN(TABLATRANSFERENCIA[[#This Row],[CODIGO]]),OFFSET(INDIRECT("v_buffer_hist_hoy!$A$1"),1,MATCH("buh_codigo",INDIRECT("v_buffer_hist_hoy!$1:$1"),0)-1,100000,1),0)),"")</f>
        <v>0</v>
      </c>
      <c r="BC72" s="56">
        <f ca="1">IFERROR(INDEX(OFFSET(INDIRECT("v_buffer_hist_hoy!$A$1"),1,MATCH("buh_ultima_transferencia_fin",INDIRECT("v_buffer_hist_hoy!$1:$1"),0)-1,100000,1),MATCH(CLEAN(TABLATRANSFERENCIA[[#This Row],[CODIGO]]),OFFSET(INDIRECT("v_buffer_hist_hoy!$A$1"),1,MATCH("buh_codigo",INDIRECT("v_buffer_hist_hoy!$1:$1"),0)-1,100000,1),0)),"")</f>
        <v>0</v>
      </c>
      <c r="BD72" s="50" t="s">
        <v>7725</v>
      </c>
      <c r="BE72" s="55"/>
      <c r="BF72" s="51"/>
      <c r="BG72"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2" s="51"/>
      <c r="BM72" s="46">
        <f ca="1">IFERROR(TABLATRANSFERENCIA[[#This Row],[REQUERIM]]/TABLATRANSFERENCIA[[#This Row],[PEDIDO PROMEDIO]],0)</f>
        <v>0.52631578947368418</v>
      </c>
      <c r="BN72" s="51"/>
      <c r="BO72" s="59"/>
      <c r="BP72" s="3" t="str">
        <f>IF(TABLATRANSFERENCIA[[#This Row],[RECIBIDO]]&lt;&gt;"",0,IF(TABLATRANSFERENCIA[[#This Row],[DESPACHO]]&lt;&gt;"",TABLATRANSFERENCIA[[#This Row],[DESPACHO]],TABLATRANSFERENCIA[[#This Row],[REQUERIM]]))</f>
        <v>10</v>
      </c>
      <c r="BQ72" s="50"/>
      <c r="BR72" s="50"/>
      <c r="BS72" s="50" t="str">
        <f t="shared" si="0"/>
        <v>N</v>
      </c>
      <c r="BT72" s="51">
        <f t="array" aca="1" ref="BT72" ca="1">IF(SUM(--(TABLATRANSFERENCIA[[#This Row],[CODIGO GENERICO]]=TABLATRANSFERENCIA[CODIGO GENERICO])*TABLATRANSFERENCIA[REQUERIM])&lt;TABLATRANSFERENCIA[[#This Row],[PEDIDO MIN GRUPO]],1,0)</f>
        <v>0</v>
      </c>
      <c r="BU7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72" s="51">
        <f ca="1">IFERROR(INDEX(OFFSET(INDIRECT("v_buffer_hist_hoy!$A$1"),1,MATCH("buh_zona_amarilla",INDIRECT("v_buffer_hist_hoy!$1:$1"),0)-1,100000,1),MATCH(CLEAN(TABLATRANSFERENCIA[[#This Row],[CODIGO]]),OFFSET(INDIRECT("v_buffer_hist_hoy!$A$1"),1,MATCH("buh_codigo",INDIRECT("v_buffer_hist_hoy!$1:$1"),0)-1,100000,1),0)),"")</f>
        <v>47</v>
      </c>
      <c r="BW72" s="51">
        <f ca="1">IFERROR(INDEX(OFFSET(INDIRECT("v_buffer_hist_hoy!$A$1"),1,MATCH("buh_zona_roja",INDIRECT("v_buffer_hist_hoy!$1:$1"),0)-1,100000,1),MATCH(CLEAN(TABLATRANSFERENCIA[[#This Row],[CODIGO]]),OFFSET(INDIRECT("v_buffer_hist_hoy!$A$1"),1,MATCH("buh_codigo",INDIRECT("v_buffer_hist_hoy!$1:$1"),0)-1,100000,1),0)),"")</f>
        <v>23</v>
      </c>
    </row>
    <row r="73" spans="1:75" hidden="1" x14ac:dyDescent="0.25">
      <c r="A73" s="54" t="s">
        <v>1755</v>
      </c>
      <c r="B73" s="3" t="str">
        <f ca="1">IFERROR(INDEX(OFFSET(INDIRECT("v_buffer_hist_hoy!$A$1"),1,MATCH("pro_descripcion",INDIRECT("v_buffer_hist_hoy!$1:$1"),0)-1,100000,1),MATCH(CLEAN(TABLATRANSFERENCIA[[#This Row],[CODIGO]]),OFFSET(INDIRECT("v_buffer_hist_hoy!$A$1"),1,MATCH("buh_codigo",INDIRECT("v_buffer_hist_hoy!$1:$1"),0)-1,100000,1),0)),"")</f>
        <v>ANILLO PISTON DM6110</v>
      </c>
      <c r="C73" s="3" t="str">
        <f ca="1">IFERROR(INDEX(OFFSET(INDIRECT("v_buffer_hist_hoy!$A$1"),1,MATCH("buh_codigo_generico",INDIRECT("v_buffer_hist_hoy!$1:$1"),0)-1,100000,1),MATCH(CLEAN(TABLATRANSFERENCIA[[#This Row],[CODIGO]]),OFFSET(INDIRECT("v_buffer_hist_hoy!$A$1"),1,MATCH("buh_codigo",INDIRECT("v_buffer_hist_hoy!$1:$1"),0)-1,100000,1),0)),"")</f>
        <v>0</v>
      </c>
      <c r="D73" s="3" t="str">
        <f ca="1">IFERROR(INDEX(OFFSET(INDIRECT("v_buffer_hist_hoy!$A$1"),1,MATCH("buh_codigo_vinculado",INDIRECT("v_buffer_hist_hoy!$1:$1"),0)-1,100000,1),MATCH(CLEAN(TABLATRANSFERENCIA[[#This Row],[CODIGO]]),OFFSET(INDIRECT("v_buffer_hist_hoy!$A$1"),1,MATCH("buh_codigo",INDIRECT("v_buffer_hist_hoy!$1:$1"),0)-1,100000,1),0)),"")</f>
        <v>EC-10001108360</v>
      </c>
      <c r="E73" s="3" t="str">
        <f ca="1">IFERROR(INDEX(OFFSET(INDIRECT("v_buffer_hist_hoy!$A$1"),1,MATCH("pro_linea",INDIRECT("v_buffer_hist_hoy!$1:$1"),0)-1,100000,1),MATCH(CLEAN(TABLATRANSFERENCIA[[#This Row],[CODIGO]]),OFFSET(INDIRECT("v_buffer_hist_hoy!$A$1"),1,MATCH("buh_codigo",INDIRECT("v_buffer_hist_hoy!$1:$1"),0)-1,100000,1),0)),"")</f>
        <v>AGROFORESTAL</v>
      </c>
      <c r="F73" s="3">
        <f ca="1">IFERROR(INDEX(OFFSET(INDIRECT("v_buffer_hist_hoy!$A$1"),1,MATCH("pro_sublinea",INDIRECT("v_buffer_hist_hoy!$1:$1"),0)-1,100000,1),MATCH(CLEAN(TABLATRANSFERENCIA[[#This Row],[CODIGO]]),OFFSET(INDIRECT("v_buffer_hist_hoy!$A$1"),1,MATCH("buh_codigo",INDIRECT("v_buffer_hist_hoy!$1:$1"),0)-1,100000,1),0)),"")</f>
        <v>0</v>
      </c>
      <c r="G73" s="3" t="str">
        <f ca="1">IFERROR(INDEX(OFFSET(INDIRECT("v_buffer_hist_hoy!$A$1"),1,MATCH("pro_grupo",INDIRECT("v_buffer_hist_hoy!$1:$1"),0)-1,100000,1),MATCH(CLEAN(TABLATRANSFERENCIA[[#This Row],[CODIGO]]),OFFSET(INDIRECT("v_buffer_hist_hoy!$A$1"),1,MATCH("buh_codigo",INDIRECT("v_buffer_hist_hoy!$1:$1"),0)-1,100000,1),0)),"")</f>
        <v>REPUESTOS FUMIGACION</v>
      </c>
      <c r="H73" s="3">
        <f ca="1">IFERROR(INDEX(OFFSET(INDIRECT("v_buffer_hist_hoy!$A$1"),1,MATCH("pro_familia",INDIRECT("v_buffer_hist_hoy!$1:$1"),0)-1,100000,1),MATCH(CLEAN(TABLATRANSFERENCIA[[#This Row],[CODIGO]]),OFFSET(INDIRECT("v_buffer_hist_hoy!$A$1"),1,MATCH("buh_codigo",INDIRECT("v_buffer_hist_hoy!$1:$1"),0)-1,100000,1),0)),"")</f>
        <v>0</v>
      </c>
      <c r="I73" s="3">
        <f ca="1">IFERROR(INDEX(OFFSET(INDIRECT("v_buffer_hist_hoy!$A$1"),1,MATCH("pro_subfamilia",INDIRECT("v_buffer_hist_hoy!$1:$1"),0)-1,100000,1),MATCH(CLEAN(TABLATRANSFERENCIA[[#This Row],[CODIGO]]),OFFSET(INDIRECT("v_buffer_hist_hoy!$A$1"),1,MATCH("buh_codigo",INDIRECT("v_buffer_hist_hoy!$1:$1"),0)-1,100000,1),0)),"")</f>
        <v>0</v>
      </c>
      <c r="J7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3" s="3">
        <f ca="1">IFERROR(INDEX(OFFSET(INDIRECT("v_buffer_hist_hoy!$A$1"),1,MATCH("pro_tipo",INDIRECT("v_buffer_hist_hoy!$1:$1"),0)-1,100000,1),MATCH(CLEAN(TABLATRANSFERENCIA[[#This Row],[CODIGO]]),OFFSET(INDIRECT("v_buffer_hist_hoy!$A$1"),1,MATCH("buh_codigo",INDIRECT("v_buffer_hist_hoy!$1:$1"),0)-1,100000,1),0)),"")</f>
        <v>0</v>
      </c>
      <c r="L73" s="3" t="str">
        <f ca="1">IFERROR(INDEX(OFFSET(INDIRECT("v_buffer_hist_hoy!$A$1"),1,MATCH("pro_marca",INDIRECT("v_buffer_hist_hoy!$1:$1"),0)-1,100000,1),MATCH(CLEAN(TABLATRANSFERENCIA[[#This Row],[CODIGO]]),OFFSET(INDIRECT("v_buffer_hist_hoy!$A$1"),1,MATCH("buh_codigo",INDIRECT("v_buffer_hist_hoy!$1:$1"),0)-1,100000,1),0)),"")</f>
        <v>ECHO</v>
      </c>
      <c r="M73" s="3">
        <f ca="1">IFERROR(INDEX(OFFSET(INDIRECT("v_buffer_hist_hoy!$A$1"),1,MATCH("pro_modelo",INDIRECT("v_buffer_hist_hoy!$1:$1"),0)-1,100000,1),MATCH(CLEAN(TABLATRANSFERENCIA[[#This Row],[CODIGO]]),OFFSET(INDIRECT("v_buffer_hist_hoy!$A$1"),1,MATCH("buh_codigo",INDIRECT("v_buffer_hist_hoy!$1:$1"),0)-1,100000,1),0)),"")</f>
        <v>0</v>
      </c>
      <c r="N73" s="3">
        <f ca="1">IFERROR(INDEX(OFFSET(INDIRECT("v_buffer_hist_hoy!$A$1"),1,MATCH("pro_cat_management",INDIRECT("v_buffer_hist_hoy!$1:$1"),0)-1,100000,1),MATCH(CLEAN(TABLATRANSFERENCIA[[#This Row],[CODIGO]]),OFFSET(INDIRECT("v_buffer_hist_hoy!$A$1"),1,MATCH("buh_codigo",INDIRECT("v_buffer_hist_hoy!$1:$1"),0)-1,100000,1),0)),"")</f>
        <v>0</v>
      </c>
      <c r="O73" s="5" t="str">
        <f ca="1">IFERROR(INDEX(OFFSET(INDIRECT("v_buffer_hist_hoy!$A$1"),1,MATCH("buh_estatus",INDIRECT("v_buffer_hist_hoy!$1:$1"),0)-1,100000,1),MATCH(CLEAN(TABLATRANSFERENCIA[[#This Row],[CODIGO]]),OFFSET(INDIRECT("v_buffer_hist_hoy!$A$1"),1,MATCH("buh_codigo",INDIRECT("v_buffer_hist_hoy!$1:$1"),0)-1,100000,1),0)),"")</f>
        <v>0</v>
      </c>
      <c r="P73" s="5">
        <f ca="1">IFERROR(INDEX(OFFSET(INDIRECT("v_buffer_hist_hoy!$A$1"),1,MATCH("buh_ctv",INDIRECT("v_buffer_hist_hoy!$1:$1"),0)-1,100000,1),MATCH(CLEAN(TABLATRANSFERENCIA[[#This Row],[CODIGO]]),OFFSET(INDIRECT("v_buffer_hist_hoy!$A$1"),1,MATCH("buh_codigo",INDIRECT("v_buffer_hist_hoy!$1:$1"),0)-1,100000,1),0)),"")</f>
        <v>2.37</v>
      </c>
      <c r="Q73" s="5">
        <f ca="1">IFERROR(INDEX(OFFSET(INDIRECT("v_buffer_hist_hoy!$A$1"),1,MATCH("buh_pv",INDIRECT("v_buffer_hist_hoy!$1:$1"),0)-1,100000,1),MATCH(CLEAN(TABLATRANSFERENCIA[[#This Row],[CODIGO]]),OFFSET(INDIRECT("v_buffer_hist_hoy!$A$1"),1,MATCH("buh_codigo",INDIRECT("v_buffer_hist_hoy!$1:$1"),0)-1,100000,1),0)),"")</f>
        <v>8.14</v>
      </c>
      <c r="R73" s="46">
        <f ca="1">IFERROR(INDEX(OFFSET(INDIRECT("v_buffer_hist_hoy!$A$1"),1,MATCH("buh_roi_pasado",INDIRECT("v_buffer_hist_hoy!$1:$1"),0)-1,100000,1),MATCH(CLEAN(TABLATRANSFERENCIA[[#This Row],[CODIGO]]),OFFSET(INDIRECT("v_buffer_hist_hoy!$A$1"),1,MATCH("buh_codigo",INDIRECT("v_buffer_hist_hoy!$1:$1"),0)-1,100000,1),0)),"")</f>
        <v>0</v>
      </c>
      <c r="S73" s="46">
        <f ca="1">IFERROR(INDEX(OFFSET(INDIRECT("v_buffer_hist_hoy!$A$1"),1,MATCH("buh_roi_proyectado",INDIRECT("v_buffer_hist_hoy!$1:$1"),0)-1,100000,1),MATCH(CLEAN(TABLATRANSFERENCIA[[#This Row],[CODIGO]]),OFFSET(INDIRECT("v_buffer_hist_hoy!$A$1"),1,MATCH("buh_codigo",INDIRECT("v_buffer_hist_hoy!$1:$1"),0)-1,100000,1),0)),"")</f>
        <v>10.62</v>
      </c>
      <c r="T73" s="46">
        <f ca="1">IFERROR(INDEX(OFFSET(INDIRECT("v_buffer_hist_hoy!$A$1"),1,MATCH("buh_velocity",INDIRECT("v_buffer_hist_hoy!$1:$1"),0)-1,100000,1),MATCH(CLEAN(TABLATRANSFERENCIA[[#This Row],[CODIGO]]),OFFSET(INDIRECT("v_buffer_hist_hoy!$A$1"),1,MATCH("buh_codigo",INDIRECT("v_buffer_hist_hoy!$1:$1"),0)-1,100000,1),0)),"")</f>
        <v>0</v>
      </c>
      <c r="U73" s="46">
        <f ca="1">IFERROR(INDEX(OFFSET(INDIRECT("v_buffer_hist_hoy!$A$1"),1,MATCH("buh_nivel_servicio",INDIRECT("v_buffer_hist_hoy!$1:$1"),0)-1,100000,1),MATCH(CLEAN(TABLATRANSFERENCIA[[#This Row],[CODIGO]]),OFFSET(INDIRECT("v_buffer_hist_hoy!$A$1"),1,MATCH("buh_codigo",INDIRECT("v_buffer_hist_hoy!$1:$1"),0)-1,100000,1),0)),"")</f>
        <v>1</v>
      </c>
      <c r="V73" s="49" t="str">
        <f ca="1">IFERROR(INDEX(OFFSET(INDIRECT("v_buffer_hist_hoy!$A$1"),1,MATCH("pro_nombre",INDIRECT("v_buffer_hist_hoy!$1:$1"),0)-1,100000,1),MATCH(CLEAN(TABLATRANSFERENCIA[[#This Row],[CODIGO]]),OFFSET(INDIRECT("v_buffer_hist_hoy!$A$1"),1,MATCH("buh_codigo",INDIRECT("v_buffer_hist_hoy!$1:$1"),0)-1,100000,1),0)),"")</f>
        <v>Echo</v>
      </c>
      <c r="W73" s="49" t="str">
        <f ca="1">IFERROR(INDEX(OFFSET(INDIRECT("v_buffer_hist_hoy!$A$1"),1,MATCH("pre_nombre",INDIRECT("v_buffer_hist_hoy!$1:$1"),0)-1,100000,1),MATCH(CLEAN(TABLATRANSFERENCIA[[#This Row],[CODIGO]]),OFFSET(INDIRECT("v_buffer_hist_hoy!$A$1"),1,MATCH("buh_codigo",INDIRECT("v_buffer_hist_hoy!$1:$1"),0)-1,100000,1),0)),"")</f>
        <v>USA</v>
      </c>
      <c r="X73" s="51">
        <f ca="1">IFERROR(INDEX(OFFSET(INDIRECT("v_buffer_hist_hoy!$A$1"),1,MATCH("buh_tiempo_suministro",INDIRECT("v_buffer_hist_hoy!$1:$1"),0)-1,100000,1),MATCH(CLEAN(TABLATRANSFERENCIA[[#This Row],[CODIGO]]),OFFSET(INDIRECT("v_buffer_hist_hoy!$A$1"),1,MATCH("buh_codigo",INDIRECT("v_buffer_hist_hoy!$1:$1"),0)-1,100000,1),0)),"")</f>
        <v>8</v>
      </c>
      <c r="Y73" s="51">
        <f ca="1">IFERROR(INDEX(OFFSET(INDIRECT("v_buffer_hist_hoy!$A$1"),1,MATCH("buh_frecuencia_reposicion",INDIRECT("v_buffer_hist_hoy!$1:$1"),0)-1,100000,1),MATCH(CLEAN(TABLATRANSFERENCIA[[#This Row],[CODIGO]]),OFFSET(INDIRECT("v_buffer_hist_hoy!$A$1"),1,MATCH("buh_codigo",INDIRECT("v_buffer_hist_hoy!$1:$1"),0)-1,100000,1),0)),"")</f>
        <v>3</v>
      </c>
      <c r="Z73" s="6">
        <f ca="1">IFERROR(INDEX(OFFSET(INDIRECT("v_buffer_hist_hoy!$A$1"),1,MATCH("buh_buffer_actual",INDIRECT("v_buffer_hist_hoy!$1:$1"),0)-1,100000,1),MATCH(CLEAN(TABLATRANSFERENCIA[[#This Row],[CODIGO]]),OFFSET(INDIRECT("v_buffer_hist_hoy!$A$1"),1,MATCH("buh_codigo",INDIRECT("v_buffer_hist_hoy!$1:$1"),0)-1,100000,1),0)),"")</f>
        <v>27</v>
      </c>
      <c r="AA73" s="6">
        <f ca="1">IFERROR(INDEX(OFFSET(INDIRECT("v_buffer_hist_hoy!$A$1"),1,MATCH("buh_inventario_proveedor",INDIRECT("v_buffer_hist_hoy!$1:$1"),0)-1,100000,1),MATCH(CLEAN(TABLATRANSFERENCIA[[#This Row],[CODIGO]]),OFFSET(INDIRECT("v_buffer_hist_hoy!$A$1"),1,MATCH("buh_codigo",INDIRECT("v_buffer_hist_hoy!$1:$1"),0)-1,100000,1),0)),"")</f>
        <v>1000000000</v>
      </c>
      <c r="AB73" s="6">
        <f ca="1">IFERROR(INDEX(OFFSET(INDIRECT("v_buffer_hist_hoy!$A$1"),1,MATCH("buh_inventario_fisico",INDIRECT("v_buffer_hist_hoy!$1:$1"),0)-1,100000,1),MATCH(CLEAN(TABLATRANSFERENCIA[[#This Row],[CODIGO]]),OFFSET(INDIRECT("v_buffer_hist_hoy!$A$1"),1,MATCH("buh_codigo",INDIRECT("v_buffer_hist_hoy!$1:$1"),0)-1,100000,1),0)),"")</f>
        <v>12</v>
      </c>
      <c r="AC73" s="4">
        <f ca="1">IFERROR(INDEX(OFFSET(INDIRECT("v_buffer_hist_hoy!$A$1"),1,MATCH("buh_estado_inventario_fisico",INDIRECT("v_buffer_hist_hoy!$1:$1"),0)-1,100000,1),MATCH(CLEAN(TABLATRANSFERENCIA[[#This Row],[CODIGO]]),OFFSET(INDIRECT("v_buffer_hist_hoy!$A$1"),1,MATCH("buh_codigo",INDIRECT("v_buffer_hist_hoy!$1:$1"),0)-1,100000,1),0)),"")</f>
        <v>0.56000000000000005</v>
      </c>
      <c r="AD73" s="6" t="str">
        <f ca="1">IFERROR(INDEX(OFFSET(INDIRECT("v_buffer_hist_hoy!$A$1"),1,MATCH("buh_color_inventario_fisico",INDIRECT("v_buffer_hist_hoy!$1:$1"),0)-1,100000,1),MATCH(CLEAN(TABLATRANSFERENCIA[[#This Row],[CODIGO]]),OFFSET(INDIRECT("v_buffer_hist_hoy!$A$1"),1,MATCH("buh_codigo",INDIRECT("v_buffer_hist_hoy!$1:$1"),0)-1,100000,1),0)),"")</f>
        <v>A</v>
      </c>
      <c r="AE73" s="6">
        <f ca="1">IFERROR(INDEX(OFFSET(INDIRECT("v_buffer_hist_hoy!$A$1"),1,MATCH("buh_transito",INDIRECT("v_buffer_hist_hoy!$1:$1"),0)-1,100000,1),MATCH(CLEAN(TABLATRANSFERENCIA[[#This Row],[CODIGO]]),OFFSET(INDIRECT("v_buffer_hist_hoy!$A$1"),1,MATCH("buh_codigo",INDIRECT("v_buffer_hist_hoy!$1:$1"),0)-1,100000,1),0)),"")</f>
        <v>5</v>
      </c>
      <c r="AF73" s="6">
        <f ca="1">IFERROR(INDEX(OFFSET(INDIRECT("v_buffer_hist_hoy!$A$1"),1,MATCH("buh_negociacion",INDIRECT("v_buffer_hist_hoy!$1:$1"),0)-1,100000,1),MATCH(CLEAN(TABLATRANSFERENCIA[[#This Row],[CODIGO]]),OFFSET(INDIRECT("v_buffer_hist_hoy!$A$1"),1,MATCH("buh_codigo",INDIRECT("v_buffer_hist_hoy!$1:$1"),0)-1,100000,1),0)),"")</f>
        <v>0</v>
      </c>
      <c r="AG73" s="6">
        <f ca="1">IFERROR(INDEX(OFFSET(INDIRECT("v_buffer_hist_hoy!$A$1"),1,MATCH("buh_produccion",INDIRECT("v_buffer_hist_hoy!$1:$1"),0)-1,100000,1),MATCH(CLEAN(TABLATRANSFERENCIA[[#This Row],[CODIGO]]),OFFSET(INDIRECT("v_buffer_hist_hoy!$A$1"),1,MATCH("buh_codigo",INDIRECT("v_buffer_hist_hoy!$1:$1"),0)-1,100000,1),0)),"")</f>
        <v>0</v>
      </c>
      <c r="AH73" s="6">
        <f ca="1">IFERROR(INDEX(OFFSET(INDIRECT("v_buffer_hist_hoy!$A$1"),1,MATCH("buh_embarcado",INDIRECT("v_buffer_hist_hoy!$1:$1"),0)-1,100000,1),MATCH(CLEAN(TABLATRANSFERENCIA[[#This Row],[CODIGO]]),OFFSET(INDIRECT("v_buffer_hist_hoy!$A$1"),1,MATCH("buh_codigo",INDIRECT("v_buffer_hist_hoy!$1:$1"),0)-1,100000,1),0)),"")</f>
        <v>0</v>
      </c>
      <c r="AI73" s="6">
        <f ca="1">IFERROR(INDEX(OFFSET(INDIRECT("v_buffer_hist_hoy!$A$1"),1,MATCH("buh_comprometido",INDIRECT("v_buffer_hist_hoy!$1:$1"),0)-1,100000,1),MATCH(CLEAN(TABLATRANSFERENCIA[[#This Row],[CODIGO]]),OFFSET(INDIRECT("v_buffer_hist_hoy!$A$1"),1,MATCH("buh_codigo",INDIRECT("v_buffer_hist_hoy!$1:$1"),0)-1,100000,1),0)),"")</f>
        <v>0</v>
      </c>
      <c r="AJ73" s="6">
        <f ca="1">IFERROR(INDEX(OFFSET(INDIRECT("v_buffer_hist_hoy!$A$1"),1,MATCH("buh_backorder",INDIRECT("v_buffer_hist_hoy!$1:$1"),0)-1,100000,1),MATCH(CLEAN(TABLATRANSFERENCIA[[#This Row],[CODIGO]]),OFFSET(INDIRECT("v_buffer_hist_hoy!$A$1"),1,MATCH("buh_codigo",INDIRECT("v_buffer_hist_hoy!$1:$1"),0)-1,100000,1),0)),"")</f>
        <v>10</v>
      </c>
      <c r="AK73" s="6">
        <f ca="1">IFERROR(INDEX(OFFSET(INDIRECT("v_buffer_hist_hoy!$A$1"),1,MATCH("buh_inventario_proyectado",INDIRECT("v_buffer_hist_hoy!$1:$1"),0)-1,100000,1),MATCH(CLEAN(TABLATRANSFERENCIA[[#This Row],[CODIGO]]),OFFSET(INDIRECT("v_buffer_hist_hoy!$A$1"),1,MATCH("buh_codigo",INDIRECT("v_buffer_hist_hoy!$1:$1"),0)-1,100000,1),0)),"")</f>
        <v>27</v>
      </c>
      <c r="AL73" s="4">
        <f ca="1">IFERROR(INDEX(OFFSET(INDIRECT("v_buffer_hist_hoy!$A$1"),1,MATCH("buh_estado_inventario_proyectado",INDIRECT("v_buffer_hist_hoy!$1:$1"),0)-1,100000,1),MATCH(CLEAN(TABLATRANSFERENCIA[[#This Row],[CODIGO]]),OFFSET(INDIRECT("v_buffer_hist_hoy!$A$1"),1,MATCH("buh_codigo",INDIRECT("v_buffer_hist_hoy!$1:$1"),0)-1,100000,1),0)),"")</f>
        <v>0</v>
      </c>
      <c r="AM73" s="6" t="str">
        <f ca="1">IFERROR(INDEX(OFFSET(INDIRECT("v_buffer_hist_hoy!$A$1"),1,MATCH("buh_color_inventario_proyectado",INDIRECT("v_buffer_hist_hoy!$1:$1"),0)-1,100000,1),MATCH(CLEAN(TABLATRANSFERENCIA[[#This Row],[CODIGO]]),OFFSET(INDIRECT("v_buffer_hist_hoy!$A$1"),1,MATCH("buh_codigo",INDIRECT("v_buffer_hist_hoy!$1:$1"),0)-1,100000,1),0)),"")</f>
        <v>V</v>
      </c>
      <c r="AN73" s="6">
        <f ca="1">IFERROR(INDEX(OFFSET(INDIRECT("v_buffer_hist_hoy!$A$1"),1,MATCH("buh_pedido_minimo",INDIRECT("v_buffer_hist_hoy!$1:$1"),0)-1,100000,1),MATCH(CLEAN(TABLATRANSFERENCIA[[#This Row],[CODIGO]]),OFFSET(INDIRECT("v_buffer_hist_hoy!$A$1"),1,MATCH("buh_codigo",INDIRECT("v_buffer_hist_hoy!$1:$1"),0)-1,100000,1),0)),"")</f>
        <v>0</v>
      </c>
      <c r="AO73" s="6">
        <f ca="1">IFERROR(INDEX(OFFSET(INDIRECT("v_buffer_hist_hoy!$A$1"),1,MATCH("buh_pedido_minimo_grupo",INDIRECT("v_buffer_hist_hoy!$1:$1"),0)-1,100000,1),MATCH(CLEAN(TABLATRANSFERENCIA[[#This Row],[CODIGO]]),OFFSET(INDIRECT("v_buffer_hist_hoy!$A$1"),1,MATCH("buh_codigo",INDIRECT("v_buffer_hist_hoy!$1:$1"),0)-1,100000,1),0)),"")</f>
        <v>0</v>
      </c>
      <c r="AP73" s="6">
        <f ca="1">IFERROR(INDEX(OFFSET(INDIRECT("v_buffer_hist_hoy!$A$1"),1,MATCH("buh_unidad_empaque",INDIRECT("v_buffer_hist_hoy!$1:$1"),0)-1,100000,1),MATCH(CLEAN(TABLATRANSFERENCIA[[#This Row],[CODIGO]]),OFFSET(INDIRECT("v_buffer_hist_hoy!$A$1"),1,MATCH("buh_codigo",INDIRECT("v_buffer_hist_hoy!$1:$1"),0)-1,100000,1),0)),"")</f>
        <v>5</v>
      </c>
      <c r="AQ73" s="6">
        <f ca="1">IFERROR(INDEX(OFFSET(INDIRECT("v_buffer_hist_hoy!$A$1"),1,MATCH("buh_pedido_promedio",INDIRECT("v_buffer_hist_hoy!$1:$1"),0)-1,100000,1),MATCH(CLEAN(TABLATRANSFERENCIA[[#This Row],[CODIGO]]),OFFSET(INDIRECT("v_buffer_hist_hoy!$A$1"),1,MATCH("buh_codigo",INDIRECT("v_buffer_hist_hoy!$1:$1"),0)-1,100000,1),0)),"")</f>
        <v>7</v>
      </c>
      <c r="AR73" s="6">
        <f ca="1">IFERROR(INDEX(OFFSET(INDIRECT("v_buffer_hist_hoy!$A$1"),1,MATCH("buh_cobertura_buffer",INDIRECT("v_buffer_hist_hoy!$1:$1"),0)-1,100000,1),MATCH(CLEAN(TABLATRANSFERENCIA[[#This Row],[CODIGO]]),OFFSET(INDIRECT("v_buffer_hist_hoy!$A$1"),1,MATCH("buh_codigo",INDIRECT("v_buffer_hist_hoy!$1:$1"),0)-1,100000,1),0)),"")</f>
        <v>0</v>
      </c>
      <c r="AS73" s="6">
        <f ca="1">IFERROR(INDEX(OFFSET(INDIRECT("v_buffer_hist_hoy!$A$1"),1,MATCH("buh_cobertura_inventario_proyectado",INDIRECT("v_buffer_hist_hoy!$1:$1"),0)-1,100000,1),MATCH(CLEAN(TABLATRANSFERENCIA[[#This Row],[CODIGO]]),OFFSET(INDIRECT("v_buffer_hist_hoy!$A$1"),1,MATCH("buh_codigo",INDIRECT("v_buffer_hist_hoy!$1:$1"),0)-1,100000,1),0)),"")</f>
        <v>0</v>
      </c>
      <c r="AT73" s="6">
        <f ca="1">IFERROR(INDEX(OFFSET(INDIRECT("v_buffer_hist_hoy!$A$1"),1,MATCH("buh_cobertura_pedido_minimo",INDIRECT("v_buffer_hist_hoy!$1:$1"),0)-1,100000,1),MATCH(CLEAN(TABLATRANSFERENCIA[[#This Row],[CODIGO]]),OFFSET(INDIRECT("v_buffer_hist_hoy!$A$1"),1,MATCH("buh_codigo",INDIRECT("v_buffer_hist_hoy!$1:$1"),0)-1,100000,1),0)),"")</f>
        <v>0</v>
      </c>
      <c r="AU73" s="6">
        <f ca="1">IFERROR(INDEX(OFFSET(INDIRECT("v_buffer_hist_hoy!$A$1"),1,MATCH("buh_dias_desabastecimiento",INDIRECT("v_buffer_hist_hoy!$1:$1"),0)-1,100000,1),MATCH(CLEAN(TABLATRANSFERENCIA[[#This Row],[CODIGO]]),OFFSET(INDIRECT("v_buffer_hist_hoy!$A$1"),1,MATCH("buh_codigo",INDIRECT("v_buffer_hist_hoy!$1:$1"),0)-1,100000,1),0)),"")</f>
        <v>4</v>
      </c>
      <c r="AV73" s="6">
        <f t="array" ref="AV73">IFERROR(INDEX(Datos_Consumo[CANTIDAD],MATCH(TABLATRANSFERENCIA[[#This Row],[CODIGO]]&amp;TABLATRANSFERENCIA[[#Headers],[Columna1]],Datos_Consumo[CODIGO]&amp;Datos_Consumo[FECHA_FORMATO],0)),0)</f>
        <v>0</v>
      </c>
      <c r="AW73" s="6">
        <f t="array" ref="AW73">IFERROR(INDEX(Datos_Consumo[CANTIDAD],MATCH(TABLATRANSFERENCIA[[#This Row],[CODIGO]]&amp;TABLATRANSFERENCIA[[#Headers],[Columna2]],Datos_Consumo[CODIGO]&amp;Datos_Consumo[FECHA_FORMATO],0)),0)</f>
        <v>0</v>
      </c>
      <c r="AX73" s="6">
        <f t="array" ref="AX73">IFERROR(INDEX(Datos_Consumo[CANTIDAD],MATCH(TABLATRANSFERENCIA[[#This Row],[CODIGO]]&amp;TABLATRANSFERENCIA[[#Headers],[Columna3]],Datos_Consumo[CODIGO]&amp;Datos_Consumo[FECHA_FORMATO],0)),0)</f>
        <v>0</v>
      </c>
      <c r="AY73" s="6">
        <f t="array" ref="AY73">IFERROR(INDEX(Datos_Consumo[CANTIDAD],MATCH(TABLATRANSFERENCIA[[#This Row],[CODIGO]]&amp;TABLATRANSFERENCIA[[#Headers],[Columna4]],Datos_Consumo[CODIGO]&amp;Datos_Consumo[FECHA_FORMATO],0)),0)</f>
        <v>0</v>
      </c>
      <c r="AZ73" s="6">
        <f t="array" ref="AZ73">IFERROR(INDEX(Datos_Consumo[CANTIDAD],MATCH(TABLATRANSFERENCIA[[#This Row],[CODIGO]]&amp;TABLATRANSFERENCIA[[#Headers],[Columna5]],Datos_Consumo[CODIGO]&amp;Datos_Consumo[FECHA_FORMATO],0)),0)</f>
        <v>0</v>
      </c>
      <c r="BA73" s="6">
        <f t="array" ref="BA73">IFERROR(INDEX(Datos_Consumo[CANTIDAD],MATCH(TABLATRANSFERENCIA[[#This Row],[CODIGO]]&amp;TABLATRANSFERENCIA[[#Headers],[Columna6]],Datos_Consumo[CODIGO]&amp;Datos_Consumo[FECHA_FORMATO],0)),0)</f>
        <v>0</v>
      </c>
      <c r="BB73" s="56">
        <f ca="1">IFERROR(INDEX(OFFSET(INDIRECT("v_buffer_hist_hoy!$A$1"),1,MATCH("buh_ultima_transferencia_ini",INDIRECT("v_buffer_hist_hoy!$1:$1"),0)-1,100000,1),MATCH(CLEAN(TABLATRANSFERENCIA[[#This Row],[CODIGO]]),OFFSET(INDIRECT("v_buffer_hist_hoy!$A$1"),1,MATCH("buh_codigo",INDIRECT("v_buffer_hist_hoy!$1:$1"),0)-1,100000,1),0)),"")</f>
        <v>0</v>
      </c>
      <c r="BC73" s="56">
        <f ca="1">IFERROR(INDEX(OFFSET(INDIRECT("v_buffer_hist_hoy!$A$1"),1,MATCH("buh_ultima_transferencia_fin",INDIRECT("v_buffer_hist_hoy!$1:$1"),0)-1,100000,1),MATCH(CLEAN(TABLATRANSFERENCIA[[#This Row],[CODIGO]]),OFFSET(INDIRECT("v_buffer_hist_hoy!$A$1"),1,MATCH("buh_codigo",INDIRECT("v_buffer_hist_hoy!$1:$1"),0)-1,100000,1),0)),"")</f>
        <v>0</v>
      </c>
      <c r="BD73" s="50" t="s">
        <v>7725</v>
      </c>
      <c r="BE73" s="55"/>
      <c r="BF73" s="51"/>
      <c r="BG7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3" s="51"/>
      <c r="BM73" s="46">
        <f ca="1">IFERROR(TABLATRANSFERENCIA[[#This Row],[REQUERIM]]/TABLATRANSFERENCIA[[#This Row],[PEDIDO PROMEDIO]],0)</f>
        <v>1.4285714285714286</v>
      </c>
      <c r="BN73" s="51"/>
      <c r="BO73" s="59"/>
      <c r="BP73" s="3" t="str">
        <f>IF(TABLATRANSFERENCIA[[#This Row],[RECIBIDO]]&lt;&gt;"",0,IF(TABLATRANSFERENCIA[[#This Row],[DESPACHO]]&lt;&gt;"",TABLATRANSFERENCIA[[#This Row],[DESPACHO]],TABLATRANSFERENCIA[[#This Row],[REQUERIM]]))</f>
        <v>10</v>
      </c>
      <c r="BQ73" s="50"/>
      <c r="BR73" s="50"/>
      <c r="BS73" s="50" t="str">
        <f t="shared" ref="BS73:BS136" si="1">"N"</f>
        <v>N</v>
      </c>
      <c r="BT73" s="51">
        <f t="array" aca="1" ref="BT73" ca="1">IF(SUM(--(TABLATRANSFERENCIA[[#This Row],[CODIGO GENERICO]]=TABLATRANSFERENCIA[CODIGO GENERICO])*TABLATRANSFERENCIA[REQUERIM])&lt;TABLATRANSFERENCIA[[#This Row],[PEDIDO MIN GRUPO]],1,0)</f>
        <v>0</v>
      </c>
      <c r="BU7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3" s="51">
        <f ca="1">IFERROR(INDEX(OFFSET(INDIRECT("v_buffer_hist_hoy!$A$1"),1,MATCH("buh_zona_amarilla",INDIRECT("v_buffer_hist_hoy!$1:$1"),0)-1,100000,1),MATCH(CLEAN(TABLATRANSFERENCIA[[#This Row],[CODIGO]]),OFFSET(INDIRECT("v_buffer_hist_hoy!$A$1"),1,MATCH("buh_codigo",INDIRECT("v_buffer_hist_hoy!$1:$1"),0)-1,100000,1),0)),"")</f>
        <v>18</v>
      </c>
      <c r="BW73" s="51">
        <f ca="1">IFERROR(INDEX(OFFSET(INDIRECT("v_buffer_hist_hoy!$A$1"),1,MATCH("buh_zona_roja",INDIRECT("v_buffer_hist_hoy!$1:$1"),0)-1,100000,1),MATCH(CLEAN(TABLATRANSFERENCIA[[#This Row],[CODIGO]]),OFFSET(INDIRECT("v_buffer_hist_hoy!$A$1"),1,MATCH("buh_codigo",INDIRECT("v_buffer_hist_hoy!$1:$1"),0)-1,100000,1),0)),"")</f>
        <v>9</v>
      </c>
    </row>
    <row r="74" spans="1:75" hidden="1" x14ac:dyDescent="0.25">
      <c r="A74" s="54" t="s">
        <v>1413</v>
      </c>
      <c r="B74" s="3" t="str">
        <f ca="1">IFERROR(INDEX(OFFSET(INDIRECT("v_buffer_hist_hoy!$A$1"),1,MATCH("pro_descripcion",INDIRECT("v_buffer_hist_hoy!$1:$1"),0)-1,100000,1),MATCH(CLEAN(TABLATRANSFERENCIA[[#This Row],[CODIGO]]),OFFSET(INDIRECT("v_buffer_hist_hoy!$A$1"),1,MATCH("buh_codigo",INDIRECT("v_buffer_hist_hoy!$1:$1"),0)-1,100000,1),0)),"")</f>
        <v>ARANDELA EMBRAGUE (B) SRM4300</v>
      </c>
      <c r="C74" s="3" t="str">
        <f ca="1">IFERROR(INDEX(OFFSET(INDIRECT("v_buffer_hist_hoy!$A$1"),1,MATCH("buh_codigo_generico",INDIRECT("v_buffer_hist_hoy!$1:$1"),0)-1,100000,1),MATCH(CLEAN(TABLATRANSFERENCIA[[#This Row],[CODIGO]]),OFFSET(INDIRECT("v_buffer_hist_hoy!$A$1"),1,MATCH("buh_codigo",INDIRECT("v_buffer_hist_hoy!$1:$1"),0)-1,100000,1),0)),"")</f>
        <v>0</v>
      </c>
      <c r="D74" s="3" t="str">
        <f ca="1">IFERROR(INDEX(OFFSET(INDIRECT("v_buffer_hist_hoy!$A$1"),1,MATCH("buh_codigo_vinculado",INDIRECT("v_buffer_hist_hoy!$1:$1"),0)-1,100000,1),MATCH(CLEAN(TABLATRANSFERENCIA[[#This Row],[CODIGO]]),OFFSET(INDIRECT("v_buffer_hist_hoy!$A$1"),1,MATCH("buh_codigo",INDIRECT("v_buffer_hist_hoy!$1:$1"),0)-1,100000,1),0)),"")</f>
        <v>EC-17504803920</v>
      </c>
      <c r="E74" s="3" t="str">
        <f ca="1">IFERROR(INDEX(OFFSET(INDIRECT("v_buffer_hist_hoy!$A$1"),1,MATCH("pro_linea",INDIRECT("v_buffer_hist_hoy!$1:$1"),0)-1,100000,1),MATCH(CLEAN(TABLATRANSFERENCIA[[#This Row],[CODIGO]]),OFFSET(INDIRECT("v_buffer_hist_hoy!$A$1"),1,MATCH("buh_codigo",INDIRECT("v_buffer_hist_hoy!$1:$1"),0)-1,100000,1),0)),"")</f>
        <v>AGROFORESTAL</v>
      </c>
      <c r="F74" s="3">
        <f ca="1">IFERROR(INDEX(OFFSET(INDIRECT("v_buffer_hist_hoy!$A$1"),1,MATCH("pro_sublinea",INDIRECT("v_buffer_hist_hoy!$1:$1"),0)-1,100000,1),MATCH(CLEAN(TABLATRANSFERENCIA[[#This Row],[CODIGO]]),OFFSET(INDIRECT("v_buffer_hist_hoy!$A$1"),1,MATCH("buh_codigo",INDIRECT("v_buffer_hist_hoy!$1:$1"),0)-1,100000,1),0)),"")</f>
        <v>0</v>
      </c>
      <c r="G74" s="3" t="str">
        <f ca="1">IFERROR(INDEX(OFFSET(INDIRECT("v_buffer_hist_hoy!$A$1"),1,MATCH("pro_grupo",INDIRECT("v_buffer_hist_hoy!$1:$1"),0)-1,100000,1),MATCH(CLEAN(TABLATRANSFERENCIA[[#This Row],[CODIGO]]),OFFSET(INDIRECT("v_buffer_hist_hoy!$A$1"),1,MATCH("buh_codigo",INDIRECT("v_buffer_hist_hoy!$1:$1"),0)-1,100000,1),0)),"")</f>
        <v>REPUESTOS DESMALEZADORAS</v>
      </c>
      <c r="H74" s="3">
        <f ca="1">IFERROR(INDEX(OFFSET(INDIRECT("v_buffer_hist_hoy!$A$1"),1,MATCH("pro_familia",INDIRECT("v_buffer_hist_hoy!$1:$1"),0)-1,100000,1),MATCH(CLEAN(TABLATRANSFERENCIA[[#This Row],[CODIGO]]),OFFSET(INDIRECT("v_buffer_hist_hoy!$A$1"),1,MATCH("buh_codigo",INDIRECT("v_buffer_hist_hoy!$1:$1"),0)-1,100000,1),0)),"")</f>
        <v>0</v>
      </c>
      <c r="I74" s="3">
        <f ca="1">IFERROR(INDEX(OFFSET(INDIRECT("v_buffer_hist_hoy!$A$1"),1,MATCH("pro_subfamilia",INDIRECT("v_buffer_hist_hoy!$1:$1"),0)-1,100000,1),MATCH(CLEAN(TABLATRANSFERENCIA[[#This Row],[CODIGO]]),OFFSET(INDIRECT("v_buffer_hist_hoy!$A$1"),1,MATCH("buh_codigo",INDIRECT("v_buffer_hist_hoy!$1:$1"),0)-1,100000,1),0)),"")</f>
        <v>0</v>
      </c>
      <c r="J7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4" s="3">
        <f ca="1">IFERROR(INDEX(OFFSET(INDIRECT("v_buffer_hist_hoy!$A$1"),1,MATCH("pro_tipo",INDIRECT("v_buffer_hist_hoy!$1:$1"),0)-1,100000,1),MATCH(CLEAN(TABLATRANSFERENCIA[[#This Row],[CODIGO]]),OFFSET(INDIRECT("v_buffer_hist_hoy!$A$1"),1,MATCH("buh_codigo",INDIRECT("v_buffer_hist_hoy!$1:$1"),0)-1,100000,1),0)),"")</f>
        <v>0</v>
      </c>
      <c r="L74" s="3" t="str">
        <f ca="1">IFERROR(INDEX(OFFSET(INDIRECT("v_buffer_hist_hoy!$A$1"),1,MATCH("pro_marca",INDIRECT("v_buffer_hist_hoy!$1:$1"),0)-1,100000,1),MATCH(CLEAN(TABLATRANSFERENCIA[[#This Row],[CODIGO]]),OFFSET(INDIRECT("v_buffer_hist_hoy!$A$1"),1,MATCH("buh_codigo",INDIRECT("v_buffer_hist_hoy!$1:$1"),0)-1,100000,1),0)),"")</f>
        <v>ECHO</v>
      </c>
      <c r="M74" s="3">
        <f ca="1">IFERROR(INDEX(OFFSET(INDIRECT("v_buffer_hist_hoy!$A$1"),1,MATCH("pro_modelo",INDIRECT("v_buffer_hist_hoy!$1:$1"),0)-1,100000,1),MATCH(CLEAN(TABLATRANSFERENCIA[[#This Row],[CODIGO]]),OFFSET(INDIRECT("v_buffer_hist_hoy!$A$1"),1,MATCH("buh_codigo",INDIRECT("v_buffer_hist_hoy!$1:$1"),0)-1,100000,1),0)),"")</f>
        <v>0</v>
      </c>
      <c r="N74" s="3">
        <f ca="1">IFERROR(INDEX(OFFSET(INDIRECT("v_buffer_hist_hoy!$A$1"),1,MATCH("pro_cat_management",INDIRECT("v_buffer_hist_hoy!$1:$1"),0)-1,100000,1),MATCH(CLEAN(TABLATRANSFERENCIA[[#This Row],[CODIGO]]),OFFSET(INDIRECT("v_buffer_hist_hoy!$A$1"),1,MATCH("buh_codigo",INDIRECT("v_buffer_hist_hoy!$1:$1"),0)-1,100000,1),0)),"")</f>
        <v>0</v>
      </c>
      <c r="O74" s="5" t="str">
        <f ca="1">IFERROR(INDEX(OFFSET(INDIRECT("v_buffer_hist_hoy!$A$1"),1,MATCH("buh_estatus",INDIRECT("v_buffer_hist_hoy!$1:$1"),0)-1,100000,1),MATCH(CLEAN(TABLATRANSFERENCIA[[#This Row],[CODIGO]]),OFFSET(INDIRECT("v_buffer_hist_hoy!$A$1"),1,MATCH("buh_codigo",INDIRECT("v_buffer_hist_hoy!$1:$1"),0)-1,100000,1),0)),"")</f>
        <v>0</v>
      </c>
      <c r="P74" s="5">
        <f ca="1">IFERROR(INDEX(OFFSET(INDIRECT("v_buffer_hist_hoy!$A$1"),1,MATCH("buh_ctv",INDIRECT("v_buffer_hist_hoy!$1:$1"),0)-1,100000,1),MATCH(CLEAN(TABLATRANSFERENCIA[[#This Row],[CODIGO]]),OFFSET(INDIRECT("v_buffer_hist_hoy!$A$1"),1,MATCH("buh_codigo",INDIRECT("v_buffer_hist_hoy!$1:$1"),0)-1,100000,1),0)),"")</f>
        <v>0.4</v>
      </c>
      <c r="Q74" s="5">
        <f ca="1">IFERROR(INDEX(OFFSET(INDIRECT("v_buffer_hist_hoy!$A$1"),1,MATCH("buh_pv",INDIRECT("v_buffer_hist_hoy!$1:$1"),0)-1,100000,1),MATCH(CLEAN(TABLATRANSFERENCIA[[#This Row],[CODIGO]]),OFFSET(INDIRECT("v_buffer_hist_hoy!$A$1"),1,MATCH("buh_codigo",INDIRECT("v_buffer_hist_hoy!$1:$1"),0)-1,100000,1),0)),"")</f>
        <v>1.78</v>
      </c>
      <c r="R74" s="46">
        <f ca="1">IFERROR(INDEX(OFFSET(INDIRECT("v_buffer_hist_hoy!$A$1"),1,MATCH("buh_roi_pasado",INDIRECT("v_buffer_hist_hoy!$1:$1"),0)-1,100000,1),MATCH(CLEAN(TABLATRANSFERENCIA[[#This Row],[CODIGO]]),OFFSET(INDIRECT("v_buffer_hist_hoy!$A$1"),1,MATCH("buh_codigo",INDIRECT("v_buffer_hist_hoy!$1:$1"),0)-1,100000,1),0)),"")</f>
        <v>0</v>
      </c>
      <c r="S74" s="46">
        <f ca="1">IFERROR(INDEX(OFFSET(INDIRECT("v_buffer_hist_hoy!$A$1"),1,MATCH("buh_roi_proyectado",INDIRECT("v_buffer_hist_hoy!$1:$1"),0)-1,100000,1),MATCH(CLEAN(TABLATRANSFERENCIA[[#This Row],[CODIGO]]),OFFSET(INDIRECT("v_buffer_hist_hoy!$A$1"),1,MATCH("buh_codigo",INDIRECT("v_buffer_hist_hoy!$1:$1"),0)-1,100000,1),0)),"")</f>
        <v>15.05</v>
      </c>
      <c r="T74" s="46">
        <f ca="1">IFERROR(INDEX(OFFSET(INDIRECT("v_buffer_hist_hoy!$A$1"),1,MATCH("buh_velocity",INDIRECT("v_buffer_hist_hoy!$1:$1"),0)-1,100000,1),MATCH(CLEAN(TABLATRANSFERENCIA[[#This Row],[CODIGO]]),OFFSET(INDIRECT("v_buffer_hist_hoy!$A$1"),1,MATCH("buh_codigo",INDIRECT("v_buffer_hist_hoy!$1:$1"),0)-1,100000,1),0)),"")</f>
        <v>0</v>
      </c>
      <c r="U74" s="46">
        <f ca="1">IFERROR(INDEX(OFFSET(INDIRECT("v_buffer_hist_hoy!$A$1"),1,MATCH("buh_nivel_servicio",INDIRECT("v_buffer_hist_hoy!$1:$1"),0)-1,100000,1),MATCH(CLEAN(TABLATRANSFERENCIA[[#This Row],[CODIGO]]),OFFSET(INDIRECT("v_buffer_hist_hoy!$A$1"),1,MATCH("buh_codigo",INDIRECT("v_buffer_hist_hoy!$1:$1"),0)-1,100000,1),0)),"")</f>
        <v>1</v>
      </c>
      <c r="V74" s="49" t="str">
        <f ca="1">IFERROR(INDEX(OFFSET(INDIRECT("v_buffer_hist_hoy!$A$1"),1,MATCH("pro_nombre",INDIRECT("v_buffer_hist_hoy!$1:$1"),0)-1,100000,1),MATCH(CLEAN(TABLATRANSFERENCIA[[#This Row],[CODIGO]]),OFFSET(INDIRECT("v_buffer_hist_hoy!$A$1"),1,MATCH("buh_codigo",INDIRECT("v_buffer_hist_hoy!$1:$1"),0)-1,100000,1),0)),"")</f>
        <v>Echo</v>
      </c>
      <c r="W74" s="49" t="str">
        <f ca="1">IFERROR(INDEX(OFFSET(INDIRECT("v_buffer_hist_hoy!$A$1"),1,MATCH("pre_nombre",INDIRECT("v_buffer_hist_hoy!$1:$1"),0)-1,100000,1),MATCH(CLEAN(TABLATRANSFERENCIA[[#This Row],[CODIGO]]),OFFSET(INDIRECT("v_buffer_hist_hoy!$A$1"),1,MATCH("buh_codigo",INDIRECT("v_buffer_hist_hoy!$1:$1"),0)-1,100000,1),0)),"")</f>
        <v>USA</v>
      </c>
      <c r="X74" s="51">
        <f ca="1">IFERROR(INDEX(OFFSET(INDIRECT("v_buffer_hist_hoy!$A$1"),1,MATCH("buh_tiempo_suministro",INDIRECT("v_buffer_hist_hoy!$1:$1"),0)-1,100000,1),MATCH(CLEAN(TABLATRANSFERENCIA[[#This Row],[CODIGO]]),OFFSET(INDIRECT("v_buffer_hist_hoy!$A$1"),1,MATCH("buh_codigo",INDIRECT("v_buffer_hist_hoy!$1:$1"),0)-1,100000,1),0)),"")</f>
        <v>8</v>
      </c>
      <c r="Y74" s="51">
        <f ca="1">IFERROR(INDEX(OFFSET(INDIRECT("v_buffer_hist_hoy!$A$1"),1,MATCH("buh_frecuencia_reposicion",INDIRECT("v_buffer_hist_hoy!$1:$1"),0)-1,100000,1),MATCH(CLEAN(TABLATRANSFERENCIA[[#This Row],[CODIGO]]),OFFSET(INDIRECT("v_buffer_hist_hoy!$A$1"),1,MATCH("buh_codigo",INDIRECT("v_buffer_hist_hoy!$1:$1"),0)-1,100000,1),0)),"")</f>
        <v>3</v>
      </c>
      <c r="Z74" s="6">
        <f ca="1">IFERROR(INDEX(OFFSET(INDIRECT("v_buffer_hist_hoy!$A$1"),1,MATCH("buh_buffer_actual",INDIRECT("v_buffer_hist_hoy!$1:$1"),0)-1,100000,1),MATCH(CLEAN(TABLATRANSFERENCIA[[#This Row],[CODIGO]]),OFFSET(INDIRECT("v_buffer_hist_hoy!$A$1"),1,MATCH("buh_codigo",INDIRECT("v_buffer_hist_hoy!$1:$1"),0)-1,100000,1),0)),"")</f>
        <v>20</v>
      </c>
      <c r="AA74" s="6">
        <f ca="1">IFERROR(INDEX(OFFSET(INDIRECT("v_buffer_hist_hoy!$A$1"),1,MATCH("buh_inventario_proveedor",INDIRECT("v_buffer_hist_hoy!$1:$1"),0)-1,100000,1),MATCH(CLEAN(TABLATRANSFERENCIA[[#This Row],[CODIGO]]),OFFSET(INDIRECT("v_buffer_hist_hoy!$A$1"),1,MATCH("buh_codigo",INDIRECT("v_buffer_hist_hoy!$1:$1"),0)-1,100000,1),0)),"")</f>
        <v>1000000000</v>
      </c>
      <c r="AB74" s="6">
        <f ca="1">IFERROR(INDEX(OFFSET(INDIRECT("v_buffer_hist_hoy!$A$1"),1,MATCH("buh_inventario_fisico",INDIRECT("v_buffer_hist_hoy!$1:$1"),0)-1,100000,1),MATCH(CLEAN(TABLATRANSFERENCIA[[#This Row],[CODIGO]]),OFFSET(INDIRECT("v_buffer_hist_hoy!$A$1"),1,MATCH("buh_codigo",INDIRECT("v_buffer_hist_hoy!$1:$1"),0)-1,100000,1),0)),"")</f>
        <v>0</v>
      </c>
      <c r="AC74" s="4">
        <f ca="1">IFERROR(INDEX(OFFSET(INDIRECT("v_buffer_hist_hoy!$A$1"),1,MATCH("buh_estado_inventario_fisico",INDIRECT("v_buffer_hist_hoy!$1:$1"),0)-1,100000,1),MATCH(CLEAN(TABLATRANSFERENCIA[[#This Row],[CODIGO]]),OFFSET(INDIRECT("v_buffer_hist_hoy!$A$1"),1,MATCH("buh_codigo",INDIRECT("v_buffer_hist_hoy!$1:$1"),0)-1,100000,1),0)),"")</f>
        <v>1</v>
      </c>
      <c r="AD74" s="6" t="str">
        <f ca="1">IFERROR(INDEX(OFFSET(INDIRECT("v_buffer_hist_hoy!$A$1"),1,MATCH("buh_color_inventario_fisico",INDIRECT("v_buffer_hist_hoy!$1:$1"),0)-1,100000,1),MATCH(CLEAN(TABLATRANSFERENCIA[[#This Row],[CODIGO]]),OFFSET(INDIRECT("v_buffer_hist_hoy!$A$1"),1,MATCH("buh_codigo",INDIRECT("v_buffer_hist_hoy!$1:$1"),0)-1,100000,1),0)),"")</f>
        <v>N</v>
      </c>
      <c r="AE74" s="6">
        <f ca="1">IFERROR(INDEX(OFFSET(INDIRECT("v_buffer_hist_hoy!$A$1"),1,MATCH("buh_transito",INDIRECT("v_buffer_hist_hoy!$1:$1"),0)-1,100000,1),MATCH(CLEAN(TABLATRANSFERENCIA[[#This Row],[CODIGO]]),OFFSET(INDIRECT("v_buffer_hist_hoy!$A$1"),1,MATCH("buh_codigo",INDIRECT("v_buffer_hist_hoy!$1:$1"),0)-1,100000,1),0)),"")</f>
        <v>0</v>
      </c>
      <c r="AF74" s="6">
        <f ca="1">IFERROR(INDEX(OFFSET(INDIRECT("v_buffer_hist_hoy!$A$1"),1,MATCH("buh_negociacion",INDIRECT("v_buffer_hist_hoy!$1:$1"),0)-1,100000,1),MATCH(CLEAN(TABLATRANSFERENCIA[[#This Row],[CODIGO]]),OFFSET(INDIRECT("v_buffer_hist_hoy!$A$1"),1,MATCH("buh_codigo",INDIRECT("v_buffer_hist_hoy!$1:$1"),0)-1,100000,1),0)),"")</f>
        <v>0</v>
      </c>
      <c r="AG74" s="6">
        <f ca="1">IFERROR(INDEX(OFFSET(INDIRECT("v_buffer_hist_hoy!$A$1"),1,MATCH("buh_produccion",INDIRECT("v_buffer_hist_hoy!$1:$1"),0)-1,100000,1),MATCH(CLEAN(TABLATRANSFERENCIA[[#This Row],[CODIGO]]),OFFSET(INDIRECT("v_buffer_hist_hoy!$A$1"),1,MATCH("buh_codigo",INDIRECT("v_buffer_hist_hoy!$1:$1"),0)-1,100000,1),0)),"")</f>
        <v>0</v>
      </c>
      <c r="AH74" s="6">
        <f ca="1">IFERROR(INDEX(OFFSET(INDIRECT("v_buffer_hist_hoy!$A$1"),1,MATCH("buh_embarcado",INDIRECT("v_buffer_hist_hoy!$1:$1"),0)-1,100000,1),MATCH(CLEAN(TABLATRANSFERENCIA[[#This Row],[CODIGO]]),OFFSET(INDIRECT("v_buffer_hist_hoy!$A$1"),1,MATCH("buh_codigo",INDIRECT("v_buffer_hist_hoy!$1:$1"),0)-1,100000,1),0)),"")</f>
        <v>0</v>
      </c>
      <c r="AI74" s="6">
        <f ca="1">IFERROR(INDEX(OFFSET(INDIRECT("v_buffer_hist_hoy!$A$1"),1,MATCH("buh_comprometido",INDIRECT("v_buffer_hist_hoy!$1:$1"),0)-1,100000,1),MATCH(CLEAN(TABLATRANSFERENCIA[[#This Row],[CODIGO]]),OFFSET(INDIRECT("v_buffer_hist_hoy!$A$1"),1,MATCH("buh_codigo",INDIRECT("v_buffer_hist_hoy!$1:$1"),0)-1,100000,1),0)),"")</f>
        <v>0</v>
      </c>
      <c r="AJ74" s="6">
        <f ca="1">IFERROR(INDEX(OFFSET(INDIRECT("v_buffer_hist_hoy!$A$1"),1,MATCH("buh_backorder",INDIRECT("v_buffer_hist_hoy!$1:$1"),0)-1,100000,1),MATCH(CLEAN(TABLATRANSFERENCIA[[#This Row],[CODIGO]]),OFFSET(INDIRECT("v_buffer_hist_hoy!$A$1"),1,MATCH("buh_codigo",INDIRECT("v_buffer_hist_hoy!$1:$1"),0)-1,100000,1),0)),"")</f>
        <v>10</v>
      </c>
      <c r="AK74" s="6">
        <f ca="1">IFERROR(INDEX(OFFSET(INDIRECT("v_buffer_hist_hoy!$A$1"),1,MATCH("buh_inventario_proyectado",INDIRECT("v_buffer_hist_hoy!$1:$1"),0)-1,100000,1),MATCH(CLEAN(TABLATRANSFERENCIA[[#This Row],[CODIGO]]),OFFSET(INDIRECT("v_buffer_hist_hoy!$A$1"),1,MATCH("buh_codigo",INDIRECT("v_buffer_hist_hoy!$1:$1"),0)-1,100000,1),0)),"")</f>
        <v>10</v>
      </c>
      <c r="AL74" s="4">
        <f ca="1">IFERROR(INDEX(OFFSET(INDIRECT("v_buffer_hist_hoy!$A$1"),1,MATCH("buh_estado_inventario_proyectado",INDIRECT("v_buffer_hist_hoy!$1:$1"),0)-1,100000,1),MATCH(CLEAN(TABLATRANSFERENCIA[[#This Row],[CODIGO]]),OFFSET(INDIRECT("v_buffer_hist_hoy!$A$1"),1,MATCH("buh_codigo",INDIRECT("v_buffer_hist_hoy!$1:$1"),0)-1,100000,1),0)),"")</f>
        <v>0.5</v>
      </c>
      <c r="AM74" s="6" t="str">
        <f ca="1">IFERROR(INDEX(OFFSET(INDIRECT("v_buffer_hist_hoy!$A$1"),1,MATCH("buh_color_inventario_proyectado",INDIRECT("v_buffer_hist_hoy!$1:$1"),0)-1,100000,1),MATCH(CLEAN(TABLATRANSFERENCIA[[#This Row],[CODIGO]]),OFFSET(INDIRECT("v_buffer_hist_hoy!$A$1"),1,MATCH("buh_codigo",INDIRECT("v_buffer_hist_hoy!$1:$1"),0)-1,100000,1),0)),"")</f>
        <v>A</v>
      </c>
      <c r="AN74" s="6">
        <f ca="1">IFERROR(INDEX(OFFSET(INDIRECT("v_buffer_hist_hoy!$A$1"),1,MATCH("buh_pedido_minimo",INDIRECT("v_buffer_hist_hoy!$1:$1"),0)-1,100000,1),MATCH(CLEAN(TABLATRANSFERENCIA[[#This Row],[CODIGO]]),OFFSET(INDIRECT("v_buffer_hist_hoy!$A$1"),1,MATCH("buh_codigo",INDIRECT("v_buffer_hist_hoy!$1:$1"),0)-1,100000,1),0)),"")</f>
        <v>0</v>
      </c>
      <c r="AO74" s="6">
        <f ca="1">IFERROR(INDEX(OFFSET(INDIRECT("v_buffer_hist_hoy!$A$1"),1,MATCH("buh_pedido_minimo_grupo",INDIRECT("v_buffer_hist_hoy!$1:$1"),0)-1,100000,1),MATCH(CLEAN(TABLATRANSFERENCIA[[#This Row],[CODIGO]]),OFFSET(INDIRECT("v_buffer_hist_hoy!$A$1"),1,MATCH("buh_codigo",INDIRECT("v_buffer_hist_hoy!$1:$1"),0)-1,100000,1),0)),"")</f>
        <v>0</v>
      </c>
      <c r="AP74" s="6">
        <f ca="1">IFERROR(INDEX(OFFSET(INDIRECT("v_buffer_hist_hoy!$A$1"),1,MATCH("buh_unidad_empaque",INDIRECT("v_buffer_hist_hoy!$1:$1"),0)-1,100000,1),MATCH(CLEAN(TABLATRANSFERENCIA[[#This Row],[CODIGO]]),OFFSET(INDIRECT("v_buffer_hist_hoy!$A$1"),1,MATCH("buh_codigo",INDIRECT("v_buffer_hist_hoy!$1:$1"),0)-1,100000,1),0)),"")</f>
        <v>5</v>
      </c>
      <c r="AQ74" s="6">
        <f ca="1">IFERROR(INDEX(OFFSET(INDIRECT("v_buffer_hist_hoy!$A$1"),1,MATCH("buh_pedido_promedio",INDIRECT("v_buffer_hist_hoy!$1:$1"),0)-1,100000,1),MATCH(CLEAN(TABLATRANSFERENCIA[[#This Row],[CODIGO]]),OFFSET(INDIRECT("v_buffer_hist_hoy!$A$1"),1,MATCH("buh_codigo",INDIRECT("v_buffer_hist_hoy!$1:$1"),0)-1,100000,1),0)),"")</f>
        <v>5</v>
      </c>
      <c r="AR74" s="6">
        <f ca="1">IFERROR(INDEX(OFFSET(INDIRECT("v_buffer_hist_hoy!$A$1"),1,MATCH("buh_cobertura_buffer",INDIRECT("v_buffer_hist_hoy!$1:$1"),0)-1,100000,1),MATCH(CLEAN(TABLATRANSFERENCIA[[#This Row],[CODIGO]]),OFFSET(INDIRECT("v_buffer_hist_hoy!$A$1"),1,MATCH("buh_codigo",INDIRECT("v_buffer_hist_hoy!$1:$1"),0)-1,100000,1),0)),"")</f>
        <v>0</v>
      </c>
      <c r="AS74" s="6">
        <f ca="1">IFERROR(INDEX(OFFSET(INDIRECT("v_buffer_hist_hoy!$A$1"),1,MATCH("buh_cobertura_inventario_proyectado",INDIRECT("v_buffer_hist_hoy!$1:$1"),0)-1,100000,1),MATCH(CLEAN(TABLATRANSFERENCIA[[#This Row],[CODIGO]]),OFFSET(INDIRECT("v_buffer_hist_hoy!$A$1"),1,MATCH("buh_codigo",INDIRECT("v_buffer_hist_hoy!$1:$1"),0)-1,100000,1),0)),"")</f>
        <v>0</v>
      </c>
      <c r="AT74" s="6">
        <f ca="1">IFERROR(INDEX(OFFSET(INDIRECT("v_buffer_hist_hoy!$A$1"),1,MATCH("buh_cobertura_pedido_minimo",INDIRECT("v_buffer_hist_hoy!$1:$1"),0)-1,100000,1),MATCH(CLEAN(TABLATRANSFERENCIA[[#This Row],[CODIGO]]),OFFSET(INDIRECT("v_buffer_hist_hoy!$A$1"),1,MATCH("buh_codigo",INDIRECT("v_buffer_hist_hoy!$1:$1"),0)-1,100000,1),0)),"")</f>
        <v>0</v>
      </c>
      <c r="AU74" s="6">
        <f ca="1">IFERROR(INDEX(OFFSET(INDIRECT("v_buffer_hist_hoy!$A$1"),1,MATCH("buh_dias_desabastecimiento",INDIRECT("v_buffer_hist_hoy!$1:$1"),0)-1,100000,1),MATCH(CLEAN(TABLATRANSFERENCIA[[#This Row],[CODIGO]]),OFFSET(INDIRECT("v_buffer_hist_hoy!$A$1"),1,MATCH("buh_codigo",INDIRECT("v_buffer_hist_hoy!$1:$1"),0)-1,100000,1),0)),"")</f>
        <v>55</v>
      </c>
      <c r="AV74" s="6">
        <f t="array" ref="AV74">IFERROR(INDEX(Datos_Consumo[CANTIDAD],MATCH(TABLATRANSFERENCIA[[#This Row],[CODIGO]]&amp;TABLATRANSFERENCIA[[#Headers],[Columna1]],Datos_Consumo[CODIGO]&amp;Datos_Consumo[FECHA_FORMATO],0)),0)</f>
        <v>0</v>
      </c>
      <c r="AW74" s="6">
        <f t="array" ref="AW74">IFERROR(INDEX(Datos_Consumo[CANTIDAD],MATCH(TABLATRANSFERENCIA[[#This Row],[CODIGO]]&amp;TABLATRANSFERENCIA[[#Headers],[Columna2]],Datos_Consumo[CODIGO]&amp;Datos_Consumo[FECHA_FORMATO],0)),0)</f>
        <v>0</v>
      </c>
      <c r="AX74" s="6">
        <f t="array" ref="AX74">IFERROR(INDEX(Datos_Consumo[CANTIDAD],MATCH(TABLATRANSFERENCIA[[#This Row],[CODIGO]]&amp;TABLATRANSFERENCIA[[#Headers],[Columna3]],Datos_Consumo[CODIGO]&amp;Datos_Consumo[FECHA_FORMATO],0)),0)</f>
        <v>0</v>
      </c>
      <c r="AY74" s="6">
        <f t="array" ref="AY74">IFERROR(INDEX(Datos_Consumo[CANTIDAD],MATCH(TABLATRANSFERENCIA[[#This Row],[CODIGO]]&amp;TABLATRANSFERENCIA[[#Headers],[Columna4]],Datos_Consumo[CODIGO]&amp;Datos_Consumo[FECHA_FORMATO],0)),0)</f>
        <v>0</v>
      </c>
      <c r="AZ74" s="6">
        <f t="array" ref="AZ74">IFERROR(INDEX(Datos_Consumo[CANTIDAD],MATCH(TABLATRANSFERENCIA[[#This Row],[CODIGO]]&amp;TABLATRANSFERENCIA[[#Headers],[Columna5]],Datos_Consumo[CODIGO]&amp;Datos_Consumo[FECHA_FORMATO],0)),0)</f>
        <v>0</v>
      </c>
      <c r="BA74" s="6">
        <f t="array" ref="BA74">IFERROR(INDEX(Datos_Consumo[CANTIDAD],MATCH(TABLATRANSFERENCIA[[#This Row],[CODIGO]]&amp;TABLATRANSFERENCIA[[#Headers],[Columna6]],Datos_Consumo[CODIGO]&amp;Datos_Consumo[FECHA_FORMATO],0)),0)</f>
        <v>0</v>
      </c>
      <c r="BB74" s="56">
        <f ca="1">IFERROR(INDEX(OFFSET(INDIRECT("v_buffer_hist_hoy!$A$1"),1,MATCH("buh_ultima_transferencia_ini",INDIRECT("v_buffer_hist_hoy!$1:$1"),0)-1,100000,1),MATCH(CLEAN(TABLATRANSFERENCIA[[#This Row],[CODIGO]]),OFFSET(INDIRECT("v_buffer_hist_hoy!$A$1"),1,MATCH("buh_codigo",INDIRECT("v_buffer_hist_hoy!$1:$1"),0)-1,100000,1),0)),"")</f>
        <v>0</v>
      </c>
      <c r="BC74" s="56">
        <f ca="1">IFERROR(INDEX(OFFSET(INDIRECT("v_buffer_hist_hoy!$A$1"),1,MATCH("buh_ultima_transferencia_fin",INDIRECT("v_buffer_hist_hoy!$1:$1"),0)-1,100000,1),MATCH(CLEAN(TABLATRANSFERENCIA[[#This Row],[CODIGO]]),OFFSET(INDIRECT("v_buffer_hist_hoy!$A$1"),1,MATCH("buh_codigo",INDIRECT("v_buffer_hist_hoy!$1:$1"),0)-1,100000,1),0)),"")</f>
        <v>0</v>
      </c>
      <c r="BD74" s="50" t="s">
        <v>7725</v>
      </c>
      <c r="BE74" s="55"/>
      <c r="BF74" s="51"/>
      <c r="BG74"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4" s="51"/>
      <c r="BM74" s="46">
        <f ca="1">IFERROR(TABLATRANSFERENCIA[[#This Row],[REQUERIM]]/TABLATRANSFERENCIA[[#This Row],[PEDIDO PROMEDIO]],0)</f>
        <v>2</v>
      </c>
      <c r="BN74" s="51"/>
      <c r="BO74" s="59"/>
      <c r="BP74" s="3" t="str">
        <f>IF(TABLATRANSFERENCIA[[#This Row],[RECIBIDO]]&lt;&gt;"",0,IF(TABLATRANSFERENCIA[[#This Row],[DESPACHO]]&lt;&gt;"",TABLATRANSFERENCIA[[#This Row],[DESPACHO]],TABLATRANSFERENCIA[[#This Row],[REQUERIM]]))</f>
        <v>10</v>
      </c>
      <c r="BQ74" s="50"/>
      <c r="BR74" s="50"/>
      <c r="BS74" s="50" t="str">
        <f t="shared" si="1"/>
        <v>N</v>
      </c>
      <c r="BT74" s="51">
        <f t="array" aca="1" ref="BT74" ca="1">IF(SUM(--(TABLATRANSFERENCIA[[#This Row],[CODIGO GENERICO]]=TABLATRANSFERENCIA[CODIGO GENERICO])*TABLATRANSFERENCIA[REQUERIM])&lt;TABLATRANSFERENCIA[[#This Row],[PEDIDO MIN GRUPO]],1,0)</f>
        <v>0</v>
      </c>
      <c r="BU7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4" s="51">
        <f ca="1">IFERROR(INDEX(OFFSET(INDIRECT("v_buffer_hist_hoy!$A$1"),1,MATCH("buh_zona_amarilla",INDIRECT("v_buffer_hist_hoy!$1:$1"),0)-1,100000,1),MATCH(CLEAN(TABLATRANSFERENCIA[[#This Row],[CODIGO]]),OFFSET(INDIRECT("v_buffer_hist_hoy!$A$1"),1,MATCH("buh_codigo",INDIRECT("v_buffer_hist_hoy!$1:$1"),0)-1,100000,1),0)),"")</f>
        <v>13</v>
      </c>
      <c r="BW74" s="51">
        <f ca="1">IFERROR(INDEX(OFFSET(INDIRECT("v_buffer_hist_hoy!$A$1"),1,MATCH("buh_zona_roja",INDIRECT("v_buffer_hist_hoy!$1:$1"),0)-1,100000,1),MATCH(CLEAN(TABLATRANSFERENCIA[[#This Row],[CODIGO]]),OFFSET(INDIRECT("v_buffer_hist_hoy!$A$1"),1,MATCH("buh_codigo",INDIRECT("v_buffer_hist_hoy!$1:$1"),0)-1,100000,1),0)),"")</f>
        <v>7</v>
      </c>
    </row>
    <row r="75" spans="1:75" hidden="1" x14ac:dyDescent="0.25">
      <c r="A75" s="54" t="s">
        <v>1614</v>
      </c>
      <c r="B75" s="3" t="str">
        <f ca="1">IFERROR(INDEX(OFFSET(INDIRECT("v_buffer_hist_hoy!$A$1"),1,MATCH("pro_descripcion",INDIRECT("v_buffer_hist_hoy!$1:$1"),0)-1,100000,1),MATCH(CLEAN(TABLATRANSFERENCIA[[#This Row],[CODIGO]]),OFFSET(INDIRECT("v_buffer_hist_hoy!$A$1"),1,MATCH("buh_codigo",INDIRECT("v_buffer_hist_hoy!$1:$1"),0)-1,100000,1),0)),"")</f>
        <v>CABLE ACELERADOR B450AUS (72451-14570)</v>
      </c>
      <c r="C75" s="3" t="str">
        <f ca="1">IFERROR(INDEX(OFFSET(INDIRECT("v_buffer_hist_hoy!$A$1"),1,MATCH("buh_codigo_generico",INDIRECT("v_buffer_hist_hoy!$1:$1"),0)-1,100000,1),MATCH(CLEAN(TABLATRANSFERENCIA[[#This Row],[CODIGO]]),OFFSET(INDIRECT("v_buffer_hist_hoy!$A$1"),1,MATCH("buh_codigo",INDIRECT("v_buffer_hist_hoy!$1:$1"),0)-1,100000,1),0)),"")</f>
        <v>0</v>
      </c>
      <c r="D75" s="3" t="str">
        <f ca="1">IFERROR(INDEX(OFFSET(INDIRECT("v_buffer_hist_hoy!$A$1"),1,MATCH("buh_codigo_vinculado",INDIRECT("v_buffer_hist_hoy!$1:$1"),0)-1,100000,1),MATCH(CLEAN(TABLATRANSFERENCIA[[#This Row],[CODIGO]]),OFFSET(INDIRECT("v_buffer_hist_hoy!$A$1"),1,MATCH("buh_codigo",INDIRECT("v_buffer_hist_hoy!$1:$1"),0)-1,100000,1),0)),"")</f>
        <v>EC-V043000530</v>
      </c>
      <c r="E75" s="3" t="str">
        <f ca="1">IFERROR(INDEX(OFFSET(INDIRECT("v_buffer_hist_hoy!$A$1"),1,MATCH("pro_linea",INDIRECT("v_buffer_hist_hoy!$1:$1"),0)-1,100000,1),MATCH(CLEAN(TABLATRANSFERENCIA[[#This Row],[CODIGO]]),OFFSET(INDIRECT("v_buffer_hist_hoy!$A$1"),1,MATCH("buh_codigo",INDIRECT("v_buffer_hist_hoy!$1:$1"),0)-1,100000,1),0)),"")</f>
        <v>AGROFORESTAL</v>
      </c>
      <c r="F75" s="3">
        <f ca="1">IFERROR(INDEX(OFFSET(INDIRECT("v_buffer_hist_hoy!$A$1"),1,MATCH("pro_sublinea",INDIRECT("v_buffer_hist_hoy!$1:$1"),0)-1,100000,1),MATCH(CLEAN(TABLATRANSFERENCIA[[#This Row],[CODIGO]]),OFFSET(INDIRECT("v_buffer_hist_hoy!$A$1"),1,MATCH("buh_codigo",INDIRECT("v_buffer_hist_hoy!$1:$1"),0)-1,100000,1),0)),"")</f>
        <v>0</v>
      </c>
      <c r="G75" s="3" t="str">
        <f ca="1">IFERROR(INDEX(OFFSET(INDIRECT("v_buffer_hist_hoy!$A$1"),1,MATCH("pro_grupo",INDIRECT("v_buffer_hist_hoy!$1:$1"),0)-1,100000,1),MATCH(CLEAN(TABLATRANSFERENCIA[[#This Row],[CODIGO]]),OFFSET(INDIRECT("v_buffer_hist_hoy!$A$1"),1,MATCH("buh_codigo",INDIRECT("v_buffer_hist_hoy!$1:$1"),0)-1,100000,1),0)),"")</f>
        <v>REPUESTOS DESMALEZADORAS</v>
      </c>
      <c r="H75" s="3">
        <f ca="1">IFERROR(INDEX(OFFSET(INDIRECT("v_buffer_hist_hoy!$A$1"),1,MATCH("pro_familia",INDIRECT("v_buffer_hist_hoy!$1:$1"),0)-1,100000,1),MATCH(CLEAN(TABLATRANSFERENCIA[[#This Row],[CODIGO]]),OFFSET(INDIRECT("v_buffer_hist_hoy!$A$1"),1,MATCH("buh_codigo",INDIRECT("v_buffer_hist_hoy!$1:$1"),0)-1,100000,1),0)),"")</f>
        <v>0</v>
      </c>
      <c r="I75" s="3">
        <f ca="1">IFERROR(INDEX(OFFSET(INDIRECT("v_buffer_hist_hoy!$A$1"),1,MATCH("pro_subfamilia",INDIRECT("v_buffer_hist_hoy!$1:$1"),0)-1,100000,1),MATCH(CLEAN(TABLATRANSFERENCIA[[#This Row],[CODIGO]]),OFFSET(INDIRECT("v_buffer_hist_hoy!$A$1"),1,MATCH("buh_codigo",INDIRECT("v_buffer_hist_hoy!$1:$1"),0)-1,100000,1),0)),"")</f>
        <v>0</v>
      </c>
      <c r="J7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5" s="3">
        <f ca="1">IFERROR(INDEX(OFFSET(INDIRECT("v_buffer_hist_hoy!$A$1"),1,MATCH("pro_tipo",INDIRECT("v_buffer_hist_hoy!$1:$1"),0)-1,100000,1),MATCH(CLEAN(TABLATRANSFERENCIA[[#This Row],[CODIGO]]),OFFSET(INDIRECT("v_buffer_hist_hoy!$A$1"),1,MATCH("buh_codigo",INDIRECT("v_buffer_hist_hoy!$1:$1"),0)-1,100000,1),0)),"")</f>
        <v>0</v>
      </c>
      <c r="L75" s="3" t="str">
        <f ca="1">IFERROR(INDEX(OFFSET(INDIRECT("v_buffer_hist_hoy!$A$1"),1,MATCH("pro_marca",INDIRECT("v_buffer_hist_hoy!$1:$1"),0)-1,100000,1),MATCH(CLEAN(TABLATRANSFERENCIA[[#This Row],[CODIGO]]),OFFSET(INDIRECT("v_buffer_hist_hoy!$A$1"),1,MATCH("buh_codigo",INDIRECT("v_buffer_hist_hoy!$1:$1"),0)-1,100000,1),0)),"")</f>
        <v>SHINDAIWA</v>
      </c>
      <c r="M75" s="3">
        <f ca="1">IFERROR(INDEX(OFFSET(INDIRECT("v_buffer_hist_hoy!$A$1"),1,MATCH("pro_modelo",INDIRECT("v_buffer_hist_hoy!$1:$1"),0)-1,100000,1),MATCH(CLEAN(TABLATRANSFERENCIA[[#This Row],[CODIGO]]),OFFSET(INDIRECT("v_buffer_hist_hoy!$A$1"),1,MATCH("buh_codigo",INDIRECT("v_buffer_hist_hoy!$1:$1"),0)-1,100000,1),0)),"")</f>
        <v>0</v>
      </c>
      <c r="N75" s="3">
        <f ca="1">IFERROR(INDEX(OFFSET(INDIRECT("v_buffer_hist_hoy!$A$1"),1,MATCH("pro_cat_management",INDIRECT("v_buffer_hist_hoy!$1:$1"),0)-1,100000,1),MATCH(CLEAN(TABLATRANSFERENCIA[[#This Row],[CODIGO]]),OFFSET(INDIRECT("v_buffer_hist_hoy!$A$1"),1,MATCH("buh_codigo",INDIRECT("v_buffer_hist_hoy!$1:$1"),0)-1,100000,1),0)),"")</f>
        <v>0</v>
      </c>
      <c r="O75" s="5" t="str">
        <f ca="1">IFERROR(INDEX(OFFSET(INDIRECT("v_buffer_hist_hoy!$A$1"),1,MATCH("buh_estatus",INDIRECT("v_buffer_hist_hoy!$1:$1"),0)-1,100000,1),MATCH(CLEAN(TABLATRANSFERENCIA[[#This Row],[CODIGO]]),OFFSET(INDIRECT("v_buffer_hist_hoy!$A$1"),1,MATCH("buh_codigo",INDIRECT("v_buffer_hist_hoy!$1:$1"),0)-1,100000,1),0)),"")</f>
        <v>0</v>
      </c>
      <c r="P75" s="5">
        <f ca="1">IFERROR(INDEX(OFFSET(INDIRECT("v_buffer_hist_hoy!$A$1"),1,MATCH("buh_ctv",INDIRECT("v_buffer_hist_hoy!$1:$1"),0)-1,100000,1),MATCH(CLEAN(TABLATRANSFERENCIA[[#This Row],[CODIGO]]),OFFSET(INDIRECT("v_buffer_hist_hoy!$A$1"),1,MATCH("buh_codigo",INDIRECT("v_buffer_hist_hoy!$1:$1"),0)-1,100000,1),0)),"")</f>
        <v>13.81</v>
      </c>
      <c r="Q75" s="5">
        <f ca="1">IFERROR(INDEX(OFFSET(INDIRECT("v_buffer_hist_hoy!$A$1"),1,MATCH("buh_pv",INDIRECT("v_buffer_hist_hoy!$1:$1"),0)-1,100000,1),MATCH(CLEAN(TABLATRANSFERENCIA[[#This Row],[CODIGO]]),OFFSET(INDIRECT("v_buffer_hist_hoy!$A$1"),1,MATCH("buh_codigo",INDIRECT("v_buffer_hist_hoy!$1:$1"),0)-1,100000,1),0)),"")</f>
        <v>30.05</v>
      </c>
      <c r="R75" s="46">
        <f ca="1">IFERROR(INDEX(OFFSET(INDIRECT("v_buffer_hist_hoy!$A$1"),1,MATCH("buh_roi_pasado",INDIRECT("v_buffer_hist_hoy!$1:$1"),0)-1,100000,1),MATCH(CLEAN(TABLATRANSFERENCIA[[#This Row],[CODIGO]]),OFFSET(INDIRECT("v_buffer_hist_hoy!$A$1"),1,MATCH("buh_codigo",INDIRECT("v_buffer_hist_hoy!$1:$1"),0)-1,100000,1),0)),"")</f>
        <v>0</v>
      </c>
      <c r="S75" s="46">
        <f ca="1">IFERROR(INDEX(OFFSET(INDIRECT("v_buffer_hist_hoy!$A$1"),1,MATCH("buh_roi_proyectado",INDIRECT("v_buffer_hist_hoy!$1:$1"),0)-1,100000,1),MATCH(CLEAN(TABLATRANSFERENCIA[[#This Row],[CODIGO]]),OFFSET(INDIRECT("v_buffer_hist_hoy!$A$1"),1,MATCH("buh_codigo",INDIRECT("v_buffer_hist_hoy!$1:$1"),0)-1,100000,1),0)),"")</f>
        <v>5.13</v>
      </c>
      <c r="T75" s="46">
        <f ca="1">IFERROR(INDEX(OFFSET(INDIRECT("v_buffer_hist_hoy!$A$1"),1,MATCH("buh_velocity",INDIRECT("v_buffer_hist_hoy!$1:$1"),0)-1,100000,1),MATCH(CLEAN(TABLATRANSFERENCIA[[#This Row],[CODIGO]]),OFFSET(INDIRECT("v_buffer_hist_hoy!$A$1"),1,MATCH("buh_codigo",INDIRECT("v_buffer_hist_hoy!$1:$1"),0)-1,100000,1),0)),"")</f>
        <v>0</v>
      </c>
      <c r="U75" s="46">
        <f ca="1">IFERROR(INDEX(OFFSET(INDIRECT("v_buffer_hist_hoy!$A$1"),1,MATCH("buh_nivel_servicio",INDIRECT("v_buffer_hist_hoy!$1:$1"),0)-1,100000,1),MATCH(CLEAN(TABLATRANSFERENCIA[[#This Row],[CODIGO]]),OFFSET(INDIRECT("v_buffer_hist_hoy!$A$1"),1,MATCH("buh_codigo",INDIRECT("v_buffer_hist_hoy!$1:$1"),0)-1,100000,1),0)),"")</f>
        <v>1</v>
      </c>
      <c r="V75" s="49" t="str">
        <f ca="1">IFERROR(INDEX(OFFSET(INDIRECT("v_buffer_hist_hoy!$A$1"),1,MATCH("pro_nombre",INDIRECT("v_buffer_hist_hoy!$1:$1"),0)-1,100000,1),MATCH(CLEAN(TABLATRANSFERENCIA[[#This Row],[CODIGO]]),OFFSET(INDIRECT("v_buffer_hist_hoy!$A$1"),1,MATCH("buh_codigo",INDIRECT("v_buffer_hist_hoy!$1:$1"),0)-1,100000,1),0)),"")</f>
        <v>Echo</v>
      </c>
      <c r="W75" s="49" t="str">
        <f ca="1">IFERROR(INDEX(OFFSET(INDIRECT("v_buffer_hist_hoy!$A$1"),1,MATCH("pre_nombre",INDIRECT("v_buffer_hist_hoy!$1:$1"),0)-1,100000,1),MATCH(CLEAN(TABLATRANSFERENCIA[[#This Row],[CODIGO]]),OFFSET(INDIRECT("v_buffer_hist_hoy!$A$1"),1,MATCH("buh_codigo",INDIRECT("v_buffer_hist_hoy!$1:$1"),0)-1,100000,1),0)),"")</f>
        <v>USA</v>
      </c>
      <c r="X75" s="51">
        <f ca="1">IFERROR(INDEX(OFFSET(INDIRECT("v_buffer_hist_hoy!$A$1"),1,MATCH("buh_tiempo_suministro",INDIRECT("v_buffer_hist_hoy!$1:$1"),0)-1,100000,1),MATCH(CLEAN(TABLATRANSFERENCIA[[#This Row],[CODIGO]]),OFFSET(INDIRECT("v_buffer_hist_hoy!$A$1"),1,MATCH("buh_codigo",INDIRECT("v_buffer_hist_hoy!$1:$1"),0)-1,100000,1),0)),"")</f>
        <v>8</v>
      </c>
      <c r="Y75" s="51">
        <f ca="1">IFERROR(INDEX(OFFSET(INDIRECT("v_buffer_hist_hoy!$A$1"),1,MATCH("buh_frecuencia_reposicion",INDIRECT("v_buffer_hist_hoy!$1:$1"),0)-1,100000,1),MATCH(CLEAN(TABLATRANSFERENCIA[[#This Row],[CODIGO]]),OFFSET(INDIRECT("v_buffer_hist_hoy!$A$1"),1,MATCH("buh_codigo",INDIRECT("v_buffer_hist_hoy!$1:$1"),0)-1,100000,1),0)),"")</f>
        <v>3</v>
      </c>
      <c r="Z75" s="6">
        <f ca="1">IFERROR(INDEX(OFFSET(INDIRECT("v_buffer_hist_hoy!$A$1"),1,MATCH("buh_buffer_actual",INDIRECT("v_buffer_hist_hoy!$1:$1"),0)-1,100000,1),MATCH(CLEAN(TABLATRANSFERENCIA[[#This Row],[CODIGO]]),OFFSET(INDIRECT("v_buffer_hist_hoy!$A$1"),1,MATCH("buh_codigo",INDIRECT("v_buffer_hist_hoy!$1:$1"),0)-1,100000,1),0)),"")</f>
        <v>40</v>
      </c>
      <c r="AA75" s="6">
        <f ca="1">IFERROR(INDEX(OFFSET(INDIRECT("v_buffer_hist_hoy!$A$1"),1,MATCH("buh_inventario_proveedor",INDIRECT("v_buffer_hist_hoy!$1:$1"),0)-1,100000,1),MATCH(CLEAN(TABLATRANSFERENCIA[[#This Row],[CODIGO]]),OFFSET(INDIRECT("v_buffer_hist_hoy!$A$1"),1,MATCH("buh_codigo",INDIRECT("v_buffer_hist_hoy!$1:$1"),0)-1,100000,1),0)),"")</f>
        <v>1000000000</v>
      </c>
      <c r="AB75" s="6">
        <f ca="1">IFERROR(INDEX(OFFSET(INDIRECT("v_buffer_hist_hoy!$A$1"),1,MATCH("buh_inventario_fisico",INDIRECT("v_buffer_hist_hoy!$1:$1"),0)-1,100000,1),MATCH(CLEAN(TABLATRANSFERENCIA[[#This Row],[CODIGO]]),OFFSET(INDIRECT("v_buffer_hist_hoy!$A$1"),1,MATCH("buh_codigo",INDIRECT("v_buffer_hist_hoy!$1:$1"),0)-1,100000,1),0)),"")</f>
        <v>24</v>
      </c>
      <c r="AC75" s="4">
        <f ca="1">IFERROR(INDEX(OFFSET(INDIRECT("v_buffer_hist_hoy!$A$1"),1,MATCH("buh_estado_inventario_fisico",INDIRECT("v_buffer_hist_hoy!$1:$1"),0)-1,100000,1),MATCH(CLEAN(TABLATRANSFERENCIA[[#This Row],[CODIGO]]),OFFSET(INDIRECT("v_buffer_hist_hoy!$A$1"),1,MATCH("buh_codigo",INDIRECT("v_buffer_hist_hoy!$1:$1"),0)-1,100000,1),0)),"")</f>
        <v>0.4</v>
      </c>
      <c r="AD75" s="6" t="str">
        <f ca="1">IFERROR(INDEX(OFFSET(INDIRECT("v_buffer_hist_hoy!$A$1"),1,MATCH("buh_color_inventario_fisico",INDIRECT("v_buffer_hist_hoy!$1:$1"),0)-1,100000,1),MATCH(CLEAN(TABLATRANSFERENCIA[[#This Row],[CODIGO]]),OFFSET(INDIRECT("v_buffer_hist_hoy!$A$1"),1,MATCH("buh_codigo",INDIRECT("v_buffer_hist_hoy!$1:$1"),0)-1,100000,1),0)),"")</f>
        <v>A</v>
      </c>
      <c r="AE75" s="6">
        <f ca="1">IFERROR(INDEX(OFFSET(INDIRECT("v_buffer_hist_hoy!$A$1"),1,MATCH("buh_transito",INDIRECT("v_buffer_hist_hoy!$1:$1"),0)-1,100000,1),MATCH(CLEAN(TABLATRANSFERENCIA[[#This Row],[CODIGO]]),OFFSET(INDIRECT("v_buffer_hist_hoy!$A$1"),1,MATCH("buh_codigo",INDIRECT("v_buffer_hist_hoy!$1:$1"),0)-1,100000,1),0)),"")</f>
        <v>0</v>
      </c>
      <c r="AF75" s="6">
        <f ca="1">IFERROR(INDEX(OFFSET(INDIRECT("v_buffer_hist_hoy!$A$1"),1,MATCH("buh_negociacion",INDIRECT("v_buffer_hist_hoy!$1:$1"),0)-1,100000,1),MATCH(CLEAN(TABLATRANSFERENCIA[[#This Row],[CODIGO]]),OFFSET(INDIRECT("v_buffer_hist_hoy!$A$1"),1,MATCH("buh_codigo",INDIRECT("v_buffer_hist_hoy!$1:$1"),0)-1,100000,1),0)),"")</f>
        <v>0</v>
      </c>
      <c r="AG75" s="6">
        <f ca="1">IFERROR(INDEX(OFFSET(INDIRECT("v_buffer_hist_hoy!$A$1"),1,MATCH("buh_produccion",INDIRECT("v_buffer_hist_hoy!$1:$1"),0)-1,100000,1),MATCH(CLEAN(TABLATRANSFERENCIA[[#This Row],[CODIGO]]),OFFSET(INDIRECT("v_buffer_hist_hoy!$A$1"),1,MATCH("buh_codigo",INDIRECT("v_buffer_hist_hoy!$1:$1"),0)-1,100000,1),0)),"")</f>
        <v>0</v>
      </c>
      <c r="AH75" s="6">
        <f ca="1">IFERROR(INDEX(OFFSET(INDIRECT("v_buffer_hist_hoy!$A$1"),1,MATCH("buh_embarcado",INDIRECT("v_buffer_hist_hoy!$1:$1"),0)-1,100000,1),MATCH(CLEAN(TABLATRANSFERENCIA[[#This Row],[CODIGO]]),OFFSET(INDIRECT("v_buffer_hist_hoy!$A$1"),1,MATCH("buh_codigo",INDIRECT("v_buffer_hist_hoy!$1:$1"),0)-1,100000,1),0)),"")</f>
        <v>0</v>
      </c>
      <c r="AI75" s="6">
        <f ca="1">IFERROR(INDEX(OFFSET(INDIRECT("v_buffer_hist_hoy!$A$1"),1,MATCH("buh_comprometido",INDIRECT("v_buffer_hist_hoy!$1:$1"),0)-1,100000,1),MATCH(CLEAN(TABLATRANSFERENCIA[[#This Row],[CODIGO]]),OFFSET(INDIRECT("v_buffer_hist_hoy!$A$1"),1,MATCH("buh_codigo",INDIRECT("v_buffer_hist_hoy!$1:$1"),0)-1,100000,1),0)),"")</f>
        <v>0</v>
      </c>
      <c r="AJ75" s="6">
        <f ca="1">IFERROR(INDEX(OFFSET(INDIRECT("v_buffer_hist_hoy!$A$1"),1,MATCH("buh_backorder",INDIRECT("v_buffer_hist_hoy!$1:$1"),0)-1,100000,1),MATCH(CLEAN(TABLATRANSFERENCIA[[#This Row],[CODIGO]]),OFFSET(INDIRECT("v_buffer_hist_hoy!$A$1"),1,MATCH("buh_codigo",INDIRECT("v_buffer_hist_hoy!$1:$1"),0)-1,100000,1),0)),"")</f>
        <v>10</v>
      </c>
      <c r="AK75" s="6">
        <f ca="1">IFERROR(INDEX(OFFSET(INDIRECT("v_buffer_hist_hoy!$A$1"),1,MATCH("buh_inventario_proyectado",INDIRECT("v_buffer_hist_hoy!$1:$1"),0)-1,100000,1),MATCH(CLEAN(TABLATRANSFERENCIA[[#This Row],[CODIGO]]),OFFSET(INDIRECT("v_buffer_hist_hoy!$A$1"),1,MATCH("buh_codigo",INDIRECT("v_buffer_hist_hoy!$1:$1"),0)-1,100000,1),0)),"")</f>
        <v>34</v>
      </c>
      <c r="AL75" s="4">
        <f ca="1">IFERROR(INDEX(OFFSET(INDIRECT("v_buffer_hist_hoy!$A$1"),1,MATCH("buh_estado_inventario_proyectado",INDIRECT("v_buffer_hist_hoy!$1:$1"),0)-1,100000,1),MATCH(CLEAN(TABLATRANSFERENCIA[[#This Row],[CODIGO]]),OFFSET(INDIRECT("v_buffer_hist_hoy!$A$1"),1,MATCH("buh_codigo",INDIRECT("v_buffer_hist_hoy!$1:$1"),0)-1,100000,1),0)),"")</f>
        <v>0.15</v>
      </c>
      <c r="AM75" s="6" t="str">
        <f ca="1">IFERROR(INDEX(OFFSET(INDIRECT("v_buffer_hist_hoy!$A$1"),1,MATCH("buh_color_inventario_proyectado",INDIRECT("v_buffer_hist_hoy!$1:$1"),0)-1,100000,1),MATCH(CLEAN(TABLATRANSFERENCIA[[#This Row],[CODIGO]]),OFFSET(INDIRECT("v_buffer_hist_hoy!$A$1"),1,MATCH("buh_codigo",INDIRECT("v_buffer_hist_hoy!$1:$1"),0)-1,100000,1),0)),"")</f>
        <v>V</v>
      </c>
      <c r="AN75" s="6">
        <f ca="1">IFERROR(INDEX(OFFSET(INDIRECT("v_buffer_hist_hoy!$A$1"),1,MATCH("buh_pedido_minimo",INDIRECT("v_buffer_hist_hoy!$1:$1"),0)-1,100000,1),MATCH(CLEAN(TABLATRANSFERENCIA[[#This Row],[CODIGO]]),OFFSET(INDIRECT("v_buffer_hist_hoy!$A$1"),1,MATCH("buh_codigo",INDIRECT("v_buffer_hist_hoy!$1:$1"),0)-1,100000,1),0)),"")</f>
        <v>0</v>
      </c>
      <c r="AO75" s="6">
        <f ca="1">IFERROR(INDEX(OFFSET(INDIRECT("v_buffer_hist_hoy!$A$1"),1,MATCH("buh_pedido_minimo_grupo",INDIRECT("v_buffer_hist_hoy!$1:$1"),0)-1,100000,1),MATCH(CLEAN(TABLATRANSFERENCIA[[#This Row],[CODIGO]]),OFFSET(INDIRECT("v_buffer_hist_hoy!$A$1"),1,MATCH("buh_codigo",INDIRECT("v_buffer_hist_hoy!$1:$1"),0)-1,100000,1),0)),"")</f>
        <v>0</v>
      </c>
      <c r="AP75" s="6">
        <f ca="1">IFERROR(INDEX(OFFSET(INDIRECT("v_buffer_hist_hoy!$A$1"),1,MATCH("buh_unidad_empaque",INDIRECT("v_buffer_hist_hoy!$1:$1"),0)-1,100000,1),MATCH(CLEAN(TABLATRANSFERENCIA[[#This Row],[CODIGO]]),OFFSET(INDIRECT("v_buffer_hist_hoy!$A$1"),1,MATCH("buh_codigo",INDIRECT("v_buffer_hist_hoy!$1:$1"),0)-1,100000,1),0)),"")</f>
        <v>5</v>
      </c>
      <c r="AQ75" s="6">
        <f ca="1">IFERROR(INDEX(OFFSET(INDIRECT("v_buffer_hist_hoy!$A$1"),1,MATCH("buh_pedido_promedio",INDIRECT("v_buffer_hist_hoy!$1:$1"),0)-1,100000,1),MATCH(CLEAN(TABLATRANSFERENCIA[[#This Row],[CODIGO]]),OFFSET(INDIRECT("v_buffer_hist_hoy!$A$1"),1,MATCH("buh_codigo",INDIRECT("v_buffer_hist_hoy!$1:$1"),0)-1,100000,1),0)),"")</f>
        <v>11</v>
      </c>
      <c r="AR75" s="6">
        <f ca="1">IFERROR(INDEX(OFFSET(INDIRECT("v_buffer_hist_hoy!$A$1"),1,MATCH("buh_cobertura_buffer",INDIRECT("v_buffer_hist_hoy!$1:$1"),0)-1,100000,1),MATCH(CLEAN(TABLATRANSFERENCIA[[#This Row],[CODIGO]]),OFFSET(INDIRECT("v_buffer_hist_hoy!$A$1"),1,MATCH("buh_codigo",INDIRECT("v_buffer_hist_hoy!$1:$1"),0)-1,100000,1),0)),"")</f>
        <v>0</v>
      </c>
      <c r="AS75" s="6">
        <f ca="1">IFERROR(INDEX(OFFSET(INDIRECT("v_buffer_hist_hoy!$A$1"),1,MATCH("buh_cobertura_inventario_proyectado",INDIRECT("v_buffer_hist_hoy!$1:$1"),0)-1,100000,1),MATCH(CLEAN(TABLATRANSFERENCIA[[#This Row],[CODIGO]]),OFFSET(INDIRECT("v_buffer_hist_hoy!$A$1"),1,MATCH("buh_codigo",INDIRECT("v_buffer_hist_hoy!$1:$1"),0)-1,100000,1),0)),"")</f>
        <v>0</v>
      </c>
      <c r="AT75" s="6">
        <f ca="1">IFERROR(INDEX(OFFSET(INDIRECT("v_buffer_hist_hoy!$A$1"),1,MATCH("buh_cobertura_pedido_minimo",INDIRECT("v_buffer_hist_hoy!$1:$1"),0)-1,100000,1),MATCH(CLEAN(TABLATRANSFERENCIA[[#This Row],[CODIGO]]),OFFSET(INDIRECT("v_buffer_hist_hoy!$A$1"),1,MATCH("buh_codigo",INDIRECT("v_buffer_hist_hoy!$1:$1"),0)-1,100000,1),0)),"")</f>
        <v>0</v>
      </c>
      <c r="AU75" s="6">
        <f ca="1">IFERROR(INDEX(OFFSET(INDIRECT("v_buffer_hist_hoy!$A$1"),1,MATCH("buh_dias_desabastecimiento",INDIRECT("v_buffer_hist_hoy!$1:$1"),0)-1,100000,1),MATCH(CLEAN(TABLATRANSFERENCIA[[#This Row],[CODIGO]]),OFFSET(INDIRECT("v_buffer_hist_hoy!$A$1"),1,MATCH("buh_codigo",INDIRECT("v_buffer_hist_hoy!$1:$1"),0)-1,100000,1),0)),"")</f>
        <v>0</v>
      </c>
      <c r="AV75" s="6">
        <f t="array" ref="AV75">IFERROR(INDEX(Datos_Consumo[CANTIDAD],MATCH(TABLATRANSFERENCIA[[#This Row],[CODIGO]]&amp;TABLATRANSFERENCIA[[#Headers],[Columna1]],Datos_Consumo[CODIGO]&amp;Datos_Consumo[FECHA_FORMATO],0)),0)</f>
        <v>0</v>
      </c>
      <c r="AW75" s="6">
        <f t="array" ref="AW75">IFERROR(INDEX(Datos_Consumo[CANTIDAD],MATCH(TABLATRANSFERENCIA[[#This Row],[CODIGO]]&amp;TABLATRANSFERENCIA[[#Headers],[Columna2]],Datos_Consumo[CODIGO]&amp;Datos_Consumo[FECHA_FORMATO],0)),0)</f>
        <v>0</v>
      </c>
      <c r="AX75" s="6">
        <f t="array" ref="AX75">IFERROR(INDEX(Datos_Consumo[CANTIDAD],MATCH(TABLATRANSFERENCIA[[#This Row],[CODIGO]]&amp;TABLATRANSFERENCIA[[#Headers],[Columna3]],Datos_Consumo[CODIGO]&amp;Datos_Consumo[FECHA_FORMATO],0)),0)</f>
        <v>0</v>
      </c>
      <c r="AY75" s="6">
        <f t="array" ref="AY75">IFERROR(INDEX(Datos_Consumo[CANTIDAD],MATCH(TABLATRANSFERENCIA[[#This Row],[CODIGO]]&amp;TABLATRANSFERENCIA[[#Headers],[Columna4]],Datos_Consumo[CODIGO]&amp;Datos_Consumo[FECHA_FORMATO],0)),0)</f>
        <v>0</v>
      </c>
      <c r="AZ75" s="6">
        <f t="array" ref="AZ75">IFERROR(INDEX(Datos_Consumo[CANTIDAD],MATCH(TABLATRANSFERENCIA[[#This Row],[CODIGO]]&amp;TABLATRANSFERENCIA[[#Headers],[Columna5]],Datos_Consumo[CODIGO]&amp;Datos_Consumo[FECHA_FORMATO],0)),0)</f>
        <v>0</v>
      </c>
      <c r="BA75" s="6">
        <f t="array" ref="BA75">IFERROR(INDEX(Datos_Consumo[CANTIDAD],MATCH(TABLATRANSFERENCIA[[#This Row],[CODIGO]]&amp;TABLATRANSFERENCIA[[#Headers],[Columna6]],Datos_Consumo[CODIGO]&amp;Datos_Consumo[FECHA_FORMATO],0)),0)</f>
        <v>0</v>
      </c>
      <c r="BB75" s="56">
        <f ca="1">IFERROR(INDEX(OFFSET(INDIRECT("v_buffer_hist_hoy!$A$1"),1,MATCH("buh_ultima_transferencia_ini",INDIRECT("v_buffer_hist_hoy!$1:$1"),0)-1,100000,1),MATCH(CLEAN(TABLATRANSFERENCIA[[#This Row],[CODIGO]]),OFFSET(INDIRECT("v_buffer_hist_hoy!$A$1"),1,MATCH("buh_codigo",INDIRECT("v_buffer_hist_hoy!$1:$1"),0)-1,100000,1),0)),"")</f>
        <v>0</v>
      </c>
      <c r="BC75" s="56">
        <f ca="1">IFERROR(INDEX(OFFSET(INDIRECT("v_buffer_hist_hoy!$A$1"),1,MATCH("buh_ultima_transferencia_fin",INDIRECT("v_buffer_hist_hoy!$1:$1"),0)-1,100000,1),MATCH(CLEAN(TABLATRANSFERENCIA[[#This Row],[CODIGO]]),OFFSET(INDIRECT("v_buffer_hist_hoy!$A$1"),1,MATCH("buh_codigo",INDIRECT("v_buffer_hist_hoy!$1:$1"),0)-1,100000,1),0)),"")</f>
        <v>0</v>
      </c>
      <c r="BD75" s="50" t="s">
        <v>7725</v>
      </c>
      <c r="BE75" s="55"/>
      <c r="BF75" s="51"/>
      <c r="BG75"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5" s="51"/>
      <c r="BM75" s="46">
        <f ca="1">IFERROR(TABLATRANSFERENCIA[[#This Row],[REQUERIM]]/TABLATRANSFERENCIA[[#This Row],[PEDIDO PROMEDIO]],0)</f>
        <v>0.90909090909090906</v>
      </c>
      <c r="BN75" s="51"/>
      <c r="BO75" s="59"/>
      <c r="BP75" s="3" t="str">
        <f>IF(TABLATRANSFERENCIA[[#This Row],[RECIBIDO]]&lt;&gt;"",0,IF(TABLATRANSFERENCIA[[#This Row],[DESPACHO]]&lt;&gt;"",TABLATRANSFERENCIA[[#This Row],[DESPACHO]],TABLATRANSFERENCIA[[#This Row],[REQUERIM]]))</f>
        <v>10</v>
      </c>
      <c r="BQ75" s="50"/>
      <c r="BR75" s="50"/>
      <c r="BS75" s="50" t="str">
        <f t="shared" si="1"/>
        <v>N</v>
      </c>
      <c r="BT75" s="51">
        <f t="array" aca="1" ref="BT75" ca="1">IF(SUM(--(TABLATRANSFERENCIA[[#This Row],[CODIGO GENERICO]]=TABLATRANSFERENCIA[CODIGO GENERICO])*TABLATRANSFERENCIA[REQUERIM])&lt;TABLATRANSFERENCIA[[#This Row],[PEDIDO MIN GRUPO]],1,0)</f>
        <v>0</v>
      </c>
      <c r="BU7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5" s="51">
        <f ca="1">IFERROR(INDEX(OFFSET(INDIRECT("v_buffer_hist_hoy!$A$1"),1,MATCH("buh_zona_amarilla",INDIRECT("v_buffer_hist_hoy!$1:$1"),0)-1,100000,1),MATCH(CLEAN(TABLATRANSFERENCIA[[#This Row],[CODIGO]]),OFFSET(INDIRECT("v_buffer_hist_hoy!$A$1"),1,MATCH("buh_codigo",INDIRECT("v_buffer_hist_hoy!$1:$1"),0)-1,100000,1),0)),"")</f>
        <v>27</v>
      </c>
      <c r="BW75" s="51">
        <f ca="1">IFERROR(INDEX(OFFSET(INDIRECT("v_buffer_hist_hoy!$A$1"),1,MATCH("buh_zona_roja",INDIRECT("v_buffer_hist_hoy!$1:$1"),0)-1,100000,1),MATCH(CLEAN(TABLATRANSFERENCIA[[#This Row],[CODIGO]]),OFFSET(INDIRECT("v_buffer_hist_hoy!$A$1"),1,MATCH("buh_codigo",INDIRECT("v_buffer_hist_hoy!$1:$1"),0)-1,100000,1),0)),"")</f>
        <v>13</v>
      </c>
    </row>
    <row r="76" spans="1:75" hidden="1" x14ac:dyDescent="0.25">
      <c r="A76" s="54" t="s">
        <v>1690</v>
      </c>
      <c r="B76" s="3" t="str">
        <f ca="1">IFERROR(INDEX(OFFSET(INDIRECT("v_buffer_hist_hoy!$A$1"),1,MATCH("pro_descripcion",INDIRECT("v_buffer_hist_hoy!$1:$1"),0)-1,100000,1),MATCH(CLEAN(TABLATRANSFERENCIA[[#This Row],[CODIGO]]),OFFSET(INDIRECT("v_buffer_hist_hoy!$A$1"),1,MATCH("buh_codigo",INDIRECT("v_buffer_hist_hoy!$1:$1"),0)-1,100000,1),0)),"")</f>
        <v>CUERDA 22C F220 C230 (A509000320)</v>
      </c>
      <c r="C76" s="3" t="str">
        <f ca="1">IFERROR(INDEX(OFFSET(INDIRECT("v_buffer_hist_hoy!$A$1"),1,MATCH("buh_codigo_generico",INDIRECT("v_buffer_hist_hoy!$1:$1"),0)-1,100000,1),MATCH(CLEAN(TABLATRANSFERENCIA[[#This Row],[CODIGO]]),OFFSET(INDIRECT("v_buffer_hist_hoy!$A$1"),1,MATCH("buh_codigo",INDIRECT("v_buffer_hist_hoy!$1:$1"),0)-1,100000,1),0)),"")</f>
        <v>0</v>
      </c>
      <c r="D76" s="3" t="str">
        <f ca="1">IFERROR(INDEX(OFFSET(INDIRECT("v_buffer_hist_hoy!$A$1"),1,MATCH("buh_codigo_vinculado",INDIRECT("v_buffer_hist_hoy!$1:$1"),0)-1,100000,1),MATCH(CLEAN(TABLATRANSFERENCIA[[#This Row],[CODIGO]]),OFFSET(INDIRECT("v_buffer_hist_hoy!$A$1"),1,MATCH("buh_codigo",INDIRECT("v_buffer_hist_hoy!$1:$1"),0)-1,100000,1),0)),"")</f>
        <v>EC-P022034760</v>
      </c>
      <c r="E76" s="3" t="str">
        <f ca="1">IFERROR(INDEX(OFFSET(INDIRECT("v_buffer_hist_hoy!$A$1"),1,MATCH("pro_linea",INDIRECT("v_buffer_hist_hoy!$1:$1"),0)-1,100000,1),MATCH(CLEAN(TABLATRANSFERENCIA[[#This Row],[CODIGO]]),OFFSET(INDIRECT("v_buffer_hist_hoy!$A$1"),1,MATCH("buh_codigo",INDIRECT("v_buffer_hist_hoy!$1:$1"),0)-1,100000,1),0)),"")</f>
        <v>AGROFORESTAL</v>
      </c>
      <c r="F76" s="3">
        <f ca="1">IFERROR(INDEX(OFFSET(INDIRECT("v_buffer_hist_hoy!$A$1"),1,MATCH("pro_sublinea",INDIRECT("v_buffer_hist_hoy!$1:$1"),0)-1,100000,1),MATCH(CLEAN(TABLATRANSFERENCIA[[#This Row],[CODIGO]]),OFFSET(INDIRECT("v_buffer_hist_hoy!$A$1"),1,MATCH("buh_codigo",INDIRECT("v_buffer_hist_hoy!$1:$1"),0)-1,100000,1),0)),"")</f>
        <v>0</v>
      </c>
      <c r="G76" s="3" t="str">
        <f ca="1">IFERROR(INDEX(OFFSET(INDIRECT("v_buffer_hist_hoy!$A$1"),1,MATCH("pro_grupo",INDIRECT("v_buffer_hist_hoy!$1:$1"),0)-1,100000,1),MATCH(CLEAN(TABLATRANSFERENCIA[[#This Row],[CODIGO]]),OFFSET(INDIRECT("v_buffer_hist_hoy!$A$1"),1,MATCH("buh_codigo",INDIRECT("v_buffer_hist_hoy!$1:$1"),0)-1,100000,1),0)),"")</f>
        <v>REPUESTOS DESMALEZADORAS</v>
      </c>
      <c r="H76" s="3">
        <f ca="1">IFERROR(INDEX(OFFSET(INDIRECT("v_buffer_hist_hoy!$A$1"),1,MATCH("pro_familia",INDIRECT("v_buffer_hist_hoy!$1:$1"),0)-1,100000,1),MATCH(CLEAN(TABLATRANSFERENCIA[[#This Row],[CODIGO]]),OFFSET(INDIRECT("v_buffer_hist_hoy!$A$1"),1,MATCH("buh_codigo",INDIRECT("v_buffer_hist_hoy!$1:$1"),0)-1,100000,1),0)),"")</f>
        <v>0</v>
      </c>
      <c r="I76" s="3">
        <f ca="1">IFERROR(INDEX(OFFSET(INDIRECT("v_buffer_hist_hoy!$A$1"),1,MATCH("pro_subfamilia",INDIRECT("v_buffer_hist_hoy!$1:$1"),0)-1,100000,1),MATCH(CLEAN(TABLATRANSFERENCIA[[#This Row],[CODIGO]]),OFFSET(INDIRECT("v_buffer_hist_hoy!$A$1"),1,MATCH("buh_codigo",INDIRECT("v_buffer_hist_hoy!$1:$1"),0)-1,100000,1),0)),"")</f>
        <v>0</v>
      </c>
      <c r="J7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6" s="3">
        <f ca="1">IFERROR(INDEX(OFFSET(INDIRECT("v_buffer_hist_hoy!$A$1"),1,MATCH("pro_tipo",INDIRECT("v_buffer_hist_hoy!$1:$1"),0)-1,100000,1),MATCH(CLEAN(TABLATRANSFERENCIA[[#This Row],[CODIGO]]),OFFSET(INDIRECT("v_buffer_hist_hoy!$A$1"),1,MATCH("buh_codigo",INDIRECT("v_buffer_hist_hoy!$1:$1"),0)-1,100000,1),0)),"")</f>
        <v>0</v>
      </c>
      <c r="L76" s="3" t="str">
        <f ca="1">IFERROR(INDEX(OFFSET(INDIRECT("v_buffer_hist_hoy!$A$1"),1,MATCH("pro_marca",INDIRECT("v_buffer_hist_hoy!$1:$1"),0)-1,100000,1),MATCH(CLEAN(TABLATRANSFERENCIA[[#This Row],[CODIGO]]),OFFSET(INDIRECT("v_buffer_hist_hoy!$A$1"),1,MATCH("buh_codigo",INDIRECT("v_buffer_hist_hoy!$1:$1"),0)-1,100000,1),0)),"")</f>
        <v>SHINDAIWA</v>
      </c>
      <c r="M76" s="3">
        <f ca="1">IFERROR(INDEX(OFFSET(INDIRECT("v_buffer_hist_hoy!$A$1"),1,MATCH("pro_modelo",INDIRECT("v_buffer_hist_hoy!$1:$1"),0)-1,100000,1),MATCH(CLEAN(TABLATRANSFERENCIA[[#This Row],[CODIGO]]),OFFSET(INDIRECT("v_buffer_hist_hoy!$A$1"),1,MATCH("buh_codigo",INDIRECT("v_buffer_hist_hoy!$1:$1"),0)-1,100000,1),0)),"")</f>
        <v>0</v>
      </c>
      <c r="N76" s="3">
        <f ca="1">IFERROR(INDEX(OFFSET(INDIRECT("v_buffer_hist_hoy!$A$1"),1,MATCH("pro_cat_management",INDIRECT("v_buffer_hist_hoy!$1:$1"),0)-1,100000,1),MATCH(CLEAN(TABLATRANSFERENCIA[[#This Row],[CODIGO]]),OFFSET(INDIRECT("v_buffer_hist_hoy!$A$1"),1,MATCH("buh_codigo",INDIRECT("v_buffer_hist_hoy!$1:$1"),0)-1,100000,1),0)),"")</f>
        <v>0</v>
      </c>
      <c r="O76" s="5" t="str">
        <f ca="1">IFERROR(INDEX(OFFSET(INDIRECT("v_buffer_hist_hoy!$A$1"),1,MATCH("buh_estatus",INDIRECT("v_buffer_hist_hoy!$1:$1"),0)-1,100000,1),MATCH(CLEAN(TABLATRANSFERENCIA[[#This Row],[CODIGO]]),OFFSET(INDIRECT("v_buffer_hist_hoy!$A$1"),1,MATCH("buh_codigo",INDIRECT("v_buffer_hist_hoy!$1:$1"),0)-1,100000,1),0)),"")</f>
        <v>0</v>
      </c>
      <c r="P76" s="5">
        <f ca="1">IFERROR(INDEX(OFFSET(INDIRECT("v_buffer_hist_hoy!$A$1"),1,MATCH("buh_ctv",INDIRECT("v_buffer_hist_hoy!$1:$1"),0)-1,100000,1),MATCH(CLEAN(TABLATRANSFERENCIA[[#This Row],[CODIGO]]),OFFSET(INDIRECT("v_buffer_hist_hoy!$A$1"),1,MATCH("buh_codigo",INDIRECT("v_buffer_hist_hoy!$1:$1"),0)-1,100000,1),0)),"")</f>
        <v>0.82</v>
      </c>
      <c r="Q76" s="5">
        <f ca="1">IFERROR(INDEX(OFFSET(INDIRECT("v_buffer_hist_hoy!$A$1"),1,MATCH("buh_pv",INDIRECT("v_buffer_hist_hoy!$1:$1"),0)-1,100000,1),MATCH(CLEAN(TABLATRANSFERENCIA[[#This Row],[CODIGO]]),OFFSET(INDIRECT("v_buffer_hist_hoy!$A$1"),1,MATCH("buh_codigo",INDIRECT("v_buffer_hist_hoy!$1:$1"),0)-1,100000,1),0)),"")</f>
        <v>1.5</v>
      </c>
      <c r="R76" s="46">
        <f ca="1">IFERROR(INDEX(OFFSET(INDIRECT("v_buffer_hist_hoy!$A$1"),1,MATCH("buh_roi_pasado",INDIRECT("v_buffer_hist_hoy!$1:$1"),0)-1,100000,1),MATCH(CLEAN(TABLATRANSFERENCIA[[#This Row],[CODIGO]]),OFFSET(INDIRECT("v_buffer_hist_hoy!$A$1"),1,MATCH("buh_codigo",INDIRECT("v_buffer_hist_hoy!$1:$1"),0)-1,100000,1),0)),"")</f>
        <v>0</v>
      </c>
      <c r="S76" s="46">
        <f ca="1">IFERROR(INDEX(OFFSET(INDIRECT("v_buffer_hist_hoy!$A$1"),1,MATCH("buh_roi_proyectado",INDIRECT("v_buffer_hist_hoy!$1:$1"),0)-1,100000,1),MATCH(CLEAN(TABLATRANSFERENCIA[[#This Row],[CODIGO]]),OFFSET(INDIRECT("v_buffer_hist_hoy!$A$1"),1,MATCH("buh_codigo",INDIRECT("v_buffer_hist_hoy!$1:$1"),0)-1,100000,1),0)),"")</f>
        <v>3.62</v>
      </c>
      <c r="T76" s="46">
        <f ca="1">IFERROR(INDEX(OFFSET(INDIRECT("v_buffer_hist_hoy!$A$1"),1,MATCH("buh_velocity",INDIRECT("v_buffer_hist_hoy!$1:$1"),0)-1,100000,1),MATCH(CLEAN(TABLATRANSFERENCIA[[#This Row],[CODIGO]]),OFFSET(INDIRECT("v_buffer_hist_hoy!$A$1"),1,MATCH("buh_codigo",INDIRECT("v_buffer_hist_hoy!$1:$1"),0)-1,100000,1),0)),"")</f>
        <v>0</v>
      </c>
      <c r="U76" s="46">
        <f ca="1">IFERROR(INDEX(OFFSET(INDIRECT("v_buffer_hist_hoy!$A$1"),1,MATCH("buh_nivel_servicio",INDIRECT("v_buffer_hist_hoy!$1:$1"),0)-1,100000,1),MATCH(CLEAN(TABLATRANSFERENCIA[[#This Row],[CODIGO]]),OFFSET(INDIRECT("v_buffer_hist_hoy!$A$1"),1,MATCH("buh_codigo",INDIRECT("v_buffer_hist_hoy!$1:$1"),0)-1,100000,1),0)),"")</f>
        <v>1</v>
      </c>
      <c r="V76" s="49" t="str">
        <f ca="1">IFERROR(INDEX(OFFSET(INDIRECT("v_buffer_hist_hoy!$A$1"),1,MATCH("pro_nombre",INDIRECT("v_buffer_hist_hoy!$1:$1"),0)-1,100000,1),MATCH(CLEAN(TABLATRANSFERENCIA[[#This Row],[CODIGO]]),OFFSET(INDIRECT("v_buffer_hist_hoy!$A$1"),1,MATCH("buh_codigo",INDIRECT("v_buffer_hist_hoy!$1:$1"),0)-1,100000,1),0)),"")</f>
        <v>Echo</v>
      </c>
      <c r="W76" s="49" t="str">
        <f ca="1">IFERROR(INDEX(OFFSET(INDIRECT("v_buffer_hist_hoy!$A$1"),1,MATCH("pre_nombre",INDIRECT("v_buffer_hist_hoy!$1:$1"),0)-1,100000,1),MATCH(CLEAN(TABLATRANSFERENCIA[[#This Row],[CODIGO]]),OFFSET(INDIRECT("v_buffer_hist_hoy!$A$1"),1,MATCH("buh_codigo",INDIRECT("v_buffer_hist_hoy!$1:$1"),0)-1,100000,1),0)),"")</f>
        <v>USA</v>
      </c>
      <c r="X76" s="51">
        <f ca="1">IFERROR(INDEX(OFFSET(INDIRECT("v_buffer_hist_hoy!$A$1"),1,MATCH("buh_tiempo_suministro",INDIRECT("v_buffer_hist_hoy!$1:$1"),0)-1,100000,1),MATCH(CLEAN(TABLATRANSFERENCIA[[#This Row],[CODIGO]]),OFFSET(INDIRECT("v_buffer_hist_hoy!$A$1"),1,MATCH("buh_codigo",INDIRECT("v_buffer_hist_hoy!$1:$1"),0)-1,100000,1),0)),"")</f>
        <v>8</v>
      </c>
      <c r="Y76" s="51">
        <f ca="1">IFERROR(INDEX(OFFSET(INDIRECT("v_buffer_hist_hoy!$A$1"),1,MATCH("buh_frecuencia_reposicion",INDIRECT("v_buffer_hist_hoy!$1:$1"),0)-1,100000,1),MATCH(CLEAN(TABLATRANSFERENCIA[[#This Row],[CODIGO]]),OFFSET(INDIRECT("v_buffer_hist_hoy!$A$1"),1,MATCH("buh_codigo",INDIRECT("v_buffer_hist_hoy!$1:$1"),0)-1,100000,1),0)),"")</f>
        <v>3</v>
      </c>
      <c r="Z76" s="6">
        <f ca="1">IFERROR(INDEX(OFFSET(INDIRECT("v_buffer_hist_hoy!$A$1"),1,MATCH("buh_buffer_actual",INDIRECT("v_buffer_hist_hoy!$1:$1"),0)-1,100000,1),MATCH(CLEAN(TABLATRANSFERENCIA[[#This Row],[CODIGO]]),OFFSET(INDIRECT("v_buffer_hist_hoy!$A$1"),1,MATCH("buh_codigo",INDIRECT("v_buffer_hist_hoy!$1:$1"),0)-1,100000,1),0)),"")</f>
        <v>47</v>
      </c>
      <c r="AA76" s="6">
        <f ca="1">IFERROR(INDEX(OFFSET(INDIRECT("v_buffer_hist_hoy!$A$1"),1,MATCH("buh_inventario_proveedor",INDIRECT("v_buffer_hist_hoy!$1:$1"),0)-1,100000,1),MATCH(CLEAN(TABLATRANSFERENCIA[[#This Row],[CODIGO]]),OFFSET(INDIRECT("v_buffer_hist_hoy!$A$1"),1,MATCH("buh_codigo",INDIRECT("v_buffer_hist_hoy!$1:$1"),0)-1,100000,1),0)),"")</f>
        <v>1000000000</v>
      </c>
      <c r="AB76" s="6">
        <f ca="1">IFERROR(INDEX(OFFSET(INDIRECT("v_buffer_hist_hoy!$A$1"),1,MATCH("buh_inventario_fisico",INDIRECT("v_buffer_hist_hoy!$1:$1"),0)-1,100000,1),MATCH(CLEAN(TABLATRANSFERENCIA[[#This Row],[CODIGO]]),OFFSET(INDIRECT("v_buffer_hist_hoy!$A$1"),1,MATCH("buh_codigo",INDIRECT("v_buffer_hist_hoy!$1:$1"),0)-1,100000,1),0)),"")</f>
        <v>0</v>
      </c>
      <c r="AC76" s="4">
        <f ca="1">IFERROR(INDEX(OFFSET(INDIRECT("v_buffer_hist_hoy!$A$1"),1,MATCH("buh_estado_inventario_fisico",INDIRECT("v_buffer_hist_hoy!$1:$1"),0)-1,100000,1),MATCH(CLEAN(TABLATRANSFERENCIA[[#This Row],[CODIGO]]),OFFSET(INDIRECT("v_buffer_hist_hoy!$A$1"),1,MATCH("buh_codigo",INDIRECT("v_buffer_hist_hoy!$1:$1"),0)-1,100000,1),0)),"")</f>
        <v>1</v>
      </c>
      <c r="AD76" s="6" t="str">
        <f ca="1">IFERROR(INDEX(OFFSET(INDIRECT("v_buffer_hist_hoy!$A$1"),1,MATCH("buh_color_inventario_fisico",INDIRECT("v_buffer_hist_hoy!$1:$1"),0)-1,100000,1),MATCH(CLEAN(TABLATRANSFERENCIA[[#This Row],[CODIGO]]),OFFSET(INDIRECT("v_buffer_hist_hoy!$A$1"),1,MATCH("buh_codigo",INDIRECT("v_buffer_hist_hoy!$1:$1"),0)-1,100000,1),0)),"")</f>
        <v>N</v>
      </c>
      <c r="AE76" s="6">
        <f ca="1">IFERROR(INDEX(OFFSET(INDIRECT("v_buffer_hist_hoy!$A$1"),1,MATCH("buh_transito",INDIRECT("v_buffer_hist_hoy!$1:$1"),0)-1,100000,1),MATCH(CLEAN(TABLATRANSFERENCIA[[#This Row],[CODIGO]]),OFFSET(INDIRECT("v_buffer_hist_hoy!$A$1"),1,MATCH("buh_codigo",INDIRECT("v_buffer_hist_hoy!$1:$1"),0)-1,100000,1),0)),"")</f>
        <v>14</v>
      </c>
      <c r="AF76" s="6">
        <f ca="1">IFERROR(INDEX(OFFSET(INDIRECT("v_buffer_hist_hoy!$A$1"),1,MATCH("buh_negociacion",INDIRECT("v_buffer_hist_hoy!$1:$1"),0)-1,100000,1),MATCH(CLEAN(TABLATRANSFERENCIA[[#This Row],[CODIGO]]),OFFSET(INDIRECT("v_buffer_hist_hoy!$A$1"),1,MATCH("buh_codigo",INDIRECT("v_buffer_hist_hoy!$1:$1"),0)-1,100000,1),0)),"")</f>
        <v>0</v>
      </c>
      <c r="AG76" s="6">
        <f ca="1">IFERROR(INDEX(OFFSET(INDIRECT("v_buffer_hist_hoy!$A$1"),1,MATCH("buh_produccion",INDIRECT("v_buffer_hist_hoy!$1:$1"),0)-1,100000,1),MATCH(CLEAN(TABLATRANSFERENCIA[[#This Row],[CODIGO]]),OFFSET(INDIRECT("v_buffer_hist_hoy!$A$1"),1,MATCH("buh_codigo",INDIRECT("v_buffer_hist_hoy!$1:$1"),0)-1,100000,1),0)),"")</f>
        <v>0</v>
      </c>
      <c r="AH76" s="6">
        <f ca="1">IFERROR(INDEX(OFFSET(INDIRECT("v_buffer_hist_hoy!$A$1"),1,MATCH("buh_embarcado",INDIRECT("v_buffer_hist_hoy!$1:$1"),0)-1,100000,1),MATCH(CLEAN(TABLATRANSFERENCIA[[#This Row],[CODIGO]]),OFFSET(INDIRECT("v_buffer_hist_hoy!$A$1"),1,MATCH("buh_codigo",INDIRECT("v_buffer_hist_hoy!$1:$1"),0)-1,100000,1),0)),"")</f>
        <v>0</v>
      </c>
      <c r="AI76" s="6">
        <f ca="1">IFERROR(INDEX(OFFSET(INDIRECT("v_buffer_hist_hoy!$A$1"),1,MATCH("buh_comprometido",INDIRECT("v_buffer_hist_hoy!$1:$1"),0)-1,100000,1),MATCH(CLEAN(TABLATRANSFERENCIA[[#This Row],[CODIGO]]),OFFSET(INDIRECT("v_buffer_hist_hoy!$A$1"),1,MATCH("buh_codigo",INDIRECT("v_buffer_hist_hoy!$1:$1"),0)-1,100000,1),0)),"")</f>
        <v>0</v>
      </c>
      <c r="AJ76" s="6">
        <f ca="1">IFERROR(INDEX(OFFSET(INDIRECT("v_buffer_hist_hoy!$A$1"),1,MATCH("buh_backorder",INDIRECT("v_buffer_hist_hoy!$1:$1"),0)-1,100000,1),MATCH(CLEAN(TABLATRANSFERENCIA[[#This Row],[CODIGO]]),OFFSET(INDIRECT("v_buffer_hist_hoy!$A$1"),1,MATCH("buh_codigo",INDIRECT("v_buffer_hist_hoy!$1:$1"),0)-1,100000,1),0)),"")</f>
        <v>10</v>
      </c>
      <c r="AK76" s="6">
        <f ca="1">IFERROR(INDEX(OFFSET(INDIRECT("v_buffer_hist_hoy!$A$1"),1,MATCH("buh_inventario_proyectado",INDIRECT("v_buffer_hist_hoy!$1:$1"),0)-1,100000,1),MATCH(CLEAN(TABLATRANSFERENCIA[[#This Row],[CODIGO]]),OFFSET(INDIRECT("v_buffer_hist_hoy!$A$1"),1,MATCH("buh_codigo",INDIRECT("v_buffer_hist_hoy!$1:$1"),0)-1,100000,1),0)),"")</f>
        <v>24</v>
      </c>
      <c r="AL76" s="4">
        <f ca="1">IFERROR(INDEX(OFFSET(INDIRECT("v_buffer_hist_hoy!$A$1"),1,MATCH("buh_estado_inventario_proyectado",INDIRECT("v_buffer_hist_hoy!$1:$1"),0)-1,100000,1),MATCH(CLEAN(TABLATRANSFERENCIA[[#This Row],[CODIGO]]),OFFSET(INDIRECT("v_buffer_hist_hoy!$A$1"),1,MATCH("buh_codigo",INDIRECT("v_buffer_hist_hoy!$1:$1"),0)-1,100000,1),0)),"")</f>
        <v>0.49</v>
      </c>
      <c r="AM76" s="6" t="str">
        <f ca="1">IFERROR(INDEX(OFFSET(INDIRECT("v_buffer_hist_hoy!$A$1"),1,MATCH("buh_color_inventario_proyectado",INDIRECT("v_buffer_hist_hoy!$1:$1"),0)-1,100000,1),MATCH(CLEAN(TABLATRANSFERENCIA[[#This Row],[CODIGO]]),OFFSET(INDIRECT("v_buffer_hist_hoy!$A$1"),1,MATCH("buh_codigo",INDIRECT("v_buffer_hist_hoy!$1:$1"),0)-1,100000,1),0)),"")</f>
        <v>A</v>
      </c>
      <c r="AN76" s="6">
        <f ca="1">IFERROR(INDEX(OFFSET(INDIRECT("v_buffer_hist_hoy!$A$1"),1,MATCH("buh_pedido_minimo",INDIRECT("v_buffer_hist_hoy!$1:$1"),0)-1,100000,1),MATCH(CLEAN(TABLATRANSFERENCIA[[#This Row],[CODIGO]]),OFFSET(INDIRECT("v_buffer_hist_hoy!$A$1"),1,MATCH("buh_codigo",INDIRECT("v_buffer_hist_hoy!$1:$1"),0)-1,100000,1),0)),"")</f>
        <v>0</v>
      </c>
      <c r="AO76" s="6">
        <f ca="1">IFERROR(INDEX(OFFSET(INDIRECT("v_buffer_hist_hoy!$A$1"),1,MATCH("buh_pedido_minimo_grupo",INDIRECT("v_buffer_hist_hoy!$1:$1"),0)-1,100000,1),MATCH(CLEAN(TABLATRANSFERENCIA[[#This Row],[CODIGO]]),OFFSET(INDIRECT("v_buffer_hist_hoy!$A$1"),1,MATCH("buh_codigo",INDIRECT("v_buffer_hist_hoy!$1:$1"),0)-1,100000,1),0)),"")</f>
        <v>0</v>
      </c>
      <c r="AP76" s="6">
        <f ca="1">IFERROR(INDEX(OFFSET(INDIRECT("v_buffer_hist_hoy!$A$1"),1,MATCH("buh_unidad_empaque",INDIRECT("v_buffer_hist_hoy!$1:$1"),0)-1,100000,1),MATCH(CLEAN(TABLATRANSFERENCIA[[#This Row],[CODIGO]]),OFFSET(INDIRECT("v_buffer_hist_hoy!$A$1"),1,MATCH("buh_codigo",INDIRECT("v_buffer_hist_hoy!$1:$1"),0)-1,100000,1),0)),"")</f>
        <v>5</v>
      </c>
      <c r="AQ76" s="6">
        <f ca="1">IFERROR(INDEX(OFFSET(INDIRECT("v_buffer_hist_hoy!$A$1"),1,MATCH("buh_pedido_promedio",INDIRECT("v_buffer_hist_hoy!$1:$1"),0)-1,100000,1),MATCH(CLEAN(TABLATRANSFERENCIA[[#This Row],[CODIGO]]),OFFSET(INDIRECT("v_buffer_hist_hoy!$A$1"),1,MATCH("buh_codigo",INDIRECT("v_buffer_hist_hoy!$1:$1"),0)-1,100000,1),0)),"")</f>
        <v>13</v>
      </c>
      <c r="AR76" s="6">
        <f ca="1">IFERROR(INDEX(OFFSET(INDIRECT("v_buffer_hist_hoy!$A$1"),1,MATCH("buh_cobertura_buffer",INDIRECT("v_buffer_hist_hoy!$1:$1"),0)-1,100000,1),MATCH(CLEAN(TABLATRANSFERENCIA[[#This Row],[CODIGO]]),OFFSET(INDIRECT("v_buffer_hist_hoy!$A$1"),1,MATCH("buh_codigo",INDIRECT("v_buffer_hist_hoy!$1:$1"),0)-1,100000,1),0)),"")</f>
        <v>0</v>
      </c>
      <c r="AS76" s="6">
        <f ca="1">IFERROR(INDEX(OFFSET(INDIRECT("v_buffer_hist_hoy!$A$1"),1,MATCH("buh_cobertura_inventario_proyectado",INDIRECT("v_buffer_hist_hoy!$1:$1"),0)-1,100000,1),MATCH(CLEAN(TABLATRANSFERENCIA[[#This Row],[CODIGO]]),OFFSET(INDIRECT("v_buffer_hist_hoy!$A$1"),1,MATCH("buh_codigo",INDIRECT("v_buffer_hist_hoy!$1:$1"),0)-1,100000,1),0)),"")</f>
        <v>0</v>
      </c>
      <c r="AT76" s="6">
        <f ca="1">IFERROR(INDEX(OFFSET(INDIRECT("v_buffer_hist_hoy!$A$1"),1,MATCH("buh_cobertura_pedido_minimo",INDIRECT("v_buffer_hist_hoy!$1:$1"),0)-1,100000,1),MATCH(CLEAN(TABLATRANSFERENCIA[[#This Row],[CODIGO]]),OFFSET(INDIRECT("v_buffer_hist_hoy!$A$1"),1,MATCH("buh_codigo",INDIRECT("v_buffer_hist_hoy!$1:$1"),0)-1,100000,1),0)),"")</f>
        <v>0</v>
      </c>
      <c r="AU76" s="6">
        <f ca="1">IFERROR(INDEX(OFFSET(INDIRECT("v_buffer_hist_hoy!$A$1"),1,MATCH("buh_dias_desabastecimiento",INDIRECT("v_buffer_hist_hoy!$1:$1"),0)-1,100000,1),MATCH(CLEAN(TABLATRANSFERENCIA[[#This Row],[CODIGO]]),OFFSET(INDIRECT("v_buffer_hist_hoy!$A$1"),1,MATCH("buh_codigo",INDIRECT("v_buffer_hist_hoy!$1:$1"),0)-1,100000,1),0)),"")</f>
        <v>3</v>
      </c>
      <c r="AV76" s="6">
        <f t="array" ref="AV76">IFERROR(INDEX(Datos_Consumo[CANTIDAD],MATCH(TABLATRANSFERENCIA[[#This Row],[CODIGO]]&amp;TABLATRANSFERENCIA[[#Headers],[Columna1]],Datos_Consumo[CODIGO]&amp;Datos_Consumo[FECHA_FORMATO],0)),0)</f>
        <v>0</v>
      </c>
      <c r="AW76" s="6">
        <f t="array" ref="AW76">IFERROR(INDEX(Datos_Consumo[CANTIDAD],MATCH(TABLATRANSFERENCIA[[#This Row],[CODIGO]]&amp;TABLATRANSFERENCIA[[#Headers],[Columna2]],Datos_Consumo[CODIGO]&amp;Datos_Consumo[FECHA_FORMATO],0)),0)</f>
        <v>0</v>
      </c>
      <c r="AX76" s="6">
        <f t="array" ref="AX76">IFERROR(INDEX(Datos_Consumo[CANTIDAD],MATCH(TABLATRANSFERENCIA[[#This Row],[CODIGO]]&amp;TABLATRANSFERENCIA[[#Headers],[Columna3]],Datos_Consumo[CODIGO]&amp;Datos_Consumo[FECHA_FORMATO],0)),0)</f>
        <v>0</v>
      </c>
      <c r="AY76" s="6">
        <f t="array" ref="AY76">IFERROR(INDEX(Datos_Consumo[CANTIDAD],MATCH(TABLATRANSFERENCIA[[#This Row],[CODIGO]]&amp;TABLATRANSFERENCIA[[#Headers],[Columna4]],Datos_Consumo[CODIGO]&amp;Datos_Consumo[FECHA_FORMATO],0)),0)</f>
        <v>0</v>
      </c>
      <c r="AZ76" s="6">
        <f t="array" ref="AZ76">IFERROR(INDEX(Datos_Consumo[CANTIDAD],MATCH(TABLATRANSFERENCIA[[#This Row],[CODIGO]]&amp;TABLATRANSFERENCIA[[#Headers],[Columna5]],Datos_Consumo[CODIGO]&amp;Datos_Consumo[FECHA_FORMATO],0)),0)</f>
        <v>0</v>
      </c>
      <c r="BA76" s="6">
        <f t="array" ref="BA76">IFERROR(INDEX(Datos_Consumo[CANTIDAD],MATCH(TABLATRANSFERENCIA[[#This Row],[CODIGO]]&amp;TABLATRANSFERENCIA[[#Headers],[Columna6]],Datos_Consumo[CODIGO]&amp;Datos_Consumo[FECHA_FORMATO],0)),0)</f>
        <v>0</v>
      </c>
      <c r="BB76" s="56">
        <f ca="1">IFERROR(INDEX(OFFSET(INDIRECT("v_buffer_hist_hoy!$A$1"),1,MATCH("buh_ultima_transferencia_ini",INDIRECT("v_buffer_hist_hoy!$1:$1"),0)-1,100000,1),MATCH(CLEAN(TABLATRANSFERENCIA[[#This Row],[CODIGO]]),OFFSET(INDIRECT("v_buffer_hist_hoy!$A$1"),1,MATCH("buh_codigo",INDIRECT("v_buffer_hist_hoy!$1:$1"),0)-1,100000,1),0)),"")</f>
        <v>0</v>
      </c>
      <c r="BC76" s="56">
        <f ca="1">IFERROR(INDEX(OFFSET(INDIRECT("v_buffer_hist_hoy!$A$1"),1,MATCH("buh_ultima_transferencia_fin",INDIRECT("v_buffer_hist_hoy!$1:$1"),0)-1,100000,1),MATCH(CLEAN(TABLATRANSFERENCIA[[#This Row],[CODIGO]]),OFFSET(INDIRECT("v_buffer_hist_hoy!$A$1"),1,MATCH("buh_codigo",INDIRECT("v_buffer_hist_hoy!$1:$1"),0)-1,100000,1),0)),"")</f>
        <v>0</v>
      </c>
      <c r="BD76" s="50" t="s">
        <v>7725</v>
      </c>
      <c r="BE76" s="55"/>
      <c r="BF76" s="51"/>
      <c r="BG76"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6" s="51"/>
      <c r="BM76" s="46">
        <f ca="1">IFERROR(TABLATRANSFERENCIA[[#This Row],[REQUERIM]]/TABLATRANSFERENCIA[[#This Row],[PEDIDO PROMEDIO]],0)</f>
        <v>0.76923076923076927</v>
      </c>
      <c r="BN76" s="51"/>
      <c r="BO76" s="59"/>
      <c r="BP76" s="3" t="str">
        <f>IF(TABLATRANSFERENCIA[[#This Row],[RECIBIDO]]&lt;&gt;"",0,IF(TABLATRANSFERENCIA[[#This Row],[DESPACHO]]&lt;&gt;"",TABLATRANSFERENCIA[[#This Row],[DESPACHO]],TABLATRANSFERENCIA[[#This Row],[REQUERIM]]))</f>
        <v>10</v>
      </c>
      <c r="BQ76" s="50"/>
      <c r="BR76" s="50"/>
      <c r="BS76" s="50" t="str">
        <f t="shared" si="1"/>
        <v>N</v>
      </c>
      <c r="BT76" s="51">
        <f t="array" aca="1" ref="BT76" ca="1">IF(SUM(--(TABLATRANSFERENCIA[[#This Row],[CODIGO GENERICO]]=TABLATRANSFERENCIA[CODIGO GENERICO])*TABLATRANSFERENCIA[REQUERIM])&lt;TABLATRANSFERENCIA[[#This Row],[PEDIDO MIN GRUPO]],1,0)</f>
        <v>0</v>
      </c>
      <c r="BU7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76" s="51">
        <f ca="1">IFERROR(INDEX(OFFSET(INDIRECT("v_buffer_hist_hoy!$A$1"),1,MATCH("buh_zona_amarilla",INDIRECT("v_buffer_hist_hoy!$1:$1"),0)-1,100000,1),MATCH(CLEAN(TABLATRANSFERENCIA[[#This Row],[CODIGO]]),OFFSET(INDIRECT("v_buffer_hist_hoy!$A$1"),1,MATCH("buh_codigo",INDIRECT("v_buffer_hist_hoy!$1:$1"),0)-1,100000,1),0)),"")</f>
        <v>31</v>
      </c>
      <c r="BW76" s="51">
        <f ca="1">IFERROR(INDEX(OFFSET(INDIRECT("v_buffer_hist_hoy!$A$1"),1,MATCH("buh_zona_roja",INDIRECT("v_buffer_hist_hoy!$1:$1"),0)-1,100000,1),MATCH(CLEAN(TABLATRANSFERENCIA[[#This Row],[CODIGO]]),OFFSET(INDIRECT("v_buffer_hist_hoy!$A$1"),1,MATCH("buh_codigo",INDIRECT("v_buffer_hist_hoy!$1:$1"),0)-1,100000,1),0)),"")</f>
        <v>16</v>
      </c>
    </row>
    <row r="77" spans="1:75" hidden="1" x14ac:dyDescent="0.25">
      <c r="A77" s="54" t="s">
        <v>2698</v>
      </c>
      <c r="B77" s="3" t="str">
        <f ca="1">IFERROR(INDEX(OFFSET(INDIRECT("v_buffer_hist_hoy!$A$1"),1,MATCH("pro_descripcion",INDIRECT("v_buffer_hist_hoy!$1:$1"),0)-1,100000,1),MATCH(CLEAN(TABLATRANSFERENCIA[[#This Row],[CODIGO]]),OFFSET(INDIRECT("v_buffer_hist_hoy!$A$1"),1,MATCH("buh_codigo",INDIRECT("v_buffer_hist_hoy!$1:$1"),0)-1,100000,1),0)),"")</f>
        <v>EJE DE ENGRANAJE B530 (C534000600)</v>
      </c>
      <c r="C77" s="3" t="str">
        <f ca="1">IFERROR(INDEX(OFFSET(INDIRECT("v_buffer_hist_hoy!$A$1"),1,MATCH("buh_codigo_generico",INDIRECT("v_buffer_hist_hoy!$1:$1"),0)-1,100000,1),MATCH(CLEAN(TABLATRANSFERENCIA[[#This Row],[CODIGO]]),OFFSET(INDIRECT("v_buffer_hist_hoy!$A$1"),1,MATCH("buh_codigo",INDIRECT("v_buffer_hist_hoy!$1:$1"),0)-1,100000,1),0)),"")</f>
        <v>0</v>
      </c>
      <c r="D77" s="3" t="str">
        <f ca="1">IFERROR(INDEX(OFFSET(INDIRECT("v_buffer_hist_hoy!$A$1"),1,MATCH("buh_codigo_vinculado",INDIRECT("v_buffer_hist_hoy!$1:$1"),0)-1,100000,1),MATCH(CLEAN(TABLATRANSFERENCIA[[#This Row],[CODIGO]]),OFFSET(INDIRECT("v_buffer_hist_hoy!$A$1"),1,MATCH("buh_codigo",INDIRECT("v_buffer_hist_hoy!$1:$1"),0)-1,100000,1),0)),"")</f>
        <v>EC-P021039370</v>
      </c>
      <c r="E77" s="3" t="str">
        <f ca="1">IFERROR(INDEX(OFFSET(INDIRECT("v_buffer_hist_hoy!$A$1"),1,MATCH("pro_linea",INDIRECT("v_buffer_hist_hoy!$1:$1"),0)-1,100000,1),MATCH(CLEAN(TABLATRANSFERENCIA[[#This Row],[CODIGO]]),OFFSET(INDIRECT("v_buffer_hist_hoy!$A$1"),1,MATCH("buh_codigo",INDIRECT("v_buffer_hist_hoy!$1:$1"),0)-1,100000,1),0)),"")</f>
        <v>AGROFORESTAL</v>
      </c>
      <c r="F77" s="3">
        <f ca="1">IFERROR(INDEX(OFFSET(INDIRECT("v_buffer_hist_hoy!$A$1"),1,MATCH("pro_sublinea",INDIRECT("v_buffer_hist_hoy!$1:$1"),0)-1,100000,1),MATCH(CLEAN(TABLATRANSFERENCIA[[#This Row],[CODIGO]]),OFFSET(INDIRECT("v_buffer_hist_hoy!$A$1"),1,MATCH("buh_codigo",INDIRECT("v_buffer_hist_hoy!$1:$1"),0)-1,100000,1),0)),"")</f>
        <v>0</v>
      </c>
      <c r="G77" s="3" t="str">
        <f ca="1">IFERROR(INDEX(OFFSET(INDIRECT("v_buffer_hist_hoy!$A$1"),1,MATCH("pro_grupo",INDIRECT("v_buffer_hist_hoy!$1:$1"),0)-1,100000,1),MATCH(CLEAN(TABLATRANSFERENCIA[[#This Row],[CODIGO]]),OFFSET(INDIRECT("v_buffer_hist_hoy!$A$1"),1,MATCH("buh_codigo",INDIRECT("v_buffer_hist_hoy!$1:$1"),0)-1,100000,1),0)),"")</f>
        <v>REPUESTOS DESMALEZADORAS</v>
      </c>
      <c r="H77" s="3">
        <f ca="1">IFERROR(INDEX(OFFSET(INDIRECT("v_buffer_hist_hoy!$A$1"),1,MATCH("pro_familia",INDIRECT("v_buffer_hist_hoy!$1:$1"),0)-1,100000,1),MATCH(CLEAN(TABLATRANSFERENCIA[[#This Row],[CODIGO]]),OFFSET(INDIRECT("v_buffer_hist_hoy!$A$1"),1,MATCH("buh_codigo",INDIRECT("v_buffer_hist_hoy!$1:$1"),0)-1,100000,1),0)),"")</f>
        <v>0</v>
      </c>
      <c r="I77" s="3">
        <f ca="1">IFERROR(INDEX(OFFSET(INDIRECT("v_buffer_hist_hoy!$A$1"),1,MATCH("pro_subfamilia",INDIRECT("v_buffer_hist_hoy!$1:$1"),0)-1,100000,1),MATCH(CLEAN(TABLATRANSFERENCIA[[#This Row],[CODIGO]]),OFFSET(INDIRECT("v_buffer_hist_hoy!$A$1"),1,MATCH("buh_codigo",INDIRECT("v_buffer_hist_hoy!$1:$1"),0)-1,100000,1),0)),"")</f>
        <v>0</v>
      </c>
      <c r="J7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7" s="3">
        <f ca="1">IFERROR(INDEX(OFFSET(INDIRECT("v_buffer_hist_hoy!$A$1"),1,MATCH("pro_tipo",INDIRECT("v_buffer_hist_hoy!$1:$1"),0)-1,100000,1),MATCH(CLEAN(TABLATRANSFERENCIA[[#This Row],[CODIGO]]),OFFSET(INDIRECT("v_buffer_hist_hoy!$A$1"),1,MATCH("buh_codigo",INDIRECT("v_buffer_hist_hoy!$1:$1"),0)-1,100000,1),0)),"")</f>
        <v>0</v>
      </c>
      <c r="L77" s="3" t="str">
        <f ca="1">IFERROR(INDEX(OFFSET(INDIRECT("v_buffer_hist_hoy!$A$1"),1,MATCH("pro_marca",INDIRECT("v_buffer_hist_hoy!$1:$1"),0)-1,100000,1),MATCH(CLEAN(TABLATRANSFERENCIA[[#This Row],[CODIGO]]),OFFSET(INDIRECT("v_buffer_hist_hoy!$A$1"),1,MATCH("buh_codigo",INDIRECT("v_buffer_hist_hoy!$1:$1"),0)-1,100000,1),0)),"")</f>
        <v>SHINDAIWA</v>
      </c>
      <c r="M77" s="3">
        <f ca="1">IFERROR(INDEX(OFFSET(INDIRECT("v_buffer_hist_hoy!$A$1"),1,MATCH("pro_modelo",INDIRECT("v_buffer_hist_hoy!$1:$1"),0)-1,100000,1),MATCH(CLEAN(TABLATRANSFERENCIA[[#This Row],[CODIGO]]),OFFSET(INDIRECT("v_buffer_hist_hoy!$A$1"),1,MATCH("buh_codigo",INDIRECT("v_buffer_hist_hoy!$1:$1"),0)-1,100000,1),0)),"")</f>
        <v>0</v>
      </c>
      <c r="N77" s="3">
        <f ca="1">IFERROR(INDEX(OFFSET(INDIRECT("v_buffer_hist_hoy!$A$1"),1,MATCH("pro_cat_management",INDIRECT("v_buffer_hist_hoy!$1:$1"),0)-1,100000,1),MATCH(CLEAN(TABLATRANSFERENCIA[[#This Row],[CODIGO]]),OFFSET(INDIRECT("v_buffer_hist_hoy!$A$1"),1,MATCH("buh_codigo",INDIRECT("v_buffer_hist_hoy!$1:$1"),0)-1,100000,1),0)),"")</f>
        <v>0</v>
      </c>
      <c r="O77" s="5" t="str">
        <f ca="1">IFERROR(INDEX(OFFSET(INDIRECT("v_buffer_hist_hoy!$A$1"),1,MATCH("buh_estatus",INDIRECT("v_buffer_hist_hoy!$1:$1"),0)-1,100000,1),MATCH(CLEAN(TABLATRANSFERENCIA[[#This Row],[CODIGO]]),OFFSET(INDIRECT("v_buffer_hist_hoy!$A$1"),1,MATCH("buh_codigo",INDIRECT("v_buffer_hist_hoy!$1:$1"),0)-1,100000,1),0)),"")</f>
        <v>0</v>
      </c>
      <c r="P77" s="5">
        <f ca="1">IFERROR(INDEX(OFFSET(INDIRECT("v_buffer_hist_hoy!$A$1"),1,MATCH("buh_ctv",INDIRECT("v_buffer_hist_hoy!$1:$1"),0)-1,100000,1),MATCH(CLEAN(TABLATRANSFERENCIA[[#This Row],[CODIGO]]),OFFSET(INDIRECT("v_buffer_hist_hoy!$A$1"),1,MATCH("buh_codigo",INDIRECT("v_buffer_hist_hoy!$1:$1"),0)-1,100000,1),0)),"")</f>
        <v>8.4700000000000006</v>
      </c>
      <c r="Q77" s="5">
        <f ca="1">IFERROR(INDEX(OFFSET(INDIRECT("v_buffer_hist_hoy!$A$1"),1,MATCH("buh_pv",INDIRECT("v_buffer_hist_hoy!$1:$1"),0)-1,100000,1),MATCH(CLEAN(TABLATRANSFERENCIA[[#This Row],[CODIGO]]),OFFSET(INDIRECT("v_buffer_hist_hoy!$A$1"),1,MATCH("buh_codigo",INDIRECT("v_buffer_hist_hoy!$1:$1"),0)-1,100000,1),0)),"")</f>
        <v>21.16</v>
      </c>
      <c r="R77" s="46">
        <f ca="1">IFERROR(INDEX(OFFSET(INDIRECT("v_buffer_hist_hoy!$A$1"),1,MATCH("buh_roi_pasado",INDIRECT("v_buffer_hist_hoy!$1:$1"),0)-1,100000,1),MATCH(CLEAN(TABLATRANSFERENCIA[[#This Row],[CODIGO]]),OFFSET(INDIRECT("v_buffer_hist_hoy!$A$1"),1,MATCH("buh_codigo",INDIRECT("v_buffer_hist_hoy!$1:$1"),0)-1,100000,1),0)),"")</f>
        <v>0</v>
      </c>
      <c r="S77" s="46">
        <f ca="1">IFERROR(INDEX(OFFSET(INDIRECT("v_buffer_hist_hoy!$A$1"),1,MATCH("buh_roi_proyectado",INDIRECT("v_buffer_hist_hoy!$1:$1"),0)-1,100000,1),MATCH(CLEAN(TABLATRANSFERENCIA[[#This Row],[CODIGO]]),OFFSET(INDIRECT("v_buffer_hist_hoy!$A$1"),1,MATCH("buh_codigo",INDIRECT("v_buffer_hist_hoy!$1:$1"),0)-1,100000,1),0)),"")</f>
        <v>6.54</v>
      </c>
      <c r="T77" s="46">
        <f ca="1">IFERROR(INDEX(OFFSET(INDIRECT("v_buffer_hist_hoy!$A$1"),1,MATCH("buh_velocity",INDIRECT("v_buffer_hist_hoy!$1:$1"),0)-1,100000,1),MATCH(CLEAN(TABLATRANSFERENCIA[[#This Row],[CODIGO]]),OFFSET(INDIRECT("v_buffer_hist_hoy!$A$1"),1,MATCH("buh_codigo",INDIRECT("v_buffer_hist_hoy!$1:$1"),0)-1,100000,1),0)),"")</f>
        <v>0</v>
      </c>
      <c r="U77" s="46">
        <f ca="1">IFERROR(INDEX(OFFSET(INDIRECT("v_buffer_hist_hoy!$A$1"),1,MATCH("buh_nivel_servicio",INDIRECT("v_buffer_hist_hoy!$1:$1"),0)-1,100000,1),MATCH(CLEAN(TABLATRANSFERENCIA[[#This Row],[CODIGO]]),OFFSET(INDIRECT("v_buffer_hist_hoy!$A$1"),1,MATCH("buh_codigo",INDIRECT("v_buffer_hist_hoy!$1:$1"),0)-1,100000,1),0)),"")</f>
        <v>1</v>
      </c>
      <c r="V77" s="49" t="str">
        <f ca="1">IFERROR(INDEX(OFFSET(INDIRECT("v_buffer_hist_hoy!$A$1"),1,MATCH("pro_nombre",INDIRECT("v_buffer_hist_hoy!$1:$1"),0)-1,100000,1),MATCH(CLEAN(TABLATRANSFERENCIA[[#This Row],[CODIGO]]),OFFSET(INDIRECT("v_buffer_hist_hoy!$A$1"),1,MATCH("buh_codigo",INDIRECT("v_buffer_hist_hoy!$1:$1"),0)-1,100000,1),0)),"")</f>
        <v>Echo</v>
      </c>
      <c r="W77" s="49" t="str">
        <f ca="1">IFERROR(INDEX(OFFSET(INDIRECT("v_buffer_hist_hoy!$A$1"),1,MATCH("pre_nombre",INDIRECT("v_buffer_hist_hoy!$1:$1"),0)-1,100000,1),MATCH(CLEAN(TABLATRANSFERENCIA[[#This Row],[CODIGO]]),OFFSET(INDIRECT("v_buffer_hist_hoy!$A$1"),1,MATCH("buh_codigo",INDIRECT("v_buffer_hist_hoy!$1:$1"),0)-1,100000,1),0)),"")</f>
        <v>USA</v>
      </c>
      <c r="X77" s="51">
        <f ca="1">IFERROR(INDEX(OFFSET(INDIRECT("v_buffer_hist_hoy!$A$1"),1,MATCH("buh_tiempo_suministro",INDIRECT("v_buffer_hist_hoy!$1:$1"),0)-1,100000,1),MATCH(CLEAN(TABLATRANSFERENCIA[[#This Row],[CODIGO]]),OFFSET(INDIRECT("v_buffer_hist_hoy!$A$1"),1,MATCH("buh_codigo",INDIRECT("v_buffer_hist_hoy!$1:$1"),0)-1,100000,1),0)),"")</f>
        <v>8</v>
      </c>
      <c r="Y77" s="51">
        <f ca="1">IFERROR(INDEX(OFFSET(INDIRECT("v_buffer_hist_hoy!$A$1"),1,MATCH("buh_frecuencia_reposicion",INDIRECT("v_buffer_hist_hoy!$1:$1"),0)-1,100000,1),MATCH(CLEAN(TABLATRANSFERENCIA[[#This Row],[CODIGO]]),OFFSET(INDIRECT("v_buffer_hist_hoy!$A$1"),1,MATCH("buh_codigo",INDIRECT("v_buffer_hist_hoy!$1:$1"),0)-1,100000,1),0)),"")</f>
        <v>3</v>
      </c>
      <c r="Z77" s="6">
        <f ca="1">IFERROR(INDEX(OFFSET(INDIRECT("v_buffer_hist_hoy!$A$1"),1,MATCH("buh_buffer_actual",INDIRECT("v_buffer_hist_hoy!$1:$1"),0)-1,100000,1),MATCH(CLEAN(TABLATRANSFERENCIA[[#This Row],[CODIGO]]),OFFSET(INDIRECT("v_buffer_hist_hoy!$A$1"),1,MATCH("buh_codigo",INDIRECT("v_buffer_hist_hoy!$1:$1"),0)-1,100000,1),0)),"")</f>
        <v>16</v>
      </c>
      <c r="AA77" s="6">
        <f ca="1">IFERROR(INDEX(OFFSET(INDIRECT("v_buffer_hist_hoy!$A$1"),1,MATCH("buh_inventario_proveedor",INDIRECT("v_buffer_hist_hoy!$1:$1"),0)-1,100000,1),MATCH(CLEAN(TABLATRANSFERENCIA[[#This Row],[CODIGO]]),OFFSET(INDIRECT("v_buffer_hist_hoy!$A$1"),1,MATCH("buh_codigo",INDIRECT("v_buffer_hist_hoy!$1:$1"),0)-1,100000,1),0)),"")</f>
        <v>1000000000</v>
      </c>
      <c r="AB77" s="6">
        <f ca="1">IFERROR(INDEX(OFFSET(INDIRECT("v_buffer_hist_hoy!$A$1"),1,MATCH("buh_inventario_fisico",INDIRECT("v_buffer_hist_hoy!$1:$1"),0)-1,100000,1),MATCH(CLEAN(TABLATRANSFERENCIA[[#This Row],[CODIGO]]),OFFSET(INDIRECT("v_buffer_hist_hoy!$A$1"),1,MATCH("buh_codigo",INDIRECT("v_buffer_hist_hoy!$1:$1"),0)-1,100000,1),0)),"")</f>
        <v>1</v>
      </c>
      <c r="AC77" s="4">
        <f ca="1">IFERROR(INDEX(OFFSET(INDIRECT("v_buffer_hist_hoy!$A$1"),1,MATCH("buh_estado_inventario_fisico",INDIRECT("v_buffer_hist_hoy!$1:$1"),0)-1,100000,1),MATCH(CLEAN(TABLATRANSFERENCIA[[#This Row],[CODIGO]]),OFFSET(INDIRECT("v_buffer_hist_hoy!$A$1"),1,MATCH("buh_codigo",INDIRECT("v_buffer_hist_hoy!$1:$1"),0)-1,100000,1),0)),"")</f>
        <v>0.94</v>
      </c>
      <c r="AD77" s="6" t="str">
        <f ca="1">IFERROR(INDEX(OFFSET(INDIRECT("v_buffer_hist_hoy!$A$1"),1,MATCH("buh_color_inventario_fisico",INDIRECT("v_buffer_hist_hoy!$1:$1"),0)-1,100000,1),MATCH(CLEAN(TABLATRANSFERENCIA[[#This Row],[CODIGO]]),OFFSET(INDIRECT("v_buffer_hist_hoy!$A$1"),1,MATCH("buh_codigo",INDIRECT("v_buffer_hist_hoy!$1:$1"),0)-1,100000,1),0)),"")</f>
        <v>R</v>
      </c>
      <c r="AE77" s="6">
        <f ca="1">IFERROR(INDEX(OFFSET(INDIRECT("v_buffer_hist_hoy!$A$1"),1,MATCH("buh_transito",INDIRECT("v_buffer_hist_hoy!$1:$1"),0)-1,100000,1),MATCH(CLEAN(TABLATRANSFERENCIA[[#This Row],[CODIGO]]),OFFSET(INDIRECT("v_buffer_hist_hoy!$A$1"),1,MATCH("buh_codigo",INDIRECT("v_buffer_hist_hoy!$1:$1"),0)-1,100000,1),0)),"")</f>
        <v>0</v>
      </c>
      <c r="AF77" s="6">
        <f ca="1">IFERROR(INDEX(OFFSET(INDIRECT("v_buffer_hist_hoy!$A$1"),1,MATCH("buh_negociacion",INDIRECT("v_buffer_hist_hoy!$1:$1"),0)-1,100000,1),MATCH(CLEAN(TABLATRANSFERENCIA[[#This Row],[CODIGO]]),OFFSET(INDIRECT("v_buffer_hist_hoy!$A$1"),1,MATCH("buh_codigo",INDIRECT("v_buffer_hist_hoy!$1:$1"),0)-1,100000,1),0)),"")</f>
        <v>0</v>
      </c>
      <c r="AG77" s="6">
        <f ca="1">IFERROR(INDEX(OFFSET(INDIRECT("v_buffer_hist_hoy!$A$1"),1,MATCH("buh_produccion",INDIRECT("v_buffer_hist_hoy!$1:$1"),0)-1,100000,1),MATCH(CLEAN(TABLATRANSFERENCIA[[#This Row],[CODIGO]]),OFFSET(INDIRECT("v_buffer_hist_hoy!$A$1"),1,MATCH("buh_codigo",INDIRECT("v_buffer_hist_hoy!$1:$1"),0)-1,100000,1),0)),"")</f>
        <v>0</v>
      </c>
      <c r="AH77" s="6">
        <f ca="1">IFERROR(INDEX(OFFSET(INDIRECT("v_buffer_hist_hoy!$A$1"),1,MATCH("buh_embarcado",INDIRECT("v_buffer_hist_hoy!$1:$1"),0)-1,100000,1),MATCH(CLEAN(TABLATRANSFERENCIA[[#This Row],[CODIGO]]),OFFSET(INDIRECT("v_buffer_hist_hoy!$A$1"),1,MATCH("buh_codigo",INDIRECT("v_buffer_hist_hoy!$1:$1"),0)-1,100000,1),0)),"")</f>
        <v>0</v>
      </c>
      <c r="AI77" s="6">
        <f ca="1">IFERROR(INDEX(OFFSET(INDIRECT("v_buffer_hist_hoy!$A$1"),1,MATCH("buh_comprometido",INDIRECT("v_buffer_hist_hoy!$1:$1"),0)-1,100000,1),MATCH(CLEAN(TABLATRANSFERENCIA[[#This Row],[CODIGO]]),OFFSET(INDIRECT("v_buffer_hist_hoy!$A$1"),1,MATCH("buh_codigo",INDIRECT("v_buffer_hist_hoy!$1:$1"),0)-1,100000,1),0)),"")</f>
        <v>0</v>
      </c>
      <c r="AJ77" s="6">
        <f ca="1">IFERROR(INDEX(OFFSET(INDIRECT("v_buffer_hist_hoy!$A$1"),1,MATCH("buh_backorder",INDIRECT("v_buffer_hist_hoy!$1:$1"),0)-1,100000,1),MATCH(CLEAN(TABLATRANSFERENCIA[[#This Row],[CODIGO]]),OFFSET(INDIRECT("v_buffer_hist_hoy!$A$1"),1,MATCH("buh_codigo",INDIRECT("v_buffer_hist_hoy!$1:$1"),0)-1,100000,1),0)),"")</f>
        <v>10</v>
      </c>
      <c r="AK77" s="6">
        <f ca="1">IFERROR(INDEX(OFFSET(INDIRECT("v_buffer_hist_hoy!$A$1"),1,MATCH("buh_inventario_proyectado",INDIRECT("v_buffer_hist_hoy!$1:$1"),0)-1,100000,1),MATCH(CLEAN(TABLATRANSFERENCIA[[#This Row],[CODIGO]]),OFFSET(INDIRECT("v_buffer_hist_hoy!$A$1"),1,MATCH("buh_codigo",INDIRECT("v_buffer_hist_hoy!$1:$1"),0)-1,100000,1),0)),"")</f>
        <v>11</v>
      </c>
      <c r="AL77" s="4">
        <f ca="1">IFERROR(INDEX(OFFSET(INDIRECT("v_buffer_hist_hoy!$A$1"),1,MATCH("buh_estado_inventario_proyectado",INDIRECT("v_buffer_hist_hoy!$1:$1"),0)-1,100000,1),MATCH(CLEAN(TABLATRANSFERENCIA[[#This Row],[CODIGO]]),OFFSET(INDIRECT("v_buffer_hist_hoy!$A$1"),1,MATCH("buh_codigo",INDIRECT("v_buffer_hist_hoy!$1:$1"),0)-1,100000,1),0)),"")</f>
        <v>0.31</v>
      </c>
      <c r="AM77" s="6" t="str">
        <f ca="1">IFERROR(INDEX(OFFSET(INDIRECT("v_buffer_hist_hoy!$A$1"),1,MATCH("buh_color_inventario_proyectado",INDIRECT("v_buffer_hist_hoy!$1:$1"),0)-1,100000,1),MATCH(CLEAN(TABLATRANSFERENCIA[[#This Row],[CODIGO]]),OFFSET(INDIRECT("v_buffer_hist_hoy!$A$1"),1,MATCH("buh_codigo",INDIRECT("v_buffer_hist_hoy!$1:$1"),0)-1,100000,1),0)),"")</f>
        <v>A</v>
      </c>
      <c r="AN77" s="6">
        <f ca="1">IFERROR(INDEX(OFFSET(INDIRECT("v_buffer_hist_hoy!$A$1"),1,MATCH("buh_pedido_minimo",INDIRECT("v_buffer_hist_hoy!$1:$1"),0)-1,100000,1),MATCH(CLEAN(TABLATRANSFERENCIA[[#This Row],[CODIGO]]),OFFSET(INDIRECT("v_buffer_hist_hoy!$A$1"),1,MATCH("buh_codigo",INDIRECT("v_buffer_hist_hoy!$1:$1"),0)-1,100000,1),0)),"")</f>
        <v>0</v>
      </c>
      <c r="AO77" s="6">
        <f ca="1">IFERROR(INDEX(OFFSET(INDIRECT("v_buffer_hist_hoy!$A$1"),1,MATCH("buh_pedido_minimo_grupo",INDIRECT("v_buffer_hist_hoy!$1:$1"),0)-1,100000,1),MATCH(CLEAN(TABLATRANSFERENCIA[[#This Row],[CODIGO]]),OFFSET(INDIRECT("v_buffer_hist_hoy!$A$1"),1,MATCH("buh_codigo",INDIRECT("v_buffer_hist_hoy!$1:$1"),0)-1,100000,1),0)),"")</f>
        <v>0</v>
      </c>
      <c r="AP77" s="6">
        <f ca="1">IFERROR(INDEX(OFFSET(INDIRECT("v_buffer_hist_hoy!$A$1"),1,MATCH("buh_unidad_empaque",INDIRECT("v_buffer_hist_hoy!$1:$1"),0)-1,100000,1),MATCH(CLEAN(TABLATRANSFERENCIA[[#This Row],[CODIGO]]),OFFSET(INDIRECT("v_buffer_hist_hoy!$A$1"),1,MATCH("buh_codigo",INDIRECT("v_buffer_hist_hoy!$1:$1"),0)-1,100000,1),0)),"")</f>
        <v>5</v>
      </c>
      <c r="AQ77" s="6">
        <f ca="1">IFERROR(INDEX(OFFSET(INDIRECT("v_buffer_hist_hoy!$A$1"),1,MATCH("buh_pedido_promedio",INDIRECT("v_buffer_hist_hoy!$1:$1"),0)-1,100000,1),MATCH(CLEAN(TABLATRANSFERENCIA[[#This Row],[CODIGO]]),OFFSET(INDIRECT("v_buffer_hist_hoy!$A$1"),1,MATCH("buh_codigo",INDIRECT("v_buffer_hist_hoy!$1:$1"),0)-1,100000,1),0)),"")</f>
        <v>4</v>
      </c>
      <c r="AR77" s="6">
        <f ca="1">IFERROR(INDEX(OFFSET(INDIRECT("v_buffer_hist_hoy!$A$1"),1,MATCH("buh_cobertura_buffer",INDIRECT("v_buffer_hist_hoy!$1:$1"),0)-1,100000,1),MATCH(CLEAN(TABLATRANSFERENCIA[[#This Row],[CODIGO]]),OFFSET(INDIRECT("v_buffer_hist_hoy!$A$1"),1,MATCH("buh_codigo",INDIRECT("v_buffer_hist_hoy!$1:$1"),0)-1,100000,1),0)),"")</f>
        <v>0</v>
      </c>
      <c r="AS77" s="6">
        <f ca="1">IFERROR(INDEX(OFFSET(INDIRECT("v_buffer_hist_hoy!$A$1"),1,MATCH("buh_cobertura_inventario_proyectado",INDIRECT("v_buffer_hist_hoy!$1:$1"),0)-1,100000,1),MATCH(CLEAN(TABLATRANSFERENCIA[[#This Row],[CODIGO]]),OFFSET(INDIRECT("v_buffer_hist_hoy!$A$1"),1,MATCH("buh_codigo",INDIRECT("v_buffer_hist_hoy!$1:$1"),0)-1,100000,1),0)),"")</f>
        <v>0</v>
      </c>
      <c r="AT77" s="6">
        <f ca="1">IFERROR(INDEX(OFFSET(INDIRECT("v_buffer_hist_hoy!$A$1"),1,MATCH("buh_cobertura_pedido_minimo",INDIRECT("v_buffer_hist_hoy!$1:$1"),0)-1,100000,1),MATCH(CLEAN(TABLATRANSFERENCIA[[#This Row],[CODIGO]]),OFFSET(INDIRECT("v_buffer_hist_hoy!$A$1"),1,MATCH("buh_codigo",INDIRECT("v_buffer_hist_hoy!$1:$1"),0)-1,100000,1),0)),"")</f>
        <v>0</v>
      </c>
      <c r="AU77" s="6">
        <f ca="1">IFERROR(INDEX(OFFSET(INDIRECT("v_buffer_hist_hoy!$A$1"),1,MATCH("buh_dias_desabastecimiento",INDIRECT("v_buffer_hist_hoy!$1:$1"),0)-1,100000,1),MATCH(CLEAN(TABLATRANSFERENCIA[[#This Row],[CODIGO]]),OFFSET(INDIRECT("v_buffer_hist_hoy!$A$1"),1,MATCH("buh_codigo",INDIRECT("v_buffer_hist_hoy!$1:$1"),0)-1,100000,1),0)),"")</f>
        <v>11</v>
      </c>
      <c r="AV77" s="6">
        <f t="array" ref="AV77">IFERROR(INDEX(Datos_Consumo[CANTIDAD],MATCH(TABLATRANSFERENCIA[[#This Row],[CODIGO]]&amp;TABLATRANSFERENCIA[[#Headers],[Columna1]],Datos_Consumo[CODIGO]&amp;Datos_Consumo[FECHA_FORMATO],0)),0)</f>
        <v>0</v>
      </c>
      <c r="AW77" s="6">
        <f t="array" ref="AW77">IFERROR(INDEX(Datos_Consumo[CANTIDAD],MATCH(TABLATRANSFERENCIA[[#This Row],[CODIGO]]&amp;TABLATRANSFERENCIA[[#Headers],[Columna2]],Datos_Consumo[CODIGO]&amp;Datos_Consumo[FECHA_FORMATO],0)),0)</f>
        <v>0</v>
      </c>
      <c r="AX77" s="6">
        <f t="array" ref="AX77">IFERROR(INDEX(Datos_Consumo[CANTIDAD],MATCH(TABLATRANSFERENCIA[[#This Row],[CODIGO]]&amp;TABLATRANSFERENCIA[[#Headers],[Columna3]],Datos_Consumo[CODIGO]&amp;Datos_Consumo[FECHA_FORMATO],0)),0)</f>
        <v>0</v>
      </c>
      <c r="AY77" s="6">
        <f t="array" ref="AY77">IFERROR(INDEX(Datos_Consumo[CANTIDAD],MATCH(TABLATRANSFERENCIA[[#This Row],[CODIGO]]&amp;TABLATRANSFERENCIA[[#Headers],[Columna4]],Datos_Consumo[CODIGO]&amp;Datos_Consumo[FECHA_FORMATO],0)),0)</f>
        <v>0</v>
      </c>
      <c r="AZ77" s="6">
        <f t="array" ref="AZ77">IFERROR(INDEX(Datos_Consumo[CANTIDAD],MATCH(TABLATRANSFERENCIA[[#This Row],[CODIGO]]&amp;TABLATRANSFERENCIA[[#Headers],[Columna5]],Datos_Consumo[CODIGO]&amp;Datos_Consumo[FECHA_FORMATO],0)),0)</f>
        <v>0</v>
      </c>
      <c r="BA77" s="6">
        <f t="array" ref="BA77">IFERROR(INDEX(Datos_Consumo[CANTIDAD],MATCH(TABLATRANSFERENCIA[[#This Row],[CODIGO]]&amp;TABLATRANSFERENCIA[[#Headers],[Columna6]],Datos_Consumo[CODIGO]&amp;Datos_Consumo[FECHA_FORMATO],0)),0)</f>
        <v>0</v>
      </c>
      <c r="BB77" s="56">
        <f ca="1">IFERROR(INDEX(OFFSET(INDIRECT("v_buffer_hist_hoy!$A$1"),1,MATCH("buh_ultima_transferencia_ini",INDIRECT("v_buffer_hist_hoy!$1:$1"),0)-1,100000,1),MATCH(CLEAN(TABLATRANSFERENCIA[[#This Row],[CODIGO]]),OFFSET(INDIRECT("v_buffer_hist_hoy!$A$1"),1,MATCH("buh_codigo",INDIRECT("v_buffer_hist_hoy!$1:$1"),0)-1,100000,1),0)),"")</f>
        <v>0</v>
      </c>
      <c r="BC77" s="56">
        <f ca="1">IFERROR(INDEX(OFFSET(INDIRECT("v_buffer_hist_hoy!$A$1"),1,MATCH("buh_ultima_transferencia_fin",INDIRECT("v_buffer_hist_hoy!$1:$1"),0)-1,100000,1),MATCH(CLEAN(TABLATRANSFERENCIA[[#This Row],[CODIGO]]),OFFSET(INDIRECT("v_buffer_hist_hoy!$A$1"),1,MATCH("buh_codigo",INDIRECT("v_buffer_hist_hoy!$1:$1"),0)-1,100000,1),0)),"")</f>
        <v>0</v>
      </c>
      <c r="BD77" s="50" t="s">
        <v>7725</v>
      </c>
      <c r="BE77" s="55"/>
      <c r="BF77" s="51"/>
      <c r="BG77"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7" s="51"/>
      <c r="BM77" s="46">
        <f ca="1">IFERROR(TABLATRANSFERENCIA[[#This Row],[REQUERIM]]/TABLATRANSFERENCIA[[#This Row],[PEDIDO PROMEDIO]],0)</f>
        <v>2.5</v>
      </c>
      <c r="BN77" s="51"/>
      <c r="BO77" s="59"/>
      <c r="BP77" s="3" t="str">
        <f>IF(TABLATRANSFERENCIA[[#This Row],[RECIBIDO]]&lt;&gt;"",0,IF(TABLATRANSFERENCIA[[#This Row],[DESPACHO]]&lt;&gt;"",TABLATRANSFERENCIA[[#This Row],[DESPACHO]],TABLATRANSFERENCIA[[#This Row],[REQUERIM]]))</f>
        <v>10</v>
      </c>
      <c r="BQ77" s="50"/>
      <c r="BR77" s="50"/>
      <c r="BS77" s="50" t="str">
        <f t="shared" si="1"/>
        <v>N</v>
      </c>
      <c r="BT77" s="51">
        <f t="array" aca="1" ref="BT77" ca="1">IF(SUM(--(TABLATRANSFERENCIA[[#This Row],[CODIGO GENERICO]]=TABLATRANSFERENCIA[CODIGO GENERICO])*TABLATRANSFERENCIA[REQUERIM])&lt;TABLATRANSFERENCIA[[#This Row],[PEDIDO MIN GRUPO]],1,0)</f>
        <v>0</v>
      </c>
      <c r="BU7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7" s="51">
        <f ca="1">IFERROR(INDEX(OFFSET(INDIRECT("v_buffer_hist_hoy!$A$1"),1,MATCH("buh_zona_amarilla",INDIRECT("v_buffer_hist_hoy!$1:$1"),0)-1,100000,1),MATCH(CLEAN(TABLATRANSFERENCIA[[#This Row],[CODIGO]]),OFFSET(INDIRECT("v_buffer_hist_hoy!$A$1"),1,MATCH("buh_codigo",INDIRECT("v_buffer_hist_hoy!$1:$1"),0)-1,100000,1),0)),"")</f>
        <v>11</v>
      </c>
      <c r="BW77" s="51">
        <f ca="1">IFERROR(INDEX(OFFSET(INDIRECT("v_buffer_hist_hoy!$A$1"),1,MATCH("buh_zona_roja",INDIRECT("v_buffer_hist_hoy!$1:$1"),0)-1,100000,1),MATCH(CLEAN(TABLATRANSFERENCIA[[#This Row],[CODIGO]]),OFFSET(INDIRECT("v_buffer_hist_hoy!$A$1"),1,MATCH("buh_codigo",INDIRECT("v_buffer_hist_hoy!$1:$1"),0)-1,100000,1),0)),"")</f>
        <v>5</v>
      </c>
    </row>
    <row r="78" spans="1:75" hidden="1" x14ac:dyDescent="0.25">
      <c r="A78" s="54" t="s">
        <v>2632</v>
      </c>
      <c r="B78" s="3" t="str">
        <f ca="1">IFERROR(INDEX(OFFSET(INDIRECT("v_buffer_hist_hoy!$A$1"),1,MATCH("pro_descripcion",INDIRECT("v_buffer_hist_hoy!$1:$1"),0)-1,100000,1),MATCH(CLEAN(TABLATRANSFERENCIA[[#This Row],[CODIGO]]),OFFSET(INDIRECT("v_buffer_hist_hoy!$A$1"),1,MATCH("buh_codigo",INDIRECT("v_buffer_hist_hoy!$1:$1"),0)-1,100000,1),0)),"")</f>
        <v>EJE DE ENGRANAJE SRM4300</v>
      </c>
      <c r="C78" s="3" t="str">
        <f ca="1">IFERROR(INDEX(OFFSET(INDIRECT("v_buffer_hist_hoy!$A$1"),1,MATCH("buh_codigo_generico",INDIRECT("v_buffer_hist_hoy!$1:$1"),0)-1,100000,1),MATCH(CLEAN(TABLATRANSFERENCIA[[#This Row],[CODIGO]]),OFFSET(INDIRECT("v_buffer_hist_hoy!$A$1"),1,MATCH("buh_codigo",INDIRECT("v_buffer_hist_hoy!$1:$1"),0)-1,100000,1),0)),"")</f>
        <v>0</v>
      </c>
      <c r="D78" s="3" t="str">
        <f ca="1">IFERROR(INDEX(OFFSET(INDIRECT("v_buffer_hist_hoy!$A$1"),1,MATCH("buh_codigo_vinculado",INDIRECT("v_buffer_hist_hoy!$1:$1"),0)-1,100000,1),MATCH(CLEAN(TABLATRANSFERENCIA[[#This Row],[CODIGO]]),OFFSET(INDIRECT("v_buffer_hist_hoy!$A$1"),1,MATCH("buh_codigo",INDIRECT("v_buffer_hist_hoy!$1:$1"),0)-1,100000,1),0)),"")</f>
        <v>EC-61031005730</v>
      </c>
      <c r="E78" s="3" t="str">
        <f ca="1">IFERROR(INDEX(OFFSET(INDIRECT("v_buffer_hist_hoy!$A$1"),1,MATCH("pro_linea",INDIRECT("v_buffer_hist_hoy!$1:$1"),0)-1,100000,1),MATCH(CLEAN(TABLATRANSFERENCIA[[#This Row],[CODIGO]]),OFFSET(INDIRECT("v_buffer_hist_hoy!$A$1"),1,MATCH("buh_codigo",INDIRECT("v_buffer_hist_hoy!$1:$1"),0)-1,100000,1),0)),"")</f>
        <v>AGROFORESTAL</v>
      </c>
      <c r="F78" s="3">
        <f ca="1">IFERROR(INDEX(OFFSET(INDIRECT("v_buffer_hist_hoy!$A$1"),1,MATCH("pro_sublinea",INDIRECT("v_buffer_hist_hoy!$1:$1"),0)-1,100000,1),MATCH(CLEAN(TABLATRANSFERENCIA[[#This Row],[CODIGO]]),OFFSET(INDIRECT("v_buffer_hist_hoy!$A$1"),1,MATCH("buh_codigo",INDIRECT("v_buffer_hist_hoy!$1:$1"),0)-1,100000,1),0)),"")</f>
        <v>0</v>
      </c>
      <c r="G78" s="3" t="str">
        <f ca="1">IFERROR(INDEX(OFFSET(INDIRECT("v_buffer_hist_hoy!$A$1"),1,MATCH("pro_grupo",INDIRECT("v_buffer_hist_hoy!$1:$1"),0)-1,100000,1),MATCH(CLEAN(TABLATRANSFERENCIA[[#This Row],[CODIGO]]),OFFSET(INDIRECT("v_buffer_hist_hoy!$A$1"),1,MATCH("buh_codigo",INDIRECT("v_buffer_hist_hoy!$1:$1"),0)-1,100000,1),0)),"")</f>
        <v>REPUESTOS DESMALEZADORAS</v>
      </c>
      <c r="H78" s="3">
        <f ca="1">IFERROR(INDEX(OFFSET(INDIRECT("v_buffer_hist_hoy!$A$1"),1,MATCH("pro_familia",INDIRECT("v_buffer_hist_hoy!$1:$1"),0)-1,100000,1),MATCH(CLEAN(TABLATRANSFERENCIA[[#This Row],[CODIGO]]),OFFSET(INDIRECT("v_buffer_hist_hoy!$A$1"),1,MATCH("buh_codigo",INDIRECT("v_buffer_hist_hoy!$1:$1"),0)-1,100000,1),0)),"")</f>
        <v>0</v>
      </c>
      <c r="I78" s="3">
        <f ca="1">IFERROR(INDEX(OFFSET(INDIRECT("v_buffer_hist_hoy!$A$1"),1,MATCH("pro_subfamilia",INDIRECT("v_buffer_hist_hoy!$1:$1"),0)-1,100000,1),MATCH(CLEAN(TABLATRANSFERENCIA[[#This Row],[CODIGO]]),OFFSET(INDIRECT("v_buffer_hist_hoy!$A$1"),1,MATCH("buh_codigo",INDIRECT("v_buffer_hist_hoy!$1:$1"),0)-1,100000,1),0)),"")</f>
        <v>0</v>
      </c>
      <c r="J7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8" s="3">
        <f ca="1">IFERROR(INDEX(OFFSET(INDIRECT("v_buffer_hist_hoy!$A$1"),1,MATCH("pro_tipo",INDIRECT("v_buffer_hist_hoy!$1:$1"),0)-1,100000,1),MATCH(CLEAN(TABLATRANSFERENCIA[[#This Row],[CODIGO]]),OFFSET(INDIRECT("v_buffer_hist_hoy!$A$1"),1,MATCH("buh_codigo",INDIRECT("v_buffer_hist_hoy!$1:$1"),0)-1,100000,1),0)),"")</f>
        <v>0</v>
      </c>
      <c r="L78" s="3" t="str">
        <f ca="1">IFERROR(INDEX(OFFSET(INDIRECT("v_buffer_hist_hoy!$A$1"),1,MATCH("pro_marca",INDIRECT("v_buffer_hist_hoy!$1:$1"),0)-1,100000,1),MATCH(CLEAN(TABLATRANSFERENCIA[[#This Row],[CODIGO]]),OFFSET(INDIRECT("v_buffer_hist_hoy!$A$1"),1,MATCH("buh_codigo",INDIRECT("v_buffer_hist_hoy!$1:$1"),0)-1,100000,1),0)),"")</f>
        <v>ECHO</v>
      </c>
      <c r="M78" s="3">
        <f ca="1">IFERROR(INDEX(OFFSET(INDIRECT("v_buffer_hist_hoy!$A$1"),1,MATCH("pro_modelo",INDIRECT("v_buffer_hist_hoy!$1:$1"),0)-1,100000,1),MATCH(CLEAN(TABLATRANSFERENCIA[[#This Row],[CODIGO]]),OFFSET(INDIRECT("v_buffer_hist_hoy!$A$1"),1,MATCH("buh_codigo",INDIRECT("v_buffer_hist_hoy!$1:$1"),0)-1,100000,1),0)),"")</f>
        <v>0</v>
      </c>
      <c r="N78" s="3">
        <f ca="1">IFERROR(INDEX(OFFSET(INDIRECT("v_buffer_hist_hoy!$A$1"),1,MATCH("pro_cat_management",INDIRECT("v_buffer_hist_hoy!$1:$1"),0)-1,100000,1),MATCH(CLEAN(TABLATRANSFERENCIA[[#This Row],[CODIGO]]),OFFSET(INDIRECT("v_buffer_hist_hoy!$A$1"),1,MATCH("buh_codigo",INDIRECT("v_buffer_hist_hoy!$1:$1"),0)-1,100000,1),0)),"")</f>
        <v>0</v>
      </c>
      <c r="O78" s="5" t="str">
        <f ca="1">IFERROR(INDEX(OFFSET(INDIRECT("v_buffer_hist_hoy!$A$1"),1,MATCH("buh_estatus",INDIRECT("v_buffer_hist_hoy!$1:$1"),0)-1,100000,1),MATCH(CLEAN(TABLATRANSFERENCIA[[#This Row],[CODIGO]]),OFFSET(INDIRECT("v_buffer_hist_hoy!$A$1"),1,MATCH("buh_codigo",INDIRECT("v_buffer_hist_hoy!$1:$1"),0)-1,100000,1),0)),"")</f>
        <v>0</v>
      </c>
      <c r="P78" s="5">
        <f ca="1">IFERROR(INDEX(OFFSET(INDIRECT("v_buffer_hist_hoy!$A$1"),1,MATCH("buh_ctv",INDIRECT("v_buffer_hist_hoy!$1:$1"),0)-1,100000,1),MATCH(CLEAN(TABLATRANSFERENCIA[[#This Row],[CODIGO]]),OFFSET(INDIRECT("v_buffer_hist_hoy!$A$1"),1,MATCH("buh_codigo",INDIRECT("v_buffer_hist_hoy!$1:$1"),0)-1,100000,1),0)),"")</f>
        <v>8.24</v>
      </c>
      <c r="Q78" s="5">
        <f ca="1">IFERROR(INDEX(OFFSET(INDIRECT("v_buffer_hist_hoy!$A$1"),1,MATCH("buh_pv",INDIRECT("v_buffer_hist_hoy!$1:$1"),0)-1,100000,1),MATCH(CLEAN(TABLATRANSFERENCIA[[#This Row],[CODIGO]]),OFFSET(INDIRECT("v_buffer_hist_hoy!$A$1"),1,MATCH("buh_codigo",INDIRECT("v_buffer_hist_hoy!$1:$1"),0)-1,100000,1),0)),"")</f>
        <v>23.4</v>
      </c>
      <c r="R78" s="46">
        <f ca="1">IFERROR(INDEX(OFFSET(INDIRECT("v_buffer_hist_hoy!$A$1"),1,MATCH("buh_roi_pasado",INDIRECT("v_buffer_hist_hoy!$1:$1"),0)-1,100000,1),MATCH(CLEAN(TABLATRANSFERENCIA[[#This Row],[CODIGO]]),OFFSET(INDIRECT("v_buffer_hist_hoy!$A$1"),1,MATCH("buh_codigo",INDIRECT("v_buffer_hist_hoy!$1:$1"),0)-1,100000,1),0)),"")</f>
        <v>0</v>
      </c>
      <c r="S78" s="46">
        <f ca="1">IFERROR(INDEX(OFFSET(INDIRECT("v_buffer_hist_hoy!$A$1"),1,MATCH("buh_roi_proyectado",INDIRECT("v_buffer_hist_hoy!$1:$1"),0)-1,100000,1),MATCH(CLEAN(TABLATRANSFERENCIA[[#This Row],[CODIGO]]),OFFSET(INDIRECT("v_buffer_hist_hoy!$A$1"),1,MATCH("buh_codigo",INDIRECT("v_buffer_hist_hoy!$1:$1"),0)-1,100000,1),0)),"")</f>
        <v>8.0299999999999994</v>
      </c>
      <c r="T78" s="46">
        <f ca="1">IFERROR(INDEX(OFFSET(INDIRECT("v_buffer_hist_hoy!$A$1"),1,MATCH("buh_velocity",INDIRECT("v_buffer_hist_hoy!$1:$1"),0)-1,100000,1),MATCH(CLEAN(TABLATRANSFERENCIA[[#This Row],[CODIGO]]),OFFSET(INDIRECT("v_buffer_hist_hoy!$A$1"),1,MATCH("buh_codigo",INDIRECT("v_buffer_hist_hoy!$1:$1"),0)-1,100000,1),0)),"")</f>
        <v>0</v>
      </c>
      <c r="U78" s="46">
        <f ca="1">IFERROR(INDEX(OFFSET(INDIRECT("v_buffer_hist_hoy!$A$1"),1,MATCH("buh_nivel_servicio",INDIRECT("v_buffer_hist_hoy!$1:$1"),0)-1,100000,1),MATCH(CLEAN(TABLATRANSFERENCIA[[#This Row],[CODIGO]]),OFFSET(INDIRECT("v_buffer_hist_hoy!$A$1"),1,MATCH("buh_codigo",INDIRECT("v_buffer_hist_hoy!$1:$1"),0)-1,100000,1),0)),"")</f>
        <v>1</v>
      </c>
      <c r="V78" s="49" t="str">
        <f ca="1">IFERROR(INDEX(OFFSET(INDIRECT("v_buffer_hist_hoy!$A$1"),1,MATCH("pro_nombre",INDIRECT("v_buffer_hist_hoy!$1:$1"),0)-1,100000,1),MATCH(CLEAN(TABLATRANSFERENCIA[[#This Row],[CODIGO]]),OFFSET(INDIRECT("v_buffer_hist_hoy!$A$1"),1,MATCH("buh_codigo",INDIRECT("v_buffer_hist_hoy!$1:$1"),0)-1,100000,1),0)),"")</f>
        <v>Echo</v>
      </c>
      <c r="W78" s="49" t="str">
        <f ca="1">IFERROR(INDEX(OFFSET(INDIRECT("v_buffer_hist_hoy!$A$1"),1,MATCH("pre_nombre",INDIRECT("v_buffer_hist_hoy!$1:$1"),0)-1,100000,1),MATCH(CLEAN(TABLATRANSFERENCIA[[#This Row],[CODIGO]]),OFFSET(INDIRECT("v_buffer_hist_hoy!$A$1"),1,MATCH("buh_codigo",INDIRECT("v_buffer_hist_hoy!$1:$1"),0)-1,100000,1),0)),"")</f>
        <v>USA</v>
      </c>
      <c r="X78" s="51">
        <f ca="1">IFERROR(INDEX(OFFSET(INDIRECT("v_buffer_hist_hoy!$A$1"),1,MATCH("buh_tiempo_suministro",INDIRECT("v_buffer_hist_hoy!$1:$1"),0)-1,100000,1),MATCH(CLEAN(TABLATRANSFERENCIA[[#This Row],[CODIGO]]),OFFSET(INDIRECT("v_buffer_hist_hoy!$A$1"),1,MATCH("buh_codigo",INDIRECT("v_buffer_hist_hoy!$1:$1"),0)-1,100000,1),0)),"")</f>
        <v>8</v>
      </c>
      <c r="Y78" s="51">
        <f ca="1">IFERROR(INDEX(OFFSET(INDIRECT("v_buffer_hist_hoy!$A$1"),1,MATCH("buh_frecuencia_reposicion",INDIRECT("v_buffer_hist_hoy!$1:$1"),0)-1,100000,1),MATCH(CLEAN(TABLATRANSFERENCIA[[#This Row],[CODIGO]]),OFFSET(INDIRECT("v_buffer_hist_hoy!$A$1"),1,MATCH("buh_codigo",INDIRECT("v_buffer_hist_hoy!$1:$1"),0)-1,100000,1),0)),"")</f>
        <v>3</v>
      </c>
      <c r="Z78" s="6">
        <f ca="1">IFERROR(INDEX(OFFSET(INDIRECT("v_buffer_hist_hoy!$A$1"),1,MATCH("buh_buffer_actual",INDIRECT("v_buffer_hist_hoy!$1:$1"),0)-1,100000,1),MATCH(CLEAN(TABLATRANSFERENCIA[[#This Row],[CODIGO]]),OFFSET(INDIRECT("v_buffer_hist_hoy!$A$1"),1,MATCH("buh_codigo",INDIRECT("v_buffer_hist_hoy!$1:$1"),0)-1,100000,1),0)),"")</f>
        <v>25</v>
      </c>
      <c r="AA78" s="6">
        <f ca="1">IFERROR(INDEX(OFFSET(INDIRECT("v_buffer_hist_hoy!$A$1"),1,MATCH("buh_inventario_proveedor",INDIRECT("v_buffer_hist_hoy!$1:$1"),0)-1,100000,1),MATCH(CLEAN(TABLATRANSFERENCIA[[#This Row],[CODIGO]]),OFFSET(INDIRECT("v_buffer_hist_hoy!$A$1"),1,MATCH("buh_codigo",INDIRECT("v_buffer_hist_hoy!$1:$1"),0)-1,100000,1),0)),"")</f>
        <v>1000000000</v>
      </c>
      <c r="AB78" s="6">
        <f ca="1">IFERROR(INDEX(OFFSET(INDIRECT("v_buffer_hist_hoy!$A$1"),1,MATCH("buh_inventario_fisico",INDIRECT("v_buffer_hist_hoy!$1:$1"),0)-1,100000,1),MATCH(CLEAN(TABLATRANSFERENCIA[[#This Row],[CODIGO]]),OFFSET(INDIRECT("v_buffer_hist_hoy!$A$1"),1,MATCH("buh_codigo",INDIRECT("v_buffer_hist_hoy!$1:$1"),0)-1,100000,1),0)),"")</f>
        <v>11</v>
      </c>
      <c r="AC78" s="4">
        <f ca="1">IFERROR(INDEX(OFFSET(INDIRECT("v_buffer_hist_hoy!$A$1"),1,MATCH("buh_estado_inventario_fisico",INDIRECT("v_buffer_hist_hoy!$1:$1"),0)-1,100000,1),MATCH(CLEAN(TABLATRANSFERENCIA[[#This Row],[CODIGO]]),OFFSET(INDIRECT("v_buffer_hist_hoy!$A$1"),1,MATCH("buh_codigo",INDIRECT("v_buffer_hist_hoy!$1:$1"),0)-1,100000,1),0)),"")</f>
        <v>0.56000000000000005</v>
      </c>
      <c r="AD78" s="6" t="str">
        <f ca="1">IFERROR(INDEX(OFFSET(INDIRECT("v_buffer_hist_hoy!$A$1"),1,MATCH("buh_color_inventario_fisico",INDIRECT("v_buffer_hist_hoy!$1:$1"),0)-1,100000,1),MATCH(CLEAN(TABLATRANSFERENCIA[[#This Row],[CODIGO]]),OFFSET(INDIRECT("v_buffer_hist_hoy!$A$1"),1,MATCH("buh_codigo",INDIRECT("v_buffer_hist_hoy!$1:$1"),0)-1,100000,1),0)),"")</f>
        <v>A</v>
      </c>
      <c r="AE78" s="6">
        <f ca="1">IFERROR(INDEX(OFFSET(INDIRECT("v_buffer_hist_hoy!$A$1"),1,MATCH("buh_transito",INDIRECT("v_buffer_hist_hoy!$1:$1"),0)-1,100000,1),MATCH(CLEAN(TABLATRANSFERENCIA[[#This Row],[CODIGO]]),OFFSET(INDIRECT("v_buffer_hist_hoy!$A$1"),1,MATCH("buh_codigo",INDIRECT("v_buffer_hist_hoy!$1:$1"),0)-1,100000,1),0)),"")</f>
        <v>0</v>
      </c>
      <c r="AF78" s="6">
        <f ca="1">IFERROR(INDEX(OFFSET(INDIRECT("v_buffer_hist_hoy!$A$1"),1,MATCH("buh_negociacion",INDIRECT("v_buffer_hist_hoy!$1:$1"),0)-1,100000,1),MATCH(CLEAN(TABLATRANSFERENCIA[[#This Row],[CODIGO]]),OFFSET(INDIRECT("v_buffer_hist_hoy!$A$1"),1,MATCH("buh_codigo",INDIRECT("v_buffer_hist_hoy!$1:$1"),0)-1,100000,1),0)),"")</f>
        <v>0</v>
      </c>
      <c r="AG78" s="6">
        <f ca="1">IFERROR(INDEX(OFFSET(INDIRECT("v_buffer_hist_hoy!$A$1"),1,MATCH("buh_produccion",INDIRECT("v_buffer_hist_hoy!$1:$1"),0)-1,100000,1),MATCH(CLEAN(TABLATRANSFERENCIA[[#This Row],[CODIGO]]),OFFSET(INDIRECT("v_buffer_hist_hoy!$A$1"),1,MATCH("buh_codigo",INDIRECT("v_buffer_hist_hoy!$1:$1"),0)-1,100000,1),0)),"")</f>
        <v>0</v>
      </c>
      <c r="AH78" s="6">
        <f ca="1">IFERROR(INDEX(OFFSET(INDIRECT("v_buffer_hist_hoy!$A$1"),1,MATCH("buh_embarcado",INDIRECT("v_buffer_hist_hoy!$1:$1"),0)-1,100000,1),MATCH(CLEAN(TABLATRANSFERENCIA[[#This Row],[CODIGO]]),OFFSET(INDIRECT("v_buffer_hist_hoy!$A$1"),1,MATCH("buh_codigo",INDIRECT("v_buffer_hist_hoy!$1:$1"),0)-1,100000,1),0)),"")</f>
        <v>0</v>
      </c>
      <c r="AI78" s="6">
        <f ca="1">IFERROR(INDEX(OFFSET(INDIRECT("v_buffer_hist_hoy!$A$1"),1,MATCH("buh_comprometido",INDIRECT("v_buffer_hist_hoy!$1:$1"),0)-1,100000,1),MATCH(CLEAN(TABLATRANSFERENCIA[[#This Row],[CODIGO]]),OFFSET(INDIRECT("v_buffer_hist_hoy!$A$1"),1,MATCH("buh_codigo",INDIRECT("v_buffer_hist_hoy!$1:$1"),0)-1,100000,1),0)),"")</f>
        <v>0</v>
      </c>
      <c r="AJ78" s="6">
        <f ca="1">IFERROR(INDEX(OFFSET(INDIRECT("v_buffer_hist_hoy!$A$1"),1,MATCH("buh_backorder",INDIRECT("v_buffer_hist_hoy!$1:$1"),0)-1,100000,1),MATCH(CLEAN(TABLATRANSFERENCIA[[#This Row],[CODIGO]]),OFFSET(INDIRECT("v_buffer_hist_hoy!$A$1"),1,MATCH("buh_codigo",INDIRECT("v_buffer_hist_hoy!$1:$1"),0)-1,100000,1),0)),"")</f>
        <v>10</v>
      </c>
      <c r="AK78" s="6">
        <f ca="1">IFERROR(INDEX(OFFSET(INDIRECT("v_buffer_hist_hoy!$A$1"),1,MATCH("buh_inventario_proyectado",INDIRECT("v_buffer_hist_hoy!$1:$1"),0)-1,100000,1),MATCH(CLEAN(TABLATRANSFERENCIA[[#This Row],[CODIGO]]),OFFSET(INDIRECT("v_buffer_hist_hoy!$A$1"),1,MATCH("buh_codigo",INDIRECT("v_buffer_hist_hoy!$1:$1"),0)-1,100000,1),0)),"")</f>
        <v>21</v>
      </c>
      <c r="AL78" s="4">
        <f ca="1">IFERROR(INDEX(OFFSET(INDIRECT("v_buffer_hist_hoy!$A$1"),1,MATCH("buh_estado_inventario_proyectado",INDIRECT("v_buffer_hist_hoy!$1:$1"),0)-1,100000,1),MATCH(CLEAN(TABLATRANSFERENCIA[[#This Row],[CODIGO]]),OFFSET(INDIRECT("v_buffer_hist_hoy!$A$1"),1,MATCH("buh_codigo",INDIRECT("v_buffer_hist_hoy!$1:$1"),0)-1,100000,1),0)),"")</f>
        <v>0.16</v>
      </c>
      <c r="AM78" s="6" t="str">
        <f ca="1">IFERROR(INDEX(OFFSET(INDIRECT("v_buffer_hist_hoy!$A$1"),1,MATCH("buh_color_inventario_proyectado",INDIRECT("v_buffer_hist_hoy!$1:$1"),0)-1,100000,1),MATCH(CLEAN(TABLATRANSFERENCIA[[#This Row],[CODIGO]]),OFFSET(INDIRECT("v_buffer_hist_hoy!$A$1"),1,MATCH("buh_codigo",INDIRECT("v_buffer_hist_hoy!$1:$1"),0)-1,100000,1),0)),"")</f>
        <v>V</v>
      </c>
      <c r="AN78" s="6">
        <f ca="1">IFERROR(INDEX(OFFSET(INDIRECT("v_buffer_hist_hoy!$A$1"),1,MATCH("buh_pedido_minimo",INDIRECT("v_buffer_hist_hoy!$1:$1"),0)-1,100000,1),MATCH(CLEAN(TABLATRANSFERENCIA[[#This Row],[CODIGO]]),OFFSET(INDIRECT("v_buffer_hist_hoy!$A$1"),1,MATCH("buh_codigo",INDIRECT("v_buffer_hist_hoy!$1:$1"),0)-1,100000,1),0)),"")</f>
        <v>0</v>
      </c>
      <c r="AO78" s="6">
        <f ca="1">IFERROR(INDEX(OFFSET(INDIRECT("v_buffer_hist_hoy!$A$1"),1,MATCH("buh_pedido_minimo_grupo",INDIRECT("v_buffer_hist_hoy!$1:$1"),0)-1,100000,1),MATCH(CLEAN(TABLATRANSFERENCIA[[#This Row],[CODIGO]]),OFFSET(INDIRECT("v_buffer_hist_hoy!$A$1"),1,MATCH("buh_codigo",INDIRECT("v_buffer_hist_hoy!$1:$1"),0)-1,100000,1),0)),"")</f>
        <v>0</v>
      </c>
      <c r="AP78" s="6">
        <f ca="1">IFERROR(INDEX(OFFSET(INDIRECT("v_buffer_hist_hoy!$A$1"),1,MATCH("buh_unidad_empaque",INDIRECT("v_buffer_hist_hoy!$1:$1"),0)-1,100000,1),MATCH(CLEAN(TABLATRANSFERENCIA[[#This Row],[CODIGO]]),OFFSET(INDIRECT("v_buffer_hist_hoy!$A$1"),1,MATCH("buh_codigo",INDIRECT("v_buffer_hist_hoy!$1:$1"),0)-1,100000,1),0)),"")</f>
        <v>5</v>
      </c>
      <c r="AQ78" s="6">
        <f ca="1">IFERROR(INDEX(OFFSET(INDIRECT("v_buffer_hist_hoy!$A$1"),1,MATCH("buh_pedido_promedio",INDIRECT("v_buffer_hist_hoy!$1:$1"),0)-1,100000,1),MATCH(CLEAN(TABLATRANSFERENCIA[[#This Row],[CODIGO]]),OFFSET(INDIRECT("v_buffer_hist_hoy!$A$1"),1,MATCH("buh_codigo",INDIRECT("v_buffer_hist_hoy!$1:$1"),0)-1,100000,1),0)),"")</f>
        <v>7</v>
      </c>
      <c r="AR78" s="6">
        <f ca="1">IFERROR(INDEX(OFFSET(INDIRECT("v_buffer_hist_hoy!$A$1"),1,MATCH("buh_cobertura_buffer",INDIRECT("v_buffer_hist_hoy!$1:$1"),0)-1,100000,1),MATCH(CLEAN(TABLATRANSFERENCIA[[#This Row],[CODIGO]]),OFFSET(INDIRECT("v_buffer_hist_hoy!$A$1"),1,MATCH("buh_codigo",INDIRECT("v_buffer_hist_hoy!$1:$1"),0)-1,100000,1),0)),"")</f>
        <v>0</v>
      </c>
      <c r="AS78" s="6">
        <f ca="1">IFERROR(INDEX(OFFSET(INDIRECT("v_buffer_hist_hoy!$A$1"),1,MATCH("buh_cobertura_inventario_proyectado",INDIRECT("v_buffer_hist_hoy!$1:$1"),0)-1,100000,1),MATCH(CLEAN(TABLATRANSFERENCIA[[#This Row],[CODIGO]]),OFFSET(INDIRECT("v_buffer_hist_hoy!$A$1"),1,MATCH("buh_codigo",INDIRECT("v_buffer_hist_hoy!$1:$1"),0)-1,100000,1),0)),"")</f>
        <v>0</v>
      </c>
      <c r="AT78" s="6">
        <f ca="1">IFERROR(INDEX(OFFSET(INDIRECT("v_buffer_hist_hoy!$A$1"),1,MATCH("buh_cobertura_pedido_minimo",INDIRECT("v_buffer_hist_hoy!$1:$1"),0)-1,100000,1),MATCH(CLEAN(TABLATRANSFERENCIA[[#This Row],[CODIGO]]),OFFSET(INDIRECT("v_buffer_hist_hoy!$A$1"),1,MATCH("buh_codigo",INDIRECT("v_buffer_hist_hoy!$1:$1"),0)-1,100000,1),0)),"")</f>
        <v>0</v>
      </c>
      <c r="AU78" s="6">
        <f ca="1">IFERROR(INDEX(OFFSET(INDIRECT("v_buffer_hist_hoy!$A$1"),1,MATCH("buh_dias_desabastecimiento",INDIRECT("v_buffer_hist_hoy!$1:$1"),0)-1,100000,1),MATCH(CLEAN(TABLATRANSFERENCIA[[#This Row],[CODIGO]]),OFFSET(INDIRECT("v_buffer_hist_hoy!$A$1"),1,MATCH("buh_codigo",INDIRECT("v_buffer_hist_hoy!$1:$1"),0)-1,100000,1),0)),"")</f>
        <v>0</v>
      </c>
      <c r="AV78" s="6">
        <f t="array" ref="AV78">IFERROR(INDEX(Datos_Consumo[CANTIDAD],MATCH(TABLATRANSFERENCIA[[#This Row],[CODIGO]]&amp;TABLATRANSFERENCIA[[#Headers],[Columna1]],Datos_Consumo[CODIGO]&amp;Datos_Consumo[FECHA_FORMATO],0)),0)</f>
        <v>0</v>
      </c>
      <c r="AW78" s="6">
        <f t="array" ref="AW78">IFERROR(INDEX(Datos_Consumo[CANTIDAD],MATCH(TABLATRANSFERENCIA[[#This Row],[CODIGO]]&amp;TABLATRANSFERENCIA[[#Headers],[Columna2]],Datos_Consumo[CODIGO]&amp;Datos_Consumo[FECHA_FORMATO],0)),0)</f>
        <v>0</v>
      </c>
      <c r="AX78" s="6">
        <f t="array" ref="AX78">IFERROR(INDEX(Datos_Consumo[CANTIDAD],MATCH(TABLATRANSFERENCIA[[#This Row],[CODIGO]]&amp;TABLATRANSFERENCIA[[#Headers],[Columna3]],Datos_Consumo[CODIGO]&amp;Datos_Consumo[FECHA_FORMATO],0)),0)</f>
        <v>0</v>
      </c>
      <c r="AY78" s="6">
        <f t="array" ref="AY78">IFERROR(INDEX(Datos_Consumo[CANTIDAD],MATCH(TABLATRANSFERENCIA[[#This Row],[CODIGO]]&amp;TABLATRANSFERENCIA[[#Headers],[Columna4]],Datos_Consumo[CODIGO]&amp;Datos_Consumo[FECHA_FORMATO],0)),0)</f>
        <v>0</v>
      </c>
      <c r="AZ78" s="6">
        <f t="array" ref="AZ78">IFERROR(INDEX(Datos_Consumo[CANTIDAD],MATCH(TABLATRANSFERENCIA[[#This Row],[CODIGO]]&amp;TABLATRANSFERENCIA[[#Headers],[Columna5]],Datos_Consumo[CODIGO]&amp;Datos_Consumo[FECHA_FORMATO],0)),0)</f>
        <v>0</v>
      </c>
      <c r="BA78" s="6">
        <f t="array" ref="BA78">IFERROR(INDEX(Datos_Consumo[CANTIDAD],MATCH(TABLATRANSFERENCIA[[#This Row],[CODIGO]]&amp;TABLATRANSFERENCIA[[#Headers],[Columna6]],Datos_Consumo[CODIGO]&amp;Datos_Consumo[FECHA_FORMATO],0)),0)</f>
        <v>0</v>
      </c>
      <c r="BB78" s="56">
        <f ca="1">IFERROR(INDEX(OFFSET(INDIRECT("v_buffer_hist_hoy!$A$1"),1,MATCH("buh_ultima_transferencia_ini",INDIRECT("v_buffer_hist_hoy!$1:$1"),0)-1,100000,1),MATCH(CLEAN(TABLATRANSFERENCIA[[#This Row],[CODIGO]]),OFFSET(INDIRECT("v_buffer_hist_hoy!$A$1"),1,MATCH("buh_codigo",INDIRECT("v_buffer_hist_hoy!$1:$1"),0)-1,100000,1),0)),"")</f>
        <v>0</v>
      </c>
      <c r="BC78" s="56">
        <f ca="1">IFERROR(INDEX(OFFSET(INDIRECT("v_buffer_hist_hoy!$A$1"),1,MATCH("buh_ultima_transferencia_fin",INDIRECT("v_buffer_hist_hoy!$1:$1"),0)-1,100000,1),MATCH(CLEAN(TABLATRANSFERENCIA[[#This Row],[CODIGO]]),OFFSET(INDIRECT("v_buffer_hist_hoy!$A$1"),1,MATCH("buh_codigo",INDIRECT("v_buffer_hist_hoy!$1:$1"),0)-1,100000,1),0)),"")</f>
        <v>0</v>
      </c>
      <c r="BD78" s="50" t="s">
        <v>7725</v>
      </c>
      <c r="BE78" s="55"/>
      <c r="BF78" s="51"/>
      <c r="BG78"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8" s="51"/>
      <c r="BM78" s="46">
        <f ca="1">IFERROR(TABLATRANSFERENCIA[[#This Row],[REQUERIM]]/TABLATRANSFERENCIA[[#This Row],[PEDIDO PROMEDIO]],0)</f>
        <v>1.4285714285714286</v>
      </c>
      <c r="BN78" s="51"/>
      <c r="BO78" s="59"/>
      <c r="BP78" s="3" t="str">
        <f>IF(TABLATRANSFERENCIA[[#This Row],[RECIBIDO]]&lt;&gt;"",0,IF(TABLATRANSFERENCIA[[#This Row],[DESPACHO]]&lt;&gt;"",TABLATRANSFERENCIA[[#This Row],[DESPACHO]],TABLATRANSFERENCIA[[#This Row],[REQUERIM]]))</f>
        <v>10</v>
      </c>
      <c r="BQ78" s="50"/>
      <c r="BR78" s="50"/>
      <c r="BS78" s="50" t="str">
        <f t="shared" si="1"/>
        <v>N</v>
      </c>
      <c r="BT78" s="51">
        <f t="array" aca="1" ref="BT78" ca="1">IF(SUM(--(TABLATRANSFERENCIA[[#This Row],[CODIGO GENERICO]]=TABLATRANSFERENCIA[CODIGO GENERICO])*TABLATRANSFERENCIA[REQUERIM])&lt;TABLATRANSFERENCIA[[#This Row],[PEDIDO MIN GRUPO]],1,0)</f>
        <v>0</v>
      </c>
      <c r="BU7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8" s="51">
        <f ca="1">IFERROR(INDEX(OFFSET(INDIRECT("v_buffer_hist_hoy!$A$1"),1,MATCH("buh_zona_amarilla",INDIRECT("v_buffer_hist_hoy!$1:$1"),0)-1,100000,1),MATCH(CLEAN(TABLATRANSFERENCIA[[#This Row],[CODIGO]]),OFFSET(INDIRECT("v_buffer_hist_hoy!$A$1"),1,MATCH("buh_codigo",INDIRECT("v_buffer_hist_hoy!$1:$1"),0)-1,100000,1),0)),"")</f>
        <v>17</v>
      </c>
      <c r="BW78" s="51">
        <f ca="1">IFERROR(INDEX(OFFSET(INDIRECT("v_buffer_hist_hoy!$A$1"),1,MATCH("buh_zona_roja",INDIRECT("v_buffer_hist_hoy!$1:$1"),0)-1,100000,1),MATCH(CLEAN(TABLATRANSFERENCIA[[#This Row],[CODIGO]]),OFFSET(INDIRECT("v_buffer_hist_hoy!$A$1"),1,MATCH("buh_codigo",INDIRECT("v_buffer_hist_hoy!$1:$1"),0)-1,100000,1),0)),"")</f>
        <v>8</v>
      </c>
    </row>
    <row r="79" spans="1:75" hidden="1" x14ac:dyDescent="0.25">
      <c r="A79" s="54" t="s">
        <v>3866</v>
      </c>
      <c r="B79" s="3" t="str">
        <f ca="1">IFERROR(INDEX(OFFSET(INDIRECT("v_buffer_hist_hoy!$A$1"),1,MATCH("pro_descripcion",INDIRECT("v_buffer_hist_hoy!$1:$1"),0)-1,100000,1),MATCH(CLEAN(TABLATRANSFERENCIA[[#This Row],[CODIGO]]),OFFSET(INDIRECT("v_buffer_hist_hoy!$A$1"),1,MATCH("buh_codigo",INDIRECT("v_buffer_hist_hoy!$1:$1"),0)-1,100000,1),0)),"")</f>
        <v>EMBRAGUE C230</v>
      </c>
      <c r="C79" s="3" t="str">
        <f ca="1">IFERROR(INDEX(OFFSET(INDIRECT("v_buffer_hist_hoy!$A$1"),1,MATCH("buh_codigo_generico",INDIRECT("v_buffer_hist_hoy!$1:$1"),0)-1,100000,1),MATCH(CLEAN(TABLATRANSFERENCIA[[#This Row],[CODIGO]]),OFFSET(INDIRECT("v_buffer_hist_hoy!$A$1"),1,MATCH("buh_codigo",INDIRECT("v_buffer_hist_hoy!$1:$1"),0)-1,100000,1),0)),"")</f>
        <v>0</v>
      </c>
      <c r="D79" s="3" t="str">
        <f ca="1">IFERROR(INDEX(OFFSET(INDIRECT("v_buffer_hist_hoy!$A$1"),1,MATCH("buh_codigo_vinculado",INDIRECT("v_buffer_hist_hoy!$1:$1"),0)-1,100000,1),MATCH(CLEAN(TABLATRANSFERENCIA[[#This Row],[CODIGO]]),OFFSET(INDIRECT("v_buffer_hist_hoy!$A$1"),1,MATCH("buh_codigo",INDIRECT("v_buffer_hist_hoy!$1:$1"),0)-1,100000,1),0)),"")</f>
        <v>EC-A056000520</v>
      </c>
      <c r="E79" s="3" t="str">
        <f ca="1">IFERROR(INDEX(OFFSET(INDIRECT("v_buffer_hist_hoy!$A$1"),1,MATCH("pro_linea",INDIRECT("v_buffer_hist_hoy!$1:$1"),0)-1,100000,1),MATCH(CLEAN(TABLATRANSFERENCIA[[#This Row],[CODIGO]]),OFFSET(INDIRECT("v_buffer_hist_hoy!$A$1"),1,MATCH("buh_codigo",INDIRECT("v_buffer_hist_hoy!$1:$1"),0)-1,100000,1),0)),"")</f>
        <v>AGROFORESTAL</v>
      </c>
      <c r="F79" s="3">
        <f ca="1">IFERROR(INDEX(OFFSET(INDIRECT("v_buffer_hist_hoy!$A$1"),1,MATCH("pro_sublinea",INDIRECT("v_buffer_hist_hoy!$1:$1"),0)-1,100000,1),MATCH(CLEAN(TABLATRANSFERENCIA[[#This Row],[CODIGO]]),OFFSET(INDIRECT("v_buffer_hist_hoy!$A$1"),1,MATCH("buh_codigo",INDIRECT("v_buffer_hist_hoy!$1:$1"),0)-1,100000,1),0)),"")</f>
        <v>0</v>
      </c>
      <c r="G79" s="3" t="str">
        <f ca="1">IFERROR(INDEX(OFFSET(INDIRECT("v_buffer_hist_hoy!$A$1"),1,MATCH("pro_grupo",INDIRECT("v_buffer_hist_hoy!$1:$1"),0)-1,100000,1),MATCH(CLEAN(TABLATRANSFERENCIA[[#This Row],[CODIGO]]),OFFSET(INDIRECT("v_buffer_hist_hoy!$A$1"),1,MATCH("buh_codigo",INDIRECT("v_buffer_hist_hoy!$1:$1"),0)-1,100000,1),0)),"")</f>
        <v>REPUESTOS DESMALEZADORAS</v>
      </c>
      <c r="H79" s="3">
        <f ca="1">IFERROR(INDEX(OFFSET(INDIRECT("v_buffer_hist_hoy!$A$1"),1,MATCH("pro_familia",INDIRECT("v_buffer_hist_hoy!$1:$1"),0)-1,100000,1),MATCH(CLEAN(TABLATRANSFERENCIA[[#This Row],[CODIGO]]),OFFSET(INDIRECT("v_buffer_hist_hoy!$A$1"),1,MATCH("buh_codigo",INDIRECT("v_buffer_hist_hoy!$1:$1"),0)-1,100000,1),0)),"")</f>
        <v>0</v>
      </c>
      <c r="I79" s="3">
        <f ca="1">IFERROR(INDEX(OFFSET(INDIRECT("v_buffer_hist_hoy!$A$1"),1,MATCH("pro_subfamilia",INDIRECT("v_buffer_hist_hoy!$1:$1"),0)-1,100000,1),MATCH(CLEAN(TABLATRANSFERENCIA[[#This Row],[CODIGO]]),OFFSET(INDIRECT("v_buffer_hist_hoy!$A$1"),1,MATCH("buh_codigo",INDIRECT("v_buffer_hist_hoy!$1:$1"),0)-1,100000,1),0)),"")</f>
        <v>0</v>
      </c>
      <c r="J7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79" s="3">
        <f ca="1">IFERROR(INDEX(OFFSET(INDIRECT("v_buffer_hist_hoy!$A$1"),1,MATCH("pro_tipo",INDIRECT("v_buffer_hist_hoy!$1:$1"),0)-1,100000,1),MATCH(CLEAN(TABLATRANSFERENCIA[[#This Row],[CODIGO]]),OFFSET(INDIRECT("v_buffer_hist_hoy!$A$1"),1,MATCH("buh_codigo",INDIRECT("v_buffer_hist_hoy!$1:$1"),0)-1,100000,1),0)),"")</f>
        <v>0</v>
      </c>
      <c r="L79" s="3" t="str">
        <f ca="1">IFERROR(INDEX(OFFSET(INDIRECT("v_buffer_hist_hoy!$A$1"),1,MATCH("pro_marca",INDIRECT("v_buffer_hist_hoy!$1:$1"),0)-1,100000,1),MATCH(CLEAN(TABLATRANSFERENCIA[[#This Row],[CODIGO]]),OFFSET(INDIRECT("v_buffer_hist_hoy!$A$1"),1,MATCH("buh_codigo",INDIRECT("v_buffer_hist_hoy!$1:$1"),0)-1,100000,1),0)),"")</f>
        <v>SHINDAIWA</v>
      </c>
      <c r="M79" s="3">
        <f ca="1">IFERROR(INDEX(OFFSET(INDIRECT("v_buffer_hist_hoy!$A$1"),1,MATCH("pro_modelo",INDIRECT("v_buffer_hist_hoy!$1:$1"),0)-1,100000,1),MATCH(CLEAN(TABLATRANSFERENCIA[[#This Row],[CODIGO]]),OFFSET(INDIRECT("v_buffer_hist_hoy!$A$1"),1,MATCH("buh_codigo",INDIRECT("v_buffer_hist_hoy!$1:$1"),0)-1,100000,1),0)),"")</f>
        <v>0</v>
      </c>
      <c r="N79" s="3">
        <f ca="1">IFERROR(INDEX(OFFSET(INDIRECT("v_buffer_hist_hoy!$A$1"),1,MATCH("pro_cat_management",INDIRECT("v_buffer_hist_hoy!$1:$1"),0)-1,100000,1),MATCH(CLEAN(TABLATRANSFERENCIA[[#This Row],[CODIGO]]),OFFSET(INDIRECT("v_buffer_hist_hoy!$A$1"),1,MATCH("buh_codigo",INDIRECT("v_buffer_hist_hoy!$1:$1"),0)-1,100000,1),0)),"")</f>
        <v>0</v>
      </c>
      <c r="O79" s="5" t="str">
        <f ca="1">IFERROR(INDEX(OFFSET(INDIRECT("v_buffer_hist_hoy!$A$1"),1,MATCH("buh_estatus",INDIRECT("v_buffer_hist_hoy!$1:$1"),0)-1,100000,1),MATCH(CLEAN(TABLATRANSFERENCIA[[#This Row],[CODIGO]]),OFFSET(INDIRECT("v_buffer_hist_hoy!$A$1"),1,MATCH("buh_codigo",INDIRECT("v_buffer_hist_hoy!$1:$1"),0)-1,100000,1),0)),"")</f>
        <v>0</v>
      </c>
      <c r="P79" s="5">
        <f ca="1">IFERROR(INDEX(OFFSET(INDIRECT("v_buffer_hist_hoy!$A$1"),1,MATCH("buh_ctv",INDIRECT("v_buffer_hist_hoy!$1:$1"),0)-1,100000,1),MATCH(CLEAN(TABLATRANSFERENCIA[[#This Row],[CODIGO]]),OFFSET(INDIRECT("v_buffer_hist_hoy!$A$1"),1,MATCH("buh_codigo",INDIRECT("v_buffer_hist_hoy!$1:$1"),0)-1,100000,1),0)),"")</f>
        <v>8.69</v>
      </c>
      <c r="Q79" s="5">
        <f ca="1">IFERROR(INDEX(OFFSET(INDIRECT("v_buffer_hist_hoy!$A$1"),1,MATCH("buh_pv",INDIRECT("v_buffer_hist_hoy!$1:$1"),0)-1,100000,1),MATCH(CLEAN(TABLATRANSFERENCIA[[#This Row],[CODIGO]]),OFFSET(INDIRECT("v_buffer_hist_hoy!$A$1"),1,MATCH("buh_codigo",INDIRECT("v_buffer_hist_hoy!$1:$1"),0)-1,100000,1),0)),"")</f>
        <v>18.72</v>
      </c>
      <c r="R79" s="46">
        <f ca="1">IFERROR(INDEX(OFFSET(INDIRECT("v_buffer_hist_hoy!$A$1"),1,MATCH("buh_roi_pasado",INDIRECT("v_buffer_hist_hoy!$1:$1"),0)-1,100000,1),MATCH(CLEAN(TABLATRANSFERENCIA[[#This Row],[CODIGO]]),OFFSET(INDIRECT("v_buffer_hist_hoy!$A$1"),1,MATCH("buh_codigo",INDIRECT("v_buffer_hist_hoy!$1:$1"),0)-1,100000,1),0)),"")</f>
        <v>0</v>
      </c>
      <c r="S79" s="46">
        <f ca="1">IFERROR(INDEX(OFFSET(INDIRECT("v_buffer_hist_hoy!$A$1"),1,MATCH("buh_roi_proyectado",INDIRECT("v_buffer_hist_hoy!$1:$1"),0)-1,100000,1),MATCH(CLEAN(TABLATRANSFERENCIA[[#This Row],[CODIGO]]),OFFSET(INDIRECT("v_buffer_hist_hoy!$A$1"),1,MATCH("buh_codigo",INDIRECT("v_buffer_hist_hoy!$1:$1"),0)-1,100000,1),0)),"")</f>
        <v>5.04</v>
      </c>
      <c r="T79" s="46">
        <f ca="1">IFERROR(INDEX(OFFSET(INDIRECT("v_buffer_hist_hoy!$A$1"),1,MATCH("buh_velocity",INDIRECT("v_buffer_hist_hoy!$1:$1"),0)-1,100000,1),MATCH(CLEAN(TABLATRANSFERENCIA[[#This Row],[CODIGO]]),OFFSET(INDIRECT("v_buffer_hist_hoy!$A$1"),1,MATCH("buh_codigo",INDIRECT("v_buffer_hist_hoy!$1:$1"),0)-1,100000,1),0)),"")</f>
        <v>0</v>
      </c>
      <c r="U79" s="46">
        <f ca="1">IFERROR(INDEX(OFFSET(INDIRECT("v_buffer_hist_hoy!$A$1"),1,MATCH("buh_nivel_servicio",INDIRECT("v_buffer_hist_hoy!$1:$1"),0)-1,100000,1),MATCH(CLEAN(TABLATRANSFERENCIA[[#This Row],[CODIGO]]),OFFSET(INDIRECT("v_buffer_hist_hoy!$A$1"),1,MATCH("buh_codigo",INDIRECT("v_buffer_hist_hoy!$1:$1"),0)-1,100000,1),0)),"")</f>
        <v>1</v>
      </c>
      <c r="V79" s="49" t="str">
        <f ca="1">IFERROR(INDEX(OFFSET(INDIRECT("v_buffer_hist_hoy!$A$1"),1,MATCH("pro_nombre",INDIRECT("v_buffer_hist_hoy!$1:$1"),0)-1,100000,1),MATCH(CLEAN(TABLATRANSFERENCIA[[#This Row],[CODIGO]]),OFFSET(INDIRECT("v_buffer_hist_hoy!$A$1"),1,MATCH("buh_codigo",INDIRECT("v_buffer_hist_hoy!$1:$1"),0)-1,100000,1),0)),"")</f>
        <v>Echo</v>
      </c>
      <c r="W79" s="49" t="str">
        <f ca="1">IFERROR(INDEX(OFFSET(INDIRECT("v_buffer_hist_hoy!$A$1"),1,MATCH("pre_nombre",INDIRECT("v_buffer_hist_hoy!$1:$1"),0)-1,100000,1),MATCH(CLEAN(TABLATRANSFERENCIA[[#This Row],[CODIGO]]),OFFSET(INDIRECT("v_buffer_hist_hoy!$A$1"),1,MATCH("buh_codigo",INDIRECT("v_buffer_hist_hoy!$1:$1"),0)-1,100000,1),0)),"")</f>
        <v>USA</v>
      </c>
      <c r="X79" s="51">
        <f ca="1">IFERROR(INDEX(OFFSET(INDIRECT("v_buffer_hist_hoy!$A$1"),1,MATCH("buh_tiempo_suministro",INDIRECT("v_buffer_hist_hoy!$1:$1"),0)-1,100000,1),MATCH(CLEAN(TABLATRANSFERENCIA[[#This Row],[CODIGO]]),OFFSET(INDIRECT("v_buffer_hist_hoy!$A$1"),1,MATCH("buh_codigo",INDIRECT("v_buffer_hist_hoy!$1:$1"),0)-1,100000,1),0)),"")</f>
        <v>8</v>
      </c>
      <c r="Y79" s="51">
        <f ca="1">IFERROR(INDEX(OFFSET(INDIRECT("v_buffer_hist_hoy!$A$1"),1,MATCH("buh_frecuencia_reposicion",INDIRECT("v_buffer_hist_hoy!$1:$1"),0)-1,100000,1),MATCH(CLEAN(TABLATRANSFERENCIA[[#This Row],[CODIGO]]),OFFSET(INDIRECT("v_buffer_hist_hoy!$A$1"),1,MATCH("buh_codigo",INDIRECT("v_buffer_hist_hoy!$1:$1"),0)-1,100000,1),0)),"")</f>
        <v>3</v>
      </c>
      <c r="Z79" s="6">
        <f ca="1">IFERROR(INDEX(OFFSET(INDIRECT("v_buffer_hist_hoy!$A$1"),1,MATCH("buh_buffer_actual",INDIRECT("v_buffer_hist_hoy!$1:$1"),0)-1,100000,1),MATCH(CLEAN(TABLATRANSFERENCIA[[#This Row],[CODIGO]]),OFFSET(INDIRECT("v_buffer_hist_hoy!$A$1"),1,MATCH("buh_codigo",INDIRECT("v_buffer_hist_hoy!$1:$1"),0)-1,100000,1),0)),"")</f>
        <v>40</v>
      </c>
      <c r="AA79" s="6">
        <f ca="1">IFERROR(INDEX(OFFSET(INDIRECT("v_buffer_hist_hoy!$A$1"),1,MATCH("buh_inventario_proveedor",INDIRECT("v_buffer_hist_hoy!$1:$1"),0)-1,100000,1),MATCH(CLEAN(TABLATRANSFERENCIA[[#This Row],[CODIGO]]),OFFSET(INDIRECT("v_buffer_hist_hoy!$A$1"),1,MATCH("buh_codigo",INDIRECT("v_buffer_hist_hoy!$1:$1"),0)-1,100000,1),0)),"")</f>
        <v>1000000000</v>
      </c>
      <c r="AB79" s="6">
        <f ca="1">IFERROR(INDEX(OFFSET(INDIRECT("v_buffer_hist_hoy!$A$1"),1,MATCH("buh_inventario_fisico",INDIRECT("v_buffer_hist_hoy!$1:$1"),0)-1,100000,1),MATCH(CLEAN(TABLATRANSFERENCIA[[#This Row],[CODIGO]]),OFFSET(INDIRECT("v_buffer_hist_hoy!$A$1"),1,MATCH("buh_codigo",INDIRECT("v_buffer_hist_hoy!$1:$1"),0)-1,100000,1),0)),"")</f>
        <v>29</v>
      </c>
      <c r="AC79" s="4">
        <f ca="1">IFERROR(INDEX(OFFSET(INDIRECT("v_buffer_hist_hoy!$A$1"),1,MATCH("buh_estado_inventario_fisico",INDIRECT("v_buffer_hist_hoy!$1:$1"),0)-1,100000,1),MATCH(CLEAN(TABLATRANSFERENCIA[[#This Row],[CODIGO]]),OFFSET(INDIRECT("v_buffer_hist_hoy!$A$1"),1,MATCH("buh_codigo",INDIRECT("v_buffer_hist_hoy!$1:$1"),0)-1,100000,1),0)),"")</f>
        <v>0.28000000000000003</v>
      </c>
      <c r="AD79" s="6" t="str">
        <f ca="1">IFERROR(INDEX(OFFSET(INDIRECT("v_buffer_hist_hoy!$A$1"),1,MATCH("buh_color_inventario_fisico",INDIRECT("v_buffer_hist_hoy!$1:$1"),0)-1,100000,1),MATCH(CLEAN(TABLATRANSFERENCIA[[#This Row],[CODIGO]]),OFFSET(INDIRECT("v_buffer_hist_hoy!$A$1"),1,MATCH("buh_codigo",INDIRECT("v_buffer_hist_hoy!$1:$1"),0)-1,100000,1),0)),"")</f>
        <v>V</v>
      </c>
      <c r="AE79" s="6">
        <f ca="1">IFERROR(INDEX(OFFSET(INDIRECT("v_buffer_hist_hoy!$A$1"),1,MATCH("buh_transito",INDIRECT("v_buffer_hist_hoy!$1:$1"),0)-1,100000,1),MATCH(CLEAN(TABLATRANSFERENCIA[[#This Row],[CODIGO]]),OFFSET(INDIRECT("v_buffer_hist_hoy!$A$1"),1,MATCH("buh_codigo",INDIRECT("v_buffer_hist_hoy!$1:$1"),0)-1,100000,1),0)),"")</f>
        <v>0</v>
      </c>
      <c r="AF79" s="6">
        <f ca="1">IFERROR(INDEX(OFFSET(INDIRECT("v_buffer_hist_hoy!$A$1"),1,MATCH("buh_negociacion",INDIRECT("v_buffer_hist_hoy!$1:$1"),0)-1,100000,1),MATCH(CLEAN(TABLATRANSFERENCIA[[#This Row],[CODIGO]]),OFFSET(INDIRECT("v_buffer_hist_hoy!$A$1"),1,MATCH("buh_codigo",INDIRECT("v_buffer_hist_hoy!$1:$1"),0)-1,100000,1),0)),"")</f>
        <v>0</v>
      </c>
      <c r="AG79" s="6">
        <f ca="1">IFERROR(INDEX(OFFSET(INDIRECT("v_buffer_hist_hoy!$A$1"),1,MATCH("buh_produccion",INDIRECT("v_buffer_hist_hoy!$1:$1"),0)-1,100000,1),MATCH(CLEAN(TABLATRANSFERENCIA[[#This Row],[CODIGO]]),OFFSET(INDIRECT("v_buffer_hist_hoy!$A$1"),1,MATCH("buh_codigo",INDIRECT("v_buffer_hist_hoy!$1:$1"),0)-1,100000,1),0)),"")</f>
        <v>0</v>
      </c>
      <c r="AH79" s="6">
        <f ca="1">IFERROR(INDEX(OFFSET(INDIRECT("v_buffer_hist_hoy!$A$1"),1,MATCH("buh_embarcado",INDIRECT("v_buffer_hist_hoy!$1:$1"),0)-1,100000,1),MATCH(CLEAN(TABLATRANSFERENCIA[[#This Row],[CODIGO]]),OFFSET(INDIRECT("v_buffer_hist_hoy!$A$1"),1,MATCH("buh_codigo",INDIRECT("v_buffer_hist_hoy!$1:$1"),0)-1,100000,1),0)),"")</f>
        <v>0</v>
      </c>
      <c r="AI79" s="6">
        <f ca="1">IFERROR(INDEX(OFFSET(INDIRECT("v_buffer_hist_hoy!$A$1"),1,MATCH("buh_comprometido",INDIRECT("v_buffer_hist_hoy!$1:$1"),0)-1,100000,1),MATCH(CLEAN(TABLATRANSFERENCIA[[#This Row],[CODIGO]]),OFFSET(INDIRECT("v_buffer_hist_hoy!$A$1"),1,MATCH("buh_codigo",INDIRECT("v_buffer_hist_hoy!$1:$1"),0)-1,100000,1),0)),"")</f>
        <v>0</v>
      </c>
      <c r="AJ79" s="6">
        <f ca="1">IFERROR(INDEX(OFFSET(INDIRECT("v_buffer_hist_hoy!$A$1"),1,MATCH("buh_backorder",INDIRECT("v_buffer_hist_hoy!$1:$1"),0)-1,100000,1),MATCH(CLEAN(TABLATRANSFERENCIA[[#This Row],[CODIGO]]),OFFSET(INDIRECT("v_buffer_hist_hoy!$A$1"),1,MATCH("buh_codigo",INDIRECT("v_buffer_hist_hoy!$1:$1"),0)-1,100000,1),0)),"")</f>
        <v>10</v>
      </c>
      <c r="AK79" s="6">
        <f ca="1">IFERROR(INDEX(OFFSET(INDIRECT("v_buffer_hist_hoy!$A$1"),1,MATCH("buh_inventario_proyectado",INDIRECT("v_buffer_hist_hoy!$1:$1"),0)-1,100000,1),MATCH(CLEAN(TABLATRANSFERENCIA[[#This Row],[CODIGO]]),OFFSET(INDIRECT("v_buffer_hist_hoy!$A$1"),1,MATCH("buh_codigo",INDIRECT("v_buffer_hist_hoy!$1:$1"),0)-1,100000,1),0)),"")</f>
        <v>39</v>
      </c>
      <c r="AL79" s="4">
        <f ca="1">IFERROR(INDEX(OFFSET(INDIRECT("v_buffer_hist_hoy!$A$1"),1,MATCH("buh_estado_inventario_proyectado",INDIRECT("v_buffer_hist_hoy!$1:$1"),0)-1,100000,1),MATCH(CLEAN(TABLATRANSFERENCIA[[#This Row],[CODIGO]]),OFFSET(INDIRECT("v_buffer_hist_hoy!$A$1"),1,MATCH("buh_codigo",INDIRECT("v_buffer_hist_hoy!$1:$1"),0)-1,100000,1),0)),"")</f>
        <v>0.03</v>
      </c>
      <c r="AM79" s="6" t="str">
        <f ca="1">IFERROR(INDEX(OFFSET(INDIRECT("v_buffer_hist_hoy!$A$1"),1,MATCH("buh_color_inventario_proyectado",INDIRECT("v_buffer_hist_hoy!$1:$1"),0)-1,100000,1),MATCH(CLEAN(TABLATRANSFERENCIA[[#This Row],[CODIGO]]),OFFSET(INDIRECT("v_buffer_hist_hoy!$A$1"),1,MATCH("buh_codigo",INDIRECT("v_buffer_hist_hoy!$1:$1"),0)-1,100000,1),0)),"")</f>
        <v>V</v>
      </c>
      <c r="AN79" s="6">
        <f ca="1">IFERROR(INDEX(OFFSET(INDIRECT("v_buffer_hist_hoy!$A$1"),1,MATCH("buh_pedido_minimo",INDIRECT("v_buffer_hist_hoy!$1:$1"),0)-1,100000,1),MATCH(CLEAN(TABLATRANSFERENCIA[[#This Row],[CODIGO]]),OFFSET(INDIRECT("v_buffer_hist_hoy!$A$1"),1,MATCH("buh_codigo",INDIRECT("v_buffer_hist_hoy!$1:$1"),0)-1,100000,1),0)),"")</f>
        <v>0</v>
      </c>
      <c r="AO79" s="6">
        <f ca="1">IFERROR(INDEX(OFFSET(INDIRECT("v_buffer_hist_hoy!$A$1"),1,MATCH("buh_pedido_minimo_grupo",INDIRECT("v_buffer_hist_hoy!$1:$1"),0)-1,100000,1),MATCH(CLEAN(TABLATRANSFERENCIA[[#This Row],[CODIGO]]),OFFSET(INDIRECT("v_buffer_hist_hoy!$A$1"),1,MATCH("buh_codigo",INDIRECT("v_buffer_hist_hoy!$1:$1"),0)-1,100000,1),0)),"")</f>
        <v>0</v>
      </c>
      <c r="AP79" s="6">
        <f ca="1">IFERROR(INDEX(OFFSET(INDIRECT("v_buffer_hist_hoy!$A$1"),1,MATCH("buh_unidad_empaque",INDIRECT("v_buffer_hist_hoy!$1:$1"),0)-1,100000,1),MATCH(CLEAN(TABLATRANSFERENCIA[[#This Row],[CODIGO]]),OFFSET(INDIRECT("v_buffer_hist_hoy!$A$1"),1,MATCH("buh_codigo",INDIRECT("v_buffer_hist_hoy!$1:$1"),0)-1,100000,1),0)),"")</f>
        <v>5</v>
      </c>
      <c r="AQ79" s="6">
        <f ca="1">IFERROR(INDEX(OFFSET(INDIRECT("v_buffer_hist_hoy!$A$1"),1,MATCH("buh_pedido_promedio",INDIRECT("v_buffer_hist_hoy!$1:$1"),0)-1,100000,1),MATCH(CLEAN(TABLATRANSFERENCIA[[#This Row],[CODIGO]]),OFFSET(INDIRECT("v_buffer_hist_hoy!$A$1"),1,MATCH("buh_codigo",INDIRECT("v_buffer_hist_hoy!$1:$1"),0)-1,100000,1),0)),"")</f>
        <v>11</v>
      </c>
      <c r="AR79" s="6">
        <f ca="1">IFERROR(INDEX(OFFSET(INDIRECT("v_buffer_hist_hoy!$A$1"),1,MATCH("buh_cobertura_buffer",INDIRECT("v_buffer_hist_hoy!$1:$1"),0)-1,100000,1),MATCH(CLEAN(TABLATRANSFERENCIA[[#This Row],[CODIGO]]),OFFSET(INDIRECT("v_buffer_hist_hoy!$A$1"),1,MATCH("buh_codigo",INDIRECT("v_buffer_hist_hoy!$1:$1"),0)-1,100000,1),0)),"")</f>
        <v>0</v>
      </c>
      <c r="AS79" s="6">
        <f ca="1">IFERROR(INDEX(OFFSET(INDIRECT("v_buffer_hist_hoy!$A$1"),1,MATCH("buh_cobertura_inventario_proyectado",INDIRECT("v_buffer_hist_hoy!$1:$1"),0)-1,100000,1),MATCH(CLEAN(TABLATRANSFERENCIA[[#This Row],[CODIGO]]),OFFSET(INDIRECT("v_buffer_hist_hoy!$A$1"),1,MATCH("buh_codigo",INDIRECT("v_buffer_hist_hoy!$1:$1"),0)-1,100000,1),0)),"")</f>
        <v>0</v>
      </c>
      <c r="AT79" s="6">
        <f ca="1">IFERROR(INDEX(OFFSET(INDIRECT("v_buffer_hist_hoy!$A$1"),1,MATCH("buh_cobertura_pedido_minimo",INDIRECT("v_buffer_hist_hoy!$1:$1"),0)-1,100000,1),MATCH(CLEAN(TABLATRANSFERENCIA[[#This Row],[CODIGO]]),OFFSET(INDIRECT("v_buffer_hist_hoy!$A$1"),1,MATCH("buh_codigo",INDIRECT("v_buffer_hist_hoy!$1:$1"),0)-1,100000,1),0)),"")</f>
        <v>0</v>
      </c>
      <c r="AU79" s="6">
        <f ca="1">IFERROR(INDEX(OFFSET(INDIRECT("v_buffer_hist_hoy!$A$1"),1,MATCH("buh_dias_desabastecimiento",INDIRECT("v_buffer_hist_hoy!$1:$1"),0)-1,100000,1),MATCH(CLEAN(TABLATRANSFERENCIA[[#This Row],[CODIGO]]),OFFSET(INDIRECT("v_buffer_hist_hoy!$A$1"),1,MATCH("buh_codigo",INDIRECT("v_buffer_hist_hoy!$1:$1"),0)-1,100000,1),0)),"")</f>
        <v>0</v>
      </c>
      <c r="AV79" s="6">
        <f t="array" ref="AV79">IFERROR(INDEX(Datos_Consumo[CANTIDAD],MATCH(TABLATRANSFERENCIA[[#This Row],[CODIGO]]&amp;TABLATRANSFERENCIA[[#Headers],[Columna1]],Datos_Consumo[CODIGO]&amp;Datos_Consumo[FECHA_FORMATO],0)),0)</f>
        <v>0</v>
      </c>
      <c r="AW79" s="6">
        <f t="array" ref="AW79">IFERROR(INDEX(Datos_Consumo[CANTIDAD],MATCH(TABLATRANSFERENCIA[[#This Row],[CODIGO]]&amp;TABLATRANSFERENCIA[[#Headers],[Columna2]],Datos_Consumo[CODIGO]&amp;Datos_Consumo[FECHA_FORMATO],0)),0)</f>
        <v>0</v>
      </c>
      <c r="AX79" s="6">
        <f t="array" ref="AX79">IFERROR(INDEX(Datos_Consumo[CANTIDAD],MATCH(TABLATRANSFERENCIA[[#This Row],[CODIGO]]&amp;TABLATRANSFERENCIA[[#Headers],[Columna3]],Datos_Consumo[CODIGO]&amp;Datos_Consumo[FECHA_FORMATO],0)),0)</f>
        <v>0</v>
      </c>
      <c r="AY79" s="6">
        <f t="array" ref="AY79">IFERROR(INDEX(Datos_Consumo[CANTIDAD],MATCH(TABLATRANSFERENCIA[[#This Row],[CODIGO]]&amp;TABLATRANSFERENCIA[[#Headers],[Columna4]],Datos_Consumo[CODIGO]&amp;Datos_Consumo[FECHA_FORMATO],0)),0)</f>
        <v>0</v>
      </c>
      <c r="AZ79" s="6">
        <f t="array" ref="AZ79">IFERROR(INDEX(Datos_Consumo[CANTIDAD],MATCH(TABLATRANSFERENCIA[[#This Row],[CODIGO]]&amp;TABLATRANSFERENCIA[[#Headers],[Columna5]],Datos_Consumo[CODIGO]&amp;Datos_Consumo[FECHA_FORMATO],0)),0)</f>
        <v>0</v>
      </c>
      <c r="BA79" s="6">
        <f t="array" ref="BA79">IFERROR(INDEX(Datos_Consumo[CANTIDAD],MATCH(TABLATRANSFERENCIA[[#This Row],[CODIGO]]&amp;TABLATRANSFERENCIA[[#Headers],[Columna6]],Datos_Consumo[CODIGO]&amp;Datos_Consumo[FECHA_FORMATO],0)),0)</f>
        <v>0</v>
      </c>
      <c r="BB79" s="56">
        <f ca="1">IFERROR(INDEX(OFFSET(INDIRECT("v_buffer_hist_hoy!$A$1"),1,MATCH("buh_ultima_transferencia_ini",INDIRECT("v_buffer_hist_hoy!$1:$1"),0)-1,100000,1),MATCH(CLEAN(TABLATRANSFERENCIA[[#This Row],[CODIGO]]),OFFSET(INDIRECT("v_buffer_hist_hoy!$A$1"),1,MATCH("buh_codigo",INDIRECT("v_buffer_hist_hoy!$1:$1"),0)-1,100000,1),0)),"")</f>
        <v>0</v>
      </c>
      <c r="BC79" s="56">
        <f ca="1">IFERROR(INDEX(OFFSET(INDIRECT("v_buffer_hist_hoy!$A$1"),1,MATCH("buh_ultima_transferencia_fin",INDIRECT("v_buffer_hist_hoy!$1:$1"),0)-1,100000,1),MATCH(CLEAN(TABLATRANSFERENCIA[[#This Row],[CODIGO]]),OFFSET(INDIRECT("v_buffer_hist_hoy!$A$1"),1,MATCH("buh_codigo",INDIRECT("v_buffer_hist_hoy!$1:$1"),0)-1,100000,1),0)),"")</f>
        <v>0</v>
      </c>
      <c r="BD79" s="50" t="s">
        <v>7725</v>
      </c>
      <c r="BE79" s="55"/>
      <c r="BF79" s="51"/>
      <c r="BG79"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7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7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7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7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79" s="51"/>
      <c r="BM79" s="46">
        <f ca="1">IFERROR(TABLATRANSFERENCIA[[#This Row],[REQUERIM]]/TABLATRANSFERENCIA[[#This Row],[PEDIDO PROMEDIO]],0)</f>
        <v>0.90909090909090906</v>
      </c>
      <c r="BN79" s="51"/>
      <c r="BO79" s="59"/>
      <c r="BP79" s="3" t="str">
        <f>IF(TABLATRANSFERENCIA[[#This Row],[RECIBIDO]]&lt;&gt;"",0,IF(TABLATRANSFERENCIA[[#This Row],[DESPACHO]]&lt;&gt;"",TABLATRANSFERENCIA[[#This Row],[DESPACHO]],TABLATRANSFERENCIA[[#This Row],[REQUERIM]]))</f>
        <v>10</v>
      </c>
      <c r="BQ79" s="50"/>
      <c r="BR79" s="50"/>
      <c r="BS79" s="50" t="str">
        <f t="shared" si="1"/>
        <v>N</v>
      </c>
      <c r="BT79" s="51">
        <f t="array" aca="1" ref="BT79" ca="1">IF(SUM(--(TABLATRANSFERENCIA[[#This Row],[CODIGO GENERICO]]=TABLATRANSFERENCIA[CODIGO GENERICO])*TABLATRANSFERENCIA[REQUERIM])&lt;TABLATRANSFERENCIA[[#This Row],[PEDIDO MIN GRUPO]],1,0)</f>
        <v>0</v>
      </c>
      <c r="BU7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79" s="51">
        <f ca="1">IFERROR(INDEX(OFFSET(INDIRECT("v_buffer_hist_hoy!$A$1"),1,MATCH("buh_zona_amarilla",INDIRECT("v_buffer_hist_hoy!$1:$1"),0)-1,100000,1),MATCH(CLEAN(TABLATRANSFERENCIA[[#This Row],[CODIGO]]),OFFSET(INDIRECT("v_buffer_hist_hoy!$A$1"),1,MATCH("buh_codigo",INDIRECT("v_buffer_hist_hoy!$1:$1"),0)-1,100000,1),0)),"")</f>
        <v>27</v>
      </c>
      <c r="BW79" s="51">
        <f ca="1">IFERROR(INDEX(OFFSET(INDIRECT("v_buffer_hist_hoy!$A$1"),1,MATCH("buh_zona_roja",INDIRECT("v_buffer_hist_hoy!$1:$1"),0)-1,100000,1),MATCH(CLEAN(TABLATRANSFERENCIA[[#This Row],[CODIGO]]),OFFSET(INDIRECT("v_buffer_hist_hoy!$A$1"),1,MATCH("buh_codigo",INDIRECT("v_buffer_hist_hoy!$1:$1"),0)-1,100000,1),0)),"")</f>
        <v>13</v>
      </c>
    </row>
    <row r="80" spans="1:75" hidden="1" x14ac:dyDescent="0.25">
      <c r="A80" s="54" t="s">
        <v>1707</v>
      </c>
      <c r="B80" s="3" t="str">
        <f ca="1">IFERROR(INDEX(OFFSET(INDIRECT("v_buffer_hist_hoy!$A$1"),1,MATCH("pro_descripcion",INDIRECT("v_buffer_hist_hoy!$1:$1"),0)-1,100000,1),MATCH(CLEAN(TABLATRANSFERENCIA[[#This Row],[CODIGO]]),OFFSET(INDIRECT("v_buffer_hist_hoy!$A$1"),1,MATCH("buh_codigo",INDIRECT("v_buffer_hist_hoy!$1:$1"),0)-1,100000,1),0)),"")</f>
        <v>EMPAQUE ARRANCADOR B450/C350 (V105000030)</v>
      </c>
      <c r="C80" s="3" t="str">
        <f ca="1">IFERROR(INDEX(OFFSET(INDIRECT("v_buffer_hist_hoy!$A$1"),1,MATCH("buh_codigo_generico",INDIRECT("v_buffer_hist_hoy!$1:$1"),0)-1,100000,1),MATCH(CLEAN(TABLATRANSFERENCIA[[#This Row],[CODIGO]]),OFFSET(INDIRECT("v_buffer_hist_hoy!$A$1"),1,MATCH("buh_codigo",INDIRECT("v_buffer_hist_hoy!$1:$1"),0)-1,100000,1),0)),"")</f>
        <v>0</v>
      </c>
      <c r="D80" s="3" t="str">
        <f ca="1">IFERROR(INDEX(OFFSET(INDIRECT("v_buffer_hist_hoy!$A$1"),1,MATCH("buh_codigo_vinculado",INDIRECT("v_buffer_hist_hoy!$1:$1"),0)-1,100000,1),MATCH(CLEAN(TABLATRANSFERENCIA[[#This Row],[CODIGO]]),OFFSET(INDIRECT("v_buffer_hist_hoy!$A$1"),1,MATCH("buh_codigo",INDIRECT("v_buffer_hist_hoy!$1:$1"),0)-1,100000,1),0)),"")</f>
        <v>EC-V105000031</v>
      </c>
      <c r="E80" s="3" t="str">
        <f ca="1">IFERROR(INDEX(OFFSET(INDIRECT("v_buffer_hist_hoy!$A$1"),1,MATCH("pro_linea",INDIRECT("v_buffer_hist_hoy!$1:$1"),0)-1,100000,1),MATCH(CLEAN(TABLATRANSFERENCIA[[#This Row],[CODIGO]]),OFFSET(INDIRECT("v_buffer_hist_hoy!$A$1"),1,MATCH("buh_codigo",INDIRECT("v_buffer_hist_hoy!$1:$1"),0)-1,100000,1),0)),"")</f>
        <v>AGROFORESTAL</v>
      </c>
      <c r="F80" s="3">
        <f ca="1">IFERROR(INDEX(OFFSET(INDIRECT("v_buffer_hist_hoy!$A$1"),1,MATCH("pro_sublinea",INDIRECT("v_buffer_hist_hoy!$1:$1"),0)-1,100000,1),MATCH(CLEAN(TABLATRANSFERENCIA[[#This Row],[CODIGO]]),OFFSET(INDIRECT("v_buffer_hist_hoy!$A$1"),1,MATCH("buh_codigo",INDIRECT("v_buffer_hist_hoy!$1:$1"),0)-1,100000,1),0)),"")</f>
        <v>0</v>
      </c>
      <c r="G80" s="3" t="str">
        <f ca="1">IFERROR(INDEX(OFFSET(INDIRECT("v_buffer_hist_hoy!$A$1"),1,MATCH("pro_grupo",INDIRECT("v_buffer_hist_hoy!$1:$1"),0)-1,100000,1),MATCH(CLEAN(TABLATRANSFERENCIA[[#This Row],[CODIGO]]),OFFSET(INDIRECT("v_buffer_hist_hoy!$A$1"),1,MATCH("buh_codigo",INDIRECT("v_buffer_hist_hoy!$1:$1"),0)-1,100000,1),0)),"")</f>
        <v>REPUESTOS ULTILITARIOS</v>
      </c>
      <c r="H80" s="3">
        <f ca="1">IFERROR(INDEX(OFFSET(INDIRECT("v_buffer_hist_hoy!$A$1"),1,MATCH("pro_familia",INDIRECT("v_buffer_hist_hoy!$1:$1"),0)-1,100000,1),MATCH(CLEAN(TABLATRANSFERENCIA[[#This Row],[CODIGO]]),OFFSET(INDIRECT("v_buffer_hist_hoy!$A$1"),1,MATCH("buh_codigo",INDIRECT("v_buffer_hist_hoy!$1:$1"),0)-1,100000,1),0)),"")</f>
        <v>0</v>
      </c>
      <c r="I80" s="3">
        <f ca="1">IFERROR(INDEX(OFFSET(INDIRECT("v_buffer_hist_hoy!$A$1"),1,MATCH("pro_subfamilia",INDIRECT("v_buffer_hist_hoy!$1:$1"),0)-1,100000,1),MATCH(CLEAN(TABLATRANSFERENCIA[[#This Row],[CODIGO]]),OFFSET(INDIRECT("v_buffer_hist_hoy!$A$1"),1,MATCH("buh_codigo",INDIRECT("v_buffer_hist_hoy!$1:$1"),0)-1,100000,1),0)),"")</f>
        <v>0</v>
      </c>
      <c r="J8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0" s="3">
        <f ca="1">IFERROR(INDEX(OFFSET(INDIRECT("v_buffer_hist_hoy!$A$1"),1,MATCH("pro_tipo",INDIRECT("v_buffer_hist_hoy!$1:$1"),0)-1,100000,1),MATCH(CLEAN(TABLATRANSFERENCIA[[#This Row],[CODIGO]]),OFFSET(INDIRECT("v_buffer_hist_hoy!$A$1"),1,MATCH("buh_codigo",INDIRECT("v_buffer_hist_hoy!$1:$1"),0)-1,100000,1),0)),"")</f>
        <v>0</v>
      </c>
      <c r="L80" s="3" t="str">
        <f ca="1">IFERROR(INDEX(OFFSET(INDIRECT("v_buffer_hist_hoy!$A$1"),1,MATCH("pro_marca",INDIRECT("v_buffer_hist_hoy!$1:$1"),0)-1,100000,1),MATCH(CLEAN(TABLATRANSFERENCIA[[#This Row],[CODIGO]]),OFFSET(INDIRECT("v_buffer_hist_hoy!$A$1"),1,MATCH("buh_codigo",INDIRECT("v_buffer_hist_hoy!$1:$1"),0)-1,100000,1),0)),"")</f>
        <v>ECHO</v>
      </c>
      <c r="M80" s="3">
        <f ca="1">IFERROR(INDEX(OFFSET(INDIRECT("v_buffer_hist_hoy!$A$1"),1,MATCH("pro_modelo",INDIRECT("v_buffer_hist_hoy!$1:$1"),0)-1,100000,1),MATCH(CLEAN(TABLATRANSFERENCIA[[#This Row],[CODIGO]]),OFFSET(INDIRECT("v_buffer_hist_hoy!$A$1"),1,MATCH("buh_codigo",INDIRECT("v_buffer_hist_hoy!$1:$1"),0)-1,100000,1),0)),"")</f>
        <v>0</v>
      </c>
      <c r="N80" s="3">
        <f ca="1">IFERROR(INDEX(OFFSET(INDIRECT("v_buffer_hist_hoy!$A$1"),1,MATCH("pro_cat_management",INDIRECT("v_buffer_hist_hoy!$1:$1"),0)-1,100000,1),MATCH(CLEAN(TABLATRANSFERENCIA[[#This Row],[CODIGO]]),OFFSET(INDIRECT("v_buffer_hist_hoy!$A$1"),1,MATCH("buh_codigo",INDIRECT("v_buffer_hist_hoy!$1:$1"),0)-1,100000,1),0)),"")</f>
        <v>0</v>
      </c>
      <c r="O80" s="5" t="str">
        <f ca="1">IFERROR(INDEX(OFFSET(INDIRECT("v_buffer_hist_hoy!$A$1"),1,MATCH("buh_estatus",INDIRECT("v_buffer_hist_hoy!$1:$1"),0)-1,100000,1),MATCH(CLEAN(TABLATRANSFERENCIA[[#This Row],[CODIGO]]),OFFSET(INDIRECT("v_buffer_hist_hoy!$A$1"),1,MATCH("buh_codigo",INDIRECT("v_buffer_hist_hoy!$1:$1"),0)-1,100000,1),0)),"")</f>
        <v>0</v>
      </c>
      <c r="P80" s="5">
        <f ca="1">IFERROR(INDEX(OFFSET(INDIRECT("v_buffer_hist_hoy!$A$1"),1,MATCH("buh_ctv",INDIRECT("v_buffer_hist_hoy!$1:$1"),0)-1,100000,1),MATCH(CLEAN(TABLATRANSFERENCIA[[#This Row],[CODIGO]]),OFFSET(INDIRECT("v_buffer_hist_hoy!$A$1"),1,MATCH("buh_codigo",INDIRECT("v_buffer_hist_hoy!$1:$1"),0)-1,100000,1),0)),"")</f>
        <v>0.25</v>
      </c>
      <c r="Q80" s="5">
        <f ca="1">IFERROR(INDEX(OFFSET(INDIRECT("v_buffer_hist_hoy!$A$1"),1,MATCH("buh_pv",INDIRECT("v_buffer_hist_hoy!$1:$1"),0)-1,100000,1),MATCH(CLEAN(TABLATRANSFERENCIA[[#This Row],[CODIGO]]),OFFSET(INDIRECT("v_buffer_hist_hoy!$A$1"),1,MATCH("buh_codigo",INDIRECT("v_buffer_hist_hoy!$1:$1"),0)-1,100000,1),0)),"")</f>
        <v>1.25</v>
      </c>
      <c r="R80" s="46">
        <f ca="1">IFERROR(INDEX(OFFSET(INDIRECT("v_buffer_hist_hoy!$A$1"),1,MATCH("buh_roi_pasado",INDIRECT("v_buffer_hist_hoy!$1:$1"),0)-1,100000,1),MATCH(CLEAN(TABLATRANSFERENCIA[[#This Row],[CODIGO]]),OFFSET(INDIRECT("v_buffer_hist_hoy!$A$1"),1,MATCH("buh_codigo",INDIRECT("v_buffer_hist_hoy!$1:$1"),0)-1,100000,1),0)),"")</f>
        <v>0</v>
      </c>
      <c r="S80" s="46">
        <f ca="1">IFERROR(INDEX(OFFSET(INDIRECT("v_buffer_hist_hoy!$A$1"),1,MATCH("buh_roi_proyectado",INDIRECT("v_buffer_hist_hoy!$1:$1"),0)-1,100000,1),MATCH(CLEAN(TABLATRANSFERENCIA[[#This Row],[CODIGO]]),OFFSET(INDIRECT("v_buffer_hist_hoy!$A$1"),1,MATCH("buh_codigo",INDIRECT("v_buffer_hist_hoy!$1:$1"),0)-1,100000,1),0)),"")</f>
        <v>17.45</v>
      </c>
      <c r="T80" s="46">
        <f ca="1">IFERROR(INDEX(OFFSET(INDIRECT("v_buffer_hist_hoy!$A$1"),1,MATCH("buh_velocity",INDIRECT("v_buffer_hist_hoy!$1:$1"),0)-1,100000,1),MATCH(CLEAN(TABLATRANSFERENCIA[[#This Row],[CODIGO]]),OFFSET(INDIRECT("v_buffer_hist_hoy!$A$1"),1,MATCH("buh_codigo",INDIRECT("v_buffer_hist_hoy!$1:$1"),0)-1,100000,1),0)),"")</f>
        <v>0</v>
      </c>
      <c r="U80" s="46">
        <f ca="1">IFERROR(INDEX(OFFSET(INDIRECT("v_buffer_hist_hoy!$A$1"),1,MATCH("buh_nivel_servicio",INDIRECT("v_buffer_hist_hoy!$1:$1"),0)-1,100000,1),MATCH(CLEAN(TABLATRANSFERENCIA[[#This Row],[CODIGO]]),OFFSET(INDIRECT("v_buffer_hist_hoy!$A$1"),1,MATCH("buh_codigo",INDIRECT("v_buffer_hist_hoy!$1:$1"),0)-1,100000,1),0)),"")</f>
        <v>1</v>
      </c>
      <c r="V80" s="49" t="str">
        <f ca="1">IFERROR(INDEX(OFFSET(INDIRECT("v_buffer_hist_hoy!$A$1"),1,MATCH("pro_nombre",INDIRECT("v_buffer_hist_hoy!$1:$1"),0)-1,100000,1),MATCH(CLEAN(TABLATRANSFERENCIA[[#This Row],[CODIGO]]),OFFSET(INDIRECT("v_buffer_hist_hoy!$A$1"),1,MATCH("buh_codigo",INDIRECT("v_buffer_hist_hoy!$1:$1"),0)-1,100000,1),0)),"")</f>
        <v>Echo</v>
      </c>
      <c r="W80" s="49" t="str">
        <f ca="1">IFERROR(INDEX(OFFSET(INDIRECT("v_buffer_hist_hoy!$A$1"),1,MATCH("pre_nombre",INDIRECT("v_buffer_hist_hoy!$1:$1"),0)-1,100000,1),MATCH(CLEAN(TABLATRANSFERENCIA[[#This Row],[CODIGO]]),OFFSET(INDIRECT("v_buffer_hist_hoy!$A$1"),1,MATCH("buh_codigo",INDIRECT("v_buffer_hist_hoy!$1:$1"),0)-1,100000,1),0)),"")</f>
        <v>USA</v>
      </c>
      <c r="X80" s="51">
        <f ca="1">IFERROR(INDEX(OFFSET(INDIRECT("v_buffer_hist_hoy!$A$1"),1,MATCH("buh_tiempo_suministro",INDIRECT("v_buffer_hist_hoy!$1:$1"),0)-1,100000,1),MATCH(CLEAN(TABLATRANSFERENCIA[[#This Row],[CODIGO]]),OFFSET(INDIRECT("v_buffer_hist_hoy!$A$1"),1,MATCH("buh_codigo",INDIRECT("v_buffer_hist_hoy!$1:$1"),0)-1,100000,1),0)),"")</f>
        <v>8</v>
      </c>
      <c r="Y80" s="51">
        <f ca="1">IFERROR(INDEX(OFFSET(INDIRECT("v_buffer_hist_hoy!$A$1"),1,MATCH("buh_frecuencia_reposicion",INDIRECT("v_buffer_hist_hoy!$1:$1"),0)-1,100000,1),MATCH(CLEAN(TABLATRANSFERENCIA[[#This Row],[CODIGO]]),OFFSET(INDIRECT("v_buffer_hist_hoy!$A$1"),1,MATCH("buh_codigo",INDIRECT("v_buffer_hist_hoy!$1:$1"),0)-1,100000,1),0)),"")</f>
        <v>3</v>
      </c>
      <c r="Z80" s="6">
        <f ca="1">IFERROR(INDEX(OFFSET(INDIRECT("v_buffer_hist_hoy!$A$1"),1,MATCH("buh_buffer_actual",INDIRECT("v_buffer_hist_hoy!$1:$1"),0)-1,100000,1),MATCH(CLEAN(TABLATRANSFERENCIA[[#This Row],[CODIGO]]),OFFSET(INDIRECT("v_buffer_hist_hoy!$A$1"),1,MATCH("buh_codigo",INDIRECT("v_buffer_hist_hoy!$1:$1"),0)-1,100000,1),0)),"")</f>
        <v>36</v>
      </c>
      <c r="AA80" s="6">
        <f ca="1">IFERROR(INDEX(OFFSET(INDIRECT("v_buffer_hist_hoy!$A$1"),1,MATCH("buh_inventario_proveedor",INDIRECT("v_buffer_hist_hoy!$1:$1"),0)-1,100000,1),MATCH(CLEAN(TABLATRANSFERENCIA[[#This Row],[CODIGO]]),OFFSET(INDIRECT("v_buffer_hist_hoy!$A$1"),1,MATCH("buh_codigo",INDIRECT("v_buffer_hist_hoy!$1:$1"),0)-1,100000,1),0)),"")</f>
        <v>1000000000</v>
      </c>
      <c r="AB80" s="6">
        <f ca="1">IFERROR(INDEX(OFFSET(INDIRECT("v_buffer_hist_hoy!$A$1"),1,MATCH("buh_inventario_fisico",INDIRECT("v_buffer_hist_hoy!$1:$1"),0)-1,100000,1),MATCH(CLEAN(TABLATRANSFERENCIA[[#This Row],[CODIGO]]),OFFSET(INDIRECT("v_buffer_hist_hoy!$A$1"),1,MATCH("buh_codigo",INDIRECT("v_buffer_hist_hoy!$1:$1"),0)-1,100000,1),0)),"")</f>
        <v>0</v>
      </c>
      <c r="AC80" s="4">
        <f ca="1">IFERROR(INDEX(OFFSET(INDIRECT("v_buffer_hist_hoy!$A$1"),1,MATCH("buh_estado_inventario_fisico",INDIRECT("v_buffer_hist_hoy!$1:$1"),0)-1,100000,1),MATCH(CLEAN(TABLATRANSFERENCIA[[#This Row],[CODIGO]]),OFFSET(INDIRECT("v_buffer_hist_hoy!$A$1"),1,MATCH("buh_codigo",INDIRECT("v_buffer_hist_hoy!$1:$1"),0)-1,100000,1),0)),"")</f>
        <v>1</v>
      </c>
      <c r="AD80" s="6" t="str">
        <f ca="1">IFERROR(INDEX(OFFSET(INDIRECT("v_buffer_hist_hoy!$A$1"),1,MATCH("buh_color_inventario_fisico",INDIRECT("v_buffer_hist_hoy!$1:$1"),0)-1,100000,1),MATCH(CLEAN(TABLATRANSFERENCIA[[#This Row],[CODIGO]]),OFFSET(INDIRECT("v_buffer_hist_hoy!$A$1"),1,MATCH("buh_codigo",INDIRECT("v_buffer_hist_hoy!$1:$1"),0)-1,100000,1),0)),"")</f>
        <v>N</v>
      </c>
      <c r="AE80" s="6">
        <f ca="1">IFERROR(INDEX(OFFSET(INDIRECT("v_buffer_hist_hoy!$A$1"),1,MATCH("buh_transito",INDIRECT("v_buffer_hist_hoy!$1:$1"),0)-1,100000,1),MATCH(CLEAN(TABLATRANSFERENCIA[[#This Row],[CODIGO]]),OFFSET(INDIRECT("v_buffer_hist_hoy!$A$1"),1,MATCH("buh_codigo",INDIRECT("v_buffer_hist_hoy!$1:$1"),0)-1,100000,1),0)),"")</f>
        <v>0</v>
      </c>
      <c r="AF80" s="6">
        <f ca="1">IFERROR(INDEX(OFFSET(INDIRECT("v_buffer_hist_hoy!$A$1"),1,MATCH("buh_negociacion",INDIRECT("v_buffer_hist_hoy!$1:$1"),0)-1,100000,1),MATCH(CLEAN(TABLATRANSFERENCIA[[#This Row],[CODIGO]]),OFFSET(INDIRECT("v_buffer_hist_hoy!$A$1"),1,MATCH("buh_codigo",INDIRECT("v_buffer_hist_hoy!$1:$1"),0)-1,100000,1),0)),"")</f>
        <v>0</v>
      </c>
      <c r="AG80" s="6">
        <f ca="1">IFERROR(INDEX(OFFSET(INDIRECT("v_buffer_hist_hoy!$A$1"),1,MATCH("buh_produccion",INDIRECT("v_buffer_hist_hoy!$1:$1"),0)-1,100000,1),MATCH(CLEAN(TABLATRANSFERENCIA[[#This Row],[CODIGO]]),OFFSET(INDIRECT("v_buffer_hist_hoy!$A$1"),1,MATCH("buh_codigo",INDIRECT("v_buffer_hist_hoy!$1:$1"),0)-1,100000,1),0)),"")</f>
        <v>0</v>
      </c>
      <c r="AH80" s="6">
        <f ca="1">IFERROR(INDEX(OFFSET(INDIRECT("v_buffer_hist_hoy!$A$1"),1,MATCH("buh_embarcado",INDIRECT("v_buffer_hist_hoy!$1:$1"),0)-1,100000,1),MATCH(CLEAN(TABLATRANSFERENCIA[[#This Row],[CODIGO]]),OFFSET(INDIRECT("v_buffer_hist_hoy!$A$1"),1,MATCH("buh_codigo",INDIRECT("v_buffer_hist_hoy!$1:$1"),0)-1,100000,1),0)),"")</f>
        <v>0</v>
      </c>
      <c r="AI80" s="6">
        <f ca="1">IFERROR(INDEX(OFFSET(INDIRECT("v_buffer_hist_hoy!$A$1"),1,MATCH("buh_comprometido",INDIRECT("v_buffer_hist_hoy!$1:$1"),0)-1,100000,1),MATCH(CLEAN(TABLATRANSFERENCIA[[#This Row],[CODIGO]]),OFFSET(INDIRECT("v_buffer_hist_hoy!$A$1"),1,MATCH("buh_codigo",INDIRECT("v_buffer_hist_hoy!$1:$1"),0)-1,100000,1),0)),"")</f>
        <v>0</v>
      </c>
      <c r="AJ80" s="6">
        <f ca="1">IFERROR(INDEX(OFFSET(INDIRECT("v_buffer_hist_hoy!$A$1"),1,MATCH("buh_backorder",INDIRECT("v_buffer_hist_hoy!$1:$1"),0)-1,100000,1),MATCH(CLEAN(TABLATRANSFERENCIA[[#This Row],[CODIGO]]),OFFSET(INDIRECT("v_buffer_hist_hoy!$A$1"),1,MATCH("buh_codigo",INDIRECT("v_buffer_hist_hoy!$1:$1"),0)-1,100000,1),0)),"")</f>
        <v>10</v>
      </c>
      <c r="AK80" s="6">
        <f ca="1">IFERROR(INDEX(OFFSET(INDIRECT("v_buffer_hist_hoy!$A$1"),1,MATCH("buh_inventario_proyectado",INDIRECT("v_buffer_hist_hoy!$1:$1"),0)-1,100000,1),MATCH(CLEAN(TABLATRANSFERENCIA[[#This Row],[CODIGO]]),OFFSET(INDIRECT("v_buffer_hist_hoy!$A$1"),1,MATCH("buh_codigo",INDIRECT("v_buffer_hist_hoy!$1:$1"),0)-1,100000,1),0)),"")</f>
        <v>10</v>
      </c>
      <c r="AL80" s="4">
        <f ca="1">IFERROR(INDEX(OFFSET(INDIRECT("v_buffer_hist_hoy!$A$1"),1,MATCH("buh_estado_inventario_proyectado",INDIRECT("v_buffer_hist_hoy!$1:$1"),0)-1,100000,1),MATCH(CLEAN(TABLATRANSFERENCIA[[#This Row],[CODIGO]]),OFFSET(INDIRECT("v_buffer_hist_hoy!$A$1"),1,MATCH("buh_codigo",INDIRECT("v_buffer_hist_hoy!$1:$1"),0)-1,100000,1),0)),"")</f>
        <v>0.72</v>
      </c>
      <c r="AM80" s="6" t="str">
        <f ca="1">IFERROR(INDEX(OFFSET(INDIRECT("v_buffer_hist_hoy!$A$1"),1,MATCH("buh_color_inventario_proyectado",INDIRECT("v_buffer_hist_hoy!$1:$1"),0)-1,100000,1),MATCH(CLEAN(TABLATRANSFERENCIA[[#This Row],[CODIGO]]),OFFSET(INDIRECT("v_buffer_hist_hoy!$A$1"),1,MATCH("buh_codigo",INDIRECT("v_buffer_hist_hoy!$1:$1"),0)-1,100000,1),0)),"")</f>
        <v>R</v>
      </c>
      <c r="AN80" s="6">
        <f ca="1">IFERROR(INDEX(OFFSET(INDIRECT("v_buffer_hist_hoy!$A$1"),1,MATCH("buh_pedido_minimo",INDIRECT("v_buffer_hist_hoy!$1:$1"),0)-1,100000,1),MATCH(CLEAN(TABLATRANSFERENCIA[[#This Row],[CODIGO]]),OFFSET(INDIRECT("v_buffer_hist_hoy!$A$1"),1,MATCH("buh_codigo",INDIRECT("v_buffer_hist_hoy!$1:$1"),0)-1,100000,1),0)),"")</f>
        <v>0</v>
      </c>
      <c r="AO80" s="6">
        <f ca="1">IFERROR(INDEX(OFFSET(INDIRECT("v_buffer_hist_hoy!$A$1"),1,MATCH("buh_pedido_minimo_grupo",INDIRECT("v_buffer_hist_hoy!$1:$1"),0)-1,100000,1),MATCH(CLEAN(TABLATRANSFERENCIA[[#This Row],[CODIGO]]),OFFSET(INDIRECT("v_buffer_hist_hoy!$A$1"),1,MATCH("buh_codigo",INDIRECT("v_buffer_hist_hoy!$1:$1"),0)-1,100000,1),0)),"")</f>
        <v>0</v>
      </c>
      <c r="AP80" s="6">
        <f ca="1">IFERROR(INDEX(OFFSET(INDIRECT("v_buffer_hist_hoy!$A$1"),1,MATCH("buh_unidad_empaque",INDIRECT("v_buffer_hist_hoy!$1:$1"),0)-1,100000,1),MATCH(CLEAN(TABLATRANSFERENCIA[[#This Row],[CODIGO]]),OFFSET(INDIRECT("v_buffer_hist_hoy!$A$1"),1,MATCH("buh_codigo",INDIRECT("v_buffer_hist_hoy!$1:$1"),0)-1,100000,1),0)),"")</f>
        <v>5</v>
      </c>
      <c r="AQ80" s="6">
        <f ca="1">IFERROR(INDEX(OFFSET(INDIRECT("v_buffer_hist_hoy!$A$1"),1,MATCH("buh_pedido_promedio",INDIRECT("v_buffer_hist_hoy!$1:$1"),0)-1,100000,1),MATCH(CLEAN(TABLATRANSFERENCIA[[#This Row],[CODIGO]]),OFFSET(INDIRECT("v_buffer_hist_hoy!$A$1"),1,MATCH("buh_codigo",INDIRECT("v_buffer_hist_hoy!$1:$1"),0)-1,100000,1),0)),"")</f>
        <v>10</v>
      </c>
      <c r="AR80" s="6">
        <f ca="1">IFERROR(INDEX(OFFSET(INDIRECT("v_buffer_hist_hoy!$A$1"),1,MATCH("buh_cobertura_buffer",INDIRECT("v_buffer_hist_hoy!$1:$1"),0)-1,100000,1),MATCH(CLEAN(TABLATRANSFERENCIA[[#This Row],[CODIGO]]),OFFSET(INDIRECT("v_buffer_hist_hoy!$A$1"),1,MATCH("buh_codigo",INDIRECT("v_buffer_hist_hoy!$1:$1"),0)-1,100000,1),0)),"")</f>
        <v>0</v>
      </c>
      <c r="AS80" s="6">
        <f ca="1">IFERROR(INDEX(OFFSET(INDIRECT("v_buffer_hist_hoy!$A$1"),1,MATCH("buh_cobertura_inventario_proyectado",INDIRECT("v_buffer_hist_hoy!$1:$1"),0)-1,100000,1),MATCH(CLEAN(TABLATRANSFERENCIA[[#This Row],[CODIGO]]),OFFSET(INDIRECT("v_buffer_hist_hoy!$A$1"),1,MATCH("buh_codigo",INDIRECT("v_buffer_hist_hoy!$1:$1"),0)-1,100000,1),0)),"")</f>
        <v>0</v>
      </c>
      <c r="AT80" s="6">
        <f ca="1">IFERROR(INDEX(OFFSET(INDIRECT("v_buffer_hist_hoy!$A$1"),1,MATCH("buh_cobertura_pedido_minimo",INDIRECT("v_buffer_hist_hoy!$1:$1"),0)-1,100000,1),MATCH(CLEAN(TABLATRANSFERENCIA[[#This Row],[CODIGO]]),OFFSET(INDIRECT("v_buffer_hist_hoy!$A$1"),1,MATCH("buh_codigo",INDIRECT("v_buffer_hist_hoy!$1:$1"),0)-1,100000,1),0)),"")</f>
        <v>0</v>
      </c>
      <c r="AU80" s="6">
        <f ca="1">IFERROR(INDEX(OFFSET(INDIRECT("v_buffer_hist_hoy!$A$1"),1,MATCH("buh_dias_desabastecimiento",INDIRECT("v_buffer_hist_hoy!$1:$1"),0)-1,100000,1),MATCH(CLEAN(TABLATRANSFERENCIA[[#This Row],[CODIGO]]),OFFSET(INDIRECT("v_buffer_hist_hoy!$A$1"),1,MATCH("buh_codigo",INDIRECT("v_buffer_hist_hoy!$1:$1"),0)-1,100000,1),0)),"")</f>
        <v>28</v>
      </c>
      <c r="AV80" s="6">
        <f t="array" ref="AV80">IFERROR(INDEX(Datos_Consumo[CANTIDAD],MATCH(TABLATRANSFERENCIA[[#This Row],[CODIGO]]&amp;TABLATRANSFERENCIA[[#Headers],[Columna1]],Datos_Consumo[CODIGO]&amp;Datos_Consumo[FECHA_FORMATO],0)),0)</f>
        <v>0</v>
      </c>
      <c r="AW80" s="6">
        <f t="array" ref="AW80">IFERROR(INDEX(Datos_Consumo[CANTIDAD],MATCH(TABLATRANSFERENCIA[[#This Row],[CODIGO]]&amp;TABLATRANSFERENCIA[[#Headers],[Columna2]],Datos_Consumo[CODIGO]&amp;Datos_Consumo[FECHA_FORMATO],0)),0)</f>
        <v>0</v>
      </c>
      <c r="AX80" s="6">
        <f t="array" ref="AX80">IFERROR(INDEX(Datos_Consumo[CANTIDAD],MATCH(TABLATRANSFERENCIA[[#This Row],[CODIGO]]&amp;TABLATRANSFERENCIA[[#Headers],[Columna3]],Datos_Consumo[CODIGO]&amp;Datos_Consumo[FECHA_FORMATO],0)),0)</f>
        <v>0</v>
      </c>
      <c r="AY80" s="6">
        <f t="array" ref="AY80">IFERROR(INDEX(Datos_Consumo[CANTIDAD],MATCH(TABLATRANSFERENCIA[[#This Row],[CODIGO]]&amp;TABLATRANSFERENCIA[[#Headers],[Columna4]],Datos_Consumo[CODIGO]&amp;Datos_Consumo[FECHA_FORMATO],0)),0)</f>
        <v>0</v>
      </c>
      <c r="AZ80" s="6">
        <f t="array" ref="AZ80">IFERROR(INDEX(Datos_Consumo[CANTIDAD],MATCH(TABLATRANSFERENCIA[[#This Row],[CODIGO]]&amp;TABLATRANSFERENCIA[[#Headers],[Columna5]],Datos_Consumo[CODIGO]&amp;Datos_Consumo[FECHA_FORMATO],0)),0)</f>
        <v>0</v>
      </c>
      <c r="BA80" s="6">
        <f t="array" ref="BA80">IFERROR(INDEX(Datos_Consumo[CANTIDAD],MATCH(TABLATRANSFERENCIA[[#This Row],[CODIGO]]&amp;TABLATRANSFERENCIA[[#Headers],[Columna6]],Datos_Consumo[CODIGO]&amp;Datos_Consumo[FECHA_FORMATO],0)),0)</f>
        <v>0</v>
      </c>
      <c r="BB80" s="56">
        <f ca="1">IFERROR(INDEX(OFFSET(INDIRECT("v_buffer_hist_hoy!$A$1"),1,MATCH("buh_ultima_transferencia_ini",INDIRECT("v_buffer_hist_hoy!$1:$1"),0)-1,100000,1),MATCH(CLEAN(TABLATRANSFERENCIA[[#This Row],[CODIGO]]),OFFSET(INDIRECT("v_buffer_hist_hoy!$A$1"),1,MATCH("buh_codigo",INDIRECT("v_buffer_hist_hoy!$1:$1"),0)-1,100000,1),0)),"")</f>
        <v>0</v>
      </c>
      <c r="BC80" s="56">
        <f ca="1">IFERROR(INDEX(OFFSET(INDIRECT("v_buffer_hist_hoy!$A$1"),1,MATCH("buh_ultima_transferencia_fin",INDIRECT("v_buffer_hist_hoy!$1:$1"),0)-1,100000,1),MATCH(CLEAN(TABLATRANSFERENCIA[[#This Row],[CODIGO]]),OFFSET(INDIRECT("v_buffer_hist_hoy!$A$1"),1,MATCH("buh_codigo",INDIRECT("v_buffer_hist_hoy!$1:$1"),0)-1,100000,1),0)),"")</f>
        <v>0</v>
      </c>
      <c r="BD80" s="50" t="s">
        <v>7725</v>
      </c>
      <c r="BE80" s="55"/>
      <c r="BF80" s="51"/>
      <c r="BG80"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0" s="51"/>
      <c r="BM80" s="46">
        <f ca="1">IFERROR(TABLATRANSFERENCIA[[#This Row],[REQUERIM]]/TABLATRANSFERENCIA[[#This Row],[PEDIDO PROMEDIO]],0)</f>
        <v>1</v>
      </c>
      <c r="BN80" s="51"/>
      <c r="BO80" s="59"/>
      <c r="BP80" s="3" t="str">
        <f>IF(TABLATRANSFERENCIA[[#This Row],[RECIBIDO]]&lt;&gt;"",0,IF(TABLATRANSFERENCIA[[#This Row],[DESPACHO]]&lt;&gt;"",TABLATRANSFERENCIA[[#This Row],[DESPACHO]],TABLATRANSFERENCIA[[#This Row],[REQUERIM]]))</f>
        <v>10</v>
      </c>
      <c r="BQ80" s="50"/>
      <c r="BR80" s="50"/>
      <c r="BS80" s="50" t="str">
        <f t="shared" si="1"/>
        <v>N</v>
      </c>
      <c r="BT80" s="51">
        <f t="array" aca="1" ref="BT80" ca="1">IF(SUM(--(TABLATRANSFERENCIA[[#This Row],[CODIGO GENERICO]]=TABLATRANSFERENCIA[CODIGO GENERICO])*TABLATRANSFERENCIA[REQUERIM])&lt;TABLATRANSFERENCIA[[#This Row],[PEDIDO MIN GRUPO]],1,0)</f>
        <v>0</v>
      </c>
      <c r="BU8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80" s="51">
        <f ca="1">IFERROR(INDEX(OFFSET(INDIRECT("v_buffer_hist_hoy!$A$1"),1,MATCH("buh_zona_amarilla",INDIRECT("v_buffer_hist_hoy!$1:$1"),0)-1,100000,1),MATCH(CLEAN(TABLATRANSFERENCIA[[#This Row],[CODIGO]]),OFFSET(INDIRECT("v_buffer_hist_hoy!$A$1"),1,MATCH("buh_codigo",INDIRECT("v_buffer_hist_hoy!$1:$1"),0)-1,100000,1),0)),"")</f>
        <v>24</v>
      </c>
      <c r="BW80" s="51">
        <f ca="1">IFERROR(INDEX(OFFSET(INDIRECT("v_buffer_hist_hoy!$A$1"),1,MATCH("buh_zona_roja",INDIRECT("v_buffer_hist_hoy!$1:$1"),0)-1,100000,1),MATCH(CLEAN(TABLATRANSFERENCIA[[#This Row],[CODIGO]]),OFFSET(INDIRECT("v_buffer_hist_hoy!$A$1"),1,MATCH("buh_codigo",INDIRECT("v_buffer_hist_hoy!$1:$1"),0)-1,100000,1),0)),"")</f>
        <v>12</v>
      </c>
    </row>
    <row r="81" spans="1:75" hidden="1" x14ac:dyDescent="0.25">
      <c r="A81" s="54" t="s">
        <v>5164</v>
      </c>
      <c r="B81" s="3" t="str">
        <f ca="1">IFERROR(INDEX(OFFSET(INDIRECT("v_buffer_hist_hoy!$A$1"),1,MATCH("pro_descripcion",INDIRECT("v_buffer_hist_hoy!$1:$1"),0)-1,100000,1),MATCH(CLEAN(TABLATRANSFERENCIA[[#This Row],[CODIGO]]),OFFSET(INDIRECT("v_buffer_hist_hoy!$A$1"),1,MATCH("buh_codigo",INDIRECT("v_buffer_hist_hoy!$1:$1"),0)-1,100000,1),0)),"")</f>
        <v>ESPACIADOR (B) SRM4300</v>
      </c>
      <c r="C81" s="3" t="str">
        <f ca="1">IFERROR(INDEX(OFFSET(INDIRECT("v_buffer_hist_hoy!$A$1"),1,MATCH("buh_codigo_generico",INDIRECT("v_buffer_hist_hoy!$1:$1"),0)-1,100000,1),MATCH(CLEAN(TABLATRANSFERENCIA[[#This Row],[CODIGO]]),OFFSET(INDIRECT("v_buffer_hist_hoy!$A$1"),1,MATCH("buh_codigo",INDIRECT("v_buffer_hist_hoy!$1:$1"),0)-1,100000,1),0)),"")</f>
        <v>0</v>
      </c>
      <c r="D81" s="3" t="str">
        <f ca="1">IFERROR(INDEX(OFFSET(INDIRECT("v_buffer_hist_hoy!$A$1"),1,MATCH("buh_codigo_vinculado",INDIRECT("v_buffer_hist_hoy!$1:$1"),0)-1,100000,1),MATCH(CLEAN(TABLATRANSFERENCIA[[#This Row],[CODIGO]]),OFFSET(INDIRECT("v_buffer_hist_hoy!$A$1"),1,MATCH("buh_codigo",INDIRECT("v_buffer_hist_hoy!$1:$1"),0)-1,100000,1),0)),"")</f>
        <v>EC-P022007120</v>
      </c>
      <c r="E81" s="3" t="str">
        <f ca="1">IFERROR(INDEX(OFFSET(INDIRECT("v_buffer_hist_hoy!$A$1"),1,MATCH("pro_linea",INDIRECT("v_buffer_hist_hoy!$1:$1"),0)-1,100000,1),MATCH(CLEAN(TABLATRANSFERENCIA[[#This Row],[CODIGO]]),OFFSET(INDIRECT("v_buffer_hist_hoy!$A$1"),1,MATCH("buh_codigo",INDIRECT("v_buffer_hist_hoy!$1:$1"),0)-1,100000,1),0)),"")</f>
        <v>AGROFORESTAL</v>
      </c>
      <c r="F81" s="3">
        <f ca="1">IFERROR(INDEX(OFFSET(INDIRECT("v_buffer_hist_hoy!$A$1"),1,MATCH("pro_sublinea",INDIRECT("v_buffer_hist_hoy!$1:$1"),0)-1,100000,1),MATCH(CLEAN(TABLATRANSFERENCIA[[#This Row],[CODIGO]]),OFFSET(INDIRECT("v_buffer_hist_hoy!$A$1"),1,MATCH("buh_codigo",INDIRECT("v_buffer_hist_hoy!$1:$1"),0)-1,100000,1),0)),"")</f>
        <v>0</v>
      </c>
      <c r="G81" s="3" t="str">
        <f ca="1">IFERROR(INDEX(OFFSET(INDIRECT("v_buffer_hist_hoy!$A$1"),1,MATCH("pro_grupo",INDIRECT("v_buffer_hist_hoy!$1:$1"),0)-1,100000,1),MATCH(CLEAN(TABLATRANSFERENCIA[[#This Row],[CODIGO]]),OFFSET(INDIRECT("v_buffer_hist_hoy!$A$1"),1,MATCH("buh_codigo",INDIRECT("v_buffer_hist_hoy!$1:$1"),0)-1,100000,1),0)),"")</f>
        <v>REPUESTOS DESMALEZADORAS</v>
      </c>
      <c r="H81" s="3">
        <f ca="1">IFERROR(INDEX(OFFSET(INDIRECT("v_buffer_hist_hoy!$A$1"),1,MATCH("pro_familia",INDIRECT("v_buffer_hist_hoy!$1:$1"),0)-1,100000,1),MATCH(CLEAN(TABLATRANSFERENCIA[[#This Row],[CODIGO]]),OFFSET(INDIRECT("v_buffer_hist_hoy!$A$1"),1,MATCH("buh_codigo",INDIRECT("v_buffer_hist_hoy!$1:$1"),0)-1,100000,1),0)),"")</f>
        <v>0</v>
      </c>
      <c r="I81" s="3">
        <f ca="1">IFERROR(INDEX(OFFSET(INDIRECT("v_buffer_hist_hoy!$A$1"),1,MATCH("pro_subfamilia",INDIRECT("v_buffer_hist_hoy!$1:$1"),0)-1,100000,1),MATCH(CLEAN(TABLATRANSFERENCIA[[#This Row],[CODIGO]]),OFFSET(INDIRECT("v_buffer_hist_hoy!$A$1"),1,MATCH("buh_codigo",INDIRECT("v_buffer_hist_hoy!$1:$1"),0)-1,100000,1),0)),"")</f>
        <v>0</v>
      </c>
      <c r="J8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1" s="3">
        <f ca="1">IFERROR(INDEX(OFFSET(INDIRECT("v_buffer_hist_hoy!$A$1"),1,MATCH("pro_tipo",INDIRECT("v_buffer_hist_hoy!$1:$1"),0)-1,100000,1),MATCH(CLEAN(TABLATRANSFERENCIA[[#This Row],[CODIGO]]),OFFSET(INDIRECT("v_buffer_hist_hoy!$A$1"),1,MATCH("buh_codigo",INDIRECT("v_buffer_hist_hoy!$1:$1"),0)-1,100000,1),0)),"")</f>
        <v>0</v>
      </c>
      <c r="L81" s="3" t="str">
        <f ca="1">IFERROR(INDEX(OFFSET(INDIRECT("v_buffer_hist_hoy!$A$1"),1,MATCH("pro_marca",INDIRECT("v_buffer_hist_hoy!$1:$1"),0)-1,100000,1),MATCH(CLEAN(TABLATRANSFERENCIA[[#This Row],[CODIGO]]),OFFSET(INDIRECT("v_buffer_hist_hoy!$A$1"),1,MATCH("buh_codigo",INDIRECT("v_buffer_hist_hoy!$1:$1"),0)-1,100000,1),0)),"")</f>
        <v>ECHO</v>
      </c>
      <c r="M81" s="3">
        <f ca="1">IFERROR(INDEX(OFFSET(INDIRECT("v_buffer_hist_hoy!$A$1"),1,MATCH("pro_modelo",INDIRECT("v_buffer_hist_hoy!$1:$1"),0)-1,100000,1),MATCH(CLEAN(TABLATRANSFERENCIA[[#This Row],[CODIGO]]),OFFSET(INDIRECT("v_buffer_hist_hoy!$A$1"),1,MATCH("buh_codigo",INDIRECT("v_buffer_hist_hoy!$1:$1"),0)-1,100000,1),0)),"")</f>
        <v>0</v>
      </c>
      <c r="N81" s="3">
        <f ca="1">IFERROR(INDEX(OFFSET(INDIRECT("v_buffer_hist_hoy!$A$1"),1,MATCH("pro_cat_management",INDIRECT("v_buffer_hist_hoy!$1:$1"),0)-1,100000,1),MATCH(CLEAN(TABLATRANSFERENCIA[[#This Row],[CODIGO]]),OFFSET(INDIRECT("v_buffer_hist_hoy!$A$1"),1,MATCH("buh_codigo",INDIRECT("v_buffer_hist_hoy!$1:$1"),0)-1,100000,1),0)),"")</f>
        <v>0</v>
      </c>
      <c r="O81" s="5" t="str">
        <f ca="1">IFERROR(INDEX(OFFSET(INDIRECT("v_buffer_hist_hoy!$A$1"),1,MATCH("buh_estatus",INDIRECT("v_buffer_hist_hoy!$1:$1"),0)-1,100000,1),MATCH(CLEAN(TABLATRANSFERENCIA[[#This Row],[CODIGO]]),OFFSET(INDIRECT("v_buffer_hist_hoy!$A$1"),1,MATCH("buh_codigo",INDIRECT("v_buffer_hist_hoy!$1:$1"),0)-1,100000,1),0)),"")</f>
        <v>0</v>
      </c>
      <c r="P81" s="5">
        <f ca="1">IFERROR(INDEX(OFFSET(INDIRECT("v_buffer_hist_hoy!$A$1"),1,MATCH("buh_ctv",INDIRECT("v_buffer_hist_hoy!$1:$1"),0)-1,100000,1),MATCH(CLEAN(TABLATRANSFERENCIA[[#This Row],[CODIGO]]),OFFSET(INDIRECT("v_buffer_hist_hoy!$A$1"),1,MATCH("buh_codigo",INDIRECT("v_buffer_hist_hoy!$1:$1"),0)-1,100000,1),0)),"")</f>
        <v>1.27</v>
      </c>
      <c r="Q81" s="5">
        <f ca="1">IFERROR(INDEX(OFFSET(INDIRECT("v_buffer_hist_hoy!$A$1"),1,MATCH("buh_pv",INDIRECT("v_buffer_hist_hoy!$1:$1"),0)-1,100000,1),MATCH(CLEAN(TABLATRANSFERENCIA[[#This Row],[CODIGO]]),OFFSET(INDIRECT("v_buffer_hist_hoy!$A$1"),1,MATCH("buh_codigo",INDIRECT("v_buffer_hist_hoy!$1:$1"),0)-1,100000,1),0)),"")</f>
        <v>3.75</v>
      </c>
      <c r="R81" s="46">
        <f ca="1">IFERROR(INDEX(OFFSET(INDIRECT("v_buffer_hist_hoy!$A$1"),1,MATCH("buh_roi_pasado",INDIRECT("v_buffer_hist_hoy!$1:$1"),0)-1,100000,1),MATCH(CLEAN(TABLATRANSFERENCIA[[#This Row],[CODIGO]]),OFFSET(INDIRECT("v_buffer_hist_hoy!$A$1"),1,MATCH("buh_codigo",INDIRECT("v_buffer_hist_hoy!$1:$1"),0)-1,100000,1),0)),"")</f>
        <v>0</v>
      </c>
      <c r="S81" s="46">
        <f ca="1">IFERROR(INDEX(OFFSET(INDIRECT("v_buffer_hist_hoy!$A$1"),1,MATCH("buh_roi_proyectado",INDIRECT("v_buffer_hist_hoy!$1:$1"),0)-1,100000,1),MATCH(CLEAN(TABLATRANSFERENCIA[[#This Row],[CODIGO]]),OFFSET(INDIRECT("v_buffer_hist_hoy!$A$1"),1,MATCH("buh_codigo",INDIRECT("v_buffer_hist_hoy!$1:$1"),0)-1,100000,1),0)),"")</f>
        <v>8.52</v>
      </c>
      <c r="T81" s="46">
        <f ca="1">IFERROR(INDEX(OFFSET(INDIRECT("v_buffer_hist_hoy!$A$1"),1,MATCH("buh_velocity",INDIRECT("v_buffer_hist_hoy!$1:$1"),0)-1,100000,1),MATCH(CLEAN(TABLATRANSFERENCIA[[#This Row],[CODIGO]]),OFFSET(INDIRECT("v_buffer_hist_hoy!$A$1"),1,MATCH("buh_codigo",INDIRECT("v_buffer_hist_hoy!$1:$1"),0)-1,100000,1),0)),"")</f>
        <v>0</v>
      </c>
      <c r="U81" s="46">
        <f ca="1">IFERROR(INDEX(OFFSET(INDIRECT("v_buffer_hist_hoy!$A$1"),1,MATCH("buh_nivel_servicio",INDIRECT("v_buffer_hist_hoy!$1:$1"),0)-1,100000,1),MATCH(CLEAN(TABLATRANSFERENCIA[[#This Row],[CODIGO]]),OFFSET(INDIRECT("v_buffer_hist_hoy!$A$1"),1,MATCH("buh_codigo",INDIRECT("v_buffer_hist_hoy!$1:$1"),0)-1,100000,1),0)),"")</f>
        <v>1</v>
      </c>
      <c r="V81" s="49" t="str">
        <f ca="1">IFERROR(INDEX(OFFSET(INDIRECT("v_buffer_hist_hoy!$A$1"),1,MATCH("pro_nombre",INDIRECT("v_buffer_hist_hoy!$1:$1"),0)-1,100000,1),MATCH(CLEAN(TABLATRANSFERENCIA[[#This Row],[CODIGO]]),OFFSET(INDIRECT("v_buffer_hist_hoy!$A$1"),1,MATCH("buh_codigo",INDIRECT("v_buffer_hist_hoy!$1:$1"),0)-1,100000,1),0)),"")</f>
        <v>Echo</v>
      </c>
      <c r="W81" s="49" t="str">
        <f ca="1">IFERROR(INDEX(OFFSET(INDIRECT("v_buffer_hist_hoy!$A$1"),1,MATCH("pre_nombre",INDIRECT("v_buffer_hist_hoy!$1:$1"),0)-1,100000,1),MATCH(CLEAN(TABLATRANSFERENCIA[[#This Row],[CODIGO]]),OFFSET(INDIRECT("v_buffer_hist_hoy!$A$1"),1,MATCH("buh_codigo",INDIRECT("v_buffer_hist_hoy!$1:$1"),0)-1,100000,1),0)),"")</f>
        <v>USA</v>
      </c>
      <c r="X81" s="51">
        <f ca="1">IFERROR(INDEX(OFFSET(INDIRECT("v_buffer_hist_hoy!$A$1"),1,MATCH("buh_tiempo_suministro",INDIRECT("v_buffer_hist_hoy!$1:$1"),0)-1,100000,1),MATCH(CLEAN(TABLATRANSFERENCIA[[#This Row],[CODIGO]]),OFFSET(INDIRECT("v_buffer_hist_hoy!$A$1"),1,MATCH("buh_codigo",INDIRECT("v_buffer_hist_hoy!$1:$1"),0)-1,100000,1),0)),"")</f>
        <v>8</v>
      </c>
      <c r="Y81" s="51">
        <f ca="1">IFERROR(INDEX(OFFSET(INDIRECT("v_buffer_hist_hoy!$A$1"),1,MATCH("buh_frecuencia_reposicion",INDIRECT("v_buffer_hist_hoy!$1:$1"),0)-1,100000,1),MATCH(CLEAN(TABLATRANSFERENCIA[[#This Row],[CODIGO]]),OFFSET(INDIRECT("v_buffer_hist_hoy!$A$1"),1,MATCH("buh_codigo",INDIRECT("v_buffer_hist_hoy!$1:$1"),0)-1,100000,1),0)),"")</f>
        <v>3</v>
      </c>
      <c r="Z81" s="6">
        <f ca="1">IFERROR(INDEX(OFFSET(INDIRECT("v_buffer_hist_hoy!$A$1"),1,MATCH("buh_buffer_actual",INDIRECT("v_buffer_hist_hoy!$1:$1"),0)-1,100000,1),MATCH(CLEAN(TABLATRANSFERENCIA[[#This Row],[CODIGO]]),OFFSET(INDIRECT("v_buffer_hist_hoy!$A$1"),1,MATCH("buh_codigo",INDIRECT("v_buffer_hist_hoy!$1:$1"),0)-1,100000,1),0)),"")</f>
        <v>20</v>
      </c>
      <c r="AA81" s="6">
        <f ca="1">IFERROR(INDEX(OFFSET(INDIRECT("v_buffer_hist_hoy!$A$1"),1,MATCH("buh_inventario_proveedor",INDIRECT("v_buffer_hist_hoy!$1:$1"),0)-1,100000,1),MATCH(CLEAN(TABLATRANSFERENCIA[[#This Row],[CODIGO]]),OFFSET(INDIRECT("v_buffer_hist_hoy!$A$1"),1,MATCH("buh_codigo",INDIRECT("v_buffer_hist_hoy!$1:$1"),0)-1,100000,1),0)),"")</f>
        <v>1000000000</v>
      </c>
      <c r="AB81" s="6">
        <f ca="1">IFERROR(INDEX(OFFSET(INDIRECT("v_buffer_hist_hoy!$A$1"),1,MATCH("buh_inventario_fisico",INDIRECT("v_buffer_hist_hoy!$1:$1"),0)-1,100000,1),MATCH(CLEAN(TABLATRANSFERENCIA[[#This Row],[CODIGO]]),OFFSET(INDIRECT("v_buffer_hist_hoy!$A$1"),1,MATCH("buh_codigo",INDIRECT("v_buffer_hist_hoy!$1:$1"),0)-1,100000,1),0)),"")</f>
        <v>8</v>
      </c>
      <c r="AC81" s="4">
        <f ca="1">IFERROR(INDEX(OFFSET(INDIRECT("v_buffer_hist_hoy!$A$1"),1,MATCH("buh_estado_inventario_fisico",INDIRECT("v_buffer_hist_hoy!$1:$1"),0)-1,100000,1),MATCH(CLEAN(TABLATRANSFERENCIA[[#This Row],[CODIGO]]),OFFSET(INDIRECT("v_buffer_hist_hoy!$A$1"),1,MATCH("buh_codigo",INDIRECT("v_buffer_hist_hoy!$1:$1"),0)-1,100000,1),0)),"")</f>
        <v>0.6</v>
      </c>
      <c r="AD81" s="6" t="str">
        <f ca="1">IFERROR(INDEX(OFFSET(INDIRECT("v_buffer_hist_hoy!$A$1"),1,MATCH("buh_color_inventario_fisico",INDIRECT("v_buffer_hist_hoy!$1:$1"),0)-1,100000,1),MATCH(CLEAN(TABLATRANSFERENCIA[[#This Row],[CODIGO]]),OFFSET(INDIRECT("v_buffer_hist_hoy!$A$1"),1,MATCH("buh_codigo",INDIRECT("v_buffer_hist_hoy!$1:$1"),0)-1,100000,1),0)),"")</f>
        <v>A</v>
      </c>
      <c r="AE81" s="6">
        <f ca="1">IFERROR(INDEX(OFFSET(INDIRECT("v_buffer_hist_hoy!$A$1"),1,MATCH("buh_transito",INDIRECT("v_buffer_hist_hoy!$1:$1"),0)-1,100000,1),MATCH(CLEAN(TABLATRANSFERENCIA[[#This Row],[CODIGO]]),OFFSET(INDIRECT("v_buffer_hist_hoy!$A$1"),1,MATCH("buh_codigo",INDIRECT("v_buffer_hist_hoy!$1:$1"),0)-1,100000,1),0)),"")</f>
        <v>0</v>
      </c>
      <c r="AF81" s="6">
        <f ca="1">IFERROR(INDEX(OFFSET(INDIRECT("v_buffer_hist_hoy!$A$1"),1,MATCH("buh_negociacion",INDIRECT("v_buffer_hist_hoy!$1:$1"),0)-1,100000,1),MATCH(CLEAN(TABLATRANSFERENCIA[[#This Row],[CODIGO]]),OFFSET(INDIRECT("v_buffer_hist_hoy!$A$1"),1,MATCH("buh_codigo",INDIRECT("v_buffer_hist_hoy!$1:$1"),0)-1,100000,1),0)),"")</f>
        <v>0</v>
      </c>
      <c r="AG81" s="6">
        <f ca="1">IFERROR(INDEX(OFFSET(INDIRECT("v_buffer_hist_hoy!$A$1"),1,MATCH("buh_produccion",INDIRECT("v_buffer_hist_hoy!$1:$1"),0)-1,100000,1),MATCH(CLEAN(TABLATRANSFERENCIA[[#This Row],[CODIGO]]),OFFSET(INDIRECT("v_buffer_hist_hoy!$A$1"),1,MATCH("buh_codigo",INDIRECT("v_buffer_hist_hoy!$1:$1"),0)-1,100000,1),0)),"")</f>
        <v>0</v>
      </c>
      <c r="AH81" s="6">
        <f ca="1">IFERROR(INDEX(OFFSET(INDIRECT("v_buffer_hist_hoy!$A$1"),1,MATCH("buh_embarcado",INDIRECT("v_buffer_hist_hoy!$1:$1"),0)-1,100000,1),MATCH(CLEAN(TABLATRANSFERENCIA[[#This Row],[CODIGO]]),OFFSET(INDIRECT("v_buffer_hist_hoy!$A$1"),1,MATCH("buh_codigo",INDIRECT("v_buffer_hist_hoy!$1:$1"),0)-1,100000,1),0)),"")</f>
        <v>0</v>
      </c>
      <c r="AI81" s="6">
        <f ca="1">IFERROR(INDEX(OFFSET(INDIRECT("v_buffer_hist_hoy!$A$1"),1,MATCH("buh_comprometido",INDIRECT("v_buffer_hist_hoy!$1:$1"),0)-1,100000,1),MATCH(CLEAN(TABLATRANSFERENCIA[[#This Row],[CODIGO]]),OFFSET(INDIRECT("v_buffer_hist_hoy!$A$1"),1,MATCH("buh_codigo",INDIRECT("v_buffer_hist_hoy!$1:$1"),0)-1,100000,1),0)),"")</f>
        <v>0</v>
      </c>
      <c r="AJ81" s="6">
        <f ca="1">IFERROR(INDEX(OFFSET(INDIRECT("v_buffer_hist_hoy!$A$1"),1,MATCH("buh_backorder",INDIRECT("v_buffer_hist_hoy!$1:$1"),0)-1,100000,1),MATCH(CLEAN(TABLATRANSFERENCIA[[#This Row],[CODIGO]]),OFFSET(INDIRECT("v_buffer_hist_hoy!$A$1"),1,MATCH("buh_codigo",INDIRECT("v_buffer_hist_hoy!$1:$1"),0)-1,100000,1),0)),"")</f>
        <v>10</v>
      </c>
      <c r="AK81" s="6">
        <f ca="1">IFERROR(INDEX(OFFSET(INDIRECT("v_buffer_hist_hoy!$A$1"),1,MATCH("buh_inventario_proyectado",INDIRECT("v_buffer_hist_hoy!$1:$1"),0)-1,100000,1),MATCH(CLEAN(TABLATRANSFERENCIA[[#This Row],[CODIGO]]),OFFSET(INDIRECT("v_buffer_hist_hoy!$A$1"),1,MATCH("buh_codigo",INDIRECT("v_buffer_hist_hoy!$1:$1"),0)-1,100000,1),0)),"")</f>
        <v>18</v>
      </c>
      <c r="AL81" s="4">
        <f ca="1">IFERROR(INDEX(OFFSET(INDIRECT("v_buffer_hist_hoy!$A$1"),1,MATCH("buh_estado_inventario_proyectado",INDIRECT("v_buffer_hist_hoy!$1:$1"),0)-1,100000,1),MATCH(CLEAN(TABLATRANSFERENCIA[[#This Row],[CODIGO]]),OFFSET(INDIRECT("v_buffer_hist_hoy!$A$1"),1,MATCH("buh_codigo",INDIRECT("v_buffer_hist_hoy!$1:$1"),0)-1,100000,1),0)),"")</f>
        <v>0.1</v>
      </c>
      <c r="AM81" s="6" t="str">
        <f ca="1">IFERROR(INDEX(OFFSET(INDIRECT("v_buffer_hist_hoy!$A$1"),1,MATCH("buh_color_inventario_proyectado",INDIRECT("v_buffer_hist_hoy!$1:$1"),0)-1,100000,1),MATCH(CLEAN(TABLATRANSFERENCIA[[#This Row],[CODIGO]]),OFFSET(INDIRECT("v_buffer_hist_hoy!$A$1"),1,MATCH("buh_codigo",INDIRECT("v_buffer_hist_hoy!$1:$1"),0)-1,100000,1),0)),"")</f>
        <v>V</v>
      </c>
      <c r="AN81" s="6">
        <f ca="1">IFERROR(INDEX(OFFSET(INDIRECT("v_buffer_hist_hoy!$A$1"),1,MATCH("buh_pedido_minimo",INDIRECT("v_buffer_hist_hoy!$1:$1"),0)-1,100000,1),MATCH(CLEAN(TABLATRANSFERENCIA[[#This Row],[CODIGO]]),OFFSET(INDIRECT("v_buffer_hist_hoy!$A$1"),1,MATCH("buh_codigo",INDIRECT("v_buffer_hist_hoy!$1:$1"),0)-1,100000,1),0)),"")</f>
        <v>0</v>
      </c>
      <c r="AO81" s="6">
        <f ca="1">IFERROR(INDEX(OFFSET(INDIRECT("v_buffer_hist_hoy!$A$1"),1,MATCH("buh_pedido_minimo_grupo",INDIRECT("v_buffer_hist_hoy!$1:$1"),0)-1,100000,1),MATCH(CLEAN(TABLATRANSFERENCIA[[#This Row],[CODIGO]]),OFFSET(INDIRECT("v_buffer_hist_hoy!$A$1"),1,MATCH("buh_codigo",INDIRECT("v_buffer_hist_hoy!$1:$1"),0)-1,100000,1),0)),"")</f>
        <v>0</v>
      </c>
      <c r="AP81" s="6">
        <f ca="1">IFERROR(INDEX(OFFSET(INDIRECT("v_buffer_hist_hoy!$A$1"),1,MATCH("buh_unidad_empaque",INDIRECT("v_buffer_hist_hoy!$1:$1"),0)-1,100000,1),MATCH(CLEAN(TABLATRANSFERENCIA[[#This Row],[CODIGO]]),OFFSET(INDIRECT("v_buffer_hist_hoy!$A$1"),1,MATCH("buh_codigo",INDIRECT("v_buffer_hist_hoy!$1:$1"),0)-1,100000,1),0)),"")</f>
        <v>5</v>
      </c>
      <c r="AQ81" s="6">
        <f ca="1">IFERROR(INDEX(OFFSET(INDIRECT("v_buffer_hist_hoy!$A$1"),1,MATCH("buh_pedido_promedio",INDIRECT("v_buffer_hist_hoy!$1:$1"),0)-1,100000,1),MATCH(CLEAN(TABLATRANSFERENCIA[[#This Row],[CODIGO]]),OFFSET(INDIRECT("v_buffer_hist_hoy!$A$1"),1,MATCH("buh_codigo",INDIRECT("v_buffer_hist_hoy!$1:$1"),0)-1,100000,1),0)),"")</f>
        <v>5</v>
      </c>
      <c r="AR81" s="6">
        <f ca="1">IFERROR(INDEX(OFFSET(INDIRECT("v_buffer_hist_hoy!$A$1"),1,MATCH("buh_cobertura_buffer",INDIRECT("v_buffer_hist_hoy!$1:$1"),0)-1,100000,1),MATCH(CLEAN(TABLATRANSFERENCIA[[#This Row],[CODIGO]]),OFFSET(INDIRECT("v_buffer_hist_hoy!$A$1"),1,MATCH("buh_codigo",INDIRECT("v_buffer_hist_hoy!$1:$1"),0)-1,100000,1),0)),"")</f>
        <v>0</v>
      </c>
      <c r="AS81" s="6">
        <f ca="1">IFERROR(INDEX(OFFSET(INDIRECT("v_buffer_hist_hoy!$A$1"),1,MATCH("buh_cobertura_inventario_proyectado",INDIRECT("v_buffer_hist_hoy!$1:$1"),0)-1,100000,1),MATCH(CLEAN(TABLATRANSFERENCIA[[#This Row],[CODIGO]]),OFFSET(INDIRECT("v_buffer_hist_hoy!$A$1"),1,MATCH("buh_codigo",INDIRECT("v_buffer_hist_hoy!$1:$1"),0)-1,100000,1),0)),"")</f>
        <v>0</v>
      </c>
      <c r="AT81" s="6">
        <f ca="1">IFERROR(INDEX(OFFSET(INDIRECT("v_buffer_hist_hoy!$A$1"),1,MATCH("buh_cobertura_pedido_minimo",INDIRECT("v_buffer_hist_hoy!$1:$1"),0)-1,100000,1),MATCH(CLEAN(TABLATRANSFERENCIA[[#This Row],[CODIGO]]),OFFSET(INDIRECT("v_buffer_hist_hoy!$A$1"),1,MATCH("buh_codigo",INDIRECT("v_buffer_hist_hoy!$1:$1"),0)-1,100000,1),0)),"")</f>
        <v>0</v>
      </c>
      <c r="AU81" s="6">
        <f ca="1">IFERROR(INDEX(OFFSET(INDIRECT("v_buffer_hist_hoy!$A$1"),1,MATCH("buh_dias_desabastecimiento",INDIRECT("v_buffer_hist_hoy!$1:$1"),0)-1,100000,1),MATCH(CLEAN(TABLATRANSFERENCIA[[#This Row],[CODIGO]]),OFFSET(INDIRECT("v_buffer_hist_hoy!$A$1"),1,MATCH("buh_codigo",INDIRECT("v_buffer_hist_hoy!$1:$1"),0)-1,100000,1),0)),"")</f>
        <v>0</v>
      </c>
      <c r="AV81" s="6">
        <f t="array" ref="AV81">IFERROR(INDEX(Datos_Consumo[CANTIDAD],MATCH(TABLATRANSFERENCIA[[#This Row],[CODIGO]]&amp;TABLATRANSFERENCIA[[#Headers],[Columna1]],Datos_Consumo[CODIGO]&amp;Datos_Consumo[FECHA_FORMATO],0)),0)</f>
        <v>0</v>
      </c>
      <c r="AW81" s="6">
        <f t="array" ref="AW81">IFERROR(INDEX(Datos_Consumo[CANTIDAD],MATCH(TABLATRANSFERENCIA[[#This Row],[CODIGO]]&amp;TABLATRANSFERENCIA[[#Headers],[Columna2]],Datos_Consumo[CODIGO]&amp;Datos_Consumo[FECHA_FORMATO],0)),0)</f>
        <v>0</v>
      </c>
      <c r="AX81" s="6">
        <f t="array" ref="AX81">IFERROR(INDEX(Datos_Consumo[CANTIDAD],MATCH(TABLATRANSFERENCIA[[#This Row],[CODIGO]]&amp;TABLATRANSFERENCIA[[#Headers],[Columna3]],Datos_Consumo[CODIGO]&amp;Datos_Consumo[FECHA_FORMATO],0)),0)</f>
        <v>0</v>
      </c>
      <c r="AY81" s="6">
        <f t="array" ref="AY81">IFERROR(INDEX(Datos_Consumo[CANTIDAD],MATCH(TABLATRANSFERENCIA[[#This Row],[CODIGO]]&amp;TABLATRANSFERENCIA[[#Headers],[Columna4]],Datos_Consumo[CODIGO]&amp;Datos_Consumo[FECHA_FORMATO],0)),0)</f>
        <v>0</v>
      </c>
      <c r="AZ81" s="6">
        <f t="array" ref="AZ81">IFERROR(INDEX(Datos_Consumo[CANTIDAD],MATCH(TABLATRANSFERENCIA[[#This Row],[CODIGO]]&amp;TABLATRANSFERENCIA[[#Headers],[Columna5]],Datos_Consumo[CODIGO]&amp;Datos_Consumo[FECHA_FORMATO],0)),0)</f>
        <v>0</v>
      </c>
      <c r="BA81" s="6">
        <f t="array" ref="BA81">IFERROR(INDEX(Datos_Consumo[CANTIDAD],MATCH(TABLATRANSFERENCIA[[#This Row],[CODIGO]]&amp;TABLATRANSFERENCIA[[#Headers],[Columna6]],Datos_Consumo[CODIGO]&amp;Datos_Consumo[FECHA_FORMATO],0)),0)</f>
        <v>0</v>
      </c>
      <c r="BB81" s="56">
        <f ca="1">IFERROR(INDEX(OFFSET(INDIRECT("v_buffer_hist_hoy!$A$1"),1,MATCH("buh_ultima_transferencia_ini",INDIRECT("v_buffer_hist_hoy!$1:$1"),0)-1,100000,1),MATCH(CLEAN(TABLATRANSFERENCIA[[#This Row],[CODIGO]]),OFFSET(INDIRECT("v_buffer_hist_hoy!$A$1"),1,MATCH("buh_codigo",INDIRECT("v_buffer_hist_hoy!$1:$1"),0)-1,100000,1),0)),"")</f>
        <v>0</v>
      </c>
      <c r="BC81" s="56">
        <f ca="1">IFERROR(INDEX(OFFSET(INDIRECT("v_buffer_hist_hoy!$A$1"),1,MATCH("buh_ultima_transferencia_fin",INDIRECT("v_buffer_hist_hoy!$1:$1"),0)-1,100000,1),MATCH(CLEAN(TABLATRANSFERENCIA[[#This Row],[CODIGO]]),OFFSET(INDIRECT("v_buffer_hist_hoy!$A$1"),1,MATCH("buh_codigo",INDIRECT("v_buffer_hist_hoy!$1:$1"),0)-1,100000,1),0)),"")</f>
        <v>0</v>
      </c>
      <c r="BD81" s="50" t="s">
        <v>7725</v>
      </c>
      <c r="BE81" s="55"/>
      <c r="BF81" s="51"/>
      <c r="BG81"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1" s="51"/>
      <c r="BM81" s="46">
        <f ca="1">IFERROR(TABLATRANSFERENCIA[[#This Row],[REQUERIM]]/TABLATRANSFERENCIA[[#This Row],[PEDIDO PROMEDIO]],0)</f>
        <v>2</v>
      </c>
      <c r="BN81" s="51"/>
      <c r="BO81" s="59"/>
      <c r="BP81" s="3" t="str">
        <f>IF(TABLATRANSFERENCIA[[#This Row],[RECIBIDO]]&lt;&gt;"",0,IF(TABLATRANSFERENCIA[[#This Row],[DESPACHO]]&lt;&gt;"",TABLATRANSFERENCIA[[#This Row],[DESPACHO]],TABLATRANSFERENCIA[[#This Row],[REQUERIM]]))</f>
        <v>10</v>
      </c>
      <c r="BQ81" s="50"/>
      <c r="BR81" s="50"/>
      <c r="BS81" s="50" t="str">
        <f t="shared" si="1"/>
        <v>N</v>
      </c>
      <c r="BT81" s="51">
        <f t="array" aca="1" ref="BT81" ca="1">IF(SUM(--(TABLATRANSFERENCIA[[#This Row],[CODIGO GENERICO]]=TABLATRANSFERENCIA[CODIGO GENERICO])*TABLATRANSFERENCIA[REQUERIM])&lt;TABLATRANSFERENCIA[[#This Row],[PEDIDO MIN GRUPO]],1,0)</f>
        <v>0</v>
      </c>
      <c r="BU8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1" s="51">
        <f ca="1">IFERROR(INDEX(OFFSET(INDIRECT("v_buffer_hist_hoy!$A$1"),1,MATCH("buh_zona_amarilla",INDIRECT("v_buffer_hist_hoy!$1:$1"),0)-1,100000,1),MATCH(CLEAN(TABLATRANSFERENCIA[[#This Row],[CODIGO]]),OFFSET(INDIRECT("v_buffer_hist_hoy!$A$1"),1,MATCH("buh_codigo",INDIRECT("v_buffer_hist_hoy!$1:$1"),0)-1,100000,1),0)),"")</f>
        <v>13</v>
      </c>
      <c r="BW81" s="51">
        <f ca="1">IFERROR(INDEX(OFFSET(INDIRECT("v_buffer_hist_hoy!$A$1"),1,MATCH("buh_zona_roja",INDIRECT("v_buffer_hist_hoy!$1:$1"),0)-1,100000,1),MATCH(CLEAN(TABLATRANSFERENCIA[[#This Row],[CODIGO]]),OFFSET(INDIRECT("v_buffer_hist_hoy!$A$1"),1,MATCH("buh_codigo",INDIRECT("v_buffer_hist_hoy!$1:$1"),0)-1,100000,1),0)),"")</f>
        <v>7</v>
      </c>
    </row>
    <row r="82" spans="1:75" hidden="1" x14ac:dyDescent="0.25">
      <c r="A82" s="54" t="s">
        <v>1642</v>
      </c>
      <c r="B82" s="3" t="str">
        <f ca="1">IFERROR(INDEX(OFFSET(INDIRECT("v_buffer_hist_hoy!$A$1"),1,MATCH("pro_descripcion",INDIRECT("v_buffer_hist_hoy!$1:$1"),0)-1,100000,1),MATCH(CLEAN(TABLATRANSFERENCIA[[#This Row],[CODIGO]]),OFFSET(INDIRECT("v_buffer_hist_hoy!$A$1"),1,MATCH("buh_codigo",INDIRECT("v_buffer_hist_hoy!$1:$1"),0)-1,100000,1),0)),"")</f>
        <v>ESPACIADOR CAJA DE ENGRANAJE SRM4300</v>
      </c>
      <c r="C82" s="3" t="str">
        <f ca="1">IFERROR(INDEX(OFFSET(INDIRECT("v_buffer_hist_hoy!$A$1"),1,MATCH("buh_codigo_generico",INDIRECT("v_buffer_hist_hoy!$1:$1"),0)-1,100000,1),MATCH(CLEAN(TABLATRANSFERENCIA[[#This Row],[CODIGO]]),OFFSET(INDIRECT("v_buffer_hist_hoy!$A$1"),1,MATCH("buh_codigo",INDIRECT("v_buffer_hist_hoy!$1:$1"),0)-1,100000,1),0)),"")</f>
        <v>0</v>
      </c>
      <c r="D82" s="3" t="str">
        <f ca="1">IFERROR(INDEX(OFFSET(INDIRECT("v_buffer_hist_hoy!$A$1"),1,MATCH("buh_codigo_vinculado",INDIRECT("v_buffer_hist_hoy!$1:$1"),0)-1,100000,1),MATCH(CLEAN(TABLATRANSFERENCIA[[#This Row],[CODIGO]]),OFFSET(INDIRECT("v_buffer_hist_hoy!$A$1"),1,MATCH("buh_codigo",INDIRECT("v_buffer_hist_hoy!$1:$1"),0)-1,100000,1),0)),"")</f>
        <v>EC-61031507130</v>
      </c>
      <c r="E82" s="3" t="str">
        <f ca="1">IFERROR(INDEX(OFFSET(INDIRECT("v_buffer_hist_hoy!$A$1"),1,MATCH("pro_linea",INDIRECT("v_buffer_hist_hoy!$1:$1"),0)-1,100000,1),MATCH(CLEAN(TABLATRANSFERENCIA[[#This Row],[CODIGO]]),OFFSET(INDIRECT("v_buffer_hist_hoy!$A$1"),1,MATCH("buh_codigo",INDIRECT("v_buffer_hist_hoy!$1:$1"),0)-1,100000,1),0)),"")</f>
        <v>AGROFORESTAL</v>
      </c>
      <c r="F82" s="3">
        <f ca="1">IFERROR(INDEX(OFFSET(INDIRECT("v_buffer_hist_hoy!$A$1"),1,MATCH("pro_sublinea",INDIRECT("v_buffer_hist_hoy!$1:$1"),0)-1,100000,1),MATCH(CLEAN(TABLATRANSFERENCIA[[#This Row],[CODIGO]]),OFFSET(INDIRECT("v_buffer_hist_hoy!$A$1"),1,MATCH("buh_codigo",INDIRECT("v_buffer_hist_hoy!$1:$1"),0)-1,100000,1),0)),"")</f>
        <v>0</v>
      </c>
      <c r="G82" s="3" t="str">
        <f ca="1">IFERROR(INDEX(OFFSET(INDIRECT("v_buffer_hist_hoy!$A$1"),1,MATCH("pro_grupo",INDIRECT("v_buffer_hist_hoy!$1:$1"),0)-1,100000,1),MATCH(CLEAN(TABLATRANSFERENCIA[[#This Row],[CODIGO]]),OFFSET(INDIRECT("v_buffer_hist_hoy!$A$1"),1,MATCH("buh_codigo",INDIRECT("v_buffer_hist_hoy!$1:$1"),0)-1,100000,1),0)),"")</f>
        <v>REPUESTOS DESMALEZADORAS</v>
      </c>
      <c r="H82" s="3">
        <f ca="1">IFERROR(INDEX(OFFSET(INDIRECT("v_buffer_hist_hoy!$A$1"),1,MATCH("pro_familia",INDIRECT("v_buffer_hist_hoy!$1:$1"),0)-1,100000,1),MATCH(CLEAN(TABLATRANSFERENCIA[[#This Row],[CODIGO]]),OFFSET(INDIRECT("v_buffer_hist_hoy!$A$1"),1,MATCH("buh_codigo",INDIRECT("v_buffer_hist_hoy!$1:$1"),0)-1,100000,1),0)),"")</f>
        <v>0</v>
      </c>
      <c r="I82" s="3">
        <f ca="1">IFERROR(INDEX(OFFSET(INDIRECT("v_buffer_hist_hoy!$A$1"),1,MATCH("pro_subfamilia",INDIRECT("v_buffer_hist_hoy!$1:$1"),0)-1,100000,1),MATCH(CLEAN(TABLATRANSFERENCIA[[#This Row],[CODIGO]]),OFFSET(INDIRECT("v_buffer_hist_hoy!$A$1"),1,MATCH("buh_codigo",INDIRECT("v_buffer_hist_hoy!$1:$1"),0)-1,100000,1),0)),"")</f>
        <v>0</v>
      </c>
      <c r="J8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2" s="3">
        <f ca="1">IFERROR(INDEX(OFFSET(INDIRECT("v_buffer_hist_hoy!$A$1"),1,MATCH("pro_tipo",INDIRECT("v_buffer_hist_hoy!$1:$1"),0)-1,100000,1),MATCH(CLEAN(TABLATRANSFERENCIA[[#This Row],[CODIGO]]),OFFSET(INDIRECT("v_buffer_hist_hoy!$A$1"),1,MATCH("buh_codigo",INDIRECT("v_buffer_hist_hoy!$1:$1"),0)-1,100000,1),0)),"")</f>
        <v>0</v>
      </c>
      <c r="L82" s="3" t="str">
        <f ca="1">IFERROR(INDEX(OFFSET(INDIRECT("v_buffer_hist_hoy!$A$1"),1,MATCH("pro_marca",INDIRECT("v_buffer_hist_hoy!$1:$1"),0)-1,100000,1),MATCH(CLEAN(TABLATRANSFERENCIA[[#This Row],[CODIGO]]),OFFSET(INDIRECT("v_buffer_hist_hoy!$A$1"),1,MATCH("buh_codigo",INDIRECT("v_buffer_hist_hoy!$1:$1"),0)-1,100000,1),0)),"")</f>
        <v>ECHO</v>
      </c>
      <c r="M82" s="3">
        <f ca="1">IFERROR(INDEX(OFFSET(INDIRECT("v_buffer_hist_hoy!$A$1"),1,MATCH("pro_modelo",INDIRECT("v_buffer_hist_hoy!$1:$1"),0)-1,100000,1),MATCH(CLEAN(TABLATRANSFERENCIA[[#This Row],[CODIGO]]),OFFSET(INDIRECT("v_buffer_hist_hoy!$A$1"),1,MATCH("buh_codigo",INDIRECT("v_buffer_hist_hoy!$1:$1"),0)-1,100000,1),0)),"")</f>
        <v>0</v>
      </c>
      <c r="N82" s="3">
        <f ca="1">IFERROR(INDEX(OFFSET(INDIRECT("v_buffer_hist_hoy!$A$1"),1,MATCH("pro_cat_management",INDIRECT("v_buffer_hist_hoy!$1:$1"),0)-1,100000,1),MATCH(CLEAN(TABLATRANSFERENCIA[[#This Row],[CODIGO]]),OFFSET(INDIRECT("v_buffer_hist_hoy!$A$1"),1,MATCH("buh_codigo",INDIRECT("v_buffer_hist_hoy!$1:$1"),0)-1,100000,1),0)),"")</f>
        <v>0</v>
      </c>
      <c r="O82" s="5" t="str">
        <f ca="1">IFERROR(INDEX(OFFSET(INDIRECT("v_buffer_hist_hoy!$A$1"),1,MATCH("buh_estatus",INDIRECT("v_buffer_hist_hoy!$1:$1"),0)-1,100000,1),MATCH(CLEAN(TABLATRANSFERENCIA[[#This Row],[CODIGO]]),OFFSET(INDIRECT("v_buffer_hist_hoy!$A$1"),1,MATCH("buh_codigo",INDIRECT("v_buffer_hist_hoy!$1:$1"),0)-1,100000,1),0)),"")</f>
        <v>0</v>
      </c>
      <c r="P82" s="5">
        <f ca="1">IFERROR(INDEX(OFFSET(INDIRECT("v_buffer_hist_hoy!$A$1"),1,MATCH("buh_ctv",INDIRECT("v_buffer_hist_hoy!$1:$1"),0)-1,100000,1),MATCH(CLEAN(TABLATRANSFERENCIA[[#This Row],[CODIGO]]),OFFSET(INDIRECT("v_buffer_hist_hoy!$A$1"),1,MATCH("buh_codigo",INDIRECT("v_buffer_hist_hoy!$1:$1"),0)-1,100000,1),0)),"")</f>
        <v>0.94</v>
      </c>
      <c r="Q82" s="5">
        <f ca="1">IFERROR(INDEX(OFFSET(INDIRECT("v_buffer_hist_hoy!$A$1"),1,MATCH("buh_pv",INDIRECT("v_buffer_hist_hoy!$1:$1"),0)-1,100000,1),MATCH(CLEAN(TABLATRANSFERENCIA[[#This Row],[CODIGO]]),OFFSET(INDIRECT("v_buffer_hist_hoy!$A$1"),1,MATCH("buh_codigo",INDIRECT("v_buffer_hist_hoy!$1:$1"),0)-1,100000,1),0)),"")</f>
        <v>2.63</v>
      </c>
      <c r="R82" s="46">
        <f ca="1">IFERROR(INDEX(OFFSET(INDIRECT("v_buffer_hist_hoy!$A$1"),1,MATCH("buh_roi_pasado",INDIRECT("v_buffer_hist_hoy!$1:$1"),0)-1,100000,1),MATCH(CLEAN(TABLATRANSFERENCIA[[#This Row],[CODIGO]]),OFFSET(INDIRECT("v_buffer_hist_hoy!$A$1"),1,MATCH("buh_codigo",INDIRECT("v_buffer_hist_hoy!$1:$1"),0)-1,100000,1),0)),"")</f>
        <v>0</v>
      </c>
      <c r="S82" s="46">
        <f ca="1">IFERROR(INDEX(OFFSET(INDIRECT("v_buffer_hist_hoy!$A$1"),1,MATCH("buh_roi_proyectado",INDIRECT("v_buffer_hist_hoy!$1:$1"),0)-1,100000,1),MATCH(CLEAN(TABLATRANSFERENCIA[[#This Row],[CODIGO]]),OFFSET(INDIRECT("v_buffer_hist_hoy!$A$1"),1,MATCH("buh_codigo",INDIRECT("v_buffer_hist_hoy!$1:$1"),0)-1,100000,1),0)),"")</f>
        <v>7.85</v>
      </c>
      <c r="T82" s="46">
        <f ca="1">IFERROR(INDEX(OFFSET(INDIRECT("v_buffer_hist_hoy!$A$1"),1,MATCH("buh_velocity",INDIRECT("v_buffer_hist_hoy!$1:$1"),0)-1,100000,1),MATCH(CLEAN(TABLATRANSFERENCIA[[#This Row],[CODIGO]]),OFFSET(INDIRECT("v_buffer_hist_hoy!$A$1"),1,MATCH("buh_codigo",INDIRECT("v_buffer_hist_hoy!$1:$1"),0)-1,100000,1),0)),"")</f>
        <v>0</v>
      </c>
      <c r="U82" s="46">
        <f ca="1">IFERROR(INDEX(OFFSET(INDIRECT("v_buffer_hist_hoy!$A$1"),1,MATCH("buh_nivel_servicio",INDIRECT("v_buffer_hist_hoy!$1:$1"),0)-1,100000,1),MATCH(CLEAN(TABLATRANSFERENCIA[[#This Row],[CODIGO]]),OFFSET(INDIRECT("v_buffer_hist_hoy!$A$1"),1,MATCH("buh_codigo",INDIRECT("v_buffer_hist_hoy!$1:$1"),0)-1,100000,1),0)),"")</f>
        <v>1</v>
      </c>
      <c r="V82" s="49" t="str">
        <f ca="1">IFERROR(INDEX(OFFSET(INDIRECT("v_buffer_hist_hoy!$A$1"),1,MATCH("pro_nombre",INDIRECT("v_buffer_hist_hoy!$1:$1"),0)-1,100000,1),MATCH(CLEAN(TABLATRANSFERENCIA[[#This Row],[CODIGO]]),OFFSET(INDIRECT("v_buffer_hist_hoy!$A$1"),1,MATCH("buh_codigo",INDIRECT("v_buffer_hist_hoy!$1:$1"),0)-1,100000,1),0)),"")</f>
        <v>Echo</v>
      </c>
      <c r="W82" s="49" t="str">
        <f ca="1">IFERROR(INDEX(OFFSET(INDIRECT("v_buffer_hist_hoy!$A$1"),1,MATCH("pre_nombre",INDIRECT("v_buffer_hist_hoy!$1:$1"),0)-1,100000,1),MATCH(CLEAN(TABLATRANSFERENCIA[[#This Row],[CODIGO]]),OFFSET(INDIRECT("v_buffer_hist_hoy!$A$1"),1,MATCH("buh_codigo",INDIRECT("v_buffer_hist_hoy!$1:$1"),0)-1,100000,1),0)),"")</f>
        <v>USA</v>
      </c>
      <c r="X82" s="51">
        <f ca="1">IFERROR(INDEX(OFFSET(INDIRECT("v_buffer_hist_hoy!$A$1"),1,MATCH("buh_tiempo_suministro",INDIRECT("v_buffer_hist_hoy!$1:$1"),0)-1,100000,1),MATCH(CLEAN(TABLATRANSFERENCIA[[#This Row],[CODIGO]]),OFFSET(INDIRECT("v_buffer_hist_hoy!$A$1"),1,MATCH("buh_codigo",INDIRECT("v_buffer_hist_hoy!$1:$1"),0)-1,100000,1),0)),"")</f>
        <v>8</v>
      </c>
      <c r="Y82" s="51">
        <f ca="1">IFERROR(INDEX(OFFSET(INDIRECT("v_buffer_hist_hoy!$A$1"),1,MATCH("buh_frecuencia_reposicion",INDIRECT("v_buffer_hist_hoy!$1:$1"),0)-1,100000,1),MATCH(CLEAN(TABLATRANSFERENCIA[[#This Row],[CODIGO]]),OFFSET(INDIRECT("v_buffer_hist_hoy!$A$1"),1,MATCH("buh_codigo",INDIRECT("v_buffer_hist_hoy!$1:$1"),0)-1,100000,1),0)),"")</f>
        <v>3</v>
      </c>
      <c r="Z82" s="6">
        <f ca="1">IFERROR(INDEX(OFFSET(INDIRECT("v_buffer_hist_hoy!$A$1"),1,MATCH("buh_buffer_actual",INDIRECT("v_buffer_hist_hoy!$1:$1"),0)-1,100000,1),MATCH(CLEAN(TABLATRANSFERENCIA[[#This Row],[CODIGO]]),OFFSET(INDIRECT("v_buffer_hist_hoy!$A$1"),1,MATCH("buh_codigo",INDIRECT("v_buffer_hist_hoy!$1:$1"),0)-1,100000,1),0)),"")</f>
        <v>40</v>
      </c>
      <c r="AA82" s="6">
        <f ca="1">IFERROR(INDEX(OFFSET(INDIRECT("v_buffer_hist_hoy!$A$1"),1,MATCH("buh_inventario_proveedor",INDIRECT("v_buffer_hist_hoy!$1:$1"),0)-1,100000,1),MATCH(CLEAN(TABLATRANSFERENCIA[[#This Row],[CODIGO]]),OFFSET(INDIRECT("v_buffer_hist_hoy!$A$1"),1,MATCH("buh_codigo",INDIRECT("v_buffer_hist_hoy!$1:$1"),0)-1,100000,1),0)),"")</f>
        <v>1000000000</v>
      </c>
      <c r="AB82" s="6">
        <f ca="1">IFERROR(INDEX(OFFSET(INDIRECT("v_buffer_hist_hoy!$A$1"),1,MATCH("buh_inventario_fisico",INDIRECT("v_buffer_hist_hoy!$1:$1"),0)-1,100000,1),MATCH(CLEAN(TABLATRANSFERENCIA[[#This Row],[CODIGO]]),OFFSET(INDIRECT("v_buffer_hist_hoy!$A$1"),1,MATCH("buh_codigo",INDIRECT("v_buffer_hist_hoy!$1:$1"),0)-1,100000,1),0)),"")</f>
        <v>0</v>
      </c>
      <c r="AC82" s="4">
        <f ca="1">IFERROR(INDEX(OFFSET(INDIRECT("v_buffer_hist_hoy!$A$1"),1,MATCH("buh_estado_inventario_fisico",INDIRECT("v_buffer_hist_hoy!$1:$1"),0)-1,100000,1),MATCH(CLEAN(TABLATRANSFERENCIA[[#This Row],[CODIGO]]),OFFSET(INDIRECT("v_buffer_hist_hoy!$A$1"),1,MATCH("buh_codigo",INDIRECT("v_buffer_hist_hoy!$1:$1"),0)-1,100000,1),0)),"")</f>
        <v>1</v>
      </c>
      <c r="AD82" s="6" t="str">
        <f ca="1">IFERROR(INDEX(OFFSET(INDIRECT("v_buffer_hist_hoy!$A$1"),1,MATCH("buh_color_inventario_fisico",INDIRECT("v_buffer_hist_hoy!$1:$1"),0)-1,100000,1),MATCH(CLEAN(TABLATRANSFERENCIA[[#This Row],[CODIGO]]),OFFSET(INDIRECT("v_buffer_hist_hoy!$A$1"),1,MATCH("buh_codigo",INDIRECT("v_buffer_hist_hoy!$1:$1"),0)-1,100000,1),0)),"")</f>
        <v>N</v>
      </c>
      <c r="AE82" s="6">
        <f ca="1">IFERROR(INDEX(OFFSET(INDIRECT("v_buffer_hist_hoy!$A$1"),1,MATCH("buh_transito",INDIRECT("v_buffer_hist_hoy!$1:$1"),0)-1,100000,1),MATCH(CLEAN(TABLATRANSFERENCIA[[#This Row],[CODIGO]]),OFFSET(INDIRECT("v_buffer_hist_hoy!$A$1"),1,MATCH("buh_codigo",INDIRECT("v_buffer_hist_hoy!$1:$1"),0)-1,100000,1),0)),"")</f>
        <v>0</v>
      </c>
      <c r="AF82" s="6">
        <f ca="1">IFERROR(INDEX(OFFSET(INDIRECT("v_buffer_hist_hoy!$A$1"),1,MATCH("buh_negociacion",INDIRECT("v_buffer_hist_hoy!$1:$1"),0)-1,100000,1),MATCH(CLEAN(TABLATRANSFERENCIA[[#This Row],[CODIGO]]),OFFSET(INDIRECT("v_buffer_hist_hoy!$A$1"),1,MATCH("buh_codigo",INDIRECT("v_buffer_hist_hoy!$1:$1"),0)-1,100000,1),0)),"")</f>
        <v>0</v>
      </c>
      <c r="AG82" s="6">
        <f ca="1">IFERROR(INDEX(OFFSET(INDIRECT("v_buffer_hist_hoy!$A$1"),1,MATCH("buh_produccion",INDIRECT("v_buffer_hist_hoy!$1:$1"),0)-1,100000,1),MATCH(CLEAN(TABLATRANSFERENCIA[[#This Row],[CODIGO]]),OFFSET(INDIRECT("v_buffer_hist_hoy!$A$1"),1,MATCH("buh_codigo",INDIRECT("v_buffer_hist_hoy!$1:$1"),0)-1,100000,1),0)),"")</f>
        <v>0</v>
      </c>
      <c r="AH82" s="6">
        <f ca="1">IFERROR(INDEX(OFFSET(INDIRECT("v_buffer_hist_hoy!$A$1"),1,MATCH("buh_embarcado",INDIRECT("v_buffer_hist_hoy!$1:$1"),0)-1,100000,1),MATCH(CLEAN(TABLATRANSFERENCIA[[#This Row],[CODIGO]]),OFFSET(INDIRECT("v_buffer_hist_hoy!$A$1"),1,MATCH("buh_codigo",INDIRECT("v_buffer_hist_hoy!$1:$1"),0)-1,100000,1),0)),"")</f>
        <v>0</v>
      </c>
      <c r="AI82" s="6">
        <f ca="1">IFERROR(INDEX(OFFSET(INDIRECT("v_buffer_hist_hoy!$A$1"),1,MATCH("buh_comprometido",INDIRECT("v_buffer_hist_hoy!$1:$1"),0)-1,100000,1),MATCH(CLEAN(TABLATRANSFERENCIA[[#This Row],[CODIGO]]),OFFSET(INDIRECT("v_buffer_hist_hoy!$A$1"),1,MATCH("buh_codigo",INDIRECT("v_buffer_hist_hoy!$1:$1"),0)-1,100000,1),0)),"")</f>
        <v>0</v>
      </c>
      <c r="AJ82" s="6">
        <f ca="1">IFERROR(INDEX(OFFSET(INDIRECT("v_buffer_hist_hoy!$A$1"),1,MATCH("buh_backorder",INDIRECT("v_buffer_hist_hoy!$1:$1"),0)-1,100000,1),MATCH(CLEAN(TABLATRANSFERENCIA[[#This Row],[CODIGO]]),OFFSET(INDIRECT("v_buffer_hist_hoy!$A$1"),1,MATCH("buh_codigo",INDIRECT("v_buffer_hist_hoy!$1:$1"),0)-1,100000,1),0)),"")</f>
        <v>10</v>
      </c>
      <c r="AK82" s="6">
        <f ca="1">IFERROR(INDEX(OFFSET(INDIRECT("v_buffer_hist_hoy!$A$1"),1,MATCH("buh_inventario_proyectado",INDIRECT("v_buffer_hist_hoy!$1:$1"),0)-1,100000,1),MATCH(CLEAN(TABLATRANSFERENCIA[[#This Row],[CODIGO]]),OFFSET(INDIRECT("v_buffer_hist_hoy!$A$1"),1,MATCH("buh_codigo",INDIRECT("v_buffer_hist_hoy!$1:$1"),0)-1,100000,1),0)),"")</f>
        <v>10</v>
      </c>
      <c r="AL82" s="4">
        <f ca="1">IFERROR(INDEX(OFFSET(INDIRECT("v_buffer_hist_hoy!$A$1"),1,MATCH("buh_estado_inventario_proyectado",INDIRECT("v_buffer_hist_hoy!$1:$1"),0)-1,100000,1),MATCH(CLEAN(TABLATRANSFERENCIA[[#This Row],[CODIGO]]),OFFSET(INDIRECT("v_buffer_hist_hoy!$A$1"),1,MATCH("buh_codigo",INDIRECT("v_buffer_hist_hoy!$1:$1"),0)-1,100000,1),0)),"")</f>
        <v>0.75</v>
      </c>
      <c r="AM82" s="6" t="str">
        <f ca="1">IFERROR(INDEX(OFFSET(INDIRECT("v_buffer_hist_hoy!$A$1"),1,MATCH("buh_color_inventario_proyectado",INDIRECT("v_buffer_hist_hoy!$1:$1"),0)-1,100000,1),MATCH(CLEAN(TABLATRANSFERENCIA[[#This Row],[CODIGO]]),OFFSET(INDIRECT("v_buffer_hist_hoy!$A$1"),1,MATCH("buh_codigo",INDIRECT("v_buffer_hist_hoy!$1:$1"),0)-1,100000,1),0)),"")</f>
        <v>R</v>
      </c>
      <c r="AN82" s="6">
        <f ca="1">IFERROR(INDEX(OFFSET(INDIRECT("v_buffer_hist_hoy!$A$1"),1,MATCH("buh_pedido_minimo",INDIRECT("v_buffer_hist_hoy!$1:$1"),0)-1,100000,1),MATCH(CLEAN(TABLATRANSFERENCIA[[#This Row],[CODIGO]]),OFFSET(INDIRECT("v_buffer_hist_hoy!$A$1"),1,MATCH("buh_codigo",INDIRECT("v_buffer_hist_hoy!$1:$1"),0)-1,100000,1),0)),"")</f>
        <v>0</v>
      </c>
      <c r="AO82" s="6">
        <f ca="1">IFERROR(INDEX(OFFSET(INDIRECT("v_buffer_hist_hoy!$A$1"),1,MATCH("buh_pedido_minimo_grupo",INDIRECT("v_buffer_hist_hoy!$1:$1"),0)-1,100000,1),MATCH(CLEAN(TABLATRANSFERENCIA[[#This Row],[CODIGO]]),OFFSET(INDIRECT("v_buffer_hist_hoy!$A$1"),1,MATCH("buh_codigo",INDIRECT("v_buffer_hist_hoy!$1:$1"),0)-1,100000,1),0)),"")</f>
        <v>0</v>
      </c>
      <c r="AP82" s="6">
        <f ca="1">IFERROR(INDEX(OFFSET(INDIRECT("v_buffer_hist_hoy!$A$1"),1,MATCH("buh_unidad_empaque",INDIRECT("v_buffer_hist_hoy!$1:$1"),0)-1,100000,1),MATCH(CLEAN(TABLATRANSFERENCIA[[#This Row],[CODIGO]]),OFFSET(INDIRECT("v_buffer_hist_hoy!$A$1"),1,MATCH("buh_codigo",INDIRECT("v_buffer_hist_hoy!$1:$1"),0)-1,100000,1),0)),"")</f>
        <v>5</v>
      </c>
      <c r="AQ82" s="6">
        <f ca="1">IFERROR(INDEX(OFFSET(INDIRECT("v_buffer_hist_hoy!$A$1"),1,MATCH("buh_pedido_promedio",INDIRECT("v_buffer_hist_hoy!$1:$1"),0)-1,100000,1),MATCH(CLEAN(TABLATRANSFERENCIA[[#This Row],[CODIGO]]),OFFSET(INDIRECT("v_buffer_hist_hoy!$A$1"),1,MATCH("buh_codigo",INDIRECT("v_buffer_hist_hoy!$1:$1"),0)-1,100000,1),0)),"")</f>
        <v>11</v>
      </c>
      <c r="AR82" s="6">
        <f ca="1">IFERROR(INDEX(OFFSET(INDIRECT("v_buffer_hist_hoy!$A$1"),1,MATCH("buh_cobertura_buffer",INDIRECT("v_buffer_hist_hoy!$1:$1"),0)-1,100000,1),MATCH(CLEAN(TABLATRANSFERENCIA[[#This Row],[CODIGO]]),OFFSET(INDIRECT("v_buffer_hist_hoy!$A$1"),1,MATCH("buh_codigo",INDIRECT("v_buffer_hist_hoy!$1:$1"),0)-1,100000,1),0)),"")</f>
        <v>0</v>
      </c>
      <c r="AS82" s="6">
        <f ca="1">IFERROR(INDEX(OFFSET(INDIRECT("v_buffer_hist_hoy!$A$1"),1,MATCH("buh_cobertura_inventario_proyectado",INDIRECT("v_buffer_hist_hoy!$1:$1"),0)-1,100000,1),MATCH(CLEAN(TABLATRANSFERENCIA[[#This Row],[CODIGO]]),OFFSET(INDIRECT("v_buffer_hist_hoy!$A$1"),1,MATCH("buh_codigo",INDIRECT("v_buffer_hist_hoy!$1:$1"),0)-1,100000,1),0)),"")</f>
        <v>0</v>
      </c>
      <c r="AT82" s="6">
        <f ca="1">IFERROR(INDEX(OFFSET(INDIRECT("v_buffer_hist_hoy!$A$1"),1,MATCH("buh_cobertura_pedido_minimo",INDIRECT("v_buffer_hist_hoy!$1:$1"),0)-1,100000,1),MATCH(CLEAN(TABLATRANSFERENCIA[[#This Row],[CODIGO]]),OFFSET(INDIRECT("v_buffer_hist_hoy!$A$1"),1,MATCH("buh_codigo",INDIRECT("v_buffer_hist_hoy!$1:$1"),0)-1,100000,1),0)),"")</f>
        <v>0</v>
      </c>
      <c r="AU82" s="6">
        <f ca="1">IFERROR(INDEX(OFFSET(INDIRECT("v_buffer_hist_hoy!$A$1"),1,MATCH("buh_dias_desabastecimiento",INDIRECT("v_buffer_hist_hoy!$1:$1"),0)-1,100000,1),MATCH(CLEAN(TABLATRANSFERENCIA[[#This Row],[CODIGO]]),OFFSET(INDIRECT("v_buffer_hist_hoy!$A$1"),1,MATCH("buh_codigo",INDIRECT("v_buffer_hist_hoy!$1:$1"),0)-1,100000,1),0)),"")</f>
        <v>34</v>
      </c>
      <c r="AV82" s="6">
        <f t="array" ref="AV82">IFERROR(INDEX(Datos_Consumo[CANTIDAD],MATCH(TABLATRANSFERENCIA[[#This Row],[CODIGO]]&amp;TABLATRANSFERENCIA[[#Headers],[Columna1]],Datos_Consumo[CODIGO]&amp;Datos_Consumo[FECHA_FORMATO],0)),0)</f>
        <v>0</v>
      </c>
      <c r="AW82" s="6">
        <f t="array" ref="AW82">IFERROR(INDEX(Datos_Consumo[CANTIDAD],MATCH(TABLATRANSFERENCIA[[#This Row],[CODIGO]]&amp;TABLATRANSFERENCIA[[#Headers],[Columna2]],Datos_Consumo[CODIGO]&amp;Datos_Consumo[FECHA_FORMATO],0)),0)</f>
        <v>0</v>
      </c>
      <c r="AX82" s="6">
        <f t="array" ref="AX82">IFERROR(INDEX(Datos_Consumo[CANTIDAD],MATCH(TABLATRANSFERENCIA[[#This Row],[CODIGO]]&amp;TABLATRANSFERENCIA[[#Headers],[Columna3]],Datos_Consumo[CODIGO]&amp;Datos_Consumo[FECHA_FORMATO],0)),0)</f>
        <v>0</v>
      </c>
      <c r="AY82" s="6">
        <f t="array" ref="AY82">IFERROR(INDEX(Datos_Consumo[CANTIDAD],MATCH(TABLATRANSFERENCIA[[#This Row],[CODIGO]]&amp;TABLATRANSFERENCIA[[#Headers],[Columna4]],Datos_Consumo[CODIGO]&amp;Datos_Consumo[FECHA_FORMATO],0)),0)</f>
        <v>0</v>
      </c>
      <c r="AZ82" s="6">
        <f t="array" ref="AZ82">IFERROR(INDEX(Datos_Consumo[CANTIDAD],MATCH(TABLATRANSFERENCIA[[#This Row],[CODIGO]]&amp;TABLATRANSFERENCIA[[#Headers],[Columna5]],Datos_Consumo[CODIGO]&amp;Datos_Consumo[FECHA_FORMATO],0)),0)</f>
        <v>0</v>
      </c>
      <c r="BA82" s="6">
        <f t="array" ref="BA82">IFERROR(INDEX(Datos_Consumo[CANTIDAD],MATCH(TABLATRANSFERENCIA[[#This Row],[CODIGO]]&amp;TABLATRANSFERENCIA[[#Headers],[Columna6]],Datos_Consumo[CODIGO]&amp;Datos_Consumo[FECHA_FORMATO],0)),0)</f>
        <v>0</v>
      </c>
      <c r="BB82" s="56">
        <f ca="1">IFERROR(INDEX(OFFSET(INDIRECT("v_buffer_hist_hoy!$A$1"),1,MATCH("buh_ultima_transferencia_ini",INDIRECT("v_buffer_hist_hoy!$1:$1"),0)-1,100000,1),MATCH(CLEAN(TABLATRANSFERENCIA[[#This Row],[CODIGO]]),OFFSET(INDIRECT("v_buffer_hist_hoy!$A$1"),1,MATCH("buh_codigo",INDIRECT("v_buffer_hist_hoy!$1:$1"),0)-1,100000,1),0)),"")</f>
        <v>0</v>
      </c>
      <c r="BC82" s="56">
        <f ca="1">IFERROR(INDEX(OFFSET(INDIRECT("v_buffer_hist_hoy!$A$1"),1,MATCH("buh_ultima_transferencia_fin",INDIRECT("v_buffer_hist_hoy!$1:$1"),0)-1,100000,1),MATCH(CLEAN(TABLATRANSFERENCIA[[#This Row],[CODIGO]]),OFFSET(INDIRECT("v_buffer_hist_hoy!$A$1"),1,MATCH("buh_codigo",INDIRECT("v_buffer_hist_hoy!$1:$1"),0)-1,100000,1),0)),"")</f>
        <v>0</v>
      </c>
      <c r="BD82" s="50" t="s">
        <v>7725</v>
      </c>
      <c r="BE82" s="55"/>
      <c r="BF82" s="51"/>
      <c r="BG82"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2" s="51"/>
      <c r="BM82" s="46">
        <f ca="1">IFERROR(TABLATRANSFERENCIA[[#This Row],[REQUERIM]]/TABLATRANSFERENCIA[[#This Row],[PEDIDO PROMEDIO]],0)</f>
        <v>0.90909090909090906</v>
      </c>
      <c r="BN82" s="51"/>
      <c r="BO82" s="59"/>
      <c r="BP82" s="3" t="str">
        <f>IF(TABLATRANSFERENCIA[[#This Row],[RECIBIDO]]&lt;&gt;"",0,IF(TABLATRANSFERENCIA[[#This Row],[DESPACHO]]&lt;&gt;"",TABLATRANSFERENCIA[[#This Row],[DESPACHO]],TABLATRANSFERENCIA[[#This Row],[REQUERIM]]))</f>
        <v>10</v>
      </c>
      <c r="BQ82" s="50"/>
      <c r="BR82" s="50"/>
      <c r="BS82" s="50" t="str">
        <f t="shared" si="1"/>
        <v>N</v>
      </c>
      <c r="BT82" s="51">
        <f t="array" aca="1" ref="BT82" ca="1">IF(SUM(--(TABLATRANSFERENCIA[[#This Row],[CODIGO GENERICO]]=TABLATRANSFERENCIA[CODIGO GENERICO])*TABLATRANSFERENCIA[REQUERIM])&lt;TABLATRANSFERENCIA[[#This Row],[PEDIDO MIN GRUPO]],1,0)</f>
        <v>0</v>
      </c>
      <c r="BU8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82" s="51">
        <f ca="1">IFERROR(INDEX(OFFSET(INDIRECT("v_buffer_hist_hoy!$A$1"),1,MATCH("buh_zona_amarilla",INDIRECT("v_buffer_hist_hoy!$1:$1"),0)-1,100000,1),MATCH(CLEAN(TABLATRANSFERENCIA[[#This Row],[CODIGO]]),OFFSET(INDIRECT("v_buffer_hist_hoy!$A$1"),1,MATCH("buh_codigo",INDIRECT("v_buffer_hist_hoy!$1:$1"),0)-1,100000,1),0)),"")</f>
        <v>27</v>
      </c>
      <c r="BW82" s="51">
        <f ca="1">IFERROR(INDEX(OFFSET(INDIRECT("v_buffer_hist_hoy!$A$1"),1,MATCH("buh_zona_roja",INDIRECT("v_buffer_hist_hoy!$1:$1"),0)-1,100000,1),MATCH(CLEAN(TABLATRANSFERENCIA[[#This Row],[CODIGO]]),OFFSET(INDIRECT("v_buffer_hist_hoy!$A$1"),1,MATCH("buh_codigo",INDIRECT("v_buffer_hist_hoy!$1:$1"),0)-1,100000,1),0)),"")</f>
        <v>13</v>
      </c>
    </row>
    <row r="83" spans="1:75" hidden="1" x14ac:dyDescent="0.25">
      <c r="A83" s="54" t="s">
        <v>1587</v>
      </c>
      <c r="B83" s="3" t="str">
        <f ca="1">IFERROR(INDEX(OFFSET(INDIRECT("v_buffer_hist_hoy!$A$1"),1,MATCH("pro_descripcion",INDIRECT("v_buffer_hist_hoy!$1:$1"),0)-1,100000,1),MATCH(CLEAN(TABLATRANSFERENCIA[[#This Row],[CODIGO]]),OFFSET(INDIRECT("v_buffer_hist_hoy!$A$1"),1,MATCH("buh_codigo",INDIRECT("v_buffer_hist_hoy!$1:$1"),0)-1,100000,1),0)),"")</f>
        <v>ESTABILIZADOR CUCHILLA SRM270-3605</v>
      </c>
      <c r="C83" s="3" t="str">
        <f ca="1">IFERROR(INDEX(OFFSET(INDIRECT("v_buffer_hist_hoy!$A$1"),1,MATCH("buh_codigo_generico",INDIRECT("v_buffer_hist_hoy!$1:$1"),0)-1,100000,1),MATCH(CLEAN(TABLATRANSFERENCIA[[#This Row],[CODIGO]]),OFFSET(INDIRECT("v_buffer_hist_hoy!$A$1"),1,MATCH("buh_codigo",INDIRECT("v_buffer_hist_hoy!$1:$1"),0)-1,100000,1),0)),"")</f>
        <v>0</v>
      </c>
      <c r="D83" s="3" t="str">
        <f ca="1">IFERROR(INDEX(OFFSET(INDIRECT("v_buffer_hist_hoy!$A$1"),1,MATCH("buh_codigo_vinculado",INDIRECT("v_buffer_hist_hoy!$1:$1"),0)-1,100000,1),MATCH(CLEAN(TABLATRANSFERENCIA[[#This Row],[CODIGO]]),OFFSET(INDIRECT("v_buffer_hist_hoy!$A$1"),1,MATCH("buh_codigo",INDIRECT("v_buffer_hist_hoy!$1:$1"),0)-1,100000,1),0)),"")</f>
        <v>EC-69922956830</v>
      </c>
      <c r="E83" s="3" t="str">
        <f ca="1">IFERROR(INDEX(OFFSET(INDIRECT("v_buffer_hist_hoy!$A$1"),1,MATCH("pro_linea",INDIRECT("v_buffer_hist_hoy!$1:$1"),0)-1,100000,1),MATCH(CLEAN(TABLATRANSFERENCIA[[#This Row],[CODIGO]]),OFFSET(INDIRECT("v_buffer_hist_hoy!$A$1"),1,MATCH("buh_codigo",INDIRECT("v_buffer_hist_hoy!$1:$1"),0)-1,100000,1),0)),"")</f>
        <v>AGROFORESTAL</v>
      </c>
      <c r="F83" s="3">
        <f ca="1">IFERROR(INDEX(OFFSET(INDIRECT("v_buffer_hist_hoy!$A$1"),1,MATCH("pro_sublinea",INDIRECT("v_buffer_hist_hoy!$1:$1"),0)-1,100000,1),MATCH(CLEAN(TABLATRANSFERENCIA[[#This Row],[CODIGO]]),OFFSET(INDIRECT("v_buffer_hist_hoy!$A$1"),1,MATCH("buh_codigo",INDIRECT("v_buffer_hist_hoy!$1:$1"),0)-1,100000,1),0)),"")</f>
        <v>0</v>
      </c>
      <c r="G83" s="3" t="str">
        <f ca="1">IFERROR(INDEX(OFFSET(INDIRECT("v_buffer_hist_hoy!$A$1"),1,MATCH("pro_grupo",INDIRECT("v_buffer_hist_hoy!$1:$1"),0)-1,100000,1),MATCH(CLEAN(TABLATRANSFERENCIA[[#This Row],[CODIGO]]),OFFSET(INDIRECT("v_buffer_hist_hoy!$A$1"),1,MATCH("buh_codigo",INDIRECT("v_buffer_hist_hoy!$1:$1"),0)-1,100000,1),0)),"")</f>
        <v>REPUESTOS DESMALEZADORAS</v>
      </c>
      <c r="H83" s="3">
        <f ca="1">IFERROR(INDEX(OFFSET(INDIRECT("v_buffer_hist_hoy!$A$1"),1,MATCH("pro_familia",INDIRECT("v_buffer_hist_hoy!$1:$1"),0)-1,100000,1),MATCH(CLEAN(TABLATRANSFERENCIA[[#This Row],[CODIGO]]),OFFSET(INDIRECT("v_buffer_hist_hoy!$A$1"),1,MATCH("buh_codigo",INDIRECT("v_buffer_hist_hoy!$1:$1"),0)-1,100000,1),0)),"")</f>
        <v>0</v>
      </c>
      <c r="I83" s="3">
        <f ca="1">IFERROR(INDEX(OFFSET(INDIRECT("v_buffer_hist_hoy!$A$1"),1,MATCH("pro_subfamilia",INDIRECT("v_buffer_hist_hoy!$1:$1"),0)-1,100000,1),MATCH(CLEAN(TABLATRANSFERENCIA[[#This Row],[CODIGO]]),OFFSET(INDIRECT("v_buffer_hist_hoy!$A$1"),1,MATCH("buh_codigo",INDIRECT("v_buffer_hist_hoy!$1:$1"),0)-1,100000,1),0)),"")</f>
        <v>0</v>
      </c>
      <c r="J8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3" s="3">
        <f ca="1">IFERROR(INDEX(OFFSET(INDIRECT("v_buffer_hist_hoy!$A$1"),1,MATCH("pro_tipo",INDIRECT("v_buffer_hist_hoy!$1:$1"),0)-1,100000,1),MATCH(CLEAN(TABLATRANSFERENCIA[[#This Row],[CODIGO]]),OFFSET(INDIRECT("v_buffer_hist_hoy!$A$1"),1,MATCH("buh_codigo",INDIRECT("v_buffer_hist_hoy!$1:$1"),0)-1,100000,1),0)),"")</f>
        <v>0</v>
      </c>
      <c r="L83" s="3" t="str">
        <f ca="1">IFERROR(INDEX(OFFSET(INDIRECT("v_buffer_hist_hoy!$A$1"),1,MATCH("pro_marca",INDIRECT("v_buffer_hist_hoy!$1:$1"),0)-1,100000,1),MATCH(CLEAN(TABLATRANSFERENCIA[[#This Row],[CODIGO]]),OFFSET(INDIRECT("v_buffer_hist_hoy!$A$1"),1,MATCH("buh_codigo",INDIRECT("v_buffer_hist_hoy!$1:$1"),0)-1,100000,1),0)),"")</f>
        <v>ECHO</v>
      </c>
      <c r="M83" s="3">
        <f ca="1">IFERROR(INDEX(OFFSET(INDIRECT("v_buffer_hist_hoy!$A$1"),1,MATCH("pro_modelo",INDIRECT("v_buffer_hist_hoy!$1:$1"),0)-1,100000,1),MATCH(CLEAN(TABLATRANSFERENCIA[[#This Row],[CODIGO]]),OFFSET(INDIRECT("v_buffer_hist_hoy!$A$1"),1,MATCH("buh_codigo",INDIRECT("v_buffer_hist_hoy!$1:$1"),0)-1,100000,1),0)),"")</f>
        <v>0</v>
      </c>
      <c r="N83" s="3">
        <f ca="1">IFERROR(INDEX(OFFSET(INDIRECT("v_buffer_hist_hoy!$A$1"),1,MATCH("pro_cat_management",INDIRECT("v_buffer_hist_hoy!$1:$1"),0)-1,100000,1),MATCH(CLEAN(TABLATRANSFERENCIA[[#This Row],[CODIGO]]),OFFSET(INDIRECT("v_buffer_hist_hoy!$A$1"),1,MATCH("buh_codigo",INDIRECT("v_buffer_hist_hoy!$1:$1"),0)-1,100000,1),0)),"")</f>
        <v>0</v>
      </c>
      <c r="O83" s="5" t="str">
        <f ca="1">IFERROR(INDEX(OFFSET(INDIRECT("v_buffer_hist_hoy!$A$1"),1,MATCH("buh_estatus",INDIRECT("v_buffer_hist_hoy!$1:$1"),0)-1,100000,1),MATCH(CLEAN(TABLATRANSFERENCIA[[#This Row],[CODIGO]]),OFFSET(INDIRECT("v_buffer_hist_hoy!$A$1"),1,MATCH("buh_codigo",INDIRECT("v_buffer_hist_hoy!$1:$1"),0)-1,100000,1),0)),"")</f>
        <v>0</v>
      </c>
      <c r="P83" s="5">
        <f ca="1">IFERROR(INDEX(OFFSET(INDIRECT("v_buffer_hist_hoy!$A$1"),1,MATCH("buh_ctv",INDIRECT("v_buffer_hist_hoy!$1:$1"),0)-1,100000,1),MATCH(CLEAN(TABLATRANSFERENCIA[[#This Row],[CODIGO]]),OFFSET(INDIRECT("v_buffer_hist_hoy!$A$1"),1,MATCH("buh_codigo",INDIRECT("v_buffer_hist_hoy!$1:$1"),0)-1,100000,1),0)),"")</f>
        <v>3.58</v>
      </c>
      <c r="Q83" s="5">
        <f ca="1">IFERROR(INDEX(OFFSET(INDIRECT("v_buffer_hist_hoy!$A$1"),1,MATCH("buh_pv",INDIRECT("v_buffer_hist_hoy!$1:$1"),0)-1,100000,1),MATCH(CLEAN(TABLATRANSFERENCIA[[#This Row],[CODIGO]]),OFFSET(INDIRECT("v_buffer_hist_hoy!$A$1"),1,MATCH("buh_codigo",INDIRECT("v_buffer_hist_hoy!$1:$1"),0)-1,100000,1),0)),"")</f>
        <v>9.6199999999999992</v>
      </c>
      <c r="R83" s="46">
        <f ca="1">IFERROR(INDEX(OFFSET(INDIRECT("v_buffer_hist_hoy!$A$1"),1,MATCH("buh_roi_pasado",INDIRECT("v_buffer_hist_hoy!$1:$1"),0)-1,100000,1),MATCH(CLEAN(TABLATRANSFERENCIA[[#This Row],[CODIGO]]),OFFSET(INDIRECT("v_buffer_hist_hoy!$A$1"),1,MATCH("buh_codigo",INDIRECT("v_buffer_hist_hoy!$1:$1"),0)-1,100000,1),0)),"")</f>
        <v>0</v>
      </c>
      <c r="S83" s="46">
        <f ca="1">IFERROR(INDEX(OFFSET(INDIRECT("v_buffer_hist_hoy!$A$1"),1,MATCH("buh_roi_proyectado",INDIRECT("v_buffer_hist_hoy!$1:$1"),0)-1,100000,1),MATCH(CLEAN(TABLATRANSFERENCIA[[#This Row],[CODIGO]]),OFFSET(INDIRECT("v_buffer_hist_hoy!$A$1"),1,MATCH("buh_codigo",INDIRECT("v_buffer_hist_hoy!$1:$1"),0)-1,100000,1),0)),"")</f>
        <v>7.36</v>
      </c>
      <c r="T83" s="46">
        <f ca="1">IFERROR(INDEX(OFFSET(INDIRECT("v_buffer_hist_hoy!$A$1"),1,MATCH("buh_velocity",INDIRECT("v_buffer_hist_hoy!$1:$1"),0)-1,100000,1),MATCH(CLEAN(TABLATRANSFERENCIA[[#This Row],[CODIGO]]),OFFSET(INDIRECT("v_buffer_hist_hoy!$A$1"),1,MATCH("buh_codigo",INDIRECT("v_buffer_hist_hoy!$1:$1"),0)-1,100000,1),0)),"")</f>
        <v>0</v>
      </c>
      <c r="U83" s="46">
        <f ca="1">IFERROR(INDEX(OFFSET(INDIRECT("v_buffer_hist_hoy!$A$1"),1,MATCH("buh_nivel_servicio",INDIRECT("v_buffer_hist_hoy!$1:$1"),0)-1,100000,1),MATCH(CLEAN(TABLATRANSFERENCIA[[#This Row],[CODIGO]]),OFFSET(INDIRECT("v_buffer_hist_hoy!$A$1"),1,MATCH("buh_codigo",INDIRECT("v_buffer_hist_hoy!$1:$1"),0)-1,100000,1),0)),"")</f>
        <v>1</v>
      </c>
      <c r="V83" s="49" t="str">
        <f ca="1">IFERROR(INDEX(OFFSET(INDIRECT("v_buffer_hist_hoy!$A$1"),1,MATCH("pro_nombre",INDIRECT("v_buffer_hist_hoy!$1:$1"),0)-1,100000,1),MATCH(CLEAN(TABLATRANSFERENCIA[[#This Row],[CODIGO]]),OFFSET(INDIRECT("v_buffer_hist_hoy!$A$1"),1,MATCH("buh_codigo",INDIRECT("v_buffer_hist_hoy!$1:$1"),0)-1,100000,1),0)),"")</f>
        <v>Echo</v>
      </c>
      <c r="W83" s="49" t="str">
        <f ca="1">IFERROR(INDEX(OFFSET(INDIRECT("v_buffer_hist_hoy!$A$1"),1,MATCH("pre_nombre",INDIRECT("v_buffer_hist_hoy!$1:$1"),0)-1,100000,1),MATCH(CLEAN(TABLATRANSFERENCIA[[#This Row],[CODIGO]]),OFFSET(INDIRECT("v_buffer_hist_hoy!$A$1"),1,MATCH("buh_codigo",INDIRECT("v_buffer_hist_hoy!$1:$1"),0)-1,100000,1),0)),"")</f>
        <v>USA</v>
      </c>
      <c r="X83" s="51">
        <f ca="1">IFERROR(INDEX(OFFSET(INDIRECT("v_buffer_hist_hoy!$A$1"),1,MATCH("buh_tiempo_suministro",INDIRECT("v_buffer_hist_hoy!$1:$1"),0)-1,100000,1),MATCH(CLEAN(TABLATRANSFERENCIA[[#This Row],[CODIGO]]),OFFSET(INDIRECT("v_buffer_hist_hoy!$A$1"),1,MATCH("buh_codigo",INDIRECT("v_buffer_hist_hoy!$1:$1"),0)-1,100000,1),0)),"")</f>
        <v>8</v>
      </c>
      <c r="Y83" s="51">
        <f ca="1">IFERROR(INDEX(OFFSET(INDIRECT("v_buffer_hist_hoy!$A$1"),1,MATCH("buh_frecuencia_reposicion",INDIRECT("v_buffer_hist_hoy!$1:$1"),0)-1,100000,1),MATCH(CLEAN(TABLATRANSFERENCIA[[#This Row],[CODIGO]]),OFFSET(INDIRECT("v_buffer_hist_hoy!$A$1"),1,MATCH("buh_codigo",INDIRECT("v_buffer_hist_hoy!$1:$1"),0)-1,100000,1),0)),"")</f>
        <v>3</v>
      </c>
      <c r="Z83" s="6">
        <f ca="1">IFERROR(INDEX(OFFSET(INDIRECT("v_buffer_hist_hoy!$A$1"),1,MATCH("buh_buffer_actual",INDIRECT("v_buffer_hist_hoy!$1:$1"),0)-1,100000,1),MATCH(CLEAN(TABLATRANSFERENCIA[[#This Row],[CODIGO]]),OFFSET(INDIRECT("v_buffer_hist_hoy!$A$1"),1,MATCH("buh_codigo",INDIRECT("v_buffer_hist_hoy!$1:$1"),0)-1,100000,1),0)),"")</f>
        <v>56</v>
      </c>
      <c r="AA83" s="6">
        <f ca="1">IFERROR(INDEX(OFFSET(INDIRECT("v_buffer_hist_hoy!$A$1"),1,MATCH("buh_inventario_proveedor",INDIRECT("v_buffer_hist_hoy!$1:$1"),0)-1,100000,1),MATCH(CLEAN(TABLATRANSFERENCIA[[#This Row],[CODIGO]]),OFFSET(INDIRECT("v_buffer_hist_hoy!$A$1"),1,MATCH("buh_codigo",INDIRECT("v_buffer_hist_hoy!$1:$1"),0)-1,100000,1),0)),"")</f>
        <v>1000000000</v>
      </c>
      <c r="AB83" s="6">
        <f ca="1">IFERROR(INDEX(OFFSET(INDIRECT("v_buffer_hist_hoy!$A$1"),1,MATCH("buh_inventario_fisico",INDIRECT("v_buffer_hist_hoy!$1:$1"),0)-1,100000,1),MATCH(CLEAN(TABLATRANSFERENCIA[[#This Row],[CODIGO]]),OFFSET(INDIRECT("v_buffer_hist_hoy!$A$1"),1,MATCH("buh_codigo",INDIRECT("v_buffer_hist_hoy!$1:$1"),0)-1,100000,1),0)),"")</f>
        <v>24</v>
      </c>
      <c r="AC83"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83" s="6" t="str">
        <f ca="1">IFERROR(INDEX(OFFSET(INDIRECT("v_buffer_hist_hoy!$A$1"),1,MATCH("buh_color_inventario_fisico",INDIRECT("v_buffer_hist_hoy!$1:$1"),0)-1,100000,1),MATCH(CLEAN(TABLATRANSFERENCIA[[#This Row],[CODIGO]]),OFFSET(INDIRECT("v_buffer_hist_hoy!$A$1"),1,MATCH("buh_codigo",INDIRECT("v_buffer_hist_hoy!$1:$1"),0)-1,100000,1),0)),"")</f>
        <v>A</v>
      </c>
      <c r="AE83" s="6">
        <f ca="1">IFERROR(INDEX(OFFSET(INDIRECT("v_buffer_hist_hoy!$A$1"),1,MATCH("buh_transito",INDIRECT("v_buffer_hist_hoy!$1:$1"),0)-1,100000,1),MATCH(CLEAN(TABLATRANSFERENCIA[[#This Row],[CODIGO]]),OFFSET(INDIRECT("v_buffer_hist_hoy!$A$1"),1,MATCH("buh_codigo",INDIRECT("v_buffer_hist_hoy!$1:$1"),0)-1,100000,1),0)),"")</f>
        <v>9</v>
      </c>
      <c r="AF83" s="6">
        <f ca="1">IFERROR(INDEX(OFFSET(INDIRECT("v_buffer_hist_hoy!$A$1"),1,MATCH("buh_negociacion",INDIRECT("v_buffer_hist_hoy!$1:$1"),0)-1,100000,1),MATCH(CLEAN(TABLATRANSFERENCIA[[#This Row],[CODIGO]]),OFFSET(INDIRECT("v_buffer_hist_hoy!$A$1"),1,MATCH("buh_codigo",INDIRECT("v_buffer_hist_hoy!$1:$1"),0)-1,100000,1),0)),"")</f>
        <v>0</v>
      </c>
      <c r="AG83" s="6">
        <f ca="1">IFERROR(INDEX(OFFSET(INDIRECT("v_buffer_hist_hoy!$A$1"),1,MATCH("buh_produccion",INDIRECT("v_buffer_hist_hoy!$1:$1"),0)-1,100000,1),MATCH(CLEAN(TABLATRANSFERENCIA[[#This Row],[CODIGO]]),OFFSET(INDIRECT("v_buffer_hist_hoy!$A$1"),1,MATCH("buh_codigo",INDIRECT("v_buffer_hist_hoy!$1:$1"),0)-1,100000,1),0)),"")</f>
        <v>0</v>
      </c>
      <c r="AH83" s="6">
        <f ca="1">IFERROR(INDEX(OFFSET(INDIRECT("v_buffer_hist_hoy!$A$1"),1,MATCH("buh_embarcado",INDIRECT("v_buffer_hist_hoy!$1:$1"),0)-1,100000,1),MATCH(CLEAN(TABLATRANSFERENCIA[[#This Row],[CODIGO]]),OFFSET(INDIRECT("v_buffer_hist_hoy!$A$1"),1,MATCH("buh_codigo",INDIRECT("v_buffer_hist_hoy!$1:$1"),0)-1,100000,1),0)),"")</f>
        <v>0</v>
      </c>
      <c r="AI83" s="6">
        <f ca="1">IFERROR(INDEX(OFFSET(INDIRECT("v_buffer_hist_hoy!$A$1"),1,MATCH("buh_comprometido",INDIRECT("v_buffer_hist_hoy!$1:$1"),0)-1,100000,1),MATCH(CLEAN(TABLATRANSFERENCIA[[#This Row],[CODIGO]]),OFFSET(INDIRECT("v_buffer_hist_hoy!$A$1"),1,MATCH("buh_codigo",INDIRECT("v_buffer_hist_hoy!$1:$1"),0)-1,100000,1),0)),"")</f>
        <v>0</v>
      </c>
      <c r="AJ83" s="6">
        <f ca="1">IFERROR(INDEX(OFFSET(INDIRECT("v_buffer_hist_hoy!$A$1"),1,MATCH("buh_backorder",INDIRECT("v_buffer_hist_hoy!$1:$1"),0)-1,100000,1),MATCH(CLEAN(TABLATRANSFERENCIA[[#This Row],[CODIGO]]),OFFSET(INDIRECT("v_buffer_hist_hoy!$A$1"),1,MATCH("buh_codigo",INDIRECT("v_buffer_hist_hoy!$1:$1"),0)-1,100000,1),0)),"")</f>
        <v>10</v>
      </c>
      <c r="AK83" s="6">
        <f ca="1">IFERROR(INDEX(OFFSET(INDIRECT("v_buffer_hist_hoy!$A$1"),1,MATCH("buh_inventario_proyectado",INDIRECT("v_buffer_hist_hoy!$1:$1"),0)-1,100000,1),MATCH(CLEAN(TABLATRANSFERENCIA[[#This Row],[CODIGO]]),OFFSET(INDIRECT("v_buffer_hist_hoy!$A$1"),1,MATCH("buh_codigo",INDIRECT("v_buffer_hist_hoy!$1:$1"),0)-1,100000,1),0)),"")</f>
        <v>43</v>
      </c>
      <c r="AL83" s="4">
        <f ca="1">IFERROR(INDEX(OFFSET(INDIRECT("v_buffer_hist_hoy!$A$1"),1,MATCH("buh_estado_inventario_proyectado",INDIRECT("v_buffer_hist_hoy!$1:$1"),0)-1,100000,1),MATCH(CLEAN(TABLATRANSFERENCIA[[#This Row],[CODIGO]]),OFFSET(INDIRECT("v_buffer_hist_hoy!$A$1"),1,MATCH("buh_codigo",INDIRECT("v_buffer_hist_hoy!$1:$1"),0)-1,100000,1),0)),"")</f>
        <v>0.23</v>
      </c>
      <c r="AM83" s="6" t="str">
        <f ca="1">IFERROR(INDEX(OFFSET(INDIRECT("v_buffer_hist_hoy!$A$1"),1,MATCH("buh_color_inventario_proyectado",INDIRECT("v_buffer_hist_hoy!$1:$1"),0)-1,100000,1),MATCH(CLEAN(TABLATRANSFERENCIA[[#This Row],[CODIGO]]),OFFSET(INDIRECT("v_buffer_hist_hoy!$A$1"),1,MATCH("buh_codigo",INDIRECT("v_buffer_hist_hoy!$1:$1"),0)-1,100000,1),0)),"")</f>
        <v>V</v>
      </c>
      <c r="AN83" s="6">
        <f ca="1">IFERROR(INDEX(OFFSET(INDIRECT("v_buffer_hist_hoy!$A$1"),1,MATCH("buh_pedido_minimo",INDIRECT("v_buffer_hist_hoy!$1:$1"),0)-1,100000,1),MATCH(CLEAN(TABLATRANSFERENCIA[[#This Row],[CODIGO]]),OFFSET(INDIRECT("v_buffer_hist_hoy!$A$1"),1,MATCH("buh_codigo",INDIRECT("v_buffer_hist_hoy!$1:$1"),0)-1,100000,1),0)),"")</f>
        <v>0</v>
      </c>
      <c r="AO83" s="6">
        <f ca="1">IFERROR(INDEX(OFFSET(INDIRECT("v_buffer_hist_hoy!$A$1"),1,MATCH("buh_pedido_minimo_grupo",INDIRECT("v_buffer_hist_hoy!$1:$1"),0)-1,100000,1),MATCH(CLEAN(TABLATRANSFERENCIA[[#This Row],[CODIGO]]),OFFSET(INDIRECT("v_buffer_hist_hoy!$A$1"),1,MATCH("buh_codigo",INDIRECT("v_buffer_hist_hoy!$1:$1"),0)-1,100000,1),0)),"")</f>
        <v>0</v>
      </c>
      <c r="AP83" s="6">
        <f ca="1">IFERROR(INDEX(OFFSET(INDIRECT("v_buffer_hist_hoy!$A$1"),1,MATCH("buh_unidad_empaque",INDIRECT("v_buffer_hist_hoy!$1:$1"),0)-1,100000,1),MATCH(CLEAN(TABLATRANSFERENCIA[[#This Row],[CODIGO]]),OFFSET(INDIRECT("v_buffer_hist_hoy!$A$1"),1,MATCH("buh_codigo",INDIRECT("v_buffer_hist_hoy!$1:$1"),0)-1,100000,1),0)),"")</f>
        <v>5</v>
      </c>
      <c r="AQ83" s="6">
        <f ca="1">IFERROR(INDEX(OFFSET(INDIRECT("v_buffer_hist_hoy!$A$1"),1,MATCH("buh_pedido_promedio",INDIRECT("v_buffer_hist_hoy!$1:$1"),0)-1,100000,1),MATCH(CLEAN(TABLATRANSFERENCIA[[#This Row],[CODIGO]]),OFFSET(INDIRECT("v_buffer_hist_hoy!$A$1"),1,MATCH("buh_codigo",INDIRECT("v_buffer_hist_hoy!$1:$1"),0)-1,100000,1),0)),"")</f>
        <v>15</v>
      </c>
      <c r="AR83" s="6">
        <f ca="1">IFERROR(INDEX(OFFSET(INDIRECT("v_buffer_hist_hoy!$A$1"),1,MATCH("buh_cobertura_buffer",INDIRECT("v_buffer_hist_hoy!$1:$1"),0)-1,100000,1),MATCH(CLEAN(TABLATRANSFERENCIA[[#This Row],[CODIGO]]),OFFSET(INDIRECT("v_buffer_hist_hoy!$A$1"),1,MATCH("buh_codigo",INDIRECT("v_buffer_hist_hoy!$1:$1"),0)-1,100000,1),0)),"")</f>
        <v>0</v>
      </c>
      <c r="AS83" s="6">
        <f ca="1">IFERROR(INDEX(OFFSET(INDIRECT("v_buffer_hist_hoy!$A$1"),1,MATCH("buh_cobertura_inventario_proyectado",INDIRECT("v_buffer_hist_hoy!$1:$1"),0)-1,100000,1),MATCH(CLEAN(TABLATRANSFERENCIA[[#This Row],[CODIGO]]),OFFSET(INDIRECT("v_buffer_hist_hoy!$A$1"),1,MATCH("buh_codigo",INDIRECT("v_buffer_hist_hoy!$1:$1"),0)-1,100000,1),0)),"")</f>
        <v>0</v>
      </c>
      <c r="AT83" s="6">
        <f ca="1">IFERROR(INDEX(OFFSET(INDIRECT("v_buffer_hist_hoy!$A$1"),1,MATCH("buh_cobertura_pedido_minimo",INDIRECT("v_buffer_hist_hoy!$1:$1"),0)-1,100000,1),MATCH(CLEAN(TABLATRANSFERENCIA[[#This Row],[CODIGO]]),OFFSET(INDIRECT("v_buffer_hist_hoy!$A$1"),1,MATCH("buh_codigo",INDIRECT("v_buffer_hist_hoy!$1:$1"),0)-1,100000,1),0)),"")</f>
        <v>0</v>
      </c>
      <c r="AU83" s="6">
        <f ca="1">IFERROR(INDEX(OFFSET(INDIRECT("v_buffer_hist_hoy!$A$1"),1,MATCH("buh_dias_desabastecimiento",INDIRECT("v_buffer_hist_hoy!$1:$1"),0)-1,100000,1),MATCH(CLEAN(TABLATRANSFERENCIA[[#This Row],[CODIGO]]),OFFSET(INDIRECT("v_buffer_hist_hoy!$A$1"),1,MATCH("buh_codigo",INDIRECT("v_buffer_hist_hoy!$1:$1"),0)-1,100000,1),0)),"")</f>
        <v>0</v>
      </c>
      <c r="AV83" s="6">
        <f t="array" ref="AV83">IFERROR(INDEX(Datos_Consumo[CANTIDAD],MATCH(TABLATRANSFERENCIA[[#This Row],[CODIGO]]&amp;TABLATRANSFERENCIA[[#Headers],[Columna1]],Datos_Consumo[CODIGO]&amp;Datos_Consumo[FECHA_FORMATO],0)),0)</f>
        <v>0</v>
      </c>
      <c r="AW83" s="6">
        <f t="array" ref="AW83">IFERROR(INDEX(Datos_Consumo[CANTIDAD],MATCH(TABLATRANSFERENCIA[[#This Row],[CODIGO]]&amp;TABLATRANSFERENCIA[[#Headers],[Columna2]],Datos_Consumo[CODIGO]&amp;Datos_Consumo[FECHA_FORMATO],0)),0)</f>
        <v>0</v>
      </c>
      <c r="AX83" s="6">
        <f t="array" ref="AX83">IFERROR(INDEX(Datos_Consumo[CANTIDAD],MATCH(TABLATRANSFERENCIA[[#This Row],[CODIGO]]&amp;TABLATRANSFERENCIA[[#Headers],[Columna3]],Datos_Consumo[CODIGO]&amp;Datos_Consumo[FECHA_FORMATO],0)),0)</f>
        <v>0</v>
      </c>
      <c r="AY83" s="6">
        <f t="array" ref="AY83">IFERROR(INDEX(Datos_Consumo[CANTIDAD],MATCH(TABLATRANSFERENCIA[[#This Row],[CODIGO]]&amp;TABLATRANSFERENCIA[[#Headers],[Columna4]],Datos_Consumo[CODIGO]&amp;Datos_Consumo[FECHA_FORMATO],0)),0)</f>
        <v>0</v>
      </c>
      <c r="AZ83" s="6">
        <f t="array" ref="AZ83">IFERROR(INDEX(Datos_Consumo[CANTIDAD],MATCH(TABLATRANSFERENCIA[[#This Row],[CODIGO]]&amp;TABLATRANSFERENCIA[[#Headers],[Columna5]],Datos_Consumo[CODIGO]&amp;Datos_Consumo[FECHA_FORMATO],0)),0)</f>
        <v>0</v>
      </c>
      <c r="BA83" s="6">
        <f t="array" ref="BA83">IFERROR(INDEX(Datos_Consumo[CANTIDAD],MATCH(TABLATRANSFERENCIA[[#This Row],[CODIGO]]&amp;TABLATRANSFERENCIA[[#Headers],[Columna6]],Datos_Consumo[CODIGO]&amp;Datos_Consumo[FECHA_FORMATO],0)),0)</f>
        <v>0</v>
      </c>
      <c r="BB83" s="56">
        <f ca="1">IFERROR(INDEX(OFFSET(INDIRECT("v_buffer_hist_hoy!$A$1"),1,MATCH("buh_ultima_transferencia_ini",INDIRECT("v_buffer_hist_hoy!$1:$1"),0)-1,100000,1),MATCH(CLEAN(TABLATRANSFERENCIA[[#This Row],[CODIGO]]),OFFSET(INDIRECT("v_buffer_hist_hoy!$A$1"),1,MATCH("buh_codigo",INDIRECT("v_buffer_hist_hoy!$1:$1"),0)-1,100000,1),0)),"")</f>
        <v>0</v>
      </c>
      <c r="BC83" s="56">
        <f ca="1">IFERROR(INDEX(OFFSET(INDIRECT("v_buffer_hist_hoy!$A$1"),1,MATCH("buh_ultima_transferencia_fin",INDIRECT("v_buffer_hist_hoy!$1:$1"),0)-1,100000,1),MATCH(CLEAN(TABLATRANSFERENCIA[[#This Row],[CODIGO]]),OFFSET(INDIRECT("v_buffer_hist_hoy!$A$1"),1,MATCH("buh_codigo",INDIRECT("v_buffer_hist_hoy!$1:$1"),0)-1,100000,1),0)),"")</f>
        <v>0</v>
      </c>
      <c r="BD83" s="50" t="s">
        <v>7725</v>
      </c>
      <c r="BE83" s="55"/>
      <c r="BF83" s="51"/>
      <c r="BG8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3" s="51"/>
      <c r="BM83" s="46">
        <f ca="1">IFERROR(TABLATRANSFERENCIA[[#This Row],[REQUERIM]]/TABLATRANSFERENCIA[[#This Row],[PEDIDO PROMEDIO]],0)</f>
        <v>0.66666666666666663</v>
      </c>
      <c r="BN83" s="51"/>
      <c r="BO83" s="59"/>
      <c r="BP83" s="3" t="str">
        <f>IF(TABLATRANSFERENCIA[[#This Row],[RECIBIDO]]&lt;&gt;"",0,IF(TABLATRANSFERENCIA[[#This Row],[DESPACHO]]&lt;&gt;"",TABLATRANSFERENCIA[[#This Row],[DESPACHO]],TABLATRANSFERENCIA[[#This Row],[REQUERIM]]))</f>
        <v>10</v>
      </c>
      <c r="BQ83" s="50"/>
      <c r="BR83" s="50"/>
      <c r="BS83" s="50" t="str">
        <f t="shared" si="1"/>
        <v>N</v>
      </c>
      <c r="BT83" s="51">
        <f t="array" aca="1" ref="BT83" ca="1">IF(SUM(--(TABLATRANSFERENCIA[[#This Row],[CODIGO GENERICO]]=TABLATRANSFERENCIA[CODIGO GENERICO])*TABLATRANSFERENCIA[REQUERIM])&lt;TABLATRANSFERENCIA[[#This Row],[PEDIDO MIN GRUPO]],1,0)</f>
        <v>0</v>
      </c>
      <c r="BU8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3" s="51">
        <f ca="1">IFERROR(INDEX(OFFSET(INDIRECT("v_buffer_hist_hoy!$A$1"),1,MATCH("buh_zona_amarilla",INDIRECT("v_buffer_hist_hoy!$1:$1"),0)-1,100000,1),MATCH(CLEAN(TABLATRANSFERENCIA[[#This Row],[CODIGO]]),OFFSET(INDIRECT("v_buffer_hist_hoy!$A$1"),1,MATCH("buh_codigo",INDIRECT("v_buffer_hist_hoy!$1:$1"),0)-1,100000,1),0)),"")</f>
        <v>37</v>
      </c>
      <c r="BW83" s="51">
        <f ca="1">IFERROR(INDEX(OFFSET(INDIRECT("v_buffer_hist_hoy!$A$1"),1,MATCH("buh_zona_roja",INDIRECT("v_buffer_hist_hoy!$1:$1"),0)-1,100000,1),MATCH(CLEAN(TABLATRANSFERENCIA[[#This Row],[CODIGO]]),OFFSET(INDIRECT("v_buffer_hist_hoy!$A$1"),1,MATCH("buh_codigo",INDIRECT("v_buffer_hist_hoy!$1:$1"),0)-1,100000,1),0)),"")</f>
        <v>18</v>
      </c>
    </row>
    <row r="84" spans="1:75" hidden="1" x14ac:dyDescent="0.25">
      <c r="A84" s="54" t="s">
        <v>1513</v>
      </c>
      <c r="B84" s="3" t="str">
        <f ca="1">IFERROR(INDEX(OFFSET(INDIRECT("v_buffer_hist_hoy!$A$1"),1,MATCH("pro_descripcion",INDIRECT("v_buffer_hist_hoy!$1:$1"),0)-1,100000,1),MATCH(CLEAN(TABLATRANSFERENCIA[[#This Row],[CODIGO]]),OFFSET(INDIRECT("v_buffer_hist_hoy!$A$1"),1,MATCH("buh_codigo",INDIRECT("v_buffer_hist_hoy!$1:$1"),0)-1,100000,1),0)),"")</f>
        <v>FILTRO GASOLINA B450 B530 757 (A369000100)</v>
      </c>
      <c r="C84" s="3" t="str">
        <f ca="1">IFERROR(INDEX(OFFSET(INDIRECT("v_buffer_hist_hoy!$A$1"),1,MATCH("buh_codigo_generico",INDIRECT("v_buffer_hist_hoy!$1:$1"),0)-1,100000,1),MATCH(CLEAN(TABLATRANSFERENCIA[[#This Row],[CODIGO]]),OFFSET(INDIRECT("v_buffer_hist_hoy!$A$1"),1,MATCH("buh_codigo",INDIRECT("v_buffer_hist_hoy!$1:$1"),0)-1,100000,1),0)),"")</f>
        <v>0</v>
      </c>
      <c r="D84" s="3" t="str">
        <f ca="1">IFERROR(INDEX(OFFSET(INDIRECT("v_buffer_hist_hoy!$A$1"),1,MATCH("buh_codigo_vinculado",INDIRECT("v_buffer_hist_hoy!$1:$1"),0)-1,100000,1),MATCH(CLEAN(TABLATRANSFERENCIA[[#This Row],[CODIGO]]),OFFSET(INDIRECT("v_buffer_hist_hoy!$A$1"),1,MATCH("buh_codigo",INDIRECT("v_buffer_hist_hoy!$1:$1"),0)-1,100000,1),0)),"")</f>
        <v>EC-A369000101</v>
      </c>
      <c r="E84" s="3" t="str">
        <f ca="1">IFERROR(INDEX(OFFSET(INDIRECT("v_buffer_hist_hoy!$A$1"),1,MATCH("pro_linea",INDIRECT("v_buffer_hist_hoy!$1:$1"),0)-1,100000,1),MATCH(CLEAN(TABLATRANSFERENCIA[[#This Row],[CODIGO]]),OFFSET(INDIRECT("v_buffer_hist_hoy!$A$1"),1,MATCH("buh_codigo",INDIRECT("v_buffer_hist_hoy!$1:$1"),0)-1,100000,1),0)),"")</f>
        <v>AGROFORESTAL</v>
      </c>
      <c r="F84" s="3">
        <f ca="1">IFERROR(INDEX(OFFSET(INDIRECT("v_buffer_hist_hoy!$A$1"),1,MATCH("pro_sublinea",INDIRECT("v_buffer_hist_hoy!$1:$1"),0)-1,100000,1),MATCH(CLEAN(TABLATRANSFERENCIA[[#This Row],[CODIGO]]),OFFSET(INDIRECT("v_buffer_hist_hoy!$A$1"),1,MATCH("buh_codigo",INDIRECT("v_buffer_hist_hoy!$1:$1"),0)-1,100000,1),0)),"")</f>
        <v>0</v>
      </c>
      <c r="G84" s="3" t="str">
        <f ca="1">IFERROR(INDEX(OFFSET(INDIRECT("v_buffer_hist_hoy!$A$1"),1,MATCH("pro_grupo",INDIRECT("v_buffer_hist_hoy!$1:$1"),0)-1,100000,1),MATCH(CLEAN(TABLATRANSFERENCIA[[#This Row],[CODIGO]]),OFFSET(INDIRECT("v_buffer_hist_hoy!$A$1"),1,MATCH("buh_codigo",INDIRECT("v_buffer_hist_hoy!$1:$1"),0)-1,100000,1),0)),"")</f>
        <v>REPUESTOS MOTOSIERRAS</v>
      </c>
      <c r="H84" s="3">
        <f ca="1">IFERROR(INDEX(OFFSET(INDIRECT("v_buffer_hist_hoy!$A$1"),1,MATCH("pro_familia",INDIRECT("v_buffer_hist_hoy!$1:$1"),0)-1,100000,1),MATCH(CLEAN(TABLATRANSFERENCIA[[#This Row],[CODIGO]]),OFFSET(INDIRECT("v_buffer_hist_hoy!$A$1"),1,MATCH("buh_codigo",INDIRECT("v_buffer_hist_hoy!$1:$1"),0)-1,100000,1),0)),"")</f>
        <v>0</v>
      </c>
      <c r="I84" s="3">
        <f ca="1">IFERROR(INDEX(OFFSET(INDIRECT("v_buffer_hist_hoy!$A$1"),1,MATCH("pro_subfamilia",INDIRECT("v_buffer_hist_hoy!$1:$1"),0)-1,100000,1),MATCH(CLEAN(TABLATRANSFERENCIA[[#This Row],[CODIGO]]),OFFSET(INDIRECT("v_buffer_hist_hoy!$A$1"),1,MATCH("buh_codigo",INDIRECT("v_buffer_hist_hoy!$1:$1"),0)-1,100000,1),0)),"")</f>
        <v>0</v>
      </c>
      <c r="J8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4" s="3">
        <f ca="1">IFERROR(INDEX(OFFSET(INDIRECT("v_buffer_hist_hoy!$A$1"),1,MATCH("pro_tipo",INDIRECT("v_buffer_hist_hoy!$1:$1"),0)-1,100000,1),MATCH(CLEAN(TABLATRANSFERENCIA[[#This Row],[CODIGO]]),OFFSET(INDIRECT("v_buffer_hist_hoy!$A$1"),1,MATCH("buh_codigo",INDIRECT("v_buffer_hist_hoy!$1:$1"),0)-1,100000,1),0)),"")</f>
        <v>0</v>
      </c>
      <c r="L84" s="3" t="str">
        <f ca="1">IFERROR(INDEX(OFFSET(INDIRECT("v_buffer_hist_hoy!$A$1"),1,MATCH("pro_marca",INDIRECT("v_buffer_hist_hoy!$1:$1"),0)-1,100000,1),MATCH(CLEAN(TABLATRANSFERENCIA[[#This Row],[CODIGO]]),OFFSET(INDIRECT("v_buffer_hist_hoy!$A$1"),1,MATCH("buh_codigo",INDIRECT("v_buffer_hist_hoy!$1:$1"),0)-1,100000,1),0)),"")</f>
        <v>SHINDAIWA</v>
      </c>
      <c r="M84" s="3">
        <f ca="1">IFERROR(INDEX(OFFSET(INDIRECT("v_buffer_hist_hoy!$A$1"),1,MATCH("pro_modelo",INDIRECT("v_buffer_hist_hoy!$1:$1"),0)-1,100000,1),MATCH(CLEAN(TABLATRANSFERENCIA[[#This Row],[CODIGO]]),OFFSET(INDIRECT("v_buffer_hist_hoy!$A$1"),1,MATCH("buh_codigo",INDIRECT("v_buffer_hist_hoy!$1:$1"),0)-1,100000,1),0)),"")</f>
        <v>0</v>
      </c>
      <c r="N84" s="3">
        <f ca="1">IFERROR(INDEX(OFFSET(INDIRECT("v_buffer_hist_hoy!$A$1"),1,MATCH("pro_cat_management",INDIRECT("v_buffer_hist_hoy!$1:$1"),0)-1,100000,1),MATCH(CLEAN(TABLATRANSFERENCIA[[#This Row],[CODIGO]]),OFFSET(INDIRECT("v_buffer_hist_hoy!$A$1"),1,MATCH("buh_codigo",INDIRECT("v_buffer_hist_hoy!$1:$1"),0)-1,100000,1),0)),"")</f>
        <v>0</v>
      </c>
      <c r="O84" s="5" t="str">
        <f ca="1">IFERROR(INDEX(OFFSET(INDIRECT("v_buffer_hist_hoy!$A$1"),1,MATCH("buh_estatus",INDIRECT("v_buffer_hist_hoy!$1:$1"),0)-1,100000,1),MATCH(CLEAN(TABLATRANSFERENCIA[[#This Row],[CODIGO]]),OFFSET(INDIRECT("v_buffer_hist_hoy!$A$1"),1,MATCH("buh_codigo",INDIRECT("v_buffer_hist_hoy!$1:$1"),0)-1,100000,1),0)),"")</f>
        <v>0</v>
      </c>
      <c r="P84" s="5">
        <f ca="1">IFERROR(INDEX(OFFSET(INDIRECT("v_buffer_hist_hoy!$A$1"),1,MATCH("buh_ctv",INDIRECT("v_buffer_hist_hoy!$1:$1"),0)-1,100000,1),MATCH(CLEAN(TABLATRANSFERENCIA[[#This Row],[CODIGO]]),OFFSET(INDIRECT("v_buffer_hist_hoy!$A$1"),1,MATCH("buh_codigo",INDIRECT("v_buffer_hist_hoy!$1:$1"),0)-1,100000,1),0)),"")</f>
        <v>3.07</v>
      </c>
      <c r="Q84" s="5">
        <f ca="1">IFERROR(INDEX(OFFSET(INDIRECT("v_buffer_hist_hoy!$A$1"),1,MATCH("buh_pv",INDIRECT("v_buffer_hist_hoy!$1:$1"),0)-1,100000,1),MATCH(CLEAN(TABLATRANSFERENCIA[[#This Row],[CODIGO]]),OFFSET(INDIRECT("v_buffer_hist_hoy!$A$1"),1,MATCH("buh_codigo",INDIRECT("v_buffer_hist_hoy!$1:$1"),0)-1,100000,1),0)),"")</f>
        <v>9.0299999999999994</v>
      </c>
      <c r="R84" s="46">
        <f ca="1">IFERROR(INDEX(OFFSET(INDIRECT("v_buffer_hist_hoy!$A$1"),1,MATCH("buh_roi_pasado",INDIRECT("v_buffer_hist_hoy!$1:$1"),0)-1,100000,1),MATCH(CLEAN(TABLATRANSFERENCIA[[#This Row],[CODIGO]]),OFFSET(INDIRECT("v_buffer_hist_hoy!$A$1"),1,MATCH("buh_codigo",INDIRECT("v_buffer_hist_hoy!$1:$1"),0)-1,100000,1),0)),"")</f>
        <v>0</v>
      </c>
      <c r="S84" s="46">
        <f ca="1">IFERROR(INDEX(OFFSET(INDIRECT("v_buffer_hist_hoy!$A$1"),1,MATCH("buh_roi_proyectado",INDIRECT("v_buffer_hist_hoy!$1:$1"),0)-1,100000,1),MATCH(CLEAN(TABLATRANSFERENCIA[[#This Row],[CODIGO]]),OFFSET(INDIRECT("v_buffer_hist_hoy!$A$1"),1,MATCH("buh_codigo",INDIRECT("v_buffer_hist_hoy!$1:$1"),0)-1,100000,1),0)),"")</f>
        <v>8.4700000000000006</v>
      </c>
      <c r="T84" s="46">
        <f ca="1">IFERROR(INDEX(OFFSET(INDIRECT("v_buffer_hist_hoy!$A$1"),1,MATCH("buh_velocity",INDIRECT("v_buffer_hist_hoy!$1:$1"),0)-1,100000,1),MATCH(CLEAN(TABLATRANSFERENCIA[[#This Row],[CODIGO]]),OFFSET(INDIRECT("v_buffer_hist_hoy!$A$1"),1,MATCH("buh_codigo",INDIRECT("v_buffer_hist_hoy!$1:$1"),0)-1,100000,1),0)),"")</f>
        <v>0</v>
      </c>
      <c r="U84" s="46">
        <f ca="1">IFERROR(INDEX(OFFSET(INDIRECT("v_buffer_hist_hoy!$A$1"),1,MATCH("buh_nivel_servicio",INDIRECT("v_buffer_hist_hoy!$1:$1"),0)-1,100000,1),MATCH(CLEAN(TABLATRANSFERENCIA[[#This Row],[CODIGO]]),OFFSET(INDIRECT("v_buffer_hist_hoy!$A$1"),1,MATCH("buh_codigo",INDIRECT("v_buffer_hist_hoy!$1:$1"),0)-1,100000,1),0)),"")</f>
        <v>1</v>
      </c>
      <c r="V84" s="49" t="str">
        <f ca="1">IFERROR(INDEX(OFFSET(INDIRECT("v_buffer_hist_hoy!$A$1"),1,MATCH("pro_nombre",INDIRECT("v_buffer_hist_hoy!$1:$1"),0)-1,100000,1),MATCH(CLEAN(TABLATRANSFERENCIA[[#This Row],[CODIGO]]),OFFSET(INDIRECT("v_buffer_hist_hoy!$A$1"),1,MATCH("buh_codigo",INDIRECT("v_buffer_hist_hoy!$1:$1"),0)-1,100000,1),0)),"")</f>
        <v>Echo</v>
      </c>
      <c r="W84" s="49" t="str">
        <f ca="1">IFERROR(INDEX(OFFSET(INDIRECT("v_buffer_hist_hoy!$A$1"),1,MATCH("pre_nombre",INDIRECT("v_buffer_hist_hoy!$1:$1"),0)-1,100000,1),MATCH(CLEAN(TABLATRANSFERENCIA[[#This Row],[CODIGO]]),OFFSET(INDIRECT("v_buffer_hist_hoy!$A$1"),1,MATCH("buh_codigo",INDIRECT("v_buffer_hist_hoy!$1:$1"),0)-1,100000,1),0)),"")</f>
        <v>USA</v>
      </c>
      <c r="X84" s="51">
        <f ca="1">IFERROR(INDEX(OFFSET(INDIRECT("v_buffer_hist_hoy!$A$1"),1,MATCH("buh_tiempo_suministro",INDIRECT("v_buffer_hist_hoy!$1:$1"),0)-1,100000,1),MATCH(CLEAN(TABLATRANSFERENCIA[[#This Row],[CODIGO]]),OFFSET(INDIRECT("v_buffer_hist_hoy!$A$1"),1,MATCH("buh_codigo",INDIRECT("v_buffer_hist_hoy!$1:$1"),0)-1,100000,1),0)),"")</f>
        <v>8</v>
      </c>
      <c r="Y84" s="51">
        <f ca="1">IFERROR(INDEX(OFFSET(INDIRECT("v_buffer_hist_hoy!$A$1"),1,MATCH("buh_frecuencia_reposicion",INDIRECT("v_buffer_hist_hoy!$1:$1"),0)-1,100000,1),MATCH(CLEAN(TABLATRANSFERENCIA[[#This Row],[CODIGO]]),OFFSET(INDIRECT("v_buffer_hist_hoy!$A$1"),1,MATCH("buh_codigo",INDIRECT("v_buffer_hist_hoy!$1:$1"),0)-1,100000,1),0)),"")</f>
        <v>3</v>
      </c>
      <c r="Z84" s="6">
        <f ca="1">IFERROR(INDEX(OFFSET(INDIRECT("v_buffer_hist_hoy!$A$1"),1,MATCH("buh_buffer_actual",INDIRECT("v_buffer_hist_hoy!$1:$1"),0)-1,100000,1),MATCH(CLEAN(TABLATRANSFERENCIA[[#This Row],[CODIGO]]),OFFSET(INDIRECT("v_buffer_hist_hoy!$A$1"),1,MATCH("buh_codigo",INDIRECT("v_buffer_hist_hoy!$1:$1"),0)-1,100000,1),0)),"")</f>
        <v>100</v>
      </c>
      <c r="AA84" s="6">
        <f ca="1">IFERROR(INDEX(OFFSET(INDIRECT("v_buffer_hist_hoy!$A$1"),1,MATCH("buh_inventario_proveedor",INDIRECT("v_buffer_hist_hoy!$1:$1"),0)-1,100000,1),MATCH(CLEAN(TABLATRANSFERENCIA[[#This Row],[CODIGO]]),OFFSET(INDIRECT("v_buffer_hist_hoy!$A$1"),1,MATCH("buh_codigo",INDIRECT("v_buffer_hist_hoy!$1:$1"),0)-1,100000,1),0)),"")</f>
        <v>1000000000</v>
      </c>
      <c r="AB84" s="6">
        <f ca="1">IFERROR(INDEX(OFFSET(INDIRECT("v_buffer_hist_hoy!$A$1"),1,MATCH("buh_inventario_fisico",INDIRECT("v_buffer_hist_hoy!$1:$1"),0)-1,100000,1),MATCH(CLEAN(TABLATRANSFERENCIA[[#This Row],[CODIGO]]),OFFSET(INDIRECT("v_buffer_hist_hoy!$A$1"),1,MATCH("buh_codigo",INDIRECT("v_buffer_hist_hoy!$1:$1"),0)-1,100000,1),0)),"")</f>
        <v>27</v>
      </c>
      <c r="AC84" s="4">
        <f ca="1">IFERROR(INDEX(OFFSET(INDIRECT("v_buffer_hist_hoy!$A$1"),1,MATCH("buh_estado_inventario_fisico",INDIRECT("v_buffer_hist_hoy!$1:$1"),0)-1,100000,1),MATCH(CLEAN(TABLATRANSFERENCIA[[#This Row],[CODIGO]]),OFFSET(INDIRECT("v_buffer_hist_hoy!$A$1"),1,MATCH("buh_codigo",INDIRECT("v_buffer_hist_hoy!$1:$1"),0)-1,100000,1),0)),"")</f>
        <v>0.73</v>
      </c>
      <c r="AD84" s="6" t="str">
        <f ca="1">IFERROR(INDEX(OFFSET(INDIRECT("v_buffer_hist_hoy!$A$1"),1,MATCH("buh_color_inventario_fisico",INDIRECT("v_buffer_hist_hoy!$1:$1"),0)-1,100000,1),MATCH(CLEAN(TABLATRANSFERENCIA[[#This Row],[CODIGO]]),OFFSET(INDIRECT("v_buffer_hist_hoy!$A$1"),1,MATCH("buh_codigo",INDIRECT("v_buffer_hist_hoy!$1:$1"),0)-1,100000,1),0)),"")</f>
        <v>R</v>
      </c>
      <c r="AE84" s="6">
        <f ca="1">IFERROR(INDEX(OFFSET(INDIRECT("v_buffer_hist_hoy!$A$1"),1,MATCH("buh_transito",INDIRECT("v_buffer_hist_hoy!$1:$1"),0)-1,100000,1),MATCH(CLEAN(TABLATRANSFERENCIA[[#This Row],[CODIGO]]),OFFSET(INDIRECT("v_buffer_hist_hoy!$A$1"),1,MATCH("buh_codigo",INDIRECT("v_buffer_hist_hoy!$1:$1"),0)-1,100000,1),0)),"")</f>
        <v>0</v>
      </c>
      <c r="AF84" s="6">
        <f ca="1">IFERROR(INDEX(OFFSET(INDIRECT("v_buffer_hist_hoy!$A$1"),1,MATCH("buh_negociacion",INDIRECT("v_buffer_hist_hoy!$1:$1"),0)-1,100000,1),MATCH(CLEAN(TABLATRANSFERENCIA[[#This Row],[CODIGO]]),OFFSET(INDIRECT("v_buffer_hist_hoy!$A$1"),1,MATCH("buh_codigo",INDIRECT("v_buffer_hist_hoy!$1:$1"),0)-1,100000,1),0)),"")</f>
        <v>0</v>
      </c>
      <c r="AG84" s="6">
        <f ca="1">IFERROR(INDEX(OFFSET(INDIRECT("v_buffer_hist_hoy!$A$1"),1,MATCH("buh_produccion",INDIRECT("v_buffer_hist_hoy!$1:$1"),0)-1,100000,1),MATCH(CLEAN(TABLATRANSFERENCIA[[#This Row],[CODIGO]]),OFFSET(INDIRECT("v_buffer_hist_hoy!$A$1"),1,MATCH("buh_codigo",INDIRECT("v_buffer_hist_hoy!$1:$1"),0)-1,100000,1),0)),"")</f>
        <v>0</v>
      </c>
      <c r="AH84" s="6">
        <f ca="1">IFERROR(INDEX(OFFSET(INDIRECT("v_buffer_hist_hoy!$A$1"),1,MATCH("buh_embarcado",INDIRECT("v_buffer_hist_hoy!$1:$1"),0)-1,100000,1),MATCH(CLEAN(TABLATRANSFERENCIA[[#This Row],[CODIGO]]),OFFSET(INDIRECT("v_buffer_hist_hoy!$A$1"),1,MATCH("buh_codigo",INDIRECT("v_buffer_hist_hoy!$1:$1"),0)-1,100000,1),0)),"")</f>
        <v>0</v>
      </c>
      <c r="AI84" s="6">
        <f ca="1">IFERROR(INDEX(OFFSET(INDIRECT("v_buffer_hist_hoy!$A$1"),1,MATCH("buh_comprometido",INDIRECT("v_buffer_hist_hoy!$1:$1"),0)-1,100000,1),MATCH(CLEAN(TABLATRANSFERENCIA[[#This Row],[CODIGO]]),OFFSET(INDIRECT("v_buffer_hist_hoy!$A$1"),1,MATCH("buh_codigo",INDIRECT("v_buffer_hist_hoy!$1:$1"),0)-1,100000,1),0)),"")</f>
        <v>0</v>
      </c>
      <c r="AJ84" s="6">
        <f ca="1">IFERROR(INDEX(OFFSET(INDIRECT("v_buffer_hist_hoy!$A$1"),1,MATCH("buh_backorder",INDIRECT("v_buffer_hist_hoy!$1:$1"),0)-1,100000,1),MATCH(CLEAN(TABLATRANSFERENCIA[[#This Row],[CODIGO]]),OFFSET(INDIRECT("v_buffer_hist_hoy!$A$1"),1,MATCH("buh_codigo",INDIRECT("v_buffer_hist_hoy!$1:$1"),0)-1,100000,1),0)),"")</f>
        <v>10</v>
      </c>
      <c r="AK84" s="6">
        <f ca="1">IFERROR(INDEX(OFFSET(INDIRECT("v_buffer_hist_hoy!$A$1"),1,MATCH("buh_inventario_proyectado",INDIRECT("v_buffer_hist_hoy!$1:$1"),0)-1,100000,1),MATCH(CLEAN(TABLATRANSFERENCIA[[#This Row],[CODIGO]]),OFFSET(INDIRECT("v_buffer_hist_hoy!$A$1"),1,MATCH("buh_codigo",INDIRECT("v_buffer_hist_hoy!$1:$1"),0)-1,100000,1),0)),"")</f>
        <v>37</v>
      </c>
      <c r="AL84" s="4">
        <f ca="1">IFERROR(INDEX(OFFSET(INDIRECT("v_buffer_hist_hoy!$A$1"),1,MATCH("buh_estado_inventario_proyectado",INDIRECT("v_buffer_hist_hoy!$1:$1"),0)-1,100000,1),MATCH(CLEAN(TABLATRANSFERENCIA[[#This Row],[CODIGO]]),OFFSET(INDIRECT("v_buffer_hist_hoy!$A$1"),1,MATCH("buh_codigo",INDIRECT("v_buffer_hist_hoy!$1:$1"),0)-1,100000,1),0)),"")</f>
        <v>0.63</v>
      </c>
      <c r="AM84" s="6" t="str">
        <f ca="1">IFERROR(INDEX(OFFSET(INDIRECT("v_buffer_hist_hoy!$A$1"),1,MATCH("buh_color_inventario_proyectado",INDIRECT("v_buffer_hist_hoy!$1:$1"),0)-1,100000,1),MATCH(CLEAN(TABLATRANSFERENCIA[[#This Row],[CODIGO]]),OFFSET(INDIRECT("v_buffer_hist_hoy!$A$1"),1,MATCH("buh_codigo",INDIRECT("v_buffer_hist_hoy!$1:$1"),0)-1,100000,1),0)),"")</f>
        <v>A</v>
      </c>
      <c r="AN84" s="6">
        <f ca="1">IFERROR(INDEX(OFFSET(INDIRECT("v_buffer_hist_hoy!$A$1"),1,MATCH("buh_pedido_minimo",INDIRECT("v_buffer_hist_hoy!$1:$1"),0)-1,100000,1),MATCH(CLEAN(TABLATRANSFERENCIA[[#This Row],[CODIGO]]),OFFSET(INDIRECT("v_buffer_hist_hoy!$A$1"),1,MATCH("buh_codigo",INDIRECT("v_buffer_hist_hoy!$1:$1"),0)-1,100000,1),0)),"")</f>
        <v>0</v>
      </c>
      <c r="AO84" s="6">
        <f ca="1">IFERROR(INDEX(OFFSET(INDIRECT("v_buffer_hist_hoy!$A$1"),1,MATCH("buh_pedido_minimo_grupo",INDIRECT("v_buffer_hist_hoy!$1:$1"),0)-1,100000,1),MATCH(CLEAN(TABLATRANSFERENCIA[[#This Row],[CODIGO]]),OFFSET(INDIRECT("v_buffer_hist_hoy!$A$1"),1,MATCH("buh_codigo",INDIRECT("v_buffer_hist_hoy!$1:$1"),0)-1,100000,1),0)),"")</f>
        <v>0</v>
      </c>
      <c r="AP84" s="6">
        <f ca="1">IFERROR(INDEX(OFFSET(INDIRECT("v_buffer_hist_hoy!$A$1"),1,MATCH("buh_unidad_empaque",INDIRECT("v_buffer_hist_hoy!$1:$1"),0)-1,100000,1),MATCH(CLEAN(TABLATRANSFERENCIA[[#This Row],[CODIGO]]),OFFSET(INDIRECT("v_buffer_hist_hoy!$A$1"),1,MATCH("buh_codigo",INDIRECT("v_buffer_hist_hoy!$1:$1"),0)-1,100000,1),0)),"")</f>
        <v>5</v>
      </c>
      <c r="AQ84" s="6">
        <f ca="1">IFERROR(INDEX(OFFSET(INDIRECT("v_buffer_hist_hoy!$A$1"),1,MATCH("buh_pedido_promedio",INDIRECT("v_buffer_hist_hoy!$1:$1"),0)-1,100000,1),MATCH(CLEAN(TABLATRANSFERENCIA[[#This Row],[CODIGO]]),OFFSET(INDIRECT("v_buffer_hist_hoy!$A$1"),1,MATCH("buh_codigo",INDIRECT("v_buffer_hist_hoy!$1:$1"),0)-1,100000,1),0)),"")</f>
        <v>27</v>
      </c>
      <c r="AR84" s="6">
        <f ca="1">IFERROR(INDEX(OFFSET(INDIRECT("v_buffer_hist_hoy!$A$1"),1,MATCH("buh_cobertura_buffer",INDIRECT("v_buffer_hist_hoy!$1:$1"),0)-1,100000,1),MATCH(CLEAN(TABLATRANSFERENCIA[[#This Row],[CODIGO]]),OFFSET(INDIRECT("v_buffer_hist_hoy!$A$1"),1,MATCH("buh_codigo",INDIRECT("v_buffer_hist_hoy!$1:$1"),0)-1,100000,1),0)),"")</f>
        <v>0</v>
      </c>
      <c r="AS84" s="6">
        <f ca="1">IFERROR(INDEX(OFFSET(INDIRECT("v_buffer_hist_hoy!$A$1"),1,MATCH("buh_cobertura_inventario_proyectado",INDIRECT("v_buffer_hist_hoy!$1:$1"),0)-1,100000,1),MATCH(CLEAN(TABLATRANSFERENCIA[[#This Row],[CODIGO]]),OFFSET(INDIRECT("v_buffer_hist_hoy!$A$1"),1,MATCH("buh_codigo",INDIRECT("v_buffer_hist_hoy!$1:$1"),0)-1,100000,1),0)),"")</f>
        <v>0</v>
      </c>
      <c r="AT84" s="6">
        <f ca="1">IFERROR(INDEX(OFFSET(INDIRECT("v_buffer_hist_hoy!$A$1"),1,MATCH("buh_cobertura_pedido_minimo",INDIRECT("v_buffer_hist_hoy!$1:$1"),0)-1,100000,1),MATCH(CLEAN(TABLATRANSFERENCIA[[#This Row],[CODIGO]]),OFFSET(INDIRECT("v_buffer_hist_hoy!$A$1"),1,MATCH("buh_codigo",INDIRECT("v_buffer_hist_hoy!$1:$1"),0)-1,100000,1),0)),"")</f>
        <v>0</v>
      </c>
      <c r="AU84" s="6">
        <f ca="1">IFERROR(INDEX(OFFSET(INDIRECT("v_buffer_hist_hoy!$A$1"),1,MATCH("buh_dias_desabastecimiento",INDIRECT("v_buffer_hist_hoy!$1:$1"),0)-1,100000,1),MATCH(CLEAN(TABLATRANSFERENCIA[[#This Row],[CODIGO]]),OFFSET(INDIRECT("v_buffer_hist_hoy!$A$1"),1,MATCH("buh_codigo",INDIRECT("v_buffer_hist_hoy!$1:$1"),0)-1,100000,1),0)),"")</f>
        <v>0</v>
      </c>
      <c r="AV84" s="6">
        <f t="array" ref="AV84">IFERROR(INDEX(Datos_Consumo[CANTIDAD],MATCH(TABLATRANSFERENCIA[[#This Row],[CODIGO]]&amp;TABLATRANSFERENCIA[[#Headers],[Columna1]],Datos_Consumo[CODIGO]&amp;Datos_Consumo[FECHA_FORMATO],0)),0)</f>
        <v>0</v>
      </c>
      <c r="AW84" s="6">
        <f t="array" ref="AW84">IFERROR(INDEX(Datos_Consumo[CANTIDAD],MATCH(TABLATRANSFERENCIA[[#This Row],[CODIGO]]&amp;TABLATRANSFERENCIA[[#Headers],[Columna2]],Datos_Consumo[CODIGO]&amp;Datos_Consumo[FECHA_FORMATO],0)),0)</f>
        <v>0</v>
      </c>
      <c r="AX84" s="6">
        <f t="array" ref="AX84">IFERROR(INDEX(Datos_Consumo[CANTIDAD],MATCH(TABLATRANSFERENCIA[[#This Row],[CODIGO]]&amp;TABLATRANSFERENCIA[[#Headers],[Columna3]],Datos_Consumo[CODIGO]&amp;Datos_Consumo[FECHA_FORMATO],0)),0)</f>
        <v>0</v>
      </c>
      <c r="AY84" s="6">
        <f t="array" ref="AY84">IFERROR(INDEX(Datos_Consumo[CANTIDAD],MATCH(TABLATRANSFERENCIA[[#This Row],[CODIGO]]&amp;TABLATRANSFERENCIA[[#Headers],[Columna4]],Datos_Consumo[CODIGO]&amp;Datos_Consumo[FECHA_FORMATO],0)),0)</f>
        <v>0</v>
      </c>
      <c r="AZ84" s="6">
        <f t="array" ref="AZ84">IFERROR(INDEX(Datos_Consumo[CANTIDAD],MATCH(TABLATRANSFERENCIA[[#This Row],[CODIGO]]&amp;TABLATRANSFERENCIA[[#Headers],[Columna5]],Datos_Consumo[CODIGO]&amp;Datos_Consumo[FECHA_FORMATO],0)),0)</f>
        <v>0</v>
      </c>
      <c r="BA84" s="6">
        <f t="array" ref="BA84">IFERROR(INDEX(Datos_Consumo[CANTIDAD],MATCH(TABLATRANSFERENCIA[[#This Row],[CODIGO]]&amp;TABLATRANSFERENCIA[[#Headers],[Columna6]],Datos_Consumo[CODIGO]&amp;Datos_Consumo[FECHA_FORMATO],0)),0)</f>
        <v>0</v>
      </c>
      <c r="BB84" s="56">
        <f ca="1">IFERROR(INDEX(OFFSET(INDIRECT("v_buffer_hist_hoy!$A$1"),1,MATCH("buh_ultima_transferencia_ini",INDIRECT("v_buffer_hist_hoy!$1:$1"),0)-1,100000,1),MATCH(CLEAN(TABLATRANSFERENCIA[[#This Row],[CODIGO]]),OFFSET(INDIRECT("v_buffer_hist_hoy!$A$1"),1,MATCH("buh_codigo",INDIRECT("v_buffer_hist_hoy!$1:$1"),0)-1,100000,1),0)),"")</f>
        <v>0</v>
      </c>
      <c r="BC84" s="56">
        <f ca="1">IFERROR(INDEX(OFFSET(INDIRECT("v_buffer_hist_hoy!$A$1"),1,MATCH("buh_ultima_transferencia_fin",INDIRECT("v_buffer_hist_hoy!$1:$1"),0)-1,100000,1),MATCH(CLEAN(TABLATRANSFERENCIA[[#This Row],[CODIGO]]),OFFSET(INDIRECT("v_buffer_hist_hoy!$A$1"),1,MATCH("buh_codigo",INDIRECT("v_buffer_hist_hoy!$1:$1"),0)-1,100000,1),0)),"")</f>
        <v>0</v>
      </c>
      <c r="BD84" s="50" t="s">
        <v>7725</v>
      </c>
      <c r="BE84" s="55"/>
      <c r="BF84" s="51"/>
      <c r="BG84"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4" s="51"/>
      <c r="BM84" s="46">
        <f ca="1">IFERROR(TABLATRANSFERENCIA[[#This Row],[REQUERIM]]/TABLATRANSFERENCIA[[#This Row],[PEDIDO PROMEDIO]],0)</f>
        <v>0.37037037037037035</v>
      </c>
      <c r="BN84" s="51"/>
      <c r="BO84" s="59"/>
      <c r="BP84" s="3" t="str">
        <f>IF(TABLATRANSFERENCIA[[#This Row],[RECIBIDO]]&lt;&gt;"",0,IF(TABLATRANSFERENCIA[[#This Row],[DESPACHO]]&lt;&gt;"",TABLATRANSFERENCIA[[#This Row],[DESPACHO]],TABLATRANSFERENCIA[[#This Row],[REQUERIM]]))</f>
        <v>10</v>
      </c>
      <c r="BQ84" s="50"/>
      <c r="BR84" s="50"/>
      <c r="BS84" s="50" t="str">
        <f t="shared" si="1"/>
        <v>N</v>
      </c>
      <c r="BT84" s="51">
        <f t="array" aca="1" ref="BT84" ca="1">IF(SUM(--(TABLATRANSFERENCIA[[#This Row],[CODIGO GENERICO]]=TABLATRANSFERENCIA[CODIGO GENERICO])*TABLATRANSFERENCIA[REQUERIM])&lt;TABLATRANSFERENCIA[[#This Row],[PEDIDO MIN GRUPO]],1,0)</f>
        <v>0</v>
      </c>
      <c r="BU8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84" s="51">
        <f ca="1">IFERROR(INDEX(OFFSET(INDIRECT("v_buffer_hist_hoy!$A$1"),1,MATCH("buh_zona_amarilla",INDIRECT("v_buffer_hist_hoy!$1:$1"),0)-1,100000,1),MATCH(CLEAN(TABLATRANSFERENCIA[[#This Row],[CODIGO]]),OFFSET(INDIRECT("v_buffer_hist_hoy!$A$1"),1,MATCH("buh_codigo",INDIRECT("v_buffer_hist_hoy!$1:$1"),0)-1,100000,1),0)),"")</f>
        <v>67</v>
      </c>
      <c r="BW84" s="51">
        <f ca="1">IFERROR(INDEX(OFFSET(INDIRECT("v_buffer_hist_hoy!$A$1"),1,MATCH("buh_zona_roja",INDIRECT("v_buffer_hist_hoy!$1:$1"),0)-1,100000,1),MATCH(CLEAN(TABLATRANSFERENCIA[[#This Row],[CODIGO]]),OFFSET(INDIRECT("v_buffer_hist_hoy!$A$1"),1,MATCH("buh_codigo",INDIRECT("v_buffer_hist_hoy!$1:$1"),0)-1,100000,1),0)),"")</f>
        <v>33</v>
      </c>
    </row>
    <row r="85" spans="1:75" hidden="1" x14ac:dyDescent="0.25">
      <c r="A85" s="54" t="s">
        <v>5892</v>
      </c>
      <c r="B85" s="3" t="str">
        <f ca="1">IFERROR(INDEX(OFFSET(INDIRECT("v_buffer_hist_hoy!$A$1"),1,MATCH("pro_descripcion",INDIRECT("v_buffer_hist_hoy!$1:$1"),0)-1,100000,1),MATCH(CLEAN(TABLATRANSFERENCIA[[#This Row],[CODIGO]]),OFFSET(INDIRECT("v_buffer_hist_hoy!$A$1"),1,MATCH("buh_codigo",INDIRECT("v_buffer_hist_hoy!$1:$1"),0)-1,100000,1),0)),"")</f>
        <v>GATILLO ACELERADOR B450AUS</v>
      </c>
      <c r="C85" s="3" t="str">
        <f ca="1">IFERROR(INDEX(OFFSET(INDIRECT("v_buffer_hist_hoy!$A$1"),1,MATCH("buh_codigo_generico",INDIRECT("v_buffer_hist_hoy!$1:$1"),0)-1,100000,1),MATCH(CLEAN(TABLATRANSFERENCIA[[#This Row],[CODIGO]]),OFFSET(INDIRECT("v_buffer_hist_hoy!$A$1"),1,MATCH("buh_codigo",INDIRECT("v_buffer_hist_hoy!$1:$1"),0)-1,100000,1),0)),"")</f>
        <v>0</v>
      </c>
      <c r="D85" s="3" t="str">
        <f ca="1">IFERROR(INDEX(OFFSET(INDIRECT("v_buffer_hist_hoy!$A$1"),1,MATCH("buh_codigo_vinculado",INDIRECT("v_buffer_hist_hoy!$1:$1"),0)-1,100000,1),MATCH(CLEAN(TABLATRANSFERENCIA[[#This Row],[CODIGO]]),OFFSET(INDIRECT("v_buffer_hist_hoy!$A$1"),1,MATCH("buh_codigo",INDIRECT("v_buffer_hist_hoy!$1:$1"),0)-1,100000,1),0)),"")</f>
        <v>EC-C450000530</v>
      </c>
      <c r="E85" s="3" t="str">
        <f ca="1">IFERROR(INDEX(OFFSET(INDIRECT("v_buffer_hist_hoy!$A$1"),1,MATCH("pro_linea",INDIRECT("v_buffer_hist_hoy!$1:$1"),0)-1,100000,1),MATCH(CLEAN(TABLATRANSFERENCIA[[#This Row],[CODIGO]]),OFFSET(INDIRECT("v_buffer_hist_hoy!$A$1"),1,MATCH("buh_codigo",INDIRECT("v_buffer_hist_hoy!$1:$1"),0)-1,100000,1),0)),"")</f>
        <v>AGROFORESTAL</v>
      </c>
      <c r="F85" s="3">
        <f ca="1">IFERROR(INDEX(OFFSET(INDIRECT("v_buffer_hist_hoy!$A$1"),1,MATCH("pro_sublinea",INDIRECT("v_buffer_hist_hoy!$1:$1"),0)-1,100000,1),MATCH(CLEAN(TABLATRANSFERENCIA[[#This Row],[CODIGO]]),OFFSET(INDIRECT("v_buffer_hist_hoy!$A$1"),1,MATCH("buh_codigo",INDIRECT("v_buffer_hist_hoy!$1:$1"),0)-1,100000,1),0)),"")</f>
        <v>0</v>
      </c>
      <c r="G85" s="3" t="str">
        <f ca="1">IFERROR(INDEX(OFFSET(INDIRECT("v_buffer_hist_hoy!$A$1"),1,MATCH("pro_grupo",INDIRECT("v_buffer_hist_hoy!$1:$1"),0)-1,100000,1),MATCH(CLEAN(TABLATRANSFERENCIA[[#This Row],[CODIGO]]),OFFSET(INDIRECT("v_buffer_hist_hoy!$A$1"),1,MATCH("buh_codigo",INDIRECT("v_buffer_hist_hoy!$1:$1"),0)-1,100000,1),0)),"")</f>
        <v>REPUESTOS DESMALEZADORAS</v>
      </c>
      <c r="H85" s="3">
        <f ca="1">IFERROR(INDEX(OFFSET(INDIRECT("v_buffer_hist_hoy!$A$1"),1,MATCH("pro_familia",INDIRECT("v_buffer_hist_hoy!$1:$1"),0)-1,100000,1),MATCH(CLEAN(TABLATRANSFERENCIA[[#This Row],[CODIGO]]),OFFSET(INDIRECT("v_buffer_hist_hoy!$A$1"),1,MATCH("buh_codigo",INDIRECT("v_buffer_hist_hoy!$1:$1"),0)-1,100000,1),0)),"")</f>
        <v>0</v>
      </c>
      <c r="I85" s="3">
        <f ca="1">IFERROR(INDEX(OFFSET(INDIRECT("v_buffer_hist_hoy!$A$1"),1,MATCH("pro_subfamilia",INDIRECT("v_buffer_hist_hoy!$1:$1"),0)-1,100000,1),MATCH(CLEAN(TABLATRANSFERENCIA[[#This Row],[CODIGO]]),OFFSET(INDIRECT("v_buffer_hist_hoy!$A$1"),1,MATCH("buh_codigo",INDIRECT("v_buffer_hist_hoy!$1:$1"),0)-1,100000,1),0)),"")</f>
        <v>0</v>
      </c>
      <c r="J8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5" s="3">
        <f ca="1">IFERROR(INDEX(OFFSET(INDIRECT("v_buffer_hist_hoy!$A$1"),1,MATCH("pro_tipo",INDIRECT("v_buffer_hist_hoy!$1:$1"),0)-1,100000,1),MATCH(CLEAN(TABLATRANSFERENCIA[[#This Row],[CODIGO]]),OFFSET(INDIRECT("v_buffer_hist_hoy!$A$1"),1,MATCH("buh_codigo",INDIRECT("v_buffer_hist_hoy!$1:$1"),0)-1,100000,1),0)),"")</f>
        <v>0</v>
      </c>
      <c r="L85" s="3" t="str">
        <f ca="1">IFERROR(INDEX(OFFSET(INDIRECT("v_buffer_hist_hoy!$A$1"),1,MATCH("pro_marca",INDIRECT("v_buffer_hist_hoy!$1:$1"),0)-1,100000,1),MATCH(CLEAN(TABLATRANSFERENCIA[[#This Row],[CODIGO]]),OFFSET(INDIRECT("v_buffer_hist_hoy!$A$1"),1,MATCH("buh_codigo",INDIRECT("v_buffer_hist_hoy!$1:$1"),0)-1,100000,1),0)),"")</f>
        <v>SHINDAIWA</v>
      </c>
      <c r="M85" s="3">
        <f ca="1">IFERROR(INDEX(OFFSET(INDIRECT("v_buffer_hist_hoy!$A$1"),1,MATCH("pro_modelo",INDIRECT("v_buffer_hist_hoy!$1:$1"),0)-1,100000,1),MATCH(CLEAN(TABLATRANSFERENCIA[[#This Row],[CODIGO]]),OFFSET(INDIRECT("v_buffer_hist_hoy!$A$1"),1,MATCH("buh_codigo",INDIRECT("v_buffer_hist_hoy!$1:$1"),0)-1,100000,1),0)),"")</f>
        <v>0</v>
      </c>
      <c r="N85" s="3">
        <f ca="1">IFERROR(INDEX(OFFSET(INDIRECT("v_buffer_hist_hoy!$A$1"),1,MATCH("pro_cat_management",INDIRECT("v_buffer_hist_hoy!$1:$1"),0)-1,100000,1),MATCH(CLEAN(TABLATRANSFERENCIA[[#This Row],[CODIGO]]),OFFSET(INDIRECT("v_buffer_hist_hoy!$A$1"),1,MATCH("buh_codigo",INDIRECT("v_buffer_hist_hoy!$1:$1"),0)-1,100000,1),0)),"")</f>
        <v>0</v>
      </c>
      <c r="O85" s="5" t="str">
        <f ca="1">IFERROR(INDEX(OFFSET(INDIRECT("v_buffer_hist_hoy!$A$1"),1,MATCH("buh_estatus",INDIRECT("v_buffer_hist_hoy!$1:$1"),0)-1,100000,1),MATCH(CLEAN(TABLATRANSFERENCIA[[#This Row],[CODIGO]]),OFFSET(INDIRECT("v_buffer_hist_hoy!$A$1"),1,MATCH("buh_codigo",INDIRECT("v_buffer_hist_hoy!$1:$1"),0)-1,100000,1),0)),"")</f>
        <v>0</v>
      </c>
      <c r="P85" s="5">
        <f ca="1">IFERROR(INDEX(OFFSET(INDIRECT("v_buffer_hist_hoy!$A$1"),1,MATCH("buh_ctv",INDIRECT("v_buffer_hist_hoy!$1:$1"),0)-1,100000,1),MATCH(CLEAN(TABLATRANSFERENCIA[[#This Row],[CODIGO]]),OFFSET(INDIRECT("v_buffer_hist_hoy!$A$1"),1,MATCH("buh_codigo",INDIRECT("v_buffer_hist_hoy!$1:$1"),0)-1,100000,1),0)),"")</f>
        <v>1.74</v>
      </c>
      <c r="Q85" s="5">
        <f ca="1">IFERROR(INDEX(OFFSET(INDIRECT("v_buffer_hist_hoy!$A$1"),1,MATCH("buh_pv",INDIRECT("v_buffer_hist_hoy!$1:$1"),0)-1,100000,1),MATCH(CLEAN(TABLATRANSFERENCIA[[#This Row],[CODIGO]]),OFFSET(INDIRECT("v_buffer_hist_hoy!$A$1"),1,MATCH("buh_codigo",INDIRECT("v_buffer_hist_hoy!$1:$1"),0)-1,100000,1),0)),"")</f>
        <v>4.49</v>
      </c>
      <c r="R85" s="46">
        <f ca="1">IFERROR(INDEX(OFFSET(INDIRECT("v_buffer_hist_hoy!$A$1"),1,MATCH("buh_roi_pasado",INDIRECT("v_buffer_hist_hoy!$1:$1"),0)-1,100000,1),MATCH(CLEAN(TABLATRANSFERENCIA[[#This Row],[CODIGO]]),OFFSET(INDIRECT("v_buffer_hist_hoy!$A$1"),1,MATCH("buh_codigo",INDIRECT("v_buffer_hist_hoy!$1:$1"),0)-1,100000,1),0)),"")</f>
        <v>0</v>
      </c>
      <c r="S85" s="46">
        <f ca="1">IFERROR(INDEX(OFFSET(INDIRECT("v_buffer_hist_hoy!$A$1"),1,MATCH("buh_roi_proyectado",INDIRECT("v_buffer_hist_hoy!$1:$1"),0)-1,100000,1),MATCH(CLEAN(TABLATRANSFERENCIA[[#This Row],[CODIGO]]),OFFSET(INDIRECT("v_buffer_hist_hoy!$A$1"),1,MATCH("buh_codigo",INDIRECT("v_buffer_hist_hoy!$1:$1"),0)-1,100000,1),0)),"")</f>
        <v>6.9</v>
      </c>
      <c r="T85" s="46">
        <f ca="1">IFERROR(INDEX(OFFSET(INDIRECT("v_buffer_hist_hoy!$A$1"),1,MATCH("buh_velocity",INDIRECT("v_buffer_hist_hoy!$1:$1"),0)-1,100000,1),MATCH(CLEAN(TABLATRANSFERENCIA[[#This Row],[CODIGO]]),OFFSET(INDIRECT("v_buffer_hist_hoy!$A$1"),1,MATCH("buh_codigo",INDIRECT("v_buffer_hist_hoy!$1:$1"),0)-1,100000,1),0)),"")</f>
        <v>0</v>
      </c>
      <c r="U85" s="46">
        <f ca="1">IFERROR(INDEX(OFFSET(INDIRECT("v_buffer_hist_hoy!$A$1"),1,MATCH("buh_nivel_servicio",INDIRECT("v_buffer_hist_hoy!$1:$1"),0)-1,100000,1),MATCH(CLEAN(TABLATRANSFERENCIA[[#This Row],[CODIGO]]),OFFSET(INDIRECT("v_buffer_hist_hoy!$A$1"),1,MATCH("buh_codigo",INDIRECT("v_buffer_hist_hoy!$1:$1"),0)-1,100000,1),0)),"")</f>
        <v>1</v>
      </c>
      <c r="V85" s="49" t="str">
        <f ca="1">IFERROR(INDEX(OFFSET(INDIRECT("v_buffer_hist_hoy!$A$1"),1,MATCH("pro_nombre",INDIRECT("v_buffer_hist_hoy!$1:$1"),0)-1,100000,1),MATCH(CLEAN(TABLATRANSFERENCIA[[#This Row],[CODIGO]]),OFFSET(INDIRECT("v_buffer_hist_hoy!$A$1"),1,MATCH("buh_codigo",INDIRECT("v_buffer_hist_hoy!$1:$1"),0)-1,100000,1),0)),"")</f>
        <v>Echo</v>
      </c>
      <c r="W85" s="49" t="str">
        <f ca="1">IFERROR(INDEX(OFFSET(INDIRECT("v_buffer_hist_hoy!$A$1"),1,MATCH("pre_nombre",INDIRECT("v_buffer_hist_hoy!$1:$1"),0)-1,100000,1),MATCH(CLEAN(TABLATRANSFERENCIA[[#This Row],[CODIGO]]),OFFSET(INDIRECT("v_buffer_hist_hoy!$A$1"),1,MATCH("buh_codigo",INDIRECT("v_buffer_hist_hoy!$1:$1"),0)-1,100000,1),0)),"")</f>
        <v>USA</v>
      </c>
      <c r="X85" s="51">
        <f ca="1">IFERROR(INDEX(OFFSET(INDIRECT("v_buffer_hist_hoy!$A$1"),1,MATCH("buh_tiempo_suministro",INDIRECT("v_buffer_hist_hoy!$1:$1"),0)-1,100000,1),MATCH(CLEAN(TABLATRANSFERENCIA[[#This Row],[CODIGO]]),OFFSET(INDIRECT("v_buffer_hist_hoy!$A$1"),1,MATCH("buh_codigo",INDIRECT("v_buffer_hist_hoy!$1:$1"),0)-1,100000,1),0)),"")</f>
        <v>8</v>
      </c>
      <c r="Y85" s="51">
        <f ca="1">IFERROR(INDEX(OFFSET(INDIRECT("v_buffer_hist_hoy!$A$1"),1,MATCH("buh_frecuencia_reposicion",INDIRECT("v_buffer_hist_hoy!$1:$1"),0)-1,100000,1),MATCH(CLEAN(TABLATRANSFERENCIA[[#This Row],[CODIGO]]),OFFSET(INDIRECT("v_buffer_hist_hoy!$A$1"),1,MATCH("buh_codigo",INDIRECT("v_buffer_hist_hoy!$1:$1"),0)-1,100000,1),0)),"")</f>
        <v>3</v>
      </c>
      <c r="Z85" s="6">
        <f ca="1">IFERROR(INDEX(OFFSET(INDIRECT("v_buffer_hist_hoy!$A$1"),1,MATCH("buh_buffer_actual",INDIRECT("v_buffer_hist_hoy!$1:$1"),0)-1,100000,1),MATCH(CLEAN(TABLATRANSFERENCIA[[#This Row],[CODIGO]]),OFFSET(INDIRECT("v_buffer_hist_hoy!$A$1"),1,MATCH("buh_codigo",INDIRECT("v_buffer_hist_hoy!$1:$1"),0)-1,100000,1),0)),"")</f>
        <v>36</v>
      </c>
      <c r="AA85" s="6">
        <f ca="1">IFERROR(INDEX(OFFSET(INDIRECT("v_buffer_hist_hoy!$A$1"),1,MATCH("buh_inventario_proveedor",INDIRECT("v_buffer_hist_hoy!$1:$1"),0)-1,100000,1),MATCH(CLEAN(TABLATRANSFERENCIA[[#This Row],[CODIGO]]),OFFSET(INDIRECT("v_buffer_hist_hoy!$A$1"),1,MATCH("buh_codigo",INDIRECT("v_buffer_hist_hoy!$1:$1"),0)-1,100000,1),0)),"")</f>
        <v>1000000000</v>
      </c>
      <c r="AB85" s="6">
        <f ca="1">IFERROR(INDEX(OFFSET(INDIRECT("v_buffer_hist_hoy!$A$1"),1,MATCH("buh_inventario_fisico",INDIRECT("v_buffer_hist_hoy!$1:$1"),0)-1,100000,1),MATCH(CLEAN(TABLATRANSFERENCIA[[#This Row],[CODIGO]]),OFFSET(INDIRECT("v_buffer_hist_hoy!$A$1"),1,MATCH("buh_codigo",INDIRECT("v_buffer_hist_hoy!$1:$1"),0)-1,100000,1),0)),"")</f>
        <v>0</v>
      </c>
      <c r="AC85" s="4">
        <f ca="1">IFERROR(INDEX(OFFSET(INDIRECT("v_buffer_hist_hoy!$A$1"),1,MATCH("buh_estado_inventario_fisico",INDIRECT("v_buffer_hist_hoy!$1:$1"),0)-1,100000,1),MATCH(CLEAN(TABLATRANSFERENCIA[[#This Row],[CODIGO]]),OFFSET(INDIRECT("v_buffer_hist_hoy!$A$1"),1,MATCH("buh_codigo",INDIRECT("v_buffer_hist_hoy!$1:$1"),0)-1,100000,1),0)),"")</f>
        <v>1</v>
      </c>
      <c r="AD85" s="6" t="str">
        <f ca="1">IFERROR(INDEX(OFFSET(INDIRECT("v_buffer_hist_hoy!$A$1"),1,MATCH("buh_color_inventario_fisico",INDIRECT("v_buffer_hist_hoy!$1:$1"),0)-1,100000,1),MATCH(CLEAN(TABLATRANSFERENCIA[[#This Row],[CODIGO]]),OFFSET(INDIRECT("v_buffer_hist_hoy!$A$1"),1,MATCH("buh_codigo",INDIRECT("v_buffer_hist_hoy!$1:$1"),0)-1,100000,1),0)),"")</f>
        <v>N</v>
      </c>
      <c r="AE85" s="6">
        <f ca="1">IFERROR(INDEX(OFFSET(INDIRECT("v_buffer_hist_hoy!$A$1"),1,MATCH("buh_transito",INDIRECT("v_buffer_hist_hoy!$1:$1"),0)-1,100000,1),MATCH(CLEAN(TABLATRANSFERENCIA[[#This Row],[CODIGO]]),OFFSET(INDIRECT("v_buffer_hist_hoy!$A$1"),1,MATCH("buh_codigo",INDIRECT("v_buffer_hist_hoy!$1:$1"),0)-1,100000,1),0)),"")</f>
        <v>27</v>
      </c>
      <c r="AF85" s="6">
        <f ca="1">IFERROR(INDEX(OFFSET(INDIRECT("v_buffer_hist_hoy!$A$1"),1,MATCH("buh_negociacion",INDIRECT("v_buffer_hist_hoy!$1:$1"),0)-1,100000,1),MATCH(CLEAN(TABLATRANSFERENCIA[[#This Row],[CODIGO]]),OFFSET(INDIRECT("v_buffer_hist_hoy!$A$1"),1,MATCH("buh_codigo",INDIRECT("v_buffer_hist_hoy!$1:$1"),0)-1,100000,1),0)),"")</f>
        <v>0</v>
      </c>
      <c r="AG85" s="6">
        <f ca="1">IFERROR(INDEX(OFFSET(INDIRECT("v_buffer_hist_hoy!$A$1"),1,MATCH("buh_produccion",INDIRECT("v_buffer_hist_hoy!$1:$1"),0)-1,100000,1),MATCH(CLEAN(TABLATRANSFERENCIA[[#This Row],[CODIGO]]),OFFSET(INDIRECT("v_buffer_hist_hoy!$A$1"),1,MATCH("buh_codigo",INDIRECT("v_buffer_hist_hoy!$1:$1"),0)-1,100000,1),0)),"")</f>
        <v>0</v>
      </c>
      <c r="AH85" s="6">
        <f ca="1">IFERROR(INDEX(OFFSET(INDIRECT("v_buffer_hist_hoy!$A$1"),1,MATCH("buh_embarcado",INDIRECT("v_buffer_hist_hoy!$1:$1"),0)-1,100000,1),MATCH(CLEAN(TABLATRANSFERENCIA[[#This Row],[CODIGO]]),OFFSET(INDIRECT("v_buffer_hist_hoy!$A$1"),1,MATCH("buh_codigo",INDIRECT("v_buffer_hist_hoy!$1:$1"),0)-1,100000,1),0)),"")</f>
        <v>0</v>
      </c>
      <c r="AI85" s="6">
        <f ca="1">IFERROR(INDEX(OFFSET(INDIRECT("v_buffer_hist_hoy!$A$1"),1,MATCH("buh_comprometido",INDIRECT("v_buffer_hist_hoy!$1:$1"),0)-1,100000,1),MATCH(CLEAN(TABLATRANSFERENCIA[[#This Row],[CODIGO]]),OFFSET(INDIRECT("v_buffer_hist_hoy!$A$1"),1,MATCH("buh_codigo",INDIRECT("v_buffer_hist_hoy!$1:$1"),0)-1,100000,1),0)),"")</f>
        <v>0</v>
      </c>
      <c r="AJ85" s="6">
        <f ca="1">IFERROR(INDEX(OFFSET(INDIRECT("v_buffer_hist_hoy!$A$1"),1,MATCH("buh_backorder",INDIRECT("v_buffer_hist_hoy!$1:$1"),0)-1,100000,1),MATCH(CLEAN(TABLATRANSFERENCIA[[#This Row],[CODIGO]]),OFFSET(INDIRECT("v_buffer_hist_hoy!$A$1"),1,MATCH("buh_codigo",INDIRECT("v_buffer_hist_hoy!$1:$1"),0)-1,100000,1),0)),"")</f>
        <v>10</v>
      </c>
      <c r="AK85" s="6">
        <f ca="1">IFERROR(INDEX(OFFSET(INDIRECT("v_buffer_hist_hoy!$A$1"),1,MATCH("buh_inventario_proyectado",INDIRECT("v_buffer_hist_hoy!$1:$1"),0)-1,100000,1),MATCH(CLEAN(TABLATRANSFERENCIA[[#This Row],[CODIGO]]),OFFSET(INDIRECT("v_buffer_hist_hoy!$A$1"),1,MATCH("buh_codigo",INDIRECT("v_buffer_hist_hoy!$1:$1"),0)-1,100000,1),0)),"")</f>
        <v>37</v>
      </c>
      <c r="AL85" s="4">
        <f ca="1">IFERROR(INDEX(OFFSET(INDIRECT("v_buffer_hist_hoy!$A$1"),1,MATCH("buh_estado_inventario_proyectado",INDIRECT("v_buffer_hist_hoy!$1:$1"),0)-1,100000,1),MATCH(CLEAN(TABLATRANSFERENCIA[[#This Row],[CODIGO]]),OFFSET(INDIRECT("v_buffer_hist_hoy!$A$1"),1,MATCH("buh_codigo",INDIRECT("v_buffer_hist_hoy!$1:$1"),0)-1,100000,1),0)),"")</f>
        <v>-0.03</v>
      </c>
      <c r="AM85" s="6" t="str">
        <f ca="1">IFERROR(INDEX(OFFSET(INDIRECT("v_buffer_hist_hoy!$A$1"),1,MATCH("buh_color_inventario_proyectado",INDIRECT("v_buffer_hist_hoy!$1:$1"),0)-1,100000,1),MATCH(CLEAN(TABLATRANSFERENCIA[[#This Row],[CODIGO]]),OFFSET(INDIRECT("v_buffer_hist_hoy!$A$1"),1,MATCH("buh_codigo",INDIRECT("v_buffer_hist_hoy!$1:$1"),0)-1,100000,1),0)),"")</f>
        <v>L</v>
      </c>
      <c r="AN85" s="6">
        <f ca="1">IFERROR(INDEX(OFFSET(INDIRECT("v_buffer_hist_hoy!$A$1"),1,MATCH("buh_pedido_minimo",INDIRECT("v_buffer_hist_hoy!$1:$1"),0)-1,100000,1),MATCH(CLEAN(TABLATRANSFERENCIA[[#This Row],[CODIGO]]),OFFSET(INDIRECT("v_buffer_hist_hoy!$A$1"),1,MATCH("buh_codigo",INDIRECT("v_buffer_hist_hoy!$1:$1"),0)-1,100000,1),0)),"")</f>
        <v>0</v>
      </c>
      <c r="AO85" s="6">
        <f ca="1">IFERROR(INDEX(OFFSET(INDIRECT("v_buffer_hist_hoy!$A$1"),1,MATCH("buh_pedido_minimo_grupo",INDIRECT("v_buffer_hist_hoy!$1:$1"),0)-1,100000,1),MATCH(CLEAN(TABLATRANSFERENCIA[[#This Row],[CODIGO]]),OFFSET(INDIRECT("v_buffer_hist_hoy!$A$1"),1,MATCH("buh_codigo",INDIRECT("v_buffer_hist_hoy!$1:$1"),0)-1,100000,1),0)),"")</f>
        <v>0</v>
      </c>
      <c r="AP85" s="6">
        <f ca="1">IFERROR(INDEX(OFFSET(INDIRECT("v_buffer_hist_hoy!$A$1"),1,MATCH("buh_unidad_empaque",INDIRECT("v_buffer_hist_hoy!$1:$1"),0)-1,100000,1),MATCH(CLEAN(TABLATRANSFERENCIA[[#This Row],[CODIGO]]),OFFSET(INDIRECT("v_buffer_hist_hoy!$A$1"),1,MATCH("buh_codigo",INDIRECT("v_buffer_hist_hoy!$1:$1"),0)-1,100000,1),0)),"")</f>
        <v>5</v>
      </c>
      <c r="AQ85" s="6">
        <f ca="1">IFERROR(INDEX(OFFSET(INDIRECT("v_buffer_hist_hoy!$A$1"),1,MATCH("buh_pedido_promedio",INDIRECT("v_buffer_hist_hoy!$1:$1"),0)-1,100000,1),MATCH(CLEAN(TABLATRANSFERENCIA[[#This Row],[CODIGO]]),OFFSET(INDIRECT("v_buffer_hist_hoy!$A$1"),1,MATCH("buh_codigo",INDIRECT("v_buffer_hist_hoy!$1:$1"),0)-1,100000,1),0)),"")</f>
        <v>10</v>
      </c>
      <c r="AR85" s="6">
        <f ca="1">IFERROR(INDEX(OFFSET(INDIRECT("v_buffer_hist_hoy!$A$1"),1,MATCH("buh_cobertura_buffer",INDIRECT("v_buffer_hist_hoy!$1:$1"),0)-1,100000,1),MATCH(CLEAN(TABLATRANSFERENCIA[[#This Row],[CODIGO]]),OFFSET(INDIRECT("v_buffer_hist_hoy!$A$1"),1,MATCH("buh_codigo",INDIRECT("v_buffer_hist_hoy!$1:$1"),0)-1,100000,1),0)),"")</f>
        <v>0</v>
      </c>
      <c r="AS85" s="6">
        <f ca="1">IFERROR(INDEX(OFFSET(INDIRECT("v_buffer_hist_hoy!$A$1"),1,MATCH("buh_cobertura_inventario_proyectado",INDIRECT("v_buffer_hist_hoy!$1:$1"),0)-1,100000,1),MATCH(CLEAN(TABLATRANSFERENCIA[[#This Row],[CODIGO]]),OFFSET(INDIRECT("v_buffer_hist_hoy!$A$1"),1,MATCH("buh_codigo",INDIRECT("v_buffer_hist_hoy!$1:$1"),0)-1,100000,1),0)),"")</f>
        <v>0</v>
      </c>
      <c r="AT85" s="6">
        <f ca="1">IFERROR(INDEX(OFFSET(INDIRECT("v_buffer_hist_hoy!$A$1"),1,MATCH("buh_cobertura_pedido_minimo",INDIRECT("v_buffer_hist_hoy!$1:$1"),0)-1,100000,1),MATCH(CLEAN(TABLATRANSFERENCIA[[#This Row],[CODIGO]]),OFFSET(INDIRECT("v_buffer_hist_hoy!$A$1"),1,MATCH("buh_codigo",INDIRECT("v_buffer_hist_hoy!$1:$1"),0)-1,100000,1),0)),"")</f>
        <v>0</v>
      </c>
      <c r="AU85" s="6">
        <f ca="1">IFERROR(INDEX(OFFSET(INDIRECT("v_buffer_hist_hoy!$A$1"),1,MATCH("buh_dias_desabastecimiento",INDIRECT("v_buffer_hist_hoy!$1:$1"),0)-1,100000,1),MATCH(CLEAN(TABLATRANSFERENCIA[[#This Row],[CODIGO]]),OFFSET(INDIRECT("v_buffer_hist_hoy!$A$1"),1,MATCH("buh_codigo",INDIRECT("v_buffer_hist_hoy!$1:$1"),0)-1,100000,1),0)),"")</f>
        <v>64</v>
      </c>
      <c r="AV85" s="6">
        <f t="array" ref="AV85">IFERROR(INDEX(Datos_Consumo[CANTIDAD],MATCH(TABLATRANSFERENCIA[[#This Row],[CODIGO]]&amp;TABLATRANSFERENCIA[[#Headers],[Columna1]],Datos_Consumo[CODIGO]&amp;Datos_Consumo[FECHA_FORMATO],0)),0)</f>
        <v>0</v>
      </c>
      <c r="AW85" s="6">
        <f t="array" ref="AW85">IFERROR(INDEX(Datos_Consumo[CANTIDAD],MATCH(TABLATRANSFERENCIA[[#This Row],[CODIGO]]&amp;TABLATRANSFERENCIA[[#Headers],[Columna2]],Datos_Consumo[CODIGO]&amp;Datos_Consumo[FECHA_FORMATO],0)),0)</f>
        <v>0</v>
      </c>
      <c r="AX85" s="6">
        <f t="array" ref="AX85">IFERROR(INDEX(Datos_Consumo[CANTIDAD],MATCH(TABLATRANSFERENCIA[[#This Row],[CODIGO]]&amp;TABLATRANSFERENCIA[[#Headers],[Columna3]],Datos_Consumo[CODIGO]&amp;Datos_Consumo[FECHA_FORMATO],0)),0)</f>
        <v>0</v>
      </c>
      <c r="AY85" s="6">
        <f t="array" ref="AY85">IFERROR(INDEX(Datos_Consumo[CANTIDAD],MATCH(TABLATRANSFERENCIA[[#This Row],[CODIGO]]&amp;TABLATRANSFERENCIA[[#Headers],[Columna4]],Datos_Consumo[CODIGO]&amp;Datos_Consumo[FECHA_FORMATO],0)),0)</f>
        <v>0</v>
      </c>
      <c r="AZ85" s="6">
        <f t="array" ref="AZ85">IFERROR(INDEX(Datos_Consumo[CANTIDAD],MATCH(TABLATRANSFERENCIA[[#This Row],[CODIGO]]&amp;TABLATRANSFERENCIA[[#Headers],[Columna5]],Datos_Consumo[CODIGO]&amp;Datos_Consumo[FECHA_FORMATO],0)),0)</f>
        <v>0</v>
      </c>
      <c r="BA85" s="6">
        <f t="array" ref="BA85">IFERROR(INDEX(Datos_Consumo[CANTIDAD],MATCH(TABLATRANSFERENCIA[[#This Row],[CODIGO]]&amp;TABLATRANSFERENCIA[[#Headers],[Columna6]],Datos_Consumo[CODIGO]&amp;Datos_Consumo[FECHA_FORMATO],0)),0)</f>
        <v>0</v>
      </c>
      <c r="BB85" s="56">
        <f ca="1">IFERROR(INDEX(OFFSET(INDIRECT("v_buffer_hist_hoy!$A$1"),1,MATCH("buh_ultima_transferencia_ini",INDIRECT("v_buffer_hist_hoy!$1:$1"),0)-1,100000,1),MATCH(CLEAN(TABLATRANSFERENCIA[[#This Row],[CODIGO]]),OFFSET(INDIRECT("v_buffer_hist_hoy!$A$1"),1,MATCH("buh_codigo",INDIRECT("v_buffer_hist_hoy!$1:$1"),0)-1,100000,1),0)),"")</f>
        <v>0</v>
      </c>
      <c r="BC85" s="56">
        <f ca="1">IFERROR(INDEX(OFFSET(INDIRECT("v_buffer_hist_hoy!$A$1"),1,MATCH("buh_ultima_transferencia_fin",INDIRECT("v_buffer_hist_hoy!$1:$1"),0)-1,100000,1),MATCH(CLEAN(TABLATRANSFERENCIA[[#This Row],[CODIGO]]),OFFSET(INDIRECT("v_buffer_hist_hoy!$A$1"),1,MATCH("buh_codigo",INDIRECT("v_buffer_hist_hoy!$1:$1"),0)-1,100000,1),0)),"")</f>
        <v>0</v>
      </c>
      <c r="BD85" s="50" t="s">
        <v>7725</v>
      </c>
      <c r="BE85" s="55"/>
      <c r="BF85" s="51"/>
      <c r="BG85"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5" s="51"/>
      <c r="BM85" s="46">
        <f ca="1">IFERROR(TABLATRANSFERENCIA[[#This Row],[REQUERIM]]/TABLATRANSFERENCIA[[#This Row],[PEDIDO PROMEDIO]],0)</f>
        <v>1</v>
      </c>
      <c r="BN85" s="51"/>
      <c r="BO85" s="59"/>
      <c r="BP85" s="3" t="str">
        <f>IF(TABLATRANSFERENCIA[[#This Row],[RECIBIDO]]&lt;&gt;"",0,IF(TABLATRANSFERENCIA[[#This Row],[DESPACHO]]&lt;&gt;"",TABLATRANSFERENCIA[[#This Row],[DESPACHO]],TABLATRANSFERENCIA[[#This Row],[REQUERIM]]))</f>
        <v>10</v>
      </c>
      <c r="BQ85" s="50"/>
      <c r="BR85" s="50"/>
      <c r="BS85" s="50" t="str">
        <f t="shared" si="1"/>
        <v>N</v>
      </c>
      <c r="BT85" s="51">
        <f t="array" aca="1" ref="BT85" ca="1">IF(SUM(--(TABLATRANSFERENCIA[[#This Row],[CODIGO GENERICO]]=TABLATRANSFERENCIA[CODIGO GENERICO])*TABLATRANSFERENCIA[REQUERIM])&lt;TABLATRANSFERENCIA[[#This Row],[PEDIDO MIN GRUPO]],1,0)</f>
        <v>0</v>
      </c>
      <c r="BU8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5" s="51">
        <f ca="1">IFERROR(INDEX(OFFSET(INDIRECT("v_buffer_hist_hoy!$A$1"),1,MATCH("buh_zona_amarilla",INDIRECT("v_buffer_hist_hoy!$1:$1"),0)-1,100000,1),MATCH(CLEAN(TABLATRANSFERENCIA[[#This Row],[CODIGO]]),OFFSET(INDIRECT("v_buffer_hist_hoy!$A$1"),1,MATCH("buh_codigo",INDIRECT("v_buffer_hist_hoy!$1:$1"),0)-1,100000,1),0)),"")</f>
        <v>24</v>
      </c>
      <c r="BW85" s="51">
        <f ca="1">IFERROR(INDEX(OFFSET(INDIRECT("v_buffer_hist_hoy!$A$1"),1,MATCH("buh_zona_roja",INDIRECT("v_buffer_hist_hoy!$1:$1"),0)-1,100000,1),MATCH(CLEAN(TABLATRANSFERENCIA[[#This Row],[CODIGO]]),OFFSET(INDIRECT("v_buffer_hist_hoy!$A$1"),1,MATCH("buh_codigo",INDIRECT("v_buffer_hist_hoy!$1:$1"),0)-1,100000,1),0)),"")</f>
        <v>12</v>
      </c>
    </row>
    <row r="86" spans="1:75" hidden="1" x14ac:dyDescent="0.25">
      <c r="A86" s="54" t="s">
        <v>6549</v>
      </c>
      <c r="B86" s="3" t="str">
        <f ca="1">IFERROR(INDEX(OFFSET(INDIRECT("v_buffer_hist_hoy!$A$1"),1,MATCH("pro_descripcion",INDIRECT("v_buffer_hist_hoy!$1:$1"),0)-1,100000,1),MATCH(CLEAN(TABLATRANSFERENCIA[[#This Row],[CODIGO]]),OFFSET(INDIRECT("v_buffer_hist_hoy!$A$1"),1,MATCH("buh_codigo",INDIRECT("v_buffer_hist_hoy!$1:$1"),0)-1,100000,1),0)),"")</f>
        <v>LLAVE DE BUJIA 4300</v>
      </c>
      <c r="C86" s="3" t="str">
        <f ca="1">IFERROR(INDEX(OFFSET(INDIRECT("v_buffer_hist_hoy!$A$1"),1,MATCH("buh_codigo_generico",INDIRECT("v_buffer_hist_hoy!$1:$1"),0)-1,100000,1),MATCH(CLEAN(TABLATRANSFERENCIA[[#This Row],[CODIGO]]),OFFSET(INDIRECT("v_buffer_hist_hoy!$A$1"),1,MATCH("buh_codigo",INDIRECT("v_buffer_hist_hoy!$1:$1"),0)-1,100000,1),0)),"")</f>
        <v>0</v>
      </c>
      <c r="D86" s="3" t="str">
        <f ca="1">IFERROR(INDEX(OFFSET(INDIRECT("v_buffer_hist_hoy!$A$1"),1,MATCH("buh_codigo_vinculado",INDIRECT("v_buffer_hist_hoy!$1:$1"),0)-1,100000,1),MATCH(CLEAN(TABLATRANSFERENCIA[[#This Row],[CODIGO]]),OFFSET(INDIRECT("v_buffer_hist_hoy!$A$1"),1,MATCH("buh_codigo",INDIRECT("v_buffer_hist_hoy!$1:$1"),0)-1,100000,1),0)),"")</f>
        <v>EC-P022007180</v>
      </c>
      <c r="E86" s="3" t="str">
        <f ca="1">IFERROR(INDEX(OFFSET(INDIRECT("v_buffer_hist_hoy!$A$1"),1,MATCH("pro_linea",INDIRECT("v_buffer_hist_hoy!$1:$1"),0)-1,100000,1),MATCH(CLEAN(TABLATRANSFERENCIA[[#This Row],[CODIGO]]),OFFSET(INDIRECT("v_buffer_hist_hoy!$A$1"),1,MATCH("buh_codigo",INDIRECT("v_buffer_hist_hoy!$1:$1"),0)-1,100000,1),0)),"")</f>
        <v>AGROFORESTAL</v>
      </c>
      <c r="F86" s="3">
        <f ca="1">IFERROR(INDEX(OFFSET(INDIRECT("v_buffer_hist_hoy!$A$1"),1,MATCH("pro_sublinea",INDIRECT("v_buffer_hist_hoy!$1:$1"),0)-1,100000,1),MATCH(CLEAN(TABLATRANSFERENCIA[[#This Row],[CODIGO]]),OFFSET(INDIRECT("v_buffer_hist_hoy!$A$1"),1,MATCH("buh_codigo",INDIRECT("v_buffer_hist_hoy!$1:$1"),0)-1,100000,1),0)),"")</f>
        <v>0</v>
      </c>
      <c r="G86" s="3" t="str">
        <f ca="1">IFERROR(INDEX(OFFSET(INDIRECT("v_buffer_hist_hoy!$A$1"),1,MATCH("pro_grupo",INDIRECT("v_buffer_hist_hoy!$1:$1"),0)-1,100000,1),MATCH(CLEAN(TABLATRANSFERENCIA[[#This Row],[CODIGO]]),OFFSET(INDIRECT("v_buffer_hist_hoy!$A$1"),1,MATCH("buh_codigo",INDIRECT("v_buffer_hist_hoy!$1:$1"),0)-1,100000,1),0)),"")</f>
        <v>ACCESORIOS</v>
      </c>
      <c r="H86" s="3">
        <f ca="1">IFERROR(INDEX(OFFSET(INDIRECT("v_buffer_hist_hoy!$A$1"),1,MATCH("pro_familia",INDIRECT("v_buffer_hist_hoy!$1:$1"),0)-1,100000,1),MATCH(CLEAN(TABLATRANSFERENCIA[[#This Row],[CODIGO]]),OFFSET(INDIRECT("v_buffer_hist_hoy!$A$1"),1,MATCH("buh_codigo",INDIRECT("v_buffer_hist_hoy!$1:$1"),0)-1,100000,1),0)),"")</f>
        <v>0</v>
      </c>
      <c r="I86" s="3">
        <f ca="1">IFERROR(INDEX(OFFSET(INDIRECT("v_buffer_hist_hoy!$A$1"),1,MATCH("pro_subfamilia",INDIRECT("v_buffer_hist_hoy!$1:$1"),0)-1,100000,1),MATCH(CLEAN(TABLATRANSFERENCIA[[#This Row],[CODIGO]]),OFFSET(INDIRECT("v_buffer_hist_hoy!$A$1"),1,MATCH("buh_codigo",INDIRECT("v_buffer_hist_hoy!$1:$1"),0)-1,100000,1),0)),"")</f>
        <v>0</v>
      </c>
      <c r="J86" s="3" t="str">
        <f ca="1">IFERROR(INDEX(OFFSET(INDIRECT("v_buffer_hist_hoy!$A$1"),1,MATCH("pro_categoria",INDIRECT("v_buffer_hist_hoy!$1:$1"),0)-1,100000,1),MATCH(CLEAN(TABLATRANSFERENCIA[[#This Row],[CODIGO]]),OFFSET(INDIRECT("v_buffer_hist_hoy!$A$1"),1,MATCH("buh_codigo",INDIRECT("v_buffer_hist_hoy!$1:$1"),0)-1,100000,1),0)),"")</f>
        <v>ACCESORIOS LUBRICANTES</v>
      </c>
      <c r="K86" s="3">
        <f ca="1">IFERROR(INDEX(OFFSET(INDIRECT("v_buffer_hist_hoy!$A$1"),1,MATCH("pro_tipo",INDIRECT("v_buffer_hist_hoy!$1:$1"),0)-1,100000,1),MATCH(CLEAN(TABLATRANSFERENCIA[[#This Row],[CODIGO]]),OFFSET(INDIRECT("v_buffer_hist_hoy!$A$1"),1,MATCH("buh_codigo",INDIRECT("v_buffer_hist_hoy!$1:$1"),0)-1,100000,1),0)),"")</f>
        <v>0</v>
      </c>
      <c r="L86" s="3" t="str">
        <f ca="1">IFERROR(INDEX(OFFSET(INDIRECT("v_buffer_hist_hoy!$A$1"),1,MATCH("pro_marca",INDIRECT("v_buffer_hist_hoy!$1:$1"),0)-1,100000,1),MATCH(CLEAN(TABLATRANSFERENCIA[[#This Row],[CODIGO]]),OFFSET(INDIRECT("v_buffer_hist_hoy!$A$1"),1,MATCH("buh_codigo",INDIRECT("v_buffer_hist_hoy!$1:$1"),0)-1,100000,1),0)),"")</f>
        <v>ECHO</v>
      </c>
      <c r="M86" s="3">
        <f ca="1">IFERROR(INDEX(OFFSET(INDIRECT("v_buffer_hist_hoy!$A$1"),1,MATCH("pro_modelo",INDIRECT("v_buffer_hist_hoy!$1:$1"),0)-1,100000,1),MATCH(CLEAN(TABLATRANSFERENCIA[[#This Row],[CODIGO]]),OFFSET(INDIRECT("v_buffer_hist_hoy!$A$1"),1,MATCH("buh_codigo",INDIRECT("v_buffer_hist_hoy!$1:$1"),0)-1,100000,1),0)),"")</f>
        <v>0</v>
      </c>
      <c r="N86" s="3">
        <f ca="1">IFERROR(INDEX(OFFSET(INDIRECT("v_buffer_hist_hoy!$A$1"),1,MATCH("pro_cat_management",INDIRECT("v_buffer_hist_hoy!$1:$1"),0)-1,100000,1),MATCH(CLEAN(TABLATRANSFERENCIA[[#This Row],[CODIGO]]),OFFSET(INDIRECT("v_buffer_hist_hoy!$A$1"),1,MATCH("buh_codigo",INDIRECT("v_buffer_hist_hoy!$1:$1"),0)-1,100000,1),0)),"")</f>
        <v>0</v>
      </c>
      <c r="O86" s="5" t="str">
        <f ca="1">IFERROR(INDEX(OFFSET(INDIRECT("v_buffer_hist_hoy!$A$1"),1,MATCH("buh_estatus",INDIRECT("v_buffer_hist_hoy!$1:$1"),0)-1,100000,1),MATCH(CLEAN(TABLATRANSFERENCIA[[#This Row],[CODIGO]]),OFFSET(INDIRECT("v_buffer_hist_hoy!$A$1"),1,MATCH("buh_codigo",INDIRECT("v_buffer_hist_hoy!$1:$1"),0)-1,100000,1),0)),"")</f>
        <v>0</v>
      </c>
      <c r="P86" s="5">
        <f ca="1">IFERROR(INDEX(OFFSET(INDIRECT("v_buffer_hist_hoy!$A$1"),1,MATCH("buh_ctv",INDIRECT("v_buffer_hist_hoy!$1:$1"),0)-1,100000,1),MATCH(CLEAN(TABLATRANSFERENCIA[[#This Row],[CODIGO]]),OFFSET(INDIRECT("v_buffer_hist_hoy!$A$1"),1,MATCH("buh_codigo",INDIRECT("v_buffer_hist_hoy!$1:$1"),0)-1,100000,1),0)),"")</f>
        <v>2.77</v>
      </c>
      <c r="Q86" s="5">
        <f ca="1">IFERROR(INDEX(OFFSET(INDIRECT("v_buffer_hist_hoy!$A$1"),1,MATCH("buh_pv",INDIRECT("v_buffer_hist_hoy!$1:$1"),0)-1,100000,1),MATCH(CLEAN(TABLATRANSFERENCIA[[#This Row],[CODIGO]]),OFFSET(INDIRECT("v_buffer_hist_hoy!$A$1"),1,MATCH("buh_codigo",INDIRECT("v_buffer_hist_hoy!$1:$1"),0)-1,100000,1),0)),"")</f>
        <v>7.39</v>
      </c>
      <c r="R86" s="46">
        <f ca="1">IFERROR(INDEX(OFFSET(INDIRECT("v_buffer_hist_hoy!$A$1"),1,MATCH("buh_roi_pasado",INDIRECT("v_buffer_hist_hoy!$1:$1"),0)-1,100000,1),MATCH(CLEAN(TABLATRANSFERENCIA[[#This Row],[CODIGO]]),OFFSET(INDIRECT("v_buffer_hist_hoy!$A$1"),1,MATCH("buh_codigo",INDIRECT("v_buffer_hist_hoy!$1:$1"),0)-1,100000,1),0)),"")</f>
        <v>0</v>
      </c>
      <c r="S86" s="46">
        <f ca="1">IFERROR(INDEX(OFFSET(INDIRECT("v_buffer_hist_hoy!$A$1"),1,MATCH("buh_roi_proyectado",INDIRECT("v_buffer_hist_hoy!$1:$1"),0)-1,100000,1),MATCH(CLEAN(TABLATRANSFERENCIA[[#This Row],[CODIGO]]),OFFSET(INDIRECT("v_buffer_hist_hoy!$A$1"),1,MATCH("buh_codigo",INDIRECT("v_buffer_hist_hoy!$1:$1"),0)-1,100000,1),0)),"")</f>
        <v>7.28</v>
      </c>
      <c r="T86" s="46">
        <f ca="1">IFERROR(INDEX(OFFSET(INDIRECT("v_buffer_hist_hoy!$A$1"),1,MATCH("buh_velocity",INDIRECT("v_buffer_hist_hoy!$1:$1"),0)-1,100000,1),MATCH(CLEAN(TABLATRANSFERENCIA[[#This Row],[CODIGO]]),OFFSET(INDIRECT("v_buffer_hist_hoy!$A$1"),1,MATCH("buh_codigo",INDIRECT("v_buffer_hist_hoy!$1:$1"),0)-1,100000,1),0)),"")</f>
        <v>0</v>
      </c>
      <c r="U86" s="46">
        <f ca="1">IFERROR(INDEX(OFFSET(INDIRECT("v_buffer_hist_hoy!$A$1"),1,MATCH("buh_nivel_servicio",INDIRECT("v_buffer_hist_hoy!$1:$1"),0)-1,100000,1),MATCH(CLEAN(TABLATRANSFERENCIA[[#This Row],[CODIGO]]),OFFSET(INDIRECT("v_buffer_hist_hoy!$A$1"),1,MATCH("buh_codigo",INDIRECT("v_buffer_hist_hoy!$1:$1"),0)-1,100000,1),0)),"")</f>
        <v>1</v>
      </c>
      <c r="V86" s="49" t="str">
        <f ca="1">IFERROR(INDEX(OFFSET(INDIRECT("v_buffer_hist_hoy!$A$1"),1,MATCH("pro_nombre",INDIRECT("v_buffer_hist_hoy!$1:$1"),0)-1,100000,1),MATCH(CLEAN(TABLATRANSFERENCIA[[#This Row],[CODIGO]]),OFFSET(INDIRECT("v_buffer_hist_hoy!$A$1"),1,MATCH("buh_codigo",INDIRECT("v_buffer_hist_hoy!$1:$1"),0)-1,100000,1),0)),"")</f>
        <v>Echo</v>
      </c>
      <c r="W86" s="49" t="str">
        <f ca="1">IFERROR(INDEX(OFFSET(INDIRECT("v_buffer_hist_hoy!$A$1"),1,MATCH("pre_nombre",INDIRECT("v_buffer_hist_hoy!$1:$1"),0)-1,100000,1),MATCH(CLEAN(TABLATRANSFERENCIA[[#This Row],[CODIGO]]),OFFSET(INDIRECT("v_buffer_hist_hoy!$A$1"),1,MATCH("buh_codigo",INDIRECT("v_buffer_hist_hoy!$1:$1"),0)-1,100000,1),0)),"")</f>
        <v>USA</v>
      </c>
      <c r="X86" s="51">
        <f ca="1">IFERROR(INDEX(OFFSET(INDIRECT("v_buffer_hist_hoy!$A$1"),1,MATCH("buh_tiempo_suministro",INDIRECT("v_buffer_hist_hoy!$1:$1"),0)-1,100000,1),MATCH(CLEAN(TABLATRANSFERENCIA[[#This Row],[CODIGO]]),OFFSET(INDIRECT("v_buffer_hist_hoy!$A$1"),1,MATCH("buh_codigo",INDIRECT("v_buffer_hist_hoy!$1:$1"),0)-1,100000,1),0)),"")</f>
        <v>8</v>
      </c>
      <c r="Y86" s="51">
        <f ca="1">IFERROR(INDEX(OFFSET(INDIRECT("v_buffer_hist_hoy!$A$1"),1,MATCH("buh_frecuencia_reposicion",INDIRECT("v_buffer_hist_hoy!$1:$1"),0)-1,100000,1),MATCH(CLEAN(TABLATRANSFERENCIA[[#This Row],[CODIGO]]),OFFSET(INDIRECT("v_buffer_hist_hoy!$A$1"),1,MATCH("buh_codigo",INDIRECT("v_buffer_hist_hoy!$1:$1"),0)-1,100000,1),0)),"")</f>
        <v>3</v>
      </c>
      <c r="Z86" s="6">
        <f ca="1">IFERROR(INDEX(OFFSET(INDIRECT("v_buffer_hist_hoy!$A$1"),1,MATCH("buh_buffer_actual",INDIRECT("v_buffer_hist_hoy!$1:$1"),0)-1,100000,1),MATCH(CLEAN(TABLATRANSFERENCIA[[#This Row],[CODIGO]]),OFFSET(INDIRECT("v_buffer_hist_hoy!$A$1"),1,MATCH("buh_codigo",INDIRECT("v_buffer_hist_hoy!$1:$1"),0)-1,100000,1),0)),"")</f>
        <v>50</v>
      </c>
      <c r="AA86" s="6">
        <f ca="1">IFERROR(INDEX(OFFSET(INDIRECT("v_buffer_hist_hoy!$A$1"),1,MATCH("buh_inventario_proveedor",INDIRECT("v_buffer_hist_hoy!$1:$1"),0)-1,100000,1),MATCH(CLEAN(TABLATRANSFERENCIA[[#This Row],[CODIGO]]),OFFSET(INDIRECT("v_buffer_hist_hoy!$A$1"),1,MATCH("buh_codigo",INDIRECT("v_buffer_hist_hoy!$1:$1"),0)-1,100000,1),0)),"")</f>
        <v>1000000000</v>
      </c>
      <c r="AB86" s="6">
        <f ca="1">IFERROR(INDEX(OFFSET(INDIRECT("v_buffer_hist_hoy!$A$1"),1,MATCH("buh_inventario_fisico",INDIRECT("v_buffer_hist_hoy!$1:$1"),0)-1,100000,1),MATCH(CLEAN(TABLATRANSFERENCIA[[#This Row],[CODIGO]]),OFFSET(INDIRECT("v_buffer_hist_hoy!$A$1"),1,MATCH("buh_codigo",INDIRECT("v_buffer_hist_hoy!$1:$1"),0)-1,100000,1),0)),"")</f>
        <v>39</v>
      </c>
      <c r="AC86" s="4">
        <f ca="1">IFERROR(INDEX(OFFSET(INDIRECT("v_buffer_hist_hoy!$A$1"),1,MATCH("buh_estado_inventario_fisico",INDIRECT("v_buffer_hist_hoy!$1:$1"),0)-1,100000,1),MATCH(CLEAN(TABLATRANSFERENCIA[[#This Row],[CODIGO]]),OFFSET(INDIRECT("v_buffer_hist_hoy!$A$1"),1,MATCH("buh_codigo",INDIRECT("v_buffer_hist_hoy!$1:$1"),0)-1,100000,1),0)),"")</f>
        <v>0.22</v>
      </c>
      <c r="AD86" s="6" t="str">
        <f ca="1">IFERROR(INDEX(OFFSET(INDIRECT("v_buffer_hist_hoy!$A$1"),1,MATCH("buh_color_inventario_fisico",INDIRECT("v_buffer_hist_hoy!$1:$1"),0)-1,100000,1),MATCH(CLEAN(TABLATRANSFERENCIA[[#This Row],[CODIGO]]),OFFSET(INDIRECT("v_buffer_hist_hoy!$A$1"),1,MATCH("buh_codigo",INDIRECT("v_buffer_hist_hoy!$1:$1"),0)-1,100000,1),0)),"")</f>
        <v>V</v>
      </c>
      <c r="AE86" s="6">
        <f ca="1">IFERROR(INDEX(OFFSET(INDIRECT("v_buffer_hist_hoy!$A$1"),1,MATCH("buh_transito",INDIRECT("v_buffer_hist_hoy!$1:$1"),0)-1,100000,1),MATCH(CLEAN(TABLATRANSFERENCIA[[#This Row],[CODIGO]]),OFFSET(INDIRECT("v_buffer_hist_hoy!$A$1"),1,MATCH("buh_codigo",INDIRECT("v_buffer_hist_hoy!$1:$1"),0)-1,100000,1),0)),"")</f>
        <v>0</v>
      </c>
      <c r="AF86" s="6">
        <f ca="1">IFERROR(INDEX(OFFSET(INDIRECT("v_buffer_hist_hoy!$A$1"),1,MATCH("buh_negociacion",INDIRECT("v_buffer_hist_hoy!$1:$1"),0)-1,100000,1),MATCH(CLEAN(TABLATRANSFERENCIA[[#This Row],[CODIGO]]),OFFSET(INDIRECT("v_buffer_hist_hoy!$A$1"),1,MATCH("buh_codigo",INDIRECT("v_buffer_hist_hoy!$1:$1"),0)-1,100000,1),0)),"")</f>
        <v>0</v>
      </c>
      <c r="AG86" s="6">
        <f ca="1">IFERROR(INDEX(OFFSET(INDIRECT("v_buffer_hist_hoy!$A$1"),1,MATCH("buh_produccion",INDIRECT("v_buffer_hist_hoy!$1:$1"),0)-1,100000,1),MATCH(CLEAN(TABLATRANSFERENCIA[[#This Row],[CODIGO]]),OFFSET(INDIRECT("v_buffer_hist_hoy!$A$1"),1,MATCH("buh_codigo",INDIRECT("v_buffer_hist_hoy!$1:$1"),0)-1,100000,1),0)),"")</f>
        <v>0</v>
      </c>
      <c r="AH86" s="6">
        <f ca="1">IFERROR(INDEX(OFFSET(INDIRECT("v_buffer_hist_hoy!$A$1"),1,MATCH("buh_embarcado",INDIRECT("v_buffer_hist_hoy!$1:$1"),0)-1,100000,1),MATCH(CLEAN(TABLATRANSFERENCIA[[#This Row],[CODIGO]]),OFFSET(INDIRECT("v_buffer_hist_hoy!$A$1"),1,MATCH("buh_codigo",INDIRECT("v_buffer_hist_hoy!$1:$1"),0)-1,100000,1),0)),"")</f>
        <v>0</v>
      </c>
      <c r="AI86" s="6">
        <f ca="1">IFERROR(INDEX(OFFSET(INDIRECT("v_buffer_hist_hoy!$A$1"),1,MATCH("buh_comprometido",INDIRECT("v_buffer_hist_hoy!$1:$1"),0)-1,100000,1),MATCH(CLEAN(TABLATRANSFERENCIA[[#This Row],[CODIGO]]),OFFSET(INDIRECT("v_buffer_hist_hoy!$A$1"),1,MATCH("buh_codigo",INDIRECT("v_buffer_hist_hoy!$1:$1"),0)-1,100000,1),0)),"")</f>
        <v>0</v>
      </c>
      <c r="AJ86" s="6">
        <f ca="1">IFERROR(INDEX(OFFSET(INDIRECT("v_buffer_hist_hoy!$A$1"),1,MATCH("buh_backorder",INDIRECT("v_buffer_hist_hoy!$1:$1"),0)-1,100000,1),MATCH(CLEAN(TABLATRANSFERENCIA[[#This Row],[CODIGO]]),OFFSET(INDIRECT("v_buffer_hist_hoy!$A$1"),1,MATCH("buh_codigo",INDIRECT("v_buffer_hist_hoy!$1:$1"),0)-1,100000,1),0)),"")</f>
        <v>10</v>
      </c>
      <c r="AK86" s="6">
        <f ca="1">IFERROR(INDEX(OFFSET(INDIRECT("v_buffer_hist_hoy!$A$1"),1,MATCH("buh_inventario_proyectado",INDIRECT("v_buffer_hist_hoy!$1:$1"),0)-1,100000,1),MATCH(CLEAN(TABLATRANSFERENCIA[[#This Row],[CODIGO]]),OFFSET(INDIRECT("v_buffer_hist_hoy!$A$1"),1,MATCH("buh_codigo",INDIRECT("v_buffer_hist_hoy!$1:$1"),0)-1,100000,1),0)),"")</f>
        <v>49</v>
      </c>
      <c r="AL86" s="4">
        <f ca="1">IFERROR(INDEX(OFFSET(INDIRECT("v_buffer_hist_hoy!$A$1"),1,MATCH("buh_estado_inventario_proyectado",INDIRECT("v_buffer_hist_hoy!$1:$1"),0)-1,100000,1),MATCH(CLEAN(TABLATRANSFERENCIA[[#This Row],[CODIGO]]),OFFSET(INDIRECT("v_buffer_hist_hoy!$A$1"),1,MATCH("buh_codigo",INDIRECT("v_buffer_hist_hoy!$1:$1"),0)-1,100000,1),0)),"")</f>
        <v>0.02</v>
      </c>
      <c r="AM86" s="6" t="str">
        <f ca="1">IFERROR(INDEX(OFFSET(INDIRECT("v_buffer_hist_hoy!$A$1"),1,MATCH("buh_color_inventario_proyectado",INDIRECT("v_buffer_hist_hoy!$1:$1"),0)-1,100000,1),MATCH(CLEAN(TABLATRANSFERENCIA[[#This Row],[CODIGO]]),OFFSET(INDIRECT("v_buffer_hist_hoy!$A$1"),1,MATCH("buh_codigo",INDIRECT("v_buffer_hist_hoy!$1:$1"),0)-1,100000,1),0)),"")</f>
        <v>V</v>
      </c>
      <c r="AN86" s="6">
        <f ca="1">IFERROR(INDEX(OFFSET(INDIRECT("v_buffer_hist_hoy!$A$1"),1,MATCH("buh_pedido_minimo",INDIRECT("v_buffer_hist_hoy!$1:$1"),0)-1,100000,1),MATCH(CLEAN(TABLATRANSFERENCIA[[#This Row],[CODIGO]]),OFFSET(INDIRECT("v_buffer_hist_hoy!$A$1"),1,MATCH("buh_codigo",INDIRECT("v_buffer_hist_hoy!$1:$1"),0)-1,100000,1),0)),"")</f>
        <v>0</v>
      </c>
      <c r="AO86" s="6">
        <f ca="1">IFERROR(INDEX(OFFSET(INDIRECT("v_buffer_hist_hoy!$A$1"),1,MATCH("buh_pedido_minimo_grupo",INDIRECT("v_buffer_hist_hoy!$1:$1"),0)-1,100000,1),MATCH(CLEAN(TABLATRANSFERENCIA[[#This Row],[CODIGO]]),OFFSET(INDIRECT("v_buffer_hist_hoy!$A$1"),1,MATCH("buh_codigo",INDIRECT("v_buffer_hist_hoy!$1:$1"),0)-1,100000,1),0)),"")</f>
        <v>0</v>
      </c>
      <c r="AP86" s="6">
        <f ca="1">IFERROR(INDEX(OFFSET(INDIRECT("v_buffer_hist_hoy!$A$1"),1,MATCH("buh_unidad_empaque",INDIRECT("v_buffer_hist_hoy!$1:$1"),0)-1,100000,1),MATCH(CLEAN(TABLATRANSFERENCIA[[#This Row],[CODIGO]]),OFFSET(INDIRECT("v_buffer_hist_hoy!$A$1"),1,MATCH("buh_codigo",INDIRECT("v_buffer_hist_hoy!$1:$1"),0)-1,100000,1),0)),"")</f>
        <v>5</v>
      </c>
      <c r="AQ86" s="6">
        <f ca="1">IFERROR(INDEX(OFFSET(INDIRECT("v_buffer_hist_hoy!$A$1"),1,MATCH("buh_pedido_promedio",INDIRECT("v_buffer_hist_hoy!$1:$1"),0)-1,100000,1),MATCH(CLEAN(TABLATRANSFERENCIA[[#This Row],[CODIGO]]),OFFSET(INDIRECT("v_buffer_hist_hoy!$A$1"),1,MATCH("buh_codigo",INDIRECT("v_buffer_hist_hoy!$1:$1"),0)-1,100000,1),0)),"")</f>
        <v>14</v>
      </c>
      <c r="AR86" s="6">
        <f ca="1">IFERROR(INDEX(OFFSET(INDIRECT("v_buffer_hist_hoy!$A$1"),1,MATCH("buh_cobertura_buffer",INDIRECT("v_buffer_hist_hoy!$1:$1"),0)-1,100000,1),MATCH(CLEAN(TABLATRANSFERENCIA[[#This Row],[CODIGO]]),OFFSET(INDIRECT("v_buffer_hist_hoy!$A$1"),1,MATCH("buh_codigo",INDIRECT("v_buffer_hist_hoy!$1:$1"),0)-1,100000,1),0)),"")</f>
        <v>0</v>
      </c>
      <c r="AS86" s="6">
        <f ca="1">IFERROR(INDEX(OFFSET(INDIRECT("v_buffer_hist_hoy!$A$1"),1,MATCH("buh_cobertura_inventario_proyectado",INDIRECT("v_buffer_hist_hoy!$1:$1"),0)-1,100000,1),MATCH(CLEAN(TABLATRANSFERENCIA[[#This Row],[CODIGO]]),OFFSET(INDIRECT("v_buffer_hist_hoy!$A$1"),1,MATCH("buh_codigo",INDIRECT("v_buffer_hist_hoy!$1:$1"),0)-1,100000,1),0)),"")</f>
        <v>0</v>
      </c>
      <c r="AT86" s="6">
        <f ca="1">IFERROR(INDEX(OFFSET(INDIRECT("v_buffer_hist_hoy!$A$1"),1,MATCH("buh_cobertura_pedido_minimo",INDIRECT("v_buffer_hist_hoy!$1:$1"),0)-1,100000,1),MATCH(CLEAN(TABLATRANSFERENCIA[[#This Row],[CODIGO]]),OFFSET(INDIRECT("v_buffer_hist_hoy!$A$1"),1,MATCH("buh_codigo",INDIRECT("v_buffer_hist_hoy!$1:$1"),0)-1,100000,1),0)),"")</f>
        <v>0</v>
      </c>
      <c r="AU86" s="6">
        <f ca="1">IFERROR(INDEX(OFFSET(INDIRECT("v_buffer_hist_hoy!$A$1"),1,MATCH("buh_dias_desabastecimiento",INDIRECT("v_buffer_hist_hoy!$1:$1"),0)-1,100000,1),MATCH(CLEAN(TABLATRANSFERENCIA[[#This Row],[CODIGO]]),OFFSET(INDIRECT("v_buffer_hist_hoy!$A$1"),1,MATCH("buh_codigo",INDIRECT("v_buffer_hist_hoy!$1:$1"),0)-1,100000,1),0)),"")</f>
        <v>0</v>
      </c>
      <c r="AV86" s="6">
        <f t="array" ref="AV86">IFERROR(INDEX(Datos_Consumo[CANTIDAD],MATCH(TABLATRANSFERENCIA[[#This Row],[CODIGO]]&amp;TABLATRANSFERENCIA[[#Headers],[Columna1]],Datos_Consumo[CODIGO]&amp;Datos_Consumo[FECHA_FORMATO],0)),0)</f>
        <v>0</v>
      </c>
      <c r="AW86" s="6">
        <f t="array" ref="AW86">IFERROR(INDEX(Datos_Consumo[CANTIDAD],MATCH(TABLATRANSFERENCIA[[#This Row],[CODIGO]]&amp;TABLATRANSFERENCIA[[#Headers],[Columna2]],Datos_Consumo[CODIGO]&amp;Datos_Consumo[FECHA_FORMATO],0)),0)</f>
        <v>0</v>
      </c>
      <c r="AX86" s="6">
        <f t="array" ref="AX86">IFERROR(INDEX(Datos_Consumo[CANTIDAD],MATCH(TABLATRANSFERENCIA[[#This Row],[CODIGO]]&amp;TABLATRANSFERENCIA[[#Headers],[Columna3]],Datos_Consumo[CODIGO]&amp;Datos_Consumo[FECHA_FORMATO],0)),0)</f>
        <v>0</v>
      </c>
      <c r="AY86" s="6">
        <f t="array" ref="AY86">IFERROR(INDEX(Datos_Consumo[CANTIDAD],MATCH(TABLATRANSFERENCIA[[#This Row],[CODIGO]]&amp;TABLATRANSFERENCIA[[#Headers],[Columna4]],Datos_Consumo[CODIGO]&amp;Datos_Consumo[FECHA_FORMATO],0)),0)</f>
        <v>0</v>
      </c>
      <c r="AZ86" s="6">
        <f t="array" ref="AZ86">IFERROR(INDEX(Datos_Consumo[CANTIDAD],MATCH(TABLATRANSFERENCIA[[#This Row],[CODIGO]]&amp;TABLATRANSFERENCIA[[#Headers],[Columna5]],Datos_Consumo[CODIGO]&amp;Datos_Consumo[FECHA_FORMATO],0)),0)</f>
        <v>0</v>
      </c>
      <c r="BA86" s="6">
        <f t="array" ref="BA86">IFERROR(INDEX(Datos_Consumo[CANTIDAD],MATCH(TABLATRANSFERENCIA[[#This Row],[CODIGO]]&amp;TABLATRANSFERENCIA[[#Headers],[Columna6]],Datos_Consumo[CODIGO]&amp;Datos_Consumo[FECHA_FORMATO],0)),0)</f>
        <v>0</v>
      </c>
      <c r="BB86" s="56">
        <f ca="1">IFERROR(INDEX(OFFSET(INDIRECT("v_buffer_hist_hoy!$A$1"),1,MATCH("buh_ultima_transferencia_ini",INDIRECT("v_buffer_hist_hoy!$1:$1"),0)-1,100000,1),MATCH(CLEAN(TABLATRANSFERENCIA[[#This Row],[CODIGO]]),OFFSET(INDIRECT("v_buffer_hist_hoy!$A$1"),1,MATCH("buh_codigo",INDIRECT("v_buffer_hist_hoy!$1:$1"),0)-1,100000,1),0)),"")</f>
        <v>0</v>
      </c>
      <c r="BC86" s="56">
        <f ca="1">IFERROR(INDEX(OFFSET(INDIRECT("v_buffer_hist_hoy!$A$1"),1,MATCH("buh_ultima_transferencia_fin",INDIRECT("v_buffer_hist_hoy!$1:$1"),0)-1,100000,1),MATCH(CLEAN(TABLATRANSFERENCIA[[#This Row],[CODIGO]]),OFFSET(INDIRECT("v_buffer_hist_hoy!$A$1"),1,MATCH("buh_codigo",INDIRECT("v_buffer_hist_hoy!$1:$1"),0)-1,100000,1),0)),"")</f>
        <v>0</v>
      </c>
      <c r="BD86" s="50" t="s">
        <v>7725</v>
      </c>
      <c r="BE86" s="55"/>
      <c r="BF86" s="51"/>
      <c r="BG86"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6" s="51"/>
      <c r="BM86" s="46">
        <f ca="1">IFERROR(TABLATRANSFERENCIA[[#This Row],[REQUERIM]]/TABLATRANSFERENCIA[[#This Row],[PEDIDO PROMEDIO]],0)</f>
        <v>0.7142857142857143</v>
      </c>
      <c r="BN86" s="51"/>
      <c r="BO86" s="59"/>
      <c r="BP86" s="3" t="str">
        <f>IF(TABLATRANSFERENCIA[[#This Row],[RECIBIDO]]&lt;&gt;"",0,IF(TABLATRANSFERENCIA[[#This Row],[DESPACHO]]&lt;&gt;"",TABLATRANSFERENCIA[[#This Row],[DESPACHO]],TABLATRANSFERENCIA[[#This Row],[REQUERIM]]))</f>
        <v>10</v>
      </c>
      <c r="BQ86" s="50"/>
      <c r="BR86" s="50"/>
      <c r="BS86" s="50" t="str">
        <f t="shared" si="1"/>
        <v>N</v>
      </c>
      <c r="BT86" s="51">
        <f t="array" aca="1" ref="BT86" ca="1">IF(SUM(--(TABLATRANSFERENCIA[[#This Row],[CODIGO GENERICO]]=TABLATRANSFERENCIA[CODIGO GENERICO])*TABLATRANSFERENCIA[REQUERIM])&lt;TABLATRANSFERENCIA[[#This Row],[PEDIDO MIN GRUPO]],1,0)</f>
        <v>0</v>
      </c>
      <c r="BU8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86" s="51">
        <f ca="1">IFERROR(INDEX(OFFSET(INDIRECT("v_buffer_hist_hoy!$A$1"),1,MATCH("buh_zona_amarilla",INDIRECT("v_buffer_hist_hoy!$1:$1"),0)-1,100000,1),MATCH(CLEAN(TABLATRANSFERENCIA[[#This Row],[CODIGO]]),OFFSET(INDIRECT("v_buffer_hist_hoy!$A$1"),1,MATCH("buh_codigo",INDIRECT("v_buffer_hist_hoy!$1:$1"),0)-1,100000,1),0)),"")</f>
        <v>33</v>
      </c>
      <c r="BW86" s="51">
        <f ca="1">IFERROR(INDEX(OFFSET(INDIRECT("v_buffer_hist_hoy!$A$1"),1,MATCH("buh_zona_roja",INDIRECT("v_buffer_hist_hoy!$1:$1"),0)-1,100000,1),MATCH(CLEAN(TABLATRANSFERENCIA[[#This Row],[CODIGO]]),OFFSET(INDIRECT("v_buffer_hist_hoy!$A$1"),1,MATCH("buh_codigo",INDIRECT("v_buffer_hist_hoy!$1:$1"),0)-1,100000,1),0)),"")</f>
        <v>17</v>
      </c>
    </row>
    <row r="87" spans="1:75" hidden="1" x14ac:dyDescent="0.25">
      <c r="A87" s="54" t="s">
        <v>1578</v>
      </c>
      <c r="B87" s="3" t="str">
        <f ca="1">IFERROR(INDEX(OFFSET(INDIRECT("v_buffer_hist_hoy!$A$1"),1,MATCH("pro_descripcion",INDIRECT("v_buffer_hist_hoy!$1:$1"),0)-1,100000,1),MATCH(CLEAN(TABLATRANSFERENCIA[[#This Row],[CODIGO]]),OFFSET(INDIRECT("v_buffer_hist_hoy!$A$1"),1,MATCH("buh_codigo",INDIRECT("v_buffer_hist_hoy!$1:$1"),0)-1,100000,1),0)),"")</f>
        <v>PERNO TAPA GRASA C230</v>
      </c>
      <c r="C87" s="3" t="str">
        <f ca="1">IFERROR(INDEX(OFFSET(INDIRECT("v_buffer_hist_hoy!$A$1"),1,MATCH("buh_codigo_generico",INDIRECT("v_buffer_hist_hoy!$1:$1"),0)-1,100000,1),MATCH(CLEAN(TABLATRANSFERENCIA[[#This Row],[CODIGO]]),OFFSET(INDIRECT("v_buffer_hist_hoy!$A$1"),1,MATCH("buh_codigo",INDIRECT("v_buffer_hist_hoy!$1:$1"),0)-1,100000,1),0)),"")</f>
        <v>0</v>
      </c>
      <c r="D87" s="3" t="str">
        <f ca="1">IFERROR(INDEX(OFFSET(INDIRECT("v_buffer_hist_hoy!$A$1"),1,MATCH("buh_codigo_vinculado",INDIRECT("v_buffer_hist_hoy!$1:$1"),0)-1,100000,1),MATCH(CLEAN(TABLATRANSFERENCIA[[#This Row],[CODIGO]]),OFFSET(INDIRECT("v_buffer_hist_hoy!$A$1"),1,MATCH("buh_codigo",INDIRECT("v_buffer_hist_hoy!$1:$1"),0)-1,100000,1),0)),"")</f>
        <v>EC-9103006010</v>
      </c>
      <c r="E87" s="3" t="str">
        <f ca="1">IFERROR(INDEX(OFFSET(INDIRECT("v_buffer_hist_hoy!$A$1"),1,MATCH("pro_linea",INDIRECT("v_buffer_hist_hoy!$1:$1"),0)-1,100000,1),MATCH(CLEAN(TABLATRANSFERENCIA[[#This Row],[CODIGO]]),OFFSET(INDIRECT("v_buffer_hist_hoy!$A$1"),1,MATCH("buh_codigo",INDIRECT("v_buffer_hist_hoy!$1:$1"),0)-1,100000,1),0)),"")</f>
        <v>AGROFORESTAL</v>
      </c>
      <c r="F87" s="3">
        <f ca="1">IFERROR(INDEX(OFFSET(INDIRECT("v_buffer_hist_hoy!$A$1"),1,MATCH("pro_sublinea",INDIRECT("v_buffer_hist_hoy!$1:$1"),0)-1,100000,1),MATCH(CLEAN(TABLATRANSFERENCIA[[#This Row],[CODIGO]]),OFFSET(INDIRECT("v_buffer_hist_hoy!$A$1"),1,MATCH("buh_codigo",INDIRECT("v_buffer_hist_hoy!$1:$1"),0)-1,100000,1),0)),"")</f>
        <v>0</v>
      </c>
      <c r="G87" s="3" t="str">
        <f ca="1">IFERROR(INDEX(OFFSET(INDIRECT("v_buffer_hist_hoy!$A$1"),1,MATCH("pro_grupo",INDIRECT("v_buffer_hist_hoy!$1:$1"),0)-1,100000,1),MATCH(CLEAN(TABLATRANSFERENCIA[[#This Row],[CODIGO]]),OFFSET(INDIRECT("v_buffer_hist_hoy!$A$1"),1,MATCH("buh_codigo",INDIRECT("v_buffer_hist_hoy!$1:$1"),0)-1,100000,1),0)),"")</f>
        <v>REPUESTOS DESMALEZADORAS</v>
      </c>
      <c r="H87" s="3">
        <f ca="1">IFERROR(INDEX(OFFSET(INDIRECT("v_buffer_hist_hoy!$A$1"),1,MATCH("pro_familia",INDIRECT("v_buffer_hist_hoy!$1:$1"),0)-1,100000,1),MATCH(CLEAN(TABLATRANSFERENCIA[[#This Row],[CODIGO]]),OFFSET(INDIRECT("v_buffer_hist_hoy!$A$1"),1,MATCH("buh_codigo",INDIRECT("v_buffer_hist_hoy!$1:$1"),0)-1,100000,1),0)),"")</f>
        <v>0</v>
      </c>
      <c r="I87" s="3">
        <f ca="1">IFERROR(INDEX(OFFSET(INDIRECT("v_buffer_hist_hoy!$A$1"),1,MATCH("pro_subfamilia",INDIRECT("v_buffer_hist_hoy!$1:$1"),0)-1,100000,1),MATCH(CLEAN(TABLATRANSFERENCIA[[#This Row],[CODIGO]]),OFFSET(INDIRECT("v_buffer_hist_hoy!$A$1"),1,MATCH("buh_codigo",INDIRECT("v_buffer_hist_hoy!$1:$1"),0)-1,100000,1),0)),"")</f>
        <v>0</v>
      </c>
      <c r="J8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7" s="3">
        <f ca="1">IFERROR(INDEX(OFFSET(INDIRECT("v_buffer_hist_hoy!$A$1"),1,MATCH("pro_tipo",INDIRECT("v_buffer_hist_hoy!$1:$1"),0)-1,100000,1),MATCH(CLEAN(TABLATRANSFERENCIA[[#This Row],[CODIGO]]),OFFSET(INDIRECT("v_buffer_hist_hoy!$A$1"),1,MATCH("buh_codigo",INDIRECT("v_buffer_hist_hoy!$1:$1"),0)-1,100000,1),0)),"")</f>
        <v>0</v>
      </c>
      <c r="L87" s="3" t="str">
        <f ca="1">IFERROR(INDEX(OFFSET(INDIRECT("v_buffer_hist_hoy!$A$1"),1,MATCH("pro_marca",INDIRECT("v_buffer_hist_hoy!$1:$1"),0)-1,100000,1),MATCH(CLEAN(TABLATRANSFERENCIA[[#This Row],[CODIGO]]),OFFSET(INDIRECT("v_buffer_hist_hoy!$A$1"),1,MATCH("buh_codigo",INDIRECT("v_buffer_hist_hoy!$1:$1"),0)-1,100000,1),0)),"")</f>
        <v>SHINDAIWA</v>
      </c>
      <c r="M87" s="3">
        <f ca="1">IFERROR(INDEX(OFFSET(INDIRECT("v_buffer_hist_hoy!$A$1"),1,MATCH("pro_modelo",INDIRECT("v_buffer_hist_hoy!$1:$1"),0)-1,100000,1),MATCH(CLEAN(TABLATRANSFERENCIA[[#This Row],[CODIGO]]),OFFSET(INDIRECT("v_buffer_hist_hoy!$A$1"),1,MATCH("buh_codigo",INDIRECT("v_buffer_hist_hoy!$1:$1"),0)-1,100000,1),0)),"")</f>
        <v>0</v>
      </c>
      <c r="N87" s="3">
        <f ca="1">IFERROR(INDEX(OFFSET(INDIRECT("v_buffer_hist_hoy!$A$1"),1,MATCH("pro_cat_management",INDIRECT("v_buffer_hist_hoy!$1:$1"),0)-1,100000,1),MATCH(CLEAN(TABLATRANSFERENCIA[[#This Row],[CODIGO]]),OFFSET(INDIRECT("v_buffer_hist_hoy!$A$1"),1,MATCH("buh_codigo",INDIRECT("v_buffer_hist_hoy!$1:$1"),0)-1,100000,1),0)),"")</f>
        <v>0</v>
      </c>
      <c r="O87" s="5" t="str">
        <f ca="1">IFERROR(INDEX(OFFSET(INDIRECT("v_buffer_hist_hoy!$A$1"),1,MATCH("buh_estatus",INDIRECT("v_buffer_hist_hoy!$1:$1"),0)-1,100000,1),MATCH(CLEAN(TABLATRANSFERENCIA[[#This Row],[CODIGO]]),OFFSET(INDIRECT("v_buffer_hist_hoy!$A$1"),1,MATCH("buh_codigo",INDIRECT("v_buffer_hist_hoy!$1:$1"),0)-1,100000,1),0)),"")</f>
        <v>0</v>
      </c>
      <c r="P87" s="5">
        <f ca="1">IFERROR(INDEX(OFFSET(INDIRECT("v_buffer_hist_hoy!$A$1"),1,MATCH("buh_ctv",INDIRECT("v_buffer_hist_hoy!$1:$1"),0)-1,100000,1),MATCH(CLEAN(TABLATRANSFERENCIA[[#This Row],[CODIGO]]),OFFSET(INDIRECT("v_buffer_hist_hoy!$A$1"),1,MATCH("buh_codigo",INDIRECT("v_buffer_hist_hoy!$1:$1"),0)-1,100000,1),0)),"")</f>
        <v>0.23</v>
      </c>
      <c r="Q87" s="5">
        <f ca="1">IFERROR(INDEX(OFFSET(INDIRECT("v_buffer_hist_hoy!$A$1"),1,MATCH("buh_pv",INDIRECT("v_buffer_hist_hoy!$1:$1"),0)-1,100000,1),MATCH(CLEAN(TABLATRANSFERENCIA[[#This Row],[CODIGO]]),OFFSET(INDIRECT("v_buffer_hist_hoy!$A$1"),1,MATCH("buh_codigo",INDIRECT("v_buffer_hist_hoy!$1:$1"),0)-1,100000,1),0)),"")</f>
        <v>1.2</v>
      </c>
      <c r="R87" s="46">
        <f ca="1">IFERROR(INDEX(OFFSET(INDIRECT("v_buffer_hist_hoy!$A$1"),1,MATCH("buh_roi_pasado",INDIRECT("v_buffer_hist_hoy!$1:$1"),0)-1,100000,1),MATCH(CLEAN(TABLATRANSFERENCIA[[#This Row],[CODIGO]]),OFFSET(INDIRECT("v_buffer_hist_hoy!$A$1"),1,MATCH("buh_codigo",INDIRECT("v_buffer_hist_hoy!$1:$1"),0)-1,100000,1),0)),"")</f>
        <v>0</v>
      </c>
      <c r="S87" s="46">
        <f ca="1">IFERROR(INDEX(OFFSET(INDIRECT("v_buffer_hist_hoy!$A$1"),1,MATCH("buh_roi_proyectado",INDIRECT("v_buffer_hist_hoy!$1:$1"),0)-1,100000,1),MATCH(CLEAN(TABLATRANSFERENCIA[[#This Row],[CODIGO]]),OFFSET(INDIRECT("v_buffer_hist_hoy!$A$1"),1,MATCH("buh_codigo",INDIRECT("v_buffer_hist_hoy!$1:$1"),0)-1,100000,1),0)),"")</f>
        <v>18.399999999999999</v>
      </c>
      <c r="T87" s="46">
        <f ca="1">IFERROR(INDEX(OFFSET(INDIRECT("v_buffer_hist_hoy!$A$1"),1,MATCH("buh_velocity",INDIRECT("v_buffer_hist_hoy!$1:$1"),0)-1,100000,1),MATCH(CLEAN(TABLATRANSFERENCIA[[#This Row],[CODIGO]]),OFFSET(INDIRECT("v_buffer_hist_hoy!$A$1"),1,MATCH("buh_codigo",INDIRECT("v_buffer_hist_hoy!$1:$1"),0)-1,100000,1),0)),"")</f>
        <v>0</v>
      </c>
      <c r="U87" s="46">
        <f ca="1">IFERROR(INDEX(OFFSET(INDIRECT("v_buffer_hist_hoy!$A$1"),1,MATCH("buh_nivel_servicio",INDIRECT("v_buffer_hist_hoy!$1:$1"),0)-1,100000,1),MATCH(CLEAN(TABLATRANSFERENCIA[[#This Row],[CODIGO]]),OFFSET(INDIRECT("v_buffer_hist_hoy!$A$1"),1,MATCH("buh_codigo",INDIRECT("v_buffer_hist_hoy!$1:$1"),0)-1,100000,1),0)),"")</f>
        <v>1</v>
      </c>
      <c r="V87" s="49" t="str">
        <f ca="1">IFERROR(INDEX(OFFSET(INDIRECT("v_buffer_hist_hoy!$A$1"),1,MATCH("pro_nombre",INDIRECT("v_buffer_hist_hoy!$1:$1"),0)-1,100000,1),MATCH(CLEAN(TABLATRANSFERENCIA[[#This Row],[CODIGO]]),OFFSET(INDIRECT("v_buffer_hist_hoy!$A$1"),1,MATCH("buh_codigo",INDIRECT("v_buffer_hist_hoy!$1:$1"),0)-1,100000,1),0)),"")</f>
        <v>Echo</v>
      </c>
      <c r="W87" s="49" t="str">
        <f ca="1">IFERROR(INDEX(OFFSET(INDIRECT("v_buffer_hist_hoy!$A$1"),1,MATCH("pre_nombre",INDIRECT("v_buffer_hist_hoy!$1:$1"),0)-1,100000,1),MATCH(CLEAN(TABLATRANSFERENCIA[[#This Row],[CODIGO]]),OFFSET(INDIRECT("v_buffer_hist_hoy!$A$1"),1,MATCH("buh_codigo",INDIRECT("v_buffer_hist_hoy!$1:$1"),0)-1,100000,1),0)),"")</f>
        <v>USA</v>
      </c>
      <c r="X87" s="51">
        <f ca="1">IFERROR(INDEX(OFFSET(INDIRECT("v_buffer_hist_hoy!$A$1"),1,MATCH("buh_tiempo_suministro",INDIRECT("v_buffer_hist_hoy!$1:$1"),0)-1,100000,1),MATCH(CLEAN(TABLATRANSFERENCIA[[#This Row],[CODIGO]]),OFFSET(INDIRECT("v_buffer_hist_hoy!$A$1"),1,MATCH("buh_codigo",INDIRECT("v_buffer_hist_hoy!$1:$1"),0)-1,100000,1),0)),"")</f>
        <v>8</v>
      </c>
      <c r="Y87" s="51">
        <f ca="1">IFERROR(INDEX(OFFSET(INDIRECT("v_buffer_hist_hoy!$A$1"),1,MATCH("buh_frecuencia_reposicion",INDIRECT("v_buffer_hist_hoy!$1:$1"),0)-1,100000,1),MATCH(CLEAN(TABLATRANSFERENCIA[[#This Row],[CODIGO]]),OFFSET(INDIRECT("v_buffer_hist_hoy!$A$1"),1,MATCH("buh_codigo",INDIRECT("v_buffer_hist_hoy!$1:$1"),0)-1,100000,1),0)),"")</f>
        <v>3</v>
      </c>
      <c r="Z87" s="6">
        <f ca="1">IFERROR(INDEX(OFFSET(INDIRECT("v_buffer_hist_hoy!$A$1"),1,MATCH("buh_buffer_actual",INDIRECT("v_buffer_hist_hoy!$1:$1"),0)-1,100000,1),MATCH(CLEAN(TABLATRANSFERENCIA[[#This Row],[CODIGO]]),OFFSET(INDIRECT("v_buffer_hist_hoy!$A$1"),1,MATCH("buh_codigo",INDIRECT("v_buffer_hist_hoy!$1:$1"),0)-1,100000,1),0)),"")</f>
        <v>35</v>
      </c>
      <c r="AA87" s="6">
        <f ca="1">IFERROR(INDEX(OFFSET(INDIRECT("v_buffer_hist_hoy!$A$1"),1,MATCH("buh_inventario_proveedor",INDIRECT("v_buffer_hist_hoy!$1:$1"),0)-1,100000,1),MATCH(CLEAN(TABLATRANSFERENCIA[[#This Row],[CODIGO]]),OFFSET(INDIRECT("v_buffer_hist_hoy!$A$1"),1,MATCH("buh_codigo",INDIRECT("v_buffer_hist_hoy!$1:$1"),0)-1,100000,1),0)),"")</f>
        <v>1000000000</v>
      </c>
      <c r="AB87" s="6">
        <f ca="1">IFERROR(INDEX(OFFSET(INDIRECT("v_buffer_hist_hoy!$A$1"),1,MATCH("buh_inventario_fisico",INDIRECT("v_buffer_hist_hoy!$1:$1"),0)-1,100000,1),MATCH(CLEAN(TABLATRANSFERENCIA[[#This Row],[CODIGO]]),OFFSET(INDIRECT("v_buffer_hist_hoy!$A$1"),1,MATCH("buh_codigo",INDIRECT("v_buffer_hist_hoy!$1:$1"),0)-1,100000,1),0)),"")</f>
        <v>15</v>
      </c>
      <c r="AC87"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87" s="6" t="str">
        <f ca="1">IFERROR(INDEX(OFFSET(INDIRECT("v_buffer_hist_hoy!$A$1"),1,MATCH("buh_color_inventario_fisico",INDIRECT("v_buffer_hist_hoy!$1:$1"),0)-1,100000,1),MATCH(CLEAN(TABLATRANSFERENCIA[[#This Row],[CODIGO]]),OFFSET(INDIRECT("v_buffer_hist_hoy!$A$1"),1,MATCH("buh_codigo",INDIRECT("v_buffer_hist_hoy!$1:$1"),0)-1,100000,1),0)),"")</f>
        <v>A</v>
      </c>
      <c r="AE87" s="6">
        <f ca="1">IFERROR(INDEX(OFFSET(INDIRECT("v_buffer_hist_hoy!$A$1"),1,MATCH("buh_transito",INDIRECT("v_buffer_hist_hoy!$1:$1"),0)-1,100000,1),MATCH(CLEAN(TABLATRANSFERENCIA[[#This Row],[CODIGO]]),OFFSET(INDIRECT("v_buffer_hist_hoy!$A$1"),1,MATCH("buh_codigo",INDIRECT("v_buffer_hist_hoy!$1:$1"),0)-1,100000,1),0)),"")</f>
        <v>0</v>
      </c>
      <c r="AF87" s="6">
        <f ca="1">IFERROR(INDEX(OFFSET(INDIRECT("v_buffer_hist_hoy!$A$1"),1,MATCH("buh_negociacion",INDIRECT("v_buffer_hist_hoy!$1:$1"),0)-1,100000,1),MATCH(CLEAN(TABLATRANSFERENCIA[[#This Row],[CODIGO]]),OFFSET(INDIRECT("v_buffer_hist_hoy!$A$1"),1,MATCH("buh_codigo",INDIRECT("v_buffer_hist_hoy!$1:$1"),0)-1,100000,1),0)),"")</f>
        <v>0</v>
      </c>
      <c r="AG87" s="6">
        <f ca="1">IFERROR(INDEX(OFFSET(INDIRECT("v_buffer_hist_hoy!$A$1"),1,MATCH("buh_produccion",INDIRECT("v_buffer_hist_hoy!$1:$1"),0)-1,100000,1),MATCH(CLEAN(TABLATRANSFERENCIA[[#This Row],[CODIGO]]),OFFSET(INDIRECT("v_buffer_hist_hoy!$A$1"),1,MATCH("buh_codigo",INDIRECT("v_buffer_hist_hoy!$1:$1"),0)-1,100000,1),0)),"")</f>
        <v>0</v>
      </c>
      <c r="AH87" s="6">
        <f ca="1">IFERROR(INDEX(OFFSET(INDIRECT("v_buffer_hist_hoy!$A$1"),1,MATCH("buh_embarcado",INDIRECT("v_buffer_hist_hoy!$1:$1"),0)-1,100000,1),MATCH(CLEAN(TABLATRANSFERENCIA[[#This Row],[CODIGO]]),OFFSET(INDIRECT("v_buffer_hist_hoy!$A$1"),1,MATCH("buh_codigo",INDIRECT("v_buffer_hist_hoy!$1:$1"),0)-1,100000,1),0)),"")</f>
        <v>0</v>
      </c>
      <c r="AI87" s="6">
        <f ca="1">IFERROR(INDEX(OFFSET(INDIRECT("v_buffer_hist_hoy!$A$1"),1,MATCH("buh_comprometido",INDIRECT("v_buffer_hist_hoy!$1:$1"),0)-1,100000,1),MATCH(CLEAN(TABLATRANSFERENCIA[[#This Row],[CODIGO]]),OFFSET(INDIRECT("v_buffer_hist_hoy!$A$1"),1,MATCH("buh_codigo",INDIRECT("v_buffer_hist_hoy!$1:$1"),0)-1,100000,1),0)),"")</f>
        <v>0</v>
      </c>
      <c r="AJ87" s="6">
        <f ca="1">IFERROR(INDEX(OFFSET(INDIRECT("v_buffer_hist_hoy!$A$1"),1,MATCH("buh_backorder",INDIRECT("v_buffer_hist_hoy!$1:$1"),0)-1,100000,1),MATCH(CLEAN(TABLATRANSFERENCIA[[#This Row],[CODIGO]]),OFFSET(INDIRECT("v_buffer_hist_hoy!$A$1"),1,MATCH("buh_codigo",INDIRECT("v_buffer_hist_hoy!$1:$1"),0)-1,100000,1),0)),"")</f>
        <v>10</v>
      </c>
      <c r="AK87" s="6">
        <f ca="1">IFERROR(INDEX(OFFSET(INDIRECT("v_buffer_hist_hoy!$A$1"),1,MATCH("buh_inventario_proyectado",INDIRECT("v_buffer_hist_hoy!$1:$1"),0)-1,100000,1),MATCH(CLEAN(TABLATRANSFERENCIA[[#This Row],[CODIGO]]),OFFSET(INDIRECT("v_buffer_hist_hoy!$A$1"),1,MATCH("buh_codigo",INDIRECT("v_buffer_hist_hoy!$1:$1"),0)-1,100000,1),0)),"")</f>
        <v>25</v>
      </c>
      <c r="AL87" s="4">
        <f ca="1">IFERROR(INDEX(OFFSET(INDIRECT("v_buffer_hist_hoy!$A$1"),1,MATCH("buh_estado_inventario_proyectado",INDIRECT("v_buffer_hist_hoy!$1:$1"),0)-1,100000,1),MATCH(CLEAN(TABLATRANSFERENCIA[[#This Row],[CODIGO]]),OFFSET(INDIRECT("v_buffer_hist_hoy!$A$1"),1,MATCH("buh_codigo",INDIRECT("v_buffer_hist_hoy!$1:$1"),0)-1,100000,1),0)),"")</f>
        <v>0.28999999999999998</v>
      </c>
      <c r="AM87" s="6" t="str">
        <f ca="1">IFERROR(INDEX(OFFSET(INDIRECT("v_buffer_hist_hoy!$A$1"),1,MATCH("buh_color_inventario_proyectado",INDIRECT("v_buffer_hist_hoy!$1:$1"),0)-1,100000,1),MATCH(CLEAN(TABLATRANSFERENCIA[[#This Row],[CODIGO]]),OFFSET(INDIRECT("v_buffer_hist_hoy!$A$1"),1,MATCH("buh_codigo",INDIRECT("v_buffer_hist_hoy!$1:$1"),0)-1,100000,1),0)),"")</f>
        <v>V</v>
      </c>
      <c r="AN87" s="6">
        <f ca="1">IFERROR(INDEX(OFFSET(INDIRECT("v_buffer_hist_hoy!$A$1"),1,MATCH("buh_pedido_minimo",INDIRECT("v_buffer_hist_hoy!$1:$1"),0)-1,100000,1),MATCH(CLEAN(TABLATRANSFERENCIA[[#This Row],[CODIGO]]),OFFSET(INDIRECT("v_buffer_hist_hoy!$A$1"),1,MATCH("buh_codigo",INDIRECT("v_buffer_hist_hoy!$1:$1"),0)-1,100000,1),0)),"")</f>
        <v>0</v>
      </c>
      <c r="AO87" s="6">
        <f ca="1">IFERROR(INDEX(OFFSET(INDIRECT("v_buffer_hist_hoy!$A$1"),1,MATCH("buh_pedido_minimo_grupo",INDIRECT("v_buffer_hist_hoy!$1:$1"),0)-1,100000,1),MATCH(CLEAN(TABLATRANSFERENCIA[[#This Row],[CODIGO]]),OFFSET(INDIRECT("v_buffer_hist_hoy!$A$1"),1,MATCH("buh_codigo",INDIRECT("v_buffer_hist_hoy!$1:$1"),0)-1,100000,1),0)),"")</f>
        <v>0</v>
      </c>
      <c r="AP87" s="6">
        <f ca="1">IFERROR(INDEX(OFFSET(INDIRECT("v_buffer_hist_hoy!$A$1"),1,MATCH("buh_unidad_empaque",INDIRECT("v_buffer_hist_hoy!$1:$1"),0)-1,100000,1),MATCH(CLEAN(TABLATRANSFERENCIA[[#This Row],[CODIGO]]),OFFSET(INDIRECT("v_buffer_hist_hoy!$A$1"),1,MATCH("buh_codigo",INDIRECT("v_buffer_hist_hoy!$1:$1"),0)-1,100000,1),0)),"")</f>
        <v>5</v>
      </c>
      <c r="AQ87" s="6">
        <f ca="1">IFERROR(INDEX(OFFSET(INDIRECT("v_buffer_hist_hoy!$A$1"),1,MATCH("buh_pedido_promedio",INDIRECT("v_buffer_hist_hoy!$1:$1"),0)-1,100000,1),MATCH(CLEAN(TABLATRANSFERENCIA[[#This Row],[CODIGO]]),OFFSET(INDIRECT("v_buffer_hist_hoy!$A$1"),1,MATCH("buh_codigo",INDIRECT("v_buffer_hist_hoy!$1:$1"),0)-1,100000,1),0)),"")</f>
        <v>10</v>
      </c>
      <c r="AR87" s="6">
        <f ca="1">IFERROR(INDEX(OFFSET(INDIRECT("v_buffer_hist_hoy!$A$1"),1,MATCH("buh_cobertura_buffer",INDIRECT("v_buffer_hist_hoy!$1:$1"),0)-1,100000,1),MATCH(CLEAN(TABLATRANSFERENCIA[[#This Row],[CODIGO]]),OFFSET(INDIRECT("v_buffer_hist_hoy!$A$1"),1,MATCH("buh_codigo",INDIRECT("v_buffer_hist_hoy!$1:$1"),0)-1,100000,1),0)),"")</f>
        <v>0</v>
      </c>
      <c r="AS87" s="6">
        <f ca="1">IFERROR(INDEX(OFFSET(INDIRECT("v_buffer_hist_hoy!$A$1"),1,MATCH("buh_cobertura_inventario_proyectado",INDIRECT("v_buffer_hist_hoy!$1:$1"),0)-1,100000,1),MATCH(CLEAN(TABLATRANSFERENCIA[[#This Row],[CODIGO]]),OFFSET(INDIRECT("v_buffer_hist_hoy!$A$1"),1,MATCH("buh_codigo",INDIRECT("v_buffer_hist_hoy!$1:$1"),0)-1,100000,1),0)),"")</f>
        <v>0</v>
      </c>
      <c r="AT87" s="6">
        <f ca="1">IFERROR(INDEX(OFFSET(INDIRECT("v_buffer_hist_hoy!$A$1"),1,MATCH("buh_cobertura_pedido_minimo",INDIRECT("v_buffer_hist_hoy!$1:$1"),0)-1,100000,1),MATCH(CLEAN(TABLATRANSFERENCIA[[#This Row],[CODIGO]]),OFFSET(INDIRECT("v_buffer_hist_hoy!$A$1"),1,MATCH("buh_codigo",INDIRECT("v_buffer_hist_hoy!$1:$1"),0)-1,100000,1),0)),"")</f>
        <v>0</v>
      </c>
      <c r="AU87" s="6">
        <f ca="1">IFERROR(INDEX(OFFSET(INDIRECT("v_buffer_hist_hoy!$A$1"),1,MATCH("buh_dias_desabastecimiento",INDIRECT("v_buffer_hist_hoy!$1:$1"),0)-1,100000,1),MATCH(CLEAN(TABLATRANSFERENCIA[[#This Row],[CODIGO]]),OFFSET(INDIRECT("v_buffer_hist_hoy!$A$1"),1,MATCH("buh_codigo",INDIRECT("v_buffer_hist_hoy!$1:$1"),0)-1,100000,1),0)),"")</f>
        <v>0</v>
      </c>
      <c r="AV87" s="6">
        <f t="array" ref="AV87">IFERROR(INDEX(Datos_Consumo[CANTIDAD],MATCH(TABLATRANSFERENCIA[[#This Row],[CODIGO]]&amp;TABLATRANSFERENCIA[[#Headers],[Columna1]],Datos_Consumo[CODIGO]&amp;Datos_Consumo[FECHA_FORMATO],0)),0)</f>
        <v>0</v>
      </c>
      <c r="AW87" s="6">
        <f t="array" ref="AW87">IFERROR(INDEX(Datos_Consumo[CANTIDAD],MATCH(TABLATRANSFERENCIA[[#This Row],[CODIGO]]&amp;TABLATRANSFERENCIA[[#Headers],[Columna2]],Datos_Consumo[CODIGO]&amp;Datos_Consumo[FECHA_FORMATO],0)),0)</f>
        <v>0</v>
      </c>
      <c r="AX87" s="6">
        <f t="array" ref="AX87">IFERROR(INDEX(Datos_Consumo[CANTIDAD],MATCH(TABLATRANSFERENCIA[[#This Row],[CODIGO]]&amp;TABLATRANSFERENCIA[[#Headers],[Columna3]],Datos_Consumo[CODIGO]&amp;Datos_Consumo[FECHA_FORMATO],0)),0)</f>
        <v>0</v>
      </c>
      <c r="AY87" s="6">
        <f t="array" ref="AY87">IFERROR(INDEX(Datos_Consumo[CANTIDAD],MATCH(TABLATRANSFERENCIA[[#This Row],[CODIGO]]&amp;TABLATRANSFERENCIA[[#Headers],[Columna4]],Datos_Consumo[CODIGO]&amp;Datos_Consumo[FECHA_FORMATO],0)),0)</f>
        <v>0</v>
      </c>
      <c r="AZ87" s="6">
        <f t="array" ref="AZ87">IFERROR(INDEX(Datos_Consumo[CANTIDAD],MATCH(TABLATRANSFERENCIA[[#This Row],[CODIGO]]&amp;TABLATRANSFERENCIA[[#Headers],[Columna5]],Datos_Consumo[CODIGO]&amp;Datos_Consumo[FECHA_FORMATO],0)),0)</f>
        <v>0</v>
      </c>
      <c r="BA87" s="6">
        <f t="array" ref="BA87">IFERROR(INDEX(Datos_Consumo[CANTIDAD],MATCH(TABLATRANSFERENCIA[[#This Row],[CODIGO]]&amp;TABLATRANSFERENCIA[[#Headers],[Columna6]],Datos_Consumo[CODIGO]&amp;Datos_Consumo[FECHA_FORMATO],0)),0)</f>
        <v>0</v>
      </c>
      <c r="BB87" s="56">
        <f ca="1">IFERROR(INDEX(OFFSET(INDIRECT("v_buffer_hist_hoy!$A$1"),1,MATCH("buh_ultima_transferencia_ini",INDIRECT("v_buffer_hist_hoy!$1:$1"),0)-1,100000,1),MATCH(CLEAN(TABLATRANSFERENCIA[[#This Row],[CODIGO]]),OFFSET(INDIRECT("v_buffer_hist_hoy!$A$1"),1,MATCH("buh_codigo",INDIRECT("v_buffer_hist_hoy!$1:$1"),0)-1,100000,1),0)),"")</f>
        <v>0</v>
      </c>
      <c r="BC87" s="56">
        <f ca="1">IFERROR(INDEX(OFFSET(INDIRECT("v_buffer_hist_hoy!$A$1"),1,MATCH("buh_ultima_transferencia_fin",INDIRECT("v_buffer_hist_hoy!$1:$1"),0)-1,100000,1),MATCH(CLEAN(TABLATRANSFERENCIA[[#This Row],[CODIGO]]),OFFSET(INDIRECT("v_buffer_hist_hoy!$A$1"),1,MATCH("buh_codigo",INDIRECT("v_buffer_hist_hoy!$1:$1"),0)-1,100000,1),0)),"")</f>
        <v>0</v>
      </c>
      <c r="BD87" s="50" t="s">
        <v>7725</v>
      </c>
      <c r="BE87" s="55"/>
      <c r="BF87" s="51"/>
      <c r="BG87"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7" s="51"/>
      <c r="BM87" s="46">
        <f ca="1">IFERROR(TABLATRANSFERENCIA[[#This Row],[REQUERIM]]/TABLATRANSFERENCIA[[#This Row],[PEDIDO PROMEDIO]],0)</f>
        <v>1</v>
      </c>
      <c r="BN87" s="51"/>
      <c r="BO87" s="59"/>
      <c r="BP87" s="3" t="str">
        <f>IF(TABLATRANSFERENCIA[[#This Row],[RECIBIDO]]&lt;&gt;"",0,IF(TABLATRANSFERENCIA[[#This Row],[DESPACHO]]&lt;&gt;"",TABLATRANSFERENCIA[[#This Row],[DESPACHO]],TABLATRANSFERENCIA[[#This Row],[REQUERIM]]))</f>
        <v>10</v>
      </c>
      <c r="BQ87" s="50"/>
      <c r="BR87" s="50"/>
      <c r="BS87" s="50" t="str">
        <f t="shared" si="1"/>
        <v>N</v>
      </c>
      <c r="BT87" s="51">
        <f t="array" aca="1" ref="BT87" ca="1">IF(SUM(--(TABLATRANSFERENCIA[[#This Row],[CODIGO GENERICO]]=TABLATRANSFERENCIA[CODIGO GENERICO])*TABLATRANSFERENCIA[REQUERIM])&lt;TABLATRANSFERENCIA[[#This Row],[PEDIDO MIN GRUPO]],1,0)</f>
        <v>0</v>
      </c>
      <c r="BU8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7" s="51">
        <f ca="1">IFERROR(INDEX(OFFSET(INDIRECT("v_buffer_hist_hoy!$A$1"),1,MATCH("buh_zona_amarilla",INDIRECT("v_buffer_hist_hoy!$1:$1"),0)-1,100000,1),MATCH(CLEAN(TABLATRANSFERENCIA[[#This Row],[CODIGO]]),OFFSET(INDIRECT("v_buffer_hist_hoy!$A$1"),1,MATCH("buh_codigo",INDIRECT("v_buffer_hist_hoy!$1:$1"),0)-1,100000,1),0)),"")</f>
        <v>23</v>
      </c>
      <c r="BW87" s="51">
        <f ca="1">IFERROR(INDEX(OFFSET(INDIRECT("v_buffer_hist_hoy!$A$1"),1,MATCH("buh_zona_roja",INDIRECT("v_buffer_hist_hoy!$1:$1"),0)-1,100000,1),MATCH(CLEAN(TABLATRANSFERENCIA[[#This Row],[CODIGO]]),OFFSET(INDIRECT("v_buffer_hist_hoy!$A$1"),1,MATCH("buh_codigo",INDIRECT("v_buffer_hist_hoy!$1:$1"),0)-1,100000,1),0)),"")</f>
        <v>12</v>
      </c>
    </row>
    <row r="88" spans="1:75" hidden="1" x14ac:dyDescent="0.25">
      <c r="A88" s="54" t="s">
        <v>1467</v>
      </c>
      <c r="B88" s="3" t="str">
        <f ca="1">IFERROR(INDEX(OFFSET(INDIRECT("v_buffer_hist_hoy!$A$1"),1,MATCH("pro_descripcion",INDIRECT("v_buffer_hist_hoy!$1:$1"),0)-1,100000,1),MATCH(CLEAN(TABLATRANSFERENCIA[[#This Row],[CODIGO]]),OFFSET(INDIRECT("v_buffer_hist_hoy!$A$1"),1,MATCH("buh_codigo",INDIRECT("v_buffer_hist_hoy!$1:$1"),0)-1,100000,1),0)),"")</f>
        <v>POLEA ARRANCADOR DE ALUMINIO B530</v>
      </c>
      <c r="C88" s="3" t="str">
        <f ca="1">IFERROR(INDEX(OFFSET(INDIRECT("v_buffer_hist_hoy!$A$1"),1,MATCH("buh_codigo_generico",INDIRECT("v_buffer_hist_hoy!$1:$1"),0)-1,100000,1),MATCH(CLEAN(TABLATRANSFERENCIA[[#This Row],[CODIGO]]),OFFSET(INDIRECT("v_buffer_hist_hoy!$A$1"),1,MATCH("buh_codigo",INDIRECT("v_buffer_hist_hoy!$1:$1"),0)-1,100000,1),0)),"")</f>
        <v>0</v>
      </c>
      <c r="D88" s="3" t="str">
        <f ca="1">IFERROR(INDEX(OFFSET(INDIRECT("v_buffer_hist_hoy!$A$1"),1,MATCH("buh_codigo_vinculado",INDIRECT("v_buffer_hist_hoy!$1:$1"),0)-1,100000,1),MATCH(CLEAN(TABLATRANSFERENCIA[[#This Row],[CODIGO]]),OFFSET(INDIRECT("v_buffer_hist_hoy!$A$1"),1,MATCH("buh_codigo",INDIRECT("v_buffer_hist_hoy!$1:$1"),0)-1,100000,1),0)),"")</f>
        <v>EC-A052000380</v>
      </c>
      <c r="E88" s="3" t="str">
        <f ca="1">IFERROR(INDEX(OFFSET(INDIRECT("v_buffer_hist_hoy!$A$1"),1,MATCH("pro_linea",INDIRECT("v_buffer_hist_hoy!$1:$1"),0)-1,100000,1),MATCH(CLEAN(TABLATRANSFERENCIA[[#This Row],[CODIGO]]),OFFSET(INDIRECT("v_buffer_hist_hoy!$A$1"),1,MATCH("buh_codigo",INDIRECT("v_buffer_hist_hoy!$1:$1"),0)-1,100000,1),0)),"")</f>
        <v>AGROFORESTAL</v>
      </c>
      <c r="F88" s="3">
        <f ca="1">IFERROR(INDEX(OFFSET(INDIRECT("v_buffer_hist_hoy!$A$1"),1,MATCH("pro_sublinea",INDIRECT("v_buffer_hist_hoy!$1:$1"),0)-1,100000,1),MATCH(CLEAN(TABLATRANSFERENCIA[[#This Row],[CODIGO]]),OFFSET(INDIRECT("v_buffer_hist_hoy!$A$1"),1,MATCH("buh_codigo",INDIRECT("v_buffer_hist_hoy!$1:$1"),0)-1,100000,1),0)),"")</f>
        <v>0</v>
      </c>
      <c r="G88" s="3" t="str">
        <f ca="1">IFERROR(INDEX(OFFSET(INDIRECT("v_buffer_hist_hoy!$A$1"),1,MATCH("pro_grupo",INDIRECT("v_buffer_hist_hoy!$1:$1"),0)-1,100000,1),MATCH(CLEAN(TABLATRANSFERENCIA[[#This Row],[CODIGO]]),OFFSET(INDIRECT("v_buffer_hist_hoy!$A$1"),1,MATCH("buh_codigo",INDIRECT("v_buffer_hist_hoy!$1:$1"),0)-1,100000,1),0)),"")</f>
        <v>REPUESTOS DESMALEZADORAS</v>
      </c>
      <c r="H88" s="3">
        <f ca="1">IFERROR(INDEX(OFFSET(INDIRECT("v_buffer_hist_hoy!$A$1"),1,MATCH("pro_familia",INDIRECT("v_buffer_hist_hoy!$1:$1"),0)-1,100000,1),MATCH(CLEAN(TABLATRANSFERENCIA[[#This Row],[CODIGO]]),OFFSET(INDIRECT("v_buffer_hist_hoy!$A$1"),1,MATCH("buh_codigo",INDIRECT("v_buffer_hist_hoy!$1:$1"),0)-1,100000,1),0)),"")</f>
        <v>0</v>
      </c>
      <c r="I88" s="3">
        <f ca="1">IFERROR(INDEX(OFFSET(INDIRECT("v_buffer_hist_hoy!$A$1"),1,MATCH("pro_subfamilia",INDIRECT("v_buffer_hist_hoy!$1:$1"),0)-1,100000,1),MATCH(CLEAN(TABLATRANSFERENCIA[[#This Row],[CODIGO]]),OFFSET(INDIRECT("v_buffer_hist_hoy!$A$1"),1,MATCH("buh_codigo",INDIRECT("v_buffer_hist_hoy!$1:$1"),0)-1,100000,1),0)),"")</f>
        <v>0</v>
      </c>
      <c r="J8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8" s="3">
        <f ca="1">IFERROR(INDEX(OFFSET(INDIRECT("v_buffer_hist_hoy!$A$1"),1,MATCH("pro_tipo",INDIRECT("v_buffer_hist_hoy!$1:$1"),0)-1,100000,1),MATCH(CLEAN(TABLATRANSFERENCIA[[#This Row],[CODIGO]]),OFFSET(INDIRECT("v_buffer_hist_hoy!$A$1"),1,MATCH("buh_codigo",INDIRECT("v_buffer_hist_hoy!$1:$1"),0)-1,100000,1),0)),"")</f>
        <v>0</v>
      </c>
      <c r="L88" s="3" t="str">
        <f ca="1">IFERROR(INDEX(OFFSET(INDIRECT("v_buffer_hist_hoy!$A$1"),1,MATCH("pro_marca",INDIRECT("v_buffer_hist_hoy!$1:$1"),0)-1,100000,1),MATCH(CLEAN(TABLATRANSFERENCIA[[#This Row],[CODIGO]]),OFFSET(INDIRECT("v_buffer_hist_hoy!$A$1"),1,MATCH("buh_codigo",INDIRECT("v_buffer_hist_hoy!$1:$1"),0)-1,100000,1),0)),"")</f>
        <v>SHINDAIWA</v>
      </c>
      <c r="M88" s="3">
        <f ca="1">IFERROR(INDEX(OFFSET(INDIRECT("v_buffer_hist_hoy!$A$1"),1,MATCH("pro_modelo",INDIRECT("v_buffer_hist_hoy!$1:$1"),0)-1,100000,1),MATCH(CLEAN(TABLATRANSFERENCIA[[#This Row],[CODIGO]]),OFFSET(INDIRECT("v_buffer_hist_hoy!$A$1"),1,MATCH("buh_codigo",INDIRECT("v_buffer_hist_hoy!$1:$1"),0)-1,100000,1),0)),"")</f>
        <v>0</v>
      </c>
      <c r="N88" s="3">
        <f ca="1">IFERROR(INDEX(OFFSET(INDIRECT("v_buffer_hist_hoy!$A$1"),1,MATCH("pro_cat_management",INDIRECT("v_buffer_hist_hoy!$1:$1"),0)-1,100000,1),MATCH(CLEAN(TABLATRANSFERENCIA[[#This Row],[CODIGO]]),OFFSET(INDIRECT("v_buffer_hist_hoy!$A$1"),1,MATCH("buh_codigo",INDIRECT("v_buffer_hist_hoy!$1:$1"),0)-1,100000,1),0)),"")</f>
        <v>0</v>
      </c>
      <c r="O88" s="5" t="str">
        <f ca="1">IFERROR(INDEX(OFFSET(INDIRECT("v_buffer_hist_hoy!$A$1"),1,MATCH("buh_estatus",INDIRECT("v_buffer_hist_hoy!$1:$1"),0)-1,100000,1),MATCH(CLEAN(TABLATRANSFERENCIA[[#This Row],[CODIGO]]),OFFSET(INDIRECT("v_buffer_hist_hoy!$A$1"),1,MATCH("buh_codigo",INDIRECT("v_buffer_hist_hoy!$1:$1"),0)-1,100000,1),0)),"")</f>
        <v>0</v>
      </c>
      <c r="P88" s="5">
        <f ca="1">IFERROR(INDEX(OFFSET(INDIRECT("v_buffer_hist_hoy!$A$1"),1,MATCH("buh_ctv",INDIRECT("v_buffer_hist_hoy!$1:$1"),0)-1,100000,1),MATCH(CLEAN(TABLATRANSFERENCIA[[#This Row],[CODIGO]]),OFFSET(INDIRECT("v_buffer_hist_hoy!$A$1"),1,MATCH("buh_codigo",INDIRECT("v_buffer_hist_hoy!$1:$1"),0)-1,100000,1),0)),"")</f>
        <v>2.71</v>
      </c>
      <c r="Q88" s="5">
        <f ca="1">IFERROR(INDEX(OFFSET(INDIRECT("v_buffer_hist_hoy!$A$1"),1,MATCH("buh_pv",INDIRECT("v_buffer_hist_hoy!$1:$1"),0)-1,100000,1),MATCH(CLEAN(TABLATRANSFERENCIA[[#This Row],[CODIGO]]),OFFSET(INDIRECT("v_buffer_hist_hoy!$A$1"),1,MATCH("buh_codigo",INDIRECT("v_buffer_hist_hoy!$1:$1"),0)-1,100000,1),0)),"")</f>
        <v>8.08</v>
      </c>
      <c r="R88" s="46">
        <f ca="1">IFERROR(INDEX(OFFSET(INDIRECT("v_buffer_hist_hoy!$A$1"),1,MATCH("buh_roi_pasado",INDIRECT("v_buffer_hist_hoy!$1:$1"),0)-1,100000,1),MATCH(CLEAN(TABLATRANSFERENCIA[[#This Row],[CODIGO]]),OFFSET(INDIRECT("v_buffer_hist_hoy!$A$1"),1,MATCH("buh_codigo",INDIRECT("v_buffer_hist_hoy!$1:$1"),0)-1,100000,1),0)),"")</f>
        <v>0</v>
      </c>
      <c r="S88" s="46">
        <f ca="1">IFERROR(INDEX(OFFSET(INDIRECT("v_buffer_hist_hoy!$A$1"),1,MATCH("buh_roi_proyectado",INDIRECT("v_buffer_hist_hoy!$1:$1"),0)-1,100000,1),MATCH(CLEAN(TABLATRANSFERENCIA[[#This Row],[CODIGO]]),OFFSET(INDIRECT("v_buffer_hist_hoy!$A$1"),1,MATCH("buh_codigo",INDIRECT("v_buffer_hist_hoy!$1:$1"),0)-1,100000,1),0)),"")</f>
        <v>8.65</v>
      </c>
      <c r="T88" s="46">
        <f ca="1">IFERROR(INDEX(OFFSET(INDIRECT("v_buffer_hist_hoy!$A$1"),1,MATCH("buh_velocity",INDIRECT("v_buffer_hist_hoy!$1:$1"),0)-1,100000,1),MATCH(CLEAN(TABLATRANSFERENCIA[[#This Row],[CODIGO]]),OFFSET(INDIRECT("v_buffer_hist_hoy!$A$1"),1,MATCH("buh_codigo",INDIRECT("v_buffer_hist_hoy!$1:$1"),0)-1,100000,1),0)),"")</f>
        <v>0</v>
      </c>
      <c r="U88" s="46">
        <f ca="1">IFERROR(INDEX(OFFSET(INDIRECT("v_buffer_hist_hoy!$A$1"),1,MATCH("buh_nivel_servicio",INDIRECT("v_buffer_hist_hoy!$1:$1"),0)-1,100000,1),MATCH(CLEAN(TABLATRANSFERENCIA[[#This Row],[CODIGO]]),OFFSET(INDIRECT("v_buffer_hist_hoy!$A$1"),1,MATCH("buh_codigo",INDIRECT("v_buffer_hist_hoy!$1:$1"),0)-1,100000,1),0)),"")</f>
        <v>1</v>
      </c>
      <c r="V88" s="49" t="str">
        <f ca="1">IFERROR(INDEX(OFFSET(INDIRECT("v_buffer_hist_hoy!$A$1"),1,MATCH("pro_nombre",INDIRECT("v_buffer_hist_hoy!$1:$1"),0)-1,100000,1),MATCH(CLEAN(TABLATRANSFERENCIA[[#This Row],[CODIGO]]),OFFSET(INDIRECT("v_buffer_hist_hoy!$A$1"),1,MATCH("buh_codigo",INDIRECT("v_buffer_hist_hoy!$1:$1"),0)-1,100000,1),0)),"")</f>
        <v>Echo</v>
      </c>
      <c r="W88" s="49" t="str">
        <f ca="1">IFERROR(INDEX(OFFSET(INDIRECT("v_buffer_hist_hoy!$A$1"),1,MATCH("pre_nombre",INDIRECT("v_buffer_hist_hoy!$1:$1"),0)-1,100000,1),MATCH(CLEAN(TABLATRANSFERENCIA[[#This Row],[CODIGO]]),OFFSET(INDIRECT("v_buffer_hist_hoy!$A$1"),1,MATCH("buh_codigo",INDIRECT("v_buffer_hist_hoy!$1:$1"),0)-1,100000,1),0)),"")</f>
        <v>USA</v>
      </c>
      <c r="X88" s="51">
        <f ca="1">IFERROR(INDEX(OFFSET(INDIRECT("v_buffer_hist_hoy!$A$1"),1,MATCH("buh_tiempo_suministro",INDIRECT("v_buffer_hist_hoy!$1:$1"),0)-1,100000,1),MATCH(CLEAN(TABLATRANSFERENCIA[[#This Row],[CODIGO]]),OFFSET(INDIRECT("v_buffer_hist_hoy!$A$1"),1,MATCH("buh_codigo",INDIRECT("v_buffer_hist_hoy!$1:$1"),0)-1,100000,1),0)),"")</f>
        <v>8</v>
      </c>
      <c r="Y88" s="51">
        <f ca="1">IFERROR(INDEX(OFFSET(INDIRECT("v_buffer_hist_hoy!$A$1"),1,MATCH("buh_frecuencia_reposicion",INDIRECT("v_buffer_hist_hoy!$1:$1"),0)-1,100000,1),MATCH(CLEAN(TABLATRANSFERENCIA[[#This Row],[CODIGO]]),OFFSET(INDIRECT("v_buffer_hist_hoy!$A$1"),1,MATCH("buh_codigo",INDIRECT("v_buffer_hist_hoy!$1:$1"),0)-1,100000,1),0)),"")</f>
        <v>3</v>
      </c>
      <c r="Z88" s="6">
        <f ca="1">IFERROR(INDEX(OFFSET(INDIRECT("v_buffer_hist_hoy!$A$1"),1,MATCH("buh_buffer_actual",INDIRECT("v_buffer_hist_hoy!$1:$1"),0)-1,100000,1),MATCH(CLEAN(TABLATRANSFERENCIA[[#This Row],[CODIGO]]),OFFSET(INDIRECT("v_buffer_hist_hoy!$A$1"),1,MATCH("buh_codigo",INDIRECT("v_buffer_hist_hoy!$1:$1"),0)-1,100000,1),0)),"")</f>
        <v>32</v>
      </c>
      <c r="AA88" s="6">
        <f ca="1">IFERROR(INDEX(OFFSET(INDIRECT("v_buffer_hist_hoy!$A$1"),1,MATCH("buh_inventario_proveedor",INDIRECT("v_buffer_hist_hoy!$1:$1"),0)-1,100000,1),MATCH(CLEAN(TABLATRANSFERENCIA[[#This Row],[CODIGO]]),OFFSET(INDIRECT("v_buffer_hist_hoy!$A$1"),1,MATCH("buh_codigo",INDIRECT("v_buffer_hist_hoy!$1:$1"),0)-1,100000,1),0)),"")</f>
        <v>1000000000</v>
      </c>
      <c r="AB88" s="6">
        <f ca="1">IFERROR(INDEX(OFFSET(INDIRECT("v_buffer_hist_hoy!$A$1"),1,MATCH("buh_inventario_fisico",INDIRECT("v_buffer_hist_hoy!$1:$1"),0)-1,100000,1),MATCH(CLEAN(TABLATRANSFERENCIA[[#This Row],[CODIGO]]),OFFSET(INDIRECT("v_buffer_hist_hoy!$A$1"),1,MATCH("buh_codigo",INDIRECT("v_buffer_hist_hoy!$1:$1"),0)-1,100000,1),0)),"")</f>
        <v>12</v>
      </c>
      <c r="AC88" s="4">
        <f ca="1">IFERROR(INDEX(OFFSET(INDIRECT("v_buffer_hist_hoy!$A$1"),1,MATCH("buh_estado_inventario_fisico",INDIRECT("v_buffer_hist_hoy!$1:$1"),0)-1,100000,1),MATCH(CLEAN(TABLATRANSFERENCIA[[#This Row],[CODIGO]]),OFFSET(INDIRECT("v_buffer_hist_hoy!$A$1"),1,MATCH("buh_codigo",INDIRECT("v_buffer_hist_hoy!$1:$1"),0)-1,100000,1),0)),"")</f>
        <v>0.63</v>
      </c>
      <c r="AD88" s="6" t="str">
        <f ca="1">IFERROR(INDEX(OFFSET(INDIRECT("v_buffer_hist_hoy!$A$1"),1,MATCH("buh_color_inventario_fisico",INDIRECT("v_buffer_hist_hoy!$1:$1"),0)-1,100000,1),MATCH(CLEAN(TABLATRANSFERENCIA[[#This Row],[CODIGO]]),OFFSET(INDIRECT("v_buffer_hist_hoy!$A$1"),1,MATCH("buh_codigo",INDIRECT("v_buffer_hist_hoy!$1:$1"),0)-1,100000,1),0)),"")</f>
        <v>A</v>
      </c>
      <c r="AE88" s="6">
        <f ca="1">IFERROR(INDEX(OFFSET(INDIRECT("v_buffer_hist_hoy!$A$1"),1,MATCH("buh_transito",INDIRECT("v_buffer_hist_hoy!$1:$1"),0)-1,100000,1),MATCH(CLEAN(TABLATRANSFERENCIA[[#This Row],[CODIGO]]),OFFSET(INDIRECT("v_buffer_hist_hoy!$A$1"),1,MATCH("buh_codigo",INDIRECT("v_buffer_hist_hoy!$1:$1"),0)-1,100000,1),0)),"")</f>
        <v>0</v>
      </c>
      <c r="AF88" s="6">
        <f ca="1">IFERROR(INDEX(OFFSET(INDIRECT("v_buffer_hist_hoy!$A$1"),1,MATCH("buh_negociacion",INDIRECT("v_buffer_hist_hoy!$1:$1"),0)-1,100000,1),MATCH(CLEAN(TABLATRANSFERENCIA[[#This Row],[CODIGO]]),OFFSET(INDIRECT("v_buffer_hist_hoy!$A$1"),1,MATCH("buh_codigo",INDIRECT("v_buffer_hist_hoy!$1:$1"),0)-1,100000,1),0)),"")</f>
        <v>0</v>
      </c>
      <c r="AG88" s="6">
        <f ca="1">IFERROR(INDEX(OFFSET(INDIRECT("v_buffer_hist_hoy!$A$1"),1,MATCH("buh_produccion",INDIRECT("v_buffer_hist_hoy!$1:$1"),0)-1,100000,1),MATCH(CLEAN(TABLATRANSFERENCIA[[#This Row],[CODIGO]]),OFFSET(INDIRECT("v_buffer_hist_hoy!$A$1"),1,MATCH("buh_codigo",INDIRECT("v_buffer_hist_hoy!$1:$1"),0)-1,100000,1),0)),"")</f>
        <v>0</v>
      </c>
      <c r="AH88" s="6">
        <f ca="1">IFERROR(INDEX(OFFSET(INDIRECT("v_buffer_hist_hoy!$A$1"),1,MATCH("buh_embarcado",INDIRECT("v_buffer_hist_hoy!$1:$1"),0)-1,100000,1),MATCH(CLEAN(TABLATRANSFERENCIA[[#This Row],[CODIGO]]),OFFSET(INDIRECT("v_buffer_hist_hoy!$A$1"),1,MATCH("buh_codigo",INDIRECT("v_buffer_hist_hoy!$1:$1"),0)-1,100000,1),0)),"")</f>
        <v>0</v>
      </c>
      <c r="AI88" s="6">
        <f ca="1">IFERROR(INDEX(OFFSET(INDIRECT("v_buffer_hist_hoy!$A$1"),1,MATCH("buh_comprometido",INDIRECT("v_buffer_hist_hoy!$1:$1"),0)-1,100000,1),MATCH(CLEAN(TABLATRANSFERENCIA[[#This Row],[CODIGO]]),OFFSET(INDIRECT("v_buffer_hist_hoy!$A$1"),1,MATCH("buh_codigo",INDIRECT("v_buffer_hist_hoy!$1:$1"),0)-1,100000,1),0)),"")</f>
        <v>0</v>
      </c>
      <c r="AJ88" s="6">
        <f ca="1">IFERROR(INDEX(OFFSET(INDIRECT("v_buffer_hist_hoy!$A$1"),1,MATCH("buh_backorder",INDIRECT("v_buffer_hist_hoy!$1:$1"),0)-1,100000,1),MATCH(CLEAN(TABLATRANSFERENCIA[[#This Row],[CODIGO]]),OFFSET(INDIRECT("v_buffer_hist_hoy!$A$1"),1,MATCH("buh_codigo",INDIRECT("v_buffer_hist_hoy!$1:$1"),0)-1,100000,1),0)),"")</f>
        <v>10</v>
      </c>
      <c r="AK88" s="6">
        <f ca="1">IFERROR(INDEX(OFFSET(INDIRECT("v_buffer_hist_hoy!$A$1"),1,MATCH("buh_inventario_proyectado",INDIRECT("v_buffer_hist_hoy!$1:$1"),0)-1,100000,1),MATCH(CLEAN(TABLATRANSFERENCIA[[#This Row],[CODIGO]]),OFFSET(INDIRECT("v_buffer_hist_hoy!$A$1"),1,MATCH("buh_codigo",INDIRECT("v_buffer_hist_hoy!$1:$1"),0)-1,100000,1),0)),"")</f>
        <v>22</v>
      </c>
      <c r="AL88" s="4">
        <f ca="1">IFERROR(INDEX(OFFSET(INDIRECT("v_buffer_hist_hoy!$A$1"),1,MATCH("buh_estado_inventario_proyectado",INDIRECT("v_buffer_hist_hoy!$1:$1"),0)-1,100000,1),MATCH(CLEAN(TABLATRANSFERENCIA[[#This Row],[CODIGO]]),OFFSET(INDIRECT("v_buffer_hist_hoy!$A$1"),1,MATCH("buh_codigo",INDIRECT("v_buffer_hist_hoy!$1:$1"),0)-1,100000,1),0)),"")</f>
        <v>0.31</v>
      </c>
      <c r="AM88" s="6" t="str">
        <f ca="1">IFERROR(INDEX(OFFSET(INDIRECT("v_buffer_hist_hoy!$A$1"),1,MATCH("buh_color_inventario_proyectado",INDIRECT("v_buffer_hist_hoy!$1:$1"),0)-1,100000,1),MATCH(CLEAN(TABLATRANSFERENCIA[[#This Row],[CODIGO]]),OFFSET(INDIRECT("v_buffer_hist_hoy!$A$1"),1,MATCH("buh_codigo",INDIRECT("v_buffer_hist_hoy!$1:$1"),0)-1,100000,1),0)),"")</f>
        <v>V</v>
      </c>
      <c r="AN88" s="6">
        <f ca="1">IFERROR(INDEX(OFFSET(INDIRECT("v_buffer_hist_hoy!$A$1"),1,MATCH("buh_pedido_minimo",INDIRECT("v_buffer_hist_hoy!$1:$1"),0)-1,100000,1),MATCH(CLEAN(TABLATRANSFERENCIA[[#This Row],[CODIGO]]),OFFSET(INDIRECT("v_buffer_hist_hoy!$A$1"),1,MATCH("buh_codigo",INDIRECT("v_buffer_hist_hoy!$1:$1"),0)-1,100000,1),0)),"")</f>
        <v>0</v>
      </c>
      <c r="AO88" s="6">
        <f ca="1">IFERROR(INDEX(OFFSET(INDIRECT("v_buffer_hist_hoy!$A$1"),1,MATCH("buh_pedido_minimo_grupo",INDIRECT("v_buffer_hist_hoy!$1:$1"),0)-1,100000,1),MATCH(CLEAN(TABLATRANSFERENCIA[[#This Row],[CODIGO]]),OFFSET(INDIRECT("v_buffer_hist_hoy!$A$1"),1,MATCH("buh_codigo",INDIRECT("v_buffer_hist_hoy!$1:$1"),0)-1,100000,1),0)),"")</f>
        <v>0</v>
      </c>
      <c r="AP88" s="6">
        <f ca="1">IFERROR(INDEX(OFFSET(INDIRECT("v_buffer_hist_hoy!$A$1"),1,MATCH("buh_unidad_empaque",INDIRECT("v_buffer_hist_hoy!$1:$1"),0)-1,100000,1),MATCH(CLEAN(TABLATRANSFERENCIA[[#This Row],[CODIGO]]),OFFSET(INDIRECT("v_buffer_hist_hoy!$A$1"),1,MATCH("buh_codigo",INDIRECT("v_buffer_hist_hoy!$1:$1"),0)-1,100000,1),0)),"")</f>
        <v>5</v>
      </c>
      <c r="AQ88" s="6">
        <f ca="1">IFERROR(INDEX(OFFSET(INDIRECT("v_buffer_hist_hoy!$A$1"),1,MATCH("buh_pedido_promedio",INDIRECT("v_buffer_hist_hoy!$1:$1"),0)-1,100000,1),MATCH(CLEAN(TABLATRANSFERENCIA[[#This Row],[CODIGO]]),OFFSET(INDIRECT("v_buffer_hist_hoy!$A$1"),1,MATCH("buh_codigo",INDIRECT("v_buffer_hist_hoy!$1:$1"),0)-1,100000,1),0)),"")</f>
        <v>9</v>
      </c>
      <c r="AR88" s="6">
        <f ca="1">IFERROR(INDEX(OFFSET(INDIRECT("v_buffer_hist_hoy!$A$1"),1,MATCH("buh_cobertura_buffer",INDIRECT("v_buffer_hist_hoy!$1:$1"),0)-1,100000,1),MATCH(CLEAN(TABLATRANSFERENCIA[[#This Row],[CODIGO]]),OFFSET(INDIRECT("v_buffer_hist_hoy!$A$1"),1,MATCH("buh_codigo",INDIRECT("v_buffer_hist_hoy!$1:$1"),0)-1,100000,1),0)),"")</f>
        <v>0</v>
      </c>
      <c r="AS88" s="6">
        <f ca="1">IFERROR(INDEX(OFFSET(INDIRECT("v_buffer_hist_hoy!$A$1"),1,MATCH("buh_cobertura_inventario_proyectado",INDIRECT("v_buffer_hist_hoy!$1:$1"),0)-1,100000,1),MATCH(CLEAN(TABLATRANSFERENCIA[[#This Row],[CODIGO]]),OFFSET(INDIRECT("v_buffer_hist_hoy!$A$1"),1,MATCH("buh_codigo",INDIRECT("v_buffer_hist_hoy!$1:$1"),0)-1,100000,1),0)),"")</f>
        <v>0</v>
      </c>
      <c r="AT88" s="6">
        <f ca="1">IFERROR(INDEX(OFFSET(INDIRECT("v_buffer_hist_hoy!$A$1"),1,MATCH("buh_cobertura_pedido_minimo",INDIRECT("v_buffer_hist_hoy!$1:$1"),0)-1,100000,1),MATCH(CLEAN(TABLATRANSFERENCIA[[#This Row],[CODIGO]]),OFFSET(INDIRECT("v_buffer_hist_hoy!$A$1"),1,MATCH("buh_codigo",INDIRECT("v_buffer_hist_hoy!$1:$1"),0)-1,100000,1),0)),"")</f>
        <v>0</v>
      </c>
      <c r="AU88" s="6">
        <f ca="1">IFERROR(INDEX(OFFSET(INDIRECT("v_buffer_hist_hoy!$A$1"),1,MATCH("buh_dias_desabastecimiento",INDIRECT("v_buffer_hist_hoy!$1:$1"),0)-1,100000,1),MATCH(CLEAN(TABLATRANSFERENCIA[[#This Row],[CODIGO]]),OFFSET(INDIRECT("v_buffer_hist_hoy!$A$1"),1,MATCH("buh_codigo",INDIRECT("v_buffer_hist_hoy!$1:$1"),0)-1,100000,1),0)),"")</f>
        <v>0</v>
      </c>
      <c r="AV88" s="6">
        <f t="array" ref="AV88">IFERROR(INDEX(Datos_Consumo[CANTIDAD],MATCH(TABLATRANSFERENCIA[[#This Row],[CODIGO]]&amp;TABLATRANSFERENCIA[[#Headers],[Columna1]],Datos_Consumo[CODIGO]&amp;Datos_Consumo[FECHA_FORMATO],0)),0)</f>
        <v>0</v>
      </c>
      <c r="AW88" s="6">
        <f t="array" ref="AW88">IFERROR(INDEX(Datos_Consumo[CANTIDAD],MATCH(TABLATRANSFERENCIA[[#This Row],[CODIGO]]&amp;TABLATRANSFERENCIA[[#Headers],[Columna2]],Datos_Consumo[CODIGO]&amp;Datos_Consumo[FECHA_FORMATO],0)),0)</f>
        <v>0</v>
      </c>
      <c r="AX88" s="6">
        <f t="array" ref="AX88">IFERROR(INDEX(Datos_Consumo[CANTIDAD],MATCH(TABLATRANSFERENCIA[[#This Row],[CODIGO]]&amp;TABLATRANSFERENCIA[[#Headers],[Columna3]],Datos_Consumo[CODIGO]&amp;Datos_Consumo[FECHA_FORMATO],0)),0)</f>
        <v>0</v>
      </c>
      <c r="AY88" s="6">
        <f t="array" ref="AY88">IFERROR(INDEX(Datos_Consumo[CANTIDAD],MATCH(TABLATRANSFERENCIA[[#This Row],[CODIGO]]&amp;TABLATRANSFERENCIA[[#Headers],[Columna4]],Datos_Consumo[CODIGO]&amp;Datos_Consumo[FECHA_FORMATO],0)),0)</f>
        <v>0</v>
      </c>
      <c r="AZ88" s="6">
        <f t="array" ref="AZ88">IFERROR(INDEX(Datos_Consumo[CANTIDAD],MATCH(TABLATRANSFERENCIA[[#This Row],[CODIGO]]&amp;TABLATRANSFERENCIA[[#Headers],[Columna5]],Datos_Consumo[CODIGO]&amp;Datos_Consumo[FECHA_FORMATO],0)),0)</f>
        <v>0</v>
      </c>
      <c r="BA88" s="6">
        <f t="array" ref="BA88">IFERROR(INDEX(Datos_Consumo[CANTIDAD],MATCH(TABLATRANSFERENCIA[[#This Row],[CODIGO]]&amp;TABLATRANSFERENCIA[[#Headers],[Columna6]],Datos_Consumo[CODIGO]&amp;Datos_Consumo[FECHA_FORMATO],0)),0)</f>
        <v>0</v>
      </c>
      <c r="BB88" s="56">
        <f ca="1">IFERROR(INDEX(OFFSET(INDIRECT("v_buffer_hist_hoy!$A$1"),1,MATCH("buh_ultima_transferencia_ini",INDIRECT("v_buffer_hist_hoy!$1:$1"),0)-1,100000,1),MATCH(CLEAN(TABLATRANSFERENCIA[[#This Row],[CODIGO]]),OFFSET(INDIRECT("v_buffer_hist_hoy!$A$1"),1,MATCH("buh_codigo",INDIRECT("v_buffer_hist_hoy!$1:$1"),0)-1,100000,1),0)),"")</f>
        <v>0</v>
      </c>
      <c r="BC88" s="56">
        <f ca="1">IFERROR(INDEX(OFFSET(INDIRECT("v_buffer_hist_hoy!$A$1"),1,MATCH("buh_ultima_transferencia_fin",INDIRECT("v_buffer_hist_hoy!$1:$1"),0)-1,100000,1),MATCH(CLEAN(TABLATRANSFERENCIA[[#This Row],[CODIGO]]),OFFSET(INDIRECT("v_buffer_hist_hoy!$A$1"),1,MATCH("buh_codigo",INDIRECT("v_buffer_hist_hoy!$1:$1"),0)-1,100000,1),0)),"")</f>
        <v>0</v>
      </c>
      <c r="BD88" s="50" t="s">
        <v>7725</v>
      </c>
      <c r="BE88" s="55"/>
      <c r="BF88" s="51"/>
      <c r="BG88"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8" s="51"/>
      <c r="BM88" s="46">
        <f ca="1">IFERROR(TABLATRANSFERENCIA[[#This Row],[REQUERIM]]/TABLATRANSFERENCIA[[#This Row],[PEDIDO PROMEDIO]],0)</f>
        <v>1.1111111111111112</v>
      </c>
      <c r="BN88" s="51"/>
      <c r="BO88" s="59"/>
      <c r="BP88" s="3" t="str">
        <f>IF(TABLATRANSFERENCIA[[#This Row],[RECIBIDO]]&lt;&gt;"",0,IF(TABLATRANSFERENCIA[[#This Row],[DESPACHO]]&lt;&gt;"",TABLATRANSFERENCIA[[#This Row],[DESPACHO]],TABLATRANSFERENCIA[[#This Row],[REQUERIM]]))</f>
        <v>10</v>
      </c>
      <c r="BQ88" s="50"/>
      <c r="BR88" s="50"/>
      <c r="BS88" s="50" t="str">
        <f t="shared" si="1"/>
        <v>N</v>
      </c>
      <c r="BT88" s="51">
        <f t="array" aca="1" ref="BT88" ca="1">IF(SUM(--(TABLATRANSFERENCIA[[#This Row],[CODIGO GENERICO]]=TABLATRANSFERENCIA[CODIGO GENERICO])*TABLATRANSFERENCIA[REQUERIM])&lt;TABLATRANSFERENCIA[[#This Row],[PEDIDO MIN GRUPO]],1,0)</f>
        <v>0</v>
      </c>
      <c r="BU8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8" s="51">
        <f ca="1">IFERROR(INDEX(OFFSET(INDIRECT("v_buffer_hist_hoy!$A$1"),1,MATCH("buh_zona_amarilla",INDIRECT("v_buffer_hist_hoy!$1:$1"),0)-1,100000,1),MATCH(CLEAN(TABLATRANSFERENCIA[[#This Row],[CODIGO]]),OFFSET(INDIRECT("v_buffer_hist_hoy!$A$1"),1,MATCH("buh_codigo",INDIRECT("v_buffer_hist_hoy!$1:$1"),0)-1,100000,1),0)),"")</f>
        <v>21</v>
      </c>
      <c r="BW88" s="51">
        <f ca="1">IFERROR(INDEX(OFFSET(INDIRECT("v_buffer_hist_hoy!$A$1"),1,MATCH("buh_zona_roja",INDIRECT("v_buffer_hist_hoy!$1:$1"),0)-1,100000,1),MATCH(CLEAN(TABLATRANSFERENCIA[[#This Row],[CODIGO]]),OFFSET(INDIRECT("v_buffer_hist_hoy!$A$1"),1,MATCH("buh_codigo",INDIRECT("v_buffer_hist_hoy!$1:$1"),0)-1,100000,1),0)),"")</f>
        <v>11</v>
      </c>
    </row>
    <row r="89" spans="1:75" hidden="1" x14ac:dyDescent="0.25">
      <c r="A89" s="54" t="s">
        <v>1430</v>
      </c>
      <c r="B89" s="3" t="str">
        <f ca="1">IFERROR(INDEX(OFFSET(INDIRECT("v_buffer_hist_hoy!$A$1"),1,MATCH("pro_descripcion",INDIRECT("v_buffer_hist_hoy!$1:$1"),0)-1,100000,1),MATCH(CLEAN(TABLATRANSFERENCIA[[#This Row],[CODIGO]]),OFFSET(INDIRECT("v_buffer_hist_hoy!$A$1"),1,MATCH("buh_codigo",INDIRECT("v_buffer_hist_hoy!$1:$1"),0)-1,100000,1),0)),"")</f>
        <v>PROTECTOR CUERO C350-B450-B45 (V420002400)</v>
      </c>
      <c r="C89" s="3" t="str">
        <f ca="1">IFERROR(INDEX(OFFSET(INDIRECT("v_buffer_hist_hoy!$A$1"),1,MATCH("buh_codigo_generico",INDIRECT("v_buffer_hist_hoy!$1:$1"),0)-1,100000,1),MATCH(CLEAN(TABLATRANSFERENCIA[[#This Row],[CODIGO]]),OFFSET(INDIRECT("v_buffer_hist_hoy!$A$1"),1,MATCH("buh_codigo",INDIRECT("v_buffer_hist_hoy!$1:$1"),0)-1,100000,1),0)),"")</f>
        <v>0</v>
      </c>
      <c r="D89" s="3" t="str">
        <f ca="1">IFERROR(INDEX(OFFSET(INDIRECT("v_buffer_hist_hoy!$A$1"),1,MATCH("buh_codigo_vinculado",INDIRECT("v_buffer_hist_hoy!$1:$1"),0)-1,100000,1),MATCH(CLEAN(TABLATRANSFERENCIA[[#This Row],[CODIGO]]),OFFSET(INDIRECT("v_buffer_hist_hoy!$A$1"),1,MATCH("buh_codigo",INDIRECT("v_buffer_hist_hoy!$1:$1"),0)-1,100000,1),0)),"")</f>
        <v>EC-V420002401</v>
      </c>
      <c r="E89" s="3" t="str">
        <f ca="1">IFERROR(INDEX(OFFSET(INDIRECT("v_buffer_hist_hoy!$A$1"),1,MATCH("pro_linea",INDIRECT("v_buffer_hist_hoy!$1:$1"),0)-1,100000,1),MATCH(CLEAN(TABLATRANSFERENCIA[[#This Row],[CODIGO]]),OFFSET(INDIRECT("v_buffer_hist_hoy!$A$1"),1,MATCH("buh_codigo",INDIRECT("v_buffer_hist_hoy!$1:$1"),0)-1,100000,1),0)),"")</f>
        <v>AGROFORESTAL</v>
      </c>
      <c r="F89" s="3">
        <f ca="1">IFERROR(INDEX(OFFSET(INDIRECT("v_buffer_hist_hoy!$A$1"),1,MATCH("pro_sublinea",INDIRECT("v_buffer_hist_hoy!$1:$1"),0)-1,100000,1),MATCH(CLEAN(TABLATRANSFERENCIA[[#This Row],[CODIGO]]),OFFSET(INDIRECT("v_buffer_hist_hoy!$A$1"),1,MATCH("buh_codigo",INDIRECT("v_buffer_hist_hoy!$1:$1"),0)-1,100000,1),0)),"")</f>
        <v>0</v>
      </c>
      <c r="G89" s="3" t="str">
        <f ca="1">IFERROR(INDEX(OFFSET(INDIRECT("v_buffer_hist_hoy!$A$1"),1,MATCH("pro_grupo",INDIRECT("v_buffer_hist_hoy!$1:$1"),0)-1,100000,1),MATCH(CLEAN(TABLATRANSFERENCIA[[#This Row],[CODIGO]]),OFFSET(INDIRECT("v_buffer_hist_hoy!$A$1"),1,MATCH("buh_codigo",INDIRECT("v_buffer_hist_hoy!$1:$1"),0)-1,100000,1),0)),"")</f>
        <v>REPUESTOS DESMALEZADORAS</v>
      </c>
      <c r="H89" s="3">
        <f ca="1">IFERROR(INDEX(OFFSET(INDIRECT("v_buffer_hist_hoy!$A$1"),1,MATCH("pro_familia",INDIRECT("v_buffer_hist_hoy!$1:$1"),0)-1,100000,1),MATCH(CLEAN(TABLATRANSFERENCIA[[#This Row],[CODIGO]]),OFFSET(INDIRECT("v_buffer_hist_hoy!$A$1"),1,MATCH("buh_codigo",INDIRECT("v_buffer_hist_hoy!$1:$1"),0)-1,100000,1),0)),"")</f>
        <v>0</v>
      </c>
      <c r="I89" s="3">
        <f ca="1">IFERROR(INDEX(OFFSET(INDIRECT("v_buffer_hist_hoy!$A$1"),1,MATCH("pro_subfamilia",INDIRECT("v_buffer_hist_hoy!$1:$1"),0)-1,100000,1),MATCH(CLEAN(TABLATRANSFERENCIA[[#This Row],[CODIGO]]),OFFSET(INDIRECT("v_buffer_hist_hoy!$A$1"),1,MATCH("buh_codigo",INDIRECT("v_buffer_hist_hoy!$1:$1"),0)-1,100000,1),0)),"")</f>
        <v>0</v>
      </c>
      <c r="J8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89" s="3">
        <f ca="1">IFERROR(INDEX(OFFSET(INDIRECT("v_buffer_hist_hoy!$A$1"),1,MATCH("pro_tipo",INDIRECT("v_buffer_hist_hoy!$1:$1"),0)-1,100000,1),MATCH(CLEAN(TABLATRANSFERENCIA[[#This Row],[CODIGO]]),OFFSET(INDIRECT("v_buffer_hist_hoy!$A$1"),1,MATCH("buh_codigo",INDIRECT("v_buffer_hist_hoy!$1:$1"),0)-1,100000,1),0)),"")</f>
        <v>0</v>
      </c>
      <c r="L89" s="3" t="str">
        <f ca="1">IFERROR(INDEX(OFFSET(INDIRECT("v_buffer_hist_hoy!$A$1"),1,MATCH("pro_marca",INDIRECT("v_buffer_hist_hoy!$1:$1"),0)-1,100000,1),MATCH(CLEAN(TABLATRANSFERENCIA[[#This Row],[CODIGO]]),OFFSET(INDIRECT("v_buffer_hist_hoy!$A$1"),1,MATCH("buh_codigo",INDIRECT("v_buffer_hist_hoy!$1:$1"),0)-1,100000,1),0)),"")</f>
        <v>SHINDAIWA</v>
      </c>
      <c r="M89" s="3">
        <f ca="1">IFERROR(INDEX(OFFSET(INDIRECT("v_buffer_hist_hoy!$A$1"),1,MATCH("pro_modelo",INDIRECT("v_buffer_hist_hoy!$1:$1"),0)-1,100000,1),MATCH(CLEAN(TABLATRANSFERENCIA[[#This Row],[CODIGO]]),OFFSET(INDIRECT("v_buffer_hist_hoy!$A$1"),1,MATCH("buh_codigo",INDIRECT("v_buffer_hist_hoy!$1:$1"),0)-1,100000,1),0)),"")</f>
        <v>0</v>
      </c>
      <c r="N89" s="3">
        <f ca="1">IFERROR(INDEX(OFFSET(INDIRECT("v_buffer_hist_hoy!$A$1"),1,MATCH("pro_cat_management",INDIRECT("v_buffer_hist_hoy!$1:$1"),0)-1,100000,1),MATCH(CLEAN(TABLATRANSFERENCIA[[#This Row],[CODIGO]]),OFFSET(INDIRECT("v_buffer_hist_hoy!$A$1"),1,MATCH("buh_codigo",INDIRECT("v_buffer_hist_hoy!$1:$1"),0)-1,100000,1),0)),"")</f>
        <v>0</v>
      </c>
      <c r="O89" s="5" t="str">
        <f ca="1">IFERROR(INDEX(OFFSET(INDIRECT("v_buffer_hist_hoy!$A$1"),1,MATCH("buh_estatus",INDIRECT("v_buffer_hist_hoy!$1:$1"),0)-1,100000,1),MATCH(CLEAN(TABLATRANSFERENCIA[[#This Row],[CODIGO]]),OFFSET(INDIRECT("v_buffer_hist_hoy!$A$1"),1,MATCH("buh_codigo",INDIRECT("v_buffer_hist_hoy!$1:$1"),0)-1,100000,1),0)),"")</f>
        <v>0</v>
      </c>
      <c r="P89" s="5">
        <f ca="1">IFERROR(INDEX(OFFSET(INDIRECT("v_buffer_hist_hoy!$A$1"),1,MATCH("buh_ctv",INDIRECT("v_buffer_hist_hoy!$1:$1"),0)-1,100000,1),MATCH(CLEAN(TABLATRANSFERENCIA[[#This Row],[CODIGO]]),OFFSET(INDIRECT("v_buffer_hist_hoy!$A$1"),1,MATCH("buh_codigo",INDIRECT("v_buffer_hist_hoy!$1:$1"),0)-1,100000,1),0)),"")</f>
        <v>5.16</v>
      </c>
      <c r="Q89" s="5">
        <f ca="1">IFERROR(INDEX(OFFSET(INDIRECT("v_buffer_hist_hoy!$A$1"),1,MATCH("buh_pv",INDIRECT("v_buffer_hist_hoy!$1:$1"),0)-1,100000,1),MATCH(CLEAN(TABLATRANSFERENCIA[[#This Row],[CODIGO]]),OFFSET(INDIRECT("v_buffer_hist_hoy!$A$1"),1,MATCH("buh_codigo",INDIRECT("v_buffer_hist_hoy!$1:$1"),0)-1,100000,1),0)),"")</f>
        <v>32.9</v>
      </c>
      <c r="R89" s="46">
        <f ca="1">IFERROR(INDEX(OFFSET(INDIRECT("v_buffer_hist_hoy!$A$1"),1,MATCH("buh_roi_pasado",INDIRECT("v_buffer_hist_hoy!$1:$1"),0)-1,100000,1),MATCH(CLEAN(TABLATRANSFERENCIA[[#This Row],[CODIGO]]),OFFSET(INDIRECT("v_buffer_hist_hoy!$A$1"),1,MATCH("buh_codigo",INDIRECT("v_buffer_hist_hoy!$1:$1"),0)-1,100000,1),0)),"")</f>
        <v>0</v>
      </c>
      <c r="S89" s="46">
        <f ca="1">IFERROR(INDEX(OFFSET(INDIRECT("v_buffer_hist_hoy!$A$1"),1,MATCH("buh_roi_proyectado",INDIRECT("v_buffer_hist_hoy!$1:$1"),0)-1,100000,1),MATCH(CLEAN(TABLATRANSFERENCIA[[#This Row],[CODIGO]]),OFFSET(INDIRECT("v_buffer_hist_hoy!$A$1"),1,MATCH("buh_codigo",INDIRECT("v_buffer_hist_hoy!$1:$1"),0)-1,100000,1),0)),"")</f>
        <v>23.46</v>
      </c>
      <c r="T89" s="46">
        <f ca="1">IFERROR(INDEX(OFFSET(INDIRECT("v_buffer_hist_hoy!$A$1"),1,MATCH("buh_velocity",INDIRECT("v_buffer_hist_hoy!$1:$1"),0)-1,100000,1),MATCH(CLEAN(TABLATRANSFERENCIA[[#This Row],[CODIGO]]),OFFSET(INDIRECT("v_buffer_hist_hoy!$A$1"),1,MATCH("buh_codigo",INDIRECT("v_buffer_hist_hoy!$1:$1"),0)-1,100000,1),0)),"")</f>
        <v>0</v>
      </c>
      <c r="U89" s="46">
        <f ca="1">IFERROR(INDEX(OFFSET(INDIRECT("v_buffer_hist_hoy!$A$1"),1,MATCH("buh_nivel_servicio",INDIRECT("v_buffer_hist_hoy!$1:$1"),0)-1,100000,1),MATCH(CLEAN(TABLATRANSFERENCIA[[#This Row],[CODIGO]]),OFFSET(INDIRECT("v_buffer_hist_hoy!$A$1"),1,MATCH("buh_codigo",INDIRECT("v_buffer_hist_hoy!$1:$1"),0)-1,100000,1),0)),"")</f>
        <v>1</v>
      </c>
      <c r="V89" s="49" t="str">
        <f ca="1">IFERROR(INDEX(OFFSET(INDIRECT("v_buffer_hist_hoy!$A$1"),1,MATCH("pro_nombre",INDIRECT("v_buffer_hist_hoy!$1:$1"),0)-1,100000,1),MATCH(CLEAN(TABLATRANSFERENCIA[[#This Row],[CODIGO]]),OFFSET(INDIRECT("v_buffer_hist_hoy!$A$1"),1,MATCH("buh_codigo",INDIRECT("v_buffer_hist_hoy!$1:$1"),0)-1,100000,1),0)),"")</f>
        <v>Echo</v>
      </c>
      <c r="W89" s="49" t="str">
        <f ca="1">IFERROR(INDEX(OFFSET(INDIRECT("v_buffer_hist_hoy!$A$1"),1,MATCH("pre_nombre",INDIRECT("v_buffer_hist_hoy!$1:$1"),0)-1,100000,1),MATCH(CLEAN(TABLATRANSFERENCIA[[#This Row],[CODIGO]]),OFFSET(INDIRECT("v_buffer_hist_hoy!$A$1"),1,MATCH("buh_codigo",INDIRECT("v_buffer_hist_hoy!$1:$1"),0)-1,100000,1),0)),"")</f>
        <v>USA</v>
      </c>
      <c r="X89" s="51">
        <f ca="1">IFERROR(INDEX(OFFSET(INDIRECT("v_buffer_hist_hoy!$A$1"),1,MATCH("buh_tiempo_suministro",INDIRECT("v_buffer_hist_hoy!$1:$1"),0)-1,100000,1),MATCH(CLEAN(TABLATRANSFERENCIA[[#This Row],[CODIGO]]),OFFSET(INDIRECT("v_buffer_hist_hoy!$A$1"),1,MATCH("buh_codigo",INDIRECT("v_buffer_hist_hoy!$1:$1"),0)-1,100000,1),0)),"")</f>
        <v>8</v>
      </c>
      <c r="Y89" s="51">
        <f ca="1">IFERROR(INDEX(OFFSET(INDIRECT("v_buffer_hist_hoy!$A$1"),1,MATCH("buh_frecuencia_reposicion",INDIRECT("v_buffer_hist_hoy!$1:$1"),0)-1,100000,1),MATCH(CLEAN(TABLATRANSFERENCIA[[#This Row],[CODIGO]]),OFFSET(INDIRECT("v_buffer_hist_hoy!$A$1"),1,MATCH("buh_codigo",INDIRECT("v_buffer_hist_hoy!$1:$1"),0)-1,100000,1),0)),"")</f>
        <v>3</v>
      </c>
      <c r="Z89" s="6">
        <f ca="1">IFERROR(INDEX(OFFSET(INDIRECT("v_buffer_hist_hoy!$A$1"),1,MATCH("buh_buffer_actual",INDIRECT("v_buffer_hist_hoy!$1:$1"),0)-1,100000,1),MATCH(CLEAN(TABLATRANSFERENCIA[[#This Row],[CODIGO]]),OFFSET(INDIRECT("v_buffer_hist_hoy!$A$1"),1,MATCH("buh_codigo",INDIRECT("v_buffer_hist_hoy!$1:$1"),0)-1,100000,1),0)),"")</f>
        <v>40</v>
      </c>
      <c r="AA89" s="6">
        <f ca="1">IFERROR(INDEX(OFFSET(INDIRECT("v_buffer_hist_hoy!$A$1"),1,MATCH("buh_inventario_proveedor",INDIRECT("v_buffer_hist_hoy!$1:$1"),0)-1,100000,1),MATCH(CLEAN(TABLATRANSFERENCIA[[#This Row],[CODIGO]]),OFFSET(INDIRECT("v_buffer_hist_hoy!$A$1"),1,MATCH("buh_codigo",INDIRECT("v_buffer_hist_hoy!$1:$1"),0)-1,100000,1),0)),"")</f>
        <v>1000000000</v>
      </c>
      <c r="AB89" s="6">
        <f ca="1">IFERROR(INDEX(OFFSET(INDIRECT("v_buffer_hist_hoy!$A$1"),1,MATCH("buh_inventario_fisico",INDIRECT("v_buffer_hist_hoy!$1:$1"),0)-1,100000,1),MATCH(CLEAN(TABLATRANSFERENCIA[[#This Row],[CODIGO]]),OFFSET(INDIRECT("v_buffer_hist_hoy!$A$1"),1,MATCH("buh_codigo",INDIRECT("v_buffer_hist_hoy!$1:$1"),0)-1,100000,1),0)),"")</f>
        <v>13</v>
      </c>
      <c r="AC89" s="4">
        <f ca="1">IFERROR(INDEX(OFFSET(INDIRECT("v_buffer_hist_hoy!$A$1"),1,MATCH("buh_estado_inventario_fisico",INDIRECT("v_buffer_hist_hoy!$1:$1"),0)-1,100000,1),MATCH(CLEAN(TABLATRANSFERENCIA[[#This Row],[CODIGO]]),OFFSET(INDIRECT("v_buffer_hist_hoy!$A$1"),1,MATCH("buh_codigo",INDIRECT("v_buffer_hist_hoy!$1:$1"),0)-1,100000,1),0)),"")</f>
        <v>0.68</v>
      </c>
      <c r="AD89" s="6" t="str">
        <f ca="1">IFERROR(INDEX(OFFSET(INDIRECT("v_buffer_hist_hoy!$A$1"),1,MATCH("buh_color_inventario_fisico",INDIRECT("v_buffer_hist_hoy!$1:$1"),0)-1,100000,1),MATCH(CLEAN(TABLATRANSFERENCIA[[#This Row],[CODIGO]]),OFFSET(INDIRECT("v_buffer_hist_hoy!$A$1"),1,MATCH("buh_codigo",INDIRECT("v_buffer_hist_hoy!$1:$1"),0)-1,100000,1),0)),"")</f>
        <v>R</v>
      </c>
      <c r="AE89" s="6">
        <f ca="1">IFERROR(INDEX(OFFSET(INDIRECT("v_buffer_hist_hoy!$A$1"),1,MATCH("buh_transito",INDIRECT("v_buffer_hist_hoy!$1:$1"),0)-1,100000,1),MATCH(CLEAN(TABLATRANSFERENCIA[[#This Row],[CODIGO]]),OFFSET(INDIRECT("v_buffer_hist_hoy!$A$1"),1,MATCH("buh_codigo",INDIRECT("v_buffer_hist_hoy!$1:$1"),0)-1,100000,1),0)),"")</f>
        <v>0</v>
      </c>
      <c r="AF89" s="6">
        <f ca="1">IFERROR(INDEX(OFFSET(INDIRECT("v_buffer_hist_hoy!$A$1"),1,MATCH("buh_negociacion",INDIRECT("v_buffer_hist_hoy!$1:$1"),0)-1,100000,1),MATCH(CLEAN(TABLATRANSFERENCIA[[#This Row],[CODIGO]]),OFFSET(INDIRECT("v_buffer_hist_hoy!$A$1"),1,MATCH("buh_codigo",INDIRECT("v_buffer_hist_hoy!$1:$1"),0)-1,100000,1),0)),"")</f>
        <v>0</v>
      </c>
      <c r="AG89" s="6">
        <f ca="1">IFERROR(INDEX(OFFSET(INDIRECT("v_buffer_hist_hoy!$A$1"),1,MATCH("buh_produccion",INDIRECT("v_buffer_hist_hoy!$1:$1"),0)-1,100000,1),MATCH(CLEAN(TABLATRANSFERENCIA[[#This Row],[CODIGO]]),OFFSET(INDIRECT("v_buffer_hist_hoy!$A$1"),1,MATCH("buh_codigo",INDIRECT("v_buffer_hist_hoy!$1:$1"),0)-1,100000,1),0)),"")</f>
        <v>0</v>
      </c>
      <c r="AH89" s="6">
        <f ca="1">IFERROR(INDEX(OFFSET(INDIRECT("v_buffer_hist_hoy!$A$1"),1,MATCH("buh_embarcado",INDIRECT("v_buffer_hist_hoy!$1:$1"),0)-1,100000,1),MATCH(CLEAN(TABLATRANSFERENCIA[[#This Row],[CODIGO]]),OFFSET(INDIRECT("v_buffer_hist_hoy!$A$1"),1,MATCH("buh_codigo",INDIRECT("v_buffer_hist_hoy!$1:$1"),0)-1,100000,1),0)),"")</f>
        <v>0</v>
      </c>
      <c r="AI89" s="6">
        <f ca="1">IFERROR(INDEX(OFFSET(INDIRECT("v_buffer_hist_hoy!$A$1"),1,MATCH("buh_comprometido",INDIRECT("v_buffer_hist_hoy!$1:$1"),0)-1,100000,1),MATCH(CLEAN(TABLATRANSFERENCIA[[#This Row],[CODIGO]]),OFFSET(INDIRECT("v_buffer_hist_hoy!$A$1"),1,MATCH("buh_codigo",INDIRECT("v_buffer_hist_hoy!$1:$1"),0)-1,100000,1),0)),"")</f>
        <v>0</v>
      </c>
      <c r="AJ89" s="6">
        <f ca="1">IFERROR(INDEX(OFFSET(INDIRECT("v_buffer_hist_hoy!$A$1"),1,MATCH("buh_backorder",INDIRECT("v_buffer_hist_hoy!$1:$1"),0)-1,100000,1),MATCH(CLEAN(TABLATRANSFERENCIA[[#This Row],[CODIGO]]),OFFSET(INDIRECT("v_buffer_hist_hoy!$A$1"),1,MATCH("buh_codigo",INDIRECT("v_buffer_hist_hoy!$1:$1"),0)-1,100000,1),0)),"")</f>
        <v>10</v>
      </c>
      <c r="AK89" s="6">
        <f ca="1">IFERROR(INDEX(OFFSET(INDIRECT("v_buffer_hist_hoy!$A$1"),1,MATCH("buh_inventario_proyectado",INDIRECT("v_buffer_hist_hoy!$1:$1"),0)-1,100000,1),MATCH(CLEAN(TABLATRANSFERENCIA[[#This Row],[CODIGO]]),OFFSET(INDIRECT("v_buffer_hist_hoy!$A$1"),1,MATCH("buh_codigo",INDIRECT("v_buffer_hist_hoy!$1:$1"),0)-1,100000,1),0)),"")</f>
        <v>23</v>
      </c>
      <c r="AL89" s="4">
        <f ca="1">IFERROR(INDEX(OFFSET(INDIRECT("v_buffer_hist_hoy!$A$1"),1,MATCH("buh_estado_inventario_proyectado",INDIRECT("v_buffer_hist_hoy!$1:$1"),0)-1,100000,1),MATCH(CLEAN(TABLATRANSFERENCIA[[#This Row],[CODIGO]]),OFFSET(INDIRECT("v_buffer_hist_hoy!$A$1"),1,MATCH("buh_codigo",INDIRECT("v_buffer_hist_hoy!$1:$1"),0)-1,100000,1),0)),"")</f>
        <v>0.43</v>
      </c>
      <c r="AM89" s="6" t="str">
        <f ca="1">IFERROR(INDEX(OFFSET(INDIRECT("v_buffer_hist_hoy!$A$1"),1,MATCH("buh_color_inventario_proyectado",INDIRECT("v_buffer_hist_hoy!$1:$1"),0)-1,100000,1),MATCH(CLEAN(TABLATRANSFERENCIA[[#This Row],[CODIGO]]),OFFSET(INDIRECT("v_buffer_hist_hoy!$A$1"),1,MATCH("buh_codigo",INDIRECT("v_buffer_hist_hoy!$1:$1"),0)-1,100000,1),0)),"")</f>
        <v>A</v>
      </c>
      <c r="AN89" s="6">
        <f ca="1">IFERROR(INDEX(OFFSET(INDIRECT("v_buffer_hist_hoy!$A$1"),1,MATCH("buh_pedido_minimo",INDIRECT("v_buffer_hist_hoy!$1:$1"),0)-1,100000,1),MATCH(CLEAN(TABLATRANSFERENCIA[[#This Row],[CODIGO]]),OFFSET(INDIRECT("v_buffer_hist_hoy!$A$1"),1,MATCH("buh_codigo",INDIRECT("v_buffer_hist_hoy!$1:$1"),0)-1,100000,1),0)),"")</f>
        <v>0</v>
      </c>
      <c r="AO89" s="6">
        <f ca="1">IFERROR(INDEX(OFFSET(INDIRECT("v_buffer_hist_hoy!$A$1"),1,MATCH("buh_pedido_minimo_grupo",INDIRECT("v_buffer_hist_hoy!$1:$1"),0)-1,100000,1),MATCH(CLEAN(TABLATRANSFERENCIA[[#This Row],[CODIGO]]),OFFSET(INDIRECT("v_buffer_hist_hoy!$A$1"),1,MATCH("buh_codigo",INDIRECT("v_buffer_hist_hoy!$1:$1"),0)-1,100000,1),0)),"")</f>
        <v>0</v>
      </c>
      <c r="AP89" s="6">
        <f ca="1">IFERROR(INDEX(OFFSET(INDIRECT("v_buffer_hist_hoy!$A$1"),1,MATCH("buh_unidad_empaque",INDIRECT("v_buffer_hist_hoy!$1:$1"),0)-1,100000,1),MATCH(CLEAN(TABLATRANSFERENCIA[[#This Row],[CODIGO]]),OFFSET(INDIRECT("v_buffer_hist_hoy!$A$1"),1,MATCH("buh_codigo",INDIRECT("v_buffer_hist_hoy!$1:$1"),0)-1,100000,1),0)),"")</f>
        <v>5</v>
      </c>
      <c r="AQ89" s="6">
        <f ca="1">IFERROR(INDEX(OFFSET(INDIRECT("v_buffer_hist_hoy!$A$1"),1,MATCH("buh_pedido_promedio",INDIRECT("v_buffer_hist_hoy!$1:$1"),0)-1,100000,1),MATCH(CLEAN(TABLATRANSFERENCIA[[#This Row],[CODIGO]]),OFFSET(INDIRECT("v_buffer_hist_hoy!$A$1"),1,MATCH("buh_codigo",INDIRECT("v_buffer_hist_hoy!$1:$1"),0)-1,100000,1),0)),"")</f>
        <v>11</v>
      </c>
      <c r="AR89" s="6">
        <f ca="1">IFERROR(INDEX(OFFSET(INDIRECT("v_buffer_hist_hoy!$A$1"),1,MATCH("buh_cobertura_buffer",INDIRECT("v_buffer_hist_hoy!$1:$1"),0)-1,100000,1),MATCH(CLEAN(TABLATRANSFERENCIA[[#This Row],[CODIGO]]),OFFSET(INDIRECT("v_buffer_hist_hoy!$A$1"),1,MATCH("buh_codigo",INDIRECT("v_buffer_hist_hoy!$1:$1"),0)-1,100000,1),0)),"")</f>
        <v>0</v>
      </c>
      <c r="AS89" s="6">
        <f ca="1">IFERROR(INDEX(OFFSET(INDIRECT("v_buffer_hist_hoy!$A$1"),1,MATCH("buh_cobertura_inventario_proyectado",INDIRECT("v_buffer_hist_hoy!$1:$1"),0)-1,100000,1),MATCH(CLEAN(TABLATRANSFERENCIA[[#This Row],[CODIGO]]),OFFSET(INDIRECT("v_buffer_hist_hoy!$A$1"),1,MATCH("buh_codigo",INDIRECT("v_buffer_hist_hoy!$1:$1"),0)-1,100000,1),0)),"")</f>
        <v>0</v>
      </c>
      <c r="AT89" s="6">
        <f ca="1">IFERROR(INDEX(OFFSET(INDIRECT("v_buffer_hist_hoy!$A$1"),1,MATCH("buh_cobertura_pedido_minimo",INDIRECT("v_buffer_hist_hoy!$1:$1"),0)-1,100000,1),MATCH(CLEAN(TABLATRANSFERENCIA[[#This Row],[CODIGO]]),OFFSET(INDIRECT("v_buffer_hist_hoy!$A$1"),1,MATCH("buh_codigo",INDIRECT("v_buffer_hist_hoy!$1:$1"),0)-1,100000,1),0)),"")</f>
        <v>0</v>
      </c>
      <c r="AU89" s="6">
        <f ca="1">IFERROR(INDEX(OFFSET(INDIRECT("v_buffer_hist_hoy!$A$1"),1,MATCH("buh_dias_desabastecimiento",INDIRECT("v_buffer_hist_hoy!$1:$1"),0)-1,100000,1),MATCH(CLEAN(TABLATRANSFERENCIA[[#This Row],[CODIGO]]),OFFSET(INDIRECT("v_buffer_hist_hoy!$A$1"),1,MATCH("buh_codigo",INDIRECT("v_buffer_hist_hoy!$1:$1"),0)-1,100000,1),0)),"")</f>
        <v>0</v>
      </c>
      <c r="AV89" s="6">
        <f t="array" ref="AV89">IFERROR(INDEX(Datos_Consumo[CANTIDAD],MATCH(TABLATRANSFERENCIA[[#This Row],[CODIGO]]&amp;TABLATRANSFERENCIA[[#Headers],[Columna1]],Datos_Consumo[CODIGO]&amp;Datos_Consumo[FECHA_FORMATO],0)),0)</f>
        <v>0</v>
      </c>
      <c r="AW89" s="6">
        <f t="array" ref="AW89">IFERROR(INDEX(Datos_Consumo[CANTIDAD],MATCH(TABLATRANSFERENCIA[[#This Row],[CODIGO]]&amp;TABLATRANSFERENCIA[[#Headers],[Columna2]],Datos_Consumo[CODIGO]&amp;Datos_Consumo[FECHA_FORMATO],0)),0)</f>
        <v>0</v>
      </c>
      <c r="AX89" s="6">
        <f t="array" ref="AX89">IFERROR(INDEX(Datos_Consumo[CANTIDAD],MATCH(TABLATRANSFERENCIA[[#This Row],[CODIGO]]&amp;TABLATRANSFERENCIA[[#Headers],[Columna3]],Datos_Consumo[CODIGO]&amp;Datos_Consumo[FECHA_FORMATO],0)),0)</f>
        <v>0</v>
      </c>
      <c r="AY89" s="6">
        <f t="array" ref="AY89">IFERROR(INDEX(Datos_Consumo[CANTIDAD],MATCH(TABLATRANSFERENCIA[[#This Row],[CODIGO]]&amp;TABLATRANSFERENCIA[[#Headers],[Columna4]],Datos_Consumo[CODIGO]&amp;Datos_Consumo[FECHA_FORMATO],0)),0)</f>
        <v>0</v>
      </c>
      <c r="AZ89" s="6">
        <f t="array" ref="AZ89">IFERROR(INDEX(Datos_Consumo[CANTIDAD],MATCH(TABLATRANSFERENCIA[[#This Row],[CODIGO]]&amp;TABLATRANSFERENCIA[[#Headers],[Columna5]],Datos_Consumo[CODIGO]&amp;Datos_Consumo[FECHA_FORMATO],0)),0)</f>
        <v>0</v>
      </c>
      <c r="BA89" s="6">
        <f t="array" ref="BA89">IFERROR(INDEX(Datos_Consumo[CANTIDAD],MATCH(TABLATRANSFERENCIA[[#This Row],[CODIGO]]&amp;TABLATRANSFERENCIA[[#Headers],[Columna6]],Datos_Consumo[CODIGO]&amp;Datos_Consumo[FECHA_FORMATO],0)),0)</f>
        <v>0</v>
      </c>
      <c r="BB89" s="56">
        <f ca="1">IFERROR(INDEX(OFFSET(INDIRECT("v_buffer_hist_hoy!$A$1"),1,MATCH("buh_ultima_transferencia_ini",INDIRECT("v_buffer_hist_hoy!$1:$1"),0)-1,100000,1),MATCH(CLEAN(TABLATRANSFERENCIA[[#This Row],[CODIGO]]),OFFSET(INDIRECT("v_buffer_hist_hoy!$A$1"),1,MATCH("buh_codigo",INDIRECT("v_buffer_hist_hoy!$1:$1"),0)-1,100000,1),0)),"")</f>
        <v>0</v>
      </c>
      <c r="BC89" s="56">
        <f ca="1">IFERROR(INDEX(OFFSET(INDIRECT("v_buffer_hist_hoy!$A$1"),1,MATCH("buh_ultima_transferencia_fin",INDIRECT("v_buffer_hist_hoy!$1:$1"),0)-1,100000,1),MATCH(CLEAN(TABLATRANSFERENCIA[[#This Row],[CODIGO]]),OFFSET(INDIRECT("v_buffer_hist_hoy!$A$1"),1,MATCH("buh_codigo",INDIRECT("v_buffer_hist_hoy!$1:$1"),0)-1,100000,1),0)),"")</f>
        <v>0</v>
      </c>
      <c r="BD89" s="50" t="s">
        <v>7725</v>
      </c>
      <c r="BE89" s="55"/>
      <c r="BF89" s="51"/>
      <c r="BG89"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8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8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8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8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89" s="51"/>
      <c r="BM89" s="46">
        <f ca="1">IFERROR(TABLATRANSFERENCIA[[#This Row],[REQUERIM]]/TABLATRANSFERENCIA[[#This Row],[PEDIDO PROMEDIO]],0)</f>
        <v>0.90909090909090906</v>
      </c>
      <c r="BN89" s="51"/>
      <c r="BO89" s="59"/>
      <c r="BP89" s="3" t="str">
        <f>IF(TABLATRANSFERENCIA[[#This Row],[RECIBIDO]]&lt;&gt;"",0,IF(TABLATRANSFERENCIA[[#This Row],[DESPACHO]]&lt;&gt;"",TABLATRANSFERENCIA[[#This Row],[DESPACHO]],TABLATRANSFERENCIA[[#This Row],[REQUERIM]]))</f>
        <v>10</v>
      </c>
      <c r="BQ89" s="50"/>
      <c r="BR89" s="50"/>
      <c r="BS89" s="50" t="str">
        <f t="shared" si="1"/>
        <v>N</v>
      </c>
      <c r="BT89" s="51">
        <f t="array" aca="1" ref="BT89" ca="1">IF(SUM(--(TABLATRANSFERENCIA[[#This Row],[CODIGO GENERICO]]=TABLATRANSFERENCIA[CODIGO GENERICO])*TABLATRANSFERENCIA[REQUERIM])&lt;TABLATRANSFERENCIA[[#This Row],[PEDIDO MIN GRUPO]],1,0)</f>
        <v>0</v>
      </c>
      <c r="BU8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89" s="51">
        <f ca="1">IFERROR(INDEX(OFFSET(INDIRECT("v_buffer_hist_hoy!$A$1"),1,MATCH("buh_zona_amarilla",INDIRECT("v_buffer_hist_hoy!$1:$1"),0)-1,100000,1),MATCH(CLEAN(TABLATRANSFERENCIA[[#This Row],[CODIGO]]),OFFSET(INDIRECT("v_buffer_hist_hoy!$A$1"),1,MATCH("buh_codigo",INDIRECT("v_buffer_hist_hoy!$1:$1"),0)-1,100000,1),0)),"")</f>
        <v>27</v>
      </c>
      <c r="BW89" s="51">
        <f ca="1">IFERROR(INDEX(OFFSET(INDIRECT("v_buffer_hist_hoy!$A$1"),1,MATCH("buh_zona_roja",INDIRECT("v_buffer_hist_hoy!$1:$1"),0)-1,100000,1),MATCH(CLEAN(TABLATRANSFERENCIA[[#This Row],[CODIGO]]),OFFSET(INDIRECT("v_buffer_hist_hoy!$A$1"),1,MATCH("buh_codigo",INDIRECT("v_buffer_hist_hoy!$1:$1"),0)-1,100000,1),0)),"")</f>
        <v>13</v>
      </c>
    </row>
    <row r="90" spans="1:75" hidden="1" x14ac:dyDescent="0.25">
      <c r="A90" s="54" t="s">
        <v>2229</v>
      </c>
      <c r="B90" s="3" t="str">
        <f ca="1">IFERROR(INDEX(OFFSET(INDIRECT("v_buffer_hist_hoy!$A$1"),1,MATCH("pro_descripcion",INDIRECT("v_buffer_hist_hoy!$1:$1"),0)-1,100000,1),MATCH(CLEAN(TABLATRANSFERENCIA[[#This Row],[CODIGO]]),OFFSET(INDIRECT("v_buffer_hist_hoy!$A$1"),1,MATCH("buh_codigo",INDIRECT("v_buffer_hist_hoy!$1:$1"),0)-1,100000,1),0)),"")</f>
        <v>RESORTE BALANCIN C350-B450 (20040-81430)</v>
      </c>
      <c r="C90" s="3" t="str">
        <f ca="1">IFERROR(INDEX(OFFSET(INDIRECT("v_buffer_hist_hoy!$A$1"),1,MATCH("buh_codigo_generico",INDIRECT("v_buffer_hist_hoy!$1:$1"),0)-1,100000,1),MATCH(CLEAN(TABLATRANSFERENCIA[[#This Row],[CODIGO]]),OFFSET(INDIRECT("v_buffer_hist_hoy!$A$1"),1,MATCH("buh_codigo",INDIRECT("v_buffer_hist_hoy!$1:$1"),0)-1,100000,1),0)),"")</f>
        <v>0</v>
      </c>
      <c r="D90" s="3" t="str">
        <f ca="1">IFERROR(INDEX(OFFSET(INDIRECT("v_buffer_hist_hoy!$A$1"),1,MATCH("buh_codigo_vinculado",INDIRECT("v_buffer_hist_hoy!$1:$1"),0)-1,100000,1),MATCH(CLEAN(TABLATRANSFERENCIA[[#This Row],[CODIGO]]),OFFSET(INDIRECT("v_buffer_hist_hoy!$A$1"),1,MATCH("buh_codigo",INDIRECT("v_buffer_hist_hoy!$1:$1"),0)-1,100000,1),0)),"")</f>
        <v>EC-12433149930</v>
      </c>
      <c r="E90" s="3" t="str">
        <f ca="1">IFERROR(INDEX(OFFSET(INDIRECT("v_buffer_hist_hoy!$A$1"),1,MATCH("pro_linea",INDIRECT("v_buffer_hist_hoy!$1:$1"),0)-1,100000,1),MATCH(CLEAN(TABLATRANSFERENCIA[[#This Row],[CODIGO]]),OFFSET(INDIRECT("v_buffer_hist_hoy!$A$1"),1,MATCH("buh_codigo",INDIRECT("v_buffer_hist_hoy!$1:$1"),0)-1,100000,1),0)),"")</f>
        <v>AGROFORESTAL</v>
      </c>
      <c r="F90" s="3">
        <f ca="1">IFERROR(INDEX(OFFSET(INDIRECT("v_buffer_hist_hoy!$A$1"),1,MATCH("pro_sublinea",INDIRECT("v_buffer_hist_hoy!$1:$1"),0)-1,100000,1),MATCH(CLEAN(TABLATRANSFERENCIA[[#This Row],[CODIGO]]),OFFSET(INDIRECT("v_buffer_hist_hoy!$A$1"),1,MATCH("buh_codigo",INDIRECT("v_buffer_hist_hoy!$1:$1"),0)-1,100000,1),0)),"")</f>
        <v>0</v>
      </c>
      <c r="G90" s="3" t="str">
        <f ca="1">IFERROR(INDEX(OFFSET(INDIRECT("v_buffer_hist_hoy!$A$1"),1,MATCH("pro_grupo",INDIRECT("v_buffer_hist_hoy!$1:$1"),0)-1,100000,1),MATCH(CLEAN(TABLATRANSFERENCIA[[#This Row],[CODIGO]]),OFFSET(INDIRECT("v_buffer_hist_hoy!$A$1"),1,MATCH("buh_codigo",INDIRECT("v_buffer_hist_hoy!$1:$1"),0)-1,100000,1),0)),"")</f>
        <v>REPUESTOS DESMALEZADORAS</v>
      </c>
      <c r="H90" s="3">
        <f ca="1">IFERROR(INDEX(OFFSET(INDIRECT("v_buffer_hist_hoy!$A$1"),1,MATCH("pro_familia",INDIRECT("v_buffer_hist_hoy!$1:$1"),0)-1,100000,1),MATCH(CLEAN(TABLATRANSFERENCIA[[#This Row],[CODIGO]]),OFFSET(INDIRECT("v_buffer_hist_hoy!$A$1"),1,MATCH("buh_codigo",INDIRECT("v_buffer_hist_hoy!$1:$1"),0)-1,100000,1),0)),"")</f>
        <v>0</v>
      </c>
      <c r="I90" s="3">
        <f ca="1">IFERROR(INDEX(OFFSET(INDIRECT("v_buffer_hist_hoy!$A$1"),1,MATCH("pro_subfamilia",INDIRECT("v_buffer_hist_hoy!$1:$1"),0)-1,100000,1),MATCH(CLEAN(TABLATRANSFERENCIA[[#This Row],[CODIGO]]),OFFSET(INDIRECT("v_buffer_hist_hoy!$A$1"),1,MATCH("buh_codigo",INDIRECT("v_buffer_hist_hoy!$1:$1"),0)-1,100000,1),0)),"")</f>
        <v>0</v>
      </c>
      <c r="J9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0" s="3">
        <f ca="1">IFERROR(INDEX(OFFSET(INDIRECT("v_buffer_hist_hoy!$A$1"),1,MATCH("pro_tipo",INDIRECT("v_buffer_hist_hoy!$1:$1"),0)-1,100000,1),MATCH(CLEAN(TABLATRANSFERENCIA[[#This Row],[CODIGO]]),OFFSET(INDIRECT("v_buffer_hist_hoy!$A$1"),1,MATCH("buh_codigo",INDIRECT("v_buffer_hist_hoy!$1:$1"),0)-1,100000,1),0)),"")</f>
        <v>0</v>
      </c>
      <c r="L90" s="3" t="str">
        <f ca="1">IFERROR(INDEX(OFFSET(INDIRECT("v_buffer_hist_hoy!$A$1"),1,MATCH("pro_marca",INDIRECT("v_buffer_hist_hoy!$1:$1"),0)-1,100000,1),MATCH(CLEAN(TABLATRANSFERENCIA[[#This Row],[CODIGO]]),OFFSET(INDIRECT("v_buffer_hist_hoy!$A$1"),1,MATCH("buh_codigo",INDIRECT("v_buffer_hist_hoy!$1:$1"),0)-1,100000,1),0)),"")</f>
        <v>SHINDAIWA</v>
      </c>
      <c r="M90" s="3">
        <f ca="1">IFERROR(INDEX(OFFSET(INDIRECT("v_buffer_hist_hoy!$A$1"),1,MATCH("pro_modelo",INDIRECT("v_buffer_hist_hoy!$1:$1"),0)-1,100000,1),MATCH(CLEAN(TABLATRANSFERENCIA[[#This Row],[CODIGO]]),OFFSET(INDIRECT("v_buffer_hist_hoy!$A$1"),1,MATCH("buh_codigo",INDIRECT("v_buffer_hist_hoy!$1:$1"),0)-1,100000,1),0)),"")</f>
        <v>0</v>
      </c>
      <c r="N90" s="3">
        <f ca="1">IFERROR(INDEX(OFFSET(INDIRECT("v_buffer_hist_hoy!$A$1"),1,MATCH("pro_cat_management",INDIRECT("v_buffer_hist_hoy!$1:$1"),0)-1,100000,1),MATCH(CLEAN(TABLATRANSFERENCIA[[#This Row],[CODIGO]]),OFFSET(INDIRECT("v_buffer_hist_hoy!$A$1"),1,MATCH("buh_codigo",INDIRECT("v_buffer_hist_hoy!$1:$1"),0)-1,100000,1),0)),"")</f>
        <v>0</v>
      </c>
      <c r="O90" s="5" t="str">
        <f ca="1">IFERROR(INDEX(OFFSET(INDIRECT("v_buffer_hist_hoy!$A$1"),1,MATCH("buh_estatus",INDIRECT("v_buffer_hist_hoy!$1:$1"),0)-1,100000,1),MATCH(CLEAN(TABLATRANSFERENCIA[[#This Row],[CODIGO]]),OFFSET(INDIRECT("v_buffer_hist_hoy!$A$1"),1,MATCH("buh_codigo",INDIRECT("v_buffer_hist_hoy!$1:$1"),0)-1,100000,1),0)),"")</f>
        <v>0</v>
      </c>
      <c r="P90" s="5">
        <f ca="1">IFERROR(INDEX(OFFSET(INDIRECT("v_buffer_hist_hoy!$A$1"),1,MATCH("buh_ctv",INDIRECT("v_buffer_hist_hoy!$1:$1"),0)-1,100000,1),MATCH(CLEAN(TABLATRANSFERENCIA[[#This Row],[CODIGO]]),OFFSET(INDIRECT("v_buffer_hist_hoy!$A$1"),1,MATCH("buh_codigo",INDIRECT("v_buffer_hist_hoy!$1:$1"),0)-1,100000,1),0)),"")</f>
        <v>0.45</v>
      </c>
      <c r="Q90" s="5">
        <f ca="1">IFERROR(INDEX(OFFSET(INDIRECT("v_buffer_hist_hoy!$A$1"),1,MATCH("buh_pv",INDIRECT("v_buffer_hist_hoy!$1:$1"),0)-1,100000,1),MATCH(CLEAN(TABLATRANSFERENCIA[[#This Row],[CODIGO]]),OFFSET(INDIRECT("v_buffer_hist_hoy!$A$1"),1,MATCH("buh_codigo",INDIRECT("v_buffer_hist_hoy!$1:$1"),0)-1,100000,1),0)),"")</f>
        <v>1.7</v>
      </c>
      <c r="R90" s="46">
        <f ca="1">IFERROR(INDEX(OFFSET(INDIRECT("v_buffer_hist_hoy!$A$1"),1,MATCH("buh_roi_pasado",INDIRECT("v_buffer_hist_hoy!$1:$1"),0)-1,100000,1),MATCH(CLEAN(TABLATRANSFERENCIA[[#This Row],[CODIGO]]),OFFSET(INDIRECT("v_buffer_hist_hoy!$A$1"),1,MATCH("buh_codigo",INDIRECT("v_buffer_hist_hoy!$1:$1"),0)-1,100000,1),0)),"")</f>
        <v>0</v>
      </c>
      <c r="S90" s="46">
        <f ca="1">IFERROR(INDEX(OFFSET(INDIRECT("v_buffer_hist_hoy!$A$1"),1,MATCH("buh_roi_proyectado",INDIRECT("v_buffer_hist_hoy!$1:$1"),0)-1,100000,1),MATCH(CLEAN(TABLATRANSFERENCIA[[#This Row],[CODIGO]]),OFFSET(INDIRECT("v_buffer_hist_hoy!$A$1"),1,MATCH("buh_codigo",INDIRECT("v_buffer_hist_hoy!$1:$1"),0)-1,100000,1),0)),"")</f>
        <v>12.12</v>
      </c>
      <c r="T90" s="46">
        <f ca="1">IFERROR(INDEX(OFFSET(INDIRECT("v_buffer_hist_hoy!$A$1"),1,MATCH("buh_velocity",INDIRECT("v_buffer_hist_hoy!$1:$1"),0)-1,100000,1),MATCH(CLEAN(TABLATRANSFERENCIA[[#This Row],[CODIGO]]),OFFSET(INDIRECT("v_buffer_hist_hoy!$A$1"),1,MATCH("buh_codigo",INDIRECT("v_buffer_hist_hoy!$1:$1"),0)-1,100000,1),0)),"")</f>
        <v>0</v>
      </c>
      <c r="U90" s="46">
        <f ca="1">IFERROR(INDEX(OFFSET(INDIRECT("v_buffer_hist_hoy!$A$1"),1,MATCH("buh_nivel_servicio",INDIRECT("v_buffer_hist_hoy!$1:$1"),0)-1,100000,1),MATCH(CLEAN(TABLATRANSFERENCIA[[#This Row],[CODIGO]]),OFFSET(INDIRECT("v_buffer_hist_hoy!$A$1"),1,MATCH("buh_codigo",INDIRECT("v_buffer_hist_hoy!$1:$1"),0)-1,100000,1),0)),"")</f>
        <v>1</v>
      </c>
      <c r="V90" s="49" t="str">
        <f ca="1">IFERROR(INDEX(OFFSET(INDIRECT("v_buffer_hist_hoy!$A$1"),1,MATCH("pro_nombre",INDIRECT("v_buffer_hist_hoy!$1:$1"),0)-1,100000,1),MATCH(CLEAN(TABLATRANSFERENCIA[[#This Row],[CODIGO]]),OFFSET(INDIRECT("v_buffer_hist_hoy!$A$1"),1,MATCH("buh_codigo",INDIRECT("v_buffer_hist_hoy!$1:$1"),0)-1,100000,1),0)),"")</f>
        <v>Echo</v>
      </c>
      <c r="W90" s="49" t="str">
        <f ca="1">IFERROR(INDEX(OFFSET(INDIRECT("v_buffer_hist_hoy!$A$1"),1,MATCH("pre_nombre",INDIRECT("v_buffer_hist_hoy!$1:$1"),0)-1,100000,1),MATCH(CLEAN(TABLATRANSFERENCIA[[#This Row],[CODIGO]]),OFFSET(INDIRECT("v_buffer_hist_hoy!$A$1"),1,MATCH("buh_codigo",INDIRECT("v_buffer_hist_hoy!$1:$1"),0)-1,100000,1),0)),"")</f>
        <v>USA</v>
      </c>
      <c r="X90" s="51">
        <f ca="1">IFERROR(INDEX(OFFSET(INDIRECT("v_buffer_hist_hoy!$A$1"),1,MATCH("buh_tiempo_suministro",INDIRECT("v_buffer_hist_hoy!$1:$1"),0)-1,100000,1),MATCH(CLEAN(TABLATRANSFERENCIA[[#This Row],[CODIGO]]),OFFSET(INDIRECT("v_buffer_hist_hoy!$A$1"),1,MATCH("buh_codigo",INDIRECT("v_buffer_hist_hoy!$1:$1"),0)-1,100000,1),0)),"")</f>
        <v>8</v>
      </c>
      <c r="Y90" s="51">
        <f ca="1">IFERROR(INDEX(OFFSET(INDIRECT("v_buffer_hist_hoy!$A$1"),1,MATCH("buh_frecuencia_reposicion",INDIRECT("v_buffer_hist_hoy!$1:$1"),0)-1,100000,1),MATCH(CLEAN(TABLATRANSFERENCIA[[#This Row],[CODIGO]]),OFFSET(INDIRECT("v_buffer_hist_hoy!$A$1"),1,MATCH("buh_codigo",INDIRECT("v_buffer_hist_hoy!$1:$1"),0)-1,100000,1),0)),"")</f>
        <v>3</v>
      </c>
      <c r="Z90" s="6">
        <f ca="1">IFERROR(INDEX(OFFSET(INDIRECT("v_buffer_hist_hoy!$A$1"),1,MATCH("buh_buffer_actual",INDIRECT("v_buffer_hist_hoy!$1:$1"),0)-1,100000,1),MATCH(CLEAN(TABLATRANSFERENCIA[[#This Row],[CODIGO]]),OFFSET(INDIRECT("v_buffer_hist_hoy!$A$1"),1,MATCH("buh_codigo",INDIRECT("v_buffer_hist_hoy!$1:$1"),0)-1,100000,1),0)),"")</f>
        <v>27</v>
      </c>
      <c r="AA90" s="6">
        <f ca="1">IFERROR(INDEX(OFFSET(INDIRECT("v_buffer_hist_hoy!$A$1"),1,MATCH("buh_inventario_proveedor",INDIRECT("v_buffer_hist_hoy!$1:$1"),0)-1,100000,1),MATCH(CLEAN(TABLATRANSFERENCIA[[#This Row],[CODIGO]]),OFFSET(INDIRECT("v_buffer_hist_hoy!$A$1"),1,MATCH("buh_codigo",INDIRECT("v_buffer_hist_hoy!$1:$1"),0)-1,100000,1),0)),"")</f>
        <v>1000000000</v>
      </c>
      <c r="AB90" s="6">
        <f ca="1">IFERROR(INDEX(OFFSET(INDIRECT("v_buffer_hist_hoy!$A$1"),1,MATCH("buh_inventario_fisico",INDIRECT("v_buffer_hist_hoy!$1:$1"),0)-1,100000,1),MATCH(CLEAN(TABLATRANSFERENCIA[[#This Row],[CODIGO]]),OFFSET(INDIRECT("v_buffer_hist_hoy!$A$1"),1,MATCH("buh_codigo",INDIRECT("v_buffer_hist_hoy!$1:$1"),0)-1,100000,1),0)),"")</f>
        <v>19</v>
      </c>
      <c r="AC90" s="4">
        <f ca="1">IFERROR(INDEX(OFFSET(INDIRECT("v_buffer_hist_hoy!$A$1"),1,MATCH("buh_estado_inventario_fisico",INDIRECT("v_buffer_hist_hoy!$1:$1"),0)-1,100000,1),MATCH(CLEAN(TABLATRANSFERENCIA[[#This Row],[CODIGO]]),OFFSET(INDIRECT("v_buffer_hist_hoy!$A$1"),1,MATCH("buh_codigo",INDIRECT("v_buffer_hist_hoy!$1:$1"),0)-1,100000,1),0)),"")</f>
        <v>0.3</v>
      </c>
      <c r="AD90" s="6" t="str">
        <f ca="1">IFERROR(INDEX(OFFSET(INDIRECT("v_buffer_hist_hoy!$A$1"),1,MATCH("buh_color_inventario_fisico",INDIRECT("v_buffer_hist_hoy!$1:$1"),0)-1,100000,1),MATCH(CLEAN(TABLATRANSFERENCIA[[#This Row],[CODIGO]]),OFFSET(INDIRECT("v_buffer_hist_hoy!$A$1"),1,MATCH("buh_codigo",INDIRECT("v_buffer_hist_hoy!$1:$1"),0)-1,100000,1),0)),"")</f>
        <v>V</v>
      </c>
      <c r="AE90" s="6">
        <f ca="1">IFERROR(INDEX(OFFSET(INDIRECT("v_buffer_hist_hoy!$A$1"),1,MATCH("buh_transito",INDIRECT("v_buffer_hist_hoy!$1:$1"),0)-1,100000,1),MATCH(CLEAN(TABLATRANSFERENCIA[[#This Row],[CODIGO]]),OFFSET(INDIRECT("v_buffer_hist_hoy!$A$1"),1,MATCH("buh_codigo",INDIRECT("v_buffer_hist_hoy!$1:$1"),0)-1,100000,1),0)),"")</f>
        <v>0</v>
      </c>
      <c r="AF90" s="6">
        <f ca="1">IFERROR(INDEX(OFFSET(INDIRECT("v_buffer_hist_hoy!$A$1"),1,MATCH("buh_negociacion",INDIRECT("v_buffer_hist_hoy!$1:$1"),0)-1,100000,1),MATCH(CLEAN(TABLATRANSFERENCIA[[#This Row],[CODIGO]]),OFFSET(INDIRECT("v_buffer_hist_hoy!$A$1"),1,MATCH("buh_codigo",INDIRECT("v_buffer_hist_hoy!$1:$1"),0)-1,100000,1),0)),"")</f>
        <v>0</v>
      </c>
      <c r="AG90" s="6">
        <f ca="1">IFERROR(INDEX(OFFSET(INDIRECT("v_buffer_hist_hoy!$A$1"),1,MATCH("buh_produccion",INDIRECT("v_buffer_hist_hoy!$1:$1"),0)-1,100000,1),MATCH(CLEAN(TABLATRANSFERENCIA[[#This Row],[CODIGO]]),OFFSET(INDIRECT("v_buffer_hist_hoy!$A$1"),1,MATCH("buh_codigo",INDIRECT("v_buffer_hist_hoy!$1:$1"),0)-1,100000,1),0)),"")</f>
        <v>0</v>
      </c>
      <c r="AH90" s="6">
        <f ca="1">IFERROR(INDEX(OFFSET(INDIRECT("v_buffer_hist_hoy!$A$1"),1,MATCH("buh_embarcado",INDIRECT("v_buffer_hist_hoy!$1:$1"),0)-1,100000,1),MATCH(CLEAN(TABLATRANSFERENCIA[[#This Row],[CODIGO]]),OFFSET(INDIRECT("v_buffer_hist_hoy!$A$1"),1,MATCH("buh_codigo",INDIRECT("v_buffer_hist_hoy!$1:$1"),0)-1,100000,1),0)),"")</f>
        <v>0</v>
      </c>
      <c r="AI90" s="6">
        <f ca="1">IFERROR(INDEX(OFFSET(INDIRECT("v_buffer_hist_hoy!$A$1"),1,MATCH("buh_comprometido",INDIRECT("v_buffer_hist_hoy!$1:$1"),0)-1,100000,1),MATCH(CLEAN(TABLATRANSFERENCIA[[#This Row],[CODIGO]]),OFFSET(INDIRECT("v_buffer_hist_hoy!$A$1"),1,MATCH("buh_codigo",INDIRECT("v_buffer_hist_hoy!$1:$1"),0)-1,100000,1),0)),"")</f>
        <v>0</v>
      </c>
      <c r="AJ90" s="6">
        <f ca="1">IFERROR(INDEX(OFFSET(INDIRECT("v_buffer_hist_hoy!$A$1"),1,MATCH("buh_backorder",INDIRECT("v_buffer_hist_hoy!$1:$1"),0)-1,100000,1),MATCH(CLEAN(TABLATRANSFERENCIA[[#This Row],[CODIGO]]),OFFSET(INDIRECT("v_buffer_hist_hoy!$A$1"),1,MATCH("buh_codigo",INDIRECT("v_buffer_hist_hoy!$1:$1"),0)-1,100000,1),0)),"")</f>
        <v>10</v>
      </c>
      <c r="AK90" s="6">
        <f ca="1">IFERROR(INDEX(OFFSET(INDIRECT("v_buffer_hist_hoy!$A$1"),1,MATCH("buh_inventario_proyectado",INDIRECT("v_buffer_hist_hoy!$1:$1"),0)-1,100000,1),MATCH(CLEAN(TABLATRANSFERENCIA[[#This Row],[CODIGO]]),OFFSET(INDIRECT("v_buffer_hist_hoy!$A$1"),1,MATCH("buh_codigo",INDIRECT("v_buffer_hist_hoy!$1:$1"),0)-1,100000,1),0)),"")</f>
        <v>29</v>
      </c>
      <c r="AL90"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90" s="6" t="str">
        <f ca="1">IFERROR(INDEX(OFFSET(INDIRECT("v_buffer_hist_hoy!$A$1"),1,MATCH("buh_color_inventario_proyectado",INDIRECT("v_buffer_hist_hoy!$1:$1"),0)-1,100000,1),MATCH(CLEAN(TABLATRANSFERENCIA[[#This Row],[CODIGO]]),OFFSET(INDIRECT("v_buffer_hist_hoy!$A$1"),1,MATCH("buh_codigo",INDIRECT("v_buffer_hist_hoy!$1:$1"),0)-1,100000,1),0)),"")</f>
        <v>L</v>
      </c>
      <c r="AN90" s="6">
        <f ca="1">IFERROR(INDEX(OFFSET(INDIRECT("v_buffer_hist_hoy!$A$1"),1,MATCH("buh_pedido_minimo",INDIRECT("v_buffer_hist_hoy!$1:$1"),0)-1,100000,1),MATCH(CLEAN(TABLATRANSFERENCIA[[#This Row],[CODIGO]]),OFFSET(INDIRECT("v_buffer_hist_hoy!$A$1"),1,MATCH("buh_codigo",INDIRECT("v_buffer_hist_hoy!$1:$1"),0)-1,100000,1),0)),"")</f>
        <v>0</v>
      </c>
      <c r="AO90" s="6">
        <f ca="1">IFERROR(INDEX(OFFSET(INDIRECT("v_buffer_hist_hoy!$A$1"),1,MATCH("buh_pedido_minimo_grupo",INDIRECT("v_buffer_hist_hoy!$1:$1"),0)-1,100000,1),MATCH(CLEAN(TABLATRANSFERENCIA[[#This Row],[CODIGO]]),OFFSET(INDIRECT("v_buffer_hist_hoy!$A$1"),1,MATCH("buh_codigo",INDIRECT("v_buffer_hist_hoy!$1:$1"),0)-1,100000,1),0)),"")</f>
        <v>0</v>
      </c>
      <c r="AP90" s="6">
        <f ca="1">IFERROR(INDEX(OFFSET(INDIRECT("v_buffer_hist_hoy!$A$1"),1,MATCH("buh_unidad_empaque",INDIRECT("v_buffer_hist_hoy!$1:$1"),0)-1,100000,1),MATCH(CLEAN(TABLATRANSFERENCIA[[#This Row],[CODIGO]]),OFFSET(INDIRECT("v_buffer_hist_hoy!$A$1"),1,MATCH("buh_codigo",INDIRECT("v_buffer_hist_hoy!$1:$1"),0)-1,100000,1),0)),"")</f>
        <v>5</v>
      </c>
      <c r="AQ90" s="6">
        <f ca="1">IFERROR(INDEX(OFFSET(INDIRECT("v_buffer_hist_hoy!$A$1"),1,MATCH("buh_pedido_promedio",INDIRECT("v_buffer_hist_hoy!$1:$1"),0)-1,100000,1),MATCH(CLEAN(TABLATRANSFERENCIA[[#This Row],[CODIGO]]),OFFSET(INDIRECT("v_buffer_hist_hoy!$A$1"),1,MATCH("buh_codigo",INDIRECT("v_buffer_hist_hoy!$1:$1"),0)-1,100000,1),0)),"")</f>
        <v>7</v>
      </c>
      <c r="AR90" s="6">
        <f ca="1">IFERROR(INDEX(OFFSET(INDIRECT("v_buffer_hist_hoy!$A$1"),1,MATCH("buh_cobertura_buffer",INDIRECT("v_buffer_hist_hoy!$1:$1"),0)-1,100000,1),MATCH(CLEAN(TABLATRANSFERENCIA[[#This Row],[CODIGO]]),OFFSET(INDIRECT("v_buffer_hist_hoy!$A$1"),1,MATCH("buh_codigo",INDIRECT("v_buffer_hist_hoy!$1:$1"),0)-1,100000,1),0)),"")</f>
        <v>0</v>
      </c>
      <c r="AS90" s="6">
        <f ca="1">IFERROR(INDEX(OFFSET(INDIRECT("v_buffer_hist_hoy!$A$1"),1,MATCH("buh_cobertura_inventario_proyectado",INDIRECT("v_buffer_hist_hoy!$1:$1"),0)-1,100000,1),MATCH(CLEAN(TABLATRANSFERENCIA[[#This Row],[CODIGO]]),OFFSET(INDIRECT("v_buffer_hist_hoy!$A$1"),1,MATCH("buh_codigo",INDIRECT("v_buffer_hist_hoy!$1:$1"),0)-1,100000,1),0)),"")</f>
        <v>0</v>
      </c>
      <c r="AT90" s="6">
        <f ca="1">IFERROR(INDEX(OFFSET(INDIRECT("v_buffer_hist_hoy!$A$1"),1,MATCH("buh_cobertura_pedido_minimo",INDIRECT("v_buffer_hist_hoy!$1:$1"),0)-1,100000,1),MATCH(CLEAN(TABLATRANSFERENCIA[[#This Row],[CODIGO]]),OFFSET(INDIRECT("v_buffer_hist_hoy!$A$1"),1,MATCH("buh_codigo",INDIRECT("v_buffer_hist_hoy!$1:$1"),0)-1,100000,1),0)),"")</f>
        <v>0</v>
      </c>
      <c r="AU90" s="6">
        <f ca="1">IFERROR(INDEX(OFFSET(INDIRECT("v_buffer_hist_hoy!$A$1"),1,MATCH("buh_dias_desabastecimiento",INDIRECT("v_buffer_hist_hoy!$1:$1"),0)-1,100000,1),MATCH(CLEAN(TABLATRANSFERENCIA[[#This Row],[CODIGO]]),OFFSET(INDIRECT("v_buffer_hist_hoy!$A$1"),1,MATCH("buh_codigo",INDIRECT("v_buffer_hist_hoy!$1:$1"),0)-1,100000,1),0)),"")</f>
        <v>0</v>
      </c>
      <c r="AV90" s="6">
        <f t="array" ref="AV90">IFERROR(INDEX(Datos_Consumo[CANTIDAD],MATCH(TABLATRANSFERENCIA[[#This Row],[CODIGO]]&amp;TABLATRANSFERENCIA[[#Headers],[Columna1]],Datos_Consumo[CODIGO]&amp;Datos_Consumo[FECHA_FORMATO],0)),0)</f>
        <v>0</v>
      </c>
      <c r="AW90" s="6">
        <f t="array" ref="AW90">IFERROR(INDEX(Datos_Consumo[CANTIDAD],MATCH(TABLATRANSFERENCIA[[#This Row],[CODIGO]]&amp;TABLATRANSFERENCIA[[#Headers],[Columna2]],Datos_Consumo[CODIGO]&amp;Datos_Consumo[FECHA_FORMATO],0)),0)</f>
        <v>0</v>
      </c>
      <c r="AX90" s="6">
        <f t="array" ref="AX90">IFERROR(INDEX(Datos_Consumo[CANTIDAD],MATCH(TABLATRANSFERENCIA[[#This Row],[CODIGO]]&amp;TABLATRANSFERENCIA[[#Headers],[Columna3]],Datos_Consumo[CODIGO]&amp;Datos_Consumo[FECHA_FORMATO],0)),0)</f>
        <v>0</v>
      </c>
      <c r="AY90" s="6">
        <f t="array" ref="AY90">IFERROR(INDEX(Datos_Consumo[CANTIDAD],MATCH(TABLATRANSFERENCIA[[#This Row],[CODIGO]]&amp;TABLATRANSFERENCIA[[#Headers],[Columna4]],Datos_Consumo[CODIGO]&amp;Datos_Consumo[FECHA_FORMATO],0)),0)</f>
        <v>0</v>
      </c>
      <c r="AZ90" s="6">
        <f t="array" ref="AZ90">IFERROR(INDEX(Datos_Consumo[CANTIDAD],MATCH(TABLATRANSFERENCIA[[#This Row],[CODIGO]]&amp;TABLATRANSFERENCIA[[#Headers],[Columna5]],Datos_Consumo[CODIGO]&amp;Datos_Consumo[FECHA_FORMATO],0)),0)</f>
        <v>0</v>
      </c>
      <c r="BA90" s="6">
        <f t="array" ref="BA90">IFERROR(INDEX(Datos_Consumo[CANTIDAD],MATCH(TABLATRANSFERENCIA[[#This Row],[CODIGO]]&amp;TABLATRANSFERENCIA[[#Headers],[Columna6]],Datos_Consumo[CODIGO]&amp;Datos_Consumo[FECHA_FORMATO],0)),0)</f>
        <v>0</v>
      </c>
      <c r="BB90" s="56">
        <f ca="1">IFERROR(INDEX(OFFSET(INDIRECT("v_buffer_hist_hoy!$A$1"),1,MATCH("buh_ultima_transferencia_ini",INDIRECT("v_buffer_hist_hoy!$1:$1"),0)-1,100000,1),MATCH(CLEAN(TABLATRANSFERENCIA[[#This Row],[CODIGO]]),OFFSET(INDIRECT("v_buffer_hist_hoy!$A$1"),1,MATCH("buh_codigo",INDIRECT("v_buffer_hist_hoy!$1:$1"),0)-1,100000,1),0)),"")</f>
        <v>0</v>
      </c>
      <c r="BC90" s="56">
        <f ca="1">IFERROR(INDEX(OFFSET(INDIRECT("v_buffer_hist_hoy!$A$1"),1,MATCH("buh_ultima_transferencia_fin",INDIRECT("v_buffer_hist_hoy!$1:$1"),0)-1,100000,1),MATCH(CLEAN(TABLATRANSFERENCIA[[#This Row],[CODIGO]]),OFFSET(INDIRECT("v_buffer_hist_hoy!$A$1"),1,MATCH("buh_codigo",INDIRECT("v_buffer_hist_hoy!$1:$1"),0)-1,100000,1),0)),"")</f>
        <v>0</v>
      </c>
      <c r="BD90" s="50" t="s">
        <v>7725</v>
      </c>
      <c r="BE90" s="55"/>
      <c r="BF90" s="51"/>
      <c r="BG90"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0" s="51"/>
      <c r="BM90" s="46">
        <f ca="1">IFERROR(TABLATRANSFERENCIA[[#This Row],[REQUERIM]]/TABLATRANSFERENCIA[[#This Row],[PEDIDO PROMEDIO]],0)</f>
        <v>1.4285714285714286</v>
      </c>
      <c r="BN90" s="51"/>
      <c r="BO90" s="59"/>
      <c r="BP90" s="3" t="str">
        <f>IF(TABLATRANSFERENCIA[[#This Row],[RECIBIDO]]&lt;&gt;"",0,IF(TABLATRANSFERENCIA[[#This Row],[DESPACHO]]&lt;&gt;"",TABLATRANSFERENCIA[[#This Row],[DESPACHO]],TABLATRANSFERENCIA[[#This Row],[REQUERIM]]))</f>
        <v>10</v>
      </c>
      <c r="BQ90" s="50"/>
      <c r="BR90" s="50"/>
      <c r="BS90" s="50" t="str">
        <f t="shared" si="1"/>
        <v>N</v>
      </c>
      <c r="BT90" s="51">
        <f t="array" aca="1" ref="BT90" ca="1">IF(SUM(--(TABLATRANSFERENCIA[[#This Row],[CODIGO GENERICO]]=TABLATRANSFERENCIA[CODIGO GENERICO])*TABLATRANSFERENCIA[REQUERIM])&lt;TABLATRANSFERENCIA[[#This Row],[PEDIDO MIN GRUPO]],1,0)</f>
        <v>0</v>
      </c>
      <c r="BU9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0" s="51">
        <f ca="1">IFERROR(INDEX(OFFSET(INDIRECT("v_buffer_hist_hoy!$A$1"),1,MATCH("buh_zona_amarilla",INDIRECT("v_buffer_hist_hoy!$1:$1"),0)-1,100000,1),MATCH(CLEAN(TABLATRANSFERENCIA[[#This Row],[CODIGO]]),OFFSET(INDIRECT("v_buffer_hist_hoy!$A$1"),1,MATCH("buh_codigo",INDIRECT("v_buffer_hist_hoy!$1:$1"),0)-1,100000,1),0)),"")</f>
        <v>18</v>
      </c>
      <c r="BW90" s="51">
        <f ca="1">IFERROR(INDEX(OFFSET(INDIRECT("v_buffer_hist_hoy!$A$1"),1,MATCH("buh_zona_roja",INDIRECT("v_buffer_hist_hoy!$1:$1"),0)-1,100000,1),MATCH(CLEAN(TABLATRANSFERENCIA[[#This Row],[CODIGO]]),OFFSET(INDIRECT("v_buffer_hist_hoy!$A$1"),1,MATCH("buh_codigo",INDIRECT("v_buffer_hist_hoy!$1:$1"),0)-1,100000,1),0)),"")</f>
        <v>9</v>
      </c>
    </row>
    <row r="91" spans="1:75" hidden="1" x14ac:dyDescent="0.25">
      <c r="A91" s="54" t="s">
        <v>3646</v>
      </c>
      <c r="B91" s="3" t="str">
        <f ca="1">IFERROR(INDEX(OFFSET(INDIRECT("v_buffer_hist_hoy!$A$1"),1,MATCH("pro_descripcion",INDIRECT("v_buffer_hist_hoy!$1:$1"),0)-1,100000,1),MATCH(CLEAN(TABLATRANSFERENCIA[[#This Row],[CODIGO]]),OFFSET(INDIRECT("v_buffer_hist_hoy!$A$1"),1,MATCH("buh_codigo",INDIRECT("v_buffer_hist_hoy!$1:$1"),0)-1,100000,1),0)),"")</f>
        <v>RESORTE DE FRICCION B450-B45</v>
      </c>
      <c r="C91" s="3" t="str">
        <f ca="1">IFERROR(INDEX(OFFSET(INDIRECT("v_buffer_hist_hoy!$A$1"),1,MATCH("buh_codigo_generico",INDIRECT("v_buffer_hist_hoy!$1:$1"),0)-1,100000,1),MATCH(CLEAN(TABLATRANSFERENCIA[[#This Row],[CODIGO]]),OFFSET(INDIRECT("v_buffer_hist_hoy!$A$1"),1,MATCH("buh_codigo",INDIRECT("v_buffer_hist_hoy!$1:$1"),0)-1,100000,1),0)),"")</f>
        <v>0</v>
      </c>
      <c r="D91" s="3" t="str">
        <f ca="1">IFERROR(INDEX(OFFSET(INDIRECT("v_buffer_hist_hoy!$A$1"),1,MATCH("buh_codigo_vinculado",INDIRECT("v_buffer_hist_hoy!$1:$1"),0)-1,100000,1),MATCH(CLEAN(TABLATRANSFERENCIA[[#This Row],[CODIGO]]),OFFSET(INDIRECT("v_buffer_hist_hoy!$A$1"),1,MATCH("buh_codigo",INDIRECT("v_buffer_hist_hoy!$1:$1"),0)-1,100000,1),0)),"")</f>
        <v>EC-V452000550</v>
      </c>
      <c r="E91" s="3" t="str">
        <f ca="1">IFERROR(INDEX(OFFSET(INDIRECT("v_buffer_hist_hoy!$A$1"),1,MATCH("pro_linea",INDIRECT("v_buffer_hist_hoy!$1:$1"),0)-1,100000,1),MATCH(CLEAN(TABLATRANSFERENCIA[[#This Row],[CODIGO]]),OFFSET(INDIRECT("v_buffer_hist_hoy!$A$1"),1,MATCH("buh_codigo",INDIRECT("v_buffer_hist_hoy!$1:$1"),0)-1,100000,1),0)),"")</f>
        <v>AGROFORESTAL</v>
      </c>
      <c r="F91" s="3">
        <f ca="1">IFERROR(INDEX(OFFSET(INDIRECT("v_buffer_hist_hoy!$A$1"),1,MATCH("pro_sublinea",INDIRECT("v_buffer_hist_hoy!$1:$1"),0)-1,100000,1),MATCH(CLEAN(TABLATRANSFERENCIA[[#This Row],[CODIGO]]),OFFSET(INDIRECT("v_buffer_hist_hoy!$A$1"),1,MATCH("buh_codigo",INDIRECT("v_buffer_hist_hoy!$1:$1"),0)-1,100000,1),0)),"")</f>
        <v>0</v>
      </c>
      <c r="G91" s="3" t="str">
        <f ca="1">IFERROR(INDEX(OFFSET(INDIRECT("v_buffer_hist_hoy!$A$1"),1,MATCH("pro_grupo",INDIRECT("v_buffer_hist_hoy!$1:$1"),0)-1,100000,1),MATCH(CLEAN(TABLATRANSFERENCIA[[#This Row],[CODIGO]]),OFFSET(INDIRECT("v_buffer_hist_hoy!$A$1"),1,MATCH("buh_codigo",INDIRECT("v_buffer_hist_hoy!$1:$1"),0)-1,100000,1),0)),"")</f>
        <v>REPUESTOS DESMALEZADORAS</v>
      </c>
      <c r="H91" s="3">
        <f ca="1">IFERROR(INDEX(OFFSET(INDIRECT("v_buffer_hist_hoy!$A$1"),1,MATCH("pro_familia",INDIRECT("v_buffer_hist_hoy!$1:$1"),0)-1,100000,1),MATCH(CLEAN(TABLATRANSFERENCIA[[#This Row],[CODIGO]]),OFFSET(INDIRECT("v_buffer_hist_hoy!$A$1"),1,MATCH("buh_codigo",INDIRECT("v_buffer_hist_hoy!$1:$1"),0)-1,100000,1),0)),"")</f>
        <v>0</v>
      </c>
      <c r="I91" s="3">
        <f ca="1">IFERROR(INDEX(OFFSET(INDIRECT("v_buffer_hist_hoy!$A$1"),1,MATCH("pro_subfamilia",INDIRECT("v_buffer_hist_hoy!$1:$1"),0)-1,100000,1),MATCH(CLEAN(TABLATRANSFERENCIA[[#This Row],[CODIGO]]),OFFSET(INDIRECT("v_buffer_hist_hoy!$A$1"),1,MATCH("buh_codigo",INDIRECT("v_buffer_hist_hoy!$1:$1"),0)-1,100000,1),0)),"")</f>
        <v>0</v>
      </c>
      <c r="J9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1" s="3">
        <f ca="1">IFERROR(INDEX(OFFSET(INDIRECT("v_buffer_hist_hoy!$A$1"),1,MATCH("pro_tipo",INDIRECT("v_buffer_hist_hoy!$1:$1"),0)-1,100000,1),MATCH(CLEAN(TABLATRANSFERENCIA[[#This Row],[CODIGO]]),OFFSET(INDIRECT("v_buffer_hist_hoy!$A$1"),1,MATCH("buh_codigo",INDIRECT("v_buffer_hist_hoy!$1:$1"),0)-1,100000,1),0)),"")</f>
        <v>0</v>
      </c>
      <c r="L91" s="3" t="str">
        <f ca="1">IFERROR(INDEX(OFFSET(INDIRECT("v_buffer_hist_hoy!$A$1"),1,MATCH("pro_marca",INDIRECT("v_buffer_hist_hoy!$1:$1"),0)-1,100000,1),MATCH(CLEAN(TABLATRANSFERENCIA[[#This Row],[CODIGO]]),OFFSET(INDIRECT("v_buffer_hist_hoy!$A$1"),1,MATCH("buh_codigo",INDIRECT("v_buffer_hist_hoy!$1:$1"),0)-1,100000,1),0)),"")</f>
        <v>SHINDAIWA</v>
      </c>
      <c r="M91" s="3">
        <f ca="1">IFERROR(INDEX(OFFSET(INDIRECT("v_buffer_hist_hoy!$A$1"),1,MATCH("pro_modelo",INDIRECT("v_buffer_hist_hoy!$1:$1"),0)-1,100000,1),MATCH(CLEAN(TABLATRANSFERENCIA[[#This Row],[CODIGO]]),OFFSET(INDIRECT("v_buffer_hist_hoy!$A$1"),1,MATCH("buh_codigo",INDIRECT("v_buffer_hist_hoy!$1:$1"),0)-1,100000,1),0)),"")</f>
        <v>0</v>
      </c>
      <c r="N91" s="3">
        <f ca="1">IFERROR(INDEX(OFFSET(INDIRECT("v_buffer_hist_hoy!$A$1"),1,MATCH("pro_cat_management",INDIRECT("v_buffer_hist_hoy!$1:$1"),0)-1,100000,1),MATCH(CLEAN(TABLATRANSFERENCIA[[#This Row],[CODIGO]]),OFFSET(INDIRECT("v_buffer_hist_hoy!$A$1"),1,MATCH("buh_codigo",INDIRECT("v_buffer_hist_hoy!$1:$1"),0)-1,100000,1),0)),"")</f>
        <v>0</v>
      </c>
      <c r="O91" s="5" t="str">
        <f ca="1">IFERROR(INDEX(OFFSET(INDIRECT("v_buffer_hist_hoy!$A$1"),1,MATCH("buh_estatus",INDIRECT("v_buffer_hist_hoy!$1:$1"),0)-1,100000,1),MATCH(CLEAN(TABLATRANSFERENCIA[[#This Row],[CODIGO]]),OFFSET(INDIRECT("v_buffer_hist_hoy!$A$1"),1,MATCH("buh_codigo",INDIRECT("v_buffer_hist_hoy!$1:$1"),0)-1,100000,1),0)),"")</f>
        <v>0</v>
      </c>
      <c r="P91" s="5">
        <f ca="1">IFERROR(INDEX(OFFSET(INDIRECT("v_buffer_hist_hoy!$A$1"),1,MATCH("buh_ctv",INDIRECT("v_buffer_hist_hoy!$1:$1"),0)-1,100000,1),MATCH(CLEAN(TABLATRANSFERENCIA[[#This Row],[CODIGO]]),OFFSET(INDIRECT("v_buffer_hist_hoy!$A$1"),1,MATCH("buh_codigo",INDIRECT("v_buffer_hist_hoy!$1:$1"),0)-1,100000,1),0)),"")</f>
        <v>0.55000000000000004</v>
      </c>
      <c r="Q91" s="5">
        <f ca="1">IFERROR(INDEX(OFFSET(INDIRECT("v_buffer_hist_hoy!$A$1"),1,MATCH("buh_pv",INDIRECT("v_buffer_hist_hoy!$1:$1"),0)-1,100000,1),MATCH(CLEAN(TABLATRANSFERENCIA[[#This Row],[CODIGO]]),OFFSET(INDIRECT("v_buffer_hist_hoy!$A$1"),1,MATCH("buh_codigo",INDIRECT("v_buffer_hist_hoy!$1:$1"),0)-1,100000,1),0)),"")</f>
        <v>2.58</v>
      </c>
      <c r="R91" s="46">
        <f ca="1">IFERROR(INDEX(OFFSET(INDIRECT("v_buffer_hist_hoy!$A$1"),1,MATCH("buh_roi_pasado",INDIRECT("v_buffer_hist_hoy!$1:$1"),0)-1,100000,1),MATCH(CLEAN(TABLATRANSFERENCIA[[#This Row],[CODIGO]]),OFFSET(INDIRECT("v_buffer_hist_hoy!$A$1"),1,MATCH("buh_codigo",INDIRECT("v_buffer_hist_hoy!$1:$1"),0)-1,100000,1),0)),"")</f>
        <v>0</v>
      </c>
      <c r="S91" s="46">
        <f ca="1">IFERROR(INDEX(OFFSET(INDIRECT("v_buffer_hist_hoy!$A$1"),1,MATCH("buh_roi_proyectado",INDIRECT("v_buffer_hist_hoy!$1:$1"),0)-1,100000,1),MATCH(CLEAN(TABLATRANSFERENCIA[[#This Row],[CODIGO]]),OFFSET(INDIRECT("v_buffer_hist_hoy!$A$1"),1,MATCH("buh_codigo",INDIRECT("v_buffer_hist_hoy!$1:$1"),0)-1,100000,1),0)),"")</f>
        <v>16.11</v>
      </c>
      <c r="T91" s="46">
        <f ca="1">IFERROR(INDEX(OFFSET(INDIRECT("v_buffer_hist_hoy!$A$1"),1,MATCH("buh_velocity",INDIRECT("v_buffer_hist_hoy!$1:$1"),0)-1,100000,1),MATCH(CLEAN(TABLATRANSFERENCIA[[#This Row],[CODIGO]]),OFFSET(INDIRECT("v_buffer_hist_hoy!$A$1"),1,MATCH("buh_codigo",INDIRECT("v_buffer_hist_hoy!$1:$1"),0)-1,100000,1),0)),"")</f>
        <v>0</v>
      </c>
      <c r="U91" s="46">
        <f ca="1">IFERROR(INDEX(OFFSET(INDIRECT("v_buffer_hist_hoy!$A$1"),1,MATCH("buh_nivel_servicio",INDIRECT("v_buffer_hist_hoy!$1:$1"),0)-1,100000,1),MATCH(CLEAN(TABLATRANSFERENCIA[[#This Row],[CODIGO]]),OFFSET(INDIRECT("v_buffer_hist_hoy!$A$1"),1,MATCH("buh_codigo",INDIRECT("v_buffer_hist_hoy!$1:$1"),0)-1,100000,1),0)),"")</f>
        <v>1</v>
      </c>
      <c r="V91" s="49" t="str">
        <f ca="1">IFERROR(INDEX(OFFSET(INDIRECT("v_buffer_hist_hoy!$A$1"),1,MATCH("pro_nombre",INDIRECT("v_buffer_hist_hoy!$1:$1"),0)-1,100000,1),MATCH(CLEAN(TABLATRANSFERENCIA[[#This Row],[CODIGO]]),OFFSET(INDIRECT("v_buffer_hist_hoy!$A$1"),1,MATCH("buh_codigo",INDIRECT("v_buffer_hist_hoy!$1:$1"),0)-1,100000,1),0)),"")</f>
        <v>Echo</v>
      </c>
      <c r="W91" s="49" t="str">
        <f ca="1">IFERROR(INDEX(OFFSET(INDIRECT("v_buffer_hist_hoy!$A$1"),1,MATCH("pre_nombre",INDIRECT("v_buffer_hist_hoy!$1:$1"),0)-1,100000,1),MATCH(CLEAN(TABLATRANSFERENCIA[[#This Row],[CODIGO]]),OFFSET(INDIRECT("v_buffer_hist_hoy!$A$1"),1,MATCH("buh_codigo",INDIRECT("v_buffer_hist_hoy!$1:$1"),0)-1,100000,1),0)),"")</f>
        <v>USA</v>
      </c>
      <c r="X91" s="51">
        <f ca="1">IFERROR(INDEX(OFFSET(INDIRECT("v_buffer_hist_hoy!$A$1"),1,MATCH("buh_tiempo_suministro",INDIRECT("v_buffer_hist_hoy!$1:$1"),0)-1,100000,1),MATCH(CLEAN(TABLATRANSFERENCIA[[#This Row],[CODIGO]]),OFFSET(INDIRECT("v_buffer_hist_hoy!$A$1"),1,MATCH("buh_codigo",INDIRECT("v_buffer_hist_hoy!$1:$1"),0)-1,100000,1),0)),"")</f>
        <v>8</v>
      </c>
      <c r="Y91" s="51">
        <f ca="1">IFERROR(INDEX(OFFSET(INDIRECT("v_buffer_hist_hoy!$A$1"),1,MATCH("buh_frecuencia_reposicion",INDIRECT("v_buffer_hist_hoy!$1:$1"),0)-1,100000,1),MATCH(CLEAN(TABLATRANSFERENCIA[[#This Row],[CODIGO]]),OFFSET(INDIRECT("v_buffer_hist_hoy!$A$1"),1,MATCH("buh_codigo",INDIRECT("v_buffer_hist_hoy!$1:$1"),0)-1,100000,1),0)),"")</f>
        <v>3</v>
      </c>
      <c r="Z91" s="6">
        <f ca="1">IFERROR(INDEX(OFFSET(INDIRECT("v_buffer_hist_hoy!$A$1"),1,MATCH("buh_buffer_actual",INDIRECT("v_buffer_hist_hoy!$1:$1"),0)-1,100000,1),MATCH(CLEAN(TABLATRANSFERENCIA[[#This Row],[CODIGO]]),OFFSET(INDIRECT("v_buffer_hist_hoy!$A$1"),1,MATCH("buh_codigo",INDIRECT("v_buffer_hist_hoy!$1:$1"),0)-1,100000,1),0)),"")</f>
        <v>40</v>
      </c>
      <c r="AA91" s="6">
        <f ca="1">IFERROR(INDEX(OFFSET(INDIRECT("v_buffer_hist_hoy!$A$1"),1,MATCH("buh_inventario_proveedor",INDIRECT("v_buffer_hist_hoy!$1:$1"),0)-1,100000,1),MATCH(CLEAN(TABLATRANSFERENCIA[[#This Row],[CODIGO]]),OFFSET(INDIRECT("v_buffer_hist_hoy!$A$1"),1,MATCH("buh_codigo",INDIRECT("v_buffer_hist_hoy!$1:$1"),0)-1,100000,1),0)),"")</f>
        <v>1000000000</v>
      </c>
      <c r="AB91" s="6">
        <f ca="1">IFERROR(INDEX(OFFSET(INDIRECT("v_buffer_hist_hoy!$A$1"),1,MATCH("buh_inventario_fisico",INDIRECT("v_buffer_hist_hoy!$1:$1"),0)-1,100000,1),MATCH(CLEAN(TABLATRANSFERENCIA[[#This Row],[CODIGO]]),OFFSET(INDIRECT("v_buffer_hist_hoy!$A$1"),1,MATCH("buh_codigo",INDIRECT("v_buffer_hist_hoy!$1:$1"),0)-1,100000,1),0)),"")</f>
        <v>28</v>
      </c>
      <c r="AC91" s="4">
        <f ca="1">IFERROR(INDEX(OFFSET(INDIRECT("v_buffer_hist_hoy!$A$1"),1,MATCH("buh_estado_inventario_fisico",INDIRECT("v_buffer_hist_hoy!$1:$1"),0)-1,100000,1),MATCH(CLEAN(TABLATRANSFERENCIA[[#This Row],[CODIGO]]),OFFSET(INDIRECT("v_buffer_hist_hoy!$A$1"),1,MATCH("buh_codigo",INDIRECT("v_buffer_hist_hoy!$1:$1"),0)-1,100000,1),0)),"")</f>
        <v>0.3</v>
      </c>
      <c r="AD91" s="6" t="str">
        <f ca="1">IFERROR(INDEX(OFFSET(INDIRECT("v_buffer_hist_hoy!$A$1"),1,MATCH("buh_color_inventario_fisico",INDIRECT("v_buffer_hist_hoy!$1:$1"),0)-1,100000,1),MATCH(CLEAN(TABLATRANSFERENCIA[[#This Row],[CODIGO]]),OFFSET(INDIRECT("v_buffer_hist_hoy!$A$1"),1,MATCH("buh_codigo",INDIRECT("v_buffer_hist_hoy!$1:$1"),0)-1,100000,1),0)),"")</f>
        <v>V</v>
      </c>
      <c r="AE91" s="6">
        <f ca="1">IFERROR(INDEX(OFFSET(INDIRECT("v_buffer_hist_hoy!$A$1"),1,MATCH("buh_transito",INDIRECT("v_buffer_hist_hoy!$1:$1"),0)-1,100000,1),MATCH(CLEAN(TABLATRANSFERENCIA[[#This Row],[CODIGO]]),OFFSET(INDIRECT("v_buffer_hist_hoy!$A$1"),1,MATCH("buh_codigo",INDIRECT("v_buffer_hist_hoy!$1:$1"),0)-1,100000,1),0)),"")</f>
        <v>0</v>
      </c>
      <c r="AF91" s="6">
        <f ca="1">IFERROR(INDEX(OFFSET(INDIRECT("v_buffer_hist_hoy!$A$1"),1,MATCH("buh_negociacion",INDIRECT("v_buffer_hist_hoy!$1:$1"),0)-1,100000,1),MATCH(CLEAN(TABLATRANSFERENCIA[[#This Row],[CODIGO]]),OFFSET(INDIRECT("v_buffer_hist_hoy!$A$1"),1,MATCH("buh_codigo",INDIRECT("v_buffer_hist_hoy!$1:$1"),0)-1,100000,1),0)),"")</f>
        <v>0</v>
      </c>
      <c r="AG91" s="6">
        <f ca="1">IFERROR(INDEX(OFFSET(INDIRECT("v_buffer_hist_hoy!$A$1"),1,MATCH("buh_produccion",INDIRECT("v_buffer_hist_hoy!$1:$1"),0)-1,100000,1),MATCH(CLEAN(TABLATRANSFERENCIA[[#This Row],[CODIGO]]),OFFSET(INDIRECT("v_buffer_hist_hoy!$A$1"),1,MATCH("buh_codigo",INDIRECT("v_buffer_hist_hoy!$1:$1"),0)-1,100000,1),0)),"")</f>
        <v>0</v>
      </c>
      <c r="AH91" s="6">
        <f ca="1">IFERROR(INDEX(OFFSET(INDIRECT("v_buffer_hist_hoy!$A$1"),1,MATCH("buh_embarcado",INDIRECT("v_buffer_hist_hoy!$1:$1"),0)-1,100000,1),MATCH(CLEAN(TABLATRANSFERENCIA[[#This Row],[CODIGO]]),OFFSET(INDIRECT("v_buffer_hist_hoy!$A$1"),1,MATCH("buh_codigo",INDIRECT("v_buffer_hist_hoy!$1:$1"),0)-1,100000,1),0)),"")</f>
        <v>0</v>
      </c>
      <c r="AI91" s="6">
        <f ca="1">IFERROR(INDEX(OFFSET(INDIRECT("v_buffer_hist_hoy!$A$1"),1,MATCH("buh_comprometido",INDIRECT("v_buffer_hist_hoy!$1:$1"),0)-1,100000,1),MATCH(CLEAN(TABLATRANSFERENCIA[[#This Row],[CODIGO]]),OFFSET(INDIRECT("v_buffer_hist_hoy!$A$1"),1,MATCH("buh_codigo",INDIRECT("v_buffer_hist_hoy!$1:$1"),0)-1,100000,1),0)),"")</f>
        <v>0</v>
      </c>
      <c r="AJ91" s="6">
        <f ca="1">IFERROR(INDEX(OFFSET(INDIRECT("v_buffer_hist_hoy!$A$1"),1,MATCH("buh_backorder",INDIRECT("v_buffer_hist_hoy!$1:$1"),0)-1,100000,1),MATCH(CLEAN(TABLATRANSFERENCIA[[#This Row],[CODIGO]]),OFFSET(INDIRECT("v_buffer_hist_hoy!$A$1"),1,MATCH("buh_codigo",INDIRECT("v_buffer_hist_hoy!$1:$1"),0)-1,100000,1),0)),"")</f>
        <v>10</v>
      </c>
      <c r="AK91" s="6">
        <f ca="1">IFERROR(INDEX(OFFSET(INDIRECT("v_buffer_hist_hoy!$A$1"),1,MATCH("buh_inventario_proyectado",INDIRECT("v_buffer_hist_hoy!$1:$1"),0)-1,100000,1),MATCH(CLEAN(TABLATRANSFERENCIA[[#This Row],[CODIGO]]),OFFSET(INDIRECT("v_buffer_hist_hoy!$A$1"),1,MATCH("buh_codigo",INDIRECT("v_buffer_hist_hoy!$1:$1"),0)-1,100000,1),0)),"")</f>
        <v>38</v>
      </c>
      <c r="AL91" s="4">
        <f ca="1">IFERROR(INDEX(OFFSET(INDIRECT("v_buffer_hist_hoy!$A$1"),1,MATCH("buh_estado_inventario_proyectado",INDIRECT("v_buffer_hist_hoy!$1:$1"),0)-1,100000,1),MATCH(CLEAN(TABLATRANSFERENCIA[[#This Row],[CODIGO]]),OFFSET(INDIRECT("v_buffer_hist_hoy!$A$1"),1,MATCH("buh_codigo",INDIRECT("v_buffer_hist_hoy!$1:$1"),0)-1,100000,1),0)),"")</f>
        <v>0.05</v>
      </c>
      <c r="AM91" s="6" t="str">
        <f ca="1">IFERROR(INDEX(OFFSET(INDIRECT("v_buffer_hist_hoy!$A$1"),1,MATCH("buh_color_inventario_proyectado",INDIRECT("v_buffer_hist_hoy!$1:$1"),0)-1,100000,1),MATCH(CLEAN(TABLATRANSFERENCIA[[#This Row],[CODIGO]]),OFFSET(INDIRECT("v_buffer_hist_hoy!$A$1"),1,MATCH("buh_codigo",INDIRECT("v_buffer_hist_hoy!$1:$1"),0)-1,100000,1),0)),"")</f>
        <v>V</v>
      </c>
      <c r="AN91" s="6">
        <f ca="1">IFERROR(INDEX(OFFSET(INDIRECT("v_buffer_hist_hoy!$A$1"),1,MATCH("buh_pedido_minimo",INDIRECT("v_buffer_hist_hoy!$1:$1"),0)-1,100000,1),MATCH(CLEAN(TABLATRANSFERENCIA[[#This Row],[CODIGO]]),OFFSET(INDIRECT("v_buffer_hist_hoy!$A$1"),1,MATCH("buh_codigo",INDIRECT("v_buffer_hist_hoy!$1:$1"),0)-1,100000,1),0)),"")</f>
        <v>0</v>
      </c>
      <c r="AO91" s="6">
        <f ca="1">IFERROR(INDEX(OFFSET(INDIRECT("v_buffer_hist_hoy!$A$1"),1,MATCH("buh_pedido_minimo_grupo",INDIRECT("v_buffer_hist_hoy!$1:$1"),0)-1,100000,1),MATCH(CLEAN(TABLATRANSFERENCIA[[#This Row],[CODIGO]]),OFFSET(INDIRECT("v_buffer_hist_hoy!$A$1"),1,MATCH("buh_codigo",INDIRECT("v_buffer_hist_hoy!$1:$1"),0)-1,100000,1),0)),"")</f>
        <v>0</v>
      </c>
      <c r="AP91" s="6">
        <f ca="1">IFERROR(INDEX(OFFSET(INDIRECT("v_buffer_hist_hoy!$A$1"),1,MATCH("buh_unidad_empaque",INDIRECT("v_buffer_hist_hoy!$1:$1"),0)-1,100000,1),MATCH(CLEAN(TABLATRANSFERENCIA[[#This Row],[CODIGO]]),OFFSET(INDIRECT("v_buffer_hist_hoy!$A$1"),1,MATCH("buh_codigo",INDIRECT("v_buffer_hist_hoy!$1:$1"),0)-1,100000,1),0)),"")</f>
        <v>5</v>
      </c>
      <c r="AQ91" s="6">
        <f ca="1">IFERROR(INDEX(OFFSET(INDIRECT("v_buffer_hist_hoy!$A$1"),1,MATCH("buh_pedido_promedio",INDIRECT("v_buffer_hist_hoy!$1:$1"),0)-1,100000,1),MATCH(CLEAN(TABLATRANSFERENCIA[[#This Row],[CODIGO]]),OFFSET(INDIRECT("v_buffer_hist_hoy!$A$1"),1,MATCH("buh_codigo",INDIRECT("v_buffer_hist_hoy!$1:$1"),0)-1,100000,1),0)),"")</f>
        <v>11</v>
      </c>
      <c r="AR91" s="6">
        <f ca="1">IFERROR(INDEX(OFFSET(INDIRECT("v_buffer_hist_hoy!$A$1"),1,MATCH("buh_cobertura_buffer",INDIRECT("v_buffer_hist_hoy!$1:$1"),0)-1,100000,1),MATCH(CLEAN(TABLATRANSFERENCIA[[#This Row],[CODIGO]]),OFFSET(INDIRECT("v_buffer_hist_hoy!$A$1"),1,MATCH("buh_codigo",INDIRECT("v_buffer_hist_hoy!$1:$1"),0)-1,100000,1),0)),"")</f>
        <v>0</v>
      </c>
      <c r="AS91" s="6">
        <f ca="1">IFERROR(INDEX(OFFSET(INDIRECT("v_buffer_hist_hoy!$A$1"),1,MATCH("buh_cobertura_inventario_proyectado",INDIRECT("v_buffer_hist_hoy!$1:$1"),0)-1,100000,1),MATCH(CLEAN(TABLATRANSFERENCIA[[#This Row],[CODIGO]]),OFFSET(INDIRECT("v_buffer_hist_hoy!$A$1"),1,MATCH("buh_codigo",INDIRECT("v_buffer_hist_hoy!$1:$1"),0)-1,100000,1),0)),"")</f>
        <v>0</v>
      </c>
      <c r="AT91" s="6">
        <f ca="1">IFERROR(INDEX(OFFSET(INDIRECT("v_buffer_hist_hoy!$A$1"),1,MATCH("buh_cobertura_pedido_minimo",INDIRECT("v_buffer_hist_hoy!$1:$1"),0)-1,100000,1),MATCH(CLEAN(TABLATRANSFERENCIA[[#This Row],[CODIGO]]),OFFSET(INDIRECT("v_buffer_hist_hoy!$A$1"),1,MATCH("buh_codigo",INDIRECT("v_buffer_hist_hoy!$1:$1"),0)-1,100000,1),0)),"")</f>
        <v>0</v>
      </c>
      <c r="AU91" s="6">
        <f ca="1">IFERROR(INDEX(OFFSET(INDIRECT("v_buffer_hist_hoy!$A$1"),1,MATCH("buh_dias_desabastecimiento",INDIRECT("v_buffer_hist_hoy!$1:$1"),0)-1,100000,1),MATCH(CLEAN(TABLATRANSFERENCIA[[#This Row],[CODIGO]]),OFFSET(INDIRECT("v_buffer_hist_hoy!$A$1"),1,MATCH("buh_codigo",INDIRECT("v_buffer_hist_hoy!$1:$1"),0)-1,100000,1),0)),"")</f>
        <v>0</v>
      </c>
      <c r="AV91" s="6">
        <f t="array" ref="AV91">IFERROR(INDEX(Datos_Consumo[CANTIDAD],MATCH(TABLATRANSFERENCIA[[#This Row],[CODIGO]]&amp;TABLATRANSFERENCIA[[#Headers],[Columna1]],Datos_Consumo[CODIGO]&amp;Datos_Consumo[FECHA_FORMATO],0)),0)</f>
        <v>0</v>
      </c>
      <c r="AW91" s="6">
        <f t="array" ref="AW91">IFERROR(INDEX(Datos_Consumo[CANTIDAD],MATCH(TABLATRANSFERENCIA[[#This Row],[CODIGO]]&amp;TABLATRANSFERENCIA[[#Headers],[Columna2]],Datos_Consumo[CODIGO]&amp;Datos_Consumo[FECHA_FORMATO],0)),0)</f>
        <v>0</v>
      </c>
      <c r="AX91" s="6">
        <f t="array" ref="AX91">IFERROR(INDEX(Datos_Consumo[CANTIDAD],MATCH(TABLATRANSFERENCIA[[#This Row],[CODIGO]]&amp;TABLATRANSFERENCIA[[#Headers],[Columna3]],Datos_Consumo[CODIGO]&amp;Datos_Consumo[FECHA_FORMATO],0)),0)</f>
        <v>0</v>
      </c>
      <c r="AY91" s="6">
        <f t="array" ref="AY91">IFERROR(INDEX(Datos_Consumo[CANTIDAD],MATCH(TABLATRANSFERENCIA[[#This Row],[CODIGO]]&amp;TABLATRANSFERENCIA[[#Headers],[Columna4]],Datos_Consumo[CODIGO]&amp;Datos_Consumo[FECHA_FORMATO],0)),0)</f>
        <v>0</v>
      </c>
      <c r="AZ91" s="6">
        <f t="array" ref="AZ91">IFERROR(INDEX(Datos_Consumo[CANTIDAD],MATCH(TABLATRANSFERENCIA[[#This Row],[CODIGO]]&amp;TABLATRANSFERENCIA[[#Headers],[Columna5]],Datos_Consumo[CODIGO]&amp;Datos_Consumo[FECHA_FORMATO],0)),0)</f>
        <v>0</v>
      </c>
      <c r="BA91" s="6">
        <f t="array" ref="BA91">IFERROR(INDEX(Datos_Consumo[CANTIDAD],MATCH(TABLATRANSFERENCIA[[#This Row],[CODIGO]]&amp;TABLATRANSFERENCIA[[#Headers],[Columna6]],Datos_Consumo[CODIGO]&amp;Datos_Consumo[FECHA_FORMATO],0)),0)</f>
        <v>0</v>
      </c>
      <c r="BB91" s="56">
        <f ca="1">IFERROR(INDEX(OFFSET(INDIRECT("v_buffer_hist_hoy!$A$1"),1,MATCH("buh_ultima_transferencia_ini",INDIRECT("v_buffer_hist_hoy!$1:$1"),0)-1,100000,1),MATCH(CLEAN(TABLATRANSFERENCIA[[#This Row],[CODIGO]]),OFFSET(INDIRECT("v_buffer_hist_hoy!$A$1"),1,MATCH("buh_codigo",INDIRECT("v_buffer_hist_hoy!$1:$1"),0)-1,100000,1),0)),"")</f>
        <v>0</v>
      </c>
      <c r="BC91" s="56">
        <f ca="1">IFERROR(INDEX(OFFSET(INDIRECT("v_buffer_hist_hoy!$A$1"),1,MATCH("buh_ultima_transferencia_fin",INDIRECT("v_buffer_hist_hoy!$1:$1"),0)-1,100000,1),MATCH(CLEAN(TABLATRANSFERENCIA[[#This Row],[CODIGO]]),OFFSET(INDIRECT("v_buffer_hist_hoy!$A$1"),1,MATCH("buh_codigo",INDIRECT("v_buffer_hist_hoy!$1:$1"),0)-1,100000,1),0)),"")</f>
        <v>0</v>
      </c>
      <c r="BD91" s="50" t="s">
        <v>7725</v>
      </c>
      <c r="BE91" s="55"/>
      <c r="BF91" s="51"/>
      <c r="BG91"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1" s="51"/>
      <c r="BM91" s="46">
        <f ca="1">IFERROR(TABLATRANSFERENCIA[[#This Row],[REQUERIM]]/TABLATRANSFERENCIA[[#This Row],[PEDIDO PROMEDIO]],0)</f>
        <v>0.90909090909090906</v>
      </c>
      <c r="BN91" s="51"/>
      <c r="BO91" s="59"/>
      <c r="BP91" s="3" t="str">
        <f>IF(TABLATRANSFERENCIA[[#This Row],[RECIBIDO]]&lt;&gt;"",0,IF(TABLATRANSFERENCIA[[#This Row],[DESPACHO]]&lt;&gt;"",TABLATRANSFERENCIA[[#This Row],[DESPACHO]],TABLATRANSFERENCIA[[#This Row],[REQUERIM]]))</f>
        <v>10</v>
      </c>
      <c r="BQ91" s="50"/>
      <c r="BR91" s="50"/>
      <c r="BS91" s="50" t="str">
        <f t="shared" si="1"/>
        <v>N</v>
      </c>
      <c r="BT91" s="51">
        <f t="array" aca="1" ref="BT91" ca="1">IF(SUM(--(TABLATRANSFERENCIA[[#This Row],[CODIGO GENERICO]]=TABLATRANSFERENCIA[CODIGO GENERICO])*TABLATRANSFERENCIA[REQUERIM])&lt;TABLATRANSFERENCIA[[#This Row],[PEDIDO MIN GRUPO]],1,0)</f>
        <v>0</v>
      </c>
      <c r="BU9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1" s="51">
        <f ca="1">IFERROR(INDEX(OFFSET(INDIRECT("v_buffer_hist_hoy!$A$1"),1,MATCH("buh_zona_amarilla",INDIRECT("v_buffer_hist_hoy!$1:$1"),0)-1,100000,1),MATCH(CLEAN(TABLATRANSFERENCIA[[#This Row],[CODIGO]]),OFFSET(INDIRECT("v_buffer_hist_hoy!$A$1"),1,MATCH("buh_codigo",INDIRECT("v_buffer_hist_hoy!$1:$1"),0)-1,100000,1),0)),"")</f>
        <v>27</v>
      </c>
      <c r="BW91" s="51">
        <f ca="1">IFERROR(INDEX(OFFSET(INDIRECT("v_buffer_hist_hoy!$A$1"),1,MATCH("buh_zona_roja",INDIRECT("v_buffer_hist_hoy!$1:$1"),0)-1,100000,1),MATCH(CLEAN(TABLATRANSFERENCIA[[#This Row],[CODIGO]]),OFFSET(INDIRECT("v_buffer_hist_hoy!$A$1"),1,MATCH("buh_codigo",INDIRECT("v_buffer_hist_hoy!$1:$1"),0)-1,100000,1),0)),"")</f>
        <v>13</v>
      </c>
    </row>
    <row r="92" spans="1:75" hidden="1" x14ac:dyDescent="0.25">
      <c r="A92" s="54" t="s">
        <v>1627</v>
      </c>
      <c r="B92" s="3" t="str">
        <f ca="1">IFERROR(INDEX(OFFSET(INDIRECT("v_buffer_hist_hoy!$A$1"),1,MATCH("pro_descripcion",INDIRECT("v_buffer_hist_hoy!$1:$1"),0)-1,100000,1),MATCH(CLEAN(TABLATRANSFERENCIA[[#This Row],[CODIGO]]),OFFSET(INDIRECT("v_buffer_hist_hoy!$A$1"),1,MATCH("buh_codigo",INDIRECT("v_buffer_hist_hoy!$1:$1"),0)-1,100000,1),0)),"")</f>
        <v>RETEN CIGUENAL DM6110 SRM4300</v>
      </c>
      <c r="C92" s="3" t="str">
        <f ca="1">IFERROR(INDEX(OFFSET(INDIRECT("v_buffer_hist_hoy!$A$1"),1,MATCH("buh_codigo_generico",INDIRECT("v_buffer_hist_hoy!$1:$1"),0)-1,100000,1),MATCH(CLEAN(TABLATRANSFERENCIA[[#This Row],[CODIGO]]),OFFSET(INDIRECT("v_buffer_hist_hoy!$A$1"),1,MATCH("buh_codigo",INDIRECT("v_buffer_hist_hoy!$1:$1"),0)-1,100000,1),0)),"")</f>
        <v>0</v>
      </c>
      <c r="D92" s="3" t="str">
        <f ca="1">IFERROR(INDEX(OFFSET(INDIRECT("v_buffer_hist_hoy!$A$1"),1,MATCH("buh_codigo_vinculado",INDIRECT("v_buffer_hist_hoy!$1:$1"),0)-1,100000,1),MATCH(CLEAN(TABLATRANSFERENCIA[[#This Row],[CODIGO]]),OFFSET(INDIRECT("v_buffer_hist_hoy!$A$1"),1,MATCH("buh_codigo",INDIRECT("v_buffer_hist_hoy!$1:$1"),0)-1,100000,1),0)),"")</f>
        <v>EC-10021300310</v>
      </c>
      <c r="E92" s="3" t="str">
        <f ca="1">IFERROR(INDEX(OFFSET(INDIRECT("v_buffer_hist_hoy!$A$1"),1,MATCH("pro_linea",INDIRECT("v_buffer_hist_hoy!$1:$1"),0)-1,100000,1),MATCH(CLEAN(TABLATRANSFERENCIA[[#This Row],[CODIGO]]),OFFSET(INDIRECT("v_buffer_hist_hoy!$A$1"),1,MATCH("buh_codigo",INDIRECT("v_buffer_hist_hoy!$1:$1"),0)-1,100000,1),0)),"")</f>
        <v>AGROFORESTAL</v>
      </c>
      <c r="F92" s="3">
        <f ca="1">IFERROR(INDEX(OFFSET(INDIRECT("v_buffer_hist_hoy!$A$1"),1,MATCH("pro_sublinea",INDIRECT("v_buffer_hist_hoy!$1:$1"),0)-1,100000,1),MATCH(CLEAN(TABLATRANSFERENCIA[[#This Row],[CODIGO]]),OFFSET(INDIRECT("v_buffer_hist_hoy!$A$1"),1,MATCH("buh_codigo",INDIRECT("v_buffer_hist_hoy!$1:$1"),0)-1,100000,1),0)),"")</f>
        <v>0</v>
      </c>
      <c r="G92" s="3" t="str">
        <f ca="1">IFERROR(INDEX(OFFSET(INDIRECT("v_buffer_hist_hoy!$A$1"),1,MATCH("pro_grupo",INDIRECT("v_buffer_hist_hoy!$1:$1"),0)-1,100000,1),MATCH(CLEAN(TABLATRANSFERENCIA[[#This Row],[CODIGO]]),OFFSET(INDIRECT("v_buffer_hist_hoy!$A$1"),1,MATCH("buh_codigo",INDIRECT("v_buffer_hist_hoy!$1:$1"),0)-1,100000,1),0)),"")</f>
        <v>REPUESTOS DESMALEZADORAS</v>
      </c>
      <c r="H92" s="3">
        <f ca="1">IFERROR(INDEX(OFFSET(INDIRECT("v_buffer_hist_hoy!$A$1"),1,MATCH("pro_familia",INDIRECT("v_buffer_hist_hoy!$1:$1"),0)-1,100000,1),MATCH(CLEAN(TABLATRANSFERENCIA[[#This Row],[CODIGO]]),OFFSET(INDIRECT("v_buffer_hist_hoy!$A$1"),1,MATCH("buh_codigo",INDIRECT("v_buffer_hist_hoy!$1:$1"),0)-1,100000,1),0)),"")</f>
        <v>0</v>
      </c>
      <c r="I92" s="3">
        <f ca="1">IFERROR(INDEX(OFFSET(INDIRECT("v_buffer_hist_hoy!$A$1"),1,MATCH("pro_subfamilia",INDIRECT("v_buffer_hist_hoy!$1:$1"),0)-1,100000,1),MATCH(CLEAN(TABLATRANSFERENCIA[[#This Row],[CODIGO]]),OFFSET(INDIRECT("v_buffer_hist_hoy!$A$1"),1,MATCH("buh_codigo",INDIRECT("v_buffer_hist_hoy!$1:$1"),0)-1,100000,1),0)),"")</f>
        <v>0</v>
      </c>
      <c r="J9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2" s="3">
        <f ca="1">IFERROR(INDEX(OFFSET(INDIRECT("v_buffer_hist_hoy!$A$1"),1,MATCH("pro_tipo",INDIRECT("v_buffer_hist_hoy!$1:$1"),0)-1,100000,1),MATCH(CLEAN(TABLATRANSFERENCIA[[#This Row],[CODIGO]]),OFFSET(INDIRECT("v_buffer_hist_hoy!$A$1"),1,MATCH("buh_codigo",INDIRECT("v_buffer_hist_hoy!$1:$1"),0)-1,100000,1),0)),"")</f>
        <v>0</v>
      </c>
      <c r="L92" s="3" t="str">
        <f ca="1">IFERROR(INDEX(OFFSET(INDIRECT("v_buffer_hist_hoy!$A$1"),1,MATCH("pro_marca",INDIRECT("v_buffer_hist_hoy!$1:$1"),0)-1,100000,1),MATCH(CLEAN(TABLATRANSFERENCIA[[#This Row],[CODIGO]]),OFFSET(INDIRECT("v_buffer_hist_hoy!$A$1"),1,MATCH("buh_codigo",INDIRECT("v_buffer_hist_hoy!$1:$1"),0)-1,100000,1),0)),"")</f>
        <v>ECHO</v>
      </c>
      <c r="M92" s="3">
        <f ca="1">IFERROR(INDEX(OFFSET(INDIRECT("v_buffer_hist_hoy!$A$1"),1,MATCH("pro_modelo",INDIRECT("v_buffer_hist_hoy!$1:$1"),0)-1,100000,1),MATCH(CLEAN(TABLATRANSFERENCIA[[#This Row],[CODIGO]]),OFFSET(INDIRECT("v_buffer_hist_hoy!$A$1"),1,MATCH("buh_codigo",INDIRECT("v_buffer_hist_hoy!$1:$1"),0)-1,100000,1),0)),"")</f>
        <v>0</v>
      </c>
      <c r="N92" s="3">
        <f ca="1">IFERROR(INDEX(OFFSET(INDIRECT("v_buffer_hist_hoy!$A$1"),1,MATCH("pro_cat_management",INDIRECT("v_buffer_hist_hoy!$1:$1"),0)-1,100000,1),MATCH(CLEAN(TABLATRANSFERENCIA[[#This Row],[CODIGO]]),OFFSET(INDIRECT("v_buffer_hist_hoy!$A$1"),1,MATCH("buh_codigo",INDIRECT("v_buffer_hist_hoy!$1:$1"),0)-1,100000,1),0)),"")</f>
        <v>0</v>
      </c>
      <c r="O92" s="5" t="str">
        <f ca="1">IFERROR(INDEX(OFFSET(INDIRECT("v_buffer_hist_hoy!$A$1"),1,MATCH("buh_estatus",INDIRECT("v_buffer_hist_hoy!$1:$1"),0)-1,100000,1),MATCH(CLEAN(TABLATRANSFERENCIA[[#This Row],[CODIGO]]),OFFSET(INDIRECT("v_buffer_hist_hoy!$A$1"),1,MATCH("buh_codigo",INDIRECT("v_buffer_hist_hoy!$1:$1"),0)-1,100000,1),0)),"")</f>
        <v>0</v>
      </c>
      <c r="P92" s="5">
        <f ca="1">IFERROR(INDEX(OFFSET(INDIRECT("v_buffer_hist_hoy!$A$1"),1,MATCH("buh_ctv",INDIRECT("v_buffer_hist_hoy!$1:$1"),0)-1,100000,1),MATCH(CLEAN(TABLATRANSFERENCIA[[#This Row],[CODIGO]]),OFFSET(INDIRECT("v_buffer_hist_hoy!$A$1"),1,MATCH("buh_codigo",INDIRECT("v_buffer_hist_hoy!$1:$1"),0)-1,100000,1),0)),"")</f>
        <v>1.05</v>
      </c>
      <c r="Q92" s="5">
        <f ca="1">IFERROR(INDEX(OFFSET(INDIRECT("v_buffer_hist_hoy!$A$1"),1,MATCH("buh_pv",INDIRECT("v_buffer_hist_hoy!$1:$1"),0)-1,100000,1),MATCH(CLEAN(TABLATRANSFERENCIA[[#This Row],[CODIGO]]),OFFSET(INDIRECT("v_buffer_hist_hoy!$A$1"),1,MATCH("buh_codigo",INDIRECT("v_buffer_hist_hoy!$1:$1"),0)-1,100000,1),0)),"")</f>
        <v>4.66</v>
      </c>
      <c r="R92" s="46">
        <f ca="1">IFERROR(INDEX(OFFSET(INDIRECT("v_buffer_hist_hoy!$A$1"),1,MATCH("buh_roi_pasado",INDIRECT("v_buffer_hist_hoy!$1:$1"),0)-1,100000,1),MATCH(CLEAN(TABLATRANSFERENCIA[[#This Row],[CODIGO]]),OFFSET(INDIRECT("v_buffer_hist_hoy!$A$1"),1,MATCH("buh_codigo",INDIRECT("v_buffer_hist_hoy!$1:$1"),0)-1,100000,1),0)),"")</f>
        <v>0</v>
      </c>
      <c r="S92" s="46">
        <f ca="1">IFERROR(INDEX(OFFSET(INDIRECT("v_buffer_hist_hoy!$A$1"),1,MATCH("buh_roi_proyectado",INDIRECT("v_buffer_hist_hoy!$1:$1"),0)-1,100000,1),MATCH(CLEAN(TABLATRANSFERENCIA[[#This Row],[CODIGO]]),OFFSET(INDIRECT("v_buffer_hist_hoy!$A$1"),1,MATCH("buh_codigo",INDIRECT("v_buffer_hist_hoy!$1:$1"),0)-1,100000,1),0)),"")</f>
        <v>15</v>
      </c>
      <c r="T92" s="46">
        <f ca="1">IFERROR(INDEX(OFFSET(INDIRECT("v_buffer_hist_hoy!$A$1"),1,MATCH("buh_velocity",INDIRECT("v_buffer_hist_hoy!$1:$1"),0)-1,100000,1),MATCH(CLEAN(TABLATRANSFERENCIA[[#This Row],[CODIGO]]),OFFSET(INDIRECT("v_buffer_hist_hoy!$A$1"),1,MATCH("buh_codigo",INDIRECT("v_buffer_hist_hoy!$1:$1"),0)-1,100000,1),0)),"")</f>
        <v>0</v>
      </c>
      <c r="U92" s="46">
        <f ca="1">IFERROR(INDEX(OFFSET(INDIRECT("v_buffer_hist_hoy!$A$1"),1,MATCH("buh_nivel_servicio",INDIRECT("v_buffer_hist_hoy!$1:$1"),0)-1,100000,1),MATCH(CLEAN(TABLATRANSFERENCIA[[#This Row],[CODIGO]]),OFFSET(INDIRECT("v_buffer_hist_hoy!$A$1"),1,MATCH("buh_codigo",INDIRECT("v_buffer_hist_hoy!$1:$1"),0)-1,100000,1),0)),"")</f>
        <v>1</v>
      </c>
      <c r="V92" s="49" t="str">
        <f ca="1">IFERROR(INDEX(OFFSET(INDIRECT("v_buffer_hist_hoy!$A$1"),1,MATCH("pro_nombre",INDIRECT("v_buffer_hist_hoy!$1:$1"),0)-1,100000,1),MATCH(CLEAN(TABLATRANSFERENCIA[[#This Row],[CODIGO]]),OFFSET(INDIRECT("v_buffer_hist_hoy!$A$1"),1,MATCH("buh_codigo",INDIRECT("v_buffer_hist_hoy!$1:$1"),0)-1,100000,1),0)),"")</f>
        <v>Echo</v>
      </c>
      <c r="W92" s="49" t="str">
        <f ca="1">IFERROR(INDEX(OFFSET(INDIRECT("v_buffer_hist_hoy!$A$1"),1,MATCH("pre_nombre",INDIRECT("v_buffer_hist_hoy!$1:$1"),0)-1,100000,1),MATCH(CLEAN(TABLATRANSFERENCIA[[#This Row],[CODIGO]]),OFFSET(INDIRECT("v_buffer_hist_hoy!$A$1"),1,MATCH("buh_codigo",INDIRECT("v_buffer_hist_hoy!$1:$1"),0)-1,100000,1),0)),"")</f>
        <v>USA</v>
      </c>
      <c r="X92" s="51">
        <f ca="1">IFERROR(INDEX(OFFSET(INDIRECT("v_buffer_hist_hoy!$A$1"),1,MATCH("buh_tiempo_suministro",INDIRECT("v_buffer_hist_hoy!$1:$1"),0)-1,100000,1),MATCH(CLEAN(TABLATRANSFERENCIA[[#This Row],[CODIGO]]),OFFSET(INDIRECT("v_buffer_hist_hoy!$A$1"),1,MATCH("buh_codigo",INDIRECT("v_buffer_hist_hoy!$1:$1"),0)-1,100000,1),0)),"")</f>
        <v>8</v>
      </c>
      <c r="Y92" s="51">
        <f ca="1">IFERROR(INDEX(OFFSET(INDIRECT("v_buffer_hist_hoy!$A$1"),1,MATCH("buh_frecuencia_reposicion",INDIRECT("v_buffer_hist_hoy!$1:$1"),0)-1,100000,1),MATCH(CLEAN(TABLATRANSFERENCIA[[#This Row],[CODIGO]]),OFFSET(INDIRECT("v_buffer_hist_hoy!$A$1"),1,MATCH("buh_codigo",INDIRECT("v_buffer_hist_hoy!$1:$1"),0)-1,100000,1),0)),"")</f>
        <v>3</v>
      </c>
      <c r="Z92" s="6">
        <f ca="1">IFERROR(INDEX(OFFSET(INDIRECT("v_buffer_hist_hoy!$A$1"),1,MATCH("buh_buffer_actual",INDIRECT("v_buffer_hist_hoy!$1:$1"),0)-1,100000,1),MATCH(CLEAN(TABLATRANSFERENCIA[[#This Row],[CODIGO]]),OFFSET(INDIRECT("v_buffer_hist_hoy!$A$1"),1,MATCH("buh_codigo",INDIRECT("v_buffer_hist_hoy!$1:$1"),0)-1,100000,1),0)),"")</f>
        <v>64</v>
      </c>
      <c r="AA92" s="6">
        <f ca="1">IFERROR(INDEX(OFFSET(INDIRECT("v_buffer_hist_hoy!$A$1"),1,MATCH("buh_inventario_proveedor",INDIRECT("v_buffer_hist_hoy!$1:$1"),0)-1,100000,1),MATCH(CLEAN(TABLATRANSFERENCIA[[#This Row],[CODIGO]]),OFFSET(INDIRECT("v_buffer_hist_hoy!$A$1"),1,MATCH("buh_codigo",INDIRECT("v_buffer_hist_hoy!$1:$1"),0)-1,100000,1),0)),"")</f>
        <v>1000000000</v>
      </c>
      <c r="AB92" s="6">
        <f ca="1">IFERROR(INDEX(OFFSET(INDIRECT("v_buffer_hist_hoy!$A$1"),1,MATCH("buh_inventario_fisico",INDIRECT("v_buffer_hist_hoy!$1:$1"),0)-1,100000,1),MATCH(CLEAN(TABLATRANSFERENCIA[[#This Row],[CODIGO]]),OFFSET(INDIRECT("v_buffer_hist_hoy!$A$1"),1,MATCH("buh_codigo",INDIRECT("v_buffer_hist_hoy!$1:$1"),0)-1,100000,1),0)),"")</f>
        <v>18</v>
      </c>
      <c r="AC92" s="4">
        <f ca="1">IFERROR(INDEX(OFFSET(INDIRECT("v_buffer_hist_hoy!$A$1"),1,MATCH("buh_estado_inventario_fisico",INDIRECT("v_buffer_hist_hoy!$1:$1"),0)-1,100000,1),MATCH(CLEAN(TABLATRANSFERENCIA[[#This Row],[CODIGO]]),OFFSET(INDIRECT("v_buffer_hist_hoy!$A$1"),1,MATCH("buh_codigo",INDIRECT("v_buffer_hist_hoy!$1:$1"),0)-1,100000,1),0)),"")</f>
        <v>0.72</v>
      </c>
      <c r="AD92" s="6" t="str">
        <f ca="1">IFERROR(INDEX(OFFSET(INDIRECT("v_buffer_hist_hoy!$A$1"),1,MATCH("buh_color_inventario_fisico",INDIRECT("v_buffer_hist_hoy!$1:$1"),0)-1,100000,1),MATCH(CLEAN(TABLATRANSFERENCIA[[#This Row],[CODIGO]]),OFFSET(INDIRECT("v_buffer_hist_hoy!$A$1"),1,MATCH("buh_codigo",INDIRECT("v_buffer_hist_hoy!$1:$1"),0)-1,100000,1),0)),"")</f>
        <v>R</v>
      </c>
      <c r="AE92" s="6">
        <f ca="1">IFERROR(INDEX(OFFSET(INDIRECT("v_buffer_hist_hoy!$A$1"),1,MATCH("buh_transito",INDIRECT("v_buffer_hist_hoy!$1:$1"),0)-1,100000,1),MATCH(CLEAN(TABLATRANSFERENCIA[[#This Row],[CODIGO]]),OFFSET(INDIRECT("v_buffer_hist_hoy!$A$1"),1,MATCH("buh_codigo",INDIRECT("v_buffer_hist_hoy!$1:$1"),0)-1,100000,1),0)),"")</f>
        <v>0</v>
      </c>
      <c r="AF92" s="6">
        <f ca="1">IFERROR(INDEX(OFFSET(INDIRECT("v_buffer_hist_hoy!$A$1"),1,MATCH("buh_negociacion",INDIRECT("v_buffer_hist_hoy!$1:$1"),0)-1,100000,1),MATCH(CLEAN(TABLATRANSFERENCIA[[#This Row],[CODIGO]]),OFFSET(INDIRECT("v_buffer_hist_hoy!$A$1"),1,MATCH("buh_codigo",INDIRECT("v_buffer_hist_hoy!$1:$1"),0)-1,100000,1),0)),"")</f>
        <v>0</v>
      </c>
      <c r="AG92" s="6">
        <f ca="1">IFERROR(INDEX(OFFSET(INDIRECT("v_buffer_hist_hoy!$A$1"),1,MATCH("buh_produccion",INDIRECT("v_buffer_hist_hoy!$1:$1"),0)-1,100000,1),MATCH(CLEAN(TABLATRANSFERENCIA[[#This Row],[CODIGO]]),OFFSET(INDIRECT("v_buffer_hist_hoy!$A$1"),1,MATCH("buh_codigo",INDIRECT("v_buffer_hist_hoy!$1:$1"),0)-1,100000,1),0)),"")</f>
        <v>0</v>
      </c>
      <c r="AH92" s="6">
        <f ca="1">IFERROR(INDEX(OFFSET(INDIRECT("v_buffer_hist_hoy!$A$1"),1,MATCH("buh_embarcado",INDIRECT("v_buffer_hist_hoy!$1:$1"),0)-1,100000,1),MATCH(CLEAN(TABLATRANSFERENCIA[[#This Row],[CODIGO]]),OFFSET(INDIRECT("v_buffer_hist_hoy!$A$1"),1,MATCH("buh_codigo",INDIRECT("v_buffer_hist_hoy!$1:$1"),0)-1,100000,1),0)),"")</f>
        <v>0</v>
      </c>
      <c r="AI92" s="6">
        <f ca="1">IFERROR(INDEX(OFFSET(INDIRECT("v_buffer_hist_hoy!$A$1"),1,MATCH("buh_comprometido",INDIRECT("v_buffer_hist_hoy!$1:$1"),0)-1,100000,1),MATCH(CLEAN(TABLATRANSFERENCIA[[#This Row],[CODIGO]]),OFFSET(INDIRECT("v_buffer_hist_hoy!$A$1"),1,MATCH("buh_codigo",INDIRECT("v_buffer_hist_hoy!$1:$1"),0)-1,100000,1),0)),"")</f>
        <v>0</v>
      </c>
      <c r="AJ92" s="6">
        <f ca="1">IFERROR(INDEX(OFFSET(INDIRECT("v_buffer_hist_hoy!$A$1"),1,MATCH("buh_backorder",INDIRECT("v_buffer_hist_hoy!$1:$1"),0)-1,100000,1),MATCH(CLEAN(TABLATRANSFERENCIA[[#This Row],[CODIGO]]),OFFSET(INDIRECT("v_buffer_hist_hoy!$A$1"),1,MATCH("buh_codigo",INDIRECT("v_buffer_hist_hoy!$1:$1"),0)-1,100000,1),0)),"")</f>
        <v>10</v>
      </c>
      <c r="AK92" s="6">
        <f ca="1">IFERROR(INDEX(OFFSET(INDIRECT("v_buffer_hist_hoy!$A$1"),1,MATCH("buh_inventario_proyectado",INDIRECT("v_buffer_hist_hoy!$1:$1"),0)-1,100000,1),MATCH(CLEAN(TABLATRANSFERENCIA[[#This Row],[CODIGO]]),OFFSET(INDIRECT("v_buffer_hist_hoy!$A$1"),1,MATCH("buh_codigo",INDIRECT("v_buffer_hist_hoy!$1:$1"),0)-1,100000,1),0)),"")</f>
        <v>28</v>
      </c>
      <c r="AL92" s="4">
        <f ca="1">IFERROR(INDEX(OFFSET(INDIRECT("v_buffer_hist_hoy!$A$1"),1,MATCH("buh_estado_inventario_proyectado",INDIRECT("v_buffer_hist_hoy!$1:$1"),0)-1,100000,1),MATCH(CLEAN(TABLATRANSFERENCIA[[#This Row],[CODIGO]]),OFFSET(INDIRECT("v_buffer_hist_hoy!$A$1"),1,MATCH("buh_codigo",INDIRECT("v_buffer_hist_hoy!$1:$1"),0)-1,100000,1),0)),"")</f>
        <v>0.56000000000000005</v>
      </c>
      <c r="AM92" s="6" t="str">
        <f ca="1">IFERROR(INDEX(OFFSET(INDIRECT("v_buffer_hist_hoy!$A$1"),1,MATCH("buh_color_inventario_proyectado",INDIRECT("v_buffer_hist_hoy!$1:$1"),0)-1,100000,1),MATCH(CLEAN(TABLATRANSFERENCIA[[#This Row],[CODIGO]]),OFFSET(INDIRECT("v_buffer_hist_hoy!$A$1"),1,MATCH("buh_codigo",INDIRECT("v_buffer_hist_hoy!$1:$1"),0)-1,100000,1),0)),"")</f>
        <v>A</v>
      </c>
      <c r="AN92" s="6">
        <f ca="1">IFERROR(INDEX(OFFSET(INDIRECT("v_buffer_hist_hoy!$A$1"),1,MATCH("buh_pedido_minimo",INDIRECT("v_buffer_hist_hoy!$1:$1"),0)-1,100000,1),MATCH(CLEAN(TABLATRANSFERENCIA[[#This Row],[CODIGO]]),OFFSET(INDIRECT("v_buffer_hist_hoy!$A$1"),1,MATCH("buh_codigo",INDIRECT("v_buffer_hist_hoy!$1:$1"),0)-1,100000,1),0)),"")</f>
        <v>0</v>
      </c>
      <c r="AO92" s="6">
        <f ca="1">IFERROR(INDEX(OFFSET(INDIRECT("v_buffer_hist_hoy!$A$1"),1,MATCH("buh_pedido_minimo_grupo",INDIRECT("v_buffer_hist_hoy!$1:$1"),0)-1,100000,1),MATCH(CLEAN(TABLATRANSFERENCIA[[#This Row],[CODIGO]]),OFFSET(INDIRECT("v_buffer_hist_hoy!$A$1"),1,MATCH("buh_codigo",INDIRECT("v_buffer_hist_hoy!$1:$1"),0)-1,100000,1),0)),"")</f>
        <v>0</v>
      </c>
      <c r="AP92" s="6">
        <f ca="1">IFERROR(INDEX(OFFSET(INDIRECT("v_buffer_hist_hoy!$A$1"),1,MATCH("buh_unidad_empaque",INDIRECT("v_buffer_hist_hoy!$1:$1"),0)-1,100000,1),MATCH(CLEAN(TABLATRANSFERENCIA[[#This Row],[CODIGO]]),OFFSET(INDIRECT("v_buffer_hist_hoy!$A$1"),1,MATCH("buh_codigo",INDIRECT("v_buffer_hist_hoy!$1:$1"),0)-1,100000,1),0)),"")</f>
        <v>5</v>
      </c>
      <c r="AQ92" s="6">
        <f ca="1">IFERROR(INDEX(OFFSET(INDIRECT("v_buffer_hist_hoy!$A$1"),1,MATCH("buh_pedido_promedio",INDIRECT("v_buffer_hist_hoy!$1:$1"),0)-1,100000,1),MATCH(CLEAN(TABLATRANSFERENCIA[[#This Row],[CODIGO]]),OFFSET(INDIRECT("v_buffer_hist_hoy!$A$1"),1,MATCH("buh_codigo",INDIRECT("v_buffer_hist_hoy!$1:$1"),0)-1,100000,1),0)),"")</f>
        <v>17</v>
      </c>
      <c r="AR92" s="6">
        <f ca="1">IFERROR(INDEX(OFFSET(INDIRECT("v_buffer_hist_hoy!$A$1"),1,MATCH("buh_cobertura_buffer",INDIRECT("v_buffer_hist_hoy!$1:$1"),0)-1,100000,1),MATCH(CLEAN(TABLATRANSFERENCIA[[#This Row],[CODIGO]]),OFFSET(INDIRECT("v_buffer_hist_hoy!$A$1"),1,MATCH("buh_codigo",INDIRECT("v_buffer_hist_hoy!$1:$1"),0)-1,100000,1),0)),"")</f>
        <v>0</v>
      </c>
      <c r="AS92" s="6">
        <f ca="1">IFERROR(INDEX(OFFSET(INDIRECT("v_buffer_hist_hoy!$A$1"),1,MATCH("buh_cobertura_inventario_proyectado",INDIRECT("v_buffer_hist_hoy!$1:$1"),0)-1,100000,1),MATCH(CLEAN(TABLATRANSFERENCIA[[#This Row],[CODIGO]]),OFFSET(INDIRECT("v_buffer_hist_hoy!$A$1"),1,MATCH("buh_codigo",INDIRECT("v_buffer_hist_hoy!$1:$1"),0)-1,100000,1),0)),"")</f>
        <v>0</v>
      </c>
      <c r="AT92" s="6">
        <f ca="1">IFERROR(INDEX(OFFSET(INDIRECT("v_buffer_hist_hoy!$A$1"),1,MATCH("buh_cobertura_pedido_minimo",INDIRECT("v_buffer_hist_hoy!$1:$1"),0)-1,100000,1),MATCH(CLEAN(TABLATRANSFERENCIA[[#This Row],[CODIGO]]),OFFSET(INDIRECT("v_buffer_hist_hoy!$A$1"),1,MATCH("buh_codigo",INDIRECT("v_buffer_hist_hoy!$1:$1"),0)-1,100000,1),0)),"")</f>
        <v>0</v>
      </c>
      <c r="AU92" s="6">
        <f ca="1">IFERROR(INDEX(OFFSET(INDIRECT("v_buffer_hist_hoy!$A$1"),1,MATCH("buh_dias_desabastecimiento",INDIRECT("v_buffer_hist_hoy!$1:$1"),0)-1,100000,1),MATCH(CLEAN(TABLATRANSFERENCIA[[#This Row],[CODIGO]]),OFFSET(INDIRECT("v_buffer_hist_hoy!$A$1"),1,MATCH("buh_codigo",INDIRECT("v_buffer_hist_hoy!$1:$1"),0)-1,100000,1),0)),"")</f>
        <v>0</v>
      </c>
      <c r="AV92" s="6">
        <f t="array" ref="AV92">IFERROR(INDEX(Datos_Consumo[CANTIDAD],MATCH(TABLATRANSFERENCIA[[#This Row],[CODIGO]]&amp;TABLATRANSFERENCIA[[#Headers],[Columna1]],Datos_Consumo[CODIGO]&amp;Datos_Consumo[FECHA_FORMATO],0)),0)</f>
        <v>0</v>
      </c>
      <c r="AW92" s="6">
        <f t="array" ref="AW92">IFERROR(INDEX(Datos_Consumo[CANTIDAD],MATCH(TABLATRANSFERENCIA[[#This Row],[CODIGO]]&amp;TABLATRANSFERENCIA[[#Headers],[Columna2]],Datos_Consumo[CODIGO]&amp;Datos_Consumo[FECHA_FORMATO],0)),0)</f>
        <v>0</v>
      </c>
      <c r="AX92" s="6">
        <f t="array" ref="AX92">IFERROR(INDEX(Datos_Consumo[CANTIDAD],MATCH(TABLATRANSFERENCIA[[#This Row],[CODIGO]]&amp;TABLATRANSFERENCIA[[#Headers],[Columna3]],Datos_Consumo[CODIGO]&amp;Datos_Consumo[FECHA_FORMATO],0)),0)</f>
        <v>0</v>
      </c>
      <c r="AY92" s="6">
        <f t="array" ref="AY92">IFERROR(INDEX(Datos_Consumo[CANTIDAD],MATCH(TABLATRANSFERENCIA[[#This Row],[CODIGO]]&amp;TABLATRANSFERENCIA[[#Headers],[Columna4]],Datos_Consumo[CODIGO]&amp;Datos_Consumo[FECHA_FORMATO],0)),0)</f>
        <v>0</v>
      </c>
      <c r="AZ92" s="6">
        <f t="array" ref="AZ92">IFERROR(INDEX(Datos_Consumo[CANTIDAD],MATCH(TABLATRANSFERENCIA[[#This Row],[CODIGO]]&amp;TABLATRANSFERENCIA[[#Headers],[Columna5]],Datos_Consumo[CODIGO]&amp;Datos_Consumo[FECHA_FORMATO],0)),0)</f>
        <v>0</v>
      </c>
      <c r="BA92" s="6">
        <f t="array" ref="BA92">IFERROR(INDEX(Datos_Consumo[CANTIDAD],MATCH(TABLATRANSFERENCIA[[#This Row],[CODIGO]]&amp;TABLATRANSFERENCIA[[#Headers],[Columna6]],Datos_Consumo[CODIGO]&amp;Datos_Consumo[FECHA_FORMATO],0)),0)</f>
        <v>0</v>
      </c>
      <c r="BB92" s="56">
        <f ca="1">IFERROR(INDEX(OFFSET(INDIRECT("v_buffer_hist_hoy!$A$1"),1,MATCH("buh_ultima_transferencia_ini",INDIRECT("v_buffer_hist_hoy!$1:$1"),0)-1,100000,1),MATCH(CLEAN(TABLATRANSFERENCIA[[#This Row],[CODIGO]]),OFFSET(INDIRECT("v_buffer_hist_hoy!$A$1"),1,MATCH("buh_codigo",INDIRECT("v_buffer_hist_hoy!$1:$1"),0)-1,100000,1),0)),"")</f>
        <v>0</v>
      </c>
      <c r="BC92" s="56">
        <f ca="1">IFERROR(INDEX(OFFSET(INDIRECT("v_buffer_hist_hoy!$A$1"),1,MATCH("buh_ultima_transferencia_fin",INDIRECT("v_buffer_hist_hoy!$1:$1"),0)-1,100000,1),MATCH(CLEAN(TABLATRANSFERENCIA[[#This Row],[CODIGO]]),OFFSET(INDIRECT("v_buffer_hist_hoy!$A$1"),1,MATCH("buh_codigo",INDIRECT("v_buffer_hist_hoy!$1:$1"),0)-1,100000,1),0)),"")</f>
        <v>0</v>
      </c>
      <c r="BD92" s="50" t="s">
        <v>7725</v>
      </c>
      <c r="BE92" s="55"/>
      <c r="BF92" s="51"/>
      <c r="BG92"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2" s="51"/>
      <c r="BM92" s="46">
        <f ca="1">IFERROR(TABLATRANSFERENCIA[[#This Row],[REQUERIM]]/TABLATRANSFERENCIA[[#This Row],[PEDIDO PROMEDIO]],0)</f>
        <v>0.58823529411764708</v>
      </c>
      <c r="BN92" s="51"/>
      <c r="BO92" s="59"/>
      <c r="BP92" s="3" t="str">
        <f>IF(TABLATRANSFERENCIA[[#This Row],[RECIBIDO]]&lt;&gt;"",0,IF(TABLATRANSFERENCIA[[#This Row],[DESPACHO]]&lt;&gt;"",TABLATRANSFERENCIA[[#This Row],[DESPACHO]],TABLATRANSFERENCIA[[#This Row],[REQUERIM]]))</f>
        <v>10</v>
      </c>
      <c r="BQ92" s="50"/>
      <c r="BR92" s="50"/>
      <c r="BS92" s="50" t="str">
        <f t="shared" si="1"/>
        <v>N</v>
      </c>
      <c r="BT92" s="51">
        <f t="array" aca="1" ref="BT92" ca="1">IF(SUM(--(TABLATRANSFERENCIA[[#This Row],[CODIGO GENERICO]]=TABLATRANSFERENCIA[CODIGO GENERICO])*TABLATRANSFERENCIA[REQUERIM])&lt;TABLATRANSFERENCIA[[#This Row],[PEDIDO MIN GRUPO]],1,0)</f>
        <v>0</v>
      </c>
      <c r="BU9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92" s="51">
        <f ca="1">IFERROR(INDEX(OFFSET(INDIRECT("v_buffer_hist_hoy!$A$1"),1,MATCH("buh_zona_amarilla",INDIRECT("v_buffer_hist_hoy!$1:$1"),0)-1,100000,1),MATCH(CLEAN(TABLATRANSFERENCIA[[#This Row],[CODIGO]]),OFFSET(INDIRECT("v_buffer_hist_hoy!$A$1"),1,MATCH("buh_codigo",INDIRECT("v_buffer_hist_hoy!$1:$1"),0)-1,100000,1),0)),"")</f>
        <v>43</v>
      </c>
      <c r="BW92" s="51">
        <f ca="1">IFERROR(INDEX(OFFSET(INDIRECT("v_buffer_hist_hoy!$A$1"),1,MATCH("buh_zona_roja",INDIRECT("v_buffer_hist_hoy!$1:$1"),0)-1,100000,1),MATCH(CLEAN(TABLATRANSFERENCIA[[#This Row],[CODIGO]]),OFFSET(INDIRECT("v_buffer_hist_hoy!$A$1"),1,MATCH("buh_codigo",INDIRECT("v_buffer_hist_hoy!$1:$1"),0)-1,100000,1),0)),"")</f>
        <v>21</v>
      </c>
    </row>
    <row r="93" spans="1:75" hidden="1" x14ac:dyDescent="0.25">
      <c r="A93" s="54" t="s">
        <v>3656</v>
      </c>
      <c r="B93" s="3" t="str">
        <f ca="1">IFERROR(INDEX(OFFSET(INDIRECT("v_buffer_hist_hoy!$A$1"),1,MATCH("pro_descripcion",INDIRECT("v_buffer_hist_hoy!$1:$1"),0)-1,100000,1),MATCH(CLEAN(TABLATRANSFERENCIA[[#This Row],[CODIGO]]),OFFSET(INDIRECT("v_buffer_hist_hoy!$A$1"),1,MATCH("buh_codigo",INDIRECT("v_buffer_hist_hoy!$1:$1"),0)-1,100000,1),0)),"")</f>
        <v>SUJETADOR CUCHILLA C230-22C (22410-13530)</v>
      </c>
      <c r="C93" s="3" t="str">
        <f ca="1">IFERROR(INDEX(OFFSET(INDIRECT("v_buffer_hist_hoy!$A$1"),1,MATCH("buh_codigo_generico",INDIRECT("v_buffer_hist_hoy!$1:$1"),0)-1,100000,1),MATCH(CLEAN(TABLATRANSFERENCIA[[#This Row],[CODIGO]]),OFFSET(INDIRECT("v_buffer_hist_hoy!$A$1"),1,MATCH("buh_codigo",INDIRECT("v_buffer_hist_hoy!$1:$1"),0)-1,100000,1),0)),"")</f>
        <v>0</v>
      </c>
      <c r="D93" s="3" t="str">
        <f ca="1">IFERROR(INDEX(OFFSET(INDIRECT("v_buffer_hist_hoy!$A$1"),1,MATCH("buh_codigo_vinculado",INDIRECT("v_buffer_hist_hoy!$1:$1"),0)-1,100000,1),MATCH(CLEAN(TABLATRANSFERENCIA[[#This Row],[CODIGO]]),OFFSET(INDIRECT("v_buffer_hist_hoy!$A$1"),1,MATCH("buh_codigo",INDIRECT("v_buffer_hist_hoy!$1:$1"),0)-1,100000,1),0)),"")</f>
        <v>EC-V490000530</v>
      </c>
      <c r="E93" s="3" t="str">
        <f ca="1">IFERROR(INDEX(OFFSET(INDIRECT("v_buffer_hist_hoy!$A$1"),1,MATCH("pro_linea",INDIRECT("v_buffer_hist_hoy!$1:$1"),0)-1,100000,1),MATCH(CLEAN(TABLATRANSFERENCIA[[#This Row],[CODIGO]]),OFFSET(INDIRECT("v_buffer_hist_hoy!$A$1"),1,MATCH("buh_codigo",INDIRECT("v_buffer_hist_hoy!$1:$1"),0)-1,100000,1),0)),"")</f>
        <v>AGROFORESTAL</v>
      </c>
      <c r="F93" s="3">
        <f ca="1">IFERROR(INDEX(OFFSET(INDIRECT("v_buffer_hist_hoy!$A$1"),1,MATCH("pro_sublinea",INDIRECT("v_buffer_hist_hoy!$1:$1"),0)-1,100000,1),MATCH(CLEAN(TABLATRANSFERENCIA[[#This Row],[CODIGO]]),OFFSET(INDIRECT("v_buffer_hist_hoy!$A$1"),1,MATCH("buh_codigo",INDIRECT("v_buffer_hist_hoy!$1:$1"),0)-1,100000,1),0)),"")</f>
        <v>0</v>
      </c>
      <c r="G93" s="3" t="str">
        <f ca="1">IFERROR(INDEX(OFFSET(INDIRECT("v_buffer_hist_hoy!$A$1"),1,MATCH("pro_grupo",INDIRECT("v_buffer_hist_hoy!$1:$1"),0)-1,100000,1),MATCH(CLEAN(TABLATRANSFERENCIA[[#This Row],[CODIGO]]),OFFSET(INDIRECT("v_buffer_hist_hoy!$A$1"),1,MATCH("buh_codigo",INDIRECT("v_buffer_hist_hoy!$1:$1"),0)-1,100000,1),0)),"")</f>
        <v>REPUESTOS DESMALEZADORAS</v>
      </c>
      <c r="H93" s="3">
        <f ca="1">IFERROR(INDEX(OFFSET(INDIRECT("v_buffer_hist_hoy!$A$1"),1,MATCH("pro_familia",INDIRECT("v_buffer_hist_hoy!$1:$1"),0)-1,100000,1),MATCH(CLEAN(TABLATRANSFERENCIA[[#This Row],[CODIGO]]),OFFSET(INDIRECT("v_buffer_hist_hoy!$A$1"),1,MATCH("buh_codigo",INDIRECT("v_buffer_hist_hoy!$1:$1"),0)-1,100000,1),0)),"")</f>
        <v>0</v>
      </c>
      <c r="I93" s="3">
        <f ca="1">IFERROR(INDEX(OFFSET(INDIRECT("v_buffer_hist_hoy!$A$1"),1,MATCH("pro_subfamilia",INDIRECT("v_buffer_hist_hoy!$1:$1"),0)-1,100000,1),MATCH(CLEAN(TABLATRANSFERENCIA[[#This Row],[CODIGO]]),OFFSET(INDIRECT("v_buffer_hist_hoy!$A$1"),1,MATCH("buh_codigo",INDIRECT("v_buffer_hist_hoy!$1:$1"),0)-1,100000,1),0)),"")</f>
        <v>0</v>
      </c>
      <c r="J9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3" s="3">
        <f ca="1">IFERROR(INDEX(OFFSET(INDIRECT("v_buffer_hist_hoy!$A$1"),1,MATCH("pro_tipo",INDIRECT("v_buffer_hist_hoy!$1:$1"),0)-1,100000,1),MATCH(CLEAN(TABLATRANSFERENCIA[[#This Row],[CODIGO]]),OFFSET(INDIRECT("v_buffer_hist_hoy!$A$1"),1,MATCH("buh_codigo",INDIRECT("v_buffer_hist_hoy!$1:$1"),0)-1,100000,1),0)),"")</f>
        <v>0</v>
      </c>
      <c r="L93" s="3" t="str">
        <f ca="1">IFERROR(INDEX(OFFSET(INDIRECT("v_buffer_hist_hoy!$A$1"),1,MATCH("pro_marca",INDIRECT("v_buffer_hist_hoy!$1:$1"),0)-1,100000,1),MATCH(CLEAN(TABLATRANSFERENCIA[[#This Row],[CODIGO]]),OFFSET(INDIRECT("v_buffer_hist_hoy!$A$1"),1,MATCH("buh_codigo",INDIRECT("v_buffer_hist_hoy!$1:$1"),0)-1,100000,1),0)),"")</f>
        <v>SHINDAIWA</v>
      </c>
      <c r="M93" s="3">
        <f ca="1">IFERROR(INDEX(OFFSET(INDIRECT("v_buffer_hist_hoy!$A$1"),1,MATCH("pro_modelo",INDIRECT("v_buffer_hist_hoy!$1:$1"),0)-1,100000,1),MATCH(CLEAN(TABLATRANSFERENCIA[[#This Row],[CODIGO]]),OFFSET(INDIRECT("v_buffer_hist_hoy!$A$1"),1,MATCH("buh_codigo",INDIRECT("v_buffer_hist_hoy!$1:$1"),0)-1,100000,1),0)),"")</f>
        <v>0</v>
      </c>
      <c r="N93" s="3">
        <f ca="1">IFERROR(INDEX(OFFSET(INDIRECT("v_buffer_hist_hoy!$A$1"),1,MATCH("pro_cat_management",INDIRECT("v_buffer_hist_hoy!$1:$1"),0)-1,100000,1),MATCH(CLEAN(TABLATRANSFERENCIA[[#This Row],[CODIGO]]),OFFSET(INDIRECT("v_buffer_hist_hoy!$A$1"),1,MATCH("buh_codigo",INDIRECT("v_buffer_hist_hoy!$1:$1"),0)-1,100000,1),0)),"")</f>
        <v>0</v>
      </c>
      <c r="O93" s="5" t="str">
        <f ca="1">IFERROR(INDEX(OFFSET(INDIRECT("v_buffer_hist_hoy!$A$1"),1,MATCH("buh_estatus",INDIRECT("v_buffer_hist_hoy!$1:$1"),0)-1,100000,1),MATCH(CLEAN(TABLATRANSFERENCIA[[#This Row],[CODIGO]]),OFFSET(INDIRECT("v_buffer_hist_hoy!$A$1"),1,MATCH("buh_codigo",INDIRECT("v_buffer_hist_hoy!$1:$1"),0)-1,100000,1),0)),"")</f>
        <v>0</v>
      </c>
      <c r="P93" s="5">
        <f ca="1">IFERROR(INDEX(OFFSET(INDIRECT("v_buffer_hist_hoy!$A$1"),1,MATCH("buh_ctv",INDIRECT("v_buffer_hist_hoy!$1:$1"),0)-1,100000,1),MATCH(CLEAN(TABLATRANSFERENCIA[[#This Row],[CODIGO]]),OFFSET(INDIRECT("v_buffer_hist_hoy!$A$1"),1,MATCH("buh_codigo",INDIRECT("v_buffer_hist_hoy!$1:$1"),0)-1,100000,1),0)),"")</f>
        <v>0.57999999999999996</v>
      </c>
      <c r="Q93" s="5">
        <f ca="1">IFERROR(INDEX(OFFSET(INDIRECT("v_buffer_hist_hoy!$A$1"),1,MATCH("buh_pv",INDIRECT("v_buffer_hist_hoy!$1:$1"),0)-1,100000,1),MATCH(CLEAN(TABLATRANSFERENCIA[[#This Row],[CODIGO]]),OFFSET(INDIRECT("v_buffer_hist_hoy!$A$1"),1,MATCH("buh_codigo",INDIRECT("v_buffer_hist_hoy!$1:$1"),0)-1,100000,1),0)),"")</f>
        <v>1.53</v>
      </c>
      <c r="R93" s="46">
        <f ca="1">IFERROR(INDEX(OFFSET(INDIRECT("v_buffer_hist_hoy!$A$1"),1,MATCH("buh_roi_pasado",INDIRECT("v_buffer_hist_hoy!$1:$1"),0)-1,100000,1),MATCH(CLEAN(TABLATRANSFERENCIA[[#This Row],[CODIGO]]),OFFSET(INDIRECT("v_buffer_hist_hoy!$A$1"),1,MATCH("buh_codigo",INDIRECT("v_buffer_hist_hoy!$1:$1"),0)-1,100000,1),0)),"")</f>
        <v>0</v>
      </c>
      <c r="S93" s="46">
        <f ca="1">IFERROR(INDEX(OFFSET(INDIRECT("v_buffer_hist_hoy!$A$1"),1,MATCH("buh_roi_proyectado",INDIRECT("v_buffer_hist_hoy!$1:$1"),0)-1,100000,1),MATCH(CLEAN(TABLATRANSFERENCIA[[#This Row],[CODIGO]]),OFFSET(INDIRECT("v_buffer_hist_hoy!$A$1"),1,MATCH("buh_codigo",INDIRECT("v_buffer_hist_hoy!$1:$1"),0)-1,100000,1),0)),"")</f>
        <v>7.15</v>
      </c>
      <c r="T93" s="46">
        <f ca="1">IFERROR(INDEX(OFFSET(INDIRECT("v_buffer_hist_hoy!$A$1"),1,MATCH("buh_velocity",INDIRECT("v_buffer_hist_hoy!$1:$1"),0)-1,100000,1),MATCH(CLEAN(TABLATRANSFERENCIA[[#This Row],[CODIGO]]),OFFSET(INDIRECT("v_buffer_hist_hoy!$A$1"),1,MATCH("buh_codigo",INDIRECT("v_buffer_hist_hoy!$1:$1"),0)-1,100000,1),0)),"")</f>
        <v>0</v>
      </c>
      <c r="U93" s="46">
        <f ca="1">IFERROR(INDEX(OFFSET(INDIRECT("v_buffer_hist_hoy!$A$1"),1,MATCH("buh_nivel_servicio",INDIRECT("v_buffer_hist_hoy!$1:$1"),0)-1,100000,1),MATCH(CLEAN(TABLATRANSFERENCIA[[#This Row],[CODIGO]]),OFFSET(INDIRECT("v_buffer_hist_hoy!$A$1"),1,MATCH("buh_codigo",INDIRECT("v_buffer_hist_hoy!$1:$1"),0)-1,100000,1),0)),"")</f>
        <v>1</v>
      </c>
      <c r="V93" s="49" t="str">
        <f ca="1">IFERROR(INDEX(OFFSET(INDIRECT("v_buffer_hist_hoy!$A$1"),1,MATCH("pro_nombre",INDIRECT("v_buffer_hist_hoy!$1:$1"),0)-1,100000,1),MATCH(CLEAN(TABLATRANSFERENCIA[[#This Row],[CODIGO]]),OFFSET(INDIRECT("v_buffer_hist_hoy!$A$1"),1,MATCH("buh_codigo",INDIRECT("v_buffer_hist_hoy!$1:$1"),0)-1,100000,1),0)),"")</f>
        <v>Echo</v>
      </c>
      <c r="W93" s="49" t="str">
        <f ca="1">IFERROR(INDEX(OFFSET(INDIRECT("v_buffer_hist_hoy!$A$1"),1,MATCH("pre_nombre",INDIRECT("v_buffer_hist_hoy!$1:$1"),0)-1,100000,1),MATCH(CLEAN(TABLATRANSFERENCIA[[#This Row],[CODIGO]]),OFFSET(INDIRECT("v_buffer_hist_hoy!$A$1"),1,MATCH("buh_codigo",INDIRECT("v_buffer_hist_hoy!$1:$1"),0)-1,100000,1),0)),"")</f>
        <v>USA</v>
      </c>
      <c r="X93" s="51">
        <f ca="1">IFERROR(INDEX(OFFSET(INDIRECT("v_buffer_hist_hoy!$A$1"),1,MATCH("buh_tiempo_suministro",INDIRECT("v_buffer_hist_hoy!$1:$1"),0)-1,100000,1),MATCH(CLEAN(TABLATRANSFERENCIA[[#This Row],[CODIGO]]),OFFSET(INDIRECT("v_buffer_hist_hoy!$A$1"),1,MATCH("buh_codigo",INDIRECT("v_buffer_hist_hoy!$1:$1"),0)-1,100000,1),0)),"")</f>
        <v>8</v>
      </c>
      <c r="Y93" s="51">
        <f ca="1">IFERROR(INDEX(OFFSET(INDIRECT("v_buffer_hist_hoy!$A$1"),1,MATCH("buh_frecuencia_reposicion",INDIRECT("v_buffer_hist_hoy!$1:$1"),0)-1,100000,1),MATCH(CLEAN(TABLATRANSFERENCIA[[#This Row],[CODIGO]]),OFFSET(INDIRECT("v_buffer_hist_hoy!$A$1"),1,MATCH("buh_codigo",INDIRECT("v_buffer_hist_hoy!$1:$1"),0)-1,100000,1),0)),"")</f>
        <v>3</v>
      </c>
      <c r="Z93" s="6">
        <f ca="1">IFERROR(INDEX(OFFSET(INDIRECT("v_buffer_hist_hoy!$A$1"),1,MATCH("buh_buffer_actual",INDIRECT("v_buffer_hist_hoy!$1:$1"),0)-1,100000,1),MATCH(CLEAN(TABLATRANSFERENCIA[[#This Row],[CODIGO]]),OFFSET(INDIRECT("v_buffer_hist_hoy!$A$1"),1,MATCH("buh_codigo",INDIRECT("v_buffer_hist_hoy!$1:$1"),0)-1,100000,1),0)),"")</f>
        <v>29</v>
      </c>
      <c r="AA93" s="6">
        <f ca="1">IFERROR(INDEX(OFFSET(INDIRECT("v_buffer_hist_hoy!$A$1"),1,MATCH("buh_inventario_proveedor",INDIRECT("v_buffer_hist_hoy!$1:$1"),0)-1,100000,1),MATCH(CLEAN(TABLATRANSFERENCIA[[#This Row],[CODIGO]]),OFFSET(INDIRECT("v_buffer_hist_hoy!$A$1"),1,MATCH("buh_codigo",INDIRECT("v_buffer_hist_hoy!$1:$1"),0)-1,100000,1),0)),"")</f>
        <v>1000000000</v>
      </c>
      <c r="AB93" s="6">
        <f ca="1">IFERROR(INDEX(OFFSET(INDIRECT("v_buffer_hist_hoy!$A$1"),1,MATCH("buh_inventario_fisico",INDIRECT("v_buffer_hist_hoy!$1:$1"),0)-1,100000,1),MATCH(CLEAN(TABLATRANSFERENCIA[[#This Row],[CODIGO]]),OFFSET(INDIRECT("v_buffer_hist_hoy!$A$1"),1,MATCH("buh_codigo",INDIRECT("v_buffer_hist_hoy!$1:$1"),0)-1,100000,1),0)),"")</f>
        <v>8</v>
      </c>
      <c r="AC93" s="4">
        <f ca="1">IFERROR(INDEX(OFFSET(INDIRECT("v_buffer_hist_hoy!$A$1"),1,MATCH("buh_estado_inventario_fisico",INDIRECT("v_buffer_hist_hoy!$1:$1"),0)-1,100000,1),MATCH(CLEAN(TABLATRANSFERENCIA[[#This Row],[CODIGO]]),OFFSET(INDIRECT("v_buffer_hist_hoy!$A$1"),1,MATCH("buh_codigo",INDIRECT("v_buffer_hist_hoy!$1:$1"),0)-1,100000,1),0)),"")</f>
        <v>0.72</v>
      </c>
      <c r="AD93" s="6" t="str">
        <f ca="1">IFERROR(INDEX(OFFSET(INDIRECT("v_buffer_hist_hoy!$A$1"),1,MATCH("buh_color_inventario_fisico",INDIRECT("v_buffer_hist_hoy!$1:$1"),0)-1,100000,1),MATCH(CLEAN(TABLATRANSFERENCIA[[#This Row],[CODIGO]]),OFFSET(INDIRECT("v_buffer_hist_hoy!$A$1"),1,MATCH("buh_codigo",INDIRECT("v_buffer_hist_hoy!$1:$1"),0)-1,100000,1),0)),"")</f>
        <v>R</v>
      </c>
      <c r="AE93" s="6">
        <f ca="1">IFERROR(INDEX(OFFSET(INDIRECT("v_buffer_hist_hoy!$A$1"),1,MATCH("buh_transito",INDIRECT("v_buffer_hist_hoy!$1:$1"),0)-1,100000,1),MATCH(CLEAN(TABLATRANSFERENCIA[[#This Row],[CODIGO]]),OFFSET(INDIRECT("v_buffer_hist_hoy!$A$1"),1,MATCH("buh_codigo",INDIRECT("v_buffer_hist_hoy!$1:$1"),0)-1,100000,1),0)),"")</f>
        <v>0</v>
      </c>
      <c r="AF93" s="6">
        <f ca="1">IFERROR(INDEX(OFFSET(INDIRECT("v_buffer_hist_hoy!$A$1"),1,MATCH("buh_negociacion",INDIRECT("v_buffer_hist_hoy!$1:$1"),0)-1,100000,1),MATCH(CLEAN(TABLATRANSFERENCIA[[#This Row],[CODIGO]]),OFFSET(INDIRECT("v_buffer_hist_hoy!$A$1"),1,MATCH("buh_codigo",INDIRECT("v_buffer_hist_hoy!$1:$1"),0)-1,100000,1),0)),"")</f>
        <v>0</v>
      </c>
      <c r="AG93" s="6">
        <f ca="1">IFERROR(INDEX(OFFSET(INDIRECT("v_buffer_hist_hoy!$A$1"),1,MATCH("buh_produccion",INDIRECT("v_buffer_hist_hoy!$1:$1"),0)-1,100000,1),MATCH(CLEAN(TABLATRANSFERENCIA[[#This Row],[CODIGO]]),OFFSET(INDIRECT("v_buffer_hist_hoy!$A$1"),1,MATCH("buh_codigo",INDIRECT("v_buffer_hist_hoy!$1:$1"),0)-1,100000,1),0)),"")</f>
        <v>0</v>
      </c>
      <c r="AH93" s="6">
        <f ca="1">IFERROR(INDEX(OFFSET(INDIRECT("v_buffer_hist_hoy!$A$1"),1,MATCH("buh_embarcado",INDIRECT("v_buffer_hist_hoy!$1:$1"),0)-1,100000,1),MATCH(CLEAN(TABLATRANSFERENCIA[[#This Row],[CODIGO]]),OFFSET(INDIRECT("v_buffer_hist_hoy!$A$1"),1,MATCH("buh_codigo",INDIRECT("v_buffer_hist_hoy!$1:$1"),0)-1,100000,1),0)),"")</f>
        <v>0</v>
      </c>
      <c r="AI93" s="6">
        <f ca="1">IFERROR(INDEX(OFFSET(INDIRECT("v_buffer_hist_hoy!$A$1"),1,MATCH("buh_comprometido",INDIRECT("v_buffer_hist_hoy!$1:$1"),0)-1,100000,1),MATCH(CLEAN(TABLATRANSFERENCIA[[#This Row],[CODIGO]]),OFFSET(INDIRECT("v_buffer_hist_hoy!$A$1"),1,MATCH("buh_codigo",INDIRECT("v_buffer_hist_hoy!$1:$1"),0)-1,100000,1),0)),"")</f>
        <v>0</v>
      </c>
      <c r="AJ93" s="6">
        <f ca="1">IFERROR(INDEX(OFFSET(INDIRECT("v_buffer_hist_hoy!$A$1"),1,MATCH("buh_backorder",INDIRECT("v_buffer_hist_hoy!$1:$1"),0)-1,100000,1),MATCH(CLEAN(TABLATRANSFERENCIA[[#This Row],[CODIGO]]),OFFSET(INDIRECT("v_buffer_hist_hoy!$A$1"),1,MATCH("buh_codigo",INDIRECT("v_buffer_hist_hoy!$1:$1"),0)-1,100000,1),0)),"")</f>
        <v>10</v>
      </c>
      <c r="AK93" s="6">
        <f ca="1">IFERROR(INDEX(OFFSET(INDIRECT("v_buffer_hist_hoy!$A$1"),1,MATCH("buh_inventario_proyectado",INDIRECT("v_buffer_hist_hoy!$1:$1"),0)-1,100000,1),MATCH(CLEAN(TABLATRANSFERENCIA[[#This Row],[CODIGO]]),OFFSET(INDIRECT("v_buffer_hist_hoy!$A$1"),1,MATCH("buh_codigo",INDIRECT("v_buffer_hist_hoy!$1:$1"),0)-1,100000,1),0)),"")</f>
        <v>18</v>
      </c>
      <c r="AL93" s="4">
        <f ca="1">IFERROR(INDEX(OFFSET(INDIRECT("v_buffer_hist_hoy!$A$1"),1,MATCH("buh_estado_inventario_proyectado",INDIRECT("v_buffer_hist_hoy!$1:$1"),0)-1,100000,1),MATCH(CLEAN(TABLATRANSFERENCIA[[#This Row],[CODIGO]]),OFFSET(INDIRECT("v_buffer_hist_hoy!$A$1"),1,MATCH("buh_codigo",INDIRECT("v_buffer_hist_hoy!$1:$1"),0)-1,100000,1),0)),"")</f>
        <v>0.38</v>
      </c>
      <c r="AM93" s="6" t="str">
        <f ca="1">IFERROR(INDEX(OFFSET(INDIRECT("v_buffer_hist_hoy!$A$1"),1,MATCH("buh_color_inventario_proyectado",INDIRECT("v_buffer_hist_hoy!$1:$1"),0)-1,100000,1),MATCH(CLEAN(TABLATRANSFERENCIA[[#This Row],[CODIGO]]),OFFSET(INDIRECT("v_buffer_hist_hoy!$A$1"),1,MATCH("buh_codigo",INDIRECT("v_buffer_hist_hoy!$1:$1"),0)-1,100000,1),0)),"")</f>
        <v>A</v>
      </c>
      <c r="AN93" s="6">
        <f ca="1">IFERROR(INDEX(OFFSET(INDIRECT("v_buffer_hist_hoy!$A$1"),1,MATCH("buh_pedido_minimo",INDIRECT("v_buffer_hist_hoy!$1:$1"),0)-1,100000,1),MATCH(CLEAN(TABLATRANSFERENCIA[[#This Row],[CODIGO]]),OFFSET(INDIRECT("v_buffer_hist_hoy!$A$1"),1,MATCH("buh_codigo",INDIRECT("v_buffer_hist_hoy!$1:$1"),0)-1,100000,1),0)),"")</f>
        <v>0</v>
      </c>
      <c r="AO93" s="6">
        <f ca="1">IFERROR(INDEX(OFFSET(INDIRECT("v_buffer_hist_hoy!$A$1"),1,MATCH("buh_pedido_minimo_grupo",INDIRECT("v_buffer_hist_hoy!$1:$1"),0)-1,100000,1),MATCH(CLEAN(TABLATRANSFERENCIA[[#This Row],[CODIGO]]),OFFSET(INDIRECT("v_buffer_hist_hoy!$A$1"),1,MATCH("buh_codigo",INDIRECT("v_buffer_hist_hoy!$1:$1"),0)-1,100000,1),0)),"")</f>
        <v>0</v>
      </c>
      <c r="AP93" s="6">
        <f ca="1">IFERROR(INDEX(OFFSET(INDIRECT("v_buffer_hist_hoy!$A$1"),1,MATCH("buh_unidad_empaque",INDIRECT("v_buffer_hist_hoy!$1:$1"),0)-1,100000,1),MATCH(CLEAN(TABLATRANSFERENCIA[[#This Row],[CODIGO]]),OFFSET(INDIRECT("v_buffer_hist_hoy!$A$1"),1,MATCH("buh_codigo",INDIRECT("v_buffer_hist_hoy!$1:$1"),0)-1,100000,1),0)),"")</f>
        <v>5</v>
      </c>
      <c r="AQ93" s="6">
        <f ca="1">IFERROR(INDEX(OFFSET(INDIRECT("v_buffer_hist_hoy!$A$1"),1,MATCH("buh_pedido_promedio",INDIRECT("v_buffer_hist_hoy!$1:$1"),0)-1,100000,1),MATCH(CLEAN(TABLATRANSFERENCIA[[#This Row],[CODIGO]]),OFFSET(INDIRECT("v_buffer_hist_hoy!$A$1"),1,MATCH("buh_codigo",INDIRECT("v_buffer_hist_hoy!$1:$1"),0)-1,100000,1),0)),"")</f>
        <v>8</v>
      </c>
      <c r="AR93" s="6">
        <f ca="1">IFERROR(INDEX(OFFSET(INDIRECT("v_buffer_hist_hoy!$A$1"),1,MATCH("buh_cobertura_buffer",INDIRECT("v_buffer_hist_hoy!$1:$1"),0)-1,100000,1),MATCH(CLEAN(TABLATRANSFERENCIA[[#This Row],[CODIGO]]),OFFSET(INDIRECT("v_buffer_hist_hoy!$A$1"),1,MATCH("buh_codigo",INDIRECT("v_buffer_hist_hoy!$1:$1"),0)-1,100000,1),0)),"")</f>
        <v>0</v>
      </c>
      <c r="AS93" s="6">
        <f ca="1">IFERROR(INDEX(OFFSET(INDIRECT("v_buffer_hist_hoy!$A$1"),1,MATCH("buh_cobertura_inventario_proyectado",INDIRECT("v_buffer_hist_hoy!$1:$1"),0)-1,100000,1),MATCH(CLEAN(TABLATRANSFERENCIA[[#This Row],[CODIGO]]),OFFSET(INDIRECT("v_buffer_hist_hoy!$A$1"),1,MATCH("buh_codigo",INDIRECT("v_buffer_hist_hoy!$1:$1"),0)-1,100000,1),0)),"")</f>
        <v>0</v>
      </c>
      <c r="AT93" s="6">
        <f ca="1">IFERROR(INDEX(OFFSET(INDIRECT("v_buffer_hist_hoy!$A$1"),1,MATCH("buh_cobertura_pedido_minimo",INDIRECT("v_buffer_hist_hoy!$1:$1"),0)-1,100000,1),MATCH(CLEAN(TABLATRANSFERENCIA[[#This Row],[CODIGO]]),OFFSET(INDIRECT("v_buffer_hist_hoy!$A$1"),1,MATCH("buh_codigo",INDIRECT("v_buffer_hist_hoy!$1:$1"),0)-1,100000,1),0)),"")</f>
        <v>0</v>
      </c>
      <c r="AU93" s="6">
        <f ca="1">IFERROR(INDEX(OFFSET(INDIRECT("v_buffer_hist_hoy!$A$1"),1,MATCH("buh_dias_desabastecimiento",INDIRECT("v_buffer_hist_hoy!$1:$1"),0)-1,100000,1),MATCH(CLEAN(TABLATRANSFERENCIA[[#This Row],[CODIGO]]),OFFSET(INDIRECT("v_buffer_hist_hoy!$A$1"),1,MATCH("buh_codigo",INDIRECT("v_buffer_hist_hoy!$1:$1"),0)-1,100000,1),0)),"")</f>
        <v>0</v>
      </c>
      <c r="AV93" s="6">
        <f t="array" ref="AV93">IFERROR(INDEX(Datos_Consumo[CANTIDAD],MATCH(TABLATRANSFERENCIA[[#This Row],[CODIGO]]&amp;TABLATRANSFERENCIA[[#Headers],[Columna1]],Datos_Consumo[CODIGO]&amp;Datos_Consumo[FECHA_FORMATO],0)),0)</f>
        <v>0</v>
      </c>
      <c r="AW93" s="6">
        <f t="array" ref="AW93">IFERROR(INDEX(Datos_Consumo[CANTIDAD],MATCH(TABLATRANSFERENCIA[[#This Row],[CODIGO]]&amp;TABLATRANSFERENCIA[[#Headers],[Columna2]],Datos_Consumo[CODIGO]&amp;Datos_Consumo[FECHA_FORMATO],0)),0)</f>
        <v>0</v>
      </c>
      <c r="AX93" s="6">
        <f t="array" ref="AX93">IFERROR(INDEX(Datos_Consumo[CANTIDAD],MATCH(TABLATRANSFERENCIA[[#This Row],[CODIGO]]&amp;TABLATRANSFERENCIA[[#Headers],[Columna3]],Datos_Consumo[CODIGO]&amp;Datos_Consumo[FECHA_FORMATO],0)),0)</f>
        <v>0</v>
      </c>
      <c r="AY93" s="6">
        <f t="array" ref="AY93">IFERROR(INDEX(Datos_Consumo[CANTIDAD],MATCH(TABLATRANSFERENCIA[[#This Row],[CODIGO]]&amp;TABLATRANSFERENCIA[[#Headers],[Columna4]],Datos_Consumo[CODIGO]&amp;Datos_Consumo[FECHA_FORMATO],0)),0)</f>
        <v>0</v>
      </c>
      <c r="AZ93" s="6">
        <f t="array" ref="AZ93">IFERROR(INDEX(Datos_Consumo[CANTIDAD],MATCH(TABLATRANSFERENCIA[[#This Row],[CODIGO]]&amp;TABLATRANSFERENCIA[[#Headers],[Columna5]],Datos_Consumo[CODIGO]&amp;Datos_Consumo[FECHA_FORMATO],0)),0)</f>
        <v>0</v>
      </c>
      <c r="BA93" s="6">
        <f t="array" ref="BA93">IFERROR(INDEX(Datos_Consumo[CANTIDAD],MATCH(TABLATRANSFERENCIA[[#This Row],[CODIGO]]&amp;TABLATRANSFERENCIA[[#Headers],[Columna6]],Datos_Consumo[CODIGO]&amp;Datos_Consumo[FECHA_FORMATO],0)),0)</f>
        <v>0</v>
      </c>
      <c r="BB93" s="56">
        <f ca="1">IFERROR(INDEX(OFFSET(INDIRECT("v_buffer_hist_hoy!$A$1"),1,MATCH("buh_ultima_transferencia_ini",INDIRECT("v_buffer_hist_hoy!$1:$1"),0)-1,100000,1),MATCH(CLEAN(TABLATRANSFERENCIA[[#This Row],[CODIGO]]),OFFSET(INDIRECT("v_buffer_hist_hoy!$A$1"),1,MATCH("buh_codigo",INDIRECT("v_buffer_hist_hoy!$1:$1"),0)-1,100000,1),0)),"")</f>
        <v>0</v>
      </c>
      <c r="BC93" s="56">
        <f ca="1">IFERROR(INDEX(OFFSET(INDIRECT("v_buffer_hist_hoy!$A$1"),1,MATCH("buh_ultima_transferencia_fin",INDIRECT("v_buffer_hist_hoy!$1:$1"),0)-1,100000,1),MATCH(CLEAN(TABLATRANSFERENCIA[[#This Row],[CODIGO]]),OFFSET(INDIRECT("v_buffer_hist_hoy!$A$1"),1,MATCH("buh_codigo",INDIRECT("v_buffer_hist_hoy!$1:$1"),0)-1,100000,1),0)),"")</f>
        <v>0</v>
      </c>
      <c r="BD93" s="50" t="s">
        <v>7725</v>
      </c>
      <c r="BE93" s="55"/>
      <c r="BF93" s="51"/>
      <c r="BG9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3" s="51"/>
      <c r="BM93" s="46">
        <f ca="1">IFERROR(TABLATRANSFERENCIA[[#This Row],[REQUERIM]]/TABLATRANSFERENCIA[[#This Row],[PEDIDO PROMEDIO]],0)</f>
        <v>1.25</v>
      </c>
      <c r="BN93" s="51"/>
      <c r="BO93" s="59"/>
      <c r="BP93" s="3" t="str">
        <f>IF(TABLATRANSFERENCIA[[#This Row],[RECIBIDO]]&lt;&gt;"",0,IF(TABLATRANSFERENCIA[[#This Row],[DESPACHO]]&lt;&gt;"",TABLATRANSFERENCIA[[#This Row],[DESPACHO]],TABLATRANSFERENCIA[[#This Row],[REQUERIM]]))</f>
        <v>10</v>
      </c>
      <c r="BQ93" s="50"/>
      <c r="BR93" s="50"/>
      <c r="BS93" s="50" t="str">
        <f t="shared" si="1"/>
        <v>N</v>
      </c>
      <c r="BT93" s="51">
        <f t="array" aca="1" ref="BT93" ca="1">IF(SUM(--(TABLATRANSFERENCIA[[#This Row],[CODIGO GENERICO]]=TABLATRANSFERENCIA[CODIGO GENERICO])*TABLATRANSFERENCIA[REQUERIM])&lt;TABLATRANSFERENCIA[[#This Row],[PEDIDO MIN GRUPO]],1,0)</f>
        <v>0</v>
      </c>
      <c r="BU9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3" s="51">
        <f ca="1">IFERROR(INDEX(OFFSET(INDIRECT("v_buffer_hist_hoy!$A$1"),1,MATCH("buh_zona_amarilla",INDIRECT("v_buffer_hist_hoy!$1:$1"),0)-1,100000,1),MATCH(CLEAN(TABLATRANSFERENCIA[[#This Row],[CODIGO]]),OFFSET(INDIRECT("v_buffer_hist_hoy!$A$1"),1,MATCH("buh_codigo",INDIRECT("v_buffer_hist_hoy!$1:$1"),0)-1,100000,1),0)),"")</f>
        <v>19</v>
      </c>
      <c r="BW93" s="51">
        <f ca="1">IFERROR(INDEX(OFFSET(INDIRECT("v_buffer_hist_hoy!$A$1"),1,MATCH("buh_zona_roja",INDIRECT("v_buffer_hist_hoy!$1:$1"),0)-1,100000,1),MATCH(CLEAN(TABLATRANSFERENCIA[[#This Row],[CODIGO]]),OFFSET(INDIRECT("v_buffer_hist_hoy!$A$1"),1,MATCH("buh_codigo",INDIRECT("v_buffer_hist_hoy!$1:$1"),0)-1,100000,1),0)),"")</f>
        <v>10</v>
      </c>
    </row>
    <row r="94" spans="1:75" hidden="1" x14ac:dyDescent="0.25">
      <c r="A94" s="54" t="s">
        <v>1556</v>
      </c>
      <c r="B94" s="3" t="str">
        <f ca="1">IFERROR(INDEX(OFFSET(INDIRECT("v_buffer_hist_hoy!$A$1"),1,MATCH("pro_descripcion",INDIRECT("v_buffer_hist_hoy!$1:$1"),0)-1,100000,1),MATCH(CLEAN(TABLATRANSFERENCIA[[#This Row],[CODIGO]]),OFFSET(INDIRECT("v_buffer_hist_hoy!$A$1"),1,MATCH("buh_codigo",INDIRECT("v_buffer_hist_hoy!$1:$1"),0)-1,100000,1),0)),"")</f>
        <v>TRINQUETE B450,BP35,B45 (20000-75130)</v>
      </c>
      <c r="C94" s="3" t="str">
        <f ca="1">IFERROR(INDEX(OFFSET(INDIRECT("v_buffer_hist_hoy!$A$1"),1,MATCH("buh_codigo_generico",INDIRECT("v_buffer_hist_hoy!$1:$1"),0)-1,100000,1),MATCH(CLEAN(TABLATRANSFERENCIA[[#This Row],[CODIGO]]),OFFSET(INDIRECT("v_buffer_hist_hoy!$A$1"),1,MATCH("buh_codigo",INDIRECT("v_buffer_hist_hoy!$1:$1"),0)-1,100000,1),0)),"")</f>
        <v>0</v>
      </c>
      <c r="D94" s="3" t="str">
        <f ca="1">IFERROR(INDEX(OFFSET(INDIRECT("v_buffer_hist_hoy!$A$1"),1,MATCH("buh_codigo_vinculado",INDIRECT("v_buffer_hist_hoy!$1:$1"),0)-1,100000,1),MATCH(CLEAN(TABLATRANSFERENCIA[[#This Row],[CODIGO]]),OFFSET(INDIRECT("v_buffer_hist_hoy!$A$1"),1,MATCH("buh_codigo",INDIRECT("v_buffer_hist_hoy!$1:$1"),0)-1,100000,1),0)),"")</f>
        <v>EC-A514000130</v>
      </c>
      <c r="E94" s="3" t="str">
        <f ca="1">IFERROR(INDEX(OFFSET(INDIRECT("v_buffer_hist_hoy!$A$1"),1,MATCH("pro_linea",INDIRECT("v_buffer_hist_hoy!$1:$1"),0)-1,100000,1),MATCH(CLEAN(TABLATRANSFERENCIA[[#This Row],[CODIGO]]),OFFSET(INDIRECT("v_buffer_hist_hoy!$A$1"),1,MATCH("buh_codigo",INDIRECT("v_buffer_hist_hoy!$1:$1"),0)-1,100000,1),0)),"")</f>
        <v>AGROFORESTAL</v>
      </c>
      <c r="F94" s="3">
        <f ca="1">IFERROR(INDEX(OFFSET(INDIRECT("v_buffer_hist_hoy!$A$1"),1,MATCH("pro_sublinea",INDIRECT("v_buffer_hist_hoy!$1:$1"),0)-1,100000,1),MATCH(CLEAN(TABLATRANSFERENCIA[[#This Row],[CODIGO]]),OFFSET(INDIRECT("v_buffer_hist_hoy!$A$1"),1,MATCH("buh_codigo",INDIRECT("v_buffer_hist_hoy!$1:$1"),0)-1,100000,1),0)),"")</f>
        <v>0</v>
      </c>
      <c r="G94" s="3" t="str">
        <f ca="1">IFERROR(INDEX(OFFSET(INDIRECT("v_buffer_hist_hoy!$A$1"),1,MATCH("pro_grupo",INDIRECT("v_buffer_hist_hoy!$1:$1"),0)-1,100000,1),MATCH(CLEAN(TABLATRANSFERENCIA[[#This Row],[CODIGO]]),OFFSET(INDIRECT("v_buffer_hist_hoy!$A$1"),1,MATCH("buh_codigo",INDIRECT("v_buffer_hist_hoy!$1:$1"),0)-1,100000,1),0)),"")</f>
        <v>REPUESTOS DESMALEZADORAS</v>
      </c>
      <c r="H94" s="3">
        <f ca="1">IFERROR(INDEX(OFFSET(INDIRECT("v_buffer_hist_hoy!$A$1"),1,MATCH("pro_familia",INDIRECT("v_buffer_hist_hoy!$1:$1"),0)-1,100000,1),MATCH(CLEAN(TABLATRANSFERENCIA[[#This Row],[CODIGO]]),OFFSET(INDIRECT("v_buffer_hist_hoy!$A$1"),1,MATCH("buh_codigo",INDIRECT("v_buffer_hist_hoy!$1:$1"),0)-1,100000,1),0)),"")</f>
        <v>0</v>
      </c>
      <c r="I94" s="3">
        <f ca="1">IFERROR(INDEX(OFFSET(INDIRECT("v_buffer_hist_hoy!$A$1"),1,MATCH("pro_subfamilia",INDIRECT("v_buffer_hist_hoy!$1:$1"),0)-1,100000,1),MATCH(CLEAN(TABLATRANSFERENCIA[[#This Row],[CODIGO]]),OFFSET(INDIRECT("v_buffer_hist_hoy!$A$1"),1,MATCH("buh_codigo",INDIRECT("v_buffer_hist_hoy!$1:$1"),0)-1,100000,1),0)),"")</f>
        <v>0</v>
      </c>
      <c r="J9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4" s="3">
        <f ca="1">IFERROR(INDEX(OFFSET(INDIRECT("v_buffer_hist_hoy!$A$1"),1,MATCH("pro_tipo",INDIRECT("v_buffer_hist_hoy!$1:$1"),0)-1,100000,1),MATCH(CLEAN(TABLATRANSFERENCIA[[#This Row],[CODIGO]]),OFFSET(INDIRECT("v_buffer_hist_hoy!$A$1"),1,MATCH("buh_codigo",INDIRECT("v_buffer_hist_hoy!$1:$1"),0)-1,100000,1),0)),"")</f>
        <v>0</v>
      </c>
      <c r="L94" s="3" t="str">
        <f ca="1">IFERROR(INDEX(OFFSET(INDIRECT("v_buffer_hist_hoy!$A$1"),1,MATCH("pro_marca",INDIRECT("v_buffer_hist_hoy!$1:$1"),0)-1,100000,1),MATCH(CLEAN(TABLATRANSFERENCIA[[#This Row],[CODIGO]]),OFFSET(INDIRECT("v_buffer_hist_hoy!$A$1"),1,MATCH("buh_codigo",INDIRECT("v_buffer_hist_hoy!$1:$1"),0)-1,100000,1),0)),"")</f>
        <v>SHINDAIWA</v>
      </c>
      <c r="M94" s="3">
        <f ca="1">IFERROR(INDEX(OFFSET(INDIRECT("v_buffer_hist_hoy!$A$1"),1,MATCH("pro_modelo",INDIRECT("v_buffer_hist_hoy!$1:$1"),0)-1,100000,1),MATCH(CLEAN(TABLATRANSFERENCIA[[#This Row],[CODIGO]]),OFFSET(INDIRECT("v_buffer_hist_hoy!$A$1"),1,MATCH("buh_codigo",INDIRECT("v_buffer_hist_hoy!$1:$1"),0)-1,100000,1),0)),"")</f>
        <v>0</v>
      </c>
      <c r="N94" s="3">
        <f ca="1">IFERROR(INDEX(OFFSET(INDIRECT("v_buffer_hist_hoy!$A$1"),1,MATCH("pro_cat_management",INDIRECT("v_buffer_hist_hoy!$1:$1"),0)-1,100000,1),MATCH(CLEAN(TABLATRANSFERENCIA[[#This Row],[CODIGO]]),OFFSET(INDIRECT("v_buffer_hist_hoy!$A$1"),1,MATCH("buh_codigo",INDIRECT("v_buffer_hist_hoy!$1:$1"),0)-1,100000,1),0)),"")</f>
        <v>0</v>
      </c>
      <c r="O94" s="5" t="str">
        <f ca="1">IFERROR(INDEX(OFFSET(INDIRECT("v_buffer_hist_hoy!$A$1"),1,MATCH("buh_estatus",INDIRECT("v_buffer_hist_hoy!$1:$1"),0)-1,100000,1),MATCH(CLEAN(TABLATRANSFERENCIA[[#This Row],[CODIGO]]),OFFSET(INDIRECT("v_buffer_hist_hoy!$A$1"),1,MATCH("buh_codigo",INDIRECT("v_buffer_hist_hoy!$1:$1"),0)-1,100000,1),0)),"")</f>
        <v>0</v>
      </c>
      <c r="P94" s="5">
        <f ca="1">IFERROR(INDEX(OFFSET(INDIRECT("v_buffer_hist_hoy!$A$1"),1,MATCH("buh_ctv",INDIRECT("v_buffer_hist_hoy!$1:$1"),0)-1,100000,1),MATCH(CLEAN(TABLATRANSFERENCIA[[#This Row],[CODIGO]]),OFFSET(INDIRECT("v_buffer_hist_hoy!$A$1"),1,MATCH("buh_codigo",INDIRECT("v_buffer_hist_hoy!$1:$1"),0)-1,100000,1),0)),"")</f>
        <v>0.4</v>
      </c>
      <c r="Q94" s="5">
        <f ca="1">IFERROR(INDEX(OFFSET(INDIRECT("v_buffer_hist_hoy!$A$1"),1,MATCH("buh_pv",INDIRECT("v_buffer_hist_hoy!$1:$1"),0)-1,100000,1),MATCH(CLEAN(TABLATRANSFERENCIA[[#This Row],[CODIGO]]),OFFSET(INDIRECT("v_buffer_hist_hoy!$A$1"),1,MATCH("buh_codigo",INDIRECT("v_buffer_hist_hoy!$1:$1"),0)-1,100000,1),0)),"")</f>
        <v>2.99</v>
      </c>
      <c r="R94" s="46">
        <f ca="1">IFERROR(INDEX(OFFSET(INDIRECT("v_buffer_hist_hoy!$A$1"),1,MATCH("buh_roi_pasado",INDIRECT("v_buffer_hist_hoy!$1:$1"),0)-1,100000,1),MATCH(CLEAN(TABLATRANSFERENCIA[[#This Row],[CODIGO]]),OFFSET(INDIRECT("v_buffer_hist_hoy!$A$1"),1,MATCH("buh_codigo",INDIRECT("v_buffer_hist_hoy!$1:$1"),0)-1,100000,1),0)),"")</f>
        <v>0</v>
      </c>
      <c r="S94" s="46">
        <f ca="1">IFERROR(INDEX(OFFSET(INDIRECT("v_buffer_hist_hoy!$A$1"),1,MATCH("buh_roi_proyectado",INDIRECT("v_buffer_hist_hoy!$1:$1"),0)-1,100000,1),MATCH(CLEAN(TABLATRANSFERENCIA[[#This Row],[CODIGO]]),OFFSET(INDIRECT("v_buffer_hist_hoy!$A$1"),1,MATCH("buh_codigo",INDIRECT("v_buffer_hist_hoy!$1:$1"),0)-1,100000,1),0)),"")</f>
        <v>28.25</v>
      </c>
      <c r="T94" s="46">
        <f ca="1">IFERROR(INDEX(OFFSET(INDIRECT("v_buffer_hist_hoy!$A$1"),1,MATCH("buh_velocity",INDIRECT("v_buffer_hist_hoy!$1:$1"),0)-1,100000,1),MATCH(CLEAN(TABLATRANSFERENCIA[[#This Row],[CODIGO]]),OFFSET(INDIRECT("v_buffer_hist_hoy!$A$1"),1,MATCH("buh_codigo",INDIRECT("v_buffer_hist_hoy!$1:$1"),0)-1,100000,1),0)),"")</f>
        <v>0</v>
      </c>
      <c r="U94" s="46">
        <f ca="1">IFERROR(INDEX(OFFSET(INDIRECT("v_buffer_hist_hoy!$A$1"),1,MATCH("buh_nivel_servicio",INDIRECT("v_buffer_hist_hoy!$1:$1"),0)-1,100000,1),MATCH(CLEAN(TABLATRANSFERENCIA[[#This Row],[CODIGO]]),OFFSET(INDIRECT("v_buffer_hist_hoy!$A$1"),1,MATCH("buh_codigo",INDIRECT("v_buffer_hist_hoy!$1:$1"),0)-1,100000,1),0)),"")</f>
        <v>1</v>
      </c>
      <c r="V94" s="49" t="str">
        <f ca="1">IFERROR(INDEX(OFFSET(INDIRECT("v_buffer_hist_hoy!$A$1"),1,MATCH("pro_nombre",INDIRECT("v_buffer_hist_hoy!$1:$1"),0)-1,100000,1),MATCH(CLEAN(TABLATRANSFERENCIA[[#This Row],[CODIGO]]),OFFSET(INDIRECT("v_buffer_hist_hoy!$A$1"),1,MATCH("buh_codigo",INDIRECT("v_buffer_hist_hoy!$1:$1"),0)-1,100000,1),0)),"")</f>
        <v>Echo</v>
      </c>
      <c r="W94" s="49" t="str">
        <f ca="1">IFERROR(INDEX(OFFSET(INDIRECT("v_buffer_hist_hoy!$A$1"),1,MATCH("pre_nombre",INDIRECT("v_buffer_hist_hoy!$1:$1"),0)-1,100000,1),MATCH(CLEAN(TABLATRANSFERENCIA[[#This Row],[CODIGO]]),OFFSET(INDIRECT("v_buffer_hist_hoy!$A$1"),1,MATCH("buh_codigo",INDIRECT("v_buffer_hist_hoy!$1:$1"),0)-1,100000,1),0)),"")</f>
        <v>USA</v>
      </c>
      <c r="X94" s="51">
        <f ca="1">IFERROR(INDEX(OFFSET(INDIRECT("v_buffer_hist_hoy!$A$1"),1,MATCH("buh_tiempo_suministro",INDIRECT("v_buffer_hist_hoy!$1:$1"),0)-1,100000,1),MATCH(CLEAN(TABLATRANSFERENCIA[[#This Row],[CODIGO]]),OFFSET(INDIRECT("v_buffer_hist_hoy!$A$1"),1,MATCH("buh_codigo",INDIRECT("v_buffer_hist_hoy!$1:$1"),0)-1,100000,1),0)),"")</f>
        <v>8</v>
      </c>
      <c r="Y94" s="51">
        <f ca="1">IFERROR(INDEX(OFFSET(INDIRECT("v_buffer_hist_hoy!$A$1"),1,MATCH("buh_frecuencia_reposicion",INDIRECT("v_buffer_hist_hoy!$1:$1"),0)-1,100000,1),MATCH(CLEAN(TABLATRANSFERENCIA[[#This Row],[CODIGO]]),OFFSET(INDIRECT("v_buffer_hist_hoy!$A$1"),1,MATCH("buh_codigo",INDIRECT("v_buffer_hist_hoy!$1:$1"),0)-1,100000,1),0)),"")</f>
        <v>3</v>
      </c>
      <c r="Z94" s="6">
        <f ca="1">IFERROR(INDEX(OFFSET(INDIRECT("v_buffer_hist_hoy!$A$1"),1,MATCH("buh_buffer_actual",INDIRECT("v_buffer_hist_hoy!$1:$1"),0)-1,100000,1),MATCH(CLEAN(TABLATRANSFERENCIA[[#This Row],[CODIGO]]),OFFSET(INDIRECT("v_buffer_hist_hoy!$A$1"),1,MATCH("buh_codigo",INDIRECT("v_buffer_hist_hoy!$1:$1"),0)-1,100000,1),0)),"")</f>
        <v>90</v>
      </c>
      <c r="AA94" s="6">
        <f ca="1">IFERROR(INDEX(OFFSET(INDIRECT("v_buffer_hist_hoy!$A$1"),1,MATCH("buh_inventario_proveedor",INDIRECT("v_buffer_hist_hoy!$1:$1"),0)-1,100000,1),MATCH(CLEAN(TABLATRANSFERENCIA[[#This Row],[CODIGO]]),OFFSET(INDIRECT("v_buffer_hist_hoy!$A$1"),1,MATCH("buh_codigo",INDIRECT("v_buffer_hist_hoy!$1:$1"),0)-1,100000,1),0)),"")</f>
        <v>1000000000</v>
      </c>
      <c r="AB94" s="6">
        <f ca="1">IFERROR(INDEX(OFFSET(INDIRECT("v_buffer_hist_hoy!$A$1"),1,MATCH("buh_inventario_fisico",INDIRECT("v_buffer_hist_hoy!$1:$1"),0)-1,100000,1),MATCH(CLEAN(TABLATRANSFERENCIA[[#This Row],[CODIGO]]),OFFSET(INDIRECT("v_buffer_hist_hoy!$A$1"),1,MATCH("buh_codigo",INDIRECT("v_buffer_hist_hoy!$1:$1"),0)-1,100000,1),0)),"")</f>
        <v>0</v>
      </c>
      <c r="AC94" s="4">
        <f ca="1">IFERROR(INDEX(OFFSET(INDIRECT("v_buffer_hist_hoy!$A$1"),1,MATCH("buh_estado_inventario_fisico",INDIRECT("v_buffer_hist_hoy!$1:$1"),0)-1,100000,1),MATCH(CLEAN(TABLATRANSFERENCIA[[#This Row],[CODIGO]]),OFFSET(INDIRECT("v_buffer_hist_hoy!$A$1"),1,MATCH("buh_codigo",INDIRECT("v_buffer_hist_hoy!$1:$1"),0)-1,100000,1),0)),"")</f>
        <v>1</v>
      </c>
      <c r="AD94" s="6" t="str">
        <f ca="1">IFERROR(INDEX(OFFSET(INDIRECT("v_buffer_hist_hoy!$A$1"),1,MATCH("buh_color_inventario_fisico",INDIRECT("v_buffer_hist_hoy!$1:$1"),0)-1,100000,1),MATCH(CLEAN(TABLATRANSFERENCIA[[#This Row],[CODIGO]]),OFFSET(INDIRECT("v_buffer_hist_hoy!$A$1"),1,MATCH("buh_codigo",INDIRECT("v_buffer_hist_hoy!$1:$1"),0)-1,100000,1),0)),"")</f>
        <v>N</v>
      </c>
      <c r="AE94" s="6">
        <f ca="1">IFERROR(INDEX(OFFSET(INDIRECT("v_buffer_hist_hoy!$A$1"),1,MATCH("buh_transito",INDIRECT("v_buffer_hist_hoy!$1:$1"),0)-1,100000,1),MATCH(CLEAN(TABLATRANSFERENCIA[[#This Row],[CODIGO]]),OFFSET(INDIRECT("v_buffer_hist_hoy!$A$1"),1,MATCH("buh_codigo",INDIRECT("v_buffer_hist_hoy!$1:$1"),0)-1,100000,1),0)),"")</f>
        <v>31</v>
      </c>
      <c r="AF94" s="6">
        <f ca="1">IFERROR(INDEX(OFFSET(INDIRECT("v_buffer_hist_hoy!$A$1"),1,MATCH("buh_negociacion",INDIRECT("v_buffer_hist_hoy!$1:$1"),0)-1,100000,1),MATCH(CLEAN(TABLATRANSFERENCIA[[#This Row],[CODIGO]]),OFFSET(INDIRECT("v_buffer_hist_hoy!$A$1"),1,MATCH("buh_codigo",INDIRECT("v_buffer_hist_hoy!$1:$1"),0)-1,100000,1),0)),"")</f>
        <v>0</v>
      </c>
      <c r="AG94" s="6">
        <f ca="1">IFERROR(INDEX(OFFSET(INDIRECT("v_buffer_hist_hoy!$A$1"),1,MATCH("buh_produccion",INDIRECT("v_buffer_hist_hoy!$1:$1"),0)-1,100000,1),MATCH(CLEAN(TABLATRANSFERENCIA[[#This Row],[CODIGO]]),OFFSET(INDIRECT("v_buffer_hist_hoy!$A$1"),1,MATCH("buh_codigo",INDIRECT("v_buffer_hist_hoy!$1:$1"),0)-1,100000,1),0)),"")</f>
        <v>0</v>
      </c>
      <c r="AH94" s="6">
        <f ca="1">IFERROR(INDEX(OFFSET(INDIRECT("v_buffer_hist_hoy!$A$1"),1,MATCH("buh_embarcado",INDIRECT("v_buffer_hist_hoy!$1:$1"),0)-1,100000,1),MATCH(CLEAN(TABLATRANSFERENCIA[[#This Row],[CODIGO]]),OFFSET(INDIRECT("v_buffer_hist_hoy!$A$1"),1,MATCH("buh_codigo",INDIRECT("v_buffer_hist_hoy!$1:$1"),0)-1,100000,1),0)),"")</f>
        <v>0</v>
      </c>
      <c r="AI94" s="6">
        <f ca="1">IFERROR(INDEX(OFFSET(INDIRECT("v_buffer_hist_hoy!$A$1"),1,MATCH("buh_comprometido",INDIRECT("v_buffer_hist_hoy!$1:$1"),0)-1,100000,1),MATCH(CLEAN(TABLATRANSFERENCIA[[#This Row],[CODIGO]]),OFFSET(INDIRECT("v_buffer_hist_hoy!$A$1"),1,MATCH("buh_codigo",INDIRECT("v_buffer_hist_hoy!$1:$1"),0)-1,100000,1),0)),"")</f>
        <v>0</v>
      </c>
      <c r="AJ94" s="6">
        <f ca="1">IFERROR(INDEX(OFFSET(INDIRECT("v_buffer_hist_hoy!$A$1"),1,MATCH("buh_backorder",INDIRECT("v_buffer_hist_hoy!$1:$1"),0)-1,100000,1),MATCH(CLEAN(TABLATRANSFERENCIA[[#This Row],[CODIGO]]),OFFSET(INDIRECT("v_buffer_hist_hoy!$A$1"),1,MATCH("buh_codigo",INDIRECT("v_buffer_hist_hoy!$1:$1"),0)-1,100000,1),0)),"")</f>
        <v>10</v>
      </c>
      <c r="AK94" s="6">
        <f ca="1">IFERROR(INDEX(OFFSET(INDIRECT("v_buffer_hist_hoy!$A$1"),1,MATCH("buh_inventario_proyectado",INDIRECT("v_buffer_hist_hoy!$1:$1"),0)-1,100000,1),MATCH(CLEAN(TABLATRANSFERENCIA[[#This Row],[CODIGO]]),OFFSET(INDIRECT("v_buffer_hist_hoy!$A$1"),1,MATCH("buh_codigo",INDIRECT("v_buffer_hist_hoy!$1:$1"),0)-1,100000,1),0)),"")</f>
        <v>41</v>
      </c>
      <c r="AL94" s="4">
        <f ca="1">IFERROR(INDEX(OFFSET(INDIRECT("v_buffer_hist_hoy!$A$1"),1,MATCH("buh_estado_inventario_proyectado",INDIRECT("v_buffer_hist_hoy!$1:$1"),0)-1,100000,1),MATCH(CLEAN(TABLATRANSFERENCIA[[#This Row],[CODIGO]]),OFFSET(INDIRECT("v_buffer_hist_hoy!$A$1"),1,MATCH("buh_codigo",INDIRECT("v_buffer_hist_hoy!$1:$1"),0)-1,100000,1),0)),"")</f>
        <v>0.54</v>
      </c>
      <c r="AM94" s="6" t="str">
        <f ca="1">IFERROR(INDEX(OFFSET(INDIRECT("v_buffer_hist_hoy!$A$1"),1,MATCH("buh_color_inventario_proyectado",INDIRECT("v_buffer_hist_hoy!$1:$1"),0)-1,100000,1),MATCH(CLEAN(TABLATRANSFERENCIA[[#This Row],[CODIGO]]),OFFSET(INDIRECT("v_buffer_hist_hoy!$A$1"),1,MATCH("buh_codigo",INDIRECT("v_buffer_hist_hoy!$1:$1"),0)-1,100000,1),0)),"")</f>
        <v>A</v>
      </c>
      <c r="AN94" s="6">
        <f ca="1">IFERROR(INDEX(OFFSET(INDIRECT("v_buffer_hist_hoy!$A$1"),1,MATCH("buh_pedido_minimo",INDIRECT("v_buffer_hist_hoy!$1:$1"),0)-1,100000,1),MATCH(CLEAN(TABLATRANSFERENCIA[[#This Row],[CODIGO]]),OFFSET(INDIRECT("v_buffer_hist_hoy!$A$1"),1,MATCH("buh_codigo",INDIRECT("v_buffer_hist_hoy!$1:$1"),0)-1,100000,1),0)),"")</f>
        <v>0</v>
      </c>
      <c r="AO94" s="6">
        <f ca="1">IFERROR(INDEX(OFFSET(INDIRECT("v_buffer_hist_hoy!$A$1"),1,MATCH("buh_pedido_minimo_grupo",INDIRECT("v_buffer_hist_hoy!$1:$1"),0)-1,100000,1),MATCH(CLEAN(TABLATRANSFERENCIA[[#This Row],[CODIGO]]),OFFSET(INDIRECT("v_buffer_hist_hoy!$A$1"),1,MATCH("buh_codigo",INDIRECT("v_buffer_hist_hoy!$1:$1"),0)-1,100000,1),0)),"")</f>
        <v>0</v>
      </c>
      <c r="AP94" s="6">
        <f ca="1">IFERROR(INDEX(OFFSET(INDIRECT("v_buffer_hist_hoy!$A$1"),1,MATCH("buh_unidad_empaque",INDIRECT("v_buffer_hist_hoy!$1:$1"),0)-1,100000,1),MATCH(CLEAN(TABLATRANSFERENCIA[[#This Row],[CODIGO]]),OFFSET(INDIRECT("v_buffer_hist_hoy!$A$1"),1,MATCH("buh_codigo",INDIRECT("v_buffer_hist_hoy!$1:$1"),0)-1,100000,1),0)),"")</f>
        <v>5</v>
      </c>
      <c r="AQ94" s="6">
        <f ca="1">IFERROR(INDEX(OFFSET(INDIRECT("v_buffer_hist_hoy!$A$1"),1,MATCH("buh_pedido_promedio",INDIRECT("v_buffer_hist_hoy!$1:$1"),0)-1,100000,1),MATCH(CLEAN(TABLATRANSFERENCIA[[#This Row],[CODIGO]]),OFFSET(INDIRECT("v_buffer_hist_hoy!$A$1"),1,MATCH("buh_codigo",INDIRECT("v_buffer_hist_hoy!$1:$1"),0)-1,100000,1),0)),"")</f>
        <v>25</v>
      </c>
      <c r="AR94" s="6">
        <f ca="1">IFERROR(INDEX(OFFSET(INDIRECT("v_buffer_hist_hoy!$A$1"),1,MATCH("buh_cobertura_buffer",INDIRECT("v_buffer_hist_hoy!$1:$1"),0)-1,100000,1),MATCH(CLEAN(TABLATRANSFERENCIA[[#This Row],[CODIGO]]),OFFSET(INDIRECT("v_buffer_hist_hoy!$A$1"),1,MATCH("buh_codigo",INDIRECT("v_buffer_hist_hoy!$1:$1"),0)-1,100000,1),0)),"")</f>
        <v>0</v>
      </c>
      <c r="AS94" s="6">
        <f ca="1">IFERROR(INDEX(OFFSET(INDIRECT("v_buffer_hist_hoy!$A$1"),1,MATCH("buh_cobertura_inventario_proyectado",INDIRECT("v_buffer_hist_hoy!$1:$1"),0)-1,100000,1),MATCH(CLEAN(TABLATRANSFERENCIA[[#This Row],[CODIGO]]),OFFSET(INDIRECT("v_buffer_hist_hoy!$A$1"),1,MATCH("buh_codigo",INDIRECT("v_buffer_hist_hoy!$1:$1"),0)-1,100000,1),0)),"")</f>
        <v>0</v>
      </c>
      <c r="AT94" s="6">
        <f ca="1">IFERROR(INDEX(OFFSET(INDIRECT("v_buffer_hist_hoy!$A$1"),1,MATCH("buh_cobertura_pedido_minimo",INDIRECT("v_buffer_hist_hoy!$1:$1"),0)-1,100000,1),MATCH(CLEAN(TABLATRANSFERENCIA[[#This Row],[CODIGO]]),OFFSET(INDIRECT("v_buffer_hist_hoy!$A$1"),1,MATCH("buh_codigo",INDIRECT("v_buffer_hist_hoy!$1:$1"),0)-1,100000,1),0)),"")</f>
        <v>0</v>
      </c>
      <c r="AU94" s="6">
        <f ca="1">IFERROR(INDEX(OFFSET(INDIRECT("v_buffer_hist_hoy!$A$1"),1,MATCH("buh_dias_desabastecimiento",INDIRECT("v_buffer_hist_hoy!$1:$1"),0)-1,100000,1),MATCH(CLEAN(TABLATRANSFERENCIA[[#This Row],[CODIGO]]),OFFSET(INDIRECT("v_buffer_hist_hoy!$A$1"),1,MATCH("buh_codigo",INDIRECT("v_buffer_hist_hoy!$1:$1"),0)-1,100000,1),0)),"")</f>
        <v>28</v>
      </c>
      <c r="AV94" s="6">
        <f t="array" ref="AV94">IFERROR(INDEX(Datos_Consumo[CANTIDAD],MATCH(TABLATRANSFERENCIA[[#This Row],[CODIGO]]&amp;TABLATRANSFERENCIA[[#Headers],[Columna1]],Datos_Consumo[CODIGO]&amp;Datos_Consumo[FECHA_FORMATO],0)),0)</f>
        <v>0</v>
      </c>
      <c r="AW94" s="6">
        <f t="array" ref="AW94">IFERROR(INDEX(Datos_Consumo[CANTIDAD],MATCH(TABLATRANSFERENCIA[[#This Row],[CODIGO]]&amp;TABLATRANSFERENCIA[[#Headers],[Columna2]],Datos_Consumo[CODIGO]&amp;Datos_Consumo[FECHA_FORMATO],0)),0)</f>
        <v>0</v>
      </c>
      <c r="AX94" s="6">
        <f t="array" ref="AX94">IFERROR(INDEX(Datos_Consumo[CANTIDAD],MATCH(TABLATRANSFERENCIA[[#This Row],[CODIGO]]&amp;TABLATRANSFERENCIA[[#Headers],[Columna3]],Datos_Consumo[CODIGO]&amp;Datos_Consumo[FECHA_FORMATO],0)),0)</f>
        <v>0</v>
      </c>
      <c r="AY94" s="6">
        <f t="array" ref="AY94">IFERROR(INDEX(Datos_Consumo[CANTIDAD],MATCH(TABLATRANSFERENCIA[[#This Row],[CODIGO]]&amp;TABLATRANSFERENCIA[[#Headers],[Columna4]],Datos_Consumo[CODIGO]&amp;Datos_Consumo[FECHA_FORMATO],0)),0)</f>
        <v>0</v>
      </c>
      <c r="AZ94" s="6">
        <f t="array" ref="AZ94">IFERROR(INDEX(Datos_Consumo[CANTIDAD],MATCH(TABLATRANSFERENCIA[[#This Row],[CODIGO]]&amp;TABLATRANSFERENCIA[[#Headers],[Columna5]],Datos_Consumo[CODIGO]&amp;Datos_Consumo[FECHA_FORMATO],0)),0)</f>
        <v>0</v>
      </c>
      <c r="BA94" s="6">
        <f t="array" ref="BA94">IFERROR(INDEX(Datos_Consumo[CANTIDAD],MATCH(TABLATRANSFERENCIA[[#This Row],[CODIGO]]&amp;TABLATRANSFERENCIA[[#Headers],[Columna6]],Datos_Consumo[CODIGO]&amp;Datos_Consumo[FECHA_FORMATO],0)),0)</f>
        <v>0</v>
      </c>
      <c r="BB94" s="56">
        <f ca="1">IFERROR(INDEX(OFFSET(INDIRECT("v_buffer_hist_hoy!$A$1"),1,MATCH("buh_ultima_transferencia_ini",INDIRECT("v_buffer_hist_hoy!$1:$1"),0)-1,100000,1),MATCH(CLEAN(TABLATRANSFERENCIA[[#This Row],[CODIGO]]),OFFSET(INDIRECT("v_buffer_hist_hoy!$A$1"),1,MATCH("buh_codigo",INDIRECT("v_buffer_hist_hoy!$1:$1"),0)-1,100000,1),0)),"")</f>
        <v>0</v>
      </c>
      <c r="BC94" s="56">
        <f ca="1">IFERROR(INDEX(OFFSET(INDIRECT("v_buffer_hist_hoy!$A$1"),1,MATCH("buh_ultima_transferencia_fin",INDIRECT("v_buffer_hist_hoy!$1:$1"),0)-1,100000,1),MATCH(CLEAN(TABLATRANSFERENCIA[[#This Row],[CODIGO]]),OFFSET(INDIRECT("v_buffer_hist_hoy!$A$1"),1,MATCH("buh_codigo",INDIRECT("v_buffer_hist_hoy!$1:$1"),0)-1,100000,1),0)),"")</f>
        <v>0</v>
      </c>
      <c r="BD94" s="50" t="s">
        <v>7725</v>
      </c>
      <c r="BE94" s="55"/>
      <c r="BF94" s="51"/>
      <c r="BG94"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4" s="51"/>
      <c r="BM94" s="46">
        <f ca="1">IFERROR(TABLATRANSFERENCIA[[#This Row],[REQUERIM]]/TABLATRANSFERENCIA[[#This Row],[PEDIDO PROMEDIO]],0)</f>
        <v>0.4</v>
      </c>
      <c r="BN94" s="51"/>
      <c r="BO94" s="59"/>
      <c r="BP94" s="3" t="str">
        <f>IF(TABLATRANSFERENCIA[[#This Row],[RECIBIDO]]&lt;&gt;"",0,IF(TABLATRANSFERENCIA[[#This Row],[DESPACHO]]&lt;&gt;"",TABLATRANSFERENCIA[[#This Row],[DESPACHO]],TABLATRANSFERENCIA[[#This Row],[REQUERIM]]))</f>
        <v>10</v>
      </c>
      <c r="BQ94" s="50"/>
      <c r="BR94" s="50"/>
      <c r="BS94" s="50" t="str">
        <f t="shared" si="1"/>
        <v>N</v>
      </c>
      <c r="BT94" s="51">
        <f t="array" aca="1" ref="BT94" ca="1">IF(SUM(--(TABLATRANSFERENCIA[[#This Row],[CODIGO GENERICO]]=TABLATRANSFERENCIA[CODIGO GENERICO])*TABLATRANSFERENCIA[REQUERIM])&lt;TABLATRANSFERENCIA[[#This Row],[PEDIDO MIN GRUPO]],1,0)</f>
        <v>0</v>
      </c>
      <c r="BU9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94" s="51">
        <f ca="1">IFERROR(INDEX(OFFSET(INDIRECT("v_buffer_hist_hoy!$A$1"),1,MATCH("buh_zona_amarilla",INDIRECT("v_buffer_hist_hoy!$1:$1"),0)-1,100000,1),MATCH(CLEAN(TABLATRANSFERENCIA[[#This Row],[CODIGO]]),OFFSET(INDIRECT("v_buffer_hist_hoy!$A$1"),1,MATCH("buh_codigo",INDIRECT("v_buffer_hist_hoy!$1:$1"),0)-1,100000,1),0)),"")</f>
        <v>60</v>
      </c>
      <c r="BW94" s="51">
        <f ca="1">IFERROR(INDEX(OFFSET(INDIRECT("v_buffer_hist_hoy!$A$1"),1,MATCH("buh_zona_roja",INDIRECT("v_buffer_hist_hoy!$1:$1"),0)-1,100000,1),MATCH(CLEAN(TABLATRANSFERENCIA[[#This Row],[CODIGO]]),OFFSET(INDIRECT("v_buffer_hist_hoy!$A$1"),1,MATCH("buh_codigo",INDIRECT("v_buffer_hist_hoy!$1:$1"),0)-1,100000,1),0)),"")</f>
        <v>30</v>
      </c>
    </row>
    <row r="95" spans="1:75" hidden="1" x14ac:dyDescent="0.25">
      <c r="A95" s="54" t="s">
        <v>1502</v>
      </c>
      <c r="B95" s="3" t="str">
        <f ca="1">IFERROR(INDEX(OFFSET(INDIRECT("v_buffer_hist_hoy!$A$1"),1,MATCH("pro_descripcion",INDIRECT("v_buffer_hist_hoy!$1:$1"),0)-1,100000,1),MATCH(CLEAN(TABLATRANSFERENCIA[[#This Row],[CODIGO]]),OFFSET(INDIRECT("v_buffer_hist_hoy!$A$1"),1,MATCH("buh_codigo",INDIRECT("v_buffer_hist_hoy!$1:$1"),0)-1,100000,1),0)),"")</f>
        <v>TUERCA DE CUCHILLA SRM3605 SRM4605</v>
      </c>
      <c r="C95" s="3" t="str">
        <f ca="1">IFERROR(INDEX(OFFSET(INDIRECT("v_buffer_hist_hoy!$A$1"),1,MATCH("buh_codigo_generico",INDIRECT("v_buffer_hist_hoy!$1:$1"),0)-1,100000,1),MATCH(CLEAN(TABLATRANSFERENCIA[[#This Row],[CODIGO]]),OFFSET(INDIRECT("v_buffer_hist_hoy!$A$1"),1,MATCH("buh_codigo",INDIRECT("v_buffer_hist_hoy!$1:$1"),0)-1,100000,1),0)),"")</f>
        <v>0</v>
      </c>
      <c r="D95" s="3" t="str">
        <f ca="1">IFERROR(INDEX(OFFSET(INDIRECT("v_buffer_hist_hoy!$A$1"),1,MATCH("buh_codigo_vinculado",INDIRECT("v_buffer_hist_hoy!$1:$1"),0)-1,100000,1),MATCH(CLEAN(TABLATRANSFERENCIA[[#This Row],[CODIGO]]),OFFSET(INDIRECT("v_buffer_hist_hoy!$A$1"),1,MATCH("buh_codigo",INDIRECT("v_buffer_hist_hoy!$1:$1"),0)-1,100000,1),0)),"")</f>
        <v>EC-61032052130</v>
      </c>
      <c r="E95" s="3" t="str">
        <f ca="1">IFERROR(INDEX(OFFSET(INDIRECT("v_buffer_hist_hoy!$A$1"),1,MATCH("pro_linea",INDIRECT("v_buffer_hist_hoy!$1:$1"),0)-1,100000,1),MATCH(CLEAN(TABLATRANSFERENCIA[[#This Row],[CODIGO]]),OFFSET(INDIRECT("v_buffer_hist_hoy!$A$1"),1,MATCH("buh_codigo",INDIRECT("v_buffer_hist_hoy!$1:$1"),0)-1,100000,1),0)),"")</f>
        <v>AGROFORESTAL</v>
      </c>
      <c r="F95" s="3">
        <f ca="1">IFERROR(INDEX(OFFSET(INDIRECT("v_buffer_hist_hoy!$A$1"),1,MATCH("pro_sublinea",INDIRECT("v_buffer_hist_hoy!$1:$1"),0)-1,100000,1),MATCH(CLEAN(TABLATRANSFERENCIA[[#This Row],[CODIGO]]),OFFSET(INDIRECT("v_buffer_hist_hoy!$A$1"),1,MATCH("buh_codigo",INDIRECT("v_buffer_hist_hoy!$1:$1"),0)-1,100000,1),0)),"")</f>
        <v>0</v>
      </c>
      <c r="G95" s="3" t="str">
        <f ca="1">IFERROR(INDEX(OFFSET(INDIRECT("v_buffer_hist_hoy!$A$1"),1,MATCH("pro_grupo",INDIRECT("v_buffer_hist_hoy!$1:$1"),0)-1,100000,1),MATCH(CLEAN(TABLATRANSFERENCIA[[#This Row],[CODIGO]]),OFFSET(INDIRECT("v_buffer_hist_hoy!$A$1"),1,MATCH("buh_codigo",INDIRECT("v_buffer_hist_hoy!$1:$1"),0)-1,100000,1),0)),"")</f>
        <v>REPUESTOS DESMALEZADORAS</v>
      </c>
      <c r="H95" s="3">
        <f ca="1">IFERROR(INDEX(OFFSET(INDIRECT("v_buffer_hist_hoy!$A$1"),1,MATCH("pro_familia",INDIRECT("v_buffer_hist_hoy!$1:$1"),0)-1,100000,1),MATCH(CLEAN(TABLATRANSFERENCIA[[#This Row],[CODIGO]]),OFFSET(INDIRECT("v_buffer_hist_hoy!$A$1"),1,MATCH("buh_codigo",INDIRECT("v_buffer_hist_hoy!$1:$1"),0)-1,100000,1),0)),"")</f>
        <v>0</v>
      </c>
      <c r="I95" s="3">
        <f ca="1">IFERROR(INDEX(OFFSET(INDIRECT("v_buffer_hist_hoy!$A$1"),1,MATCH("pro_subfamilia",INDIRECT("v_buffer_hist_hoy!$1:$1"),0)-1,100000,1),MATCH(CLEAN(TABLATRANSFERENCIA[[#This Row],[CODIGO]]),OFFSET(INDIRECT("v_buffer_hist_hoy!$A$1"),1,MATCH("buh_codigo",INDIRECT("v_buffer_hist_hoy!$1:$1"),0)-1,100000,1),0)),"")</f>
        <v>0</v>
      </c>
      <c r="J9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5" s="3">
        <f ca="1">IFERROR(INDEX(OFFSET(INDIRECT("v_buffer_hist_hoy!$A$1"),1,MATCH("pro_tipo",INDIRECT("v_buffer_hist_hoy!$1:$1"),0)-1,100000,1),MATCH(CLEAN(TABLATRANSFERENCIA[[#This Row],[CODIGO]]),OFFSET(INDIRECT("v_buffer_hist_hoy!$A$1"),1,MATCH("buh_codigo",INDIRECT("v_buffer_hist_hoy!$1:$1"),0)-1,100000,1),0)),"")</f>
        <v>0</v>
      </c>
      <c r="L95" s="3" t="str">
        <f ca="1">IFERROR(INDEX(OFFSET(INDIRECT("v_buffer_hist_hoy!$A$1"),1,MATCH("pro_marca",INDIRECT("v_buffer_hist_hoy!$1:$1"),0)-1,100000,1),MATCH(CLEAN(TABLATRANSFERENCIA[[#This Row],[CODIGO]]),OFFSET(INDIRECT("v_buffer_hist_hoy!$A$1"),1,MATCH("buh_codigo",INDIRECT("v_buffer_hist_hoy!$1:$1"),0)-1,100000,1),0)),"")</f>
        <v>ECHO</v>
      </c>
      <c r="M95" s="3">
        <f ca="1">IFERROR(INDEX(OFFSET(INDIRECT("v_buffer_hist_hoy!$A$1"),1,MATCH("pro_modelo",INDIRECT("v_buffer_hist_hoy!$1:$1"),0)-1,100000,1),MATCH(CLEAN(TABLATRANSFERENCIA[[#This Row],[CODIGO]]),OFFSET(INDIRECT("v_buffer_hist_hoy!$A$1"),1,MATCH("buh_codigo",INDIRECT("v_buffer_hist_hoy!$1:$1"),0)-1,100000,1),0)),"")</f>
        <v>0</v>
      </c>
      <c r="N95" s="3">
        <f ca="1">IFERROR(INDEX(OFFSET(INDIRECT("v_buffer_hist_hoy!$A$1"),1,MATCH("pro_cat_management",INDIRECT("v_buffer_hist_hoy!$1:$1"),0)-1,100000,1),MATCH(CLEAN(TABLATRANSFERENCIA[[#This Row],[CODIGO]]),OFFSET(INDIRECT("v_buffer_hist_hoy!$A$1"),1,MATCH("buh_codigo",INDIRECT("v_buffer_hist_hoy!$1:$1"),0)-1,100000,1),0)),"")</f>
        <v>0</v>
      </c>
      <c r="O95" s="5" t="str">
        <f ca="1">IFERROR(INDEX(OFFSET(INDIRECT("v_buffer_hist_hoy!$A$1"),1,MATCH("buh_estatus",INDIRECT("v_buffer_hist_hoy!$1:$1"),0)-1,100000,1),MATCH(CLEAN(TABLATRANSFERENCIA[[#This Row],[CODIGO]]),OFFSET(INDIRECT("v_buffer_hist_hoy!$A$1"),1,MATCH("buh_codigo",INDIRECT("v_buffer_hist_hoy!$1:$1"),0)-1,100000,1),0)),"")</f>
        <v>0</v>
      </c>
      <c r="P95" s="5">
        <f ca="1">IFERROR(INDEX(OFFSET(INDIRECT("v_buffer_hist_hoy!$A$1"),1,MATCH("buh_ctv",INDIRECT("v_buffer_hist_hoy!$1:$1"),0)-1,100000,1),MATCH(CLEAN(TABLATRANSFERENCIA[[#This Row],[CODIGO]]),OFFSET(INDIRECT("v_buffer_hist_hoy!$A$1"),1,MATCH("buh_codigo",INDIRECT("v_buffer_hist_hoy!$1:$1"),0)-1,100000,1),0)),"")</f>
        <v>0.3</v>
      </c>
      <c r="Q95" s="5">
        <f ca="1">IFERROR(INDEX(OFFSET(INDIRECT("v_buffer_hist_hoy!$A$1"),1,MATCH("buh_pv",INDIRECT("v_buffer_hist_hoy!$1:$1"),0)-1,100000,1),MATCH(CLEAN(TABLATRANSFERENCIA[[#This Row],[CODIGO]]),OFFSET(INDIRECT("v_buffer_hist_hoy!$A$1"),1,MATCH("buh_codigo",INDIRECT("v_buffer_hist_hoy!$1:$1"),0)-1,100000,1),0)),"")</f>
        <v>1.5</v>
      </c>
      <c r="R95" s="46">
        <f ca="1">IFERROR(INDEX(OFFSET(INDIRECT("v_buffer_hist_hoy!$A$1"),1,MATCH("buh_roi_pasado",INDIRECT("v_buffer_hist_hoy!$1:$1"),0)-1,100000,1),MATCH(CLEAN(TABLATRANSFERENCIA[[#This Row],[CODIGO]]),OFFSET(INDIRECT("v_buffer_hist_hoy!$A$1"),1,MATCH("buh_codigo",INDIRECT("v_buffer_hist_hoy!$1:$1"),0)-1,100000,1),0)),"")</f>
        <v>0</v>
      </c>
      <c r="S95" s="46">
        <f ca="1">IFERROR(INDEX(OFFSET(INDIRECT("v_buffer_hist_hoy!$A$1"),1,MATCH("buh_roi_proyectado",INDIRECT("v_buffer_hist_hoy!$1:$1"),0)-1,100000,1),MATCH(CLEAN(TABLATRANSFERENCIA[[#This Row],[CODIGO]]),OFFSET(INDIRECT("v_buffer_hist_hoy!$A$1"),1,MATCH("buh_codigo",INDIRECT("v_buffer_hist_hoy!$1:$1"),0)-1,100000,1),0)),"")</f>
        <v>17.45</v>
      </c>
      <c r="T95" s="46">
        <f ca="1">IFERROR(INDEX(OFFSET(INDIRECT("v_buffer_hist_hoy!$A$1"),1,MATCH("buh_velocity",INDIRECT("v_buffer_hist_hoy!$1:$1"),0)-1,100000,1),MATCH(CLEAN(TABLATRANSFERENCIA[[#This Row],[CODIGO]]),OFFSET(INDIRECT("v_buffer_hist_hoy!$A$1"),1,MATCH("buh_codigo",INDIRECT("v_buffer_hist_hoy!$1:$1"),0)-1,100000,1),0)),"")</f>
        <v>0</v>
      </c>
      <c r="U95" s="46">
        <f ca="1">IFERROR(INDEX(OFFSET(INDIRECT("v_buffer_hist_hoy!$A$1"),1,MATCH("buh_nivel_servicio",INDIRECT("v_buffer_hist_hoy!$1:$1"),0)-1,100000,1),MATCH(CLEAN(TABLATRANSFERENCIA[[#This Row],[CODIGO]]),OFFSET(INDIRECT("v_buffer_hist_hoy!$A$1"),1,MATCH("buh_codigo",INDIRECT("v_buffer_hist_hoy!$1:$1"),0)-1,100000,1),0)),"")</f>
        <v>1</v>
      </c>
      <c r="V95" s="49" t="str">
        <f ca="1">IFERROR(INDEX(OFFSET(INDIRECT("v_buffer_hist_hoy!$A$1"),1,MATCH("pro_nombre",INDIRECT("v_buffer_hist_hoy!$1:$1"),0)-1,100000,1),MATCH(CLEAN(TABLATRANSFERENCIA[[#This Row],[CODIGO]]),OFFSET(INDIRECT("v_buffer_hist_hoy!$A$1"),1,MATCH("buh_codigo",INDIRECT("v_buffer_hist_hoy!$1:$1"),0)-1,100000,1),0)),"")</f>
        <v>Echo</v>
      </c>
      <c r="W95" s="49" t="str">
        <f ca="1">IFERROR(INDEX(OFFSET(INDIRECT("v_buffer_hist_hoy!$A$1"),1,MATCH("pre_nombre",INDIRECT("v_buffer_hist_hoy!$1:$1"),0)-1,100000,1),MATCH(CLEAN(TABLATRANSFERENCIA[[#This Row],[CODIGO]]),OFFSET(INDIRECT("v_buffer_hist_hoy!$A$1"),1,MATCH("buh_codigo",INDIRECT("v_buffer_hist_hoy!$1:$1"),0)-1,100000,1),0)),"")</f>
        <v>USA</v>
      </c>
      <c r="X95" s="51">
        <f ca="1">IFERROR(INDEX(OFFSET(INDIRECT("v_buffer_hist_hoy!$A$1"),1,MATCH("buh_tiempo_suministro",INDIRECT("v_buffer_hist_hoy!$1:$1"),0)-1,100000,1),MATCH(CLEAN(TABLATRANSFERENCIA[[#This Row],[CODIGO]]),OFFSET(INDIRECT("v_buffer_hist_hoy!$A$1"),1,MATCH("buh_codigo",INDIRECT("v_buffer_hist_hoy!$1:$1"),0)-1,100000,1),0)),"")</f>
        <v>8</v>
      </c>
      <c r="Y95" s="51">
        <f ca="1">IFERROR(INDEX(OFFSET(INDIRECT("v_buffer_hist_hoy!$A$1"),1,MATCH("buh_frecuencia_reposicion",INDIRECT("v_buffer_hist_hoy!$1:$1"),0)-1,100000,1),MATCH(CLEAN(TABLATRANSFERENCIA[[#This Row],[CODIGO]]),OFFSET(INDIRECT("v_buffer_hist_hoy!$A$1"),1,MATCH("buh_codigo",INDIRECT("v_buffer_hist_hoy!$1:$1"),0)-1,100000,1),0)),"")</f>
        <v>3</v>
      </c>
      <c r="Z95" s="6">
        <f ca="1">IFERROR(INDEX(OFFSET(INDIRECT("v_buffer_hist_hoy!$A$1"),1,MATCH("buh_buffer_actual",INDIRECT("v_buffer_hist_hoy!$1:$1"),0)-1,100000,1),MATCH(CLEAN(TABLATRANSFERENCIA[[#This Row],[CODIGO]]),OFFSET(INDIRECT("v_buffer_hist_hoy!$A$1"),1,MATCH("buh_codigo",INDIRECT("v_buffer_hist_hoy!$1:$1"),0)-1,100000,1),0)),"")</f>
        <v>84</v>
      </c>
      <c r="AA95" s="6">
        <f ca="1">IFERROR(INDEX(OFFSET(INDIRECT("v_buffer_hist_hoy!$A$1"),1,MATCH("buh_inventario_proveedor",INDIRECT("v_buffer_hist_hoy!$1:$1"),0)-1,100000,1),MATCH(CLEAN(TABLATRANSFERENCIA[[#This Row],[CODIGO]]),OFFSET(INDIRECT("v_buffer_hist_hoy!$A$1"),1,MATCH("buh_codigo",INDIRECT("v_buffer_hist_hoy!$1:$1"),0)-1,100000,1),0)),"")</f>
        <v>1000000000</v>
      </c>
      <c r="AB95" s="6">
        <f ca="1">IFERROR(INDEX(OFFSET(INDIRECT("v_buffer_hist_hoy!$A$1"),1,MATCH("buh_inventario_fisico",INDIRECT("v_buffer_hist_hoy!$1:$1"),0)-1,100000,1),MATCH(CLEAN(TABLATRANSFERENCIA[[#This Row],[CODIGO]]),OFFSET(INDIRECT("v_buffer_hist_hoy!$A$1"),1,MATCH("buh_codigo",INDIRECT("v_buffer_hist_hoy!$1:$1"),0)-1,100000,1),0)),"")</f>
        <v>17</v>
      </c>
      <c r="AC95" s="4">
        <f ca="1">IFERROR(INDEX(OFFSET(INDIRECT("v_buffer_hist_hoy!$A$1"),1,MATCH("buh_estado_inventario_fisico",INDIRECT("v_buffer_hist_hoy!$1:$1"),0)-1,100000,1),MATCH(CLEAN(TABLATRANSFERENCIA[[#This Row],[CODIGO]]),OFFSET(INDIRECT("v_buffer_hist_hoy!$A$1"),1,MATCH("buh_codigo",INDIRECT("v_buffer_hist_hoy!$1:$1"),0)-1,100000,1),0)),"")</f>
        <v>0.8</v>
      </c>
      <c r="AD95" s="6" t="str">
        <f ca="1">IFERROR(INDEX(OFFSET(INDIRECT("v_buffer_hist_hoy!$A$1"),1,MATCH("buh_color_inventario_fisico",INDIRECT("v_buffer_hist_hoy!$1:$1"),0)-1,100000,1),MATCH(CLEAN(TABLATRANSFERENCIA[[#This Row],[CODIGO]]),OFFSET(INDIRECT("v_buffer_hist_hoy!$A$1"),1,MATCH("buh_codigo",INDIRECT("v_buffer_hist_hoy!$1:$1"),0)-1,100000,1),0)),"")</f>
        <v>R</v>
      </c>
      <c r="AE95" s="6">
        <f ca="1">IFERROR(INDEX(OFFSET(INDIRECT("v_buffer_hist_hoy!$A$1"),1,MATCH("buh_transito",INDIRECT("v_buffer_hist_hoy!$1:$1"),0)-1,100000,1),MATCH(CLEAN(TABLATRANSFERENCIA[[#This Row],[CODIGO]]),OFFSET(INDIRECT("v_buffer_hist_hoy!$A$1"),1,MATCH("buh_codigo",INDIRECT("v_buffer_hist_hoy!$1:$1"),0)-1,100000,1),0)),"")</f>
        <v>0</v>
      </c>
      <c r="AF95" s="6">
        <f ca="1">IFERROR(INDEX(OFFSET(INDIRECT("v_buffer_hist_hoy!$A$1"),1,MATCH("buh_negociacion",INDIRECT("v_buffer_hist_hoy!$1:$1"),0)-1,100000,1),MATCH(CLEAN(TABLATRANSFERENCIA[[#This Row],[CODIGO]]),OFFSET(INDIRECT("v_buffer_hist_hoy!$A$1"),1,MATCH("buh_codigo",INDIRECT("v_buffer_hist_hoy!$1:$1"),0)-1,100000,1),0)),"")</f>
        <v>0</v>
      </c>
      <c r="AG95" s="6">
        <f ca="1">IFERROR(INDEX(OFFSET(INDIRECT("v_buffer_hist_hoy!$A$1"),1,MATCH("buh_produccion",INDIRECT("v_buffer_hist_hoy!$1:$1"),0)-1,100000,1),MATCH(CLEAN(TABLATRANSFERENCIA[[#This Row],[CODIGO]]),OFFSET(INDIRECT("v_buffer_hist_hoy!$A$1"),1,MATCH("buh_codigo",INDIRECT("v_buffer_hist_hoy!$1:$1"),0)-1,100000,1),0)),"")</f>
        <v>0</v>
      </c>
      <c r="AH95" s="6">
        <f ca="1">IFERROR(INDEX(OFFSET(INDIRECT("v_buffer_hist_hoy!$A$1"),1,MATCH("buh_embarcado",INDIRECT("v_buffer_hist_hoy!$1:$1"),0)-1,100000,1),MATCH(CLEAN(TABLATRANSFERENCIA[[#This Row],[CODIGO]]),OFFSET(INDIRECT("v_buffer_hist_hoy!$A$1"),1,MATCH("buh_codigo",INDIRECT("v_buffer_hist_hoy!$1:$1"),0)-1,100000,1),0)),"")</f>
        <v>0</v>
      </c>
      <c r="AI95" s="6">
        <f ca="1">IFERROR(INDEX(OFFSET(INDIRECT("v_buffer_hist_hoy!$A$1"),1,MATCH("buh_comprometido",INDIRECT("v_buffer_hist_hoy!$1:$1"),0)-1,100000,1),MATCH(CLEAN(TABLATRANSFERENCIA[[#This Row],[CODIGO]]),OFFSET(INDIRECT("v_buffer_hist_hoy!$A$1"),1,MATCH("buh_codigo",INDIRECT("v_buffer_hist_hoy!$1:$1"),0)-1,100000,1),0)),"")</f>
        <v>0</v>
      </c>
      <c r="AJ95" s="6">
        <f ca="1">IFERROR(INDEX(OFFSET(INDIRECT("v_buffer_hist_hoy!$A$1"),1,MATCH("buh_backorder",INDIRECT("v_buffer_hist_hoy!$1:$1"),0)-1,100000,1),MATCH(CLEAN(TABLATRANSFERENCIA[[#This Row],[CODIGO]]),OFFSET(INDIRECT("v_buffer_hist_hoy!$A$1"),1,MATCH("buh_codigo",INDIRECT("v_buffer_hist_hoy!$1:$1"),0)-1,100000,1),0)),"")</f>
        <v>38</v>
      </c>
      <c r="AK95" s="6">
        <f ca="1">IFERROR(INDEX(OFFSET(INDIRECT("v_buffer_hist_hoy!$A$1"),1,MATCH("buh_inventario_proyectado",INDIRECT("v_buffer_hist_hoy!$1:$1"),0)-1,100000,1),MATCH(CLEAN(TABLATRANSFERENCIA[[#This Row],[CODIGO]]),OFFSET(INDIRECT("v_buffer_hist_hoy!$A$1"),1,MATCH("buh_codigo",INDIRECT("v_buffer_hist_hoy!$1:$1"),0)-1,100000,1),0)),"")</f>
        <v>55</v>
      </c>
      <c r="AL95" s="4">
        <f ca="1">IFERROR(INDEX(OFFSET(INDIRECT("v_buffer_hist_hoy!$A$1"),1,MATCH("buh_estado_inventario_proyectado",INDIRECT("v_buffer_hist_hoy!$1:$1"),0)-1,100000,1),MATCH(CLEAN(TABLATRANSFERENCIA[[#This Row],[CODIGO]]),OFFSET(INDIRECT("v_buffer_hist_hoy!$A$1"),1,MATCH("buh_codigo",INDIRECT("v_buffer_hist_hoy!$1:$1"),0)-1,100000,1),0)),"")</f>
        <v>0.35</v>
      </c>
      <c r="AM95" s="6" t="str">
        <f ca="1">IFERROR(INDEX(OFFSET(INDIRECT("v_buffer_hist_hoy!$A$1"),1,MATCH("buh_color_inventario_proyectado",INDIRECT("v_buffer_hist_hoy!$1:$1"),0)-1,100000,1),MATCH(CLEAN(TABLATRANSFERENCIA[[#This Row],[CODIGO]]),OFFSET(INDIRECT("v_buffer_hist_hoy!$A$1"),1,MATCH("buh_codigo",INDIRECT("v_buffer_hist_hoy!$1:$1"),0)-1,100000,1),0)),"")</f>
        <v>A</v>
      </c>
      <c r="AN95" s="6">
        <f ca="1">IFERROR(INDEX(OFFSET(INDIRECT("v_buffer_hist_hoy!$A$1"),1,MATCH("buh_pedido_minimo",INDIRECT("v_buffer_hist_hoy!$1:$1"),0)-1,100000,1),MATCH(CLEAN(TABLATRANSFERENCIA[[#This Row],[CODIGO]]),OFFSET(INDIRECT("v_buffer_hist_hoy!$A$1"),1,MATCH("buh_codigo",INDIRECT("v_buffer_hist_hoy!$1:$1"),0)-1,100000,1),0)),"")</f>
        <v>0</v>
      </c>
      <c r="AO95" s="6">
        <f ca="1">IFERROR(INDEX(OFFSET(INDIRECT("v_buffer_hist_hoy!$A$1"),1,MATCH("buh_pedido_minimo_grupo",INDIRECT("v_buffer_hist_hoy!$1:$1"),0)-1,100000,1),MATCH(CLEAN(TABLATRANSFERENCIA[[#This Row],[CODIGO]]),OFFSET(INDIRECT("v_buffer_hist_hoy!$A$1"),1,MATCH("buh_codigo",INDIRECT("v_buffer_hist_hoy!$1:$1"),0)-1,100000,1),0)),"")</f>
        <v>0</v>
      </c>
      <c r="AP95" s="6">
        <f ca="1">IFERROR(INDEX(OFFSET(INDIRECT("v_buffer_hist_hoy!$A$1"),1,MATCH("buh_unidad_empaque",INDIRECT("v_buffer_hist_hoy!$1:$1"),0)-1,100000,1),MATCH(CLEAN(TABLATRANSFERENCIA[[#This Row],[CODIGO]]),OFFSET(INDIRECT("v_buffer_hist_hoy!$A$1"),1,MATCH("buh_codigo",INDIRECT("v_buffer_hist_hoy!$1:$1"),0)-1,100000,1),0)),"")</f>
        <v>5</v>
      </c>
      <c r="AQ95" s="6">
        <f ca="1">IFERROR(INDEX(OFFSET(INDIRECT("v_buffer_hist_hoy!$A$1"),1,MATCH("buh_pedido_promedio",INDIRECT("v_buffer_hist_hoy!$1:$1"),0)-1,100000,1),MATCH(CLEAN(TABLATRANSFERENCIA[[#This Row],[CODIGO]]),OFFSET(INDIRECT("v_buffer_hist_hoy!$A$1"),1,MATCH("buh_codigo",INDIRECT("v_buffer_hist_hoy!$1:$1"),0)-1,100000,1),0)),"")</f>
        <v>23</v>
      </c>
      <c r="AR95" s="6">
        <f ca="1">IFERROR(INDEX(OFFSET(INDIRECT("v_buffer_hist_hoy!$A$1"),1,MATCH("buh_cobertura_buffer",INDIRECT("v_buffer_hist_hoy!$1:$1"),0)-1,100000,1),MATCH(CLEAN(TABLATRANSFERENCIA[[#This Row],[CODIGO]]),OFFSET(INDIRECT("v_buffer_hist_hoy!$A$1"),1,MATCH("buh_codigo",INDIRECT("v_buffer_hist_hoy!$1:$1"),0)-1,100000,1),0)),"")</f>
        <v>0</v>
      </c>
      <c r="AS95" s="6">
        <f ca="1">IFERROR(INDEX(OFFSET(INDIRECT("v_buffer_hist_hoy!$A$1"),1,MATCH("buh_cobertura_inventario_proyectado",INDIRECT("v_buffer_hist_hoy!$1:$1"),0)-1,100000,1),MATCH(CLEAN(TABLATRANSFERENCIA[[#This Row],[CODIGO]]),OFFSET(INDIRECT("v_buffer_hist_hoy!$A$1"),1,MATCH("buh_codigo",INDIRECT("v_buffer_hist_hoy!$1:$1"),0)-1,100000,1),0)),"")</f>
        <v>0</v>
      </c>
      <c r="AT95" s="6">
        <f ca="1">IFERROR(INDEX(OFFSET(INDIRECT("v_buffer_hist_hoy!$A$1"),1,MATCH("buh_cobertura_pedido_minimo",INDIRECT("v_buffer_hist_hoy!$1:$1"),0)-1,100000,1),MATCH(CLEAN(TABLATRANSFERENCIA[[#This Row],[CODIGO]]),OFFSET(INDIRECT("v_buffer_hist_hoy!$A$1"),1,MATCH("buh_codigo",INDIRECT("v_buffer_hist_hoy!$1:$1"),0)-1,100000,1),0)),"")</f>
        <v>0</v>
      </c>
      <c r="AU95" s="6">
        <f ca="1">IFERROR(INDEX(OFFSET(INDIRECT("v_buffer_hist_hoy!$A$1"),1,MATCH("buh_dias_desabastecimiento",INDIRECT("v_buffer_hist_hoy!$1:$1"),0)-1,100000,1),MATCH(CLEAN(TABLATRANSFERENCIA[[#This Row],[CODIGO]]),OFFSET(INDIRECT("v_buffer_hist_hoy!$A$1"),1,MATCH("buh_codigo",INDIRECT("v_buffer_hist_hoy!$1:$1"),0)-1,100000,1),0)),"")</f>
        <v>0</v>
      </c>
      <c r="AV95" s="6">
        <f t="array" ref="AV95">IFERROR(INDEX(Datos_Consumo[CANTIDAD],MATCH(TABLATRANSFERENCIA[[#This Row],[CODIGO]]&amp;TABLATRANSFERENCIA[[#Headers],[Columna1]],Datos_Consumo[CODIGO]&amp;Datos_Consumo[FECHA_FORMATO],0)),0)</f>
        <v>0</v>
      </c>
      <c r="AW95" s="6">
        <f t="array" ref="AW95">IFERROR(INDEX(Datos_Consumo[CANTIDAD],MATCH(TABLATRANSFERENCIA[[#This Row],[CODIGO]]&amp;TABLATRANSFERENCIA[[#Headers],[Columna2]],Datos_Consumo[CODIGO]&amp;Datos_Consumo[FECHA_FORMATO],0)),0)</f>
        <v>0</v>
      </c>
      <c r="AX95" s="6">
        <f t="array" ref="AX95">IFERROR(INDEX(Datos_Consumo[CANTIDAD],MATCH(TABLATRANSFERENCIA[[#This Row],[CODIGO]]&amp;TABLATRANSFERENCIA[[#Headers],[Columna3]],Datos_Consumo[CODIGO]&amp;Datos_Consumo[FECHA_FORMATO],0)),0)</f>
        <v>0</v>
      </c>
      <c r="AY95" s="6">
        <f t="array" ref="AY95">IFERROR(INDEX(Datos_Consumo[CANTIDAD],MATCH(TABLATRANSFERENCIA[[#This Row],[CODIGO]]&amp;TABLATRANSFERENCIA[[#Headers],[Columna4]],Datos_Consumo[CODIGO]&amp;Datos_Consumo[FECHA_FORMATO],0)),0)</f>
        <v>0</v>
      </c>
      <c r="AZ95" s="6">
        <f t="array" ref="AZ95">IFERROR(INDEX(Datos_Consumo[CANTIDAD],MATCH(TABLATRANSFERENCIA[[#This Row],[CODIGO]]&amp;TABLATRANSFERENCIA[[#Headers],[Columna5]],Datos_Consumo[CODIGO]&amp;Datos_Consumo[FECHA_FORMATO],0)),0)</f>
        <v>0</v>
      </c>
      <c r="BA95" s="6">
        <f t="array" ref="BA95">IFERROR(INDEX(Datos_Consumo[CANTIDAD],MATCH(TABLATRANSFERENCIA[[#This Row],[CODIGO]]&amp;TABLATRANSFERENCIA[[#Headers],[Columna6]],Datos_Consumo[CODIGO]&amp;Datos_Consumo[FECHA_FORMATO],0)),0)</f>
        <v>0</v>
      </c>
      <c r="BB95" s="56">
        <f ca="1">IFERROR(INDEX(OFFSET(INDIRECT("v_buffer_hist_hoy!$A$1"),1,MATCH("buh_ultima_transferencia_ini",INDIRECT("v_buffer_hist_hoy!$1:$1"),0)-1,100000,1),MATCH(CLEAN(TABLATRANSFERENCIA[[#This Row],[CODIGO]]),OFFSET(INDIRECT("v_buffer_hist_hoy!$A$1"),1,MATCH("buh_codigo",INDIRECT("v_buffer_hist_hoy!$1:$1"),0)-1,100000,1),0)),"")</f>
        <v>0</v>
      </c>
      <c r="BC95" s="56">
        <f ca="1">IFERROR(INDEX(OFFSET(INDIRECT("v_buffer_hist_hoy!$A$1"),1,MATCH("buh_ultima_transferencia_fin",INDIRECT("v_buffer_hist_hoy!$1:$1"),0)-1,100000,1),MATCH(CLEAN(TABLATRANSFERENCIA[[#This Row],[CODIGO]]),OFFSET(INDIRECT("v_buffer_hist_hoy!$A$1"),1,MATCH("buh_codigo",INDIRECT("v_buffer_hist_hoy!$1:$1"),0)-1,100000,1),0)),"")</f>
        <v>0</v>
      </c>
      <c r="BD95" s="50" t="s">
        <v>7725</v>
      </c>
      <c r="BE95" s="55"/>
      <c r="BF95" s="51"/>
      <c r="BG95"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5" s="51"/>
      <c r="BM95" s="46">
        <f ca="1">IFERROR(TABLATRANSFERENCIA[[#This Row],[REQUERIM]]/TABLATRANSFERENCIA[[#This Row],[PEDIDO PROMEDIO]],0)</f>
        <v>0.43478260869565216</v>
      </c>
      <c r="BN95" s="51"/>
      <c r="BO95" s="59"/>
      <c r="BP95" s="3" t="str">
        <f>IF(TABLATRANSFERENCIA[[#This Row],[RECIBIDO]]&lt;&gt;"",0,IF(TABLATRANSFERENCIA[[#This Row],[DESPACHO]]&lt;&gt;"",TABLATRANSFERENCIA[[#This Row],[DESPACHO]],TABLATRANSFERENCIA[[#This Row],[REQUERIM]]))</f>
        <v>10</v>
      </c>
      <c r="BQ95" s="50"/>
      <c r="BR95" s="50"/>
      <c r="BS95" s="50" t="str">
        <f t="shared" si="1"/>
        <v>N</v>
      </c>
      <c r="BT95" s="51">
        <f t="array" aca="1" ref="BT95" ca="1">IF(SUM(--(TABLATRANSFERENCIA[[#This Row],[CODIGO GENERICO]]=TABLATRANSFERENCIA[CODIGO GENERICO])*TABLATRANSFERENCIA[REQUERIM])&lt;TABLATRANSFERENCIA[[#This Row],[PEDIDO MIN GRUPO]],1,0)</f>
        <v>0</v>
      </c>
      <c r="BU9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5" s="51">
        <f ca="1">IFERROR(INDEX(OFFSET(INDIRECT("v_buffer_hist_hoy!$A$1"),1,MATCH("buh_zona_amarilla",INDIRECT("v_buffer_hist_hoy!$1:$1"),0)-1,100000,1),MATCH(CLEAN(TABLATRANSFERENCIA[[#This Row],[CODIGO]]),OFFSET(INDIRECT("v_buffer_hist_hoy!$A$1"),1,MATCH("buh_codigo",INDIRECT("v_buffer_hist_hoy!$1:$1"),0)-1,100000,1),0)),"")</f>
        <v>56</v>
      </c>
      <c r="BW95" s="51">
        <f ca="1">IFERROR(INDEX(OFFSET(INDIRECT("v_buffer_hist_hoy!$A$1"),1,MATCH("buh_zona_roja",INDIRECT("v_buffer_hist_hoy!$1:$1"),0)-1,100000,1),MATCH(CLEAN(TABLATRANSFERENCIA[[#This Row],[CODIGO]]),OFFSET(INDIRECT("v_buffer_hist_hoy!$A$1"),1,MATCH("buh_codigo",INDIRECT("v_buffer_hist_hoy!$1:$1"),0)-1,100000,1),0)),"")</f>
        <v>28</v>
      </c>
    </row>
    <row r="96" spans="1:75" hidden="1" x14ac:dyDescent="0.25">
      <c r="A96" s="54" t="s">
        <v>4434</v>
      </c>
      <c r="B96" s="3" t="str">
        <f ca="1">IFERROR(INDEX(OFFSET(INDIRECT("v_buffer_hist_hoy!$A$1"),1,MATCH("pro_descripcion",INDIRECT("v_buffer_hist_hoy!$1:$1"),0)-1,100000,1),MATCH(CLEAN(TABLATRANSFERENCIA[[#This Row],[CODIGO]]),OFFSET(INDIRECT("v_buffer_hist_hoy!$A$1"),1,MATCH("buh_codigo",INDIRECT("v_buffer_hist_hoy!$1:$1"),0)-1,100000,1),0)),"")</f>
        <v>ZAPATA DE EMBRAGUE SET ES726</v>
      </c>
      <c r="C96" s="3" t="str">
        <f ca="1">IFERROR(INDEX(OFFSET(INDIRECT("v_buffer_hist_hoy!$A$1"),1,MATCH("buh_codigo_generico",INDIRECT("v_buffer_hist_hoy!$1:$1"),0)-1,100000,1),MATCH(CLEAN(TABLATRANSFERENCIA[[#This Row],[CODIGO]]),OFFSET(INDIRECT("v_buffer_hist_hoy!$A$1"),1,MATCH("buh_codigo",INDIRECT("v_buffer_hist_hoy!$1:$1"),0)-1,100000,1),0)),"")</f>
        <v>0</v>
      </c>
      <c r="D96" s="3" t="str">
        <f ca="1">IFERROR(INDEX(OFFSET(INDIRECT("v_buffer_hist_hoy!$A$1"),1,MATCH("buh_codigo_vinculado",INDIRECT("v_buffer_hist_hoy!$1:$1"),0)-1,100000,1),MATCH(CLEAN(TABLATRANSFERENCIA[[#This Row],[CODIGO]]),OFFSET(INDIRECT("v_buffer_hist_hoy!$A$1"),1,MATCH("buh_codigo",INDIRECT("v_buffer_hist_hoy!$1:$1"),0)-1,100000,1),0)),"")</f>
        <v>EC-80250</v>
      </c>
      <c r="E96" s="3" t="str">
        <f ca="1">IFERROR(INDEX(OFFSET(INDIRECT("v_buffer_hist_hoy!$A$1"),1,MATCH("pro_linea",INDIRECT("v_buffer_hist_hoy!$1:$1"),0)-1,100000,1),MATCH(CLEAN(TABLATRANSFERENCIA[[#This Row],[CODIGO]]),OFFSET(INDIRECT("v_buffer_hist_hoy!$A$1"),1,MATCH("buh_codigo",INDIRECT("v_buffer_hist_hoy!$1:$1"),0)-1,100000,1),0)),"")</f>
        <v>AGROFORESTAL</v>
      </c>
      <c r="F96" s="3">
        <f ca="1">IFERROR(INDEX(OFFSET(INDIRECT("v_buffer_hist_hoy!$A$1"),1,MATCH("pro_sublinea",INDIRECT("v_buffer_hist_hoy!$1:$1"),0)-1,100000,1),MATCH(CLEAN(TABLATRANSFERENCIA[[#This Row],[CODIGO]]),OFFSET(INDIRECT("v_buffer_hist_hoy!$A$1"),1,MATCH("buh_codigo",INDIRECT("v_buffer_hist_hoy!$1:$1"),0)-1,100000,1),0)),"")</f>
        <v>0</v>
      </c>
      <c r="G96" s="3" t="str">
        <f ca="1">IFERROR(INDEX(OFFSET(INDIRECT("v_buffer_hist_hoy!$A$1"),1,MATCH("pro_grupo",INDIRECT("v_buffer_hist_hoy!$1:$1"),0)-1,100000,1),MATCH(CLEAN(TABLATRANSFERENCIA[[#This Row],[CODIGO]]),OFFSET(INDIRECT("v_buffer_hist_hoy!$A$1"),1,MATCH("buh_codigo",INDIRECT("v_buffer_hist_hoy!$1:$1"),0)-1,100000,1),0)),"")</f>
        <v>REPUESTOS FUMIGACION</v>
      </c>
      <c r="H96" s="3">
        <f ca="1">IFERROR(INDEX(OFFSET(INDIRECT("v_buffer_hist_hoy!$A$1"),1,MATCH("pro_familia",INDIRECT("v_buffer_hist_hoy!$1:$1"),0)-1,100000,1),MATCH(CLEAN(TABLATRANSFERENCIA[[#This Row],[CODIGO]]),OFFSET(INDIRECT("v_buffer_hist_hoy!$A$1"),1,MATCH("buh_codigo",INDIRECT("v_buffer_hist_hoy!$1:$1"),0)-1,100000,1),0)),"")</f>
        <v>0</v>
      </c>
      <c r="I96" s="3">
        <f ca="1">IFERROR(INDEX(OFFSET(INDIRECT("v_buffer_hist_hoy!$A$1"),1,MATCH("pro_subfamilia",INDIRECT("v_buffer_hist_hoy!$1:$1"),0)-1,100000,1),MATCH(CLEAN(TABLATRANSFERENCIA[[#This Row],[CODIGO]]),OFFSET(INDIRECT("v_buffer_hist_hoy!$A$1"),1,MATCH("buh_codigo",INDIRECT("v_buffer_hist_hoy!$1:$1"),0)-1,100000,1),0)),"")</f>
        <v>0</v>
      </c>
      <c r="J9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6" s="3">
        <f ca="1">IFERROR(INDEX(OFFSET(INDIRECT("v_buffer_hist_hoy!$A$1"),1,MATCH("pro_tipo",INDIRECT("v_buffer_hist_hoy!$1:$1"),0)-1,100000,1),MATCH(CLEAN(TABLATRANSFERENCIA[[#This Row],[CODIGO]]),OFFSET(INDIRECT("v_buffer_hist_hoy!$A$1"),1,MATCH("buh_codigo",INDIRECT("v_buffer_hist_hoy!$1:$1"),0)-1,100000,1),0)),"")</f>
        <v>0</v>
      </c>
      <c r="L96" s="3" t="str">
        <f ca="1">IFERROR(INDEX(OFFSET(INDIRECT("v_buffer_hist_hoy!$A$1"),1,MATCH("pro_marca",INDIRECT("v_buffer_hist_hoy!$1:$1"),0)-1,100000,1),MATCH(CLEAN(TABLATRANSFERENCIA[[#This Row],[CODIGO]]),OFFSET(INDIRECT("v_buffer_hist_hoy!$A$1"),1,MATCH("buh_codigo",INDIRECT("v_buffer_hist_hoy!$1:$1"),0)-1,100000,1),0)),"")</f>
        <v>ECHO</v>
      </c>
      <c r="M96" s="3">
        <f ca="1">IFERROR(INDEX(OFFSET(INDIRECT("v_buffer_hist_hoy!$A$1"),1,MATCH("pro_modelo",INDIRECT("v_buffer_hist_hoy!$1:$1"),0)-1,100000,1),MATCH(CLEAN(TABLATRANSFERENCIA[[#This Row],[CODIGO]]),OFFSET(INDIRECT("v_buffer_hist_hoy!$A$1"),1,MATCH("buh_codigo",INDIRECT("v_buffer_hist_hoy!$1:$1"),0)-1,100000,1),0)),"")</f>
        <v>0</v>
      </c>
      <c r="N96" s="3">
        <f ca="1">IFERROR(INDEX(OFFSET(INDIRECT("v_buffer_hist_hoy!$A$1"),1,MATCH("pro_cat_management",INDIRECT("v_buffer_hist_hoy!$1:$1"),0)-1,100000,1),MATCH(CLEAN(TABLATRANSFERENCIA[[#This Row],[CODIGO]]),OFFSET(INDIRECT("v_buffer_hist_hoy!$A$1"),1,MATCH("buh_codigo",INDIRECT("v_buffer_hist_hoy!$1:$1"),0)-1,100000,1),0)),"")</f>
        <v>0</v>
      </c>
      <c r="O96" s="5" t="str">
        <f ca="1">IFERROR(INDEX(OFFSET(INDIRECT("v_buffer_hist_hoy!$A$1"),1,MATCH("buh_estatus",INDIRECT("v_buffer_hist_hoy!$1:$1"),0)-1,100000,1),MATCH(CLEAN(TABLATRANSFERENCIA[[#This Row],[CODIGO]]),OFFSET(INDIRECT("v_buffer_hist_hoy!$A$1"),1,MATCH("buh_codigo",INDIRECT("v_buffer_hist_hoy!$1:$1"),0)-1,100000,1),0)),"")</f>
        <v>0</v>
      </c>
      <c r="P96" s="5">
        <f ca="1">IFERROR(INDEX(OFFSET(INDIRECT("v_buffer_hist_hoy!$A$1"),1,MATCH("buh_ctv",INDIRECT("v_buffer_hist_hoy!$1:$1"),0)-1,100000,1),MATCH(CLEAN(TABLATRANSFERENCIA[[#This Row],[CODIGO]]),OFFSET(INDIRECT("v_buffer_hist_hoy!$A$1"),1,MATCH("buh_codigo",INDIRECT("v_buffer_hist_hoy!$1:$1"),0)-1,100000,1),0)),"")</f>
        <v>9.98</v>
      </c>
      <c r="Q96" s="5">
        <f ca="1">IFERROR(INDEX(OFFSET(INDIRECT("v_buffer_hist_hoy!$A$1"),1,MATCH("buh_pv",INDIRECT("v_buffer_hist_hoy!$1:$1"),0)-1,100000,1),MATCH(CLEAN(TABLATRANSFERENCIA[[#This Row],[CODIGO]]),OFFSET(INDIRECT("v_buffer_hist_hoy!$A$1"),1,MATCH("buh_codigo",INDIRECT("v_buffer_hist_hoy!$1:$1"),0)-1,100000,1),0)),"")</f>
        <v>23.47</v>
      </c>
      <c r="R96" s="46">
        <f ca="1">IFERROR(INDEX(OFFSET(INDIRECT("v_buffer_hist_hoy!$A$1"),1,MATCH("buh_roi_pasado",INDIRECT("v_buffer_hist_hoy!$1:$1"),0)-1,100000,1),MATCH(CLEAN(TABLATRANSFERENCIA[[#This Row],[CODIGO]]),OFFSET(INDIRECT("v_buffer_hist_hoy!$A$1"),1,MATCH("buh_codigo",INDIRECT("v_buffer_hist_hoy!$1:$1"),0)-1,100000,1),0)),"")</f>
        <v>0</v>
      </c>
      <c r="S96" s="46">
        <f ca="1">IFERROR(INDEX(OFFSET(INDIRECT("v_buffer_hist_hoy!$A$1"),1,MATCH("buh_roi_proyectado",INDIRECT("v_buffer_hist_hoy!$1:$1"),0)-1,100000,1),MATCH(CLEAN(TABLATRANSFERENCIA[[#This Row],[CODIGO]]),OFFSET(INDIRECT("v_buffer_hist_hoy!$A$1"),1,MATCH("buh_codigo",INDIRECT("v_buffer_hist_hoy!$1:$1"),0)-1,100000,1),0)),"")</f>
        <v>5.9</v>
      </c>
      <c r="T96" s="46">
        <f ca="1">IFERROR(INDEX(OFFSET(INDIRECT("v_buffer_hist_hoy!$A$1"),1,MATCH("buh_velocity",INDIRECT("v_buffer_hist_hoy!$1:$1"),0)-1,100000,1),MATCH(CLEAN(TABLATRANSFERENCIA[[#This Row],[CODIGO]]),OFFSET(INDIRECT("v_buffer_hist_hoy!$A$1"),1,MATCH("buh_codigo",INDIRECT("v_buffer_hist_hoy!$1:$1"),0)-1,100000,1),0)),"")</f>
        <v>0</v>
      </c>
      <c r="U96" s="46">
        <f ca="1">IFERROR(INDEX(OFFSET(INDIRECT("v_buffer_hist_hoy!$A$1"),1,MATCH("buh_nivel_servicio",INDIRECT("v_buffer_hist_hoy!$1:$1"),0)-1,100000,1),MATCH(CLEAN(TABLATRANSFERENCIA[[#This Row],[CODIGO]]),OFFSET(INDIRECT("v_buffer_hist_hoy!$A$1"),1,MATCH("buh_codigo",INDIRECT("v_buffer_hist_hoy!$1:$1"),0)-1,100000,1),0)),"")</f>
        <v>1</v>
      </c>
      <c r="V96" s="49" t="str">
        <f ca="1">IFERROR(INDEX(OFFSET(INDIRECT("v_buffer_hist_hoy!$A$1"),1,MATCH("pro_nombre",INDIRECT("v_buffer_hist_hoy!$1:$1"),0)-1,100000,1),MATCH(CLEAN(TABLATRANSFERENCIA[[#This Row],[CODIGO]]),OFFSET(INDIRECT("v_buffer_hist_hoy!$A$1"),1,MATCH("buh_codigo",INDIRECT("v_buffer_hist_hoy!$1:$1"),0)-1,100000,1),0)),"")</f>
        <v>Echo</v>
      </c>
      <c r="W96" s="49" t="str">
        <f ca="1">IFERROR(INDEX(OFFSET(INDIRECT("v_buffer_hist_hoy!$A$1"),1,MATCH("pre_nombre",INDIRECT("v_buffer_hist_hoy!$1:$1"),0)-1,100000,1),MATCH(CLEAN(TABLATRANSFERENCIA[[#This Row],[CODIGO]]),OFFSET(INDIRECT("v_buffer_hist_hoy!$A$1"),1,MATCH("buh_codigo",INDIRECT("v_buffer_hist_hoy!$1:$1"),0)-1,100000,1),0)),"")</f>
        <v>USA</v>
      </c>
      <c r="X96" s="51">
        <f ca="1">IFERROR(INDEX(OFFSET(INDIRECT("v_buffer_hist_hoy!$A$1"),1,MATCH("buh_tiempo_suministro",INDIRECT("v_buffer_hist_hoy!$1:$1"),0)-1,100000,1),MATCH(CLEAN(TABLATRANSFERENCIA[[#This Row],[CODIGO]]),OFFSET(INDIRECT("v_buffer_hist_hoy!$A$1"),1,MATCH("buh_codigo",INDIRECT("v_buffer_hist_hoy!$1:$1"),0)-1,100000,1),0)),"")</f>
        <v>8</v>
      </c>
      <c r="Y96" s="51">
        <f ca="1">IFERROR(INDEX(OFFSET(INDIRECT("v_buffer_hist_hoy!$A$1"),1,MATCH("buh_frecuencia_reposicion",INDIRECT("v_buffer_hist_hoy!$1:$1"),0)-1,100000,1),MATCH(CLEAN(TABLATRANSFERENCIA[[#This Row],[CODIGO]]),OFFSET(INDIRECT("v_buffer_hist_hoy!$A$1"),1,MATCH("buh_codigo",INDIRECT("v_buffer_hist_hoy!$1:$1"),0)-1,100000,1),0)),"")</f>
        <v>3</v>
      </c>
      <c r="Z96" s="6">
        <f ca="1">IFERROR(INDEX(OFFSET(INDIRECT("v_buffer_hist_hoy!$A$1"),1,MATCH("buh_buffer_actual",INDIRECT("v_buffer_hist_hoy!$1:$1"),0)-1,100000,1),MATCH(CLEAN(TABLATRANSFERENCIA[[#This Row],[CODIGO]]),OFFSET(INDIRECT("v_buffer_hist_hoy!$A$1"),1,MATCH("buh_codigo",INDIRECT("v_buffer_hist_hoy!$1:$1"),0)-1,100000,1),0)),"")</f>
        <v>22</v>
      </c>
      <c r="AA96" s="6">
        <f ca="1">IFERROR(INDEX(OFFSET(INDIRECT("v_buffer_hist_hoy!$A$1"),1,MATCH("buh_inventario_proveedor",INDIRECT("v_buffer_hist_hoy!$1:$1"),0)-1,100000,1),MATCH(CLEAN(TABLATRANSFERENCIA[[#This Row],[CODIGO]]),OFFSET(INDIRECT("v_buffer_hist_hoy!$A$1"),1,MATCH("buh_codigo",INDIRECT("v_buffer_hist_hoy!$1:$1"),0)-1,100000,1),0)),"")</f>
        <v>1000000000</v>
      </c>
      <c r="AB96" s="6">
        <f ca="1">IFERROR(INDEX(OFFSET(INDIRECT("v_buffer_hist_hoy!$A$1"),1,MATCH("buh_inventario_fisico",INDIRECT("v_buffer_hist_hoy!$1:$1"),0)-1,100000,1),MATCH(CLEAN(TABLATRANSFERENCIA[[#This Row],[CODIGO]]),OFFSET(INDIRECT("v_buffer_hist_hoy!$A$1"),1,MATCH("buh_codigo",INDIRECT("v_buffer_hist_hoy!$1:$1"),0)-1,100000,1),0)),"")</f>
        <v>0</v>
      </c>
      <c r="AC96" s="4">
        <f ca="1">IFERROR(INDEX(OFFSET(INDIRECT("v_buffer_hist_hoy!$A$1"),1,MATCH("buh_estado_inventario_fisico",INDIRECT("v_buffer_hist_hoy!$1:$1"),0)-1,100000,1),MATCH(CLEAN(TABLATRANSFERENCIA[[#This Row],[CODIGO]]),OFFSET(INDIRECT("v_buffer_hist_hoy!$A$1"),1,MATCH("buh_codigo",INDIRECT("v_buffer_hist_hoy!$1:$1"),0)-1,100000,1),0)),"")</f>
        <v>1</v>
      </c>
      <c r="AD96" s="6" t="str">
        <f ca="1">IFERROR(INDEX(OFFSET(INDIRECT("v_buffer_hist_hoy!$A$1"),1,MATCH("buh_color_inventario_fisico",INDIRECT("v_buffer_hist_hoy!$1:$1"),0)-1,100000,1),MATCH(CLEAN(TABLATRANSFERENCIA[[#This Row],[CODIGO]]),OFFSET(INDIRECT("v_buffer_hist_hoy!$A$1"),1,MATCH("buh_codigo",INDIRECT("v_buffer_hist_hoy!$1:$1"),0)-1,100000,1),0)),"")</f>
        <v>N</v>
      </c>
      <c r="AE96" s="6">
        <f ca="1">IFERROR(INDEX(OFFSET(INDIRECT("v_buffer_hist_hoy!$A$1"),1,MATCH("buh_transito",INDIRECT("v_buffer_hist_hoy!$1:$1"),0)-1,100000,1),MATCH(CLEAN(TABLATRANSFERENCIA[[#This Row],[CODIGO]]),OFFSET(INDIRECT("v_buffer_hist_hoy!$A$1"),1,MATCH("buh_codigo",INDIRECT("v_buffer_hist_hoy!$1:$1"),0)-1,100000,1),0)),"")</f>
        <v>4</v>
      </c>
      <c r="AF96" s="6">
        <f ca="1">IFERROR(INDEX(OFFSET(INDIRECT("v_buffer_hist_hoy!$A$1"),1,MATCH("buh_negociacion",INDIRECT("v_buffer_hist_hoy!$1:$1"),0)-1,100000,1),MATCH(CLEAN(TABLATRANSFERENCIA[[#This Row],[CODIGO]]),OFFSET(INDIRECT("v_buffer_hist_hoy!$A$1"),1,MATCH("buh_codigo",INDIRECT("v_buffer_hist_hoy!$1:$1"),0)-1,100000,1),0)),"")</f>
        <v>0</v>
      </c>
      <c r="AG96" s="6">
        <f ca="1">IFERROR(INDEX(OFFSET(INDIRECT("v_buffer_hist_hoy!$A$1"),1,MATCH("buh_produccion",INDIRECT("v_buffer_hist_hoy!$1:$1"),0)-1,100000,1),MATCH(CLEAN(TABLATRANSFERENCIA[[#This Row],[CODIGO]]),OFFSET(INDIRECT("v_buffer_hist_hoy!$A$1"),1,MATCH("buh_codigo",INDIRECT("v_buffer_hist_hoy!$1:$1"),0)-1,100000,1),0)),"")</f>
        <v>0</v>
      </c>
      <c r="AH96" s="6">
        <f ca="1">IFERROR(INDEX(OFFSET(INDIRECT("v_buffer_hist_hoy!$A$1"),1,MATCH("buh_embarcado",INDIRECT("v_buffer_hist_hoy!$1:$1"),0)-1,100000,1),MATCH(CLEAN(TABLATRANSFERENCIA[[#This Row],[CODIGO]]),OFFSET(INDIRECT("v_buffer_hist_hoy!$A$1"),1,MATCH("buh_codigo",INDIRECT("v_buffer_hist_hoy!$1:$1"),0)-1,100000,1),0)),"")</f>
        <v>0</v>
      </c>
      <c r="AI96" s="6">
        <f ca="1">IFERROR(INDEX(OFFSET(INDIRECT("v_buffer_hist_hoy!$A$1"),1,MATCH("buh_comprometido",INDIRECT("v_buffer_hist_hoy!$1:$1"),0)-1,100000,1),MATCH(CLEAN(TABLATRANSFERENCIA[[#This Row],[CODIGO]]),OFFSET(INDIRECT("v_buffer_hist_hoy!$A$1"),1,MATCH("buh_codigo",INDIRECT("v_buffer_hist_hoy!$1:$1"),0)-1,100000,1),0)),"")</f>
        <v>0</v>
      </c>
      <c r="AJ96" s="6">
        <f ca="1">IFERROR(INDEX(OFFSET(INDIRECT("v_buffer_hist_hoy!$A$1"),1,MATCH("buh_backorder",INDIRECT("v_buffer_hist_hoy!$1:$1"),0)-1,100000,1),MATCH(CLEAN(TABLATRANSFERENCIA[[#This Row],[CODIGO]]),OFFSET(INDIRECT("v_buffer_hist_hoy!$A$1"),1,MATCH("buh_codigo",INDIRECT("v_buffer_hist_hoy!$1:$1"),0)-1,100000,1),0)),"")</f>
        <v>10</v>
      </c>
      <c r="AK96" s="6">
        <f ca="1">IFERROR(INDEX(OFFSET(INDIRECT("v_buffer_hist_hoy!$A$1"),1,MATCH("buh_inventario_proyectado",INDIRECT("v_buffer_hist_hoy!$1:$1"),0)-1,100000,1),MATCH(CLEAN(TABLATRANSFERENCIA[[#This Row],[CODIGO]]),OFFSET(INDIRECT("v_buffer_hist_hoy!$A$1"),1,MATCH("buh_codigo",INDIRECT("v_buffer_hist_hoy!$1:$1"),0)-1,100000,1),0)),"")</f>
        <v>14</v>
      </c>
      <c r="AL96" s="4">
        <f ca="1">IFERROR(INDEX(OFFSET(INDIRECT("v_buffer_hist_hoy!$A$1"),1,MATCH("buh_estado_inventario_proyectado",INDIRECT("v_buffer_hist_hoy!$1:$1"),0)-1,100000,1),MATCH(CLEAN(TABLATRANSFERENCIA[[#This Row],[CODIGO]]),OFFSET(INDIRECT("v_buffer_hist_hoy!$A$1"),1,MATCH("buh_codigo",INDIRECT("v_buffer_hist_hoy!$1:$1"),0)-1,100000,1),0)),"")</f>
        <v>0.36</v>
      </c>
      <c r="AM96" s="6" t="str">
        <f ca="1">IFERROR(INDEX(OFFSET(INDIRECT("v_buffer_hist_hoy!$A$1"),1,MATCH("buh_color_inventario_proyectado",INDIRECT("v_buffer_hist_hoy!$1:$1"),0)-1,100000,1),MATCH(CLEAN(TABLATRANSFERENCIA[[#This Row],[CODIGO]]),OFFSET(INDIRECT("v_buffer_hist_hoy!$A$1"),1,MATCH("buh_codigo",INDIRECT("v_buffer_hist_hoy!$1:$1"),0)-1,100000,1),0)),"")</f>
        <v>A</v>
      </c>
      <c r="AN96" s="6">
        <f ca="1">IFERROR(INDEX(OFFSET(INDIRECT("v_buffer_hist_hoy!$A$1"),1,MATCH("buh_pedido_minimo",INDIRECT("v_buffer_hist_hoy!$1:$1"),0)-1,100000,1),MATCH(CLEAN(TABLATRANSFERENCIA[[#This Row],[CODIGO]]),OFFSET(INDIRECT("v_buffer_hist_hoy!$A$1"),1,MATCH("buh_codigo",INDIRECT("v_buffer_hist_hoy!$1:$1"),0)-1,100000,1),0)),"")</f>
        <v>0</v>
      </c>
      <c r="AO96" s="6">
        <f ca="1">IFERROR(INDEX(OFFSET(INDIRECT("v_buffer_hist_hoy!$A$1"),1,MATCH("buh_pedido_minimo_grupo",INDIRECT("v_buffer_hist_hoy!$1:$1"),0)-1,100000,1),MATCH(CLEAN(TABLATRANSFERENCIA[[#This Row],[CODIGO]]),OFFSET(INDIRECT("v_buffer_hist_hoy!$A$1"),1,MATCH("buh_codigo",INDIRECT("v_buffer_hist_hoy!$1:$1"),0)-1,100000,1),0)),"")</f>
        <v>0</v>
      </c>
      <c r="AP96" s="6">
        <f ca="1">IFERROR(INDEX(OFFSET(INDIRECT("v_buffer_hist_hoy!$A$1"),1,MATCH("buh_unidad_empaque",INDIRECT("v_buffer_hist_hoy!$1:$1"),0)-1,100000,1),MATCH(CLEAN(TABLATRANSFERENCIA[[#This Row],[CODIGO]]),OFFSET(INDIRECT("v_buffer_hist_hoy!$A$1"),1,MATCH("buh_codigo",INDIRECT("v_buffer_hist_hoy!$1:$1"),0)-1,100000,1),0)),"")</f>
        <v>5</v>
      </c>
      <c r="AQ96" s="6">
        <f ca="1">IFERROR(INDEX(OFFSET(INDIRECT("v_buffer_hist_hoy!$A$1"),1,MATCH("buh_pedido_promedio",INDIRECT("v_buffer_hist_hoy!$1:$1"),0)-1,100000,1),MATCH(CLEAN(TABLATRANSFERENCIA[[#This Row],[CODIGO]]),OFFSET(INDIRECT("v_buffer_hist_hoy!$A$1"),1,MATCH("buh_codigo",INDIRECT("v_buffer_hist_hoy!$1:$1"),0)-1,100000,1),0)),"")</f>
        <v>6</v>
      </c>
      <c r="AR96" s="6">
        <f ca="1">IFERROR(INDEX(OFFSET(INDIRECT("v_buffer_hist_hoy!$A$1"),1,MATCH("buh_cobertura_buffer",INDIRECT("v_buffer_hist_hoy!$1:$1"),0)-1,100000,1),MATCH(CLEAN(TABLATRANSFERENCIA[[#This Row],[CODIGO]]),OFFSET(INDIRECT("v_buffer_hist_hoy!$A$1"),1,MATCH("buh_codigo",INDIRECT("v_buffer_hist_hoy!$1:$1"),0)-1,100000,1),0)),"")</f>
        <v>0</v>
      </c>
      <c r="AS96" s="6">
        <f ca="1">IFERROR(INDEX(OFFSET(INDIRECT("v_buffer_hist_hoy!$A$1"),1,MATCH("buh_cobertura_inventario_proyectado",INDIRECT("v_buffer_hist_hoy!$1:$1"),0)-1,100000,1),MATCH(CLEAN(TABLATRANSFERENCIA[[#This Row],[CODIGO]]),OFFSET(INDIRECT("v_buffer_hist_hoy!$A$1"),1,MATCH("buh_codigo",INDIRECT("v_buffer_hist_hoy!$1:$1"),0)-1,100000,1),0)),"")</f>
        <v>0</v>
      </c>
      <c r="AT96" s="6">
        <f ca="1">IFERROR(INDEX(OFFSET(INDIRECT("v_buffer_hist_hoy!$A$1"),1,MATCH("buh_cobertura_pedido_minimo",INDIRECT("v_buffer_hist_hoy!$1:$1"),0)-1,100000,1),MATCH(CLEAN(TABLATRANSFERENCIA[[#This Row],[CODIGO]]),OFFSET(INDIRECT("v_buffer_hist_hoy!$A$1"),1,MATCH("buh_codigo",INDIRECT("v_buffer_hist_hoy!$1:$1"),0)-1,100000,1),0)),"")</f>
        <v>0</v>
      </c>
      <c r="AU96" s="6">
        <f ca="1">IFERROR(INDEX(OFFSET(INDIRECT("v_buffer_hist_hoy!$A$1"),1,MATCH("buh_dias_desabastecimiento",INDIRECT("v_buffer_hist_hoy!$1:$1"),0)-1,100000,1),MATCH(CLEAN(TABLATRANSFERENCIA[[#This Row],[CODIGO]]),OFFSET(INDIRECT("v_buffer_hist_hoy!$A$1"),1,MATCH("buh_codigo",INDIRECT("v_buffer_hist_hoy!$1:$1"),0)-1,100000,1),0)),"")</f>
        <v>21</v>
      </c>
      <c r="AV96" s="6">
        <f t="array" ref="AV96">IFERROR(INDEX(Datos_Consumo[CANTIDAD],MATCH(TABLATRANSFERENCIA[[#This Row],[CODIGO]]&amp;TABLATRANSFERENCIA[[#Headers],[Columna1]],Datos_Consumo[CODIGO]&amp;Datos_Consumo[FECHA_FORMATO],0)),0)</f>
        <v>0</v>
      </c>
      <c r="AW96" s="6">
        <f t="array" ref="AW96">IFERROR(INDEX(Datos_Consumo[CANTIDAD],MATCH(TABLATRANSFERENCIA[[#This Row],[CODIGO]]&amp;TABLATRANSFERENCIA[[#Headers],[Columna2]],Datos_Consumo[CODIGO]&amp;Datos_Consumo[FECHA_FORMATO],0)),0)</f>
        <v>0</v>
      </c>
      <c r="AX96" s="6">
        <f t="array" ref="AX96">IFERROR(INDEX(Datos_Consumo[CANTIDAD],MATCH(TABLATRANSFERENCIA[[#This Row],[CODIGO]]&amp;TABLATRANSFERENCIA[[#Headers],[Columna3]],Datos_Consumo[CODIGO]&amp;Datos_Consumo[FECHA_FORMATO],0)),0)</f>
        <v>0</v>
      </c>
      <c r="AY96" s="6">
        <f t="array" ref="AY96">IFERROR(INDEX(Datos_Consumo[CANTIDAD],MATCH(TABLATRANSFERENCIA[[#This Row],[CODIGO]]&amp;TABLATRANSFERENCIA[[#Headers],[Columna4]],Datos_Consumo[CODIGO]&amp;Datos_Consumo[FECHA_FORMATO],0)),0)</f>
        <v>0</v>
      </c>
      <c r="AZ96" s="6">
        <f t="array" ref="AZ96">IFERROR(INDEX(Datos_Consumo[CANTIDAD],MATCH(TABLATRANSFERENCIA[[#This Row],[CODIGO]]&amp;TABLATRANSFERENCIA[[#Headers],[Columna5]],Datos_Consumo[CODIGO]&amp;Datos_Consumo[FECHA_FORMATO],0)),0)</f>
        <v>0</v>
      </c>
      <c r="BA96" s="6">
        <f t="array" ref="BA96">IFERROR(INDEX(Datos_Consumo[CANTIDAD],MATCH(TABLATRANSFERENCIA[[#This Row],[CODIGO]]&amp;TABLATRANSFERENCIA[[#Headers],[Columna6]],Datos_Consumo[CODIGO]&amp;Datos_Consumo[FECHA_FORMATO],0)),0)</f>
        <v>0</v>
      </c>
      <c r="BB96" s="56">
        <f ca="1">IFERROR(INDEX(OFFSET(INDIRECT("v_buffer_hist_hoy!$A$1"),1,MATCH("buh_ultima_transferencia_ini",INDIRECT("v_buffer_hist_hoy!$1:$1"),0)-1,100000,1),MATCH(CLEAN(TABLATRANSFERENCIA[[#This Row],[CODIGO]]),OFFSET(INDIRECT("v_buffer_hist_hoy!$A$1"),1,MATCH("buh_codigo",INDIRECT("v_buffer_hist_hoy!$1:$1"),0)-1,100000,1),0)),"")</f>
        <v>0</v>
      </c>
      <c r="BC96" s="56">
        <f ca="1">IFERROR(INDEX(OFFSET(INDIRECT("v_buffer_hist_hoy!$A$1"),1,MATCH("buh_ultima_transferencia_fin",INDIRECT("v_buffer_hist_hoy!$1:$1"),0)-1,100000,1),MATCH(CLEAN(TABLATRANSFERENCIA[[#This Row],[CODIGO]]),OFFSET(INDIRECT("v_buffer_hist_hoy!$A$1"),1,MATCH("buh_codigo",INDIRECT("v_buffer_hist_hoy!$1:$1"),0)-1,100000,1),0)),"")</f>
        <v>0</v>
      </c>
      <c r="BD96" s="50" t="s">
        <v>7725</v>
      </c>
      <c r="BE96" s="55"/>
      <c r="BF96" s="51"/>
      <c r="BG96"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9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6" s="51"/>
      <c r="BM96" s="46">
        <f ca="1">IFERROR(TABLATRANSFERENCIA[[#This Row],[REQUERIM]]/TABLATRANSFERENCIA[[#This Row],[PEDIDO PROMEDIO]],0)</f>
        <v>1.6666666666666667</v>
      </c>
      <c r="BN96" s="51"/>
      <c r="BO96" s="59"/>
      <c r="BP96" s="3" t="str">
        <f>IF(TABLATRANSFERENCIA[[#This Row],[RECIBIDO]]&lt;&gt;"",0,IF(TABLATRANSFERENCIA[[#This Row],[DESPACHO]]&lt;&gt;"",TABLATRANSFERENCIA[[#This Row],[DESPACHO]],TABLATRANSFERENCIA[[#This Row],[REQUERIM]]))</f>
        <v>10</v>
      </c>
      <c r="BQ96" s="50"/>
      <c r="BR96" s="50"/>
      <c r="BS96" s="50" t="str">
        <f t="shared" si="1"/>
        <v>N</v>
      </c>
      <c r="BT96" s="51">
        <f t="array" aca="1" ref="BT96" ca="1">IF(SUM(--(TABLATRANSFERENCIA[[#This Row],[CODIGO GENERICO]]=TABLATRANSFERENCIA[CODIGO GENERICO])*TABLATRANSFERENCIA[REQUERIM])&lt;TABLATRANSFERENCIA[[#This Row],[PEDIDO MIN GRUPO]],1,0)</f>
        <v>0</v>
      </c>
      <c r="BU9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6" s="51">
        <f ca="1">IFERROR(INDEX(OFFSET(INDIRECT("v_buffer_hist_hoy!$A$1"),1,MATCH("buh_zona_amarilla",INDIRECT("v_buffer_hist_hoy!$1:$1"),0)-1,100000,1),MATCH(CLEAN(TABLATRANSFERENCIA[[#This Row],[CODIGO]]),OFFSET(INDIRECT("v_buffer_hist_hoy!$A$1"),1,MATCH("buh_codigo",INDIRECT("v_buffer_hist_hoy!$1:$1"),0)-1,100000,1),0)),"")</f>
        <v>15</v>
      </c>
      <c r="BW96" s="51">
        <f ca="1">IFERROR(INDEX(OFFSET(INDIRECT("v_buffer_hist_hoy!$A$1"),1,MATCH("buh_zona_roja",INDIRECT("v_buffer_hist_hoy!$1:$1"),0)-1,100000,1),MATCH(CLEAN(TABLATRANSFERENCIA[[#This Row],[CODIGO]]),OFFSET(INDIRECT("v_buffer_hist_hoy!$A$1"),1,MATCH("buh_codigo",INDIRECT("v_buffer_hist_hoy!$1:$1"),0)-1,100000,1),0)),"")</f>
        <v>7</v>
      </c>
    </row>
    <row r="97" spans="1:75" hidden="1" x14ac:dyDescent="0.25">
      <c r="A97" s="54" t="s">
        <v>4273</v>
      </c>
      <c r="B97" s="3" t="str">
        <f ca="1">IFERROR(INDEX(OFFSET(INDIRECT("v_buffer_hist_hoy!$A$1"),1,MATCH("pro_descripcion",INDIRECT("v_buffer_hist_hoy!$1:$1"),0)-1,100000,1),MATCH(CLEAN(TABLATRANSFERENCIA[[#This Row],[CODIGO]]),OFFSET(INDIRECT("v_buffer_hist_hoy!$A$1"),1,MATCH("buh_codigo",INDIRECT("v_buffer_hist_hoy!$1:$1"),0)-1,100000,1),0)),"")</f>
        <v>ANILLO SEGUER C350-B450-B530</v>
      </c>
      <c r="C97" s="3" t="str">
        <f ca="1">IFERROR(INDEX(OFFSET(INDIRECT("v_buffer_hist_hoy!$A$1"),1,MATCH("buh_codigo_generico",INDIRECT("v_buffer_hist_hoy!$1:$1"),0)-1,100000,1),MATCH(CLEAN(TABLATRANSFERENCIA[[#This Row],[CODIGO]]),OFFSET(INDIRECT("v_buffer_hist_hoy!$A$1"),1,MATCH("buh_codigo",INDIRECT("v_buffer_hist_hoy!$1:$1"),0)-1,100000,1),0)),"")</f>
        <v>0</v>
      </c>
      <c r="D97" s="3" t="str">
        <f ca="1">IFERROR(INDEX(OFFSET(INDIRECT("v_buffer_hist_hoy!$A$1"),1,MATCH("buh_codigo_vinculado",INDIRECT("v_buffer_hist_hoy!$1:$1"),0)-1,100000,1),MATCH(CLEAN(TABLATRANSFERENCIA[[#This Row],[CODIGO]]),OFFSET(INDIRECT("v_buffer_hist_hoy!$A$1"),1,MATCH("buh_codigo",INDIRECT("v_buffer_hist_hoy!$1:$1"),0)-1,100000,1),0)),"")</f>
        <v>EC-9242435000</v>
      </c>
      <c r="E97" s="3" t="str">
        <f ca="1">IFERROR(INDEX(OFFSET(INDIRECT("v_buffer_hist_hoy!$A$1"),1,MATCH("pro_linea",INDIRECT("v_buffer_hist_hoy!$1:$1"),0)-1,100000,1),MATCH(CLEAN(TABLATRANSFERENCIA[[#This Row],[CODIGO]]),OFFSET(INDIRECT("v_buffer_hist_hoy!$A$1"),1,MATCH("buh_codigo",INDIRECT("v_buffer_hist_hoy!$1:$1"),0)-1,100000,1),0)),"")</f>
        <v>AGROFORESTAL</v>
      </c>
      <c r="F97" s="3">
        <f ca="1">IFERROR(INDEX(OFFSET(INDIRECT("v_buffer_hist_hoy!$A$1"),1,MATCH("pro_sublinea",INDIRECT("v_buffer_hist_hoy!$1:$1"),0)-1,100000,1),MATCH(CLEAN(TABLATRANSFERENCIA[[#This Row],[CODIGO]]),OFFSET(INDIRECT("v_buffer_hist_hoy!$A$1"),1,MATCH("buh_codigo",INDIRECT("v_buffer_hist_hoy!$1:$1"),0)-1,100000,1),0)),"")</f>
        <v>0</v>
      </c>
      <c r="G97" s="3" t="str">
        <f ca="1">IFERROR(INDEX(OFFSET(INDIRECT("v_buffer_hist_hoy!$A$1"),1,MATCH("pro_grupo",INDIRECT("v_buffer_hist_hoy!$1:$1"),0)-1,100000,1),MATCH(CLEAN(TABLATRANSFERENCIA[[#This Row],[CODIGO]]),OFFSET(INDIRECT("v_buffer_hist_hoy!$A$1"),1,MATCH("buh_codigo",INDIRECT("v_buffer_hist_hoy!$1:$1"),0)-1,100000,1),0)),"")</f>
        <v>REPUESTOS DESMALEZADORAS</v>
      </c>
      <c r="H97" s="3">
        <f ca="1">IFERROR(INDEX(OFFSET(INDIRECT("v_buffer_hist_hoy!$A$1"),1,MATCH("pro_familia",INDIRECT("v_buffer_hist_hoy!$1:$1"),0)-1,100000,1),MATCH(CLEAN(TABLATRANSFERENCIA[[#This Row],[CODIGO]]),OFFSET(INDIRECT("v_buffer_hist_hoy!$A$1"),1,MATCH("buh_codigo",INDIRECT("v_buffer_hist_hoy!$1:$1"),0)-1,100000,1),0)),"")</f>
        <v>0</v>
      </c>
      <c r="I97" s="3">
        <f ca="1">IFERROR(INDEX(OFFSET(INDIRECT("v_buffer_hist_hoy!$A$1"),1,MATCH("pro_subfamilia",INDIRECT("v_buffer_hist_hoy!$1:$1"),0)-1,100000,1),MATCH(CLEAN(TABLATRANSFERENCIA[[#This Row],[CODIGO]]),OFFSET(INDIRECT("v_buffer_hist_hoy!$A$1"),1,MATCH("buh_codigo",INDIRECT("v_buffer_hist_hoy!$1:$1"),0)-1,100000,1),0)),"")</f>
        <v>0</v>
      </c>
      <c r="J9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7" s="3">
        <f ca="1">IFERROR(INDEX(OFFSET(INDIRECT("v_buffer_hist_hoy!$A$1"),1,MATCH("pro_tipo",INDIRECT("v_buffer_hist_hoy!$1:$1"),0)-1,100000,1),MATCH(CLEAN(TABLATRANSFERENCIA[[#This Row],[CODIGO]]),OFFSET(INDIRECT("v_buffer_hist_hoy!$A$1"),1,MATCH("buh_codigo",INDIRECT("v_buffer_hist_hoy!$1:$1"),0)-1,100000,1),0)),"")</f>
        <v>0</v>
      </c>
      <c r="L97" s="3" t="str">
        <f ca="1">IFERROR(INDEX(OFFSET(INDIRECT("v_buffer_hist_hoy!$A$1"),1,MATCH("pro_marca",INDIRECT("v_buffer_hist_hoy!$1:$1"),0)-1,100000,1),MATCH(CLEAN(TABLATRANSFERENCIA[[#This Row],[CODIGO]]),OFFSET(INDIRECT("v_buffer_hist_hoy!$A$1"),1,MATCH("buh_codigo",INDIRECT("v_buffer_hist_hoy!$1:$1"),0)-1,100000,1),0)),"")</f>
        <v>SHINDAIWA</v>
      </c>
      <c r="M97" s="3">
        <f ca="1">IFERROR(INDEX(OFFSET(INDIRECT("v_buffer_hist_hoy!$A$1"),1,MATCH("pro_modelo",INDIRECT("v_buffer_hist_hoy!$1:$1"),0)-1,100000,1),MATCH(CLEAN(TABLATRANSFERENCIA[[#This Row],[CODIGO]]),OFFSET(INDIRECT("v_buffer_hist_hoy!$A$1"),1,MATCH("buh_codigo",INDIRECT("v_buffer_hist_hoy!$1:$1"),0)-1,100000,1),0)),"")</f>
        <v>0</v>
      </c>
      <c r="N97" s="3">
        <f ca="1">IFERROR(INDEX(OFFSET(INDIRECT("v_buffer_hist_hoy!$A$1"),1,MATCH("pro_cat_management",INDIRECT("v_buffer_hist_hoy!$1:$1"),0)-1,100000,1),MATCH(CLEAN(TABLATRANSFERENCIA[[#This Row],[CODIGO]]),OFFSET(INDIRECT("v_buffer_hist_hoy!$A$1"),1,MATCH("buh_codigo",INDIRECT("v_buffer_hist_hoy!$1:$1"),0)-1,100000,1),0)),"")</f>
        <v>0</v>
      </c>
      <c r="O97" s="5" t="str">
        <f ca="1">IFERROR(INDEX(OFFSET(INDIRECT("v_buffer_hist_hoy!$A$1"),1,MATCH("buh_estatus",INDIRECT("v_buffer_hist_hoy!$1:$1"),0)-1,100000,1),MATCH(CLEAN(TABLATRANSFERENCIA[[#This Row],[CODIGO]]),OFFSET(INDIRECT("v_buffer_hist_hoy!$A$1"),1,MATCH("buh_codigo",INDIRECT("v_buffer_hist_hoy!$1:$1"),0)-1,100000,1),0)),"")</f>
        <v>0</v>
      </c>
      <c r="P97" s="5">
        <f ca="1">IFERROR(INDEX(OFFSET(INDIRECT("v_buffer_hist_hoy!$A$1"),1,MATCH("buh_ctv",INDIRECT("v_buffer_hist_hoy!$1:$1"),0)-1,100000,1),MATCH(CLEAN(TABLATRANSFERENCIA[[#This Row],[CODIGO]]),OFFSET(INDIRECT("v_buffer_hist_hoy!$A$1"),1,MATCH("buh_codigo",INDIRECT("v_buffer_hist_hoy!$1:$1"),0)-1,100000,1),0)),"")</f>
        <v>0.44</v>
      </c>
      <c r="Q97" s="5">
        <f ca="1">IFERROR(INDEX(OFFSET(INDIRECT("v_buffer_hist_hoy!$A$1"),1,MATCH("buh_pv",INDIRECT("v_buffer_hist_hoy!$1:$1"),0)-1,100000,1),MATCH(CLEAN(TABLATRANSFERENCIA[[#This Row],[CODIGO]]),OFFSET(INDIRECT("v_buffer_hist_hoy!$A$1"),1,MATCH("buh_codigo",INDIRECT("v_buffer_hist_hoy!$1:$1"),0)-1,100000,1),0)),"")</f>
        <v>1.97</v>
      </c>
      <c r="R97" s="46">
        <f ca="1">IFERROR(INDEX(OFFSET(INDIRECT("v_buffer_hist_hoy!$A$1"),1,MATCH("buh_roi_pasado",INDIRECT("v_buffer_hist_hoy!$1:$1"),0)-1,100000,1),MATCH(CLEAN(TABLATRANSFERENCIA[[#This Row],[CODIGO]]),OFFSET(INDIRECT("v_buffer_hist_hoy!$A$1"),1,MATCH("buh_codigo",INDIRECT("v_buffer_hist_hoy!$1:$1"),0)-1,100000,1),0)),"")</f>
        <v>0</v>
      </c>
      <c r="S97" s="46">
        <f ca="1">IFERROR(INDEX(OFFSET(INDIRECT("v_buffer_hist_hoy!$A$1"),1,MATCH("buh_roi_proyectado",INDIRECT("v_buffer_hist_hoy!$1:$1"),0)-1,100000,1),MATCH(CLEAN(TABLATRANSFERENCIA[[#This Row],[CODIGO]]),OFFSET(INDIRECT("v_buffer_hist_hoy!$A$1"),1,MATCH("buh_codigo",INDIRECT("v_buffer_hist_hoy!$1:$1"),0)-1,100000,1),0)),"")</f>
        <v>15.17</v>
      </c>
      <c r="T97" s="46">
        <f ca="1">IFERROR(INDEX(OFFSET(INDIRECT("v_buffer_hist_hoy!$A$1"),1,MATCH("buh_velocity",INDIRECT("v_buffer_hist_hoy!$1:$1"),0)-1,100000,1),MATCH(CLEAN(TABLATRANSFERENCIA[[#This Row],[CODIGO]]),OFFSET(INDIRECT("v_buffer_hist_hoy!$A$1"),1,MATCH("buh_codigo",INDIRECT("v_buffer_hist_hoy!$1:$1"),0)-1,100000,1),0)),"")</f>
        <v>0</v>
      </c>
      <c r="U97" s="46">
        <f ca="1">IFERROR(INDEX(OFFSET(INDIRECT("v_buffer_hist_hoy!$A$1"),1,MATCH("buh_nivel_servicio",INDIRECT("v_buffer_hist_hoy!$1:$1"),0)-1,100000,1),MATCH(CLEAN(TABLATRANSFERENCIA[[#This Row],[CODIGO]]),OFFSET(INDIRECT("v_buffer_hist_hoy!$A$1"),1,MATCH("buh_codigo",INDIRECT("v_buffer_hist_hoy!$1:$1"),0)-1,100000,1),0)),"")</f>
        <v>1</v>
      </c>
      <c r="V97" s="49" t="str">
        <f ca="1">IFERROR(INDEX(OFFSET(INDIRECT("v_buffer_hist_hoy!$A$1"),1,MATCH("pro_nombre",INDIRECT("v_buffer_hist_hoy!$1:$1"),0)-1,100000,1),MATCH(CLEAN(TABLATRANSFERENCIA[[#This Row],[CODIGO]]),OFFSET(INDIRECT("v_buffer_hist_hoy!$A$1"),1,MATCH("buh_codigo",INDIRECT("v_buffer_hist_hoy!$1:$1"),0)-1,100000,1),0)),"")</f>
        <v>Echo</v>
      </c>
      <c r="W97" s="49" t="str">
        <f ca="1">IFERROR(INDEX(OFFSET(INDIRECT("v_buffer_hist_hoy!$A$1"),1,MATCH("pre_nombre",INDIRECT("v_buffer_hist_hoy!$1:$1"),0)-1,100000,1),MATCH(CLEAN(TABLATRANSFERENCIA[[#This Row],[CODIGO]]),OFFSET(INDIRECT("v_buffer_hist_hoy!$A$1"),1,MATCH("buh_codigo",INDIRECT("v_buffer_hist_hoy!$1:$1"),0)-1,100000,1),0)),"")</f>
        <v>USA</v>
      </c>
      <c r="X97" s="51">
        <f ca="1">IFERROR(INDEX(OFFSET(INDIRECT("v_buffer_hist_hoy!$A$1"),1,MATCH("buh_tiempo_suministro",INDIRECT("v_buffer_hist_hoy!$1:$1"),0)-1,100000,1),MATCH(CLEAN(TABLATRANSFERENCIA[[#This Row],[CODIGO]]),OFFSET(INDIRECT("v_buffer_hist_hoy!$A$1"),1,MATCH("buh_codigo",INDIRECT("v_buffer_hist_hoy!$1:$1"),0)-1,100000,1),0)),"")</f>
        <v>8</v>
      </c>
      <c r="Y97" s="51">
        <f ca="1">IFERROR(INDEX(OFFSET(INDIRECT("v_buffer_hist_hoy!$A$1"),1,MATCH("buh_frecuencia_reposicion",INDIRECT("v_buffer_hist_hoy!$1:$1"),0)-1,100000,1),MATCH(CLEAN(TABLATRANSFERENCIA[[#This Row],[CODIGO]]),OFFSET(INDIRECT("v_buffer_hist_hoy!$A$1"),1,MATCH("buh_codigo",INDIRECT("v_buffer_hist_hoy!$1:$1"),0)-1,100000,1),0)),"")</f>
        <v>3</v>
      </c>
      <c r="Z97" s="6">
        <f ca="1">IFERROR(INDEX(OFFSET(INDIRECT("v_buffer_hist_hoy!$A$1"),1,MATCH("buh_buffer_actual",INDIRECT("v_buffer_hist_hoy!$1:$1"),0)-1,100000,1),MATCH(CLEAN(TABLATRANSFERENCIA[[#This Row],[CODIGO]]),OFFSET(INDIRECT("v_buffer_hist_hoy!$A$1"),1,MATCH("buh_codigo",INDIRECT("v_buffer_hist_hoy!$1:$1"),0)-1,100000,1),0)),"")</f>
        <v>10</v>
      </c>
      <c r="AA97" s="6">
        <f ca="1">IFERROR(INDEX(OFFSET(INDIRECT("v_buffer_hist_hoy!$A$1"),1,MATCH("buh_inventario_proveedor",INDIRECT("v_buffer_hist_hoy!$1:$1"),0)-1,100000,1),MATCH(CLEAN(TABLATRANSFERENCIA[[#This Row],[CODIGO]]),OFFSET(INDIRECT("v_buffer_hist_hoy!$A$1"),1,MATCH("buh_codigo",INDIRECT("v_buffer_hist_hoy!$1:$1"),0)-1,100000,1),0)),"")</f>
        <v>1000000000</v>
      </c>
      <c r="AB97" s="6">
        <f ca="1">IFERROR(INDEX(OFFSET(INDIRECT("v_buffer_hist_hoy!$A$1"),1,MATCH("buh_inventario_fisico",INDIRECT("v_buffer_hist_hoy!$1:$1"),0)-1,100000,1),MATCH(CLEAN(TABLATRANSFERENCIA[[#This Row],[CODIGO]]),OFFSET(INDIRECT("v_buffer_hist_hoy!$A$1"),1,MATCH("buh_codigo",INDIRECT("v_buffer_hist_hoy!$1:$1"),0)-1,100000,1),0)),"")</f>
        <v>0</v>
      </c>
      <c r="AC97" s="4">
        <f ca="1">IFERROR(INDEX(OFFSET(INDIRECT("v_buffer_hist_hoy!$A$1"),1,MATCH("buh_estado_inventario_fisico",INDIRECT("v_buffer_hist_hoy!$1:$1"),0)-1,100000,1),MATCH(CLEAN(TABLATRANSFERENCIA[[#This Row],[CODIGO]]),OFFSET(INDIRECT("v_buffer_hist_hoy!$A$1"),1,MATCH("buh_codigo",INDIRECT("v_buffer_hist_hoy!$1:$1"),0)-1,100000,1),0)),"")</f>
        <v>1</v>
      </c>
      <c r="AD97" s="6" t="str">
        <f ca="1">IFERROR(INDEX(OFFSET(INDIRECT("v_buffer_hist_hoy!$A$1"),1,MATCH("buh_color_inventario_fisico",INDIRECT("v_buffer_hist_hoy!$1:$1"),0)-1,100000,1),MATCH(CLEAN(TABLATRANSFERENCIA[[#This Row],[CODIGO]]),OFFSET(INDIRECT("v_buffer_hist_hoy!$A$1"),1,MATCH("buh_codigo",INDIRECT("v_buffer_hist_hoy!$1:$1"),0)-1,100000,1),0)),"")</f>
        <v>N</v>
      </c>
      <c r="AE97" s="6">
        <f ca="1">IFERROR(INDEX(OFFSET(INDIRECT("v_buffer_hist_hoy!$A$1"),1,MATCH("buh_transito",INDIRECT("v_buffer_hist_hoy!$1:$1"),0)-1,100000,1),MATCH(CLEAN(TABLATRANSFERENCIA[[#This Row],[CODIGO]]),OFFSET(INDIRECT("v_buffer_hist_hoy!$A$1"),1,MATCH("buh_codigo",INDIRECT("v_buffer_hist_hoy!$1:$1"),0)-1,100000,1),0)),"")</f>
        <v>0</v>
      </c>
      <c r="AF97" s="6">
        <f ca="1">IFERROR(INDEX(OFFSET(INDIRECT("v_buffer_hist_hoy!$A$1"),1,MATCH("buh_negociacion",INDIRECT("v_buffer_hist_hoy!$1:$1"),0)-1,100000,1),MATCH(CLEAN(TABLATRANSFERENCIA[[#This Row],[CODIGO]]),OFFSET(INDIRECT("v_buffer_hist_hoy!$A$1"),1,MATCH("buh_codigo",INDIRECT("v_buffer_hist_hoy!$1:$1"),0)-1,100000,1),0)),"")</f>
        <v>0</v>
      </c>
      <c r="AG97" s="6">
        <f ca="1">IFERROR(INDEX(OFFSET(INDIRECT("v_buffer_hist_hoy!$A$1"),1,MATCH("buh_produccion",INDIRECT("v_buffer_hist_hoy!$1:$1"),0)-1,100000,1),MATCH(CLEAN(TABLATRANSFERENCIA[[#This Row],[CODIGO]]),OFFSET(INDIRECT("v_buffer_hist_hoy!$A$1"),1,MATCH("buh_codigo",INDIRECT("v_buffer_hist_hoy!$1:$1"),0)-1,100000,1),0)),"")</f>
        <v>0</v>
      </c>
      <c r="AH97" s="6">
        <f ca="1">IFERROR(INDEX(OFFSET(INDIRECT("v_buffer_hist_hoy!$A$1"),1,MATCH("buh_embarcado",INDIRECT("v_buffer_hist_hoy!$1:$1"),0)-1,100000,1),MATCH(CLEAN(TABLATRANSFERENCIA[[#This Row],[CODIGO]]),OFFSET(INDIRECT("v_buffer_hist_hoy!$A$1"),1,MATCH("buh_codigo",INDIRECT("v_buffer_hist_hoy!$1:$1"),0)-1,100000,1),0)),"")</f>
        <v>0</v>
      </c>
      <c r="AI97" s="6">
        <f ca="1">IFERROR(INDEX(OFFSET(INDIRECT("v_buffer_hist_hoy!$A$1"),1,MATCH("buh_comprometido",INDIRECT("v_buffer_hist_hoy!$1:$1"),0)-1,100000,1),MATCH(CLEAN(TABLATRANSFERENCIA[[#This Row],[CODIGO]]),OFFSET(INDIRECT("v_buffer_hist_hoy!$A$1"),1,MATCH("buh_codigo",INDIRECT("v_buffer_hist_hoy!$1:$1"),0)-1,100000,1),0)),"")</f>
        <v>0</v>
      </c>
      <c r="AJ97" s="6">
        <f ca="1">IFERROR(INDEX(OFFSET(INDIRECT("v_buffer_hist_hoy!$A$1"),1,MATCH("buh_backorder",INDIRECT("v_buffer_hist_hoy!$1:$1"),0)-1,100000,1),MATCH(CLEAN(TABLATRANSFERENCIA[[#This Row],[CODIGO]]),OFFSET(INDIRECT("v_buffer_hist_hoy!$A$1"),1,MATCH("buh_codigo",INDIRECT("v_buffer_hist_hoy!$1:$1"),0)-1,100000,1),0)),"")</f>
        <v>8</v>
      </c>
      <c r="AK97" s="6">
        <f ca="1">IFERROR(INDEX(OFFSET(INDIRECT("v_buffer_hist_hoy!$A$1"),1,MATCH("buh_inventario_proyectado",INDIRECT("v_buffer_hist_hoy!$1:$1"),0)-1,100000,1),MATCH(CLEAN(TABLATRANSFERENCIA[[#This Row],[CODIGO]]),OFFSET(INDIRECT("v_buffer_hist_hoy!$A$1"),1,MATCH("buh_codigo",INDIRECT("v_buffer_hist_hoy!$1:$1"),0)-1,100000,1),0)),"")</f>
        <v>8</v>
      </c>
      <c r="AL97" s="4">
        <f ca="1">IFERROR(INDEX(OFFSET(INDIRECT("v_buffer_hist_hoy!$A$1"),1,MATCH("buh_estado_inventario_proyectado",INDIRECT("v_buffer_hist_hoy!$1:$1"),0)-1,100000,1),MATCH(CLEAN(TABLATRANSFERENCIA[[#This Row],[CODIGO]]),OFFSET(INDIRECT("v_buffer_hist_hoy!$A$1"),1,MATCH("buh_codigo",INDIRECT("v_buffer_hist_hoy!$1:$1"),0)-1,100000,1),0)),"")</f>
        <v>0.2</v>
      </c>
      <c r="AM97" s="6" t="str">
        <f ca="1">IFERROR(INDEX(OFFSET(INDIRECT("v_buffer_hist_hoy!$A$1"),1,MATCH("buh_color_inventario_proyectado",INDIRECT("v_buffer_hist_hoy!$1:$1"),0)-1,100000,1),MATCH(CLEAN(TABLATRANSFERENCIA[[#This Row],[CODIGO]]),OFFSET(INDIRECT("v_buffer_hist_hoy!$A$1"),1,MATCH("buh_codigo",INDIRECT("v_buffer_hist_hoy!$1:$1"),0)-1,100000,1),0)),"")</f>
        <v>V</v>
      </c>
      <c r="AN97" s="6">
        <f ca="1">IFERROR(INDEX(OFFSET(INDIRECT("v_buffer_hist_hoy!$A$1"),1,MATCH("buh_pedido_minimo",INDIRECT("v_buffer_hist_hoy!$1:$1"),0)-1,100000,1),MATCH(CLEAN(TABLATRANSFERENCIA[[#This Row],[CODIGO]]),OFFSET(INDIRECT("v_buffer_hist_hoy!$A$1"),1,MATCH("buh_codigo",INDIRECT("v_buffer_hist_hoy!$1:$1"),0)-1,100000,1),0)),"")</f>
        <v>0</v>
      </c>
      <c r="AO97" s="6">
        <f ca="1">IFERROR(INDEX(OFFSET(INDIRECT("v_buffer_hist_hoy!$A$1"),1,MATCH("buh_pedido_minimo_grupo",INDIRECT("v_buffer_hist_hoy!$1:$1"),0)-1,100000,1),MATCH(CLEAN(TABLATRANSFERENCIA[[#This Row],[CODIGO]]),OFFSET(INDIRECT("v_buffer_hist_hoy!$A$1"),1,MATCH("buh_codigo",INDIRECT("v_buffer_hist_hoy!$1:$1"),0)-1,100000,1),0)),"")</f>
        <v>0</v>
      </c>
      <c r="AP97" s="6">
        <f ca="1">IFERROR(INDEX(OFFSET(INDIRECT("v_buffer_hist_hoy!$A$1"),1,MATCH("buh_unidad_empaque",INDIRECT("v_buffer_hist_hoy!$1:$1"),0)-1,100000,1),MATCH(CLEAN(TABLATRANSFERENCIA[[#This Row],[CODIGO]]),OFFSET(INDIRECT("v_buffer_hist_hoy!$A$1"),1,MATCH("buh_codigo",INDIRECT("v_buffer_hist_hoy!$1:$1"),0)-1,100000,1),0)),"")</f>
        <v>2</v>
      </c>
      <c r="AQ97" s="6">
        <f ca="1">IFERROR(INDEX(OFFSET(INDIRECT("v_buffer_hist_hoy!$A$1"),1,MATCH("buh_pedido_promedio",INDIRECT("v_buffer_hist_hoy!$1:$1"),0)-1,100000,1),MATCH(CLEAN(TABLATRANSFERENCIA[[#This Row],[CODIGO]]),OFFSET(INDIRECT("v_buffer_hist_hoy!$A$1"),1,MATCH("buh_codigo",INDIRECT("v_buffer_hist_hoy!$1:$1"),0)-1,100000,1),0)),"")</f>
        <v>3</v>
      </c>
      <c r="AR97" s="6">
        <f ca="1">IFERROR(INDEX(OFFSET(INDIRECT("v_buffer_hist_hoy!$A$1"),1,MATCH("buh_cobertura_buffer",INDIRECT("v_buffer_hist_hoy!$1:$1"),0)-1,100000,1),MATCH(CLEAN(TABLATRANSFERENCIA[[#This Row],[CODIGO]]),OFFSET(INDIRECT("v_buffer_hist_hoy!$A$1"),1,MATCH("buh_codigo",INDIRECT("v_buffer_hist_hoy!$1:$1"),0)-1,100000,1),0)),"")</f>
        <v>0</v>
      </c>
      <c r="AS97" s="6">
        <f ca="1">IFERROR(INDEX(OFFSET(INDIRECT("v_buffer_hist_hoy!$A$1"),1,MATCH("buh_cobertura_inventario_proyectado",INDIRECT("v_buffer_hist_hoy!$1:$1"),0)-1,100000,1),MATCH(CLEAN(TABLATRANSFERENCIA[[#This Row],[CODIGO]]),OFFSET(INDIRECT("v_buffer_hist_hoy!$A$1"),1,MATCH("buh_codigo",INDIRECT("v_buffer_hist_hoy!$1:$1"),0)-1,100000,1),0)),"")</f>
        <v>0</v>
      </c>
      <c r="AT97" s="6">
        <f ca="1">IFERROR(INDEX(OFFSET(INDIRECT("v_buffer_hist_hoy!$A$1"),1,MATCH("buh_cobertura_pedido_minimo",INDIRECT("v_buffer_hist_hoy!$1:$1"),0)-1,100000,1),MATCH(CLEAN(TABLATRANSFERENCIA[[#This Row],[CODIGO]]),OFFSET(INDIRECT("v_buffer_hist_hoy!$A$1"),1,MATCH("buh_codigo",INDIRECT("v_buffer_hist_hoy!$1:$1"),0)-1,100000,1),0)),"")</f>
        <v>0</v>
      </c>
      <c r="AU97" s="6">
        <f ca="1">IFERROR(INDEX(OFFSET(INDIRECT("v_buffer_hist_hoy!$A$1"),1,MATCH("buh_dias_desabastecimiento",INDIRECT("v_buffer_hist_hoy!$1:$1"),0)-1,100000,1),MATCH(CLEAN(TABLATRANSFERENCIA[[#This Row],[CODIGO]]),OFFSET(INDIRECT("v_buffer_hist_hoy!$A$1"),1,MATCH("buh_codigo",INDIRECT("v_buffer_hist_hoy!$1:$1"),0)-1,100000,1),0)),"")</f>
        <v>63</v>
      </c>
      <c r="AV97" s="6">
        <f t="array" ref="AV97">IFERROR(INDEX(Datos_Consumo[CANTIDAD],MATCH(TABLATRANSFERENCIA[[#This Row],[CODIGO]]&amp;TABLATRANSFERENCIA[[#Headers],[Columna1]],Datos_Consumo[CODIGO]&amp;Datos_Consumo[FECHA_FORMATO],0)),0)</f>
        <v>0</v>
      </c>
      <c r="AW97" s="6">
        <f t="array" ref="AW97">IFERROR(INDEX(Datos_Consumo[CANTIDAD],MATCH(TABLATRANSFERENCIA[[#This Row],[CODIGO]]&amp;TABLATRANSFERENCIA[[#Headers],[Columna2]],Datos_Consumo[CODIGO]&amp;Datos_Consumo[FECHA_FORMATO],0)),0)</f>
        <v>0</v>
      </c>
      <c r="AX97" s="6">
        <f t="array" ref="AX97">IFERROR(INDEX(Datos_Consumo[CANTIDAD],MATCH(TABLATRANSFERENCIA[[#This Row],[CODIGO]]&amp;TABLATRANSFERENCIA[[#Headers],[Columna3]],Datos_Consumo[CODIGO]&amp;Datos_Consumo[FECHA_FORMATO],0)),0)</f>
        <v>0</v>
      </c>
      <c r="AY97" s="6">
        <f t="array" ref="AY97">IFERROR(INDEX(Datos_Consumo[CANTIDAD],MATCH(TABLATRANSFERENCIA[[#This Row],[CODIGO]]&amp;TABLATRANSFERENCIA[[#Headers],[Columna4]],Datos_Consumo[CODIGO]&amp;Datos_Consumo[FECHA_FORMATO],0)),0)</f>
        <v>0</v>
      </c>
      <c r="AZ97" s="6">
        <f t="array" ref="AZ97">IFERROR(INDEX(Datos_Consumo[CANTIDAD],MATCH(TABLATRANSFERENCIA[[#This Row],[CODIGO]]&amp;TABLATRANSFERENCIA[[#Headers],[Columna5]],Datos_Consumo[CODIGO]&amp;Datos_Consumo[FECHA_FORMATO],0)),0)</f>
        <v>0</v>
      </c>
      <c r="BA97" s="6">
        <f t="array" ref="BA97">IFERROR(INDEX(Datos_Consumo[CANTIDAD],MATCH(TABLATRANSFERENCIA[[#This Row],[CODIGO]]&amp;TABLATRANSFERENCIA[[#Headers],[Columna6]],Datos_Consumo[CODIGO]&amp;Datos_Consumo[FECHA_FORMATO],0)),0)</f>
        <v>0</v>
      </c>
      <c r="BB97" s="56">
        <f ca="1">IFERROR(INDEX(OFFSET(INDIRECT("v_buffer_hist_hoy!$A$1"),1,MATCH("buh_ultima_transferencia_ini",INDIRECT("v_buffer_hist_hoy!$1:$1"),0)-1,100000,1),MATCH(CLEAN(TABLATRANSFERENCIA[[#This Row],[CODIGO]]),OFFSET(INDIRECT("v_buffer_hist_hoy!$A$1"),1,MATCH("buh_codigo",INDIRECT("v_buffer_hist_hoy!$1:$1"),0)-1,100000,1),0)),"")</f>
        <v>0</v>
      </c>
      <c r="BC97" s="56">
        <f ca="1">IFERROR(INDEX(OFFSET(INDIRECT("v_buffer_hist_hoy!$A$1"),1,MATCH("buh_ultima_transferencia_fin",INDIRECT("v_buffer_hist_hoy!$1:$1"),0)-1,100000,1),MATCH(CLEAN(TABLATRANSFERENCIA[[#This Row],[CODIGO]]),OFFSET(INDIRECT("v_buffer_hist_hoy!$A$1"),1,MATCH("buh_codigo",INDIRECT("v_buffer_hist_hoy!$1:$1"),0)-1,100000,1),0)),"")</f>
        <v>0</v>
      </c>
      <c r="BD97" s="50" t="s">
        <v>7747</v>
      </c>
      <c r="BE97" s="55"/>
      <c r="BF97" s="51"/>
      <c r="BG97" s="51" t="str">
        <f>IF(RIGHT(TABLATRANSFERENCIA[[#Headers],[Emb1]],1)*1&lt;=TABLATRANSFERENCIA[[#This Row],[EMBARQUES]],IF(ISBLANK(TABLATRANSFERENCIA[[#This Row],[EMBARQUES]]),TABLATRANSFERENCIA[[#This Row],[REQUERIM]],ROUND(TABLATRANSFERENCIA[[#This Row],[REQUERIM]]/TABLATRANSFERENCIA[[#This Row],[EMBARQUES]],0)),TABLATRANSFERENCIA[[#This Row],[REQUERIM]])</f>
        <v>8</v>
      </c>
      <c r="BH9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7" s="51"/>
      <c r="BM97" s="46">
        <f ca="1">IFERROR(TABLATRANSFERENCIA[[#This Row],[REQUERIM]]/TABLATRANSFERENCIA[[#This Row],[PEDIDO PROMEDIO]],0)</f>
        <v>2.6666666666666665</v>
      </c>
      <c r="BN97" s="51"/>
      <c r="BO97" s="59"/>
      <c r="BP97" s="3" t="str">
        <f>IF(TABLATRANSFERENCIA[[#This Row],[RECIBIDO]]&lt;&gt;"",0,IF(TABLATRANSFERENCIA[[#This Row],[DESPACHO]]&lt;&gt;"",TABLATRANSFERENCIA[[#This Row],[DESPACHO]],TABLATRANSFERENCIA[[#This Row],[REQUERIM]]))</f>
        <v>8</v>
      </c>
      <c r="BQ97" s="50"/>
      <c r="BR97" s="50"/>
      <c r="BS97" s="50" t="str">
        <f t="shared" si="1"/>
        <v>N</v>
      </c>
      <c r="BT97" s="51">
        <f t="array" aca="1" ref="BT97" ca="1">IF(SUM(--(TABLATRANSFERENCIA[[#This Row],[CODIGO GENERICO]]=TABLATRANSFERENCIA[CODIGO GENERICO])*TABLATRANSFERENCIA[REQUERIM])&lt;TABLATRANSFERENCIA[[#This Row],[PEDIDO MIN GRUPO]],1,0)</f>
        <v>0</v>
      </c>
      <c r="BU9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7" s="51">
        <f ca="1">IFERROR(INDEX(OFFSET(INDIRECT("v_buffer_hist_hoy!$A$1"),1,MATCH("buh_zona_amarilla",INDIRECT("v_buffer_hist_hoy!$1:$1"),0)-1,100000,1),MATCH(CLEAN(TABLATRANSFERENCIA[[#This Row],[CODIGO]]),OFFSET(INDIRECT("v_buffer_hist_hoy!$A$1"),1,MATCH("buh_codigo",INDIRECT("v_buffer_hist_hoy!$1:$1"),0)-1,100000,1),0)),"")</f>
        <v>7</v>
      </c>
      <c r="BW97" s="51">
        <f ca="1">IFERROR(INDEX(OFFSET(INDIRECT("v_buffer_hist_hoy!$A$1"),1,MATCH("buh_zona_roja",INDIRECT("v_buffer_hist_hoy!$1:$1"),0)-1,100000,1),MATCH(CLEAN(TABLATRANSFERENCIA[[#This Row],[CODIGO]]),OFFSET(INDIRECT("v_buffer_hist_hoy!$A$1"),1,MATCH("buh_codigo",INDIRECT("v_buffer_hist_hoy!$1:$1"),0)-1,100000,1),0)),"")</f>
        <v>3</v>
      </c>
    </row>
    <row r="98" spans="1:75" hidden="1" x14ac:dyDescent="0.25">
      <c r="A98" s="54" t="s">
        <v>4507</v>
      </c>
      <c r="B98" s="3" t="str">
        <f ca="1">IFERROR(INDEX(OFFSET(INDIRECT("v_buffer_hist_hoy!$A$1"),1,MATCH("pro_descripcion",INDIRECT("v_buffer_hist_hoy!$1:$1"),0)-1,100000,1),MATCH(CLEAN(TABLATRANSFERENCIA[[#This Row],[CODIGO]]),OFFSET(INDIRECT("v_buffer_hist_hoy!$A$1"),1,MATCH("buh_codigo",INDIRECT("v_buffer_hist_hoy!$1:$1"),0)-1,100000,1),0)),"")</f>
        <v>BOMBA ACEITE CS680 CS8002</v>
      </c>
      <c r="C98" s="3" t="str">
        <f ca="1">IFERROR(INDEX(OFFSET(INDIRECT("v_buffer_hist_hoy!$A$1"),1,MATCH("buh_codigo_generico",INDIRECT("v_buffer_hist_hoy!$1:$1"),0)-1,100000,1),MATCH(CLEAN(TABLATRANSFERENCIA[[#This Row],[CODIGO]]),OFFSET(INDIRECT("v_buffer_hist_hoy!$A$1"),1,MATCH("buh_codigo",INDIRECT("v_buffer_hist_hoy!$1:$1"),0)-1,100000,1),0)),"")</f>
        <v>0</v>
      </c>
      <c r="D98" s="3" t="str">
        <f ca="1">IFERROR(INDEX(OFFSET(INDIRECT("v_buffer_hist_hoy!$A$1"),1,MATCH("buh_codigo_vinculado",INDIRECT("v_buffer_hist_hoy!$1:$1"),0)-1,100000,1),MATCH(CLEAN(TABLATRANSFERENCIA[[#This Row],[CODIGO]]),OFFSET(INDIRECT("v_buffer_hist_hoy!$A$1"),1,MATCH("buh_codigo",INDIRECT("v_buffer_hist_hoy!$1:$1"),0)-1,100000,1),0)),"")</f>
        <v>EC-43700237530</v>
      </c>
      <c r="E98" s="3" t="str">
        <f ca="1">IFERROR(INDEX(OFFSET(INDIRECT("v_buffer_hist_hoy!$A$1"),1,MATCH("pro_linea",INDIRECT("v_buffer_hist_hoy!$1:$1"),0)-1,100000,1),MATCH(CLEAN(TABLATRANSFERENCIA[[#This Row],[CODIGO]]),OFFSET(INDIRECT("v_buffer_hist_hoy!$A$1"),1,MATCH("buh_codigo",INDIRECT("v_buffer_hist_hoy!$1:$1"),0)-1,100000,1),0)),"")</f>
        <v>AGROFORESTAL</v>
      </c>
      <c r="F98" s="3">
        <f ca="1">IFERROR(INDEX(OFFSET(INDIRECT("v_buffer_hist_hoy!$A$1"),1,MATCH("pro_sublinea",INDIRECT("v_buffer_hist_hoy!$1:$1"),0)-1,100000,1),MATCH(CLEAN(TABLATRANSFERENCIA[[#This Row],[CODIGO]]),OFFSET(INDIRECT("v_buffer_hist_hoy!$A$1"),1,MATCH("buh_codigo",INDIRECT("v_buffer_hist_hoy!$1:$1"),0)-1,100000,1),0)),"")</f>
        <v>0</v>
      </c>
      <c r="G98" s="3" t="str">
        <f ca="1">IFERROR(INDEX(OFFSET(INDIRECT("v_buffer_hist_hoy!$A$1"),1,MATCH("pro_grupo",INDIRECT("v_buffer_hist_hoy!$1:$1"),0)-1,100000,1),MATCH(CLEAN(TABLATRANSFERENCIA[[#This Row],[CODIGO]]),OFFSET(INDIRECT("v_buffer_hist_hoy!$A$1"),1,MATCH("buh_codigo",INDIRECT("v_buffer_hist_hoy!$1:$1"),0)-1,100000,1),0)),"")</f>
        <v>REPUESTOS MOTOSIERRAS</v>
      </c>
      <c r="H98" s="3">
        <f ca="1">IFERROR(INDEX(OFFSET(INDIRECT("v_buffer_hist_hoy!$A$1"),1,MATCH("pro_familia",INDIRECT("v_buffer_hist_hoy!$1:$1"),0)-1,100000,1),MATCH(CLEAN(TABLATRANSFERENCIA[[#This Row],[CODIGO]]),OFFSET(INDIRECT("v_buffer_hist_hoy!$A$1"),1,MATCH("buh_codigo",INDIRECT("v_buffer_hist_hoy!$1:$1"),0)-1,100000,1),0)),"")</f>
        <v>0</v>
      </c>
      <c r="I98" s="3">
        <f ca="1">IFERROR(INDEX(OFFSET(INDIRECT("v_buffer_hist_hoy!$A$1"),1,MATCH("pro_subfamilia",INDIRECT("v_buffer_hist_hoy!$1:$1"),0)-1,100000,1),MATCH(CLEAN(TABLATRANSFERENCIA[[#This Row],[CODIGO]]),OFFSET(INDIRECT("v_buffer_hist_hoy!$A$1"),1,MATCH("buh_codigo",INDIRECT("v_buffer_hist_hoy!$1:$1"),0)-1,100000,1),0)),"")</f>
        <v>0</v>
      </c>
      <c r="J9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8" s="3">
        <f ca="1">IFERROR(INDEX(OFFSET(INDIRECT("v_buffer_hist_hoy!$A$1"),1,MATCH("pro_tipo",INDIRECT("v_buffer_hist_hoy!$1:$1"),0)-1,100000,1),MATCH(CLEAN(TABLATRANSFERENCIA[[#This Row],[CODIGO]]),OFFSET(INDIRECT("v_buffer_hist_hoy!$A$1"),1,MATCH("buh_codigo",INDIRECT("v_buffer_hist_hoy!$1:$1"),0)-1,100000,1),0)),"")</f>
        <v>0</v>
      </c>
      <c r="L98" s="3" t="str">
        <f ca="1">IFERROR(INDEX(OFFSET(INDIRECT("v_buffer_hist_hoy!$A$1"),1,MATCH("pro_marca",INDIRECT("v_buffer_hist_hoy!$1:$1"),0)-1,100000,1),MATCH(CLEAN(TABLATRANSFERENCIA[[#This Row],[CODIGO]]),OFFSET(INDIRECT("v_buffer_hist_hoy!$A$1"),1,MATCH("buh_codigo",INDIRECT("v_buffer_hist_hoy!$1:$1"),0)-1,100000,1),0)),"")</f>
        <v>ECHO</v>
      </c>
      <c r="M98" s="3">
        <f ca="1">IFERROR(INDEX(OFFSET(INDIRECT("v_buffer_hist_hoy!$A$1"),1,MATCH("pro_modelo",INDIRECT("v_buffer_hist_hoy!$1:$1"),0)-1,100000,1),MATCH(CLEAN(TABLATRANSFERENCIA[[#This Row],[CODIGO]]),OFFSET(INDIRECT("v_buffer_hist_hoy!$A$1"),1,MATCH("buh_codigo",INDIRECT("v_buffer_hist_hoy!$1:$1"),0)-1,100000,1),0)),"")</f>
        <v>0</v>
      </c>
      <c r="N98" s="3">
        <f ca="1">IFERROR(INDEX(OFFSET(INDIRECT("v_buffer_hist_hoy!$A$1"),1,MATCH("pro_cat_management",INDIRECT("v_buffer_hist_hoy!$1:$1"),0)-1,100000,1),MATCH(CLEAN(TABLATRANSFERENCIA[[#This Row],[CODIGO]]),OFFSET(INDIRECT("v_buffer_hist_hoy!$A$1"),1,MATCH("buh_codigo",INDIRECT("v_buffer_hist_hoy!$1:$1"),0)-1,100000,1),0)),"")</f>
        <v>0</v>
      </c>
      <c r="O98" s="5" t="str">
        <f ca="1">IFERROR(INDEX(OFFSET(INDIRECT("v_buffer_hist_hoy!$A$1"),1,MATCH("buh_estatus",INDIRECT("v_buffer_hist_hoy!$1:$1"),0)-1,100000,1),MATCH(CLEAN(TABLATRANSFERENCIA[[#This Row],[CODIGO]]),OFFSET(INDIRECT("v_buffer_hist_hoy!$A$1"),1,MATCH("buh_codigo",INDIRECT("v_buffer_hist_hoy!$1:$1"),0)-1,100000,1),0)),"")</f>
        <v>0</v>
      </c>
      <c r="P98" s="5">
        <f ca="1">IFERROR(INDEX(OFFSET(INDIRECT("v_buffer_hist_hoy!$A$1"),1,MATCH("buh_ctv",INDIRECT("v_buffer_hist_hoy!$1:$1"),0)-1,100000,1),MATCH(CLEAN(TABLATRANSFERENCIA[[#This Row],[CODIGO]]),OFFSET(INDIRECT("v_buffer_hist_hoy!$A$1"),1,MATCH("buh_codigo",INDIRECT("v_buffer_hist_hoy!$1:$1"),0)-1,100000,1),0)),"")</f>
        <v>14.17</v>
      </c>
      <c r="Q98" s="5">
        <f ca="1">IFERROR(INDEX(OFFSET(INDIRECT("v_buffer_hist_hoy!$A$1"),1,MATCH("buh_pv",INDIRECT("v_buffer_hist_hoy!$1:$1"),0)-1,100000,1),MATCH(CLEAN(TABLATRANSFERENCIA[[#This Row],[CODIGO]]),OFFSET(INDIRECT("v_buffer_hist_hoy!$A$1"),1,MATCH("buh_codigo",INDIRECT("v_buffer_hist_hoy!$1:$1"),0)-1,100000,1),0)),"")</f>
        <v>33.33</v>
      </c>
      <c r="R98" s="46">
        <f ca="1">IFERROR(INDEX(OFFSET(INDIRECT("v_buffer_hist_hoy!$A$1"),1,MATCH("buh_roi_pasado",INDIRECT("v_buffer_hist_hoy!$1:$1"),0)-1,100000,1),MATCH(CLEAN(TABLATRANSFERENCIA[[#This Row],[CODIGO]]),OFFSET(INDIRECT("v_buffer_hist_hoy!$A$1"),1,MATCH("buh_codigo",INDIRECT("v_buffer_hist_hoy!$1:$1"),0)-1,100000,1),0)),"")</f>
        <v>0</v>
      </c>
      <c r="S98" s="46">
        <f ca="1">IFERROR(INDEX(OFFSET(INDIRECT("v_buffer_hist_hoy!$A$1"),1,MATCH("buh_roi_proyectado",INDIRECT("v_buffer_hist_hoy!$1:$1"),0)-1,100000,1),MATCH(CLEAN(TABLATRANSFERENCIA[[#This Row],[CODIGO]]),OFFSET(INDIRECT("v_buffer_hist_hoy!$A$1"),1,MATCH("buh_codigo",INDIRECT("v_buffer_hist_hoy!$1:$1"),0)-1,100000,1),0)),"")</f>
        <v>5.9</v>
      </c>
      <c r="T98" s="46">
        <f ca="1">IFERROR(INDEX(OFFSET(INDIRECT("v_buffer_hist_hoy!$A$1"),1,MATCH("buh_velocity",INDIRECT("v_buffer_hist_hoy!$1:$1"),0)-1,100000,1),MATCH(CLEAN(TABLATRANSFERENCIA[[#This Row],[CODIGO]]),OFFSET(INDIRECT("v_buffer_hist_hoy!$A$1"),1,MATCH("buh_codigo",INDIRECT("v_buffer_hist_hoy!$1:$1"),0)-1,100000,1),0)),"")</f>
        <v>0</v>
      </c>
      <c r="U98" s="46">
        <f ca="1">IFERROR(INDEX(OFFSET(INDIRECT("v_buffer_hist_hoy!$A$1"),1,MATCH("buh_nivel_servicio",INDIRECT("v_buffer_hist_hoy!$1:$1"),0)-1,100000,1),MATCH(CLEAN(TABLATRANSFERENCIA[[#This Row],[CODIGO]]),OFFSET(INDIRECT("v_buffer_hist_hoy!$A$1"),1,MATCH("buh_codigo",INDIRECT("v_buffer_hist_hoy!$1:$1"),0)-1,100000,1),0)),"")</f>
        <v>1</v>
      </c>
      <c r="V98" s="49" t="str">
        <f ca="1">IFERROR(INDEX(OFFSET(INDIRECT("v_buffer_hist_hoy!$A$1"),1,MATCH("pro_nombre",INDIRECT("v_buffer_hist_hoy!$1:$1"),0)-1,100000,1),MATCH(CLEAN(TABLATRANSFERENCIA[[#This Row],[CODIGO]]),OFFSET(INDIRECT("v_buffer_hist_hoy!$A$1"),1,MATCH("buh_codigo",INDIRECT("v_buffer_hist_hoy!$1:$1"),0)-1,100000,1),0)),"")</f>
        <v>Echo</v>
      </c>
      <c r="W98" s="49" t="str">
        <f ca="1">IFERROR(INDEX(OFFSET(INDIRECT("v_buffer_hist_hoy!$A$1"),1,MATCH("pre_nombre",INDIRECT("v_buffer_hist_hoy!$1:$1"),0)-1,100000,1),MATCH(CLEAN(TABLATRANSFERENCIA[[#This Row],[CODIGO]]),OFFSET(INDIRECT("v_buffer_hist_hoy!$A$1"),1,MATCH("buh_codigo",INDIRECT("v_buffer_hist_hoy!$1:$1"),0)-1,100000,1),0)),"")</f>
        <v>USA</v>
      </c>
      <c r="X98" s="51">
        <f ca="1">IFERROR(INDEX(OFFSET(INDIRECT("v_buffer_hist_hoy!$A$1"),1,MATCH("buh_tiempo_suministro",INDIRECT("v_buffer_hist_hoy!$1:$1"),0)-1,100000,1),MATCH(CLEAN(TABLATRANSFERENCIA[[#This Row],[CODIGO]]),OFFSET(INDIRECT("v_buffer_hist_hoy!$A$1"),1,MATCH("buh_codigo",INDIRECT("v_buffer_hist_hoy!$1:$1"),0)-1,100000,1),0)),"")</f>
        <v>8</v>
      </c>
      <c r="Y98" s="51">
        <f ca="1">IFERROR(INDEX(OFFSET(INDIRECT("v_buffer_hist_hoy!$A$1"),1,MATCH("buh_frecuencia_reposicion",INDIRECT("v_buffer_hist_hoy!$1:$1"),0)-1,100000,1),MATCH(CLEAN(TABLATRANSFERENCIA[[#This Row],[CODIGO]]),OFFSET(INDIRECT("v_buffer_hist_hoy!$A$1"),1,MATCH("buh_codigo",INDIRECT("v_buffer_hist_hoy!$1:$1"),0)-1,100000,1),0)),"")</f>
        <v>3</v>
      </c>
      <c r="Z98" s="6">
        <f ca="1">IFERROR(INDEX(OFFSET(INDIRECT("v_buffer_hist_hoy!$A$1"),1,MATCH("buh_buffer_actual",INDIRECT("v_buffer_hist_hoy!$1:$1"),0)-1,100000,1),MATCH(CLEAN(TABLATRANSFERENCIA[[#This Row],[CODIGO]]),OFFSET(INDIRECT("v_buffer_hist_hoy!$A$1"),1,MATCH("buh_codigo",INDIRECT("v_buffer_hist_hoy!$1:$1"),0)-1,100000,1),0)),"")</f>
        <v>11</v>
      </c>
      <c r="AA98" s="6">
        <f ca="1">IFERROR(INDEX(OFFSET(INDIRECT("v_buffer_hist_hoy!$A$1"),1,MATCH("buh_inventario_proveedor",INDIRECT("v_buffer_hist_hoy!$1:$1"),0)-1,100000,1),MATCH(CLEAN(TABLATRANSFERENCIA[[#This Row],[CODIGO]]),OFFSET(INDIRECT("v_buffer_hist_hoy!$A$1"),1,MATCH("buh_codigo",INDIRECT("v_buffer_hist_hoy!$1:$1"),0)-1,100000,1),0)),"")</f>
        <v>1000000000</v>
      </c>
      <c r="AB98" s="6">
        <f ca="1">IFERROR(INDEX(OFFSET(INDIRECT("v_buffer_hist_hoy!$A$1"),1,MATCH("buh_inventario_fisico",INDIRECT("v_buffer_hist_hoy!$1:$1"),0)-1,100000,1),MATCH(CLEAN(TABLATRANSFERENCIA[[#This Row],[CODIGO]]),OFFSET(INDIRECT("v_buffer_hist_hoy!$A$1"),1,MATCH("buh_codigo",INDIRECT("v_buffer_hist_hoy!$1:$1"),0)-1,100000,1),0)),"")</f>
        <v>3</v>
      </c>
      <c r="AC98" s="4">
        <f ca="1">IFERROR(INDEX(OFFSET(INDIRECT("v_buffer_hist_hoy!$A$1"),1,MATCH("buh_estado_inventario_fisico",INDIRECT("v_buffer_hist_hoy!$1:$1"),0)-1,100000,1),MATCH(CLEAN(TABLATRANSFERENCIA[[#This Row],[CODIGO]]),OFFSET(INDIRECT("v_buffer_hist_hoy!$A$1"),1,MATCH("buh_codigo",INDIRECT("v_buffer_hist_hoy!$1:$1"),0)-1,100000,1),0)),"")</f>
        <v>0.73</v>
      </c>
      <c r="AD98" s="6" t="str">
        <f ca="1">IFERROR(INDEX(OFFSET(INDIRECT("v_buffer_hist_hoy!$A$1"),1,MATCH("buh_color_inventario_fisico",INDIRECT("v_buffer_hist_hoy!$1:$1"),0)-1,100000,1),MATCH(CLEAN(TABLATRANSFERENCIA[[#This Row],[CODIGO]]),OFFSET(INDIRECT("v_buffer_hist_hoy!$A$1"),1,MATCH("buh_codigo",INDIRECT("v_buffer_hist_hoy!$1:$1"),0)-1,100000,1),0)),"")</f>
        <v>R</v>
      </c>
      <c r="AE98" s="6">
        <f ca="1">IFERROR(INDEX(OFFSET(INDIRECT("v_buffer_hist_hoy!$A$1"),1,MATCH("buh_transito",INDIRECT("v_buffer_hist_hoy!$1:$1"),0)-1,100000,1),MATCH(CLEAN(TABLATRANSFERENCIA[[#This Row],[CODIGO]]),OFFSET(INDIRECT("v_buffer_hist_hoy!$A$1"),1,MATCH("buh_codigo",INDIRECT("v_buffer_hist_hoy!$1:$1"),0)-1,100000,1),0)),"")</f>
        <v>0</v>
      </c>
      <c r="AF98" s="6">
        <f ca="1">IFERROR(INDEX(OFFSET(INDIRECT("v_buffer_hist_hoy!$A$1"),1,MATCH("buh_negociacion",INDIRECT("v_buffer_hist_hoy!$1:$1"),0)-1,100000,1),MATCH(CLEAN(TABLATRANSFERENCIA[[#This Row],[CODIGO]]),OFFSET(INDIRECT("v_buffer_hist_hoy!$A$1"),1,MATCH("buh_codigo",INDIRECT("v_buffer_hist_hoy!$1:$1"),0)-1,100000,1),0)),"")</f>
        <v>0</v>
      </c>
      <c r="AG98" s="6">
        <f ca="1">IFERROR(INDEX(OFFSET(INDIRECT("v_buffer_hist_hoy!$A$1"),1,MATCH("buh_produccion",INDIRECT("v_buffer_hist_hoy!$1:$1"),0)-1,100000,1),MATCH(CLEAN(TABLATRANSFERENCIA[[#This Row],[CODIGO]]),OFFSET(INDIRECT("v_buffer_hist_hoy!$A$1"),1,MATCH("buh_codigo",INDIRECT("v_buffer_hist_hoy!$1:$1"),0)-1,100000,1),0)),"")</f>
        <v>0</v>
      </c>
      <c r="AH98" s="6">
        <f ca="1">IFERROR(INDEX(OFFSET(INDIRECT("v_buffer_hist_hoy!$A$1"),1,MATCH("buh_embarcado",INDIRECT("v_buffer_hist_hoy!$1:$1"),0)-1,100000,1),MATCH(CLEAN(TABLATRANSFERENCIA[[#This Row],[CODIGO]]),OFFSET(INDIRECT("v_buffer_hist_hoy!$A$1"),1,MATCH("buh_codigo",INDIRECT("v_buffer_hist_hoy!$1:$1"),0)-1,100000,1),0)),"")</f>
        <v>0</v>
      </c>
      <c r="AI98" s="6">
        <f ca="1">IFERROR(INDEX(OFFSET(INDIRECT("v_buffer_hist_hoy!$A$1"),1,MATCH("buh_comprometido",INDIRECT("v_buffer_hist_hoy!$1:$1"),0)-1,100000,1),MATCH(CLEAN(TABLATRANSFERENCIA[[#This Row],[CODIGO]]),OFFSET(INDIRECT("v_buffer_hist_hoy!$A$1"),1,MATCH("buh_codigo",INDIRECT("v_buffer_hist_hoy!$1:$1"),0)-1,100000,1),0)),"")</f>
        <v>0</v>
      </c>
      <c r="AJ98" s="6">
        <f ca="1">IFERROR(INDEX(OFFSET(INDIRECT("v_buffer_hist_hoy!$A$1"),1,MATCH("buh_backorder",INDIRECT("v_buffer_hist_hoy!$1:$1"),0)-1,100000,1),MATCH(CLEAN(TABLATRANSFERENCIA[[#This Row],[CODIGO]]),OFFSET(INDIRECT("v_buffer_hist_hoy!$A$1"),1,MATCH("buh_codigo",INDIRECT("v_buffer_hist_hoy!$1:$1"),0)-1,100000,1),0)),"")</f>
        <v>8</v>
      </c>
      <c r="AK98" s="6">
        <f ca="1">IFERROR(INDEX(OFFSET(INDIRECT("v_buffer_hist_hoy!$A$1"),1,MATCH("buh_inventario_proyectado",INDIRECT("v_buffer_hist_hoy!$1:$1"),0)-1,100000,1),MATCH(CLEAN(TABLATRANSFERENCIA[[#This Row],[CODIGO]]),OFFSET(INDIRECT("v_buffer_hist_hoy!$A$1"),1,MATCH("buh_codigo",INDIRECT("v_buffer_hist_hoy!$1:$1"),0)-1,100000,1),0)),"")</f>
        <v>11</v>
      </c>
      <c r="AL98" s="4">
        <f ca="1">IFERROR(INDEX(OFFSET(INDIRECT("v_buffer_hist_hoy!$A$1"),1,MATCH("buh_estado_inventario_proyectado",INDIRECT("v_buffer_hist_hoy!$1:$1"),0)-1,100000,1),MATCH(CLEAN(TABLATRANSFERENCIA[[#This Row],[CODIGO]]),OFFSET(INDIRECT("v_buffer_hist_hoy!$A$1"),1,MATCH("buh_codigo",INDIRECT("v_buffer_hist_hoy!$1:$1"),0)-1,100000,1),0)),"")</f>
        <v>0</v>
      </c>
      <c r="AM98" s="6" t="str">
        <f ca="1">IFERROR(INDEX(OFFSET(INDIRECT("v_buffer_hist_hoy!$A$1"),1,MATCH("buh_color_inventario_proyectado",INDIRECT("v_buffer_hist_hoy!$1:$1"),0)-1,100000,1),MATCH(CLEAN(TABLATRANSFERENCIA[[#This Row],[CODIGO]]),OFFSET(INDIRECT("v_buffer_hist_hoy!$A$1"),1,MATCH("buh_codigo",INDIRECT("v_buffer_hist_hoy!$1:$1"),0)-1,100000,1),0)),"")</f>
        <v>V</v>
      </c>
      <c r="AN98" s="6">
        <f ca="1">IFERROR(INDEX(OFFSET(INDIRECT("v_buffer_hist_hoy!$A$1"),1,MATCH("buh_pedido_minimo",INDIRECT("v_buffer_hist_hoy!$1:$1"),0)-1,100000,1),MATCH(CLEAN(TABLATRANSFERENCIA[[#This Row],[CODIGO]]),OFFSET(INDIRECT("v_buffer_hist_hoy!$A$1"),1,MATCH("buh_codigo",INDIRECT("v_buffer_hist_hoy!$1:$1"),0)-1,100000,1),0)),"")</f>
        <v>0</v>
      </c>
      <c r="AO98" s="6">
        <f ca="1">IFERROR(INDEX(OFFSET(INDIRECT("v_buffer_hist_hoy!$A$1"),1,MATCH("buh_pedido_minimo_grupo",INDIRECT("v_buffer_hist_hoy!$1:$1"),0)-1,100000,1),MATCH(CLEAN(TABLATRANSFERENCIA[[#This Row],[CODIGO]]),OFFSET(INDIRECT("v_buffer_hist_hoy!$A$1"),1,MATCH("buh_codigo",INDIRECT("v_buffer_hist_hoy!$1:$1"),0)-1,100000,1),0)),"")</f>
        <v>0</v>
      </c>
      <c r="AP98" s="6">
        <f ca="1">IFERROR(INDEX(OFFSET(INDIRECT("v_buffer_hist_hoy!$A$1"),1,MATCH("buh_unidad_empaque",INDIRECT("v_buffer_hist_hoy!$1:$1"),0)-1,100000,1),MATCH(CLEAN(TABLATRANSFERENCIA[[#This Row],[CODIGO]]),OFFSET(INDIRECT("v_buffer_hist_hoy!$A$1"),1,MATCH("buh_codigo",INDIRECT("v_buffer_hist_hoy!$1:$1"),0)-1,100000,1),0)),"")</f>
        <v>2</v>
      </c>
      <c r="AQ98" s="6">
        <f ca="1">IFERROR(INDEX(OFFSET(INDIRECT("v_buffer_hist_hoy!$A$1"),1,MATCH("buh_pedido_promedio",INDIRECT("v_buffer_hist_hoy!$1:$1"),0)-1,100000,1),MATCH(CLEAN(TABLATRANSFERENCIA[[#This Row],[CODIGO]]),OFFSET(INDIRECT("v_buffer_hist_hoy!$A$1"),1,MATCH("buh_codigo",INDIRECT("v_buffer_hist_hoy!$1:$1"),0)-1,100000,1),0)),"")</f>
        <v>3</v>
      </c>
      <c r="AR98" s="6">
        <f ca="1">IFERROR(INDEX(OFFSET(INDIRECT("v_buffer_hist_hoy!$A$1"),1,MATCH("buh_cobertura_buffer",INDIRECT("v_buffer_hist_hoy!$1:$1"),0)-1,100000,1),MATCH(CLEAN(TABLATRANSFERENCIA[[#This Row],[CODIGO]]),OFFSET(INDIRECT("v_buffer_hist_hoy!$A$1"),1,MATCH("buh_codigo",INDIRECT("v_buffer_hist_hoy!$1:$1"),0)-1,100000,1),0)),"")</f>
        <v>0</v>
      </c>
      <c r="AS98" s="6">
        <f ca="1">IFERROR(INDEX(OFFSET(INDIRECT("v_buffer_hist_hoy!$A$1"),1,MATCH("buh_cobertura_inventario_proyectado",INDIRECT("v_buffer_hist_hoy!$1:$1"),0)-1,100000,1),MATCH(CLEAN(TABLATRANSFERENCIA[[#This Row],[CODIGO]]),OFFSET(INDIRECT("v_buffer_hist_hoy!$A$1"),1,MATCH("buh_codigo",INDIRECT("v_buffer_hist_hoy!$1:$1"),0)-1,100000,1),0)),"")</f>
        <v>0</v>
      </c>
      <c r="AT98" s="6">
        <f ca="1">IFERROR(INDEX(OFFSET(INDIRECT("v_buffer_hist_hoy!$A$1"),1,MATCH("buh_cobertura_pedido_minimo",INDIRECT("v_buffer_hist_hoy!$1:$1"),0)-1,100000,1),MATCH(CLEAN(TABLATRANSFERENCIA[[#This Row],[CODIGO]]),OFFSET(INDIRECT("v_buffer_hist_hoy!$A$1"),1,MATCH("buh_codigo",INDIRECT("v_buffer_hist_hoy!$1:$1"),0)-1,100000,1),0)),"")</f>
        <v>0</v>
      </c>
      <c r="AU98" s="6">
        <f ca="1">IFERROR(INDEX(OFFSET(INDIRECT("v_buffer_hist_hoy!$A$1"),1,MATCH("buh_dias_desabastecimiento",INDIRECT("v_buffer_hist_hoy!$1:$1"),0)-1,100000,1),MATCH(CLEAN(TABLATRANSFERENCIA[[#This Row],[CODIGO]]),OFFSET(INDIRECT("v_buffer_hist_hoy!$A$1"),1,MATCH("buh_codigo",INDIRECT("v_buffer_hist_hoy!$1:$1"),0)-1,100000,1),0)),"")</f>
        <v>0</v>
      </c>
      <c r="AV98" s="6">
        <f t="array" ref="AV98">IFERROR(INDEX(Datos_Consumo[CANTIDAD],MATCH(TABLATRANSFERENCIA[[#This Row],[CODIGO]]&amp;TABLATRANSFERENCIA[[#Headers],[Columna1]],Datos_Consumo[CODIGO]&amp;Datos_Consumo[FECHA_FORMATO],0)),0)</f>
        <v>0</v>
      </c>
      <c r="AW98" s="6">
        <f t="array" ref="AW98">IFERROR(INDEX(Datos_Consumo[CANTIDAD],MATCH(TABLATRANSFERENCIA[[#This Row],[CODIGO]]&amp;TABLATRANSFERENCIA[[#Headers],[Columna2]],Datos_Consumo[CODIGO]&amp;Datos_Consumo[FECHA_FORMATO],0)),0)</f>
        <v>0</v>
      </c>
      <c r="AX98" s="6">
        <f t="array" ref="AX98">IFERROR(INDEX(Datos_Consumo[CANTIDAD],MATCH(TABLATRANSFERENCIA[[#This Row],[CODIGO]]&amp;TABLATRANSFERENCIA[[#Headers],[Columna3]],Datos_Consumo[CODIGO]&amp;Datos_Consumo[FECHA_FORMATO],0)),0)</f>
        <v>0</v>
      </c>
      <c r="AY98" s="6">
        <f t="array" ref="AY98">IFERROR(INDEX(Datos_Consumo[CANTIDAD],MATCH(TABLATRANSFERENCIA[[#This Row],[CODIGO]]&amp;TABLATRANSFERENCIA[[#Headers],[Columna4]],Datos_Consumo[CODIGO]&amp;Datos_Consumo[FECHA_FORMATO],0)),0)</f>
        <v>0</v>
      </c>
      <c r="AZ98" s="6">
        <f t="array" ref="AZ98">IFERROR(INDEX(Datos_Consumo[CANTIDAD],MATCH(TABLATRANSFERENCIA[[#This Row],[CODIGO]]&amp;TABLATRANSFERENCIA[[#Headers],[Columna5]],Datos_Consumo[CODIGO]&amp;Datos_Consumo[FECHA_FORMATO],0)),0)</f>
        <v>0</v>
      </c>
      <c r="BA98" s="6">
        <f t="array" ref="BA98">IFERROR(INDEX(Datos_Consumo[CANTIDAD],MATCH(TABLATRANSFERENCIA[[#This Row],[CODIGO]]&amp;TABLATRANSFERENCIA[[#Headers],[Columna6]],Datos_Consumo[CODIGO]&amp;Datos_Consumo[FECHA_FORMATO],0)),0)</f>
        <v>0</v>
      </c>
      <c r="BB98" s="56">
        <f ca="1">IFERROR(INDEX(OFFSET(INDIRECT("v_buffer_hist_hoy!$A$1"),1,MATCH("buh_ultima_transferencia_ini",INDIRECT("v_buffer_hist_hoy!$1:$1"),0)-1,100000,1),MATCH(CLEAN(TABLATRANSFERENCIA[[#This Row],[CODIGO]]),OFFSET(INDIRECT("v_buffer_hist_hoy!$A$1"),1,MATCH("buh_codigo",INDIRECT("v_buffer_hist_hoy!$1:$1"),0)-1,100000,1),0)),"")</f>
        <v>0</v>
      </c>
      <c r="BC98" s="56">
        <f ca="1">IFERROR(INDEX(OFFSET(INDIRECT("v_buffer_hist_hoy!$A$1"),1,MATCH("buh_ultima_transferencia_fin",INDIRECT("v_buffer_hist_hoy!$1:$1"),0)-1,100000,1),MATCH(CLEAN(TABLATRANSFERENCIA[[#This Row],[CODIGO]]),OFFSET(INDIRECT("v_buffer_hist_hoy!$A$1"),1,MATCH("buh_codigo",INDIRECT("v_buffer_hist_hoy!$1:$1"),0)-1,100000,1),0)),"")</f>
        <v>0</v>
      </c>
      <c r="BD98" s="50" t="s">
        <v>7747</v>
      </c>
      <c r="BE98" s="55"/>
      <c r="BF98" s="51"/>
      <c r="BG98" s="51" t="str">
        <f>IF(RIGHT(TABLATRANSFERENCIA[[#Headers],[Emb1]],1)*1&lt;=TABLATRANSFERENCIA[[#This Row],[EMBARQUES]],IF(ISBLANK(TABLATRANSFERENCIA[[#This Row],[EMBARQUES]]),TABLATRANSFERENCIA[[#This Row],[REQUERIM]],ROUND(TABLATRANSFERENCIA[[#This Row],[REQUERIM]]/TABLATRANSFERENCIA[[#This Row],[EMBARQUES]],0)),TABLATRANSFERENCIA[[#This Row],[REQUERIM]])</f>
        <v>8</v>
      </c>
      <c r="BH9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8" s="51"/>
      <c r="BM98" s="46">
        <f ca="1">IFERROR(TABLATRANSFERENCIA[[#This Row],[REQUERIM]]/TABLATRANSFERENCIA[[#This Row],[PEDIDO PROMEDIO]],0)</f>
        <v>2.6666666666666665</v>
      </c>
      <c r="BN98" s="51"/>
      <c r="BO98" s="59"/>
      <c r="BP98" s="3" t="str">
        <f>IF(TABLATRANSFERENCIA[[#This Row],[RECIBIDO]]&lt;&gt;"",0,IF(TABLATRANSFERENCIA[[#This Row],[DESPACHO]]&lt;&gt;"",TABLATRANSFERENCIA[[#This Row],[DESPACHO]],TABLATRANSFERENCIA[[#This Row],[REQUERIM]]))</f>
        <v>8</v>
      </c>
      <c r="BQ98" s="50"/>
      <c r="BR98" s="50"/>
      <c r="BS98" s="50" t="str">
        <f t="shared" si="1"/>
        <v>N</v>
      </c>
      <c r="BT98" s="51">
        <f t="array" aca="1" ref="BT98" ca="1">IF(SUM(--(TABLATRANSFERENCIA[[#This Row],[CODIGO GENERICO]]=TABLATRANSFERENCIA[CODIGO GENERICO])*TABLATRANSFERENCIA[REQUERIM])&lt;TABLATRANSFERENCIA[[#This Row],[PEDIDO MIN GRUPO]],1,0)</f>
        <v>0</v>
      </c>
      <c r="BU9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98" s="51">
        <f ca="1">IFERROR(INDEX(OFFSET(INDIRECT("v_buffer_hist_hoy!$A$1"),1,MATCH("buh_zona_amarilla",INDIRECT("v_buffer_hist_hoy!$1:$1"),0)-1,100000,1),MATCH(CLEAN(TABLATRANSFERENCIA[[#This Row],[CODIGO]]),OFFSET(INDIRECT("v_buffer_hist_hoy!$A$1"),1,MATCH("buh_codigo",INDIRECT("v_buffer_hist_hoy!$1:$1"),0)-1,100000,1),0)),"")</f>
        <v>7</v>
      </c>
      <c r="BW98" s="51">
        <f ca="1">IFERROR(INDEX(OFFSET(INDIRECT("v_buffer_hist_hoy!$A$1"),1,MATCH("buh_zona_roja",INDIRECT("v_buffer_hist_hoy!$1:$1"),0)-1,100000,1),MATCH(CLEAN(TABLATRANSFERENCIA[[#This Row],[CODIGO]]),OFFSET(INDIRECT("v_buffer_hist_hoy!$A$1"),1,MATCH("buh_codigo",INDIRECT("v_buffer_hist_hoy!$1:$1"),0)-1,100000,1),0)),"")</f>
        <v>4</v>
      </c>
    </row>
    <row r="99" spans="1:75" hidden="1" x14ac:dyDescent="0.25">
      <c r="A99" s="54" t="s">
        <v>1698</v>
      </c>
      <c r="B99" s="3" t="str">
        <f ca="1">IFERROR(INDEX(OFFSET(INDIRECT("v_buffer_hist_hoy!$A$1"),1,MATCH("pro_descripcion",INDIRECT("v_buffer_hist_hoy!$1:$1"),0)-1,100000,1),MATCH(CLEAN(TABLATRANSFERENCIA[[#This Row],[CODIGO]]),OFFSET(INDIRECT("v_buffer_hist_hoy!$A$1"),1,MATCH("buh_codigo",INDIRECT("v_buffer_hist_hoy!$1:$1"),0)-1,100000,1),0)),"")</f>
        <v>CABLE CONDUCTOR MASA B-450</v>
      </c>
      <c r="C99" s="3" t="str">
        <f ca="1">IFERROR(INDEX(OFFSET(INDIRECT("v_buffer_hist_hoy!$A$1"),1,MATCH("buh_codigo_generico",INDIRECT("v_buffer_hist_hoy!$1:$1"),0)-1,100000,1),MATCH(CLEAN(TABLATRANSFERENCIA[[#This Row],[CODIGO]]),OFFSET(INDIRECT("v_buffer_hist_hoy!$A$1"),1,MATCH("buh_codigo",INDIRECT("v_buffer_hist_hoy!$1:$1"),0)-1,100000,1),0)),"")</f>
        <v>0</v>
      </c>
      <c r="D99" s="3" t="str">
        <f ca="1">IFERROR(INDEX(OFFSET(INDIRECT("v_buffer_hist_hoy!$A$1"),1,MATCH("buh_codigo_vinculado",INDIRECT("v_buffer_hist_hoy!$1:$1"),0)-1,100000,1),MATCH(CLEAN(TABLATRANSFERENCIA[[#This Row],[CODIGO]]),OFFSET(INDIRECT("v_buffer_hist_hoy!$A$1"),1,MATCH("buh_codigo",INDIRECT("v_buffer_hist_hoy!$1:$1"),0)-1,100000,1),0)),"")</f>
        <v>EC-V485001660</v>
      </c>
      <c r="E99" s="3" t="str">
        <f ca="1">IFERROR(INDEX(OFFSET(INDIRECT("v_buffer_hist_hoy!$A$1"),1,MATCH("pro_linea",INDIRECT("v_buffer_hist_hoy!$1:$1"),0)-1,100000,1),MATCH(CLEAN(TABLATRANSFERENCIA[[#This Row],[CODIGO]]),OFFSET(INDIRECT("v_buffer_hist_hoy!$A$1"),1,MATCH("buh_codigo",INDIRECT("v_buffer_hist_hoy!$1:$1"),0)-1,100000,1),0)),"")</f>
        <v>AGROFORESTAL</v>
      </c>
      <c r="F99" s="3">
        <f ca="1">IFERROR(INDEX(OFFSET(INDIRECT("v_buffer_hist_hoy!$A$1"),1,MATCH("pro_sublinea",INDIRECT("v_buffer_hist_hoy!$1:$1"),0)-1,100000,1),MATCH(CLEAN(TABLATRANSFERENCIA[[#This Row],[CODIGO]]),OFFSET(INDIRECT("v_buffer_hist_hoy!$A$1"),1,MATCH("buh_codigo",INDIRECT("v_buffer_hist_hoy!$1:$1"),0)-1,100000,1),0)),"")</f>
        <v>0</v>
      </c>
      <c r="G99" s="3" t="str">
        <f ca="1">IFERROR(INDEX(OFFSET(INDIRECT("v_buffer_hist_hoy!$A$1"),1,MATCH("pro_grupo",INDIRECT("v_buffer_hist_hoy!$1:$1"),0)-1,100000,1),MATCH(CLEAN(TABLATRANSFERENCIA[[#This Row],[CODIGO]]),OFFSET(INDIRECT("v_buffer_hist_hoy!$A$1"),1,MATCH("buh_codigo",INDIRECT("v_buffer_hist_hoy!$1:$1"),0)-1,100000,1),0)),"")</f>
        <v>REPUESTOS DESMALEZADORAS</v>
      </c>
      <c r="H99" s="3">
        <f ca="1">IFERROR(INDEX(OFFSET(INDIRECT("v_buffer_hist_hoy!$A$1"),1,MATCH("pro_familia",INDIRECT("v_buffer_hist_hoy!$1:$1"),0)-1,100000,1),MATCH(CLEAN(TABLATRANSFERENCIA[[#This Row],[CODIGO]]),OFFSET(INDIRECT("v_buffer_hist_hoy!$A$1"),1,MATCH("buh_codigo",INDIRECT("v_buffer_hist_hoy!$1:$1"),0)-1,100000,1),0)),"")</f>
        <v>0</v>
      </c>
      <c r="I99" s="3">
        <f ca="1">IFERROR(INDEX(OFFSET(INDIRECT("v_buffer_hist_hoy!$A$1"),1,MATCH("pro_subfamilia",INDIRECT("v_buffer_hist_hoy!$1:$1"),0)-1,100000,1),MATCH(CLEAN(TABLATRANSFERENCIA[[#This Row],[CODIGO]]),OFFSET(INDIRECT("v_buffer_hist_hoy!$A$1"),1,MATCH("buh_codigo",INDIRECT("v_buffer_hist_hoy!$1:$1"),0)-1,100000,1),0)),"")</f>
        <v>0</v>
      </c>
      <c r="J9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99" s="3">
        <f ca="1">IFERROR(INDEX(OFFSET(INDIRECT("v_buffer_hist_hoy!$A$1"),1,MATCH("pro_tipo",INDIRECT("v_buffer_hist_hoy!$1:$1"),0)-1,100000,1),MATCH(CLEAN(TABLATRANSFERENCIA[[#This Row],[CODIGO]]),OFFSET(INDIRECT("v_buffer_hist_hoy!$A$1"),1,MATCH("buh_codigo",INDIRECT("v_buffer_hist_hoy!$1:$1"),0)-1,100000,1),0)),"")</f>
        <v>0</v>
      </c>
      <c r="L99" s="3" t="str">
        <f ca="1">IFERROR(INDEX(OFFSET(INDIRECT("v_buffer_hist_hoy!$A$1"),1,MATCH("pro_marca",INDIRECT("v_buffer_hist_hoy!$1:$1"),0)-1,100000,1),MATCH(CLEAN(TABLATRANSFERENCIA[[#This Row],[CODIGO]]),OFFSET(INDIRECT("v_buffer_hist_hoy!$A$1"),1,MATCH("buh_codigo",INDIRECT("v_buffer_hist_hoy!$1:$1"),0)-1,100000,1),0)),"")</f>
        <v>SHINDAIWA</v>
      </c>
      <c r="M99" s="3">
        <f ca="1">IFERROR(INDEX(OFFSET(INDIRECT("v_buffer_hist_hoy!$A$1"),1,MATCH("pro_modelo",INDIRECT("v_buffer_hist_hoy!$1:$1"),0)-1,100000,1),MATCH(CLEAN(TABLATRANSFERENCIA[[#This Row],[CODIGO]]),OFFSET(INDIRECT("v_buffer_hist_hoy!$A$1"),1,MATCH("buh_codigo",INDIRECT("v_buffer_hist_hoy!$1:$1"),0)-1,100000,1),0)),"")</f>
        <v>0</v>
      </c>
      <c r="N99" s="3">
        <f ca="1">IFERROR(INDEX(OFFSET(INDIRECT("v_buffer_hist_hoy!$A$1"),1,MATCH("pro_cat_management",INDIRECT("v_buffer_hist_hoy!$1:$1"),0)-1,100000,1),MATCH(CLEAN(TABLATRANSFERENCIA[[#This Row],[CODIGO]]),OFFSET(INDIRECT("v_buffer_hist_hoy!$A$1"),1,MATCH("buh_codigo",INDIRECT("v_buffer_hist_hoy!$1:$1"),0)-1,100000,1),0)),"")</f>
        <v>0</v>
      </c>
      <c r="O99" s="5" t="str">
        <f ca="1">IFERROR(INDEX(OFFSET(INDIRECT("v_buffer_hist_hoy!$A$1"),1,MATCH("buh_estatus",INDIRECT("v_buffer_hist_hoy!$1:$1"),0)-1,100000,1),MATCH(CLEAN(TABLATRANSFERENCIA[[#This Row],[CODIGO]]),OFFSET(INDIRECT("v_buffer_hist_hoy!$A$1"),1,MATCH("buh_codigo",INDIRECT("v_buffer_hist_hoy!$1:$1"),0)-1,100000,1),0)),"")</f>
        <v>0</v>
      </c>
      <c r="P99" s="5">
        <f ca="1">IFERROR(INDEX(OFFSET(INDIRECT("v_buffer_hist_hoy!$A$1"),1,MATCH("buh_ctv",INDIRECT("v_buffer_hist_hoy!$1:$1"),0)-1,100000,1),MATCH(CLEAN(TABLATRANSFERENCIA[[#This Row],[CODIGO]]),OFFSET(INDIRECT("v_buffer_hist_hoy!$A$1"),1,MATCH("buh_codigo",INDIRECT("v_buffer_hist_hoy!$1:$1"),0)-1,100000,1),0)),"")</f>
        <v>0.53</v>
      </c>
      <c r="Q99" s="5">
        <f ca="1">IFERROR(INDEX(OFFSET(INDIRECT("v_buffer_hist_hoy!$A$1"),1,MATCH("buh_pv",INDIRECT("v_buffer_hist_hoy!$1:$1"),0)-1,100000,1),MATCH(CLEAN(TABLATRANSFERENCIA[[#This Row],[CODIGO]]),OFFSET(INDIRECT("v_buffer_hist_hoy!$A$1"),1,MATCH("buh_codigo",INDIRECT("v_buffer_hist_hoy!$1:$1"),0)-1,100000,1),0)),"")</f>
        <v>1.41</v>
      </c>
      <c r="R99" s="46">
        <f ca="1">IFERROR(INDEX(OFFSET(INDIRECT("v_buffer_hist_hoy!$A$1"),1,MATCH("buh_roi_pasado",INDIRECT("v_buffer_hist_hoy!$1:$1"),0)-1,100000,1),MATCH(CLEAN(TABLATRANSFERENCIA[[#This Row],[CODIGO]]),OFFSET(INDIRECT("v_buffer_hist_hoy!$A$1"),1,MATCH("buh_codigo",INDIRECT("v_buffer_hist_hoy!$1:$1"),0)-1,100000,1),0)),"")</f>
        <v>0</v>
      </c>
      <c r="S99" s="46">
        <f ca="1">IFERROR(INDEX(OFFSET(INDIRECT("v_buffer_hist_hoy!$A$1"),1,MATCH("buh_roi_proyectado",INDIRECT("v_buffer_hist_hoy!$1:$1"),0)-1,100000,1),MATCH(CLEAN(TABLATRANSFERENCIA[[#This Row],[CODIGO]]),OFFSET(INDIRECT("v_buffer_hist_hoy!$A$1"),1,MATCH("buh_codigo",INDIRECT("v_buffer_hist_hoy!$1:$1"),0)-1,100000,1),0)),"")</f>
        <v>7.25</v>
      </c>
      <c r="T99" s="46">
        <f ca="1">IFERROR(INDEX(OFFSET(INDIRECT("v_buffer_hist_hoy!$A$1"),1,MATCH("buh_velocity",INDIRECT("v_buffer_hist_hoy!$1:$1"),0)-1,100000,1),MATCH(CLEAN(TABLATRANSFERENCIA[[#This Row],[CODIGO]]),OFFSET(INDIRECT("v_buffer_hist_hoy!$A$1"),1,MATCH("buh_codigo",INDIRECT("v_buffer_hist_hoy!$1:$1"),0)-1,100000,1),0)),"")</f>
        <v>0</v>
      </c>
      <c r="U99" s="46">
        <f ca="1">IFERROR(INDEX(OFFSET(INDIRECT("v_buffer_hist_hoy!$A$1"),1,MATCH("buh_nivel_servicio",INDIRECT("v_buffer_hist_hoy!$1:$1"),0)-1,100000,1),MATCH(CLEAN(TABLATRANSFERENCIA[[#This Row],[CODIGO]]),OFFSET(INDIRECT("v_buffer_hist_hoy!$A$1"),1,MATCH("buh_codigo",INDIRECT("v_buffer_hist_hoy!$1:$1"),0)-1,100000,1),0)),"")</f>
        <v>1</v>
      </c>
      <c r="V99" s="49" t="str">
        <f ca="1">IFERROR(INDEX(OFFSET(INDIRECT("v_buffer_hist_hoy!$A$1"),1,MATCH("pro_nombre",INDIRECT("v_buffer_hist_hoy!$1:$1"),0)-1,100000,1),MATCH(CLEAN(TABLATRANSFERENCIA[[#This Row],[CODIGO]]),OFFSET(INDIRECT("v_buffer_hist_hoy!$A$1"),1,MATCH("buh_codigo",INDIRECT("v_buffer_hist_hoy!$1:$1"),0)-1,100000,1),0)),"")</f>
        <v>Echo</v>
      </c>
      <c r="W99" s="49" t="str">
        <f ca="1">IFERROR(INDEX(OFFSET(INDIRECT("v_buffer_hist_hoy!$A$1"),1,MATCH("pre_nombre",INDIRECT("v_buffer_hist_hoy!$1:$1"),0)-1,100000,1),MATCH(CLEAN(TABLATRANSFERENCIA[[#This Row],[CODIGO]]),OFFSET(INDIRECT("v_buffer_hist_hoy!$A$1"),1,MATCH("buh_codigo",INDIRECT("v_buffer_hist_hoy!$1:$1"),0)-1,100000,1),0)),"")</f>
        <v>USA</v>
      </c>
      <c r="X99" s="51">
        <f ca="1">IFERROR(INDEX(OFFSET(INDIRECT("v_buffer_hist_hoy!$A$1"),1,MATCH("buh_tiempo_suministro",INDIRECT("v_buffer_hist_hoy!$1:$1"),0)-1,100000,1),MATCH(CLEAN(TABLATRANSFERENCIA[[#This Row],[CODIGO]]),OFFSET(INDIRECT("v_buffer_hist_hoy!$A$1"),1,MATCH("buh_codigo",INDIRECT("v_buffer_hist_hoy!$1:$1"),0)-1,100000,1),0)),"")</f>
        <v>8</v>
      </c>
      <c r="Y99" s="51">
        <f ca="1">IFERROR(INDEX(OFFSET(INDIRECT("v_buffer_hist_hoy!$A$1"),1,MATCH("buh_frecuencia_reposicion",INDIRECT("v_buffer_hist_hoy!$1:$1"),0)-1,100000,1),MATCH(CLEAN(TABLATRANSFERENCIA[[#This Row],[CODIGO]]),OFFSET(INDIRECT("v_buffer_hist_hoy!$A$1"),1,MATCH("buh_codigo",INDIRECT("v_buffer_hist_hoy!$1:$1"),0)-1,100000,1),0)),"")</f>
        <v>3</v>
      </c>
      <c r="Z99" s="6">
        <f ca="1">IFERROR(INDEX(OFFSET(INDIRECT("v_buffer_hist_hoy!$A$1"),1,MATCH("buh_buffer_actual",INDIRECT("v_buffer_hist_hoy!$1:$1"),0)-1,100000,1),MATCH(CLEAN(TABLATRANSFERENCIA[[#This Row],[CODIGO]]),OFFSET(INDIRECT("v_buffer_hist_hoy!$A$1"),1,MATCH("buh_codigo",INDIRECT("v_buffer_hist_hoy!$1:$1"),0)-1,100000,1),0)),"")</f>
        <v>20</v>
      </c>
      <c r="AA99" s="6">
        <f ca="1">IFERROR(INDEX(OFFSET(INDIRECT("v_buffer_hist_hoy!$A$1"),1,MATCH("buh_inventario_proveedor",INDIRECT("v_buffer_hist_hoy!$1:$1"),0)-1,100000,1),MATCH(CLEAN(TABLATRANSFERENCIA[[#This Row],[CODIGO]]),OFFSET(INDIRECT("v_buffer_hist_hoy!$A$1"),1,MATCH("buh_codigo",INDIRECT("v_buffer_hist_hoy!$1:$1"),0)-1,100000,1),0)),"")</f>
        <v>1000000000</v>
      </c>
      <c r="AB99" s="6">
        <f ca="1">IFERROR(INDEX(OFFSET(INDIRECT("v_buffer_hist_hoy!$A$1"),1,MATCH("buh_inventario_fisico",INDIRECT("v_buffer_hist_hoy!$1:$1"),0)-1,100000,1),MATCH(CLEAN(TABLATRANSFERENCIA[[#This Row],[CODIGO]]),OFFSET(INDIRECT("v_buffer_hist_hoy!$A$1"),1,MATCH("buh_codigo",INDIRECT("v_buffer_hist_hoy!$1:$1"),0)-1,100000,1),0)),"")</f>
        <v>0</v>
      </c>
      <c r="AC99" s="4">
        <f ca="1">IFERROR(INDEX(OFFSET(INDIRECT("v_buffer_hist_hoy!$A$1"),1,MATCH("buh_estado_inventario_fisico",INDIRECT("v_buffer_hist_hoy!$1:$1"),0)-1,100000,1),MATCH(CLEAN(TABLATRANSFERENCIA[[#This Row],[CODIGO]]),OFFSET(INDIRECT("v_buffer_hist_hoy!$A$1"),1,MATCH("buh_codigo",INDIRECT("v_buffer_hist_hoy!$1:$1"),0)-1,100000,1),0)),"")</f>
        <v>1</v>
      </c>
      <c r="AD99" s="6" t="str">
        <f ca="1">IFERROR(INDEX(OFFSET(INDIRECT("v_buffer_hist_hoy!$A$1"),1,MATCH("buh_color_inventario_fisico",INDIRECT("v_buffer_hist_hoy!$1:$1"),0)-1,100000,1),MATCH(CLEAN(TABLATRANSFERENCIA[[#This Row],[CODIGO]]),OFFSET(INDIRECT("v_buffer_hist_hoy!$A$1"),1,MATCH("buh_codigo",INDIRECT("v_buffer_hist_hoy!$1:$1"),0)-1,100000,1),0)),"")</f>
        <v>N</v>
      </c>
      <c r="AE99" s="6">
        <f ca="1">IFERROR(INDEX(OFFSET(INDIRECT("v_buffer_hist_hoy!$A$1"),1,MATCH("buh_transito",INDIRECT("v_buffer_hist_hoy!$1:$1"),0)-1,100000,1),MATCH(CLEAN(TABLATRANSFERENCIA[[#This Row],[CODIGO]]),OFFSET(INDIRECT("v_buffer_hist_hoy!$A$1"),1,MATCH("buh_codigo",INDIRECT("v_buffer_hist_hoy!$1:$1"),0)-1,100000,1),0)),"")</f>
        <v>0</v>
      </c>
      <c r="AF99" s="6">
        <f ca="1">IFERROR(INDEX(OFFSET(INDIRECT("v_buffer_hist_hoy!$A$1"),1,MATCH("buh_negociacion",INDIRECT("v_buffer_hist_hoy!$1:$1"),0)-1,100000,1),MATCH(CLEAN(TABLATRANSFERENCIA[[#This Row],[CODIGO]]),OFFSET(INDIRECT("v_buffer_hist_hoy!$A$1"),1,MATCH("buh_codigo",INDIRECT("v_buffer_hist_hoy!$1:$1"),0)-1,100000,1),0)),"")</f>
        <v>0</v>
      </c>
      <c r="AG99" s="6">
        <f ca="1">IFERROR(INDEX(OFFSET(INDIRECT("v_buffer_hist_hoy!$A$1"),1,MATCH("buh_produccion",INDIRECT("v_buffer_hist_hoy!$1:$1"),0)-1,100000,1),MATCH(CLEAN(TABLATRANSFERENCIA[[#This Row],[CODIGO]]),OFFSET(INDIRECT("v_buffer_hist_hoy!$A$1"),1,MATCH("buh_codigo",INDIRECT("v_buffer_hist_hoy!$1:$1"),0)-1,100000,1),0)),"")</f>
        <v>0</v>
      </c>
      <c r="AH99" s="6">
        <f ca="1">IFERROR(INDEX(OFFSET(INDIRECT("v_buffer_hist_hoy!$A$1"),1,MATCH("buh_embarcado",INDIRECT("v_buffer_hist_hoy!$1:$1"),0)-1,100000,1),MATCH(CLEAN(TABLATRANSFERENCIA[[#This Row],[CODIGO]]),OFFSET(INDIRECT("v_buffer_hist_hoy!$A$1"),1,MATCH("buh_codigo",INDIRECT("v_buffer_hist_hoy!$1:$1"),0)-1,100000,1),0)),"")</f>
        <v>0</v>
      </c>
      <c r="AI99" s="6">
        <f ca="1">IFERROR(INDEX(OFFSET(INDIRECT("v_buffer_hist_hoy!$A$1"),1,MATCH("buh_comprometido",INDIRECT("v_buffer_hist_hoy!$1:$1"),0)-1,100000,1),MATCH(CLEAN(TABLATRANSFERENCIA[[#This Row],[CODIGO]]),OFFSET(INDIRECT("v_buffer_hist_hoy!$A$1"),1,MATCH("buh_codigo",INDIRECT("v_buffer_hist_hoy!$1:$1"),0)-1,100000,1),0)),"")</f>
        <v>0</v>
      </c>
      <c r="AJ99" s="6">
        <f ca="1">IFERROR(INDEX(OFFSET(INDIRECT("v_buffer_hist_hoy!$A$1"),1,MATCH("buh_backorder",INDIRECT("v_buffer_hist_hoy!$1:$1"),0)-1,100000,1),MATCH(CLEAN(TABLATRANSFERENCIA[[#This Row],[CODIGO]]),OFFSET(INDIRECT("v_buffer_hist_hoy!$A$1"),1,MATCH("buh_codigo",INDIRECT("v_buffer_hist_hoy!$1:$1"),0)-1,100000,1),0)),"")</f>
        <v>8</v>
      </c>
      <c r="AK99" s="6">
        <f ca="1">IFERROR(INDEX(OFFSET(INDIRECT("v_buffer_hist_hoy!$A$1"),1,MATCH("buh_inventario_proyectado",INDIRECT("v_buffer_hist_hoy!$1:$1"),0)-1,100000,1),MATCH(CLEAN(TABLATRANSFERENCIA[[#This Row],[CODIGO]]),OFFSET(INDIRECT("v_buffer_hist_hoy!$A$1"),1,MATCH("buh_codigo",INDIRECT("v_buffer_hist_hoy!$1:$1"),0)-1,100000,1),0)),"")</f>
        <v>8</v>
      </c>
      <c r="AL99" s="4">
        <f ca="1">IFERROR(INDEX(OFFSET(INDIRECT("v_buffer_hist_hoy!$A$1"),1,MATCH("buh_estado_inventario_proyectado",INDIRECT("v_buffer_hist_hoy!$1:$1"),0)-1,100000,1),MATCH(CLEAN(TABLATRANSFERENCIA[[#This Row],[CODIGO]]),OFFSET(INDIRECT("v_buffer_hist_hoy!$A$1"),1,MATCH("buh_codigo",INDIRECT("v_buffer_hist_hoy!$1:$1"),0)-1,100000,1),0)),"")</f>
        <v>0.6</v>
      </c>
      <c r="AM99" s="6" t="str">
        <f ca="1">IFERROR(INDEX(OFFSET(INDIRECT("v_buffer_hist_hoy!$A$1"),1,MATCH("buh_color_inventario_proyectado",INDIRECT("v_buffer_hist_hoy!$1:$1"),0)-1,100000,1),MATCH(CLEAN(TABLATRANSFERENCIA[[#This Row],[CODIGO]]),OFFSET(INDIRECT("v_buffer_hist_hoy!$A$1"),1,MATCH("buh_codigo",INDIRECT("v_buffer_hist_hoy!$1:$1"),0)-1,100000,1),0)),"")</f>
        <v>A</v>
      </c>
      <c r="AN99" s="6">
        <f ca="1">IFERROR(INDEX(OFFSET(INDIRECT("v_buffer_hist_hoy!$A$1"),1,MATCH("buh_pedido_minimo",INDIRECT("v_buffer_hist_hoy!$1:$1"),0)-1,100000,1),MATCH(CLEAN(TABLATRANSFERENCIA[[#This Row],[CODIGO]]),OFFSET(INDIRECT("v_buffer_hist_hoy!$A$1"),1,MATCH("buh_codigo",INDIRECT("v_buffer_hist_hoy!$1:$1"),0)-1,100000,1),0)),"")</f>
        <v>0</v>
      </c>
      <c r="AO99" s="6">
        <f ca="1">IFERROR(INDEX(OFFSET(INDIRECT("v_buffer_hist_hoy!$A$1"),1,MATCH("buh_pedido_minimo_grupo",INDIRECT("v_buffer_hist_hoy!$1:$1"),0)-1,100000,1),MATCH(CLEAN(TABLATRANSFERENCIA[[#This Row],[CODIGO]]),OFFSET(INDIRECT("v_buffer_hist_hoy!$A$1"),1,MATCH("buh_codigo",INDIRECT("v_buffer_hist_hoy!$1:$1"),0)-1,100000,1),0)),"")</f>
        <v>0</v>
      </c>
      <c r="AP99" s="6">
        <f ca="1">IFERROR(INDEX(OFFSET(INDIRECT("v_buffer_hist_hoy!$A$1"),1,MATCH("buh_unidad_empaque",INDIRECT("v_buffer_hist_hoy!$1:$1"),0)-1,100000,1),MATCH(CLEAN(TABLATRANSFERENCIA[[#This Row],[CODIGO]]),OFFSET(INDIRECT("v_buffer_hist_hoy!$A$1"),1,MATCH("buh_codigo",INDIRECT("v_buffer_hist_hoy!$1:$1"),0)-1,100000,1),0)),"")</f>
        <v>2</v>
      </c>
      <c r="AQ99" s="6">
        <f ca="1">IFERROR(INDEX(OFFSET(INDIRECT("v_buffer_hist_hoy!$A$1"),1,MATCH("buh_pedido_promedio",INDIRECT("v_buffer_hist_hoy!$1:$1"),0)-1,100000,1),MATCH(CLEAN(TABLATRANSFERENCIA[[#This Row],[CODIGO]]),OFFSET(INDIRECT("v_buffer_hist_hoy!$A$1"),1,MATCH("buh_codigo",INDIRECT("v_buffer_hist_hoy!$1:$1"),0)-1,100000,1),0)),"")</f>
        <v>5</v>
      </c>
      <c r="AR99" s="6">
        <f ca="1">IFERROR(INDEX(OFFSET(INDIRECT("v_buffer_hist_hoy!$A$1"),1,MATCH("buh_cobertura_buffer",INDIRECT("v_buffer_hist_hoy!$1:$1"),0)-1,100000,1),MATCH(CLEAN(TABLATRANSFERENCIA[[#This Row],[CODIGO]]),OFFSET(INDIRECT("v_buffer_hist_hoy!$A$1"),1,MATCH("buh_codigo",INDIRECT("v_buffer_hist_hoy!$1:$1"),0)-1,100000,1),0)),"")</f>
        <v>0</v>
      </c>
      <c r="AS99" s="6">
        <f ca="1">IFERROR(INDEX(OFFSET(INDIRECT("v_buffer_hist_hoy!$A$1"),1,MATCH("buh_cobertura_inventario_proyectado",INDIRECT("v_buffer_hist_hoy!$1:$1"),0)-1,100000,1),MATCH(CLEAN(TABLATRANSFERENCIA[[#This Row],[CODIGO]]),OFFSET(INDIRECT("v_buffer_hist_hoy!$A$1"),1,MATCH("buh_codigo",INDIRECT("v_buffer_hist_hoy!$1:$1"),0)-1,100000,1),0)),"")</f>
        <v>0</v>
      </c>
      <c r="AT99" s="6">
        <f ca="1">IFERROR(INDEX(OFFSET(INDIRECT("v_buffer_hist_hoy!$A$1"),1,MATCH("buh_cobertura_pedido_minimo",INDIRECT("v_buffer_hist_hoy!$1:$1"),0)-1,100000,1),MATCH(CLEAN(TABLATRANSFERENCIA[[#This Row],[CODIGO]]),OFFSET(INDIRECT("v_buffer_hist_hoy!$A$1"),1,MATCH("buh_codigo",INDIRECT("v_buffer_hist_hoy!$1:$1"),0)-1,100000,1),0)),"")</f>
        <v>0</v>
      </c>
      <c r="AU99" s="6">
        <f ca="1">IFERROR(INDEX(OFFSET(INDIRECT("v_buffer_hist_hoy!$A$1"),1,MATCH("buh_dias_desabastecimiento",INDIRECT("v_buffer_hist_hoy!$1:$1"),0)-1,100000,1),MATCH(CLEAN(TABLATRANSFERENCIA[[#This Row],[CODIGO]]),OFFSET(INDIRECT("v_buffer_hist_hoy!$A$1"),1,MATCH("buh_codigo",INDIRECT("v_buffer_hist_hoy!$1:$1"),0)-1,100000,1),0)),"")</f>
        <v>28</v>
      </c>
      <c r="AV99" s="6">
        <f t="array" ref="AV99">IFERROR(INDEX(Datos_Consumo[CANTIDAD],MATCH(TABLATRANSFERENCIA[[#This Row],[CODIGO]]&amp;TABLATRANSFERENCIA[[#Headers],[Columna1]],Datos_Consumo[CODIGO]&amp;Datos_Consumo[FECHA_FORMATO],0)),0)</f>
        <v>0</v>
      </c>
      <c r="AW99" s="6">
        <f t="array" ref="AW99">IFERROR(INDEX(Datos_Consumo[CANTIDAD],MATCH(TABLATRANSFERENCIA[[#This Row],[CODIGO]]&amp;TABLATRANSFERENCIA[[#Headers],[Columna2]],Datos_Consumo[CODIGO]&amp;Datos_Consumo[FECHA_FORMATO],0)),0)</f>
        <v>0</v>
      </c>
      <c r="AX99" s="6">
        <f t="array" ref="AX99">IFERROR(INDEX(Datos_Consumo[CANTIDAD],MATCH(TABLATRANSFERENCIA[[#This Row],[CODIGO]]&amp;TABLATRANSFERENCIA[[#Headers],[Columna3]],Datos_Consumo[CODIGO]&amp;Datos_Consumo[FECHA_FORMATO],0)),0)</f>
        <v>0</v>
      </c>
      <c r="AY99" s="6">
        <f t="array" ref="AY99">IFERROR(INDEX(Datos_Consumo[CANTIDAD],MATCH(TABLATRANSFERENCIA[[#This Row],[CODIGO]]&amp;TABLATRANSFERENCIA[[#Headers],[Columna4]],Datos_Consumo[CODIGO]&amp;Datos_Consumo[FECHA_FORMATO],0)),0)</f>
        <v>0</v>
      </c>
      <c r="AZ99" s="6">
        <f t="array" ref="AZ99">IFERROR(INDEX(Datos_Consumo[CANTIDAD],MATCH(TABLATRANSFERENCIA[[#This Row],[CODIGO]]&amp;TABLATRANSFERENCIA[[#Headers],[Columna5]],Datos_Consumo[CODIGO]&amp;Datos_Consumo[FECHA_FORMATO],0)),0)</f>
        <v>0</v>
      </c>
      <c r="BA99" s="6">
        <f t="array" ref="BA99">IFERROR(INDEX(Datos_Consumo[CANTIDAD],MATCH(TABLATRANSFERENCIA[[#This Row],[CODIGO]]&amp;TABLATRANSFERENCIA[[#Headers],[Columna6]],Datos_Consumo[CODIGO]&amp;Datos_Consumo[FECHA_FORMATO],0)),0)</f>
        <v>0</v>
      </c>
      <c r="BB99" s="56">
        <f ca="1">IFERROR(INDEX(OFFSET(INDIRECT("v_buffer_hist_hoy!$A$1"),1,MATCH("buh_ultima_transferencia_ini",INDIRECT("v_buffer_hist_hoy!$1:$1"),0)-1,100000,1),MATCH(CLEAN(TABLATRANSFERENCIA[[#This Row],[CODIGO]]),OFFSET(INDIRECT("v_buffer_hist_hoy!$A$1"),1,MATCH("buh_codigo",INDIRECT("v_buffer_hist_hoy!$1:$1"),0)-1,100000,1),0)),"")</f>
        <v>0</v>
      </c>
      <c r="BC99" s="56">
        <f ca="1">IFERROR(INDEX(OFFSET(INDIRECT("v_buffer_hist_hoy!$A$1"),1,MATCH("buh_ultima_transferencia_fin",INDIRECT("v_buffer_hist_hoy!$1:$1"),0)-1,100000,1),MATCH(CLEAN(TABLATRANSFERENCIA[[#This Row],[CODIGO]]),OFFSET(INDIRECT("v_buffer_hist_hoy!$A$1"),1,MATCH("buh_codigo",INDIRECT("v_buffer_hist_hoy!$1:$1"),0)-1,100000,1),0)),"")</f>
        <v>0</v>
      </c>
      <c r="BD99" s="50" t="s">
        <v>7747</v>
      </c>
      <c r="BE99" s="55"/>
      <c r="BF99" s="51"/>
      <c r="BG99" s="51" t="str">
        <f>IF(RIGHT(TABLATRANSFERENCIA[[#Headers],[Emb1]],1)*1&lt;=TABLATRANSFERENCIA[[#This Row],[EMBARQUES]],IF(ISBLANK(TABLATRANSFERENCIA[[#This Row],[EMBARQUES]]),TABLATRANSFERENCIA[[#This Row],[REQUERIM]],ROUND(TABLATRANSFERENCIA[[#This Row],[REQUERIM]]/TABLATRANSFERENCIA[[#This Row],[EMBARQUES]],0)),TABLATRANSFERENCIA[[#This Row],[REQUERIM]])</f>
        <v>8</v>
      </c>
      <c r="BH9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9" s="51"/>
      <c r="BM99" s="46">
        <f ca="1">IFERROR(TABLATRANSFERENCIA[[#This Row],[REQUERIM]]/TABLATRANSFERENCIA[[#This Row],[PEDIDO PROMEDIO]],0)</f>
        <v>1.6</v>
      </c>
      <c r="BN99" s="51"/>
      <c r="BO99" s="59"/>
      <c r="BP99" s="3" t="str">
        <f>IF(TABLATRANSFERENCIA[[#This Row],[RECIBIDO]]&lt;&gt;"",0,IF(TABLATRANSFERENCIA[[#This Row],[DESPACHO]]&lt;&gt;"",TABLATRANSFERENCIA[[#This Row],[DESPACHO]],TABLATRANSFERENCIA[[#This Row],[REQUERIM]]))</f>
        <v>8</v>
      </c>
      <c r="BQ99" s="50"/>
      <c r="BR99" s="50"/>
      <c r="BS99" s="50" t="str">
        <f t="shared" si="1"/>
        <v>N</v>
      </c>
      <c r="BT99" s="51">
        <f t="array" aca="1" ref="BT99" ca="1">IF(SUM(--(TABLATRANSFERENCIA[[#This Row],[CODIGO GENERICO]]=TABLATRANSFERENCIA[CODIGO GENERICO])*TABLATRANSFERENCIA[REQUERIM])&lt;TABLATRANSFERENCIA[[#This Row],[PEDIDO MIN GRUPO]],1,0)</f>
        <v>0</v>
      </c>
      <c r="BU9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9" s="51">
        <f ca="1">IFERROR(INDEX(OFFSET(INDIRECT("v_buffer_hist_hoy!$A$1"),1,MATCH("buh_zona_amarilla",INDIRECT("v_buffer_hist_hoy!$1:$1"),0)-1,100000,1),MATCH(CLEAN(TABLATRANSFERENCIA[[#This Row],[CODIGO]]),OFFSET(INDIRECT("v_buffer_hist_hoy!$A$1"),1,MATCH("buh_codigo",INDIRECT("v_buffer_hist_hoy!$1:$1"),0)-1,100000,1),0)),"")</f>
        <v>13</v>
      </c>
      <c r="BW99" s="51">
        <f ca="1">IFERROR(INDEX(OFFSET(INDIRECT("v_buffer_hist_hoy!$A$1"),1,MATCH("buh_zona_roja",INDIRECT("v_buffer_hist_hoy!$1:$1"),0)-1,100000,1),MATCH(CLEAN(TABLATRANSFERENCIA[[#This Row],[CODIGO]]),OFFSET(INDIRECT("v_buffer_hist_hoy!$A$1"),1,MATCH("buh_codigo",INDIRECT("v_buffer_hist_hoy!$1:$1"),0)-1,100000,1),0)),"")</f>
        <v>7</v>
      </c>
    </row>
    <row r="100" spans="1:75" hidden="1" x14ac:dyDescent="0.25">
      <c r="A100" s="54" t="s">
        <v>6818</v>
      </c>
      <c r="B100" s="3" t="str">
        <f ca="1">IFERROR(INDEX(OFFSET(INDIRECT("v_buffer_hist_hoy!$A$1"),1,MATCH("pro_descripcion",INDIRECT("v_buffer_hist_hoy!$1:$1"),0)-1,100000,1),MATCH(CLEAN(TABLATRANSFERENCIA[[#This Row],[CODIGO]]),OFFSET(INDIRECT("v_buffer_hist_hoy!$A$1"),1,MATCH("buh_codigo",INDIRECT("v_buffer_hist_hoy!$1:$1"),0)-1,100000,1),0)),"")</f>
        <v>EMPAQUE KIT CAMARA DE PRESIÓN SP53BPE</v>
      </c>
      <c r="C100" s="3" t="str">
        <f ca="1">IFERROR(INDEX(OFFSET(INDIRECT("v_buffer_hist_hoy!$A$1"),1,MATCH("buh_codigo_generico",INDIRECT("v_buffer_hist_hoy!$1:$1"),0)-1,100000,1),MATCH(CLEAN(TABLATRANSFERENCIA[[#This Row],[CODIGO]]),OFFSET(INDIRECT("v_buffer_hist_hoy!$A$1"),1,MATCH("buh_codigo",INDIRECT("v_buffer_hist_hoy!$1:$1"),0)-1,100000,1),0)),"")</f>
        <v>0</v>
      </c>
      <c r="D100" s="3" t="str">
        <f ca="1">IFERROR(INDEX(OFFSET(INDIRECT("v_buffer_hist_hoy!$A$1"),1,MATCH("buh_codigo_vinculado",INDIRECT("v_buffer_hist_hoy!$1:$1"),0)-1,100000,1),MATCH(CLEAN(TABLATRANSFERENCIA[[#This Row],[CODIGO]]),OFFSET(INDIRECT("v_buffer_hist_hoy!$A$1"),1,MATCH("buh_codigo",INDIRECT("v_buffer_hist_hoy!$1:$1"),0)-1,100000,1),0)),"")</f>
        <v>EC-569021</v>
      </c>
      <c r="E100" s="3" t="str">
        <f ca="1">IFERROR(INDEX(OFFSET(INDIRECT("v_buffer_hist_hoy!$A$1"),1,MATCH("pro_linea",INDIRECT("v_buffer_hist_hoy!$1:$1"),0)-1,100000,1),MATCH(CLEAN(TABLATRANSFERENCIA[[#This Row],[CODIGO]]),OFFSET(INDIRECT("v_buffer_hist_hoy!$A$1"),1,MATCH("buh_codigo",INDIRECT("v_buffer_hist_hoy!$1:$1"),0)-1,100000,1),0)),"")</f>
        <v>AGROFORESTAL</v>
      </c>
      <c r="F100" s="3">
        <f ca="1">IFERROR(INDEX(OFFSET(INDIRECT("v_buffer_hist_hoy!$A$1"),1,MATCH("pro_sublinea",INDIRECT("v_buffer_hist_hoy!$1:$1"),0)-1,100000,1),MATCH(CLEAN(TABLATRANSFERENCIA[[#This Row],[CODIGO]]),OFFSET(INDIRECT("v_buffer_hist_hoy!$A$1"),1,MATCH("buh_codigo",INDIRECT("v_buffer_hist_hoy!$1:$1"),0)-1,100000,1),0)),"")</f>
        <v>0</v>
      </c>
      <c r="G100" s="3" t="str">
        <f ca="1">IFERROR(INDEX(OFFSET(INDIRECT("v_buffer_hist_hoy!$A$1"),1,MATCH("pro_grupo",INDIRECT("v_buffer_hist_hoy!$1:$1"),0)-1,100000,1),MATCH(CLEAN(TABLATRANSFERENCIA[[#This Row],[CODIGO]]),OFFSET(INDIRECT("v_buffer_hist_hoy!$A$1"),1,MATCH("buh_codigo",INDIRECT("v_buffer_hist_hoy!$1:$1"),0)-1,100000,1),0)),"")</f>
        <v>REPUESTOS FUMIGACION</v>
      </c>
      <c r="H100" s="3">
        <f ca="1">IFERROR(INDEX(OFFSET(INDIRECT("v_buffer_hist_hoy!$A$1"),1,MATCH("pro_familia",INDIRECT("v_buffer_hist_hoy!$1:$1"),0)-1,100000,1),MATCH(CLEAN(TABLATRANSFERENCIA[[#This Row],[CODIGO]]),OFFSET(INDIRECT("v_buffer_hist_hoy!$A$1"),1,MATCH("buh_codigo",INDIRECT("v_buffer_hist_hoy!$1:$1"),0)-1,100000,1),0)),"")</f>
        <v>0</v>
      </c>
      <c r="I100" s="3">
        <f ca="1">IFERROR(INDEX(OFFSET(INDIRECT("v_buffer_hist_hoy!$A$1"),1,MATCH("pro_subfamilia",INDIRECT("v_buffer_hist_hoy!$1:$1"),0)-1,100000,1),MATCH(CLEAN(TABLATRANSFERENCIA[[#This Row],[CODIGO]]),OFFSET(INDIRECT("v_buffer_hist_hoy!$A$1"),1,MATCH("buh_codigo",INDIRECT("v_buffer_hist_hoy!$1:$1"),0)-1,100000,1),0)),"")</f>
        <v>0</v>
      </c>
      <c r="J10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0" s="3">
        <f ca="1">IFERROR(INDEX(OFFSET(INDIRECT("v_buffer_hist_hoy!$A$1"),1,MATCH("pro_tipo",INDIRECT("v_buffer_hist_hoy!$1:$1"),0)-1,100000,1),MATCH(CLEAN(TABLATRANSFERENCIA[[#This Row],[CODIGO]]),OFFSET(INDIRECT("v_buffer_hist_hoy!$A$1"),1,MATCH("buh_codigo",INDIRECT("v_buffer_hist_hoy!$1:$1"),0)-1,100000,1),0)),"")</f>
        <v>0</v>
      </c>
      <c r="L100" s="3" t="str">
        <f ca="1">IFERROR(INDEX(OFFSET(INDIRECT("v_buffer_hist_hoy!$A$1"),1,MATCH("pro_marca",INDIRECT("v_buffer_hist_hoy!$1:$1"),0)-1,100000,1),MATCH(CLEAN(TABLATRANSFERENCIA[[#This Row],[CODIGO]]),OFFSET(INDIRECT("v_buffer_hist_hoy!$A$1"),1,MATCH("buh_codigo",INDIRECT("v_buffer_hist_hoy!$1:$1"),0)-1,100000,1),0)),"")</f>
        <v>SHINDAIWA</v>
      </c>
      <c r="M100" s="3">
        <f ca="1">IFERROR(INDEX(OFFSET(INDIRECT("v_buffer_hist_hoy!$A$1"),1,MATCH("pro_modelo",INDIRECT("v_buffer_hist_hoy!$1:$1"),0)-1,100000,1),MATCH(CLEAN(TABLATRANSFERENCIA[[#This Row],[CODIGO]]),OFFSET(INDIRECT("v_buffer_hist_hoy!$A$1"),1,MATCH("buh_codigo",INDIRECT("v_buffer_hist_hoy!$1:$1"),0)-1,100000,1),0)),"")</f>
        <v>0</v>
      </c>
      <c r="N100" s="3">
        <f ca="1">IFERROR(INDEX(OFFSET(INDIRECT("v_buffer_hist_hoy!$A$1"),1,MATCH("pro_cat_management",INDIRECT("v_buffer_hist_hoy!$1:$1"),0)-1,100000,1),MATCH(CLEAN(TABLATRANSFERENCIA[[#This Row],[CODIGO]]),OFFSET(INDIRECT("v_buffer_hist_hoy!$A$1"),1,MATCH("buh_codigo",INDIRECT("v_buffer_hist_hoy!$1:$1"),0)-1,100000,1),0)),"")</f>
        <v>0</v>
      </c>
      <c r="O100" s="5" t="str">
        <f ca="1">IFERROR(INDEX(OFFSET(INDIRECT("v_buffer_hist_hoy!$A$1"),1,MATCH("buh_estatus",INDIRECT("v_buffer_hist_hoy!$1:$1"),0)-1,100000,1),MATCH(CLEAN(TABLATRANSFERENCIA[[#This Row],[CODIGO]]),OFFSET(INDIRECT("v_buffer_hist_hoy!$A$1"),1,MATCH("buh_codigo",INDIRECT("v_buffer_hist_hoy!$1:$1"),0)-1,100000,1),0)),"")</f>
        <v>0</v>
      </c>
      <c r="P100" s="5">
        <f ca="1">IFERROR(INDEX(OFFSET(INDIRECT("v_buffer_hist_hoy!$A$1"),1,MATCH("buh_ctv",INDIRECT("v_buffer_hist_hoy!$1:$1"),0)-1,100000,1),MATCH(CLEAN(TABLATRANSFERENCIA[[#This Row],[CODIGO]]),OFFSET(INDIRECT("v_buffer_hist_hoy!$A$1"),1,MATCH("buh_codigo",INDIRECT("v_buffer_hist_hoy!$1:$1"),0)-1,100000,1),0)),"")</f>
        <v>10.25</v>
      </c>
      <c r="Q100" s="5">
        <f ca="1">IFERROR(INDEX(OFFSET(INDIRECT("v_buffer_hist_hoy!$A$1"),1,MATCH("buh_pv",INDIRECT("v_buffer_hist_hoy!$1:$1"),0)-1,100000,1),MATCH(CLEAN(TABLATRANSFERENCIA[[#This Row],[CODIGO]]),OFFSET(INDIRECT("v_buffer_hist_hoy!$A$1"),1,MATCH("buh_codigo",INDIRECT("v_buffer_hist_hoy!$1:$1"),0)-1,100000,1),0)),"")</f>
        <v>14.89</v>
      </c>
      <c r="R100" s="46">
        <f ca="1">IFERROR(INDEX(OFFSET(INDIRECT("v_buffer_hist_hoy!$A$1"),1,MATCH("buh_roi_pasado",INDIRECT("v_buffer_hist_hoy!$1:$1"),0)-1,100000,1),MATCH(CLEAN(TABLATRANSFERENCIA[[#This Row],[CODIGO]]),OFFSET(INDIRECT("v_buffer_hist_hoy!$A$1"),1,MATCH("buh_codigo",INDIRECT("v_buffer_hist_hoy!$1:$1"),0)-1,100000,1),0)),"")</f>
        <v>0</v>
      </c>
      <c r="S100" s="46">
        <f ca="1">IFERROR(INDEX(OFFSET(INDIRECT("v_buffer_hist_hoy!$A$1"),1,MATCH("buh_roi_proyectado",INDIRECT("v_buffer_hist_hoy!$1:$1"),0)-1,100000,1),MATCH(CLEAN(TABLATRANSFERENCIA[[#This Row],[CODIGO]]),OFFSET(INDIRECT("v_buffer_hist_hoy!$A$1"),1,MATCH("buh_codigo",INDIRECT("v_buffer_hist_hoy!$1:$1"),0)-1,100000,1),0)),"")</f>
        <v>1.98</v>
      </c>
      <c r="T100" s="46">
        <f ca="1">IFERROR(INDEX(OFFSET(INDIRECT("v_buffer_hist_hoy!$A$1"),1,MATCH("buh_velocity",INDIRECT("v_buffer_hist_hoy!$1:$1"),0)-1,100000,1),MATCH(CLEAN(TABLATRANSFERENCIA[[#This Row],[CODIGO]]),OFFSET(INDIRECT("v_buffer_hist_hoy!$A$1"),1,MATCH("buh_codigo",INDIRECT("v_buffer_hist_hoy!$1:$1"),0)-1,100000,1),0)),"")</f>
        <v>0</v>
      </c>
      <c r="U100" s="46">
        <f ca="1">IFERROR(INDEX(OFFSET(INDIRECT("v_buffer_hist_hoy!$A$1"),1,MATCH("buh_nivel_servicio",INDIRECT("v_buffer_hist_hoy!$1:$1"),0)-1,100000,1),MATCH(CLEAN(TABLATRANSFERENCIA[[#This Row],[CODIGO]]),OFFSET(INDIRECT("v_buffer_hist_hoy!$A$1"),1,MATCH("buh_codigo",INDIRECT("v_buffer_hist_hoy!$1:$1"),0)-1,100000,1),0)),"")</f>
        <v>1</v>
      </c>
      <c r="V100" s="49" t="str">
        <f ca="1">IFERROR(INDEX(OFFSET(INDIRECT("v_buffer_hist_hoy!$A$1"),1,MATCH("pro_nombre",INDIRECT("v_buffer_hist_hoy!$1:$1"),0)-1,100000,1),MATCH(CLEAN(TABLATRANSFERENCIA[[#This Row],[CODIGO]]),OFFSET(INDIRECT("v_buffer_hist_hoy!$A$1"),1,MATCH("buh_codigo",INDIRECT("v_buffer_hist_hoy!$1:$1"),0)-1,100000,1),0)),"")</f>
        <v>Echo</v>
      </c>
      <c r="W100" s="49" t="str">
        <f ca="1">IFERROR(INDEX(OFFSET(INDIRECT("v_buffer_hist_hoy!$A$1"),1,MATCH("pre_nombre",INDIRECT("v_buffer_hist_hoy!$1:$1"),0)-1,100000,1),MATCH(CLEAN(TABLATRANSFERENCIA[[#This Row],[CODIGO]]),OFFSET(INDIRECT("v_buffer_hist_hoy!$A$1"),1,MATCH("buh_codigo",INDIRECT("v_buffer_hist_hoy!$1:$1"),0)-1,100000,1),0)),"")</f>
        <v>USA</v>
      </c>
      <c r="X100" s="51">
        <f ca="1">IFERROR(INDEX(OFFSET(INDIRECT("v_buffer_hist_hoy!$A$1"),1,MATCH("buh_tiempo_suministro",INDIRECT("v_buffer_hist_hoy!$1:$1"),0)-1,100000,1),MATCH(CLEAN(TABLATRANSFERENCIA[[#This Row],[CODIGO]]),OFFSET(INDIRECT("v_buffer_hist_hoy!$A$1"),1,MATCH("buh_codigo",INDIRECT("v_buffer_hist_hoy!$1:$1"),0)-1,100000,1),0)),"")</f>
        <v>8</v>
      </c>
      <c r="Y100" s="51">
        <f ca="1">IFERROR(INDEX(OFFSET(INDIRECT("v_buffer_hist_hoy!$A$1"),1,MATCH("buh_frecuencia_reposicion",INDIRECT("v_buffer_hist_hoy!$1:$1"),0)-1,100000,1),MATCH(CLEAN(TABLATRANSFERENCIA[[#This Row],[CODIGO]]),OFFSET(INDIRECT("v_buffer_hist_hoy!$A$1"),1,MATCH("buh_codigo",INDIRECT("v_buffer_hist_hoy!$1:$1"),0)-1,100000,1),0)),"")</f>
        <v>3</v>
      </c>
      <c r="Z100" s="6">
        <f ca="1">IFERROR(INDEX(OFFSET(INDIRECT("v_buffer_hist_hoy!$A$1"),1,MATCH("buh_buffer_actual",INDIRECT("v_buffer_hist_hoy!$1:$1"),0)-1,100000,1),MATCH(CLEAN(TABLATRANSFERENCIA[[#This Row],[CODIGO]]),OFFSET(INDIRECT("v_buffer_hist_hoy!$A$1"),1,MATCH("buh_codigo",INDIRECT("v_buffer_hist_hoy!$1:$1"),0)-1,100000,1),0)),"")</f>
        <v>10</v>
      </c>
      <c r="AA100" s="6">
        <f ca="1">IFERROR(INDEX(OFFSET(INDIRECT("v_buffer_hist_hoy!$A$1"),1,MATCH("buh_inventario_proveedor",INDIRECT("v_buffer_hist_hoy!$1:$1"),0)-1,100000,1),MATCH(CLEAN(TABLATRANSFERENCIA[[#This Row],[CODIGO]]),OFFSET(INDIRECT("v_buffer_hist_hoy!$A$1"),1,MATCH("buh_codigo",INDIRECT("v_buffer_hist_hoy!$1:$1"),0)-1,100000,1),0)),"")</f>
        <v>1000000000</v>
      </c>
      <c r="AB100" s="6">
        <f ca="1">IFERROR(INDEX(OFFSET(INDIRECT("v_buffer_hist_hoy!$A$1"),1,MATCH("buh_inventario_fisico",INDIRECT("v_buffer_hist_hoy!$1:$1"),0)-1,100000,1),MATCH(CLEAN(TABLATRANSFERENCIA[[#This Row],[CODIGO]]),OFFSET(INDIRECT("v_buffer_hist_hoy!$A$1"),1,MATCH("buh_codigo",INDIRECT("v_buffer_hist_hoy!$1:$1"),0)-1,100000,1),0)),"")</f>
        <v>0</v>
      </c>
      <c r="AC100" s="4">
        <f ca="1">IFERROR(INDEX(OFFSET(INDIRECT("v_buffer_hist_hoy!$A$1"),1,MATCH("buh_estado_inventario_fisico",INDIRECT("v_buffer_hist_hoy!$1:$1"),0)-1,100000,1),MATCH(CLEAN(TABLATRANSFERENCIA[[#This Row],[CODIGO]]),OFFSET(INDIRECT("v_buffer_hist_hoy!$A$1"),1,MATCH("buh_codigo",INDIRECT("v_buffer_hist_hoy!$1:$1"),0)-1,100000,1),0)),"")</f>
        <v>1</v>
      </c>
      <c r="AD100" s="6" t="str">
        <f ca="1">IFERROR(INDEX(OFFSET(INDIRECT("v_buffer_hist_hoy!$A$1"),1,MATCH("buh_color_inventario_fisico",INDIRECT("v_buffer_hist_hoy!$1:$1"),0)-1,100000,1),MATCH(CLEAN(TABLATRANSFERENCIA[[#This Row],[CODIGO]]),OFFSET(INDIRECT("v_buffer_hist_hoy!$A$1"),1,MATCH("buh_codigo",INDIRECT("v_buffer_hist_hoy!$1:$1"),0)-1,100000,1),0)),"")</f>
        <v>N</v>
      </c>
      <c r="AE100" s="6">
        <f ca="1">IFERROR(INDEX(OFFSET(INDIRECT("v_buffer_hist_hoy!$A$1"),1,MATCH("buh_transito",INDIRECT("v_buffer_hist_hoy!$1:$1"),0)-1,100000,1),MATCH(CLEAN(TABLATRANSFERENCIA[[#This Row],[CODIGO]]),OFFSET(INDIRECT("v_buffer_hist_hoy!$A$1"),1,MATCH("buh_codigo",INDIRECT("v_buffer_hist_hoy!$1:$1"),0)-1,100000,1),0)),"")</f>
        <v>0</v>
      </c>
      <c r="AF100" s="6">
        <f ca="1">IFERROR(INDEX(OFFSET(INDIRECT("v_buffer_hist_hoy!$A$1"),1,MATCH("buh_negociacion",INDIRECT("v_buffer_hist_hoy!$1:$1"),0)-1,100000,1),MATCH(CLEAN(TABLATRANSFERENCIA[[#This Row],[CODIGO]]),OFFSET(INDIRECT("v_buffer_hist_hoy!$A$1"),1,MATCH("buh_codigo",INDIRECT("v_buffer_hist_hoy!$1:$1"),0)-1,100000,1),0)),"")</f>
        <v>0</v>
      </c>
      <c r="AG100" s="6">
        <f ca="1">IFERROR(INDEX(OFFSET(INDIRECT("v_buffer_hist_hoy!$A$1"),1,MATCH("buh_produccion",INDIRECT("v_buffer_hist_hoy!$1:$1"),0)-1,100000,1),MATCH(CLEAN(TABLATRANSFERENCIA[[#This Row],[CODIGO]]),OFFSET(INDIRECT("v_buffer_hist_hoy!$A$1"),1,MATCH("buh_codigo",INDIRECT("v_buffer_hist_hoy!$1:$1"),0)-1,100000,1),0)),"")</f>
        <v>0</v>
      </c>
      <c r="AH100" s="6">
        <f ca="1">IFERROR(INDEX(OFFSET(INDIRECT("v_buffer_hist_hoy!$A$1"),1,MATCH("buh_embarcado",INDIRECT("v_buffer_hist_hoy!$1:$1"),0)-1,100000,1),MATCH(CLEAN(TABLATRANSFERENCIA[[#This Row],[CODIGO]]),OFFSET(INDIRECT("v_buffer_hist_hoy!$A$1"),1,MATCH("buh_codigo",INDIRECT("v_buffer_hist_hoy!$1:$1"),0)-1,100000,1),0)),"")</f>
        <v>0</v>
      </c>
      <c r="AI100" s="6">
        <f ca="1">IFERROR(INDEX(OFFSET(INDIRECT("v_buffer_hist_hoy!$A$1"),1,MATCH("buh_comprometido",INDIRECT("v_buffer_hist_hoy!$1:$1"),0)-1,100000,1),MATCH(CLEAN(TABLATRANSFERENCIA[[#This Row],[CODIGO]]),OFFSET(INDIRECT("v_buffer_hist_hoy!$A$1"),1,MATCH("buh_codigo",INDIRECT("v_buffer_hist_hoy!$1:$1"),0)-1,100000,1),0)),"")</f>
        <v>0</v>
      </c>
      <c r="AJ100" s="6">
        <f ca="1">IFERROR(INDEX(OFFSET(INDIRECT("v_buffer_hist_hoy!$A$1"),1,MATCH("buh_backorder",INDIRECT("v_buffer_hist_hoy!$1:$1"),0)-1,100000,1),MATCH(CLEAN(TABLATRANSFERENCIA[[#This Row],[CODIGO]]),OFFSET(INDIRECT("v_buffer_hist_hoy!$A$1"),1,MATCH("buh_codigo",INDIRECT("v_buffer_hist_hoy!$1:$1"),0)-1,100000,1),0)),"")</f>
        <v>7</v>
      </c>
      <c r="AK100" s="6">
        <f ca="1">IFERROR(INDEX(OFFSET(INDIRECT("v_buffer_hist_hoy!$A$1"),1,MATCH("buh_inventario_proyectado",INDIRECT("v_buffer_hist_hoy!$1:$1"),0)-1,100000,1),MATCH(CLEAN(TABLATRANSFERENCIA[[#This Row],[CODIGO]]),OFFSET(INDIRECT("v_buffer_hist_hoy!$A$1"),1,MATCH("buh_codigo",INDIRECT("v_buffer_hist_hoy!$1:$1"),0)-1,100000,1),0)),"")</f>
        <v>7</v>
      </c>
      <c r="AL100" s="4">
        <f ca="1">IFERROR(INDEX(OFFSET(INDIRECT("v_buffer_hist_hoy!$A$1"),1,MATCH("buh_estado_inventario_proyectado",INDIRECT("v_buffer_hist_hoy!$1:$1"),0)-1,100000,1),MATCH(CLEAN(TABLATRANSFERENCIA[[#This Row],[CODIGO]]),OFFSET(INDIRECT("v_buffer_hist_hoy!$A$1"),1,MATCH("buh_codigo",INDIRECT("v_buffer_hist_hoy!$1:$1"),0)-1,100000,1),0)),"")</f>
        <v>0.3</v>
      </c>
      <c r="AM100" s="6" t="str">
        <f ca="1">IFERROR(INDEX(OFFSET(INDIRECT("v_buffer_hist_hoy!$A$1"),1,MATCH("buh_color_inventario_proyectado",INDIRECT("v_buffer_hist_hoy!$1:$1"),0)-1,100000,1),MATCH(CLEAN(TABLATRANSFERENCIA[[#This Row],[CODIGO]]),OFFSET(INDIRECT("v_buffer_hist_hoy!$A$1"),1,MATCH("buh_codigo",INDIRECT("v_buffer_hist_hoy!$1:$1"),0)-1,100000,1),0)),"")</f>
        <v>A</v>
      </c>
      <c r="AN100" s="6">
        <f ca="1">IFERROR(INDEX(OFFSET(INDIRECT("v_buffer_hist_hoy!$A$1"),1,MATCH("buh_pedido_minimo",INDIRECT("v_buffer_hist_hoy!$1:$1"),0)-1,100000,1),MATCH(CLEAN(TABLATRANSFERENCIA[[#This Row],[CODIGO]]),OFFSET(INDIRECT("v_buffer_hist_hoy!$A$1"),1,MATCH("buh_codigo",INDIRECT("v_buffer_hist_hoy!$1:$1"),0)-1,100000,1),0)),"")</f>
        <v>0</v>
      </c>
      <c r="AO100" s="6">
        <f ca="1">IFERROR(INDEX(OFFSET(INDIRECT("v_buffer_hist_hoy!$A$1"),1,MATCH("buh_pedido_minimo_grupo",INDIRECT("v_buffer_hist_hoy!$1:$1"),0)-1,100000,1),MATCH(CLEAN(TABLATRANSFERENCIA[[#This Row],[CODIGO]]),OFFSET(INDIRECT("v_buffer_hist_hoy!$A$1"),1,MATCH("buh_codigo",INDIRECT("v_buffer_hist_hoy!$1:$1"),0)-1,100000,1),0)),"")</f>
        <v>0</v>
      </c>
      <c r="AP100" s="6">
        <f ca="1">IFERROR(INDEX(OFFSET(INDIRECT("v_buffer_hist_hoy!$A$1"),1,MATCH("buh_unidad_empaque",INDIRECT("v_buffer_hist_hoy!$1:$1"),0)-1,100000,1),MATCH(CLEAN(TABLATRANSFERENCIA[[#This Row],[CODIGO]]),OFFSET(INDIRECT("v_buffer_hist_hoy!$A$1"),1,MATCH("buh_codigo",INDIRECT("v_buffer_hist_hoy!$1:$1"),0)-1,100000,1),0)),"")</f>
        <v>0</v>
      </c>
      <c r="AQ100" s="6">
        <f ca="1">IFERROR(INDEX(OFFSET(INDIRECT("v_buffer_hist_hoy!$A$1"),1,MATCH("buh_pedido_promedio",INDIRECT("v_buffer_hist_hoy!$1:$1"),0)-1,100000,1),MATCH(CLEAN(TABLATRANSFERENCIA[[#This Row],[CODIGO]]),OFFSET(INDIRECT("v_buffer_hist_hoy!$A$1"),1,MATCH("buh_codigo",INDIRECT("v_buffer_hist_hoy!$1:$1"),0)-1,100000,1),0)),"")</f>
        <v>3</v>
      </c>
      <c r="AR100" s="6">
        <f ca="1">IFERROR(INDEX(OFFSET(INDIRECT("v_buffer_hist_hoy!$A$1"),1,MATCH("buh_cobertura_buffer",INDIRECT("v_buffer_hist_hoy!$1:$1"),0)-1,100000,1),MATCH(CLEAN(TABLATRANSFERENCIA[[#This Row],[CODIGO]]),OFFSET(INDIRECT("v_buffer_hist_hoy!$A$1"),1,MATCH("buh_codigo",INDIRECT("v_buffer_hist_hoy!$1:$1"),0)-1,100000,1),0)),"")</f>
        <v>0</v>
      </c>
      <c r="AS100" s="6">
        <f ca="1">IFERROR(INDEX(OFFSET(INDIRECT("v_buffer_hist_hoy!$A$1"),1,MATCH("buh_cobertura_inventario_proyectado",INDIRECT("v_buffer_hist_hoy!$1:$1"),0)-1,100000,1),MATCH(CLEAN(TABLATRANSFERENCIA[[#This Row],[CODIGO]]),OFFSET(INDIRECT("v_buffer_hist_hoy!$A$1"),1,MATCH("buh_codigo",INDIRECT("v_buffer_hist_hoy!$1:$1"),0)-1,100000,1),0)),"")</f>
        <v>0</v>
      </c>
      <c r="AT100" s="6">
        <f ca="1">IFERROR(INDEX(OFFSET(INDIRECT("v_buffer_hist_hoy!$A$1"),1,MATCH("buh_cobertura_pedido_minimo",INDIRECT("v_buffer_hist_hoy!$1:$1"),0)-1,100000,1),MATCH(CLEAN(TABLATRANSFERENCIA[[#This Row],[CODIGO]]),OFFSET(INDIRECT("v_buffer_hist_hoy!$A$1"),1,MATCH("buh_codigo",INDIRECT("v_buffer_hist_hoy!$1:$1"),0)-1,100000,1),0)),"")</f>
        <v>0</v>
      </c>
      <c r="AU100" s="6">
        <f ca="1">IFERROR(INDEX(OFFSET(INDIRECT("v_buffer_hist_hoy!$A$1"),1,MATCH("buh_dias_desabastecimiento",INDIRECT("v_buffer_hist_hoy!$1:$1"),0)-1,100000,1),MATCH(CLEAN(TABLATRANSFERENCIA[[#This Row],[CODIGO]]),OFFSET(INDIRECT("v_buffer_hist_hoy!$A$1"),1,MATCH("buh_codigo",INDIRECT("v_buffer_hist_hoy!$1:$1"),0)-1,100000,1),0)),"")</f>
        <v>80</v>
      </c>
      <c r="AV100" s="6">
        <f t="array" ref="AV100">IFERROR(INDEX(Datos_Consumo[CANTIDAD],MATCH(TABLATRANSFERENCIA[[#This Row],[CODIGO]]&amp;TABLATRANSFERENCIA[[#Headers],[Columna1]],Datos_Consumo[CODIGO]&amp;Datos_Consumo[FECHA_FORMATO],0)),0)</f>
        <v>0</v>
      </c>
      <c r="AW100" s="6">
        <f t="array" ref="AW100">IFERROR(INDEX(Datos_Consumo[CANTIDAD],MATCH(TABLATRANSFERENCIA[[#This Row],[CODIGO]]&amp;TABLATRANSFERENCIA[[#Headers],[Columna2]],Datos_Consumo[CODIGO]&amp;Datos_Consumo[FECHA_FORMATO],0)),0)</f>
        <v>0</v>
      </c>
      <c r="AX100" s="6">
        <f t="array" ref="AX100">IFERROR(INDEX(Datos_Consumo[CANTIDAD],MATCH(TABLATRANSFERENCIA[[#This Row],[CODIGO]]&amp;TABLATRANSFERENCIA[[#Headers],[Columna3]],Datos_Consumo[CODIGO]&amp;Datos_Consumo[FECHA_FORMATO],0)),0)</f>
        <v>0</v>
      </c>
      <c r="AY100" s="6">
        <f t="array" ref="AY100">IFERROR(INDEX(Datos_Consumo[CANTIDAD],MATCH(TABLATRANSFERENCIA[[#This Row],[CODIGO]]&amp;TABLATRANSFERENCIA[[#Headers],[Columna4]],Datos_Consumo[CODIGO]&amp;Datos_Consumo[FECHA_FORMATO],0)),0)</f>
        <v>0</v>
      </c>
      <c r="AZ100" s="6">
        <f t="array" ref="AZ100">IFERROR(INDEX(Datos_Consumo[CANTIDAD],MATCH(TABLATRANSFERENCIA[[#This Row],[CODIGO]]&amp;TABLATRANSFERENCIA[[#Headers],[Columna5]],Datos_Consumo[CODIGO]&amp;Datos_Consumo[FECHA_FORMATO],0)),0)</f>
        <v>0</v>
      </c>
      <c r="BA100" s="6">
        <f t="array" ref="BA100">IFERROR(INDEX(Datos_Consumo[CANTIDAD],MATCH(TABLATRANSFERENCIA[[#This Row],[CODIGO]]&amp;TABLATRANSFERENCIA[[#Headers],[Columna6]],Datos_Consumo[CODIGO]&amp;Datos_Consumo[FECHA_FORMATO],0)),0)</f>
        <v>0</v>
      </c>
      <c r="BB100" s="56">
        <f ca="1">IFERROR(INDEX(OFFSET(INDIRECT("v_buffer_hist_hoy!$A$1"),1,MATCH("buh_ultima_transferencia_ini",INDIRECT("v_buffer_hist_hoy!$1:$1"),0)-1,100000,1),MATCH(CLEAN(TABLATRANSFERENCIA[[#This Row],[CODIGO]]),OFFSET(INDIRECT("v_buffer_hist_hoy!$A$1"),1,MATCH("buh_codigo",INDIRECT("v_buffer_hist_hoy!$1:$1"),0)-1,100000,1),0)),"")</f>
        <v>0</v>
      </c>
      <c r="BC100" s="56">
        <f ca="1">IFERROR(INDEX(OFFSET(INDIRECT("v_buffer_hist_hoy!$A$1"),1,MATCH("buh_ultima_transferencia_fin",INDIRECT("v_buffer_hist_hoy!$1:$1"),0)-1,100000,1),MATCH(CLEAN(TABLATRANSFERENCIA[[#This Row],[CODIGO]]),OFFSET(INDIRECT("v_buffer_hist_hoy!$A$1"),1,MATCH("buh_codigo",INDIRECT("v_buffer_hist_hoy!$1:$1"),0)-1,100000,1),0)),"")</f>
        <v>0</v>
      </c>
      <c r="BD100" s="50" t="s">
        <v>7748</v>
      </c>
      <c r="BE100" s="55"/>
      <c r="BF100" s="51"/>
      <c r="BG100" s="51" t="str">
        <f>IF(RIGHT(TABLATRANSFERENCIA[[#Headers],[Emb1]],1)*1&lt;=TABLATRANSFERENCIA[[#This Row],[EMBARQUES]],IF(ISBLANK(TABLATRANSFERENCIA[[#This Row],[EMBARQUES]]),TABLATRANSFERENCIA[[#This Row],[REQUERIM]],ROUND(TABLATRANSFERENCIA[[#This Row],[REQUERIM]]/TABLATRANSFERENCIA[[#This Row],[EMBARQUES]],0)),TABLATRANSFERENCIA[[#This Row],[REQUERIM]])</f>
        <v>7</v>
      </c>
      <c r="BH10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0" s="51"/>
      <c r="BM100" s="46">
        <f ca="1">IFERROR(TABLATRANSFERENCIA[[#This Row],[REQUERIM]]/TABLATRANSFERENCIA[[#This Row],[PEDIDO PROMEDIO]],0)</f>
        <v>2.3333333333333335</v>
      </c>
      <c r="BN100" s="51"/>
      <c r="BO100" s="59"/>
      <c r="BP100" s="3" t="str">
        <f>IF(TABLATRANSFERENCIA[[#This Row],[RECIBIDO]]&lt;&gt;"",0,IF(TABLATRANSFERENCIA[[#This Row],[DESPACHO]]&lt;&gt;"",TABLATRANSFERENCIA[[#This Row],[DESPACHO]],TABLATRANSFERENCIA[[#This Row],[REQUERIM]]))</f>
        <v>7</v>
      </c>
      <c r="BQ100" s="50"/>
      <c r="BR100" s="50"/>
      <c r="BS100" s="50" t="str">
        <f t="shared" si="1"/>
        <v>N</v>
      </c>
      <c r="BT100" s="51">
        <f t="array" aca="1" ref="BT100" ca="1">IF(SUM(--(TABLATRANSFERENCIA[[#This Row],[CODIGO GENERICO]]=TABLATRANSFERENCIA[CODIGO GENERICO])*TABLATRANSFERENCIA[REQUERIM])&lt;TABLATRANSFERENCIA[[#This Row],[PEDIDO MIN GRUPO]],1,0)</f>
        <v>0</v>
      </c>
      <c r="BU10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0" s="51">
        <f ca="1">IFERROR(INDEX(OFFSET(INDIRECT("v_buffer_hist_hoy!$A$1"),1,MATCH("buh_zona_amarilla",INDIRECT("v_buffer_hist_hoy!$1:$1"),0)-1,100000,1),MATCH(CLEAN(TABLATRANSFERENCIA[[#This Row],[CODIGO]]),OFFSET(INDIRECT("v_buffer_hist_hoy!$A$1"),1,MATCH("buh_codigo",INDIRECT("v_buffer_hist_hoy!$1:$1"),0)-1,100000,1),0)),"")</f>
        <v>7</v>
      </c>
      <c r="BW100" s="51">
        <f ca="1">IFERROR(INDEX(OFFSET(INDIRECT("v_buffer_hist_hoy!$A$1"),1,MATCH("buh_zona_roja",INDIRECT("v_buffer_hist_hoy!$1:$1"),0)-1,100000,1),MATCH(CLEAN(TABLATRANSFERENCIA[[#This Row],[CODIGO]]),OFFSET(INDIRECT("v_buffer_hist_hoy!$A$1"),1,MATCH("buh_codigo",INDIRECT("v_buffer_hist_hoy!$1:$1"),0)-1,100000,1),0)),"")</f>
        <v>3</v>
      </c>
    </row>
    <row r="101" spans="1:75" hidden="1" x14ac:dyDescent="0.25">
      <c r="A101" s="54" t="s">
        <v>1732</v>
      </c>
      <c r="B101" s="3" t="str">
        <f ca="1">IFERROR(INDEX(OFFSET(INDIRECT("v_buffer_hist_hoy!$A$1"),1,MATCH("pro_descripcion",INDIRECT("v_buffer_hist_hoy!$1:$1"),0)-1,100000,1),MATCH(CLEAN(TABLATRANSFERENCIA[[#This Row],[CODIGO]]),OFFSET(INDIRECT("v_buffer_hist_hoy!$A$1"),1,MATCH("buh_codigo",INDIRECT("v_buffer_hist_hoy!$1:$1"),0)-1,100000,1),0)),"")</f>
        <v>ANILLO DE RETENCION 22F 22C (02432-28120)</v>
      </c>
      <c r="C101" s="3" t="str">
        <f ca="1">IFERROR(INDEX(OFFSET(INDIRECT("v_buffer_hist_hoy!$A$1"),1,MATCH("buh_codigo_generico",INDIRECT("v_buffer_hist_hoy!$1:$1"),0)-1,100000,1),MATCH(CLEAN(TABLATRANSFERENCIA[[#This Row],[CODIGO]]),OFFSET(INDIRECT("v_buffer_hist_hoy!$A$1"),1,MATCH("buh_codigo",INDIRECT("v_buffer_hist_hoy!$1:$1"),0)-1,100000,1),0)),"")</f>
        <v>0</v>
      </c>
      <c r="D101" s="3" t="str">
        <f ca="1">IFERROR(INDEX(OFFSET(INDIRECT("v_buffer_hist_hoy!$A$1"),1,MATCH("buh_codigo_vinculado",INDIRECT("v_buffer_hist_hoy!$1:$1"),0)-1,100000,1),MATCH(CLEAN(TABLATRANSFERENCIA[[#This Row],[CODIGO]]),OFFSET(INDIRECT("v_buffer_hist_hoy!$A$1"),1,MATCH("buh_codigo",INDIRECT("v_buffer_hist_hoy!$1:$1"),0)-1,100000,1),0)),"")</f>
        <v>EC-9242428000</v>
      </c>
      <c r="E101" s="3" t="str">
        <f ca="1">IFERROR(INDEX(OFFSET(INDIRECT("v_buffer_hist_hoy!$A$1"),1,MATCH("pro_linea",INDIRECT("v_buffer_hist_hoy!$1:$1"),0)-1,100000,1),MATCH(CLEAN(TABLATRANSFERENCIA[[#This Row],[CODIGO]]),OFFSET(INDIRECT("v_buffer_hist_hoy!$A$1"),1,MATCH("buh_codigo",INDIRECT("v_buffer_hist_hoy!$1:$1"),0)-1,100000,1),0)),"")</f>
        <v>AGROFORESTAL</v>
      </c>
      <c r="F101" s="3">
        <f ca="1">IFERROR(INDEX(OFFSET(INDIRECT("v_buffer_hist_hoy!$A$1"),1,MATCH("pro_sublinea",INDIRECT("v_buffer_hist_hoy!$1:$1"),0)-1,100000,1),MATCH(CLEAN(TABLATRANSFERENCIA[[#This Row],[CODIGO]]),OFFSET(INDIRECT("v_buffer_hist_hoy!$A$1"),1,MATCH("buh_codigo",INDIRECT("v_buffer_hist_hoy!$1:$1"),0)-1,100000,1),0)),"")</f>
        <v>0</v>
      </c>
      <c r="G101" s="3" t="str">
        <f ca="1">IFERROR(INDEX(OFFSET(INDIRECT("v_buffer_hist_hoy!$A$1"),1,MATCH("pro_grupo",INDIRECT("v_buffer_hist_hoy!$1:$1"),0)-1,100000,1),MATCH(CLEAN(TABLATRANSFERENCIA[[#This Row],[CODIGO]]),OFFSET(INDIRECT("v_buffer_hist_hoy!$A$1"),1,MATCH("buh_codigo",INDIRECT("v_buffer_hist_hoy!$1:$1"),0)-1,100000,1),0)),"")</f>
        <v>REPUESTOS DESMALEZADORAS</v>
      </c>
      <c r="H101" s="3">
        <f ca="1">IFERROR(INDEX(OFFSET(INDIRECT("v_buffer_hist_hoy!$A$1"),1,MATCH("pro_familia",INDIRECT("v_buffer_hist_hoy!$1:$1"),0)-1,100000,1),MATCH(CLEAN(TABLATRANSFERENCIA[[#This Row],[CODIGO]]),OFFSET(INDIRECT("v_buffer_hist_hoy!$A$1"),1,MATCH("buh_codigo",INDIRECT("v_buffer_hist_hoy!$1:$1"),0)-1,100000,1),0)),"")</f>
        <v>0</v>
      </c>
      <c r="I101" s="3">
        <f ca="1">IFERROR(INDEX(OFFSET(INDIRECT("v_buffer_hist_hoy!$A$1"),1,MATCH("pro_subfamilia",INDIRECT("v_buffer_hist_hoy!$1:$1"),0)-1,100000,1),MATCH(CLEAN(TABLATRANSFERENCIA[[#This Row],[CODIGO]]),OFFSET(INDIRECT("v_buffer_hist_hoy!$A$1"),1,MATCH("buh_codigo",INDIRECT("v_buffer_hist_hoy!$1:$1"),0)-1,100000,1),0)),"")</f>
        <v>0</v>
      </c>
      <c r="J10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1" s="3">
        <f ca="1">IFERROR(INDEX(OFFSET(INDIRECT("v_buffer_hist_hoy!$A$1"),1,MATCH("pro_tipo",INDIRECT("v_buffer_hist_hoy!$1:$1"),0)-1,100000,1),MATCH(CLEAN(TABLATRANSFERENCIA[[#This Row],[CODIGO]]),OFFSET(INDIRECT("v_buffer_hist_hoy!$A$1"),1,MATCH("buh_codigo",INDIRECT("v_buffer_hist_hoy!$1:$1"),0)-1,100000,1),0)),"")</f>
        <v>0</v>
      </c>
      <c r="L101" s="3" t="str">
        <f ca="1">IFERROR(INDEX(OFFSET(INDIRECT("v_buffer_hist_hoy!$A$1"),1,MATCH("pro_marca",INDIRECT("v_buffer_hist_hoy!$1:$1"),0)-1,100000,1),MATCH(CLEAN(TABLATRANSFERENCIA[[#This Row],[CODIGO]]),OFFSET(INDIRECT("v_buffer_hist_hoy!$A$1"),1,MATCH("buh_codigo",INDIRECT("v_buffer_hist_hoy!$1:$1"),0)-1,100000,1),0)),"")</f>
        <v>SHINDAIWA</v>
      </c>
      <c r="M101" s="3">
        <f ca="1">IFERROR(INDEX(OFFSET(INDIRECT("v_buffer_hist_hoy!$A$1"),1,MATCH("pro_modelo",INDIRECT("v_buffer_hist_hoy!$1:$1"),0)-1,100000,1),MATCH(CLEAN(TABLATRANSFERENCIA[[#This Row],[CODIGO]]),OFFSET(INDIRECT("v_buffer_hist_hoy!$A$1"),1,MATCH("buh_codigo",INDIRECT("v_buffer_hist_hoy!$1:$1"),0)-1,100000,1),0)),"")</f>
        <v>0</v>
      </c>
      <c r="N101" s="3">
        <f ca="1">IFERROR(INDEX(OFFSET(INDIRECT("v_buffer_hist_hoy!$A$1"),1,MATCH("pro_cat_management",INDIRECT("v_buffer_hist_hoy!$1:$1"),0)-1,100000,1),MATCH(CLEAN(TABLATRANSFERENCIA[[#This Row],[CODIGO]]),OFFSET(INDIRECT("v_buffer_hist_hoy!$A$1"),1,MATCH("buh_codigo",INDIRECT("v_buffer_hist_hoy!$1:$1"),0)-1,100000,1),0)),"")</f>
        <v>0</v>
      </c>
      <c r="O101" s="5" t="str">
        <f ca="1">IFERROR(INDEX(OFFSET(INDIRECT("v_buffer_hist_hoy!$A$1"),1,MATCH("buh_estatus",INDIRECT("v_buffer_hist_hoy!$1:$1"),0)-1,100000,1),MATCH(CLEAN(TABLATRANSFERENCIA[[#This Row],[CODIGO]]),OFFSET(INDIRECT("v_buffer_hist_hoy!$A$1"),1,MATCH("buh_codigo",INDIRECT("v_buffer_hist_hoy!$1:$1"),0)-1,100000,1),0)),"")</f>
        <v>0</v>
      </c>
      <c r="P101" s="5">
        <f ca="1">IFERROR(INDEX(OFFSET(INDIRECT("v_buffer_hist_hoy!$A$1"),1,MATCH("buh_ctv",INDIRECT("v_buffer_hist_hoy!$1:$1"),0)-1,100000,1),MATCH(CLEAN(TABLATRANSFERENCIA[[#This Row],[CODIGO]]),OFFSET(INDIRECT("v_buffer_hist_hoy!$A$1"),1,MATCH("buh_codigo",INDIRECT("v_buffer_hist_hoy!$1:$1"),0)-1,100000,1),0)),"")</f>
        <v>0.23</v>
      </c>
      <c r="Q101" s="5">
        <f ca="1">IFERROR(INDEX(OFFSET(INDIRECT("v_buffer_hist_hoy!$A$1"),1,MATCH("buh_pv",INDIRECT("v_buffer_hist_hoy!$1:$1"),0)-1,100000,1),MATCH(CLEAN(TABLATRANSFERENCIA[[#This Row],[CODIGO]]),OFFSET(INDIRECT("v_buffer_hist_hoy!$A$1"),1,MATCH("buh_codigo",INDIRECT("v_buffer_hist_hoy!$1:$1"),0)-1,100000,1),0)),"")</f>
        <v>1.61</v>
      </c>
      <c r="R101" s="46">
        <f ca="1">IFERROR(INDEX(OFFSET(INDIRECT("v_buffer_hist_hoy!$A$1"),1,MATCH("buh_roi_pasado",INDIRECT("v_buffer_hist_hoy!$1:$1"),0)-1,100000,1),MATCH(CLEAN(TABLATRANSFERENCIA[[#This Row],[CODIGO]]),OFFSET(INDIRECT("v_buffer_hist_hoy!$A$1"),1,MATCH("buh_codigo",INDIRECT("v_buffer_hist_hoy!$1:$1"),0)-1,100000,1),0)),"")</f>
        <v>0</v>
      </c>
      <c r="S101" s="46">
        <f ca="1">IFERROR(INDEX(OFFSET(INDIRECT("v_buffer_hist_hoy!$A$1"),1,MATCH("buh_roi_proyectado",INDIRECT("v_buffer_hist_hoy!$1:$1"),0)-1,100000,1),MATCH(CLEAN(TABLATRANSFERENCIA[[#This Row],[CODIGO]]),OFFSET(INDIRECT("v_buffer_hist_hoy!$A$1"),1,MATCH("buh_codigo",INDIRECT("v_buffer_hist_hoy!$1:$1"),0)-1,100000,1),0)),"")</f>
        <v>26.18</v>
      </c>
      <c r="T101" s="46">
        <f ca="1">IFERROR(INDEX(OFFSET(INDIRECT("v_buffer_hist_hoy!$A$1"),1,MATCH("buh_velocity",INDIRECT("v_buffer_hist_hoy!$1:$1"),0)-1,100000,1),MATCH(CLEAN(TABLATRANSFERENCIA[[#This Row],[CODIGO]]),OFFSET(INDIRECT("v_buffer_hist_hoy!$A$1"),1,MATCH("buh_codigo",INDIRECT("v_buffer_hist_hoy!$1:$1"),0)-1,100000,1),0)),"")</f>
        <v>0</v>
      </c>
      <c r="U101" s="46">
        <f ca="1">IFERROR(INDEX(OFFSET(INDIRECT("v_buffer_hist_hoy!$A$1"),1,MATCH("buh_nivel_servicio",INDIRECT("v_buffer_hist_hoy!$1:$1"),0)-1,100000,1),MATCH(CLEAN(TABLATRANSFERENCIA[[#This Row],[CODIGO]]),OFFSET(INDIRECT("v_buffer_hist_hoy!$A$1"),1,MATCH("buh_codigo",INDIRECT("v_buffer_hist_hoy!$1:$1"),0)-1,100000,1),0)),"")</f>
        <v>1</v>
      </c>
      <c r="V101" s="49" t="str">
        <f ca="1">IFERROR(INDEX(OFFSET(INDIRECT("v_buffer_hist_hoy!$A$1"),1,MATCH("pro_nombre",INDIRECT("v_buffer_hist_hoy!$1:$1"),0)-1,100000,1),MATCH(CLEAN(TABLATRANSFERENCIA[[#This Row],[CODIGO]]),OFFSET(INDIRECT("v_buffer_hist_hoy!$A$1"),1,MATCH("buh_codigo",INDIRECT("v_buffer_hist_hoy!$1:$1"),0)-1,100000,1),0)),"")</f>
        <v>Echo</v>
      </c>
      <c r="W101" s="49" t="str">
        <f ca="1">IFERROR(INDEX(OFFSET(INDIRECT("v_buffer_hist_hoy!$A$1"),1,MATCH("pre_nombre",INDIRECT("v_buffer_hist_hoy!$1:$1"),0)-1,100000,1),MATCH(CLEAN(TABLATRANSFERENCIA[[#This Row],[CODIGO]]),OFFSET(INDIRECT("v_buffer_hist_hoy!$A$1"),1,MATCH("buh_codigo",INDIRECT("v_buffer_hist_hoy!$1:$1"),0)-1,100000,1),0)),"")</f>
        <v>USA</v>
      </c>
      <c r="X101" s="51">
        <f ca="1">IFERROR(INDEX(OFFSET(INDIRECT("v_buffer_hist_hoy!$A$1"),1,MATCH("buh_tiempo_suministro",INDIRECT("v_buffer_hist_hoy!$1:$1"),0)-1,100000,1),MATCH(CLEAN(TABLATRANSFERENCIA[[#This Row],[CODIGO]]),OFFSET(INDIRECT("v_buffer_hist_hoy!$A$1"),1,MATCH("buh_codigo",INDIRECT("v_buffer_hist_hoy!$1:$1"),0)-1,100000,1),0)),"")</f>
        <v>8</v>
      </c>
      <c r="Y101" s="51">
        <f ca="1">IFERROR(INDEX(OFFSET(INDIRECT("v_buffer_hist_hoy!$A$1"),1,MATCH("buh_frecuencia_reposicion",INDIRECT("v_buffer_hist_hoy!$1:$1"),0)-1,100000,1),MATCH(CLEAN(TABLATRANSFERENCIA[[#This Row],[CODIGO]]),OFFSET(INDIRECT("v_buffer_hist_hoy!$A$1"),1,MATCH("buh_codigo",INDIRECT("v_buffer_hist_hoy!$1:$1"),0)-1,100000,1),0)),"")</f>
        <v>3</v>
      </c>
      <c r="Z101" s="6">
        <f ca="1">IFERROR(INDEX(OFFSET(INDIRECT("v_buffer_hist_hoy!$A$1"),1,MATCH("buh_buffer_actual",INDIRECT("v_buffer_hist_hoy!$1:$1"),0)-1,100000,1),MATCH(CLEAN(TABLATRANSFERENCIA[[#This Row],[CODIGO]]),OFFSET(INDIRECT("v_buffer_hist_hoy!$A$1"),1,MATCH("buh_codigo",INDIRECT("v_buffer_hist_hoy!$1:$1"),0)-1,100000,1),0)),"")</f>
        <v>6</v>
      </c>
      <c r="AA101" s="6">
        <f ca="1">IFERROR(INDEX(OFFSET(INDIRECT("v_buffer_hist_hoy!$A$1"),1,MATCH("buh_inventario_proveedor",INDIRECT("v_buffer_hist_hoy!$1:$1"),0)-1,100000,1),MATCH(CLEAN(TABLATRANSFERENCIA[[#This Row],[CODIGO]]),OFFSET(INDIRECT("v_buffer_hist_hoy!$A$1"),1,MATCH("buh_codigo",INDIRECT("v_buffer_hist_hoy!$1:$1"),0)-1,100000,1),0)),"")</f>
        <v>1000000000</v>
      </c>
      <c r="AB101" s="6">
        <f ca="1">IFERROR(INDEX(OFFSET(INDIRECT("v_buffer_hist_hoy!$A$1"),1,MATCH("buh_inventario_fisico",INDIRECT("v_buffer_hist_hoy!$1:$1"),0)-1,100000,1),MATCH(CLEAN(TABLATRANSFERENCIA[[#This Row],[CODIGO]]),OFFSET(INDIRECT("v_buffer_hist_hoy!$A$1"),1,MATCH("buh_codigo",INDIRECT("v_buffer_hist_hoy!$1:$1"),0)-1,100000,1),0)),"")</f>
        <v>0</v>
      </c>
      <c r="AC101" s="4">
        <f ca="1">IFERROR(INDEX(OFFSET(INDIRECT("v_buffer_hist_hoy!$A$1"),1,MATCH("buh_estado_inventario_fisico",INDIRECT("v_buffer_hist_hoy!$1:$1"),0)-1,100000,1),MATCH(CLEAN(TABLATRANSFERENCIA[[#This Row],[CODIGO]]),OFFSET(INDIRECT("v_buffer_hist_hoy!$A$1"),1,MATCH("buh_codigo",INDIRECT("v_buffer_hist_hoy!$1:$1"),0)-1,100000,1),0)),"")</f>
        <v>1</v>
      </c>
      <c r="AD101" s="6" t="str">
        <f ca="1">IFERROR(INDEX(OFFSET(INDIRECT("v_buffer_hist_hoy!$A$1"),1,MATCH("buh_color_inventario_fisico",INDIRECT("v_buffer_hist_hoy!$1:$1"),0)-1,100000,1),MATCH(CLEAN(TABLATRANSFERENCIA[[#This Row],[CODIGO]]),OFFSET(INDIRECT("v_buffer_hist_hoy!$A$1"),1,MATCH("buh_codigo",INDIRECT("v_buffer_hist_hoy!$1:$1"),0)-1,100000,1),0)),"")</f>
        <v>N</v>
      </c>
      <c r="AE101" s="6">
        <f ca="1">IFERROR(INDEX(OFFSET(INDIRECT("v_buffer_hist_hoy!$A$1"),1,MATCH("buh_transito",INDIRECT("v_buffer_hist_hoy!$1:$1"),0)-1,100000,1),MATCH(CLEAN(TABLATRANSFERENCIA[[#This Row],[CODIGO]]),OFFSET(INDIRECT("v_buffer_hist_hoy!$A$1"),1,MATCH("buh_codigo",INDIRECT("v_buffer_hist_hoy!$1:$1"),0)-1,100000,1),0)),"")</f>
        <v>0</v>
      </c>
      <c r="AF101" s="6">
        <f ca="1">IFERROR(INDEX(OFFSET(INDIRECT("v_buffer_hist_hoy!$A$1"),1,MATCH("buh_negociacion",INDIRECT("v_buffer_hist_hoy!$1:$1"),0)-1,100000,1),MATCH(CLEAN(TABLATRANSFERENCIA[[#This Row],[CODIGO]]),OFFSET(INDIRECT("v_buffer_hist_hoy!$A$1"),1,MATCH("buh_codigo",INDIRECT("v_buffer_hist_hoy!$1:$1"),0)-1,100000,1),0)),"")</f>
        <v>0</v>
      </c>
      <c r="AG101" s="6">
        <f ca="1">IFERROR(INDEX(OFFSET(INDIRECT("v_buffer_hist_hoy!$A$1"),1,MATCH("buh_produccion",INDIRECT("v_buffer_hist_hoy!$1:$1"),0)-1,100000,1),MATCH(CLEAN(TABLATRANSFERENCIA[[#This Row],[CODIGO]]),OFFSET(INDIRECT("v_buffer_hist_hoy!$A$1"),1,MATCH("buh_codigo",INDIRECT("v_buffer_hist_hoy!$1:$1"),0)-1,100000,1),0)),"")</f>
        <v>0</v>
      </c>
      <c r="AH101" s="6">
        <f ca="1">IFERROR(INDEX(OFFSET(INDIRECT("v_buffer_hist_hoy!$A$1"),1,MATCH("buh_embarcado",INDIRECT("v_buffer_hist_hoy!$1:$1"),0)-1,100000,1),MATCH(CLEAN(TABLATRANSFERENCIA[[#This Row],[CODIGO]]),OFFSET(INDIRECT("v_buffer_hist_hoy!$A$1"),1,MATCH("buh_codigo",INDIRECT("v_buffer_hist_hoy!$1:$1"),0)-1,100000,1),0)),"")</f>
        <v>0</v>
      </c>
      <c r="AI101" s="6">
        <f ca="1">IFERROR(INDEX(OFFSET(INDIRECT("v_buffer_hist_hoy!$A$1"),1,MATCH("buh_comprometido",INDIRECT("v_buffer_hist_hoy!$1:$1"),0)-1,100000,1),MATCH(CLEAN(TABLATRANSFERENCIA[[#This Row],[CODIGO]]),OFFSET(INDIRECT("v_buffer_hist_hoy!$A$1"),1,MATCH("buh_codigo",INDIRECT("v_buffer_hist_hoy!$1:$1"),0)-1,100000,1),0)),"")</f>
        <v>0</v>
      </c>
      <c r="AJ101" s="6">
        <f ca="1">IFERROR(INDEX(OFFSET(INDIRECT("v_buffer_hist_hoy!$A$1"),1,MATCH("buh_backorder",INDIRECT("v_buffer_hist_hoy!$1:$1"),0)-1,100000,1),MATCH(CLEAN(TABLATRANSFERENCIA[[#This Row],[CODIGO]]),OFFSET(INDIRECT("v_buffer_hist_hoy!$A$1"),1,MATCH("buh_codigo",INDIRECT("v_buffer_hist_hoy!$1:$1"),0)-1,100000,1),0)),"")</f>
        <v>6</v>
      </c>
      <c r="AK101" s="6">
        <f ca="1">IFERROR(INDEX(OFFSET(INDIRECT("v_buffer_hist_hoy!$A$1"),1,MATCH("buh_inventario_proyectado",INDIRECT("v_buffer_hist_hoy!$1:$1"),0)-1,100000,1),MATCH(CLEAN(TABLATRANSFERENCIA[[#This Row],[CODIGO]]),OFFSET(INDIRECT("v_buffer_hist_hoy!$A$1"),1,MATCH("buh_codigo",INDIRECT("v_buffer_hist_hoy!$1:$1"),0)-1,100000,1),0)),"")</f>
        <v>6</v>
      </c>
      <c r="AL101" s="4">
        <f ca="1">IFERROR(INDEX(OFFSET(INDIRECT("v_buffer_hist_hoy!$A$1"),1,MATCH("buh_estado_inventario_proyectado",INDIRECT("v_buffer_hist_hoy!$1:$1"),0)-1,100000,1),MATCH(CLEAN(TABLATRANSFERENCIA[[#This Row],[CODIGO]]),OFFSET(INDIRECT("v_buffer_hist_hoy!$A$1"),1,MATCH("buh_codigo",INDIRECT("v_buffer_hist_hoy!$1:$1"),0)-1,100000,1),0)),"")</f>
        <v>0</v>
      </c>
      <c r="AM101" s="6" t="str">
        <f ca="1">IFERROR(INDEX(OFFSET(INDIRECT("v_buffer_hist_hoy!$A$1"),1,MATCH("buh_color_inventario_proyectado",INDIRECT("v_buffer_hist_hoy!$1:$1"),0)-1,100000,1),MATCH(CLEAN(TABLATRANSFERENCIA[[#This Row],[CODIGO]]),OFFSET(INDIRECT("v_buffer_hist_hoy!$A$1"),1,MATCH("buh_codigo",INDIRECT("v_buffer_hist_hoy!$1:$1"),0)-1,100000,1),0)),"")</f>
        <v>V</v>
      </c>
      <c r="AN101" s="6">
        <f ca="1">IFERROR(INDEX(OFFSET(INDIRECT("v_buffer_hist_hoy!$A$1"),1,MATCH("buh_pedido_minimo",INDIRECT("v_buffer_hist_hoy!$1:$1"),0)-1,100000,1),MATCH(CLEAN(TABLATRANSFERENCIA[[#This Row],[CODIGO]]),OFFSET(INDIRECT("v_buffer_hist_hoy!$A$1"),1,MATCH("buh_codigo",INDIRECT("v_buffer_hist_hoy!$1:$1"),0)-1,100000,1),0)),"")</f>
        <v>0</v>
      </c>
      <c r="AO101" s="6">
        <f ca="1">IFERROR(INDEX(OFFSET(INDIRECT("v_buffer_hist_hoy!$A$1"),1,MATCH("buh_pedido_minimo_grupo",INDIRECT("v_buffer_hist_hoy!$1:$1"),0)-1,100000,1),MATCH(CLEAN(TABLATRANSFERENCIA[[#This Row],[CODIGO]]),OFFSET(INDIRECT("v_buffer_hist_hoy!$A$1"),1,MATCH("buh_codigo",INDIRECT("v_buffer_hist_hoy!$1:$1"),0)-1,100000,1),0)),"")</f>
        <v>0</v>
      </c>
      <c r="AP101" s="6">
        <f ca="1">IFERROR(INDEX(OFFSET(INDIRECT("v_buffer_hist_hoy!$A$1"),1,MATCH("buh_unidad_empaque",INDIRECT("v_buffer_hist_hoy!$1:$1"),0)-1,100000,1),MATCH(CLEAN(TABLATRANSFERENCIA[[#This Row],[CODIGO]]),OFFSET(INDIRECT("v_buffer_hist_hoy!$A$1"),1,MATCH("buh_codigo",INDIRECT("v_buffer_hist_hoy!$1:$1"),0)-1,100000,1),0)),"")</f>
        <v>2</v>
      </c>
      <c r="AQ101" s="6">
        <f ca="1">IFERROR(INDEX(OFFSET(INDIRECT("v_buffer_hist_hoy!$A$1"),1,MATCH("buh_pedido_promedio",INDIRECT("v_buffer_hist_hoy!$1:$1"),0)-1,100000,1),MATCH(CLEAN(TABLATRANSFERENCIA[[#This Row],[CODIGO]]),OFFSET(INDIRECT("v_buffer_hist_hoy!$A$1"),1,MATCH("buh_codigo",INDIRECT("v_buffer_hist_hoy!$1:$1"),0)-1,100000,1),0)),"")</f>
        <v>2</v>
      </c>
      <c r="AR101" s="6">
        <f ca="1">IFERROR(INDEX(OFFSET(INDIRECT("v_buffer_hist_hoy!$A$1"),1,MATCH("buh_cobertura_buffer",INDIRECT("v_buffer_hist_hoy!$1:$1"),0)-1,100000,1),MATCH(CLEAN(TABLATRANSFERENCIA[[#This Row],[CODIGO]]),OFFSET(INDIRECT("v_buffer_hist_hoy!$A$1"),1,MATCH("buh_codigo",INDIRECT("v_buffer_hist_hoy!$1:$1"),0)-1,100000,1),0)),"")</f>
        <v>0</v>
      </c>
      <c r="AS101" s="6">
        <f ca="1">IFERROR(INDEX(OFFSET(INDIRECT("v_buffer_hist_hoy!$A$1"),1,MATCH("buh_cobertura_inventario_proyectado",INDIRECT("v_buffer_hist_hoy!$1:$1"),0)-1,100000,1),MATCH(CLEAN(TABLATRANSFERENCIA[[#This Row],[CODIGO]]),OFFSET(INDIRECT("v_buffer_hist_hoy!$A$1"),1,MATCH("buh_codigo",INDIRECT("v_buffer_hist_hoy!$1:$1"),0)-1,100000,1),0)),"")</f>
        <v>0</v>
      </c>
      <c r="AT101" s="6">
        <f ca="1">IFERROR(INDEX(OFFSET(INDIRECT("v_buffer_hist_hoy!$A$1"),1,MATCH("buh_cobertura_pedido_minimo",INDIRECT("v_buffer_hist_hoy!$1:$1"),0)-1,100000,1),MATCH(CLEAN(TABLATRANSFERENCIA[[#This Row],[CODIGO]]),OFFSET(INDIRECT("v_buffer_hist_hoy!$A$1"),1,MATCH("buh_codigo",INDIRECT("v_buffer_hist_hoy!$1:$1"),0)-1,100000,1),0)),"")</f>
        <v>0</v>
      </c>
      <c r="AU101" s="6">
        <f ca="1">IFERROR(INDEX(OFFSET(INDIRECT("v_buffer_hist_hoy!$A$1"),1,MATCH("buh_dias_desabastecimiento",INDIRECT("v_buffer_hist_hoy!$1:$1"),0)-1,100000,1),MATCH(CLEAN(TABLATRANSFERENCIA[[#This Row],[CODIGO]]),OFFSET(INDIRECT("v_buffer_hist_hoy!$A$1"),1,MATCH("buh_codigo",INDIRECT("v_buffer_hist_hoy!$1:$1"),0)-1,100000,1),0)),"")</f>
        <v>67</v>
      </c>
      <c r="AV101" s="6">
        <f t="array" ref="AV101">IFERROR(INDEX(Datos_Consumo[CANTIDAD],MATCH(TABLATRANSFERENCIA[[#This Row],[CODIGO]]&amp;TABLATRANSFERENCIA[[#Headers],[Columna1]],Datos_Consumo[CODIGO]&amp;Datos_Consumo[FECHA_FORMATO],0)),0)</f>
        <v>0</v>
      </c>
      <c r="AW101" s="6">
        <f t="array" ref="AW101">IFERROR(INDEX(Datos_Consumo[CANTIDAD],MATCH(TABLATRANSFERENCIA[[#This Row],[CODIGO]]&amp;TABLATRANSFERENCIA[[#Headers],[Columna2]],Datos_Consumo[CODIGO]&amp;Datos_Consumo[FECHA_FORMATO],0)),0)</f>
        <v>0</v>
      </c>
      <c r="AX101" s="6">
        <f t="array" ref="AX101">IFERROR(INDEX(Datos_Consumo[CANTIDAD],MATCH(TABLATRANSFERENCIA[[#This Row],[CODIGO]]&amp;TABLATRANSFERENCIA[[#Headers],[Columna3]],Datos_Consumo[CODIGO]&amp;Datos_Consumo[FECHA_FORMATO],0)),0)</f>
        <v>0</v>
      </c>
      <c r="AY101" s="6">
        <f t="array" ref="AY101">IFERROR(INDEX(Datos_Consumo[CANTIDAD],MATCH(TABLATRANSFERENCIA[[#This Row],[CODIGO]]&amp;TABLATRANSFERENCIA[[#Headers],[Columna4]],Datos_Consumo[CODIGO]&amp;Datos_Consumo[FECHA_FORMATO],0)),0)</f>
        <v>0</v>
      </c>
      <c r="AZ101" s="6">
        <f t="array" ref="AZ101">IFERROR(INDEX(Datos_Consumo[CANTIDAD],MATCH(TABLATRANSFERENCIA[[#This Row],[CODIGO]]&amp;TABLATRANSFERENCIA[[#Headers],[Columna5]],Datos_Consumo[CODIGO]&amp;Datos_Consumo[FECHA_FORMATO],0)),0)</f>
        <v>0</v>
      </c>
      <c r="BA101" s="6">
        <f t="array" ref="BA101">IFERROR(INDEX(Datos_Consumo[CANTIDAD],MATCH(TABLATRANSFERENCIA[[#This Row],[CODIGO]]&amp;TABLATRANSFERENCIA[[#Headers],[Columna6]],Datos_Consumo[CODIGO]&amp;Datos_Consumo[FECHA_FORMATO],0)),0)</f>
        <v>0</v>
      </c>
      <c r="BB101" s="56">
        <f ca="1">IFERROR(INDEX(OFFSET(INDIRECT("v_buffer_hist_hoy!$A$1"),1,MATCH("buh_ultima_transferencia_ini",INDIRECT("v_buffer_hist_hoy!$1:$1"),0)-1,100000,1),MATCH(CLEAN(TABLATRANSFERENCIA[[#This Row],[CODIGO]]),OFFSET(INDIRECT("v_buffer_hist_hoy!$A$1"),1,MATCH("buh_codigo",INDIRECT("v_buffer_hist_hoy!$1:$1"),0)-1,100000,1),0)),"")</f>
        <v>0</v>
      </c>
      <c r="BC101" s="56">
        <f ca="1">IFERROR(INDEX(OFFSET(INDIRECT("v_buffer_hist_hoy!$A$1"),1,MATCH("buh_ultima_transferencia_fin",INDIRECT("v_buffer_hist_hoy!$1:$1"),0)-1,100000,1),MATCH(CLEAN(TABLATRANSFERENCIA[[#This Row],[CODIGO]]),OFFSET(INDIRECT("v_buffer_hist_hoy!$A$1"),1,MATCH("buh_codigo",INDIRECT("v_buffer_hist_hoy!$1:$1"),0)-1,100000,1),0)),"")</f>
        <v>0</v>
      </c>
      <c r="BD101" s="50" t="s">
        <v>7735</v>
      </c>
      <c r="BE101" s="55"/>
      <c r="BF101" s="51"/>
      <c r="BG101"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10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1" s="51"/>
      <c r="BM101" s="46">
        <f ca="1">IFERROR(TABLATRANSFERENCIA[[#This Row],[REQUERIM]]/TABLATRANSFERENCIA[[#This Row],[PEDIDO PROMEDIO]],0)</f>
        <v>3</v>
      </c>
      <c r="BN101" s="51"/>
      <c r="BO101" s="59"/>
      <c r="BP101" s="3" t="str">
        <f>IF(TABLATRANSFERENCIA[[#This Row],[RECIBIDO]]&lt;&gt;"",0,IF(TABLATRANSFERENCIA[[#This Row],[DESPACHO]]&lt;&gt;"",TABLATRANSFERENCIA[[#This Row],[DESPACHO]],TABLATRANSFERENCIA[[#This Row],[REQUERIM]]))</f>
        <v>6</v>
      </c>
      <c r="BQ101" s="50"/>
      <c r="BR101" s="50"/>
      <c r="BS101" s="50" t="str">
        <f t="shared" si="1"/>
        <v>N</v>
      </c>
      <c r="BT101" s="51">
        <f t="array" aca="1" ref="BT101" ca="1">IF(SUM(--(TABLATRANSFERENCIA[[#This Row],[CODIGO GENERICO]]=TABLATRANSFERENCIA[CODIGO GENERICO])*TABLATRANSFERENCIA[REQUERIM])&lt;TABLATRANSFERENCIA[[#This Row],[PEDIDO MIN GRUPO]],1,0)</f>
        <v>0</v>
      </c>
      <c r="BU10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1" s="51">
        <f ca="1">IFERROR(INDEX(OFFSET(INDIRECT("v_buffer_hist_hoy!$A$1"),1,MATCH("buh_zona_amarilla",INDIRECT("v_buffer_hist_hoy!$1:$1"),0)-1,100000,1),MATCH(CLEAN(TABLATRANSFERENCIA[[#This Row],[CODIGO]]),OFFSET(INDIRECT("v_buffer_hist_hoy!$A$1"),1,MATCH("buh_codigo",INDIRECT("v_buffer_hist_hoy!$1:$1"),0)-1,100000,1),0)),"")</f>
        <v>4</v>
      </c>
      <c r="BW101" s="51">
        <f ca="1">IFERROR(INDEX(OFFSET(INDIRECT("v_buffer_hist_hoy!$A$1"),1,MATCH("buh_zona_roja",INDIRECT("v_buffer_hist_hoy!$1:$1"),0)-1,100000,1),MATCH(CLEAN(TABLATRANSFERENCIA[[#This Row],[CODIGO]]),OFFSET(INDIRECT("v_buffer_hist_hoy!$A$1"),1,MATCH("buh_codigo",INDIRECT("v_buffer_hist_hoy!$1:$1"),0)-1,100000,1),0)),"")</f>
        <v>2</v>
      </c>
    </row>
    <row r="102" spans="1:75" hidden="1" x14ac:dyDescent="0.25">
      <c r="A102" s="54" t="s">
        <v>1405</v>
      </c>
      <c r="B102" s="3" t="str">
        <f ca="1">IFERROR(INDEX(OFFSET(INDIRECT("v_buffer_hist_hoy!$A$1"),1,MATCH("pro_descripcion",INDIRECT("v_buffer_hist_hoy!$1:$1"),0)-1,100000,1),MATCH(CLEAN(TABLATRANSFERENCIA[[#This Row],[CODIGO]]),OFFSET(INDIRECT("v_buffer_hist_hoy!$A$1"),1,MATCH("buh_codigo",INDIRECT("v_buffer_hist_hoy!$1:$1"),0)-1,100000,1),0)),"")</f>
        <v>BOMBA CEBADOR 22F-C230-EB500-HT230 SRM3605 DM6100</v>
      </c>
      <c r="C102" s="3" t="str">
        <f ca="1">IFERROR(INDEX(OFFSET(INDIRECT("v_buffer_hist_hoy!$A$1"),1,MATCH("buh_codigo_generico",INDIRECT("v_buffer_hist_hoy!$1:$1"),0)-1,100000,1),MATCH(CLEAN(TABLATRANSFERENCIA[[#This Row],[CODIGO]]),OFFSET(INDIRECT("v_buffer_hist_hoy!$A$1"),1,MATCH("buh_codigo",INDIRECT("v_buffer_hist_hoy!$1:$1"),0)-1,100000,1),0)),"")</f>
        <v>0</v>
      </c>
      <c r="D102" s="3" t="str">
        <f ca="1">IFERROR(INDEX(OFFSET(INDIRECT("v_buffer_hist_hoy!$A$1"),1,MATCH("buh_codigo_vinculado",INDIRECT("v_buffer_hist_hoy!$1:$1"),0)-1,100000,1),MATCH(CLEAN(TABLATRANSFERENCIA[[#This Row],[CODIGO]]),OFFSET(INDIRECT("v_buffer_hist_hoy!$A$1"),1,MATCH("buh_codigo",INDIRECT("v_buffer_hist_hoy!$1:$1"),0)-1,100000,1),0)),"")</f>
        <v>EC-12318140630</v>
      </c>
      <c r="E102" s="3" t="str">
        <f ca="1">IFERROR(INDEX(OFFSET(INDIRECT("v_buffer_hist_hoy!$A$1"),1,MATCH("pro_linea",INDIRECT("v_buffer_hist_hoy!$1:$1"),0)-1,100000,1),MATCH(CLEAN(TABLATRANSFERENCIA[[#This Row],[CODIGO]]),OFFSET(INDIRECT("v_buffer_hist_hoy!$A$1"),1,MATCH("buh_codigo",INDIRECT("v_buffer_hist_hoy!$1:$1"),0)-1,100000,1),0)),"")</f>
        <v>AGROFORESTAL</v>
      </c>
      <c r="F102" s="3">
        <f ca="1">IFERROR(INDEX(OFFSET(INDIRECT("v_buffer_hist_hoy!$A$1"),1,MATCH("pro_sublinea",INDIRECT("v_buffer_hist_hoy!$1:$1"),0)-1,100000,1),MATCH(CLEAN(TABLATRANSFERENCIA[[#This Row],[CODIGO]]),OFFSET(INDIRECT("v_buffer_hist_hoy!$A$1"),1,MATCH("buh_codigo",INDIRECT("v_buffer_hist_hoy!$1:$1"),0)-1,100000,1),0)),"")</f>
        <v>0</v>
      </c>
      <c r="G102" s="3" t="str">
        <f ca="1">IFERROR(INDEX(OFFSET(INDIRECT("v_buffer_hist_hoy!$A$1"),1,MATCH("pro_grupo",INDIRECT("v_buffer_hist_hoy!$1:$1"),0)-1,100000,1),MATCH(CLEAN(TABLATRANSFERENCIA[[#This Row],[CODIGO]]),OFFSET(INDIRECT("v_buffer_hist_hoy!$A$1"),1,MATCH("buh_codigo",INDIRECT("v_buffer_hist_hoy!$1:$1"),0)-1,100000,1),0)),"")</f>
        <v>REPUESTOS FUMIGACION</v>
      </c>
      <c r="H102" s="3">
        <f ca="1">IFERROR(INDEX(OFFSET(INDIRECT("v_buffer_hist_hoy!$A$1"),1,MATCH("pro_familia",INDIRECT("v_buffer_hist_hoy!$1:$1"),0)-1,100000,1),MATCH(CLEAN(TABLATRANSFERENCIA[[#This Row],[CODIGO]]),OFFSET(INDIRECT("v_buffer_hist_hoy!$A$1"),1,MATCH("buh_codigo",INDIRECT("v_buffer_hist_hoy!$1:$1"),0)-1,100000,1),0)),"")</f>
        <v>0</v>
      </c>
      <c r="I102" s="3">
        <f ca="1">IFERROR(INDEX(OFFSET(INDIRECT("v_buffer_hist_hoy!$A$1"),1,MATCH("pro_subfamilia",INDIRECT("v_buffer_hist_hoy!$1:$1"),0)-1,100000,1),MATCH(CLEAN(TABLATRANSFERENCIA[[#This Row],[CODIGO]]),OFFSET(INDIRECT("v_buffer_hist_hoy!$A$1"),1,MATCH("buh_codigo",INDIRECT("v_buffer_hist_hoy!$1:$1"),0)-1,100000,1),0)),"")</f>
        <v>0</v>
      </c>
      <c r="J10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2" s="3">
        <f ca="1">IFERROR(INDEX(OFFSET(INDIRECT("v_buffer_hist_hoy!$A$1"),1,MATCH("pro_tipo",INDIRECT("v_buffer_hist_hoy!$1:$1"),0)-1,100000,1),MATCH(CLEAN(TABLATRANSFERENCIA[[#This Row],[CODIGO]]),OFFSET(INDIRECT("v_buffer_hist_hoy!$A$1"),1,MATCH("buh_codigo",INDIRECT("v_buffer_hist_hoy!$1:$1"),0)-1,100000,1),0)),"")</f>
        <v>0</v>
      </c>
      <c r="L102" s="3" t="str">
        <f ca="1">IFERROR(INDEX(OFFSET(INDIRECT("v_buffer_hist_hoy!$A$1"),1,MATCH("pro_marca",INDIRECT("v_buffer_hist_hoy!$1:$1"),0)-1,100000,1),MATCH(CLEAN(TABLATRANSFERENCIA[[#This Row],[CODIGO]]),OFFSET(INDIRECT("v_buffer_hist_hoy!$A$1"),1,MATCH("buh_codigo",INDIRECT("v_buffer_hist_hoy!$1:$1"),0)-1,100000,1),0)),"")</f>
        <v>ECHO</v>
      </c>
      <c r="M102" s="3">
        <f ca="1">IFERROR(INDEX(OFFSET(INDIRECT("v_buffer_hist_hoy!$A$1"),1,MATCH("pro_modelo",INDIRECT("v_buffer_hist_hoy!$1:$1"),0)-1,100000,1),MATCH(CLEAN(TABLATRANSFERENCIA[[#This Row],[CODIGO]]),OFFSET(INDIRECT("v_buffer_hist_hoy!$A$1"),1,MATCH("buh_codigo",INDIRECT("v_buffer_hist_hoy!$1:$1"),0)-1,100000,1),0)),"")</f>
        <v>0</v>
      </c>
      <c r="N102" s="3">
        <f ca="1">IFERROR(INDEX(OFFSET(INDIRECT("v_buffer_hist_hoy!$A$1"),1,MATCH("pro_cat_management",INDIRECT("v_buffer_hist_hoy!$1:$1"),0)-1,100000,1),MATCH(CLEAN(TABLATRANSFERENCIA[[#This Row],[CODIGO]]),OFFSET(INDIRECT("v_buffer_hist_hoy!$A$1"),1,MATCH("buh_codigo",INDIRECT("v_buffer_hist_hoy!$1:$1"),0)-1,100000,1),0)),"")</f>
        <v>0</v>
      </c>
      <c r="O102" s="5" t="str">
        <f ca="1">IFERROR(INDEX(OFFSET(INDIRECT("v_buffer_hist_hoy!$A$1"),1,MATCH("buh_estatus",INDIRECT("v_buffer_hist_hoy!$1:$1"),0)-1,100000,1),MATCH(CLEAN(TABLATRANSFERENCIA[[#This Row],[CODIGO]]),OFFSET(INDIRECT("v_buffer_hist_hoy!$A$1"),1,MATCH("buh_codigo",INDIRECT("v_buffer_hist_hoy!$1:$1"),0)-1,100000,1),0)),"")</f>
        <v>0</v>
      </c>
      <c r="P102" s="5">
        <f ca="1">IFERROR(INDEX(OFFSET(INDIRECT("v_buffer_hist_hoy!$A$1"),1,MATCH("buh_ctv",INDIRECT("v_buffer_hist_hoy!$1:$1"),0)-1,100000,1),MATCH(CLEAN(TABLATRANSFERENCIA[[#This Row],[CODIGO]]),OFFSET(INDIRECT("v_buffer_hist_hoy!$A$1"),1,MATCH("buh_codigo",INDIRECT("v_buffer_hist_hoy!$1:$1"),0)-1,100000,1),0)),"")</f>
        <v>1.29</v>
      </c>
      <c r="Q102" s="5">
        <f ca="1">IFERROR(INDEX(OFFSET(INDIRECT("v_buffer_hist_hoy!$A$1"),1,MATCH("buh_pv",INDIRECT("v_buffer_hist_hoy!$1:$1"),0)-1,100000,1),MATCH(CLEAN(TABLATRANSFERENCIA[[#This Row],[CODIGO]]),OFFSET(INDIRECT("v_buffer_hist_hoy!$A$1"),1,MATCH("buh_codigo",INDIRECT("v_buffer_hist_hoy!$1:$1"),0)-1,100000,1),0)),"")</f>
        <v>5.37</v>
      </c>
      <c r="R102" s="46">
        <f ca="1">IFERROR(INDEX(OFFSET(INDIRECT("v_buffer_hist_hoy!$A$1"),1,MATCH("buh_roi_pasado",INDIRECT("v_buffer_hist_hoy!$1:$1"),0)-1,100000,1),MATCH(CLEAN(TABLATRANSFERENCIA[[#This Row],[CODIGO]]),OFFSET(INDIRECT("v_buffer_hist_hoy!$A$1"),1,MATCH("buh_codigo",INDIRECT("v_buffer_hist_hoy!$1:$1"),0)-1,100000,1),0)),"")</f>
        <v>0</v>
      </c>
      <c r="S102" s="46">
        <f ca="1">IFERROR(INDEX(OFFSET(INDIRECT("v_buffer_hist_hoy!$A$1"),1,MATCH("buh_roi_proyectado",INDIRECT("v_buffer_hist_hoy!$1:$1"),0)-1,100000,1),MATCH(CLEAN(TABLATRANSFERENCIA[[#This Row],[CODIGO]]),OFFSET(INDIRECT("v_buffer_hist_hoy!$A$1"),1,MATCH("buh_codigo",INDIRECT("v_buffer_hist_hoy!$1:$1"),0)-1,100000,1),0)),"")</f>
        <v>13.8</v>
      </c>
      <c r="T102" s="46">
        <f ca="1">IFERROR(INDEX(OFFSET(INDIRECT("v_buffer_hist_hoy!$A$1"),1,MATCH("buh_velocity",INDIRECT("v_buffer_hist_hoy!$1:$1"),0)-1,100000,1),MATCH(CLEAN(TABLATRANSFERENCIA[[#This Row],[CODIGO]]),OFFSET(INDIRECT("v_buffer_hist_hoy!$A$1"),1,MATCH("buh_codigo",INDIRECT("v_buffer_hist_hoy!$1:$1"),0)-1,100000,1),0)),"")</f>
        <v>0</v>
      </c>
      <c r="U102" s="46">
        <f ca="1">IFERROR(INDEX(OFFSET(INDIRECT("v_buffer_hist_hoy!$A$1"),1,MATCH("buh_nivel_servicio",INDIRECT("v_buffer_hist_hoy!$1:$1"),0)-1,100000,1),MATCH(CLEAN(TABLATRANSFERENCIA[[#This Row],[CODIGO]]),OFFSET(INDIRECT("v_buffer_hist_hoy!$A$1"),1,MATCH("buh_codigo",INDIRECT("v_buffer_hist_hoy!$1:$1"),0)-1,100000,1),0)),"")</f>
        <v>1</v>
      </c>
      <c r="V102" s="49" t="str">
        <f ca="1">IFERROR(INDEX(OFFSET(INDIRECT("v_buffer_hist_hoy!$A$1"),1,MATCH("pro_nombre",INDIRECT("v_buffer_hist_hoy!$1:$1"),0)-1,100000,1),MATCH(CLEAN(TABLATRANSFERENCIA[[#This Row],[CODIGO]]),OFFSET(INDIRECT("v_buffer_hist_hoy!$A$1"),1,MATCH("buh_codigo",INDIRECT("v_buffer_hist_hoy!$1:$1"),0)-1,100000,1),0)),"")</f>
        <v>Echo</v>
      </c>
      <c r="W102" s="49" t="str">
        <f ca="1">IFERROR(INDEX(OFFSET(INDIRECT("v_buffer_hist_hoy!$A$1"),1,MATCH("pre_nombre",INDIRECT("v_buffer_hist_hoy!$1:$1"),0)-1,100000,1),MATCH(CLEAN(TABLATRANSFERENCIA[[#This Row],[CODIGO]]),OFFSET(INDIRECT("v_buffer_hist_hoy!$A$1"),1,MATCH("buh_codigo",INDIRECT("v_buffer_hist_hoy!$1:$1"),0)-1,100000,1),0)),"")</f>
        <v>USA</v>
      </c>
      <c r="X102" s="51">
        <f ca="1">IFERROR(INDEX(OFFSET(INDIRECT("v_buffer_hist_hoy!$A$1"),1,MATCH("buh_tiempo_suministro",INDIRECT("v_buffer_hist_hoy!$1:$1"),0)-1,100000,1),MATCH(CLEAN(TABLATRANSFERENCIA[[#This Row],[CODIGO]]),OFFSET(INDIRECT("v_buffer_hist_hoy!$A$1"),1,MATCH("buh_codigo",INDIRECT("v_buffer_hist_hoy!$1:$1"),0)-1,100000,1),0)),"")</f>
        <v>8</v>
      </c>
      <c r="Y102" s="51">
        <f ca="1">IFERROR(INDEX(OFFSET(INDIRECT("v_buffer_hist_hoy!$A$1"),1,MATCH("buh_frecuencia_reposicion",INDIRECT("v_buffer_hist_hoy!$1:$1"),0)-1,100000,1),MATCH(CLEAN(TABLATRANSFERENCIA[[#This Row],[CODIGO]]),OFFSET(INDIRECT("v_buffer_hist_hoy!$A$1"),1,MATCH("buh_codigo",INDIRECT("v_buffer_hist_hoy!$1:$1"),0)-1,100000,1),0)),"")</f>
        <v>3</v>
      </c>
      <c r="Z102" s="6">
        <f ca="1">IFERROR(INDEX(OFFSET(INDIRECT("v_buffer_hist_hoy!$A$1"),1,MATCH("buh_buffer_actual",INDIRECT("v_buffer_hist_hoy!$1:$1"),0)-1,100000,1),MATCH(CLEAN(TABLATRANSFERENCIA[[#This Row],[CODIGO]]),OFFSET(INDIRECT("v_buffer_hist_hoy!$A$1"),1,MATCH("buh_codigo",INDIRECT("v_buffer_hist_hoy!$1:$1"),0)-1,100000,1),0)),"")</f>
        <v>26</v>
      </c>
      <c r="AA102" s="6">
        <f ca="1">IFERROR(INDEX(OFFSET(INDIRECT("v_buffer_hist_hoy!$A$1"),1,MATCH("buh_inventario_proveedor",INDIRECT("v_buffer_hist_hoy!$1:$1"),0)-1,100000,1),MATCH(CLEAN(TABLATRANSFERENCIA[[#This Row],[CODIGO]]),OFFSET(INDIRECT("v_buffer_hist_hoy!$A$1"),1,MATCH("buh_codigo",INDIRECT("v_buffer_hist_hoy!$1:$1"),0)-1,100000,1),0)),"")</f>
        <v>1000000000</v>
      </c>
      <c r="AB102" s="6">
        <f ca="1">IFERROR(INDEX(OFFSET(INDIRECT("v_buffer_hist_hoy!$A$1"),1,MATCH("buh_inventario_fisico",INDIRECT("v_buffer_hist_hoy!$1:$1"),0)-1,100000,1),MATCH(CLEAN(TABLATRANSFERENCIA[[#This Row],[CODIGO]]),OFFSET(INDIRECT("v_buffer_hist_hoy!$A$1"),1,MATCH("buh_codigo",INDIRECT("v_buffer_hist_hoy!$1:$1"),0)-1,100000,1),0)),"")</f>
        <v>3</v>
      </c>
      <c r="AC102" s="4">
        <f ca="1">IFERROR(INDEX(OFFSET(INDIRECT("v_buffer_hist_hoy!$A$1"),1,MATCH("buh_estado_inventario_fisico",INDIRECT("v_buffer_hist_hoy!$1:$1"),0)-1,100000,1),MATCH(CLEAN(TABLATRANSFERENCIA[[#This Row],[CODIGO]]),OFFSET(INDIRECT("v_buffer_hist_hoy!$A$1"),1,MATCH("buh_codigo",INDIRECT("v_buffer_hist_hoy!$1:$1"),0)-1,100000,1),0)),"")</f>
        <v>0.88</v>
      </c>
      <c r="AD102" s="6" t="str">
        <f ca="1">IFERROR(INDEX(OFFSET(INDIRECT("v_buffer_hist_hoy!$A$1"),1,MATCH("buh_color_inventario_fisico",INDIRECT("v_buffer_hist_hoy!$1:$1"),0)-1,100000,1),MATCH(CLEAN(TABLATRANSFERENCIA[[#This Row],[CODIGO]]),OFFSET(INDIRECT("v_buffer_hist_hoy!$A$1"),1,MATCH("buh_codigo",INDIRECT("v_buffer_hist_hoy!$1:$1"),0)-1,100000,1),0)),"")</f>
        <v>R</v>
      </c>
      <c r="AE102" s="6">
        <f ca="1">IFERROR(INDEX(OFFSET(INDIRECT("v_buffer_hist_hoy!$A$1"),1,MATCH("buh_transito",INDIRECT("v_buffer_hist_hoy!$1:$1"),0)-1,100000,1),MATCH(CLEAN(TABLATRANSFERENCIA[[#This Row],[CODIGO]]),OFFSET(INDIRECT("v_buffer_hist_hoy!$A$1"),1,MATCH("buh_codigo",INDIRECT("v_buffer_hist_hoy!$1:$1"),0)-1,100000,1),0)),"")</f>
        <v>0</v>
      </c>
      <c r="AF102" s="6">
        <f ca="1">IFERROR(INDEX(OFFSET(INDIRECT("v_buffer_hist_hoy!$A$1"),1,MATCH("buh_negociacion",INDIRECT("v_buffer_hist_hoy!$1:$1"),0)-1,100000,1),MATCH(CLEAN(TABLATRANSFERENCIA[[#This Row],[CODIGO]]),OFFSET(INDIRECT("v_buffer_hist_hoy!$A$1"),1,MATCH("buh_codigo",INDIRECT("v_buffer_hist_hoy!$1:$1"),0)-1,100000,1),0)),"")</f>
        <v>0</v>
      </c>
      <c r="AG102" s="6">
        <f ca="1">IFERROR(INDEX(OFFSET(INDIRECT("v_buffer_hist_hoy!$A$1"),1,MATCH("buh_produccion",INDIRECT("v_buffer_hist_hoy!$1:$1"),0)-1,100000,1),MATCH(CLEAN(TABLATRANSFERENCIA[[#This Row],[CODIGO]]),OFFSET(INDIRECT("v_buffer_hist_hoy!$A$1"),1,MATCH("buh_codigo",INDIRECT("v_buffer_hist_hoy!$1:$1"),0)-1,100000,1),0)),"")</f>
        <v>0</v>
      </c>
      <c r="AH102" s="6">
        <f ca="1">IFERROR(INDEX(OFFSET(INDIRECT("v_buffer_hist_hoy!$A$1"),1,MATCH("buh_embarcado",INDIRECT("v_buffer_hist_hoy!$1:$1"),0)-1,100000,1),MATCH(CLEAN(TABLATRANSFERENCIA[[#This Row],[CODIGO]]),OFFSET(INDIRECT("v_buffer_hist_hoy!$A$1"),1,MATCH("buh_codigo",INDIRECT("v_buffer_hist_hoy!$1:$1"),0)-1,100000,1),0)),"")</f>
        <v>0</v>
      </c>
      <c r="AI102" s="6">
        <f ca="1">IFERROR(INDEX(OFFSET(INDIRECT("v_buffer_hist_hoy!$A$1"),1,MATCH("buh_comprometido",INDIRECT("v_buffer_hist_hoy!$1:$1"),0)-1,100000,1),MATCH(CLEAN(TABLATRANSFERENCIA[[#This Row],[CODIGO]]),OFFSET(INDIRECT("v_buffer_hist_hoy!$A$1"),1,MATCH("buh_codigo",INDIRECT("v_buffer_hist_hoy!$1:$1"),0)-1,100000,1),0)),"")</f>
        <v>0</v>
      </c>
      <c r="AJ102" s="6">
        <f ca="1">IFERROR(INDEX(OFFSET(INDIRECT("v_buffer_hist_hoy!$A$1"),1,MATCH("buh_backorder",INDIRECT("v_buffer_hist_hoy!$1:$1"),0)-1,100000,1),MATCH(CLEAN(TABLATRANSFERENCIA[[#This Row],[CODIGO]]),OFFSET(INDIRECT("v_buffer_hist_hoy!$A$1"),1,MATCH("buh_codigo",INDIRECT("v_buffer_hist_hoy!$1:$1"),0)-1,100000,1),0)),"")</f>
        <v>6</v>
      </c>
      <c r="AK102" s="6">
        <f ca="1">IFERROR(INDEX(OFFSET(INDIRECT("v_buffer_hist_hoy!$A$1"),1,MATCH("buh_inventario_proyectado",INDIRECT("v_buffer_hist_hoy!$1:$1"),0)-1,100000,1),MATCH(CLEAN(TABLATRANSFERENCIA[[#This Row],[CODIGO]]),OFFSET(INDIRECT("v_buffer_hist_hoy!$A$1"),1,MATCH("buh_codigo",INDIRECT("v_buffer_hist_hoy!$1:$1"),0)-1,100000,1),0)),"")</f>
        <v>9</v>
      </c>
      <c r="AL102" s="4">
        <f ca="1">IFERROR(INDEX(OFFSET(INDIRECT("v_buffer_hist_hoy!$A$1"),1,MATCH("buh_estado_inventario_proyectado",INDIRECT("v_buffer_hist_hoy!$1:$1"),0)-1,100000,1),MATCH(CLEAN(TABLATRANSFERENCIA[[#This Row],[CODIGO]]),OFFSET(INDIRECT("v_buffer_hist_hoy!$A$1"),1,MATCH("buh_codigo",INDIRECT("v_buffer_hist_hoy!$1:$1"),0)-1,100000,1),0)),"")</f>
        <v>0.65</v>
      </c>
      <c r="AM102" s="6" t="str">
        <f ca="1">IFERROR(INDEX(OFFSET(INDIRECT("v_buffer_hist_hoy!$A$1"),1,MATCH("buh_color_inventario_proyectado",INDIRECT("v_buffer_hist_hoy!$1:$1"),0)-1,100000,1),MATCH(CLEAN(TABLATRANSFERENCIA[[#This Row],[CODIGO]]),OFFSET(INDIRECT("v_buffer_hist_hoy!$A$1"),1,MATCH("buh_codigo",INDIRECT("v_buffer_hist_hoy!$1:$1"),0)-1,100000,1),0)),"")</f>
        <v>R</v>
      </c>
      <c r="AN102" s="6">
        <f ca="1">IFERROR(INDEX(OFFSET(INDIRECT("v_buffer_hist_hoy!$A$1"),1,MATCH("buh_pedido_minimo",INDIRECT("v_buffer_hist_hoy!$1:$1"),0)-1,100000,1),MATCH(CLEAN(TABLATRANSFERENCIA[[#This Row],[CODIGO]]),OFFSET(INDIRECT("v_buffer_hist_hoy!$A$1"),1,MATCH("buh_codigo",INDIRECT("v_buffer_hist_hoy!$1:$1"),0)-1,100000,1),0)),"")</f>
        <v>0</v>
      </c>
      <c r="AO102" s="6">
        <f ca="1">IFERROR(INDEX(OFFSET(INDIRECT("v_buffer_hist_hoy!$A$1"),1,MATCH("buh_pedido_minimo_grupo",INDIRECT("v_buffer_hist_hoy!$1:$1"),0)-1,100000,1),MATCH(CLEAN(TABLATRANSFERENCIA[[#This Row],[CODIGO]]),OFFSET(INDIRECT("v_buffer_hist_hoy!$A$1"),1,MATCH("buh_codigo",INDIRECT("v_buffer_hist_hoy!$1:$1"),0)-1,100000,1),0)),"")</f>
        <v>0</v>
      </c>
      <c r="AP102" s="6">
        <f ca="1">IFERROR(INDEX(OFFSET(INDIRECT("v_buffer_hist_hoy!$A$1"),1,MATCH("buh_unidad_empaque",INDIRECT("v_buffer_hist_hoy!$1:$1"),0)-1,100000,1),MATCH(CLEAN(TABLATRANSFERENCIA[[#This Row],[CODIGO]]),OFFSET(INDIRECT("v_buffer_hist_hoy!$A$1"),1,MATCH("buh_codigo",INDIRECT("v_buffer_hist_hoy!$1:$1"),0)-1,100000,1),0)),"")</f>
        <v>2</v>
      </c>
      <c r="AQ102" s="6">
        <f ca="1">IFERROR(INDEX(OFFSET(INDIRECT("v_buffer_hist_hoy!$A$1"),1,MATCH("buh_pedido_promedio",INDIRECT("v_buffer_hist_hoy!$1:$1"),0)-1,100000,1),MATCH(CLEAN(TABLATRANSFERENCIA[[#This Row],[CODIGO]]),OFFSET(INDIRECT("v_buffer_hist_hoy!$A$1"),1,MATCH("buh_codigo",INDIRECT("v_buffer_hist_hoy!$1:$1"),0)-1,100000,1),0)),"")</f>
        <v>7</v>
      </c>
      <c r="AR102" s="6">
        <f ca="1">IFERROR(INDEX(OFFSET(INDIRECT("v_buffer_hist_hoy!$A$1"),1,MATCH("buh_cobertura_buffer",INDIRECT("v_buffer_hist_hoy!$1:$1"),0)-1,100000,1),MATCH(CLEAN(TABLATRANSFERENCIA[[#This Row],[CODIGO]]),OFFSET(INDIRECT("v_buffer_hist_hoy!$A$1"),1,MATCH("buh_codigo",INDIRECT("v_buffer_hist_hoy!$1:$1"),0)-1,100000,1),0)),"")</f>
        <v>0</v>
      </c>
      <c r="AS102" s="6">
        <f ca="1">IFERROR(INDEX(OFFSET(INDIRECT("v_buffer_hist_hoy!$A$1"),1,MATCH("buh_cobertura_inventario_proyectado",INDIRECT("v_buffer_hist_hoy!$1:$1"),0)-1,100000,1),MATCH(CLEAN(TABLATRANSFERENCIA[[#This Row],[CODIGO]]),OFFSET(INDIRECT("v_buffer_hist_hoy!$A$1"),1,MATCH("buh_codigo",INDIRECT("v_buffer_hist_hoy!$1:$1"),0)-1,100000,1),0)),"")</f>
        <v>0</v>
      </c>
      <c r="AT102" s="6">
        <f ca="1">IFERROR(INDEX(OFFSET(INDIRECT("v_buffer_hist_hoy!$A$1"),1,MATCH("buh_cobertura_pedido_minimo",INDIRECT("v_buffer_hist_hoy!$1:$1"),0)-1,100000,1),MATCH(CLEAN(TABLATRANSFERENCIA[[#This Row],[CODIGO]]),OFFSET(INDIRECT("v_buffer_hist_hoy!$A$1"),1,MATCH("buh_codigo",INDIRECT("v_buffer_hist_hoy!$1:$1"),0)-1,100000,1),0)),"")</f>
        <v>0</v>
      </c>
      <c r="AU102" s="6">
        <f ca="1">IFERROR(INDEX(OFFSET(INDIRECT("v_buffer_hist_hoy!$A$1"),1,MATCH("buh_dias_desabastecimiento",INDIRECT("v_buffer_hist_hoy!$1:$1"),0)-1,100000,1),MATCH(CLEAN(TABLATRANSFERENCIA[[#This Row],[CODIGO]]),OFFSET(INDIRECT("v_buffer_hist_hoy!$A$1"),1,MATCH("buh_codigo",INDIRECT("v_buffer_hist_hoy!$1:$1"),0)-1,100000,1),0)),"")</f>
        <v>0</v>
      </c>
      <c r="AV102" s="6">
        <f t="array" ref="AV102">IFERROR(INDEX(Datos_Consumo[CANTIDAD],MATCH(TABLATRANSFERENCIA[[#This Row],[CODIGO]]&amp;TABLATRANSFERENCIA[[#Headers],[Columna1]],Datos_Consumo[CODIGO]&amp;Datos_Consumo[FECHA_FORMATO],0)),0)</f>
        <v>0</v>
      </c>
      <c r="AW102" s="6">
        <f t="array" ref="AW102">IFERROR(INDEX(Datos_Consumo[CANTIDAD],MATCH(TABLATRANSFERENCIA[[#This Row],[CODIGO]]&amp;TABLATRANSFERENCIA[[#Headers],[Columna2]],Datos_Consumo[CODIGO]&amp;Datos_Consumo[FECHA_FORMATO],0)),0)</f>
        <v>0</v>
      </c>
      <c r="AX102" s="6">
        <f t="array" ref="AX102">IFERROR(INDEX(Datos_Consumo[CANTIDAD],MATCH(TABLATRANSFERENCIA[[#This Row],[CODIGO]]&amp;TABLATRANSFERENCIA[[#Headers],[Columna3]],Datos_Consumo[CODIGO]&amp;Datos_Consumo[FECHA_FORMATO],0)),0)</f>
        <v>0</v>
      </c>
      <c r="AY102" s="6">
        <f t="array" ref="AY102">IFERROR(INDEX(Datos_Consumo[CANTIDAD],MATCH(TABLATRANSFERENCIA[[#This Row],[CODIGO]]&amp;TABLATRANSFERENCIA[[#Headers],[Columna4]],Datos_Consumo[CODIGO]&amp;Datos_Consumo[FECHA_FORMATO],0)),0)</f>
        <v>0</v>
      </c>
      <c r="AZ102" s="6">
        <f t="array" ref="AZ102">IFERROR(INDEX(Datos_Consumo[CANTIDAD],MATCH(TABLATRANSFERENCIA[[#This Row],[CODIGO]]&amp;TABLATRANSFERENCIA[[#Headers],[Columna5]],Datos_Consumo[CODIGO]&amp;Datos_Consumo[FECHA_FORMATO],0)),0)</f>
        <v>0</v>
      </c>
      <c r="BA102" s="6">
        <f t="array" ref="BA102">IFERROR(INDEX(Datos_Consumo[CANTIDAD],MATCH(TABLATRANSFERENCIA[[#This Row],[CODIGO]]&amp;TABLATRANSFERENCIA[[#Headers],[Columna6]],Datos_Consumo[CODIGO]&amp;Datos_Consumo[FECHA_FORMATO],0)),0)</f>
        <v>0</v>
      </c>
      <c r="BB102" s="56">
        <f ca="1">IFERROR(INDEX(OFFSET(INDIRECT("v_buffer_hist_hoy!$A$1"),1,MATCH("buh_ultima_transferencia_ini",INDIRECT("v_buffer_hist_hoy!$1:$1"),0)-1,100000,1),MATCH(CLEAN(TABLATRANSFERENCIA[[#This Row],[CODIGO]]),OFFSET(INDIRECT("v_buffer_hist_hoy!$A$1"),1,MATCH("buh_codigo",INDIRECT("v_buffer_hist_hoy!$1:$1"),0)-1,100000,1),0)),"")</f>
        <v>0</v>
      </c>
      <c r="BC102" s="56">
        <f ca="1">IFERROR(INDEX(OFFSET(INDIRECT("v_buffer_hist_hoy!$A$1"),1,MATCH("buh_ultima_transferencia_fin",INDIRECT("v_buffer_hist_hoy!$1:$1"),0)-1,100000,1),MATCH(CLEAN(TABLATRANSFERENCIA[[#This Row],[CODIGO]]),OFFSET(INDIRECT("v_buffer_hist_hoy!$A$1"),1,MATCH("buh_codigo",INDIRECT("v_buffer_hist_hoy!$1:$1"),0)-1,100000,1),0)),"")</f>
        <v>0</v>
      </c>
      <c r="BD102" s="50" t="s">
        <v>7735</v>
      </c>
      <c r="BE102" s="55"/>
      <c r="BF102" s="51"/>
      <c r="BG102"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10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2" s="51"/>
      <c r="BM102" s="46">
        <f ca="1">IFERROR(TABLATRANSFERENCIA[[#This Row],[REQUERIM]]/TABLATRANSFERENCIA[[#This Row],[PEDIDO PROMEDIO]],0)</f>
        <v>0.8571428571428571</v>
      </c>
      <c r="BN102" s="51"/>
      <c r="BO102" s="59"/>
      <c r="BP102" s="3" t="str">
        <f>IF(TABLATRANSFERENCIA[[#This Row],[RECIBIDO]]&lt;&gt;"",0,IF(TABLATRANSFERENCIA[[#This Row],[DESPACHO]]&lt;&gt;"",TABLATRANSFERENCIA[[#This Row],[DESPACHO]],TABLATRANSFERENCIA[[#This Row],[REQUERIM]]))</f>
        <v>6</v>
      </c>
      <c r="BQ102" s="50"/>
      <c r="BR102" s="50"/>
      <c r="BS102" s="50" t="str">
        <f t="shared" si="1"/>
        <v>N</v>
      </c>
      <c r="BT102" s="51">
        <f t="array" aca="1" ref="BT102" ca="1">IF(SUM(--(TABLATRANSFERENCIA[[#This Row],[CODIGO GENERICO]]=TABLATRANSFERENCIA[CODIGO GENERICO])*TABLATRANSFERENCIA[REQUERIM])&lt;TABLATRANSFERENCIA[[#This Row],[PEDIDO MIN GRUPO]],1,0)</f>
        <v>0</v>
      </c>
      <c r="BU10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02" s="51">
        <f ca="1">IFERROR(INDEX(OFFSET(INDIRECT("v_buffer_hist_hoy!$A$1"),1,MATCH("buh_zona_amarilla",INDIRECT("v_buffer_hist_hoy!$1:$1"),0)-1,100000,1),MATCH(CLEAN(TABLATRANSFERENCIA[[#This Row],[CODIGO]]),OFFSET(INDIRECT("v_buffer_hist_hoy!$A$1"),1,MATCH("buh_codigo",INDIRECT("v_buffer_hist_hoy!$1:$1"),0)-1,100000,1),0)),"")</f>
        <v>17</v>
      </c>
      <c r="BW102" s="51">
        <f ca="1">IFERROR(INDEX(OFFSET(INDIRECT("v_buffer_hist_hoy!$A$1"),1,MATCH("buh_zona_roja",INDIRECT("v_buffer_hist_hoy!$1:$1"),0)-1,100000,1),MATCH(CLEAN(TABLATRANSFERENCIA[[#This Row],[CODIGO]]),OFFSET(INDIRECT("v_buffer_hist_hoy!$A$1"),1,MATCH("buh_codigo",INDIRECT("v_buffer_hist_hoy!$1:$1"),0)-1,100000,1),0)),"")</f>
        <v>9</v>
      </c>
    </row>
    <row r="103" spans="1:75" hidden="1" x14ac:dyDescent="0.25">
      <c r="A103" s="54" t="s">
        <v>6915</v>
      </c>
      <c r="B103" s="3" t="str">
        <f ca="1">IFERROR(INDEX(OFFSET(INDIRECT("v_buffer_hist_hoy!$A$1"),1,MATCH("pro_descripcion",INDIRECT("v_buffer_hist_hoy!$1:$1"),0)-1,100000,1),MATCH(CLEAN(TABLATRANSFERENCIA[[#This Row],[CODIGO]]),OFFSET(INDIRECT("v_buffer_hist_hoy!$A$1"),1,MATCH("buh_codigo",INDIRECT("v_buffer_hist_hoy!$1:$1"),0)-1,100000,1),0)),"")</f>
        <v>CABLE CONDUCTOR BOBINA LARGO B-450</v>
      </c>
      <c r="C103" s="3" t="str">
        <f ca="1">IFERROR(INDEX(OFFSET(INDIRECT("v_buffer_hist_hoy!$A$1"),1,MATCH("buh_codigo_generico",INDIRECT("v_buffer_hist_hoy!$1:$1"),0)-1,100000,1),MATCH(CLEAN(TABLATRANSFERENCIA[[#This Row],[CODIGO]]),OFFSET(INDIRECT("v_buffer_hist_hoy!$A$1"),1,MATCH("buh_codigo",INDIRECT("v_buffer_hist_hoy!$1:$1"),0)-1,100000,1),0)),"")</f>
        <v>0</v>
      </c>
      <c r="D103" s="3" t="str">
        <f ca="1">IFERROR(INDEX(OFFSET(INDIRECT("v_buffer_hist_hoy!$A$1"),1,MATCH("buh_codigo_vinculado",INDIRECT("v_buffer_hist_hoy!$1:$1"),0)-1,100000,1),MATCH(CLEAN(TABLATRANSFERENCIA[[#This Row],[CODIGO]]),OFFSET(INDIRECT("v_buffer_hist_hoy!$A$1"),1,MATCH("buh_codigo",INDIRECT("v_buffer_hist_hoy!$1:$1"),0)-1,100000,1),0)),"")</f>
        <v>EC-V485001650</v>
      </c>
      <c r="E103" s="3" t="str">
        <f ca="1">IFERROR(INDEX(OFFSET(INDIRECT("v_buffer_hist_hoy!$A$1"),1,MATCH("pro_linea",INDIRECT("v_buffer_hist_hoy!$1:$1"),0)-1,100000,1),MATCH(CLEAN(TABLATRANSFERENCIA[[#This Row],[CODIGO]]),OFFSET(INDIRECT("v_buffer_hist_hoy!$A$1"),1,MATCH("buh_codigo",INDIRECT("v_buffer_hist_hoy!$1:$1"),0)-1,100000,1),0)),"")</f>
        <v>AGROFORESTAL</v>
      </c>
      <c r="F103" s="3">
        <f ca="1">IFERROR(INDEX(OFFSET(INDIRECT("v_buffer_hist_hoy!$A$1"),1,MATCH("pro_sublinea",INDIRECT("v_buffer_hist_hoy!$1:$1"),0)-1,100000,1),MATCH(CLEAN(TABLATRANSFERENCIA[[#This Row],[CODIGO]]),OFFSET(INDIRECT("v_buffer_hist_hoy!$A$1"),1,MATCH("buh_codigo",INDIRECT("v_buffer_hist_hoy!$1:$1"),0)-1,100000,1),0)),"")</f>
        <v>0</v>
      </c>
      <c r="G103" s="3" t="str">
        <f ca="1">IFERROR(INDEX(OFFSET(INDIRECT("v_buffer_hist_hoy!$A$1"),1,MATCH("pro_grupo",INDIRECT("v_buffer_hist_hoy!$1:$1"),0)-1,100000,1),MATCH(CLEAN(TABLATRANSFERENCIA[[#This Row],[CODIGO]]),OFFSET(INDIRECT("v_buffer_hist_hoy!$A$1"),1,MATCH("buh_codigo",INDIRECT("v_buffer_hist_hoy!$1:$1"),0)-1,100000,1),0)),"")</f>
        <v>REPUESTOS DESMALEZADORAS</v>
      </c>
      <c r="H103" s="3">
        <f ca="1">IFERROR(INDEX(OFFSET(INDIRECT("v_buffer_hist_hoy!$A$1"),1,MATCH("pro_familia",INDIRECT("v_buffer_hist_hoy!$1:$1"),0)-1,100000,1),MATCH(CLEAN(TABLATRANSFERENCIA[[#This Row],[CODIGO]]),OFFSET(INDIRECT("v_buffer_hist_hoy!$A$1"),1,MATCH("buh_codigo",INDIRECT("v_buffer_hist_hoy!$1:$1"),0)-1,100000,1),0)),"")</f>
        <v>0</v>
      </c>
      <c r="I103" s="3">
        <f ca="1">IFERROR(INDEX(OFFSET(INDIRECT("v_buffer_hist_hoy!$A$1"),1,MATCH("pro_subfamilia",INDIRECT("v_buffer_hist_hoy!$1:$1"),0)-1,100000,1),MATCH(CLEAN(TABLATRANSFERENCIA[[#This Row],[CODIGO]]),OFFSET(INDIRECT("v_buffer_hist_hoy!$A$1"),1,MATCH("buh_codigo",INDIRECT("v_buffer_hist_hoy!$1:$1"),0)-1,100000,1),0)),"")</f>
        <v>0</v>
      </c>
      <c r="J10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3" s="3">
        <f ca="1">IFERROR(INDEX(OFFSET(INDIRECT("v_buffer_hist_hoy!$A$1"),1,MATCH("pro_tipo",INDIRECT("v_buffer_hist_hoy!$1:$1"),0)-1,100000,1),MATCH(CLEAN(TABLATRANSFERENCIA[[#This Row],[CODIGO]]),OFFSET(INDIRECT("v_buffer_hist_hoy!$A$1"),1,MATCH("buh_codigo",INDIRECT("v_buffer_hist_hoy!$1:$1"),0)-1,100000,1),0)),"")</f>
        <v>0</v>
      </c>
      <c r="L103" s="3" t="str">
        <f ca="1">IFERROR(INDEX(OFFSET(INDIRECT("v_buffer_hist_hoy!$A$1"),1,MATCH("pro_marca",INDIRECT("v_buffer_hist_hoy!$1:$1"),0)-1,100000,1),MATCH(CLEAN(TABLATRANSFERENCIA[[#This Row],[CODIGO]]),OFFSET(INDIRECT("v_buffer_hist_hoy!$A$1"),1,MATCH("buh_codigo",INDIRECT("v_buffer_hist_hoy!$1:$1"),0)-1,100000,1),0)),"")</f>
        <v>SHINDAIWA</v>
      </c>
      <c r="M103" s="3">
        <f ca="1">IFERROR(INDEX(OFFSET(INDIRECT("v_buffer_hist_hoy!$A$1"),1,MATCH("pro_modelo",INDIRECT("v_buffer_hist_hoy!$1:$1"),0)-1,100000,1),MATCH(CLEAN(TABLATRANSFERENCIA[[#This Row],[CODIGO]]),OFFSET(INDIRECT("v_buffer_hist_hoy!$A$1"),1,MATCH("buh_codigo",INDIRECT("v_buffer_hist_hoy!$1:$1"),0)-1,100000,1),0)),"")</f>
        <v>0</v>
      </c>
      <c r="N103" s="3">
        <f ca="1">IFERROR(INDEX(OFFSET(INDIRECT("v_buffer_hist_hoy!$A$1"),1,MATCH("pro_cat_management",INDIRECT("v_buffer_hist_hoy!$1:$1"),0)-1,100000,1),MATCH(CLEAN(TABLATRANSFERENCIA[[#This Row],[CODIGO]]),OFFSET(INDIRECT("v_buffer_hist_hoy!$A$1"),1,MATCH("buh_codigo",INDIRECT("v_buffer_hist_hoy!$1:$1"),0)-1,100000,1),0)),"")</f>
        <v>0</v>
      </c>
      <c r="O103" s="5" t="str">
        <f ca="1">IFERROR(INDEX(OFFSET(INDIRECT("v_buffer_hist_hoy!$A$1"),1,MATCH("buh_estatus",INDIRECT("v_buffer_hist_hoy!$1:$1"),0)-1,100000,1),MATCH(CLEAN(TABLATRANSFERENCIA[[#This Row],[CODIGO]]),OFFSET(INDIRECT("v_buffer_hist_hoy!$A$1"),1,MATCH("buh_codigo",INDIRECT("v_buffer_hist_hoy!$1:$1"),0)-1,100000,1),0)),"")</f>
        <v>0</v>
      </c>
      <c r="P103" s="5">
        <f ca="1">IFERROR(INDEX(OFFSET(INDIRECT("v_buffer_hist_hoy!$A$1"),1,MATCH("buh_ctv",INDIRECT("v_buffer_hist_hoy!$1:$1"),0)-1,100000,1),MATCH(CLEAN(TABLATRANSFERENCIA[[#This Row],[CODIGO]]),OFFSET(INDIRECT("v_buffer_hist_hoy!$A$1"),1,MATCH("buh_codigo",INDIRECT("v_buffer_hist_hoy!$1:$1"),0)-1,100000,1),0)),"")</f>
        <v>0.63</v>
      </c>
      <c r="Q103" s="5">
        <f ca="1">IFERROR(INDEX(OFFSET(INDIRECT("v_buffer_hist_hoy!$A$1"),1,MATCH("buh_pv",INDIRECT("v_buffer_hist_hoy!$1:$1"),0)-1,100000,1),MATCH(CLEAN(TABLATRANSFERENCIA[[#This Row],[CODIGO]]),OFFSET(INDIRECT("v_buffer_hist_hoy!$A$1"),1,MATCH("buh_codigo",INDIRECT("v_buffer_hist_hoy!$1:$1"),0)-1,100000,1),0)),"")</f>
        <v>1.69</v>
      </c>
      <c r="R103" s="46">
        <f ca="1">IFERROR(INDEX(OFFSET(INDIRECT("v_buffer_hist_hoy!$A$1"),1,MATCH("buh_roi_pasado",INDIRECT("v_buffer_hist_hoy!$1:$1"),0)-1,100000,1),MATCH(CLEAN(TABLATRANSFERENCIA[[#This Row],[CODIGO]]),OFFSET(INDIRECT("v_buffer_hist_hoy!$A$1"),1,MATCH("buh_codigo",INDIRECT("v_buffer_hist_hoy!$1:$1"),0)-1,100000,1),0)),"")</f>
        <v>0</v>
      </c>
      <c r="S103" s="46">
        <f ca="1">IFERROR(INDEX(OFFSET(INDIRECT("v_buffer_hist_hoy!$A$1"),1,MATCH("buh_roi_proyectado",INDIRECT("v_buffer_hist_hoy!$1:$1"),0)-1,100000,1),MATCH(CLEAN(TABLATRANSFERENCIA[[#This Row],[CODIGO]]),OFFSET(INDIRECT("v_buffer_hist_hoy!$A$1"),1,MATCH("buh_codigo",INDIRECT("v_buffer_hist_hoy!$1:$1"),0)-1,100000,1),0)),"")</f>
        <v>7.34</v>
      </c>
      <c r="T103" s="46">
        <f ca="1">IFERROR(INDEX(OFFSET(INDIRECT("v_buffer_hist_hoy!$A$1"),1,MATCH("buh_velocity",INDIRECT("v_buffer_hist_hoy!$1:$1"),0)-1,100000,1),MATCH(CLEAN(TABLATRANSFERENCIA[[#This Row],[CODIGO]]),OFFSET(INDIRECT("v_buffer_hist_hoy!$A$1"),1,MATCH("buh_codigo",INDIRECT("v_buffer_hist_hoy!$1:$1"),0)-1,100000,1),0)),"")</f>
        <v>0</v>
      </c>
      <c r="U103" s="46">
        <f ca="1">IFERROR(INDEX(OFFSET(INDIRECT("v_buffer_hist_hoy!$A$1"),1,MATCH("buh_nivel_servicio",INDIRECT("v_buffer_hist_hoy!$1:$1"),0)-1,100000,1),MATCH(CLEAN(TABLATRANSFERENCIA[[#This Row],[CODIGO]]),OFFSET(INDIRECT("v_buffer_hist_hoy!$A$1"),1,MATCH("buh_codigo",INDIRECT("v_buffer_hist_hoy!$1:$1"),0)-1,100000,1),0)),"")</f>
        <v>1</v>
      </c>
      <c r="V103" s="49" t="str">
        <f ca="1">IFERROR(INDEX(OFFSET(INDIRECT("v_buffer_hist_hoy!$A$1"),1,MATCH("pro_nombre",INDIRECT("v_buffer_hist_hoy!$1:$1"),0)-1,100000,1),MATCH(CLEAN(TABLATRANSFERENCIA[[#This Row],[CODIGO]]),OFFSET(INDIRECT("v_buffer_hist_hoy!$A$1"),1,MATCH("buh_codigo",INDIRECT("v_buffer_hist_hoy!$1:$1"),0)-1,100000,1),0)),"")</f>
        <v>Echo</v>
      </c>
      <c r="W103" s="49" t="str">
        <f ca="1">IFERROR(INDEX(OFFSET(INDIRECT("v_buffer_hist_hoy!$A$1"),1,MATCH("pre_nombre",INDIRECT("v_buffer_hist_hoy!$1:$1"),0)-1,100000,1),MATCH(CLEAN(TABLATRANSFERENCIA[[#This Row],[CODIGO]]),OFFSET(INDIRECT("v_buffer_hist_hoy!$A$1"),1,MATCH("buh_codigo",INDIRECT("v_buffer_hist_hoy!$1:$1"),0)-1,100000,1),0)),"")</f>
        <v>USA</v>
      </c>
      <c r="X103" s="51">
        <f ca="1">IFERROR(INDEX(OFFSET(INDIRECT("v_buffer_hist_hoy!$A$1"),1,MATCH("buh_tiempo_suministro",INDIRECT("v_buffer_hist_hoy!$1:$1"),0)-1,100000,1),MATCH(CLEAN(TABLATRANSFERENCIA[[#This Row],[CODIGO]]),OFFSET(INDIRECT("v_buffer_hist_hoy!$A$1"),1,MATCH("buh_codigo",INDIRECT("v_buffer_hist_hoy!$1:$1"),0)-1,100000,1),0)),"")</f>
        <v>8</v>
      </c>
      <c r="Y103" s="51">
        <f ca="1">IFERROR(INDEX(OFFSET(INDIRECT("v_buffer_hist_hoy!$A$1"),1,MATCH("buh_frecuencia_reposicion",INDIRECT("v_buffer_hist_hoy!$1:$1"),0)-1,100000,1),MATCH(CLEAN(TABLATRANSFERENCIA[[#This Row],[CODIGO]]),OFFSET(INDIRECT("v_buffer_hist_hoy!$A$1"),1,MATCH("buh_codigo",INDIRECT("v_buffer_hist_hoy!$1:$1"),0)-1,100000,1),0)),"")</f>
        <v>3</v>
      </c>
      <c r="Z103" s="6">
        <f ca="1">IFERROR(INDEX(OFFSET(INDIRECT("v_buffer_hist_hoy!$A$1"),1,MATCH("buh_buffer_actual",INDIRECT("v_buffer_hist_hoy!$1:$1"),0)-1,100000,1),MATCH(CLEAN(TABLATRANSFERENCIA[[#This Row],[CODIGO]]),OFFSET(INDIRECT("v_buffer_hist_hoy!$A$1"),1,MATCH("buh_codigo",INDIRECT("v_buffer_hist_hoy!$1:$1"),0)-1,100000,1),0)),"")</f>
        <v>10</v>
      </c>
      <c r="AA103" s="6">
        <f ca="1">IFERROR(INDEX(OFFSET(INDIRECT("v_buffer_hist_hoy!$A$1"),1,MATCH("buh_inventario_proveedor",INDIRECT("v_buffer_hist_hoy!$1:$1"),0)-1,100000,1),MATCH(CLEAN(TABLATRANSFERENCIA[[#This Row],[CODIGO]]),OFFSET(INDIRECT("v_buffer_hist_hoy!$A$1"),1,MATCH("buh_codigo",INDIRECT("v_buffer_hist_hoy!$1:$1"),0)-1,100000,1),0)),"")</f>
        <v>1000000000</v>
      </c>
      <c r="AB103" s="6">
        <f ca="1">IFERROR(INDEX(OFFSET(INDIRECT("v_buffer_hist_hoy!$A$1"),1,MATCH("buh_inventario_fisico",INDIRECT("v_buffer_hist_hoy!$1:$1"),0)-1,100000,1),MATCH(CLEAN(TABLATRANSFERENCIA[[#This Row],[CODIGO]]),OFFSET(INDIRECT("v_buffer_hist_hoy!$A$1"),1,MATCH("buh_codigo",INDIRECT("v_buffer_hist_hoy!$1:$1"),0)-1,100000,1),0)),"")</f>
        <v>0</v>
      </c>
      <c r="AC103" s="4">
        <f ca="1">IFERROR(INDEX(OFFSET(INDIRECT("v_buffer_hist_hoy!$A$1"),1,MATCH("buh_estado_inventario_fisico",INDIRECT("v_buffer_hist_hoy!$1:$1"),0)-1,100000,1),MATCH(CLEAN(TABLATRANSFERENCIA[[#This Row],[CODIGO]]),OFFSET(INDIRECT("v_buffer_hist_hoy!$A$1"),1,MATCH("buh_codigo",INDIRECT("v_buffer_hist_hoy!$1:$1"),0)-1,100000,1),0)),"")</f>
        <v>1</v>
      </c>
      <c r="AD103" s="6" t="str">
        <f ca="1">IFERROR(INDEX(OFFSET(INDIRECT("v_buffer_hist_hoy!$A$1"),1,MATCH("buh_color_inventario_fisico",INDIRECT("v_buffer_hist_hoy!$1:$1"),0)-1,100000,1),MATCH(CLEAN(TABLATRANSFERENCIA[[#This Row],[CODIGO]]),OFFSET(INDIRECT("v_buffer_hist_hoy!$A$1"),1,MATCH("buh_codigo",INDIRECT("v_buffer_hist_hoy!$1:$1"),0)-1,100000,1),0)),"")</f>
        <v>N</v>
      </c>
      <c r="AE103" s="6">
        <f ca="1">IFERROR(INDEX(OFFSET(INDIRECT("v_buffer_hist_hoy!$A$1"),1,MATCH("buh_transito",INDIRECT("v_buffer_hist_hoy!$1:$1"),0)-1,100000,1),MATCH(CLEAN(TABLATRANSFERENCIA[[#This Row],[CODIGO]]),OFFSET(INDIRECT("v_buffer_hist_hoy!$A$1"),1,MATCH("buh_codigo",INDIRECT("v_buffer_hist_hoy!$1:$1"),0)-1,100000,1),0)),"")</f>
        <v>0</v>
      </c>
      <c r="AF103" s="6">
        <f ca="1">IFERROR(INDEX(OFFSET(INDIRECT("v_buffer_hist_hoy!$A$1"),1,MATCH("buh_negociacion",INDIRECT("v_buffer_hist_hoy!$1:$1"),0)-1,100000,1),MATCH(CLEAN(TABLATRANSFERENCIA[[#This Row],[CODIGO]]),OFFSET(INDIRECT("v_buffer_hist_hoy!$A$1"),1,MATCH("buh_codigo",INDIRECT("v_buffer_hist_hoy!$1:$1"),0)-1,100000,1),0)),"")</f>
        <v>0</v>
      </c>
      <c r="AG103" s="6">
        <f ca="1">IFERROR(INDEX(OFFSET(INDIRECT("v_buffer_hist_hoy!$A$1"),1,MATCH("buh_produccion",INDIRECT("v_buffer_hist_hoy!$1:$1"),0)-1,100000,1),MATCH(CLEAN(TABLATRANSFERENCIA[[#This Row],[CODIGO]]),OFFSET(INDIRECT("v_buffer_hist_hoy!$A$1"),1,MATCH("buh_codigo",INDIRECT("v_buffer_hist_hoy!$1:$1"),0)-1,100000,1),0)),"")</f>
        <v>0</v>
      </c>
      <c r="AH103" s="6">
        <f ca="1">IFERROR(INDEX(OFFSET(INDIRECT("v_buffer_hist_hoy!$A$1"),1,MATCH("buh_embarcado",INDIRECT("v_buffer_hist_hoy!$1:$1"),0)-1,100000,1),MATCH(CLEAN(TABLATRANSFERENCIA[[#This Row],[CODIGO]]),OFFSET(INDIRECT("v_buffer_hist_hoy!$A$1"),1,MATCH("buh_codigo",INDIRECT("v_buffer_hist_hoy!$1:$1"),0)-1,100000,1),0)),"")</f>
        <v>0</v>
      </c>
      <c r="AI103" s="6">
        <f ca="1">IFERROR(INDEX(OFFSET(INDIRECT("v_buffer_hist_hoy!$A$1"),1,MATCH("buh_comprometido",INDIRECT("v_buffer_hist_hoy!$1:$1"),0)-1,100000,1),MATCH(CLEAN(TABLATRANSFERENCIA[[#This Row],[CODIGO]]),OFFSET(INDIRECT("v_buffer_hist_hoy!$A$1"),1,MATCH("buh_codigo",INDIRECT("v_buffer_hist_hoy!$1:$1"),0)-1,100000,1),0)),"")</f>
        <v>0</v>
      </c>
      <c r="AJ103" s="6">
        <f ca="1">IFERROR(INDEX(OFFSET(INDIRECT("v_buffer_hist_hoy!$A$1"),1,MATCH("buh_backorder",INDIRECT("v_buffer_hist_hoy!$1:$1"),0)-1,100000,1),MATCH(CLEAN(TABLATRANSFERENCIA[[#This Row],[CODIGO]]),OFFSET(INDIRECT("v_buffer_hist_hoy!$A$1"),1,MATCH("buh_codigo",INDIRECT("v_buffer_hist_hoy!$1:$1"),0)-1,100000,1),0)),"")</f>
        <v>6</v>
      </c>
      <c r="AK103" s="6">
        <f ca="1">IFERROR(INDEX(OFFSET(INDIRECT("v_buffer_hist_hoy!$A$1"),1,MATCH("buh_inventario_proyectado",INDIRECT("v_buffer_hist_hoy!$1:$1"),0)-1,100000,1),MATCH(CLEAN(TABLATRANSFERENCIA[[#This Row],[CODIGO]]),OFFSET(INDIRECT("v_buffer_hist_hoy!$A$1"),1,MATCH("buh_codigo",INDIRECT("v_buffer_hist_hoy!$1:$1"),0)-1,100000,1),0)),"")</f>
        <v>6</v>
      </c>
      <c r="AL103" s="4">
        <f ca="1">IFERROR(INDEX(OFFSET(INDIRECT("v_buffer_hist_hoy!$A$1"),1,MATCH("buh_estado_inventario_proyectado",INDIRECT("v_buffer_hist_hoy!$1:$1"),0)-1,100000,1),MATCH(CLEAN(TABLATRANSFERENCIA[[#This Row],[CODIGO]]),OFFSET(INDIRECT("v_buffer_hist_hoy!$A$1"),1,MATCH("buh_codigo",INDIRECT("v_buffer_hist_hoy!$1:$1"),0)-1,100000,1),0)),"")</f>
        <v>0.4</v>
      </c>
      <c r="AM103" s="6" t="str">
        <f ca="1">IFERROR(INDEX(OFFSET(INDIRECT("v_buffer_hist_hoy!$A$1"),1,MATCH("buh_color_inventario_proyectado",INDIRECT("v_buffer_hist_hoy!$1:$1"),0)-1,100000,1),MATCH(CLEAN(TABLATRANSFERENCIA[[#This Row],[CODIGO]]),OFFSET(INDIRECT("v_buffer_hist_hoy!$A$1"),1,MATCH("buh_codigo",INDIRECT("v_buffer_hist_hoy!$1:$1"),0)-1,100000,1),0)),"")</f>
        <v>A</v>
      </c>
      <c r="AN103" s="6">
        <f ca="1">IFERROR(INDEX(OFFSET(INDIRECT("v_buffer_hist_hoy!$A$1"),1,MATCH("buh_pedido_minimo",INDIRECT("v_buffer_hist_hoy!$1:$1"),0)-1,100000,1),MATCH(CLEAN(TABLATRANSFERENCIA[[#This Row],[CODIGO]]),OFFSET(INDIRECT("v_buffer_hist_hoy!$A$1"),1,MATCH("buh_codigo",INDIRECT("v_buffer_hist_hoy!$1:$1"),0)-1,100000,1),0)),"")</f>
        <v>0</v>
      </c>
      <c r="AO103" s="6">
        <f ca="1">IFERROR(INDEX(OFFSET(INDIRECT("v_buffer_hist_hoy!$A$1"),1,MATCH("buh_pedido_minimo_grupo",INDIRECT("v_buffer_hist_hoy!$1:$1"),0)-1,100000,1),MATCH(CLEAN(TABLATRANSFERENCIA[[#This Row],[CODIGO]]),OFFSET(INDIRECT("v_buffer_hist_hoy!$A$1"),1,MATCH("buh_codigo",INDIRECT("v_buffer_hist_hoy!$1:$1"),0)-1,100000,1),0)),"")</f>
        <v>0</v>
      </c>
      <c r="AP103" s="6">
        <f ca="1">IFERROR(INDEX(OFFSET(INDIRECT("v_buffer_hist_hoy!$A$1"),1,MATCH("buh_unidad_empaque",INDIRECT("v_buffer_hist_hoy!$1:$1"),0)-1,100000,1),MATCH(CLEAN(TABLATRANSFERENCIA[[#This Row],[CODIGO]]),OFFSET(INDIRECT("v_buffer_hist_hoy!$A$1"),1,MATCH("buh_codigo",INDIRECT("v_buffer_hist_hoy!$1:$1"),0)-1,100000,1),0)),"")</f>
        <v>2</v>
      </c>
      <c r="AQ103" s="6">
        <f ca="1">IFERROR(INDEX(OFFSET(INDIRECT("v_buffer_hist_hoy!$A$1"),1,MATCH("buh_pedido_promedio",INDIRECT("v_buffer_hist_hoy!$1:$1"),0)-1,100000,1),MATCH(CLEAN(TABLATRANSFERENCIA[[#This Row],[CODIGO]]),OFFSET(INDIRECT("v_buffer_hist_hoy!$A$1"),1,MATCH("buh_codigo",INDIRECT("v_buffer_hist_hoy!$1:$1"),0)-1,100000,1),0)),"")</f>
        <v>3</v>
      </c>
      <c r="AR103" s="6">
        <f ca="1">IFERROR(INDEX(OFFSET(INDIRECT("v_buffer_hist_hoy!$A$1"),1,MATCH("buh_cobertura_buffer",INDIRECT("v_buffer_hist_hoy!$1:$1"),0)-1,100000,1),MATCH(CLEAN(TABLATRANSFERENCIA[[#This Row],[CODIGO]]),OFFSET(INDIRECT("v_buffer_hist_hoy!$A$1"),1,MATCH("buh_codigo",INDIRECT("v_buffer_hist_hoy!$1:$1"),0)-1,100000,1),0)),"")</f>
        <v>0</v>
      </c>
      <c r="AS103" s="6">
        <f ca="1">IFERROR(INDEX(OFFSET(INDIRECT("v_buffer_hist_hoy!$A$1"),1,MATCH("buh_cobertura_inventario_proyectado",INDIRECT("v_buffer_hist_hoy!$1:$1"),0)-1,100000,1),MATCH(CLEAN(TABLATRANSFERENCIA[[#This Row],[CODIGO]]),OFFSET(INDIRECT("v_buffer_hist_hoy!$A$1"),1,MATCH("buh_codigo",INDIRECT("v_buffer_hist_hoy!$1:$1"),0)-1,100000,1),0)),"")</f>
        <v>0</v>
      </c>
      <c r="AT103" s="6">
        <f ca="1">IFERROR(INDEX(OFFSET(INDIRECT("v_buffer_hist_hoy!$A$1"),1,MATCH("buh_cobertura_pedido_minimo",INDIRECT("v_buffer_hist_hoy!$1:$1"),0)-1,100000,1),MATCH(CLEAN(TABLATRANSFERENCIA[[#This Row],[CODIGO]]),OFFSET(INDIRECT("v_buffer_hist_hoy!$A$1"),1,MATCH("buh_codigo",INDIRECT("v_buffer_hist_hoy!$1:$1"),0)-1,100000,1),0)),"")</f>
        <v>0</v>
      </c>
      <c r="AU103" s="6">
        <f ca="1">IFERROR(INDEX(OFFSET(INDIRECT("v_buffer_hist_hoy!$A$1"),1,MATCH("buh_dias_desabastecimiento",INDIRECT("v_buffer_hist_hoy!$1:$1"),0)-1,100000,1),MATCH(CLEAN(TABLATRANSFERENCIA[[#This Row],[CODIGO]]),OFFSET(INDIRECT("v_buffer_hist_hoy!$A$1"),1,MATCH("buh_codigo",INDIRECT("v_buffer_hist_hoy!$1:$1"),0)-1,100000,1),0)),"")</f>
        <v>60</v>
      </c>
      <c r="AV103" s="6">
        <f t="array" ref="AV103">IFERROR(INDEX(Datos_Consumo[CANTIDAD],MATCH(TABLATRANSFERENCIA[[#This Row],[CODIGO]]&amp;TABLATRANSFERENCIA[[#Headers],[Columna1]],Datos_Consumo[CODIGO]&amp;Datos_Consumo[FECHA_FORMATO],0)),0)</f>
        <v>0</v>
      </c>
      <c r="AW103" s="6">
        <f t="array" ref="AW103">IFERROR(INDEX(Datos_Consumo[CANTIDAD],MATCH(TABLATRANSFERENCIA[[#This Row],[CODIGO]]&amp;TABLATRANSFERENCIA[[#Headers],[Columna2]],Datos_Consumo[CODIGO]&amp;Datos_Consumo[FECHA_FORMATO],0)),0)</f>
        <v>0</v>
      </c>
      <c r="AX103" s="6">
        <f t="array" ref="AX103">IFERROR(INDEX(Datos_Consumo[CANTIDAD],MATCH(TABLATRANSFERENCIA[[#This Row],[CODIGO]]&amp;TABLATRANSFERENCIA[[#Headers],[Columna3]],Datos_Consumo[CODIGO]&amp;Datos_Consumo[FECHA_FORMATO],0)),0)</f>
        <v>0</v>
      </c>
      <c r="AY103" s="6">
        <f t="array" ref="AY103">IFERROR(INDEX(Datos_Consumo[CANTIDAD],MATCH(TABLATRANSFERENCIA[[#This Row],[CODIGO]]&amp;TABLATRANSFERENCIA[[#Headers],[Columna4]],Datos_Consumo[CODIGO]&amp;Datos_Consumo[FECHA_FORMATO],0)),0)</f>
        <v>0</v>
      </c>
      <c r="AZ103" s="6">
        <f t="array" ref="AZ103">IFERROR(INDEX(Datos_Consumo[CANTIDAD],MATCH(TABLATRANSFERENCIA[[#This Row],[CODIGO]]&amp;TABLATRANSFERENCIA[[#Headers],[Columna5]],Datos_Consumo[CODIGO]&amp;Datos_Consumo[FECHA_FORMATO],0)),0)</f>
        <v>0</v>
      </c>
      <c r="BA103" s="6">
        <f t="array" ref="BA103">IFERROR(INDEX(Datos_Consumo[CANTIDAD],MATCH(TABLATRANSFERENCIA[[#This Row],[CODIGO]]&amp;TABLATRANSFERENCIA[[#Headers],[Columna6]],Datos_Consumo[CODIGO]&amp;Datos_Consumo[FECHA_FORMATO],0)),0)</f>
        <v>0</v>
      </c>
      <c r="BB103" s="56">
        <f ca="1">IFERROR(INDEX(OFFSET(INDIRECT("v_buffer_hist_hoy!$A$1"),1,MATCH("buh_ultima_transferencia_ini",INDIRECT("v_buffer_hist_hoy!$1:$1"),0)-1,100000,1),MATCH(CLEAN(TABLATRANSFERENCIA[[#This Row],[CODIGO]]),OFFSET(INDIRECT("v_buffer_hist_hoy!$A$1"),1,MATCH("buh_codigo",INDIRECT("v_buffer_hist_hoy!$1:$1"),0)-1,100000,1),0)),"")</f>
        <v>0</v>
      </c>
      <c r="BC103" s="56">
        <f ca="1">IFERROR(INDEX(OFFSET(INDIRECT("v_buffer_hist_hoy!$A$1"),1,MATCH("buh_ultima_transferencia_fin",INDIRECT("v_buffer_hist_hoy!$1:$1"),0)-1,100000,1),MATCH(CLEAN(TABLATRANSFERENCIA[[#This Row],[CODIGO]]),OFFSET(INDIRECT("v_buffer_hist_hoy!$A$1"),1,MATCH("buh_codigo",INDIRECT("v_buffer_hist_hoy!$1:$1"),0)-1,100000,1),0)),"")</f>
        <v>0</v>
      </c>
      <c r="BD103" s="50" t="s">
        <v>7735</v>
      </c>
      <c r="BE103" s="55"/>
      <c r="BF103" s="51"/>
      <c r="BG103"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10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3" s="51"/>
      <c r="BM103" s="46">
        <f ca="1">IFERROR(TABLATRANSFERENCIA[[#This Row],[REQUERIM]]/TABLATRANSFERENCIA[[#This Row],[PEDIDO PROMEDIO]],0)</f>
        <v>2</v>
      </c>
      <c r="BN103" s="51"/>
      <c r="BO103" s="59"/>
      <c r="BP103" s="3" t="str">
        <f>IF(TABLATRANSFERENCIA[[#This Row],[RECIBIDO]]&lt;&gt;"",0,IF(TABLATRANSFERENCIA[[#This Row],[DESPACHO]]&lt;&gt;"",TABLATRANSFERENCIA[[#This Row],[DESPACHO]],TABLATRANSFERENCIA[[#This Row],[REQUERIM]]))</f>
        <v>6</v>
      </c>
      <c r="BQ103" s="50"/>
      <c r="BR103" s="50"/>
      <c r="BS103" s="50" t="str">
        <f t="shared" si="1"/>
        <v>N</v>
      </c>
      <c r="BT103" s="51">
        <f t="array" aca="1" ref="BT103" ca="1">IF(SUM(--(TABLATRANSFERENCIA[[#This Row],[CODIGO GENERICO]]=TABLATRANSFERENCIA[CODIGO GENERICO])*TABLATRANSFERENCIA[REQUERIM])&lt;TABLATRANSFERENCIA[[#This Row],[PEDIDO MIN GRUPO]],1,0)</f>
        <v>0</v>
      </c>
      <c r="BU10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3" s="51">
        <f ca="1">IFERROR(INDEX(OFFSET(INDIRECT("v_buffer_hist_hoy!$A$1"),1,MATCH("buh_zona_amarilla",INDIRECT("v_buffer_hist_hoy!$1:$1"),0)-1,100000,1),MATCH(CLEAN(TABLATRANSFERENCIA[[#This Row],[CODIGO]]),OFFSET(INDIRECT("v_buffer_hist_hoy!$A$1"),1,MATCH("buh_codigo",INDIRECT("v_buffer_hist_hoy!$1:$1"),0)-1,100000,1),0)),"")</f>
        <v>7</v>
      </c>
      <c r="BW103" s="51">
        <f ca="1">IFERROR(INDEX(OFFSET(INDIRECT("v_buffer_hist_hoy!$A$1"),1,MATCH("buh_zona_roja",INDIRECT("v_buffer_hist_hoy!$1:$1"),0)-1,100000,1),MATCH(CLEAN(TABLATRANSFERENCIA[[#This Row],[CODIGO]]),OFFSET(INDIRECT("v_buffer_hist_hoy!$A$1"),1,MATCH("buh_codigo",INDIRECT("v_buffer_hist_hoy!$1:$1"),0)-1,100000,1),0)),"")</f>
        <v>3</v>
      </c>
    </row>
    <row r="104" spans="1:75" hidden="1" x14ac:dyDescent="0.25">
      <c r="A104" s="54" t="s">
        <v>3117</v>
      </c>
      <c r="B104" s="3" t="str">
        <f ca="1">IFERROR(INDEX(OFFSET(INDIRECT("v_buffer_hist_hoy!$A$1"),1,MATCH("pro_descripcion",INDIRECT("v_buffer_hist_hoy!$1:$1"),0)-1,100000,1),MATCH(CLEAN(TABLATRANSFERENCIA[[#This Row],[CODIGO]]),OFFSET(INDIRECT("v_buffer_hist_hoy!$A$1"),1,MATCH("buh_codigo",INDIRECT("v_buffer_hist_hoy!$1:$1"),0)-1,100000,1),0)),"")</f>
        <v>TAMBOR EMBRAGUE CS420 (..A556000480)</v>
      </c>
      <c r="C104" s="3" t="str">
        <f ca="1">IFERROR(INDEX(OFFSET(INDIRECT("v_buffer_hist_hoy!$A$1"),1,MATCH("buh_codigo_generico",INDIRECT("v_buffer_hist_hoy!$1:$1"),0)-1,100000,1),MATCH(CLEAN(TABLATRANSFERENCIA[[#This Row],[CODIGO]]),OFFSET(INDIRECT("v_buffer_hist_hoy!$A$1"),1,MATCH("buh_codigo",INDIRECT("v_buffer_hist_hoy!$1:$1"),0)-1,100000,1),0)),"")</f>
        <v>0</v>
      </c>
      <c r="D104" s="3" t="str">
        <f ca="1">IFERROR(INDEX(OFFSET(INDIRECT("v_buffer_hist_hoy!$A$1"),1,MATCH("buh_codigo_vinculado",INDIRECT("v_buffer_hist_hoy!$1:$1"),0)-1,100000,1),MATCH(CLEAN(TABLATRANSFERENCIA[[#This Row],[CODIGO]]),OFFSET(INDIRECT("v_buffer_hist_hoy!$A$1"),1,MATCH("buh_codigo",INDIRECT("v_buffer_hist_hoy!$1:$1"),0)-1,100000,1),0)),"")</f>
        <v>EC-A556000481</v>
      </c>
      <c r="E104" s="3" t="str">
        <f ca="1">IFERROR(INDEX(OFFSET(INDIRECT("v_buffer_hist_hoy!$A$1"),1,MATCH("pro_linea",INDIRECT("v_buffer_hist_hoy!$1:$1"),0)-1,100000,1),MATCH(CLEAN(TABLATRANSFERENCIA[[#This Row],[CODIGO]]),OFFSET(INDIRECT("v_buffer_hist_hoy!$A$1"),1,MATCH("buh_codigo",INDIRECT("v_buffer_hist_hoy!$1:$1"),0)-1,100000,1),0)),"")</f>
        <v>AGROFORESTAL</v>
      </c>
      <c r="F104" s="3">
        <f ca="1">IFERROR(INDEX(OFFSET(INDIRECT("v_buffer_hist_hoy!$A$1"),1,MATCH("pro_sublinea",INDIRECT("v_buffer_hist_hoy!$1:$1"),0)-1,100000,1),MATCH(CLEAN(TABLATRANSFERENCIA[[#This Row],[CODIGO]]),OFFSET(INDIRECT("v_buffer_hist_hoy!$A$1"),1,MATCH("buh_codigo",INDIRECT("v_buffer_hist_hoy!$1:$1"),0)-1,100000,1),0)),"")</f>
        <v>0</v>
      </c>
      <c r="G104" s="3" t="str">
        <f ca="1">IFERROR(INDEX(OFFSET(INDIRECT("v_buffer_hist_hoy!$A$1"),1,MATCH("pro_grupo",INDIRECT("v_buffer_hist_hoy!$1:$1"),0)-1,100000,1),MATCH(CLEAN(TABLATRANSFERENCIA[[#This Row],[CODIGO]]),OFFSET(INDIRECT("v_buffer_hist_hoy!$A$1"),1,MATCH("buh_codigo",INDIRECT("v_buffer_hist_hoy!$1:$1"),0)-1,100000,1),0)),"")</f>
        <v>REPUESTOS MOTOSIERRAS</v>
      </c>
      <c r="H104" s="3">
        <f ca="1">IFERROR(INDEX(OFFSET(INDIRECT("v_buffer_hist_hoy!$A$1"),1,MATCH("pro_familia",INDIRECT("v_buffer_hist_hoy!$1:$1"),0)-1,100000,1),MATCH(CLEAN(TABLATRANSFERENCIA[[#This Row],[CODIGO]]),OFFSET(INDIRECT("v_buffer_hist_hoy!$A$1"),1,MATCH("buh_codigo",INDIRECT("v_buffer_hist_hoy!$1:$1"),0)-1,100000,1),0)),"")</f>
        <v>0</v>
      </c>
      <c r="I104" s="3">
        <f ca="1">IFERROR(INDEX(OFFSET(INDIRECT("v_buffer_hist_hoy!$A$1"),1,MATCH("pro_subfamilia",INDIRECT("v_buffer_hist_hoy!$1:$1"),0)-1,100000,1),MATCH(CLEAN(TABLATRANSFERENCIA[[#This Row],[CODIGO]]),OFFSET(INDIRECT("v_buffer_hist_hoy!$A$1"),1,MATCH("buh_codigo",INDIRECT("v_buffer_hist_hoy!$1:$1"),0)-1,100000,1),0)),"")</f>
        <v>0</v>
      </c>
      <c r="J10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4" s="3">
        <f ca="1">IFERROR(INDEX(OFFSET(INDIRECT("v_buffer_hist_hoy!$A$1"),1,MATCH("pro_tipo",INDIRECT("v_buffer_hist_hoy!$1:$1"),0)-1,100000,1),MATCH(CLEAN(TABLATRANSFERENCIA[[#This Row],[CODIGO]]),OFFSET(INDIRECT("v_buffer_hist_hoy!$A$1"),1,MATCH("buh_codigo",INDIRECT("v_buffer_hist_hoy!$1:$1"),0)-1,100000,1),0)),"")</f>
        <v>0</v>
      </c>
      <c r="L104" s="3" t="str">
        <f ca="1">IFERROR(INDEX(OFFSET(INDIRECT("v_buffer_hist_hoy!$A$1"),1,MATCH("pro_marca",INDIRECT("v_buffer_hist_hoy!$1:$1"),0)-1,100000,1),MATCH(CLEAN(TABLATRANSFERENCIA[[#This Row],[CODIGO]]),OFFSET(INDIRECT("v_buffer_hist_hoy!$A$1"),1,MATCH("buh_codigo",INDIRECT("v_buffer_hist_hoy!$1:$1"),0)-1,100000,1),0)),"")</f>
        <v>ECHO</v>
      </c>
      <c r="M104" s="3">
        <f ca="1">IFERROR(INDEX(OFFSET(INDIRECT("v_buffer_hist_hoy!$A$1"),1,MATCH("pro_modelo",INDIRECT("v_buffer_hist_hoy!$1:$1"),0)-1,100000,1),MATCH(CLEAN(TABLATRANSFERENCIA[[#This Row],[CODIGO]]),OFFSET(INDIRECT("v_buffer_hist_hoy!$A$1"),1,MATCH("buh_codigo",INDIRECT("v_buffer_hist_hoy!$1:$1"),0)-1,100000,1),0)),"")</f>
        <v>0</v>
      </c>
      <c r="N104" s="3">
        <f ca="1">IFERROR(INDEX(OFFSET(INDIRECT("v_buffer_hist_hoy!$A$1"),1,MATCH("pro_cat_management",INDIRECT("v_buffer_hist_hoy!$1:$1"),0)-1,100000,1),MATCH(CLEAN(TABLATRANSFERENCIA[[#This Row],[CODIGO]]),OFFSET(INDIRECT("v_buffer_hist_hoy!$A$1"),1,MATCH("buh_codigo",INDIRECT("v_buffer_hist_hoy!$1:$1"),0)-1,100000,1),0)),"")</f>
        <v>0</v>
      </c>
      <c r="O104" s="5" t="str">
        <f ca="1">IFERROR(INDEX(OFFSET(INDIRECT("v_buffer_hist_hoy!$A$1"),1,MATCH("buh_estatus",INDIRECT("v_buffer_hist_hoy!$1:$1"),0)-1,100000,1),MATCH(CLEAN(TABLATRANSFERENCIA[[#This Row],[CODIGO]]),OFFSET(INDIRECT("v_buffer_hist_hoy!$A$1"),1,MATCH("buh_codigo",INDIRECT("v_buffer_hist_hoy!$1:$1"),0)-1,100000,1),0)),"")</f>
        <v>0</v>
      </c>
      <c r="P104" s="5">
        <f ca="1">IFERROR(INDEX(OFFSET(INDIRECT("v_buffer_hist_hoy!$A$1"),1,MATCH("buh_ctv",INDIRECT("v_buffer_hist_hoy!$1:$1"),0)-1,100000,1),MATCH(CLEAN(TABLATRANSFERENCIA[[#This Row],[CODIGO]]),OFFSET(INDIRECT("v_buffer_hist_hoy!$A$1"),1,MATCH("buh_codigo",INDIRECT("v_buffer_hist_hoy!$1:$1"),0)-1,100000,1),0)),"")</f>
        <v>11.9</v>
      </c>
      <c r="Q104" s="5">
        <f ca="1">IFERROR(INDEX(OFFSET(INDIRECT("v_buffer_hist_hoy!$A$1"),1,MATCH("buh_pv",INDIRECT("v_buffer_hist_hoy!$1:$1"),0)-1,100000,1),MATCH(CLEAN(TABLATRANSFERENCIA[[#This Row],[CODIGO]]),OFFSET(INDIRECT("v_buffer_hist_hoy!$A$1"),1,MATCH("buh_codigo",INDIRECT("v_buffer_hist_hoy!$1:$1"),0)-1,100000,1),0)),"")</f>
        <v>29.63</v>
      </c>
      <c r="R104" s="46">
        <f ca="1">IFERROR(INDEX(OFFSET(INDIRECT("v_buffer_hist_hoy!$A$1"),1,MATCH("buh_roi_pasado",INDIRECT("v_buffer_hist_hoy!$1:$1"),0)-1,100000,1),MATCH(CLEAN(TABLATRANSFERENCIA[[#This Row],[CODIGO]]),OFFSET(INDIRECT("v_buffer_hist_hoy!$A$1"),1,MATCH("buh_codigo",INDIRECT("v_buffer_hist_hoy!$1:$1"),0)-1,100000,1),0)),"")</f>
        <v>0</v>
      </c>
      <c r="S104" s="46">
        <f ca="1">IFERROR(INDEX(OFFSET(INDIRECT("v_buffer_hist_hoy!$A$1"),1,MATCH("buh_roi_proyectado",INDIRECT("v_buffer_hist_hoy!$1:$1"),0)-1,100000,1),MATCH(CLEAN(TABLATRANSFERENCIA[[#This Row],[CODIGO]]),OFFSET(INDIRECT("v_buffer_hist_hoy!$A$1"),1,MATCH("buh_codigo",INDIRECT("v_buffer_hist_hoy!$1:$1"),0)-1,100000,1),0)),"")</f>
        <v>6.5</v>
      </c>
      <c r="T104" s="46">
        <f ca="1">IFERROR(INDEX(OFFSET(INDIRECT("v_buffer_hist_hoy!$A$1"),1,MATCH("buh_velocity",INDIRECT("v_buffer_hist_hoy!$1:$1"),0)-1,100000,1),MATCH(CLEAN(TABLATRANSFERENCIA[[#This Row],[CODIGO]]),OFFSET(INDIRECT("v_buffer_hist_hoy!$A$1"),1,MATCH("buh_codigo",INDIRECT("v_buffer_hist_hoy!$1:$1"),0)-1,100000,1),0)),"")</f>
        <v>0</v>
      </c>
      <c r="U104" s="46">
        <f ca="1">IFERROR(INDEX(OFFSET(INDIRECT("v_buffer_hist_hoy!$A$1"),1,MATCH("buh_nivel_servicio",INDIRECT("v_buffer_hist_hoy!$1:$1"),0)-1,100000,1),MATCH(CLEAN(TABLATRANSFERENCIA[[#This Row],[CODIGO]]),OFFSET(INDIRECT("v_buffer_hist_hoy!$A$1"),1,MATCH("buh_codigo",INDIRECT("v_buffer_hist_hoy!$1:$1"),0)-1,100000,1),0)),"")</f>
        <v>1</v>
      </c>
      <c r="V104" s="49" t="str">
        <f ca="1">IFERROR(INDEX(OFFSET(INDIRECT("v_buffer_hist_hoy!$A$1"),1,MATCH("pro_nombre",INDIRECT("v_buffer_hist_hoy!$1:$1"),0)-1,100000,1),MATCH(CLEAN(TABLATRANSFERENCIA[[#This Row],[CODIGO]]),OFFSET(INDIRECT("v_buffer_hist_hoy!$A$1"),1,MATCH("buh_codigo",INDIRECT("v_buffer_hist_hoy!$1:$1"),0)-1,100000,1),0)),"")</f>
        <v>Echo</v>
      </c>
      <c r="W104" s="49" t="str">
        <f ca="1">IFERROR(INDEX(OFFSET(INDIRECT("v_buffer_hist_hoy!$A$1"),1,MATCH("pre_nombre",INDIRECT("v_buffer_hist_hoy!$1:$1"),0)-1,100000,1),MATCH(CLEAN(TABLATRANSFERENCIA[[#This Row],[CODIGO]]),OFFSET(INDIRECT("v_buffer_hist_hoy!$A$1"),1,MATCH("buh_codigo",INDIRECT("v_buffer_hist_hoy!$1:$1"),0)-1,100000,1),0)),"")</f>
        <v>USA</v>
      </c>
      <c r="X104" s="51">
        <f ca="1">IFERROR(INDEX(OFFSET(INDIRECT("v_buffer_hist_hoy!$A$1"),1,MATCH("buh_tiempo_suministro",INDIRECT("v_buffer_hist_hoy!$1:$1"),0)-1,100000,1),MATCH(CLEAN(TABLATRANSFERENCIA[[#This Row],[CODIGO]]),OFFSET(INDIRECT("v_buffer_hist_hoy!$A$1"),1,MATCH("buh_codigo",INDIRECT("v_buffer_hist_hoy!$1:$1"),0)-1,100000,1),0)),"")</f>
        <v>8</v>
      </c>
      <c r="Y104" s="51">
        <f ca="1">IFERROR(INDEX(OFFSET(INDIRECT("v_buffer_hist_hoy!$A$1"),1,MATCH("buh_frecuencia_reposicion",INDIRECT("v_buffer_hist_hoy!$1:$1"),0)-1,100000,1),MATCH(CLEAN(TABLATRANSFERENCIA[[#This Row],[CODIGO]]),OFFSET(INDIRECT("v_buffer_hist_hoy!$A$1"),1,MATCH("buh_codigo",INDIRECT("v_buffer_hist_hoy!$1:$1"),0)-1,100000,1),0)),"")</f>
        <v>3</v>
      </c>
      <c r="Z104" s="6">
        <f ca="1">IFERROR(INDEX(OFFSET(INDIRECT("v_buffer_hist_hoy!$A$1"),1,MATCH("buh_buffer_actual",INDIRECT("v_buffer_hist_hoy!$1:$1"),0)-1,100000,1),MATCH(CLEAN(TABLATRANSFERENCIA[[#This Row],[CODIGO]]),OFFSET(INDIRECT("v_buffer_hist_hoy!$A$1"),1,MATCH("buh_codigo",INDIRECT("v_buffer_hist_hoy!$1:$1"),0)-1,100000,1),0)),"")</f>
        <v>7</v>
      </c>
      <c r="AA104" s="6">
        <f ca="1">IFERROR(INDEX(OFFSET(INDIRECT("v_buffer_hist_hoy!$A$1"),1,MATCH("buh_inventario_proveedor",INDIRECT("v_buffer_hist_hoy!$1:$1"),0)-1,100000,1),MATCH(CLEAN(TABLATRANSFERENCIA[[#This Row],[CODIGO]]),OFFSET(INDIRECT("v_buffer_hist_hoy!$A$1"),1,MATCH("buh_codigo",INDIRECT("v_buffer_hist_hoy!$1:$1"),0)-1,100000,1),0)),"")</f>
        <v>1000000000</v>
      </c>
      <c r="AB104" s="6">
        <f ca="1">IFERROR(INDEX(OFFSET(INDIRECT("v_buffer_hist_hoy!$A$1"),1,MATCH("buh_inventario_fisico",INDIRECT("v_buffer_hist_hoy!$1:$1"),0)-1,100000,1),MATCH(CLEAN(TABLATRANSFERENCIA[[#This Row],[CODIGO]]),OFFSET(INDIRECT("v_buffer_hist_hoy!$A$1"),1,MATCH("buh_codigo",INDIRECT("v_buffer_hist_hoy!$1:$1"),0)-1,100000,1),0)),"")</f>
        <v>5</v>
      </c>
      <c r="AC104"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104" s="6" t="str">
        <f ca="1">IFERROR(INDEX(OFFSET(INDIRECT("v_buffer_hist_hoy!$A$1"),1,MATCH("buh_color_inventario_fisico",INDIRECT("v_buffer_hist_hoy!$1:$1"),0)-1,100000,1),MATCH(CLEAN(TABLATRANSFERENCIA[[#This Row],[CODIGO]]),OFFSET(INDIRECT("v_buffer_hist_hoy!$A$1"),1,MATCH("buh_codigo",INDIRECT("v_buffer_hist_hoy!$1:$1"),0)-1,100000,1),0)),"")</f>
        <v>A</v>
      </c>
      <c r="AE104" s="6">
        <f ca="1">IFERROR(INDEX(OFFSET(INDIRECT("v_buffer_hist_hoy!$A$1"),1,MATCH("buh_transito",INDIRECT("v_buffer_hist_hoy!$1:$1"),0)-1,100000,1),MATCH(CLEAN(TABLATRANSFERENCIA[[#This Row],[CODIGO]]),OFFSET(INDIRECT("v_buffer_hist_hoy!$A$1"),1,MATCH("buh_codigo",INDIRECT("v_buffer_hist_hoy!$1:$1"),0)-1,100000,1),0)),"")</f>
        <v>4</v>
      </c>
      <c r="AF104" s="6">
        <f ca="1">IFERROR(INDEX(OFFSET(INDIRECT("v_buffer_hist_hoy!$A$1"),1,MATCH("buh_negociacion",INDIRECT("v_buffer_hist_hoy!$1:$1"),0)-1,100000,1),MATCH(CLEAN(TABLATRANSFERENCIA[[#This Row],[CODIGO]]),OFFSET(INDIRECT("v_buffer_hist_hoy!$A$1"),1,MATCH("buh_codigo",INDIRECT("v_buffer_hist_hoy!$1:$1"),0)-1,100000,1),0)),"")</f>
        <v>0</v>
      </c>
      <c r="AG104" s="6">
        <f ca="1">IFERROR(INDEX(OFFSET(INDIRECT("v_buffer_hist_hoy!$A$1"),1,MATCH("buh_produccion",INDIRECT("v_buffer_hist_hoy!$1:$1"),0)-1,100000,1),MATCH(CLEAN(TABLATRANSFERENCIA[[#This Row],[CODIGO]]),OFFSET(INDIRECT("v_buffer_hist_hoy!$A$1"),1,MATCH("buh_codigo",INDIRECT("v_buffer_hist_hoy!$1:$1"),0)-1,100000,1),0)),"")</f>
        <v>0</v>
      </c>
      <c r="AH104" s="6">
        <f ca="1">IFERROR(INDEX(OFFSET(INDIRECT("v_buffer_hist_hoy!$A$1"),1,MATCH("buh_embarcado",INDIRECT("v_buffer_hist_hoy!$1:$1"),0)-1,100000,1),MATCH(CLEAN(TABLATRANSFERENCIA[[#This Row],[CODIGO]]),OFFSET(INDIRECT("v_buffer_hist_hoy!$A$1"),1,MATCH("buh_codigo",INDIRECT("v_buffer_hist_hoy!$1:$1"),0)-1,100000,1),0)),"")</f>
        <v>0</v>
      </c>
      <c r="AI104" s="6">
        <f ca="1">IFERROR(INDEX(OFFSET(INDIRECT("v_buffer_hist_hoy!$A$1"),1,MATCH("buh_comprometido",INDIRECT("v_buffer_hist_hoy!$1:$1"),0)-1,100000,1),MATCH(CLEAN(TABLATRANSFERENCIA[[#This Row],[CODIGO]]),OFFSET(INDIRECT("v_buffer_hist_hoy!$A$1"),1,MATCH("buh_codigo",INDIRECT("v_buffer_hist_hoy!$1:$1"),0)-1,100000,1),0)),"")</f>
        <v>0</v>
      </c>
      <c r="AJ104" s="6">
        <f ca="1">IFERROR(INDEX(OFFSET(INDIRECT("v_buffer_hist_hoy!$A$1"),1,MATCH("buh_backorder",INDIRECT("v_buffer_hist_hoy!$1:$1"),0)-1,100000,1),MATCH(CLEAN(TABLATRANSFERENCIA[[#This Row],[CODIGO]]),OFFSET(INDIRECT("v_buffer_hist_hoy!$A$1"),1,MATCH("buh_codigo",INDIRECT("v_buffer_hist_hoy!$1:$1"),0)-1,100000,1),0)),"")</f>
        <v>6</v>
      </c>
      <c r="AK104" s="6">
        <f ca="1">IFERROR(INDEX(OFFSET(INDIRECT("v_buffer_hist_hoy!$A$1"),1,MATCH("buh_inventario_proyectado",INDIRECT("v_buffer_hist_hoy!$1:$1"),0)-1,100000,1),MATCH(CLEAN(TABLATRANSFERENCIA[[#This Row],[CODIGO]]),OFFSET(INDIRECT("v_buffer_hist_hoy!$A$1"),1,MATCH("buh_codigo",INDIRECT("v_buffer_hist_hoy!$1:$1"),0)-1,100000,1),0)),"")</f>
        <v>15</v>
      </c>
      <c r="AL104" s="4">
        <f ca="1">IFERROR(INDEX(OFFSET(INDIRECT("v_buffer_hist_hoy!$A$1"),1,MATCH("buh_estado_inventario_proyectado",INDIRECT("v_buffer_hist_hoy!$1:$1"),0)-1,100000,1),MATCH(CLEAN(TABLATRANSFERENCIA[[#This Row],[CODIGO]]),OFFSET(INDIRECT("v_buffer_hist_hoy!$A$1"),1,MATCH("buh_codigo",INDIRECT("v_buffer_hist_hoy!$1:$1"),0)-1,100000,1),0)),"")</f>
        <v>-1.1399999999999999</v>
      </c>
      <c r="AM104" s="6" t="str">
        <f ca="1">IFERROR(INDEX(OFFSET(INDIRECT("v_buffer_hist_hoy!$A$1"),1,MATCH("buh_color_inventario_proyectado",INDIRECT("v_buffer_hist_hoy!$1:$1"),0)-1,100000,1),MATCH(CLEAN(TABLATRANSFERENCIA[[#This Row],[CODIGO]]),OFFSET(INDIRECT("v_buffer_hist_hoy!$A$1"),1,MATCH("buh_codigo",INDIRECT("v_buffer_hist_hoy!$1:$1"),0)-1,100000,1),0)),"")</f>
        <v>L</v>
      </c>
      <c r="AN104" s="6">
        <f ca="1">IFERROR(INDEX(OFFSET(INDIRECT("v_buffer_hist_hoy!$A$1"),1,MATCH("buh_pedido_minimo",INDIRECT("v_buffer_hist_hoy!$1:$1"),0)-1,100000,1),MATCH(CLEAN(TABLATRANSFERENCIA[[#This Row],[CODIGO]]),OFFSET(INDIRECT("v_buffer_hist_hoy!$A$1"),1,MATCH("buh_codigo",INDIRECT("v_buffer_hist_hoy!$1:$1"),0)-1,100000,1),0)),"")</f>
        <v>0</v>
      </c>
      <c r="AO104" s="6">
        <f ca="1">IFERROR(INDEX(OFFSET(INDIRECT("v_buffer_hist_hoy!$A$1"),1,MATCH("buh_pedido_minimo_grupo",INDIRECT("v_buffer_hist_hoy!$1:$1"),0)-1,100000,1),MATCH(CLEAN(TABLATRANSFERENCIA[[#This Row],[CODIGO]]),OFFSET(INDIRECT("v_buffer_hist_hoy!$A$1"),1,MATCH("buh_codigo",INDIRECT("v_buffer_hist_hoy!$1:$1"),0)-1,100000,1),0)),"")</f>
        <v>0</v>
      </c>
      <c r="AP104" s="6">
        <f ca="1">IFERROR(INDEX(OFFSET(INDIRECT("v_buffer_hist_hoy!$A$1"),1,MATCH("buh_unidad_empaque",INDIRECT("v_buffer_hist_hoy!$1:$1"),0)-1,100000,1),MATCH(CLEAN(TABLATRANSFERENCIA[[#This Row],[CODIGO]]),OFFSET(INDIRECT("v_buffer_hist_hoy!$A$1"),1,MATCH("buh_codigo",INDIRECT("v_buffer_hist_hoy!$1:$1"),0)-1,100000,1),0)),"")</f>
        <v>2</v>
      </c>
      <c r="AQ104" s="6">
        <f ca="1">IFERROR(INDEX(OFFSET(INDIRECT("v_buffer_hist_hoy!$A$1"),1,MATCH("buh_pedido_promedio",INDIRECT("v_buffer_hist_hoy!$1:$1"),0)-1,100000,1),MATCH(CLEAN(TABLATRANSFERENCIA[[#This Row],[CODIGO]]),OFFSET(INDIRECT("v_buffer_hist_hoy!$A$1"),1,MATCH("buh_codigo",INDIRECT("v_buffer_hist_hoy!$1:$1"),0)-1,100000,1),0)),"")</f>
        <v>2</v>
      </c>
      <c r="AR104" s="6">
        <f ca="1">IFERROR(INDEX(OFFSET(INDIRECT("v_buffer_hist_hoy!$A$1"),1,MATCH("buh_cobertura_buffer",INDIRECT("v_buffer_hist_hoy!$1:$1"),0)-1,100000,1),MATCH(CLEAN(TABLATRANSFERENCIA[[#This Row],[CODIGO]]),OFFSET(INDIRECT("v_buffer_hist_hoy!$A$1"),1,MATCH("buh_codigo",INDIRECT("v_buffer_hist_hoy!$1:$1"),0)-1,100000,1),0)),"")</f>
        <v>0</v>
      </c>
      <c r="AS104" s="6">
        <f ca="1">IFERROR(INDEX(OFFSET(INDIRECT("v_buffer_hist_hoy!$A$1"),1,MATCH("buh_cobertura_inventario_proyectado",INDIRECT("v_buffer_hist_hoy!$1:$1"),0)-1,100000,1),MATCH(CLEAN(TABLATRANSFERENCIA[[#This Row],[CODIGO]]),OFFSET(INDIRECT("v_buffer_hist_hoy!$A$1"),1,MATCH("buh_codigo",INDIRECT("v_buffer_hist_hoy!$1:$1"),0)-1,100000,1),0)),"")</f>
        <v>0</v>
      </c>
      <c r="AT104" s="6">
        <f ca="1">IFERROR(INDEX(OFFSET(INDIRECT("v_buffer_hist_hoy!$A$1"),1,MATCH("buh_cobertura_pedido_minimo",INDIRECT("v_buffer_hist_hoy!$1:$1"),0)-1,100000,1),MATCH(CLEAN(TABLATRANSFERENCIA[[#This Row],[CODIGO]]),OFFSET(INDIRECT("v_buffer_hist_hoy!$A$1"),1,MATCH("buh_codigo",INDIRECT("v_buffer_hist_hoy!$1:$1"),0)-1,100000,1),0)),"")</f>
        <v>0</v>
      </c>
      <c r="AU104" s="6">
        <f ca="1">IFERROR(INDEX(OFFSET(INDIRECT("v_buffer_hist_hoy!$A$1"),1,MATCH("buh_dias_desabastecimiento",INDIRECT("v_buffer_hist_hoy!$1:$1"),0)-1,100000,1),MATCH(CLEAN(TABLATRANSFERENCIA[[#This Row],[CODIGO]]),OFFSET(INDIRECT("v_buffer_hist_hoy!$A$1"),1,MATCH("buh_codigo",INDIRECT("v_buffer_hist_hoy!$1:$1"),0)-1,100000,1),0)),"")</f>
        <v>0</v>
      </c>
      <c r="AV104" s="6">
        <f t="array" ref="AV104">IFERROR(INDEX(Datos_Consumo[CANTIDAD],MATCH(TABLATRANSFERENCIA[[#This Row],[CODIGO]]&amp;TABLATRANSFERENCIA[[#Headers],[Columna1]],Datos_Consumo[CODIGO]&amp;Datos_Consumo[FECHA_FORMATO],0)),0)</f>
        <v>0</v>
      </c>
      <c r="AW104" s="6">
        <f t="array" ref="AW104">IFERROR(INDEX(Datos_Consumo[CANTIDAD],MATCH(TABLATRANSFERENCIA[[#This Row],[CODIGO]]&amp;TABLATRANSFERENCIA[[#Headers],[Columna2]],Datos_Consumo[CODIGO]&amp;Datos_Consumo[FECHA_FORMATO],0)),0)</f>
        <v>0</v>
      </c>
      <c r="AX104" s="6">
        <f t="array" ref="AX104">IFERROR(INDEX(Datos_Consumo[CANTIDAD],MATCH(TABLATRANSFERENCIA[[#This Row],[CODIGO]]&amp;TABLATRANSFERENCIA[[#Headers],[Columna3]],Datos_Consumo[CODIGO]&amp;Datos_Consumo[FECHA_FORMATO],0)),0)</f>
        <v>0</v>
      </c>
      <c r="AY104" s="6">
        <f t="array" ref="AY104">IFERROR(INDEX(Datos_Consumo[CANTIDAD],MATCH(TABLATRANSFERENCIA[[#This Row],[CODIGO]]&amp;TABLATRANSFERENCIA[[#Headers],[Columna4]],Datos_Consumo[CODIGO]&amp;Datos_Consumo[FECHA_FORMATO],0)),0)</f>
        <v>0</v>
      </c>
      <c r="AZ104" s="6">
        <f t="array" ref="AZ104">IFERROR(INDEX(Datos_Consumo[CANTIDAD],MATCH(TABLATRANSFERENCIA[[#This Row],[CODIGO]]&amp;TABLATRANSFERENCIA[[#Headers],[Columna5]],Datos_Consumo[CODIGO]&amp;Datos_Consumo[FECHA_FORMATO],0)),0)</f>
        <v>0</v>
      </c>
      <c r="BA104" s="6">
        <f t="array" ref="BA104">IFERROR(INDEX(Datos_Consumo[CANTIDAD],MATCH(TABLATRANSFERENCIA[[#This Row],[CODIGO]]&amp;TABLATRANSFERENCIA[[#Headers],[Columna6]],Datos_Consumo[CODIGO]&amp;Datos_Consumo[FECHA_FORMATO],0)),0)</f>
        <v>0</v>
      </c>
      <c r="BB104" s="56">
        <f ca="1">IFERROR(INDEX(OFFSET(INDIRECT("v_buffer_hist_hoy!$A$1"),1,MATCH("buh_ultima_transferencia_ini",INDIRECT("v_buffer_hist_hoy!$1:$1"),0)-1,100000,1),MATCH(CLEAN(TABLATRANSFERENCIA[[#This Row],[CODIGO]]),OFFSET(INDIRECT("v_buffer_hist_hoy!$A$1"),1,MATCH("buh_codigo",INDIRECT("v_buffer_hist_hoy!$1:$1"),0)-1,100000,1),0)),"")</f>
        <v>0</v>
      </c>
      <c r="BC104" s="56">
        <f ca="1">IFERROR(INDEX(OFFSET(INDIRECT("v_buffer_hist_hoy!$A$1"),1,MATCH("buh_ultima_transferencia_fin",INDIRECT("v_buffer_hist_hoy!$1:$1"),0)-1,100000,1),MATCH(CLEAN(TABLATRANSFERENCIA[[#This Row],[CODIGO]]),OFFSET(INDIRECT("v_buffer_hist_hoy!$A$1"),1,MATCH("buh_codigo",INDIRECT("v_buffer_hist_hoy!$1:$1"),0)-1,100000,1),0)),"")</f>
        <v>0</v>
      </c>
      <c r="BD104" s="50" t="s">
        <v>7735</v>
      </c>
      <c r="BE104" s="55"/>
      <c r="BF104" s="51"/>
      <c r="BG104"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10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4" s="51"/>
      <c r="BM104" s="46">
        <f ca="1">IFERROR(TABLATRANSFERENCIA[[#This Row],[REQUERIM]]/TABLATRANSFERENCIA[[#This Row],[PEDIDO PROMEDIO]],0)</f>
        <v>3</v>
      </c>
      <c r="BN104" s="51"/>
      <c r="BO104" s="59"/>
      <c r="BP104" s="3" t="str">
        <f>IF(TABLATRANSFERENCIA[[#This Row],[RECIBIDO]]&lt;&gt;"",0,IF(TABLATRANSFERENCIA[[#This Row],[DESPACHO]]&lt;&gt;"",TABLATRANSFERENCIA[[#This Row],[DESPACHO]],TABLATRANSFERENCIA[[#This Row],[REQUERIM]]))</f>
        <v>6</v>
      </c>
      <c r="BQ104" s="50"/>
      <c r="BR104" s="50"/>
      <c r="BS104" s="50" t="str">
        <f t="shared" si="1"/>
        <v>N</v>
      </c>
      <c r="BT104" s="51">
        <f t="array" aca="1" ref="BT104" ca="1">IF(SUM(--(TABLATRANSFERENCIA[[#This Row],[CODIGO GENERICO]]=TABLATRANSFERENCIA[CODIGO GENERICO])*TABLATRANSFERENCIA[REQUERIM])&lt;TABLATRANSFERENCIA[[#This Row],[PEDIDO MIN GRUPO]],1,0)</f>
        <v>0</v>
      </c>
      <c r="BU10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4" s="51">
        <f ca="1">IFERROR(INDEX(OFFSET(INDIRECT("v_buffer_hist_hoy!$A$1"),1,MATCH("buh_zona_amarilla",INDIRECT("v_buffer_hist_hoy!$1:$1"),0)-1,100000,1),MATCH(CLEAN(TABLATRANSFERENCIA[[#This Row],[CODIGO]]),OFFSET(INDIRECT("v_buffer_hist_hoy!$A$1"),1,MATCH("buh_codigo",INDIRECT("v_buffer_hist_hoy!$1:$1"),0)-1,100000,1),0)),"")</f>
        <v>5</v>
      </c>
      <c r="BW104" s="51">
        <f ca="1">IFERROR(INDEX(OFFSET(INDIRECT("v_buffer_hist_hoy!$A$1"),1,MATCH("buh_zona_roja",INDIRECT("v_buffer_hist_hoy!$1:$1"),0)-1,100000,1),MATCH(CLEAN(TABLATRANSFERENCIA[[#This Row],[CODIGO]]),OFFSET(INDIRECT("v_buffer_hist_hoy!$A$1"),1,MATCH("buh_codigo",INDIRECT("v_buffer_hist_hoy!$1:$1"),0)-1,100000,1),0)),"")</f>
        <v>2</v>
      </c>
    </row>
    <row r="105" spans="1:75" hidden="1" x14ac:dyDescent="0.25">
      <c r="A105" s="54" t="s">
        <v>1489</v>
      </c>
      <c r="B105" s="3" t="str">
        <f ca="1">IFERROR(INDEX(OFFSET(INDIRECT("v_buffer_hist_hoy!$A$1"),1,MATCH("pro_descripcion",INDIRECT("v_buffer_hist_hoy!$1:$1"),0)-1,100000,1),MATCH(CLEAN(TABLATRANSFERENCIA[[#This Row],[CODIGO]]),OFFSET(INDIRECT("v_buffer_hist_hoy!$A$1"),1,MATCH("buh_codigo",INDIRECT("v_buffer_hist_hoy!$1:$1"),0)-1,100000,1),0)),"")</f>
        <v>ABRAZADERA (C) SRM4300 (P022007100)</v>
      </c>
      <c r="C105" s="3" t="str">
        <f ca="1">IFERROR(INDEX(OFFSET(INDIRECT("v_buffer_hist_hoy!$A$1"),1,MATCH("buh_codigo_generico",INDIRECT("v_buffer_hist_hoy!$1:$1"),0)-1,100000,1),MATCH(CLEAN(TABLATRANSFERENCIA[[#This Row],[CODIGO]]),OFFSET(INDIRECT("v_buffer_hist_hoy!$A$1"),1,MATCH("buh_codigo",INDIRECT("v_buffer_hist_hoy!$1:$1"),0)-1,100000,1),0)),"")</f>
        <v>0</v>
      </c>
      <c r="D105" s="3" t="str">
        <f ca="1">IFERROR(INDEX(OFFSET(INDIRECT("v_buffer_hist_hoy!$A$1"),1,MATCH("buh_codigo_vinculado",INDIRECT("v_buffer_hist_hoy!$1:$1"),0)-1,100000,1),MATCH(CLEAN(TABLATRANSFERENCIA[[#This Row],[CODIGO]]),OFFSET(INDIRECT("v_buffer_hist_hoy!$A$1"),1,MATCH("buh_codigo",INDIRECT("v_buffer_hist_hoy!$1:$1"),0)-1,100000,1),0)),"")</f>
        <v>EC-P022024750</v>
      </c>
      <c r="E105" s="3" t="str">
        <f ca="1">IFERROR(INDEX(OFFSET(INDIRECT("v_buffer_hist_hoy!$A$1"),1,MATCH("pro_linea",INDIRECT("v_buffer_hist_hoy!$1:$1"),0)-1,100000,1),MATCH(CLEAN(TABLATRANSFERENCIA[[#This Row],[CODIGO]]),OFFSET(INDIRECT("v_buffer_hist_hoy!$A$1"),1,MATCH("buh_codigo",INDIRECT("v_buffer_hist_hoy!$1:$1"),0)-1,100000,1),0)),"")</f>
        <v>AGROFORESTAL</v>
      </c>
      <c r="F105" s="3">
        <f ca="1">IFERROR(INDEX(OFFSET(INDIRECT("v_buffer_hist_hoy!$A$1"),1,MATCH("pro_sublinea",INDIRECT("v_buffer_hist_hoy!$1:$1"),0)-1,100000,1),MATCH(CLEAN(TABLATRANSFERENCIA[[#This Row],[CODIGO]]),OFFSET(INDIRECT("v_buffer_hist_hoy!$A$1"),1,MATCH("buh_codigo",INDIRECT("v_buffer_hist_hoy!$1:$1"),0)-1,100000,1),0)),"")</f>
        <v>0</v>
      </c>
      <c r="G105" s="3" t="str">
        <f ca="1">IFERROR(INDEX(OFFSET(INDIRECT("v_buffer_hist_hoy!$A$1"),1,MATCH("pro_grupo",INDIRECT("v_buffer_hist_hoy!$1:$1"),0)-1,100000,1),MATCH(CLEAN(TABLATRANSFERENCIA[[#This Row],[CODIGO]]),OFFSET(INDIRECT("v_buffer_hist_hoy!$A$1"),1,MATCH("buh_codigo",INDIRECT("v_buffer_hist_hoy!$1:$1"),0)-1,100000,1),0)),"")</f>
        <v>REPUESTOS DESMALEZADORAS</v>
      </c>
      <c r="H105" s="3">
        <f ca="1">IFERROR(INDEX(OFFSET(INDIRECT("v_buffer_hist_hoy!$A$1"),1,MATCH("pro_familia",INDIRECT("v_buffer_hist_hoy!$1:$1"),0)-1,100000,1),MATCH(CLEAN(TABLATRANSFERENCIA[[#This Row],[CODIGO]]),OFFSET(INDIRECT("v_buffer_hist_hoy!$A$1"),1,MATCH("buh_codigo",INDIRECT("v_buffer_hist_hoy!$1:$1"),0)-1,100000,1),0)),"")</f>
        <v>0</v>
      </c>
      <c r="I105" s="3">
        <f ca="1">IFERROR(INDEX(OFFSET(INDIRECT("v_buffer_hist_hoy!$A$1"),1,MATCH("pro_subfamilia",INDIRECT("v_buffer_hist_hoy!$1:$1"),0)-1,100000,1),MATCH(CLEAN(TABLATRANSFERENCIA[[#This Row],[CODIGO]]),OFFSET(INDIRECT("v_buffer_hist_hoy!$A$1"),1,MATCH("buh_codigo",INDIRECT("v_buffer_hist_hoy!$1:$1"),0)-1,100000,1),0)),"")</f>
        <v>0</v>
      </c>
      <c r="J10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5" s="3">
        <f ca="1">IFERROR(INDEX(OFFSET(INDIRECT("v_buffer_hist_hoy!$A$1"),1,MATCH("pro_tipo",INDIRECT("v_buffer_hist_hoy!$1:$1"),0)-1,100000,1),MATCH(CLEAN(TABLATRANSFERENCIA[[#This Row],[CODIGO]]),OFFSET(INDIRECT("v_buffer_hist_hoy!$A$1"),1,MATCH("buh_codigo",INDIRECT("v_buffer_hist_hoy!$1:$1"),0)-1,100000,1),0)),"")</f>
        <v>0</v>
      </c>
      <c r="L105" s="3" t="str">
        <f ca="1">IFERROR(INDEX(OFFSET(INDIRECT("v_buffer_hist_hoy!$A$1"),1,MATCH("pro_marca",INDIRECT("v_buffer_hist_hoy!$1:$1"),0)-1,100000,1),MATCH(CLEAN(TABLATRANSFERENCIA[[#This Row],[CODIGO]]),OFFSET(INDIRECT("v_buffer_hist_hoy!$A$1"),1,MATCH("buh_codigo",INDIRECT("v_buffer_hist_hoy!$1:$1"),0)-1,100000,1),0)),"")</f>
        <v>ECHO</v>
      </c>
      <c r="M105" s="3">
        <f ca="1">IFERROR(INDEX(OFFSET(INDIRECT("v_buffer_hist_hoy!$A$1"),1,MATCH("pro_modelo",INDIRECT("v_buffer_hist_hoy!$1:$1"),0)-1,100000,1),MATCH(CLEAN(TABLATRANSFERENCIA[[#This Row],[CODIGO]]),OFFSET(INDIRECT("v_buffer_hist_hoy!$A$1"),1,MATCH("buh_codigo",INDIRECT("v_buffer_hist_hoy!$1:$1"),0)-1,100000,1),0)),"")</f>
        <v>0</v>
      </c>
      <c r="N105" s="3">
        <f ca="1">IFERROR(INDEX(OFFSET(INDIRECT("v_buffer_hist_hoy!$A$1"),1,MATCH("pro_cat_management",INDIRECT("v_buffer_hist_hoy!$1:$1"),0)-1,100000,1),MATCH(CLEAN(TABLATRANSFERENCIA[[#This Row],[CODIGO]]),OFFSET(INDIRECT("v_buffer_hist_hoy!$A$1"),1,MATCH("buh_codigo",INDIRECT("v_buffer_hist_hoy!$1:$1"),0)-1,100000,1),0)),"")</f>
        <v>0</v>
      </c>
      <c r="O105" s="5" t="str">
        <f ca="1">IFERROR(INDEX(OFFSET(INDIRECT("v_buffer_hist_hoy!$A$1"),1,MATCH("buh_estatus",INDIRECT("v_buffer_hist_hoy!$1:$1"),0)-1,100000,1),MATCH(CLEAN(TABLATRANSFERENCIA[[#This Row],[CODIGO]]),OFFSET(INDIRECT("v_buffer_hist_hoy!$A$1"),1,MATCH("buh_codigo",INDIRECT("v_buffer_hist_hoy!$1:$1"),0)-1,100000,1),0)),"")</f>
        <v>0</v>
      </c>
      <c r="P105" s="5">
        <f ca="1">IFERROR(INDEX(OFFSET(INDIRECT("v_buffer_hist_hoy!$A$1"),1,MATCH("buh_ctv",INDIRECT("v_buffer_hist_hoy!$1:$1"),0)-1,100000,1),MATCH(CLEAN(TABLATRANSFERENCIA[[#This Row],[CODIGO]]),OFFSET(INDIRECT("v_buffer_hist_hoy!$A$1"),1,MATCH("buh_codigo",INDIRECT("v_buffer_hist_hoy!$1:$1"),0)-1,100000,1),0)),"")</f>
        <v>3.69</v>
      </c>
      <c r="Q105" s="5">
        <f ca="1">IFERROR(INDEX(OFFSET(INDIRECT("v_buffer_hist_hoy!$A$1"),1,MATCH("buh_pv",INDIRECT("v_buffer_hist_hoy!$1:$1"),0)-1,100000,1),MATCH(CLEAN(TABLATRANSFERENCIA[[#This Row],[CODIGO]]),OFFSET(INDIRECT("v_buffer_hist_hoy!$A$1"),1,MATCH("buh_codigo",INDIRECT("v_buffer_hist_hoy!$1:$1"),0)-1,100000,1),0)),"")</f>
        <v>7.52</v>
      </c>
      <c r="R105" s="46">
        <f ca="1">IFERROR(INDEX(OFFSET(INDIRECT("v_buffer_hist_hoy!$A$1"),1,MATCH("buh_roi_pasado",INDIRECT("v_buffer_hist_hoy!$1:$1"),0)-1,100000,1),MATCH(CLEAN(TABLATRANSFERENCIA[[#This Row],[CODIGO]]),OFFSET(INDIRECT("v_buffer_hist_hoy!$A$1"),1,MATCH("buh_codigo",INDIRECT("v_buffer_hist_hoy!$1:$1"),0)-1,100000,1),0)),"")</f>
        <v>0</v>
      </c>
      <c r="S105" s="46">
        <f ca="1">IFERROR(INDEX(OFFSET(INDIRECT("v_buffer_hist_hoy!$A$1"),1,MATCH("buh_roi_proyectado",INDIRECT("v_buffer_hist_hoy!$1:$1"),0)-1,100000,1),MATCH(CLEAN(TABLATRANSFERENCIA[[#This Row],[CODIGO]]),OFFSET(INDIRECT("v_buffer_hist_hoy!$A$1"),1,MATCH("buh_codigo",INDIRECT("v_buffer_hist_hoy!$1:$1"),0)-1,100000,1),0)),"")</f>
        <v>4.53</v>
      </c>
      <c r="T105" s="46">
        <f ca="1">IFERROR(INDEX(OFFSET(INDIRECT("v_buffer_hist_hoy!$A$1"),1,MATCH("buh_velocity",INDIRECT("v_buffer_hist_hoy!$1:$1"),0)-1,100000,1),MATCH(CLEAN(TABLATRANSFERENCIA[[#This Row],[CODIGO]]),OFFSET(INDIRECT("v_buffer_hist_hoy!$A$1"),1,MATCH("buh_codigo",INDIRECT("v_buffer_hist_hoy!$1:$1"),0)-1,100000,1),0)),"")</f>
        <v>0</v>
      </c>
      <c r="U105" s="46">
        <f ca="1">IFERROR(INDEX(OFFSET(INDIRECT("v_buffer_hist_hoy!$A$1"),1,MATCH("buh_nivel_servicio",INDIRECT("v_buffer_hist_hoy!$1:$1"),0)-1,100000,1),MATCH(CLEAN(TABLATRANSFERENCIA[[#This Row],[CODIGO]]),OFFSET(INDIRECT("v_buffer_hist_hoy!$A$1"),1,MATCH("buh_codigo",INDIRECT("v_buffer_hist_hoy!$1:$1"),0)-1,100000,1),0)),"")</f>
        <v>1</v>
      </c>
      <c r="V105" s="49" t="str">
        <f ca="1">IFERROR(INDEX(OFFSET(INDIRECT("v_buffer_hist_hoy!$A$1"),1,MATCH("pro_nombre",INDIRECT("v_buffer_hist_hoy!$1:$1"),0)-1,100000,1),MATCH(CLEAN(TABLATRANSFERENCIA[[#This Row],[CODIGO]]),OFFSET(INDIRECT("v_buffer_hist_hoy!$A$1"),1,MATCH("buh_codigo",INDIRECT("v_buffer_hist_hoy!$1:$1"),0)-1,100000,1),0)),"")</f>
        <v>Echo</v>
      </c>
      <c r="W105" s="49" t="str">
        <f ca="1">IFERROR(INDEX(OFFSET(INDIRECT("v_buffer_hist_hoy!$A$1"),1,MATCH("pre_nombre",INDIRECT("v_buffer_hist_hoy!$1:$1"),0)-1,100000,1),MATCH(CLEAN(TABLATRANSFERENCIA[[#This Row],[CODIGO]]),OFFSET(INDIRECT("v_buffer_hist_hoy!$A$1"),1,MATCH("buh_codigo",INDIRECT("v_buffer_hist_hoy!$1:$1"),0)-1,100000,1),0)),"")</f>
        <v>USA</v>
      </c>
      <c r="X105" s="51">
        <f ca="1">IFERROR(INDEX(OFFSET(INDIRECT("v_buffer_hist_hoy!$A$1"),1,MATCH("buh_tiempo_suministro",INDIRECT("v_buffer_hist_hoy!$1:$1"),0)-1,100000,1),MATCH(CLEAN(TABLATRANSFERENCIA[[#This Row],[CODIGO]]),OFFSET(INDIRECT("v_buffer_hist_hoy!$A$1"),1,MATCH("buh_codigo",INDIRECT("v_buffer_hist_hoy!$1:$1"),0)-1,100000,1),0)),"")</f>
        <v>8</v>
      </c>
      <c r="Y105" s="51">
        <f ca="1">IFERROR(INDEX(OFFSET(INDIRECT("v_buffer_hist_hoy!$A$1"),1,MATCH("buh_frecuencia_reposicion",INDIRECT("v_buffer_hist_hoy!$1:$1"),0)-1,100000,1),MATCH(CLEAN(TABLATRANSFERENCIA[[#This Row],[CODIGO]]),OFFSET(INDIRECT("v_buffer_hist_hoy!$A$1"),1,MATCH("buh_codigo",INDIRECT("v_buffer_hist_hoy!$1:$1"),0)-1,100000,1),0)),"")</f>
        <v>3</v>
      </c>
      <c r="Z105" s="6">
        <f ca="1">IFERROR(INDEX(OFFSET(INDIRECT("v_buffer_hist_hoy!$A$1"),1,MATCH("buh_buffer_actual",INDIRECT("v_buffer_hist_hoy!$1:$1"),0)-1,100000,1),MATCH(CLEAN(TABLATRANSFERENCIA[[#This Row],[CODIGO]]),OFFSET(INDIRECT("v_buffer_hist_hoy!$A$1"),1,MATCH("buh_codigo",INDIRECT("v_buffer_hist_hoy!$1:$1"),0)-1,100000,1),0)),"")</f>
        <v>90</v>
      </c>
      <c r="AA105" s="6">
        <f ca="1">IFERROR(INDEX(OFFSET(INDIRECT("v_buffer_hist_hoy!$A$1"),1,MATCH("buh_inventario_proveedor",INDIRECT("v_buffer_hist_hoy!$1:$1"),0)-1,100000,1),MATCH(CLEAN(TABLATRANSFERENCIA[[#This Row],[CODIGO]]),OFFSET(INDIRECT("v_buffer_hist_hoy!$A$1"),1,MATCH("buh_codigo",INDIRECT("v_buffer_hist_hoy!$1:$1"),0)-1,100000,1),0)),"")</f>
        <v>1000000000</v>
      </c>
      <c r="AB105" s="6">
        <f ca="1">IFERROR(INDEX(OFFSET(INDIRECT("v_buffer_hist_hoy!$A$1"),1,MATCH("buh_inventario_fisico",INDIRECT("v_buffer_hist_hoy!$1:$1"),0)-1,100000,1),MATCH(CLEAN(TABLATRANSFERENCIA[[#This Row],[CODIGO]]),OFFSET(INDIRECT("v_buffer_hist_hoy!$A$1"),1,MATCH("buh_codigo",INDIRECT("v_buffer_hist_hoy!$1:$1"),0)-1,100000,1),0)),"")</f>
        <v>46</v>
      </c>
      <c r="AC105" s="4">
        <f ca="1">IFERROR(INDEX(OFFSET(INDIRECT("v_buffer_hist_hoy!$A$1"),1,MATCH("buh_estado_inventario_fisico",INDIRECT("v_buffer_hist_hoy!$1:$1"),0)-1,100000,1),MATCH(CLEAN(TABLATRANSFERENCIA[[#This Row],[CODIGO]]),OFFSET(INDIRECT("v_buffer_hist_hoy!$A$1"),1,MATCH("buh_codigo",INDIRECT("v_buffer_hist_hoy!$1:$1"),0)-1,100000,1),0)),"")</f>
        <v>0.49</v>
      </c>
      <c r="AD105" s="6" t="str">
        <f ca="1">IFERROR(INDEX(OFFSET(INDIRECT("v_buffer_hist_hoy!$A$1"),1,MATCH("buh_color_inventario_fisico",INDIRECT("v_buffer_hist_hoy!$1:$1"),0)-1,100000,1),MATCH(CLEAN(TABLATRANSFERENCIA[[#This Row],[CODIGO]]),OFFSET(INDIRECT("v_buffer_hist_hoy!$A$1"),1,MATCH("buh_codigo",INDIRECT("v_buffer_hist_hoy!$1:$1"),0)-1,100000,1),0)),"")</f>
        <v>A</v>
      </c>
      <c r="AE105" s="6">
        <f ca="1">IFERROR(INDEX(OFFSET(INDIRECT("v_buffer_hist_hoy!$A$1"),1,MATCH("buh_transito",INDIRECT("v_buffer_hist_hoy!$1:$1"),0)-1,100000,1),MATCH(CLEAN(TABLATRANSFERENCIA[[#This Row],[CODIGO]]),OFFSET(INDIRECT("v_buffer_hist_hoy!$A$1"),1,MATCH("buh_codigo",INDIRECT("v_buffer_hist_hoy!$1:$1"),0)-1,100000,1),0)),"")</f>
        <v>0</v>
      </c>
      <c r="AF105" s="6">
        <f ca="1">IFERROR(INDEX(OFFSET(INDIRECT("v_buffer_hist_hoy!$A$1"),1,MATCH("buh_negociacion",INDIRECT("v_buffer_hist_hoy!$1:$1"),0)-1,100000,1),MATCH(CLEAN(TABLATRANSFERENCIA[[#This Row],[CODIGO]]),OFFSET(INDIRECT("v_buffer_hist_hoy!$A$1"),1,MATCH("buh_codigo",INDIRECT("v_buffer_hist_hoy!$1:$1"),0)-1,100000,1),0)),"")</f>
        <v>0</v>
      </c>
      <c r="AG105" s="6">
        <f ca="1">IFERROR(INDEX(OFFSET(INDIRECT("v_buffer_hist_hoy!$A$1"),1,MATCH("buh_produccion",INDIRECT("v_buffer_hist_hoy!$1:$1"),0)-1,100000,1),MATCH(CLEAN(TABLATRANSFERENCIA[[#This Row],[CODIGO]]),OFFSET(INDIRECT("v_buffer_hist_hoy!$A$1"),1,MATCH("buh_codigo",INDIRECT("v_buffer_hist_hoy!$1:$1"),0)-1,100000,1),0)),"")</f>
        <v>0</v>
      </c>
      <c r="AH105" s="6">
        <f ca="1">IFERROR(INDEX(OFFSET(INDIRECT("v_buffer_hist_hoy!$A$1"),1,MATCH("buh_embarcado",INDIRECT("v_buffer_hist_hoy!$1:$1"),0)-1,100000,1),MATCH(CLEAN(TABLATRANSFERENCIA[[#This Row],[CODIGO]]),OFFSET(INDIRECT("v_buffer_hist_hoy!$A$1"),1,MATCH("buh_codigo",INDIRECT("v_buffer_hist_hoy!$1:$1"),0)-1,100000,1),0)),"")</f>
        <v>0</v>
      </c>
      <c r="AI105" s="6">
        <f ca="1">IFERROR(INDEX(OFFSET(INDIRECT("v_buffer_hist_hoy!$A$1"),1,MATCH("buh_comprometido",INDIRECT("v_buffer_hist_hoy!$1:$1"),0)-1,100000,1),MATCH(CLEAN(TABLATRANSFERENCIA[[#This Row],[CODIGO]]),OFFSET(INDIRECT("v_buffer_hist_hoy!$A$1"),1,MATCH("buh_codigo",INDIRECT("v_buffer_hist_hoy!$1:$1"),0)-1,100000,1),0)),"")</f>
        <v>0</v>
      </c>
      <c r="AJ105" s="6">
        <f ca="1">IFERROR(INDEX(OFFSET(INDIRECT("v_buffer_hist_hoy!$A$1"),1,MATCH("buh_backorder",INDIRECT("v_buffer_hist_hoy!$1:$1"),0)-1,100000,1),MATCH(CLEAN(TABLATRANSFERENCIA[[#This Row],[CODIGO]]),OFFSET(INDIRECT("v_buffer_hist_hoy!$A$1"),1,MATCH("buh_codigo",INDIRECT("v_buffer_hist_hoy!$1:$1"),0)-1,100000,1),0)),"")</f>
        <v>5</v>
      </c>
      <c r="AK105" s="6">
        <f ca="1">IFERROR(INDEX(OFFSET(INDIRECT("v_buffer_hist_hoy!$A$1"),1,MATCH("buh_inventario_proyectado",INDIRECT("v_buffer_hist_hoy!$1:$1"),0)-1,100000,1),MATCH(CLEAN(TABLATRANSFERENCIA[[#This Row],[CODIGO]]),OFFSET(INDIRECT("v_buffer_hist_hoy!$A$1"),1,MATCH("buh_codigo",INDIRECT("v_buffer_hist_hoy!$1:$1"),0)-1,100000,1),0)),"")</f>
        <v>51</v>
      </c>
      <c r="AL105" s="4">
        <f ca="1">IFERROR(INDEX(OFFSET(INDIRECT("v_buffer_hist_hoy!$A$1"),1,MATCH("buh_estado_inventario_proyectado",INDIRECT("v_buffer_hist_hoy!$1:$1"),0)-1,100000,1),MATCH(CLEAN(TABLATRANSFERENCIA[[#This Row],[CODIGO]]),OFFSET(INDIRECT("v_buffer_hist_hoy!$A$1"),1,MATCH("buh_codigo",INDIRECT("v_buffer_hist_hoy!$1:$1"),0)-1,100000,1),0)),"")</f>
        <v>0.43</v>
      </c>
      <c r="AM105" s="6" t="str">
        <f ca="1">IFERROR(INDEX(OFFSET(INDIRECT("v_buffer_hist_hoy!$A$1"),1,MATCH("buh_color_inventario_proyectado",INDIRECT("v_buffer_hist_hoy!$1:$1"),0)-1,100000,1),MATCH(CLEAN(TABLATRANSFERENCIA[[#This Row],[CODIGO]]),OFFSET(INDIRECT("v_buffer_hist_hoy!$A$1"),1,MATCH("buh_codigo",INDIRECT("v_buffer_hist_hoy!$1:$1"),0)-1,100000,1),0)),"")</f>
        <v>A</v>
      </c>
      <c r="AN105" s="6">
        <f ca="1">IFERROR(INDEX(OFFSET(INDIRECT("v_buffer_hist_hoy!$A$1"),1,MATCH("buh_pedido_minimo",INDIRECT("v_buffer_hist_hoy!$1:$1"),0)-1,100000,1),MATCH(CLEAN(TABLATRANSFERENCIA[[#This Row],[CODIGO]]),OFFSET(INDIRECT("v_buffer_hist_hoy!$A$1"),1,MATCH("buh_codigo",INDIRECT("v_buffer_hist_hoy!$1:$1"),0)-1,100000,1),0)),"")</f>
        <v>0</v>
      </c>
      <c r="AO105" s="6">
        <f ca="1">IFERROR(INDEX(OFFSET(INDIRECT("v_buffer_hist_hoy!$A$1"),1,MATCH("buh_pedido_minimo_grupo",INDIRECT("v_buffer_hist_hoy!$1:$1"),0)-1,100000,1),MATCH(CLEAN(TABLATRANSFERENCIA[[#This Row],[CODIGO]]),OFFSET(INDIRECT("v_buffer_hist_hoy!$A$1"),1,MATCH("buh_codigo",INDIRECT("v_buffer_hist_hoy!$1:$1"),0)-1,100000,1),0)),"")</f>
        <v>0</v>
      </c>
      <c r="AP105" s="6">
        <f ca="1">IFERROR(INDEX(OFFSET(INDIRECT("v_buffer_hist_hoy!$A$1"),1,MATCH("buh_unidad_empaque",INDIRECT("v_buffer_hist_hoy!$1:$1"),0)-1,100000,1),MATCH(CLEAN(TABLATRANSFERENCIA[[#This Row],[CODIGO]]),OFFSET(INDIRECT("v_buffer_hist_hoy!$A$1"),1,MATCH("buh_codigo",INDIRECT("v_buffer_hist_hoy!$1:$1"),0)-1,100000,1),0)),"")</f>
        <v>5</v>
      </c>
      <c r="AQ105" s="6">
        <f ca="1">IFERROR(INDEX(OFFSET(INDIRECT("v_buffer_hist_hoy!$A$1"),1,MATCH("buh_pedido_promedio",INDIRECT("v_buffer_hist_hoy!$1:$1"),0)-1,100000,1),MATCH(CLEAN(TABLATRANSFERENCIA[[#This Row],[CODIGO]]),OFFSET(INDIRECT("v_buffer_hist_hoy!$A$1"),1,MATCH("buh_codigo",INDIRECT("v_buffer_hist_hoy!$1:$1"),0)-1,100000,1),0)),"")</f>
        <v>25</v>
      </c>
      <c r="AR105" s="6">
        <f ca="1">IFERROR(INDEX(OFFSET(INDIRECT("v_buffer_hist_hoy!$A$1"),1,MATCH("buh_cobertura_buffer",INDIRECT("v_buffer_hist_hoy!$1:$1"),0)-1,100000,1),MATCH(CLEAN(TABLATRANSFERENCIA[[#This Row],[CODIGO]]),OFFSET(INDIRECT("v_buffer_hist_hoy!$A$1"),1,MATCH("buh_codigo",INDIRECT("v_buffer_hist_hoy!$1:$1"),0)-1,100000,1),0)),"")</f>
        <v>0</v>
      </c>
      <c r="AS105" s="6">
        <f ca="1">IFERROR(INDEX(OFFSET(INDIRECT("v_buffer_hist_hoy!$A$1"),1,MATCH("buh_cobertura_inventario_proyectado",INDIRECT("v_buffer_hist_hoy!$1:$1"),0)-1,100000,1),MATCH(CLEAN(TABLATRANSFERENCIA[[#This Row],[CODIGO]]),OFFSET(INDIRECT("v_buffer_hist_hoy!$A$1"),1,MATCH("buh_codigo",INDIRECT("v_buffer_hist_hoy!$1:$1"),0)-1,100000,1),0)),"")</f>
        <v>0</v>
      </c>
      <c r="AT105" s="6">
        <f ca="1">IFERROR(INDEX(OFFSET(INDIRECT("v_buffer_hist_hoy!$A$1"),1,MATCH("buh_cobertura_pedido_minimo",INDIRECT("v_buffer_hist_hoy!$1:$1"),0)-1,100000,1),MATCH(CLEAN(TABLATRANSFERENCIA[[#This Row],[CODIGO]]),OFFSET(INDIRECT("v_buffer_hist_hoy!$A$1"),1,MATCH("buh_codigo",INDIRECT("v_buffer_hist_hoy!$1:$1"),0)-1,100000,1),0)),"")</f>
        <v>0</v>
      </c>
      <c r="AU105" s="6">
        <f ca="1">IFERROR(INDEX(OFFSET(INDIRECT("v_buffer_hist_hoy!$A$1"),1,MATCH("buh_dias_desabastecimiento",INDIRECT("v_buffer_hist_hoy!$1:$1"),0)-1,100000,1),MATCH(CLEAN(TABLATRANSFERENCIA[[#This Row],[CODIGO]]),OFFSET(INDIRECT("v_buffer_hist_hoy!$A$1"),1,MATCH("buh_codigo",INDIRECT("v_buffer_hist_hoy!$1:$1"),0)-1,100000,1),0)),"")</f>
        <v>0</v>
      </c>
      <c r="AV105" s="6">
        <f t="array" ref="AV105">IFERROR(INDEX(Datos_Consumo[CANTIDAD],MATCH(TABLATRANSFERENCIA[[#This Row],[CODIGO]]&amp;TABLATRANSFERENCIA[[#Headers],[Columna1]],Datos_Consumo[CODIGO]&amp;Datos_Consumo[FECHA_FORMATO],0)),0)</f>
        <v>0</v>
      </c>
      <c r="AW105" s="6">
        <f t="array" ref="AW105">IFERROR(INDEX(Datos_Consumo[CANTIDAD],MATCH(TABLATRANSFERENCIA[[#This Row],[CODIGO]]&amp;TABLATRANSFERENCIA[[#Headers],[Columna2]],Datos_Consumo[CODIGO]&amp;Datos_Consumo[FECHA_FORMATO],0)),0)</f>
        <v>0</v>
      </c>
      <c r="AX105" s="6">
        <f t="array" ref="AX105">IFERROR(INDEX(Datos_Consumo[CANTIDAD],MATCH(TABLATRANSFERENCIA[[#This Row],[CODIGO]]&amp;TABLATRANSFERENCIA[[#Headers],[Columna3]],Datos_Consumo[CODIGO]&amp;Datos_Consumo[FECHA_FORMATO],0)),0)</f>
        <v>0</v>
      </c>
      <c r="AY105" s="6">
        <f t="array" ref="AY105">IFERROR(INDEX(Datos_Consumo[CANTIDAD],MATCH(TABLATRANSFERENCIA[[#This Row],[CODIGO]]&amp;TABLATRANSFERENCIA[[#Headers],[Columna4]],Datos_Consumo[CODIGO]&amp;Datos_Consumo[FECHA_FORMATO],0)),0)</f>
        <v>0</v>
      </c>
      <c r="AZ105" s="6">
        <f t="array" ref="AZ105">IFERROR(INDEX(Datos_Consumo[CANTIDAD],MATCH(TABLATRANSFERENCIA[[#This Row],[CODIGO]]&amp;TABLATRANSFERENCIA[[#Headers],[Columna5]],Datos_Consumo[CODIGO]&amp;Datos_Consumo[FECHA_FORMATO],0)),0)</f>
        <v>0</v>
      </c>
      <c r="BA105" s="6">
        <f t="array" ref="BA105">IFERROR(INDEX(Datos_Consumo[CANTIDAD],MATCH(TABLATRANSFERENCIA[[#This Row],[CODIGO]]&amp;TABLATRANSFERENCIA[[#Headers],[Columna6]],Datos_Consumo[CODIGO]&amp;Datos_Consumo[FECHA_FORMATO],0)),0)</f>
        <v>0</v>
      </c>
      <c r="BB105" s="56">
        <f ca="1">IFERROR(INDEX(OFFSET(INDIRECT("v_buffer_hist_hoy!$A$1"),1,MATCH("buh_ultima_transferencia_ini",INDIRECT("v_buffer_hist_hoy!$1:$1"),0)-1,100000,1),MATCH(CLEAN(TABLATRANSFERENCIA[[#This Row],[CODIGO]]),OFFSET(INDIRECT("v_buffer_hist_hoy!$A$1"),1,MATCH("buh_codigo",INDIRECT("v_buffer_hist_hoy!$1:$1"),0)-1,100000,1),0)),"")</f>
        <v>0</v>
      </c>
      <c r="BC105" s="56">
        <f ca="1">IFERROR(INDEX(OFFSET(INDIRECT("v_buffer_hist_hoy!$A$1"),1,MATCH("buh_ultima_transferencia_fin",INDIRECT("v_buffer_hist_hoy!$1:$1"),0)-1,100000,1),MATCH(CLEAN(TABLATRANSFERENCIA[[#This Row],[CODIGO]]),OFFSET(INDIRECT("v_buffer_hist_hoy!$A$1"),1,MATCH("buh_codigo",INDIRECT("v_buffer_hist_hoy!$1:$1"),0)-1,100000,1),0)),"")</f>
        <v>0</v>
      </c>
      <c r="BD105" s="50" t="s">
        <v>7724</v>
      </c>
      <c r="BE105" s="55"/>
      <c r="BF105" s="51"/>
      <c r="BG10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5" s="51"/>
      <c r="BM105" s="46">
        <f ca="1">IFERROR(TABLATRANSFERENCIA[[#This Row],[REQUERIM]]/TABLATRANSFERENCIA[[#This Row],[PEDIDO PROMEDIO]],0)</f>
        <v>0.2</v>
      </c>
      <c r="BN105" s="51"/>
      <c r="BO105" s="59"/>
      <c r="BP105" s="3" t="str">
        <f>IF(TABLATRANSFERENCIA[[#This Row],[RECIBIDO]]&lt;&gt;"",0,IF(TABLATRANSFERENCIA[[#This Row],[DESPACHO]]&lt;&gt;"",TABLATRANSFERENCIA[[#This Row],[DESPACHO]],TABLATRANSFERENCIA[[#This Row],[REQUERIM]]))</f>
        <v>5</v>
      </c>
      <c r="BQ105" s="50"/>
      <c r="BR105" s="50"/>
      <c r="BS105" s="50" t="str">
        <f t="shared" si="1"/>
        <v>N</v>
      </c>
      <c r="BT105" s="51">
        <f t="array" aca="1" ref="BT105" ca="1">IF(SUM(--(TABLATRANSFERENCIA[[#This Row],[CODIGO GENERICO]]=TABLATRANSFERENCIA[CODIGO GENERICO])*TABLATRANSFERENCIA[REQUERIM])&lt;TABLATRANSFERENCIA[[#This Row],[PEDIDO MIN GRUPO]],1,0)</f>
        <v>0</v>
      </c>
      <c r="BU10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05" s="51">
        <f ca="1">IFERROR(INDEX(OFFSET(INDIRECT("v_buffer_hist_hoy!$A$1"),1,MATCH("buh_zona_amarilla",INDIRECT("v_buffer_hist_hoy!$1:$1"),0)-1,100000,1),MATCH(CLEAN(TABLATRANSFERENCIA[[#This Row],[CODIGO]]),OFFSET(INDIRECT("v_buffer_hist_hoy!$A$1"),1,MATCH("buh_codigo",INDIRECT("v_buffer_hist_hoy!$1:$1"),0)-1,100000,1),0)),"")</f>
        <v>60</v>
      </c>
      <c r="BW105" s="51">
        <f ca="1">IFERROR(INDEX(OFFSET(INDIRECT("v_buffer_hist_hoy!$A$1"),1,MATCH("buh_zona_roja",INDIRECT("v_buffer_hist_hoy!$1:$1"),0)-1,100000,1),MATCH(CLEAN(TABLATRANSFERENCIA[[#This Row],[CODIGO]]),OFFSET(INDIRECT("v_buffer_hist_hoy!$A$1"),1,MATCH("buh_codigo",INDIRECT("v_buffer_hist_hoy!$1:$1"),0)-1,100000,1),0)),"")</f>
        <v>30</v>
      </c>
    </row>
    <row r="106" spans="1:75" hidden="1" x14ac:dyDescent="0.25">
      <c r="A106" s="54" t="s">
        <v>1429</v>
      </c>
      <c r="B106" s="3" t="str">
        <f ca="1">IFERROR(INDEX(OFFSET(INDIRECT("v_buffer_hist_hoy!$A$1"),1,MATCH("pro_descripcion",INDIRECT("v_buffer_hist_hoy!$1:$1"),0)-1,100000,1),MATCH(CLEAN(TABLATRANSFERENCIA[[#This Row],[CODIGO]]),OFFSET(INDIRECT("v_buffer_hist_hoy!$A$1"),1,MATCH("buh_codigo",INDIRECT("v_buffer_hist_hoy!$1:$1"),0)-1,100000,1),0)),"")</f>
        <v>ABRAZADERA ALETA B450-B45 (22019-11313)</v>
      </c>
      <c r="C106" s="3" t="str">
        <f ca="1">IFERROR(INDEX(OFFSET(INDIRECT("v_buffer_hist_hoy!$A$1"),1,MATCH("buh_codigo_generico",INDIRECT("v_buffer_hist_hoy!$1:$1"),0)-1,100000,1),MATCH(CLEAN(TABLATRANSFERENCIA[[#This Row],[CODIGO]]),OFFSET(INDIRECT("v_buffer_hist_hoy!$A$1"),1,MATCH("buh_codigo",INDIRECT("v_buffer_hist_hoy!$1:$1"),0)-1,100000,1),0)),"")</f>
        <v>0</v>
      </c>
      <c r="D106" s="3" t="str">
        <f ca="1">IFERROR(INDEX(OFFSET(INDIRECT("v_buffer_hist_hoy!$A$1"),1,MATCH("buh_codigo_vinculado",INDIRECT("v_buffer_hist_hoy!$1:$1"),0)-1,100000,1),MATCH(CLEAN(TABLATRANSFERENCIA[[#This Row],[CODIGO]]),OFFSET(INDIRECT("v_buffer_hist_hoy!$A$1"),1,MATCH("buh_codigo",INDIRECT("v_buffer_hist_hoy!$1:$1"),0)-1,100000,1),0)),"")</f>
        <v>EC-C624000070</v>
      </c>
      <c r="E106" s="3" t="str">
        <f ca="1">IFERROR(INDEX(OFFSET(INDIRECT("v_buffer_hist_hoy!$A$1"),1,MATCH("pro_linea",INDIRECT("v_buffer_hist_hoy!$1:$1"),0)-1,100000,1),MATCH(CLEAN(TABLATRANSFERENCIA[[#This Row],[CODIGO]]),OFFSET(INDIRECT("v_buffer_hist_hoy!$A$1"),1,MATCH("buh_codigo",INDIRECT("v_buffer_hist_hoy!$1:$1"),0)-1,100000,1),0)),"")</f>
        <v>AGROFORESTAL</v>
      </c>
      <c r="F106" s="3">
        <f ca="1">IFERROR(INDEX(OFFSET(INDIRECT("v_buffer_hist_hoy!$A$1"),1,MATCH("pro_sublinea",INDIRECT("v_buffer_hist_hoy!$1:$1"),0)-1,100000,1),MATCH(CLEAN(TABLATRANSFERENCIA[[#This Row],[CODIGO]]),OFFSET(INDIRECT("v_buffer_hist_hoy!$A$1"),1,MATCH("buh_codigo",INDIRECT("v_buffer_hist_hoy!$1:$1"),0)-1,100000,1),0)),"")</f>
        <v>0</v>
      </c>
      <c r="G106" s="3" t="str">
        <f ca="1">IFERROR(INDEX(OFFSET(INDIRECT("v_buffer_hist_hoy!$A$1"),1,MATCH("pro_grupo",INDIRECT("v_buffer_hist_hoy!$1:$1"),0)-1,100000,1),MATCH(CLEAN(TABLATRANSFERENCIA[[#This Row],[CODIGO]]),OFFSET(INDIRECT("v_buffer_hist_hoy!$A$1"),1,MATCH("buh_codigo",INDIRECT("v_buffer_hist_hoy!$1:$1"),0)-1,100000,1),0)),"")</f>
        <v>REPUESTOS DESMALEZADORAS</v>
      </c>
      <c r="H106" s="3">
        <f ca="1">IFERROR(INDEX(OFFSET(INDIRECT("v_buffer_hist_hoy!$A$1"),1,MATCH("pro_familia",INDIRECT("v_buffer_hist_hoy!$1:$1"),0)-1,100000,1),MATCH(CLEAN(TABLATRANSFERENCIA[[#This Row],[CODIGO]]),OFFSET(INDIRECT("v_buffer_hist_hoy!$A$1"),1,MATCH("buh_codigo",INDIRECT("v_buffer_hist_hoy!$1:$1"),0)-1,100000,1),0)),"")</f>
        <v>0</v>
      </c>
      <c r="I106" s="3">
        <f ca="1">IFERROR(INDEX(OFFSET(INDIRECT("v_buffer_hist_hoy!$A$1"),1,MATCH("pro_subfamilia",INDIRECT("v_buffer_hist_hoy!$1:$1"),0)-1,100000,1),MATCH(CLEAN(TABLATRANSFERENCIA[[#This Row],[CODIGO]]),OFFSET(INDIRECT("v_buffer_hist_hoy!$A$1"),1,MATCH("buh_codigo",INDIRECT("v_buffer_hist_hoy!$1:$1"),0)-1,100000,1),0)),"")</f>
        <v>0</v>
      </c>
      <c r="J10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6" s="3">
        <f ca="1">IFERROR(INDEX(OFFSET(INDIRECT("v_buffer_hist_hoy!$A$1"),1,MATCH("pro_tipo",INDIRECT("v_buffer_hist_hoy!$1:$1"),0)-1,100000,1),MATCH(CLEAN(TABLATRANSFERENCIA[[#This Row],[CODIGO]]),OFFSET(INDIRECT("v_buffer_hist_hoy!$A$1"),1,MATCH("buh_codigo",INDIRECT("v_buffer_hist_hoy!$1:$1"),0)-1,100000,1),0)),"")</f>
        <v>0</v>
      </c>
      <c r="L106" s="3" t="str">
        <f ca="1">IFERROR(INDEX(OFFSET(INDIRECT("v_buffer_hist_hoy!$A$1"),1,MATCH("pro_marca",INDIRECT("v_buffer_hist_hoy!$1:$1"),0)-1,100000,1),MATCH(CLEAN(TABLATRANSFERENCIA[[#This Row],[CODIGO]]),OFFSET(INDIRECT("v_buffer_hist_hoy!$A$1"),1,MATCH("buh_codigo",INDIRECT("v_buffer_hist_hoy!$1:$1"),0)-1,100000,1),0)),"")</f>
        <v>SHINDAIWA</v>
      </c>
      <c r="M106" s="3">
        <f ca="1">IFERROR(INDEX(OFFSET(INDIRECT("v_buffer_hist_hoy!$A$1"),1,MATCH("pro_modelo",INDIRECT("v_buffer_hist_hoy!$1:$1"),0)-1,100000,1),MATCH(CLEAN(TABLATRANSFERENCIA[[#This Row],[CODIGO]]),OFFSET(INDIRECT("v_buffer_hist_hoy!$A$1"),1,MATCH("buh_codigo",INDIRECT("v_buffer_hist_hoy!$1:$1"),0)-1,100000,1),0)),"")</f>
        <v>0</v>
      </c>
      <c r="N106" s="3">
        <f ca="1">IFERROR(INDEX(OFFSET(INDIRECT("v_buffer_hist_hoy!$A$1"),1,MATCH("pro_cat_management",INDIRECT("v_buffer_hist_hoy!$1:$1"),0)-1,100000,1),MATCH(CLEAN(TABLATRANSFERENCIA[[#This Row],[CODIGO]]),OFFSET(INDIRECT("v_buffer_hist_hoy!$A$1"),1,MATCH("buh_codigo",INDIRECT("v_buffer_hist_hoy!$1:$1"),0)-1,100000,1),0)),"")</f>
        <v>0</v>
      </c>
      <c r="O106" s="5" t="str">
        <f ca="1">IFERROR(INDEX(OFFSET(INDIRECT("v_buffer_hist_hoy!$A$1"),1,MATCH("buh_estatus",INDIRECT("v_buffer_hist_hoy!$1:$1"),0)-1,100000,1),MATCH(CLEAN(TABLATRANSFERENCIA[[#This Row],[CODIGO]]),OFFSET(INDIRECT("v_buffer_hist_hoy!$A$1"),1,MATCH("buh_codigo",INDIRECT("v_buffer_hist_hoy!$1:$1"),0)-1,100000,1),0)),"")</f>
        <v>0</v>
      </c>
      <c r="P106" s="5">
        <f ca="1">IFERROR(INDEX(OFFSET(INDIRECT("v_buffer_hist_hoy!$A$1"),1,MATCH("buh_ctv",INDIRECT("v_buffer_hist_hoy!$1:$1"),0)-1,100000,1),MATCH(CLEAN(TABLATRANSFERENCIA[[#This Row],[CODIGO]]),OFFSET(INDIRECT("v_buffer_hist_hoy!$A$1"),1,MATCH("buh_codigo",INDIRECT("v_buffer_hist_hoy!$1:$1"),0)-1,100000,1),0)),"")</f>
        <v>2.8</v>
      </c>
      <c r="Q106" s="5">
        <f ca="1">IFERROR(INDEX(OFFSET(INDIRECT("v_buffer_hist_hoy!$A$1"),1,MATCH("buh_pv",INDIRECT("v_buffer_hist_hoy!$1:$1"),0)-1,100000,1),MATCH(CLEAN(TABLATRANSFERENCIA[[#This Row],[CODIGO]]),OFFSET(INDIRECT("v_buffer_hist_hoy!$A$1"),1,MATCH("buh_codigo",INDIRECT("v_buffer_hist_hoy!$1:$1"),0)-1,100000,1),0)),"")</f>
        <v>10.88</v>
      </c>
      <c r="R106" s="46">
        <f ca="1">IFERROR(INDEX(OFFSET(INDIRECT("v_buffer_hist_hoy!$A$1"),1,MATCH("buh_roi_pasado",INDIRECT("v_buffer_hist_hoy!$1:$1"),0)-1,100000,1),MATCH(CLEAN(TABLATRANSFERENCIA[[#This Row],[CODIGO]]),OFFSET(INDIRECT("v_buffer_hist_hoy!$A$1"),1,MATCH("buh_codigo",INDIRECT("v_buffer_hist_hoy!$1:$1"),0)-1,100000,1),0)),"")</f>
        <v>0</v>
      </c>
      <c r="S106" s="46">
        <f ca="1">IFERROR(INDEX(OFFSET(INDIRECT("v_buffer_hist_hoy!$A$1"),1,MATCH("buh_roi_proyectado",INDIRECT("v_buffer_hist_hoy!$1:$1"),0)-1,100000,1),MATCH(CLEAN(TABLATRANSFERENCIA[[#This Row],[CODIGO]]),OFFSET(INDIRECT("v_buffer_hist_hoy!$A$1"),1,MATCH("buh_codigo",INDIRECT("v_buffer_hist_hoy!$1:$1"),0)-1,100000,1),0)),"")</f>
        <v>12.59</v>
      </c>
      <c r="T106" s="46">
        <f ca="1">IFERROR(INDEX(OFFSET(INDIRECT("v_buffer_hist_hoy!$A$1"),1,MATCH("buh_velocity",INDIRECT("v_buffer_hist_hoy!$1:$1"),0)-1,100000,1),MATCH(CLEAN(TABLATRANSFERENCIA[[#This Row],[CODIGO]]),OFFSET(INDIRECT("v_buffer_hist_hoy!$A$1"),1,MATCH("buh_codigo",INDIRECT("v_buffer_hist_hoy!$1:$1"),0)-1,100000,1),0)),"")</f>
        <v>0</v>
      </c>
      <c r="U106" s="46">
        <f ca="1">IFERROR(INDEX(OFFSET(INDIRECT("v_buffer_hist_hoy!$A$1"),1,MATCH("buh_nivel_servicio",INDIRECT("v_buffer_hist_hoy!$1:$1"),0)-1,100000,1),MATCH(CLEAN(TABLATRANSFERENCIA[[#This Row],[CODIGO]]),OFFSET(INDIRECT("v_buffer_hist_hoy!$A$1"),1,MATCH("buh_codigo",INDIRECT("v_buffer_hist_hoy!$1:$1"),0)-1,100000,1),0)),"")</f>
        <v>1</v>
      </c>
      <c r="V106" s="49" t="str">
        <f ca="1">IFERROR(INDEX(OFFSET(INDIRECT("v_buffer_hist_hoy!$A$1"),1,MATCH("pro_nombre",INDIRECT("v_buffer_hist_hoy!$1:$1"),0)-1,100000,1),MATCH(CLEAN(TABLATRANSFERENCIA[[#This Row],[CODIGO]]),OFFSET(INDIRECT("v_buffer_hist_hoy!$A$1"),1,MATCH("buh_codigo",INDIRECT("v_buffer_hist_hoy!$1:$1"),0)-1,100000,1),0)),"")</f>
        <v>Echo</v>
      </c>
      <c r="W106" s="49" t="str">
        <f ca="1">IFERROR(INDEX(OFFSET(INDIRECT("v_buffer_hist_hoy!$A$1"),1,MATCH("pre_nombre",INDIRECT("v_buffer_hist_hoy!$1:$1"),0)-1,100000,1),MATCH(CLEAN(TABLATRANSFERENCIA[[#This Row],[CODIGO]]),OFFSET(INDIRECT("v_buffer_hist_hoy!$A$1"),1,MATCH("buh_codigo",INDIRECT("v_buffer_hist_hoy!$1:$1"),0)-1,100000,1),0)),"")</f>
        <v>USA</v>
      </c>
      <c r="X106" s="51">
        <f ca="1">IFERROR(INDEX(OFFSET(INDIRECT("v_buffer_hist_hoy!$A$1"),1,MATCH("buh_tiempo_suministro",INDIRECT("v_buffer_hist_hoy!$1:$1"),0)-1,100000,1),MATCH(CLEAN(TABLATRANSFERENCIA[[#This Row],[CODIGO]]),OFFSET(INDIRECT("v_buffer_hist_hoy!$A$1"),1,MATCH("buh_codigo",INDIRECT("v_buffer_hist_hoy!$1:$1"),0)-1,100000,1),0)),"")</f>
        <v>8</v>
      </c>
      <c r="Y106" s="51">
        <f ca="1">IFERROR(INDEX(OFFSET(INDIRECT("v_buffer_hist_hoy!$A$1"),1,MATCH("buh_frecuencia_reposicion",INDIRECT("v_buffer_hist_hoy!$1:$1"),0)-1,100000,1),MATCH(CLEAN(TABLATRANSFERENCIA[[#This Row],[CODIGO]]),OFFSET(INDIRECT("v_buffer_hist_hoy!$A$1"),1,MATCH("buh_codigo",INDIRECT("v_buffer_hist_hoy!$1:$1"),0)-1,100000,1),0)),"")</f>
        <v>3</v>
      </c>
      <c r="Z106" s="6">
        <f ca="1">IFERROR(INDEX(OFFSET(INDIRECT("v_buffer_hist_hoy!$A$1"),1,MATCH("buh_buffer_actual",INDIRECT("v_buffer_hist_hoy!$1:$1"),0)-1,100000,1),MATCH(CLEAN(TABLATRANSFERENCIA[[#This Row],[CODIGO]]),OFFSET(INDIRECT("v_buffer_hist_hoy!$A$1"),1,MATCH("buh_codigo",INDIRECT("v_buffer_hist_hoy!$1:$1"),0)-1,100000,1),0)),"")</f>
        <v>60</v>
      </c>
      <c r="AA106" s="6">
        <f ca="1">IFERROR(INDEX(OFFSET(INDIRECT("v_buffer_hist_hoy!$A$1"),1,MATCH("buh_inventario_proveedor",INDIRECT("v_buffer_hist_hoy!$1:$1"),0)-1,100000,1),MATCH(CLEAN(TABLATRANSFERENCIA[[#This Row],[CODIGO]]),OFFSET(INDIRECT("v_buffer_hist_hoy!$A$1"),1,MATCH("buh_codigo",INDIRECT("v_buffer_hist_hoy!$1:$1"),0)-1,100000,1),0)),"")</f>
        <v>1000000000</v>
      </c>
      <c r="AB106" s="6">
        <f ca="1">IFERROR(INDEX(OFFSET(INDIRECT("v_buffer_hist_hoy!$A$1"),1,MATCH("buh_inventario_fisico",INDIRECT("v_buffer_hist_hoy!$1:$1"),0)-1,100000,1),MATCH(CLEAN(TABLATRANSFERENCIA[[#This Row],[CODIGO]]),OFFSET(INDIRECT("v_buffer_hist_hoy!$A$1"),1,MATCH("buh_codigo",INDIRECT("v_buffer_hist_hoy!$1:$1"),0)-1,100000,1),0)),"")</f>
        <v>7</v>
      </c>
      <c r="AC106" s="4">
        <f ca="1">IFERROR(INDEX(OFFSET(INDIRECT("v_buffer_hist_hoy!$A$1"),1,MATCH("buh_estado_inventario_fisico",INDIRECT("v_buffer_hist_hoy!$1:$1"),0)-1,100000,1),MATCH(CLEAN(TABLATRANSFERENCIA[[#This Row],[CODIGO]]),OFFSET(INDIRECT("v_buffer_hist_hoy!$A$1"),1,MATCH("buh_codigo",INDIRECT("v_buffer_hist_hoy!$1:$1"),0)-1,100000,1),0)),"")</f>
        <v>0.88</v>
      </c>
      <c r="AD106" s="6" t="str">
        <f ca="1">IFERROR(INDEX(OFFSET(INDIRECT("v_buffer_hist_hoy!$A$1"),1,MATCH("buh_color_inventario_fisico",INDIRECT("v_buffer_hist_hoy!$1:$1"),0)-1,100000,1),MATCH(CLEAN(TABLATRANSFERENCIA[[#This Row],[CODIGO]]),OFFSET(INDIRECT("v_buffer_hist_hoy!$A$1"),1,MATCH("buh_codigo",INDIRECT("v_buffer_hist_hoy!$1:$1"),0)-1,100000,1),0)),"")</f>
        <v>R</v>
      </c>
      <c r="AE106" s="6">
        <f ca="1">IFERROR(INDEX(OFFSET(INDIRECT("v_buffer_hist_hoy!$A$1"),1,MATCH("buh_transito",INDIRECT("v_buffer_hist_hoy!$1:$1"),0)-1,100000,1),MATCH(CLEAN(TABLATRANSFERENCIA[[#This Row],[CODIGO]]),OFFSET(INDIRECT("v_buffer_hist_hoy!$A$1"),1,MATCH("buh_codigo",INDIRECT("v_buffer_hist_hoy!$1:$1"),0)-1,100000,1),0)),"")</f>
        <v>33</v>
      </c>
      <c r="AF106" s="6">
        <f ca="1">IFERROR(INDEX(OFFSET(INDIRECT("v_buffer_hist_hoy!$A$1"),1,MATCH("buh_negociacion",INDIRECT("v_buffer_hist_hoy!$1:$1"),0)-1,100000,1),MATCH(CLEAN(TABLATRANSFERENCIA[[#This Row],[CODIGO]]),OFFSET(INDIRECT("v_buffer_hist_hoy!$A$1"),1,MATCH("buh_codigo",INDIRECT("v_buffer_hist_hoy!$1:$1"),0)-1,100000,1),0)),"")</f>
        <v>0</v>
      </c>
      <c r="AG106" s="6">
        <f ca="1">IFERROR(INDEX(OFFSET(INDIRECT("v_buffer_hist_hoy!$A$1"),1,MATCH("buh_produccion",INDIRECT("v_buffer_hist_hoy!$1:$1"),0)-1,100000,1),MATCH(CLEAN(TABLATRANSFERENCIA[[#This Row],[CODIGO]]),OFFSET(INDIRECT("v_buffer_hist_hoy!$A$1"),1,MATCH("buh_codigo",INDIRECT("v_buffer_hist_hoy!$1:$1"),0)-1,100000,1),0)),"")</f>
        <v>0</v>
      </c>
      <c r="AH106" s="6">
        <f ca="1">IFERROR(INDEX(OFFSET(INDIRECT("v_buffer_hist_hoy!$A$1"),1,MATCH("buh_embarcado",INDIRECT("v_buffer_hist_hoy!$1:$1"),0)-1,100000,1),MATCH(CLEAN(TABLATRANSFERENCIA[[#This Row],[CODIGO]]),OFFSET(INDIRECT("v_buffer_hist_hoy!$A$1"),1,MATCH("buh_codigo",INDIRECT("v_buffer_hist_hoy!$1:$1"),0)-1,100000,1),0)),"")</f>
        <v>0</v>
      </c>
      <c r="AI106" s="6">
        <f ca="1">IFERROR(INDEX(OFFSET(INDIRECT("v_buffer_hist_hoy!$A$1"),1,MATCH("buh_comprometido",INDIRECT("v_buffer_hist_hoy!$1:$1"),0)-1,100000,1),MATCH(CLEAN(TABLATRANSFERENCIA[[#This Row],[CODIGO]]),OFFSET(INDIRECT("v_buffer_hist_hoy!$A$1"),1,MATCH("buh_codigo",INDIRECT("v_buffer_hist_hoy!$1:$1"),0)-1,100000,1),0)),"")</f>
        <v>0</v>
      </c>
      <c r="AJ106" s="6">
        <f ca="1">IFERROR(INDEX(OFFSET(INDIRECT("v_buffer_hist_hoy!$A$1"),1,MATCH("buh_backorder",INDIRECT("v_buffer_hist_hoy!$1:$1"),0)-1,100000,1),MATCH(CLEAN(TABLATRANSFERENCIA[[#This Row],[CODIGO]]),OFFSET(INDIRECT("v_buffer_hist_hoy!$A$1"),1,MATCH("buh_codigo",INDIRECT("v_buffer_hist_hoy!$1:$1"),0)-1,100000,1),0)),"")</f>
        <v>5</v>
      </c>
      <c r="AK106" s="6">
        <f ca="1">IFERROR(INDEX(OFFSET(INDIRECT("v_buffer_hist_hoy!$A$1"),1,MATCH("buh_inventario_proyectado",INDIRECT("v_buffer_hist_hoy!$1:$1"),0)-1,100000,1),MATCH(CLEAN(TABLATRANSFERENCIA[[#This Row],[CODIGO]]),OFFSET(INDIRECT("v_buffer_hist_hoy!$A$1"),1,MATCH("buh_codigo",INDIRECT("v_buffer_hist_hoy!$1:$1"),0)-1,100000,1),0)),"")</f>
        <v>45</v>
      </c>
      <c r="AL106" s="4">
        <f ca="1">IFERROR(INDEX(OFFSET(INDIRECT("v_buffer_hist_hoy!$A$1"),1,MATCH("buh_estado_inventario_proyectado",INDIRECT("v_buffer_hist_hoy!$1:$1"),0)-1,100000,1),MATCH(CLEAN(TABLATRANSFERENCIA[[#This Row],[CODIGO]]),OFFSET(INDIRECT("v_buffer_hist_hoy!$A$1"),1,MATCH("buh_codigo",INDIRECT("v_buffer_hist_hoy!$1:$1"),0)-1,100000,1),0)),"")</f>
        <v>0.25</v>
      </c>
      <c r="AM106" s="6" t="str">
        <f ca="1">IFERROR(INDEX(OFFSET(INDIRECT("v_buffer_hist_hoy!$A$1"),1,MATCH("buh_color_inventario_proyectado",INDIRECT("v_buffer_hist_hoy!$1:$1"),0)-1,100000,1),MATCH(CLEAN(TABLATRANSFERENCIA[[#This Row],[CODIGO]]),OFFSET(INDIRECT("v_buffer_hist_hoy!$A$1"),1,MATCH("buh_codigo",INDIRECT("v_buffer_hist_hoy!$1:$1"),0)-1,100000,1),0)),"")</f>
        <v>V</v>
      </c>
      <c r="AN106" s="6">
        <f ca="1">IFERROR(INDEX(OFFSET(INDIRECT("v_buffer_hist_hoy!$A$1"),1,MATCH("buh_pedido_minimo",INDIRECT("v_buffer_hist_hoy!$1:$1"),0)-1,100000,1),MATCH(CLEAN(TABLATRANSFERENCIA[[#This Row],[CODIGO]]),OFFSET(INDIRECT("v_buffer_hist_hoy!$A$1"),1,MATCH("buh_codigo",INDIRECT("v_buffer_hist_hoy!$1:$1"),0)-1,100000,1),0)),"")</f>
        <v>0</v>
      </c>
      <c r="AO106" s="6">
        <f ca="1">IFERROR(INDEX(OFFSET(INDIRECT("v_buffer_hist_hoy!$A$1"),1,MATCH("buh_pedido_minimo_grupo",INDIRECT("v_buffer_hist_hoy!$1:$1"),0)-1,100000,1),MATCH(CLEAN(TABLATRANSFERENCIA[[#This Row],[CODIGO]]),OFFSET(INDIRECT("v_buffer_hist_hoy!$A$1"),1,MATCH("buh_codigo",INDIRECT("v_buffer_hist_hoy!$1:$1"),0)-1,100000,1),0)),"")</f>
        <v>0</v>
      </c>
      <c r="AP106" s="6">
        <f ca="1">IFERROR(INDEX(OFFSET(INDIRECT("v_buffer_hist_hoy!$A$1"),1,MATCH("buh_unidad_empaque",INDIRECT("v_buffer_hist_hoy!$1:$1"),0)-1,100000,1),MATCH(CLEAN(TABLATRANSFERENCIA[[#This Row],[CODIGO]]),OFFSET(INDIRECT("v_buffer_hist_hoy!$A$1"),1,MATCH("buh_codigo",INDIRECT("v_buffer_hist_hoy!$1:$1"),0)-1,100000,1),0)),"")</f>
        <v>5</v>
      </c>
      <c r="AQ106" s="6">
        <f ca="1">IFERROR(INDEX(OFFSET(INDIRECT("v_buffer_hist_hoy!$A$1"),1,MATCH("buh_pedido_promedio",INDIRECT("v_buffer_hist_hoy!$1:$1"),0)-1,100000,1),MATCH(CLEAN(TABLATRANSFERENCIA[[#This Row],[CODIGO]]),OFFSET(INDIRECT("v_buffer_hist_hoy!$A$1"),1,MATCH("buh_codigo",INDIRECT("v_buffer_hist_hoy!$1:$1"),0)-1,100000,1),0)),"")</f>
        <v>16</v>
      </c>
      <c r="AR106" s="6">
        <f ca="1">IFERROR(INDEX(OFFSET(INDIRECT("v_buffer_hist_hoy!$A$1"),1,MATCH("buh_cobertura_buffer",INDIRECT("v_buffer_hist_hoy!$1:$1"),0)-1,100000,1),MATCH(CLEAN(TABLATRANSFERENCIA[[#This Row],[CODIGO]]),OFFSET(INDIRECT("v_buffer_hist_hoy!$A$1"),1,MATCH("buh_codigo",INDIRECT("v_buffer_hist_hoy!$1:$1"),0)-1,100000,1),0)),"")</f>
        <v>0</v>
      </c>
      <c r="AS106" s="6">
        <f ca="1">IFERROR(INDEX(OFFSET(INDIRECT("v_buffer_hist_hoy!$A$1"),1,MATCH("buh_cobertura_inventario_proyectado",INDIRECT("v_buffer_hist_hoy!$1:$1"),0)-1,100000,1),MATCH(CLEAN(TABLATRANSFERENCIA[[#This Row],[CODIGO]]),OFFSET(INDIRECT("v_buffer_hist_hoy!$A$1"),1,MATCH("buh_codigo",INDIRECT("v_buffer_hist_hoy!$1:$1"),0)-1,100000,1),0)),"")</f>
        <v>0</v>
      </c>
      <c r="AT106" s="6">
        <f ca="1">IFERROR(INDEX(OFFSET(INDIRECT("v_buffer_hist_hoy!$A$1"),1,MATCH("buh_cobertura_pedido_minimo",INDIRECT("v_buffer_hist_hoy!$1:$1"),0)-1,100000,1),MATCH(CLEAN(TABLATRANSFERENCIA[[#This Row],[CODIGO]]),OFFSET(INDIRECT("v_buffer_hist_hoy!$A$1"),1,MATCH("buh_codigo",INDIRECT("v_buffer_hist_hoy!$1:$1"),0)-1,100000,1),0)),"")</f>
        <v>0</v>
      </c>
      <c r="AU106" s="6">
        <f ca="1">IFERROR(INDEX(OFFSET(INDIRECT("v_buffer_hist_hoy!$A$1"),1,MATCH("buh_dias_desabastecimiento",INDIRECT("v_buffer_hist_hoy!$1:$1"),0)-1,100000,1),MATCH(CLEAN(TABLATRANSFERENCIA[[#This Row],[CODIGO]]),OFFSET(INDIRECT("v_buffer_hist_hoy!$A$1"),1,MATCH("buh_codigo",INDIRECT("v_buffer_hist_hoy!$1:$1"),0)-1,100000,1),0)),"")</f>
        <v>0</v>
      </c>
      <c r="AV106" s="6">
        <f t="array" ref="AV106">IFERROR(INDEX(Datos_Consumo[CANTIDAD],MATCH(TABLATRANSFERENCIA[[#This Row],[CODIGO]]&amp;TABLATRANSFERENCIA[[#Headers],[Columna1]],Datos_Consumo[CODIGO]&amp;Datos_Consumo[FECHA_FORMATO],0)),0)</f>
        <v>0</v>
      </c>
      <c r="AW106" s="6">
        <f t="array" ref="AW106">IFERROR(INDEX(Datos_Consumo[CANTIDAD],MATCH(TABLATRANSFERENCIA[[#This Row],[CODIGO]]&amp;TABLATRANSFERENCIA[[#Headers],[Columna2]],Datos_Consumo[CODIGO]&amp;Datos_Consumo[FECHA_FORMATO],0)),0)</f>
        <v>0</v>
      </c>
      <c r="AX106" s="6">
        <f t="array" ref="AX106">IFERROR(INDEX(Datos_Consumo[CANTIDAD],MATCH(TABLATRANSFERENCIA[[#This Row],[CODIGO]]&amp;TABLATRANSFERENCIA[[#Headers],[Columna3]],Datos_Consumo[CODIGO]&amp;Datos_Consumo[FECHA_FORMATO],0)),0)</f>
        <v>0</v>
      </c>
      <c r="AY106" s="6">
        <f t="array" ref="AY106">IFERROR(INDEX(Datos_Consumo[CANTIDAD],MATCH(TABLATRANSFERENCIA[[#This Row],[CODIGO]]&amp;TABLATRANSFERENCIA[[#Headers],[Columna4]],Datos_Consumo[CODIGO]&amp;Datos_Consumo[FECHA_FORMATO],0)),0)</f>
        <v>0</v>
      </c>
      <c r="AZ106" s="6">
        <f t="array" ref="AZ106">IFERROR(INDEX(Datos_Consumo[CANTIDAD],MATCH(TABLATRANSFERENCIA[[#This Row],[CODIGO]]&amp;TABLATRANSFERENCIA[[#Headers],[Columna5]],Datos_Consumo[CODIGO]&amp;Datos_Consumo[FECHA_FORMATO],0)),0)</f>
        <v>0</v>
      </c>
      <c r="BA106" s="6">
        <f t="array" ref="BA106">IFERROR(INDEX(Datos_Consumo[CANTIDAD],MATCH(TABLATRANSFERENCIA[[#This Row],[CODIGO]]&amp;TABLATRANSFERENCIA[[#Headers],[Columna6]],Datos_Consumo[CODIGO]&amp;Datos_Consumo[FECHA_FORMATO],0)),0)</f>
        <v>0</v>
      </c>
      <c r="BB106" s="56">
        <f ca="1">IFERROR(INDEX(OFFSET(INDIRECT("v_buffer_hist_hoy!$A$1"),1,MATCH("buh_ultima_transferencia_ini",INDIRECT("v_buffer_hist_hoy!$1:$1"),0)-1,100000,1),MATCH(CLEAN(TABLATRANSFERENCIA[[#This Row],[CODIGO]]),OFFSET(INDIRECT("v_buffer_hist_hoy!$A$1"),1,MATCH("buh_codigo",INDIRECT("v_buffer_hist_hoy!$1:$1"),0)-1,100000,1),0)),"")</f>
        <v>0</v>
      </c>
      <c r="BC106" s="56">
        <f ca="1">IFERROR(INDEX(OFFSET(INDIRECT("v_buffer_hist_hoy!$A$1"),1,MATCH("buh_ultima_transferencia_fin",INDIRECT("v_buffer_hist_hoy!$1:$1"),0)-1,100000,1),MATCH(CLEAN(TABLATRANSFERENCIA[[#This Row],[CODIGO]]),OFFSET(INDIRECT("v_buffer_hist_hoy!$A$1"),1,MATCH("buh_codigo",INDIRECT("v_buffer_hist_hoy!$1:$1"),0)-1,100000,1),0)),"")</f>
        <v>0</v>
      </c>
      <c r="BD106" s="50" t="s">
        <v>7724</v>
      </c>
      <c r="BE106" s="55"/>
      <c r="BF106" s="51"/>
      <c r="BG10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6" s="51"/>
      <c r="BM106" s="46">
        <f ca="1">IFERROR(TABLATRANSFERENCIA[[#This Row],[REQUERIM]]/TABLATRANSFERENCIA[[#This Row],[PEDIDO PROMEDIO]],0)</f>
        <v>0.3125</v>
      </c>
      <c r="BN106" s="51"/>
      <c r="BO106" s="59"/>
      <c r="BP106" s="3" t="str">
        <f>IF(TABLATRANSFERENCIA[[#This Row],[RECIBIDO]]&lt;&gt;"",0,IF(TABLATRANSFERENCIA[[#This Row],[DESPACHO]]&lt;&gt;"",TABLATRANSFERENCIA[[#This Row],[DESPACHO]],TABLATRANSFERENCIA[[#This Row],[REQUERIM]]))</f>
        <v>5</v>
      </c>
      <c r="BQ106" s="50"/>
      <c r="BR106" s="50"/>
      <c r="BS106" s="50" t="str">
        <f t="shared" si="1"/>
        <v>N</v>
      </c>
      <c r="BT106" s="51">
        <f t="array" aca="1" ref="BT106" ca="1">IF(SUM(--(TABLATRANSFERENCIA[[#This Row],[CODIGO GENERICO]]=TABLATRANSFERENCIA[CODIGO GENERICO])*TABLATRANSFERENCIA[REQUERIM])&lt;TABLATRANSFERENCIA[[#This Row],[PEDIDO MIN GRUPO]],1,0)</f>
        <v>0</v>
      </c>
      <c r="BU10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06" s="51">
        <f ca="1">IFERROR(INDEX(OFFSET(INDIRECT("v_buffer_hist_hoy!$A$1"),1,MATCH("buh_zona_amarilla",INDIRECT("v_buffer_hist_hoy!$1:$1"),0)-1,100000,1),MATCH(CLEAN(TABLATRANSFERENCIA[[#This Row],[CODIGO]]),OFFSET(INDIRECT("v_buffer_hist_hoy!$A$1"),1,MATCH("buh_codigo",INDIRECT("v_buffer_hist_hoy!$1:$1"),0)-1,100000,1),0)),"")</f>
        <v>40</v>
      </c>
      <c r="BW106" s="51">
        <f ca="1">IFERROR(INDEX(OFFSET(INDIRECT("v_buffer_hist_hoy!$A$1"),1,MATCH("buh_zona_roja",INDIRECT("v_buffer_hist_hoy!$1:$1"),0)-1,100000,1),MATCH(CLEAN(TABLATRANSFERENCIA[[#This Row],[CODIGO]]),OFFSET(INDIRECT("v_buffer_hist_hoy!$A$1"),1,MATCH("buh_codigo",INDIRECT("v_buffer_hist_hoy!$1:$1"),0)-1,100000,1),0)),"")</f>
        <v>20</v>
      </c>
    </row>
    <row r="107" spans="1:75" hidden="1" x14ac:dyDescent="0.25">
      <c r="A107" s="54" t="s">
        <v>1532</v>
      </c>
      <c r="B107" s="3" t="str">
        <f ca="1">IFERROR(INDEX(OFFSET(INDIRECT("v_buffer_hist_hoy!$A$1"),1,MATCH("pro_descripcion",INDIRECT("v_buffer_hist_hoy!$1:$1"),0)-1,100000,1),MATCH(CLEAN(TABLATRANSFERENCIA[[#This Row],[CODIGO]]),OFFSET(INDIRECT("v_buffer_hist_hoy!$A$1"),1,MATCH("buh_codigo",INDIRECT("v_buffer_hist_hoy!$1:$1"),0)-1,100000,1),0)),"")</f>
        <v>AISLADOR CONDENSADOR B450-C350 (20060-12210)</v>
      </c>
      <c r="C107" s="3" t="str">
        <f ca="1">IFERROR(INDEX(OFFSET(INDIRECT("v_buffer_hist_hoy!$A$1"),1,MATCH("buh_codigo_generico",INDIRECT("v_buffer_hist_hoy!$1:$1"),0)-1,100000,1),MATCH(CLEAN(TABLATRANSFERENCIA[[#This Row],[CODIGO]]),OFFSET(INDIRECT("v_buffer_hist_hoy!$A$1"),1,MATCH("buh_codigo",INDIRECT("v_buffer_hist_hoy!$1:$1"),0)-1,100000,1),0)),"")</f>
        <v>0</v>
      </c>
      <c r="D107" s="3" t="str">
        <f ca="1">IFERROR(INDEX(OFFSET(INDIRECT("v_buffer_hist_hoy!$A$1"),1,MATCH("buh_codigo_vinculado",INDIRECT("v_buffer_hist_hoy!$1:$1"),0)-1,100000,1),MATCH(CLEAN(TABLATRANSFERENCIA[[#This Row],[CODIGO]]),OFFSET(INDIRECT("v_buffer_hist_hoy!$A$1"),1,MATCH("buh_codigo",INDIRECT("v_buffer_hist_hoy!$1:$1"),0)-1,100000,1),0)),"")</f>
        <v>EC-A200000640</v>
      </c>
      <c r="E107" s="3" t="str">
        <f ca="1">IFERROR(INDEX(OFFSET(INDIRECT("v_buffer_hist_hoy!$A$1"),1,MATCH("pro_linea",INDIRECT("v_buffer_hist_hoy!$1:$1"),0)-1,100000,1),MATCH(CLEAN(TABLATRANSFERENCIA[[#This Row],[CODIGO]]),OFFSET(INDIRECT("v_buffer_hist_hoy!$A$1"),1,MATCH("buh_codigo",INDIRECT("v_buffer_hist_hoy!$1:$1"),0)-1,100000,1),0)),"")</f>
        <v>AGROFORESTAL</v>
      </c>
      <c r="F107" s="3">
        <f ca="1">IFERROR(INDEX(OFFSET(INDIRECT("v_buffer_hist_hoy!$A$1"),1,MATCH("pro_sublinea",INDIRECT("v_buffer_hist_hoy!$1:$1"),0)-1,100000,1),MATCH(CLEAN(TABLATRANSFERENCIA[[#This Row],[CODIGO]]),OFFSET(INDIRECT("v_buffer_hist_hoy!$A$1"),1,MATCH("buh_codigo",INDIRECT("v_buffer_hist_hoy!$1:$1"),0)-1,100000,1),0)),"")</f>
        <v>0</v>
      </c>
      <c r="G107" s="3" t="str">
        <f ca="1">IFERROR(INDEX(OFFSET(INDIRECT("v_buffer_hist_hoy!$A$1"),1,MATCH("pro_grupo",INDIRECT("v_buffer_hist_hoy!$1:$1"),0)-1,100000,1),MATCH(CLEAN(TABLATRANSFERENCIA[[#This Row],[CODIGO]]),OFFSET(INDIRECT("v_buffer_hist_hoy!$A$1"),1,MATCH("buh_codigo",INDIRECT("v_buffer_hist_hoy!$1:$1"),0)-1,100000,1),0)),"")</f>
        <v>REPUESTOS DESMALEZADORAS</v>
      </c>
      <c r="H107" s="3">
        <f ca="1">IFERROR(INDEX(OFFSET(INDIRECT("v_buffer_hist_hoy!$A$1"),1,MATCH("pro_familia",INDIRECT("v_buffer_hist_hoy!$1:$1"),0)-1,100000,1),MATCH(CLEAN(TABLATRANSFERENCIA[[#This Row],[CODIGO]]),OFFSET(INDIRECT("v_buffer_hist_hoy!$A$1"),1,MATCH("buh_codigo",INDIRECT("v_buffer_hist_hoy!$1:$1"),0)-1,100000,1),0)),"")</f>
        <v>0</v>
      </c>
      <c r="I107" s="3">
        <f ca="1">IFERROR(INDEX(OFFSET(INDIRECT("v_buffer_hist_hoy!$A$1"),1,MATCH("pro_subfamilia",INDIRECT("v_buffer_hist_hoy!$1:$1"),0)-1,100000,1),MATCH(CLEAN(TABLATRANSFERENCIA[[#This Row],[CODIGO]]),OFFSET(INDIRECT("v_buffer_hist_hoy!$A$1"),1,MATCH("buh_codigo",INDIRECT("v_buffer_hist_hoy!$1:$1"),0)-1,100000,1),0)),"")</f>
        <v>0</v>
      </c>
      <c r="J10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7" s="3">
        <f ca="1">IFERROR(INDEX(OFFSET(INDIRECT("v_buffer_hist_hoy!$A$1"),1,MATCH("pro_tipo",INDIRECT("v_buffer_hist_hoy!$1:$1"),0)-1,100000,1),MATCH(CLEAN(TABLATRANSFERENCIA[[#This Row],[CODIGO]]),OFFSET(INDIRECT("v_buffer_hist_hoy!$A$1"),1,MATCH("buh_codigo",INDIRECT("v_buffer_hist_hoy!$1:$1"),0)-1,100000,1),0)),"")</f>
        <v>0</v>
      </c>
      <c r="L107" s="3" t="str">
        <f ca="1">IFERROR(INDEX(OFFSET(INDIRECT("v_buffer_hist_hoy!$A$1"),1,MATCH("pro_marca",INDIRECT("v_buffer_hist_hoy!$1:$1"),0)-1,100000,1),MATCH(CLEAN(TABLATRANSFERENCIA[[#This Row],[CODIGO]]),OFFSET(INDIRECT("v_buffer_hist_hoy!$A$1"),1,MATCH("buh_codigo",INDIRECT("v_buffer_hist_hoy!$1:$1"),0)-1,100000,1),0)),"")</f>
        <v>SHINDAIWA</v>
      </c>
      <c r="M107" s="3">
        <f ca="1">IFERROR(INDEX(OFFSET(INDIRECT("v_buffer_hist_hoy!$A$1"),1,MATCH("pro_modelo",INDIRECT("v_buffer_hist_hoy!$1:$1"),0)-1,100000,1),MATCH(CLEAN(TABLATRANSFERENCIA[[#This Row],[CODIGO]]),OFFSET(INDIRECT("v_buffer_hist_hoy!$A$1"),1,MATCH("buh_codigo",INDIRECT("v_buffer_hist_hoy!$1:$1"),0)-1,100000,1),0)),"")</f>
        <v>0</v>
      </c>
      <c r="N107" s="3">
        <f ca="1">IFERROR(INDEX(OFFSET(INDIRECT("v_buffer_hist_hoy!$A$1"),1,MATCH("pro_cat_management",INDIRECT("v_buffer_hist_hoy!$1:$1"),0)-1,100000,1),MATCH(CLEAN(TABLATRANSFERENCIA[[#This Row],[CODIGO]]),OFFSET(INDIRECT("v_buffer_hist_hoy!$A$1"),1,MATCH("buh_codigo",INDIRECT("v_buffer_hist_hoy!$1:$1"),0)-1,100000,1),0)),"")</f>
        <v>0</v>
      </c>
      <c r="O107" s="5" t="str">
        <f ca="1">IFERROR(INDEX(OFFSET(INDIRECT("v_buffer_hist_hoy!$A$1"),1,MATCH("buh_estatus",INDIRECT("v_buffer_hist_hoy!$1:$1"),0)-1,100000,1),MATCH(CLEAN(TABLATRANSFERENCIA[[#This Row],[CODIGO]]),OFFSET(INDIRECT("v_buffer_hist_hoy!$A$1"),1,MATCH("buh_codigo",INDIRECT("v_buffer_hist_hoy!$1:$1"),0)-1,100000,1),0)),"")</f>
        <v>0</v>
      </c>
      <c r="P107" s="5">
        <f ca="1">IFERROR(INDEX(OFFSET(INDIRECT("v_buffer_hist_hoy!$A$1"),1,MATCH("buh_ctv",INDIRECT("v_buffer_hist_hoy!$1:$1"),0)-1,100000,1),MATCH(CLEAN(TABLATRANSFERENCIA[[#This Row],[CODIGO]]),OFFSET(INDIRECT("v_buffer_hist_hoy!$A$1"),1,MATCH("buh_codigo",INDIRECT("v_buffer_hist_hoy!$1:$1"),0)-1,100000,1),0)),"")</f>
        <v>3.24</v>
      </c>
      <c r="Q107" s="5">
        <f ca="1">IFERROR(INDEX(OFFSET(INDIRECT("v_buffer_hist_hoy!$A$1"),1,MATCH("buh_pv",INDIRECT("v_buffer_hist_hoy!$1:$1"),0)-1,100000,1),MATCH(CLEAN(TABLATRANSFERENCIA[[#This Row],[CODIGO]]),OFFSET(INDIRECT("v_buffer_hist_hoy!$A$1"),1,MATCH("buh_codigo",INDIRECT("v_buffer_hist_hoy!$1:$1"),0)-1,100000,1),0)),"")</f>
        <v>14.39</v>
      </c>
      <c r="R107" s="46">
        <f ca="1">IFERROR(INDEX(OFFSET(INDIRECT("v_buffer_hist_hoy!$A$1"),1,MATCH("buh_roi_pasado",INDIRECT("v_buffer_hist_hoy!$1:$1"),0)-1,100000,1),MATCH(CLEAN(TABLATRANSFERENCIA[[#This Row],[CODIGO]]),OFFSET(INDIRECT("v_buffer_hist_hoy!$A$1"),1,MATCH("buh_codigo",INDIRECT("v_buffer_hist_hoy!$1:$1"),0)-1,100000,1),0)),"")</f>
        <v>0</v>
      </c>
      <c r="S107" s="46">
        <f ca="1">IFERROR(INDEX(OFFSET(INDIRECT("v_buffer_hist_hoy!$A$1"),1,MATCH("buh_roi_proyectado",INDIRECT("v_buffer_hist_hoy!$1:$1"),0)-1,100000,1),MATCH(CLEAN(TABLATRANSFERENCIA[[#This Row],[CODIGO]]),OFFSET(INDIRECT("v_buffer_hist_hoy!$A$1"),1,MATCH("buh_codigo",INDIRECT("v_buffer_hist_hoy!$1:$1"),0)-1,100000,1),0)),"")</f>
        <v>15.02</v>
      </c>
      <c r="T107" s="46">
        <f ca="1">IFERROR(INDEX(OFFSET(INDIRECT("v_buffer_hist_hoy!$A$1"),1,MATCH("buh_velocity",INDIRECT("v_buffer_hist_hoy!$1:$1"),0)-1,100000,1),MATCH(CLEAN(TABLATRANSFERENCIA[[#This Row],[CODIGO]]),OFFSET(INDIRECT("v_buffer_hist_hoy!$A$1"),1,MATCH("buh_codigo",INDIRECT("v_buffer_hist_hoy!$1:$1"),0)-1,100000,1),0)),"")</f>
        <v>0</v>
      </c>
      <c r="U107" s="46">
        <f ca="1">IFERROR(INDEX(OFFSET(INDIRECT("v_buffer_hist_hoy!$A$1"),1,MATCH("buh_nivel_servicio",INDIRECT("v_buffer_hist_hoy!$1:$1"),0)-1,100000,1),MATCH(CLEAN(TABLATRANSFERENCIA[[#This Row],[CODIGO]]),OFFSET(INDIRECT("v_buffer_hist_hoy!$A$1"),1,MATCH("buh_codigo",INDIRECT("v_buffer_hist_hoy!$1:$1"),0)-1,100000,1),0)),"")</f>
        <v>1</v>
      </c>
      <c r="V107" s="49" t="str">
        <f ca="1">IFERROR(INDEX(OFFSET(INDIRECT("v_buffer_hist_hoy!$A$1"),1,MATCH("pro_nombre",INDIRECT("v_buffer_hist_hoy!$1:$1"),0)-1,100000,1),MATCH(CLEAN(TABLATRANSFERENCIA[[#This Row],[CODIGO]]),OFFSET(INDIRECT("v_buffer_hist_hoy!$A$1"),1,MATCH("buh_codigo",INDIRECT("v_buffer_hist_hoy!$1:$1"),0)-1,100000,1),0)),"")</f>
        <v>Echo</v>
      </c>
      <c r="W107" s="49" t="str">
        <f ca="1">IFERROR(INDEX(OFFSET(INDIRECT("v_buffer_hist_hoy!$A$1"),1,MATCH("pre_nombre",INDIRECT("v_buffer_hist_hoy!$1:$1"),0)-1,100000,1),MATCH(CLEAN(TABLATRANSFERENCIA[[#This Row],[CODIGO]]),OFFSET(INDIRECT("v_buffer_hist_hoy!$A$1"),1,MATCH("buh_codigo",INDIRECT("v_buffer_hist_hoy!$1:$1"),0)-1,100000,1),0)),"")</f>
        <v>USA</v>
      </c>
      <c r="X107" s="51">
        <f ca="1">IFERROR(INDEX(OFFSET(INDIRECT("v_buffer_hist_hoy!$A$1"),1,MATCH("buh_tiempo_suministro",INDIRECT("v_buffer_hist_hoy!$1:$1"),0)-1,100000,1),MATCH(CLEAN(TABLATRANSFERENCIA[[#This Row],[CODIGO]]),OFFSET(INDIRECT("v_buffer_hist_hoy!$A$1"),1,MATCH("buh_codigo",INDIRECT("v_buffer_hist_hoy!$1:$1"),0)-1,100000,1),0)),"")</f>
        <v>8</v>
      </c>
      <c r="Y107" s="51">
        <f ca="1">IFERROR(INDEX(OFFSET(INDIRECT("v_buffer_hist_hoy!$A$1"),1,MATCH("buh_frecuencia_reposicion",INDIRECT("v_buffer_hist_hoy!$1:$1"),0)-1,100000,1),MATCH(CLEAN(TABLATRANSFERENCIA[[#This Row],[CODIGO]]),OFFSET(INDIRECT("v_buffer_hist_hoy!$A$1"),1,MATCH("buh_codigo",INDIRECT("v_buffer_hist_hoy!$1:$1"),0)-1,100000,1),0)),"")</f>
        <v>3</v>
      </c>
      <c r="Z107" s="6">
        <f ca="1">IFERROR(INDEX(OFFSET(INDIRECT("v_buffer_hist_hoy!$A$1"),1,MATCH("buh_buffer_actual",INDIRECT("v_buffer_hist_hoy!$1:$1"),0)-1,100000,1),MATCH(CLEAN(TABLATRANSFERENCIA[[#This Row],[CODIGO]]),OFFSET(INDIRECT("v_buffer_hist_hoy!$A$1"),1,MATCH("buh_codigo",INDIRECT("v_buffer_hist_hoy!$1:$1"),0)-1,100000,1),0)),"")</f>
        <v>40</v>
      </c>
      <c r="AA107" s="6">
        <f ca="1">IFERROR(INDEX(OFFSET(INDIRECT("v_buffer_hist_hoy!$A$1"),1,MATCH("buh_inventario_proveedor",INDIRECT("v_buffer_hist_hoy!$1:$1"),0)-1,100000,1),MATCH(CLEAN(TABLATRANSFERENCIA[[#This Row],[CODIGO]]),OFFSET(INDIRECT("v_buffer_hist_hoy!$A$1"),1,MATCH("buh_codigo",INDIRECT("v_buffer_hist_hoy!$1:$1"),0)-1,100000,1),0)),"")</f>
        <v>1000000000</v>
      </c>
      <c r="AB107" s="6">
        <f ca="1">IFERROR(INDEX(OFFSET(INDIRECT("v_buffer_hist_hoy!$A$1"),1,MATCH("buh_inventario_fisico",INDIRECT("v_buffer_hist_hoy!$1:$1"),0)-1,100000,1),MATCH(CLEAN(TABLATRANSFERENCIA[[#This Row],[CODIGO]]),OFFSET(INDIRECT("v_buffer_hist_hoy!$A$1"),1,MATCH("buh_codigo",INDIRECT("v_buffer_hist_hoy!$1:$1"),0)-1,100000,1),0)),"")</f>
        <v>9</v>
      </c>
      <c r="AC107" s="4">
        <f ca="1">IFERROR(INDEX(OFFSET(INDIRECT("v_buffer_hist_hoy!$A$1"),1,MATCH("buh_estado_inventario_fisico",INDIRECT("v_buffer_hist_hoy!$1:$1"),0)-1,100000,1),MATCH(CLEAN(TABLATRANSFERENCIA[[#This Row],[CODIGO]]),OFFSET(INDIRECT("v_buffer_hist_hoy!$A$1"),1,MATCH("buh_codigo",INDIRECT("v_buffer_hist_hoy!$1:$1"),0)-1,100000,1),0)),"")</f>
        <v>0.78</v>
      </c>
      <c r="AD107" s="6" t="str">
        <f ca="1">IFERROR(INDEX(OFFSET(INDIRECT("v_buffer_hist_hoy!$A$1"),1,MATCH("buh_color_inventario_fisico",INDIRECT("v_buffer_hist_hoy!$1:$1"),0)-1,100000,1),MATCH(CLEAN(TABLATRANSFERENCIA[[#This Row],[CODIGO]]),OFFSET(INDIRECT("v_buffer_hist_hoy!$A$1"),1,MATCH("buh_codigo",INDIRECT("v_buffer_hist_hoy!$1:$1"),0)-1,100000,1),0)),"")</f>
        <v>R</v>
      </c>
      <c r="AE107" s="6">
        <f ca="1">IFERROR(INDEX(OFFSET(INDIRECT("v_buffer_hist_hoy!$A$1"),1,MATCH("buh_transito",INDIRECT("v_buffer_hist_hoy!$1:$1"),0)-1,100000,1),MATCH(CLEAN(TABLATRANSFERENCIA[[#This Row],[CODIGO]]),OFFSET(INDIRECT("v_buffer_hist_hoy!$A$1"),1,MATCH("buh_codigo",INDIRECT("v_buffer_hist_hoy!$1:$1"),0)-1,100000,1),0)),"")</f>
        <v>0</v>
      </c>
      <c r="AF107" s="6">
        <f ca="1">IFERROR(INDEX(OFFSET(INDIRECT("v_buffer_hist_hoy!$A$1"),1,MATCH("buh_negociacion",INDIRECT("v_buffer_hist_hoy!$1:$1"),0)-1,100000,1),MATCH(CLEAN(TABLATRANSFERENCIA[[#This Row],[CODIGO]]),OFFSET(INDIRECT("v_buffer_hist_hoy!$A$1"),1,MATCH("buh_codigo",INDIRECT("v_buffer_hist_hoy!$1:$1"),0)-1,100000,1),0)),"")</f>
        <v>0</v>
      </c>
      <c r="AG107" s="6">
        <f ca="1">IFERROR(INDEX(OFFSET(INDIRECT("v_buffer_hist_hoy!$A$1"),1,MATCH("buh_produccion",INDIRECT("v_buffer_hist_hoy!$1:$1"),0)-1,100000,1),MATCH(CLEAN(TABLATRANSFERENCIA[[#This Row],[CODIGO]]),OFFSET(INDIRECT("v_buffer_hist_hoy!$A$1"),1,MATCH("buh_codigo",INDIRECT("v_buffer_hist_hoy!$1:$1"),0)-1,100000,1),0)),"")</f>
        <v>0</v>
      </c>
      <c r="AH107" s="6">
        <f ca="1">IFERROR(INDEX(OFFSET(INDIRECT("v_buffer_hist_hoy!$A$1"),1,MATCH("buh_embarcado",INDIRECT("v_buffer_hist_hoy!$1:$1"),0)-1,100000,1),MATCH(CLEAN(TABLATRANSFERENCIA[[#This Row],[CODIGO]]),OFFSET(INDIRECT("v_buffer_hist_hoy!$A$1"),1,MATCH("buh_codigo",INDIRECT("v_buffer_hist_hoy!$1:$1"),0)-1,100000,1),0)),"")</f>
        <v>0</v>
      </c>
      <c r="AI107" s="6">
        <f ca="1">IFERROR(INDEX(OFFSET(INDIRECT("v_buffer_hist_hoy!$A$1"),1,MATCH("buh_comprometido",INDIRECT("v_buffer_hist_hoy!$1:$1"),0)-1,100000,1),MATCH(CLEAN(TABLATRANSFERENCIA[[#This Row],[CODIGO]]),OFFSET(INDIRECT("v_buffer_hist_hoy!$A$1"),1,MATCH("buh_codigo",INDIRECT("v_buffer_hist_hoy!$1:$1"),0)-1,100000,1),0)),"")</f>
        <v>0</v>
      </c>
      <c r="AJ107" s="6">
        <f ca="1">IFERROR(INDEX(OFFSET(INDIRECT("v_buffer_hist_hoy!$A$1"),1,MATCH("buh_backorder",INDIRECT("v_buffer_hist_hoy!$1:$1"),0)-1,100000,1),MATCH(CLEAN(TABLATRANSFERENCIA[[#This Row],[CODIGO]]),OFFSET(INDIRECT("v_buffer_hist_hoy!$A$1"),1,MATCH("buh_codigo",INDIRECT("v_buffer_hist_hoy!$1:$1"),0)-1,100000,1),0)),"")</f>
        <v>5</v>
      </c>
      <c r="AK107" s="6">
        <f ca="1">IFERROR(INDEX(OFFSET(INDIRECT("v_buffer_hist_hoy!$A$1"),1,MATCH("buh_inventario_proyectado",INDIRECT("v_buffer_hist_hoy!$1:$1"),0)-1,100000,1),MATCH(CLEAN(TABLATRANSFERENCIA[[#This Row],[CODIGO]]),OFFSET(INDIRECT("v_buffer_hist_hoy!$A$1"),1,MATCH("buh_codigo",INDIRECT("v_buffer_hist_hoy!$1:$1"),0)-1,100000,1),0)),"")</f>
        <v>14</v>
      </c>
      <c r="AL107" s="4">
        <f ca="1">IFERROR(INDEX(OFFSET(INDIRECT("v_buffer_hist_hoy!$A$1"),1,MATCH("buh_estado_inventario_proyectado",INDIRECT("v_buffer_hist_hoy!$1:$1"),0)-1,100000,1),MATCH(CLEAN(TABLATRANSFERENCIA[[#This Row],[CODIGO]]),OFFSET(INDIRECT("v_buffer_hist_hoy!$A$1"),1,MATCH("buh_codigo",INDIRECT("v_buffer_hist_hoy!$1:$1"),0)-1,100000,1),0)),"")</f>
        <v>0.65</v>
      </c>
      <c r="AM107" s="6" t="str">
        <f ca="1">IFERROR(INDEX(OFFSET(INDIRECT("v_buffer_hist_hoy!$A$1"),1,MATCH("buh_color_inventario_proyectado",INDIRECT("v_buffer_hist_hoy!$1:$1"),0)-1,100000,1),MATCH(CLEAN(TABLATRANSFERENCIA[[#This Row],[CODIGO]]),OFFSET(INDIRECT("v_buffer_hist_hoy!$A$1"),1,MATCH("buh_codigo",INDIRECT("v_buffer_hist_hoy!$1:$1"),0)-1,100000,1),0)),"")</f>
        <v>A</v>
      </c>
      <c r="AN107" s="6">
        <f ca="1">IFERROR(INDEX(OFFSET(INDIRECT("v_buffer_hist_hoy!$A$1"),1,MATCH("buh_pedido_minimo",INDIRECT("v_buffer_hist_hoy!$1:$1"),0)-1,100000,1),MATCH(CLEAN(TABLATRANSFERENCIA[[#This Row],[CODIGO]]),OFFSET(INDIRECT("v_buffer_hist_hoy!$A$1"),1,MATCH("buh_codigo",INDIRECT("v_buffer_hist_hoy!$1:$1"),0)-1,100000,1),0)),"")</f>
        <v>0</v>
      </c>
      <c r="AO107" s="6">
        <f ca="1">IFERROR(INDEX(OFFSET(INDIRECT("v_buffer_hist_hoy!$A$1"),1,MATCH("buh_pedido_minimo_grupo",INDIRECT("v_buffer_hist_hoy!$1:$1"),0)-1,100000,1),MATCH(CLEAN(TABLATRANSFERENCIA[[#This Row],[CODIGO]]),OFFSET(INDIRECT("v_buffer_hist_hoy!$A$1"),1,MATCH("buh_codigo",INDIRECT("v_buffer_hist_hoy!$1:$1"),0)-1,100000,1),0)),"")</f>
        <v>0</v>
      </c>
      <c r="AP107" s="6">
        <f ca="1">IFERROR(INDEX(OFFSET(INDIRECT("v_buffer_hist_hoy!$A$1"),1,MATCH("buh_unidad_empaque",INDIRECT("v_buffer_hist_hoy!$1:$1"),0)-1,100000,1),MATCH(CLEAN(TABLATRANSFERENCIA[[#This Row],[CODIGO]]),OFFSET(INDIRECT("v_buffer_hist_hoy!$A$1"),1,MATCH("buh_codigo",INDIRECT("v_buffer_hist_hoy!$1:$1"),0)-1,100000,1),0)),"")</f>
        <v>5</v>
      </c>
      <c r="AQ107" s="6">
        <f ca="1">IFERROR(INDEX(OFFSET(INDIRECT("v_buffer_hist_hoy!$A$1"),1,MATCH("buh_pedido_promedio",INDIRECT("v_buffer_hist_hoy!$1:$1"),0)-1,100000,1),MATCH(CLEAN(TABLATRANSFERENCIA[[#This Row],[CODIGO]]),OFFSET(INDIRECT("v_buffer_hist_hoy!$A$1"),1,MATCH("buh_codigo",INDIRECT("v_buffer_hist_hoy!$1:$1"),0)-1,100000,1),0)),"")</f>
        <v>11</v>
      </c>
      <c r="AR107" s="6">
        <f ca="1">IFERROR(INDEX(OFFSET(INDIRECT("v_buffer_hist_hoy!$A$1"),1,MATCH("buh_cobertura_buffer",INDIRECT("v_buffer_hist_hoy!$1:$1"),0)-1,100000,1),MATCH(CLEAN(TABLATRANSFERENCIA[[#This Row],[CODIGO]]),OFFSET(INDIRECT("v_buffer_hist_hoy!$A$1"),1,MATCH("buh_codigo",INDIRECT("v_buffer_hist_hoy!$1:$1"),0)-1,100000,1),0)),"")</f>
        <v>0</v>
      </c>
      <c r="AS107" s="6">
        <f ca="1">IFERROR(INDEX(OFFSET(INDIRECT("v_buffer_hist_hoy!$A$1"),1,MATCH("buh_cobertura_inventario_proyectado",INDIRECT("v_buffer_hist_hoy!$1:$1"),0)-1,100000,1),MATCH(CLEAN(TABLATRANSFERENCIA[[#This Row],[CODIGO]]),OFFSET(INDIRECT("v_buffer_hist_hoy!$A$1"),1,MATCH("buh_codigo",INDIRECT("v_buffer_hist_hoy!$1:$1"),0)-1,100000,1),0)),"")</f>
        <v>0</v>
      </c>
      <c r="AT107" s="6">
        <f ca="1">IFERROR(INDEX(OFFSET(INDIRECT("v_buffer_hist_hoy!$A$1"),1,MATCH("buh_cobertura_pedido_minimo",INDIRECT("v_buffer_hist_hoy!$1:$1"),0)-1,100000,1),MATCH(CLEAN(TABLATRANSFERENCIA[[#This Row],[CODIGO]]),OFFSET(INDIRECT("v_buffer_hist_hoy!$A$1"),1,MATCH("buh_codigo",INDIRECT("v_buffer_hist_hoy!$1:$1"),0)-1,100000,1),0)),"")</f>
        <v>0</v>
      </c>
      <c r="AU107" s="6">
        <f ca="1">IFERROR(INDEX(OFFSET(INDIRECT("v_buffer_hist_hoy!$A$1"),1,MATCH("buh_dias_desabastecimiento",INDIRECT("v_buffer_hist_hoy!$1:$1"),0)-1,100000,1),MATCH(CLEAN(TABLATRANSFERENCIA[[#This Row],[CODIGO]]),OFFSET(INDIRECT("v_buffer_hist_hoy!$A$1"),1,MATCH("buh_codigo",INDIRECT("v_buffer_hist_hoy!$1:$1"),0)-1,100000,1),0)),"")</f>
        <v>0</v>
      </c>
      <c r="AV107" s="6">
        <f t="array" ref="AV107">IFERROR(INDEX(Datos_Consumo[CANTIDAD],MATCH(TABLATRANSFERENCIA[[#This Row],[CODIGO]]&amp;TABLATRANSFERENCIA[[#Headers],[Columna1]],Datos_Consumo[CODIGO]&amp;Datos_Consumo[FECHA_FORMATO],0)),0)</f>
        <v>0</v>
      </c>
      <c r="AW107" s="6">
        <f t="array" ref="AW107">IFERROR(INDEX(Datos_Consumo[CANTIDAD],MATCH(TABLATRANSFERENCIA[[#This Row],[CODIGO]]&amp;TABLATRANSFERENCIA[[#Headers],[Columna2]],Datos_Consumo[CODIGO]&amp;Datos_Consumo[FECHA_FORMATO],0)),0)</f>
        <v>0</v>
      </c>
      <c r="AX107" s="6">
        <f t="array" ref="AX107">IFERROR(INDEX(Datos_Consumo[CANTIDAD],MATCH(TABLATRANSFERENCIA[[#This Row],[CODIGO]]&amp;TABLATRANSFERENCIA[[#Headers],[Columna3]],Datos_Consumo[CODIGO]&amp;Datos_Consumo[FECHA_FORMATO],0)),0)</f>
        <v>0</v>
      </c>
      <c r="AY107" s="6">
        <f t="array" ref="AY107">IFERROR(INDEX(Datos_Consumo[CANTIDAD],MATCH(TABLATRANSFERENCIA[[#This Row],[CODIGO]]&amp;TABLATRANSFERENCIA[[#Headers],[Columna4]],Datos_Consumo[CODIGO]&amp;Datos_Consumo[FECHA_FORMATO],0)),0)</f>
        <v>0</v>
      </c>
      <c r="AZ107" s="6">
        <f t="array" ref="AZ107">IFERROR(INDEX(Datos_Consumo[CANTIDAD],MATCH(TABLATRANSFERENCIA[[#This Row],[CODIGO]]&amp;TABLATRANSFERENCIA[[#Headers],[Columna5]],Datos_Consumo[CODIGO]&amp;Datos_Consumo[FECHA_FORMATO],0)),0)</f>
        <v>0</v>
      </c>
      <c r="BA107" s="6">
        <f t="array" ref="BA107">IFERROR(INDEX(Datos_Consumo[CANTIDAD],MATCH(TABLATRANSFERENCIA[[#This Row],[CODIGO]]&amp;TABLATRANSFERENCIA[[#Headers],[Columna6]],Datos_Consumo[CODIGO]&amp;Datos_Consumo[FECHA_FORMATO],0)),0)</f>
        <v>0</v>
      </c>
      <c r="BB107" s="56">
        <f ca="1">IFERROR(INDEX(OFFSET(INDIRECT("v_buffer_hist_hoy!$A$1"),1,MATCH("buh_ultima_transferencia_ini",INDIRECT("v_buffer_hist_hoy!$1:$1"),0)-1,100000,1),MATCH(CLEAN(TABLATRANSFERENCIA[[#This Row],[CODIGO]]),OFFSET(INDIRECT("v_buffer_hist_hoy!$A$1"),1,MATCH("buh_codigo",INDIRECT("v_buffer_hist_hoy!$1:$1"),0)-1,100000,1),0)),"")</f>
        <v>0</v>
      </c>
      <c r="BC107" s="56">
        <f ca="1">IFERROR(INDEX(OFFSET(INDIRECT("v_buffer_hist_hoy!$A$1"),1,MATCH("buh_ultima_transferencia_fin",INDIRECT("v_buffer_hist_hoy!$1:$1"),0)-1,100000,1),MATCH(CLEAN(TABLATRANSFERENCIA[[#This Row],[CODIGO]]),OFFSET(INDIRECT("v_buffer_hist_hoy!$A$1"),1,MATCH("buh_codigo",INDIRECT("v_buffer_hist_hoy!$1:$1"),0)-1,100000,1),0)),"")</f>
        <v>0</v>
      </c>
      <c r="BD107" s="50" t="s">
        <v>7724</v>
      </c>
      <c r="BE107" s="55"/>
      <c r="BF107" s="51"/>
      <c r="BG10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7" s="51"/>
      <c r="BM107" s="46">
        <f ca="1">IFERROR(TABLATRANSFERENCIA[[#This Row],[REQUERIM]]/TABLATRANSFERENCIA[[#This Row],[PEDIDO PROMEDIO]],0)</f>
        <v>0.45454545454545453</v>
      </c>
      <c r="BN107" s="51"/>
      <c r="BO107" s="59"/>
      <c r="BP107" s="3" t="str">
        <f>IF(TABLATRANSFERENCIA[[#This Row],[RECIBIDO]]&lt;&gt;"",0,IF(TABLATRANSFERENCIA[[#This Row],[DESPACHO]]&lt;&gt;"",TABLATRANSFERENCIA[[#This Row],[DESPACHO]],TABLATRANSFERENCIA[[#This Row],[REQUERIM]]))</f>
        <v>5</v>
      </c>
      <c r="BQ107" s="50"/>
      <c r="BR107" s="50"/>
      <c r="BS107" s="50" t="str">
        <f t="shared" si="1"/>
        <v>N</v>
      </c>
      <c r="BT107" s="51">
        <f t="array" aca="1" ref="BT107" ca="1">IF(SUM(--(TABLATRANSFERENCIA[[#This Row],[CODIGO GENERICO]]=TABLATRANSFERENCIA[CODIGO GENERICO])*TABLATRANSFERENCIA[REQUERIM])&lt;TABLATRANSFERENCIA[[#This Row],[PEDIDO MIN GRUPO]],1,0)</f>
        <v>0</v>
      </c>
      <c r="BU10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07" s="51">
        <f ca="1">IFERROR(INDEX(OFFSET(INDIRECT("v_buffer_hist_hoy!$A$1"),1,MATCH("buh_zona_amarilla",INDIRECT("v_buffer_hist_hoy!$1:$1"),0)-1,100000,1),MATCH(CLEAN(TABLATRANSFERENCIA[[#This Row],[CODIGO]]),OFFSET(INDIRECT("v_buffer_hist_hoy!$A$1"),1,MATCH("buh_codigo",INDIRECT("v_buffer_hist_hoy!$1:$1"),0)-1,100000,1),0)),"")</f>
        <v>27</v>
      </c>
      <c r="BW107" s="51">
        <f ca="1">IFERROR(INDEX(OFFSET(INDIRECT("v_buffer_hist_hoy!$A$1"),1,MATCH("buh_zona_roja",INDIRECT("v_buffer_hist_hoy!$1:$1"),0)-1,100000,1),MATCH(CLEAN(TABLATRANSFERENCIA[[#This Row],[CODIGO]]),OFFSET(INDIRECT("v_buffer_hist_hoy!$A$1"),1,MATCH("buh_codigo",INDIRECT("v_buffer_hist_hoy!$1:$1"),0)-1,100000,1),0)),"")</f>
        <v>13</v>
      </c>
    </row>
    <row r="108" spans="1:75" hidden="1" x14ac:dyDescent="0.25">
      <c r="A108" s="54" t="s">
        <v>3475</v>
      </c>
      <c r="B108" s="3" t="str">
        <f ca="1">IFERROR(INDEX(OFFSET(INDIRECT("v_buffer_hist_hoy!$A$1"),1,MATCH("pro_descripcion",INDIRECT("v_buffer_hist_hoy!$1:$1"),0)-1,100000,1),MATCH(CLEAN(TABLATRANSFERENCIA[[#This Row],[CODIGO]]),OFFSET(INDIRECT("v_buffer_hist_hoy!$A$1"),1,MATCH("buh_codigo",INDIRECT("v_buffer_hist_hoy!$1:$1"),0)-1,100000,1),0)),"")</f>
        <v>AISLADOR CONDENSADOR B530 (62035-12210)</v>
      </c>
      <c r="C108" s="3" t="str">
        <f ca="1">IFERROR(INDEX(OFFSET(INDIRECT("v_buffer_hist_hoy!$A$1"),1,MATCH("buh_codigo_generico",INDIRECT("v_buffer_hist_hoy!$1:$1"),0)-1,100000,1),MATCH(CLEAN(TABLATRANSFERENCIA[[#This Row],[CODIGO]]),OFFSET(INDIRECT("v_buffer_hist_hoy!$A$1"),1,MATCH("buh_codigo",INDIRECT("v_buffer_hist_hoy!$1:$1"),0)-1,100000,1),0)),"")</f>
        <v>0</v>
      </c>
      <c r="D108" s="3" t="str">
        <f ca="1">IFERROR(INDEX(OFFSET(INDIRECT("v_buffer_hist_hoy!$A$1"),1,MATCH("buh_codigo_vinculado",INDIRECT("v_buffer_hist_hoy!$1:$1"),0)-1,100000,1),MATCH(CLEAN(TABLATRANSFERENCIA[[#This Row],[CODIGO]]),OFFSET(INDIRECT("v_buffer_hist_hoy!$A$1"),1,MATCH("buh_codigo",INDIRECT("v_buffer_hist_hoy!$1:$1"),0)-1,100000,1),0)),"")</f>
        <v>EC-A200000680</v>
      </c>
      <c r="E108" s="3" t="str">
        <f ca="1">IFERROR(INDEX(OFFSET(INDIRECT("v_buffer_hist_hoy!$A$1"),1,MATCH("pro_linea",INDIRECT("v_buffer_hist_hoy!$1:$1"),0)-1,100000,1),MATCH(CLEAN(TABLATRANSFERENCIA[[#This Row],[CODIGO]]),OFFSET(INDIRECT("v_buffer_hist_hoy!$A$1"),1,MATCH("buh_codigo",INDIRECT("v_buffer_hist_hoy!$1:$1"),0)-1,100000,1),0)),"")</f>
        <v>AGROFORESTAL</v>
      </c>
      <c r="F108" s="3">
        <f ca="1">IFERROR(INDEX(OFFSET(INDIRECT("v_buffer_hist_hoy!$A$1"),1,MATCH("pro_sublinea",INDIRECT("v_buffer_hist_hoy!$1:$1"),0)-1,100000,1),MATCH(CLEAN(TABLATRANSFERENCIA[[#This Row],[CODIGO]]),OFFSET(INDIRECT("v_buffer_hist_hoy!$A$1"),1,MATCH("buh_codigo",INDIRECT("v_buffer_hist_hoy!$1:$1"),0)-1,100000,1),0)),"")</f>
        <v>0</v>
      </c>
      <c r="G108" s="3" t="str">
        <f ca="1">IFERROR(INDEX(OFFSET(INDIRECT("v_buffer_hist_hoy!$A$1"),1,MATCH("pro_grupo",INDIRECT("v_buffer_hist_hoy!$1:$1"),0)-1,100000,1),MATCH(CLEAN(TABLATRANSFERENCIA[[#This Row],[CODIGO]]),OFFSET(INDIRECT("v_buffer_hist_hoy!$A$1"),1,MATCH("buh_codigo",INDIRECT("v_buffer_hist_hoy!$1:$1"),0)-1,100000,1),0)),"")</f>
        <v>REPUESTOS DESMALEZADORAS</v>
      </c>
      <c r="H108" s="3">
        <f ca="1">IFERROR(INDEX(OFFSET(INDIRECT("v_buffer_hist_hoy!$A$1"),1,MATCH("pro_familia",INDIRECT("v_buffer_hist_hoy!$1:$1"),0)-1,100000,1),MATCH(CLEAN(TABLATRANSFERENCIA[[#This Row],[CODIGO]]),OFFSET(INDIRECT("v_buffer_hist_hoy!$A$1"),1,MATCH("buh_codigo",INDIRECT("v_buffer_hist_hoy!$1:$1"),0)-1,100000,1),0)),"")</f>
        <v>0</v>
      </c>
      <c r="I108" s="3">
        <f ca="1">IFERROR(INDEX(OFFSET(INDIRECT("v_buffer_hist_hoy!$A$1"),1,MATCH("pro_subfamilia",INDIRECT("v_buffer_hist_hoy!$1:$1"),0)-1,100000,1),MATCH(CLEAN(TABLATRANSFERENCIA[[#This Row],[CODIGO]]),OFFSET(INDIRECT("v_buffer_hist_hoy!$A$1"),1,MATCH("buh_codigo",INDIRECT("v_buffer_hist_hoy!$1:$1"),0)-1,100000,1),0)),"")</f>
        <v>0</v>
      </c>
      <c r="J10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8" s="3">
        <f ca="1">IFERROR(INDEX(OFFSET(INDIRECT("v_buffer_hist_hoy!$A$1"),1,MATCH("pro_tipo",INDIRECT("v_buffer_hist_hoy!$1:$1"),0)-1,100000,1),MATCH(CLEAN(TABLATRANSFERENCIA[[#This Row],[CODIGO]]),OFFSET(INDIRECT("v_buffer_hist_hoy!$A$1"),1,MATCH("buh_codigo",INDIRECT("v_buffer_hist_hoy!$1:$1"),0)-1,100000,1),0)),"")</f>
        <v>0</v>
      </c>
      <c r="L108" s="3" t="str">
        <f ca="1">IFERROR(INDEX(OFFSET(INDIRECT("v_buffer_hist_hoy!$A$1"),1,MATCH("pro_marca",INDIRECT("v_buffer_hist_hoy!$1:$1"),0)-1,100000,1),MATCH(CLEAN(TABLATRANSFERENCIA[[#This Row],[CODIGO]]),OFFSET(INDIRECT("v_buffer_hist_hoy!$A$1"),1,MATCH("buh_codigo",INDIRECT("v_buffer_hist_hoy!$1:$1"),0)-1,100000,1),0)),"")</f>
        <v>SHINDAIWA</v>
      </c>
      <c r="M108" s="3">
        <f ca="1">IFERROR(INDEX(OFFSET(INDIRECT("v_buffer_hist_hoy!$A$1"),1,MATCH("pro_modelo",INDIRECT("v_buffer_hist_hoy!$1:$1"),0)-1,100000,1),MATCH(CLEAN(TABLATRANSFERENCIA[[#This Row],[CODIGO]]),OFFSET(INDIRECT("v_buffer_hist_hoy!$A$1"),1,MATCH("buh_codigo",INDIRECT("v_buffer_hist_hoy!$1:$1"),0)-1,100000,1),0)),"")</f>
        <v>0</v>
      </c>
      <c r="N108" s="3">
        <f ca="1">IFERROR(INDEX(OFFSET(INDIRECT("v_buffer_hist_hoy!$A$1"),1,MATCH("pro_cat_management",INDIRECT("v_buffer_hist_hoy!$1:$1"),0)-1,100000,1),MATCH(CLEAN(TABLATRANSFERENCIA[[#This Row],[CODIGO]]),OFFSET(INDIRECT("v_buffer_hist_hoy!$A$1"),1,MATCH("buh_codigo",INDIRECT("v_buffer_hist_hoy!$1:$1"),0)-1,100000,1),0)),"")</f>
        <v>0</v>
      </c>
      <c r="O108" s="5" t="str">
        <f ca="1">IFERROR(INDEX(OFFSET(INDIRECT("v_buffer_hist_hoy!$A$1"),1,MATCH("buh_estatus",INDIRECT("v_buffer_hist_hoy!$1:$1"),0)-1,100000,1),MATCH(CLEAN(TABLATRANSFERENCIA[[#This Row],[CODIGO]]),OFFSET(INDIRECT("v_buffer_hist_hoy!$A$1"),1,MATCH("buh_codigo",INDIRECT("v_buffer_hist_hoy!$1:$1"),0)-1,100000,1),0)),"")</f>
        <v>0</v>
      </c>
      <c r="P108" s="5">
        <f ca="1">IFERROR(INDEX(OFFSET(INDIRECT("v_buffer_hist_hoy!$A$1"),1,MATCH("buh_ctv",INDIRECT("v_buffer_hist_hoy!$1:$1"),0)-1,100000,1),MATCH(CLEAN(TABLATRANSFERENCIA[[#This Row],[CODIGO]]),OFFSET(INDIRECT("v_buffer_hist_hoy!$A$1"),1,MATCH("buh_codigo",INDIRECT("v_buffer_hist_hoy!$1:$1"),0)-1,100000,1),0)),"")</f>
        <v>3.72</v>
      </c>
      <c r="Q108" s="5">
        <f ca="1">IFERROR(INDEX(OFFSET(INDIRECT("v_buffer_hist_hoy!$A$1"),1,MATCH("buh_pv",INDIRECT("v_buffer_hist_hoy!$1:$1"),0)-1,100000,1),MATCH(CLEAN(TABLATRANSFERENCIA[[#This Row],[CODIGO]]),OFFSET(INDIRECT("v_buffer_hist_hoy!$A$1"),1,MATCH("buh_codigo",INDIRECT("v_buffer_hist_hoy!$1:$1"),0)-1,100000,1),0)),"")</f>
        <v>12.31</v>
      </c>
      <c r="R108" s="46">
        <f ca="1">IFERROR(INDEX(OFFSET(INDIRECT("v_buffer_hist_hoy!$A$1"),1,MATCH("buh_roi_pasado",INDIRECT("v_buffer_hist_hoy!$1:$1"),0)-1,100000,1),MATCH(CLEAN(TABLATRANSFERENCIA[[#This Row],[CODIGO]]),OFFSET(INDIRECT("v_buffer_hist_hoy!$A$1"),1,MATCH("buh_codigo",INDIRECT("v_buffer_hist_hoy!$1:$1"),0)-1,100000,1),0)),"")</f>
        <v>0</v>
      </c>
      <c r="S108" s="46">
        <f ca="1">IFERROR(INDEX(OFFSET(INDIRECT("v_buffer_hist_hoy!$A$1"),1,MATCH("buh_roi_proyectado",INDIRECT("v_buffer_hist_hoy!$1:$1"),0)-1,100000,1),MATCH(CLEAN(TABLATRANSFERENCIA[[#This Row],[CODIGO]]),OFFSET(INDIRECT("v_buffer_hist_hoy!$A$1"),1,MATCH("buh_codigo",INDIRECT("v_buffer_hist_hoy!$1:$1"),0)-1,100000,1),0)),"")</f>
        <v>10.08</v>
      </c>
      <c r="T108" s="46">
        <f ca="1">IFERROR(INDEX(OFFSET(INDIRECT("v_buffer_hist_hoy!$A$1"),1,MATCH("buh_velocity",INDIRECT("v_buffer_hist_hoy!$1:$1"),0)-1,100000,1),MATCH(CLEAN(TABLATRANSFERENCIA[[#This Row],[CODIGO]]),OFFSET(INDIRECT("v_buffer_hist_hoy!$A$1"),1,MATCH("buh_codigo",INDIRECT("v_buffer_hist_hoy!$1:$1"),0)-1,100000,1),0)),"")</f>
        <v>0</v>
      </c>
      <c r="U108" s="46">
        <f ca="1">IFERROR(INDEX(OFFSET(INDIRECT("v_buffer_hist_hoy!$A$1"),1,MATCH("buh_nivel_servicio",INDIRECT("v_buffer_hist_hoy!$1:$1"),0)-1,100000,1),MATCH(CLEAN(TABLATRANSFERENCIA[[#This Row],[CODIGO]]),OFFSET(INDIRECT("v_buffer_hist_hoy!$A$1"),1,MATCH("buh_codigo",INDIRECT("v_buffer_hist_hoy!$1:$1"),0)-1,100000,1),0)),"")</f>
        <v>1</v>
      </c>
      <c r="V108" s="49" t="str">
        <f ca="1">IFERROR(INDEX(OFFSET(INDIRECT("v_buffer_hist_hoy!$A$1"),1,MATCH("pro_nombre",INDIRECT("v_buffer_hist_hoy!$1:$1"),0)-1,100000,1),MATCH(CLEAN(TABLATRANSFERENCIA[[#This Row],[CODIGO]]),OFFSET(INDIRECT("v_buffer_hist_hoy!$A$1"),1,MATCH("buh_codigo",INDIRECT("v_buffer_hist_hoy!$1:$1"),0)-1,100000,1),0)),"")</f>
        <v>Echo</v>
      </c>
      <c r="W108" s="49" t="str">
        <f ca="1">IFERROR(INDEX(OFFSET(INDIRECT("v_buffer_hist_hoy!$A$1"),1,MATCH("pre_nombre",INDIRECT("v_buffer_hist_hoy!$1:$1"),0)-1,100000,1),MATCH(CLEAN(TABLATRANSFERENCIA[[#This Row],[CODIGO]]),OFFSET(INDIRECT("v_buffer_hist_hoy!$A$1"),1,MATCH("buh_codigo",INDIRECT("v_buffer_hist_hoy!$1:$1"),0)-1,100000,1),0)),"")</f>
        <v>USA</v>
      </c>
      <c r="X108" s="51">
        <f ca="1">IFERROR(INDEX(OFFSET(INDIRECT("v_buffer_hist_hoy!$A$1"),1,MATCH("buh_tiempo_suministro",INDIRECT("v_buffer_hist_hoy!$1:$1"),0)-1,100000,1),MATCH(CLEAN(TABLATRANSFERENCIA[[#This Row],[CODIGO]]),OFFSET(INDIRECT("v_buffer_hist_hoy!$A$1"),1,MATCH("buh_codigo",INDIRECT("v_buffer_hist_hoy!$1:$1"),0)-1,100000,1),0)),"")</f>
        <v>8</v>
      </c>
      <c r="Y108" s="51">
        <f ca="1">IFERROR(INDEX(OFFSET(INDIRECT("v_buffer_hist_hoy!$A$1"),1,MATCH("buh_frecuencia_reposicion",INDIRECT("v_buffer_hist_hoy!$1:$1"),0)-1,100000,1),MATCH(CLEAN(TABLATRANSFERENCIA[[#This Row],[CODIGO]]),OFFSET(INDIRECT("v_buffer_hist_hoy!$A$1"),1,MATCH("buh_codigo",INDIRECT("v_buffer_hist_hoy!$1:$1"),0)-1,100000,1),0)),"")</f>
        <v>3</v>
      </c>
      <c r="Z108" s="6">
        <f ca="1">IFERROR(INDEX(OFFSET(INDIRECT("v_buffer_hist_hoy!$A$1"),1,MATCH("buh_buffer_actual",INDIRECT("v_buffer_hist_hoy!$1:$1"),0)-1,100000,1),MATCH(CLEAN(TABLATRANSFERENCIA[[#This Row],[CODIGO]]),OFFSET(INDIRECT("v_buffer_hist_hoy!$A$1"),1,MATCH("buh_codigo",INDIRECT("v_buffer_hist_hoy!$1:$1"),0)-1,100000,1),0)),"")</f>
        <v>18</v>
      </c>
      <c r="AA108" s="6">
        <f ca="1">IFERROR(INDEX(OFFSET(INDIRECT("v_buffer_hist_hoy!$A$1"),1,MATCH("buh_inventario_proveedor",INDIRECT("v_buffer_hist_hoy!$1:$1"),0)-1,100000,1),MATCH(CLEAN(TABLATRANSFERENCIA[[#This Row],[CODIGO]]),OFFSET(INDIRECT("v_buffer_hist_hoy!$A$1"),1,MATCH("buh_codigo",INDIRECT("v_buffer_hist_hoy!$1:$1"),0)-1,100000,1),0)),"")</f>
        <v>1000000000</v>
      </c>
      <c r="AB108" s="6">
        <f ca="1">IFERROR(INDEX(OFFSET(INDIRECT("v_buffer_hist_hoy!$A$1"),1,MATCH("buh_inventario_fisico",INDIRECT("v_buffer_hist_hoy!$1:$1"),0)-1,100000,1),MATCH(CLEAN(TABLATRANSFERENCIA[[#This Row],[CODIGO]]),OFFSET(INDIRECT("v_buffer_hist_hoy!$A$1"),1,MATCH("buh_codigo",INDIRECT("v_buffer_hist_hoy!$1:$1"),0)-1,100000,1),0)),"")</f>
        <v>11</v>
      </c>
      <c r="AC108" s="4">
        <f ca="1">IFERROR(INDEX(OFFSET(INDIRECT("v_buffer_hist_hoy!$A$1"),1,MATCH("buh_estado_inventario_fisico",INDIRECT("v_buffer_hist_hoy!$1:$1"),0)-1,100000,1),MATCH(CLEAN(TABLATRANSFERENCIA[[#This Row],[CODIGO]]),OFFSET(INDIRECT("v_buffer_hist_hoy!$A$1"),1,MATCH("buh_codigo",INDIRECT("v_buffer_hist_hoy!$1:$1"),0)-1,100000,1),0)),"")</f>
        <v>0.39</v>
      </c>
      <c r="AD108" s="6" t="str">
        <f ca="1">IFERROR(INDEX(OFFSET(INDIRECT("v_buffer_hist_hoy!$A$1"),1,MATCH("buh_color_inventario_fisico",INDIRECT("v_buffer_hist_hoy!$1:$1"),0)-1,100000,1),MATCH(CLEAN(TABLATRANSFERENCIA[[#This Row],[CODIGO]]),OFFSET(INDIRECT("v_buffer_hist_hoy!$A$1"),1,MATCH("buh_codigo",INDIRECT("v_buffer_hist_hoy!$1:$1"),0)-1,100000,1),0)),"")</f>
        <v>A</v>
      </c>
      <c r="AE108" s="6">
        <f ca="1">IFERROR(INDEX(OFFSET(INDIRECT("v_buffer_hist_hoy!$A$1"),1,MATCH("buh_transito",INDIRECT("v_buffer_hist_hoy!$1:$1"),0)-1,100000,1),MATCH(CLEAN(TABLATRANSFERENCIA[[#This Row],[CODIGO]]),OFFSET(INDIRECT("v_buffer_hist_hoy!$A$1"),1,MATCH("buh_codigo",INDIRECT("v_buffer_hist_hoy!$1:$1"),0)-1,100000,1),0)),"")</f>
        <v>0</v>
      </c>
      <c r="AF108" s="6">
        <f ca="1">IFERROR(INDEX(OFFSET(INDIRECT("v_buffer_hist_hoy!$A$1"),1,MATCH("buh_negociacion",INDIRECT("v_buffer_hist_hoy!$1:$1"),0)-1,100000,1),MATCH(CLEAN(TABLATRANSFERENCIA[[#This Row],[CODIGO]]),OFFSET(INDIRECT("v_buffer_hist_hoy!$A$1"),1,MATCH("buh_codigo",INDIRECT("v_buffer_hist_hoy!$1:$1"),0)-1,100000,1),0)),"")</f>
        <v>0</v>
      </c>
      <c r="AG108" s="6">
        <f ca="1">IFERROR(INDEX(OFFSET(INDIRECT("v_buffer_hist_hoy!$A$1"),1,MATCH("buh_produccion",INDIRECT("v_buffer_hist_hoy!$1:$1"),0)-1,100000,1),MATCH(CLEAN(TABLATRANSFERENCIA[[#This Row],[CODIGO]]),OFFSET(INDIRECT("v_buffer_hist_hoy!$A$1"),1,MATCH("buh_codigo",INDIRECT("v_buffer_hist_hoy!$1:$1"),0)-1,100000,1),0)),"")</f>
        <v>0</v>
      </c>
      <c r="AH108" s="6">
        <f ca="1">IFERROR(INDEX(OFFSET(INDIRECT("v_buffer_hist_hoy!$A$1"),1,MATCH("buh_embarcado",INDIRECT("v_buffer_hist_hoy!$1:$1"),0)-1,100000,1),MATCH(CLEAN(TABLATRANSFERENCIA[[#This Row],[CODIGO]]),OFFSET(INDIRECT("v_buffer_hist_hoy!$A$1"),1,MATCH("buh_codigo",INDIRECT("v_buffer_hist_hoy!$1:$1"),0)-1,100000,1),0)),"")</f>
        <v>0</v>
      </c>
      <c r="AI108" s="6">
        <f ca="1">IFERROR(INDEX(OFFSET(INDIRECT("v_buffer_hist_hoy!$A$1"),1,MATCH("buh_comprometido",INDIRECT("v_buffer_hist_hoy!$1:$1"),0)-1,100000,1),MATCH(CLEAN(TABLATRANSFERENCIA[[#This Row],[CODIGO]]),OFFSET(INDIRECT("v_buffer_hist_hoy!$A$1"),1,MATCH("buh_codigo",INDIRECT("v_buffer_hist_hoy!$1:$1"),0)-1,100000,1),0)),"")</f>
        <v>0</v>
      </c>
      <c r="AJ108" s="6">
        <f ca="1">IFERROR(INDEX(OFFSET(INDIRECT("v_buffer_hist_hoy!$A$1"),1,MATCH("buh_backorder",INDIRECT("v_buffer_hist_hoy!$1:$1"),0)-1,100000,1),MATCH(CLEAN(TABLATRANSFERENCIA[[#This Row],[CODIGO]]),OFFSET(INDIRECT("v_buffer_hist_hoy!$A$1"),1,MATCH("buh_codigo",INDIRECT("v_buffer_hist_hoy!$1:$1"),0)-1,100000,1),0)),"")</f>
        <v>5</v>
      </c>
      <c r="AK108" s="6">
        <f ca="1">IFERROR(INDEX(OFFSET(INDIRECT("v_buffer_hist_hoy!$A$1"),1,MATCH("buh_inventario_proyectado",INDIRECT("v_buffer_hist_hoy!$1:$1"),0)-1,100000,1),MATCH(CLEAN(TABLATRANSFERENCIA[[#This Row],[CODIGO]]),OFFSET(INDIRECT("v_buffer_hist_hoy!$A$1"),1,MATCH("buh_codigo",INDIRECT("v_buffer_hist_hoy!$1:$1"),0)-1,100000,1),0)),"")</f>
        <v>16</v>
      </c>
      <c r="AL108" s="4">
        <f ca="1">IFERROR(INDEX(OFFSET(INDIRECT("v_buffer_hist_hoy!$A$1"),1,MATCH("buh_estado_inventario_proyectado",INDIRECT("v_buffer_hist_hoy!$1:$1"),0)-1,100000,1),MATCH(CLEAN(TABLATRANSFERENCIA[[#This Row],[CODIGO]]),OFFSET(INDIRECT("v_buffer_hist_hoy!$A$1"),1,MATCH("buh_codigo",INDIRECT("v_buffer_hist_hoy!$1:$1"),0)-1,100000,1),0)),"")</f>
        <v>0.11</v>
      </c>
      <c r="AM108" s="6" t="str">
        <f ca="1">IFERROR(INDEX(OFFSET(INDIRECT("v_buffer_hist_hoy!$A$1"),1,MATCH("buh_color_inventario_proyectado",INDIRECT("v_buffer_hist_hoy!$1:$1"),0)-1,100000,1),MATCH(CLEAN(TABLATRANSFERENCIA[[#This Row],[CODIGO]]),OFFSET(INDIRECT("v_buffer_hist_hoy!$A$1"),1,MATCH("buh_codigo",INDIRECT("v_buffer_hist_hoy!$1:$1"),0)-1,100000,1),0)),"")</f>
        <v>V</v>
      </c>
      <c r="AN108" s="6">
        <f ca="1">IFERROR(INDEX(OFFSET(INDIRECT("v_buffer_hist_hoy!$A$1"),1,MATCH("buh_pedido_minimo",INDIRECT("v_buffer_hist_hoy!$1:$1"),0)-1,100000,1),MATCH(CLEAN(TABLATRANSFERENCIA[[#This Row],[CODIGO]]),OFFSET(INDIRECT("v_buffer_hist_hoy!$A$1"),1,MATCH("buh_codigo",INDIRECT("v_buffer_hist_hoy!$1:$1"),0)-1,100000,1),0)),"")</f>
        <v>0</v>
      </c>
      <c r="AO108" s="6">
        <f ca="1">IFERROR(INDEX(OFFSET(INDIRECT("v_buffer_hist_hoy!$A$1"),1,MATCH("buh_pedido_minimo_grupo",INDIRECT("v_buffer_hist_hoy!$1:$1"),0)-1,100000,1),MATCH(CLEAN(TABLATRANSFERENCIA[[#This Row],[CODIGO]]),OFFSET(INDIRECT("v_buffer_hist_hoy!$A$1"),1,MATCH("buh_codigo",INDIRECT("v_buffer_hist_hoy!$1:$1"),0)-1,100000,1),0)),"")</f>
        <v>0</v>
      </c>
      <c r="AP108" s="6">
        <f ca="1">IFERROR(INDEX(OFFSET(INDIRECT("v_buffer_hist_hoy!$A$1"),1,MATCH("buh_unidad_empaque",INDIRECT("v_buffer_hist_hoy!$1:$1"),0)-1,100000,1),MATCH(CLEAN(TABLATRANSFERENCIA[[#This Row],[CODIGO]]),OFFSET(INDIRECT("v_buffer_hist_hoy!$A$1"),1,MATCH("buh_codigo",INDIRECT("v_buffer_hist_hoy!$1:$1"),0)-1,100000,1),0)),"")</f>
        <v>5</v>
      </c>
      <c r="AQ108" s="6">
        <f ca="1">IFERROR(INDEX(OFFSET(INDIRECT("v_buffer_hist_hoy!$A$1"),1,MATCH("buh_pedido_promedio",INDIRECT("v_buffer_hist_hoy!$1:$1"),0)-1,100000,1),MATCH(CLEAN(TABLATRANSFERENCIA[[#This Row],[CODIGO]]),OFFSET(INDIRECT("v_buffer_hist_hoy!$A$1"),1,MATCH("buh_codigo",INDIRECT("v_buffer_hist_hoy!$1:$1"),0)-1,100000,1),0)),"")</f>
        <v>5</v>
      </c>
      <c r="AR108" s="6">
        <f ca="1">IFERROR(INDEX(OFFSET(INDIRECT("v_buffer_hist_hoy!$A$1"),1,MATCH("buh_cobertura_buffer",INDIRECT("v_buffer_hist_hoy!$1:$1"),0)-1,100000,1),MATCH(CLEAN(TABLATRANSFERENCIA[[#This Row],[CODIGO]]),OFFSET(INDIRECT("v_buffer_hist_hoy!$A$1"),1,MATCH("buh_codigo",INDIRECT("v_buffer_hist_hoy!$1:$1"),0)-1,100000,1),0)),"")</f>
        <v>0</v>
      </c>
      <c r="AS108" s="6">
        <f ca="1">IFERROR(INDEX(OFFSET(INDIRECT("v_buffer_hist_hoy!$A$1"),1,MATCH("buh_cobertura_inventario_proyectado",INDIRECT("v_buffer_hist_hoy!$1:$1"),0)-1,100000,1),MATCH(CLEAN(TABLATRANSFERENCIA[[#This Row],[CODIGO]]),OFFSET(INDIRECT("v_buffer_hist_hoy!$A$1"),1,MATCH("buh_codigo",INDIRECT("v_buffer_hist_hoy!$1:$1"),0)-1,100000,1),0)),"")</f>
        <v>0</v>
      </c>
      <c r="AT108" s="6">
        <f ca="1">IFERROR(INDEX(OFFSET(INDIRECT("v_buffer_hist_hoy!$A$1"),1,MATCH("buh_cobertura_pedido_minimo",INDIRECT("v_buffer_hist_hoy!$1:$1"),0)-1,100000,1),MATCH(CLEAN(TABLATRANSFERENCIA[[#This Row],[CODIGO]]),OFFSET(INDIRECT("v_buffer_hist_hoy!$A$1"),1,MATCH("buh_codigo",INDIRECT("v_buffer_hist_hoy!$1:$1"),0)-1,100000,1),0)),"")</f>
        <v>0</v>
      </c>
      <c r="AU108" s="6">
        <f ca="1">IFERROR(INDEX(OFFSET(INDIRECT("v_buffer_hist_hoy!$A$1"),1,MATCH("buh_dias_desabastecimiento",INDIRECT("v_buffer_hist_hoy!$1:$1"),0)-1,100000,1),MATCH(CLEAN(TABLATRANSFERENCIA[[#This Row],[CODIGO]]),OFFSET(INDIRECT("v_buffer_hist_hoy!$A$1"),1,MATCH("buh_codigo",INDIRECT("v_buffer_hist_hoy!$1:$1"),0)-1,100000,1),0)),"")</f>
        <v>0</v>
      </c>
      <c r="AV108" s="6">
        <f t="array" ref="AV108">IFERROR(INDEX(Datos_Consumo[CANTIDAD],MATCH(TABLATRANSFERENCIA[[#This Row],[CODIGO]]&amp;TABLATRANSFERENCIA[[#Headers],[Columna1]],Datos_Consumo[CODIGO]&amp;Datos_Consumo[FECHA_FORMATO],0)),0)</f>
        <v>0</v>
      </c>
      <c r="AW108" s="6">
        <f t="array" ref="AW108">IFERROR(INDEX(Datos_Consumo[CANTIDAD],MATCH(TABLATRANSFERENCIA[[#This Row],[CODIGO]]&amp;TABLATRANSFERENCIA[[#Headers],[Columna2]],Datos_Consumo[CODIGO]&amp;Datos_Consumo[FECHA_FORMATO],0)),0)</f>
        <v>0</v>
      </c>
      <c r="AX108" s="6">
        <f t="array" ref="AX108">IFERROR(INDEX(Datos_Consumo[CANTIDAD],MATCH(TABLATRANSFERENCIA[[#This Row],[CODIGO]]&amp;TABLATRANSFERENCIA[[#Headers],[Columna3]],Datos_Consumo[CODIGO]&amp;Datos_Consumo[FECHA_FORMATO],0)),0)</f>
        <v>0</v>
      </c>
      <c r="AY108" s="6">
        <f t="array" ref="AY108">IFERROR(INDEX(Datos_Consumo[CANTIDAD],MATCH(TABLATRANSFERENCIA[[#This Row],[CODIGO]]&amp;TABLATRANSFERENCIA[[#Headers],[Columna4]],Datos_Consumo[CODIGO]&amp;Datos_Consumo[FECHA_FORMATO],0)),0)</f>
        <v>0</v>
      </c>
      <c r="AZ108" s="6">
        <f t="array" ref="AZ108">IFERROR(INDEX(Datos_Consumo[CANTIDAD],MATCH(TABLATRANSFERENCIA[[#This Row],[CODIGO]]&amp;TABLATRANSFERENCIA[[#Headers],[Columna5]],Datos_Consumo[CODIGO]&amp;Datos_Consumo[FECHA_FORMATO],0)),0)</f>
        <v>0</v>
      </c>
      <c r="BA108" s="6">
        <f t="array" ref="BA108">IFERROR(INDEX(Datos_Consumo[CANTIDAD],MATCH(TABLATRANSFERENCIA[[#This Row],[CODIGO]]&amp;TABLATRANSFERENCIA[[#Headers],[Columna6]],Datos_Consumo[CODIGO]&amp;Datos_Consumo[FECHA_FORMATO],0)),0)</f>
        <v>0</v>
      </c>
      <c r="BB108" s="56">
        <f ca="1">IFERROR(INDEX(OFFSET(INDIRECT("v_buffer_hist_hoy!$A$1"),1,MATCH("buh_ultima_transferencia_ini",INDIRECT("v_buffer_hist_hoy!$1:$1"),0)-1,100000,1),MATCH(CLEAN(TABLATRANSFERENCIA[[#This Row],[CODIGO]]),OFFSET(INDIRECT("v_buffer_hist_hoy!$A$1"),1,MATCH("buh_codigo",INDIRECT("v_buffer_hist_hoy!$1:$1"),0)-1,100000,1),0)),"")</f>
        <v>0</v>
      </c>
      <c r="BC108" s="56">
        <f ca="1">IFERROR(INDEX(OFFSET(INDIRECT("v_buffer_hist_hoy!$A$1"),1,MATCH("buh_ultima_transferencia_fin",INDIRECT("v_buffer_hist_hoy!$1:$1"),0)-1,100000,1),MATCH(CLEAN(TABLATRANSFERENCIA[[#This Row],[CODIGO]]),OFFSET(INDIRECT("v_buffer_hist_hoy!$A$1"),1,MATCH("buh_codigo",INDIRECT("v_buffer_hist_hoy!$1:$1"),0)-1,100000,1),0)),"")</f>
        <v>0</v>
      </c>
      <c r="BD108" s="50" t="s">
        <v>7724</v>
      </c>
      <c r="BE108" s="55"/>
      <c r="BF108" s="51"/>
      <c r="BG10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8" s="51"/>
      <c r="BM108" s="46">
        <f ca="1">IFERROR(TABLATRANSFERENCIA[[#This Row],[REQUERIM]]/TABLATRANSFERENCIA[[#This Row],[PEDIDO PROMEDIO]],0)</f>
        <v>1</v>
      </c>
      <c r="BN108" s="51"/>
      <c r="BO108" s="59"/>
      <c r="BP108" s="3" t="str">
        <f>IF(TABLATRANSFERENCIA[[#This Row],[RECIBIDO]]&lt;&gt;"",0,IF(TABLATRANSFERENCIA[[#This Row],[DESPACHO]]&lt;&gt;"",TABLATRANSFERENCIA[[#This Row],[DESPACHO]],TABLATRANSFERENCIA[[#This Row],[REQUERIM]]))</f>
        <v>5</v>
      </c>
      <c r="BQ108" s="50"/>
      <c r="BR108" s="50"/>
      <c r="BS108" s="50" t="str">
        <f t="shared" si="1"/>
        <v>N</v>
      </c>
      <c r="BT108" s="51">
        <f t="array" aca="1" ref="BT108" ca="1">IF(SUM(--(TABLATRANSFERENCIA[[#This Row],[CODIGO GENERICO]]=TABLATRANSFERENCIA[CODIGO GENERICO])*TABLATRANSFERENCIA[REQUERIM])&lt;TABLATRANSFERENCIA[[#This Row],[PEDIDO MIN GRUPO]],1,0)</f>
        <v>0</v>
      </c>
      <c r="BU10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8" s="51">
        <f ca="1">IFERROR(INDEX(OFFSET(INDIRECT("v_buffer_hist_hoy!$A$1"),1,MATCH("buh_zona_amarilla",INDIRECT("v_buffer_hist_hoy!$1:$1"),0)-1,100000,1),MATCH(CLEAN(TABLATRANSFERENCIA[[#This Row],[CODIGO]]),OFFSET(INDIRECT("v_buffer_hist_hoy!$A$1"),1,MATCH("buh_codigo",INDIRECT("v_buffer_hist_hoy!$1:$1"),0)-1,100000,1),0)),"")</f>
        <v>12</v>
      </c>
      <c r="BW108" s="51">
        <f ca="1">IFERROR(INDEX(OFFSET(INDIRECT("v_buffer_hist_hoy!$A$1"),1,MATCH("buh_zona_roja",INDIRECT("v_buffer_hist_hoy!$1:$1"),0)-1,100000,1),MATCH(CLEAN(TABLATRANSFERENCIA[[#This Row],[CODIGO]]),OFFSET(INDIRECT("v_buffer_hist_hoy!$A$1"),1,MATCH("buh_codigo",INDIRECT("v_buffer_hist_hoy!$1:$1"),0)-1,100000,1),0)),"")</f>
        <v>6</v>
      </c>
    </row>
    <row r="109" spans="1:75" hidden="1" x14ac:dyDescent="0.25">
      <c r="A109" s="54" t="s">
        <v>5931</v>
      </c>
      <c r="B109" s="3" t="str">
        <f ca="1">IFERROR(INDEX(OFFSET(INDIRECT("v_buffer_hist_hoy!$A$1"),1,MATCH("pro_descripcion",INDIRECT("v_buffer_hist_hoy!$1:$1"),0)-1,100000,1),MATCH(CLEAN(TABLATRANSFERENCIA[[#This Row],[CODIGO]]),OFFSET(INDIRECT("v_buffer_hist_hoy!$A$1"),1,MATCH("buh_codigo",INDIRECT("v_buffer_hist_hoy!$1:$1"),0)-1,100000,1),0)),"")</f>
        <v>AISLADOR CONDENSADOR C270</v>
      </c>
      <c r="C109" s="3" t="str">
        <f ca="1">IFERROR(INDEX(OFFSET(INDIRECT("v_buffer_hist_hoy!$A$1"),1,MATCH("buh_codigo_generico",INDIRECT("v_buffer_hist_hoy!$1:$1"),0)-1,100000,1),MATCH(CLEAN(TABLATRANSFERENCIA[[#This Row],[CODIGO]]),OFFSET(INDIRECT("v_buffer_hist_hoy!$A$1"),1,MATCH("buh_codigo",INDIRECT("v_buffer_hist_hoy!$1:$1"),0)-1,100000,1),0)),"")</f>
        <v>0</v>
      </c>
      <c r="D109" s="3" t="str">
        <f ca="1">IFERROR(INDEX(OFFSET(INDIRECT("v_buffer_hist_hoy!$A$1"),1,MATCH("buh_codigo_vinculado",INDIRECT("v_buffer_hist_hoy!$1:$1"),0)-1,100000,1),MATCH(CLEAN(TABLATRANSFERENCIA[[#This Row],[CODIGO]]),OFFSET(INDIRECT("v_buffer_hist_hoy!$A$1"),1,MATCH("buh_codigo",INDIRECT("v_buffer_hist_hoy!$1:$1"),0)-1,100000,1),0)),"")</f>
        <v>EC-A200000590</v>
      </c>
      <c r="E109" s="3" t="str">
        <f ca="1">IFERROR(INDEX(OFFSET(INDIRECT("v_buffer_hist_hoy!$A$1"),1,MATCH("pro_linea",INDIRECT("v_buffer_hist_hoy!$1:$1"),0)-1,100000,1),MATCH(CLEAN(TABLATRANSFERENCIA[[#This Row],[CODIGO]]),OFFSET(INDIRECT("v_buffer_hist_hoy!$A$1"),1,MATCH("buh_codigo",INDIRECT("v_buffer_hist_hoy!$1:$1"),0)-1,100000,1),0)),"")</f>
        <v>AGROFORESTAL</v>
      </c>
      <c r="F109" s="3">
        <f ca="1">IFERROR(INDEX(OFFSET(INDIRECT("v_buffer_hist_hoy!$A$1"),1,MATCH("pro_sublinea",INDIRECT("v_buffer_hist_hoy!$1:$1"),0)-1,100000,1),MATCH(CLEAN(TABLATRANSFERENCIA[[#This Row],[CODIGO]]),OFFSET(INDIRECT("v_buffer_hist_hoy!$A$1"),1,MATCH("buh_codigo",INDIRECT("v_buffer_hist_hoy!$1:$1"),0)-1,100000,1),0)),"")</f>
        <v>0</v>
      </c>
      <c r="G109" s="3" t="str">
        <f ca="1">IFERROR(INDEX(OFFSET(INDIRECT("v_buffer_hist_hoy!$A$1"),1,MATCH("pro_grupo",INDIRECT("v_buffer_hist_hoy!$1:$1"),0)-1,100000,1),MATCH(CLEAN(TABLATRANSFERENCIA[[#This Row],[CODIGO]]),OFFSET(INDIRECT("v_buffer_hist_hoy!$A$1"),1,MATCH("buh_codigo",INDIRECT("v_buffer_hist_hoy!$1:$1"),0)-1,100000,1),0)),"")</f>
        <v>REPUESTOS DESMALEZADORAS</v>
      </c>
      <c r="H109" s="3">
        <f ca="1">IFERROR(INDEX(OFFSET(INDIRECT("v_buffer_hist_hoy!$A$1"),1,MATCH("pro_familia",INDIRECT("v_buffer_hist_hoy!$1:$1"),0)-1,100000,1),MATCH(CLEAN(TABLATRANSFERENCIA[[#This Row],[CODIGO]]),OFFSET(INDIRECT("v_buffer_hist_hoy!$A$1"),1,MATCH("buh_codigo",INDIRECT("v_buffer_hist_hoy!$1:$1"),0)-1,100000,1),0)),"")</f>
        <v>0</v>
      </c>
      <c r="I109" s="3">
        <f ca="1">IFERROR(INDEX(OFFSET(INDIRECT("v_buffer_hist_hoy!$A$1"),1,MATCH("pro_subfamilia",INDIRECT("v_buffer_hist_hoy!$1:$1"),0)-1,100000,1),MATCH(CLEAN(TABLATRANSFERENCIA[[#This Row],[CODIGO]]),OFFSET(INDIRECT("v_buffer_hist_hoy!$A$1"),1,MATCH("buh_codigo",INDIRECT("v_buffer_hist_hoy!$1:$1"),0)-1,100000,1),0)),"")</f>
        <v>0</v>
      </c>
      <c r="J10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09" s="3">
        <f ca="1">IFERROR(INDEX(OFFSET(INDIRECT("v_buffer_hist_hoy!$A$1"),1,MATCH("pro_tipo",INDIRECT("v_buffer_hist_hoy!$1:$1"),0)-1,100000,1),MATCH(CLEAN(TABLATRANSFERENCIA[[#This Row],[CODIGO]]),OFFSET(INDIRECT("v_buffer_hist_hoy!$A$1"),1,MATCH("buh_codigo",INDIRECT("v_buffer_hist_hoy!$1:$1"),0)-1,100000,1),0)),"")</f>
        <v>0</v>
      </c>
      <c r="L109" s="3" t="str">
        <f ca="1">IFERROR(INDEX(OFFSET(INDIRECT("v_buffer_hist_hoy!$A$1"),1,MATCH("pro_marca",INDIRECT("v_buffer_hist_hoy!$1:$1"),0)-1,100000,1),MATCH(CLEAN(TABLATRANSFERENCIA[[#This Row],[CODIGO]]),OFFSET(INDIRECT("v_buffer_hist_hoy!$A$1"),1,MATCH("buh_codigo",INDIRECT("v_buffer_hist_hoy!$1:$1"),0)-1,100000,1),0)),"")</f>
        <v>SHINDAIWA</v>
      </c>
      <c r="M109" s="3">
        <f ca="1">IFERROR(INDEX(OFFSET(INDIRECT("v_buffer_hist_hoy!$A$1"),1,MATCH("pro_modelo",INDIRECT("v_buffer_hist_hoy!$1:$1"),0)-1,100000,1),MATCH(CLEAN(TABLATRANSFERENCIA[[#This Row],[CODIGO]]),OFFSET(INDIRECT("v_buffer_hist_hoy!$A$1"),1,MATCH("buh_codigo",INDIRECT("v_buffer_hist_hoy!$1:$1"),0)-1,100000,1),0)),"")</f>
        <v>0</v>
      </c>
      <c r="N109" s="3">
        <f ca="1">IFERROR(INDEX(OFFSET(INDIRECT("v_buffer_hist_hoy!$A$1"),1,MATCH("pro_cat_management",INDIRECT("v_buffer_hist_hoy!$1:$1"),0)-1,100000,1),MATCH(CLEAN(TABLATRANSFERENCIA[[#This Row],[CODIGO]]),OFFSET(INDIRECT("v_buffer_hist_hoy!$A$1"),1,MATCH("buh_codigo",INDIRECT("v_buffer_hist_hoy!$1:$1"),0)-1,100000,1),0)),"")</f>
        <v>0</v>
      </c>
      <c r="O109" s="5" t="str">
        <f ca="1">IFERROR(INDEX(OFFSET(INDIRECT("v_buffer_hist_hoy!$A$1"),1,MATCH("buh_estatus",INDIRECT("v_buffer_hist_hoy!$1:$1"),0)-1,100000,1),MATCH(CLEAN(TABLATRANSFERENCIA[[#This Row],[CODIGO]]),OFFSET(INDIRECT("v_buffer_hist_hoy!$A$1"),1,MATCH("buh_codigo",INDIRECT("v_buffer_hist_hoy!$1:$1"),0)-1,100000,1),0)),"")</f>
        <v>0</v>
      </c>
      <c r="P109" s="5">
        <f ca="1">IFERROR(INDEX(OFFSET(INDIRECT("v_buffer_hist_hoy!$A$1"),1,MATCH("buh_ctv",INDIRECT("v_buffer_hist_hoy!$1:$1"),0)-1,100000,1),MATCH(CLEAN(TABLATRANSFERENCIA[[#This Row],[CODIGO]]),OFFSET(INDIRECT("v_buffer_hist_hoy!$A$1"),1,MATCH("buh_codigo",INDIRECT("v_buffer_hist_hoy!$1:$1"),0)-1,100000,1),0)),"")</f>
        <v>3.79</v>
      </c>
      <c r="Q109" s="5">
        <f ca="1">IFERROR(INDEX(OFFSET(INDIRECT("v_buffer_hist_hoy!$A$1"),1,MATCH("buh_pv",INDIRECT("v_buffer_hist_hoy!$1:$1"),0)-1,100000,1),MATCH(CLEAN(TABLATRANSFERENCIA[[#This Row],[CODIGO]]),OFFSET(INDIRECT("v_buffer_hist_hoy!$A$1"),1,MATCH("buh_codigo",INDIRECT("v_buffer_hist_hoy!$1:$1"),0)-1,100000,1),0)),"")</f>
        <v>6.68</v>
      </c>
      <c r="R109" s="46">
        <f ca="1">IFERROR(INDEX(OFFSET(INDIRECT("v_buffer_hist_hoy!$A$1"),1,MATCH("buh_roi_pasado",INDIRECT("v_buffer_hist_hoy!$1:$1"),0)-1,100000,1),MATCH(CLEAN(TABLATRANSFERENCIA[[#This Row],[CODIGO]]),OFFSET(INDIRECT("v_buffer_hist_hoy!$A$1"),1,MATCH("buh_codigo",INDIRECT("v_buffer_hist_hoy!$1:$1"),0)-1,100000,1),0)),"")</f>
        <v>0</v>
      </c>
      <c r="S109" s="46">
        <f ca="1">IFERROR(INDEX(OFFSET(INDIRECT("v_buffer_hist_hoy!$A$1"),1,MATCH("buh_roi_proyectado",INDIRECT("v_buffer_hist_hoy!$1:$1"),0)-1,100000,1),MATCH(CLEAN(TABLATRANSFERENCIA[[#This Row],[CODIGO]]),OFFSET(INDIRECT("v_buffer_hist_hoy!$A$1"),1,MATCH("buh_codigo",INDIRECT("v_buffer_hist_hoy!$1:$1"),0)-1,100000,1),0)),"")</f>
        <v>3.33</v>
      </c>
      <c r="T109" s="46">
        <f ca="1">IFERROR(INDEX(OFFSET(INDIRECT("v_buffer_hist_hoy!$A$1"),1,MATCH("buh_velocity",INDIRECT("v_buffer_hist_hoy!$1:$1"),0)-1,100000,1),MATCH(CLEAN(TABLATRANSFERENCIA[[#This Row],[CODIGO]]),OFFSET(INDIRECT("v_buffer_hist_hoy!$A$1"),1,MATCH("buh_codigo",INDIRECT("v_buffer_hist_hoy!$1:$1"),0)-1,100000,1),0)),"")</f>
        <v>0</v>
      </c>
      <c r="U109" s="46">
        <f ca="1">IFERROR(INDEX(OFFSET(INDIRECT("v_buffer_hist_hoy!$A$1"),1,MATCH("buh_nivel_servicio",INDIRECT("v_buffer_hist_hoy!$1:$1"),0)-1,100000,1),MATCH(CLEAN(TABLATRANSFERENCIA[[#This Row],[CODIGO]]),OFFSET(INDIRECT("v_buffer_hist_hoy!$A$1"),1,MATCH("buh_codigo",INDIRECT("v_buffer_hist_hoy!$1:$1"),0)-1,100000,1),0)),"")</f>
        <v>1</v>
      </c>
      <c r="V109" s="49" t="str">
        <f ca="1">IFERROR(INDEX(OFFSET(INDIRECT("v_buffer_hist_hoy!$A$1"),1,MATCH("pro_nombre",INDIRECT("v_buffer_hist_hoy!$1:$1"),0)-1,100000,1),MATCH(CLEAN(TABLATRANSFERENCIA[[#This Row],[CODIGO]]),OFFSET(INDIRECT("v_buffer_hist_hoy!$A$1"),1,MATCH("buh_codigo",INDIRECT("v_buffer_hist_hoy!$1:$1"),0)-1,100000,1),0)),"")</f>
        <v>Echo</v>
      </c>
      <c r="W109" s="49" t="str">
        <f ca="1">IFERROR(INDEX(OFFSET(INDIRECT("v_buffer_hist_hoy!$A$1"),1,MATCH("pre_nombre",INDIRECT("v_buffer_hist_hoy!$1:$1"),0)-1,100000,1),MATCH(CLEAN(TABLATRANSFERENCIA[[#This Row],[CODIGO]]),OFFSET(INDIRECT("v_buffer_hist_hoy!$A$1"),1,MATCH("buh_codigo",INDIRECT("v_buffer_hist_hoy!$1:$1"),0)-1,100000,1),0)),"")</f>
        <v>USA</v>
      </c>
      <c r="X109" s="51">
        <f ca="1">IFERROR(INDEX(OFFSET(INDIRECT("v_buffer_hist_hoy!$A$1"),1,MATCH("buh_tiempo_suministro",INDIRECT("v_buffer_hist_hoy!$1:$1"),0)-1,100000,1),MATCH(CLEAN(TABLATRANSFERENCIA[[#This Row],[CODIGO]]),OFFSET(INDIRECT("v_buffer_hist_hoy!$A$1"),1,MATCH("buh_codigo",INDIRECT("v_buffer_hist_hoy!$1:$1"),0)-1,100000,1),0)),"")</f>
        <v>8</v>
      </c>
      <c r="Y109" s="51">
        <f ca="1">IFERROR(INDEX(OFFSET(INDIRECT("v_buffer_hist_hoy!$A$1"),1,MATCH("buh_frecuencia_reposicion",INDIRECT("v_buffer_hist_hoy!$1:$1"),0)-1,100000,1),MATCH(CLEAN(TABLATRANSFERENCIA[[#This Row],[CODIGO]]),OFFSET(INDIRECT("v_buffer_hist_hoy!$A$1"),1,MATCH("buh_codigo",INDIRECT("v_buffer_hist_hoy!$1:$1"),0)-1,100000,1),0)),"")</f>
        <v>3</v>
      </c>
      <c r="Z109" s="6">
        <f ca="1">IFERROR(INDEX(OFFSET(INDIRECT("v_buffer_hist_hoy!$A$1"),1,MATCH("buh_buffer_actual",INDIRECT("v_buffer_hist_hoy!$1:$1"),0)-1,100000,1),MATCH(CLEAN(TABLATRANSFERENCIA[[#This Row],[CODIGO]]),OFFSET(INDIRECT("v_buffer_hist_hoy!$A$1"),1,MATCH("buh_codigo",INDIRECT("v_buffer_hist_hoy!$1:$1"),0)-1,100000,1),0)),"")</f>
        <v>18</v>
      </c>
      <c r="AA109" s="6">
        <f ca="1">IFERROR(INDEX(OFFSET(INDIRECT("v_buffer_hist_hoy!$A$1"),1,MATCH("buh_inventario_proveedor",INDIRECT("v_buffer_hist_hoy!$1:$1"),0)-1,100000,1),MATCH(CLEAN(TABLATRANSFERENCIA[[#This Row],[CODIGO]]),OFFSET(INDIRECT("v_buffer_hist_hoy!$A$1"),1,MATCH("buh_codigo",INDIRECT("v_buffer_hist_hoy!$1:$1"),0)-1,100000,1),0)),"")</f>
        <v>1000000000</v>
      </c>
      <c r="AB109" s="6">
        <f ca="1">IFERROR(INDEX(OFFSET(INDIRECT("v_buffer_hist_hoy!$A$1"),1,MATCH("buh_inventario_fisico",INDIRECT("v_buffer_hist_hoy!$1:$1"),0)-1,100000,1),MATCH(CLEAN(TABLATRANSFERENCIA[[#This Row],[CODIGO]]),OFFSET(INDIRECT("v_buffer_hist_hoy!$A$1"),1,MATCH("buh_codigo",INDIRECT("v_buffer_hist_hoy!$1:$1"),0)-1,100000,1),0)),"")</f>
        <v>14</v>
      </c>
      <c r="AC109" s="4">
        <f ca="1">IFERROR(INDEX(OFFSET(INDIRECT("v_buffer_hist_hoy!$A$1"),1,MATCH("buh_estado_inventario_fisico",INDIRECT("v_buffer_hist_hoy!$1:$1"),0)-1,100000,1),MATCH(CLEAN(TABLATRANSFERENCIA[[#This Row],[CODIGO]]),OFFSET(INDIRECT("v_buffer_hist_hoy!$A$1"),1,MATCH("buh_codigo",INDIRECT("v_buffer_hist_hoy!$1:$1"),0)-1,100000,1),0)),"")</f>
        <v>0.22</v>
      </c>
      <c r="AD109" s="6" t="str">
        <f ca="1">IFERROR(INDEX(OFFSET(INDIRECT("v_buffer_hist_hoy!$A$1"),1,MATCH("buh_color_inventario_fisico",INDIRECT("v_buffer_hist_hoy!$1:$1"),0)-1,100000,1),MATCH(CLEAN(TABLATRANSFERENCIA[[#This Row],[CODIGO]]),OFFSET(INDIRECT("v_buffer_hist_hoy!$A$1"),1,MATCH("buh_codigo",INDIRECT("v_buffer_hist_hoy!$1:$1"),0)-1,100000,1),0)),"")</f>
        <v>V</v>
      </c>
      <c r="AE109" s="6">
        <f ca="1">IFERROR(INDEX(OFFSET(INDIRECT("v_buffer_hist_hoy!$A$1"),1,MATCH("buh_transito",INDIRECT("v_buffer_hist_hoy!$1:$1"),0)-1,100000,1),MATCH(CLEAN(TABLATRANSFERENCIA[[#This Row],[CODIGO]]),OFFSET(INDIRECT("v_buffer_hist_hoy!$A$1"),1,MATCH("buh_codigo",INDIRECT("v_buffer_hist_hoy!$1:$1"),0)-1,100000,1),0)),"")</f>
        <v>0</v>
      </c>
      <c r="AF109" s="6">
        <f ca="1">IFERROR(INDEX(OFFSET(INDIRECT("v_buffer_hist_hoy!$A$1"),1,MATCH("buh_negociacion",INDIRECT("v_buffer_hist_hoy!$1:$1"),0)-1,100000,1),MATCH(CLEAN(TABLATRANSFERENCIA[[#This Row],[CODIGO]]),OFFSET(INDIRECT("v_buffer_hist_hoy!$A$1"),1,MATCH("buh_codigo",INDIRECT("v_buffer_hist_hoy!$1:$1"),0)-1,100000,1),0)),"")</f>
        <v>0</v>
      </c>
      <c r="AG109" s="6">
        <f ca="1">IFERROR(INDEX(OFFSET(INDIRECT("v_buffer_hist_hoy!$A$1"),1,MATCH("buh_produccion",INDIRECT("v_buffer_hist_hoy!$1:$1"),0)-1,100000,1),MATCH(CLEAN(TABLATRANSFERENCIA[[#This Row],[CODIGO]]),OFFSET(INDIRECT("v_buffer_hist_hoy!$A$1"),1,MATCH("buh_codigo",INDIRECT("v_buffer_hist_hoy!$1:$1"),0)-1,100000,1),0)),"")</f>
        <v>0</v>
      </c>
      <c r="AH109" s="6">
        <f ca="1">IFERROR(INDEX(OFFSET(INDIRECT("v_buffer_hist_hoy!$A$1"),1,MATCH("buh_embarcado",INDIRECT("v_buffer_hist_hoy!$1:$1"),0)-1,100000,1),MATCH(CLEAN(TABLATRANSFERENCIA[[#This Row],[CODIGO]]),OFFSET(INDIRECT("v_buffer_hist_hoy!$A$1"),1,MATCH("buh_codigo",INDIRECT("v_buffer_hist_hoy!$1:$1"),0)-1,100000,1),0)),"")</f>
        <v>0</v>
      </c>
      <c r="AI109" s="6">
        <f ca="1">IFERROR(INDEX(OFFSET(INDIRECT("v_buffer_hist_hoy!$A$1"),1,MATCH("buh_comprometido",INDIRECT("v_buffer_hist_hoy!$1:$1"),0)-1,100000,1),MATCH(CLEAN(TABLATRANSFERENCIA[[#This Row],[CODIGO]]),OFFSET(INDIRECT("v_buffer_hist_hoy!$A$1"),1,MATCH("buh_codigo",INDIRECT("v_buffer_hist_hoy!$1:$1"),0)-1,100000,1),0)),"")</f>
        <v>0</v>
      </c>
      <c r="AJ109" s="6">
        <f ca="1">IFERROR(INDEX(OFFSET(INDIRECT("v_buffer_hist_hoy!$A$1"),1,MATCH("buh_backorder",INDIRECT("v_buffer_hist_hoy!$1:$1"),0)-1,100000,1),MATCH(CLEAN(TABLATRANSFERENCIA[[#This Row],[CODIGO]]),OFFSET(INDIRECT("v_buffer_hist_hoy!$A$1"),1,MATCH("buh_codigo",INDIRECT("v_buffer_hist_hoy!$1:$1"),0)-1,100000,1),0)),"")</f>
        <v>5</v>
      </c>
      <c r="AK109" s="6">
        <f ca="1">IFERROR(INDEX(OFFSET(INDIRECT("v_buffer_hist_hoy!$A$1"),1,MATCH("buh_inventario_proyectado",INDIRECT("v_buffer_hist_hoy!$1:$1"),0)-1,100000,1),MATCH(CLEAN(TABLATRANSFERENCIA[[#This Row],[CODIGO]]),OFFSET(INDIRECT("v_buffer_hist_hoy!$A$1"),1,MATCH("buh_codigo",INDIRECT("v_buffer_hist_hoy!$1:$1"),0)-1,100000,1),0)),"")</f>
        <v>19</v>
      </c>
      <c r="AL109" s="4">
        <f ca="1">IFERROR(INDEX(OFFSET(INDIRECT("v_buffer_hist_hoy!$A$1"),1,MATCH("buh_estado_inventario_proyectado",INDIRECT("v_buffer_hist_hoy!$1:$1"),0)-1,100000,1),MATCH(CLEAN(TABLATRANSFERENCIA[[#This Row],[CODIGO]]),OFFSET(INDIRECT("v_buffer_hist_hoy!$A$1"),1,MATCH("buh_codigo",INDIRECT("v_buffer_hist_hoy!$1:$1"),0)-1,100000,1),0)),"")</f>
        <v>-0.06</v>
      </c>
      <c r="AM109" s="6" t="str">
        <f ca="1">IFERROR(INDEX(OFFSET(INDIRECT("v_buffer_hist_hoy!$A$1"),1,MATCH("buh_color_inventario_proyectado",INDIRECT("v_buffer_hist_hoy!$1:$1"),0)-1,100000,1),MATCH(CLEAN(TABLATRANSFERENCIA[[#This Row],[CODIGO]]),OFFSET(INDIRECT("v_buffer_hist_hoy!$A$1"),1,MATCH("buh_codigo",INDIRECT("v_buffer_hist_hoy!$1:$1"),0)-1,100000,1),0)),"")</f>
        <v>L</v>
      </c>
      <c r="AN109" s="6">
        <f ca="1">IFERROR(INDEX(OFFSET(INDIRECT("v_buffer_hist_hoy!$A$1"),1,MATCH("buh_pedido_minimo",INDIRECT("v_buffer_hist_hoy!$1:$1"),0)-1,100000,1),MATCH(CLEAN(TABLATRANSFERENCIA[[#This Row],[CODIGO]]),OFFSET(INDIRECT("v_buffer_hist_hoy!$A$1"),1,MATCH("buh_codigo",INDIRECT("v_buffer_hist_hoy!$1:$1"),0)-1,100000,1),0)),"")</f>
        <v>0</v>
      </c>
      <c r="AO109" s="6">
        <f ca="1">IFERROR(INDEX(OFFSET(INDIRECT("v_buffer_hist_hoy!$A$1"),1,MATCH("buh_pedido_minimo_grupo",INDIRECT("v_buffer_hist_hoy!$1:$1"),0)-1,100000,1),MATCH(CLEAN(TABLATRANSFERENCIA[[#This Row],[CODIGO]]),OFFSET(INDIRECT("v_buffer_hist_hoy!$A$1"),1,MATCH("buh_codigo",INDIRECT("v_buffer_hist_hoy!$1:$1"),0)-1,100000,1),0)),"")</f>
        <v>0</v>
      </c>
      <c r="AP109" s="6">
        <f ca="1">IFERROR(INDEX(OFFSET(INDIRECT("v_buffer_hist_hoy!$A$1"),1,MATCH("buh_unidad_empaque",INDIRECT("v_buffer_hist_hoy!$1:$1"),0)-1,100000,1),MATCH(CLEAN(TABLATRANSFERENCIA[[#This Row],[CODIGO]]),OFFSET(INDIRECT("v_buffer_hist_hoy!$A$1"),1,MATCH("buh_codigo",INDIRECT("v_buffer_hist_hoy!$1:$1"),0)-1,100000,1),0)),"")</f>
        <v>5</v>
      </c>
      <c r="AQ109" s="6">
        <f ca="1">IFERROR(INDEX(OFFSET(INDIRECT("v_buffer_hist_hoy!$A$1"),1,MATCH("buh_pedido_promedio",INDIRECT("v_buffer_hist_hoy!$1:$1"),0)-1,100000,1),MATCH(CLEAN(TABLATRANSFERENCIA[[#This Row],[CODIGO]]),OFFSET(INDIRECT("v_buffer_hist_hoy!$A$1"),1,MATCH("buh_codigo",INDIRECT("v_buffer_hist_hoy!$1:$1"),0)-1,100000,1),0)),"")</f>
        <v>5</v>
      </c>
      <c r="AR109" s="6">
        <f ca="1">IFERROR(INDEX(OFFSET(INDIRECT("v_buffer_hist_hoy!$A$1"),1,MATCH("buh_cobertura_buffer",INDIRECT("v_buffer_hist_hoy!$1:$1"),0)-1,100000,1),MATCH(CLEAN(TABLATRANSFERENCIA[[#This Row],[CODIGO]]),OFFSET(INDIRECT("v_buffer_hist_hoy!$A$1"),1,MATCH("buh_codigo",INDIRECT("v_buffer_hist_hoy!$1:$1"),0)-1,100000,1),0)),"")</f>
        <v>0</v>
      </c>
      <c r="AS109" s="6">
        <f ca="1">IFERROR(INDEX(OFFSET(INDIRECT("v_buffer_hist_hoy!$A$1"),1,MATCH("buh_cobertura_inventario_proyectado",INDIRECT("v_buffer_hist_hoy!$1:$1"),0)-1,100000,1),MATCH(CLEAN(TABLATRANSFERENCIA[[#This Row],[CODIGO]]),OFFSET(INDIRECT("v_buffer_hist_hoy!$A$1"),1,MATCH("buh_codigo",INDIRECT("v_buffer_hist_hoy!$1:$1"),0)-1,100000,1),0)),"")</f>
        <v>0</v>
      </c>
      <c r="AT109" s="6">
        <f ca="1">IFERROR(INDEX(OFFSET(INDIRECT("v_buffer_hist_hoy!$A$1"),1,MATCH("buh_cobertura_pedido_minimo",INDIRECT("v_buffer_hist_hoy!$1:$1"),0)-1,100000,1),MATCH(CLEAN(TABLATRANSFERENCIA[[#This Row],[CODIGO]]),OFFSET(INDIRECT("v_buffer_hist_hoy!$A$1"),1,MATCH("buh_codigo",INDIRECT("v_buffer_hist_hoy!$1:$1"),0)-1,100000,1),0)),"")</f>
        <v>0</v>
      </c>
      <c r="AU109" s="6">
        <f ca="1">IFERROR(INDEX(OFFSET(INDIRECT("v_buffer_hist_hoy!$A$1"),1,MATCH("buh_dias_desabastecimiento",INDIRECT("v_buffer_hist_hoy!$1:$1"),0)-1,100000,1),MATCH(CLEAN(TABLATRANSFERENCIA[[#This Row],[CODIGO]]),OFFSET(INDIRECT("v_buffer_hist_hoy!$A$1"),1,MATCH("buh_codigo",INDIRECT("v_buffer_hist_hoy!$1:$1"),0)-1,100000,1),0)),"")</f>
        <v>0</v>
      </c>
      <c r="AV109" s="6">
        <f t="array" ref="AV109">IFERROR(INDEX(Datos_Consumo[CANTIDAD],MATCH(TABLATRANSFERENCIA[[#This Row],[CODIGO]]&amp;TABLATRANSFERENCIA[[#Headers],[Columna1]],Datos_Consumo[CODIGO]&amp;Datos_Consumo[FECHA_FORMATO],0)),0)</f>
        <v>0</v>
      </c>
      <c r="AW109" s="6">
        <f t="array" ref="AW109">IFERROR(INDEX(Datos_Consumo[CANTIDAD],MATCH(TABLATRANSFERENCIA[[#This Row],[CODIGO]]&amp;TABLATRANSFERENCIA[[#Headers],[Columna2]],Datos_Consumo[CODIGO]&amp;Datos_Consumo[FECHA_FORMATO],0)),0)</f>
        <v>0</v>
      </c>
      <c r="AX109" s="6">
        <f t="array" ref="AX109">IFERROR(INDEX(Datos_Consumo[CANTIDAD],MATCH(TABLATRANSFERENCIA[[#This Row],[CODIGO]]&amp;TABLATRANSFERENCIA[[#Headers],[Columna3]],Datos_Consumo[CODIGO]&amp;Datos_Consumo[FECHA_FORMATO],0)),0)</f>
        <v>0</v>
      </c>
      <c r="AY109" s="6">
        <f t="array" ref="AY109">IFERROR(INDEX(Datos_Consumo[CANTIDAD],MATCH(TABLATRANSFERENCIA[[#This Row],[CODIGO]]&amp;TABLATRANSFERENCIA[[#Headers],[Columna4]],Datos_Consumo[CODIGO]&amp;Datos_Consumo[FECHA_FORMATO],0)),0)</f>
        <v>0</v>
      </c>
      <c r="AZ109" s="6">
        <f t="array" ref="AZ109">IFERROR(INDEX(Datos_Consumo[CANTIDAD],MATCH(TABLATRANSFERENCIA[[#This Row],[CODIGO]]&amp;TABLATRANSFERENCIA[[#Headers],[Columna5]],Datos_Consumo[CODIGO]&amp;Datos_Consumo[FECHA_FORMATO],0)),0)</f>
        <v>0</v>
      </c>
      <c r="BA109" s="6">
        <f t="array" ref="BA109">IFERROR(INDEX(Datos_Consumo[CANTIDAD],MATCH(TABLATRANSFERENCIA[[#This Row],[CODIGO]]&amp;TABLATRANSFERENCIA[[#Headers],[Columna6]],Datos_Consumo[CODIGO]&amp;Datos_Consumo[FECHA_FORMATO],0)),0)</f>
        <v>0</v>
      </c>
      <c r="BB109" s="56">
        <f ca="1">IFERROR(INDEX(OFFSET(INDIRECT("v_buffer_hist_hoy!$A$1"),1,MATCH("buh_ultima_transferencia_ini",INDIRECT("v_buffer_hist_hoy!$1:$1"),0)-1,100000,1),MATCH(CLEAN(TABLATRANSFERENCIA[[#This Row],[CODIGO]]),OFFSET(INDIRECT("v_buffer_hist_hoy!$A$1"),1,MATCH("buh_codigo",INDIRECT("v_buffer_hist_hoy!$1:$1"),0)-1,100000,1),0)),"")</f>
        <v>0</v>
      </c>
      <c r="BC109" s="56">
        <f ca="1">IFERROR(INDEX(OFFSET(INDIRECT("v_buffer_hist_hoy!$A$1"),1,MATCH("buh_ultima_transferencia_fin",INDIRECT("v_buffer_hist_hoy!$1:$1"),0)-1,100000,1),MATCH(CLEAN(TABLATRANSFERENCIA[[#This Row],[CODIGO]]),OFFSET(INDIRECT("v_buffer_hist_hoy!$A$1"),1,MATCH("buh_codigo",INDIRECT("v_buffer_hist_hoy!$1:$1"),0)-1,100000,1),0)),"")</f>
        <v>0</v>
      </c>
      <c r="BD109" s="50" t="s">
        <v>7724</v>
      </c>
      <c r="BE109" s="55"/>
      <c r="BF109" s="51"/>
      <c r="BG10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0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9" s="51"/>
      <c r="BM109" s="46">
        <f ca="1">IFERROR(TABLATRANSFERENCIA[[#This Row],[REQUERIM]]/TABLATRANSFERENCIA[[#This Row],[PEDIDO PROMEDIO]],0)</f>
        <v>1</v>
      </c>
      <c r="BN109" s="51"/>
      <c r="BO109" s="59"/>
      <c r="BP109" s="3" t="str">
        <f>IF(TABLATRANSFERENCIA[[#This Row],[RECIBIDO]]&lt;&gt;"",0,IF(TABLATRANSFERENCIA[[#This Row],[DESPACHO]]&lt;&gt;"",TABLATRANSFERENCIA[[#This Row],[DESPACHO]],TABLATRANSFERENCIA[[#This Row],[REQUERIM]]))</f>
        <v>5</v>
      </c>
      <c r="BQ109" s="50"/>
      <c r="BR109" s="50"/>
      <c r="BS109" s="50" t="str">
        <f t="shared" si="1"/>
        <v>N</v>
      </c>
      <c r="BT109" s="51">
        <f t="array" aca="1" ref="BT109" ca="1">IF(SUM(--(TABLATRANSFERENCIA[[#This Row],[CODIGO GENERICO]]=TABLATRANSFERENCIA[CODIGO GENERICO])*TABLATRANSFERENCIA[REQUERIM])&lt;TABLATRANSFERENCIA[[#This Row],[PEDIDO MIN GRUPO]],1,0)</f>
        <v>0</v>
      </c>
      <c r="BU10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9" s="51">
        <f ca="1">IFERROR(INDEX(OFFSET(INDIRECT("v_buffer_hist_hoy!$A$1"),1,MATCH("buh_zona_amarilla",INDIRECT("v_buffer_hist_hoy!$1:$1"),0)-1,100000,1),MATCH(CLEAN(TABLATRANSFERENCIA[[#This Row],[CODIGO]]),OFFSET(INDIRECT("v_buffer_hist_hoy!$A$1"),1,MATCH("buh_codigo",INDIRECT("v_buffer_hist_hoy!$1:$1"),0)-1,100000,1),0)),"")</f>
        <v>12</v>
      </c>
      <c r="BW109" s="51">
        <f ca="1">IFERROR(INDEX(OFFSET(INDIRECT("v_buffer_hist_hoy!$A$1"),1,MATCH("buh_zona_roja",INDIRECT("v_buffer_hist_hoy!$1:$1"),0)-1,100000,1),MATCH(CLEAN(TABLATRANSFERENCIA[[#This Row],[CODIGO]]),OFFSET(INDIRECT("v_buffer_hist_hoy!$A$1"),1,MATCH("buh_codigo",INDIRECT("v_buffer_hist_hoy!$1:$1"),0)-1,100000,1),0)),"")</f>
        <v>6</v>
      </c>
    </row>
    <row r="110" spans="1:75" hidden="1" x14ac:dyDescent="0.25">
      <c r="A110" s="54" t="s">
        <v>6134</v>
      </c>
      <c r="B110" s="3" t="str">
        <f ca="1">IFERROR(INDEX(OFFSET(INDIRECT("v_buffer_hist_hoy!$A$1"),1,MATCH("pro_descripcion",INDIRECT("v_buffer_hist_hoy!$1:$1"),0)-1,100000,1),MATCH(CLEAN(TABLATRANSFERENCIA[[#This Row],[CODIGO]]),OFFSET(INDIRECT("v_buffer_hist_hoy!$A$1"),1,MATCH("buh_codigo",INDIRECT("v_buffer_hist_hoy!$1:$1"),0)-1,100000,1),0)),"")</f>
        <v>AMORTIGUADOR TANQUE C270 C230</v>
      </c>
      <c r="C110" s="3" t="str">
        <f ca="1">IFERROR(INDEX(OFFSET(INDIRECT("v_buffer_hist_hoy!$A$1"),1,MATCH("buh_codigo_generico",INDIRECT("v_buffer_hist_hoy!$1:$1"),0)-1,100000,1),MATCH(CLEAN(TABLATRANSFERENCIA[[#This Row],[CODIGO]]),OFFSET(INDIRECT("v_buffer_hist_hoy!$A$1"),1,MATCH("buh_codigo",INDIRECT("v_buffer_hist_hoy!$1:$1"),0)-1,100000,1),0)),"")</f>
        <v>0</v>
      </c>
      <c r="D110" s="3" t="str">
        <f ca="1">IFERROR(INDEX(OFFSET(INDIRECT("v_buffer_hist_hoy!$A$1"),1,MATCH("buh_codigo_vinculado",INDIRECT("v_buffer_hist_hoy!$1:$1"),0)-1,100000,1),MATCH(CLEAN(TABLATRANSFERENCIA[[#This Row],[CODIGO]]),OFFSET(INDIRECT("v_buffer_hist_hoy!$A$1"),1,MATCH("buh_codigo",INDIRECT("v_buffer_hist_hoy!$1:$1"),0)-1,100000,1),0)),"")</f>
        <v>EC-V420002630</v>
      </c>
      <c r="E110" s="3" t="str">
        <f ca="1">IFERROR(INDEX(OFFSET(INDIRECT("v_buffer_hist_hoy!$A$1"),1,MATCH("pro_linea",INDIRECT("v_buffer_hist_hoy!$1:$1"),0)-1,100000,1),MATCH(CLEAN(TABLATRANSFERENCIA[[#This Row],[CODIGO]]),OFFSET(INDIRECT("v_buffer_hist_hoy!$A$1"),1,MATCH("buh_codigo",INDIRECT("v_buffer_hist_hoy!$1:$1"),0)-1,100000,1),0)),"")</f>
        <v>AGROFORESTAL</v>
      </c>
      <c r="F110" s="3">
        <f ca="1">IFERROR(INDEX(OFFSET(INDIRECT("v_buffer_hist_hoy!$A$1"),1,MATCH("pro_sublinea",INDIRECT("v_buffer_hist_hoy!$1:$1"),0)-1,100000,1),MATCH(CLEAN(TABLATRANSFERENCIA[[#This Row],[CODIGO]]),OFFSET(INDIRECT("v_buffer_hist_hoy!$A$1"),1,MATCH("buh_codigo",INDIRECT("v_buffer_hist_hoy!$1:$1"),0)-1,100000,1),0)),"")</f>
        <v>0</v>
      </c>
      <c r="G110" s="3" t="str">
        <f ca="1">IFERROR(INDEX(OFFSET(INDIRECT("v_buffer_hist_hoy!$A$1"),1,MATCH("pro_grupo",INDIRECT("v_buffer_hist_hoy!$1:$1"),0)-1,100000,1),MATCH(CLEAN(TABLATRANSFERENCIA[[#This Row],[CODIGO]]),OFFSET(INDIRECT("v_buffer_hist_hoy!$A$1"),1,MATCH("buh_codigo",INDIRECT("v_buffer_hist_hoy!$1:$1"),0)-1,100000,1),0)),"")</f>
        <v>REPUESTOS DESMALEZADORAS</v>
      </c>
      <c r="H110" s="3">
        <f ca="1">IFERROR(INDEX(OFFSET(INDIRECT("v_buffer_hist_hoy!$A$1"),1,MATCH("pro_familia",INDIRECT("v_buffer_hist_hoy!$1:$1"),0)-1,100000,1),MATCH(CLEAN(TABLATRANSFERENCIA[[#This Row],[CODIGO]]),OFFSET(INDIRECT("v_buffer_hist_hoy!$A$1"),1,MATCH("buh_codigo",INDIRECT("v_buffer_hist_hoy!$1:$1"),0)-1,100000,1),0)),"")</f>
        <v>0</v>
      </c>
      <c r="I110" s="3">
        <f ca="1">IFERROR(INDEX(OFFSET(INDIRECT("v_buffer_hist_hoy!$A$1"),1,MATCH("pro_subfamilia",INDIRECT("v_buffer_hist_hoy!$1:$1"),0)-1,100000,1),MATCH(CLEAN(TABLATRANSFERENCIA[[#This Row],[CODIGO]]),OFFSET(INDIRECT("v_buffer_hist_hoy!$A$1"),1,MATCH("buh_codigo",INDIRECT("v_buffer_hist_hoy!$1:$1"),0)-1,100000,1),0)),"")</f>
        <v>0</v>
      </c>
      <c r="J11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0" s="3">
        <f ca="1">IFERROR(INDEX(OFFSET(INDIRECT("v_buffer_hist_hoy!$A$1"),1,MATCH("pro_tipo",INDIRECT("v_buffer_hist_hoy!$1:$1"),0)-1,100000,1),MATCH(CLEAN(TABLATRANSFERENCIA[[#This Row],[CODIGO]]),OFFSET(INDIRECT("v_buffer_hist_hoy!$A$1"),1,MATCH("buh_codigo",INDIRECT("v_buffer_hist_hoy!$1:$1"),0)-1,100000,1),0)),"")</f>
        <v>0</v>
      </c>
      <c r="L110" s="3" t="str">
        <f ca="1">IFERROR(INDEX(OFFSET(INDIRECT("v_buffer_hist_hoy!$A$1"),1,MATCH("pro_marca",INDIRECT("v_buffer_hist_hoy!$1:$1"),0)-1,100000,1),MATCH(CLEAN(TABLATRANSFERENCIA[[#This Row],[CODIGO]]),OFFSET(INDIRECT("v_buffer_hist_hoy!$A$1"),1,MATCH("buh_codigo",INDIRECT("v_buffer_hist_hoy!$1:$1"),0)-1,100000,1),0)),"")</f>
        <v>SHINDAIWA</v>
      </c>
      <c r="M110" s="3">
        <f ca="1">IFERROR(INDEX(OFFSET(INDIRECT("v_buffer_hist_hoy!$A$1"),1,MATCH("pro_modelo",INDIRECT("v_buffer_hist_hoy!$1:$1"),0)-1,100000,1),MATCH(CLEAN(TABLATRANSFERENCIA[[#This Row],[CODIGO]]),OFFSET(INDIRECT("v_buffer_hist_hoy!$A$1"),1,MATCH("buh_codigo",INDIRECT("v_buffer_hist_hoy!$1:$1"),0)-1,100000,1),0)),"")</f>
        <v>0</v>
      </c>
      <c r="N110" s="3">
        <f ca="1">IFERROR(INDEX(OFFSET(INDIRECT("v_buffer_hist_hoy!$A$1"),1,MATCH("pro_cat_management",INDIRECT("v_buffer_hist_hoy!$1:$1"),0)-1,100000,1),MATCH(CLEAN(TABLATRANSFERENCIA[[#This Row],[CODIGO]]),OFFSET(INDIRECT("v_buffer_hist_hoy!$A$1"),1,MATCH("buh_codigo",INDIRECT("v_buffer_hist_hoy!$1:$1"),0)-1,100000,1),0)),"")</f>
        <v>0</v>
      </c>
      <c r="O110" s="5" t="str">
        <f ca="1">IFERROR(INDEX(OFFSET(INDIRECT("v_buffer_hist_hoy!$A$1"),1,MATCH("buh_estatus",INDIRECT("v_buffer_hist_hoy!$1:$1"),0)-1,100000,1),MATCH(CLEAN(TABLATRANSFERENCIA[[#This Row],[CODIGO]]),OFFSET(INDIRECT("v_buffer_hist_hoy!$A$1"),1,MATCH("buh_codigo",INDIRECT("v_buffer_hist_hoy!$1:$1"),0)-1,100000,1),0)),"")</f>
        <v>0</v>
      </c>
      <c r="P110" s="5">
        <f ca="1">IFERROR(INDEX(OFFSET(INDIRECT("v_buffer_hist_hoy!$A$1"),1,MATCH("buh_ctv",INDIRECT("v_buffer_hist_hoy!$1:$1"),0)-1,100000,1),MATCH(CLEAN(TABLATRANSFERENCIA[[#This Row],[CODIGO]]),OFFSET(INDIRECT("v_buffer_hist_hoy!$A$1"),1,MATCH("buh_codigo",INDIRECT("v_buffer_hist_hoy!$1:$1"),0)-1,100000,1),0)),"")</f>
        <v>0.3</v>
      </c>
      <c r="Q110" s="5">
        <f ca="1">IFERROR(INDEX(OFFSET(INDIRECT("v_buffer_hist_hoy!$A$1"),1,MATCH("buh_pv",INDIRECT("v_buffer_hist_hoy!$1:$1"),0)-1,100000,1),MATCH(CLEAN(TABLATRANSFERENCIA[[#This Row],[CODIGO]]),OFFSET(INDIRECT("v_buffer_hist_hoy!$A$1"),1,MATCH("buh_codigo",INDIRECT("v_buffer_hist_hoy!$1:$1"),0)-1,100000,1),0)),"")</f>
        <v>1.78</v>
      </c>
      <c r="R110" s="46">
        <f ca="1">IFERROR(INDEX(OFFSET(INDIRECT("v_buffer_hist_hoy!$A$1"),1,MATCH("buh_roi_pasado",INDIRECT("v_buffer_hist_hoy!$1:$1"),0)-1,100000,1),MATCH(CLEAN(TABLATRANSFERENCIA[[#This Row],[CODIGO]]),OFFSET(INDIRECT("v_buffer_hist_hoy!$A$1"),1,MATCH("buh_codigo",INDIRECT("v_buffer_hist_hoy!$1:$1"),0)-1,100000,1),0)),"")</f>
        <v>0</v>
      </c>
      <c r="S110" s="46">
        <f ca="1">IFERROR(INDEX(OFFSET(INDIRECT("v_buffer_hist_hoy!$A$1"),1,MATCH("buh_roi_proyectado",INDIRECT("v_buffer_hist_hoy!$1:$1"),0)-1,100000,1),MATCH(CLEAN(TABLATRANSFERENCIA[[#This Row],[CODIGO]]),OFFSET(INDIRECT("v_buffer_hist_hoy!$A$1"),1,MATCH("buh_codigo",INDIRECT("v_buffer_hist_hoy!$1:$1"),0)-1,100000,1),0)),"")</f>
        <v>21.53</v>
      </c>
      <c r="T110" s="46">
        <f ca="1">IFERROR(INDEX(OFFSET(INDIRECT("v_buffer_hist_hoy!$A$1"),1,MATCH("buh_velocity",INDIRECT("v_buffer_hist_hoy!$1:$1"),0)-1,100000,1),MATCH(CLEAN(TABLATRANSFERENCIA[[#This Row],[CODIGO]]),OFFSET(INDIRECT("v_buffer_hist_hoy!$A$1"),1,MATCH("buh_codigo",INDIRECT("v_buffer_hist_hoy!$1:$1"),0)-1,100000,1),0)),"")</f>
        <v>0</v>
      </c>
      <c r="U110" s="46">
        <f ca="1">IFERROR(INDEX(OFFSET(INDIRECT("v_buffer_hist_hoy!$A$1"),1,MATCH("buh_nivel_servicio",INDIRECT("v_buffer_hist_hoy!$1:$1"),0)-1,100000,1),MATCH(CLEAN(TABLATRANSFERENCIA[[#This Row],[CODIGO]]),OFFSET(INDIRECT("v_buffer_hist_hoy!$A$1"),1,MATCH("buh_codigo",INDIRECT("v_buffer_hist_hoy!$1:$1"),0)-1,100000,1),0)),"")</f>
        <v>1</v>
      </c>
      <c r="V110" s="49" t="str">
        <f ca="1">IFERROR(INDEX(OFFSET(INDIRECT("v_buffer_hist_hoy!$A$1"),1,MATCH("pro_nombre",INDIRECT("v_buffer_hist_hoy!$1:$1"),0)-1,100000,1),MATCH(CLEAN(TABLATRANSFERENCIA[[#This Row],[CODIGO]]),OFFSET(INDIRECT("v_buffer_hist_hoy!$A$1"),1,MATCH("buh_codigo",INDIRECT("v_buffer_hist_hoy!$1:$1"),0)-1,100000,1),0)),"")</f>
        <v>Echo</v>
      </c>
      <c r="W110" s="49" t="str">
        <f ca="1">IFERROR(INDEX(OFFSET(INDIRECT("v_buffer_hist_hoy!$A$1"),1,MATCH("pre_nombre",INDIRECT("v_buffer_hist_hoy!$1:$1"),0)-1,100000,1),MATCH(CLEAN(TABLATRANSFERENCIA[[#This Row],[CODIGO]]),OFFSET(INDIRECT("v_buffer_hist_hoy!$A$1"),1,MATCH("buh_codigo",INDIRECT("v_buffer_hist_hoy!$1:$1"),0)-1,100000,1),0)),"")</f>
        <v>USA</v>
      </c>
      <c r="X110" s="51">
        <f ca="1">IFERROR(INDEX(OFFSET(INDIRECT("v_buffer_hist_hoy!$A$1"),1,MATCH("buh_tiempo_suministro",INDIRECT("v_buffer_hist_hoy!$1:$1"),0)-1,100000,1),MATCH(CLEAN(TABLATRANSFERENCIA[[#This Row],[CODIGO]]),OFFSET(INDIRECT("v_buffer_hist_hoy!$A$1"),1,MATCH("buh_codigo",INDIRECT("v_buffer_hist_hoy!$1:$1"),0)-1,100000,1),0)),"")</f>
        <v>8</v>
      </c>
      <c r="Y110" s="51">
        <f ca="1">IFERROR(INDEX(OFFSET(INDIRECT("v_buffer_hist_hoy!$A$1"),1,MATCH("buh_frecuencia_reposicion",INDIRECT("v_buffer_hist_hoy!$1:$1"),0)-1,100000,1),MATCH(CLEAN(TABLATRANSFERENCIA[[#This Row],[CODIGO]]),OFFSET(INDIRECT("v_buffer_hist_hoy!$A$1"),1,MATCH("buh_codigo",INDIRECT("v_buffer_hist_hoy!$1:$1"),0)-1,100000,1),0)),"")</f>
        <v>3</v>
      </c>
      <c r="Z110" s="6">
        <f ca="1">IFERROR(INDEX(OFFSET(INDIRECT("v_buffer_hist_hoy!$A$1"),1,MATCH("buh_buffer_actual",INDIRECT("v_buffer_hist_hoy!$1:$1"),0)-1,100000,1),MATCH(CLEAN(TABLATRANSFERENCIA[[#This Row],[CODIGO]]),OFFSET(INDIRECT("v_buffer_hist_hoy!$A$1"),1,MATCH("buh_codigo",INDIRECT("v_buffer_hist_hoy!$1:$1"),0)-1,100000,1),0)),"")</f>
        <v>22</v>
      </c>
      <c r="AA110" s="6">
        <f ca="1">IFERROR(INDEX(OFFSET(INDIRECT("v_buffer_hist_hoy!$A$1"),1,MATCH("buh_inventario_proveedor",INDIRECT("v_buffer_hist_hoy!$1:$1"),0)-1,100000,1),MATCH(CLEAN(TABLATRANSFERENCIA[[#This Row],[CODIGO]]),OFFSET(INDIRECT("v_buffer_hist_hoy!$A$1"),1,MATCH("buh_codigo",INDIRECT("v_buffer_hist_hoy!$1:$1"),0)-1,100000,1),0)),"")</f>
        <v>1000000000</v>
      </c>
      <c r="AB110" s="6">
        <f ca="1">IFERROR(INDEX(OFFSET(INDIRECT("v_buffer_hist_hoy!$A$1"),1,MATCH("buh_inventario_fisico",INDIRECT("v_buffer_hist_hoy!$1:$1"),0)-1,100000,1),MATCH(CLEAN(TABLATRANSFERENCIA[[#This Row],[CODIGO]]),OFFSET(INDIRECT("v_buffer_hist_hoy!$A$1"),1,MATCH("buh_codigo",INDIRECT("v_buffer_hist_hoy!$1:$1"),0)-1,100000,1),0)),"")</f>
        <v>16</v>
      </c>
      <c r="AC110" s="4">
        <f ca="1">IFERROR(INDEX(OFFSET(INDIRECT("v_buffer_hist_hoy!$A$1"),1,MATCH("buh_estado_inventario_fisico",INDIRECT("v_buffer_hist_hoy!$1:$1"),0)-1,100000,1),MATCH(CLEAN(TABLATRANSFERENCIA[[#This Row],[CODIGO]]),OFFSET(INDIRECT("v_buffer_hist_hoy!$A$1"),1,MATCH("buh_codigo",INDIRECT("v_buffer_hist_hoy!$1:$1"),0)-1,100000,1),0)),"")</f>
        <v>0.27</v>
      </c>
      <c r="AD110" s="6" t="str">
        <f ca="1">IFERROR(INDEX(OFFSET(INDIRECT("v_buffer_hist_hoy!$A$1"),1,MATCH("buh_color_inventario_fisico",INDIRECT("v_buffer_hist_hoy!$1:$1"),0)-1,100000,1),MATCH(CLEAN(TABLATRANSFERENCIA[[#This Row],[CODIGO]]),OFFSET(INDIRECT("v_buffer_hist_hoy!$A$1"),1,MATCH("buh_codigo",INDIRECT("v_buffer_hist_hoy!$1:$1"),0)-1,100000,1),0)),"")</f>
        <v>V</v>
      </c>
      <c r="AE110" s="6">
        <f ca="1">IFERROR(INDEX(OFFSET(INDIRECT("v_buffer_hist_hoy!$A$1"),1,MATCH("buh_transito",INDIRECT("v_buffer_hist_hoy!$1:$1"),0)-1,100000,1),MATCH(CLEAN(TABLATRANSFERENCIA[[#This Row],[CODIGO]]),OFFSET(INDIRECT("v_buffer_hist_hoy!$A$1"),1,MATCH("buh_codigo",INDIRECT("v_buffer_hist_hoy!$1:$1"),0)-1,100000,1),0)),"")</f>
        <v>0</v>
      </c>
      <c r="AF110" s="6">
        <f ca="1">IFERROR(INDEX(OFFSET(INDIRECT("v_buffer_hist_hoy!$A$1"),1,MATCH("buh_negociacion",INDIRECT("v_buffer_hist_hoy!$1:$1"),0)-1,100000,1),MATCH(CLEAN(TABLATRANSFERENCIA[[#This Row],[CODIGO]]),OFFSET(INDIRECT("v_buffer_hist_hoy!$A$1"),1,MATCH("buh_codigo",INDIRECT("v_buffer_hist_hoy!$1:$1"),0)-1,100000,1),0)),"")</f>
        <v>0</v>
      </c>
      <c r="AG110" s="6">
        <f ca="1">IFERROR(INDEX(OFFSET(INDIRECT("v_buffer_hist_hoy!$A$1"),1,MATCH("buh_produccion",INDIRECT("v_buffer_hist_hoy!$1:$1"),0)-1,100000,1),MATCH(CLEAN(TABLATRANSFERENCIA[[#This Row],[CODIGO]]),OFFSET(INDIRECT("v_buffer_hist_hoy!$A$1"),1,MATCH("buh_codigo",INDIRECT("v_buffer_hist_hoy!$1:$1"),0)-1,100000,1),0)),"")</f>
        <v>0</v>
      </c>
      <c r="AH110" s="6">
        <f ca="1">IFERROR(INDEX(OFFSET(INDIRECT("v_buffer_hist_hoy!$A$1"),1,MATCH("buh_embarcado",INDIRECT("v_buffer_hist_hoy!$1:$1"),0)-1,100000,1),MATCH(CLEAN(TABLATRANSFERENCIA[[#This Row],[CODIGO]]),OFFSET(INDIRECT("v_buffer_hist_hoy!$A$1"),1,MATCH("buh_codigo",INDIRECT("v_buffer_hist_hoy!$1:$1"),0)-1,100000,1),0)),"")</f>
        <v>0</v>
      </c>
      <c r="AI110" s="6">
        <f ca="1">IFERROR(INDEX(OFFSET(INDIRECT("v_buffer_hist_hoy!$A$1"),1,MATCH("buh_comprometido",INDIRECT("v_buffer_hist_hoy!$1:$1"),0)-1,100000,1),MATCH(CLEAN(TABLATRANSFERENCIA[[#This Row],[CODIGO]]),OFFSET(INDIRECT("v_buffer_hist_hoy!$A$1"),1,MATCH("buh_codigo",INDIRECT("v_buffer_hist_hoy!$1:$1"),0)-1,100000,1),0)),"")</f>
        <v>0</v>
      </c>
      <c r="AJ110" s="6">
        <f ca="1">IFERROR(INDEX(OFFSET(INDIRECT("v_buffer_hist_hoy!$A$1"),1,MATCH("buh_backorder",INDIRECT("v_buffer_hist_hoy!$1:$1"),0)-1,100000,1),MATCH(CLEAN(TABLATRANSFERENCIA[[#This Row],[CODIGO]]),OFFSET(INDIRECT("v_buffer_hist_hoy!$A$1"),1,MATCH("buh_codigo",INDIRECT("v_buffer_hist_hoy!$1:$1"),0)-1,100000,1),0)),"")</f>
        <v>5</v>
      </c>
      <c r="AK110" s="6">
        <f ca="1">IFERROR(INDEX(OFFSET(INDIRECT("v_buffer_hist_hoy!$A$1"),1,MATCH("buh_inventario_proyectado",INDIRECT("v_buffer_hist_hoy!$1:$1"),0)-1,100000,1),MATCH(CLEAN(TABLATRANSFERENCIA[[#This Row],[CODIGO]]),OFFSET(INDIRECT("v_buffer_hist_hoy!$A$1"),1,MATCH("buh_codigo",INDIRECT("v_buffer_hist_hoy!$1:$1"),0)-1,100000,1),0)),"")</f>
        <v>21</v>
      </c>
      <c r="AL110" s="4">
        <f ca="1">IFERROR(INDEX(OFFSET(INDIRECT("v_buffer_hist_hoy!$A$1"),1,MATCH("buh_estado_inventario_proyectado",INDIRECT("v_buffer_hist_hoy!$1:$1"),0)-1,100000,1),MATCH(CLEAN(TABLATRANSFERENCIA[[#This Row],[CODIGO]]),OFFSET(INDIRECT("v_buffer_hist_hoy!$A$1"),1,MATCH("buh_codigo",INDIRECT("v_buffer_hist_hoy!$1:$1"),0)-1,100000,1),0)),"")</f>
        <v>0.05</v>
      </c>
      <c r="AM110" s="6" t="str">
        <f ca="1">IFERROR(INDEX(OFFSET(INDIRECT("v_buffer_hist_hoy!$A$1"),1,MATCH("buh_color_inventario_proyectado",INDIRECT("v_buffer_hist_hoy!$1:$1"),0)-1,100000,1),MATCH(CLEAN(TABLATRANSFERENCIA[[#This Row],[CODIGO]]),OFFSET(INDIRECT("v_buffer_hist_hoy!$A$1"),1,MATCH("buh_codigo",INDIRECT("v_buffer_hist_hoy!$1:$1"),0)-1,100000,1),0)),"")</f>
        <v>V</v>
      </c>
      <c r="AN110" s="6">
        <f ca="1">IFERROR(INDEX(OFFSET(INDIRECT("v_buffer_hist_hoy!$A$1"),1,MATCH("buh_pedido_minimo",INDIRECT("v_buffer_hist_hoy!$1:$1"),0)-1,100000,1),MATCH(CLEAN(TABLATRANSFERENCIA[[#This Row],[CODIGO]]),OFFSET(INDIRECT("v_buffer_hist_hoy!$A$1"),1,MATCH("buh_codigo",INDIRECT("v_buffer_hist_hoy!$1:$1"),0)-1,100000,1),0)),"")</f>
        <v>0</v>
      </c>
      <c r="AO110" s="6">
        <f ca="1">IFERROR(INDEX(OFFSET(INDIRECT("v_buffer_hist_hoy!$A$1"),1,MATCH("buh_pedido_minimo_grupo",INDIRECT("v_buffer_hist_hoy!$1:$1"),0)-1,100000,1),MATCH(CLEAN(TABLATRANSFERENCIA[[#This Row],[CODIGO]]),OFFSET(INDIRECT("v_buffer_hist_hoy!$A$1"),1,MATCH("buh_codigo",INDIRECT("v_buffer_hist_hoy!$1:$1"),0)-1,100000,1),0)),"")</f>
        <v>0</v>
      </c>
      <c r="AP110" s="6">
        <f ca="1">IFERROR(INDEX(OFFSET(INDIRECT("v_buffer_hist_hoy!$A$1"),1,MATCH("buh_unidad_empaque",INDIRECT("v_buffer_hist_hoy!$1:$1"),0)-1,100000,1),MATCH(CLEAN(TABLATRANSFERENCIA[[#This Row],[CODIGO]]),OFFSET(INDIRECT("v_buffer_hist_hoy!$A$1"),1,MATCH("buh_codigo",INDIRECT("v_buffer_hist_hoy!$1:$1"),0)-1,100000,1),0)),"")</f>
        <v>5</v>
      </c>
      <c r="AQ110" s="6">
        <f ca="1">IFERROR(INDEX(OFFSET(INDIRECT("v_buffer_hist_hoy!$A$1"),1,MATCH("buh_pedido_promedio",INDIRECT("v_buffer_hist_hoy!$1:$1"),0)-1,100000,1),MATCH(CLEAN(TABLATRANSFERENCIA[[#This Row],[CODIGO]]),OFFSET(INDIRECT("v_buffer_hist_hoy!$A$1"),1,MATCH("buh_codigo",INDIRECT("v_buffer_hist_hoy!$1:$1"),0)-1,100000,1),0)),"")</f>
        <v>6</v>
      </c>
      <c r="AR110" s="6">
        <f ca="1">IFERROR(INDEX(OFFSET(INDIRECT("v_buffer_hist_hoy!$A$1"),1,MATCH("buh_cobertura_buffer",INDIRECT("v_buffer_hist_hoy!$1:$1"),0)-1,100000,1),MATCH(CLEAN(TABLATRANSFERENCIA[[#This Row],[CODIGO]]),OFFSET(INDIRECT("v_buffer_hist_hoy!$A$1"),1,MATCH("buh_codigo",INDIRECT("v_buffer_hist_hoy!$1:$1"),0)-1,100000,1),0)),"")</f>
        <v>0</v>
      </c>
      <c r="AS110" s="6">
        <f ca="1">IFERROR(INDEX(OFFSET(INDIRECT("v_buffer_hist_hoy!$A$1"),1,MATCH("buh_cobertura_inventario_proyectado",INDIRECT("v_buffer_hist_hoy!$1:$1"),0)-1,100000,1),MATCH(CLEAN(TABLATRANSFERENCIA[[#This Row],[CODIGO]]),OFFSET(INDIRECT("v_buffer_hist_hoy!$A$1"),1,MATCH("buh_codigo",INDIRECT("v_buffer_hist_hoy!$1:$1"),0)-1,100000,1),0)),"")</f>
        <v>0</v>
      </c>
      <c r="AT110" s="6">
        <f ca="1">IFERROR(INDEX(OFFSET(INDIRECT("v_buffer_hist_hoy!$A$1"),1,MATCH("buh_cobertura_pedido_minimo",INDIRECT("v_buffer_hist_hoy!$1:$1"),0)-1,100000,1),MATCH(CLEAN(TABLATRANSFERENCIA[[#This Row],[CODIGO]]),OFFSET(INDIRECT("v_buffer_hist_hoy!$A$1"),1,MATCH("buh_codigo",INDIRECT("v_buffer_hist_hoy!$1:$1"),0)-1,100000,1),0)),"")</f>
        <v>0</v>
      </c>
      <c r="AU110" s="6">
        <f ca="1">IFERROR(INDEX(OFFSET(INDIRECT("v_buffer_hist_hoy!$A$1"),1,MATCH("buh_dias_desabastecimiento",INDIRECT("v_buffer_hist_hoy!$1:$1"),0)-1,100000,1),MATCH(CLEAN(TABLATRANSFERENCIA[[#This Row],[CODIGO]]),OFFSET(INDIRECT("v_buffer_hist_hoy!$A$1"),1,MATCH("buh_codigo",INDIRECT("v_buffer_hist_hoy!$1:$1"),0)-1,100000,1),0)),"")</f>
        <v>0</v>
      </c>
      <c r="AV110" s="6">
        <f t="array" ref="AV110">IFERROR(INDEX(Datos_Consumo[CANTIDAD],MATCH(TABLATRANSFERENCIA[[#This Row],[CODIGO]]&amp;TABLATRANSFERENCIA[[#Headers],[Columna1]],Datos_Consumo[CODIGO]&amp;Datos_Consumo[FECHA_FORMATO],0)),0)</f>
        <v>0</v>
      </c>
      <c r="AW110" s="6">
        <f t="array" ref="AW110">IFERROR(INDEX(Datos_Consumo[CANTIDAD],MATCH(TABLATRANSFERENCIA[[#This Row],[CODIGO]]&amp;TABLATRANSFERENCIA[[#Headers],[Columna2]],Datos_Consumo[CODIGO]&amp;Datos_Consumo[FECHA_FORMATO],0)),0)</f>
        <v>0</v>
      </c>
      <c r="AX110" s="6">
        <f t="array" ref="AX110">IFERROR(INDEX(Datos_Consumo[CANTIDAD],MATCH(TABLATRANSFERENCIA[[#This Row],[CODIGO]]&amp;TABLATRANSFERENCIA[[#Headers],[Columna3]],Datos_Consumo[CODIGO]&amp;Datos_Consumo[FECHA_FORMATO],0)),0)</f>
        <v>0</v>
      </c>
      <c r="AY110" s="6">
        <f t="array" ref="AY110">IFERROR(INDEX(Datos_Consumo[CANTIDAD],MATCH(TABLATRANSFERENCIA[[#This Row],[CODIGO]]&amp;TABLATRANSFERENCIA[[#Headers],[Columna4]],Datos_Consumo[CODIGO]&amp;Datos_Consumo[FECHA_FORMATO],0)),0)</f>
        <v>0</v>
      </c>
      <c r="AZ110" s="6">
        <f t="array" ref="AZ110">IFERROR(INDEX(Datos_Consumo[CANTIDAD],MATCH(TABLATRANSFERENCIA[[#This Row],[CODIGO]]&amp;TABLATRANSFERENCIA[[#Headers],[Columna5]],Datos_Consumo[CODIGO]&amp;Datos_Consumo[FECHA_FORMATO],0)),0)</f>
        <v>0</v>
      </c>
      <c r="BA110" s="6">
        <f t="array" ref="BA110">IFERROR(INDEX(Datos_Consumo[CANTIDAD],MATCH(TABLATRANSFERENCIA[[#This Row],[CODIGO]]&amp;TABLATRANSFERENCIA[[#Headers],[Columna6]],Datos_Consumo[CODIGO]&amp;Datos_Consumo[FECHA_FORMATO],0)),0)</f>
        <v>0</v>
      </c>
      <c r="BB110" s="56">
        <f ca="1">IFERROR(INDEX(OFFSET(INDIRECT("v_buffer_hist_hoy!$A$1"),1,MATCH("buh_ultima_transferencia_ini",INDIRECT("v_buffer_hist_hoy!$1:$1"),0)-1,100000,1),MATCH(CLEAN(TABLATRANSFERENCIA[[#This Row],[CODIGO]]),OFFSET(INDIRECT("v_buffer_hist_hoy!$A$1"),1,MATCH("buh_codigo",INDIRECT("v_buffer_hist_hoy!$1:$1"),0)-1,100000,1),0)),"")</f>
        <v>0</v>
      </c>
      <c r="BC110" s="56">
        <f ca="1">IFERROR(INDEX(OFFSET(INDIRECT("v_buffer_hist_hoy!$A$1"),1,MATCH("buh_ultima_transferencia_fin",INDIRECT("v_buffer_hist_hoy!$1:$1"),0)-1,100000,1),MATCH(CLEAN(TABLATRANSFERENCIA[[#This Row],[CODIGO]]),OFFSET(INDIRECT("v_buffer_hist_hoy!$A$1"),1,MATCH("buh_codigo",INDIRECT("v_buffer_hist_hoy!$1:$1"),0)-1,100000,1),0)),"")</f>
        <v>0</v>
      </c>
      <c r="BD110" s="50" t="s">
        <v>7724</v>
      </c>
      <c r="BE110" s="55"/>
      <c r="BF110" s="51"/>
      <c r="BG11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0" s="51"/>
      <c r="BM110" s="46">
        <f ca="1">IFERROR(TABLATRANSFERENCIA[[#This Row],[REQUERIM]]/TABLATRANSFERENCIA[[#This Row],[PEDIDO PROMEDIO]],0)</f>
        <v>0.83333333333333337</v>
      </c>
      <c r="BN110" s="51"/>
      <c r="BO110" s="59"/>
      <c r="BP110" s="3" t="str">
        <f>IF(TABLATRANSFERENCIA[[#This Row],[RECIBIDO]]&lt;&gt;"",0,IF(TABLATRANSFERENCIA[[#This Row],[DESPACHO]]&lt;&gt;"",TABLATRANSFERENCIA[[#This Row],[DESPACHO]],TABLATRANSFERENCIA[[#This Row],[REQUERIM]]))</f>
        <v>5</v>
      </c>
      <c r="BQ110" s="50"/>
      <c r="BR110" s="50"/>
      <c r="BS110" s="50" t="str">
        <f t="shared" si="1"/>
        <v>N</v>
      </c>
      <c r="BT110" s="51">
        <f t="array" aca="1" ref="BT110" ca="1">IF(SUM(--(TABLATRANSFERENCIA[[#This Row],[CODIGO GENERICO]]=TABLATRANSFERENCIA[CODIGO GENERICO])*TABLATRANSFERENCIA[REQUERIM])&lt;TABLATRANSFERENCIA[[#This Row],[PEDIDO MIN GRUPO]],1,0)</f>
        <v>0</v>
      </c>
      <c r="BU1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0" s="51">
        <f ca="1">IFERROR(INDEX(OFFSET(INDIRECT("v_buffer_hist_hoy!$A$1"),1,MATCH("buh_zona_amarilla",INDIRECT("v_buffer_hist_hoy!$1:$1"),0)-1,100000,1),MATCH(CLEAN(TABLATRANSFERENCIA[[#This Row],[CODIGO]]),OFFSET(INDIRECT("v_buffer_hist_hoy!$A$1"),1,MATCH("buh_codigo",INDIRECT("v_buffer_hist_hoy!$1:$1"),0)-1,100000,1),0)),"")</f>
        <v>15</v>
      </c>
      <c r="BW110" s="51">
        <f ca="1">IFERROR(INDEX(OFFSET(INDIRECT("v_buffer_hist_hoy!$A$1"),1,MATCH("buh_zona_roja",INDIRECT("v_buffer_hist_hoy!$1:$1"),0)-1,100000,1),MATCH(CLEAN(TABLATRANSFERENCIA[[#This Row],[CODIGO]]),OFFSET(INDIRECT("v_buffer_hist_hoy!$A$1"),1,MATCH("buh_codigo",INDIRECT("v_buffer_hist_hoy!$1:$1"),0)-1,100000,1),0)),"")</f>
        <v>7</v>
      </c>
    </row>
    <row r="111" spans="1:75" hidden="1" x14ac:dyDescent="0.25">
      <c r="A111" s="54" t="s">
        <v>1446</v>
      </c>
      <c r="B111" s="3" t="str">
        <f ca="1">IFERROR(INDEX(OFFSET(INDIRECT("v_buffer_hist_hoy!$A$1"),1,MATCH("pro_descripcion",INDIRECT("v_buffer_hist_hoy!$1:$1"),0)-1,100000,1),MATCH(CLEAN(TABLATRANSFERENCIA[[#This Row],[CODIGO]]),OFFSET(INDIRECT("v_buffer_hist_hoy!$A$1"),1,MATCH("buh_codigo",INDIRECT("v_buffer_hist_hoy!$1:$1"),0)-1,100000,1),0)),"")</f>
        <v>AMORTIGUADOR TANQUE PEQUEÑO B530 (62035-85341)</v>
      </c>
      <c r="C111" s="3" t="str">
        <f ca="1">IFERROR(INDEX(OFFSET(INDIRECT("v_buffer_hist_hoy!$A$1"),1,MATCH("buh_codigo_generico",INDIRECT("v_buffer_hist_hoy!$1:$1"),0)-1,100000,1),MATCH(CLEAN(TABLATRANSFERENCIA[[#This Row],[CODIGO]]),OFFSET(INDIRECT("v_buffer_hist_hoy!$A$1"),1,MATCH("buh_codigo",INDIRECT("v_buffer_hist_hoy!$1:$1"),0)-1,100000,1),0)),"")</f>
        <v>0</v>
      </c>
      <c r="D111" s="3" t="str">
        <f ca="1">IFERROR(INDEX(OFFSET(INDIRECT("v_buffer_hist_hoy!$A$1"),1,MATCH("buh_codigo_vinculado",INDIRECT("v_buffer_hist_hoy!$1:$1"),0)-1,100000,1),MATCH(CLEAN(TABLATRANSFERENCIA[[#This Row],[CODIGO]]),OFFSET(INDIRECT("v_buffer_hist_hoy!$A$1"),1,MATCH("buh_codigo",INDIRECT("v_buffer_hist_hoy!$1:$1"),0)-1,100000,1),0)),"")</f>
        <v>EC-V420002510</v>
      </c>
      <c r="E111" s="3" t="str">
        <f ca="1">IFERROR(INDEX(OFFSET(INDIRECT("v_buffer_hist_hoy!$A$1"),1,MATCH("pro_linea",INDIRECT("v_buffer_hist_hoy!$1:$1"),0)-1,100000,1),MATCH(CLEAN(TABLATRANSFERENCIA[[#This Row],[CODIGO]]),OFFSET(INDIRECT("v_buffer_hist_hoy!$A$1"),1,MATCH("buh_codigo",INDIRECT("v_buffer_hist_hoy!$1:$1"),0)-1,100000,1),0)),"")</f>
        <v>AGROFORESTAL</v>
      </c>
      <c r="F111" s="3">
        <f ca="1">IFERROR(INDEX(OFFSET(INDIRECT("v_buffer_hist_hoy!$A$1"),1,MATCH("pro_sublinea",INDIRECT("v_buffer_hist_hoy!$1:$1"),0)-1,100000,1),MATCH(CLEAN(TABLATRANSFERENCIA[[#This Row],[CODIGO]]),OFFSET(INDIRECT("v_buffer_hist_hoy!$A$1"),1,MATCH("buh_codigo",INDIRECT("v_buffer_hist_hoy!$1:$1"),0)-1,100000,1),0)),"")</f>
        <v>0</v>
      </c>
      <c r="G111" s="3" t="str">
        <f ca="1">IFERROR(INDEX(OFFSET(INDIRECT("v_buffer_hist_hoy!$A$1"),1,MATCH("pro_grupo",INDIRECT("v_buffer_hist_hoy!$1:$1"),0)-1,100000,1),MATCH(CLEAN(TABLATRANSFERENCIA[[#This Row],[CODIGO]]),OFFSET(INDIRECT("v_buffer_hist_hoy!$A$1"),1,MATCH("buh_codigo",INDIRECT("v_buffer_hist_hoy!$1:$1"),0)-1,100000,1),0)),"")</f>
        <v>REPUESTOS DESMALEZADORAS</v>
      </c>
      <c r="H111" s="3">
        <f ca="1">IFERROR(INDEX(OFFSET(INDIRECT("v_buffer_hist_hoy!$A$1"),1,MATCH("pro_familia",INDIRECT("v_buffer_hist_hoy!$1:$1"),0)-1,100000,1),MATCH(CLEAN(TABLATRANSFERENCIA[[#This Row],[CODIGO]]),OFFSET(INDIRECT("v_buffer_hist_hoy!$A$1"),1,MATCH("buh_codigo",INDIRECT("v_buffer_hist_hoy!$1:$1"),0)-1,100000,1),0)),"")</f>
        <v>0</v>
      </c>
      <c r="I111" s="3">
        <f ca="1">IFERROR(INDEX(OFFSET(INDIRECT("v_buffer_hist_hoy!$A$1"),1,MATCH("pro_subfamilia",INDIRECT("v_buffer_hist_hoy!$1:$1"),0)-1,100000,1),MATCH(CLEAN(TABLATRANSFERENCIA[[#This Row],[CODIGO]]),OFFSET(INDIRECT("v_buffer_hist_hoy!$A$1"),1,MATCH("buh_codigo",INDIRECT("v_buffer_hist_hoy!$1:$1"),0)-1,100000,1),0)),"")</f>
        <v>0</v>
      </c>
      <c r="J11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1" s="3">
        <f ca="1">IFERROR(INDEX(OFFSET(INDIRECT("v_buffer_hist_hoy!$A$1"),1,MATCH("pro_tipo",INDIRECT("v_buffer_hist_hoy!$1:$1"),0)-1,100000,1),MATCH(CLEAN(TABLATRANSFERENCIA[[#This Row],[CODIGO]]),OFFSET(INDIRECT("v_buffer_hist_hoy!$A$1"),1,MATCH("buh_codigo",INDIRECT("v_buffer_hist_hoy!$1:$1"),0)-1,100000,1),0)),"")</f>
        <v>0</v>
      </c>
      <c r="L111" s="3" t="str">
        <f ca="1">IFERROR(INDEX(OFFSET(INDIRECT("v_buffer_hist_hoy!$A$1"),1,MATCH("pro_marca",INDIRECT("v_buffer_hist_hoy!$1:$1"),0)-1,100000,1),MATCH(CLEAN(TABLATRANSFERENCIA[[#This Row],[CODIGO]]),OFFSET(INDIRECT("v_buffer_hist_hoy!$A$1"),1,MATCH("buh_codigo",INDIRECT("v_buffer_hist_hoy!$1:$1"),0)-1,100000,1),0)),"")</f>
        <v>SHINDAIWA</v>
      </c>
      <c r="M111" s="3">
        <f ca="1">IFERROR(INDEX(OFFSET(INDIRECT("v_buffer_hist_hoy!$A$1"),1,MATCH("pro_modelo",INDIRECT("v_buffer_hist_hoy!$1:$1"),0)-1,100000,1),MATCH(CLEAN(TABLATRANSFERENCIA[[#This Row],[CODIGO]]),OFFSET(INDIRECT("v_buffer_hist_hoy!$A$1"),1,MATCH("buh_codigo",INDIRECT("v_buffer_hist_hoy!$1:$1"),0)-1,100000,1),0)),"")</f>
        <v>0</v>
      </c>
      <c r="N111" s="3">
        <f ca="1">IFERROR(INDEX(OFFSET(INDIRECT("v_buffer_hist_hoy!$A$1"),1,MATCH("pro_cat_management",INDIRECT("v_buffer_hist_hoy!$1:$1"),0)-1,100000,1),MATCH(CLEAN(TABLATRANSFERENCIA[[#This Row],[CODIGO]]),OFFSET(INDIRECT("v_buffer_hist_hoy!$A$1"),1,MATCH("buh_codigo",INDIRECT("v_buffer_hist_hoy!$1:$1"),0)-1,100000,1),0)),"")</f>
        <v>0</v>
      </c>
      <c r="O111" s="5" t="str">
        <f ca="1">IFERROR(INDEX(OFFSET(INDIRECT("v_buffer_hist_hoy!$A$1"),1,MATCH("buh_estatus",INDIRECT("v_buffer_hist_hoy!$1:$1"),0)-1,100000,1),MATCH(CLEAN(TABLATRANSFERENCIA[[#This Row],[CODIGO]]),OFFSET(INDIRECT("v_buffer_hist_hoy!$A$1"),1,MATCH("buh_codigo",INDIRECT("v_buffer_hist_hoy!$1:$1"),0)-1,100000,1),0)),"")</f>
        <v>0</v>
      </c>
      <c r="P111" s="5">
        <f ca="1">IFERROR(INDEX(OFFSET(INDIRECT("v_buffer_hist_hoy!$A$1"),1,MATCH("buh_ctv",INDIRECT("v_buffer_hist_hoy!$1:$1"),0)-1,100000,1),MATCH(CLEAN(TABLATRANSFERENCIA[[#This Row],[CODIGO]]),OFFSET(INDIRECT("v_buffer_hist_hoy!$A$1"),1,MATCH("buh_codigo",INDIRECT("v_buffer_hist_hoy!$1:$1"),0)-1,100000,1),0)),"")</f>
        <v>0.44</v>
      </c>
      <c r="Q111" s="5">
        <f ca="1">IFERROR(INDEX(OFFSET(INDIRECT("v_buffer_hist_hoy!$A$1"),1,MATCH("buh_pv",INDIRECT("v_buffer_hist_hoy!$1:$1"),0)-1,100000,1),MATCH(CLEAN(TABLATRANSFERENCIA[[#This Row],[CODIGO]]),OFFSET(INDIRECT("v_buffer_hist_hoy!$A$1"),1,MATCH("buh_codigo",INDIRECT("v_buffer_hist_hoy!$1:$1"),0)-1,100000,1),0)),"")</f>
        <v>1.84</v>
      </c>
      <c r="R111" s="46">
        <f ca="1">IFERROR(INDEX(OFFSET(INDIRECT("v_buffer_hist_hoy!$A$1"),1,MATCH("buh_roi_pasado",INDIRECT("v_buffer_hist_hoy!$1:$1"),0)-1,100000,1),MATCH(CLEAN(TABLATRANSFERENCIA[[#This Row],[CODIGO]]),OFFSET(INDIRECT("v_buffer_hist_hoy!$A$1"),1,MATCH("buh_codigo",INDIRECT("v_buffer_hist_hoy!$1:$1"),0)-1,100000,1),0)),"")</f>
        <v>0</v>
      </c>
      <c r="S111" s="46">
        <f ca="1">IFERROR(INDEX(OFFSET(INDIRECT("v_buffer_hist_hoy!$A$1"),1,MATCH("buh_roi_proyectado",INDIRECT("v_buffer_hist_hoy!$1:$1"),0)-1,100000,1),MATCH(CLEAN(TABLATRANSFERENCIA[[#This Row],[CODIGO]]),OFFSET(INDIRECT("v_buffer_hist_hoy!$A$1"),1,MATCH("buh_codigo",INDIRECT("v_buffer_hist_hoy!$1:$1"),0)-1,100000,1),0)),"")</f>
        <v>13.88</v>
      </c>
      <c r="T111" s="46">
        <f ca="1">IFERROR(INDEX(OFFSET(INDIRECT("v_buffer_hist_hoy!$A$1"),1,MATCH("buh_velocity",INDIRECT("v_buffer_hist_hoy!$1:$1"),0)-1,100000,1),MATCH(CLEAN(TABLATRANSFERENCIA[[#This Row],[CODIGO]]),OFFSET(INDIRECT("v_buffer_hist_hoy!$A$1"),1,MATCH("buh_codigo",INDIRECT("v_buffer_hist_hoy!$1:$1"),0)-1,100000,1),0)),"")</f>
        <v>0</v>
      </c>
      <c r="U111" s="46">
        <f ca="1">IFERROR(INDEX(OFFSET(INDIRECT("v_buffer_hist_hoy!$A$1"),1,MATCH("buh_nivel_servicio",INDIRECT("v_buffer_hist_hoy!$1:$1"),0)-1,100000,1),MATCH(CLEAN(TABLATRANSFERENCIA[[#This Row],[CODIGO]]),OFFSET(INDIRECT("v_buffer_hist_hoy!$A$1"),1,MATCH("buh_codigo",INDIRECT("v_buffer_hist_hoy!$1:$1"),0)-1,100000,1),0)),"")</f>
        <v>1</v>
      </c>
      <c r="V111" s="49" t="str">
        <f ca="1">IFERROR(INDEX(OFFSET(INDIRECT("v_buffer_hist_hoy!$A$1"),1,MATCH("pro_nombre",INDIRECT("v_buffer_hist_hoy!$1:$1"),0)-1,100000,1),MATCH(CLEAN(TABLATRANSFERENCIA[[#This Row],[CODIGO]]),OFFSET(INDIRECT("v_buffer_hist_hoy!$A$1"),1,MATCH("buh_codigo",INDIRECT("v_buffer_hist_hoy!$1:$1"),0)-1,100000,1),0)),"")</f>
        <v>Echo</v>
      </c>
      <c r="W111" s="49" t="str">
        <f ca="1">IFERROR(INDEX(OFFSET(INDIRECT("v_buffer_hist_hoy!$A$1"),1,MATCH("pre_nombre",INDIRECT("v_buffer_hist_hoy!$1:$1"),0)-1,100000,1),MATCH(CLEAN(TABLATRANSFERENCIA[[#This Row],[CODIGO]]),OFFSET(INDIRECT("v_buffer_hist_hoy!$A$1"),1,MATCH("buh_codigo",INDIRECT("v_buffer_hist_hoy!$1:$1"),0)-1,100000,1),0)),"")</f>
        <v>USA</v>
      </c>
      <c r="X111" s="51">
        <f ca="1">IFERROR(INDEX(OFFSET(INDIRECT("v_buffer_hist_hoy!$A$1"),1,MATCH("buh_tiempo_suministro",INDIRECT("v_buffer_hist_hoy!$1:$1"),0)-1,100000,1),MATCH(CLEAN(TABLATRANSFERENCIA[[#This Row],[CODIGO]]),OFFSET(INDIRECT("v_buffer_hist_hoy!$A$1"),1,MATCH("buh_codigo",INDIRECT("v_buffer_hist_hoy!$1:$1"),0)-1,100000,1),0)),"")</f>
        <v>8</v>
      </c>
      <c r="Y111" s="51">
        <f ca="1">IFERROR(INDEX(OFFSET(INDIRECT("v_buffer_hist_hoy!$A$1"),1,MATCH("buh_frecuencia_reposicion",INDIRECT("v_buffer_hist_hoy!$1:$1"),0)-1,100000,1),MATCH(CLEAN(TABLATRANSFERENCIA[[#This Row],[CODIGO]]),OFFSET(INDIRECT("v_buffer_hist_hoy!$A$1"),1,MATCH("buh_codigo",INDIRECT("v_buffer_hist_hoy!$1:$1"),0)-1,100000,1),0)),"")</f>
        <v>3</v>
      </c>
      <c r="Z111" s="6">
        <f ca="1">IFERROR(INDEX(OFFSET(INDIRECT("v_buffer_hist_hoy!$A$1"),1,MATCH("buh_buffer_actual",INDIRECT("v_buffer_hist_hoy!$1:$1"),0)-1,100000,1),MATCH(CLEAN(TABLATRANSFERENCIA[[#This Row],[CODIGO]]),OFFSET(INDIRECT("v_buffer_hist_hoy!$A$1"),1,MATCH("buh_codigo",INDIRECT("v_buffer_hist_hoy!$1:$1"),0)-1,100000,1),0)),"")</f>
        <v>36</v>
      </c>
      <c r="AA111" s="6">
        <f ca="1">IFERROR(INDEX(OFFSET(INDIRECT("v_buffer_hist_hoy!$A$1"),1,MATCH("buh_inventario_proveedor",INDIRECT("v_buffer_hist_hoy!$1:$1"),0)-1,100000,1),MATCH(CLEAN(TABLATRANSFERENCIA[[#This Row],[CODIGO]]),OFFSET(INDIRECT("v_buffer_hist_hoy!$A$1"),1,MATCH("buh_codigo",INDIRECT("v_buffer_hist_hoy!$1:$1"),0)-1,100000,1),0)),"")</f>
        <v>1000000000</v>
      </c>
      <c r="AB111" s="6">
        <f ca="1">IFERROR(INDEX(OFFSET(INDIRECT("v_buffer_hist_hoy!$A$1"),1,MATCH("buh_inventario_fisico",INDIRECT("v_buffer_hist_hoy!$1:$1"),0)-1,100000,1),MATCH(CLEAN(TABLATRANSFERENCIA[[#This Row],[CODIGO]]),OFFSET(INDIRECT("v_buffer_hist_hoy!$A$1"),1,MATCH("buh_codigo",INDIRECT("v_buffer_hist_hoy!$1:$1"),0)-1,100000,1),0)),"")</f>
        <v>24</v>
      </c>
      <c r="AC111" s="4">
        <f ca="1">IFERROR(INDEX(OFFSET(INDIRECT("v_buffer_hist_hoy!$A$1"),1,MATCH("buh_estado_inventario_fisico",INDIRECT("v_buffer_hist_hoy!$1:$1"),0)-1,100000,1),MATCH(CLEAN(TABLATRANSFERENCIA[[#This Row],[CODIGO]]),OFFSET(INDIRECT("v_buffer_hist_hoy!$A$1"),1,MATCH("buh_codigo",INDIRECT("v_buffer_hist_hoy!$1:$1"),0)-1,100000,1),0)),"")</f>
        <v>0.33</v>
      </c>
      <c r="AD111" s="6" t="str">
        <f ca="1">IFERROR(INDEX(OFFSET(INDIRECT("v_buffer_hist_hoy!$A$1"),1,MATCH("buh_color_inventario_fisico",INDIRECT("v_buffer_hist_hoy!$1:$1"),0)-1,100000,1),MATCH(CLEAN(TABLATRANSFERENCIA[[#This Row],[CODIGO]]),OFFSET(INDIRECT("v_buffer_hist_hoy!$A$1"),1,MATCH("buh_codigo",INDIRECT("v_buffer_hist_hoy!$1:$1"),0)-1,100000,1),0)),"")</f>
        <v>A</v>
      </c>
      <c r="AE111" s="6">
        <f ca="1">IFERROR(INDEX(OFFSET(INDIRECT("v_buffer_hist_hoy!$A$1"),1,MATCH("buh_transito",INDIRECT("v_buffer_hist_hoy!$1:$1"),0)-1,100000,1),MATCH(CLEAN(TABLATRANSFERENCIA[[#This Row],[CODIGO]]),OFFSET(INDIRECT("v_buffer_hist_hoy!$A$1"),1,MATCH("buh_codigo",INDIRECT("v_buffer_hist_hoy!$1:$1"),0)-1,100000,1),0)),"")</f>
        <v>0</v>
      </c>
      <c r="AF111" s="6">
        <f ca="1">IFERROR(INDEX(OFFSET(INDIRECT("v_buffer_hist_hoy!$A$1"),1,MATCH("buh_negociacion",INDIRECT("v_buffer_hist_hoy!$1:$1"),0)-1,100000,1),MATCH(CLEAN(TABLATRANSFERENCIA[[#This Row],[CODIGO]]),OFFSET(INDIRECT("v_buffer_hist_hoy!$A$1"),1,MATCH("buh_codigo",INDIRECT("v_buffer_hist_hoy!$1:$1"),0)-1,100000,1),0)),"")</f>
        <v>0</v>
      </c>
      <c r="AG111" s="6">
        <f ca="1">IFERROR(INDEX(OFFSET(INDIRECT("v_buffer_hist_hoy!$A$1"),1,MATCH("buh_produccion",INDIRECT("v_buffer_hist_hoy!$1:$1"),0)-1,100000,1),MATCH(CLEAN(TABLATRANSFERENCIA[[#This Row],[CODIGO]]),OFFSET(INDIRECT("v_buffer_hist_hoy!$A$1"),1,MATCH("buh_codigo",INDIRECT("v_buffer_hist_hoy!$1:$1"),0)-1,100000,1),0)),"")</f>
        <v>0</v>
      </c>
      <c r="AH111" s="6">
        <f ca="1">IFERROR(INDEX(OFFSET(INDIRECT("v_buffer_hist_hoy!$A$1"),1,MATCH("buh_embarcado",INDIRECT("v_buffer_hist_hoy!$1:$1"),0)-1,100000,1),MATCH(CLEAN(TABLATRANSFERENCIA[[#This Row],[CODIGO]]),OFFSET(INDIRECT("v_buffer_hist_hoy!$A$1"),1,MATCH("buh_codigo",INDIRECT("v_buffer_hist_hoy!$1:$1"),0)-1,100000,1),0)),"")</f>
        <v>0</v>
      </c>
      <c r="AI111" s="6">
        <f ca="1">IFERROR(INDEX(OFFSET(INDIRECT("v_buffer_hist_hoy!$A$1"),1,MATCH("buh_comprometido",INDIRECT("v_buffer_hist_hoy!$1:$1"),0)-1,100000,1),MATCH(CLEAN(TABLATRANSFERENCIA[[#This Row],[CODIGO]]),OFFSET(INDIRECT("v_buffer_hist_hoy!$A$1"),1,MATCH("buh_codigo",INDIRECT("v_buffer_hist_hoy!$1:$1"),0)-1,100000,1),0)),"")</f>
        <v>0</v>
      </c>
      <c r="AJ111" s="6">
        <f ca="1">IFERROR(INDEX(OFFSET(INDIRECT("v_buffer_hist_hoy!$A$1"),1,MATCH("buh_backorder",INDIRECT("v_buffer_hist_hoy!$1:$1"),0)-1,100000,1),MATCH(CLEAN(TABLATRANSFERENCIA[[#This Row],[CODIGO]]),OFFSET(INDIRECT("v_buffer_hist_hoy!$A$1"),1,MATCH("buh_codigo",INDIRECT("v_buffer_hist_hoy!$1:$1"),0)-1,100000,1),0)),"")</f>
        <v>5</v>
      </c>
      <c r="AK111" s="6">
        <f ca="1">IFERROR(INDEX(OFFSET(INDIRECT("v_buffer_hist_hoy!$A$1"),1,MATCH("buh_inventario_proyectado",INDIRECT("v_buffer_hist_hoy!$1:$1"),0)-1,100000,1),MATCH(CLEAN(TABLATRANSFERENCIA[[#This Row],[CODIGO]]),OFFSET(INDIRECT("v_buffer_hist_hoy!$A$1"),1,MATCH("buh_codigo",INDIRECT("v_buffer_hist_hoy!$1:$1"),0)-1,100000,1),0)),"")</f>
        <v>29</v>
      </c>
      <c r="AL111" s="4">
        <f ca="1">IFERROR(INDEX(OFFSET(INDIRECT("v_buffer_hist_hoy!$A$1"),1,MATCH("buh_estado_inventario_proyectado",INDIRECT("v_buffer_hist_hoy!$1:$1"),0)-1,100000,1),MATCH(CLEAN(TABLATRANSFERENCIA[[#This Row],[CODIGO]]),OFFSET(INDIRECT("v_buffer_hist_hoy!$A$1"),1,MATCH("buh_codigo",INDIRECT("v_buffer_hist_hoy!$1:$1"),0)-1,100000,1),0)),"")</f>
        <v>0.19</v>
      </c>
      <c r="AM111" s="6" t="str">
        <f ca="1">IFERROR(INDEX(OFFSET(INDIRECT("v_buffer_hist_hoy!$A$1"),1,MATCH("buh_color_inventario_proyectado",INDIRECT("v_buffer_hist_hoy!$1:$1"),0)-1,100000,1),MATCH(CLEAN(TABLATRANSFERENCIA[[#This Row],[CODIGO]]),OFFSET(INDIRECT("v_buffer_hist_hoy!$A$1"),1,MATCH("buh_codigo",INDIRECT("v_buffer_hist_hoy!$1:$1"),0)-1,100000,1),0)),"")</f>
        <v>V</v>
      </c>
      <c r="AN111" s="6">
        <f ca="1">IFERROR(INDEX(OFFSET(INDIRECT("v_buffer_hist_hoy!$A$1"),1,MATCH("buh_pedido_minimo",INDIRECT("v_buffer_hist_hoy!$1:$1"),0)-1,100000,1),MATCH(CLEAN(TABLATRANSFERENCIA[[#This Row],[CODIGO]]),OFFSET(INDIRECT("v_buffer_hist_hoy!$A$1"),1,MATCH("buh_codigo",INDIRECT("v_buffer_hist_hoy!$1:$1"),0)-1,100000,1),0)),"")</f>
        <v>0</v>
      </c>
      <c r="AO111" s="6">
        <f ca="1">IFERROR(INDEX(OFFSET(INDIRECT("v_buffer_hist_hoy!$A$1"),1,MATCH("buh_pedido_minimo_grupo",INDIRECT("v_buffer_hist_hoy!$1:$1"),0)-1,100000,1),MATCH(CLEAN(TABLATRANSFERENCIA[[#This Row],[CODIGO]]),OFFSET(INDIRECT("v_buffer_hist_hoy!$A$1"),1,MATCH("buh_codigo",INDIRECT("v_buffer_hist_hoy!$1:$1"),0)-1,100000,1),0)),"")</f>
        <v>0</v>
      </c>
      <c r="AP111" s="6">
        <f ca="1">IFERROR(INDEX(OFFSET(INDIRECT("v_buffer_hist_hoy!$A$1"),1,MATCH("buh_unidad_empaque",INDIRECT("v_buffer_hist_hoy!$1:$1"),0)-1,100000,1),MATCH(CLEAN(TABLATRANSFERENCIA[[#This Row],[CODIGO]]),OFFSET(INDIRECT("v_buffer_hist_hoy!$A$1"),1,MATCH("buh_codigo",INDIRECT("v_buffer_hist_hoy!$1:$1"),0)-1,100000,1),0)),"")</f>
        <v>5</v>
      </c>
      <c r="AQ111" s="6">
        <f ca="1">IFERROR(INDEX(OFFSET(INDIRECT("v_buffer_hist_hoy!$A$1"),1,MATCH("buh_pedido_promedio",INDIRECT("v_buffer_hist_hoy!$1:$1"),0)-1,100000,1),MATCH(CLEAN(TABLATRANSFERENCIA[[#This Row],[CODIGO]]),OFFSET(INDIRECT("v_buffer_hist_hoy!$A$1"),1,MATCH("buh_codigo",INDIRECT("v_buffer_hist_hoy!$1:$1"),0)-1,100000,1),0)),"")</f>
        <v>10</v>
      </c>
      <c r="AR111" s="6">
        <f ca="1">IFERROR(INDEX(OFFSET(INDIRECT("v_buffer_hist_hoy!$A$1"),1,MATCH("buh_cobertura_buffer",INDIRECT("v_buffer_hist_hoy!$1:$1"),0)-1,100000,1),MATCH(CLEAN(TABLATRANSFERENCIA[[#This Row],[CODIGO]]),OFFSET(INDIRECT("v_buffer_hist_hoy!$A$1"),1,MATCH("buh_codigo",INDIRECT("v_buffer_hist_hoy!$1:$1"),0)-1,100000,1),0)),"")</f>
        <v>0</v>
      </c>
      <c r="AS111" s="6">
        <f ca="1">IFERROR(INDEX(OFFSET(INDIRECT("v_buffer_hist_hoy!$A$1"),1,MATCH("buh_cobertura_inventario_proyectado",INDIRECT("v_buffer_hist_hoy!$1:$1"),0)-1,100000,1),MATCH(CLEAN(TABLATRANSFERENCIA[[#This Row],[CODIGO]]),OFFSET(INDIRECT("v_buffer_hist_hoy!$A$1"),1,MATCH("buh_codigo",INDIRECT("v_buffer_hist_hoy!$1:$1"),0)-1,100000,1),0)),"")</f>
        <v>0</v>
      </c>
      <c r="AT111" s="6">
        <f ca="1">IFERROR(INDEX(OFFSET(INDIRECT("v_buffer_hist_hoy!$A$1"),1,MATCH("buh_cobertura_pedido_minimo",INDIRECT("v_buffer_hist_hoy!$1:$1"),0)-1,100000,1),MATCH(CLEAN(TABLATRANSFERENCIA[[#This Row],[CODIGO]]),OFFSET(INDIRECT("v_buffer_hist_hoy!$A$1"),1,MATCH("buh_codigo",INDIRECT("v_buffer_hist_hoy!$1:$1"),0)-1,100000,1),0)),"")</f>
        <v>0</v>
      </c>
      <c r="AU111" s="6">
        <f ca="1">IFERROR(INDEX(OFFSET(INDIRECT("v_buffer_hist_hoy!$A$1"),1,MATCH("buh_dias_desabastecimiento",INDIRECT("v_buffer_hist_hoy!$1:$1"),0)-1,100000,1),MATCH(CLEAN(TABLATRANSFERENCIA[[#This Row],[CODIGO]]),OFFSET(INDIRECT("v_buffer_hist_hoy!$A$1"),1,MATCH("buh_codigo",INDIRECT("v_buffer_hist_hoy!$1:$1"),0)-1,100000,1),0)),"")</f>
        <v>0</v>
      </c>
      <c r="AV111" s="6">
        <f t="array" ref="AV111">IFERROR(INDEX(Datos_Consumo[CANTIDAD],MATCH(TABLATRANSFERENCIA[[#This Row],[CODIGO]]&amp;TABLATRANSFERENCIA[[#Headers],[Columna1]],Datos_Consumo[CODIGO]&amp;Datos_Consumo[FECHA_FORMATO],0)),0)</f>
        <v>0</v>
      </c>
      <c r="AW111" s="6">
        <f t="array" ref="AW111">IFERROR(INDEX(Datos_Consumo[CANTIDAD],MATCH(TABLATRANSFERENCIA[[#This Row],[CODIGO]]&amp;TABLATRANSFERENCIA[[#Headers],[Columna2]],Datos_Consumo[CODIGO]&amp;Datos_Consumo[FECHA_FORMATO],0)),0)</f>
        <v>0</v>
      </c>
      <c r="AX111" s="6">
        <f t="array" ref="AX111">IFERROR(INDEX(Datos_Consumo[CANTIDAD],MATCH(TABLATRANSFERENCIA[[#This Row],[CODIGO]]&amp;TABLATRANSFERENCIA[[#Headers],[Columna3]],Datos_Consumo[CODIGO]&amp;Datos_Consumo[FECHA_FORMATO],0)),0)</f>
        <v>0</v>
      </c>
      <c r="AY111" s="6">
        <f t="array" ref="AY111">IFERROR(INDEX(Datos_Consumo[CANTIDAD],MATCH(TABLATRANSFERENCIA[[#This Row],[CODIGO]]&amp;TABLATRANSFERENCIA[[#Headers],[Columna4]],Datos_Consumo[CODIGO]&amp;Datos_Consumo[FECHA_FORMATO],0)),0)</f>
        <v>0</v>
      </c>
      <c r="AZ111" s="6">
        <f t="array" ref="AZ111">IFERROR(INDEX(Datos_Consumo[CANTIDAD],MATCH(TABLATRANSFERENCIA[[#This Row],[CODIGO]]&amp;TABLATRANSFERENCIA[[#Headers],[Columna5]],Datos_Consumo[CODIGO]&amp;Datos_Consumo[FECHA_FORMATO],0)),0)</f>
        <v>0</v>
      </c>
      <c r="BA111" s="6">
        <f t="array" ref="BA111">IFERROR(INDEX(Datos_Consumo[CANTIDAD],MATCH(TABLATRANSFERENCIA[[#This Row],[CODIGO]]&amp;TABLATRANSFERENCIA[[#Headers],[Columna6]],Datos_Consumo[CODIGO]&amp;Datos_Consumo[FECHA_FORMATO],0)),0)</f>
        <v>0</v>
      </c>
      <c r="BB111" s="56">
        <f ca="1">IFERROR(INDEX(OFFSET(INDIRECT("v_buffer_hist_hoy!$A$1"),1,MATCH("buh_ultima_transferencia_ini",INDIRECT("v_buffer_hist_hoy!$1:$1"),0)-1,100000,1),MATCH(CLEAN(TABLATRANSFERENCIA[[#This Row],[CODIGO]]),OFFSET(INDIRECT("v_buffer_hist_hoy!$A$1"),1,MATCH("buh_codigo",INDIRECT("v_buffer_hist_hoy!$1:$1"),0)-1,100000,1),0)),"")</f>
        <v>0</v>
      </c>
      <c r="BC111" s="56">
        <f ca="1">IFERROR(INDEX(OFFSET(INDIRECT("v_buffer_hist_hoy!$A$1"),1,MATCH("buh_ultima_transferencia_fin",INDIRECT("v_buffer_hist_hoy!$1:$1"),0)-1,100000,1),MATCH(CLEAN(TABLATRANSFERENCIA[[#This Row],[CODIGO]]),OFFSET(INDIRECT("v_buffer_hist_hoy!$A$1"),1,MATCH("buh_codigo",INDIRECT("v_buffer_hist_hoy!$1:$1"),0)-1,100000,1),0)),"")</f>
        <v>0</v>
      </c>
      <c r="BD111" s="50" t="s">
        <v>7724</v>
      </c>
      <c r="BE111" s="55"/>
      <c r="BF111" s="51"/>
      <c r="BG11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1" s="51"/>
      <c r="BM111" s="46">
        <f ca="1">IFERROR(TABLATRANSFERENCIA[[#This Row],[REQUERIM]]/TABLATRANSFERENCIA[[#This Row],[PEDIDO PROMEDIO]],0)</f>
        <v>0.5</v>
      </c>
      <c r="BN111" s="51"/>
      <c r="BO111" s="59"/>
      <c r="BP111" s="3" t="str">
        <f>IF(TABLATRANSFERENCIA[[#This Row],[RECIBIDO]]&lt;&gt;"",0,IF(TABLATRANSFERENCIA[[#This Row],[DESPACHO]]&lt;&gt;"",TABLATRANSFERENCIA[[#This Row],[DESPACHO]],TABLATRANSFERENCIA[[#This Row],[REQUERIM]]))</f>
        <v>5</v>
      </c>
      <c r="BQ111" s="50"/>
      <c r="BR111" s="50"/>
      <c r="BS111" s="50" t="str">
        <f t="shared" si="1"/>
        <v>N</v>
      </c>
      <c r="BT111" s="51">
        <f t="array" aca="1" ref="BT111" ca="1">IF(SUM(--(TABLATRANSFERENCIA[[#This Row],[CODIGO GENERICO]]=TABLATRANSFERENCIA[CODIGO GENERICO])*TABLATRANSFERENCIA[REQUERIM])&lt;TABLATRANSFERENCIA[[#This Row],[PEDIDO MIN GRUPO]],1,0)</f>
        <v>0</v>
      </c>
      <c r="BU1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11" s="51">
        <f ca="1">IFERROR(INDEX(OFFSET(INDIRECT("v_buffer_hist_hoy!$A$1"),1,MATCH("buh_zona_amarilla",INDIRECT("v_buffer_hist_hoy!$1:$1"),0)-1,100000,1),MATCH(CLEAN(TABLATRANSFERENCIA[[#This Row],[CODIGO]]),OFFSET(INDIRECT("v_buffer_hist_hoy!$A$1"),1,MATCH("buh_codigo",INDIRECT("v_buffer_hist_hoy!$1:$1"),0)-1,100000,1),0)),"")</f>
        <v>24</v>
      </c>
      <c r="BW111" s="51">
        <f ca="1">IFERROR(INDEX(OFFSET(INDIRECT("v_buffer_hist_hoy!$A$1"),1,MATCH("buh_zona_roja",INDIRECT("v_buffer_hist_hoy!$1:$1"),0)-1,100000,1),MATCH(CLEAN(TABLATRANSFERENCIA[[#This Row],[CODIGO]]),OFFSET(INDIRECT("v_buffer_hist_hoy!$A$1"),1,MATCH("buh_codigo",INDIRECT("v_buffer_hist_hoy!$1:$1"),0)-1,100000,1),0)),"")</f>
        <v>12</v>
      </c>
    </row>
    <row r="112" spans="1:75" hidden="1" x14ac:dyDescent="0.25">
      <c r="A112" s="54" t="s">
        <v>1517</v>
      </c>
      <c r="B112" s="3" t="str">
        <f ca="1">IFERROR(INDEX(OFFSET(INDIRECT("v_buffer_hist_hoy!$A$1"),1,MATCH("pro_descripcion",INDIRECT("v_buffer_hist_hoy!$1:$1"),0)-1,100000,1),MATCH(CLEAN(TABLATRANSFERENCIA[[#This Row],[CODIGO]]),OFFSET(INDIRECT("v_buffer_hist_hoy!$A$1"),1,MATCH("buh_codigo",INDIRECT("v_buffer_hist_hoy!$1:$1"),0)-1,100000,1),0)),"")</f>
        <v>ANILLO PISTON B45-B45LA</v>
      </c>
      <c r="C112" s="3" t="str">
        <f ca="1">IFERROR(INDEX(OFFSET(INDIRECT("v_buffer_hist_hoy!$A$1"),1,MATCH("buh_codigo_generico",INDIRECT("v_buffer_hist_hoy!$1:$1"),0)-1,100000,1),MATCH(CLEAN(TABLATRANSFERENCIA[[#This Row],[CODIGO]]),OFFSET(INDIRECT("v_buffer_hist_hoy!$A$1"),1,MATCH("buh_codigo",INDIRECT("v_buffer_hist_hoy!$1:$1"),0)-1,100000,1),0)),"")</f>
        <v>0</v>
      </c>
      <c r="D112" s="3" t="str">
        <f ca="1">IFERROR(INDEX(OFFSET(INDIRECT("v_buffer_hist_hoy!$A$1"),1,MATCH("buh_codigo_vinculado",INDIRECT("v_buffer_hist_hoy!$1:$1"),0)-1,100000,1),MATCH(CLEAN(TABLATRANSFERENCIA[[#This Row],[CODIGO]]),OFFSET(INDIRECT("v_buffer_hist_hoy!$A$1"),1,MATCH("buh_codigo",INDIRECT("v_buffer_hist_hoy!$1:$1"),0)-1,100000,1),0)),"")</f>
        <v>EC-A101000350</v>
      </c>
      <c r="E112" s="3" t="str">
        <f ca="1">IFERROR(INDEX(OFFSET(INDIRECT("v_buffer_hist_hoy!$A$1"),1,MATCH("pro_linea",INDIRECT("v_buffer_hist_hoy!$1:$1"),0)-1,100000,1),MATCH(CLEAN(TABLATRANSFERENCIA[[#This Row],[CODIGO]]),OFFSET(INDIRECT("v_buffer_hist_hoy!$A$1"),1,MATCH("buh_codigo",INDIRECT("v_buffer_hist_hoy!$1:$1"),0)-1,100000,1),0)),"")</f>
        <v>AGROFORESTAL</v>
      </c>
      <c r="F112" s="3">
        <f ca="1">IFERROR(INDEX(OFFSET(INDIRECT("v_buffer_hist_hoy!$A$1"),1,MATCH("pro_sublinea",INDIRECT("v_buffer_hist_hoy!$1:$1"),0)-1,100000,1),MATCH(CLEAN(TABLATRANSFERENCIA[[#This Row],[CODIGO]]),OFFSET(INDIRECT("v_buffer_hist_hoy!$A$1"),1,MATCH("buh_codigo",INDIRECT("v_buffer_hist_hoy!$1:$1"),0)-1,100000,1),0)),"")</f>
        <v>0</v>
      </c>
      <c r="G112" s="3" t="str">
        <f ca="1">IFERROR(INDEX(OFFSET(INDIRECT("v_buffer_hist_hoy!$A$1"),1,MATCH("pro_grupo",INDIRECT("v_buffer_hist_hoy!$1:$1"),0)-1,100000,1),MATCH(CLEAN(TABLATRANSFERENCIA[[#This Row],[CODIGO]]),OFFSET(INDIRECT("v_buffer_hist_hoy!$A$1"),1,MATCH("buh_codigo",INDIRECT("v_buffer_hist_hoy!$1:$1"),0)-1,100000,1),0)),"")</f>
        <v>REPUESTOS DESMALEZADORAS</v>
      </c>
      <c r="H112" s="3">
        <f ca="1">IFERROR(INDEX(OFFSET(INDIRECT("v_buffer_hist_hoy!$A$1"),1,MATCH("pro_familia",INDIRECT("v_buffer_hist_hoy!$1:$1"),0)-1,100000,1),MATCH(CLEAN(TABLATRANSFERENCIA[[#This Row],[CODIGO]]),OFFSET(INDIRECT("v_buffer_hist_hoy!$A$1"),1,MATCH("buh_codigo",INDIRECT("v_buffer_hist_hoy!$1:$1"),0)-1,100000,1),0)),"")</f>
        <v>0</v>
      </c>
      <c r="I112" s="3">
        <f ca="1">IFERROR(INDEX(OFFSET(INDIRECT("v_buffer_hist_hoy!$A$1"),1,MATCH("pro_subfamilia",INDIRECT("v_buffer_hist_hoy!$1:$1"),0)-1,100000,1),MATCH(CLEAN(TABLATRANSFERENCIA[[#This Row],[CODIGO]]),OFFSET(INDIRECT("v_buffer_hist_hoy!$A$1"),1,MATCH("buh_codigo",INDIRECT("v_buffer_hist_hoy!$1:$1"),0)-1,100000,1),0)),"")</f>
        <v>0</v>
      </c>
      <c r="J11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2" s="3">
        <f ca="1">IFERROR(INDEX(OFFSET(INDIRECT("v_buffer_hist_hoy!$A$1"),1,MATCH("pro_tipo",INDIRECT("v_buffer_hist_hoy!$1:$1"),0)-1,100000,1),MATCH(CLEAN(TABLATRANSFERENCIA[[#This Row],[CODIGO]]),OFFSET(INDIRECT("v_buffer_hist_hoy!$A$1"),1,MATCH("buh_codigo",INDIRECT("v_buffer_hist_hoy!$1:$1"),0)-1,100000,1),0)),"")</f>
        <v>0</v>
      </c>
      <c r="L112" s="3" t="str">
        <f ca="1">IFERROR(INDEX(OFFSET(INDIRECT("v_buffer_hist_hoy!$A$1"),1,MATCH("pro_marca",INDIRECT("v_buffer_hist_hoy!$1:$1"),0)-1,100000,1),MATCH(CLEAN(TABLATRANSFERENCIA[[#This Row],[CODIGO]]),OFFSET(INDIRECT("v_buffer_hist_hoy!$A$1"),1,MATCH("buh_codigo",INDIRECT("v_buffer_hist_hoy!$1:$1"),0)-1,100000,1),0)),"")</f>
        <v>SHINDAIWA</v>
      </c>
      <c r="M112" s="3">
        <f ca="1">IFERROR(INDEX(OFFSET(INDIRECT("v_buffer_hist_hoy!$A$1"),1,MATCH("pro_modelo",INDIRECT("v_buffer_hist_hoy!$1:$1"),0)-1,100000,1),MATCH(CLEAN(TABLATRANSFERENCIA[[#This Row],[CODIGO]]),OFFSET(INDIRECT("v_buffer_hist_hoy!$A$1"),1,MATCH("buh_codigo",INDIRECT("v_buffer_hist_hoy!$1:$1"),0)-1,100000,1),0)),"")</f>
        <v>0</v>
      </c>
      <c r="N112" s="3">
        <f ca="1">IFERROR(INDEX(OFFSET(INDIRECT("v_buffer_hist_hoy!$A$1"),1,MATCH("pro_cat_management",INDIRECT("v_buffer_hist_hoy!$1:$1"),0)-1,100000,1),MATCH(CLEAN(TABLATRANSFERENCIA[[#This Row],[CODIGO]]),OFFSET(INDIRECT("v_buffer_hist_hoy!$A$1"),1,MATCH("buh_codigo",INDIRECT("v_buffer_hist_hoy!$1:$1"),0)-1,100000,1),0)),"")</f>
        <v>0</v>
      </c>
      <c r="O112" s="5" t="str">
        <f ca="1">IFERROR(INDEX(OFFSET(INDIRECT("v_buffer_hist_hoy!$A$1"),1,MATCH("buh_estatus",INDIRECT("v_buffer_hist_hoy!$1:$1"),0)-1,100000,1),MATCH(CLEAN(TABLATRANSFERENCIA[[#This Row],[CODIGO]]),OFFSET(INDIRECT("v_buffer_hist_hoy!$A$1"),1,MATCH("buh_codigo",INDIRECT("v_buffer_hist_hoy!$1:$1"),0)-1,100000,1),0)),"")</f>
        <v>0</v>
      </c>
      <c r="P112" s="5">
        <f ca="1">IFERROR(INDEX(OFFSET(INDIRECT("v_buffer_hist_hoy!$A$1"),1,MATCH("buh_ctv",INDIRECT("v_buffer_hist_hoy!$1:$1"),0)-1,100000,1),MATCH(CLEAN(TABLATRANSFERENCIA[[#This Row],[CODIGO]]),OFFSET(INDIRECT("v_buffer_hist_hoy!$A$1"),1,MATCH("buh_codigo",INDIRECT("v_buffer_hist_hoy!$1:$1"),0)-1,100000,1),0)),"")</f>
        <v>1.71</v>
      </c>
      <c r="Q112" s="5">
        <f ca="1">IFERROR(INDEX(OFFSET(INDIRECT("v_buffer_hist_hoy!$A$1"),1,MATCH("buh_pv",INDIRECT("v_buffer_hist_hoy!$1:$1"),0)-1,100000,1),MATCH(CLEAN(TABLATRANSFERENCIA[[#This Row],[CODIGO]]),OFFSET(INDIRECT("v_buffer_hist_hoy!$A$1"),1,MATCH("buh_codigo",INDIRECT("v_buffer_hist_hoy!$1:$1"),0)-1,100000,1),0)),"")</f>
        <v>5.32</v>
      </c>
      <c r="R112" s="46">
        <f ca="1">IFERROR(INDEX(OFFSET(INDIRECT("v_buffer_hist_hoy!$A$1"),1,MATCH("buh_roi_pasado",INDIRECT("v_buffer_hist_hoy!$1:$1"),0)-1,100000,1),MATCH(CLEAN(TABLATRANSFERENCIA[[#This Row],[CODIGO]]),OFFSET(INDIRECT("v_buffer_hist_hoy!$A$1"),1,MATCH("buh_codigo",INDIRECT("v_buffer_hist_hoy!$1:$1"),0)-1,100000,1),0)),"")</f>
        <v>0</v>
      </c>
      <c r="S112" s="46">
        <f ca="1">IFERROR(INDEX(OFFSET(INDIRECT("v_buffer_hist_hoy!$A$1"),1,MATCH("buh_roi_proyectado",INDIRECT("v_buffer_hist_hoy!$1:$1"),0)-1,100000,1),MATCH(CLEAN(TABLATRANSFERENCIA[[#This Row],[CODIGO]]),OFFSET(INDIRECT("v_buffer_hist_hoy!$A$1"),1,MATCH("buh_codigo",INDIRECT("v_buffer_hist_hoy!$1:$1"),0)-1,100000,1),0)),"")</f>
        <v>9.2100000000000009</v>
      </c>
      <c r="T112" s="46">
        <f ca="1">IFERROR(INDEX(OFFSET(INDIRECT("v_buffer_hist_hoy!$A$1"),1,MATCH("buh_velocity",INDIRECT("v_buffer_hist_hoy!$1:$1"),0)-1,100000,1),MATCH(CLEAN(TABLATRANSFERENCIA[[#This Row],[CODIGO]]),OFFSET(INDIRECT("v_buffer_hist_hoy!$A$1"),1,MATCH("buh_codigo",INDIRECT("v_buffer_hist_hoy!$1:$1"),0)-1,100000,1),0)),"")</f>
        <v>0</v>
      </c>
      <c r="U112" s="46">
        <f ca="1">IFERROR(INDEX(OFFSET(INDIRECT("v_buffer_hist_hoy!$A$1"),1,MATCH("buh_nivel_servicio",INDIRECT("v_buffer_hist_hoy!$1:$1"),0)-1,100000,1),MATCH(CLEAN(TABLATRANSFERENCIA[[#This Row],[CODIGO]]),OFFSET(INDIRECT("v_buffer_hist_hoy!$A$1"),1,MATCH("buh_codigo",INDIRECT("v_buffer_hist_hoy!$1:$1"),0)-1,100000,1),0)),"")</f>
        <v>1</v>
      </c>
      <c r="V112" s="49" t="str">
        <f ca="1">IFERROR(INDEX(OFFSET(INDIRECT("v_buffer_hist_hoy!$A$1"),1,MATCH("pro_nombre",INDIRECT("v_buffer_hist_hoy!$1:$1"),0)-1,100000,1),MATCH(CLEAN(TABLATRANSFERENCIA[[#This Row],[CODIGO]]),OFFSET(INDIRECT("v_buffer_hist_hoy!$A$1"),1,MATCH("buh_codigo",INDIRECT("v_buffer_hist_hoy!$1:$1"),0)-1,100000,1),0)),"")</f>
        <v>Echo</v>
      </c>
      <c r="W112" s="49" t="str">
        <f ca="1">IFERROR(INDEX(OFFSET(INDIRECT("v_buffer_hist_hoy!$A$1"),1,MATCH("pre_nombre",INDIRECT("v_buffer_hist_hoy!$1:$1"),0)-1,100000,1),MATCH(CLEAN(TABLATRANSFERENCIA[[#This Row],[CODIGO]]),OFFSET(INDIRECT("v_buffer_hist_hoy!$A$1"),1,MATCH("buh_codigo",INDIRECT("v_buffer_hist_hoy!$1:$1"),0)-1,100000,1),0)),"")</f>
        <v>USA</v>
      </c>
      <c r="X112" s="51">
        <f ca="1">IFERROR(INDEX(OFFSET(INDIRECT("v_buffer_hist_hoy!$A$1"),1,MATCH("buh_tiempo_suministro",INDIRECT("v_buffer_hist_hoy!$1:$1"),0)-1,100000,1),MATCH(CLEAN(TABLATRANSFERENCIA[[#This Row],[CODIGO]]),OFFSET(INDIRECT("v_buffer_hist_hoy!$A$1"),1,MATCH("buh_codigo",INDIRECT("v_buffer_hist_hoy!$1:$1"),0)-1,100000,1),0)),"")</f>
        <v>8</v>
      </c>
      <c r="Y112" s="51">
        <f ca="1">IFERROR(INDEX(OFFSET(INDIRECT("v_buffer_hist_hoy!$A$1"),1,MATCH("buh_frecuencia_reposicion",INDIRECT("v_buffer_hist_hoy!$1:$1"),0)-1,100000,1),MATCH(CLEAN(TABLATRANSFERENCIA[[#This Row],[CODIGO]]),OFFSET(INDIRECT("v_buffer_hist_hoy!$A$1"),1,MATCH("buh_codigo",INDIRECT("v_buffer_hist_hoy!$1:$1"),0)-1,100000,1),0)),"")</f>
        <v>3</v>
      </c>
      <c r="Z112" s="6">
        <f ca="1">IFERROR(INDEX(OFFSET(INDIRECT("v_buffer_hist_hoy!$A$1"),1,MATCH("buh_buffer_actual",INDIRECT("v_buffer_hist_hoy!$1:$1"),0)-1,100000,1),MATCH(CLEAN(TABLATRANSFERENCIA[[#This Row],[CODIGO]]),OFFSET(INDIRECT("v_buffer_hist_hoy!$A$1"),1,MATCH("buh_codigo",INDIRECT("v_buffer_hist_hoy!$1:$1"),0)-1,100000,1),0)),"")</f>
        <v>80</v>
      </c>
      <c r="AA112" s="6">
        <f ca="1">IFERROR(INDEX(OFFSET(INDIRECT("v_buffer_hist_hoy!$A$1"),1,MATCH("buh_inventario_proveedor",INDIRECT("v_buffer_hist_hoy!$1:$1"),0)-1,100000,1),MATCH(CLEAN(TABLATRANSFERENCIA[[#This Row],[CODIGO]]),OFFSET(INDIRECT("v_buffer_hist_hoy!$A$1"),1,MATCH("buh_codigo",INDIRECT("v_buffer_hist_hoy!$1:$1"),0)-1,100000,1),0)),"")</f>
        <v>1000000000</v>
      </c>
      <c r="AB112" s="6">
        <f ca="1">IFERROR(INDEX(OFFSET(INDIRECT("v_buffer_hist_hoy!$A$1"),1,MATCH("buh_inventario_fisico",INDIRECT("v_buffer_hist_hoy!$1:$1"),0)-1,100000,1),MATCH(CLEAN(TABLATRANSFERENCIA[[#This Row],[CODIGO]]),OFFSET(INDIRECT("v_buffer_hist_hoy!$A$1"),1,MATCH("buh_codigo",INDIRECT("v_buffer_hist_hoy!$1:$1"),0)-1,100000,1),0)),"")</f>
        <v>65</v>
      </c>
      <c r="AC112" s="4">
        <f ca="1">IFERROR(INDEX(OFFSET(INDIRECT("v_buffer_hist_hoy!$A$1"),1,MATCH("buh_estado_inventario_fisico",INDIRECT("v_buffer_hist_hoy!$1:$1"),0)-1,100000,1),MATCH(CLEAN(TABLATRANSFERENCIA[[#This Row],[CODIGO]]),OFFSET(INDIRECT("v_buffer_hist_hoy!$A$1"),1,MATCH("buh_codigo",INDIRECT("v_buffer_hist_hoy!$1:$1"),0)-1,100000,1),0)),"")</f>
        <v>0.19</v>
      </c>
      <c r="AD112" s="6" t="str">
        <f ca="1">IFERROR(INDEX(OFFSET(INDIRECT("v_buffer_hist_hoy!$A$1"),1,MATCH("buh_color_inventario_fisico",INDIRECT("v_buffer_hist_hoy!$1:$1"),0)-1,100000,1),MATCH(CLEAN(TABLATRANSFERENCIA[[#This Row],[CODIGO]]),OFFSET(INDIRECT("v_buffer_hist_hoy!$A$1"),1,MATCH("buh_codigo",INDIRECT("v_buffer_hist_hoy!$1:$1"),0)-1,100000,1),0)),"")</f>
        <v>V</v>
      </c>
      <c r="AE112" s="6">
        <f ca="1">IFERROR(INDEX(OFFSET(INDIRECT("v_buffer_hist_hoy!$A$1"),1,MATCH("buh_transito",INDIRECT("v_buffer_hist_hoy!$1:$1"),0)-1,100000,1),MATCH(CLEAN(TABLATRANSFERENCIA[[#This Row],[CODIGO]]),OFFSET(INDIRECT("v_buffer_hist_hoy!$A$1"),1,MATCH("buh_codigo",INDIRECT("v_buffer_hist_hoy!$1:$1"),0)-1,100000,1),0)),"")</f>
        <v>0</v>
      </c>
      <c r="AF112" s="6">
        <f ca="1">IFERROR(INDEX(OFFSET(INDIRECT("v_buffer_hist_hoy!$A$1"),1,MATCH("buh_negociacion",INDIRECT("v_buffer_hist_hoy!$1:$1"),0)-1,100000,1),MATCH(CLEAN(TABLATRANSFERENCIA[[#This Row],[CODIGO]]),OFFSET(INDIRECT("v_buffer_hist_hoy!$A$1"),1,MATCH("buh_codigo",INDIRECT("v_buffer_hist_hoy!$1:$1"),0)-1,100000,1),0)),"")</f>
        <v>0</v>
      </c>
      <c r="AG112" s="6">
        <f ca="1">IFERROR(INDEX(OFFSET(INDIRECT("v_buffer_hist_hoy!$A$1"),1,MATCH("buh_produccion",INDIRECT("v_buffer_hist_hoy!$1:$1"),0)-1,100000,1),MATCH(CLEAN(TABLATRANSFERENCIA[[#This Row],[CODIGO]]),OFFSET(INDIRECT("v_buffer_hist_hoy!$A$1"),1,MATCH("buh_codigo",INDIRECT("v_buffer_hist_hoy!$1:$1"),0)-1,100000,1),0)),"")</f>
        <v>0</v>
      </c>
      <c r="AH112" s="6">
        <f ca="1">IFERROR(INDEX(OFFSET(INDIRECT("v_buffer_hist_hoy!$A$1"),1,MATCH("buh_embarcado",INDIRECT("v_buffer_hist_hoy!$1:$1"),0)-1,100000,1),MATCH(CLEAN(TABLATRANSFERENCIA[[#This Row],[CODIGO]]),OFFSET(INDIRECT("v_buffer_hist_hoy!$A$1"),1,MATCH("buh_codigo",INDIRECT("v_buffer_hist_hoy!$1:$1"),0)-1,100000,1),0)),"")</f>
        <v>0</v>
      </c>
      <c r="AI112" s="6">
        <f ca="1">IFERROR(INDEX(OFFSET(INDIRECT("v_buffer_hist_hoy!$A$1"),1,MATCH("buh_comprometido",INDIRECT("v_buffer_hist_hoy!$1:$1"),0)-1,100000,1),MATCH(CLEAN(TABLATRANSFERENCIA[[#This Row],[CODIGO]]),OFFSET(INDIRECT("v_buffer_hist_hoy!$A$1"),1,MATCH("buh_codigo",INDIRECT("v_buffer_hist_hoy!$1:$1"),0)-1,100000,1),0)),"")</f>
        <v>0</v>
      </c>
      <c r="AJ112" s="6">
        <f ca="1">IFERROR(INDEX(OFFSET(INDIRECT("v_buffer_hist_hoy!$A$1"),1,MATCH("buh_backorder",INDIRECT("v_buffer_hist_hoy!$1:$1"),0)-1,100000,1),MATCH(CLEAN(TABLATRANSFERENCIA[[#This Row],[CODIGO]]),OFFSET(INDIRECT("v_buffer_hist_hoy!$A$1"),1,MATCH("buh_codigo",INDIRECT("v_buffer_hist_hoy!$1:$1"),0)-1,100000,1),0)),"")</f>
        <v>5</v>
      </c>
      <c r="AK112" s="6">
        <f ca="1">IFERROR(INDEX(OFFSET(INDIRECT("v_buffer_hist_hoy!$A$1"),1,MATCH("buh_inventario_proyectado",INDIRECT("v_buffer_hist_hoy!$1:$1"),0)-1,100000,1),MATCH(CLEAN(TABLATRANSFERENCIA[[#This Row],[CODIGO]]),OFFSET(INDIRECT("v_buffer_hist_hoy!$A$1"),1,MATCH("buh_codigo",INDIRECT("v_buffer_hist_hoy!$1:$1"),0)-1,100000,1),0)),"")</f>
        <v>70</v>
      </c>
      <c r="AL112" s="4">
        <f ca="1">IFERROR(INDEX(OFFSET(INDIRECT("v_buffer_hist_hoy!$A$1"),1,MATCH("buh_estado_inventario_proyectado",INDIRECT("v_buffer_hist_hoy!$1:$1"),0)-1,100000,1),MATCH(CLEAN(TABLATRANSFERENCIA[[#This Row],[CODIGO]]),OFFSET(INDIRECT("v_buffer_hist_hoy!$A$1"),1,MATCH("buh_codigo",INDIRECT("v_buffer_hist_hoy!$1:$1"),0)-1,100000,1),0)),"")</f>
        <v>0.13</v>
      </c>
      <c r="AM112" s="6" t="str">
        <f ca="1">IFERROR(INDEX(OFFSET(INDIRECT("v_buffer_hist_hoy!$A$1"),1,MATCH("buh_color_inventario_proyectado",INDIRECT("v_buffer_hist_hoy!$1:$1"),0)-1,100000,1),MATCH(CLEAN(TABLATRANSFERENCIA[[#This Row],[CODIGO]]),OFFSET(INDIRECT("v_buffer_hist_hoy!$A$1"),1,MATCH("buh_codigo",INDIRECT("v_buffer_hist_hoy!$1:$1"),0)-1,100000,1),0)),"")</f>
        <v>V</v>
      </c>
      <c r="AN112" s="6">
        <f ca="1">IFERROR(INDEX(OFFSET(INDIRECT("v_buffer_hist_hoy!$A$1"),1,MATCH("buh_pedido_minimo",INDIRECT("v_buffer_hist_hoy!$1:$1"),0)-1,100000,1),MATCH(CLEAN(TABLATRANSFERENCIA[[#This Row],[CODIGO]]),OFFSET(INDIRECT("v_buffer_hist_hoy!$A$1"),1,MATCH("buh_codigo",INDIRECT("v_buffer_hist_hoy!$1:$1"),0)-1,100000,1),0)),"")</f>
        <v>0</v>
      </c>
      <c r="AO112" s="6">
        <f ca="1">IFERROR(INDEX(OFFSET(INDIRECT("v_buffer_hist_hoy!$A$1"),1,MATCH("buh_pedido_minimo_grupo",INDIRECT("v_buffer_hist_hoy!$1:$1"),0)-1,100000,1),MATCH(CLEAN(TABLATRANSFERENCIA[[#This Row],[CODIGO]]),OFFSET(INDIRECT("v_buffer_hist_hoy!$A$1"),1,MATCH("buh_codigo",INDIRECT("v_buffer_hist_hoy!$1:$1"),0)-1,100000,1),0)),"")</f>
        <v>0</v>
      </c>
      <c r="AP112" s="6">
        <f ca="1">IFERROR(INDEX(OFFSET(INDIRECT("v_buffer_hist_hoy!$A$1"),1,MATCH("buh_unidad_empaque",INDIRECT("v_buffer_hist_hoy!$1:$1"),0)-1,100000,1),MATCH(CLEAN(TABLATRANSFERENCIA[[#This Row],[CODIGO]]),OFFSET(INDIRECT("v_buffer_hist_hoy!$A$1"),1,MATCH("buh_codigo",INDIRECT("v_buffer_hist_hoy!$1:$1"),0)-1,100000,1),0)),"")</f>
        <v>5</v>
      </c>
      <c r="AQ112" s="6">
        <f ca="1">IFERROR(INDEX(OFFSET(INDIRECT("v_buffer_hist_hoy!$A$1"),1,MATCH("buh_pedido_promedio",INDIRECT("v_buffer_hist_hoy!$1:$1"),0)-1,100000,1),MATCH(CLEAN(TABLATRANSFERENCIA[[#This Row],[CODIGO]]),OFFSET(INDIRECT("v_buffer_hist_hoy!$A$1"),1,MATCH("buh_codigo",INDIRECT("v_buffer_hist_hoy!$1:$1"),0)-1,100000,1),0)),"")</f>
        <v>22</v>
      </c>
      <c r="AR112" s="6">
        <f ca="1">IFERROR(INDEX(OFFSET(INDIRECT("v_buffer_hist_hoy!$A$1"),1,MATCH("buh_cobertura_buffer",INDIRECT("v_buffer_hist_hoy!$1:$1"),0)-1,100000,1),MATCH(CLEAN(TABLATRANSFERENCIA[[#This Row],[CODIGO]]),OFFSET(INDIRECT("v_buffer_hist_hoy!$A$1"),1,MATCH("buh_codigo",INDIRECT("v_buffer_hist_hoy!$1:$1"),0)-1,100000,1),0)),"")</f>
        <v>0</v>
      </c>
      <c r="AS112" s="6">
        <f ca="1">IFERROR(INDEX(OFFSET(INDIRECT("v_buffer_hist_hoy!$A$1"),1,MATCH("buh_cobertura_inventario_proyectado",INDIRECT("v_buffer_hist_hoy!$1:$1"),0)-1,100000,1),MATCH(CLEAN(TABLATRANSFERENCIA[[#This Row],[CODIGO]]),OFFSET(INDIRECT("v_buffer_hist_hoy!$A$1"),1,MATCH("buh_codigo",INDIRECT("v_buffer_hist_hoy!$1:$1"),0)-1,100000,1),0)),"")</f>
        <v>0</v>
      </c>
      <c r="AT112" s="6">
        <f ca="1">IFERROR(INDEX(OFFSET(INDIRECT("v_buffer_hist_hoy!$A$1"),1,MATCH("buh_cobertura_pedido_minimo",INDIRECT("v_buffer_hist_hoy!$1:$1"),0)-1,100000,1),MATCH(CLEAN(TABLATRANSFERENCIA[[#This Row],[CODIGO]]),OFFSET(INDIRECT("v_buffer_hist_hoy!$A$1"),1,MATCH("buh_codigo",INDIRECT("v_buffer_hist_hoy!$1:$1"),0)-1,100000,1),0)),"")</f>
        <v>0</v>
      </c>
      <c r="AU112" s="6">
        <f ca="1">IFERROR(INDEX(OFFSET(INDIRECT("v_buffer_hist_hoy!$A$1"),1,MATCH("buh_dias_desabastecimiento",INDIRECT("v_buffer_hist_hoy!$1:$1"),0)-1,100000,1),MATCH(CLEAN(TABLATRANSFERENCIA[[#This Row],[CODIGO]]),OFFSET(INDIRECT("v_buffer_hist_hoy!$A$1"),1,MATCH("buh_codigo",INDIRECT("v_buffer_hist_hoy!$1:$1"),0)-1,100000,1),0)),"")</f>
        <v>0</v>
      </c>
      <c r="AV112" s="6">
        <f t="array" ref="AV112">IFERROR(INDEX(Datos_Consumo[CANTIDAD],MATCH(TABLATRANSFERENCIA[[#This Row],[CODIGO]]&amp;TABLATRANSFERENCIA[[#Headers],[Columna1]],Datos_Consumo[CODIGO]&amp;Datos_Consumo[FECHA_FORMATO],0)),0)</f>
        <v>0</v>
      </c>
      <c r="AW112" s="6">
        <f t="array" ref="AW112">IFERROR(INDEX(Datos_Consumo[CANTIDAD],MATCH(TABLATRANSFERENCIA[[#This Row],[CODIGO]]&amp;TABLATRANSFERENCIA[[#Headers],[Columna2]],Datos_Consumo[CODIGO]&amp;Datos_Consumo[FECHA_FORMATO],0)),0)</f>
        <v>0</v>
      </c>
      <c r="AX112" s="6">
        <f t="array" ref="AX112">IFERROR(INDEX(Datos_Consumo[CANTIDAD],MATCH(TABLATRANSFERENCIA[[#This Row],[CODIGO]]&amp;TABLATRANSFERENCIA[[#Headers],[Columna3]],Datos_Consumo[CODIGO]&amp;Datos_Consumo[FECHA_FORMATO],0)),0)</f>
        <v>0</v>
      </c>
      <c r="AY112" s="6">
        <f t="array" ref="AY112">IFERROR(INDEX(Datos_Consumo[CANTIDAD],MATCH(TABLATRANSFERENCIA[[#This Row],[CODIGO]]&amp;TABLATRANSFERENCIA[[#Headers],[Columna4]],Datos_Consumo[CODIGO]&amp;Datos_Consumo[FECHA_FORMATO],0)),0)</f>
        <v>0</v>
      </c>
      <c r="AZ112" s="6">
        <f t="array" ref="AZ112">IFERROR(INDEX(Datos_Consumo[CANTIDAD],MATCH(TABLATRANSFERENCIA[[#This Row],[CODIGO]]&amp;TABLATRANSFERENCIA[[#Headers],[Columna5]],Datos_Consumo[CODIGO]&amp;Datos_Consumo[FECHA_FORMATO],0)),0)</f>
        <v>0</v>
      </c>
      <c r="BA112" s="6">
        <f t="array" ref="BA112">IFERROR(INDEX(Datos_Consumo[CANTIDAD],MATCH(TABLATRANSFERENCIA[[#This Row],[CODIGO]]&amp;TABLATRANSFERENCIA[[#Headers],[Columna6]],Datos_Consumo[CODIGO]&amp;Datos_Consumo[FECHA_FORMATO],0)),0)</f>
        <v>0</v>
      </c>
      <c r="BB112" s="56">
        <f ca="1">IFERROR(INDEX(OFFSET(INDIRECT("v_buffer_hist_hoy!$A$1"),1,MATCH("buh_ultima_transferencia_ini",INDIRECT("v_buffer_hist_hoy!$1:$1"),0)-1,100000,1),MATCH(CLEAN(TABLATRANSFERENCIA[[#This Row],[CODIGO]]),OFFSET(INDIRECT("v_buffer_hist_hoy!$A$1"),1,MATCH("buh_codigo",INDIRECT("v_buffer_hist_hoy!$1:$1"),0)-1,100000,1),0)),"")</f>
        <v>0</v>
      </c>
      <c r="BC112" s="56">
        <f ca="1">IFERROR(INDEX(OFFSET(INDIRECT("v_buffer_hist_hoy!$A$1"),1,MATCH("buh_ultima_transferencia_fin",INDIRECT("v_buffer_hist_hoy!$1:$1"),0)-1,100000,1),MATCH(CLEAN(TABLATRANSFERENCIA[[#This Row],[CODIGO]]),OFFSET(INDIRECT("v_buffer_hist_hoy!$A$1"),1,MATCH("buh_codigo",INDIRECT("v_buffer_hist_hoy!$1:$1"),0)-1,100000,1),0)),"")</f>
        <v>0</v>
      </c>
      <c r="BD112" s="50" t="s">
        <v>7724</v>
      </c>
      <c r="BE112" s="55"/>
      <c r="BF112" s="51"/>
      <c r="BG11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2" s="51"/>
      <c r="BM112" s="46">
        <f ca="1">IFERROR(TABLATRANSFERENCIA[[#This Row],[REQUERIM]]/TABLATRANSFERENCIA[[#This Row],[PEDIDO PROMEDIO]],0)</f>
        <v>0.22727272727272727</v>
      </c>
      <c r="BN112" s="51"/>
      <c r="BO112" s="59"/>
      <c r="BP112" s="3" t="str">
        <f>IF(TABLATRANSFERENCIA[[#This Row],[RECIBIDO]]&lt;&gt;"",0,IF(TABLATRANSFERENCIA[[#This Row],[DESPACHO]]&lt;&gt;"",TABLATRANSFERENCIA[[#This Row],[DESPACHO]],TABLATRANSFERENCIA[[#This Row],[REQUERIM]]))</f>
        <v>5</v>
      </c>
      <c r="BQ112" s="50"/>
      <c r="BR112" s="50"/>
      <c r="BS112" s="50" t="str">
        <f t="shared" si="1"/>
        <v>N</v>
      </c>
      <c r="BT112" s="51">
        <f t="array" aca="1" ref="BT112" ca="1">IF(SUM(--(TABLATRANSFERENCIA[[#This Row],[CODIGO GENERICO]]=TABLATRANSFERENCIA[CODIGO GENERICO])*TABLATRANSFERENCIA[REQUERIM])&lt;TABLATRANSFERENCIA[[#This Row],[PEDIDO MIN GRUPO]],1,0)</f>
        <v>0</v>
      </c>
      <c r="BU1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12" s="51">
        <f ca="1">IFERROR(INDEX(OFFSET(INDIRECT("v_buffer_hist_hoy!$A$1"),1,MATCH("buh_zona_amarilla",INDIRECT("v_buffer_hist_hoy!$1:$1"),0)-1,100000,1),MATCH(CLEAN(TABLATRANSFERENCIA[[#This Row],[CODIGO]]),OFFSET(INDIRECT("v_buffer_hist_hoy!$A$1"),1,MATCH("buh_codigo",INDIRECT("v_buffer_hist_hoy!$1:$1"),0)-1,100000,1),0)),"")</f>
        <v>53</v>
      </c>
      <c r="BW112" s="51">
        <f ca="1">IFERROR(INDEX(OFFSET(INDIRECT("v_buffer_hist_hoy!$A$1"),1,MATCH("buh_zona_roja",INDIRECT("v_buffer_hist_hoy!$1:$1"),0)-1,100000,1),MATCH(CLEAN(TABLATRANSFERENCIA[[#This Row],[CODIGO]]),OFFSET(INDIRECT("v_buffer_hist_hoy!$A$1"),1,MATCH("buh_codigo",INDIRECT("v_buffer_hist_hoy!$1:$1"),0)-1,100000,1),0)),"")</f>
        <v>26</v>
      </c>
    </row>
    <row r="113" spans="1:75" hidden="1" x14ac:dyDescent="0.25">
      <c r="A113" s="54" t="s">
        <v>1773</v>
      </c>
      <c r="B113" s="3" t="str">
        <f ca="1">IFERROR(INDEX(OFFSET(INDIRECT("v_buffer_hist_hoy!$A$1"),1,MATCH("pro_descripcion",INDIRECT("v_buffer_hist_hoy!$1:$1"),0)-1,100000,1),MATCH(CLEAN(TABLATRANSFERENCIA[[#This Row],[CODIGO]]),OFFSET(INDIRECT("v_buffer_hist_hoy!$A$1"),1,MATCH("buh_codigo",INDIRECT("v_buffer_hist_hoy!$1:$1"),0)-1,100000,1),0)),"")</f>
        <v>ANILLO PISTON CS303T CS3000</v>
      </c>
      <c r="C113" s="3" t="str">
        <f ca="1">IFERROR(INDEX(OFFSET(INDIRECT("v_buffer_hist_hoy!$A$1"),1,MATCH("buh_codigo_generico",INDIRECT("v_buffer_hist_hoy!$1:$1"),0)-1,100000,1),MATCH(CLEAN(TABLATRANSFERENCIA[[#This Row],[CODIGO]]),OFFSET(INDIRECT("v_buffer_hist_hoy!$A$1"),1,MATCH("buh_codigo",INDIRECT("v_buffer_hist_hoy!$1:$1"),0)-1,100000,1),0)),"")</f>
        <v>0</v>
      </c>
      <c r="D113" s="3" t="str">
        <f ca="1">IFERROR(INDEX(OFFSET(INDIRECT("v_buffer_hist_hoy!$A$1"),1,MATCH("buh_codigo_vinculado",INDIRECT("v_buffer_hist_hoy!$1:$1"),0)-1,100000,1),MATCH(CLEAN(TABLATRANSFERENCIA[[#This Row],[CODIGO]]),OFFSET(INDIRECT("v_buffer_hist_hoy!$A$1"),1,MATCH("buh_codigo",INDIRECT("v_buffer_hist_hoy!$1:$1"),0)-1,100000,1),0)),"")</f>
        <v>EC-10001146430</v>
      </c>
      <c r="E113" s="3" t="str">
        <f ca="1">IFERROR(INDEX(OFFSET(INDIRECT("v_buffer_hist_hoy!$A$1"),1,MATCH("pro_linea",INDIRECT("v_buffer_hist_hoy!$1:$1"),0)-1,100000,1),MATCH(CLEAN(TABLATRANSFERENCIA[[#This Row],[CODIGO]]),OFFSET(INDIRECT("v_buffer_hist_hoy!$A$1"),1,MATCH("buh_codigo",INDIRECT("v_buffer_hist_hoy!$1:$1"),0)-1,100000,1),0)),"")</f>
        <v>AGROFORESTAL</v>
      </c>
      <c r="F113" s="3">
        <f ca="1">IFERROR(INDEX(OFFSET(INDIRECT("v_buffer_hist_hoy!$A$1"),1,MATCH("pro_sublinea",INDIRECT("v_buffer_hist_hoy!$1:$1"),0)-1,100000,1),MATCH(CLEAN(TABLATRANSFERENCIA[[#This Row],[CODIGO]]),OFFSET(INDIRECT("v_buffer_hist_hoy!$A$1"),1,MATCH("buh_codigo",INDIRECT("v_buffer_hist_hoy!$1:$1"),0)-1,100000,1),0)),"")</f>
        <v>0</v>
      </c>
      <c r="G113" s="3" t="str">
        <f ca="1">IFERROR(INDEX(OFFSET(INDIRECT("v_buffer_hist_hoy!$A$1"),1,MATCH("pro_grupo",INDIRECT("v_buffer_hist_hoy!$1:$1"),0)-1,100000,1),MATCH(CLEAN(TABLATRANSFERENCIA[[#This Row],[CODIGO]]),OFFSET(INDIRECT("v_buffer_hist_hoy!$A$1"),1,MATCH("buh_codigo",INDIRECT("v_buffer_hist_hoy!$1:$1"),0)-1,100000,1),0)),"")</f>
        <v>REPUESTOS MOTOSIERRAS</v>
      </c>
      <c r="H113" s="3">
        <f ca="1">IFERROR(INDEX(OFFSET(INDIRECT("v_buffer_hist_hoy!$A$1"),1,MATCH("pro_familia",INDIRECT("v_buffer_hist_hoy!$1:$1"),0)-1,100000,1),MATCH(CLEAN(TABLATRANSFERENCIA[[#This Row],[CODIGO]]),OFFSET(INDIRECT("v_buffer_hist_hoy!$A$1"),1,MATCH("buh_codigo",INDIRECT("v_buffer_hist_hoy!$1:$1"),0)-1,100000,1),0)),"")</f>
        <v>0</v>
      </c>
      <c r="I113" s="3">
        <f ca="1">IFERROR(INDEX(OFFSET(INDIRECT("v_buffer_hist_hoy!$A$1"),1,MATCH("pro_subfamilia",INDIRECT("v_buffer_hist_hoy!$1:$1"),0)-1,100000,1),MATCH(CLEAN(TABLATRANSFERENCIA[[#This Row],[CODIGO]]),OFFSET(INDIRECT("v_buffer_hist_hoy!$A$1"),1,MATCH("buh_codigo",INDIRECT("v_buffer_hist_hoy!$1:$1"),0)-1,100000,1),0)),"")</f>
        <v>0</v>
      </c>
      <c r="J11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3" s="3">
        <f ca="1">IFERROR(INDEX(OFFSET(INDIRECT("v_buffer_hist_hoy!$A$1"),1,MATCH("pro_tipo",INDIRECT("v_buffer_hist_hoy!$1:$1"),0)-1,100000,1),MATCH(CLEAN(TABLATRANSFERENCIA[[#This Row],[CODIGO]]),OFFSET(INDIRECT("v_buffer_hist_hoy!$A$1"),1,MATCH("buh_codigo",INDIRECT("v_buffer_hist_hoy!$1:$1"),0)-1,100000,1),0)),"")</f>
        <v>0</v>
      </c>
      <c r="L113" s="3" t="str">
        <f ca="1">IFERROR(INDEX(OFFSET(INDIRECT("v_buffer_hist_hoy!$A$1"),1,MATCH("pro_marca",INDIRECT("v_buffer_hist_hoy!$1:$1"),0)-1,100000,1),MATCH(CLEAN(TABLATRANSFERENCIA[[#This Row],[CODIGO]]),OFFSET(INDIRECT("v_buffer_hist_hoy!$A$1"),1,MATCH("buh_codigo",INDIRECT("v_buffer_hist_hoy!$1:$1"),0)-1,100000,1),0)),"")</f>
        <v>ECHO</v>
      </c>
      <c r="M113" s="3">
        <f ca="1">IFERROR(INDEX(OFFSET(INDIRECT("v_buffer_hist_hoy!$A$1"),1,MATCH("pro_modelo",INDIRECT("v_buffer_hist_hoy!$1:$1"),0)-1,100000,1),MATCH(CLEAN(TABLATRANSFERENCIA[[#This Row],[CODIGO]]),OFFSET(INDIRECT("v_buffer_hist_hoy!$A$1"),1,MATCH("buh_codigo",INDIRECT("v_buffer_hist_hoy!$1:$1"),0)-1,100000,1),0)),"")</f>
        <v>0</v>
      </c>
      <c r="N113" s="3">
        <f ca="1">IFERROR(INDEX(OFFSET(INDIRECT("v_buffer_hist_hoy!$A$1"),1,MATCH("pro_cat_management",INDIRECT("v_buffer_hist_hoy!$1:$1"),0)-1,100000,1),MATCH(CLEAN(TABLATRANSFERENCIA[[#This Row],[CODIGO]]),OFFSET(INDIRECT("v_buffer_hist_hoy!$A$1"),1,MATCH("buh_codigo",INDIRECT("v_buffer_hist_hoy!$1:$1"),0)-1,100000,1),0)),"")</f>
        <v>0</v>
      </c>
      <c r="O113" s="5" t="str">
        <f ca="1">IFERROR(INDEX(OFFSET(INDIRECT("v_buffer_hist_hoy!$A$1"),1,MATCH("buh_estatus",INDIRECT("v_buffer_hist_hoy!$1:$1"),0)-1,100000,1),MATCH(CLEAN(TABLATRANSFERENCIA[[#This Row],[CODIGO]]),OFFSET(INDIRECT("v_buffer_hist_hoy!$A$1"),1,MATCH("buh_codigo",INDIRECT("v_buffer_hist_hoy!$1:$1"),0)-1,100000,1),0)),"")</f>
        <v>0</v>
      </c>
      <c r="P113" s="5">
        <f ca="1">IFERROR(INDEX(OFFSET(INDIRECT("v_buffer_hist_hoy!$A$1"),1,MATCH("buh_ctv",INDIRECT("v_buffer_hist_hoy!$1:$1"),0)-1,100000,1),MATCH(CLEAN(TABLATRANSFERENCIA[[#This Row],[CODIGO]]),OFFSET(INDIRECT("v_buffer_hist_hoy!$A$1"),1,MATCH("buh_codigo",INDIRECT("v_buffer_hist_hoy!$1:$1"),0)-1,100000,1),0)),"")</f>
        <v>3.33</v>
      </c>
      <c r="Q113" s="5">
        <f ca="1">IFERROR(INDEX(OFFSET(INDIRECT("v_buffer_hist_hoy!$A$1"),1,MATCH("buh_pv",INDIRECT("v_buffer_hist_hoy!$1:$1"),0)-1,100000,1),MATCH(CLEAN(TABLATRANSFERENCIA[[#This Row],[CODIGO]]),OFFSET(INDIRECT("v_buffer_hist_hoy!$A$1"),1,MATCH("buh_codigo",INDIRECT("v_buffer_hist_hoy!$1:$1"),0)-1,100000,1),0)),"")</f>
        <v>9.36</v>
      </c>
      <c r="R113" s="46">
        <f ca="1">IFERROR(INDEX(OFFSET(INDIRECT("v_buffer_hist_hoy!$A$1"),1,MATCH("buh_roi_pasado",INDIRECT("v_buffer_hist_hoy!$1:$1"),0)-1,100000,1),MATCH(CLEAN(TABLATRANSFERENCIA[[#This Row],[CODIGO]]),OFFSET(INDIRECT("v_buffer_hist_hoy!$A$1"),1,MATCH("buh_codigo",INDIRECT("v_buffer_hist_hoy!$1:$1"),0)-1,100000,1),0)),"")</f>
        <v>0</v>
      </c>
      <c r="S113" s="46">
        <f ca="1">IFERROR(INDEX(OFFSET(INDIRECT("v_buffer_hist_hoy!$A$1"),1,MATCH("buh_roi_proyectado",INDIRECT("v_buffer_hist_hoy!$1:$1"),0)-1,100000,1),MATCH(CLEAN(TABLATRANSFERENCIA[[#This Row],[CODIGO]]),OFFSET(INDIRECT("v_buffer_hist_hoy!$A$1"),1,MATCH("buh_codigo",INDIRECT("v_buffer_hist_hoy!$1:$1"),0)-1,100000,1),0)),"")</f>
        <v>7.9</v>
      </c>
      <c r="T113" s="46">
        <f ca="1">IFERROR(INDEX(OFFSET(INDIRECT("v_buffer_hist_hoy!$A$1"),1,MATCH("buh_velocity",INDIRECT("v_buffer_hist_hoy!$1:$1"),0)-1,100000,1),MATCH(CLEAN(TABLATRANSFERENCIA[[#This Row],[CODIGO]]),OFFSET(INDIRECT("v_buffer_hist_hoy!$A$1"),1,MATCH("buh_codigo",INDIRECT("v_buffer_hist_hoy!$1:$1"),0)-1,100000,1),0)),"")</f>
        <v>0</v>
      </c>
      <c r="U113" s="46">
        <f ca="1">IFERROR(INDEX(OFFSET(INDIRECT("v_buffer_hist_hoy!$A$1"),1,MATCH("buh_nivel_servicio",INDIRECT("v_buffer_hist_hoy!$1:$1"),0)-1,100000,1),MATCH(CLEAN(TABLATRANSFERENCIA[[#This Row],[CODIGO]]),OFFSET(INDIRECT("v_buffer_hist_hoy!$A$1"),1,MATCH("buh_codigo",INDIRECT("v_buffer_hist_hoy!$1:$1"),0)-1,100000,1),0)),"")</f>
        <v>1</v>
      </c>
      <c r="V113" s="49" t="str">
        <f ca="1">IFERROR(INDEX(OFFSET(INDIRECT("v_buffer_hist_hoy!$A$1"),1,MATCH("pro_nombre",INDIRECT("v_buffer_hist_hoy!$1:$1"),0)-1,100000,1),MATCH(CLEAN(TABLATRANSFERENCIA[[#This Row],[CODIGO]]),OFFSET(INDIRECT("v_buffer_hist_hoy!$A$1"),1,MATCH("buh_codigo",INDIRECT("v_buffer_hist_hoy!$1:$1"),0)-1,100000,1),0)),"")</f>
        <v>Echo</v>
      </c>
      <c r="W113" s="49" t="str">
        <f ca="1">IFERROR(INDEX(OFFSET(INDIRECT("v_buffer_hist_hoy!$A$1"),1,MATCH("pre_nombre",INDIRECT("v_buffer_hist_hoy!$1:$1"),0)-1,100000,1),MATCH(CLEAN(TABLATRANSFERENCIA[[#This Row],[CODIGO]]),OFFSET(INDIRECT("v_buffer_hist_hoy!$A$1"),1,MATCH("buh_codigo",INDIRECT("v_buffer_hist_hoy!$1:$1"),0)-1,100000,1),0)),"")</f>
        <v>USA</v>
      </c>
      <c r="X113" s="51">
        <f ca="1">IFERROR(INDEX(OFFSET(INDIRECT("v_buffer_hist_hoy!$A$1"),1,MATCH("buh_tiempo_suministro",INDIRECT("v_buffer_hist_hoy!$1:$1"),0)-1,100000,1),MATCH(CLEAN(TABLATRANSFERENCIA[[#This Row],[CODIGO]]),OFFSET(INDIRECT("v_buffer_hist_hoy!$A$1"),1,MATCH("buh_codigo",INDIRECT("v_buffer_hist_hoy!$1:$1"),0)-1,100000,1),0)),"")</f>
        <v>8</v>
      </c>
      <c r="Y113" s="51">
        <f ca="1">IFERROR(INDEX(OFFSET(INDIRECT("v_buffer_hist_hoy!$A$1"),1,MATCH("buh_frecuencia_reposicion",INDIRECT("v_buffer_hist_hoy!$1:$1"),0)-1,100000,1),MATCH(CLEAN(TABLATRANSFERENCIA[[#This Row],[CODIGO]]),OFFSET(INDIRECT("v_buffer_hist_hoy!$A$1"),1,MATCH("buh_codigo",INDIRECT("v_buffer_hist_hoy!$1:$1"),0)-1,100000,1),0)),"")</f>
        <v>3</v>
      </c>
      <c r="Z113" s="6">
        <f ca="1">IFERROR(INDEX(OFFSET(INDIRECT("v_buffer_hist_hoy!$A$1"),1,MATCH("buh_buffer_actual",INDIRECT("v_buffer_hist_hoy!$1:$1"),0)-1,100000,1),MATCH(CLEAN(TABLATRANSFERENCIA[[#This Row],[CODIGO]]),OFFSET(INDIRECT("v_buffer_hist_hoy!$A$1"),1,MATCH("buh_codigo",INDIRECT("v_buffer_hist_hoy!$1:$1"),0)-1,100000,1),0)),"")</f>
        <v>14</v>
      </c>
      <c r="AA113" s="6">
        <f ca="1">IFERROR(INDEX(OFFSET(INDIRECT("v_buffer_hist_hoy!$A$1"),1,MATCH("buh_inventario_proveedor",INDIRECT("v_buffer_hist_hoy!$1:$1"),0)-1,100000,1),MATCH(CLEAN(TABLATRANSFERENCIA[[#This Row],[CODIGO]]),OFFSET(INDIRECT("v_buffer_hist_hoy!$A$1"),1,MATCH("buh_codigo",INDIRECT("v_buffer_hist_hoy!$1:$1"),0)-1,100000,1),0)),"")</f>
        <v>1000000000</v>
      </c>
      <c r="AB113" s="6">
        <f ca="1">IFERROR(INDEX(OFFSET(INDIRECT("v_buffer_hist_hoy!$A$1"),1,MATCH("buh_inventario_fisico",INDIRECT("v_buffer_hist_hoy!$1:$1"),0)-1,100000,1),MATCH(CLEAN(TABLATRANSFERENCIA[[#This Row],[CODIGO]]),OFFSET(INDIRECT("v_buffer_hist_hoy!$A$1"),1,MATCH("buh_codigo",INDIRECT("v_buffer_hist_hoy!$1:$1"),0)-1,100000,1),0)),"")</f>
        <v>10</v>
      </c>
      <c r="AC113"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113" s="6" t="str">
        <f ca="1">IFERROR(INDEX(OFFSET(INDIRECT("v_buffer_hist_hoy!$A$1"),1,MATCH("buh_color_inventario_fisico",INDIRECT("v_buffer_hist_hoy!$1:$1"),0)-1,100000,1),MATCH(CLEAN(TABLATRANSFERENCIA[[#This Row],[CODIGO]]),OFFSET(INDIRECT("v_buffer_hist_hoy!$A$1"),1,MATCH("buh_codigo",INDIRECT("v_buffer_hist_hoy!$1:$1"),0)-1,100000,1),0)),"")</f>
        <v>V</v>
      </c>
      <c r="AE113" s="6">
        <f ca="1">IFERROR(INDEX(OFFSET(INDIRECT("v_buffer_hist_hoy!$A$1"),1,MATCH("buh_transito",INDIRECT("v_buffer_hist_hoy!$1:$1"),0)-1,100000,1),MATCH(CLEAN(TABLATRANSFERENCIA[[#This Row],[CODIGO]]),OFFSET(INDIRECT("v_buffer_hist_hoy!$A$1"),1,MATCH("buh_codigo",INDIRECT("v_buffer_hist_hoy!$1:$1"),0)-1,100000,1),0)),"")</f>
        <v>0</v>
      </c>
      <c r="AF113" s="6">
        <f ca="1">IFERROR(INDEX(OFFSET(INDIRECT("v_buffer_hist_hoy!$A$1"),1,MATCH("buh_negociacion",INDIRECT("v_buffer_hist_hoy!$1:$1"),0)-1,100000,1),MATCH(CLEAN(TABLATRANSFERENCIA[[#This Row],[CODIGO]]),OFFSET(INDIRECT("v_buffer_hist_hoy!$A$1"),1,MATCH("buh_codigo",INDIRECT("v_buffer_hist_hoy!$1:$1"),0)-1,100000,1),0)),"")</f>
        <v>0</v>
      </c>
      <c r="AG113" s="6">
        <f ca="1">IFERROR(INDEX(OFFSET(INDIRECT("v_buffer_hist_hoy!$A$1"),1,MATCH("buh_produccion",INDIRECT("v_buffer_hist_hoy!$1:$1"),0)-1,100000,1),MATCH(CLEAN(TABLATRANSFERENCIA[[#This Row],[CODIGO]]),OFFSET(INDIRECT("v_buffer_hist_hoy!$A$1"),1,MATCH("buh_codigo",INDIRECT("v_buffer_hist_hoy!$1:$1"),0)-1,100000,1),0)),"")</f>
        <v>0</v>
      </c>
      <c r="AH113" s="6">
        <f ca="1">IFERROR(INDEX(OFFSET(INDIRECT("v_buffer_hist_hoy!$A$1"),1,MATCH("buh_embarcado",INDIRECT("v_buffer_hist_hoy!$1:$1"),0)-1,100000,1),MATCH(CLEAN(TABLATRANSFERENCIA[[#This Row],[CODIGO]]),OFFSET(INDIRECT("v_buffer_hist_hoy!$A$1"),1,MATCH("buh_codigo",INDIRECT("v_buffer_hist_hoy!$1:$1"),0)-1,100000,1),0)),"")</f>
        <v>0</v>
      </c>
      <c r="AI113" s="6">
        <f ca="1">IFERROR(INDEX(OFFSET(INDIRECT("v_buffer_hist_hoy!$A$1"),1,MATCH("buh_comprometido",INDIRECT("v_buffer_hist_hoy!$1:$1"),0)-1,100000,1),MATCH(CLEAN(TABLATRANSFERENCIA[[#This Row],[CODIGO]]),OFFSET(INDIRECT("v_buffer_hist_hoy!$A$1"),1,MATCH("buh_codigo",INDIRECT("v_buffer_hist_hoy!$1:$1"),0)-1,100000,1),0)),"")</f>
        <v>0</v>
      </c>
      <c r="AJ113" s="6">
        <f ca="1">IFERROR(INDEX(OFFSET(INDIRECT("v_buffer_hist_hoy!$A$1"),1,MATCH("buh_backorder",INDIRECT("v_buffer_hist_hoy!$1:$1"),0)-1,100000,1),MATCH(CLEAN(TABLATRANSFERENCIA[[#This Row],[CODIGO]]),OFFSET(INDIRECT("v_buffer_hist_hoy!$A$1"),1,MATCH("buh_codigo",INDIRECT("v_buffer_hist_hoy!$1:$1"),0)-1,100000,1),0)),"")</f>
        <v>5</v>
      </c>
      <c r="AK113" s="6">
        <f ca="1">IFERROR(INDEX(OFFSET(INDIRECT("v_buffer_hist_hoy!$A$1"),1,MATCH("buh_inventario_proyectado",INDIRECT("v_buffer_hist_hoy!$1:$1"),0)-1,100000,1),MATCH(CLEAN(TABLATRANSFERENCIA[[#This Row],[CODIGO]]),OFFSET(INDIRECT("v_buffer_hist_hoy!$A$1"),1,MATCH("buh_codigo",INDIRECT("v_buffer_hist_hoy!$1:$1"),0)-1,100000,1),0)),"")</f>
        <v>15</v>
      </c>
      <c r="AL113"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113" s="6" t="str">
        <f ca="1">IFERROR(INDEX(OFFSET(INDIRECT("v_buffer_hist_hoy!$A$1"),1,MATCH("buh_color_inventario_proyectado",INDIRECT("v_buffer_hist_hoy!$1:$1"),0)-1,100000,1),MATCH(CLEAN(TABLATRANSFERENCIA[[#This Row],[CODIGO]]),OFFSET(INDIRECT("v_buffer_hist_hoy!$A$1"),1,MATCH("buh_codigo",INDIRECT("v_buffer_hist_hoy!$1:$1"),0)-1,100000,1),0)),"")</f>
        <v>L</v>
      </c>
      <c r="AN113" s="6">
        <f ca="1">IFERROR(INDEX(OFFSET(INDIRECT("v_buffer_hist_hoy!$A$1"),1,MATCH("buh_pedido_minimo",INDIRECT("v_buffer_hist_hoy!$1:$1"),0)-1,100000,1),MATCH(CLEAN(TABLATRANSFERENCIA[[#This Row],[CODIGO]]),OFFSET(INDIRECT("v_buffer_hist_hoy!$A$1"),1,MATCH("buh_codigo",INDIRECT("v_buffer_hist_hoy!$1:$1"),0)-1,100000,1),0)),"")</f>
        <v>0</v>
      </c>
      <c r="AO113" s="6">
        <f ca="1">IFERROR(INDEX(OFFSET(INDIRECT("v_buffer_hist_hoy!$A$1"),1,MATCH("buh_pedido_minimo_grupo",INDIRECT("v_buffer_hist_hoy!$1:$1"),0)-1,100000,1),MATCH(CLEAN(TABLATRANSFERENCIA[[#This Row],[CODIGO]]),OFFSET(INDIRECT("v_buffer_hist_hoy!$A$1"),1,MATCH("buh_codigo",INDIRECT("v_buffer_hist_hoy!$1:$1"),0)-1,100000,1),0)),"")</f>
        <v>0</v>
      </c>
      <c r="AP113" s="6">
        <f ca="1">IFERROR(INDEX(OFFSET(INDIRECT("v_buffer_hist_hoy!$A$1"),1,MATCH("buh_unidad_empaque",INDIRECT("v_buffer_hist_hoy!$1:$1"),0)-1,100000,1),MATCH(CLEAN(TABLATRANSFERENCIA[[#This Row],[CODIGO]]),OFFSET(INDIRECT("v_buffer_hist_hoy!$A$1"),1,MATCH("buh_codigo",INDIRECT("v_buffer_hist_hoy!$1:$1"),0)-1,100000,1),0)),"")</f>
        <v>5</v>
      </c>
      <c r="AQ113" s="6">
        <f ca="1">IFERROR(INDEX(OFFSET(INDIRECT("v_buffer_hist_hoy!$A$1"),1,MATCH("buh_pedido_promedio",INDIRECT("v_buffer_hist_hoy!$1:$1"),0)-1,100000,1),MATCH(CLEAN(TABLATRANSFERENCIA[[#This Row],[CODIGO]]),OFFSET(INDIRECT("v_buffer_hist_hoy!$A$1"),1,MATCH("buh_codigo",INDIRECT("v_buffer_hist_hoy!$1:$1"),0)-1,100000,1),0)),"")</f>
        <v>4</v>
      </c>
      <c r="AR113" s="6">
        <f ca="1">IFERROR(INDEX(OFFSET(INDIRECT("v_buffer_hist_hoy!$A$1"),1,MATCH("buh_cobertura_buffer",INDIRECT("v_buffer_hist_hoy!$1:$1"),0)-1,100000,1),MATCH(CLEAN(TABLATRANSFERENCIA[[#This Row],[CODIGO]]),OFFSET(INDIRECT("v_buffer_hist_hoy!$A$1"),1,MATCH("buh_codigo",INDIRECT("v_buffer_hist_hoy!$1:$1"),0)-1,100000,1),0)),"")</f>
        <v>0</v>
      </c>
      <c r="AS113" s="6">
        <f ca="1">IFERROR(INDEX(OFFSET(INDIRECT("v_buffer_hist_hoy!$A$1"),1,MATCH("buh_cobertura_inventario_proyectado",INDIRECT("v_buffer_hist_hoy!$1:$1"),0)-1,100000,1),MATCH(CLEAN(TABLATRANSFERENCIA[[#This Row],[CODIGO]]),OFFSET(INDIRECT("v_buffer_hist_hoy!$A$1"),1,MATCH("buh_codigo",INDIRECT("v_buffer_hist_hoy!$1:$1"),0)-1,100000,1),0)),"")</f>
        <v>0</v>
      </c>
      <c r="AT113" s="6">
        <f ca="1">IFERROR(INDEX(OFFSET(INDIRECT("v_buffer_hist_hoy!$A$1"),1,MATCH("buh_cobertura_pedido_minimo",INDIRECT("v_buffer_hist_hoy!$1:$1"),0)-1,100000,1),MATCH(CLEAN(TABLATRANSFERENCIA[[#This Row],[CODIGO]]),OFFSET(INDIRECT("v_buffer_hist_hoy!$A$1"),1,MATCH("buh_codigo",INDIRECT("v_buffer_hist_hoy!$1:$1"),0)-1,100000,1),0)),"")</f>
        <v>0</v>
      </c>
      <c r="AU113" s="6">
        <f ca="1">IFERROR(INDEX(OFFSET(INDIRECT("v_buffer_hist_hoy!$A$1"),1,MATCH("buh_dias_desabastecimiento",INDIRECT("v_buffer_hist_hoy!$1:$1"),0)-1,100000,1),MATCH(CLEAN(TABLATRANSFERENCIA[[#This Row],[CODIGO]]),OFFSET(INDIRECT("v_buffer_hist_hoy!$A$1"),1,MATCH("buh_codigo",INDIRECT("v_buffer_hist_hoy!$1:$1"),0)-1,100000,1),0)),"")</f>
        <v>4</v>
      </c>
      <c r="AV113" s="6">
        <f t="array" ref="AV113">IFERROR(INDEX(Datos_Consumo[CANTIDAD],MATCH(TABLATRANSFERENCIA[[#This Row],[CODIGO]]&amp;TABLATRANSFERENCIA[[#Headers],[Columna1]],Datos_Consumo[CODIGO]&amp;Datos_Consumo[FECHA_FORMATO],0)),0)</f>
        <v>0</v>
      </c>
      <c r="AW113" s="6">
        <f t="array" ref="AW113">IFERROR(INDEX(Datos_Consumo[CANTIDAD],MATCH(TABLATRANSFERENCIA[[#This Row],[CODIGO]]&amp;TABLATRANSFERENCIA[[#Headers],[Columna2]],Datos_Consumo[CODIGO]&amp;Datos_Consumo[FECHA_FORMATO],0)),0)</f>
        <v>0</v>
      </c>
      <c r="AX113" s="6">
        <f t="array" ref="AX113">IFERROR(INDEX(Datos_Consumo[CANTIDAD],MATCH(TABLATRANSFERENCIA[[#This Row],[CODIGO]]&amp;TABLATRANSFERENCIA[[#Headers],[Columna3]],Datos_Consumo[CODIGO]&amp;Datos_Consumo[FECHA_FORMATO],0)),0)</f>
        <v>0</v>
      </c>
      <c r="AY113" s="6">
        <f t="array" ref="AY113">IFERROR(INDEX(Datos_Consumo[CANTIDAD],MATCH(TABLATRANSFERENCIA[[#This Row],[CODIGO]]&amp;TABLATRANSFERENCIA[[#Headers],[Columna4]],Datos_Consumo[CODIGO]&amp;Datos_Consumo[FECHA_FORMATO],0)),0)</f>
        <v>0</v>
      </c>
      <c r="AZ113" s="6">
        <f t="array" ref="AZ113">IFERROR(INDEX(Datos_Consumo[CANTIDAD],MATCH(TABLATRANSFERENCIA[[#This Row],[CODIGO]]&amp;TABLATRANSFERENCIA[[#Headers],[Columna5]],Datos_Consumo[CODIGO]&amp;Datos_Consumo[FECHA_FORMATO],0)),0)</f>
        <v>0</v>
      </c>
      <c r="BA113" s="6">
        <f t="array" ref="BA113">IFERROR(INDEX(Datos_Consumo[CANTIDAD],MATCH(TABLATRANSFERENCIA[[#This Row],[CODIGO]]&amp;TABLATRANSFERENCIA[[#Headers],[Columna6]],Datos_Consumo[CODIGO]&amp;Datos_Consumo[FECHA_FORMATO],0)),0)</f>
        <v>0</v>
      </c>
      <c r="BB113" s="56">
        <f ca="1">IFERROR(INDEX(OFFSET(INDIRECT("v_buffer_hist_hoy!$A$1"),1,MATCH("buh_ultima_transferencia_ini",INDIRECT("v_buffer_hist_hoy!$1:$1"),0)-1,100000,1),MATCH(CLEAN(TABLATRANSFERENCIA[[#This Row],[CODIGO]]),OFFSET(INDIRECT("v_buffer_hist_hoy!$A$1"),1,MATCH("buh_codigo",INDIRECT("v_buffer_hist_hoy!$1:$1"),0)-1,100000,1),0)),"")</f>
        <v>0</v>
      </c>
      <c r="BC113" s="56">
        <f ca="1">IFERROR(INDEX(OFFSET(INDIRECT("v_buffer_hist_hoy!$A$1"),1,MATCH("buh_ultima_transferencia_fin",INDIRECT("v_buffer_hist_hoy!$1:$1"),0)-1,100000,1),MATCH(CLEAN(TABLATRANSFERENCIA[[#This Row],[CODIGO]]),OFFSET(INDIRECT("v_buffer_hist_hoy!$A$1"),1,MATCH("buh_codigo",INDIRECT("v_buffer_hist_hoy!$1:$1"),0)-1,100000,1),0)),"")</f>
        <v>0</v>
      </c>
      <c r="BD113" s="50" t="s">
        <v>7724</v>
      </c>
      <c r="BE113" s="55"/>
      <c r="BF113" s="51"/>
      <c r="BG11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3" s="51"/>
      <c r="BM113" s="46">
        <f ca="1">IFERROR(TABLATRANSFERENCIA[[#This Row],[REQUERIM]]/TABLATRANSFERENCIA[[#This Row],[PEDIDO PROMEDIO]],0)</f>
        <v>1.25</v>
      </c>
      <c r="BN113" s="51"/>
      <c r="BO113" s="59"/>
      <c r="BP113" s="3" t="str">
        <f>IF(TABLATRANSFERENCIA[[#This Row],[RECIBIDO]]&lt;&gt;"",0,IF(TABLATRANSFERENCIA[[#This Row],[DESPACHO]]&lt;&gt;"",TABLATRANSFERENCIA[[#This Row],[DESPACHO]],TABLATRANSFERENCIA[[#This Row],[REQUERIM]]))</f>
        <v>5</v>
      </c>
      <c r="BQ113" s="50"/>
      <c r="BR113" s="50"/>
      <c r="BS113" s="50" t="str">
        <f t="shared" si="1"/>
        <v>N</v>
      </c>
      <c r="BT113" s="51">
        <f t="array" aca="1" ref="BT113" ca="1">IF(SUM(--(TABLATRANSFERENCIA[[#This Row],[CODIGO GENERICO]]=TABLATRANSFERENCIA[CODIGO GENERICO])*TABLATRANSFERENCIA[REQUERIM])&lt;TABLATRANSFERENCIA[[#This Row],[PEDIDO MIN GRUPO]],1,0)</f>
        <v>0</v>
      </c>
      <c r="BU1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3" s="51">
        <f ca="1">IFERROR(INDEX(OFFSET(INDIRECT("v_buffer_hist_hoy!$A$1"),1,MATCH("buh_zona_amarilla",INDIRECT("v_buffer_hist_hoy!$1:$1"),0)-1,100000,1),MATCH(CLEAN(TABLATRANSFERENCIA[[#This Row],[CODIGO]]),OFFSET(INDIRECT("v_buffer_hist_hoy!$A$1"),1,MATCH("buh_codigo",INDIRECT("v_buffer_hist_hoy!$1:$1"),0)-1,100000,1),0)),"")</f>
        <v>9</v>
      </c>
      <c r="BW113" s="51">
        <f ca="1">IFERROR(INDEX(OFFSET(INDIRECT("v_buffer_hist_hoy!$A$1"),1,MATCH("buh_zona_roja",INDIRECT("v_buffer_hist_hoy!$1:$1"),0)-1,100000,1),MATCH(CLEAN(TABLATRANSFERENCIA[[#This Row],[CODIGO]]),OFFSET(INDIRECT("v_buffer_hist_hoy!$A$1"),1,MATCH("buh_codigo",INDIRECT("v_buffer_hist_hoy!$1:$1"),0)-1,100000,1),0)),"")</f>
        <v>5</v>
      </c>
    </row>
    <row r="114" spans="1:75" hidden="1" x14ac:dyDescent="0.25">
      <c r="A114" s="54" t="s">
        <v>3051</v>
      </c>
      <c r="B114" s="3" t="str">
        <f ca="1">IFERROR(INDEX(OFFSET(INDIRECT("v_buffer_hist_hoy!$A$1"),1,MATCH("pro_descripcion",INDIRECT("v_buffer_hist_hoy!$1:$1"),0)-1,100000,1),MATCH(CLEAN(TABLATRANSFERENCIA[[#This Row],[CODIGO]]),OFFSET(INDIRECT("v_buffer_hist_hoy!$A$1"),1,MATCH("buh_codigo",INDIRECT("v_buffer_hist_hoy!$1:$1"),0)-1,100000,1),0)),"")</f>
        <v>ANILLO PISTON CS420</v>
      </c>
      <c r="C114" s="3" t="str">
        <f ca="1">IFERROR(INDEX(OFFSET(INDIRECT("v_buffer_hist_hoy!$A$1"),1,MATCH("buh_codigo_generico",INDIRECT("v_buffer_hist_hoy!$1:$1"),0)-1,100000,1),MATCH(CLEAN(TABLATRANSFERENCIA[[#This Row],[CODIGO]]),OFFSET(INDIRECT("v_buffer_hist_hoy!$A$1"),1,MATCH("buh_codigo",INDIRECT("v_buffer_hist_hoy!$1:$1"),0)-1,100000,1),0)),"")</f>
        <v>0</v>
      </c>
      <c r="D114" s="3" t="str">
        <f ca="1">IFERROR(INDEX(OFFSET(INDIRECT("v_buffer_hist_hoy!$A$1"),1,MATCH("buh_codigo_vinculado",INDIRECT("v_buffer_hist_hoy!$1:$1"),0)-1,100000,1),MATCH(CLEAN(TABLATRANSFERENCIA[[#This Row],[CODIGO]]),OFFSET(INDIRECT("v_buffer_hist_hoy!$A$1"),1,MATCH("buh_codigo",INDIRECT("v_buffer_hist_hoy!$1:$1"),0)-1,100000,1),0)),"")</f>
        <v>EC-A101000160</v>
      </c>
      <c r="E114" s="3" t="str">
        <f ca="1">IFERROR(INDEX(OFFSET(INDIRECT("v_buffer_hist_hoy!$A$1"),1,MATCH("pro_linea",INDIRECT("v_buffer_hist_hoy!$1:$1"),0)-1,100000,1),MATCH(CLEAN(TABLATRANSFERENCIA[[#This Row],[CODIGO]]),OFFSET(INDIRECT("v_buffer_hist_hoy!$A$1"),1,MATCH("buh_codigo",INDIRECT("v_buffer_hist_hoy!$1:$1"),0)-1,100000,1),0)),"")</f>
        <v>AGROFORESTAL</v>
      </c>
      <c r="F114" s="3">
        <f ca="1">IFERROR(INDEX(OFFSET(INDIRECT("v_buffer_hist_hoy!$A$1"),1,MATCH("pro_sublinea",INDIRECT("v_buffer_hist_hoy!$1:$1"),0)-1,100000,1),MATCH(CLEAN(TABLATRANSFERENCIA[[#This Row],[CODIGO]]),OFFSET(INDIRECT("v_buffer_hist_hoy!$A$1"),1,MATCH("buh_codigo",INDIRECT("v_buffer_hist_hoy!$1:$1"),0)-1,100000,1),0)),"")</f>
        <v>0</v>
      </c>
      <c r="G114" s="3" t="str">
        <f ca="1">IFERROR(INDEX(OFFSET(INDIRECT("v_buffer_hist_hoy!$A$1"),1,MATCH("pro_grupo",INDIRECT("v_buffer_hist_hoy!$1:$1"),0)-1,100000,1),MATCH(CLEAN(TABLATRANSFERENCIA[[#This Row],[CODIGO]]),OFFSET(INDIRECT("v_buffer_hist_hoy!$A$1"),1,MATCH("buh_codigo",INDIRECT("v_buffer_hist_hoy!$1:$1"),0)-1,100000,1),0)),"")</f>
        <v>REPUESTOS MOTOSIERRAS</v>
      </c>
      <c r="H114" s="3">
        <f ca="1">IFERROR(INDEX(OFFSET(INDIRECT("v_buffer_hist_hoy!$A$1"),1,MATCH("pro_familia",INDIRECT("v_buffer_hist_hoy!$1:$1"),0)-1,100000,1),MATCH(CLEAN(TABLATRANSFERENCIA[[#This Row],[CODIGO]]),OFFSET(INDIRECT("v_buffer_hist_hoy!$A$1"),1,MATCH("buh_codigo",INDIRECT("v_buffer_hist_hoy!$1:$1"),0)-1,100000,1),0)),"")</f>
        <v>0</v>
      </c>
      <c r="I114" s="3">
        <f ca="1">IFERROR(INDEX(OFFSET(INDIRECT("v_buffer_hist_hoy!$A$1"),1,MATCH("pro_subfamilia",INDIRECT("v_buffer_hist_hoy!$1:$1"),0)-1,100000,1),MATCH(CLEAN(TABLATRANSFERENCIA[[#This Row],[CODIGO]]),OFFSET(INDIRECT("v_buffer_hist_hoy!$A$1"),1,MATCH("buh_codigo",INDIRECT("v_buffer_hist_hoy!$1:$1"),0)-1,100000,1),0)),"")</f>
        <v>0</v>
      </c>
      <c r="J11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4" s="3">
        <f ca="1">IFERROR(INDEX(OFFSET(INDIRECT("v_buffer_hist_hoy!$A$1"),1,MATCH("pro_tipo",INDIRECT("v_buffer_hist_hoy!$1:$1"),0)-1,100000,1),MATCH(CLEAN(TABLATRANSFERENCIA[[#This Row],[CODIGO]]),OFFSET(INDIRECT("v_buffer_hist_hoy!$A$1"),1,MATCH("buh_codigo",INDIRECT("v_buffer_hist_hoy!$1:$1"),0)-1,100000,1),0)),"")</f>
        <v>0</v>
      </c>
      <c r="L114" s="3" t="str">
        <f ca="1">IFERROR(INDEX(OFFSET(INDIRECT("v_buffer_hist_hoy!$A$1"),1,MATCH("pro_marca",INDIRECT("v_buffer_hist_hoy!$1:$1"),0)-1,100000,1),MATCH(CLEAN(TABLATRANSFERENCIA[[#This Row],[CODIGO]]),OFFSET(INDIRECT("v_buffer_hist_hoy!$A$1"),1,MATCH("buh_codigo",INDIRECT("v_buffer_hist_hoy!$1:$1"),0)-1,100000,1),0)),"")</f>
        <v>ECHO</v>
      </c>
      <c r="M114" s="3">
        <f ca="1">IFERROR(INDEX(OFFSET(INDIRECT("v_buffer_hist_hoy!$A$1"),1,MATCH("pro_modelo",INDIRECT("v_buffer_hist_hoy!$1:$1"),0)-1,100000,1),MATCH(CLEAN(TABLATRANSFERENCIA[[#This Row],[CODIGO]]),OFFSET(INDIRECT("v_buffer_hist_hoy!$A$1"),1,MATCH("buh_codigo",INDIRECT("v_buffer_hist_hoy!$1:$1"),0)-1,100000,1),0)),"")</f>
        <v>0</v>
      </c>
      <c r="N114" s="3">
        <f ca="1">IFERROR(INDEX(OFFSET(INDIRECT("v_buffer_hist_hoy!$A$1"),1,MATCH("pro_cat_management",INDIRECT("v_buffer_hist_hoy!$1:$1"),0)-1,100000,1),MATCH(CLEAN(TABLATRANSFERENCIA[[#This Row],[CODIGO]]),OFFSET(INDIRECT("v_buffer_hist_hoy!$A$1"),1,MATCH("buh_codigo",INDIRECT("v_buffer_hist_hoy!$1:$1"),0)-1,100000,1),0)),"")</f>
        <v>0</v>
      </c>
      <c r="O114" s="5" t="str">
        <f ca="1">IFERROR(INDEX(OFFSET(INDIRECT("v_buffer_hist_hoy!$A$1"),1,MATCH("buh_estatus",INDIRECT("v_buffer_hist_hoy!$1:$1"),0)-1,100000,1),MATCH(CLEAN(TABLATRANSFERENCIA[[#This Row],[CODIGO]]),OFFSET(INDIRECT("v_buffer_hist_hoy!$A$1"),1,MATCH("buh_codigo",INDIRECT("v_buffer_hist_hoy!$1:$1"),0)-1,100000,1),0)),"")</f>
        <v>0</v>
      </c>
      <c r="P114" s="5">
        <f ca="1">IFERROR(INDEX(OFFSET(INDIRECT("v_buffer_hist_hoy!$A$1"),1,MATCH("buh_ctv",INDIRECT("v_buffer_hist_hoy!$1:$1"),0)-1,100000,1),MATCH(CLEAN(TABLATRANSFERENCIA[[#This Row],[CODIGO]]),OFFSET(INDIRECT("v_buffer_hist_hoy!$A$1"),1,MATCH("buh_codigo",INDIRECT("v_buffer_hist_hoy!$1:$1"),0)-1,100000,1),0)),"")</f>
        <v>3.59</v>
      </c>
      <c r="Q114" s="5">
        <f ca="1">IFERROR(INDEX(OFFSET(INDIRECT("v_buffer_hist_hoy!$A$1"),1,MATCH("buh_pv",INDIRECT("v_buffer_hist_hoy!$1:$1"),0)-1,100000,1),MATCH(CLEAN(TABLATRANSFERENCIA[[#This Row],[CODIGO]]),OFFSET(INDIRECT("v_buffer_hist_hoy!$A$1"),1,MATCH("buh_codigo",INDIRECT("v_buffer_hist_hoy!$1:$1"),0)-1,100000,1),0)),"")</f>
        <v>8.94</v>
      </c>
      <c r="R114" s="46">
        <f ca="1">IFERROR(INDEX(OFFSET(INDIRECT("v_buffer_hist_hoy!$A$1"),1,MATCH("buh_roi_pasado",INDIRECT("v_buffer_hist_hoy!$1:$1"),0)-1,100000,1),MATCH(CLEAN(TABLATRANSFERENCIA[[#This Row],[CODIGO]]),OFFSET(INDIRECT("v_buffer_hist_hoy!$A$1"),1,MATCH("buh_codigo",INDIRECT("v_buffer_hist_hoy!$1:$1"),0)-1,100000,1),0)),"")</f>
        <v>0</v>
      </c>
      <c r="S114" s="46">
        <f ca="1">IFERROR(INDEX(OFFSET(INDIRECT("v_buffer_hist_hoy!$A$1"),1,MATCH("buh_roi_proyectado",INDIRECT("v_buffer_hist_hoy!$1:$1"),0)-1,100000,1),MATCH(CLEAN(TABLATRANSFERENCIA[[#This Row],[CODIGO]]),OFFSET(INDIRECT("v_buffer_hist_hoy!$A$1"),1,MATCH("buh_codigo",INDIRECT("v_buffer_hist_hoy!$1:$1"),0)-1,100000,1),0)),"")</f>
        <v>6.5</v>
      </c>
      <c r="T114" s="46">
        <f ca="1">IFERROR(INDEX(OFFSET(INDIRECT("v_buffer_hist_hoy!$A$1"),1,MATCH("buh_velocity",INDIRECT("v_buffer_hist_hoy!$1:$1"),0)-1,100000,1),MATCH(CLEAN(TABLATRANSFERENCIA[[#This Row],[CODIGO]]),OFFSET(INDIRECT("v_buffer_hist_hoy!$A$1"),1,MATCH("buh_codigo",INDIRECT("v_buffer_hist_hoy!$1:$1"),0)-1,100000,1),0)),"")</f>
        <v>0</v>
      </c>
      <c r="U114" s="46">
        <f ca="1">IFERROR(INDEX(OFFSET(INDIRECT("v_buffer_hist_hoy!$A$1"),1,MATCH("buh_nivel_servicio",INDIRECT("v_buffer_hist_hoy!$1:$1"),0)-1,100000,1),MATCH(CLEAN(TABLATRANSFERENCIA[[#This Row],[CODIGO]]),OFFSET(INDIRECT("v_buffer_hist_hoy!$A$1"),1,MATCH("buh_codigo",INDIRECT("v_buffer_hist_hoy!$1:$1"),0)-1,100000,1),0)),"")</f>
        <v>1</v>
      </c>
      <c r="V114" s="49" t="str">
        <f ca="1">IFERROR(INDEX(OFFSET(INDIRECT("v_buffer_hist_hoy!$A$1"),1,MATCH("pro_nombre",INDIRECT("v_buffer_hist_hoy!$1:$1"),0)-1,100000,1),MATCH(CLEAN(TABLATRANSFERENCIA[[#This Row],[CODIGO]]),OFFSET(INDIRECT("v_buffer_hist_hoy!$A$1"),1,MATCH("buh_codigo",INDIRECT("v_buffer_hist_hoy!$1:$1"),0)-1,100000,1),0)),"")</f>
        <v>Echo</v>
      </c>
      <c r="W114" s="49" t="str">
        <f ca="1">IFERROR(INDEX(OFFSET(INDIRECT("v_buffer_hist_hoy!$A$1"),1,MATCH("pre_nombre",INDIRECT("v_buffer_hist_hoy!$1:$1"),0)-1,100000,1),MATCH(CLEAN(TABLATRANSFERENCIA[[#This Row],[CODIGO]]),OFFSET(INDIRECT("v_buffer_hist_hoy!$A$1"),1,MATCH("buh_codigo",INDIRECT("v_buffer_hist_hoy!$1:$1"),0)-1,100000,1),0)),"")</f>
        <v>USA</v>
      </c>
      <c r="X114" s="51">
        <f ca="1">IFERROR(INDEX(OFFSET(INDIRECT("v_buffer_hist_hoy!$A$1"),1,MATCH("buh_tiempo_suministro",INDIRECT("v_buffer_hist_hoy!$1:$1"),0)-1,100000,1),MATCH(CLEAN(TABLATRANSFERENCIA[[#This Row],[CODIGO]]),OFFSET(INDIRECT("v_buffer_hist_hoy!$A$1"),1,MATCH("buh_codigo",INDIRECT("v_buffer_hist_hoy!$1:$1"),0)-1,100000,1),0)),"")</f>
        <v>8</v>
      </c>
      <c r="Y114" s="51">
        <f ca="1">IFERROR(INDEX(OFFSET(INDIRECT("v_buffer_hist_hoy!$A$1"),1,MATCH("buh_frecuencia_reposicion",INDIRECT("v_buffer_hist_hoy!$1:$1"),0)-1,100000,1),MATCH(CLEAN(TABLATRANSFERENCIA[[#This Row],[CODIGO]]),OFFSET(INDIRECT("v_buffer_hist_hoy!$A$1"),1,MATCH("buh_codigo",INDIRECT("v_buffer_hist_hoy!$1:$1"),0)-1,100000,1),0)),"")</f>
        <v>3</v>
      </c>
      <c r="Z114" s="6">
        <f ca="1">IFERROR(INDEX(OFFSET(INDIRECT("v_buffer_hist_hoy!$A$1"),1,MATCH("buh_buffer_actual",INDIRECT("v_buffer_hist_hoy!$1:$1"),0)-1,100000,1),MATCH(CLEAN(TABLATRANSFERENCIA[[#This Row],[CODIGO]]),OFFSET(INDIRECT("v_buffer_hist_hoy!$A$1"),1,MATCH("buh_codigo",INDIRECT("v_buffer_hist_hoy!$1:$1"),0)-1,100000,1),0)),"")</f>
        <v>7</v>
      </c>
      <c r="AA114" s="6">
        <f ca="1">IFERROR(INDEX(OFFSET(INDIRECT("v_buffer_hist_hoy!$A$1"),1,MATCH("buh_inventario_proveedor",INDIRECT("v_buffer_hist_hoy!$1:$1"),0)-1,100000,1),MATCH(CLEAN(TABLATRANSFERENCIA[[#This Row],[CODIGO]]),OFFSET(INDIRECT("v_buffer_hist_hoy!$A$1"),1,MATCH("buh_codigo",INDIRECT("v_buffer_hist_hoy!$1:$1"),0)-1,100000,1),0)),"")</f>
        <v>1000000000</v>
      </c>
      <c r="AB114" s="6">
        <f ca="1">IFERROR(INDEX(OFFSET(INDIRECT("v_buffer_hist_hoy!$A$1"),1,MATCH("buh_inventario_fisico",INDIRECT("v_buffer_hist_hoy!$1:$1"),0)-1,100000,1),MATCH(CLEAN(TABLATRANSFERENCIA[[#This Row],[CODIGO]]),OFFSET(INDIRECT("v_buffer_hist_hoy!$A$1"),1,MATCH("buh_codigo",INDIRECT("v_buffer_hist_hoy!$1:$1"),0)-1,100000,1),0)),"")</f>
        <v>0</v>
      </c>
      <c r="AC114" s="4">
        <f ca="1">IFERROR(INDEX(OFFSET(INDIRECT("v_buffer_hist_hoy!$A$1"),1,MATCH("buh_estado_inventario_fisico",INDIRECT("v_buffer_hist_hoy!$1:$1"),0)-1,100000,1),MATCH(CLEAN(TABLATRANSFERENCIA[[#This Row],[CODIGO]]),OFFSET(INDIRECT("v_buffer_hist_hoy!$A$1"),1,MATCH("buh_codigo",INDIRECT("v_buffer_hist_hoy!$1:$1"),0)-1,100000,1),0)),"")</f>
        <v>1</v>
      </c>
      <c r="AD114" s="6" t="str">
        <f ca="1">IFERROR(INDEX(OFFSET(INDIRECT("v_buffer_hist_hoy!$A$1"),1,MATCH("buh_color_inventario_fisico",INDIRECT("v_buffer_hist_hoy!$1:$1"),0)-1,100000,1),MATCH(CLEAN(TABLATRANSFERENCIA[[#This Row],[CODIGO]]),OFFSET(INDIRECT("v_buffer_hist_hoy!$A$1"),1,MATCH("buh_codigo",INDIRECT("v_buffer_hist_hoy!$1:$1"),0)-1,100000,1),0)),"")</f>
        <v>N</v>
      </c>
      <c r="AE114" s="6">
        <f ca="1">IFERROR(INDEX(OFFSET(INDIRECT("v_buffer_hist_hoy!$A$1"),1,MATCH("buh_transito",INDIRECT("v_buffer_hist_hoy!$1:$1"),0)-1,100000,1),MATCH(CLEAN(TABLATRANSFERENCIA[[#This Row],[CODIGO]]),OFFSET(INDIRECT("v_buffer_hist_hoy!$A$1"),1,MATCH("buh_codigo",INDIRECT("v_buffer_hist_hoy!$1:$1"),0)-1,100000,1),0)),"")</f>
        <v>0</v>
      </c>
      <c r="AF114" s="6">
        <f ca="1">IFERROR(INDEX(OFFSET(INDIRECT("v_buffer_hist_hoy!$A$1"),1,MATCH("buh_negociacion",INDIRECT("v_buffer_hist_hoy!$1:$1"),0)-1,100000,1),MATCH(CLEAN(TABLATRANSFERENCIA[[#This Row],[CODIGO]]),OFFSET(INDIRECT("v_buffer_hist_hoy!$A$1"),1,MATCH("buh_codigo",INDIRECT("v_buffer_hist_hoy!$1:$1"),0)-1,100000,1),0)),"")</f>
        <v>0</v>
      </c>
      <c r="AG114" s="6">
        <f ca="1">IFERROR(INDEX(OFFSET(INDIRECT("v_buffer_hist_hoy!$A$1"),1,MATCH("buh_produccion",INDIRECT("v_buffer_hist_hoy!$1:$1"),0)-1,100000,1),MATCH(CLEAN(TABLATRANSFERENCIA[[#This Row],[CODIGO]]),OFFSET(INDIRECT("v_buffer_hist_hoy!$A$1"),1,MATCH("buh_codigo",INDIRECT("v_buffer_hist_hoy!$1:$1"),0)-1,100000,1),0)),"")</f>
        <v>0</v>
      </c>
      <c r="AH114" s="6">
        <f ca="1">IFERROR(INDEX(OFFSET(INDIRECT("v_buffer_hist_hoy!$A$1"),1,MATCH("buh_embarcado",INDIRECT("v_buffer_hist_hoy!$1:$1"),0)-1,100000,1),MATCH(CLEAN(TABLATRANSFERENCIA[[#This Row],[CODIGO]]),OFFSET(INDIRECT("v_buffer_hist_hoy!$A$1"),1,MATCH("buh_codigo",INDIRECT("v_buffer_hist_hoy!$1:$1"),0)-1,100000,1),0)),"")</f>
        <v>0</v>
      </c>
      <c r="AI114" s="6">
        <f ca="1">IFERROR(INDEX(OFFSET(INDIRECT("v_buffer_hist_hoy!$A$1"),1,MATCH("buh_comprometido",INDIRECT("v_buffer_hist_hoy!$1:$1"),0)-1,100000,1),MATCH(CLEAN(TABLATRANSFERENCIA[[#This Row],[CODIGO]]),OFFSET(INDIRECT("v_buffer_hist_hoy!$A$1"),1,MATCH("buh_codigo",INDIRECT("v_buffer_hist_hoy!$1:$1"),0)-1,100000,1),0)),"")</f>
        <v>0</v>
      </c>
      <c r="AJ114" s="6">
        <f ca="1">IFERROR(INDEX(OFFSET(INDIRECT("v_buffer_hist_hoy!$A$1"),1,MATCH("buh_backorder",INDIRECT("v_buffer_hist_hoy!$1:$1"),0)-1,100000,1),MATCH(CLEAN(TABLATRANSFERENCIA[[#This Row],[CODIGO]]),OFFSET(INDIRECT("v_buffer_hist_hoy!$A$1"),1,MATCH("buh_codigo",INDIRECT("v_buffer_hist_hoy!$1:$1"),0)-1,100000,1),0)),"")</f>
        <v>5</v>
      </c>
      <c r="AK114" s="6">
        <f ca="1">IFERROR(INDEX(OFFSET(INDIRECT("v_buffer_hist_hoy!$A$1"),1,MATCH("buh_inventario_proyectado",INDIRECT("v_buffer_hist_hoy!$1:$1"),0)-1,100000,1),MATCH(CLEAN(TABLATRANSFERENCIA[[#This Row],[CODIGO]]),OFFSET(INDIRECT("v_buffer_hist_hoy!$A$1"),1,MATCH("buh_codigo",INDIRECT("v_buffer_hist_hoy!$1:$1"),0)-1,100000,1),0)),"")</f>
        <v>5</v>
      </c>
      <c r="AL114" s="4">
        <f ca="1">IFERROR(INDEX(OFFSET(INDIRECT("v_buffer_hist_hoy!$A$1"),1,MATCH("buh_estado_inventario_proyectado",INDIRECT("v_buffer_hist_hoy!$1:$1"),0)-1,100000,1),MATCH(CLEAN(TABLATRANSFERENCIA[[#This Row],[CODIGO]]),OFFSET(INDIRECT("v_buffer_hist_hoy!$A$1"),1,MATCH("buh_codigo",INDIRECT("v_buffer_hist_hoy!$1:$1"),0)-1,100000,1),0)),"")</f>
        <v>0.28999999999999998</v>
      </c>
      <c r="AM114" s="6" t="str">
        <f ca="1">IFERROR(INDEX(OFFSET(INDIRECT("v_buffer_hist_hoy!$A$1"),1,MATCH("buh_color_inventario_proyectado",INDIRECT("v_buffer_hist_hoy!$1:$1"),0)-1,100000,1),MATCH(CLEAN(TABLATRANSFERENCIA[[#This Row],[CODIGO]]),OFFSET(INDIRECT("v_buffer_hist_hoy!$A$1"),1,MATCH("buh_codigo",INDIRECT("v_buffer_hist_hoy!$1:$1"),0)-1,100000,1),0)),"")</f>
        <v>A</v>
      </c>
      <c r="AN114" s="6">
        <f ca="1">IFERROR(INDEX(OFFSET(INDIRECT("v_buffer_hist_hoy!$A$1"),1,MATCH("buh_pedido_minimo",INDIRECT("v_buffer_hist_hoy!$1:$1"),0)-1,100000,1),MATCH(CLEAN(TABLATRANSFERENCIA[[#This Row],[CODIGO]]),OFFSET(INDIRECT("v_buffer_hist_hoy!$A$1"),1,MATCH("buh_codigo",INDIRECT("v_buffer_hist_hoy!$1:$1"),0)-1,100000,1),0)),"")</f>
        <v>0</v>
      </c>
      <c r="AO114" s="6">
        <f ca="1">IFERROR(INDEX(OFFSET(INDIRECT("v_buffer_hist_hoy!$A$1"),1,MATCH("buh_pedido_minimo_grupo",INDIRECT("v_buffer_hist_hoy!$1:$1"),0)-1,100000,1),MATCH(CLEAN(TABLATRANSFERENCIA[[#This Row],[CODIGO]]),OFFSET(INDIRECT("v_buffer_hist_hoy!$A$1"),1,MATCH("buh_codigo",INDIRECT("v_buffer_hist_hoy!$1:$1"),0)-1,100000,1),0)),"")</f>
        <v>0</v>
      </c>
      <c r="AP114" s="6">
        <f ca="1">IFERROR(INDEX(OFFSET(INDIRECT("v_buffer_hist_hoy!$A$1"),1,MATCH("buh_unidad_empaque",INDIRECT("v_buffer_hist_hoy!$1:$1"),0)-1,100000,1),MATCH(CLEAN(TABLATRANSFERENCIA[[#This Row],[CODIGO]]),OFFSET(INDIRECT("v_buffer_hist_hoy!$A$1"),1,MATCH("buh_codigo",INDIRECT("v_buffer_hist_hoy!$1:$1"),0)-1,100000,1),0)),"")</f>
        <v>5</v>
      </c>
      <c r="AQ114" s="6">
        <f ca="1">IFERROR(INDEX(OFFSET(INDIRECT("v_buffer_hist_hoy!$A$1"),1,MATCH("buh_pedido_promedio",INDIRECT("v_buffer_hist_hoy!$1:$1"),0)-1,100000,1),MATCH(CLEAN(TABLATRANSFERENCIA[[#This Row],[CODIGO]]),OFFSET(INDIRECT("v_buffer_hist_hoy!$A$1"),1,MATCH("buh_codigo",INDIRECT("v_buffer_hist_hoy!$1:$1"),0)-1,100000,1),0)),"")</f>
        <v>2</v>
      </c>
      <c r="AR114" s="6">
        <f ca="1">IFERROR(INDEX(OFFSET(INDIRECT("v_buffer_hist_hoy!$A$1"),1,MATCH("buh_cobertura_buffer",INDIRECT("v_buffer_hist_hoy!$1:$1"),0)-1,100000,1),MATCH(CLEAN(TABLATRANSFERENCIA[[#This Row],[CODIGO]]),OFFSET(INDIRECT("v_buffer_hist_hoy!$A$1"),1,MATCH("buh_codigo",INDIRECT("v_buffer_hist_hoy!$1:$1"),0)-1,100000,1),0)),"")</f>
        <v>0</v>
      </c>
      <c r="AS114" s="6">
        <f ca="1">IFERROR(INDEX(OFFSET(INDIRECT("v_buffer_hist_hoy!$A$1"),1,MATCH("buh_cobertura_inventario_proyectado",INDIRECT("v_buffer_hist_hoy!$1:$1"),0)-1,100000,1),MATCH(CLEAN(TABLATRANSFERENCIA[[#This Row],[CODIGO]]),OFFSET(INDIRECT("v_buffer_hist_hoy!$A$1"),1,MATCH("buh_codigo",INDIRECT("v_buffer_hist_hoy!$1:$1"),0)-1,100000,1),0)),"")</f>
        <v>0</v>
      </c>
      <c r="AT114" s="6">
        <f ca="1">IFERROR(INDEX(OFFSET(INDIRECT("v_buffer_hist_hoy!$A$1"),1,MATCH("buh_cobertura_pedido_minimo",INDIRECT("v_buffer_hist_hoy!$1:$1"),0)-1,100000,1),MATCH(CLEAN(TABLATRANSFERENCIA[[#This Row],[CODIGO]]),OFFSET(INDIRECT("v_buffer_hist_hoy!$A$1"),1,MATCH("buh_codigo",INDIRECT("v_buffer_hist_hoy!$1:$1"),0)-1,100000,1),0)),"")</f>
        <v>0</v>
      </c>
      <c r="AU114" s="6">
        <f ca="1">IFERROR(INDEX(OFFSET(INDIRECT("v_buffer_hist_hoy!$A$1"),1,MATCH("buh_dias_desabastecimiento",INDIRECT("v_buffer_hist_hoy!$1:$1"),0)-1,100000,1),MATCH(CLEAN(TABLATRANSFERENCIA[[#This Row],[CODIGO]]),OFFSET(INDIRECT("v_buffer_hist_hoy!$A$1"),1,MATCH("buh_codigo",INDIRECT("v_buffer_hist_hoy!$1:$1"),0)-1,100000,1),0)),"")</f>
        <v>59</v>
      </c>
      <c r="AV114" s="6">
        <f t="array" ref="AV114">IFERROR(INDEX(Datos_Consumo[CANTIDAD],MATCH(TABLATRANSFERENCIA[[#This Row],[CODIGO]]&amp;TABLATRANSFERENCIA[[#Headers],[Columna1]],Datos_Consumo[CODIGO]&amp;Datos_Consumo[FECHA_FORMATO],0)),0)</f>
        <v>0</v>
      </c>
      <c r="AW114" s="6">
        <f t="array" ref="AW114">IFERROR(INDEX(Datos_Consumo[CANTIDAD],MATCH(TABLATRANSFERENCIA[[#This Row],[CODIGO]]&amp;TABLATRANSFERENCIA[[#Headers],[Columna2]],Datos_Consumo[CODIGO]&amp;Datos_Consumo[FECHA_FORMATO],0)),0)</f>
        <v>0</v>
      </c>
      <c r="AX114" s="6">
        <f t="array" ref="AX114">IFERROR(INDEX(Datos_Consumo[CANTIDAD],MATCH(TABLATRANSFERENCIA[[#This Row],[CODIGO]]&amp;TABLATRANSFERENCIA[[#Headers],[Columna3]],Datos_Consumo[CODIGO]&amp;Datos_Consumo[FECHA_FORMATO],0)),0)</f>
        <v>0</v>
      </c>
      <c r="AY114" s="6">
        <f t="array" ref="AY114">IFERROR(INDEX(Datos_Consumo[CANTIDAD],MATCH(TABLATRANSFERENCIA[[#This Row],[CODIGO]]&amp;TABLATRANSFERENCIA[[#Headers],[Columna4]],Datos_Consumo[CODIGO]&amp;Datos_Consumo[FECHA_FORMATO],0)),0)</f>
        <v>0</v>
      </c>
      <c r="AZ114" s="6">
        <f t="array" ref="AZ114">IFERROR(INDEX(Datos_Consumo[CANTIDAD],MATCH(TABLATRANSFERENCIA[[#This Row],[CODIGO]]&amp;TABLATRANSFERENCIA[[#Headers],[Columna5]],Datos_Consumo[CODIGO]&amp;Datos_Consumo[FECHA_FORMATO],0)),0)</f>
        <v>0</v>
      </c>
      <c r="BA114" s="6">
        <f t="array" ref="BA114">IFERROR(INDEX(Datos_Consumo[CANTIDAD],MATCH(TABLATRANSFERENCIA[[#This Row],[CODIGO]]&amp;TABLATRANSFERENCIA[[#Headers],[Columna6]],Datos_Consumo[CODIGO]&amp;Datos_Consumo[FECHA_FORMATO],0)),0)</f>
        <v>0</v>
      </c>
      <c r="BB114" s="56">
        <f ca="1">IFERROR(INDEX(OFFSET(INDIRECT("v_buffer_hist_hoy!$A$1"),1,MATCH("buh_ultima_transferencia_ini",INDIRECT("v_buffer_hist_hoy!$1:$1"),0)-1,100000,1),MATCH(CLEAN(TABLATRANSFERENCIA[[#This Row],[CODIGO]]),OFFSET(INDIRECT("v_buffer_hist_hoy!$A$1"),1,MATCH("buh_codigo",INDIRECT("v_buffer_hist_hoy!$1:$1"),0)-1,100000,1),0)),"")</f>
        <v>0</v>
      </c>
      <c r="BC114" s="56">
        <f ca="1">IFERROR(INDEX(OFFSET(INDIRECT("v_buffer_hist_hoy!$A$1"),1,MATCH("buh_ultima_transferencia_fin",INDIRECT("v_buffer_hist_hoy!$1:$1"),0)-1,100000,1),MATCH(CLEAN(TABLATRANSFERENCIA[[#This Row],[CODIGO]]),OFFSET(INDIRECT("v_buffer_hist_hoy!$A$1"),1,MATCH("buh_codigo",INDIRECT("v_buffer_hist_hoy!$1:$1"),0)-1,100000,1),0)),"")</f>
        <v>0</v>
      </c>
      <c r="BD114" s="50" t="s">
        <v>7724</v>
      </c>
      <c r="BE114" s="55"/>
      <c r="BF114" s="51"/>
      <c r="BG11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4" s="51"/>
      <c r="BM114" s="46">
        <f ca="1">IFERROR(TABLATRANSFERENCIA[[#This Row],[REQUERIM]]/TABLATRANSFERENCIA[[#This Row],[PEDIDO PROMEDIO]],0)</f>
        <v>2.5</v>
      </c>
      <c r="BN114" s="51"/>
      <c r="BO114" s="59"/>
      <c r="BP114" s="3" t="str">
        <f>IF(TABLATRANSFERENCIA[[#This Row],[RECIBIDO]]&lt;&gt;"",0,IF(TABLATRANSFERENCIA[[#This Row],[DESPACHO]]&lt;&gt;"",TABLATRANSFERENCIA[[#This Row],[DESPACHO]],TABLATRANSFERENCIA[[#This Row],[REQUERIM]]))</f>
        <v>5</v>
      </c>
      <c r="BQ114" s="50"/>
      <c r="BR114" s="50"/>
      <c r="BS114" s="50" t="str">
        <f t="shared" si="1"/>
        <v>N</v>
      </c>
      <c r="BT114" s="51">
        <f t="array" aca="1" ref="BT114" ca="1">IF(SUM(--(TABLATRANSFERENCIA[[#This Row],[CODIGO GENERICO]]=TABLATRANSFERENCIA[CODIGO GENERICO])*TABLATRANSFERENCIA[REQUERIM])&lt;TABLATRANSFERENCIA[[#This Row],[PEDIDO MIN GRUPO]],1,0)</f>
        <v>0</v>
      </c>
      <c r="BU1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4" s="51">
        <f ca="1">IFERROR(INDEX(OFFSET(INDIRECT("v_buffer_hist_hoy!$A$1"),1,MATCH("buh_zona_amarilla",INDIRECT("v_buffer_hist_hoy!$1:$1"),0)-1,100000,1),MATCH(CLEAN(TABLATRANSFERENCIA[[#This Row],[CODIGO]]),OFFSET(INDIRECT("v_buffer_hist_hoy!$A$1"),1,MATCH("buh_codigo",INDIRECT("v_buffer_hist_hoy!$1:$1"),0)-1,100000,1),0)),"")</f>
        <v>5</v>
      </c>
      <c r="BW114" s="51">
        <f ca="1">IFERROR(INDEX(OFFSET(INDIRECT("v_buffer_hist_hoy!$A$1"),1,MATCH("buh_zona_roja",INDIRECT("v_buffer_hist_hoy!$1:$1"),0)-1,100000,1),MATCH(CLEAN(TABLATRANSFERENCIA[[#This Row],[CODIGO]]),OFFSET(INDIRECT("v_buffer_hist_hoy!$A$1"),1,MATCH("buh_codigo",INDIRECT("v_buffer_hist_hoy!$1:$1"),0)-1,100000,1),0)),"")</f>
        <v>2</v>
      </c>
    </row>
    <row r="115" spans="1:75" hidden="1" x14ac:dyDescent="0.25">
      <c r="A115" s="54" t="s">
        <v>1581</v>
      </c>
      <c r="B115" s="3" t="str">
        <f ca="1">IFERROR(INDEX(OFFSET(INDIRECT("v_buffer_hist_hoy!$A$1"),1,MATCH("pro_descripcion",INDIRECT("v_buffer_hist_hoy!$1:$1"),0)-1,100000,1),MATCH(CLEAN(TABLATRANSFERENCIA[[#This Row],[CODIGO]]),OFFSET(INDIRECT("v_buffer_hist_hoy!$A$1"),1,MATCH("buh_codigo",INDIRECT("v_buffer_hist_hoy!$1:$1"),0)-1,100000,1),0)),"")</f>
        <v>ARNES B530 B450 C350 (7106)</v>
      </c>
      <c r="C115" s="3" t="str">
        <f ca="1">IFERROR(INDEX(OFFSET(INDIRECT("v_buffer_hist_hoy!$A$1"),1,MATCH("buh_codigo_generico",INDIRECT("v_buffer_hist_hoy!$1:$1"),0)-1,100000,1),MATCH(CLEAN(TABLATRANSFERENCIA[[#This Row],[CODIGO]]),OFFSET(INDIRECT("v_buffer_hist_hoy!$A$1"),1,MATCH("buh_codigo",INDIRECT("v_buffer_hist_hoy!$1:$1"),0)-1,100000,1),0)),"")</f>
        <v>0</v>
      </c>
      <c r="D115" s="3" t="str">
        <f ca="1">IFERROR(INDEX(OFFSET(INDIRECT("v_buffer_hist_hoy!$A$1"),1,MATCH("buh_codigo_vinculado",INDIRECT("v_buffer_hist_hoy!$1:$1"),0)-1,100000,1),MATCH(CLEAN(TABLATRANSFERENCIA[[#This Row],[CODIGO]]),OFFSET(INDIRECT("v_buffer_hist_hoy!$A$1"),1,MATCH("buh_codigo",INDIRECT("v_buffer_hist_hoy!$1:$1"),0)-1,100000,1),0)),"")</f>
        <v>EC-C062000430</v>
      </c>
      <c r="E115" s="3" t="str">
        <f ca="1">IFERROR(INDEX(OFFSET(INDIRECT("v_buffer_hist_hoy!$A$1"),1,MATCH("pro_linea",INDIRECT("v_buffer_hist_hoy!$1:$1"),0)-1,100000,1),MATCH(CLEAN(TABLATRANSFERENCIA[[#This Row],[CODIGO]]),OFFSET(INDIRECT("v_buffer_hist_hoy!$A$1"),1,MATCH("buh_codigo",INDIRECT("v_buffer_hist_hoy!$1:$1"),0)-1,100000,1),0)),"")</f>
        <v>AGROFORESTAL</v>
      </c>
      <c r="F115" s="3">
        <f ca="1">IFERROR(INDEX(OFFSET(INDIRECT("v_buffer_hist_hoy!$A$1"),1,MATCH("pro_sublinea",INDIRECT("v_buffer_hist_hoy!$1:$1"),0)-1,100000,1),MATCH(CLEAN(TABLATRANSFERENCIA[[#This Row],[CODIGO]]),OFFSET(INDIRECT("v_buffer_hist_hoy!$A$1"),1,MATCH("buh_codigo",INDIRECT("v_buffer_hist_hoy!$1:$1"),0)-1,100000,1),0)),"")</f>
        <v>0</v>
      </c>
      <c r="G115" s="3" t="str">
        <f ca="1">IFERROR(INDEX(OFFSET(INDIRECT("v_buffer_hist_hoy!$A$1"),1,MATCH("pro_grupo",INDIRECT("v_buffer_hist_hoy!$1:$1"),0)-1,100000,1),MATCH(CLEAN(TABLATRANSFERENCIA[[#This Row],[CODIGO]]),OFFSET(INDIRECT("v_buffer_hist_hoy!$A$1"),1,MATCH("buh_codigo",INDIRECT("v_buffer_hist_hoy!$1:$1"),0)-1,100000,1),0)),"")</f>
        <v>REPUESTOS DESMALEZADORAS</v>
      </c>
      <c r="H115" s="3">
        <f ca="1">IFERROR(INDEX(OFFSET(INDIRECT("v_buffer_hist_hoy!$A$1"),1,MATCH("pro_familia",INDIRECT("v_buffer_hist_hoy!$1:$1"),0)-1,100000,1),MATCH(CLEAN(TABLATRANSFERENCIA[[#This Row],[CODIGO]]),OFFSET(INDIRECT("v_buffer_hist_hoy!$A$1"),1,MATCH("buh_codigo",INDIRECT("v_buffer_hist_hoy!$1:$1"),0)-1,100000,1),0)),"")</f>
        <v>0</v>
      </c>
      <c r="I115" s="3">
        <f ca="1">IFERROR(INDEX(OFFSET(INDIRECT("v_buffer_hist_hoy!$A$1"),1,MATCH("pro_subfamilia",INDIRECT("v_buffer_hist_hoy!$1:$1"),0)-1,100000,1),MATCH(CLEAN(TABLATRANSFERENCIA[[#This Row],[CODIGO]]),OFFSET(INDIRECT("v_buffer_hist_hoy!$A$1"),1,MATCH("buh_codigo",INDIRECT("v_buffer_hist_hoy!$1:$1"),0)-1,100000,1),0)),"")</f>
        <v>0</v>
      </c>
      <c r="J11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5" s="3">
        <f ca="1">IFERROR(INDEX(OFFSET(INDIRECT("v_buffer_hist_hoy!$A$1"),1,MATCH("pro_tipo",INDIRECT("v_buffer_hist_hoy!$1:$1"),0)-1,100000,1),MATCH(CLEAN(TABLATRANSFERENCIA[[#This Row],[CODIGO]]),OFFSET(INDIRECT("v_buffer_hist_hoy!$A$1"),1,MATCH("buh_codigo",INDIRECT("v_buffer_hist_hoy!$1:$1"),0)-1,100000,1),0)),"")</f>
        <v>0</v>
      </c>
      <c r="L115" s="3" t="str">
        <f ca="1">IFERROR(INDEX(OFFSET(INDIRECT("v_buffer_hist_hoy!$A$1"),1,MATCH("pro_marca",INDIRECT("v_buffer_hist_hoy!$1:$1"),0)-1,100000,1),MATCH(CLEAN(TABLATRANSFERENCIA[[#This Row],[CODIGO]]),OFFSET(INDIRECT("v_buffer_hist_hoy!$A$1"),1,MATCH("buh_codigo",INDIRECT("v_buffer_hist_hoy!$1:$1"),0)-1,100000,1),0)),"")</f>
        <v>SHINDAIWA</v>
      </c>
      <c r="M115" s="3">
        <f ca="1">IFERROR(INDEX(OFFSET(INDIRECT("v_buffer_hist_hoy!$A$1"),1,MATCH("pro_modelo",INDIRECT("v_buffer_hist_hoy!$1:$1"),0)-1,100000,1),MATCH(CLEAN(TABLATRANSFERENCIA[[#This Row],[CODIGO]]),OFFSET(INDIRECT("v_buffer_hist_hoy!$A$1"),1,MATCH("buh_codigo",INDIRECT("v_buffer_hist_hoy!$1:$1"),0)-1,100000,1),0)),"")</f>
        <v>0</v>
      </c>
      <c r="N115" s="3">
        <f ca="1">IFERROR(INDEX(OFFSET(INDIRECT("v_buffer_hist_hoy!$A$1"),1,MATCH("pro_cat_management",INDIRECT("v_buffer_hist_hoy!$1:$1"),0)-1,100000,1),MATCH(CLEAN(TABLATRANSFERENCIA[[#This Row],[CODIGO]]),OFFSET(INDIRECT("v_buffer_hist_hoy!$A$1"),1,MATCH("buh_codigo",INDIRECT("v_buffer_hist_hoy!$1:$1"),0)-1,100000,1),0)),"")</f>
        <v>0</v>
      </c>
      <c r="O115" s="5" t="str">
        <f ca="1">IFERROR(INDEX(OFFSET(INDIRECT("v_buffer_hist_hoy!$A$1"),1,MATCH("buh_estatus",INDIRECT("v_buffer_hist_hoy!$1:$1"),0)-1,100000,1),MATCH(CLEAN(TABLATRANSFERENCIA[[#This Row],[CODIGO]]),OFFSET(INDIRECT("v_buffer_hist_hoy!$A$1"),1,MATCH("buh_codigo",INDIRECT("v_buffer_hist_hoy!$1:$1"),0)-1,100000,1),0)),"")</f>
        <v>0</v>
      </c>
      <c r="P115" s="5">
        <f ca="1">IFERROR(INDEX(OFFSET(INDIRECT("v_buffer_hist_hoy!$A$1"),1,MATCH("buh_ctv",INDIRECT("v_buffer_hist_hoy!$1:$1"),0)-1,100000,1),MATCH(CLEAN(TABLATRANSFERENCIA[[#This Row],[CODIGO]]),OFFSET(INDIRECT("v_buffer_hist_hoy!$A$1"),1,MATCH("buh_codigo",INDIRECT("v_buffer_hist_hoy!$1:$1"),0)-1,100000,1),0)),"")</f>
        <v>23.35</v>
      </c>
      <c r="Q115" s="5">
        <f ca="1">IFERROR(INDEX(OFFSET(INDIRECT("v_buffer_hist_hoy!$A$1"),1,MATCH("buh_pv",INDIRECT("v_buffer_hist_hoy!$1:$1"),0)-1,100000,1),MATCH(CLEAN(TABLATRANSFERENCIA[[#This Row],[CODIGO]]),OFFSET(INDIRECT("v_buffer_hist_hoy!$A$1"),1,MATCH("buh_codigo",INDIRECT("v_buffer_hist_hoy!$1:$1"),0)-1,100000,1),0)),"")</f>
        <v>54.1</v>
      </c>
      <c r="R115" s="46">
        <f ca="1">IFERROR(INDEX(OFFSET(INDIRECT("v_buffer_hist_hoy!$A$1"),1,MATCH("buh_roi_pasado",INDIRECT("v_buffer_hist_hoy!$1:$1"),0)-1,100000,1),MATCH(CLEAN(TABLATRANSFERENCIA[[#This Row],[CODIGO]]),OFFSET(INDIRECT("v_buffer_hist_hoy!$A$1"),1,MATCH("buh_codigo",INDIRECT("v_buffer_hist_hoy!$1:$1"),0)-1,100000,1),0)),"")</f>
        <v>0</v>
      </c>
      <c r="S115" s="46">
        <f ca="1">IFERROR(INDEX(OFFSET(INDIRECT("v_buffer_hist_hoy!$A$1"),1,MATCH("buh_roi_proyectado",INDIRECT("v_buffer_hist_hoy!$1:$1"),0)-1,100000,1),MATCH(CLEAN(TABLATRANSFERENCIA[[#This Row],[CODIGO]]),OFFSET(INDIRECT("v_buffer_hist_hoy!$A$1"),1,MATCH("buh_codigo",INDIRECT("v_buffer_hist_hoy!$1:$1"),0)-1,100000,1),0)),"")</f>
        <v>5.75</v>
      </c>
      <c r="T115" s="46">
        <f ca="1">IFERROR(INDEX(OFFSET(INDIRECT("v_buffer_hist_hoy!$A$1"),1,MATCH("buh_velocity",INDIRECT("v_buffer_hist_hoy!$1:$1"),0)-1,100000,1),MATCH(CLEAN(TABLATRANSFERENCIA[[#This Row],[CODIGO]]),OFFSET(INDIRECT("v_buffer_hist_hoy!$A$1"),1,MATCH("buh_codigo",INDIRECT("v_buffer_hist_hoy!$1:$1"),0)-1,100000,1),0)),"")</f>
        <v>0</v>
      </c>
      <c r="U115" s="46">
        <f ca="1">IFERROR(INDEX(OFFSET(INDIRECT("v_buffer_hist_hoy!$A$1"),1,MATCH("buh_nivel_servicio",INDIRECT("v_buffer_hist_hoy!$1:$1"),0)-1,100000,1),MATCH(CLEAN(TABLATRANSFERENCIA[[#This Row],[CODIGO]]),OFFSET(INDIRECT("v_buffer_hist_hoy!$A$1"),1,MATCH("buh_codigo",INDIRECT("v_buffer_hist_hoy!$1:$1"),0)-1,100000,1),0)),"")</f>
        <v>1</v>
      </c>
      <c r="V115" s="49" t="str">
        <f ca="1">IFERROR(INDEX(OFFSET(INDIRECT("v_buffer_hist_hoy!$A$1"),1,MATCH("pro_nombre",INDIRECT("v_buffer_hist_hoy!$1:$1"),0)-1,100000,1),MATCH(CLEAN(TABLATRANSFERENCIA[[#This Row],[CODIGO]]),OFFSET(INDIRECT("v_buffer_hist_hoy!$A$1"),1,MATCH("buh_codigo",INDIRECT("v_buffer_hist_hoy!$1:$1"),0)-1,100000,1),0)),"")</f>
        <v>Echo</v>
      </c>
      <c r="W115" s="49" t="str">
        <f ca="1">IFERROR(INDEX(OFFSET(INDIRECT("v_buffer_hist_hoy!$A$1"),1,MATCH("pre_nombre",INDIRECT("v_buffer_hist_hoy!$1:$1"),0)-1,100000,1),MATCH(CLEAN(TABLATRANSFERENCIA[[#This Row],[CODIGO]]),OFFSET(INDIRECT("v_buffer_hist_hoy!$A$1"),1,MATCH("buh_codigo",INDIRECT("v_buffer_hist_hoy!$1:$1"),0)-1,100000,1),0)),"")</f>
        <v>USA</v>
      </c>
      <c r="X115" s="51">
        <f ca="1">IFERROR(INDEX(OFFSET(INDIRECT("v_buffer_hist_hoy!$A$1"),1,MATCH("buh_tiempo_suministro",INDIRECT("v_buffer_hist_hoy!$1:$1"),0)-1,100000,1),MATCH(CLEAN(TABLATRANSFERENCIA[[#This Row],[CODIGO]]),OFFSET(INDIRECT("v_buffer_hist_hoy!$A$1"),1,MATCH("buh_codigo",INDIRECT("v_buffer_hist_hoy!$1:$1"),0)-1,100000,1),0)),"")</f>
        <v>8</v>
      </c>
      <c r="Y115" s="51">
        <f ca="1">IFERROR(INDEX(OFFSET(INDIRECT("v_buffer_hist_hoy!$A$1"),1,MATCH("buh_frecuencia_reposicion",INDIRECT("v_buffer_hist_hoy!$1:$1"),0)-1,100000,1),MATCH(CLEAN(TABLATRANSFERENCIA[[#This Row],[CODIGO]]),OFFSET(INDIRECT("v_buffer_hist_hoy!$A$1"),1,MATCH("buh_codigo",INDIRECT("v_buffer_hist_hoy!$1:$1"),0)-1,100000,1),0)),"")</f>
        <v>3</v>
      </c>
      <c r="Z115" s="6">
        <f ca="1">IFERROR(INDEX(OFFSET(INDIRECT("v_buffer_hist_hoy!$A$1"),1,MATCH("buh_buffer_actual",INDIRECT("v_buffer_hist_hoy!$1:$1"),0)-1,100000,1),MATCH(CLEAN(TABLATRANSFERENCIA[[#This Row],[CODIGO]]),OFFSET(INDIRECT("v_buffer_hist_hoy!$A$1"),1,MATCH("buh_codigo",INDIRECT("v_buffer_hist_hoy!$1:$1"),0)-1,100000,1),0)),"")</f>
        <v>70</v>
      </c>
      <c r="AA115" s="6">
        <f ca="1">IFERROR(INDEX(OFFSET(INDIRECT("v_buffer_hist_hoy!$A$1"),1,MATCH("buh_inventario_proveedor",INDIRECT("v_buffer_hist_hoy!$1:$1"),0)-1,100000,1),MATCH(CLEAN(TABLATRANSFERENCIA[[#This Row],[CODIGO]]),OFFSET(INDIRECT("v_buffer_hist_hoy!$A$1"),1,MATCH("buh_codigo",INDIRECT("v_buffer_hist_hoy!$1:$1"),0)-1,100000,1),0)),"")</f>
        <v>1000000000</v>
      </c>
      <c r="AB115" s="6">
        <f ca="1">IFERROR(INDEX(OFFSET(INDIRECT("v_buffer_hist_hoy!$A$1"),1,MATCH("buh_inventario_fisico",INDIRECT("v_buffer_hist_hoy!$1:$1"),0)-1,100000,1),MATCH(CLEAN(TABLATRANSFERENCIA[[#This Row],[CODIGO]]),OFFSET(INDIRECT("v_buffer_hist_hoy!$A$1"),1,MATCH("buh_codigo",INDIRECT("v_buffer_hist_hoy!$1:$1"),0)-1,100000,1),0)),"")</f>
        <v>0</v>
      </c>
      <c r="AC115" s="4">
        <f ca="1">IFERROR(INDEX(OFFSET(INDIRECT("v_buffer_hist_hoy!$A$1"),1,MATCH("buh_estado_inventario_fisico",INDIRECT("v_buffer_hist_hoy!$1:$1"),0)-1,100000,1),MATCH(CLEAN(TABLATRANSFERENCIA[[#This Row],[CODIGO]]),OFFSET(INDIRECT("v_buffer_hist_hoy!$A$1"),1,MATCH("buh_codigo",INDIRECT("v_buffer_hist_hoy!$1:$1"),0)-1,100000,1),0)),"")</f>
        <v>1</v>
      </c>
      <c r="AD115" s="6" t="str">
        <f ca="1">IFERROR(INDEX(OFFSET(INDIRECT("v_buffer_hist_hoy!$A$1"),1,MATCH("buh_color_inventario_fisico",INDIRECT("v_buffer_hist_hoy!$1:$1"),0)-1,100000,1),MATCH(CLEAN(TABLATRANSFERENCIA[[#This Row],[CODIGO]]),OFFSET(INDIRECT("v_buffer_hist_hoy!$A$1"),1,MATCH("buh_codigo",INDIRECT("v_buffer_hist_hoy!$1:$1"),0)-1,100000,1),0)),"")</f>
        <v>N</v>
      </c>
      <c r="AE115" s="6">
        <f ca="1">IFERROR(INDEX(OFFSET(INDIRECT("v_buffer_hist_hoy!$A$1"),1,MATCH("buh_transito",INDIRECT("v_buffer_hist_hoy!$1:$1"),0)-1,100000,1),MATCH(CLEAN(TABLATRANSFERENCIA[[#This Row],[CODIGO]]),OFFSET(INDIRECT("v_buffer_hist_hoy!$A$1"),1,MATCH("buh_codigo",INDIRECT("v_buffer_hist_hoy!$1:$1"),0)-1,100000,1),0)),"")</f>
        <v>21</v>
      </c>
      <c r="AF115" s="6">
        <f ca="1">IFERROR(INDEX(OFFSET(INDIRECT("v_buffer_hist_hoy!$A$1"),1,MATCH("buh_negociacion",INDIRECT("v_buffer_hist_hoy!$1:$1"),0)-1,100000,1),MATCH(CLEAN(TABLATRANSFERENCIA[[#This Row],[CODIGO]]),OFFSET(INDIRECT("v_buffer_hist_hoy!$A$1"),1,MATCH("buh_codigo",INDIRECT("v_buffer_hist_hoy!$1:$1"),0)-1,100000,1),0)),"")</f>
        <v>0</v>
      </c>
      <c r="AG115" s="6">
        <f ca="1">IFERROR(INDEX(OFFSET(INDIRECT("v_buffer_hist_hoy!$A$1"),1,MATCH("buh_produccion",INDIRECT("v_buffer_hist_hoy!$1:$1"),0)-1,100000,1),MATCH(CLEAN(TABLATRANSFERENCIA[[#This Row],[CODIGO]]),OFFSET(INDIRECT("v_buffer_hist_hoy!$A$1"),1,MATCH("buh_codigo",INDIRECT("v_buffer_hist_hoy!$1:$1"),0)-1,100000,1),0)),"")</f>
        <v>0</v>
      </c>
      <c r="AH115" s="6">
        <f ca="1">IFERROR(INDEX(OFFSET(INDIRECT("v_buffer_hist_hoy!$A$1"),1,MATCH("buh_embarcado",INDIRECT("v_buffer_hist_hoy!$1:$1"),0)-1,100000,1),MATCH(CLEAN(TABLATRANSFERENCIA[[#This Row],[CODIGO]]),OFFSET(INDIRECT("v_buffer_hist_hoy!$A$1"),1,MATCH("buh_codigo",INDIRECT("v_buffer_hist_hoy!$1:$1"),0)-1,100000,1),0)),"")</f>
        <v>0</v>
      </c>
      <c r="AI115" s="6">
        <f ca="1">IFERROR(INDEX(OFFSET(INDIRECT("v_buffer_hist_hoy!$A$1"),1,MATCH("buh_comprometido",INDIRECT("v_buffer_hist_hoy!$1:$1"),0)-1,100000,1),MATCH(CLEAN(TABLATRANSFERENCIA[[#This Row],[CODIGO]]),OFFSET(INDIRECT("v_buffer_hist_hoy!$A$1"),1,MATCH("buh_codigo",INDIRECT("v_buffer_hist_hoy!$1:$1"),0)-1,100000,1),0)),"")</f>
        <v>0</v>
      </c>
      <c r="AJ115" s="6">
        <f ca="1">IFERROR(INDEX(OFFSET(INDIRECT("v_buffer_hist_hoy!$A$1"),1,MATCH("buh_backorder",INDIRECT("v_buffer_hist_hoy!$1:$1"),0)-1,100000,1),MATCH(CLEAN(TABLATRANSFERENCIA[[#This Row],[CODIGO]]),OFFSET(INDIRECT("v_buffer_hist_hoy!$A$1"),1,MATCH("buh_codigo",INDIRECT("v_buffer_hist_hoy!$1:$1"),0)-1,100000,1),0)),"")</f>
        <v>5</v>
      </c>
      <c r="AK115" s="6">
        <f ca="1">IFERROR(INDEX(OFFSET(INDIRECT("v_buffer_hist_hoy!$A$1"),1,MATCH("buh_inventario_proyectado",INDIRECT("v_buffer_hist_hoy!$1:$1"),0)-1,100000,1),MATCH(CLEAN(TABLATRANSFERENCIA[[#This Row],[CODIGO]]),OFFSET(INDIRECT("v_buffer_hist_hoy!$A$1"),1,MATCH("buh_codigo",INDIRECT("v_buffer_hist_hoy!$1:$1"),0)-1,100000,1),0)),"")</f>
        <v>26</v>
      </c>
      <c r="AL115" s="4">
        <f ca="1">IFERROR(INDEX(OFFSET(INDIRECT("v_buffer_hist_hoy!$A$1"),1,MATCH("buh_estado_inventario_proyectado",INDIRECT("v_buffer_hist_hoy!$1:$1"),0)-1,100000,1),MATCH(CLEAN(TABLATRANSFERENCIA[[#This Row],[CODIGO]]),OFFSET(INDIRECT("v_buffer_hist_hoy!$A$1"),1,MATCH("buh_codigo",INDIRECT("v_buffer_hist_hoy!$1:$1"),0)-1,100000,1),0)),"")</f>
        <v>0.63</v>
      </c>
      <c r="AM115" s="6" t="str">
        <f ca="1">IFERROR(INDEX(OFFSET(INDIRECT("v_buffer_hist_hoy!$A$1"),1,MATCH("buh_color_inventario_proyectado",INDIRECT("v_buffer_hist_hoy!$1:$1"),0)-1,100000,1),MATCH(CLEAN(TABLATRANSFERENCIA[[#This Row],[CODIGO]]),OFFSET(INDIRECT("v_buffer_hist_hoy!$A$1"),1,MATCH("buh_codigo",INDIRECT("v_buffer_hist_hoy!$1:$1"),0)-1,100000,1),0)),"")</f>
        <v>A</v>
      </c>
      <c r="AN115" s="6">
        <f ca="1">IFERROR(INDEX(OFFSET(INDIRECT("v_buffer_hist_hoy!$A$1"),1,MATCH("buh_pedido_minimo",INDIRECT("v_buffer_hist_hoy!$1:$1"),0)-1,100000,1),MATCH(CLEAN(TABLATRANSFERENCIA[[#This Row],[CODIGO]]),OFFSET(INDIRECT("v_buffer_hist_hoy!$A$1"),1,MATCH("buh_codigo",INDIRECT("v_buffer_hist_hoy!$1:$1"),0)-1,100000,1),0)),"")</f>
        <v>0</v>
      </c>
      <c r="AO115" s="6">
        <f ca="1">IFERROR(INDEX(OFFSET(INDIRECT("v_buffer_hist_hoy!$A$1"),1,MATCH("buh_pedido_minimo_grupo",INDIRECT("v_buffer_hist_hoy!$1:$1"),0)-1,100000,1),MATCH(CLEAN(TABLATRANSFERENCIA[[#This Row],[CODIGO]]),OFFSET(INDIRECT("v_buffer_hist_hoy!$A$1"),1,MATCH("buh_codigo",INDIRECT("v_buffer_hist_hoy!$1:$1"),0)-1,100000,1),0)),"")</f>
        <v>0</v>
      </c>
      <c r="AP115" s="6">
        <f ca="1">IFERROR(INDEX(OFFSET(INDIRECT("v_buffer_hist_hoy!$A$1"),1,MATCH("buh_unidad_empaque",INDIRECT("v_buffer_hist_hoy!$1:$1"),0)-1,100000,1),MATCH(CLEAN(TABLATRANSFERENCIA[[#This Row],[CODIGO]]),OFFSET(INDIRECT("v_buffer_hist_hoy!$A$1"),1,MATCH("buh_codigo",INDIRECT("v_buffer_hist_hoy!$1:$1"),0)-1,100000,1),0)),"")</f>
        <v>5</v>
      </c>
      <c r="AQ115" s="6">
        <f ca="1">IFERROR(INDEX(OFFSET(INDIRECT("v_buffer_hist_hoy!$A$1"),1,MATCH("buh_pedido_promedio",INDIRECT("v_buffer_hist_hoy!$1:$1"),0)-1,100000,1),MATCH(CLEAN(TABLATRANSFERENCIA[[#This Row],[CODIGO]]),OFFSET(INDIRECT("v_buffer_hist_hoy!$A$1"),1,MATCH("buh_codigo",INDIRECT("v_buffer_hist_hoy!$1:$1"),0)-1,100000,1),0)),"")</f>
        <v>19</v>
      </c>
      <c r="AR115" s="6">
        <f ca="1">IFERROR(INDEX(OFFSET(INDIRECT("v_buffer_hist_hoy!$A$1"),1,MATCH("buh_cobertura_buffer",INDIRECT("v_buffer_hist_hoy!$1:$1"),0)-1,100000,1),MATCH(CLEAN(TABLATRANSFERENCIA[[#This Row],[CODIGO]]),OFFSET(INDIRECT("v_buffer_hist_hoy!$A$1"),1,MATCH("buh_codigo",INDIRECT("v_buffer_hist_hoy!$1:$1"),0)-1,100000,1),0)),"")</f>
        <v>0</v>
      </c>
      <c r="AS115" s="6">
        <f ca="1">IFERROR(INDEX(OFFSET(INDIRECT("v_buffer_hist_hoy!$A$1"),1,MATCH("buh_cobertura_inventario_proyectado",INDIRECT("v_buffer_hist_hoy!$1:$1"),0)-1,100000,1),MATCH(CLEAN(TABLATRANSFERENCIA[[#This Row],[CODIGO]]),OFFSET(INDIRECT("v_buffer_hist_hoy!$A$1"),1,MATCH("buh_codigo",INDIRECT("v_buffer_hist_hoy!$1:$1"),0)-1,100000,1),0)),"")</f>
        <v>0</v>
      </c>
      <c r="AT115" s="6">
        <f ca="1">IFERROR(INDEX(OFFSET(INDIRECT("v_buffer_hist_hoy!$A$1"),1,MATCH("buh_cobertura_pedido_minimo",INDIRECT("v_buffer_hist_hoy!$1:$1"),0)-1,100000,1),MATCH(CLEAN(TABLATRANSFERENCIA[[#This Row],[CODIGO]]),OFFSET(INDIRECT("v_buffer_hist_hoy!$A$1"),1,MATCH("buh_codigo",INDIRECT("v_buffer_hist_hoy!$1:$1"),0)-1,100000,1),0)),"")</f>
        <v>0</v>
      </c>
      <c r="AU115" s="6">
        <f ca="1">IFERROR(INDEX(OFFSET(INDIRECT("v_buffer_hist_hoy!$A$1"),1,MATCH("buh_dias_desabastecimiento",INDIRECT("v_buffer_hist_hoy!$1:$1"),0)-1,100000,1),MATCH(CLEAN(TABLATRANSFERENCIA[[#This Row],[CODIGO]]),OFFSET(INDIRECT("v_buffer_hist_hoy!$A$1"),1,MATCH("buh_codigo",INDIRECT("v_buffer_hist_hoy!$1:$1"),0)-1,100000,1),0)),"")</f>
        <v>1</v>
      </c>
      <c r="AV115" s="6">
        <f t="array" ref="AV115">IFERROR(INDEX(Datos_Consumo[CANTIDAD],MATCH(TABLATRANSFERENCIA[[#This Row],[CODIGO]]&amp;TABLATRANSFERENCIA[[#Headers],[Columna1]],Datos_Consumo[CODIGO]&amp;Datos_Consumo[FECHA_FORMATO],0)),0)</f>
        <v>0</v>
      </c>
      <c r="AW115" s="6">
        <f t="array" ref="AW115">IFERROR(INDEX(Datos_Consumo[CANTIDAD],MATCH(TABLATRANSFERENCIA[[#This Row],[CODIGO]]&amp;TABLATRANSFERENCIA[[#Headers],[Columna2]],Datos_Consumo[CODIGO]&amp;Datos_Consumo[FECHA_FORMATO],0)),0)</f>
        <v>0</v>
      </c>
      <c r="AX115" s="6">
        <f t="array" ref="AX115">IFERROR(INDEX(Datos_Consumo[CANTIDAD],MATCH(TABLATRANSFERENCIA[[#This Row],[CODIGO]]&amp;TABLATRANSFERENCIA[[#Headers],[Columna3]],Datos_Consumo[CODIGO]&amp;Datos_Consumo[FECHA_FORMATO],0)),0)</f>
        <v>0</v>
      </c>
      <c r="AY115" s="6">
        <f t="array" ref="AY115">IFERROR(INDEX(Datos_Consumo[CANTIDAD],MATCH(TABLATRANSFERENCIA[[#This Row],[CODIGO]]&amp;TABLATRANSFERENCIA[[#Headers],[Columna4]],Datos_Consumo[CODIGO]&amp;Datos_Consumo[FECHA_FORMATO],0)),0)</f>
        <v>0</v>
      </c>
      <c r="AZ115" s="6">
        <f t="array" ref="AZ115">IFERROR(INDEX(Datos_Consumo[CANTIDAD],MATCH(TABLATRANSFERENCIA[[#This Row],[CODIGO]]&amp;TABLATRANSFERENCIA[[#Headers],[Columna5]],Datos_Consumo[CODIGO]&amp;Datos_Consumo[FECHA_FORMATO],0)),0)</f>
        <v>0</v>
      </c>
      <c r="BA115" s="6">
        <f t="array" ref="BA115">IFERROR(INDEX(Datos_Consumo[CANTIDAD],MATCH(TABLATRANSFERENCIA[[#This Row],[CODIGO]]&amp;TABLATRANSFERENCIA[[#Headers],[Columna6]],Datos_Consumo[CODIGO]&amp;Datos_Consumo[FECHA_FORMATO],0)),0)</f>
        <v>0</v>
      </c>
      <c r="BB115" s="56">
        <f ca="1">IFERROR(INDEX(OFFSET(INDIRECT("v_buffer_hist_hoy!$A$1"),1,MATCH("buh_ultima_transferencia_ini",INDIRECT("v_buffer_hist_hoy!$1:$1"),0)-1,100000,1),MATCH(CLEAN(TABLATRANSFERENCIA[[#This Row],[CODIGO]]),OFFSET(INDIRECT("v_buffer_hist_hoy!$A$1"),1,MATCH("buh_codigo",INDIRECT("v_buffer_hist_hoy!$1:$1"),0)-1,100000,1),0)),"")</f>
        <v>0</v>
      </c>
      <c r="BC115" s="56">
        <f ca="1">IFERROR(INDEX(OFFSET(INDIRECT("v_buffer_hist_hoy!$A$1"),1,MATCH("buh_ultima_transferencia_fin",INDIRECT("v_buffer_hist_hoy!$1:$1"),0)-1,100000,1),MATCH(CLEAN(TABLATRANSFERENCIA[[#This Row],[CODIGO]]),OFFSET(INDIRECT("v_buffer_hist_hoy!$A$1"),1,MATCH("buh_codigo",INDIRECT("v_buffer_hist_hoy!$1:$1"),0)-1,100000,1),0)),"")</f>
        <v>0</v>
      </c>
      <c r="BD115" s="50" t="s">
        <v>7724</v>
      </c>
      <c r="BE115" s="55"/>
      <c r="BF115" s="51"/>
      <c r="BG11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5" s="51"/>
      <c r="BM115" s="46">
        <f ca="1">IFERROR(TABLATRANSFERENCIA[[#This Row],[REQUERIM]]/TABLATRANSFERENCIA[[#This Row],[PEDIDO PROMEDIO]],0)</f>
        <v>0.26315789473684209</v>
      </c>
      <c r="BN115" s="51"/>
      <c r="BO115" s="59"/>
      <c r="BP115" s="3" t="str">
        <f>IF(TABLATRANSFERENCIA[[#This Row],[RECIBIDO]]&lt;&gt;"",0,IF(TABLATRANSFERENCIA[[#This Row],[DESPACHO]]&lt;&gt;"",TABLATRANSFERENCIA[[#This Row],[DESPACHO]],TABLATRANSFERENCIA[[#This Row],[REQUERIM]]))</f>
        <v>5</v>
      </c>
      <c r="BQ115" s="50"/>
      <c r="BR115" s="50"/>
      <c r="BS115" s="50" t="str">
        <f t="shared" si="1"/>
        <v>N</v>
      </c>
      <c r="BT115" s="51">
        <f t="array" aca="1" ref="BT115" ca="1">IF(SUM(--(TABLATRANSFERENCIA[[#This Row],[CODIGO GENERICO]]=TABLATRANSFERENCIA[CODIGO GENERICO])*TABLATRANSFERENCIA[REQUERIM])&lt;TABLATRANSFERENCIA[[#This Row],[PEDIDO MIN GRUPO]],1,0)</f>
        <v>0</v>
      </c>
      <c r="BU1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15" s="51">
        <f ca="1">IFERROR(INDEX(OFFSET(INDIRECT("v_buffer_hist_hoy!$A$1"),1,MATCH("buh_zona_amarilla",INDIRECT("v_buffer_hist_hoy!$1:$1"),0)-1,100000,1),MATCH(CLEAN(TABLATRANSFERENCIA[[#This Row],[CODIGO]]),OFFSET(INDIRECT("v_buffer_hist_hoy!$A$1"),1,MATCH("buh_codigo",INDIRECT("v_buffer_hist_hoy!$1:$1"),0)-1,100000,1),0)),"")</f>
        <v>47</v>
      </c>
      <c r="BW115" s="51">
        <f ca="1">IFERROR(INDEX(OFFSET(INDIRECT("v_buffer_hist_hoy!$A$1"),1,MATCH("buh_zona_roja",INDIRECT("v_buffer_hist_hoy!$1:$1"),0)-1,100000,1),MATCH(CLEAN(TABLATRANSFERENCIA[[#This Row],[CODIGO]]),OFFSET(INDIRECT("v_buffer_hist_hoy!$A$1"),1,MATCH("buh_codigo",INDIRECT("v_buffer_hist_hoy!$1:$1"),0)-1,100000,1),0)),"")</f>
        <v>23</v>
      </c>
    </row>
    <row r="116" spans="1:75" hidden="1" x14ac:dyDescent="0.25">
      <c r="A116" s="54" t="s">
        <v>1563</v>
      </c>
      <c r="B116" s="3" t="str">
        <f ca="1">IFERROR(INDEX(OFFSET(INDIRECT("v_buffer_hist_hoy!$A$1"),1,MATCH("pro_descripcion",INDIRECT("v_buffer_hist_hoy!$1:$1"),0)-1,100000,1),MATCH(CLEAN(TABLATRANSFERENCIA[[#This Row],[CODIGO]]),OFFSET(INDIRECT("v_buffer_hist_hoy!$A$1"),1,MATCH("buh_codigo",INDIRECT("v_buffer_hist_hoy!$1:$1"),0)-1,100000,1),0)),"")</f>
        <v>ARRANCADOR B530 (A050000200)</v>
      </c>
      <c r="C116" s="3" t="str">
        <f ca="1">IFERROR(INDEX(OFFSET(INDIRECT("v_buffer_hist_hoy!$A$1"),1,MATCH("buh_codigo_generico",INDIRECT("v_buffer_hist_hoy!$1:$1"),0)-1,100000,1),MATCH(CLEAN(TABLATRANSFERENCIA[[#This Row],[CODIGO]]),OFFSET(INDIRECT("v_buffer_hist_hoy!$A$1"),1,MATCH("buh_codigo",INDIRECT("v_buffer_hist_hoy!$1:$1"),0)-1,100000,1),0)),"")</f>
        <v>0</v>
      </c>
      <c r="D116" s="3" t="str">
        <f ca="1">IFERROR(INDEX(OFFSET(INDIRECT("v_buffer_hist_hoy!$A$1"),1,MATCH("buh_codigo_vinculado",INDIRECT("v_buffer_hist_hoy!$1:$1"),0)-1,100000,1),MATCH(CLEAN(TABLATRANSFERENCIA[[#This Row],[CODIGO]]),OFFSET(INDIRECT("v_buffer_hist_hoy!$A$1"),1,MATCH("buh_codigo",INDIRECT("v_buffer_hist_hoy!$1:$1"),0)-1,100000,1),0)),"")</f>
        <v>EC-A051002890</v>
      </c>
      <c r="E116" s="3" t="str">
        <f ca="1">IFERROR(INDEX(OFFSET(INDIRECT("v_buffer_hist_hoy!$A$1"),1,MATCH("pro_linea",INDIRECT("v_buffer_hist_hoy!$1:$1"),0)-1,100000,1),MATCH(CLEAN(TABLATRANSFERENCIA[[#This Row],[CODIGO]]),OFFSET(INDIRECT("v_buffer_hist_hoy!$A$1"),1,MATCH("buh_codigo",INDIRECT("v_buffer_hist_hoy!$1:$1"),0)-1,100000,1),0)),"")</f>
        <v>AGROFORESTAL</v>
      </c>
      <c r="F116" s="3">
        <f ca="1">IFERROR(INDEX(OFFSET(INDIRECT("v_buffer_hist_hoy!$A$1"),1,MATCH("pro_sublinea",INDIRECT("v_buffer_hist_hoy!$1:$1"),0)-1,100000,1),MATCH(CLEAN(TABLATRANSFERENCIA[[#This Row],[CODIGO]]),OFFSET(INDIRECT("v_buffer_hist_hoy!$A$1"),1,MATCH("buh_codigo",INDIRECT("v_buffer_hist_hoy!$1:$1"),0)-1,100000,1),0)),"")</f>
        <v>0</v>
      </c>
      <c r="G116" s="3" t="str">
        <f ca="1">IFERROR(INDEX(OFFSET(INDIRECT("v_buffer_hist_hoy!$A$1"),1,MATCH("pro_grupo",INDIRECT("v_buffer_hist_hoy!$1:$1"),0)-1,100000,1),MATCH(CLEAN(TABLATRANSFERENCIA[[#This Row],[CODIGO]]),OFFSET(INDIRECT("v_buffer_hist_hoy!$A$1"),1,MATCH("buh_codigo",INDIRECT("v_buffer_hist_hoy!$1:$1"),0)-1,100000,1),0)),"")</f>
        <v>REPUESTOS DESMALEZADORAS</v>
      </c>
      <c r="H116" s="3">
        <f ca="1">IFERROR(INDEX(OFFSET(INDIRECT("v_buffer_hist_hoy!$A$1"),1,MATCH("pro_familia",INDIRECT("v_buffer_hist_hoy!$1:$1"),0)-1,100000,1),MATCH(CLEAN(TABLATRANSFERENCIA[[#This Row],[CODIGO]]),OFFSET(INDIRECT("v_buffer_hist_hoy!$A$1"),1,MATCH("buh_codigo",INDIRECT("v_buffer_hist_hoy!$1:$1"),0)-1,100000,1),0)),"")</f>
        <v>0</v>
      </c>
      <c r="I116" s="3">
        <f ca="1">IFERROR(INDEX(OFFSET(INDIRECT("v_buffer_hist_hoy!$A$1"),1,MATCH("pro_subfamilia",INDIRECT("v_buffer_hist_hoy!$1:$1"),0)-1,100000,1),MATCH(CLEAN(TABLATRANSFERENCIA[[#This Row],[CODIGO]]),OFFSET(INDIRECT("v_buffer_hist_hoy!$A$1"),1,MATCH("buh_codigo",INDIRECT("v_buffer_hist_hoy!$1:$1"),0)-1,100000,1),0)),"")</f>
        <v>0</v>
      </c>
      <c r="J11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6" s="3">
        <f ca="1">IFERROR(INDEX(OFFSET(INDIRECT("v_buffer_hist_hoy!$A$1"),1,MATCH("pro_tipo",INDIRECT("v_buffer_hist_hoy!$1:$1"),0)-1,100000,1),MATCH(CLEAN(TABLATRANSFERENCIA[[#This Row],[CODIGO]]),OFFSET(INDIRECT("v_buffer_hist_hoy!$A$1"),1,MATCH("buh_codigo",INDIRECT("v_buffer_hist_hoy!$1:$1"),0)-1,100000,1),0)),"")</f>
        <v>0</v>
      </c>
      <c r="L116" s="3" t="str">
        <f ca="1">IFERROR(INDEX(OFFSET(INDIRECT("v_buffer_hist_hoy!$A$1"),1,MATCH("pro_marca",INDIRECT("v_buffer_hist_hoy!$1:$1"),0)-1,100000,1),MATCH(CLEAN(TABLATRANSFERENCIA[[#This Row],[CODIGO]]),OFFSET(INDIRECT("v_buffer_hist_hoy!$A$1"),1,MATCH("buh_codigo",INDIRECT("v_buffer_hist_hoy!$1:$1"),0)-1,100000,1),0)),"")</f>
        <v>SHINDAIWA</v>
      </c>
      <c r="M116" s="3">
        <f ca="1">IFERROR(INDEX(OFFSET(INDIRECT("v_buffer_hist_hoy!$A$1"),1,MATCH("pro_modelo",INDIRECT("v_buffer_hist_hoy!$1:$1"),0)-1,100000,1),MATCH(CLEAN(TABLATRANSFERENCIA[[#This Row],[CODIGO]]),OFFSET(INDIRECT("v_buffer_hist_hoy!$A$1"),1,MATCH("buh_codigo",INDIRECT("v_buffer_hist_hoy!$1:$1"),0)-1,100000,1),0)),"")</f>
        <v>0</v>
      </c>
      <c r="N116" s="3">
        <f ca="1">IFERROR(INDEX(OFFSET(INDIRECT("v_buffer_hist_hoy!$A$1"),1,MATCH("pro_cat_management",INDIRECT("v_buffer_hist_hoy!$1:$1"),0)-1,100000,1),MATCH(CLEAN(TABLATRANSFERENCIA[[#This Row],[CODIGO]]),OFFSET(INDIRECT("v_buffer_hist_hoy!$A$1"),1,MATCH("buh_codigo",INDIRECT("v_buffer_hist_hoy!$1:$1"),0)-1,100000,1),0)),"")</f>
        <v>0</v>
      </c>
      <c r="O116" s="5" t="str">
        <f ca="1">IFERROR(INDEX(OFFSET(INDIRECT("v_buffer_hist_hoy!$A$1"),1,MATCH("buh_estatus",INDIRECT("v_buffer_hist_hoy!$1:$1"),0)-1,100000,1),MATCH(CLEAN(TABLATRANSFERENCIA[[#This Row],[CODIGO]]),OFFSET(INDIRECT("v_buffer_hist_hoy!$A$1"),1,MATCH("buh_codigo",INDIRECT("v_buffer_hist_hoy!$1:$1"),0)-1,100000,1),0)),"")</f>
        <v>0</v>
      </c>
      <c r="P116" s="5">
        <f ca="1">IFERROR(INDEX(OFFSET(INDIRECT("v_buffer_hist_hoy!$A$1"),1,MATCH("buh_ctv",INDIRECT("v_buffer_hist_hoy!$1:$1"),0)-1,100000,1),MATCH(CLEAN(TABLATRANSFERENCIA[[#This Row],[CODIGO]]),OFFSET(INDIRECT("v_buffer_hist_hoy!$A$1"),1,MATCH("buh_codigo",INDIRECT("v_buffer_hist_hoy!$1:$1"),0)-1,100000,1),0)),"")</f>
        <v>12.09</v>
      </c>
      <c r="Q116" s="5">
        <f ca="1">IFERROR(INDEX(OFFSET(INDIRECT("v_buffer_hist_hoy!$A$1"),1,MATCH("buh_pv",INDIRECT("v_buffer_hist_hoy!$1:$1"),0)-1,100000,1),MATCH(CLEAN(TABLATRANSFERENCIA[[#This Row],[CODIGO]]),OFFSET(INDIRECT("v_buffer_hist_hoy!$A$1"),1,MATCH("buh_codigo",INDIRECT("v_buffer_hist_hoy!$1:$1"),0)-1,100000,1),0)),"")</f>
        <v>39.51</v>
      </c>
      <c r="R116" s="46">
        <f ca="1">IFERROR(INDEX(OFFSET(INDIRECT("v_buffer_hist_hoy!$A$1"),1,MATCH("buh_roi_pasado",INDIRECT("v_buffer_hist_hoy!$1:$1"),0)-1,100000,1),MATCH(CLEAN(TABLATRANSFERENCIA[[#This Row],[CODIGO]]),OFFSET(INDIRECT("v_buffer_hist_hoy!$A$1"),1,MATCH("buh_codigo",INDIRECT("v_buffer_hist_hoy!$1:$1"),0)-1,100000,1),0)),"")</f>
        <v>0</v>
      </c>
      <c r="S116" s="46">
        <f ca="1">IFERROR(INDEX(OFFSET(INDIRECT("v_buffer_hist_hoy!$A$1"),1,MATCH("buh_roi_proyectado",INDIRECT("v_buffer_hist_hoy!$1:$1"),0)-1,100000,1),MATCH(CLEAN(TABLATRANSFERENCIA[[#This Row],[CODIGO]]),OFFSET(INDIRECT("v_buffer_hist_hoy!$A$1"),1,MATCH("buh_codigo",INDIRECT("v_buffer_hist_hoy!$1:$1"),0)-1,100000,1),0)),"")</f>
        <v>9.9</v>
      </c>
      <c r="T116" s="46">
        <f ca="1">IFERROR(INDEX(OFFSET(INDIRECT("v_buffer_hist_hoy!$A$1"),1,MATCH("buh_velocity",INDIRECT("v_buffer_hist_hoy!$1:$1"),0)-1,100000,1),MATCH(CLEAN(TABLATRANSFERENCIA[[#This Row],[CODIGO]]),OFFSET(INDIRECT("v_buffer_hist_hoy!$A$1"),1,MATCH("buh_codigo",INDIRECT("v_buffer_hist_hoy!$1:$1"),0)-1,100000,1),0)),"")</f>
        <v>0</v>
      </c>
      <c r="U116" s="46">
        <f ca="1">IFERROR(INDEX(OFFSET(INDIRECT("v_buffer_hist_hoy!$A$1"),1,MATCH("buh_nivel_servicio",INDIRECT("v_buffer_hist_hoy!$1:$1"),0)-1,100000,1),MATCH(CLEAN(TABLATRANSFERENCIA[[#This Row],[CODIGO]]),OFFSET(INDIRECT("v_buffer_hist_hoy!$A$1"),1,MATCH("buh_codigo",INDIRECT("v_buffer_hist_hoy!$1:$1"),0)-1,100000,1),0)),"")</f>
        <v>1</v>
      </c>
      <c r="V116" s="49" t="str">
        <f ca="1">IFERROR(INDEX(OFFSET(INDIRECT("v_buffer_hist_hoy!$A$1"),1,MATCH("pro_nombre",INDIRECT("v_buffer_hist_hoy!$1:$1"),0)-1,100000,1),MATCH(CLEAN(TABLATRANSFERENCIA[[#This Row],[CODIGO]]),OFFSET(INDIRECT("v_buffer_hist_hoy!$A$1"),1,MATCH("buh_codigo",INDIRECT("v_buffer_hist_hoy!$1:$1"),0)-1,100000,1),0)),"")</f>
        <v>Echo</v>
      </c>
      <c r="W116" s="49" t="str">
        <f ca="1">IFERROR(INDEX(OFFSET(INDIRECT("v_buffer_hist_hoy!$A$1"),1,MATCH("pre_nombre",INDIRECT("v_buffer_hist_hoy!$1:$1"),0)-1,100000,1),MATCH(CLEAN(TABLATRANSFERENCIA[[#This Row],[CODIGO]]),OFFSET(INDIRECT("v_buffer_hist_hoy!$A$1"),1,MATCH("buh_codigo",INDIRECT("v_buffer_hist_hoy!$1:$1"),0)-1,100000,1),0)),"")</f>
        <v>USA</v>
      </c>
      <c r="X116" s="51">
        <f ca="1">IFERROR(INDEX(OFFSET(INDIRECT("v_buffer_hist_hoy!$A$1"),1,MATCH("buh_tiempo_suministro",INDIRECT("v_buffer_hist_hoy!$1:$1"),0)-1,100000,1),MATCH(CLEAN(TABLATRANSFERENCIA[[#This Row],[CODIGO]]),OFFSET(INDIRECT("v_buffer_hist_hoy!$A$1"),1,MATCH("buh_codigo",INDIRECT("v_buffer_hist_hoy!$1:$1"),0)-1,100000,1),0)),"")</f>
        <v>8</v>
      </c>
      <c r="Y116" s="51">
        <f ca="1">IFERROR(INDEX(OFFSET(INDIRECT("v_buffer_hist_hoy!$A$1"),1,MATCH("buh_frecuencia_reposicion",INDIRECT("v_buffer_hist_hoy!$1:$1"),0)-1,100000,1),MATCH(CLEAN(TABLATRANSFERENCIA[[#This Row],[CODIGO]]),OFFSET(INDIRECT("v_buffer_hist_hoy!$A$1"),1,MATCH("buh_codigo",INDIRECT("v_buffer_hist_hoy!$1:$1"),0)-1,100000,1),0)),"")</f>
        <v>3</v>
      </c>
      <c r="Z116" s="6">
        <f ca="1">IFERROR(INDEX(OFFSET(INDIRECT("v_buffer_hist_hoy!$A$1"),1,MATCH("buh_buffer_actual",INDIRECT("v_buffer_hist_hoy!$1:$1"),0)-1,100000,1),MATCH(CLEAN(TABLATRANSFERENCIA[[#This Row],[CODIGO]]),OFFSET(INDIRECT("v_buffer_hist_hoy!$A$1"),1,MATCH("buh_codigo",INDIRECT("v_buffer_hist_hoy!$1:$1"),0)-1,100000,1),0)),"")</f>
        <v>40</v>
      </c>
      <c r="AA116" s="6">
        <f ca="1">IFERROR(INDEX(OFFSET(INDIRECT("v_buffer_hist_hoy!$A$1"),1,MATCH("buh_inventario_proveedor",INDIRECT("v_buffer_hist_hoy!$1:$1"),0)-1,100000,1),MATCH(CLEAN(TABLATRANSFERENCIA[[#This Row],[CODIGO]]),OFFSET(INDIRECT("v_buffer_hist_hoy!$A$1"),1,MATCH("buh_codigo",INDIRECT("v_buffer_hist_hoy!$1:$1"),0)-1,100000,1),0)),"")</f>
        <v>1000000000</v>
      </c>
      <c r="AB116" s="6">
        <f ca="1">IFERROR(INDEX(OFFSET(INDIRECT("v_buffer_hist_hoy!$A$1"),1,MATCH("buh_inventario_fisico",INDIRECT("v_buffer_hist_hoy!$1:$1"),0)-1,100000,1),MATCH(CLEAN(TABLATRANSFERENCIA[[#This Row],[CODIGO]]),OFFSET(INDIRECT("v_buffer_hist_hoy!$A$1"),1,MATCH("buh_codigo",INDIRECT("v_buffer_hist_hoy!$1:$1"),0)-1,100000,1),0)),"")</f>
        <v>31</v>
      </c>
      <c r="AC116" s="4">
        <f ca="1">IFERROR(INDEX(OFFSET(INDIRECT("v_buffer_hist_hoy!$A$1"),1,MATCH("buh_estado_inventario_fisico",INDIRECT("v_buffer_hist_hoy!$1:$1"),0)-1,100000,1),MATCH(CLEAN(TABLATRANSFERENCIA[[#This Row],[CODIGO]]),OFFSET(INDIRECT("v_buffer_hist_hoy!$A$1"),1,MATCH("buh_codigo",INDIRECT("v_buffer_hist_hoy!$1:$1"),0)-1,100000,1),0)),"")</f>
        <v>0.23</v>
      </c>
      <c r="AD116" s="6" t="str">
        <f ca="1">IFERROR(INDEX(OFFSET(INDIRECT("v_buffer_hist_hoy!$A$1"),1,MATCH("buh_color_inventario_fisico",INDIRECT("v_buffer_hist_hoy!$1:$1"),0)-1,100000,1),MATCH(CLEAN(TABLATRANSFERENCIA[[#This Row],[CODIGO]]),OFFSET(INDIRECT("v_buffer_hist_hoy!$A$1"),1,MATCH("buh_codigo",INDIRECT("v_buffer_hist_hoy!$1:$1"),0)-1,100000,1),0)),"")</f>
        <v>V</v>
      </c>
      <c r="AE116" s="6">
        <f ca="1">IFERROR(INDEX(OFFSET(INDIRECT("v_buffer_hist_hoy!$A$1"),1,MATCH("buh_transito",INDIRECT("v_buffer_hist_hoy!$1:$1"),0)-1,100000,1),MATCH(CLEAN(TABLATRANSFERENCIA[[#This Row],[CODIGO]]),OFFSET(INDIRECT("v_buffer_hist_hoy!$A$1"),1,MATCH("buh_codigo",INDIRECT("v_buffer_hist_hoy!$1:$1"),0)-1,100000,1),0)),"")</f>
        <v>0</v>
      </c>
      <c r="AF116" s="6">
        <f ca="1">IFERROR(INDEX(OFFSET(INDIRECT("v_buffer_hist_hoy!$A$1"),1,MATCH("buh_negociacion",INDIRECT("v_buffer_hist_hoy!$1:$1"),0)-1,100000,1),MATCH(CLEAN(TABLATRANSFERENCIA[[#This Row],[CODIGO]]),OFFSET(INDIRECT("v_buffer_hist_hoy!$A$1"),1,MATCH("buh_codigo",INDIRECT("v_buffer_hist_hoy!$1:$1"),0)-1,100000,1),0)),"")</f>
        <v>0</v>
      </c>
      <c r="AG116" s="6">
        <f ca="1">IFERROR(INDEX(OFFSET(INDIRECT("v_buffer_hist_hoy!$A$1"),1,MATCH("buh_produccion",INDIRECT("v_buffer_hist_hoy!$1:$1"),0)-1,100000,1),MATCH(CLEAN(TABLATRANSFERENCIA[[#This Row],[CODIGO]]),OFFSET(INDIRECT("v_buffer_hist_hoy!$A$1"),1,MATCH("buh_codigo",INDIRECT("v_buffer_hist_hoy!$1:$1"),0)-1,100000,1),0)),"")</f>
        <v>0</v>
      </c>
      <c r="AH116" s="6">
        <f ca="1">IFERROR(INDEX(OFFSET(INDIRECT("v_buffer_hist_hoy!$A$1"),1,MATCH("buh_embarcado",INDIRECT("v_buffer_hist_hoy!$1:$1"),0)-1,100000,1),MATCH(CLEAN(TABLATRANSFERENCIA[[#This Row],[CODIGO]]),OFFSET(INDIRECT("v_buffer_hist_hoy!$A$1"),1,MATCH("buh_codigo",INDIRECT("v_buffer_hist_hoy!$1:$1"),0)-1,100000,1),0)),"")</f>
        <v>0</v>
      </c>
      <c r="AI116" s="6">
        <f ca="1">IFERROR(INDEX(OFFSET(INDIRECT("v_buffer_hist_hoy!$A$1"),1,MATCH("buh_comprometido",INDIRECT("v_buffer_hist_hoy!$1:$1"),0)-1,100000,1),MATCH(CLEAN(TABLATRANSFERENCIA[[#This Row],[CODIGO]]),OFFSET(INDIRECT("v_buffer_hist_hoy!$A$1"),1,MATCH("buh_codigo",INDIRECT("v_buffer_hist_hoy!$1:$1"),0)-1,100000,1),0)),"")</f>
        <v>0</v>
      </c>
      <c r="AJ116" s="6">
        <f ca="1">IFERROR(INDEX(OFFSET(INDIRECT("v_buffer_hist_hoy!$A$1"),1,MATCH("buh_backorder",INDIRECT("v_buffer_hist_hoy!$1:$1"),0)-1,100000,1),MATCH(CLEAN(TABLATRANSFERENCIA[[#This Row],[CODIGO]]),OFFSET(INDIRECT("v_buffer_hist_hoy!$A$1"),1,MATCH("buh_codigo",INDIRECT("v_buffer_hist_hoy!$1:$1"),0)-1,100000,1),0)),"")</f>
        <v>5</v>
      </c>
      <c r="AK116" s="6">
        <f ca="1">IFERROR(INDEX(OFFSET(INDIRECT("v_buffer_hist_hoy!$A$1"),1,MATCH("buh_inventario_proyectado",INDIRECT("v_buffer_hist_hoy!$1:$1"),0)-1,100000,1),MATCH(CLEAN(TABLATRANSFERENCIA[[#This Row],[CODIGO]]),OFFSET(INDIRECT("v_buffer_hist_hoy!$A$1"),1,MATCH("buh_codigo",INDIRECT("v_buffer_hist_hoy!$1:$1"),0)-1,100000,1),0)),"")</f>
        <v>36</v>
      </c>
      <c r="AL116" s="4">
        <f ca="1">IFERROR(INDEX(OFFSET(INDIRECT("v_buffer_hist_hoy!$A$1"),1,MATCH("buh_estado_inventario_proyectado",INDIRECT("v_buffer_hist_hoy!$1:$1"),0)-1,100000,1),MATCH(CLEAN(TABLATRANSFERENCIA[[#This Row],[CODIGO]]),OFFSET(INDIRECT("v_buffer_hist_hoy!$A$1"),1,MATCH("buh_codigo",INDIRECT("v_buffer_hist_hoy!$1:$1"),0)-1,100000,1),0)),"")</f>
        <v>0.1</v>
      </c>
      <c r="AM116" s="6" t="str">
        <f ca="1">IFERROR(INDEX(OFFSET(INDIRECT("v_buffer_hist_hoy!$A$1"),1,MATCH("buh_color_inventario_proyectado",INDIRECT("v_buffer_hist_hoy!$1:$1"),0)-1,100000,1),MATCH(CLEAN(TABLATRANSFERENCIA[[#This Row],[CODIGO]]),OFFSET(INDIRECT("v_buffer_hist_hoy!$A$1"),1,MATCH("buh_codigo",INDIRECT("v_buffer_hist_hoy!$1:$1"),0)-1,100000,1),0)),"")</f>
        <v>V</v>
      </c>
      <c r="AN116" s="6">
        <f ca="1">IFERROR(INDEX(OFFSET(INDIRECT("v_buffer_hist_hoy!$A$1"),1,MATCH("buh_pedido_minimo",INDIRECT("v_buffer_hist_hoy!$1:$1"),0)-1,100000,1),MATCH(CLEAN(TABLATRANSFERENCIA[[#This Row],[CODIGO]]),OFFSET(INDIRECT("v_buffer_hist_hoy!$A$1"),1,MATCH("buh_codigo",INDIRECT("v_buffer_hist_hoy!$1:$1"),0)-1,100000,1),0)),"")</f>
        <v>0</v>
      </c>
      <c r="AO116" s="6">
        <f ca="1">IFERROR(INDEX(OFFSET(INDIRECT("v_buffer_hist_hoy!$A$1"),1,MATCH("buh_pedido_minimo_grupo",INDIRECT("v_buffer_hist_hoy!$1:$1"),0)-1,100000,1),MATCH(CLEAN(TABLATRANSFERENCIA[[#This Row],[CODIGO]]),OFFSET(INDIRECT("v_buffer_hist_hoy!$A$1"),1,MATCH("buh_codigo",INDIRECT("v_buffer_hist_hoy!$1:$1"),0)-1,100000,1),0)),"")</f>
        <v>0</v>
      </c>
      <c r="AP116" s="6">
        <f ca="1">IFERROR(INDEX(OFFSET(INDIRECT("v_buffer_hist_hoy!$A$1"),1,MATCH("buh_unidad_empaque",INDIRECT("v_buffer_hist_hoy!$1:$1"),0)-1,100000,1),MATCH(CLEAN(TABLATRANSFERENCIA[[#This Row],[CODIGO]]),OFFSET(INDIRECT("v_buffer_hist_hoy!$A$1"),1,MATCH("buh_codigo",INDIRECT("v_buffer_hist_hoy!$1:$1"),0)-1,100000,1),0)),"")</f>
        <v>5</v>
      </c>
      <c r="AQ116" s="6">
        <f ca="1">IFERROR(INDEX(OFFSET(INDIRECT("v_buffer_hist_hoy!$A$1"),1,MATCH("buh_pedido_promedio",INDIRECT("v_buffer_hist_hoy!$1:$1"),0)-1,100000,1),MATCH(CLEAN(TABLATRANSFERENCIA[[#This Row],[CODIGO]]),OFFSET(INDIRECT("v_buffer_hist_hoy!$A$1"),1,MATCH("buh_codigo",INDIRECT("v_buffer_hist_hoy!$1:$1"),0)-1,100000,1),0)),"")</f>
        <v>11</v>
      </c>
      <c r="AR116" s="6">
        <f ca="1">IFERROR(INDEX(OFFSET(INDIRECT("v_buffer_hist_hoy!$A$1"),1,MATCH("buh_cobertura_buffer",INDIRECT("v_buffer_hist_hoy!$1:$1"),0)-1,100000,1),MATCH(CLEAN(TABLATRANSFERENCIA[[#This Row],[CODIGO]]),OFFSET(INDIRECT("v_buffer_hist_hoy!$A$1"),1,MATCH("buh_codigo",INDIRECT("v_buffer_hist_hoy!$1:$1"),0)-1,100000,1),0)),"")</f>
        <v>0</v>
      </c>
      <c r="AS116" s="6">
        <f ca="1">IFERROR(INDEX(OFFSET(INDIRECT("v_buffer_hist_hoy!$A$1"),1,MATCH("buh_cobertura_inventario_proyectado",INDIRECT("v_buffer_hist_hoy!$1:$1"),0)-1,100000,1),MATCH(CLEAN(TABLATRANSFERENCIA[[#This Row],[CODIGO]]),OFFSET(INDIRECT("v_buffer_hist_hoy!$A$1"),1,MATCH("buh_codigo",INDIRECT("v_buffer_hist_hoy!$1:$1"),0)-1,100000,1),0)),"")</f>
        <v>0</v>
      </c>
      <c r="AT116" s="6">
        <f ca="1">IFERROR(INDEX(OFFSET(INDIRECT("v_buffer_hist_hoy!$A$1"),1,MATCH("buh_cobertura_pedido_minimo",INDIRECT("v_buffer_hist_hoy!$1:$1"),0)-1,100000,1),MATCH(CLEAN(TABLATRANSFERENCIA[[#This Row],[CODIGO]]),OFFSET(INDIRECT("v_buffer_hist_hoy!$A$1"),1,MATCH("buh_codigo",INDIRECT("v_buffer_hist_hoy!$1:$1"),0)-1,100000,1),0)),"")</f>
        <v>0</v>
      </c>
      <c r="AU116" s="6">
        <f ca="1">IFERROR(INDEX(OFFSET(INDIRECT("v_buffer_hist_hoy!$A$1"),1,MATCH("buh_dias_desabastecimiento",INDIRECT("v_buffer_hist_hoy!$1:$1"),0)-1,100000,1),MATCH(CLEAN(TABLATRANSFERENCIA[[#This Row],[CODIGO]]),OFFSET(INDIRECT("v_buffer_hist_hoy!$A$1"),1,MATCH("buh_codigo",INDIRECT("v_buffer_hist_hoy!$1:$1"),0)-1,100000,1),0)),"")</f>
        <v>0</v>
      </c>
      <c r="AV116" s="6">
        <f t="array" ref="AV116">IFERROR(INDEX(Datos_Consumo[CANTIDAD],MATCH(TABLATRANSFERENCIA[[#This Row],[CODIGO]]&amp;TABLATRANSFERENCIA[[#Headers],[Columna1]],Datos_Consumo[CODIGO]&amp;Datos_Consumo[FECHA_FORMATO],0)),0)</f>
        <v>0</v>
      </c>
      <c r="AW116" s="6">
        <f t="array" ref="AW116">IFERROR(INDEX(Datos_Consumo[CANTIDAD],MATCH(TABLATRANSFERENCIA[[#This Row],[CODIGO]]&amp;TABLATRANSFERENCIA[[#Headers],[Columna2]],Datos_Consumo[CODIGO]&amp;Datos_Consumo[FECHA_FORMATO],0)),0)</f>
        <v>0</v>
      </c>
      <c r="AX116" s="6">
        <f t="array" ref="AX116">IFERROR(INDEX(Datos_Consumo[CANTIDAD],MATCH(TABLATRANSFERENCIA[[#This Row],[CODIGO]]&amp;TABLATRANSFERENCIA[[#Headers],[Columna3]],Datos_Consumo[CODIGO]&amp;Datos_Consumo[FECHA_FORMATO],0)),0)</f>
        <v>0</v>
      </c>
      <c r="AY116" s="6">
        <f t="array" ref="AY116">IFERROR(INDEX(Datos_Consumo[CANTIDAD],MATCH(TABLATRANSFERENCIA[[#This Row],[CODIGO]]&amp;TABLATRANSFERENCIA[[#Headers],[Columna4]],Datos_Consumo[CODIGO]&amp;Datos_Consumo[FECHA_FORMATO],0)),0)</f>
        <v>0</v>
      </c>
      <c r="AZ116" s="6">
        <f t="array" ref="AZ116">IFERROR(INDEX(Datos_Consumo[CANTIDAD],MATCH(TABLATRANSFERENCIA[[#This Row],[CODIGO]]&amp;TABLATRANSFERENCIA[[#Headers],[Columna5]],Datos_Consumo[CODIGO]&amp;Datos_Consumo[FECHA_FORMATO],0)),0)</f>
        <v>0</v>
      </c>
      <c r="BA116" s="6">
        <f t="array" ref="BA116">IFERROR(INDEX(Datos_Consumo[CANTIDAD],MATCH(TABLATRANSFERENCIA[[#This Row],[CODIGO]]&amp;TABLATRANSFERENCIA[[#Headers],[Columna6]],Datos_Consumo[CODIGO]&amp;Datos_Consumo[FECHA_FORMATO],0)),0)</f>
        <v>0</v>
      </c>
      <c r="BB116" s="56">
        <f ca="1">IFERROR(INDEX(OFFSET(INDIRECT("v_buffer_hist_hoy!$A$1"),1,MATCH("buh_ultima_transferencia_ini",INDIRECT("v_buffer_hist_hoy!$1:$1"),0)-1,100000,1),MATCH(CLEAN(TABLATRANSFERENCIA[[#This Row],[CODIGO]]),OFFSET(INDIRECT("v_buffer_hist_hoy!$A$1"),1,MATCH("buh_codigo",INDIRECT("v_buffer_hist_hoy!$1:$1"),0)-1,100000,1),0)),"")</f>
        <v>0</v>
      </c>
      <c r="BC116" s="56">
        <f ca="1">IFERROR(INDEX(OFFSET(INDIRECT("v_buffer_hist_hoy!$A$1"),1,MATCH("buh_ultima_transferencia_fin",INDIRECT("v_buffer_hist_hoy!$1:$1"),0)-1,100000,1),MATCH(CLEAN(TABLATRANSFERENCIA[[#This Row],[CODIGO]]),OFFSET(INDIRECT("v_buffer_hist_hoy!$A$1"),1,MATCH("buh_codigo",INDIRECT("v_buffer_hist_hoy!$1:$1"),0)-1,100000,1),0)),"")</f>
        <v>0</v>
      </c>
      <c r="BD116" s="50" t="s">
        <v>7724</v>
      </c>
      <c r="BE116" s="55"/>
      <c r="BF116" s="51"/>
      <c r="BG11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6" s="51"/>
      <c r="BM116" s="46">
        <f ca="1">IFERROR(TABLATRANSFERENCIA[[#This Row],[REQUERIM]]/TABLATRANSFERENCIA[[#This Row],[PEDIDO PROMEDIO]],0)</f>
        <v>0.45454545454545453</v>
      </c>
      <c r="BN116" s="51"/>
      <c r="BO116" s="59"/>
      <c r="BP116" s="3" t="str">
        <f>IF(TABLATRANSFERENCIA[[#This Row],[RECIBIDO]]&lt;&gt;"",0,IF(TABLATRANSFERENCIA[[#This Row],[DESPACHO]]&lt;&gt;"",TABLATRANSFERENCIA[[#This Row],[DESPACHO]],TABLATRANSFERENCIA[[#This Row],[REQUERIM]]))</f>
        <v>5</v>
      </c>
      <c r="BQ116" s="50"/>
      <c r="BR116" s="50"/>
      <c r="BS116" s="50" t="str">
        <f t="shared" si="1"/>
        <v>N</v>
      </c>
      <c r="BT116" s="51">
        <f t="array" aca="1" ref="BT116" ca="1">IF(SUM(--(TABLATRANSFERENCIA[[#This Row],[CODIGO GENERICO]]=TABLATRANSFERENCIA[CODIGO GENERICO])*TABLATRANSFERENCIA[REQUERIM])&lt;TABLATRANSFERENCIA[[#This Row],[PEDIDO MIN GRUPO]],1,0)</f>
        <v>0</v>
      </c>
      <c r="BU1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6" s="51">
        <f ca="1">IFERROR(INDEX(OFFSET(INDIRECT("v_buffer_hist_hoy!$A$1"),1,MATCH("buh_zona_amarilla",INDIRECT("v_buffer_hist_hoy!$1:$1"),0)-1,100000,1),MATCH(CLEAN(TABLATRANSFERENCIA[[#This Row],[CODIGO]]),OFFSET(INDIRECT("v_buffer_hist_hoy!$A$1"),1,MATCH("buh_codigo",INDIRECT("v_buffer_hist_hoy!$1:$1"),0)-1,100000,1),0)),"")</f>
        <v>27</v>
      </c>
      <c r="BW116" s="51">
        <f ca="1">IFERROR(INDEX(OFFSET(INDIRECT("v_buffer_hist_hoy!$A$1"),1,MATCH("buh_zona_roja",INDIRECT("v_buffer_hist_hoy!$1:$1"),0)-1,100000,1),MATCH(CLEAN(TABLATRANSFERENCIA[[#This Row],[CODIGO]]),OFFSET(INDIRECT("v_buffer_hist_hoy!$A$1"),1,MATCH("buh_codigo",INDIRECT("v_buffer_hist_hoy!$1:$1"),0)-1,100000,1),0)),"")</f>
        <v>13</v>
      </c>
    </row>
    <row r="117" spans="1:75" hidden="1" x14ac:dyDescent="0.25">
      <c r="A117" s="54" t="s">
        <v>1406</v>
      </c>
      <c r="B117" s="3" t="str">
        <f ca="1">IFERROR(INDEX(OFFSET(INDIRECT("v_buffer_hist_hoy!$A$1"),1,MATCH("pro_descripcion",INDIRECT("v_buffer_hist_hoy!$1:$1"),0)-1,100000,1),MATCH(CLEAN(TABLATRANSFERENCIA[[#This Row],[CODIGO]]),OFFSET(INDIRECT("v_buffer_hist_hoy!$A$1"),1,MATCH("buh_codigo",INDIRECT("v_buffer_hist_hoy!$1:$1"),0)-1,100000,1),0)),"")</f>
        <v>BOMBA CEBADOR ES726</v>
      </c>
      <c r="C117" s="3" t="str">
        <f ca="1">IFERROR(INDEX(OFFSET(INDIRECT("v_buffer_hist_hoy!$A$1"),1,MATCH("buh_codigo_generico",INDIRECT("v_buffer_hist_hoy!$1:$1"),0)-1,100000,1),MATCH(CLEAN(TABLATRANSFERENCIA[[#This Row],[CODIGO]]),OFFSET(INDIRECT("v_buffer_hist_hoy!$A$1"),1,MATCH("buh_codigo",INDIRECT("v_buffer_hist_hoy!$1:$1"),0)-1,100000,1),0)),"")</f>
        <v>0</v>
      </c>
      <c r="D117" s="3" t="str">
        <f ca="1">IFERROR(INDEX(OFFSET(INDIRECT("v_buffer_hist_hoy!$A$1"),1,MATCH("buh_codigo_vinculado",INDIRECT("v_buffer_hist_hoy!$1:$1"),0)-1,100000,1),MATCH(CLEAN(TABLATRANSFERENCIA[[#This Row],[CODIGO]]),OFFSET(INDIRECT("v_buffer_hist_hoy!$A$1"),1,MATCH("buh_codigo",INDIRECT("v_buffer_hist_hoy!$1:$1"),0)-1,100000,1),0)),"")</f>
        <v>EC-12438055430</v>
      </c>
      <c r="E117" s="3" t="str">
        <f ca="1">IFERROR(INDEX(OFFSET(INDIRECT("v_buffer_hist_hoy!$A$1"),1,MATCH("pro_linea",INDIRECT("v_buffer_hist_hoy!$1:$1"),0)-1,100000,1),MATCH(CLEAN(TABLATRANSFERENCIA[[#This Row],[CODIGO]]),OFFSET(INDIRECT("v_buffer_hist_hoy!$A$1"),1,MATCH("buh_codigo",INDIRECT("v_buffer_hist_hoy!$1:$1"),0)-1,100000,1),0)),"")</f>
        <v>AGROFORESTAL</v>
      </c>
      <c r="F117" s="3">
        <f ca="1">IFERROR(INDEX(OFFSET(INDIRECT("v_buffer_hist_hoy!$A$1"),1,MATCH("pro_sublinea",INDIRECT("v_buffer_hist_hoy!$1:$1"),0)-1,100000,1),MATCH(CLEAN(TABLATRANSFERENCIA[[#This Row],[CODIGO]]),OFFSET(INDIRECT("v_buffer_hist_hoy!$A$1"),1,MATCH("buh_codigo",INDIRECT("v_buffer_hist_hoy!$1:$1"),0)-1,100000,1),0)),"")</f>
        <v>0</v>
      </c>
      <c r="G117" s="3" t="str">
        <f ca="1">IFERROR(INDEX(OFFSET(INDIRECT("v_buffer_hist_hoy!$A$1"),1,MATCH("pro_grupo",INDIRECT("v_buffer_hist_hoy!$1:$1"),0)-1,100000,1),MATCH(CLEAN(TABLATRANSFERENCIA[[#This Row],[CODIGO]]),OFFSET(INDIRECT("v_buffer_hist_hoy!$A$1"),1,MATCH("buh_codigo",INDIRECT("v_buffer_hist_hoy!$1:$1"),0)-1,100000,1),0)),"")</f>
        <v>REPUESTOS FUMIGACION</v>
      </c>
      <c r="H117" s="3">
        <f ca="1">IFERROR(INDEX(OFFSET(INDIRECT("v_buffer_hist_hoy!$A$1"),1,MATCH("pro_familia",INDIRECT("v_buffer_hist_hoy!$1:$1"),0)-1,100000,1),MATCH(CLEAN(TABLATRANSFERENCIA[[#This Row],[CODIGO]]),OFFSET(INDIRECT("v_buffer_hist_hoy!$A$1"),1,MATCH("buh_codigo",INDIRECT("v_buffer_hist_hoy!$1:$1"),0)-1,100000,1),0)),"")</f>
        <v>0</v>
      </c>
      <c r="I117" s="3">
        <f ca="1">IFERROR(INDEX(OFFSET(INDIRECT("v_buffer_hist_hoy!$A$1"),1,MATCH("pro_subfamilia",INDIRECT("v_buffer_hist_hoy!$1:$1"),0)-1,100000,1),MATCH(CLEAN(TABLATRANSFERENCIA[[#This Row],[CODIGO]]),OFFSET(INDIRECT("v_buffer_hist_hoy!$A$1"),1,MATCH("buh_codigo",INDIRECT("v_buffer_hist_hoy!$1:$1"),0)-1,100000,1),0)),"")</f>
        <v>0</v>
      </c>
      <c r="J11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7" s="3">
        <f ca="1">IFERROR(INDEX(OFFSET(INDIRECT("v_buffer_hist_hoy!$A$1"),1,MATCH("pro_tipo",INDIRECT("v_buffer_hist_hoy!$1:$1"),0)-1,100000,1),MATCH(CLEAN(TABLATRANSFERENCIA[[#This Row],[CODIGO]]),OFFSET(INDIRECT("v_buffer_hist_hoy!$A$1"),1,MATCH("buh_codigo",INDIRECT("v_buffer_hist_hoy!$1:$1"),0)-1,100000,1),0)),"")</f>
        <v>0</v>
      </c>
      <c r="L117" s="3" t="str">
        <f ca="1">IFERROR(INDEX(OFFSET(INDIRECT("v_buffer_hist_hoy!$A$1"),1,MATCH("pro_marca",INDIRECT("v_buffer_hist_hoy!$1:$1"),0)-1,100000,1),MATCH(CLEAN(TABLATRANSFERENCIA[[#This Row],[CODIGO]]),OFFSET(INDIRECT("v_buffer_hist_hoy!$A$1"),1,MATCH("buh_codigo",INDIRECT("v_buffer_hist_hoy!$1:$1"),0)-1,100000,1),0)),"")</f>
        <v>SHINDAIWA</v>
      </c>
      <c r="M117" s="3">
        <f ca="1">IFERROR(INDEX(OFFSET(INDIRECT("v_buffer_hist_hoy!$A$1"),1,MATCH("pro_modelo",INDIRECT("v_buffer_hist_hoy!$1:$1"),0)-1,100000,1),MATCH(CLEAN(TABLATRANSFERENCIA[[#This Row],[CODIGO]]),OFFSET(INDIRECT("v_buffer_hist_hoy!$A$1"),1,MATCH("buh_codigo",INDIRECT("v_buffer_hist_hoy!$1:$1"),0)-1,100000,1),0)),"")</f>
        <v>0</v>
      </c>
      <c r="N117" s="3">
        <f ca="1">IFERROR(INDEX(OFFSET(INDIRECT("v_buffer_hist_hoy!$A$1"),1,MATCH("pro_cat_management",INDIRECT("v_buffer_hist_hoy!$1:$1"),0)-1,100000,1),MATCH(CLEAN(TABLATRANSFERENCIA[[#This Row],[CODIGO]]),OFFSET(INDIRECT("v_buffer_hist_hoy!$A$1"),1,MATCH("buh_codigo",INDIRECT("v_buffer_hist_hoy!$1:$1"),0)-1,100000,1),0)),"")</f>
        <v>0</v>
      </c>
      <c r="O117" s="5" t="str">
        <f ca="1">IFERROR(INDEX(OFFSET(INDIRECT("v_buffer_hist_hoy!$A$1"),1,MATCH("buh_estatus",INDIRECT("v_buffer_hist_hoy!$1:$1"),0)-1,100000,1),MATCH(CLEAN(TABLATRANSFERENCIA[[#This Row],[CODIGO]]),OFFSET(INDIRECT("v_buffer_hist_hoy!$A$1"),1,MATCH("buh_codigo",INDIRECT("v_buffer_hist_hoy!$1:$1"),0)-1,100000,1),0)),"")</f>
        <v>0</v>
      </c>
      <c r="P117" s="5">
        <f ca="1">IFERROR(INDEX(OFFSET(INDIRECT("v_buffer_hist_hoy!$A$1"),1,MATCH("buh_ctv",INDIRECT("v_buffer_hist_hoy!$1:$1"),0)-1,100000,1),MATCH(CLEAN(TABLATRANSFERENCIA[[#This Row],[CODIGO]]),OFFSET(INDIRECT("v_buffer_hist_hoy!$A$1"),1,MATCH("buh_codigo",INDIRECT("v_buffer_hist_hoy!$1:$1"),0)-1,100000,1),0)),"")</f>
        <v>2.2999999999999998</v>
      </c>
      <c r="Q117" s="5">
        <f ca="1">IFERROR(INDEX(OFFSET(INDIRECT("v_buffer_hist_hoy!$A$1"),1,MATCH("buh_pv",INDIRECT("v_buffer_hist_hoy!$1:$1"),0)-1,100000,1),MATCH(CLEAN(TABLATRANSFERENCIA[[#This Row],[CODIGO]]),OFFSET(INDIRECT("v_buffer_hist_hoy!$A$1"),1,MATCH("buh_codigo",INDIRECT("v_buffer_hist_hoy!$1:$1"),0)-1,100000,1),0)),"")</f>
        <v>7.56</v>
      </c>
      <c r="R117" s="46">
        <f ca="1">IFERROR(INDEX(OFFSET(INDIRECT("v_buffer_hist_hoy!$A$1"),1,MATCH("buh_roi_pasado",INDIRECT("v_buffer_hist_hoy!$1:$1"),0)-1,100000,1),MATCH(CLEAN(TABLATRANSFERENCIA[[#This Row],[CODIGO]]),OFFSET(INDIRECT("v_buffer_hist_hoy!$A$1"),1,MATCH("buh_codigo",INDIRECT("v_buffer_hist_hoy!$1:$1"),0)-1,100000,1),0)),"")</f>
        <v>0</v>
      </c>
      <c r="S117" s="46">
        <f ca="1">IFERROR(INDEX(OFFSET(INDIRECT("v_buffer_hist_hoy!$A$1"),1,MATCH("buh_roi_proyectado",INDIRECT("v_buffer_hist_hoy!$1:$1"),0)-1,100000,1),MATCH(CLEAN(TABLATRANSFERENCIA[[#This Row],[CODIGO]]),OFFSET(INDIRECT("v_buffer_hist_hoy!$A$1"),1,MATCH("buh_codigo",INDIRECT("v_buffer_hist_hoy!$1:$1"),0)-1,100000,1),0)),"")</f>
        <v>9.98</v>
      </c>
      <c r="T117" s="46">
        <f ca="1">IFERROR(INDEX(OFFSET(INDIRECT("v_buffer_hist_hoy!$A$1"),1,MATCH("buh_velocity",INDIRECT("v_buffer_hist_hoy!$1:$1"),0)-1,100000,1),MATCH(CLEAN(TABLATRANSFERENCIA[[#This Row],[CODIGO]]),OFFSET(INDIRECT("v_buffer_hist_hoy!$A$1"),1,MATCH("buh_codigo",INDIRECT("v_buffer_hist_hoy!$1:$1"),0)-1,100000,1),0)),"")</f>
        <v>0</v>
      </c>
      <c r="U117" s="46">
        <f ca="1">IFERROR(INDEX(OFFSET(INDIRECT("v_buffer_hist_hoy!$A$1"),1,MATCH("buh_nivel_servicio",INDIRECT("v_buffer_hist_hoy!$1:$1"),0)-1,100000,1),MATCH(CLEAN(TABLATRANSFERENCIA[[#This Row],[CODIGO]]),OFFSET(INDIRECT("v_buffer_hist_hoy!$A$1"),1,MATCH("buh_codigo",INDIRECT("v_buffer_hist_hoy!$1:$1"),0)-1,100000,1),0)),"")</f>
        <v>1</v>
      </c>
      <c r="V117" s="49" t="str">
        <f ca="1">IFERROR(INDEX(OFFSET(INDIRECT("v_buffer_hist_hoy!$A$1"),1,MATCH("pro_nombre",INDIRECT("v_buffer_hist_hoy!$1:$1"),0)-1,100000,1),MATCH(CLEAN(TABLATRANSFERENCIA[[#This Row],[CODIGO]]),OFFSET(INDIRECT("v_buffer_hist_hoy!$A$1"),1,MATCH("buh_codigo",INDIRECT("v_buffer_hist_hoy!$1:$1"),0)-1,100000,1),0)),"")</f>
        <v>Echo</v>
      </c>
      <c r="W117" s="49" t="str">
        <f ca="1">IFERROR(INDEX(OFFSET(INDIRECT("v_buffer_hist_hoy!$A$1"),1,MATCH("pre_nombre",INDIRECT("v_buffer_hist_hoy!$1:$1"),0)-1,100000,1),MATCH(CLEAN(TABLATRANSFERENCIA[[#This Row],[CODIGO]]),OFFSET(INDIRECT("v_buffer_hist_hoy!$A$1"),1,MATCH("buh_codigo",INDIRECT("v_buffer_hist_hoy!$1:$1"),0)-1,100000,1),0)),"")</f>
        <v>USA</v>
      </c>
      <c r="X117" s="51">
        <f ca="1">IFERROR(INDEX(OFFSET(INDIRECT("v_buffer_hist_hoy!$A$1"),1,MATCH("buh_tiempo_suministro",INDIRECT("v_buffer_hist_hoy!$1:$1"),0)-1,100000,1),MATCH(CLEAN(TABLATRANSFERENCIA[[#This Row],[CODIGO]]),OFFSET(INDIRECT("v_buffer_hist_hoy!$A$1"),1,MATCH("buh_codigo",INDIRECT("v_buffer_hist_hoy!$1:$1"),0)-1,100000,1),0)),"")</f>
        <v>8</v>
      </c>
      <c r="Y117" s="51">
        <f ca="1">IFERROR(INDEX(OFFSET(INDIRECT("v_buffer_hist_hoy!$A$1"),1,MATCH("buh_frecuencia_reposicion",INDIRECT("v_buffer_hist_hoy!$1:$1"),0)-1,100000,1),MATCH(CLEAN(TABLATRANSFERENCIA[[#This Row],[CODIGO]]),OFFSET(INDIRECT("v_buffer_hist_hoy!$A$1"),1,MATCH("buh_codigo",INDIRECT("v_buffer_hist_hoy!$1:$1"),0)-1,100000,1),0)),"")</f>
        <v>3</v>
      </c>
      <c r="Z117" s="6">
        <f ca="1">IFERROR(INDEX(OFFSET(INDIRECT("v_buffer_hist_hoy!$A$1"),1,MATCH("buh_buffer_actual",INDIRECT("v_buffer_hist_hoy!$1:$1"),0)-1,100000,1),MATCH(CLEAN(TABLATRANSFERENCIA[[#This Row],[CODIGO]]),OFFSET(INDIRECT("v_buffer_hist_hoy!$A$1"),1,MATCH("buh_codigo",INDIRECT("v_buffer_hist_hoy!$1:$1"),0)-1,100000,1),0)),"")</f>
        <v>47</v>
      </c>
      <c r="AA117" s="6">
        <f ca="1">IFERROR(INDEX(OFFSET(INDIRECT("v_buffer_hist_hoy!$A$1"),1,MATCH("buh_inventario_proveedor",INDIRECT("v_buffer_hist_hoy!$1:$1"),0)-1,100000,1),MATCH(CLEAN(TABLATRANSFERENCIA[[#This Row],[CODIGO]]),OFFSET(INDIRECT("v_buffer_hist_hoy!$A$1"),1,MATCH("buh_codigo",INDIRECT("v_buffer_hist_hoy!$1:$1"),0)-1,100000,1),0)),"")</f>
        <v>1000000000</v>
      </c>
      <c r="AB117" s="6">
        <f ca="1">IFERROR(INDEX(OFFSET(INDIRECT("v_buffer_hist_hoy!$A$1"),1,MATCH("buh_inventario_fisico",INDIRECT("v_buffer_hist_hoy!$1:$1"),0)-1,100000,1),MATCH(CLEAN(TABLATRANSFERENCIA[[#This Row],[CODIGO]]),OFFSET(INDIRECT("v_buffer_hist_hoy!$A$1"),1,MATCH("buh_codigo",INDIRECT("v_buffer_hist_hoy!$1:$1"),0)-1,100000,1),0)),"")</f>
        <v>6</v>
      </c>
      <c r="AC117" s="4">
        <f ca="1">IFERROR(INDEX(OFFSET(INDIRECT("v_buffer_hist_hoy!$A$1"),1,MATCH("buh_estado_inventario_fisico",INDIRECT("v_buffer_hist_hoy!$1:$1"),0)-1,100000,1),MATCH(CLEAN(TABLATRANSFERENCIA[[#This Row],[CODIGO]]),OFFSET(INDIRECT("v_buffer_hist_hoy!$A$1"),1,MATCH("buh_codigo",INDIRECT("v_buffer_hist_hoy!$1:$1"),0)-1,100000,1),0)),"")</f>
        <v>0.87</v>
      </c>
      <c r="AD117" s="6" t="str">
        <f ca="1">IFERROR(INDEX(OFFSET(INDIRECT("v_buffer_hist_hoy!$A$1"),1,MATCH("buh_color_inventario_fisico",INDIRECT("v_buffer_hist_hoy!$1:$1"),0)-1,100000,1),MATCH(CLEAN(TABLATRANSFERENCIA[[#This Row],[CODIGO]]),OFFSET(INDIRECT("v_buffer_hist_hoy!$A$1"),1,MATCH("buh_codigo",INDIRECT("v_buffer_hist_hoy!$1:$1"),0)-1,100000,1),0)),"")</f>
        <v>R</v>
      </c>
      <c r="AE117" s="6">
        <f ca="1">IFERROR(INDEX(OFFSET(INDIRECT("v_buffer_hist_hoy!$A$1"),1,MATCH("buh_transito",INDIRECT("v_buffer_hist_hoy!$1:$1"),0)-1,100000,1),MATCH(CLEAN(TABLATRANSFERENCIA[[#This Row],[CODIGO]]),OFFSET(INDIRECT("v_buffer_hist_hoy!$A$1"),1,MATCH("buh_codigo",INDIRECT("v_buffer_hist_hoy!$1:$1"),0)-1,100000,1),0)),"")</f>
        <v>6</v>
      </c>
      <c r="AF117" s="6">
        <f ca="1">IFERROR(INDEX(OFFSET(INDIRECT("v_buffer_hist_hoy!$A$1"),1,MATCH("buh_negociacion",INDIRECT("v_buffer_hist_hoy!$1:$1"),0)-1,100000,1),MATCH(CLEAN(TABLATRANSFERENCIA[[#This Row],[CODIGO]]),OFFSET(INDIRECT("v_buffer_hist_hoy!$A$1"),1,MATCH("buh_codigo",INDIRECT("v_buffer_hist_hoy!$1:$1"),0)-1,100000,1),0)),"")</f>
        <v>0</v>
      </c>
      <c r="AG117" s="6">
        <f ca="1">IFERROR(INDEX(OFFSET(INDIRECT("v_buffer_hist_hoy!$A$1"),1,MATCH("buh_produccion",INDIRECT("v_buffer_hist_hoy!$1:$1"),0)-1,100000,1),MATCH(CLEAN(TABLATRANSFERENCIA[[#This Row],[CODIGO]]),OFFSET(INDIRECT("v_buffer_hist_hoy!$A$1"),1,MATCH("buh_codigo",INDIRECT("v_buffer_hist_hoy!$1:$1"),0)-1,100000,1),0)),"")</f>
        <v>0</v>
      </c>
      <c r="AH117" s="6">
        <f ca="1">IFERROR(INDEX(OFFSET(INDIRECT("v_buffer_hist_hoy!$A$1"),1,MATCH("buh_embarcado",INDIRECT("v_buffer_hist_hoy!$1:$1"),0)-1,100000,1),MATCH(CLEAN(TABLATRANSFERENCIA[[#This Row],[CODIGO]]),OFFSET(INDIRECT("v_buffer_hist_hoy!$A$1"),1,MATCH("buh_codigo",INDIRECT("v_buffer_hist_hoy!$1:$1"),0)-1,100000,1),0)),"")</f>
        <v>0</v>
      </c>
      <c r="AI117" s="6">
        <f ca="1">IFERROR(INDEX(OFFSET(INDIRECT("v_buffer_hist_hoy!$A$1"),1,MATCH("buh_comprometido",INDIRECT("v_buffer_hist_hoy!$1:$1"),0)-1,100000,1),MATCH(CLEAN(TABLATRANSFERENCIA[[#This Row],[CODIGO]]),OFFSET(INDIRECT("v_buffer_hist_hoy!$A$1"),1,MATCH("buh_codigo",INDIRECT("v_buffer_hist_hoy!$1:$1"),0)-1,100000,1),0)),"")</f>
        <v>0</v>
      </c>
      <c r="AJ117" s="6">
        <f ca="1">IFERROR(INDEX(OFFSET(INDIRECT("v_buffer_hist_hoy!$A$1"),1,MATCH("buh_backorder",INDIRECT("v_buffer_hist_hoy!$1:$1"),0)-1,100000,1),MATCH(CLEAN(TABLATRANSFERENCIA[[#This Row],[CODIGO]]),OFFSET(INDIRECT("v_buffer_hist_hoy!$A$1"),1,MATCH("buh_codigo",INDIRECT("v_buffer_hist_hoy!$1:$1"),0)-1,100000,1),0)),"")</f>
        <v>5</v>
      </c>
      <c r="AK117" s="6">
        <f ca="1">IFERROR(INDEX(OFFSET(INDIRECT("v_buffer_hist_hoy!$A$1"),1,MATCH("buh_inventario_proyectado",INDIRECT("v_buffer_hist_hoy!$1:$1"),0)-1,100000,1),MATCH(CLEAN(TABLATRANSFERENCIA[[#This Row],[CODIGO]]),OFFSET(INDIRECT("v_buffer_hist_hoy!$A$1"),1,MATCH("buh_codigo",INDIRECT("v_buffer_hist_hoy!$1:$1"),0)-1,100000,1),0)),"")</f>
        <v>17</v>
      </c>
      <c r="AL117" s="4">
        <f ca="1">IFERROR(INDEX(OFFSET(INDIRECT("v_buffer_hist_hoy!$A$1"),1,MATCH("buh_estado_inventario_proyectado",INDIRECT("v_buffer_hist_hoy!$1:$1"),0)-1,100000,1),MATCH(CLEAN(TABLATRANSFERENCIA[[#This Row],[CODIGO]]),OFFSET(INDIRECT("v_buffer_hist_hoy!$A$1"),1,MATCH("buh_codigo",INDIRECT("v_buffer_hist_hoy!$1:$1"),0)-1,100000,1),0)),"")</f>
        <v>0.64</v>
      </c>
      <c r="AM117" s="6" t="str">
        <f ca="1">IFERROR(INDEX(OFFSET(INDIRECT("v_buffer_hist_hoy!$A$1"),1,MATCH("buh_color_inventario_proyectado",INDIRECT("v_buffer_hist_hoy!$1:$1"),0)-1,100000,1),MATCH(CLEAN(TABLATRANSFERENCIA[[#This Row],[CODIGO]]),OFFSET(INDIRECT("v_buffer_hist_hoy!$A$1"),1,MATCH("buh_codigo",INDIRECT("v_buffer_hist_hoy!$1:$1"),0)-1,100000,1),0)),"")</f>
        <v>A</v>
      </c>
      <c r="AN117" s="6">
        <f ca="1">IFERROR(INDEX(OFFSET(INDIRECT("v_buffer_hist_hoy!$A$1"),1,MATCH("buh_pedido_minimo",INDIRECT("v_buffer_hist_hoy!$1:$1"),0)-1,100000,1),MATCH(CLEAN(TABLATRANSFERENCIA[[#This Row],[CODIGO]]),OFFSET(INDIRECT("v_buffer_hist_hoy!$A$1"),1,MATCH("buh_codigo",INDIRECT("v_buffer_hist_hoy!$1:$1"),0)-1,100000,1),0)),"")</f>
        <v>0</v>
      </c>
      <c r="AO117" s="6">
        <f ca="1">IFERROR(INDEX(OFFSET(INDIRECT("v_buffer_hist_hoy!$A$1"),1,MATCH("buh_pedido_minimo_grupo",INDIRECT("v_buffer_hist_hoy!$1:$1"),0)-1,100000,1),MATCH(CLEAN(TABLATRANSFERENCIA[[#This Row],[CODIGO]]),OFFSET(INDIRECT("v_buffer_hist_hoy!$A$1"),1,MATCH("buh_codigo",INDIRECT("v_buffer_hist_hoy!$1:$1"),0)-1,100000,1),0)),"")</f>
        <v>0</v>
      </c>
      <c r="AP117" s="6">
        <f ca="1">IFERROR(INDEX(OFFSET(INDIRECT("v_buffer_hist_hoy!$A$1"),1,MATCH("buh_unidad_empaque",INDIRECT("v_buffer_hist_hoy!$1:$1"),0)-1,100000,1),MATCH(CLEAN(TABLATRANSFERENCIA[[#This Row],[CODIGO]]),OFFSET(INDIRECT("v_buffer_hist_hoy!$A$1"),1,MATCH("buh_codigo",INDIRECT("v_buffer_hist_hoy!$1:$1"),0)-1,100000,1),0)),"")</f>
        <v>5</v>
      </c>
      <c r="AQ117" s="6">
        <f ca="1">IFERROR(INDEX(OFFSET(INDIRECT("v_buffer_hist_hoy!$A$1"),1,MATCH("buh_pedido_promedio",INDIRECT("v_buffer_hist_hoy!$1:$1"),0)-1,100000,1),MATCH(CLEAN(TABLATRANSFERENCIA[[#This Row],[CODIGO]]),OFFSET(INDIRECT("v_buffer_hist_hoy!$A$1"),1,MATCH("buh_codigo",INDIRECT("v_buffer_hist_hoy!$1:$1"),0)-1,100000,1),0)),"")</f>
        <v>13</v>
      </c>
      <c r="AR117" s="6">
        <f ca="1">IFERROR(INDEX(OFFSET(INDIRECT("v_buffer_hist_hoy!$A$1"),1,MATCH("buh_cobertura_buffer",INDIRECT("v_buffer_hist_hoy!$1:$1"),0)-1,100000,1),MATCH(CLEAN(TABLATRANSFERENCIA[[#This Row],[CODIGO]]),OFFSET(INDIRECT("v_buffer_hist_hoy!$A$1"),1,MATCH("buh_codigo",INDIRECT("v_buffer_hist_hoy!$1:$1"),0)-1,100000,1),0)),"")</f>
        <v>0</v>
      </c>
      <c r="AS117" s="6">
        <f ca="1">IFERROR(INDEX(OFFSET(INDIRECT("v_buffer_hist_hoy!$A$1"),1,MATCH("buh_cobertura_inventario_proyectado",INDIRECT("v_buffer_hist_hoy!$1:$1"),0)-1,100000,1),MATCH(CLEAN(TABLATRANSFERENCIA[[#This Row],[CODIGO]]),OFFSET(INDIRECT("v_buffer_hist_hoy!$A$1"),1,MATCH("buh_codigo",INDIRECT("v_buffer_hist_hoy!$1:$1"),0)-1,100000,1),0)),"")</f>
        <v>0</v>
      </c>
      <c r="AT117" s="6">
        <f ca="1">IFERROR(INDEX(OFFSET(INDIRECT("v_buffer_hist_hoy!$A$1"),1,MATCH("buh_cobertura_pedido_minimo",INDIRECT("v_buffer_hist_hoy!$1:$1"),0)-1,100000,1),MATCH(CLEAN(TABLATRANSFERENCIA[[#This Row],[CODIGO]]),OFFSET(INDIRECT("v_buffer_hist_hoy!$A$1"),1,MATCH("buh_codigo",INDIRECT("v_buffer_hist_hoy!$1:$1"),0)-1,100000,1),0)),"")</f>
        <v>0</v>
      </c>
      <c r="AU117" s="6">
        <f ca="1">IFERROR(INDEX(OFFSET(INDIRECT("v_buffer_hist_hoy!$A$1"),1,MATCH("buh_dias_desabastecimiento",INDIRECT("v_buffer_hist_hoy!$1:$1"),0)-1,100000,1),MATCH(CLEAN(TABLATRANSFERENCIA[[#This Row],[CODIGO]]),OFFSET(INDIRECT("v_buffer_hist_hoy!$A$1"),1,MATCH("buh_codigo",INDIRECT("v_buffer_hist_hoy!$1:$1"),0)-1,100000,1),0)),"")</f>
        <v>36</v>
      </c>
      <c r="AV117" s="6">
        <f t="array" ref="AV117">IFERROR(INDEX(Datos_Consumo[CANTIDAD],MATCH(TABLATRANSFERENCIA[[#This Row],[CODIGO]]&amp;TABLATRANSFERENCIA[[#Headers],[Columna1]],Datos_Consumo[CODIGO]&amp;Datos_Consumo[FECHA_FORMATO],0)),0)</f>
        <v>0</v>
      </c>
      <c r="AW117" s="6">
        <f t="array" ref="AW117">IFERROR(INDEX(Datos_Consumo[CANTIDAD],MATCH(TABLATRANSFERENCIA[[#This Row],[CODIGO]]&amp;TABLATRANSFERENCIA[[#Headers],[Columna2]],Datos_Consumo[CODIGO]&amp;Datos_Consumo[FECHA_FORMATO],0)),0)</f>
        <v>0</v>
      </c>
      <c r="AX117" s="6">
        <f t="array" ref="AX117">IFERROR(INDEX(Datos_Consumo[CANTIDAD],MATCH(TABLATRANSFERENCIA[[#This Row],[CODIGO]]&amp;TABLATRANSFERENCIA[[#Headers],[Columna3]],Datos_Consumo[CODIGO]&amp;Datos_Consumo[FECHA_FORMATO],0)),0)</f>
        <v>0</v>
      </c>
      <c r="AY117" s="6">
        <f t="array" ref="AY117">IFERROR(INDEX(Datos_Consumo[CANTIDAD],MATCH(TABLATRANSFERENCIA[[#This Row],[CODIGO]]&amp;TABLATRANSFERENCIA[[#Headers],[Columna4]],Datos_Consumo[CODIGO]&amp;Datos_Consumo[FECHA_FORMATO],0)),0)</f>
        <v>0</v>
      </c>
      <c r="AZ117" s="6">
        <f t="array" ref="AZ117">IFERROR(INDEX(Datos_Consumo[CANTIDAD],MATCH(TABLATRANSFERENCIA[[#This Row],[CODIGO]]&amp;TABLATRANSFERENCIA[[#Headers],[Columna5]],Datos_Consumo[CODIGO]&amp;Datos_Consumo[FECHA_FORMATO],0)),0)</f>
        <v>0</v>
      </c>
      <c r="BA117" s="6">
        <f t="array" ref="BA117">IFERROR(INDEX(Datos_Consumo[CANTIDAD],MATCH(TABLATRANSFERENCIA[[#This Row],[CODIGO]]&amp;TABLATRANSFERENCIA[[#Headers],[Columna6]],Datos_Consumo[CODIGO]&amp;Datos_Consumo[FECHA_FORMATO],0)),0)</f>
        <v>0</v>
      </c>
      <c r="BB117" s="56">
        <f ca="1">IFERROR(INDEX(OFFSET(INDIRECT("v_buffer_hist_hoy!$A$1"),1,MATCH("buh_ultima_transferencia_ini",INDIRECT("v_buffer_hist_hoy!$1:$1"),0)-1,100000,1),MATCH(CLEAN(TABLATRANSFERENCIA[[#This Row],[CODIGO]]),OFFSET(INDIRECT("v_buffer_hist_hoy!$A$1"),1,MATCH("buh_codigo",INDIRECT("v_buffer_hist_hoy!$1:$1"),0)-1,100000,1),0)),"")</f>
        <v>0</v>
      </c>
      <c r="BC117" s="56">
        <f ca="1">IFERROR(INDEX(OFFSET(INDIRECT("v_buffer_hist_hoy!$A$1"),1,MATCH("buh_ultima_transferencia_fin",INDIRECT("v_buffer_hist_hoy!$1:$1"),0)-1,100000,1),MATCH(CLEAN(TABLATRANSFERENCIA[[#This Row],[CODIGO]]),OFFSET(INDIRECT("v_buffer_hist_hoy!$A$1"),1,MATCH("buh_codigo",INDIRECT("v_buffer_hist_hoy!$1:$1"),0)-1,100000,1),0)),"")</f>
        <v>0</v>
      </c>
      <c r="BD117" s="50" t="s">
        <v>7724</v>
      </c>
      <c r="BE117" s="55"/>
      <c r="BF117" s="51"/>
      <c r="BG11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7" s="51"/>
      <c r="BM117" s="46">
        <f ca="1">IFERROR(TABLATRANSFERENCIA[[#This Row],[REQUERIM]]/TABLATRANSFERENCIA[[#This Row],[PEDIDO PROMEDIO]],0)</f>
        <v>0.38461538461538464</v>
      </c>
      <c r="BN117" s="51"/>
      <c r="BO117" s="59"/>
      <c r="BP117" s="3" t="str">
        <f>IF(TABLATRANSFERENCIA[[#This Row],[RECIBIDO]]&lt;&gt;"",0,IF(TABLATRANSFERENCIA[[#This Row],[DESPACHO]]&lt;&gt;"",TABLATRANSFERENCIA[[#This Row],[DESPACHO]],TABLATRANSFERENCIA[[#This Row],[REQUERIM]]))</f>
        <v>5</v>
      </c>
      <c r="BQ117" s="50"/>
      <c r="BR117" s="50"/>
      <c r="BS117" s="50" t="str">
        <f t="shared" si="1"/>
        <v>N</v>
      </c>
      <c r="BT117" s="51">
        <f t="array" aca="1" ref="BT117" ca="1">IF(SUM(--(TABLATRANSFERENCIA[[#This Row],[CODIGO GENERICO]]=TABLATRANSFERENCIA[CODIGO GENERICO])*TABLATRANSFERENCIA[REQUERIM])&lt;TABLATRANSFERENCIA[[#This Row],[PEDIDO MIN GRUPO]],1,0)</f>
        <v>0</v>
      </c>
      <c r="BU1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17" s="51">
        <f ca="1">IFERROR(INDEX(OFFSET(INDIRECT("v_buffer_hist_hoy!$A$1"),1,MATCH("buh_zona_amarilla",INDIRECT("v_buffer_hist_hoy!$1:$1"),0)-1,100000,1),MATCH(CLEAN(TABLATRANSFERENCIA[[#This Row],[CODIGO]]),OFFSET(INDIRECT("v_buffer_hist_hoy!$A$1"),1,MATCH("buh_codigo",INDIRECT("v_buffer_hist_hoy!$1:$1"),0)-1,100000,1),0)),"")</f>
        <v>31</v>
      </c>
      <c r="BW117" s="51">
        <f ca="1">IFERROR(INDEX(OFFSET(INDIRECT("v_buffer_hist_hoy!$A$1"),1,MATCH("buh_zona_roja",INDIRECT("v_buffer_hist_hoy!$1:$1"),0)-1,100000,1),MATCH(CLEAN(TABLATRANSFERENCIA[[#This Row],[CODIGO]]),OFFSET(INDIRECT("v_buffer_hist_hoy!$A$1"),1,MATCH("buh_codigo",INDIRECT("v_buffer_hist_hoy!$1:$1"),0)-1,100000,1),0)),"")</f>
        <v>16</v>
      </c>
    </row>
    <row r="118" spans="1:75" hidden="1" x14ac:dyDescent="0.25">
      <c r="A118" s="54" t="s">
        <v>1455</v>
      </c>
      <c r="B118" s="3" t="str">
        <f ca="1">IFERROR(INDEX(OFFSET(INDIRECT("v_buffer_hist_hoy!$A$1"),1,MATCH("pro_descripcion",INDIRECT("v_buffer_hist_hoy!$1:$1"),0)-1,100000,1),MATCH(CLEAN(TABLATRANSFERENCIA[[#This Row],[CODIGO]]),OFFSET(INDIRECT("v_buffer_hist_hoy!$A$1"),1,MATCH("buh_codigo",INDIRECT("v_buffer_hist_hoy!$1:$1"),0)-1,100000,1),0)),"")</f>
        <v>CABEZA PISTON SHP800 (70602034770)</v>
      </c>
      <c r="C118" s="3" t="str">
        <f ca="1">IFERROR(INDEX(OFFSET(INDIRECT("v_buffer_hist_hoy!$A$1"),1,MATCH("buh_codigo_generico",INDIRECT("v_buffer_hist_hoy!$1:$1"),0)-1,100000,1),MATCH(CLEAN(TABLATRANSFERENCIA[[#This Row],[CODIGO]]),OFFSET(INDIRECT("v_buffer_hist_hoy!$A$1"),1,MATCH("buh_codigo",INDIRECT("v_buffer_hist_hoy!$1:$1"),0)-1,100000,1),0)),"")</f>
        <v>0</v>
      </c>
      <c r="D118" s="3" t="str">
        <f ca="1">IFERROR(INDEX(OFFSET(INDIRECT("v_buffer_hist_hoy!$A$1"),1,MATCH("buh_codigo_vinculado",INDIRECT("v_buffer_hist_hoy!$1:$1"),0)-1,100000,1),MATCH(CLEAN(TABLATRANSFERENCIA[[#This Row],[CODIGO]]),OFFSET(INDIRECT("v_buffer_hist_hoy!$A$1"),1,MATCH("buh_codigo",INDIRECT("v_buffer_hist_hoy!$1:$1"),0)-1,100000,1),0)),"")</f>
        <v>EC-70602034770</v>
      </c>
      <c r="E118" s="3" t="str">
        <f ca="1">IFERROR(INDEX(OFFSET(INDIRECT("v_buffer_hist_hoy!$A$1"),1,MATCH("pro_linea",INDIRECT("v_buffer_hist_hoy!$1:$1"),0)-1,100000,1),MATCH(CLEAN(TABLATRANSFERENCIA[[#This Row],[CODIGO]]),OFFSET(INDIRECT("v_buffer_hist_hoy!$A$1"),1,MATCH("buh_codigo",INDIRECT("v_buffer_hist_hoy!$1:$1"),0)-1,100000,1),0)),"")</f>
        <v>AGROFORESTAL</v>
      </c>
      <c r="F118" s="3">
        <f ca="1">IFERROR(INDEX(OFFSET(INDIRECT("v_buffer_hist_hoy!$A$1"),1,MATCH("pro_sublinea",INDIRECT("v_buffer_hist_hoy!$1:$1"),0)-1,100000,1),MATCH(CLEAN(TABLATRANSFERENCIA[[#This Row],[CODIGO]]),OFFSET(INDIRECT("v_buffer_hist_hoy!$A$1"),1,MATCH("buh_codigo",INDIRECT("v_buffer_hist_hoy!$1:$1"),0)-1,100000,1),0)),"")</f>
        <v>0</v>
      </c>
      <c r="G118" s="3" t="str">
        <f ca="1">IFERROR(INDEX(OFFSET(INDIRECT("v_buffer_hist_hoy!$A$1"),1,MATCH("pro_grupo",INDIRECT("v_buffer_hist_hoy!$1:$1"),0)-1,100000,1),MATCH(CLEAN(TABLATRANSFERENCIA[[#This Row],[CODIGO]]),OFFSET(INDIRECT("v_buffer_hist_hoy!$A$1"),1,MATCH("buh_codigo",INDIRECT("v_buffer_hist_hoy!$1:$1"),0)-1,100000,1),0)),"")</f>
        <v>REPUESTOS FUMIGACION</v>
      </c>
      <c r="H118" s="3">
        <f ca="1">IFERROR(INDEX(OFFSET(INDIRECT("v_buffer_hist_hoy!$A$1"),1,MATCH("pro_familia",INDIRECT("v_buffer_hist_hoy!$1:$1"),0)-1,100000,1),MATCH(CLEAN(TABLATRANSFERENCIA[[#This Row],[CODIGO]]),OFFSET(INDIRECT("v_buffer_hist_hoy!$A$1"),1,MATCH("buh_codigo",INDIRECT("v_buffer_hist_hoy!$1:$1"),0)-1,100000,1),0)),"")</f>
        <v>0</v>
      </c>
      <c r="I118" s="3">
        <f ca="1">IFERROR(INDEX(OFFSET(INDIRECT("v_buffer_hist_hoy!$A$1"),1,MATCH("pro_subfamilia",INDIRECT("v_buffer_hist_hoy!$1:$1"),0)-1,100000,1),MATCH(CLEAN(TABLATRANSFERENCIA[[#This Row],[CODIGO]]),OFFSET(INDIRECT("v_buffer_hist_hoy!$A$1"),1,MATCH("buh_codigo",INDIRECT("v_buffer_hist_hoy!$1:$1"),0)-1,100000,1),0)),"")</f>
        <v>0</v>
      </c>
      <c r="J11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8" s="3">
        <f ca="1">IFERROR(INDEX(OFFSET(INDIRECT("v_buffer_hist_hoy!$A$1"),1,MATCH("pro_tipo",INDIRECT("v_buffer_hist_hoy!$1:$1"),0)-1,100000,1),MATCH(CLEAN(TABLATRANSFERENCIA[[#This Row],[CODIGO]]),OFFSET(INDIRECT("v_buffer_hist_hoy!$A$1"),1,MATCH("buh_codigo",INDIRECT("v_buffer_hist_hoy!$1:$1"),0)-1,100000,1),0)),"")</f>
        <v>0</v>
      </c>
      <c r="L118" s="3" t="str">
        <f ca="1">IFERROR(INDEX(OFFSET(INDIRECT("v_buffer_hist_hoy!$A$1"),1,MATCH("pro_marca",INDIRECT("v_buffer_hist_hoy!$1:$1"),0)-1,100000,1),MATCH(CLEAN(TABLATRANSFERENCIA[[#This Row],[CODIGO]]),OFFSET(INDIRECT("v_buffer_hist_hoy!$A$1"),1,MATCH("buh_codigo",INDIRECT("v_buffer_hist_hoy!$1:$1"),0)-1,100000,1),0)),"")</f>
        <v>ECHO</v>
      </c>
      <c r="M118" s="3">
        <f ca="1">IFERROR(INDEX(OFFSET(INDIRECT("v_buffer_hist_hoy!$A$1"),1,MATCH("pro_modelo",INDIRECT("v_buffer_hist_hoy!$1:$1"),0)-1,100000,1),MATCH(CLEAN(TABLATRANSFERENCIA[[#This Row],[CODIGO]]),OFFSET(INDIRECT("v_buffer_hist_hoy!$A$1"),1,MATCH("buh_codigo",INDIRECT("v_buffer_hist_hoy!$1:$1"),0)-1,100000,1),0)),"")</f>
        <v>0</v>
      </c>
      <c r="N118" s="3">
        <f ca="1">IFERROR(INDEX(OFFSET(INDIRECT("v_buffer_hist_hoy!$A$1"),1,MATCH("pro_cat_management",INDIRECT("v_buffer_hist_hoy!$1:$1"),0)-1,100000,1),MATCH(CLEAN(TABLATRANSFERENCIA[[#This Row],[CODIGO]]),OFFSET(INDIRECT("v_buffer_hist_hoy!$A$1"),1,MATCH("buh_codigo",INDIRECT("v_buffer_hist_hoy!$1:$1"),0)-1,100000,1),0)),"")</f>
        <v>0</v>
      </c>
      <c r="O118" s="5" t="str">
        <f ca="1">IFERROR(INDEX(OFFSET(INDIRECT("v_buffer_hist_hoy!$A$1"),1,MATCH("buh_estatus",INDIRECT("v_buffer_hist_hoy!$1:$1"),0)-1,100000,1),MATCH(CLEAN(TABLATRANSFERENCIA[[#This Row],[CODIGO]]),OFFSET(INDIRECT("v_buffer_hist_hoy!$A$1"),1,MATCH("buh_codigo",INDIRECT("v_buffer_hist_hoy!$1:$1"),0)-1,100000,1),0)),"")</f>
        <v>0</v>
      </c>
      <c r="P118" s="5">
        <f ca="1">IFERROR(INDEX(OFFSET(INDIRECT("v_buffer_hist_hoy!$A$1"),1,MATCH("buh_ctv",INDIRECT("v_buffer_hist_hoy!$1:$1"),0)-1,100000,1),MATCH(CLEAN(TABLATRANSFERENCIA[[#This Row],[CODIGO]]),OFFSET(INDIRECT("v_buffer_hist_hoy!$A$1"),1,MATCH("buh_codigo",INDIRECT("v_buffer_hist_hoy!$1:$1"),0)-1,100000,1),0)),"")</f>
        <v>5.04</v>
      </c>
      <c r="Q118" s="5">
        <f ca="1">IFERROR(INDEX(OFFSET(INDIRECT("v_buffer_hist_hoy!$A$1"),1,MATCH("buh_pv",INDIRECT("v_buffer_hist_hoy!$1:$1"),0)-1,100000,1),MATCH(CLEAN(TABLATRANSFERENCIA[[#This Row],[CODIGO]]),OFFSET(INDIRECT("v_buffer_hist_hoy!$A$1"),1,MATCH("buh_codigo",INDIRECT("v_buffer_hist_hoy!$1:$1"),0)-1,100000,1),0)),"")</f>
        <v>13.13</v>
      </c>
      <c r="R118" s="46">
        <f ca="1">IFERROR(INDEX(OFFSET(INDIRECT("v_buffer_hist_hoy!$A$1"),1,MATCH("buh_roi_pasado",INDIRECT("v_buffer_hist_hoy!$1:$1"),0)-1,100000,1),MATCH(CLEAN(TABLATRANSFERENCIA[[#This Row],[CODIGO]]),OFFSET(INDIRECT("v_buffer_hist_hoy!$A$1"),1,MATCH("buh_codigo",INDIRECT("v_buffer_hist_hoy!$1:$1"),0)-1,100000,1),0)),"")</f>
        <v>0</v>
      </c>
      <c r="S118" s="46">
        <f ca="1">IFERROR(INDEX(OFFSET(INDIRECT("v_buffer_hist_hoy!$A$1"),1,MATCH("buh_roi_proyectado",INDIRECT("v_buffer_hist_hoy!$1:$1"),0)-1,100000,1),MATCH(CLEAN(TABLATRANSFERENCIA[[#This Row],[CODIGO]]),OFFSET(INDIRECT("v_buffer_hist_hoy!$A$1"),1,MATCH("buh_codigo",INDIRECT("v_buffer_hist_hoy!$1:$1"),0)-1,100000,1),0)),"")</f>
        <v>7</v>
      </c>
      <c r="T118" s="46">
        <f ca="1">IFERROR(INDEX(OFFSET(INDIRECT("v_buffer_hist_hoy!$A$1"),1,MATCH("buh_velocity",INDIRECT("v_buffer_hist_hoy!$1:$1"),0)-1,100000,1),MATCH(CLEAN(TABLATRANSFERENCIA[[#This Row],[CODIGO]]),OFFSET(INDIRECT("v_buffer_hist_hoy!$A$1"),1,MATCH("buh_codigo",INDIRECT("v_buffer_hist_hoy!$1:$1"),0)-1,100000,1),0)),"")</f>
        <v>0</v>
      </c>
      <c r="U118" s="46">
        <f ca="1">IFERROR(INDEX(OFFSET(INDIRECT("v_buffer_hist_hoy!$A$1"),1,MATCH("buh_nivel_servicio",INDIRECT("v_buffer_hist_hoy!$1:$1"),0)-1,100000,1),MATCH(CLEAN(TABLATRANSFERENCIA[[#This Row],[CODIGO]]),OFFSET(INDIRECT("v_buffer_hist_hoy!$A$1"),1,MATCH("buh_codigo",INDIRECT("v_buffer_hist_hoy!$1:$1"),0)-1,100000,1),0)),"")</f>
        <v>1</v>
      </c>
      <c r="V118" s="49" t="str">
        <f ca="1">IFERROR(INDEX(OFFSET(INDIRECT("v_buffer_hist_hoy!$A$1"),1,MATCH("pro_nombre",INDIRECT("v_buffer_hist_hoy!$1:$1"),0)-1,100000,1),MATCH(CLEAN(TABLATRANSFERENCIA[[#This Row],[CODIGO]]),OFFSET(INDIRECT("v_buffer_hist_hoy!$A$1"),1,MATCH("buh_codigo",INDIRECT("v_buffer_hist_hoy!$1:$1"),0)-1,100000,1),0)),"")</f>
        <v>Echo</v>
      </c>
      <c r="W118" s="49" t="str">
        <f ca="1">IFERROR(INDEX(OFFSET(INDIRECT("v_buffer_hist_hoy!$A$1"),1,MATCH("pre_nombre",INDIRECT("v_buffer_hist_hoy!$1:$1"),0)-1,100000,1),MATCH(CLEAN(TABLATRANSFERENCIA[[#This Row],[CODIGO]]),OFFSET(INDIRECT("v_buffer_hist_hoy!$A$1"),1,MATCH("buh_codigo",INDIRECT("v_buffer_hist_hoy!$1:$1"),0)-1,100000,1),0)),"")</f>
        <v>USA</v>
      </c>
      <c r="X118" s="51">
        <f ca="1">IFERROR(INDEX(OFFSET(INDIRECT("v_buffer_hist_hoy!$A$1"),1,MATCH("buh_tiempo_suministro",INDIRECT("v_buffer_hist_hoy!$1:$1"),0)-1,100000,1),MATCH(CLEAN(TABLATRANSFERENCIA[[#This Row],[CODIGO]]),OFFSET(INDIRECT("v_buffer_hist_hoy!$A$1"),1,MATCH("buh_codigo",INDIRECT("v_buffer_hist_hoy!$1:$1"),0)-1,100000,1),0)),"")</f>
        <v>8</v>
      </c>
      <c r="Y118" s="51">
        <f ca="1">IFERROR(INDEX(OFFSET(INDIRECT("v_buffer_hist_hoy!$A$1"),1,MATCH("buh_frecuencia_reposicion",INDIRECT("v_buffer_hist_hoy!$1:$1"),0)-1,100000,1),MATCH(CLEAN(TABLATRANSFERENCIA[[#This Row],[CODIGO]]),OFFSET(INDIRECT("v_buffer_hist_hoy!$A$1"),1,MATCH("buh_codigo",INDIRECT("v_buffer_hist_hoy!$1:$1"),0)-1,100000,1),0)),"")</f>
        <v>3</v>
      </c>
      <c r="Z118" s="6">
        <f ca="1">IFERROR(INDEX(OFFSET(INDIRECT("v_buffer_hist_hoy!$A$1"),1,MATCH("buh_buffer_actual",INDIRECT("v_buffer_hist_hoy!$1:$1"),0)-1,100000,1),MATCH(CLEAN(TABLATRANSFERENCIA[[#This Row],[CODIGO]]),OFFSET(INDIRECT("v_buffer_hist_hoy!$A$1"),1,MATCH("buh_codigo",INDIRECT("v_buffer_hist_hoy!$1:$1"),0)-1,100000,1),0)),"")</f>
        <v>67</v>
      </c>
      <c r="AA118" s="6">
        <f ca="1">IFERROR(INDEX(OFFSET(INDIRECT("v_buffer_hist_hoy!$A$1"),1,MATCH("buh_inventario_proveedor",INDIRECT("v_buffer_hist_hoy!$1:$1"),0)-1,100000,1),MATCH(CLEAN(TABLATRANSFERENCIA[[#This Row],[CODIGO]]),OFFSET(INDIRECT("v_buffer_hist_hoy!$A$1"),1,MATCH("buh_codigo",INDIRECT("v_buffer_hist_hoy!$1:$1"),0)-1,100000,1),0)),"")</f>
        <v>1000000000</v>
      </c>
      <c r="AB118" s="6">
        <f ca="1">IFERROR(INDEX(OFFSET(INDIRECT("v_buffer_hist_hoy!$A$1"),1,MATCH("buh_inventario_fisico",INDIRECT("v_buffer_hist_hoy!$1:$1"),0)-1,100000,1),MATCH(CLEAN(TABLATRANSFERENCIA[[#This Row],[CODIGO]]),OFFSET(INDIRECT("v_buffer_hist_hoy!$A$1"),1,MATCH("buh_codigo",INDIRECT("v_buffer_hist_hoy!$1:$1"),0)-1,100000,1),0)),"")</f>
        <v>56</v>
      </c>
      <c r="AC118" s="4">
        <f ca="1">IFERROR(INDEX(OFFSET(INDIRECT("v_buffer_hist_hoy!$A$1"),1,MATCH("buh_estado_inventario_fisico",INDIRECT("v_buffer_hist_hoy!$1:$1"),0)-1,100000,1),MATCH(CLEAN(TABLATRANSFERENCIA[[#This Row],[CODIGO]]),OFFSET(INDIRECT("v_buffer_hist_hoy!$A$1"),1,MATCH("buh_codigo",INDIRECT("v_buffer_hist_hoy!$1:$1"),0)-1,100000,1),0)),"")</f>
        <v>0.16</v>
      </c>
      <c r="AD118" s="6" t="str">
        <f ca="1">IFERROR(INDEX(OFFSET(INDIRECT("v_buffer_hist_hoy!$A$1"),1,MATCH("buh_color_inventario_fisico",INDIRECT("v_buffer_hist_hoy!$1:$1"),0)-1,100000,1),MATCH(CLEAN(TABLATRANSFERENCIA[[#This Row],[CODIGO]]),OFFSET(INDIRECT("v_buffer_hist_hoy!$A$1"),1,MATCH("buh_codigo",INDIRECT("v_buffer_hist_hoy!$1:$1"),0)-1,100000,1),0)),"")</f>
        <v>V</v>
      </c>
      <c r="AE118" s="6">
        <f ca="1">IFERROR(INDEX(OFFSET(INDIRECT("v_buffer_hist_hoy!$A$1"),1,MATCH("buh_transito",INDIRECT("v_buffer_hist_hoy!$1:$1"),0)-1,100000,1),MATCH(CLEAN(TABLATRANSFERENCIA[[#This Row],[CODIGO]]),OFFSET(INDIRECT("v_buffer_hist_hoy!$A$1"),1,MATCH("buh_codigo",INDIRECT("v_buffer_hist_hoy!$1:$1"),0)-1,100000,1),0)),"")</f>
        <v>0</v>
      </c>
      <c r="AF118" s="6">
        <f ca="1">IFERROR(INDEX(OFFSET(INDIRECT("v_buffer_hist_hoy!$A$1"),1,MATCH("buh_negociacion",INDIRECT("v_buffer_hist_hoy!$1:$1"),0)-1,100000,1),MATCH(CLEAN(TABLATRANSFERENCIA[[#This Row],[CODIGO]]),OFFSET(INDIRECT("v_buffer_hist_hoy!$A$1"),1,MATCH("buh_codigo",INDIRECT("v_buffer_hist_hoy!$1:$1"),0)-1,100000,1),0)),"")</f>
        <v>0</v>
      </c>
      <c r="AG118" s="6">
        <f ca="1">IFERROR(INDEX(OFFSET(INDIRECT("v_buffer_hist_hoy!$A$1"),1,MATCH("buh_produccion",INDIRECT("v_buffer_hist_hoy!$1:$1"),0)-1,100000,1),MATCH(CLEAN(TABLATRANSFERENCIA[[#This Row],[CODIGO]]),OFFSET(INDIRECT("v_buffer_hist_hoy!$A$1"),1,MATCH("buh_codigo",INDIRECT("v_buffer_hist_hoy!$1:$1"),0)-1,100000,1),0)),"")</f>
        <v>0</v>
      </c>
      <c r="AH118" s="6">
        <f ca="1">IFERROR(INDEX(OFFSET(INDIRECT("v_buffer_hist_hoy!$A$1"),1,MATCH("buh_embarcado",INDIRECT("v_buffer_hist_hoy!$1:$1"),0)-1,100000,1),MATCH(CLEAN(TABLATRANSFERENCIA[[#This Row],[CODIGO]]),OFFSET(INDIRECT("v_buffer_hist_hoy!$A$1"),1,MATCH("buh_codigo",INDIRECT("v_buffer_hist_hoy!$1:$1"),0)-1,100000,1),0)),"")</f>
        <v>0</v>
      </c>
      <c r="AI118" s="6">
        <f ca="1">IFERROR(INDEX(OFFSET(INDIRECT("v_buffer_hist_hoy!$A$1"),1,MATCH("buh_comprometido",INDIRECT("v_buffer_hist_hoy!$1:$1"),0)-1,100000,1),MATCH(CLEAN(TABLATRANSFERENCIA[[#This Row],[CODIGO]]),OFFSET(INDIRECT("v_buffer_hist_hoy!$A$1"),1,MATCH("buh_codigo",INDIRECT("v_buffer_hist_hoy!$1:$1"),0)-1,100000,1),0)),"")</f>
        <v>0</v>
      </c>
      <c r="AJ118" s="6">
        <f ca="1">IFERROR(INDEX(OFFSET(INDIRECT("v_buffer_hist_hoy!$A$1"),1,MATCH("buh_backorder",INDIRECT("v_buffer_hist_hoy!$1:$1"),0)-1,100000,1),MATCH(CLEAN(TABLATRANSFERENCIA[[#This Row],[CODIGO]]),OFFSET(INDIRECT("v_buffer_hist_hoy!$A$1"),1,MATCH("buh_codigo",INDIRECT("v_buffer_hist_hoy!$1:$1"),0)-1,100000,1),0)),"")</f>
        <v>5</v>
      </c>
      <c r="AK118" s="6">
        <f ca="1">IFERROR(INDEX(OFFSET(INDIRECT("v_buffer_hist_hoy!$A$1"),1,MATCH("buh_inventario_proyectado",INDIRECT("v_buffer_hist_hoy!$1:$1"),0)-1,100000,1),MATCH(CLEAN(TABLATRANSFERENCIA[[#This Row],[CODIGO]]),OFFSET(INDIRECT("v_buffer_hist_hoy!$A$1"),1,MATCH("buh_codigo",INDIRECT("v_buffer_hist_hoy!$1:$1"),0)-1,100000,1),0)),"")</f>
        <v>61</v>
      </c>
      <c r="AL118" s="4">
        <f ca="1">IFERROR(INDEX(OFFSET(INDIRECT("v_buffer_hist_hoy!$A$1"),1,MATCH("buh_estado_inventario_proyectado",INDIRECT("v_buffer_hist_hoy!$1:$1"),0)-1,100000,1),MATCH(CLEAN(TABLATRANSFERENCIA[[#This Row],[CODIGO]]),OFFSET(INDIRECT("v_buffer_hist_hoy!$A$1"),1,MATCH("buh_codigo",INDIRECT("v_buffer_hist_hoy!$1:$1"),0)-1,100000,1),0)),"")</f>
        <v>0.09</v>
      </c>
      <c r="AM118" s="6" t="str">
        <f ca="1">IFERROR(INDEX(OFFSET(INDIRECT("v_buffer_hist_hoy!$A$1"),1,MATCH("buh_color_inventario_proyectado",INDIRECT("v_buffer_hist_hoy!$1:$1"),0)-1,100000,1),MATCH(CLEAN(TABLATRANSFERENCIA[[#This Row],[CODIGO]]),OFFSET(INDIRECT("v_buffer_hist_hoy!$A$1"),1,MATCH("buh_codigo",INDIRECT("v_buffer_hist_hoy!$1:$1"),0)-1,100000,1),0)),"")</f>
        <v>V</v>
      </c>
      <c r="AN118" s="6">
        <f ca="1">IFERROR(INDEX(OFFSET(INDIRECT("v_buffer_hist_hoy!$A$1"),1,MATCH("buh_pedido_minimo",INDIRECT("v_buffer_hist_hoy!$1:$1"),0)-1,100000,1),MATCH(CLEAN(TABLATRANSFERENCIA[[#This Row],[CODIGO]]),OFFSET(INDIRECT("v_buffer_hist_hoy!$A$1"),1,MATCH("buh_codigo",INDIRECT("v_buffer_hist_hoy!$1:$1"),0)-1,100000,1),0)),"")</f>
        <v>0</v>
      </c>
      <c r="AO118" s="6">
        <f ca="1">IFERROR(INDEX(OFFSET(INDIRECT("v_buffer_hist_hoy!$A$1"),1,MATCH("buh_pedido_minimo_grupo",INDIRECT("v_buffer_hist_hoy!$1:$1"),0)-1,100000,1),MATCH(CLEAN(TABLATRANSFERENCIA[[#This Row],[CODIGO]]),OFFSET(INDIRECT("v_buffer_hist_hoy!$A$1"),1,MATCH("buh_codigo",INDIRECT("v_buffer_hist_hoy!$1:$1"),0)-1,100000,1),0)),"")</f>
        <v>0</v>
      </c>
      <c r="AP118" s="6">
        <f ca="1">IFERROR(INDEX(OFFSET(INDIRECT("v_buffer_hist_hoy!$A$1"),1,MATCH("buh_unidad_empaque",INDIRECT("v_buffer_hist_hoy!$1:$1"),0)-1,100000,1),MATCH(CLEAN(TABLATRANSFERENCIA[[#This Row],[CODIGO]]),OFFSET(INDIRECT("v_buffer_hist_hoy!$A$1"),1,MATCH("buh_codigo",INDIRECT("v_buffer_hist_hoy!$1:$1"),0)-1,100000,1),0)),"")</f>
        <v>5</v>
      </c>
      <c r="AQ118" s="6">
        <f ca="1">IFERROR(INDEX(OFFSET(INDIRECT("v_buffer_hist_hoy!$A$1"),1,MATCH("buh_pedido_promedio",INDIRECT("v_buffer_hist_hoy!$1:$1"),0)-1,100000,1),MATCH(CLEAN(TABLATRANSFERENCIA[[#This Row],[CODIGO]]),OFFSET(INDIRECT("v_buffer_hist_hoy!$A$1"),1,MATCH("buh_codigo",INDIRECT("v_buffer_hist_hoy!$1:$1"),0)-1,100000,1),0)),"")</f>
        <v>18</v>
      </c>
      <c r="AR118" s="6">
        <f ca="1">IFERROR(INDEX(OFFSET(INDIRECT("v_buffer_hist_hoy!$A$1"),1,MATCH("buh_cobertura_buffer",INDIRECT("v_buffer_hist_hoy!$1:$1"),0)-1,100000,1),MATCH(CLEAN(TABLATRANSFERENCIA[[#This Row],[CODIGO]]),OFFSET(INDIRECT("v_buffer_hist_hoy!$A$1"),1,MATCH("buh_codigo",INDIRECT("v_buffer_hist_hoy!$1:$1"),0)-1,100000,1),0)),"")</f>
        <v>0</v>
      </c>
      <c r="AS118" s="6">
        <f ca="1">IFERROR(INDEX(OFFSET(INDIRECT("v_buffer_hist_hoy!$A$1"),1,MATCH("buh_cobertura_inventario_proyectado",INDIRECT("v_buffer_hist_hoy!$1:$1"),0)-1,100000,1),MATCH(CLEAN(TABLATRANSFERENCIA[[#This Row],[CODIGO]]),OFFSET(INDIRECT("v_buffer_hist_hoy!$A$1"),1,MATCH("buh_codigo",INDIRECT("v_buffer_hist_hoy!$1:$1"),0)-1,100000,1),0)),"")</f>
        <v>0</v>
      </c>
      <c r="AT118" s="6">
        <f ca="1">IFERROR(INDEX(OFFSET(INDIRECT("v_buffer_hist_hoy!$A$1"),1,MATCH("buh_cobertura_pedido_minimo",INDIRECT("v_buffer_hist_hoy!$1:$1"),0)-1,100000,1),MATCH(CLEAN(TABLATRANSFERENCIA[[#This Row],[CODIGO]]),OFFSET(INDIRECT("v_buffer_hist_hoy!$A$1"),1,MATCH("buh_codigo",INDIRECT("v_buffer_hist_hoy!$1:$1"),0)-1,100000,1),0)),"")</f>
        <v>0</v>
      </c>
      <c r="AU118" s="6">
        <f ca="1">IFERROR(INDEX(OFFSET(INDIRECT("v_buffer_hist_hoy!$A$1"),1,MATCH("buh_dias_desabastecimiento",INDIRECT("v_buffer_hist_hoy!$1:$1"),0)-1,100000,1),MATCH(CLEAN(TABLATRANSFERENCIA[[#This Row],[CODIGO]]),OFFSET(INDIRECT("v_buffer_hist_hoy!$A$1"),1,MATCH("buh_codigo",INDIRECT("v_buffer_hist_hoy!$1:$1"),0)-1,100000,1),0)),"")</f>
        <v>0</v>
      </c>
      <c r="AV118" s="6">
        <f t="array" ref="AV118">IFERROR(INDEX(Datos_Consumo[CANTIDAD],MATCH(TABLATRANSFERENCIA[[#This Row],[CODIGO]]&amp;TABLATRANSFERENCIA[[#Headers],[Columna1]],Datos_Consumo[CODIGO]&amp;Datos_Consumo[FECHA_FORMATO],0)),0)</f>
        <v>0</v>
      </c>
      <c r="AW118" s="6">
        <f t="array" ref="AW118">IFERROR(INDEX(Datos_Consumo[CANTIDAD],MATCH(TABLATRANSFERENCIA[[#This Row],[CODIGO]]&amp;TABLATRANSFERENCIA[[#Headers],[Columna2]],Datos_Consumo[CODIGO]&amp;Datos_Consumo[FECHA_FORMATO],0)),0)</f>
        <v>0</v>
      </c>
      <c r="AX118" s="6">
        <f t="array" ref="AX118">IFERROR(INDEX(Datos_Consumo[CANTIDAD],MATCH(TABLATRANSFERENCIA[[#This Row],[CODIGO]]&amp;TABLATRANSFERENCIA[[#Headers],[Columna3]],Datos_Consumo[CODIGO]&amp;Datos_Consumo[FECHA_FORMATO],0)),0)</f>
        <v>0</v>
      </c>
      <c r="AY118" s="6">
        <f t="array" ref="AY118">IFERROR(INDEX(Datos_Consumo[CANTIDAD],MATCH(TABLATRANSFERENCIA[[#This Row],[CODIGO]]&amp;TABLATRANSFERENCIA[[#Headers],[Columna4]],Datos_Consumo[CODIGO]&amp;Datos_Consumo[FECHA_FORMATO],0)),0)</f>
        <v>0</v>
      </c>
      <c r="AZ118" s="6">
        <f t="array" ref="AZ118">IFERROR(INDEX(Datos_Consumo[CANTIDAD],MATCH(TABLATRANSFERENCIA[[#This Row],[CODIGO]]&amp;TABLATRANSFERENCIA[[#Headers],[Columna5]],Datos_Consumo[CODIGO]&amp;Datos_Consumo[FECHA_FORMATO],0)),0)</f>
        <v>0</v>
      </c>
      <c r="BA118" s="6">
        <f t="array" ref="BA118">IFERROR(INDEX(Datos_Consumo[CANTIDAD],MATCH(TABLATRANSFERENCIA[[#This Row],[CODIGO]]&amp;TABLATRANSFERENCIA[[#Headers],[Columna6]],Datos_Consumo[CODIGO]&amp;Datos_Consumo[FECHA_FORMATO],0)),0)</f>
        <v>0</v>
      </c>
      <c r="BB118" s="56">
        <f ca="1">IFERROR(INDEX(OFFSET(INDIRECT("v_buffer_hist_hoy!$A$1"),1,MATCH("buh_ultima_transferencia_ini",INDIRECT("v_buffer_hist_hoy!$1:$1"),0)-1,100000,1),MATCH(CLEAN(TABLATRANSFERENCIA[[#This Row],[CODIGO]]),OFFSET(INDIRECT("v_buffer_hist_hoy!$A$1"),1,MATCH("buh_codigo",INDIRECT("v_buffer_hist_hoy!$1:$1"),0)-1,100000,1),0)),"")</f>
        <v>0</v>
      </c>
      <c r="BC118" s="56">
        <f ca="1">IFERROR(INDEX(OFFSET(INDIRECT("v_buffer_hist_hoy!$A$1"),1,MATCH("buh_ultima_transferencia_fin",INDIRECT("v_buffer_hist_hoy!$1:$1"),0)-1,100000,1),MATCH(CLEAN(TABLATRANSFERENCIA[[#This Row],[CODIGO]]),OFFSET(INDIRECT("v_buffer_hist_hoy!$A$1"),1,MATCH("buh_codigo",INDIRECT("v_buffer_hist_hoy!$1:$1"),0)-1,100000,1),0)),"")</f>
        <v>0</v>
      </c>
      <c r="BD118" s="50" t="s">
        <v>7724</v>
      </c>
      <c r="BE118" s="55"/>
      <c r="BF118" s="51"/>
      <c r="BG11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8" s="51"/>
      <c r="BM118" s="46">
        <f ca="1">IFERROR(TABLATRANSFERENCIA[[#This Row],[REQUERIM]]/TABLATRANSFERENCIA[[#This Row],[PEDIDO PROMEDIO]],0)</f>
        <v>0.27777777777777779</v>
      </c>
      <c r="BN118" s="51"/>
      <c r="BO118" s="59"/>
      <c r="BP118" s="3" t="str">
        <f>IF(TABLATRANSFERENCIA[[#This Row],[RECIBIDO]]&lt;&gt;"",0,IF(TABLATRANSFERENCIA[[#This Row],[DESPACHO]]&lt;&gt;"",TABLATRANSFERENCIA[[#This Row],[DESPACHO]],TABLATRANSFERENCIA[[#This Row],[REQUERIM]]))</f>
        <v>5</v>
      </c>
      <c r="BQ118" s="50"/>
      <c r="BR118" s="50"/>
      <c r="BS118" s="50" t="str">
        <f t="shared" si="1"/>
        <v>N</v>
      </c>
      <c r="BT118" s="51">
        <f t="array" aca="1" ref="BT118" ca="1">IF(SUM(--(TABLATRANSFERENCIA[[#This Row],[CODIGO GENERICO]]=TABLATRANSFERENCIA[CODIGO GENERICO])*TABLATRANSFERENCIA[REQUERIM])&lt;TABLATRANSFERENCIA[[#This Row],[PEDIDO MIN GRUPO]],1,0)</f>
        <v>0</v>
      </c>
      <c r="BU1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18" s="51">
        <f ca="1">IFERROR(INDEX(OFFSET(INDIRECT("v_buffer_hist_hoy!$A$1"),1,MATCH("buh_zona_amarilla",INDIRECT("v_buffer_hist_hoy!$1:$1"),0)-1,100000,1),MATCH(CLEAN(TABLATRANSFERENCIA[[#This Row],[CODIGO]]),OFFSET(INDIRECT("v_buffer_hist_hoy!$A$1"),1,MATCH("buh_codigo",INDIRECT("v_buffer_hist_hoy!$1:$1"),0)-1,100000,1),0)),"")</f>
        <v>45</v>
      </c>
      <c r="BW118" s="51">
        <f ca="1">IFERROR(INDEX(OFFSET(INDIRECT("v_buffer_hist_hoy!$A$1"),1,MATCH("buh_zona_roja",INDIRECT("v_buffer_hist_hoy!$1:$1"),0)-1,100000,1),MATCH(CLEAN(TABLATRANSFERENCIA[[#This Row],[CODIGO]]),OFFSET(INDIRECT("v_buffer_hist_hoy!$A$1"),1,MATCH("buh_codigo",INDIRECT("v_buffer_hist_hoy!$1:$1"),0)-1,100000,1),0)),"")</f>
        <v>22</v>
      </c>
    </row>
    <row r="119" spans="1:75" hidden="1" x14ac:dyDescent="0.25">
      <c r="A119" s="54" t="s">
        <v>4291</v>
      </c>
      <c r="B119" s="3" t="str">
        <f ca="1">IFERROR(INDEX(OFFSET(INDIRECT("v_buffer_hist_hoy!$A$1"),1,MATCH("pro_descripcion",INDIRECT("v_buffer_hist_hoy!$1:$1"),0)-1,100000,1),MATCH(CLEAN(TABLATRANSFERENCIA[[#This Row],[CODIGO]]),OFFSET(INDIRECT("v_buffer_hist_hoy!$A$1"),1,MATCH("buh_codigo",INDIRECT("v_buffer_hist_hoy!$1:$1"),0)-1,100000,1),0)),"")</f>
        <v>CABLE ACELERADOR (B) MANUBRIO B530 B450 C350</v>
      </c>
      <c r="C119" s="3" t="str">
        <f ca="1">IFERROR(INDEX(OFFSET(INDIRECT("v_buffer_hist_hoy!$A$1"),1,MATCH("buh_codigo_generico",INDIRECT("v_buffer_hist_hoy!$1:$1"),0)-1,100000,1),MATCH(CLEAN(TABLATRANSFERENCIA[[#This Row],[CODIGO]]),OFFSET(INDIRECT("v_buffer_hist_hoy!$A$1"),1,MATCH("buh_codigo",INDIRECT("v_buffer_hist_hoy!$1:$1"),0)-1,100000,1),0)),"")</f>
        <v>0</v>
      </c>
      <c r="D119" s="3" t="str">
        <f ca="1">IFERROR(INDEX(OFFSET(INDIRECT("v_buffer_hist_hoy!$A$1"),1,MATCH("buh_codigo_vinculado",INDIRECT("v_buffer_hist_hoy!$1:$1"),0)-1,100000,1),MATCH(CLEAN(TABLATRANSFERENCIA[[#This Row],[CODIGO]]),OFFSET(INDIRECT("v_buffer_hist_hoy!$A$1"),1,MATCH("buh_codigo",INDIRECT("v_buffer_hist_hoy!$1:$1"),0)-1,100000,1),0)),"")</f>
        <v>EC-V043000540</v>
      </c>
      <c r="E119" s="3" t="str">
        <f ca="1">IFERROR(INDEX(OFFSET(INDIRECT("v_buffer_hist_hoy!$A$1"),1,MATCH("pro_linea",INDIRECT("v_buffer_hist_hoy!$1:$1"),0)-1,100000,1),MATCH(CLEAN(TABLATRANSFERENCIA[[#This Row],[CODIGO]]),OFFSET(INDIRECT("v_buffer_hist_hoy!$A$1"),1,MATCH("buh_codigo",INDIRECT("v_buffer_hist_hoy!$1:$1"),0)-1,100000,1),0)),"")</f>
        <v>AGROFORESTAL</v>
      </c>
      <c r="F119" s="3">
        <f ca="1">IFERROR(INDEX(OFFSET(INDIRECT("v_buffer_hist_hoy!$A$1"),1,MATCH("pro_sublinea",INDIRECT("v_buffer_hist_hoy!$1:$1"),0)-1,100000,1),MATCH(CLEAN(TABLATRANSFERENCIA[[#This Row],[CODIGO]]),OFFSET(INDIRECT("v_buffer_hist_hoy!$A$1"),1,MATCH("buh_codigo",INDIRECT("v_buffer_hist_hoy!$1:$1"),0)-1,100000,1),0)),"")</f>
        <v>0</v>
      </c>
      <c r="G119" s="3" t="str">
        <f ca="1">IFERROR(INDEX(OFFSET(INDIRECT("v_buffer_hist_hoy!$A$1"),1,MATCH("pro_grupo",INDIRECT("v_buffer_hist_hoy!$1:$1"),0)-1,100000,1),MATCH(CLEAN(TABLATRANSFERENCIA[[#This Row],[CODIGO]]),OFFSET(INDIRECT("v_buffer_hist_hoy!$A$1"),1,MATCH("buh_codigo",INDIRECT("v_buffer_hist_hoy!$1:$1"),0)-1,100000,1),0)),"")</f>
        <v>REPUESTOS DESMALEZADORAS</v>
      </c>
      <c r="H119" s="3">
        <f ca="1">IFERROR(INDEX(OFFSET(INDIRECT("v_buffer_hist_hoy!$A$1"),1,MATCH("pro_familia",INDIRECT("v_buffer_hist_hoy!$1:$1"),0)-1,100000,1),MATCH(CLEAN(TABLATRANSFERENCIA[[#This Row],[CODIGO]]),OFFSET(INDIRECT("v_buffer_hist_hoy!$A$1"),1,MATCH("buh_codigo",INDIRECT("v_buffer_hist_hoy!$1:$1"),0)-1,100000,1),0)),"")</f>
        <v>0</v>
      </c>
      <c r="I119" s="3">
        <f ca="1">IFERROR(INDEX(OFFSET(INDIRECT("v_buffer_hist_hoy!$A$1"),1,MATCH("pro_subfamilia",INDIRECT("v_buffer_hist_hoy!$1:$1"),0)-1,100000,1),MATCH(CLEAN(TABLATRANSFERENCIA[[#This Row],[CODIGO]]),OFFSET(INDIRECT("v_buffer_hist_hoy!$A$1"),1,MATCH("buh_codigo",INDIRECT("v_buffer_hist_hoy!$1:$1"),0)-1,100000,1),0)),"")</f>
        <v>0</v>
      </c>
      <c r="J11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19" s="3">
        <f ca="1">IFERROR(INDEX(OFFSET(INDIRECT("v_buffer_hist_hoy!$A$1"),1,MATCH("pro_tipo",INDIRECT("v_buffer_hist_hoy!$1:$1"),0)-1,100000,1),MATCH(CLEAN(TABLATRANSFERENCIA[[#This Row],[CODIGO]]),OFFSET(INDIRECT("v_buffer_hist_hoy!$A$1"),1,MATCH("buh_codigo",INDIRECT("v_buffer_hist_hoy!$1:$1"),0)-1,100000,1),0)),"")</f>
        <v>0</v>
      </c>
      <c r="L119" s="3" t="str">
        <f ca="1">IFERROR(INDEX(OFFSET(INDIRECT("v_buffer_hist_hoy!$A$1"),1,MATCH("pro_marca",INDIRECT("v_buffer_hist_hoy!$1:$1"),0)-1,100000,1),MATCH(CLEAN(TABLATRANSFERENCIA[[#This Row],[CODIGO]]),OFFSET(INDIRECT("v_buffer_hist_hoy!$A$1"),1,MATCH("buh_codigo",INDIRECT("v_buffer_hist_hoy!$1:$1"),0)-1,100000,1),0)),"")</f>
        <v>SHINDAIWA</v>
      </c>
      <c r="M119" s="3">
        <f ca="1">IFERROR(INDEX(OFFSET(INDIRECT("v_buffer_hist_hoy!$A$1"),1,MATCH("pro_modelo",INDIRECT("v_buffer_hist_hoy!$1:$1"),0)-1,100000,1),MATCH(CLEAN(TABLATRANSFERENCIA[[#This Row],[CODIGO]]),OFFSET(INDIRECT("v_buffer_hist_hoy!$A$1"),1,MATCH("buh_codigo",INDIRECT("v_buffer_hist_hoy!$1:$1"),0)-1,100000,1),0)),"")</f>
        <v>0</v>
      </c>
      <c r="N119" s="3">
        <f ca="1">IFERROR(INDEX(OFFSET(INDIRECT("v_buffer_hist_hoy!$A$1"),1,MATCH("pro_cat_management",INDIRECT("v_buffer_hist_hoy!$1:$1"),0)-1,100000,1),MATCH(CLEAN(TABLATRANSFERENCIA[[#This Row],[CODIGO]]),OFFSET(INDIRECT("v_buffer_hist_hoy!$A$1"),1,MATCH("buh_codigo",INDIRECT("v_buffer_hist_hoy!$1:$1"),0)-1,100000,1),0)),"")</f>
        <v>0</v>
      </c>
      <c r="O119" s="5" t="str">
        <f ca="1">IFERROR(INDEX(OFFSET(INDIRECT("v_buffer_hist_hoy!$A$1"),1,MATCH("buh_estatus",INDIRECT("v_buffer_hist_hoy!$1:$1"),0)-1,100000,1),MATCH(CLEAN(TABLATRANSFERENCIA[[#This Row],[CODIGO]]),OFFSET(INDIRECT("v_buffer_hist_hoy!$A$1"),1,MATCH("buh_codigo",INDIRECT("v_buffer_hist_hoy!$1:$1"),0)-1,100000,1),0)),"")</f>
        <v>0</v>
      </c>
      <c r="P119" s="5">
        <f ca="1">IFERROR(INDEX(OFFSET(INDIRECT("v_buffer_hist_hoy!$A$1"),1,MATCH("buh_ctv",INDIRECT("v_buffer_hist_hoy!$1:$1"),0)-1,100000,1),MATCH(CLEAN(TABLATRANSFERENCIA[[#This Row],[CODIGO]]),OFFSET(INDIRECT("v_buffer_hist_hoy!$A$1"),1,MATCH("buh_codigo",INDIRECT("v_buffer_hist_hoy!$1:$1"),0)-1,100000,1),0)),"")</f>
        <v>10.6</v>
      </c>
      <c r="Q119" s="5">
        <f ca="1">IFERROR(INDEX(OFFSET(INDIRECT("v_buffer_hist_hoy!$A$1"),1,MATCH("buh_pv",INDIRECT("v_buffer_hist_hoy!$1:$1"),0)-1,100000,1),MATCH(CLEAN(TABLATRANSFERENCIA[[#This Row],[CODIGO]]),OFFSET(INDIRECT("v_buffer_hist_hoy!$A$1"),1,MATCH("buh_codigo",INDIRECT("v_buffer_hist_hoy!$1:$1"),0)-1,100000,1),0)),"")</f>
        <v>36.11</v>
      </c>
      <c r="R119" s="46">
        <f ca="1">IFERROR(INDEX(OFFSET(INDIRECT("v_buffer_hist_hoy!$A$1"),1,MATCH("buh_roi_pasado",INDIRECT("v_buffer_hist_hoy!$1:$1"),0)-1,100000,1),MATCH(CLEAN(TABLATRANSFERENCIA[[#This Row],[CODIGO]]),OFFSET(INDIRECT("v_buffer_hist_hoy!$A$1"),1,MATCH("buh_codigo",INDIRECT("v_buffer_hist_hoy!$1:$1"),0)-1,100000,1),0)),"")</f>
        <v>0</v>
      </c>
      <c r="S119" s="46">
        <f ca="1">IFERROR(INDEX(OFFSET(INDIRECT("v_buffer_hist_hoy!$A$1"),1,MATCH("buh_roi_proyectado",INDIRECT("v_buffer_hist_hoy!$1:$1"),0)-1,100000,1),MATCH(CLEAN(TABLATRANSFERENCIA[[#This Row],[CODIGO]]),OFFSET(INDIRECT("v_buffer_hist_hoy!$A$1"),1,MATCH("buh_codigo",INDIRECT("v_buffer_hist_hoy!$1:$1"),0)-1,100000,1),0)),"")</f>
        <v>10.5</v>
      </c>
      <c r="T119" s="46">
        <f ca="1">IFERROR(INDEX(OFFSET(INDIRECT("v_buffer_hist_hoy!$A$1"),1,MATCH("buh_velocity",INDIRECT("v_buffer_hist_hoy!$1:$1"),0)-1,100000,1),MATCH(CLEAN(TABLATRANSFERENCIA[[#This Row],[CODIGO]]),OFFSET(INDIRECT("v_buffer_hist_hoy!$A$1"),1,MATCH("buh_codigo",INDIRECT("v_buffer_hist_hoy!$1:$1"),0)-1,100000,1),0)),"")</f>
        <v>0</v>
      </c>
      <c r="U119" s="46">
        <f ca="1">IFERROR(INDEX(OFFSET(INDIRECT("v_buffer_hist_hoy!$A$1"),1,MATCH("buh_nivel_servicio",INDIRECT("v_buffer_hist_hoy!$1:$1"),0)-1,100000,1),MATCH(CLEAN(TABLATRANSFERENCIA[[#This Row],[CODIGO]]),OFFSET(INDIRECT("v_buffer_hist_hoy!$A$1"),1,MATCH("buh_codigo",INDIRECT("v_buffer_hist_hoy!$1:$1"),0)-1,100000,1),0)),"")</f>
        <v>1</v>
      </c>
      <c r="V119" s="49" t="str">
        <f ca="1">IFERROR(INDEX(OFFSET(INDIRECT("v_buffer_hist_hoy!$A$1"),1,MATCH("pro_nombre",INDIRECT("v_buffer_hist_hoy!$1:$1"),0)-1,100000,1),MATCH(CLEAN(TABLATRANSFERENCIA[[#This Row],[CODIGO]]),OFFSET(INDIRECT("v_buffer_hist_hoy!$A$1"),1,MATCH("buh_codigo",INDIRECT("v_buffer_hist_hoy!$1:$1"),0)-1,100000,1),0)),"")</f>
        <v>Echo</v>
      </c>
      <c r="W119" s="49" t="str">
        <f ca="1">IFERROR(INDEX(OFFSET(INDIRECT("v_buffer_hist_hoy!$A$1"),1,MATCH("pre_nombre",INDIRECT("v_buffer_hist_hoy!$1:$1"),0)-1,100000,1),MATCH(CLEAN(TABLATRANSFERENCIA[[#This Row],[CODIGO]]),OFFSET(INDIRECT("v_buffer_hist_hoy!$A$1"),1,MATCH("buh_codigo",INDIRECT("v_buffer_hist_hoy!$1:$1"),0)-1,100000,1),0)),"")</f>
        <v>USA</v>
      </c>
      <c r="X119" s="51">
        <f ca="1">IFERROR(INDEX(OFFSET(INDIRECT("v_buffer_hist_hoy!$A$1"),1,MATCH("buh_tiempo_suministro",INDIRECT("v_buffer_hist_hoy!$1:$1"),0)-1,100000,1),MATCH(CLEAN(TABLATRANSFERENCIA[[#This Row],[CODIGO]]),OFFSET(INDIRECT("v_buffer_hist_hoy!$A$1"),1,MATCH("buh_codigo",INDIRECT("v_buffer_hist_hoy!$1:$1"),0)-1,100000,1),0)),"")</f>
        <v>8</v>
      </c>
      <c r="Y119" s="51">
        <f ca="1">IFERROR(INDEX(OFFSET(INDIRECT("v_buffer_hist_hoy!$A$1"),1,MATCH("buh_frecuencia_reposicion",INDIRECT("v_buffer_hist_hoy!$1:$1"),0)-1,100000,1),MATCH(CLEAN(TABLATRANSFERENCIA[[#This Row],[CODIGO]]),OFFSET(INDIRECT("v_buffer_hist_hoy!$A$1"),1,MATCH("buh_codigo",INDIRECT("v_buffer_hist_hoy!$1:$1"),0)-1,100000,1),0)),"")</f>
        <v>3</v>
      </c>
      <c r="Z119" s="6">
        <f ca="1">IFERROR(INDEX(OFFSET(INDIRECT("v_buffer_hist_hoy!$A$1"),1,MATCH("buh_buffer_actual",INDIRECT("v_buffer_hist_hoy!$1:$1"),0)-1,100000,1),MATCH(CLEAN(TABLATRANSFERENCIA[[#This Row],[CODIGO]]),OFFSET(INDIRECT("v_buffer_hist_hoy!$A$1"),1,MATCH("buh_codigo",INDIRECT("v_buffer_hist_hoy!$1:$1"),0)-1,100000,1),0)),"")</f>
        <v>27</v>
      </c>
      <c r="AA119" s="6">
        <f ca="1">IFERROR(INDEX(OFFSET(INDIRECT("v_buffer_hist_hoy!$A$1"),1,MATCH("buh_inventario_proveedor",INDIRECT("v_buffer_hist_hoy!$1:$1"),0)-1,100000,1),MATCH(CLEAN(TABLATRANSFERENCIA[[#This Row],[CODIGO]]),OFFSET(INDIRECT("v_buffer_hist_hoy!$A$1"),1,MATCH("buh_codigo",INDIRECT("v_buffer_hist_hoy!$1:$1"),0)-1,100000,1),0)),"")</f>
        <v>1000000000</v>
      </c>
      <c r="AB119" s="6">
        <f ca="1">IFERROR(INDEX(OFFSET(INDIRECT("v_buffer_hist_hoy!$A$1"),1,MATCH("buh_inventario_fisico",INDIRECT("v_buffer_hist_hoy!$1:$1"),0)-1,100000,1),MATCH(CLEAN(TABLATRANSFERENCIA[[#This Row],[CODIGO]]),OFFSET(INDIRECT("v_buffer_hist_hoy!$A$1"),1,MATCH("buh_codigo",INDIRECT("v_buffer_hist_hoy!$1:$1"),0)-1,100000,1),0)),"")</f>
        <v>19</v>
      </c>
      <c r="AC119" s="4">
        <f ca="1">IFERROR(INDEX(OFFSET(INDIRECT("v_buffer_hist_hoy!$A$1"),1,MATCH("buh_estado_inventario_fisico",INDIRECT("v_buffer_hist_hoy!$1:$1"),0)-1,100000,1),MATCH(CLEAN(TABLATRANSFERENCIA[[#This Row],[CODIGO]]),OFFSET(INDIRECT("v_buffer_hist_hoy!$A$1"),1,MATCH("buh_codigo",INDIRECT("v_buffer_hist_hoy!$1:$1"),0)-1,100000,1),0)),"")</f>
        <v>0.3</v>
      </c>
      <c r="AD119" s="6" t="str">
        <f ca="1">IFERROR(INDEX(OFFSET(INDIRECT("v_buffer_hist_hoy!$A$1"),1,MATCH("buh_color_inventario_fisico",INDIRECT("v_buffer_hist_hoy!$1:$1"),0)-1,100000,1),MATCH(CLEAN(TABLATRANSFERENCIA[[#This Row],[CODIGO]]),OFFSET(INDIRECT("v_buffer_hist_hoy!$A$1"),1,MATCH("buh_codigo",INDIRECT("v_buffer_hist_hoy!$1:$1"),0)-1,100000,1),0)),"")</f>
        <v>V</v>
      </c>
      <c r="AE119" s="6">
        <f ca="1">IFERROR(INDEX(OFFSET(INDIRECT("v_buffer_hist_hoy!$A$1"),1,MATCH("buh_transito",INDIRECT("v_buffer_hist_hoy!$1:$1"),0)-1,100000,1),MATCH(CLEAN(TABLATRANSFERENCIA[[#This Row],[CODIGO]]),OFFSET(INDIRECT("v_buffer_hist_hoy!$A$1"),1,MATCH("buh_codigo",INDIRECT("v_buffer_hist_hoy!$1:$1"),0)-1,100000,1),0)),"")</f>
        <v>0</v>
      </c>
      <c r="AF119" s="6">
        <f ca="1">IFERROR(INDEX(OFFSET(INDIRECT("v_buffer_hist_hoy!$A$1"),1,MATCH("buh_negociacion",INDIRECT("v_buffer_hist_hoy!$1:$1"),0)-1,100000,1),MATCH(CLEAN(TABLATRANSFERENCIA[[#This Row],[CODIGO]]),OFFSET(INDIRECT("v_buffer_hist_hoy!$A$1"),1,MATCH("buh_codigo",INDIRECT("v_buffer_hist_hoy!$1:$1"),0)-1,100000,1),0)),"")</f>
        <v>0</v>
      </c>
      <c r="AG119" s="6">
        <f ca="1">IFERROR(INDEX(OFFSET(INDIRECT("v_buffer_hist_hoy!$A$1"),1,MATCH("buh_produccion",INDIRECT("v_buffer_hist_hoy!$1:$1"),0)-1,100000,1),MATCH(CLEAN(TABLATRANSFERENCIA[[#This Row],[CODIGO]]),OFFSET(INDIRECT("v_buffer_hist_hoy!$A$1"),1,MATCH("buh_codigo",INDIRECT("v_buffer_hist_hoy!$1:$1"),0)-1,100000,1),0)),"")</f>
        <v>0</v>
      </c>
      <c r="AH119" s="6">
        <f ca="1">IFERROR(INDEX(OFFSET(INDIRECT("v_buffer_hist_hoy!$A$1"),1,MATCH("buh_embarcado",INDIRECT("v_buffer_hist_hoy!$1:$1"),0)-1,100000,1),MATCH(CLEAN(TABLATRANSFERENCIA[[#This Row],[CODIGO]]),OFFSET(INDIRECT("v_buffer_hist_hoy!$A$1"),1,MATCH("buh_codigo",INDIRECT("v_buffer_hist_hoy!$1:$1"),0)-1,100000,1),0)),"")</f>
        <v>0</v>
      </c>
      <c r="AI119" s="6">
        <f ca="1">IFERROR(INDEX(OFFSET(INDIRECT("v_buffer_hist_hoy!$A$1"),1,MATCH("buh_comprometido",INDIRECT("v_buffer_hist_hoy!$1:$1"),0)-1,100000,1),MATCH(CLEAN(TABLATRANSFERENCIA[[#This Row],[CODIGO]]),OFFSET(INDIRECT("v_buffer_hist_hoy!$A$1"),1,MATCH("buh_codigo",INDIRECT("v_buffer_hist_hoy!$1:$1"),0)-1,100000,1),0)),"")</f>
        <v>0</v>
      </c>
      <c r="AJ119" s="6">
        <f ca="1">IFERROR(INDEX(OFFSET(INDIRECT("v_buffer_hist_hoy!$A$1"),1,MATCH("buh_backorder",INDIRECT("v_buffer_hist_hoy!$1:$1"),0)-1,100000,1),MATCH(CLEAN(TABLATRANSFERENCIA[[#This Row],[CODIGO]]),OFFSET(INDIRECT("v_buffer_hist_hoy!$A$1"),1,MATCH("buh_codigo",INDIRECT("v_buffer_hist_hoy!$1:$1"),0)-1,100000,1),0)),"")</f>
        <v>5</v>
      </c>
      <c r="AK119" s="6">
        <f ca="1">IFERROR(INDEX(OFFSET(INDIRECT("v_buffer_hist_hoy!$A$1"),1,MATCH("buh_inventario_proyectado",INDIRECT("v_buffer_hist_hoy!$1:$1"),0)-1,100000,1),MATCH(CLEAN(TABLATRANSFERENCIA[[#This Row],[CODIGO]]),OFFSET(INDIRECT("v_buffer_hist_hoy!$A$1"),1,MATCH("buh_codigo",INDIRECT("v_buffer_hist_hoy!$1:$1"),0)-1,100000,1),0)),"")</f>
        <v>24</v>
      </c>
      <c r="AL119" s="4">
        <f ca="1">IFERROR(INDEX(OFFSET(INDIRECT("v_buffer_hist_hoy!$A$1"),1,MATCH("buh_estado_inventario_proyectado",INDIRECT("v_buffer_hist_hoy!$1:$1"),0)-1,100000,1),MATCH(CLEAN(TABLATRANSFERENCIA[[#This Row],[CODIGO]]),OFFSET(INDIRECT("v_buffer_hist_hoy!$A$1"),1,MATCH("buh_codigo",INDIRECT("v_buffer_hist_hoy!$1:$1"),0)-1,100000,1),0)),"")</f>
        <v>0.11</v>
      </c>
      <c r="AM119" s="6" t="str">
        <f ca="1">IFERROR(INDEX(OFFSET(INDIRECT("v_buffer_hist_hoy!$A$1"),1,MATCH("buh_color_inventario_proyectado",INDIRECT("v_buffer_hist_hoy!$1:$1"),0)-1,100000,1),MATCH(CLEAN(TABLATRANSFERENCIA[[#This Row],[CODIGO]]),OFFSET(INDIRECT("v_buffer_hist_hoy!$A$1"),1,MATCH("buh_codigo",INDIRECT("v_buffer_hist_hoy!$1:$1"),0)-1,100000,1),0)),"")</f>
        <v>V</v>
      </c>
      <c r="AN119" s="6">
        <f ca="1">IFERROR(INDEX(OFFSET(INDIRECT("v_buffer_hist_hoy!$A$1"),1,MATCH("buh_pedido_minimo",INDIRECT("v_buffer_hist_hoy!$1:$1"),0)-1,100000,1),MATCH(CLEAN(TABLATRANSFERENCIA[[#This Row],[CODIGO]]),OFFSET(INDIRECT("v_buffer_hist_hoy!$A$1"),1,MATCH("buh_codigo",INDIRECT("v_buffer_hist_hoy!$1:$1"),0)-1,100000,1),0)),"")</f>
        <v>0</v>
      </c>
      <c r="AO119" s="6">
        <f ca="1">IFERROR(INDEX(OFFSET(INDIRECT("v_buffer_hist_hoy!$A$1"),1,MATCH("buh_pedido_minimo_grupo",INDIRECT("v_buffer_hist_hoy!$1:$1"),0)-1,100000,1),MATCH(CLEAN(TABLATRANSFERENCIA[[#This Row],[CODIGO]]),OFFSET(INDIRECT("v_buffer_hist_hoy!$A$1"),1,MATCH("buh_codigo",INDIRECT("v_buffer_hist_hoy!$1:$1"),0)-1,100000,1),0)),"")</f>
        <v>0</v>
      </c>
      <c r="AP119" s="6">
        <f ca="1">IFERROR(INDEX(OFFSET(INDIRECT("v_buffer_hist_hoy!$A$1"),1,MATCH("buh_unidad_empaque",INDIRECT("v_buffer_hist_hoy!$1:$1"),0)-1,100000,1),MATCH(CLEAN(TABLATRANSFERENCIA[[#This Row],[CODIGO]]),OFFSET(INDIRECT("v_buffer_hist_hoy!$A$1"),1,MATCH("buh_codigo",INDIRECT("v_buffer_hist_hoy!$1:$1"),0)-1,100000,1),0)),"")</f>
        <v>5</v>
      </c>
      <c r="AQ119" s="6">
        <f ca="1">IFERROR(INDEX(OFFSET(INDIRECT("v_buffer_hist_hoy!$A$1"),1,MATCH("buh_pedido_promedio",INDIRECT("v_buffer_hist_hoy!$1:$1"),0)-1,100000,1),MATCH(CLEAN(TABLATRANSFERENCIA[[#This Row],[CODIGO]]),OFFSET(INDIRECT("v_buffer_hist_hoy!$A$1"),1,MATCH("buh_codigo",INDIRECT("v_buffer_hist_hoy!$1:$1"),0)-1,100000,1),0)),"")</f>
        <v>7</v>
      </c>
      <c r="AR119" s="6">
        <f ca="1">IFERROR(INDEX(OFFSET(INDIRECT("v_buffer_hist_hoy!$A$1"),1,MATCH("buh_cobertura_buffer",INDIRECT("v_buffer_hist_hoy!$1:$1"),0)-1,100000,1),MATCH(CLEAN(TABLATRANSFERENCIA[[#This Row],[CODIGO]]),OFFSET(INDIRECT("v_buffer_hist_hoy!$A$1"),1,MATCH("buh_codigo",INDIRECT("v_buffer_hist_hoy!$1:$1"),0)-1,100000,1),0)),"")</f>
        <v>0</v>
      </c>
      <c r="AS119" s="6">
        <f ca="1">IFERROR(INDEX(OFFSET(INDIRECT("v_buffer_hist_hoy!$A$1"),1,MATCH("buh_cobertura_inventario_proyectado",INDIRECT("v_buffer_hist_hoy!$1:$1"),0)-1,100000,1),MATCH(CLEAN(TABLATRANSFERENCIA[[#This Row],[CODIGO]]),OFFSET(INDIRECT("v_buffer_hist_hoy!$A$1"),1,MATCH("buh_codigo",INDIRECT("v_buffer_hist_hoy!$1:$1"),0)-1,100000,1),0)),"")</f>
        <v>0</v>
      </c>
      <c r="AT119" s="6">
        <f ca="1">IFERROR(INDEX(OFFSET(INDIRECT("v_buffer_hist_hoy!$A$1"),1,MATCH("buh_cobertura_pedido_minimo",INDIRECT("v_buffer_hist_hoy!$1:$1"),0)-1,100000,1),MATCH(CLEAN(TABLATRANSFERENCIA[[#This Row],[CODIGO]]),OFFSET(INDIRECT("v_buffer_hist_hoy!$A$1"),1,MATCH("buh_codigo",INDIRECT("v_buffer_hist_hoy!$1:$1"),0)-1,100000,1),0)),"")</f>
        <v>0</v>
      </c>
      <c r="AU119" s="6">
        <f ca="1">IFERROR(INDEX(OFFSET(INDIRECT("v_buffer_hist_hoy!$A$1"),1,MATCH("buh_dias_desabastecimiento",INDIRECT("v_buffer_hist_hoy!$1:$1"),0)-1,100000,1),MATCH(CLEAN(TABLATRANSFERENCIA[[#This Row],[CODIGO]]),OFFSET(INDIRECT("v_buffer_hist_hoy!$A$1"),1,MATCH("buh_codigo",INDIRECT("v_buffer_hist_hoy!$1:$1"),0)-1,100000,1),0)),"")</f>
        <v>0</v>
      </c>
      <c r="AV119" s="6">
        <f t="array" ref="AV119">IFERROR(INDEX(Datos_Consumo[CANTIDAD],MATCH(TABLATRANSFERENCIA[[#This Row],[CODIGO]]&amp;TABLATRANSFERENCIA[[#Headers],[Columna1]],Datos_Consumo[CODIGO]&amp;Datos_Consumo[FECHA_FORMATO],0)),0)</f>
        <v>0</v>
      </c>
      <c r="AW119" s="6">
        <f t="array" ref="AW119">IFERROR(INDEX(Datos_Consumo[CANTIDAD],MATCH(TABLATRANSFERENCIA[[#This Row],[CODIGO]]&amp;TABLATRANSFERENCIA[[#Headers],[Columna2]],Datos_Consumo[CODIGO]&amp;Datos_Consumo[FECHA_FORMATO],0)),0)</f>
        <v>0</v>
      </c>
      <c r="AX119" s="6">
        <f t="array" ref="AX119">IFERROR(INDEX(Datos_Consumo[CANTIDAD],MATCH(TABLATRANSFERENCIA[[#This Row],[CODIGO]]&amp;TABLATRANSFERENCIA[[#Headers],[Columna3]],Datos_Consumo[CODIGO]&amp;Datos_Consumo[FECHA_FORMATO],0)),0)</f>
        <v>0</v>
      </c>
      <c r="AY119" s="6">
        <f t="array" ref="AY119">IFERROR(INDEX(Datos_Consumo[CANTIDAD],MATCH(TABLATRANSFERENCIA[[#This Row],[CODIGO]]&amp;TABLATRANSFERENCIA[[#Headers],[Columna4]],Datos_Consumo[CODIGO]&amp;Datos_Consumo[FECHA_FORMATO],0)),0)</f>
        <v>0</v>
      </c>
      <c r="AZ119" s="6">
        <f t="array" ref="AZ119">IFERROR(INDEX(Datos_Consumo[CANTIDAD],MATCH(TABLATRANSFERENCIA[[#This Row],[CODIGO]]&amp;TABLATRANSFERENCIA[[#Headers],[Columna5]],Datos_Consumo[CODIGO]&amp;Datos_Consumo[FECHA_FORMATO],0)),0)</f>
        <v>0</v>
      </c>
      <c r="BA119" s="6">
        <f t="array" ref="BA119">IFERROR(INDEX(Datos_Consumo[CANTIDAD],MATCH(TABLATRANSFERENCIA[[#This Row],[CODIGO]]&amp;TABLATRANSFERENCIA[[#Headers],[Columna6]],Datos_Consumo[CODIGO]&amp;Datos_Consumo[FECHA_FORMATO],0)),0)</f>
        <v>0</v>
      </c>
      <c r="BB119" s="56">
        <f ca="1">IFERROR(INDEX(OFFSET(INDIRECT("v_buffer_hist_hoy!$A$1"),1,MATCH("buh_ultima_transferencia_ini",INDIRECT("v_buffer_hist_hoy!$1:$1"),0)-1,100000,1),MATCH(CLEAN(TABLATRANSFERENCIA[[#This Row],[CODIGO]]),OFFSET(INDIRECT("v_buffer_hist_hoy!$A$1"),1,MATCH("buh_codigo",INDIRECT("v_buffer_hist_hoy!$1:$1"),0)-1,100000,1),0)),"")</f>
        <v>0</v>
      </c>
      <c r="BC119" s="56">
        <f ca="1">IFERROR(INDEX(OFFSET(INDIRECT("v_buffer_hist_hoy!$A$1"),1,MATCH("buh_ultima_transferencia_fin",INDIRECT("v_buffer_hist_hoy!$1:$1"),0)-1,100000,1),MATCH(CLEAN(TABLATRANSFERENCIA[[#This Row],[CODIGO]]),OFFSET(INDIRECT("v_buffer_hist_hoy!$A$1"),1,MATCH("buh_codigo",INDIRECT("v_buffer_hist_hoy!$1:$1"),0)-1,100000,1),0)),"")</f>
        <v>0</v>
      </c>
      <c r="BD119" s="50" t="s">
        <v>7724</v>
      </c>
      <c r="BE119" s="55"/>
      <c r="BF119" s="51"/>
      <c r="BG11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9" s="51"/>
      <c r="BM119" s="46">
        <f ca="1">IFERROR(TABLATRANSFERENCIA[[#This Row],[REQUERIM]]/TABLATRANSFERENCIA[[#This Row],[PEDIDO PROMEDIO]],0)</f>
        <v>0.7142857142857143</v>
      </c>
      <c r="BN119" s="51"/>
      <c r="BO119" s="59"/>
      <c r="BP119" s="3" t="str">
        <f>IF(TABLATRANSFERENCIA[[#This Row],[RECIBIDO]]&lt;&gt;"",0,IF(TABLATRANSFERENCIA[[#This Row],[DESPACHO]]&lt;&gt;"",TABLATRANSFERENCIA[[#This Row],[DESPACHO]],TABLATRANSFERENCIA[[#This Row],[REQUERIM]]))</f>
        <v>5</v>
      </c>
      <c r="BQ119" s="50"/>
      <c r="BR119" s="50"/>
      <c r="BS119" s="50" t="str">
        <f t="shared" si="1"/>
        <v>N</v>
      </c>
      <c r="BT119" s="51">
        <f t="array" aca="1" ref="BT119" ca="1">IF(SUM(--(TABLATRANSFERENCIA[[#This Row],[CODIGO GENERICO]]=TABLATRANSFERENCIA[CODIGO GENERICO])*TABLATRANSFERENCIA[REQUERIM])&lt;TABLATRANSFERENCIA[[#This Row],[PEDIDO MIN GRUPO]],1,0)</f>
        <v>0</v>
      </c>
      <c r="BU1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19" s="51">
        <f ca="1">IFERROR(INDEX(OFFSET(INDIRECT("v_buffer_hist_hoy!$A$1"),1,MATCH("buh_zona_amarilla",INDIRECT("v_buffer_hist_hoy!$1:$1"),0)-1,100000,1),MATCH(CLEAN(TABLATRANSFERENCIA[[#This Row],[CODIGO]]),OFFSET(INDIRECT("v_buffer_hist_hoy!$A$1"),1,MATCH("buh_codigo",INDIRECT("v_buffer_hist_hoy!$1:$1"),0)-1,100000,1),0)),"")</f>
        <v>18</v>
      </c>
      <c r="BW119" s="51">
        <f ca="1">IFERROR(INDEX(OFFSET(INDIRECT("v_buffer_hist_hoy!$A$1"),1,MATCH("buh_zona_roja",INDIRECT("v_buffer_hist_hoy!$1:$1"),0)-1,100000,1),MATCH(CLEAN(TABLATRANSFERENCIA[[#This Row],[CODIGO]]),OFFSET(INDIRECT("v_buffer_hist_hoy!$A$1"),1,MATCH("buh_codigo",INDIRECT("v_buffer_hist_hoy!$1:$1"),0)-1,100000,1),0)),"")</f>
        <v>9</v>
      </c>
    </row>
    <row r="120" spans="1:75" hidden="1" x14ac:dyDescent="0.25">
      <c r="A120" s="54" t="s">
        <v>2724</v>
      </c>
      <c r="B120" s="3" t="str">
        <f ca="1">IFERROR(INDEX(OFFSET(INDIRECT("v_buffer_hist_hoy!$A$1"),1,MATCH("pro_descripcion",INDIRECT("v_buffer_hist_hoy!$1:$1"),0)-1,100000,1),MATCH(CLEAN(TABLATRANSFERENCIA[[#This Row],[CODIGO]]),OFFSET(INDIRECT("v_buffer_hist_hoy!$A$1"),1,MATCH("buh_codigo",INDIRECT("v_buffer_hist_hoy!$1:$1"),0)-1,100000,1),0)),"")</f>
        <v>CABLE ACELERADOR ES726 (68501-98010)</v>
      </c>
      <c r="C120" s="3" t="str">
        <f ca="1">IFERROR(INDEX(OFFSET(INDIRECT("v_buffer_hist_hoy!$A$1"),1,MATCH("buh_codigo_generico",INDIRECT("v_buffer_hist_hoy!$1:$1"),0)-1,100000,1),MATCH(CLEAN(TABLATRANSFERENCIA[[#This Row],[CODIGO]]),OFFSET(INDIRECT("v_buffer_hist_hoy!$A$1"),1,MATCH("buh_codigo",INDIRECT("v_buffer_hist_hoy!$1:$1"),0)-1,100000,1),0)),"")</f>
        <v>0</v>
      </c>
      <c r="D120" s="3" t="str">
        <f ca="1">IFERROR(INDEX(OFFSET(INDIRECT("v_buffer_hist_hoy!$A$1"),1,MATCH("buh_codigo_vinculado",INDIRECT("v_buffer_hist_hoy!$1:$1"),0)-1,100000,1),MATCH(CLEAN(TABLATRANSFERENCIA[[#This Row],[CODIGO]]),OFFSET(INDIRECT("v_buffer_hist_hoy!$A$1"),1,MATCH("buh_codigo",INDIRECT("v_buffer_hist_hoy!$1:$1"),0)-1,100000,1),0)),"")</f>
        <v>EC-V043000870</v>
      </c>
      <c r="E120" s="3" t="str">
        <f ca="1">IFERROR(INDEX(OFFSET(INDIRECT("v_buffer_hist_hoy!$A$1"),1,MATCH("pro_linea",INDIRECT("v_buffer_hist_hoy!$1:$1"),0)-1,100000,1),MATCH(CLEAN(TABLATRANSFERENCIA[[#This Row],[CODIGO]]),OFFSET(INDIRECT("v_buffer_hist_hoy!$A$1"),1,MATCH("buh_codigo",INDIRECT("v_buffer_hist_hoy!$1:$1"),0)-1,100000,1),0)),"")</f>
        <v>AGROFORESTAL</v>
      </c>
      <c r="F120" s="3">
        <f ca="1">IFERROR(INDEX(OFFSET(INDIRECT("v_buffer_hist_hoy!$A$1"),1,MATCH("pro_sublinea",INDIRECT("v_buffer_hist_hoy!$1:$1"),0)-1,100000,1),MATCH(CLEAN(TABLATRANSFERENCIA[[#This Row],[CODIGO]]),OFFSET(INDIRECT("v_buffer_hist_hoy!$A$1"),1,MATCH("buh_codigo",INDIRECT("v_buffer_hist_hoy!$1:$1"),0)-1,100000,1),0)),"")</f>
        <v>0</v>
      </c>
      <c r="G120" s="3" t="str">
        <f ca="1">IFERROR(INDEX(OFFSET(INDIRECT("v_buffer_hist_hoy!$A$1"),1,MATCH("pro_grupo",INDIRECT("v_buffer_hist_hoy!$1:$1"),0)-1,100000,1),MATCH(CLEAN(TABLATRANSFERENCIA[[#This Row],[CODIGO]]),OFFSET(INDIRECT("v_buffer_hist_hoy!$A$1"),1,MATCH("buh_codigo",INDIRECT("v_buffer_hist_hoy!$1:$1"),0)-1,100000,1),0)),"")</f>
        <v>REPUESTOS FUMIGACION</v>
      </c>
      <c r="H120" s="3">
        <f ca="1">IFERROR(INDEX(OFFSET(INDIRECT("v_buffer_hist_hoy!$A$1"),1,MATCH("pro_familia",INDIRECT("v_buffer_hist_hoy!$1:$1"),0)-1,100000,1),MATCH(CLEAN(TABLATRANSFERENCIA[[#This Row],[CODIGO]]),OFFSET(INDIRECT("v_buffer_hist_hoy!$A$1"),1,MATCH("buh_codigo",INDIRECT("v_buffer_hist_hoy!$1:$1"),0)-1,100000,1),0)),"")</f>
        <v>0</v>
      </c>
      <c r="I120" s="3">
        <f ca="1">IFERROR(INDEX(OFFSET(INDIRECT("v_buffer_hist_hoy!$A$1"),1,MATCH("pro_subfamilia",INDIRECT("v_buffer_hist_hoy!$1:$1"),0)-1,100000,1),MATCH(CLEAN(TABLATRANSFERENCIA[[#This Row],[CODIGO]]),OFFSET(INDIRECT("v_buffer_hist_hoy!$A$1"),1,MATCH("buh_codigo",INDIRECT("v_buffer_hist_hoy!$1:$1"),0)-1,100000,1),0)),"")</f>
        <v>0</v>
      </c>
      <c r="J12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0" s="3">
        <f ca="1">IFERROR(INDEX(OFFSET(INDIRECT("v_buffer_hist_hoy!$A$1"),1,MATCH("pro_tipo",INDIRECT("v_buffer_hist_hoy!$1:$1"),0)-1,100000,1),MATCH(CLEAN(TABLATRANSFERENCIA[[#This Row],[CODIGO]]),OFFSET(INDIRECT("v_buffer_hist_hoy!$A$1"),1,MATCH("buh_codigo",INDIRECT("v_buffer_hist_hoy!$1:$1"),0)-1,100000,1),0)),"")</f>
        <v>0</v>
      </c>
      <c r="L120" s="3" t="str">
        <f ca="1">IFERROR(INDEX(OFFSET(INDIRECT("v_buffer_hist_hoy!$A$1"),1,MATCH("pro_marca",INDIRECT("v_buffer_hist_hoy!$1:$1"),0)-1,100000,1),MATCH(CLEAN(TABLATRANSFERENCIA[[#This Row],[CODIGO]]),OFFSET(INDIRECT("v_buffer_hist_hoy!$A$1"),1,MATCH("buh_codigo",INDIRECT("v_buffer_hist_hoy!$1:$1"),0)-1,100000,1),0)),"")</f>
        <v>SHINDAIWA</v>
      </c>
      <c r="M120" s="3">
        <f ca="1">IFERROR(INDEX(OFFSET(INDIRECT("v_buffer_hist_hoy!$A$1"),1,MATCH("pro_modelo",INDIRECT("v_buffer_hist_hoy!$1:$1"),0)-1,100000,1),MATCH(CLEAN(TABLATRANSFERENCIA[[#This Row],[CODIGO]]),OFFSET(INDIRECT("v_buffer_hist_hoy!$A$1"),1,MATCH("buh_codigo",INDIRECT("v_buffer_hist_hoy!$1:$1"),0)-1,100000,1),0)),"")</f>
        <v>0</v>
      </c>
      <c r="N120" s="3">
        <f ca="1">IFERROR(INDEX(OFFSET(INDIRECT("v_buffer_hist_hoy!$A$1"),1,MATCH("pro_cat_management",INDIRECT("v_buffer_hist_hoy!$1:$1"),0)-1,100000,1),MATCH(CLEAN(TABLATRANSFERENCIA[[#This Row],[CODIGO]]),OFFSET(INDIRECT("v_buffer_hist_hoy!$A$1"),1,MATCH("buh_codigo",INDIRECT("v_buffer_hist_hoy!$1:$1"),0)-1,100000,1),0)),"")</f>
        <v>0</v>
      </c>
      <c r="O120" s="5" t="str">
        <f ca="1">IFERROR(INDEX(OFFSET(INDIRECT("v_buffer_hist_hoy!$A$1"),1,MATCH("buh_estatus",INDIRECT("v_buffer_hist_hoy!$1:$1"),0)-1,100000,1),MATCH(CLEAN(TABLATRANSFERENCIA[[#This Row],[CODIGO]]),OFFSET(INDIRECT("v_buffer_hist_hoy!$A$1"),1,MATCH("buh_codigo",INDIRECT("v_buffer_hist_hoy!$1:$1"),0)-1,100000,1),0)),"")</f>
        <v>0</v>
      </c>
      <c r="P120" s="5">
        <f ca="1">IFERROR(INDEX(OFFSET(INDIRECT("v_buffer_hist_hoy!$A$1"),1,MATCH("buh_ctv",INDIRECT("v_buffer_hist_hoy!$1:$1"),0)-1,100000,1),MATCH(CLEAN(TABLATRANSFERENCIA[[#This Row],[CODIGO]]),OFFSET(INDIRECT("v_buffer_hist_hoy!$A$1"),1,MATCH("buh_codigo",INDIRECT("v_buffer_hist_hoy!$1:$1"),0)-1,100000,1),0)),"")</f>
        <v>1.9</v>
      </c>
      <c r="Q120" s="5">
        <f ca="1">IFERROR(INDEX(OFFSET(INDIRECT("v_buffer_hist_hoy!$A$1"),1,MATCH("buh_pv",INDIRECT("v_buffer_hist_hoy!$1:$1"),0)-1,100000,1),MATCH(CLEAN(TABLATRANSFERENCIA[[#This Row],[CODIGO]]),OFFSET(INDIRECT("v_buffer_hist_hoy!$A$1"),1,MATCH("buh_codigo",INDIRECT("v_buffer_hist_hoy!$1:$1"),0)-1,100000,1),0)),"")</f>
        <v>5.9</v>
      </c>
      <c r="R120" s="46">
        <f ca="1">IFERROR(INDEX(OFFSET(INDIRECT("v_buffer_hist_hoy!$A$1"),1,MATCH("buh_roi_pasado",INDIRECT("v_buffer_hist_hoy!$1:$1"),0)-1,100000,1),MATCH(CLEAN(TABLATRANSFERENCIA[[#This Row],[CODIGO]]),OFFSET(INDIRECT("v_buffer_hist_hoy!$A$1"),1,MATCH("buh_codigo",INDIRECT("v_buffer_hist_hoy!$1:$1"),0)-1,100000,1),0)),"")</f>
        <v>0</v>
      </c>
      <c r="S120" s="46">
        <f ca="1">IFERROR(INDEX(OFFSET(INDIRECT("v_buffer_hist_hoy!$A$1"),1,MATCH("buh_roi_proyectado",INDIRECT("v_buffer_hist_hoy!$1:$1"),0)-1,100000,1),MATCH(CLEAN(TABLATRANSFERENCIA[[#This Row],[CODIGO]]),OFFSET(INDIRECT("v_buffer_hist_hoy!$A$1"),1,MATCH("buh_codigo",INDIRECT("v_buffer_hist_hoy!$1:$1"),0)-1,100000,1),0)),"")</f>
        <v>9.19</v>
      </c>
      <c r="T120" s="46">
        <f ca="1">IFERROR(INDEX(OFFSET(INDIRECT("v_buffer_hist_hoy!$A$1"),1,MATCH("buh_velocity",INDIRECT("v_buffer_hist_hoy!$1:$1"),0)-1,100000,1),MATCH(CLEAN(TABLATRANSFERENCIA[[#This Row],[CODIGO]]),OFFSET(INDIRECT("v_buffer_hist_hoy!$A$1"),1,MATCH("buh_codigo",INDIRECT("v_buffer_hist_hoy!$1:$1"),0)-1,100000,1),0)),"")</f>
        <v>0</v>
      </c>
      <c r="U120" s="46">
        <f ca="1">IFERROR(INDEX(OFFSET(INDIRECT("v_buffer_hist_hoy!$A$1"),1,MATCH("buh_nivel_servicio",INDIRECT("v_buffer_hist_hoy!$1:$1"),0)-1,100000,1),MATCH(CLEAN(TABLATRANSFERENCIA[[#This Row],[CODIGO]]),OFFSET(INDIRECT("v_buffer_hist_hoy!$A$1"),1,MATCH("buh_codigo",INDIRECT("v_buffer_hist_hoy!$1:$1"),0)-1,100000,1),0)),"")</f>
        <v>1</v>
      </c>
      <c r="V120" s="49" t="str">
        <f ca="1">IFERROR(INDEX(OFFSET(INDIRECT("v_buffer_hist_hoy!$A$1"),1,MATCH("pro_nombre",INDIRECT("v_buffer_hist_hoy!$1:$1"),0)-1,100000,1),MATCH(CLEAN(TABLATRANSFERENCIA[[#This Row],[CODIGO]]),OFFSET(INDIRECT("v_buffer_hist_hoy!$A$1"),1,MATCH("buh_codigo",INDIRECT("v_buffer_hist_hoy!$1:$1"),0)-1,100000,1),0)),"")</f>
        <v>Echo</v>
      </c>
      <c r="W120" s="49" t="str">
        <f ca="1">IFERROR(INDEX(OFFSET(INDIRECT("v_buffer_hist_hoy!$A$1"),1,MATCH("pre_nombre",INDIRECT("v_buffer_hist_hoy!$1:$1"),0)-1,100000,1),MATCH(CLEAN(TABLATRANSFERENCIA[[#This Row],[CODIGO]]),OFFSET(INDIRECT("v_buffer_hist_hoy!$A$1"),1,MATCH("buh_codigo",INDIRECT("v_buffer_hist_hoy!$1:$1"),0)-1,100000,1),0)),"")</f>
        <v>USA</v>
      </c>
      <c r="X120" s="51">
        <f ca="1">IFERROR(INDEX(OFFSET(INDIRECT("v_buffer_hist_hoy!$A$1"),1,MATCH("buh_tiempo_suministro",INDIRECT("v_buffer_hist_hoy!$1:$1"),0)-1,100000,1),MATCH(CLEAN(TABLATRANSFERENCIA[[#This Row],[CODIGO]]),OFFSET(INDIRECT("v_buffer_hist_hoy!$A$1"),1,MATCH("buh_codigo",INDIRECT("v_buffer_hist_hoy!$1:$1"),0)-1,100000,1),0)),"")</f>
        <v>8</v>
      </c>
      <c r="Y120" s="51">
        <f ca="1">IFERROR(INDEX(OFFSET(INDIRECT("v_buffer_hist_hoy!$A$1"),1,MATCH("buh_frecuencia_reposicion",INDIRECT("v_buffer_hist_hoy!$1:$1"),0)-1,100000,1),MATCH(CLEAN(TABLATRANSFERENCIA[[#This Row],[CODIGO]]),OFFSET(INDIRECT("v_buffer_hist_hoy!$A$1"),1,MATCH("buh_codigo",INDIRECT("v_buffer_hist_hoy!$1:$1"),0)-1,100000,1),0)),"")</f>
        <v>3</v>
      </c>
      <c r="Z120" s="6">
        <f ca="1">IFERROR(INDEX(OFFSET(INDIRECT("v_buffer_hist_hoy!$A$1"),1,MATCH("buh_buffer_actual",INDIRECT("v_buffer_hist_hoy!$1:$1"),0)-1,100000,1),MATCH(CLEAN(TABLATRANSFERENCIA[[#This Row],[CODIGO]]),OFFSET(INDIRECT("v_buffer_hist_hoy!$A$1"),1,MATCH("buh_codigo",INDIRECT("v_buffer_hist_hoy!$1:$1"),0)-1,100000,1),0)),"")</f>
        <v>32</v>
      </c>
      <c r="AA120" s="6">
        <f ca="1">IFERROR(INDEX(OFFSET(INDIRECT("v_buffer_hist_hoy!$A$1"),1,MATCH("buh_inventario_proveedor",INDIRECT("v_buffer_hist_hoy!$1:$1"),0)-1,100000,1),MATCH(CLEAN(TABLATRANSFERENCIA[[#This Row],[CODIGO]]),OFFSET(INDIRECT("v_buffer_hist_hoy!$A$1"),1,MATCH("buh_codigo",INDIRECT("v_buffer_hist_hoy!$1:$1"),0)-1,100000,1),0)),"")</f>
        <v>1000000000</v>
      </c>
      <c r="AB120" s="6">
        <f ca="1">IFERROR(INDEX(OFFSET(INDIRECT("v_buffer_hist_hoy!$A$1"),1,MATCH("buh_inventario_fisico",INDIRECT("v_buffer_hist_hoy!$1:$1"),0)-1,100000,1),MATCH(CLEAN(TABLATRANSFERENCIA[[#This Row],[CODIGO]]),OFFSET(INDIRECT("v_buffer_hist_hoy!$A$1"),1,MATCH("buh_codigo",INDIRECT("v_buffer_hist_hoy!$1:$1"),0)-1,100000,1),0)),"")</f>
        <v>29</v>
      </c>
      <c r="AC120" s="4">
        <f ca="1">IFERROR(INDEX(OFFSET(INDIRECT("v_buffer_hist_hoy!$A$1"),1,MATCH("buh_estado_inventario_fisico",INDIRECT("v_buffer_hist_hoy!$1:$1"),0)-1,100000,1),MATCH(CLEAN(TABLATRANSFERENCIA[[#This Row],[CODIGO]]),OFFSET(INDIRECT("v_buffer_hist_hoy!$A$1"),1,MATCH("buh_codigo",INDIRECT("v_buffer_hist_hoy!$1:$1"),0)-1,100000,1),0)),"")</f>
        <v>0.09</v>
      </c>
      <c r="AD120" s="6" t="str">
        <f ca="1">IFERROR(INDEX(OFFSET(INDIRECT("v_buffer_hist_hoy!$A$1"),1,MATCH("buh_color_inventario_fisico",INDIRECT("v_buffer_hist_hoy!$1:$1"),0)-1,100000,1),MATCH(CLEAN(TABLATRANSFERENCIA[[#This Row],[CODIGO]]),OFFSET(INDIRECT("v_buffer_hist_hoy!$A$1"),1,MATCH("buh_codigo",INDIRECT("v_buffer_hist_hoy!$1:$1"),0)-1,100000,1),0)),"")</f>
        <v>V</v>
      </c>
      <c r="AE120" s="6">
        <f ca="1">IFERROR(INDEX(OFFSET(INDIRECT("v_buffer_hist_hoy!$A$1"),1,MATCH("buh_transito",INDIRECT("v_buffer_hist_hoy!$1:$1"),0)-1,100000,1),MATCH(CLEAN(TABLATRANSFERENCIA[[#This Row],[CODIGO]]),OFFSET(INDIRECT("v_buffer_hist_hoy!$A$1"),1,MATCH("buh_codigo",INDIRECT("v_buffer_hist_hoy!$1:$1"),0)-1,100000,1),0)),"")</f>
        <v>0</v>
      </c>
      <c r="AF120" s="6">
        <f ca="1">IFERROR(INDEX(OFFSET(INDIRECT("v_buffer_hist_hoy!$A$1"),1,MATCH("buh_negociacion",INDIRECT("v_buffer_hist_hoy!$1:$1"),0)-1,100000,1),MATCH(CLEAN(TABLATRANSFERENCIA[[#This Row],[CODIGO]]),OFFSET(INDIRECT("v_buffer_hist_hoy!$A$1"),1,MATCH("buh_codigo",INDIRECT("v_buffer_hist_hoy!$1:$1"),0)-1,100000,1),0)),"")</f>
        <v>0</v>
      </c>
      <c r="AG120" s="6">
        <f ca="1">IFERROR(INDEX(OFFSET(INDIRECT("v_buffer_hist_hoy!$A$1"),1,MATCH("buh_produccion",INDIRECT("v_buffer_hist_hoy!$1:$1"),0)-1,100000,1),MATCH(CLEAN(TABLATRANSFERENCIA[[#This Row],[CODIGO]]),OFFSET(INDIRECT("v_buffer_hist_hoy!$A$1"),1,MATCH("buh_codigo",INDIRECT("v_buffer_hist_hoy!$1:$1"),0)-1,100000,1),0)),"")</f>
        <v>0</v>
      </c>
      <c r="AH120" s="6">
        <f ca="1">IFERROR(INDEX(OFFSET(INDIRECT("v_buffer_hist_hoy!$A$1"),1,MATCH("buh_embarcado",INDIRECT("v_buffer_hist_hoy!$1:$1"),0)-1,100000,1),MATCH(CLEAN(TABLATRANSFERENCIA[[#This Row],[CODIGO]]),OFFSET(INDIRECT("v_buffer_hist_hoy!$A$1"),1,MATCH("buh_codigo",INDIRECT("v_buffer_hist_hoy!$1:$1"),0)-1,100000,1),0)),"")</f>
        <v>0</v>
      </c>
      <c r="AI120" s="6">
        <f ca="1">IFERROR(INDEX(OFFSET(INDIRECT("v_buffer_hist_hoy!$A$1"),1,MATCH("buh_comprometido",INDIRECT("v_buffer_hist_hoy!$1:$1"),0)-1,100000,1),MATCH(CLEAN(TABLATRANSFERENCIA[[#This Row],[CODIGO]]),OFFSET(INDIRECT("v_buffer_hist_hoy!$A$1"),1,MATCH("buh_codigo",INDIRECT("v_buffer_hist_hoy!$1:$1"),0)-1,100000,1),0)),"")</f>
        <v>0</v>
      </c>
      <c r="AJ120" s="6">
        <f ca="1">IFERROR(INDEX(OFFSET(INDIRECT("v_buffer_hist_hoy!$A$1"),1,MATCH("buh_backorder",INDIRECT("v_buffer_hist_hoy!$1:$1"),0)-1,100000,1),MATCH(CLEAN(TABLATRANSFERENCIA[[#This Row],[CODIGO]]),OFFSET(INDIRECT("v_buffer_hist_hoy!$A$1"),1,MATCH("buh_codigo",INDIRECT("v_buffer_hist_hoy!$1:$1"),0)-1,100000,1),0)),"")</f>
        <v>5</v>
      </c>
      <c r="AK120" s="6">
        <f ca="1">IFERROR(INDEX(OFFSET(INDIRECT("v_buffer_hist_hoy!$A$1"),1,MATCH("buh_inventario_proyectado",INDIRECT("v_buffer_hist_hoy!$1:$1"),0)-1,100000,1),MATCH(CLEAN(TABLATRANSFERENCIA[[#This Row],[CODIGO]]),OFFSET(INDIRECT("v_buffer_hist_hoy!$A$1"),1,MATCH("buh_codigo",INDIRECT("v_buffer_hist_hoy!$1:$1"),0)-1,100000,1),0)),"")</f>
        <v>34</v>
      </c>
      <c r="AL120" s="4">
        <f ca="1">IFERROR(INDEX(OFFSET(INDIRECT("v_buffer_hist_hoy!$A$1"),1,MATCH("buh_estado_inventario_proyectado",INDIRECT("v_buffer_hist_hoy!$1:$1"),0)-1,100000,1),MATCH(CLEAN(TABLATRANSFERENCIA[[#This Row],[CODIGO]]),OFFSET(INDIRECT("v_buffer_hist_hoy!$A$1"),1,MATCH("buh_codigo",INDIRECT("v_buffer_hist_hoy!$1:$1"),0)-1,100000,1),0)),"")</f>
        <v>-0.06</v>
      </c>
      <c r="AM120" s="6" t="str">
        <f ca="1">IFERROR(INDEX(OFFSET(INDIRECT("v_buffer_hist_hoy!$A$1"),1,MATCH("buh_color_inventario_proyectado",INDIRECT("v_buffer_hist_hoy!$1:$1"),0)-1,100000,1),MATCH(CLEAN(TABLATRANSFERENCIA[[#This Row],[CODIGO]]),OFFSET(INDIRECT("v_buffer_hist_hoy!$A$1"),1,MATCH("buh_codigo",INDIRECT("v_buffer_hist_hoy!$1:$1"),0)-1,100000,1),0)),"")</f>
        <v>L</v>
      </c>
      <c r="AN120" s="6">
        <f ca="1">IFERROR(INDEX(OFFSET(INDIRECT("v_buffer_hist_hoy!$A$1"),1,MATCH("buh_pedido_minimo",INDIRECT("v_buffer_hist_hoy!$1:$1"),0)-1,100000,1),MATCH(CLEAN(TABLATRANSFERENCIA[[#This Row],[CODIGO]]),OFFSET(INDIRECT("v_buffer_hist_hoy!$A$1"),1,MATCH("buh_codigo",INDIRECT("v_buffer_hist_hoy!$1:$1"),0)-1,100000,1),0)),"")</f>
        <v>0</v>
      </c>
      <c r="AO120" s="6">
        <f ca="1">IFERROR(INDEX(OFFSET(INDIRECT("v_buffer_hist_hoy!$A$1"),1,MATCH("buh_pedido_minimo_grupo",INDIRECT("v_buffer_hist_hoy!$1:$1"),0)-1,100000,1),MATCH(CLEAN(TABLATRANSFERENCIA[[#This Row],[CODIGO]]),OFFSET(INDIRECT("v_buffer_hist_hoy!$A$1"),1,MATCH("buh_codigo",INDIRECT("v_buffer_hist_hoy!$1:$1"),0)-1,100000,1),0)),"")</f>
        <v>0</v>
      </c>
      <c r="AP120" s="6">
        <f ca="1">IFERROR(INDEX(OFFSET(INDIRECT("v_buffer_hist_hoy!$A$1"),1,MATCH("buh_unidad_empaque",INDIRECT("v_buffer_hist_hoy!$1:$1"),0)-1,100000,1),MATCH(CLEAN(TABLATRANSFERENCIA[[#This Row],[CODIGO]]),OFFSET(INDIRECT("v_buffer_hist_hoy!$A$1"),1,MATCH("buh_codigo",INDIRECT("v_buffer_hist_hoy!$1:$1"),0)-1,100000,1),0)),"")</f>
        <v>5</v>
      </c>
      <c r="AQ120" s="6">
        <f ca="1">IFERROR(INDEX(OFFSET(INDIRECT("v_buffer_hist_hoy!$A$1"),1,MATCH("buh_pedido_promedio",INDIRECT("v_buffer_hist_hoy!$1:$1"),0)-1,100000,1),MATCH(CLEAN(TABLATRANSFERENCIA[[#This Row],[CODIGO]]),OFFSET(INDIRECT("v_buffer_hist_hoy!$A$1"),1,MATCH("buh_codigo",INDIRECT("v_buffer_hist_hoy!$1:$1"),0)-1,100000,1),0)),"")</f>
        <v>9</v>
      </c>
      <c r="AR120" s="6">
        <f ca="1">IFERROR(INDEX(OFFSET(INDIRECT("v_buffer_hist_hoy!$A$1"),1,MATCH("buh_cobertura_buffer",INDIRECT("v_buffer_hist_hoy!$1:$1"),0)-1,100000,1),MATCH(CLEAN(TABLATRANSFERENCIA[[#This Row],[CODIGO]]),OFFSET(INDIRECT("v_buffer_hist_hoy!$A$1"),1,MATCH("buh_codigo",INDIRECT("v_buffer_hist_hoy!$1:$1"),0)-1,100000,1),0)),"")</f>
        <v>0</v>
      </c>
      <c r="AS120" s="6">
        <f ca="1">IFERROR(INDEX(OFFSET(INDIRECT("v_buffer_hist_hoy!$A$1"),1,MATCH("buh_cobertura_inventario_proyectado",INDIRECT("v_buffer_hist_hoy!$1:$1"),0)-1,100000,1),MATCH(CLEAN(TABLATRANSFERENCIA[[#This Row],[CODIGO]]),OFFSET(INDIRECT("v_buffer_hist_hoy!$A$1"),1,MATCH("buh_codigo",INDIRECT("v_buffer_hist_hoy!$1:$1"),0)-1,100000,1),0)),"")</f>
        <v>0</v>
      </c>
      <c r="AT120" s="6">
        <f ca="1">IFERROR(INDEX(OFFSET(INDIRECT("v_buffer_hist_hoy!$A$1"),1,MATCH("buh_cobertura_pedido_minimo",INDIRECT("v_buffer_hist_hoy!$1:$1"),0)-1,100000,1),MATCH(CLEAN(TABLATRANSFERENCIA[[#This Row],[CODIGO]]),OFFSET(INDIRECT("v_buffer_hist_hoy!$A$1"),1,MATCH("buh_codigo",INDIRECT("v_buffer_hist_hoy!$1:$1"),0)-1,100000,1),0)),"")</f>
        <v>0</v>
      </c>
      <c r="AU120" s="6">
        <f ca="1">IFERROR(INDEX(OFFSET(INDIRECT("v_buffer_hist_hoy!$A$1"),1,MATCH("buh_dias_desabastecimiento",INDIRECT("v_buffer_hist_hoy!$1:$1"),0)-1,100000,1),MATCH(CLEAN(TABLATRANSFERENCIA[[#This Row],[CODIGO]]),OFFSET(INDIRECT("v_buffer_hist_hoy!$A$1"),1,MATCH("buh_codigo",INDIRECT("v_buffer_hist_hoy!$1:$1"),0)-1,100000,1),0)),"")</f>
        <v>0</v>
      </c>
      <c r="AV120" s="6">
        <f t="array" ref="AV120">IFERROR(INDEX(Datos_Consumo[CANTIDAD],MATCH(TABLATRANSFERENCIA[[#This Row],[CODIGO]]&amp;TABLATRANSFERENCIA[[#Headers],[Columna1]],Datos_Consumo[CODIGO]&amp;Datos_Consumo[FECHA_FORMATO],0)),0)</f>
        <v>0</v>
      </c>
      <c r="AW120" s="6">
        <f t="array" ref="AW120">IFERROR(INDEX(Datos_Consumo[CANTIDAD],MATCH(TABLATRANSFERENCIA[[#This Row],[CODIGO]]&amp;TABLATRANSFERENCIA[[#Headers],[Columna2]],Datos_Consumo[CODIGO]&amp;Datos_Consumo[FECHA_FORMATO],0)),0)</f>
        <v>0</v>
      </c>
      <c r="AX120" s="6">
        <f t="array" ref="AX120">IFERROR(INDEX(Datos_Consumo[CANTIDAD],MATCH(TABLATRANSFERENCIA[[#This Row],[CODIGO]]&amp;TABLATRANSFERENCIA[[#Headers],[Columna3]],Datos_Consumo[CODIGO]&amp;Datos_Consumo[FECHA_FORMATO],0)),0)</f>
        <v>0</v>
      </c>
      <c r="AY120" s="6">
        <f t="array" ref="AY120">IFERROR(INDEX(Datos_Consumo[CANTIDAD],MATCH(TABLATRANSFERENCIA[[#This Row],[CODIGO]]&amp;TABLATRANSFERENCIA[[#Headers],[Columna4]],Datos_Consumo[CODIGO]&amp;Datos_Consumo[FECHA_FORMATO],0)),0)</f>
        <v>0</v>
      </c>
      <c r="AZ120" s="6">
        <f t="array" ref="AZ120">IFERROR(INDEX(Datos_Consumo[CANTIDAD],MATCH(TABLATRANSFERENCIA[[#This Row],[CODIGO]]&amp;TABLATRANSFERENCIA[[#Headers],[Columna5]],Datos_Consumo[CODIGO]&amp;Datos_Consumo[FECHA_FORMATO],0)),0)</f>
        <v>0</v>
      </c>
      <c r="BA120" s="6">
        <f t="array" ref="BA120">IFERROR(INDEX(Datos_Consumo[CANTIDAD],MATCH(TABLATRANSFERENCIA[[#This Row],[CODIGO]]&amp;TABLATRANSFERENCIA[[#Headers],[Columna6]],Datos_Consumo[CODIGO]&amp;Datos_Consumo[FECHA_FORMATO],0)),0)</f>
        <v>0</v>
      </c>
      <c r="BB120" s="56">
        <f ca="1">IFERROR(INDEX(OFFSET(INDIRECT("v_buffer_hist_hoy!$A$1"),1,MATCH("buh_ultima_transferencia_ini",INDIRECT("v_buffer_hist_hoy!$1:$1"),0)-1,100000,1),MATCH(CLEAN(TABLATRANSFERENCIA[[#This Row],[CODIGO]]),OFFSET(INDIRECT("v_buffer_hist_hoy!$A$1"),1,MATCH("buh_codigo",INDIRECT("v_buffer_hist_hoy!$1:$1"),0)-1,100000,1),0)),"")</f>
        <v>0</v>
      </c>
      <c r="BC120" s="56">
        <f ca="1">IFERROR(INDEX(OFFSET(INDIRECT("v_buffer_hist_hoy!$A$1"),1,MATCH("buh_ultima_transferencia_fin",INDIRECT("v_buffer_hist_hoy!$1:$1"),0)-1,100000,1),MATCH(CLEAN(TABLATRANSFERENCIA[[#This Row],[CODIGO]]),OFFSET(INDIRECT("v_buffer_hist_hoy!$A$1"),1,MATCH("buh_codigo",INDIRECT("v_buffer_hist_hoy!$1:$1"),0)-1,100000,1),0)),"")</f>
        <v>0</v>
      </c>
      <c r="BD120" s="50" t="s">
        <v>7724</v>
      </c>
      <c r="BE120" s="55"/>
      <c r="BF120" s="51"/>
      <c r="BG12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0" s="51"/>
      <c r="BM120" s="46">
        <f ca="1">IFERROR(TABLATRANSFERENCIA[[#This Row],[REQUERIM]]/TABLATRANSFERENCIA[[#This Row],[PEDIDO PROMEDIO]],0)</f>
        <v>0.55555555555555558</v>
      </c>
      <c r="BN120" s="51"/>
      <c r="BO120" s="59"/>
      <c r="BP120" s="3" t="str">
        <f>IF(TABLATRANSFERENCIA[[#This Row],[RECIBIDO]]&lt;&gt;"",0,IF(TABLATRANSFERENCIA[[#This Row],[DESPACHO]]&lt;&gt;"",TABLATRANSFERENCIA[[#This Row],[DESPACHO]],TABLATRANSFERENCIA[[#This Row],[REQUERIM]]))</f>
        <v>5</v>
      </c>
      <c r="BQ120" s="50"/>
      <c r="BR120" s="50"/>
      <c r="BS120" s="50" t="str">
        <f t="shared" si="1"/>
        <v>N</v>
      </c>
      <c r="BT120" s="51">
        <f t="array" aca="1" ref="BT120" ca="1">IF(SUM(--(TABLATRANSFERENCIA[[#This Row],[CODIGO GENERICO]]=TABLATRANSFERENCIA[CODIGO GENERICO])*TABLATRANSFERENCIA[REQUERIM])&lt;TABLATRANSFERENCIA[[#This Row],[PEDIDO MIN GRUPO]],1,0)</f>
        <v>0</v>
      </c>
      <c r="BU12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20" s="51">
        <f ca="1">IFERROR(INDEX(OFFSET(INDIRECT("v_buffer_hist_hoy!$A$1"),1,MATCH("buh_zona_amarilla",INDIRECT("v_buffer_hist_hoy!$1:$1"),0)-1,100000,1),MATCH(CLEAN(TABLATRANSFERENCIA[[#This Row],[CODIGO]]),OFFSET(INDIRECT("v_buffer_hist_hoy!$A$1"),1,MATCH("buh_codigo",INDIRECT("v_buffer_hist_hoy!$1:$1"),0)-1,100000,1),0)),"")</f>
        <v>21</v>
      </c>
      <c r="BW120" s="51">
        <f ca="1">IFERROR(INDEX(OFFSET(INDIRECT("v_buffer_hist_hoy!$A$1"),1,MATCH("buh_zona_roja",INDIRECT("v_buffer_hist_hoy!$1:$1"),0)-1,100000,1),MATCH(CLEAN(TABLATRANSFERENCIA[[#This Row],[CODIGO]]),OFFSET(INDIRECT("v_buffer_hist_hoy!$A$1"),1,MATCH("buh_codigo",INDIRECT("v_buffer_hist_hoy!$1:$1"),0)-1,100000,1),0)),"")</f>
        <v>11</v>
      </c>
    </row>
    <row r="121" spans="1:75" hidden="1" x14ac:dyDescent="0.25">
      <c r="A121" s="54" t="s">
        <v>1628</v>
      </c>
      <c r="B121" s="3" t="str">
        <f ca="1">IFERROR(INDEX(OFFSET(INDIRECT("v_buffer_hist_hoy!$A$1"),1,MATCH("pro_descripcion",INDIRECT("v_buffer_hist_hoy!$1:$1"),0)-1,100000,1),MATCH(CLEAN(TABLATRANSFERENCIA[[#This Row],[CODIGO]]),OFFSET(INDIRECT("v_buffer_hist_hoy!$A$1"),1,MATCH("buh_codigo",INDIRECT("v_buffer_hist_hoy!$1:$1"),0)-1,100000,1),0)),"")</f>
        <v>CABLE CONDUCTOR SRM 4300</v>
      </c>
      <c r="C121" s="3" t="str">
        <f ca="1">IFERROR(INDEX(OFFSET(INDIRECT("v_buffer_hist_hoy!$A$1"),1,MATCH("buh_codigo_generico",INDIRECT("v_buffer_hist_hoy!$1:$1"),0)-1,100000,1),MATCH(CLEAN(TABLATRANSFERENCIA[[#This Row],[CODIGO]]),OFFSET(INDIRECT("v_buffer_hist_hoy!$A$1"),1,MATCH("buh_codigo",INDIRECT("v_buffer_hist_hoy!$1:$1"),0)-1,100000,1),0)),"")</f>
        <v>0</v>
      </c>
      <c r="D121" s="3" t="str">
        <f ca="1">IFERROR(INDEX(OFFSET(INDIRECT("v_buffer_hist_hoy!$A$1"),1,MATCH("buh_codigo_vinculado",INDIRECT("v_buffer_hist_hoy!$1:$1"),0)-1,100000,1),MATCH(CLEAN(TABLATRANSFERENCIA[[#This Row],[CODIGO]]),OFFSET(INDIRECT("v_buffer_hist_hoy!$A$1"),1,MATCH("buh_codigo",INDIRECT("v_buffer_hist_hoy!$1:$1"),0)-1,100000,1),0)),"")</f>
        <v>EC-P022007440</v>
      </c>
      <c r="E121" s="3" t="str">
        <f ca="1">IFERROR(INDEX(OFFSET(INDIRECT("v_buffer_hist_hoy!$A$1"),1,MATCH("pro_linea",INDIRECT("v_buffer_hist_hoy!$1:$1"),0)-1,100000,1),MATCH(CLEAN(TABLATRANSFERENCIA[[#This Row],[CODIGO]]),OFFSET(INDIRECT("v_buffer_hist_hoy!$A$1"),1,MATCH("buh_codigo",INDIRECT("v_buffer_hist_hoy!$1:$1"),0)-1,100000,1),0)),"")</f>
        <v>AGROFORESTAL</v>
      </c>
      <c r="F121" s="3">
        <f ca="1">IFERROR(INDEX(OFFSET(INDIRECT("v_buffer_hist_hoy!$A$1"),1,MATCH("pro_sublinea",INDIRECT("v_buffer_hist_hoy!$1:$1"),0)-1,100000,1),MATCH(CLEAN(TABLATRANSFERENCIA[[#This Row],[CODIGO]]),OFFSET(INDIRECT("v_buffer_hist_hoy!$A$1"),1,MATCH("buh_codigo",INDIRECT("v_buffer_hist_hoy!$1:$1"),0)-1,100000,1),0)),"")</f>
        <v>0</v>
      </c>
      <c r="G121" s="3" t="str">
        <f ca="1">IFERROR(INDEX(OFFSET(INDIRECT("v_buffer_hist_hoy!$A$1"),1,MATCH("pro_grupo",INDIRECT("v_buffer_hist_hoy!$1:$1"),0)-1,100000,1),MATCH(CLEAN(TABLATRANSFERENCIA[[#This Row],[CODIGO]]),OFFSET(INDIRECT("v_buffer_hist_hoy!$A$1"),1,MATCH("buh_codigo",INDIRECT("v_buffer_hist_hoy!$1:$1"),0)-1,100000,1),0)),"")</f>
        <v>REPUESTOS DESMALEZADORAS</v>
      </c>
      <c r="H121" s="3">
        <f ca="1">IFERROR(INDEX(OFFSET(INDIRECT("v_buffer_hist_hoy!$A$1"),1,MATCH("pro_familia",INDIRECT("v_buffer_hist_hoy!$1:$1"),0)-1,100000,1),MATCH(CLEAN(TABLATRANSFERENCIA[[#This Row],[CODIGO]]),OFFSET(INDIRECT("v_buffer_hist_hoy!$A$1"),1,MATCH("buh_codigo",INDIRECT("v_buffer_hist_hoy!$1:$1"),0)-1,100000,1),0)),"")</f>
        <v>0</v>
      </c>
      <c r="I121" s="3">
        <f ca="1">IFERROR(INDEX(OFFSET(INDIRECT("v_buffer_hist_hoy!$A$1"),1,MATCH("pro_subfamilia",INDIRECT("v_buffer_hist_hoy!$1:$1"),0)-1,100000,1),MATCH(CLEAN(TABLATRANSFERENCIA[[#This Row],[CODIGO]]),OFFSET(INDIRECT("v_buffer_hist_hoy!$A$1"),1,MATCH("buh_codigo",INDIRECT("v_buffer_hist_hoy!$1:$1"),0)-1,100000,1),0)),"")</f>
        <v>0</v>
      </c>
      <c r="J12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1" s="3">
        <f ca="1">IFERROR(INDEX(OFFSET(INDIRECT("v_buffer_hist_hoy!$A$1"),1,MATCH("pro_tipo",INDIRECT("v_buffer_hist_hoy!$1:$1"),0)-1,100000,1),MATCH(CLEAN(TABLATRANSFERENCIA[[#This Row],[CODIGO]]),OFFSET(INDIRECT("v_buffer_hist_hoy!$A$1"),1,MATCH("buh_codigo",INDIRECT("v_buffer_hist_hoy!$1:$1"),0)-1,100000,1),0)),"")</f>
        <v>0</v>
      </c>
      <c r="L121" s="3" t="str">
        <f ca="1">IFERROR(INDEX(OFFSET(INDIRECT("v_buffer_hist_hoy!$A$1"),1,MATCH("pro_marca",INDIRECT("v_buffer_hist_hoy!$1:$1"),0)-1,100000,1),MATCH(CLEAN(TABLATRANSFERENCIA[[#This Row],[CODIGO]]),OFFSET(INDIRECT("v_buffer_hist_hoy!$A$1"),1,MATCH("buh_codigo",INDIRECT("v_buffer_hist_hoy!$1:$1"),0)-1,100000,1),0)),"")</f>
        <v>ECHO</v>
      </c>
      <c r="M121" s="3">
        <f ca="1">IFERROR(INDEX(OFFSET(INDIRECT("v_buffer_hist_hoy!$A$1"),1,MATCH("pro_modelo",INDIRECT("v_buffer_hist_hoy!$1:$1"),0)-1,100000,1),MATCH(CLEAN(TABLATRANSFERENCIA[[#This Row],[CODIGO]]),OFFSET(INDIRECT("v_buffer_hist_hoy!$A$1"),1,MATCH("buh_codigo",INDIRECT("v_buffer_hist_hoy!$1:$1"),0)-1,100000,1),0)),"")</f>
        <v>0</v>
      </c>
      <c r="N121" s="3">
        <f ca="1">IFERROR(INDEX(OFFSET(INDIRECT("v_buffer_hist_hoy!$A$1"),1,MATCH("pro_cat_management",INDIRECT("v_buffer_hist_hoy!$1:$1"),0)-1,100000,1),MATCH(CLEAN(TABLATRANSFERENCIA[[#This Row],[CODIGO]]),OFFSET(INDIRECT("v_buffer_hist_hoy!$A$1"),1,MATCH("buh_codigo",INDIRECT("v_buffer_hist_hoy!$1:$1"),0)-1,100000,1),0)),"")</f>
        <v>0</v>
      </c>
      <c r="O121" s="5" t="str">
        <f ca="1">IFERROR(INDEX(OFFSET(INDIRECT("v_buffer_hist_hoy!$A$1"),1,MATCH("buh_estatus",INDIRECT("v_buffer_hist_hoy!$1:$1"),0)-1,100000,1),MATCH(CLEAN(TABLATRANSFERENCIA[[#This Row],[CODIGO]]),OFFSET(INDIRECT("v_buffer_hist_hoy!$A$1"),1,MATCH("buh_codigo",INDIRECT("v_buffer_hist_hoy!$1:$1"),0)-1,100000,1),0)),"")</f>
        <v>0</v>
      </c>
      <c r="P121" s="5">
        <f ca="1">IFERROR(INDEX(OFFSET(INDIRECT("v_buffer_hist_hoy!$A$1"),1,MATCH("buh_ctv",INDIRECT("v_buffer_hist_hoy!$1:$1"),0)-1,100000,1),MATCH(CLEAN(TABLATRANSFERENCIA[[#This Row],[CODIGO]]),OFFSET(INDIRECT("v_buffer_hist_hoy!$A$1"),1,MATCH("buh_codigo",INDIRECT("v_buffer_hist_hoy!$1:$1"),0)-1,100000,1),0)),"")</f>
        <v>3.32</v>
      </c>
      <c r="Q121" s="5">
        <f ca="1">IFERROR(INDEX(OFFSET(INDIRECT("v_buffer_hist_hoy!$A$1"),1,MATCH("buh_pv",INDIRECT("v_buffer_hist_hoy!$1:$1"),0)-1,100000,1),MATCH(CLEAN(TABLATRANSFERENCIA[[#This Row],[CODIGO]]),OFFSET(INDIRECT("v_buffer_hist_hoy!$A$1"),1,MATCH("buh_codigo",INDIRECT("v_buffer_hist_hoy!$1:$1"),0)-1,100000,1),0)),"")</f>
        <v>9.07</v>
      </c>
      <c r="R121" s="46">
        <f ca="1">IFERROR(INDEX(OFFSET(INDIRECT("v_buffer_hist_hoy!$A$1"),1,MATCH("buh_roi_pasado",INDIRECT("v_buffer_hist_hoy!$1:$1"),0)-1,100000,1),MATCH(CLEAN(TABLATRANSFERENCIA[[#This Row],[CODIGO]]),OFFSET(INDIRECT("v_buffer_hist_hoy!$A$1"),1,MATCH("buh_codigo",INDIRECT("v_buffer_hist_hoy!$1:$1"),0)-1,100000,1),0)),"")</f>
        <v>0</v>
      </c>
      <c r="S121" s="46">
        <f ca="1">IFERROR(INDEX(OFFSET(INDIRECT("v_buffer_hist_hoy!$A$1"),1,MATCH("buh_roi_proyectado",INDIRECT("v_buffer_hist_hoy!$1:$1"),0)-1,100000,1),MATCH(CLEAN(TABLATRANSFERENCIA[[#This Row],[CODIGO]]),OFFSET(INDIRECT("v_buffer_hist_hoy!$A$1"),1,MATCH("buh_codigo",INDIRECT("v_buffer_hist_hoy!$1:$1"),0)-1,100000,1),0)),"")</f>
        <v>7.56</v>
      </c>
      <c r="T121" s="46">
        <f ca="1">IFERROR(INDEX(OFFSET(INDIRECT("v_buffer_hist_hoy!$A$1"),1,MATCH("buh_velocity",INDIRECT("v_buffer_hist_hoy!$1:$1"),0)-1,100000,1),MATCH(CLEAN(TABLATRANSFERENCIA[[#This Row],[CODIGO]]),OFFSET(INDIRECT("v_buffer_hist_hoy!$A$1"),1,MATCH("buh_codigo",INDIRECT("v_buffer_hist_hoy!$1:$1"),0)-1,100000,1),0)),"")</f>
        <v>0</v>
      </c>
      <c r="U121" s="46">
        <f ca="1">IFERROR(INDEX(OFFSET(INDIRECT("v_buffer_hist_hoy!$A$1"),1,MATCH("buh_nivel_servicio",INDIRECT("v_buffer_hist_hoy!$1:$1"),0)-1,100000,1),MATCH(CLEAN(TABLATRANSFERENCIA[[#This Row],[CODIGO]]),OFFSET(INDIRECT("v_buffer_hist_hoy!$A$1"),1,MATCH("buh_codigo",INDIRECT("v_buffer_hist_hoy!$1:$1"),0)-1,100000,1),0)),"")</f>
        <v>1</v>
      </c>
      <c r="V121" s="49" t="str">
        <f ca="1">IFERROR(INDEX(OFFSET(INDIRECT("v_buffer_hist_hoy!$A$1"),1,MATCH("pro_nombre",INDIRECT("v_buffer_hist_hoy!$1:$1"),0)-1,100000,1),MATCH(CLEAN(TABLATRANSFERENCIA[[#This Row],[CODIGO]]),OFFSET(INDIRECT("v_buffer_hist_hoy!$A$1"),1,MATCH("buh_codigo",INDIRECT("v_buffer_hist_hoy!$1:$1"),0)-1,100000,1),0)),"")</f>
        <v>Echo</v>
      </c>
      <c r="W121" s="49" t="str">
        <f ca="1">IFERROR(INDEX(OFFSET(INDIRECT("v_buffer_hist_hoy!$A$1"),1,MATCH("pre_nombre",INDIRECT("v_buffer_hist_hoy!$1:$1"),0)-1,100000,1),MATCH(CLEAN(TABLATRANSFERENCIA[[#This Row],[CODIGO]]),OFFSET(INDIRECT("v_buffer_hist_hoy!$A$1"),1,MATCH("buh_codigo",INDIRECT("v_buffer_hist_hoy!$1:$1"),0)-1,100000,1),0)),"")</f>
        <v>USA</v>
      </c>
      <c r="X121" s="51">
        <f ca="1">IFERROR(INDEX(OFFSET(INDIRECT("v_buffer_hist_hoy!$A$1"),1,MATCH("buh_tiempo_suministro",INDIRECT("v_buffer_hist_hoy!$1:$1"),0)-1,100000,1),MATCH(CLEAN(TABLATRANSFERENCIA[[#This Row],[CODIGO]]),OFFSET(INDIRECT("v_buffer_hist_hoy!$A$1"),1,MATCH("buh_codigo",INDIRECT("v_buffer_hist_hoy!$1:$1"),0)-1,100000,1),0)),"")</f>
        <v>8</v>
      </c>
      <c r="Y121" s="51">
        <f ca="1">IFERROR(INDEX(OFFSET(INDIRECT("v_buffer_hist_hoy!$A$1"),1,MATCH("buh_frecuencia_reposicion",INDIRECT("v_buffer_hist_hoy!$1:$1"),0)-1,100000,1),MATCH(CLEAN(TABLATRANSFERENCIA[[#This Row],[CODIGO]]),OFFSET(INDIRECT("v_buffer_hist_hoy!$A$1"),1,MATCH("buh_codigo",INDIRECT("v_buffer_hist_hoy!$1:$1"),0)-1,100000,1),0)),"")</f>
        <v>3</v>
      </c>
      <c r="Z121" s="6">
        <f ca="1">IFERROR(INDEX(OFFSET(INDIRECT("v_buffer_hist_hoy!$A$1"),1,MATCH("buh_buffer_actual",INDIRECT("v_buffer_hist_hoy!$1:$1"),0)-1,100000,1),MATCH(CLEAN(TABLATRANSFERENCIA[[#This Row],[CODIGO]]),OFFSET(INDIRECT("v_buffer_hist_hoy!$A$1"),1,MATCH("buh_codigo",INDIRECT("v_buffer_hist_hoy!$1:$1"),0)-1,100000,1),0)),"")</f>
        <v>74</v>
      </c>
      <c r="AA121" s="6">
        <f ca="1">IFERROR(INDEX(OFFSET(INDIRECT("v_buffer_hist_hoy!$A$1"),1,MATCH("buh_inventario_proveedor",INDIRECT("v_buffer_hist_hoy!$1:$1"),0)-1,100000,1),MATCH(CLEAN(TABLATRANSFERENCIA[[#This Row],[CODIGO]]),OFFSET(INDIRECT("v_buffer_hist_hoy!$A$1"),1,MATCH("buh_codigo",INDIRECT("v_buffer_hist_hoy!$1:$1"),0)-1,100000,1),0)),"")</f>
        <v>1000000000</v>
      </c>
      <c r="AB121" s="6">
        <f ca="1">IFERROR(INDEX(OFFSET(INDIRECT("v_buffer_hist_hoy!$A$1"),1,MATCH("buh_inventario_fisico",INDIRECT("v_buffer_hist_hoy!$1:$1"),0)-1,100000,1),MATCH(CLEAN(TABLATRANSFERENCIA[[#This Row],[CODIGO]]),OFFSET(INDIRECT("v_buffer_hist_hoy!$A$1"),1,MATCH("buh_codigo",INDIRECT("v_buffer_hist_hoy!$1:$1"),0)-1,100000,1),0)),"")</f>
        <v>44</v>
      </c>
      <c r="AC121" s="4">
        <f ca="1">IFERROR(INDEX(OFFSET(INDIRECT("v_buffer_hist_hoy!$A$1"),1,MATCH("buh_estado_inventario_fisico",INDIRECT("v_buffer_hist_hoy!$1:$1"),0)-1,100000,1),MATCH(CLEAN(TABLATRANSFERENCIA[[#This Row],[CODIGO]]),OFFSET(INDIRECT("v_buffer_hist_hoy!$A$1"),1,MATCH("buh_codigo",INDIRECT("v_buffer_hist_hoy!$1:$1"),0)-1,100000,1),0)),"")</f>
        <v>0.41</v>
      </c>
      <c r="AD121" s="6" t="str">
        <f ca="1">IFERROR(INDEX(OFFSET(INDIRECT("v_buffer_hist_hoy!$A$1"),1,MATCH("buh_color_inventario_fisico",INDIRECT("v_buffer_hist_hoy!$1:$1"),0)-1,100000,1),MATCH(CLEAN(TABLATRANSFERENCIA[[#This Row],[CODIGO]]),OFFSET(INDIRECT("v_buffer_hist_hoy!$A$1"),1,MATCH("buh_codigo",INDIRECT("v_buffer_hist_hoy!$1:$1"),0)-1,100000,1),0)),"")</f>
        <v>A</v>
      </c>
      <c r="AE121" s="6">
        <f ca="1">IFERROR(INDEX(OFFSET(INDIRECT("v_buffer_hist_hoy!$A$1"),1,MATCH("buh_transito",INDIRECT("v_buffer_hist_hoy!$1:$1"),0)-1,100000,1),MATCH(CLEAN(TABLATRANSFERENCIA[[#This Row],[CODIGO]]),OFFSET(INDIRECT("v_buffer_hist_hoy!$A$1"),1,MATCH("buh_codigo",INDIRECT("v_buffer_hist_hoy!$1:$1"),0)-1,100000,1),0)),"")</f>
        <v>0</v>
      </c>
      <c r="AF121" s="6">
        <f ca="1">IFERROR(INDEX(OFFSET(INDIRECT("v_buffer_hist_hoy!$A$1"),1,MATCH("buh_negociacion",INDIRECT("v_buffer_hist_hoy!$1:$1"),0)-1,100000,1),MATCH(CLEAN(TABLATRANSFERENCIA[[#This Row],[CODIGO]]),OFFSET(INDIRECT("v_buffer_hist_hoy!$A$1"),1,MATCH("buh_codigo",INDIRECT("v_buffer_hist_hoy!$1:$1"),0)-1,100000,1),0)),"")</f>
        <v>0</v>
      </c>
      <c r="AG121" s="6">
        <f ca="1">IFERROR(INDEX(OFFSET(INDIRECT("v_buffer_hist_hoy!$A$1"),1,MATCH("buh_produccion",INDIRECT("v_buffer_hist_hoy!$1:$1"),0)-1,100000,1),MATCH(CLEAN(TABLATRANSFERENCIA[[#This Row],[CODIGO]]),OFFSET(INDIRECT("v_buffer_hist_hoy!$A$1"),1,MATCH("buh_codigo",INDIRECT("v_buffer_hist_hoy!$1:$1"),0)-1,100000,1),0)),"")</f>
        <v>0</v>
      </c>
      <c r="AH121" s="6">
        <f ca="1">IFERROR(INDEX(OFFSET(INDIRECT("v_buffer_hist_hoy!$A$1"),1,MATCH("buh_embarcado",INDIRECT("v_buffer_hist_hoy!$1:$1"),0)-1,100000,1),MATCH(CLEAN(TABLATRANSFERENCIA[[#This Row],[CODIGO]]),OFFSET(INDIRECT("v_buffer_hist_hoy!$A$1"),1,MATCH("buh_codigo",INDIRECT("v_buffer_hist_hoy!$1:$1"),0)-1,100000,1),0)),"")</f>
        <v>0</v>
      </c>
      <c r="AI121" s="6">
        <f ca="1">IFERROR(INDEX(OFFSET(INDIRECT("v_buffer_hist_hoy!$A$1"),1,MATCH("buh_comprometido",INDIRECT("v_buffer_hist_hoy!$1:$1"),0)-1,100000,1),MATCH(CLEAN(TABLATRANSFERENCIA[[#This Row],[CODIGO]]),OFFSET(INDIRECT("v_buffer_hist_hoy!$A$1"),1,MATCH("buh_codigo",INDIRECT("v_buffer_hist_hoy!$1:$1"),0)-1,100000,1),0)),"")</f>
        <v>0</v>
      </c>
      <c r="AJ121" s="6">
        <f ca="1">IFERROR(INDEX(OFFSET(INDIRECT("v_buffer_hist_hoy!$A$1"),1,MATCH("buh_backorder",INDIRECT("v_buffer_hist_hoy!$1:$1"),0)-1,100000,1),MATCH(CLEAN(TABLATRANSFERENCIA[[#This Row],[CODIGO]]),OFFSET(INDIRECT("v_buffer_hist_hoy!$A$1"),1,MATCH("buh_codigo",INDIRECT("v_buffer_hist_hoy!$1:$1"),0)-1,100000,1),0)),"")</f>
        <v>5</v>
      </c>
      <c r="AK121" s="6">
        <f ca="1">IFERROR(INDEX(OFFSET(INDIRECT("v_buffer_hist_hoy!$A$1"),1,MATCH("buh_inventario_proyectado",INDIRECT("v_buffer_hist_hoy!$1:$1"),0)-1,100000,1),MATCH(CLEAN(TABLATRANSFERENCIA[[#This Row],[CODIGO]]),OFFSET(INDIRECT("v_buffer_hist_hoy!$A$1"),1,MATCH("buh_codigo",INDIRECT("v_buffer_hist_hoy!$1:$1"),0)-1,100000,1),0)),"")</f>
        <v>49</v>
      </c>
      <c r="AL121" s="4">
        <f ca="1">IFERROR(INDEX(OFFSET(INDIRECT("v_buffer_hist_hoy!$A$1"),1,MATCH("buh_estado_inventario_proyectado",INDIRECT("v_buffer_hist_hoy!$1:$1"),0)-1,100000,1),MATCH(CLEAN(TABLATRANSFERENCIA[[#This Row],[CODIGO]]),OFFSET(INDIRECT("v_buffer_hist_hoy!$A$1"),1,MATCH("buh_codigo",INDIRECT("v_buffer_hist_hoy!$1:$1"),0)-1,100000,1),0)),"")</f>
        <v>0.34</v>
      </c>
      <c r="AM121" s="6" t="str">
        <f ca="1">IFERROR(INDEX(OFFSET(INDIRECT("v_buffer_hist_hoy!$A$1"),1,MATCH("buh_color_inventario_proyectado",INDIRECT("v_buffer_hist_hoy!$1:$1"),0)-1,100000,1),MATCH(CLEAN(TABLATRANSFERENCIA[[#This Row],[CODIGO]]),OFFSET(INDIRECT("v_buffer_hist_hoy!$A$1"),1,MATCH("buh_codigo",INDIRECT("v_buffer_hist_hoy!$1:$1"),0)-1,100000,1),0)),"")</f>
        <v>A</v>
      </c>
      <c r="AN121" s="6">
        <f ca="1">IFERROR(INDEX(OFFSET(INDIRECT("v_buffer_hist_hoy!$A$1"),1,MATCH("buh_pedido_minimo",INDIRECT("v_buffer_hist_hoy!$1:$1"),0)-1,100000,1),MATCH(CLEAN(TABLATRANSFERENCIA[[#This Row],[CODIGO]]),OFFSET(INDIRECT("v_buffer_hist_hoy!$A$1"),1,MATCH("buh_codigo",INDIRECT("v_buffer_hist_hoy!$1:$1"),0)-1,100000,1),0)),"")</f>
        <v>0</v>
      </c>
      <c r="AO121" s="6">
        <f ca="1">IFERROR(INDEX(OFFSET(INDIRECT("v_buffer_hist_hoy!$A$1"),1,MATCH("buh_pedido_minimo_grupo",INDIRECT("v_buffer_hist_hoy!$1:$1"),0)-1,100000,1),MATCH(CLEAN(TABLATRANSFERENCIA[[#This Row],[CODIGO]]),OFFSET(INDIRECT("v_buffer_hist_hoy!$A$1"),1,MATCH("buh_codigo",INDIRECT("v_buffer_hist_hoy!$1:$1"),0)-1,100000,1),0)),"")</f>
        <v>0</v>
      </c>
      <c r="AP121" s="6">
        <f ca="1">IFERROR(INDEX(OFFSET(INDIRECT("v_buffer_hist_hoy!$A$1"),1,MATCH("buh_unidad_empaque",INDIRECT("v_buffer_hist_hoy!$1:$1"),0)-1,100000,1),MATCH(CLEAN(TABLATRANSFERENCIA[[#This Row],[CODIGO]]),OFFSET(INDIRECT("v_buffer_hist_hoy!$A$1"),1,MATCH("buh_codigo",INDIRECT("v_buffer_hist_hoy!$1:$1"),0)-1,100000,1),0)),"")</f>
        <v>5</v>
      </c>
      <c r="AQ121" s="6">
        <f ca="1">IFERROR(INDEX(OFFSET(INDIRECT("v_buffer_hist_hoy!$A$1"),1,MATCH("buh_pedido_promedio",INDIRECT("v_buffer_hist_hoy!$1:$1"),0)-1,100000,1),MATCH(CLEAN(TABLATRANSFERENCIA[[#This Row],[CODIGO]]),OFFSET(INDIRECT("v_buffer_hist_hoy!$A$1"),1,MATCH("buh_codigo",INDIRECT("v_buffer_hist_hoy!$1:$1"),0)-1,100000,1),0)),"")</f>
        <v>20</v>
      </c>
      <c r="AR121" s="6">
        <f ca="1">IFERROR(INDEX(OFFSET(INDIRECT("v_buffer_hist_hoy!$A$1"),1,MATCH("buh_cobertura_buffer",INDIRECT("v_buffer_hist_hoy!$1:$1"),0)-1,100000,1),MATCH(CLEAN(TABLATRANSFERENCIA[[#This Row],[CODIGO]]),OFFSET(INDIRECT("v_buffer_hist_hoy!$A$1"),1,MATCH("buh_codigo",INDIRECT("v_buffer_hist_hoy!$1:$1"),0)-1,100000,1),0)),"")</f>
        <v>0</v>
      </c>
      <c r="AS121" s="6">
        <f ca="1">IFERROR(INDEX(OFFSET(INDIRECT("v_buffer_hist_hoy!$A$1"),1,MATCH("buh_cobertura_inventario_proyectado",INDIRECT("v_buffer_hist_hoy!$1:$1"),0)-1,100000,1),MATCH(CLEAN(TABLATRANSFERENCIA[[#This Row],[CODIGO]]),OFFSET(INDIRECT("v_buffer_hist_hoy!$A$1"),1,MATCH("buh_codigo",INDIRECT("v_buffer_hist_hoy!$1:$1"),0)-1,100000,1),0)),"")</f>
        <v>0</v>
      </c>
      <c r="AT121" s="6">
        <f ca="1">IFERROR(INDEX(OFFSET(INDIRECT("v_buffer_hist_hoy!$A$1"),1,MATCH("buh_cobertura_pedido_minimo",INDIRECT("v_buffer_hist_hoy!$1:$1"),0)-1,100000,1),MATCH(CLEAN(TABLATRANSFERENCIA[[#This Row],[CODIGO]]),OFFSET(INDIRECT("v_buffer_hist_hoy!$A$1"),1,MATCH("buh_codigo",INDIRECT("v_buffer_hist_hoy!$1:$1"),0)-1,100000,1),0)),"")</f>
        <v>0</v>
      </c>
      <c r="AU121" s="6">
        <f ca="1">IFERROR(INDEX(OFFSET(INDIRECT("v_buffer_hist_hoy!$A$1"),1,MATCH("buh_dias_desabastecimiento",INDIRECT("v_buffer_hist_hoy!$1:$1"),0)-1,100000,1),MATCH(CLEAN(TABLATRANSFERENCIA[[#This Row],[CODIGO]]),OFFSET(INDIRECT("v_buffer_hist_hoy!$A$1"),1,MATCH("buh_codigo",INDIRECT("v_buffer_hist_hoy!$1:$1"),0)-1,100000,1),0)),"")</f>
        <v>0</v>
      </c>
      <c r="AV121" s="6">
        <f t="array" ref="AV121">IFERROR(INDEX(Datos_Consumo[CANTIDAD],MATCH(TABLATRANSFERENCIA[[#This Row],[CODIGO]]&amp;TABLATRANSFERENCIA[[#Headers],[Columna1]],Datos_Consumo[CODIGO]&amp;Datos_Consumo[FECHA_FORMATO],0)),0)</f>
        <v>0</v>
      </c>
      <c r="AW121" s="6">
        <f t="array" ref="AW121">IFERROR(INDEX(Datos_Consumo[CANTIDAD],MATCH(TABLATRANSFERENCIA[[#This Row],[CODIGO]]&amp;TABLATRANSFERENCIA[[#Headers],[Columna2]],Datos_Consumo[CODIGO]&amp;Datos_Consumo[FECHA_FORMATO],0)),0)</f>
        <v>0</v>
      </c>
      <c r="AX121" s="6">
        <f t="array" ref="AX121">IFERROR(INDEX(Datos_Consumo[CANTIDAD],MATCH(TABLATRANSFERENCIA[[#This Row],[CODIGO]]&amp;TABLATRANSFERENCIA[[#Headers],[Columna3]],Datos_Consumo[CODIGO]&amp;Datos_Consumo[FECHA_FORMATO],0)),0)</f>
        <v>0</v>
      </c>
      <c r="AY121" s="6">
        <f t="array" ref="AY121">IFERROR(INDEX(Datos_Consumo[CANTIDAD],MATCH(TABLATRANSFERENCIA[[#This Row],[CODIGO]]&amp;TABLATRANSFERENCIA[[#Headers],[Columna4]],Datos_Consumo[CODIGO]&amp;Datos_Consumo[FECHA_FORMATO],0)),0)</f>
        <v>0</v>
      </c>
      <c r="AZ121" s="6">
        <f t="array" ref="AZ121">IFERROR(INDEX(Datos_Consumo[CANTIDAD],MATCH(TABLATRANSFERENCIA[[#This Row],[CODIGO]]&amp;TABLATRANSFERENCIA[[#Headers],[Columna5]],Datos_Consumo[CODIGO]&amp;Datos_Consumo[FECHA_FORMATO],0)),0)</f>
        <v>0</v>
      </c>
      <c r="BA121" s="6">
        <f t="array" ref="BA121">IFERROR(INDEX(Datos_Consumo[CANTIDAD],MATCH(TABLATRANSFERENCIA[[#This Row],[CODIGO]]&amp;TABLATRANSFERENCIA[[#Headers],[Columna6]],Datos_Consumo[CODIGO]&amp;Datos_Consumo[FECHA_FORMATO],0)),0)</f>
        <v>0</v>
      </c>
      <c r="BB121" s="56">
        <f ca="1">IFERROR(INDEX(OFFSET(INDIRECT("v_buffer_hist_hoy!$A$1"),1,MATCH("buh_ultima_transferencia_ini",INDIRECT("v_buffer_hist_hoy!$1:$1"),0)-1,100000,1),MATCH(CLEAN(TABLATRANSFERENCIA[[#This Row],[CODIGO]]),OFFSET(INDIRECT("v_buffer_hist_hoy!$A$1"),1,MATCH("buh_codigo",INDIRECT("v_buffer_hist_hoy!$1:$1"),0)-1,100000,1),0)),"")</f>
        <v>0</v>
      </c>
      <c r="BC121" s="56">
        <f ca="1">IFERROR(INDEX(OFFSET(INDIRECT("v_buffer_hist_hoy!$A$1"),1,MATCH("buh_ultima_transferencia_fin",INDIRECT("v_buffer_hist_hoy!$1:$1"),0)-1,100000,1),MATCH(CLEAN(TABLATRANSFERENCIA[[#This Row],[CODIGO]]),OFFSET(INDIRECT("v_buffer_hist_hoy!$A$1"),1,MATCH("buh_codigo",INDIRECT("v_buffer_hist_hoy!$1:$1"),0)-1,100000,1),0)),"")</f>
        <v>0</v>
      </c>
      <c r="BD121" s="50" t="s">
        <v>7724</v>
      </c>
      <c r="BE121" s="55"/>
      <c r="BF121" s="51"/>
      <c r="BG12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1" s="51"/>
      <c r="BM121" s="46">
        <f ca="1">IFERROR(TABLATRANSFERENCIA[[#This Row],[REQUERIM]]/TABLATRANSFERENCIA[[#This Row],[PEDIDO PROMEDIO]],0)</f>
        <v>0.25</v>
      </c>
      <c r="BN121" s="51"/>
      <c r="BO121" s="59"/>
      <c r="BP121" s="3" t="str">
        <f>IF(TABLATRANSFERENCIA[[#This Row],[RECIBIDO]]&lt;&gt;"",0,IF(TABLATRANSFERENCIA[[#This Row],[DESPACHO]]&lt;&gt;"",TABLATRANSFERENCIA[[#This Row],[DESPACHO]],TABLATRANSFERENCIA[[#This Row],[REQUERIM]]))</f>
        <v>5</v>
      </c>
      <c r="BQ121" s="50"/>
      <c r="BR121" s="50"/>
      <c r="BS121" s="50" t="str">
        <f t="shared" si="1"/>
        <v>N</v>
      </c>
      <c r="BT121" s="51">
        <f t="array" aca="1" ref="BT121" ca="1">IF(SUM(--(TABLATRANSFERENCIA[[#This Row],[CODIGO GENERICO]]=TABLATRANSFERENCIA[CODIGO GENERICO])*TABLATRANSFERENCIA[REQUERIM])&lt;TABLATRANSFERENCIA[[#This Row],[PEDIDO MIN GRUPO]],1,0)</f>
        <v>0</v>
      </c>
      <c r="BU12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1" s="51">
        <f ca="1">IFERROR(INDEX(OFFSET(INDIRECT("v_buffer_hist_hoy!$A$1"),1,MATCH("buh_zona_amarilla",INDIRECT("v_buffer_hist_hoy!$1:$1"),0)-1,100000,1),MATCH(CLEAN(TABLATRANSFERENCIA[[#This Row],[CODIGO]]),OFFSET(INDIRECT("v_buffer_hist_hoy!$A$1"),1,MATCH("buh_codigo",INDIRECT("v_buffer_hist_hoy!$1:$1"),0)-1,100000,1),0)),"")</f>
        <v>49</v>
      </c>
      <c r="BW121" s="51">
        <f ca="1">IFERROR(INDEX(OFFSET(INDIRECT("v_buffer_hist_hoy!$A$1"),1,MATCH("buh_zona_roja",INDIRECT("v_buffer_hist_hoy!$1:$1"),0)-1,100000,1),MATCH(CLEAN(TABLATRANSFERENCIA[[#This Row],[CODIGO]]),OFFSET(INDIRECT("v_buffer_hist_hoy!$A$1"),1,MATCH("buh_codigo",INDIRECT("v_buffer_hist_hoy!$1:$1"),0)-1,100000,1),0)),"")</f>
        <v>24</v>
      </c>
    </row>
    <row r="122" spans="1:75" hidden="1" x14ac:dyDescent="0.25">
      <c r="A122" s="54" t="s">
        <v>4299</v>
      </c>
      <c r="B122" s="3" t="str">
        <f ca="1">IFERROR(INDEX(OFFSET(INDIRECT("v_buffer_hist_hoy!$A$1"),1,MATCH("pro_descripcion",INDIRECT("v_buffer_hist_hoy!$1:$1"),0)-1,100000,1),MATCH(CLEAN(TABLATRANSFERENCIA[[#This Row],[CODIGO]]),OFFSET(INDIRECT("v_buffer_hist_hoy!$A$1"),1,MATCH("buh_codigo",INDIRECT("v_buffer_hist_hoy!$1:$1"),0)-1,100000,1),0)),"")</f>
        <v>CAJA DE ENGRANAJE C230-22C (63901-63022) (EC-C051000680)</v>
      </c>
      <c r="C122" s="3" t="str">
        <f ca="1">IFERROR(INDEX(OFFSET(INDIRECT("v_buffer_hist_hoy!$A$1"),1,MATCH("buh_codigo_generico",INDIRECT("v_buffer_hist_hoy!$1:$1"),0)-1,100000,1),MATCH(CLEAN(TABLATRANSFERENCIA[[#This Row],[CODIGO]]),OFFSET(INDIRECT("v_buffer_hist_hoy!$A$1"),1,MATCH("buh_codigo",INDIRECT("v_buffer_hist_hoy!$1:$1"),0)-1,100000,1),0)),"")</f>
        <v>0</v>
      </c>
      <c r="D122" s="3" t="str">
        <f ca="1">IFERROR(INDEX(OFFSET(INDIRECT("v_buffer_hist_hoy!$A$1"),1,MATCH("buh_codigo_vinculado",INDIRECT("v_buffer_hist_hoy!$1:$1"),0)-1,100000,1),MATCH(CLEAN(TABLATRANSFERENCIA[[#This Row],[CODIGO]]),OFFSET(INDIRECT("v_buffer_hist_hoy!$A$1"),1,MATCH("buh_codigo",INDIRECT("v_buffer_hist_hoy!$1:$1"),0)-1,100000,1),0)),"")</f>
        <v>EC-P021048040</v>
      </c>
      <c r="E122" s="3" t="str">
        <f ca="1">IFERROR(INDEX(OFFSET(INDIRECT("v_buffer_hist_hoy!$A$1"),1,MATCH("pro_linea",INDIRECT("v_buffer_hist_hoy!$1:$1"),0)-1,100000,1),MATCH(CLEAN(TABLATRANSFERENCIA[[#This Row],[CODIGO]]),OFFSET(INDIRECT("v_buffer_hist_hoy!$A$1"),1,MATCH("buh_codigo",INDIRECT("v_buffer_hist_hoy!$1:$1"),0)-1,100000,1),0)),"")</f>
        <v>AGROFORESTAL</v>
      </c>
      <c r="F122" s="3">
        <f ca="1">IFERROR(INDEX(OFFSET(INDIRECT("v_buffer_hist_hoy!$A$1"),1,MATCH("pro_sublinea",INDIRECT("v_buffer_hist_hoy!$1:$1"),0)-1,100000,1),MATCH(CLEAN(TABLATRANSFERENCIA[[#This Row],[CODIGO]]),OFFSET(INDIRECT("v_buffer_hist_hoy!$A$1"),1,MATCH("buh_codigo",INDIRECT("v_buffer_hist_hoy!$1:$1"),0)-1,100000,1),0)),"")</f>
        <v>0</v>
      </c>
      <c r="G122" s="3" t="str">
        <f ca="1">IFERROR(INDEX(OFFSET(INDIRECT("v_buffer_hist_hoy!$A$1"),1,MATCH("pro_grupo",INDIRECT("v_buffer_hist_hoy!$1:$1"),0)-1,100000,1),MATCH(CLEAN(TABLATRANSFERENCIA[[#This Row],[CODIGO]]),OFFSET(INDIRECT("v_buffer_hist_hoy!$A$1"),1,MATCH("buh_codigo",INDIRECT("v_buffer_hist_hoy!$1:$1"),0)-1,100000,1),0)),"")</f>
        <v>REPUESTOS DESMALEZADORAS</v>
      </c>
      <c r="H122" s="3">
        <f ca="1">IFERROR(INDEX(OFFSET(INDIRECT("v_buffer_hist_hoy!$A$1"),1,MATCH("pro_familia",INDIRECT("v_buffer_hist_hoy!$1:$1"),0)-1,100000,1),MATCH(CLEAN(TABLATRANSFERENCIA[[#This Row],[CODIGO]]),OFFSET(INDIRECT("v_buffer_hist_hoy!$A$1"),1,MATCH("buh_codigo",INDIRECT("v_buffer_hist_hoy!$1:$1"),0)-1,100000,1),0)),"")</f>
        <v>0</v>
      </c>
      <c r="I122" s="3">
        <f ca="1">IFERROR(INDEX(OFFSET(INDIRECT("v_buffer_hist_hoy!$A$1"),1,MATCH("pro_subfamilia",INDIRECT("v_buffer_hist_hoy!$1:$1"),0)-1,100000,1),MATCH(CLEAN(TABLATRANSFERENCIA[[#This Row],[CODIGO]]),OFFSET(INDIRECT("v_buffer_hist_hoy!$A$1"),1,MATCH("buh_codigo",INDIRECT("v_buffer_hist_hoy!$1:$1"),0)-1,100000,1),0)),"")</f>
        <v>0</v>
      </c>
      <c r="J12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2" s="3">
        <f ca="1">IFERROR(INDEX(OFFSET(INDIRECT("v_buffer_hist_hoy!$A$1"),1,MATCH("pro_tipo",INDIRECT("v_buffer_hist_hoy!$1:$1"),0)-1,100000,1),MATCH(CLEAN(TABLATRANSFERENCIA[[#This Row],[CODIGO]]),OFFSET(INDIRECT("v_buffer_hist_hoy!$A$1"),1,MATCH("buh_codigo",INDIRECT("v_buffer_hist_hoy!$1:$1"),0)-1,100000,1),0)),"")</f>
        <v>0</v>
      </c>
      <c r="L122" s="3" t="str">
        <f ca="1">IFERROR(INDEX(OFFSET(INDIRECT("v_buffer_hist_hoy!$A$1"),1,MATCH("pro_marca",INDIRECT("v_buffer_hist_hoy!$1:$1"),0)-1,100000,1),MATCH(CLEAN(TABLATRANSFERENCIA[[#This Row],[CODIGO]]),OFFSET(INDIRECT("v_buffer_hist_hoy!$A$1"),1,MATCH("buh_codigo",INDIRECT("v_buffer_hist_hoy!$1:$1"),0)-1,100000,1),0)),"")</f>
        <v>SHINDAIWA</v>
      </c>
      <c r="M122" s="3">
        <f ca="1">IFERROR(INDEX(OFFSET(INDIRECT("v_buffer_hist_hoy!$A$1"),1,MATCH("pro_modelo",INDIRECT("v_buffer_hist_hoy!$1:$1"),0)-1,100000,1),MATCH(CLEAN(TABLATRANSFERENCIA[[#This Row],[CODIGO]]),OFFSET(INDIRECT("v_buffer_hist_hoy!$A$1"),1,MATCH("buh_codigo",INDIRECT("v_buffer_hist_hoy!$1:$1"),0)-1,100000,1),0)),"")</f>
        <v>0</v>
      </c>
      <c r="N122" s="3">
        <f ca="1">IFERROR(INDEX(OFFSET(INDIRECT("v_buffer_hist_hoy!$A$1"),1,MATCH("pro_cat_management",INDIRECT("v_buffer_hist_hoy!$1:$1"),0)-1,100000,1),MATCH(CLEAN(TABLATRANSFERENCIA[[#This Row],[CODIGO]]),OFFSET(INDIRECT("v_buffer_hist_hoy!$A$1"),1,MATCH("buh_codigo",INDIRECT("v_buffer_hist_hoy!$1:$1"),0)-1,100000,1),0)),"")</f>
        <v>0</v>
      </c>
      <c r="O122" s="5" t="str">
        <f ca="1">IFERROR(INDEX(OFFSET(INDIRECT("v_buffer_hist_hoy!$A$1"),1,MATCH("buh_estatus",INDIRECT("v_buffer_hist_hoy!$1:$1"),0)-1,100000,1),MATCH(CLEAN(TABLATRANSFERENCIA[[#This Row],[CODIGO]]),OFFSET(INDIRECT("v_buffer_hist_hoy!$A$1"),1,MATCH("buh_codigo",INDIRECT("v_buffer_hist_hoy!$1:$1"),0)-1,100000,1),0)),"")</f>
        <v>0</v>
      </c>
      <c r="P122" s="5">
        <f ca="1">IFERROR(INDEX(OFFSET(INDIRECT("v_buffer_hist_hoy!$A$1"),1,MATCH("buh_ctv",INDIRECT("v_buffer_hist_hoy!$1:$1"),0)-1,100000,1),MATCH(CLEAN(TABLATRANSFERENCIA[[#This Row],[CODIGO]]),OFFSET(INDIRECT("v_buffer_hist_hoy!$A$1"),1,MATCH("buh_codigo",INDIRECT("v_buffer_hist_hoy!$1:$1"),0)-1,100000,1),0)),"")</f>
        <v>24.16</v>
      </c>
      <c r="Q122" s="5">
        <f ca="1">IFERROR(INDEX(OFFSET(INDIRECT("v_buffer_hist_hoy!$A$1"),1,MATCH("buh_pv",INDIRECT("v_buffer_hist_hoy!$1:$1"),0)-1,100000,1),MATCH(CLEAN(TABLATRANSFERENCIA[[#This Row],[CODIGO]]),OFFSET(INDIRECT("v_buffer_hist_hoy!$A$1"),1,MATCH("buh_codigo",INDIRECT("v_buffer_hist_hoy!$1:$1"),0)-1,100000,1),0)),"")</f>
        <v>73.58</v>
      </c>
      <c r="R122" s="46">
        <f ca="1">IFERROR(INDEX(OFFSET(INDIRECT("v_buffer_hist_hoy!$A$1"),1,MATCH("buh_roi_pasado",INDIRECT("v_buffer_hist_hoy!$1:$1"),0)-1,100000,1),MATCH(CLEAN(TABLATRANSFERENCIA[[#This Row],[CODIGO]]),OFFSET(INDIRECT("v_buffer_hist_hoy!$A$1"),1,MATCH("buh_codigo",INDIRECT("v_buffer_hist_hoy!$1:$1"),0)-1,100000,1),0)),"")</f>
        <v>0</v>
      </c>
      <c r="S122" s="46">
        <f ca="1">IFERROR(INDEX(OFFSET(INDIRECT("v_buffer_hist_hoy!$A$1"),1,MATCH("buh_roi_proyectado",INDIRECT("v_buffer_hist_hoy!$1:$1"),0)-1,100000,1),MATCH(CLEAN(TABLATRANSFERENCIA[[#This Row],[CODIGO]]),OFFSET(INDIRECT("v_buffer_hist_hoy!$A$1"),1,MATCH("buh_codigo",INDIRECT("v_buffer_hist_hoy!$1:$1"),0)-1,100000,1),0)),"")</f>
        <v>8.93</v>
      </c>
      <c r="T122" s="46">
        <f ca="1">IFERROR(INDEX(OFFSET(INDIRECT("v_buffer_hist_hoy!$A$1"),1,MATCH("buh_velocity",INDIRECT("v_buffer_hist_hoy!$1:$1"),0)-1,100000,1),MATCH(CLEAN(TABLATRANSFERENCIA[[#This Row],[CODIGO]]),OFFSET(INDIRECT("v_buffer_hist_hoy!$A$1"),1,MATCH("buh_codigo",INDIRECT("v_buffer_hist_hoy!$1:$1"),0)-1,100000,1),0)),"")</f>
        <v>0</v>
      </c>
      <c r="U122" s="46">
        <f ca="1">IFERROR(INDEX(OFFSET(INDIRECT("v_buffer_hist_hoy!$A$1"),1,MATCH("buh_nivel_servicio",INDIRECT("v_buffer_hist_hoy!$1:$1"),0)-1,100000,1),MATCH(CLEAN(TABLATRANSFERENCIA[[#This Row],[CODIGO]]),OFFSET(INDIRECT("v_buffer_hist_hoy!$A$1"),1,MATCH("buh_codigo",INDIRECT("v_buffer_hist_hoy!$1:$1"),0)-1,100000,1),0)),"")</f>
        <v>1</v>
      </c>
      <c r="V122" s="49" t="str">
        <f ca="1">IFERROR(INDEX(OFFSET(INDIRECT("v_buffer_hist_hoy!$A$1"),1,MATCH("pro_nombre",INDIRECT("v_buffer_hist_hoy!$1:$1"),0)-1,100000,1),MATCH(CLEAN(TABLATRANSFERENCIA[[#This Row],[CODIGO]]),OFFSET(INDIRECT("v_buffer_hist_hoy!$A$1"),1,MATCH("buh_codigo",INDIRECT("v_buffer_hist_hoy!$1:$1"),0)-1,100000,1),0)),"")</f>
        <v>Echo</v>
      </c>
      <c r="W122" s="49" t="str">
        <f ca="1">IFERROR(INDEX(OFFSET(INDIRECT("v_buffer_hist_hoy!$A$1"),1,MATCH("pre_nombre",INDIRECT("v_buffer_hist_hoy!$1:$1"),0)-1,100000,1),MATCH(CLEAN(TABLATRANSFERENCIA[[#This Row],[CODIGO]]),OFFSET(INDIRECT("v_buffer_hist_hoy!$A$1"),1,MATCH("buh_codigo",INDIRECT("v_buffer_hist_hoy!$1:$1"),0)-1,100000,1),0)),"")</f>
        <v>USA</v>
      </c>
      <c r="X122" s="51">
        <f ca="1">IFERROR(INDEX(OFFSET(INDIRECT("v_buffer_hist_hoy!$A$1"),1,MATCH("buh_tiempo_suministro",INDIRECT("v_buffer_hist_hoy!$1:$1"),0)-1,100000,1),MATCH(CLEAN(TABLATRANSFERENCIA[[#This Row],[CODIGO]]),OFFSET(INDIRECT("v_buffer_hist_hoy!$A$1"),1,MATCH("buh_codigo",INDIRECT("v_buffer_hist_hoy!$1:$1"),0)-1,100000,1),0)),"")</f>
        <v>8</v>
      </c>
      <c r="Y122" s="51">
        <f ca="1">IFERROR(INDEX(OFFSET(INDIRECT("v_buffer_hist_hoy!$A$1"),1,MATCH("buh_frecuencia_reposicion",INDIRECT("v_buffer_hist_hoy!$1:$1"),0)-1,100000,1),MATCH(CLEAN(TABLATRANSFERENCIA[[#This Row],[CODIGO]]),OFFSET(INDIRECT("v_buffer_hist_hoy!$A$1"),1,MATCH("buh_codigo",INDIRECT("v_buffer_hist_hoy!$1:$1"),0)-1,100000,1),0)),"")</f>
        <v>3</v>
      </c>
      <c r="Z122" s="6">
        <f ca="1">IFERROR(INDEX(OFFSET(INDIRECT("v_buffer_hist_hoy!$A$1"),1,MATCH("buh_buffer_actual",INDIRECT("v_buffer_hist_hoy!$1:$1"),0)-1,100000,1),MATCH(CLEAN(TABLATRANSFERENCIA[[#This Row],[CODIGO]]),OFFSET(INDIRECT("v_buffer_hist_hoy!$A$1"),1,MATCH("buh_codigo",INDIRECT("v_buffer_hist_hoy!$1:$1"),0)-1,100000,1),0)),"")</f>
        <v>15</v>
      </c>
      <c r="AA122" s="6">
        <f ca="1">IFERROR(INDEX(OFFSET(INDIRECT("v_buffer_hist_hoy!$A$1"),1,MATCH("buh_inventario_proveedor",INDIRECT("v_buffer_hist_hoy!$1:$1"),0)-1,100000,1),MATCH(CLEAN(TABLATRANSFERENCIA[[#This Row],[CODIGO]]),OFFSET(INDIRECT("v_buffer_hist_hoy!$A$1"),1,MATCH("buh_codigo",INDIRECT("v_buffer_hist_hoy!$1:$1"),0)-1,100000,1),0)),"")</f>
        <v>1000000000</v>
      </c>
      <c r="AB122" s="6">
        <f ca="1">IFERROR(INDEX(OFFSET(INDIRECT("v_buffer_hist_hoy!$A$1"),1,MATCH("buh_inventario_fisico",INDIRECT("v_buffer_hist_hoy!$1:$1"),0)-1,100000,1),MATCH(CLEAN(TABLATRANSFERENCIA[[#This Row],[CODIGO]]),OFFSET(INDIRECT("v_buffer_hist_hoy!$A$1"),1,MATCH("buh_codigo",INDIRECT("v_buffer_hist_hoy!$1:$1"),0)-1,100000,1),0)),"")</f>
        <v>5</v>
      </c>
      <c r="AC122" s="4">
        <f ca="1">IFERROR(INDEX(OFFSET(INDIRECT("v_buffer_hist_hoy!$A$1"),1,MATCH("buh_estado_inventario_fisico",INDIRECT("v_buffer_hist_hoy!$1:$1"),0)-1,100000,1),MATCH(CLEAN(TABLATRANSFERENCIA[[#This Row],[CODIGO]]),OFFSET(INDIRECT("v_buffer_hist_hoy!$A$1"),1,MATCH("buh_codigo",INDIRECT("v_buffer_hist_hoy!$1:$1"),0)-1,100000,1),0)),"")</f>
        <v>0.67</v>
      </c>
      <c r="AD122" s="6" t="str">
        <f ca="1">IFERROR(INDEX(OFFSET(INDIRECT("v_buffer_hist_hoy!$A$1"),1,MATCH("buh_color_inventario_fisico",INDIRECT("v_buffer_hist_hoy!$1:$1"),0)-1,100000,1),MATCH(CLEAN(TABLATRANSFERENCIA[[#This Row],[CODIGO]]),OFFSET(INDIRECT("v_buffer_hist_hoy!$A$1"),1,MATCH("buh_codigo",INDIRECT("v_buffer_hist_hoy!$1:$1"),0)-1,100000,1),0)),"")</f>
        <v>R</v>
      </c>
      <c r="AE122" s="6">
        <f ca="1">IFERROR(INDEX(OFFSET(INDIRECT("v_buffer_hist_hoy!$A$1"),1,MATCH("buh_transito",INDIRECT("v_buffer_hist_hoy!$1:$1"),0)-1,100000,1),MATCH(CLEAN(TABLATRANSFERENCIA[[#This Row],[CODIGO]]),OFFSET(INDIRECT("v_buffer_hist_hoy!$A$1"),1,MATCH("buh_codigo",INDIRECT("v_buffer_hist_hoy!$1:$1"),0)-1,100000,1),0)),"")</f>
        <v>0</v>
      </c>
      <c r="AF122" s="6">
        <f ca="1">IFERROR(INDEX(OFFSET(INDIRECT("v_buffer_hist_hoy!$A$1"),1,MATCH("buh_negociacion",INDIRECT("v_buffer_hist_hoy!$1:$1"),0)-1,100000,1),MATCH(CLEAN(TABLATRANSFERENCIA[[#This Row],[CODIGO]]),OFFSET(INDIRECT("v_buffer_hist_hoy!$A$1"),1,MATCH("buh_codigo",INDIRECT("v_buffer_hist_hoy!$1:$1"),0)-1,100000,1),0)),"")</f>
        <v>0</v>
      </c>
      <c r="AG122" s="6">
        <f ca="1">IFERROR(INDEX(OFFSET(INDIRECT("v_buffer_hist_hoy!$A$1"),1,MATCH("buh_produccion",INDIRECT("v_buffer_hist_hoy!$1:$1"),0)-1,100000,1),MATCH(CLEAN(TABLATRANSFERENCIA[[#This Row],[CODIGO]]),OFFSET(INDIRECT("v_buffer_hist_hoy!$A$1"),1,MATCH("buh_codigo",INDIRECT("v_buffer_hist_hoy!$1:$1"),0)-1,100000,1),0)),"")</f>
        <v>0</v>
      </c>
      <c r="AH122" s="6">
        <f ca="1">IFERROR(INDEX(OFFSET(INDIRECT("v_buffer_hist_hoy!$A$1"),1,MATCH("buh_embarcado",INDIRECT("v_buffer_hist_hoy!$1:$1"),0)-1,100000,1),MATCH(CLEAN(TABLATRANSFERENCIA[[#This Row],[CODIGO]]),OFFSET(INDIRECT("v_buffer_hist_hoy!$A$1"),1,MATCH("buh_codigo",INDIRECT("v_buffer_hist_hoy!$1:$1"),0)-1,100000,1),0)),"")</f>
        <v>0</v>
      </c>
      <c r="AI122" s="6">
        <f ca="1">IFERROR(INDEX(OFFSET(INDIRECT("v_buffer_hist_hoy!$A$1"),1,MATCH("buh_comprometido",INDIRECT("v_buffer_hist_hoy!$1:$1"),0)-1,100000,1),MATCH(CLEAN(TABLATRANSFERENCIA[[#This Row],[CODIGO]]),OFFSET(INDIRECT("v_buffer_hist_hoy!$A$1"),1,MATCH("buh_codigo",INDIRECT("v_buffer_hist_hoy!$1:$1"),0)-1,100000,1),0)),"")</f>
        <v>0</v>
      </c>
      <c r="AJ122" s="6">
        <f ca="1">IFERROR(INDEX(OFFSET(INDIRECT("v_buffer_hist_hoy!$A$1"),1,MATCH("buh_backorder",INDIRECT("v_buffer_hist_hoy!$1:$1"),0)-1,100000,1),MATCH(CLEAN(TABLATRANSFERENCIA[[#This Row],[CODIGO]]),OFFSET(INDIRECT("v_buffer_hist_hoy!$A$1"),1,MATCH("buh_codigo",INDIRECT("v_buffer_hist_hoy!$1:$1"),0)-1,100000,1),0)),"")</f>
        <v>5</v>
      </c>
      <c r="AK122" s="6">
        <f ca="1">IFERROR(INDEX(OFFSET(INDIRECT("v_buffer_hist_hoy!$A$1"),1,MATCH("buh_inventario_proyectado",INDIRECT("v_buffer_hist_hoy!$1:$1"),0)-1,100000,1),MATCH(CLEAN(TABLATRANSFERENCIA[[#This Row],[CODIGO]]),OFFSET(INDIRECT("v_buffer_hist_hoy!$A$1"),1,MATCH("buh_codigo",INDIRECT("v_buffer_hist_hoy!$1:$1"),0)-1,100000,1),0)),"")</f>
        <v>10</v>
      </c>
      <c r="AL122" s="4">
        <f ca="1">IFERROR(INDEX(OFFSET(INDIRECT("v_buffer_hist_hoy!$A$1"),1,MATCH("buh_estado_inventario_proyectado",INDIRECT("v_buffer_hist_hoy!$1:$1"),0)-1,100000,1),MATCH(CLEAN(TABLATRANSFERENCIA[[#This Row],[CODIGO]]),OFFSET(INDIRECT("v_buffer_hist_hoy!$A$1"),1,MATCH("buh_codigo",INDIRECT("v_buffer_hist_hoy!$1:$1"),0)-1,100000,1),0)),"")</f>
        <v>0.33</v>
      </c>
      <c r="AM122" s="6" t="str">
        <f ca="1">IFERROR(INDEX(OFFSET(INDIRECT("v_buffer_hist_hoy!$A$1"),1,MATCH("buh_color_inventario_proyectado",INDIRECT("v_buffer_hist_hoy!$1:$1"),0)-1,100000,1),MATCH(CLEAN(TABLATRANSFERENCIA[[#This Row],[CODIGO]]),OFFSET(INDIRECT("v_buffer_hist_hoy!$A$1"),1,MATCH("buh_codigo",INDIRECT("v_buffer_hist_hoy!$1:$1"),0)-1,100000,1),0)),"")</f>
        <v>A</v>
      </c>
      <c r="AN122" s="6">
        <f ca="1">IFERROR(INDEX(OFFSET(INDIRECT("v_buffer_hist_hoy!$A$1"),1,MATCH("buh_pedido_minimo",INDIRECT("v_buffer_hist_hoy!$1:$1"),0)-1,100000,1),MATCH(CLEAN(TABLATRANSFERENCIA[[#This Row],[CODIGO]]),OFFSET(INDIRECT("v_buffer_hist_hoy!$A$1"),1,MATCH("buh_codigo",INDIRECT("v_buffer_hist_hoy!$1:$1"),0)-1,100000,1),0)),"")</f>
        <v>0</v>
      </c>
      <c r="AO122" s="6">
        <f ca="1">IFERROR(INDEX(OFFSET(INDIRECT("v_buffer_hist_hoy!$A$1"),1,MATCH("buh_pedido_minimo_grupo",INDIRECT("v_buffer_hist_hoy!$1:$1"),0)-1,100000,1),MATCH(CLEAN(TABLATRANSFERENCIA[[#This Row],[CODIGO]]),OFFSET(INDIRECT("v_buffer_hist_hoy!$A$1"),1,MATCH("buh_codigo",INDIRECT("v_buffer_hist_hoy!$1:$1"),0)-1,100000,1),0)),"")</f>
        <v>0</v>
      </c>
      <c r="AP122" s="6">
        <f ca="1">IFERROR(INDEX(OFFSET(INDIRECT("v_buffer_hist_hoy!$A$1"),1,MATCH("buh_unidad_empaque",INDIRECT("v_buffer_hist_hoy!$1:$1"),0)-1,100000,1),MATCH(CLEAN(TABLATRANSFERENCIA[[#This Row],[CODIGO]]),OFFSET(INDIRECT("v_buffer_hist_hoy!$A$1"),1,MATCH("buh_codigo",INDIRECT("v_buffer_hist_hoy!$1:$1"),0)-1,100000,1),0)),"")</f>
        <v>5</v>
      </c>
      <c r="AQ122" s="6">
        <f ca="1">IFERROR(INDEX(OFFSET(INDIRECT("v_buffer_hist_hoy!$A$1"),1,MATCH("buh_pedido_promedio",INDIRECT("v_buffer_hist_hoy!$1:$1"),0)-1,100000,1),MATCH(CLEAN(TABLATRANSFERENCIA[[#This Row],[CODIGO]]),OFFSET(INDIRECT("v_buffer_hist_hoy!$A$1"),1,MATCH("buh_codigo",INDIRECT("v_buffer_hist_hoy!$1:$1"),0)-1,100000,1),0)),"")</f>
        <v>4</v>
      </c>
      <c r="AR122" s="6">
        <f ca="1">IFERROR(INDEX(OFFSET(INDIRECT("v_buffer_hist_hoy!$A$1"),1,MATCH("buh_cobertura_buffer",INDIRECT("v_buffer_hist_hoy!$1:$1"),0)-1,100000,1),MATCH(CLEAN(TABLATRANSFERENCIA[[#This Row],[CODIGO]]),OFFSET(INDIRECT("v_buffer_hist_hoy!$A$1"),1,MATCH("buh_codigo",INDIRECT("v_buffer_hist_hoy!$1:$1"),0)-1,100000,1),0)),"")</f>
        <v>0</v>
      </c>
      <c r="AS122" s="6">
        <f ca="1">IFERROR(INDEX(OFFSET(INDIRECT("v_buffer_hist_hoy!$A$1"),1,MATCH("buh_cobertura_inventario_proyectado",INDIRECT("v_buffer_hist_hoy!$1:$1"),0)-1,100000,1),MATCH(CLEAN(TABLATRANSFERENCIA[[#This Row],[CODIGO]]),OFFSET(INDIRECT("v_buffer_hist_hoy!$A$1"),1,MATCH("buh_codigo",INDIRECT("v_buffer_hist_hoy!$1:$1"),0)-1,100000,1),0)),"")</f>
        <v>0</v>
      </c>
      <c r="AT122" s="6">
        <f ca="1">IFERROR(INDEX(OFFSET(INDIRECT("v_buffer_hist_hoy!$A$1"),1,MATCH("buh_cobertura_pedido_minimo",INDIRECT("v_buffer_hist_hoy!$1:$1"),0)-1,100000,1),MATCH(CLEAN(TABLATRANSFERENCIA[[#This Row],[CODIGO]]),OFFSET(INDIRECT("v_buffer_hist_hoy!$A$1"),1,MATCH("buh_codigo",INDIRECT("v_buffer_hist_hoy!$1:$1"),0)-1,100000,1),0)),"")</f>
        <v>0</v>
      </c>
      <c r="AU122" s="6">
        <f ca="1">IFERROR(INDEX(OFFSET(INDIRECT("v_buffer_hist_hoy!$A$1"),1,MATCH("buh_dias_desabastecimiento",INDIRECT("v_buffer_hist_hoy!$1:$1"),0)-1,100000,1),MATCH(CLEAN(TABLATRANSFERENCIA[[#This Row],[CODIGO]]),OFFSET(INDIRECT("v_buffer_hist_hoy!$A$1"),1,MATCH("buh_codigo",INDIRECT("v_buffer_hist_hoy!$1:$1"),0)-1,100000,1),0)),"")</f>
        <v>0</v>
      </c>
      <c r="AV122" s="6">
        <f t="array" ref="AV122">IFERROR(INDEX(Datos_Consumo[CANTIDAD],MATCH(TABLATRANSFERENCIA[[#This Row],[CODIGO]]&amp;TABLATRANSFERENCIA[[#Headers],[Columna1]],Datos_Consumo[CODIGO]&amp;Datos_Consumo[FECHA_FORMATO],0)),0)</f>
        <v>0</v>
      </c>
      <c r="AW122" s="6">
        <f t="array" ref="AW122">IFERROR(INDEX(Datos_Consumo[CANTIDAD],MATCH(TABLATRANSFERENCIA[[#This Row],[CODIGO]]&amp;TABLATRANSFERENCIA[[#Headers],[Columna2]],Datos_Consumo[CODIGO]&amp;Datos_Consumo[FECHA_FORMATO],0)),0)</f>
        <v>0</v>
      </c>
      <c r="AX122" s="6">
        <f t="array" ref="AX122">IFERROR(INDEX(Datos_Consumo[CANTIDAD],MATCH(TABLATRANSFERENCIA[[#This Row],[CODIGO]]&amp;TABLATRANSFERENCIA[[#Headers],[Columna3]],Datos_Consumo[CODIGO]&amp;Datos_Consumo[FECHA_FORMATO],0)),0)</f>
        <v>0</v>
      </c>
      <c r="AY122" s="6">
        <f t="array" ref="AY122">IFERROR(INDEX(Datos_Consumo[CANTIDAD],MATCH(TABLATRANSFERENCIA[[#This Row],[CODIGO]]&amp;TABLATRANSFERENCIA[[#Headers],[Columna4]],Datos_Consumo[CODIGO]&amp;Datos_Consumo[FECHA_FORMATO],0)),0)</f>
        <v>0</v>
      </c>
      <c r="AZ122" s="6">
        <f t="array" ref="AZ122">IFERROR(INDEX(Datos_Consumo[CANTIDAD],MATCH(TABLATRANSFERENCIA[[#This Row],[CODIGO]]&amp;TABLATRANSFERENCIA[[#Headers],[Columna5]],Datos_Consumo[CODIGO]&amp;Datos_Consumo[FECHA_FORMATO],0)),0)</f>
        <v>0</v>
      </c>
      <c r="BA122" s="6">
        <f t="array" ref="BA122">IFERROR(INDEX(Datos_Consumo[CANTIDAD],MATCH(TABLATRANSFERENCIA[[#This Row],[CODIGO]]&amp;TABLATRANSFERENCIA[[#Headers],[Columna6]],Datos_Consumo[CODIGO]&amp;Datos_Consumo[FECHA_FORMATO],0)),0)</f>
        <v>0</v>
      </c>
      <c r="BB122" s="56">
        <f ca="1">IFERROR(INDEX(OFFSET(INDIRECT("v_buffer_hist_hoy!$A$1"),1,MATCH("buh_ultima_transferencia_ini",INDIRECT("v_buffer_hist_hoy!$1:$1"),0)-1,100000,1),MATCH(CLEAN(TABLATRANSFERENCIA[[#This Row],[CODIGO]]),OFFSET(INDIRECT("v_buffer_hist_hoy!$A$1"),1,MATCH("buh_codigo",INDIRECT("v_buffer_hist_hoy!$1:$1"),0)-1,100000,1),0)),"")</f>
        <v>0</v>
      </c>
      <c r="BC122" s="56">
        <f ca="1">IFERROR(INDEX(OFFSET(INDIRECT("v_buffer_hist_hoy!$A$1"),1,MATCH("buh_ultima_transferencia_fin",INDIRECT("v_buffer_hist_hoy!$1:$1"),0)-1,100000,1),MATCH(CLEAN(TABLATRANSFERENCIA[[#This Row],[CODIGO]]),OFFSET(INDIRECT("v_buffer_hist_hoy!$A$1"),1,MATCH("buh_codigo",INDIRECT("v_buffer_hist_hoy!$1:$1"),0)-1,100000,1),0)),"")</f>
        <v>0</v>
      </c>
      <c r="BD122" s="50" t="s">
        <v>7724</v>
      </c>
      <c r="BE122" s="55"/>
      <c r="BF122" s="51"/>
      <c r="BG12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2" s="51"/>
      <c r="BM122" s="46">
        <f ca="1">IFERROR(TABLATRANSFERENCIA[[#This Row],[REQUERIM]]/TABLATRANSFERENCIA[[#This Row],[PEDIDO PROMEDIO]],0)</f>
        <v>1.25</v>
      </c>
      <c r="BN122" s="51"/>
      <c r="BO122" s="59"/>
      <c r="BP122" s="3" t="str">
        <f>IF(TABLATRANSFERENCIA[[#This Row],[RECIBIDO]]&lt;&gt;"",0,IF(TABLATRANSFERENCIA[[#This Row],[DESPACHO]]&lt;&gt;"",TABLATRANSFERENCIA[[#This Row],[DESPACHO]],TABLATRANSFERENCIA[[#This Row],[REQUERIM]]))</f>
        <v>5</v>
      </c>
      <c r="BQ122" s="50"/>
      <c r="BR122" s="50"/>
      <c r="BS122" s="50" t="str">
        <f t="shared" si="1"/>
        <v>N</v>
      </c>
      <c r="BT122" s="51">
        <f t="array" aca="1" ref="BT122" ca="1">IF(SUM(--(TABLATRANSFERENCIA[[#This Row],[CODIGO GENERICO]]=TABLATRANSFERENCIA[CODIGO GENERICO])*TABLATRANSFERENCIA[REQUERIM])&lt;TABLATRANSFERENCIA[[#This Row],[PEDIDO MIN GRUPO]],1,0)</f>
        <v>0</v>
      </c>
      <c r="BU12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2" s="51">
        <f ca="1">IFERROR(INDEX(OFFSET(INDIRECT("v_buffer_hist_hoy!$A$1"),1,MATCH("buh_zona_amarilla",INDIRECT("v_buffer_hist_hoy!$1:$1"),0)-1,100000,1),MATCH(CLEAN(TABLATRANSFERENCIA[[#This Row],[CODIGO]]),OFFSET(INDIRECT("v_buffer_hist_hoy!$A$1"),1,MATCH("buh_codigo",INDIRECT("v_buffer_hist_hoy!$1:$1"),0)-1,100000,1),0)),"")</f>
        <v>10</v>
      </c>
      <c r="BW122" s="51">
        <f ca="1">IFERROR(INDEX(OFFSET(INDIRECT("v_buffer_hist_hoy!$A$1"),1,MATCH("buh_zona_roja",INDIRECT("v_buffer_hist_hoy!$1:$1"),0)-1,100000,1),MATCH(CLEAN(TABLATRANSFERENCIA[[#This Row],[CODIGO]]),OFFSET(INDIRECT("v_buffer_hist_hoy!$A$1"),1,MATCH("buh_codigo",INDIRECT("v_buffer_hist_hoy!$1:$1"),0)-1,100000,1),0)),"")</f>
        <v>5</v>
      </c>
    </row>
    <row r="123" spans="1:75" hidden="1" x14ac:dyDescent="0.25">
      <c r="A123" s="54" t="s">
        <v>1615</v>
      </c>
      <c r="B123" s="3" t="str">
        <f ca="1">IFERROR(INDEX(OFFSET(INDIRECT("v_buffer_hist_hoy!$A$1"),1,MATCH("pro_descripcion",INDIRECT("v_buffer_hist_hoy!$1:$1"),0)-1,100000,1),MATCH(CLEAN(TABLATRANSFERENCIA[[#This Row],[CODIGO]]),OFFSET(INDIRECT("v_buffer_hist_hoy!$A$1"),1,MATCH("buh_codigo",INDIRECT("v_buffer_hist_hoy!$1:$1"),0)-1,100000,1),0)),"")</f>
        <v>CAJA DE ENGRANAJE B450 B45 (C051000600)(..603) COMPLETA</v>
      </c>
      <c r="C123" s="3" t="str">
        <f ca="1">IFERROR(INDEX(OFFSET(INDIRECT("v_buffer_hist_hoy!$A$1"),1,MATCH("buh_codigo_generico",INDIRECT("v_buffer_hist_hoy!$1:$1"),0)-1,100000,1),MATCH(CLEAN(TABLATRANSFERENCIA[[#This Row],[CODIGO]]),OFFSET(INDIRECT("v_buffer_hist_hoy!$A$1"),1,MATCH("buh_codigo",INDIRECT("v_buffer_hist_hoy!$1:$1"),0)-1,100000,1),0)),"")</f>
        <v>0</v>
      </c>
      <c r="D123" s="3" t="str">
        <f ca="1">IFERROR(INDEX(OFFSET(INDIRECT("v_buffer_hist_hoy!$A$1"),1,MATCH("buh_codigo_vinculado",INDIRECT("v_buffer_hist_hoy!$1:$1"),0)-1,100000,1),MATCH(CLEAN(TABLATRANSFERENCIA[[#This Row],[CODIGO]]),OFFSET(INDIRECT("v_buffer_hist_hoy!$A$1"),1,MATCH("buh_codigo",INDIRECT("v_buffer_hist_hoy!$1:$1"),0)-1,100000,1),0)),"")</f>
        <v>EC-P021048050</v>
      </c>
      <c r="E123" s="3" t="str">
        <f ca="1">IFERROR(INDEX(OFFSET(INDIRECT("v_buffer_hist_hoy!$A$1"),1,MATCH("pro_linea",INDIRECT("v_buffer_hist_hoy!$1:$1"),0)-1,100000,1),MATCH(CLEAN(TABLATRANSFERENCIA[[#This Row],[CODIGO]]),OFFSET(INDIRECT("v_buffer_hist_hoy!$A$1"),1,MATCH("buh_codigo",INDIRECT("v_buffer_hist_hoy!$1:$1"),0)-1,100000,1),0)),"")</f>
        <v>AGROFORESTAL</v>
      </c>
      <c r="F123" s="3">
        <f ca="1">IFERROR(INDEX(OFFSET(INDIRECT("v_buffer_hist_hoy!$A$1"),1,MATCH("pro_sublinea",INDIRECT("v_buffer_hist_hoy!$1:$1"),0)-1,100000,1),MATCH(CLEAN(TABLATRANSFERENCIA[[#This Row],[CODIGO]]),OFFSET(INDIRECT("v_buffer_hist_hoy!$A$1"),1,MATCH("buh_codigo",INDIRECT("v_buffer_hist_hoy!$1:$1"),0)-1,100000,1),0)),"")</f>
        <v>0</v>
      </c>
      <c r="G123" s="3" t="str">
        <f ca="1">IFERROR(INDEX(OFFSET(INDIRECT("v_buffer_hist_hoy!$A$1"),1,MATCH("pro_grupo",INDIRECT("v_buffer_hist_hoy!$1:$1"),0)-1,100000,1),MATCH(CLEAN(TABLATRANSFERENCIA[[#This Row],[CODIGO]]),OFFSET(INDIRECT("v_buffer_hist_hoy!$A$1"),1,MATCH("buh_codigo",INDIRECT("v_buffer_hist_hoy!$1:$1"),0)-1,100000,1),0)),"")</f>
        <v>REPUESTOS DESMALEZADORAS</v>
      </c>
      <c r="H123" s="3">
        <f ca="1">IFERROR(INDEX(OFFSET(INDIRECT("v_buffer_hist_hoy!$A$1"),1,MATCH("pro_familia",INDIRECT("v_buffer_hist_hoy!$1:$1"),0)-1,100000,1),MATCH(CLEAN(TABLATRANSFERENCIA[[#This Row],[CODIGO]]),OFFSET(INDIRECT("v_buffer_hist_hoy!$A$1"),1,MATCH("buh_codigo",INDIRECT("v_buffer_hist_hoy!$1:$1"),0)-1,100000,1),0)),"")</f>
        <v>0</v>
      </c>
      <c r="I123" s="3">
        <f ca="1">IFERROR(INDEX(OFFSET(INDIRECT("v_buffer_hist_hoy!$A$1"),1,MATCH("pro_subfamilia",INDIRECT("v_buffer_hist_hoy!$1:$1"),0)-1,100000,1),MATCH(CLEAN(TABLATRANSFERENCIA[[#This Row],[CODIGO]]),OFFSET(INDIRECT("v_buffer_hist_hoy!$A$1"),1,MATCH("buh_codigo",INDIRECT("v_buffer_hist_hoy!$1:$1"),0)-1,100000,1),0)),"")</f>
        <v>0</v>
      </c>
      <c r="J12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3" s="3">
        <f ca="1">IFERROR(INDEX(OFFSET(INDIRECT("v_buffer_hist_hoy!$A$1"),1,MATCH("pro_tipo",INDIRECT("v_buffer_hist_hoy!$1:$1"),0)-1,100000,1),MATCH(CLEAN(TABLATRANSFERENCIA[[#This Row],[CODIGO]]),OFFSET(INDIRECT("v_buffer_hist_hoy!$A$1"),1,MATCH("buh_codigo",INDIRECT("v_buffer_hist_hoy!$1:$1"),0)-1,100000,1),0)),"")</f>
        <v>0</v>
      </c>
      <c r="L123" s="3" t="str">
        <f ca="1">IFERROR(INDEX(OFFSET(INDIRECT("v_buffer_hist_hoy!$A$1"),1,MATCH("pro_marca",INDIRECT("v_buffer_hist_hoy!$1:$1"),0)-1,100000,1),MATCH(CLEAN(TABLATRANSFERENCIA[[#This Row],[CODIGO]]),OFFSET(INDIRECT("v_buffer_hist_hoy!$A$1"),1,MATCH("buh_codigo",INDIRECT("v_buffer_hist_hoy!$1:$1"),0)-1,100000,1),0)),"")</f>
        <v>SHINDAIWA</v>
      </c>
      <c r="M123" s="3">
        <f ca="1">IFERROR(INDEX(OFFSET(INDIRECT("v_buffer_hist_hoy!$A$1"),1,MATCH("pro_modelo",INDIRECT("v_buffer_hist_hoy!$1:$1"),0)-1,100000,1),MATCH(CLEAN(TABLATRANSFERENCIA[[#This Row],[CODIGO]]),OFFSET(INDIRECT("v_buffer_hist_hoy!$A$1"),1,MATCH("buh_codigo",INDIRECT("v_buffer_hist_hoy!$1:$1"),0)-1,100000,1),0)),"")</f>
        <v>0</v>
      </c>
      <c r="N123" s="3">
        <f ca="1">IFERROR(INDEX(OFFSET(INDIRECT("v_buffer_hist_hoy!$A$1"),1,MATCH("pro_cat_management",INDIRECT("v_buffer_hist_hoy!$1:$1"),0)-1,100000,1),MATCH(CLEAN(TABLATRANSFERENCIA[[#This Row],[CODIGO]]),OFFSET(INDIRECT("v_buffer_hist_hoy!$A$1"),1,MATCH("buh_codigo",INDIRECT("v_buffer_hist_hoy!$1:$1"),0)-1,100000,1),0)),"")</f>
        <v>0</v>
      </c>
      <c r="O123" s="5" t="str">
        <f ca="1">IFERROR(INDEX(OFFSET(INDIRECT("v_buffer_hist_hoy!$A$1"),1,MATCH("buh_estatus",INDIRECT("v_buffer_hist_hoy!$1:$1"),0)-1,100000,1),MATCH(CLEAN(TABLATRANSFERENCIA[[#This Row],[CODIGO]]),OFFSET(INDIRECT("v_buffer_hist_hoy!$A$1"),1,MATCH("buh_codigo",INDIRECT("v_buffer_hist_hoy!$1:$1"),0)-1,100000,1),0)),"")</f>
        <v>0</v>
      </c>
      <c r="P123" s="5">
        <f ca="1">IFERROR(INDEX(OFFSET(INDIRECT("v_buffer_hist_hoy!$A$1"),1,MATCH("buh_ctv",INDIRECT("v_buffer_hist_hoy!$1:$1"),0)-1,100000,1),MATCH(CLEAN(TABLATRANSFERENCIA[[#This Row],[CODIGO]]),OFFSET(INDIRECT("v_buffer_hist_hoy!$A$1"),1,MATCH("buh_codigo",INDIRECT("v_buffer_hist_hoy!$1:$1"),0)-1,100000,1),0)),"")</f>
        <v>57.68</v>
      </c>
      <c r="Q123" s="5">
        <f ca="1">IFERROR(INDEX(OFFSET(INDIRECT("v_buffer_hist_hoy!$A$1"),1,MATCH("buh_pv",INDIRECT("v_buffer_hist_hoy!$1:$1"),0)-1,100000,1),MATCH(CLEAN(TABLATRANSFERENCIA[[#This Row],[CODIGO]]),OFFSET(INDIRECT("v_buffer_hist_hoy!$A$1"),1,MATCH("buh_codigo",INDIRECT("v_buffer_hist_hoy!$1:$1"),0)-1,100000,1),0)),"")</f>
        <v>125.01</v>
      </c>
      <c r="R123" s="46">
        <f ca="1">IFERROR(INDEX(OFFSET(INDIRECT("v_buffer_hist_hoy!$A$1"),1,MATCH("buh_roi_pasado",INDIRECT("v_buffer_hist_hoy!$1:$1"),0)-1,100000,1),MATCH(CLEAN(TABLATRANSFERENCIA[[#This Row],[CODIGO]]),OFFSET(INDIRECT("v_buffer_hist_hoy!$A$1"),1,MATCH("buh_codigo",INDIRECT("v_buffer_hist_hoy!$1:$1"),0)-1,100000,1),0)),"")</f>
        <v>0</v>
      </c>
      <c r="S123" s="46">
        <f ca="1">IFERROR(INDEX(OFFSET(INDIRECT("v_buffer_hist_hoy!$A$1"),1,MATCH("buh_roi_proyectado",INDIRECT("v_buffer_hist_hoy!$1:$1"),0)-1,100000,1),MATCH(CLEAN(TABLATRANSFERENCIA[[#This Row],[CODIGO]]),OFFSET(INDIRECT("v_buffer_hist_hoy!$A$1"),1,MATCH("buh_codigo",INDIRECT("v_buffer_hist_hoy!$1:$1"),0)-1,100000,1),0)),"")</f>
        <v>5.09</v>
      </c>
      <c r="T123" s="46">
        <f ca="1">IFERROR(INDEX(OFFSET(INDIRECT("v_buffer_hist_hoy!$A$1"),1,MATCH("buh_velocity",INDIRECT("v_buffer_hist_hoy!$1:$1"),0)-1,100000,1),MATCH(CLEAN(TABLATRANSFERENCIA[[#This Row],[CODIGO]]),OFFSET(INDIRECT("v_buffer_hist_hoy!$A$1"),1,MATCH("buh_codigo",INDIRECT("v_buffer_hist_hoy!$1:$1"),0)-1,100000,1),0)),"")</f>
        <v>0</v>
      </c>
      <c r="U123" s="46">
        <f ca="1">IFERROR(INDEX(OFFSET(INDIRECT("v_buffer_hist_hoy!$A$1"),1,MATCH("buh_nivel_servicio",INDIRECT("v_buffer_hist_hoy!$1:$1"),0)-1,100000,1),MATCH(CLEAN(TABLATRANSFERENCIA[[#This Row],[CODIGO]]),OFFSET(INDIRECT("v_buffer_hist_hoy!$A$1"),1,MATCH("buh_codigo",INDIRECT("v_buffer_hist_hoy!$1:$1"),0)-1,100000,1),0)),"")</f>
        <v>1</v>
      </c>
      <c r="V123" s="49" t="str">
        <f ca="1">IFERROR(INDEX(OFFSET(INDIRECT("v_buffer_hist_hoy!$A$1"),1,MATCH("pro_nombre",INDIRECT("v_buffer_hist_hoy!$1:$1"),0)-1,100000,1),MATCH(CLEAN(TABLATRANSFERENCIA[[#This Row],[CODIGO]]),OFFSET(INDIRECT("v_buffer_hist_hoy!$A$1"),1,MATCH("buh_codigo",INDIRECT("v_buffer_hist_hoy!$1:$1"),0)-1,100000,1),0)),"")</f>
        <v>Echo</v>
      </c>
      <c r="W123" s="49" t="str">
        <f ca="1">IFERROR(INDEX(OFFSET(INDIRECT("v_buffer_hist_hoy!$A$1"),1,MATCH("pre_nombre",INDIRECT("v_buffer_hist_hoy!$1:$1"),0)-1,100000,1),MATCH(CLEAN(TABLATRANSFERENCIA[[#This Row],[CODIGO]]),OFFSET(INDIRECT("v_buffer_hist_hoy!$A$1"),1,MATCH("buh_codigo",INDIRECT("v_buffer_hist_hoy!$1:$1"),0)-1,100000,1),0)),"")</f>
        <v>USA</v>
      </c>
      <c r="X123" s="51">
        <f ca="1">IFERROR(INDEX(OFFSET(INDIRECT("v_buffer_hist_hoy!$A$1"),1,MATCH("buh_tiempo_suministro",INDIRECT("v_buffer_hist_hoy!$1:$1"),0)-1,100000,1),MATCH(CLEAN(TABLATRANSFERENCIA[[#This Row],[CODIGO]]),OFFSET(INDIRECT("v_buffer_hist_hoy!$A$1"),1,MATCH("buh_codigo",INDIRECT("v_buffer_hist_hoy!$1:$1"),0)-1,100000,1),0)),"")</f>
        <v>8</v>
      </c>
      <c r="Y123" s="51">
        <f ca="1">IFERROR(INDEX(OFFSET(INDIRECT("v_buffer_hist_hoy!$A$1"),1,MATCH("buh_frecuencia_reposicion",INDIRECT("v_buffer_hist_hoy!$1:$1"),0)-1,100000,1),MATCH(CLEAN(TABLATRANSFERENCIA[[#This Row],[CODIGO]]),OFFSET(INDIRECT("v_buffer_hist_hoy!$A$1"),1,MATCH("buh_codigo",INDIRECT("v_buffer_hist_hoy!$1:$1"),0)-1,100000,1),0)),"")</f>
        <v>3</v>
      </c>
      <c r="Z123" s="6">
        <f ca="1">IFERROR(INDEX(OFFSET(INDIRECT("v_buffer_hist_hoy!$A$1"),1,MATCH("buh_buffer_actual",INDIRECT("v_buffer_hist_hoy!$1:$1"),0)-1,100000,1),MATCH(CLEAN(TABLATRANSFERENCIA[[#This Row],[CODIGO]]),OFFSET(INDIRECT("v_buffer_hist_hoy!$A$1"),1,MATCH("buh_codigo",INDIRECT("v_buffer_hist_hoy!$1:$1"),0)-1,100000,1),0)),"")</f>
        <v>72</v>
      </c>
      <c r="AA123" s="6">
        <f ca="1">IFERROR(INDEX(OFFSET(INDIRECT("v_buffer_hist_hoy!$A$1"),1,MATCH("buh_inventario_proveedor",INDIRECT("v_buffer_hist_hoy!$1:$1"),0)-1,100000,1),MATCH(CLEAN(TABLATRANSFERENCIA[[#This Row],[CODIGO]]),OFFSET(INDIRECT("v_buffer_hist_hoy!$A$1"),1,MATCH("buh_codigo",INDIRECT("v_buffer_hist_hoy!$1:$1"),0)-1,100000,1),0)),"")</f>
        <v>1000000000</v>
      </c>
      <c r="AB123" s="6">
        <f ca="1">IFERROR(INDEX(OFFSET(INDIRECT("v_buffer_hist_hoy!$A$1"),1,MATCH("buh_inventario_fisico",INDIRECT("v_buffer_hist_hoy!$1:$1"),0)-1,100000,1),MATCH(CLEAN(TABLATRANSFERENCIA[[#This Row],[CODIGO]]),OFFSET(INDIRECT("v_buffer_hist_hoy!$A$1"),1,MATCH("buh_codigo",INDIRECT("v_buffer_hist_hoy!$1:$1"),0)-1,100000,1),0)),"")</f>
        <v>44</v>
      </c>
      <c r="AC123" s="4">
        <f ca="1">IFERROR(INDEX(OFFSET(INDIRECT("v_buffer_hist_hoy!$A$1"),1,MATCH("buh_estado_inventario_fisico",INDIRECT("v_buffer_hist_hoy!$1:$1"),0)-1,100000,1),MATCH(CLEAN(TABLATRANSFERENCIA[[#This Row],[CODIGO]]),OFFSET(INDIRECT("v_buffer_hist_hoy!$A$1"),1,MATCH("buh_codigo",INDIRECT("v_buffer_hist_hoy!$1:$1"),0)-1,100000,1),0)),"")</f>
        <v>0.39</v>
      </c>
      <c r="AD123" s="6" t="str">
        <f ca="1">IFERROR(INDEX(OFFSET(INDIRECT("v_buffer_hist_hoy!$A$1"),1,MATCH("buh_color_inventario_fisico",INDIRECT("v_buffer_hist_hoy!$1:$1"),0)-1,100000,1),MATCH(CLEAN(TABLATRANSFERENCIA[[#This Row],[CODIGO]]),OFFSET(INDIRECT("v_buffer_hist_hoy!$A$1"),1,MATCH("buh_codigo",INDIRECT("v_buffer_hist_hoy!$1:$1"),0)-1,100000,1),0)),"")</f>
        <v>A</v>
      </c>
      <c r="AE123" s="6">
        <f ca="1">IFERROR(INDEX(OFFSET(INDIRECT("v_buffer_hist_hoy!$A$1"),1,MATCH("buh_transito",INDIRECT("v_buffer_hist_hoy!$1:$1"),0)-1,100000,1),MATCH(CLEAN(TABLATRANSFERENCIA[[#This Row],[CODIGO]]),OFFSET(INDIRECT("v_buffer_hist_hoy!$A$1"),1,MATCH("buh_codigo",INDIRECT("v_buffer_hist_hoy!$1:$1"),0)-1,100000,1),0)),"")</f>
        <v>13</v>
      </c>
      <c r="AF123" s="6">
        <f ca="1">IFERROR(INDEX(OFFSET(INDIRECT("v_buffer_hist_hoy!$A$1"),1,MATCH("buh_negociacion",INDIRECT("v_buffer_hist_hoy!$1:$1"),0)-1,100000,1),MATCH(CLEAN(TABLATRANSFERENCIA[[#This Row],[CODIGO]]),OFFSET(INDIRECT("v_buffer_hist_hoy!$A$1"),1,MATCH("buh_codigo",INDIRECT("v_buffer_hist_hoy!$1:$1"),0)-1,100000,1),0)),"")</f>
        <v>0</v>
      </c>
      <c r="AG123" s="6">
        <f ca="1">IFERROR(INDEX(OFFSET(INDIRECT("v_buffer_hist_hoy!$A$1"),1,MATCH("buh_produccion",INDIRECT("v_buffer_hist_hoy!$1:$1"),0)-1,100000,1),MATCH(CLEAN(TABLATRANSFERENCIA[[#This Row],[CODIGO]]),OFFSET(INDIRECT("v_buffer_hist_hoy!$A$1"),1,MATCH("buh_codigo",INDIRECT("v_buffer_hist_hoy!$1:$1"),0)-1,100000,1),0)),"")</f>
        <v>0</v>
      </c>
      <c r="AH123" s="6">
        <f ca="1">IFERROR(INDEX(OFFSET(INDIRECT("v_buffer_hist_hoy!$A$1"),1,MATCH("buh_embarcado",INDIRECT("v_buffer_hist_hoy!$1:$1"),0)-1,100000,1),MATCH(CLEAN(TABLATRANSFERENCIA[[#This Row],[CODIGO]]),OFFSET(INDIRECT("v_buffer_hist_hoy!$A$1"),1,MATCH("buh_codigo",INDIRECT("v_buffer_hist_hoy!$1:$1"),0)-1,100000,1),0)),"")</f>
        <v>0</v>
      </c>
      <c r="AI123" s="6">
        <f ca="1">IFERROR(INDEX(OFFSET(INDIRECT("v_buffer_hist_hoy!$A$1"),1,MATCH("buh_comprometido",INDIRECT("v_buffer_hist_hoy!$1:$1"),0)-1,100000,1),MATCH(CLEAN(TABLATRANSFERENCIA[[#This Row],[CODIGO]]),OFFSET(INDIRECT("v_buffer_hist_hoy!$A$1"),1,MATCH("buh_codigo",INDIRECT("v_buffer_hist_hoy!$1:$1"),0)-1,100000,1),0)),"")</f>
        <v>0</v>
      </c>
      <c r="AJ123" s="6">
        <f ca="1">IFERROR(INDEX(OFFSET(INDIRECT("v_buffer_hist_hoy!$A$1"),1,MATCH("buh_backorder",INDIRECT("v_buffer_hist_hoy!$1:$1"),0)-1,100000,1),MATCH(CLEAN(TABLATRANSFERENCIA[[#This Row],[CODIGO]]),OFFSET(INDIRECT("v_buffer_hist_hoy!$A$1"),1,MATCH("buh_codigo",INDIRECT("v_buffer_hist_hoy!$1:$1"),0)-1,100000,1),0)),"")</f>
        <v>5</v>
      </c>
      <c r="AK123" s="6">
        <f ca="1">IFERROR(INDEX(OFFSET(INDIRECT("v_buffer_hist_hoy!$A$1"),1,MATCH("buh_inventario_proyectado",INDIRECT("v_buffer_hist_hoy!$1:$1"),0)-1,100000,1),MATCH(CLEAN(TABLATRANSFERENCIA[[#This Row],[CODIGO]]),OFFSET(INDIRECT("v_buffer_hist_hoy!$A$1"),1,MATCH("buh_codigo",INDIRECT("v_buffer_hist_hoy!$1:$1"),0)-1,100000,1),0)),"")</f>
        <v>62</v>
      </c>
      <c r="AL123"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23" s="6" t="str">
        <f ca="1">IFERROR(INDEX(OFFSET(INDIRECT("v_buffer_hist_hoy!$A$1"),1,MATCH("buh_color_inventario_proyectado",INDIRECT("v_buffer_hist_hoy!$1:$1"),0)-1,100000,1),MATCH(CLEAN(TABLATRANSFERENCIA[[#This Row],[CODIGO]]),OFFSET(INDIRECT("v_buffer_hist_hoy!$A$1"),1,MATCH("buh_codigo",INDIRECT("v_buffer_hist_hoy!$1:$1"),0)-1,100000,1),0)),"")</f>
        <v>V</v>
      </c>
      <c r="AN123" s="6">
        <f ca="1">IFERROR(INDEX(OFFSET(INDIRECT("v_buffer_hist_hoy!$A$1"),1,MATCH("buh_pedido_minimo",INDIRECT("v_buffer_hist_hoy!$1:$1"),0)-1,100000,1),MATCH(CLEAN(TABLATRANSFERENCIA[[#This Row],[CODIGO]]),OFFSET(INDIRECT("v_buffer_hist_hoy!$A$1"),1,MATCH("buh_codigo",INDIRECT("v_buffer_hist_hoy!$1:$1"),0)-1,100000,1),0)),"")</f>
        <v>0</v>
      </c>
      <c r="AO123" s="6">
        <f ca="1">IFERROR(INDEX(OFFSET(INDIRECT("v_buffer_hist_hoy!$A$1"),1,MATCH("buh_pedido_minimo_grupo",INDIRECT("v_buffer_hist_hoy!$1:$1"),0)-1,100000,1),MATCH(CLEAN(TABLATRANSFERENCIA[[#This Row],[CODIGO]]),OFFSET(INDIRECT("v_buffer_hist_hoy!$A$1"),1,MATCH("buh_codigo",INDIRECT("v_buffer_hist_hoy!$1:$1"),0)-1,100000,1),0)),"")</f>
        <v>0</v>
      </c>
      <c r="AP123" s="6">
        <f ca="1">IFERROR(INDEX(OFFSET(INDIRECT("v_buffer_hist_hoy!$A$1"),1,MATCH("buh_unidad_empaque",INDIRECT("v_buffer_hist_hoy!$1:$1"),0)-1,100000,1),MATCH(CLEAN(TABLATRANSFERENCIA[[#This Row],[CODIGO]]),OFFSET(INDIRECT("v_buffer_hist_hoy!$A$1"),1,MATCH("buh_codigo",INDIRECT("v_buffer_hist_hoy!$1:$1"),0)-1,100000,1),0)),"")</f>
        <v>5</v>
      </c>
      <c r="AQ123" s="6">
        <f ca="1">IFERROR(INDEX(OFFSET(INDIRECT("v_buffer_hist_hoy!$A$1"),1,MATCH("buh_pedido_promedio",INDIRECT("v_buffer_hist_hoy!$1:$1"),0)-1,100000,1),MATCH(CLEAN(TABLATRANSFERENCIA[[#This Row],[CODIGO]]),OFFSET(INDIRECT("v_buffer_hist_hoy!$A$1"),1,MATCH("buh_codigo",INDIRECT("v_buffer_hist_hoy!$1:$1"),0)-1,100000,1),0)),"")</f>
        <v>20</v>
      </c>
      <c r="AR123" s="6">
        <f ca="1">IFERROR(INDEX(OFFSET(INDIRECT("v_buffer_hist_hoy!$A$1"),1,MATCH("buh_cobertura_buffer",INDIRECT("v_buffer_hist_hoy!$1:$1"),0)-1,100000,1),MATCH(CLEAN(TABLATRANSFERENCIA[[#This Row],[CODIGO]]),OFFSET(INDIRECT("v_buffer_hist_hoy!$A$1"),1,MATCH("buh_codigo",INDIRECT("v_buffer_hist_hoy!$1:$1"),0)-1,100000,1),0)),"")</f>
        <v>0</v>
      </c>
      <c r="AS123" s="6">
        <f ca="1">IFERROR(INDEX(OFFSET(INDIRECT("v_buffer_hist_hoy!$A$1"),1,MATCH("buh_cobertura_inventario_proyectado",INDIRECT("v_buffer_hist_hoy!$1:$1"),0)-1,100000,1),MATCH(CLEAN(TABLATRANSFERENCIA[[#This Row],[CODIGO]]),OFFSET(INDIRECT("v_buffer_hist_hoy!$A$1"),1,MATCH("buh_codigo",INDIRECT("v_buffer_hist_hoy!$1:$1"),0)-1,100000,1),0)),"")</f>
        <v>0</v>
      </c>
      <c r="AT123" s="6">
        <f ca="1">IFERROR(INDEX(OFFSET(INDIRECT("v_buffer_hist_hoy!$A$1"),1,MATCH("buh_cobertura_pedido_minimo",INDIRECT("v_buffer_hist_hoy!$1:$1"),0)-1,100000,1),MATCH(CLEAN(TABLATRANSFERENCIA[[#This Row],[CODIGO]]),OFFSET(INDIRECT("v_buffer_hist_hoy!$A$1"),1,MATCH("buh_codigo",INDIRECT("v_buffer_hist_hoy!$1:$1"),0)-1,100000,1),0)),"")</f>
        <v>0</v>
      </c>
      <c r="AU123" s="6">
        <f ca="1">IFERROR(INDEX(OFFSET(INDIRECT("v_buffer_hist_hoy!$A$1"),1,MATCH("buh_dias_desabastecimiento",INDIRECT("v_buffer_hist_hoy!$1:$1"),0)-1,100000,1),MATCH(CLEAN(TABLATRANSFERENCIA[[#This Row],[CODIGO]]),OFFSET(INDIRECT("v_buffer_hist_hoy!$A$1"),1,MATCH("buh_codigo",INDIRECT("v_buffer_hist_hoy!$1:$1"),0)-1,100000,1),0)),"")</f>
        <v>0</v>
      </c>
      <c r="AV123" s="6">
        <f t="array" ref="AV123">IFERROR(INDEX(Datos_Consumo[CANTIDAD],MATCH(TABLATRANSFERENCIA[[#This Row],[CODIGO]]&amp;TABLATRANSFERENCIA[[#Headers],[Columna1]],Datos_Consumo[CODIGO]&amp;Datos_Consumo[FECHA_FORMATO],0)),0)</f>
        <v>0</v>
      </c>
      <c r="AW123" s="6">
        <f t="array" ref="AW123">IFERROR(INDEX(Datos_Consumo[CANTIDAD],MATCH(TABLATRANSFERENCIA[[#This Row],[CODIGO]]&amp;TABLATRANSFERENCIA[[#Headers],[Columna2]],Datos_Consumo[CODIGO]&amp;Datos_Consumo[FECHA_FORMATO],0)),0)</f>
        <v>0</v>
      </c>
      <c r="AX123" s="6">
        <f t="array" ref="AX123">IFERROR(INDEX(Datos_Consumo[CANTIDAD],MATCH(TABLATRANSFERENCIA[[#This Row],[CODIGO]]&amp;TABLATRANSFERENCIA[[#Headers],[Columna3]],Datos_Consumo[CODIGO]&amp;Datos_Consumo[FECHA_FORMATO],0)),0)</f>
        <v>0</v>
      </c>
      <c r="AY123" s="6">
        <f t="array" ref="AY123">IFERROR(INDEX(Datos_Consumo[CANTIDAD],MATCH(TABLATRANSFERENCIA[[#This Row],[CODIGO]]&amp;TABLATRANSFERENCIA[[#Headers],[Columna4]],Datos_Consumo[CODIGO]&amp;Datos_Consumo[FECHA_FORMATO],0)),0)</f>
        <v>0</v>
      </c>
      <c r="AZ123" s="6">
        <f t="array" ref="AZ123">IFERROR(INDEX(Datos_Consumo[CANTIDAD],MATCH(TABLATRANSFERENCIA[[#This Row],[CODIGO]]&amp;TABLATRANSFERENCIA[[#Headers],[Columna5]],Datos_Consumo[CODIGO]&amp;Datos_Consumo[FECHA_FORMATO],0)),0)</f>
        <v>0</v>
      </c>
      <c r="BA123" s="6">
        <f t="array" ref="BA123">IFERROR(INDEX(Datos_Consumo[CANTIDAD],MATCH(TABLATRANSFERENCIA[[#This Row],[CODIGO]]&amp;TABLATRANSFERENCIA[[#Headers],[Columna6]],Datos_Consumo[CODIGO]&amp;Datos_Consumo[FECHA_FORMATO],0)),0)</f>
        <v>0</v>
      </c>
      <c r="BB123" s="56">
        <f ca="1">IFERROR(INDEX(OFFSET(INDIRECT("v_buffer_hist_hoy!$A$1"),1,MATCH("buh_ultima_transferencia_ini",INDIRECT("v_buffer_hist_hoy!$1:$1"),0)-1,100000,1),MATCH(CLEAN(TABLATRANSFERENCIA[[#This Row],[CODIGO]]),OFFSET(INDIRECT("v_buffer_hist_hoy!$A$1"),1,MATCH("buh_codigo",INDIRECT("v_buffer_hist_hoy!$1:$1"),0)-1,100000,1),0)),"")</f>
        <v>0</v>
      </c>
      <c r="BC123" s="56">
        <f ca="1">IFERROR(INDEX(OFFSET(INDIRECT("v_buffer_hist_hoy!$A$1"),1,MATCH("buh_ultima_transferencia_fin",INDIRECT("v_buffer_hist_hoy!$1:$1"),0)-1,100000,1),MATCH(CLEAN(TABLATRANSFERENCIA[[#This Row],[CODIGO]]),OFFSET(INDIRECT("v_buffer_hist_hoy!$A$1"),1,MATCH("buh_codigo",INDIRECT("v_buffer_hist_hoy!$1:$1"),0)-1,100000,1),0)),"")</f>
        <v>0</v>
      </c>
      <c r="BD123" s="50" t="s">
        <v>7724</v>
      </c>
      <c r="BE123" s="55"/>
      <c r="BF123" s="51"/>
      <c r="BG12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3" s="51"/>
      <c r="BM123" s="46">
        <f ca="1">IFERROR(TABLATRANSFERENCIA[[#This Row],[REQUERIM]]/TABLATRANSFERENCIA[[#This Row],[PEDIDO PROMEDIO]],0)</f>
        <v>0.25</v>
      </c>
      <c r="BN123" s="51"/>
      <c r="BO123" s="59"/>
      <c r="BP123" s="3" t="str">
        <f>IF(TABLATRANSFERENCIA[[#This Row],[RECIBIDO]]&lt;&gt;"",0,IF(TABLATRANSFERENCIA[[#This Row],[DESPACHO]]&lt;&gt;"",TABLATRANSFERENCIA[[#This Row],[DESPACHO]],TABLATRANSFERENCIA[[#This Row],[REQUERIM]]))</f>
        <v>5</v>
      </c>
      <c r="BQ123" s="50"/>
      <c r="BR123" s="50"/>
      <c r="BS123" s="50" t="str">
        <f t="shared" si="1"/>
        <v>N</v>
      </c>
      <c r="BT123" s="51">
        <f t="array" aca="1" ref="BT123" ca="1">IF(SUM(--(TABLATRANSFERENCIA[[#This Row],[CODIGO GENERICO]]=TABLATRANSFERENCIA[CODIGO GENERICO])*TABLATRANSFERENCIA[REQUERIM])&lt;TABLATRANSFERENCIA[[#This Row],[PEDIDO MIN GRUPO]],1,0)</f>
        <v>0</v>
      </c>
      <c r="BU12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3" s="51">
        <f ca="1">IFERROR(INDEX(OFFSET(INDIRECT("v_buffer_hist_hoy!$A$1"),1,MATCH("buh_zona_amarilla",INDIRECT("v_buffer_hist_hoy!$1:$1"),0)-1,100000,1),MATCH(CLEAN(TABLATRANSFERENCIA[[#This Row],[CODIGO]]),OFFSET(INDIRECT("v_buffer_hist_hoy!$A$1"),1,MATCH("buh_codigo",INDIRECT("v_buffer_hist_hoy!$1:$1"),0)-1,100000,1),0)),"")</f>
        <v>48</v>
      </c>
      <c r="BW123" s="51">
        <f ca="1">IFERROR(INDEX(OFFSET(INDIRECT("v_buffer_hist_hoy!$A$1"),1,MATCH("buh_zona_roja",INDIRECT("v_buffer_hist_hoy!$1:$1"),0)-1,100000,1),MATCH(CLEAN(TABLATRANSFERENCIA[[#This Row],[CODIGO]]),OFFSET(INDIRECT("v_buffer_hist_hoy!$A$1"),1,MATCH("buh_codigo",INDIRECT("v_buffer_hist_hoy!$1:$1"),0)-1,100000,1),0)),"")</f>
        <v>24</v>
      </c>
    </row>
    <row r="124" spans="1:75" hidden="1" x14ac:dyDescent="0.25">
      <c r="A124" s="54" t="s">
        <v>3411</v>
      </c>
      <c r="B124" s="3" t="str">
        <f ca="1">IFERROR(INDEX(OFFSET(INDIRECT("v_buffer_hist_hoy!$A$1"),1,MATCH("pro_descripcion",INDIRECT("v_buffer_hist_hoy!$1:$1"),0)-1,100000,1),MATCH(CLEAN(TABLATRANSFERENCIA[[#This Row],[CODIGO]]),OFFSET(INDIRECT("v_buffer_hist_hoy!$A$1"),1,MATCH("buh_codigo",INDIRECT("v_buffer_hist_hoy!$1:$1"),0)-1,100000,1),0)),"")</f>
        <v>CAJA FILTRO DE AIRE SRM4300</v>
      </c>
      <c r="C124" s="3" t="str">
        <f ca="1">IFERROR(INDEX(OFFSET(INDIRECT("v_buffer_hist_hoy!$A$1"),1,MATCH("buh_codigo_generico",INDIRECT("v_buffer_hist_hoy!$1:$1"),0)-1,100000,1),MATCH(CLEAN(TABLATRANSFERENCIA[[#This Row],[CODIGO]]),OFFSET(INDIRECT("v_buffer_hist_hoy!$A$1"),1,MATCH("buh_codigo",INDIRECT("v_buffer_hist_hoy!$1:$1"),0)-1,100000,1),0)),"")</f>
        <v>0</v>
      </c>
      <c r="D124" s="3" t="str">
        <f ca="1">IFERROR(INDEX(OFFSET(INDIRECT("v_buffer_hist_hoy!$A$1"),1,MATCH("buh_codigo_vinculado",INDIRECT("v_buffer_hist_hoy!$1:$1"),0)-1,100000,1),MATCH(CLEAN(TABLATRANSFERENCIA[[#This Row],[CODIGO]]),OFFSET(INDIRECT("v_buffer_hist_hoy!$A$1"),1,MATCH("buh_codigo",INDIRECT("v_buffer_hist_hoy!$1:$1"),0)-1,100000,1),0)),"")</f>
        <v>EC-P021010232</v>
      </c>
      <c r="E124" s="3" t="str">
        <f ca="1">IFERROR(INDEX(OFFSET(INDIRECT("v_buffer_hist_hoy!$A$1"),1,MATCH("pro_linea",INDIRECT("v_buffer_hist_hoy!$1:$1"),0)-1,100000,1),MATCH(CLEAN(TABLATRANSFERENCIA[[#This Row],[CODIGO]]),OFFSET(INDIRECT("v_buffer_hist_hoy!$A$1"),1,MATCH("buh_codigo",INDIRECT("v_buffer_hist_hoy!$1:$1"),0)-1,100000,1),0)),"")</f>
        <v>AGROFORESTAL</v>
      </c>
      <c r="F124" s="3">
        <f ca="1">IFERROR(INDEX(OFFSET(INDIRECT("v_buffer_hist_hoy!$A$1"),1,MATCH("pro_sublinea",INDIRECT("v_buffer_hist_hoy!$1:$1"),0)-1,100000,1),MATCH(CLEAN(TABLATRANSFERENCIA[[#This Row],[CODIGO]]),OFFSET(INDIRECT("v_buffer_hist_hoy!$A$1"),1,MATCH("buh_codigo",INDIRECT("v_buffer_hist_hoy!$1:$1"),0)-1,100000,1),0)),"")</f>
        <v>0</v>
      </c>
      <c r="G124" s="3" t="str">
        <f ca="1">IFERROR(INDEX(OFFSET(INDIRECT("v_buffer_hist_hoy!$A$1"),1,MATCH("pro_grupo",INDIRECT("v_buffer_hist_hoy!$1:$1"),0)-1,100000,1),MATCH(CLEAN(TABLATRANSFERENCIA[[#This Row],[CODIGO]]),OFFSET(INDIRECT("v_buffer_hist_hoy!$A$1"),1,MATCH("buh_codigo",INDIRECT("v_buffer_hist_hoy!$1:$1"),0)-1,100000,1),0)),"")</f>
        <v>REPUESTOS DESMALEZADORAS</v>
      </c>
      <c r="H124" s="3">
        <f ca="1">IFERROR(INDEX(OFFSET(INDIRECT("v_buffer_hist_hoy!$A$1"),1,MATCH("pro_familia",INDIRECT("v_buffer_hist_hoy!$1:$1"),0)-1,100000,1),MATCH(CLEAN(TABLATRANSFERENCIA[[#This Row],[CODIGO]]),OFFSET(INDIRECT("v_buffer_hist_hoy!$A$1"),1,MATCH("buh_codigo",INDIRECT("v_buffer_hist_hoy!$1:$1"),0)-1,100000,1),0)),"")</f>
        <v>0</v>
      </c>
      <c r="I124" s="3">
        <f ca="1">IFERROR(INDEX(OFFSET(INDIRECT("v_buffer_hist_hoy!$A$1"),1,MATCH("pro_subfamilia",INDIRECT("v_buffer_hist_hoy!$1:$1"),0)-1,100000,1),MATCH(CLEAN(TABLATRANSFERENCIA[[#This Row],[CODIGO]]),OFFSET(INDIRECT("v_buffer_hist_hoy!$A$1"),1,MATCH("buh_codigo",INDIRECT("v_buffer_hist_hoy!$1:$1"),0)-1,100000,1),0)),"")</f>
        <v>0</v>
      </c>
      <c r="J12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4" s="3">
        <f ca="1">IFERROR(INDEX(OFFSET(INDIRECT("v_buffer_hist_hoy!$A$1"),1,MATCH("pro_tipo",INDIRECT("v_buffer_hist_hoy!$1:$1"),0)-1,100000,1),MATCH(CLEAN(TABLATRANSFERENCIA[[#This Row],[CODIGO]]),OFFSET(INDIRECT("v_buffer_hist_hoy!$A$1"),1,MATCH("buh_codigo",INDIRECT("v_buffer_hist_hoy!$1:$1"),0)-1,100000,1),0)),"")</f>
        <v>0</v>
      </c>
      <c r="L124" s="3" t="str">
        <f ca="1">IFERROR(INDEX(OFFSET(INDIRECT("v_buffer_hist_hoy!$A$1"),1,MATCH("pro_marca",INDIRECT("v_buffer_hist_hoy!$1:$1"),0)-1,100000,1),MATCH(CLEAN(TABLATRANSFERENCIA[[#This Row],[CODIGO]]),OFFSET(INDIRECT("v_buffer_hist_hoy!$A$1"),1,MATCH("buh_codigo",INDIRECT("v_buffer_hist_hoy!$1:$1"),0)-1,100000,1),0)),"")</f>
        <v>ECHO</v>
      </c>
      <c r="M124" s="3">
        <f ca="1">IFERROR(INDEX(OFFSET(INDIRECT("v_buffer_hist_hoy!$A$1"),1,MATCH("pro_modelo",INDIRECT("v_buffer_hist_hoy!$1:$1"),0)-1,100000,1),MATCH(CLEAN(TABLATRANSFERENCIA[[#This Row],[CODIGO]]),OFFSET(INDIRECT("v_buffer_hist_hoy!$A$1"),1,MATCH("buh_codigo",INDIRECT("v_buffer_hist_hoy!$1:$1"),0)-1,100000,1),0)),"")</f>
        <v>0</v>
      </c>
      <c r="N124" s="3">
        <f ca="1">IFERROR(INDEX(OFFSET(INDIRECT("v_buffer_hist_hoy!$A$1"),1,MATCH("pro_cat_management",INDIRECT("v_buffer_hist_hoy!$1:$1"),0)-1,100000,1),MATCH(CLEAN(TABLATRANSFERENCIA[[#This Row],[CODIGO]]),OFFSET(INDIRECT("v_buffer_hist_hoy!$A$1"),1,MATCH("buh_codigo",INDIRECT("v_buffer_hist_hoy!$1:$1"),0)-1,100000,1),0)),"")</f>
        <v>0</v>
      </c>
      <c r="O124" s="5" t="str">
        <f ca="1">IFERROR(INDEX(OFFSET(INDIRECT("v_buffer_hist_hoy!$A$1"),1,MATCH("buh_estatus",INDIRECT("v_buffer_hist_hoy!$1:$1"),0)-1,100000,1),MATCH(CLEAN(TABLATRANSFERENCIA[[#This Row],[CODIGO]]),OFFSET(INDIRECT("v_buffer_hist_hoy!$A$1"),1,MATCH("buh_codigo",INDIRECT("v_buffer_hist_hoy!$1:$1"),0)-1,100000,1),0)),"")</f>
        <v>0</v>
      </c>
      <c r="P124" s="5">
        <f ca="1">IFERROR(INDEX(OFFSET(INDIRECT("v_buffer_hist_hoy!$A$1"),1,MATCH("buh_ctv",INDIRECT("v_buffer_hist_hoy!$1:$1"),0)-1,100000,1),MATCH(CLEAN(TABLATRANSFERENCIA[[#This Row],[CODIGO]]),OFFSET(INDIRECT("v_buffer_hist_hoy!$A$1"),1,MATCH("buh_codigo",INDIRECT("v_buffer_hist_hoy!$1:$1"),0)-1,100000,1),0)),"")</f>
        <v>7.45</v>
      </c>
      <c r="Q124" s="5">
        <f ca="1">IFERROR(INDEX(OFFSET(INDIRECT("v_buffer_hist_hoy!$A$1"),1,MATCH("buh_pv",INDIRECT("v_buffer_hist_hoy!$1:$1"),0)-1,100000,1),MATCH(CLEAN(TABLATRANSFERENCIA[[#This Row],[CODIGO]]),OFFSET(INDIRECT("v_buffer_hist_hoy!$A$1"),1,MATCH("buh_codigo",INDIRECT("v_buffer_hist_hoy!$1:$1"),0)-1,100000,1),0)),"")</f>
        <v>18.36</v>
      </c>
      <c r="R124" s="46">
        <f ca="1">IFERROR(INDEX(OFFSET(INDIRECT("v_buffer_hist_hoy!$A$1"),1,MATCH("buh_roi_pasado",INDIRECT("v_buffer_hist_hoy!$1:$1"),0)-1,100000,1),MATCH(CLEAN(TABLATRANSFERENCIA[[#This Row],[CODIGO]]),OFFSET(INDIRECT("v_buffer_hist_hoy!$A$1"),1,MATCH("buh_codigo",INDIRECT("v_buffer_hist_hoy!$1:$1"),0)-1,100000,1),0)),"")</f>
        <v>0</v>
      </c>
      <c r="S124" s="46">
        <f ca="1">IFERROR(INDEX(OFFSET(INDIRECT("v_buffer_hist_hoy!$A$1"),1,MATCH("buh_roi_proyectado",INDIRECT("v_buffer_hist_hoy!$1:$1"),0)-1,100000,1),MATCH(CLEAN(TABLATRANSFERENCIA[[#This Row],[CODIGO]]),OFFSET(INDIRECT("v_buffer_hist_hoy!$A$1"),1,MATCH("buh_codigo",INDIRECT("v_buffer_hist_hoy!$1:$1"),0)-1,100000,1),0)),"")</f>
        <v>6.39</v>
      </c>
      <c r="T124" s="46">
        <f ca="1">IFERROR(INDEX(OFFSET(INDIRECT("v_buffer_hist_hoy!$A$1"),1,MATCH("buh_velocity",INDIRECT("v_buffer_hist_hoy!$1:$1"),0)-1,100000,1),MATCH(CLEAN(TABLATRANSFERENCIA[[#This Row],[CODIGO]]),OFFSET(INDIRECT("v_buffer_hist_hoy!$A$1"),1,MATCH("buh_codigo",INDIRECT("v_buffer_hist_hoy!$1:$1"),0)-1,100000,1),0)),"")</f>
        <v>0</v>
      </c>
      <c r="U124" s="46">
        <f ca="1">IFERROR(INDEX(OFFSET(INDIRECT("v_buffer_hist_hoy!$A$1"),1,MATCH("buh_nivel_servicio",INDIRECT("v_buffer_hist_hoy!$1:$1"),0)-1,100000,1),MATCH(CLEAN(TABLATRANSFERENCIA[[#This Row],[CODIGO]]),OFFSET(INDIRECT("v_buffer_hist_hoy!$A$1"),1,MATCH("buh_codigo",INDIRECT("v_buffer_hist_hoy!$1:$1"),0)-1,100000,1),0)),"")</f>
        <v>1</v>
      </c>
      <c r="V124" s="49" t="str">
        <f ca="1">IFERROR(INDEX(OFFSET(INDIRECT("v_buffer_hist_hoy!$A$1"),1,MATCH("pro_nombre",INDIRECT("v_buffer_hist_hoy!$1:$1"),0)-1,100000,1),MATCH(CLEAN(TABLATRANSFERENCIA[[#This Row],[CODIGO]]),OFFSET(INDIRECT("v_buffer_hist_hoy!$A$1"),1,MATCH("buh_codigo",INDIRECT("v_buffer_hist_hoy!$1:$1"),0)-1,100000,1),0)),"")</f>
        <v>Echo</v>
      </c>
      <c r="W124" s="49" t="str">
        <f ca="1">IFERROR(INDEX(OFFSET(INDIRECT("v_buffer_hist_hoy!$A$1"),1,MATCH("pre_nombre",INDIRECT("v_buffer_hist_hoy!$1:$1"),0)-1,100000,1),MATCH(CLEAN(TABLATRANSFERENCIA[[#This Row],[CODIGO]]),OFFSET(INDIRECT("v_buffer_hist_hoy!$A$1"),1,MATCH("buh_codigo",INDIRECT("v_buffer_hist_hoy!$1:$1"),0)-1,100000,1),0)),"")</f>
        <v>USA</v>
      </c>
      <c r="X124" s="51">
        <f ca="1">IFERROR(INDEX(OFFSET(INDIRECT("v_buffer_hist_hoy!$A$1"),1,MATCH("buh_tiempo_suministro",INDIRECT("v_buffer_hist_hoy!$1:$1"),0)-1,100000,1),MATCH(CLEAN(TABLATRANSFERENCIA[[#This Row],[CODIGO]]),OFFSET(INDIRECT("v_buffer_hist_hoy!$A$1"),1,MATCH("buh_codigo",INDIRECT("v_buffer_hist_hoy!$1:$1"),0)-1,100000,1),0)),"")</f>
        <v>8</v>
      </c>
      <c r="Y124" s="51">
        <f ca="1">IFERROR(INDEX(OFFSET(INDIRECT("v_buffer_hist_hoy!$A$1"),1,MATCH("buh_frecuencia_reposicion",INDIRECT("v_buffer_hist_hoy!$1:$1"),0)-1,100000,1),MATCH(CLEAN(TABLATRANSFERENCIA[[#This Row],[CODIGO]]),OFFSET(INDIRECT("v_buffer_hist_hoy!$A$1"),1,MATCH("buh_codigo",INDIRECT("v_buffer_hist_hoy!$1:$1"),0)-1,100000,1),0)),"")</f>
        <v>3</v>
      </c>
      <c r="Z124" s="6">
        <f ca="1">IFERROR(INDEX(OFFSET(INDIRECT("v_buffer_hist_hoy!$A$1"),1,MATCH("buh_buffer_actual",INDIRECT("v_buffer_hist_hoy!$1:$1"),0)-1,100000,1),MATCH(CLEAN(TABLATRANSFERENCIA[[#This Row],[CODIGO]]),OFFSET(INDIRECT("v_buffer_hist_hoy!$A$1"),1,MATCH("buh_codigo",INDIRECT("v_buffer_hist_hoy!$1:$1"),0)-1,100000,1),0)),"")</f>
        <v>20</v>
      </c>
      <c r="AA124" s="6">
        <f ca="1">IFERROR(INDEX(OFFSET(INDIRECT("v_buffer_hist_hoy!$A$1"),1,MATCH("buh_inventario_proveedor",INDIRECT("v_buffer_hist_hoy!$1:$1"),0)-1,100000,1),MATCH(CLEAN(TABLATRANSFERENCIA[[#This Row],[CODIGO]]),OFFSET(INDIRECT("v_buffer_hist_hoy!$A$1"),1,MATCH("buh_codigo",INDIRECT("v_buffer_hist_hoy!$1:$1"),0)-1,100000,1),0)),"")</f>
        <v>1000000000</v>
      </c>
      <c r="AB124" s="6">
        <f ca="1">IFERROR(INDEX(OFFSET(INDIRECT("v_buffer_hist_hoy!$A$1"),1,MATCH("buh_inventario_fisico",INDIRECT("v_buffer_hist_hoy!$1:$1"),0)-1,100000,1),MATCH(CLEAN(TABLATRANSFERENCIA[[#This Row],[CODIGO]]),OFFSET(INDIRECT("v_buffer_hist_hoy!$A$1"),1,MATCH("buh_codigo",INDIRECT("v_buffer_hist_hoy!$1:$1"),0)-1,100000,1),0)),"")</f>
        <v>12</v>
      </c>
      <c r="AC124" s="4">
        <f ca="1">IFERROR(INDEX(OFFSET(INDIRECT("v_buffer_hist_hoy!$A$1"),1,MATCH("buh_estado_inventario_fisico",INDIRECT("v_buffer_hist_hoy!$1:$1"),0)-1,100000,1),MATCH(CLEAN(TABLATRANSFERENCIA[[#This Row],[CODIGO]]),OFFSET(INDIRECT("v_buffer_hist_hoy!$A$1"),1,MATCH("buh_codigo",INDIRECT("v_buffer_hist_hoy!$1:$1"),0)-1,100000,1),0)),"")</f>
        <v>0.4</v>
      </c>
      <c r="AD124" s="6" t="str">
        <f ca="1">IFERROR(INDEX(OFFSET(INDIRECT("v_buffer_hist_hoy!$A$1"),1,MATCH("buh_color_inventario_fisico",INDIRECT("v_buffer_hist_hoy!$1:$1"),0)-1,100000,1),MATCH(CLEAN(TABLATRANSFERENCIA[[#This Row],[CODIGO]]),OFFSET(INDIRECT("v_buffer_hist_hoy!$A$1"),1,MATCH("buh_codigo",INDIRECT("v_buffer_hist_hoy!$1:$1"),0)-1,100000,1),0)),"")</f>
        <v>A</v>
      </c>
      <c r="AE124" s="6">
        <f ca="1">IFERROR(INDEX(OFFSET(INDIRECT("v_buffer_hist_hoy!$A$1"),1,MATCH("buh_transito",INDIRECT("v_buffer_hist_hoy!$1:$1"),0)-1,100000,1),MATCH(CLEAN(TABLATRANSFERENCIA[[#This Row],[CODIGO]]),OFFSET(INDIRECT("v_buffer_hist_hoy!$A$1"),1,MATCH("buh_codigo",INDIRECT("v_buffer_hist_hoy!$1:$1"),0)-1,100000,1),0)),"")</f>
        <v>0</v>
      </c>
      <c r="AF124" s="6">
        <f ca="1">IFERROR(INDEX(OFFSET(INDIRECT("v_buffer_hist_hoy!$A$1"),1,MATCH("buh_negociacion",INDIRECT("v_buffer_hist_hoy!$1:$1"),0)-1,100000,1),MATCH(CLEAN(TABLATRANSFERENCIA[[#This Row],[CODIGO]]),OFFSET(INDIRECT("v_buffer_hist_hoy!$A$1"),1,MATCH("buh_codigo",INDIRECT("v_buffer_hist_hoy!$1:$1"),0)-1,100000,1),0)),"")</f>
        <v>0</v>
      </c>
      <c r="AG124" s="6">
        <f ca="1">IFERROR(INDEX(OFFSET(INDIRECT("v_buffer_hist_hoy!$A$1"),1,MATCH("buh_produccion",INDIRECT("v_buffer_hist_hoy!$1:$1"),0)-1,100000,1),MATCH(CLEAN(TABLATRANSFERENCIA[[#This Row],[CODIGO]]),OFFSET(INDIRECT("v_buffer_hist_hoy!$A$1"),1,MATCH("buh_codigo",INDIRECT("v_buffer_hist_hoy!$1:$1"),0)-1,100000,1),0)),"")</f>
        <v>0</v>
      </c>
      <c r="AH124" s="6">
        <f ca="1">IFERROR(INDEX(OFFSET(INDIRECT("v_buffer_hist_hoy!$A$1"),1,MATCH("buh_embarcado",INDIRECT("v_buffer_hist_hoy!$1:$1"),0)-1,100000,1),MATCH(CLEAN(TABLATRANSFERENCIA[[#This Row],[CODIGO]]),OFFSET(INDIRECT("v_buffer_hist_hoy!$A$1"),1,MATCH("buh_codigo",INDIRECT("v_buffer_hist_hoy!$1:$1"),0)-1,100000,1),0)),"")</f>
        <v>0</v>
      </c>
      <c r="AI124" s="6">
        <f ca="1">IFERROR(INDEX(OFFSET(INDIRECT("v_buffer_hist_hoy!$A$1"),1,MATCH("buh_comprometido",INDIRECT("v_buffer_hist_hoy!$1:$1"),0)-1,100000,1),MATCH(CLEAN(TABLATRANSFERENCIA[[#This Row],[CODIGO]]),OFFSET(INDIRECT("v_buffer_hist_hoy!$A$1"),1,MATCH("buh_codigo",INDIRECT("v_buffer_hist_hoy!$1:$1"),0)-1,100000,1),0)),"")</f>
        <v>0</v>
      </c>
      <c r="AJ124" s="6">
        <f ca="1">IFERROR(INDEX(OFFSET(INDIRECT("v_buffer_hist_hoy!$A$1"),1,MATCH("buh_backorder",INDIRECT("v_buffer_hist_hoy!$1:$1"),0)-1,100000,1),MATCH(CLEAN(TABLATRANSFERENCIA[[#This Row],[CODIGO]]),OFFSET(INDIRECT("v_buffer_hist_hoy!$A$1"),1,MATCH("buh_codigo",INDIRECT("v_buffer_hist_hoy!$1:$1"),0)-1,100000,1),0)),"")</f>
        <v>5</v>
      </c>
      <c r="AK124" s="6">
        <f ca="1">IFERROR(INDEX(OFFSET(INDIRECT("v_buffer_hist_hoy!$A$1"),1,MATCH("buh_inventario_proyectado",INDIRECT("v_buffer_hist_hoy!$1:$1"),0)-1,100000,1),MATCH(CLEAN(TABLATRANSFERENCIA[[#This Row],[CODIGO]]),OFFSET(INDIRECT("v_buffer_hist_hoy!$A$1"),1,MATCH("buh_codigo",INDIRECT("v_buffer_hist_hoy!$1:$1"),0)-1,100000,1),0)),"")</f>
        <v>17</v>
      </c>
      <c r="AL124" s="4">
        <f ca="1">IFERROR(INDEX(OFFSET(INDIRECT("v_buffer_hist_hoy!$A$1"),1,MATCH("buh_estado_inventario_proyectado",INDIRECT("v_buffer_hist_hoy!$1:$1"),0)-1,100000,1),MATCH(CLEAN(TABLATRANSFERENCIA[[#This Row],[CODIGO]]),OFFSET(INDIRECT("v_buffer_hist_hoy!$A$1"),1,MATCH("buh_codigo",INDIRECT("v_buffer_hist_hoy!$1:$1"),0)-1,100000,1),0)),"")</f>
        <v>0.15</v>
      </c>
      <c r="AM124" s="6" t="str">
        <f ca="1">IFERROR(INDEX(OFFSET(INDIRECT("v_buffer_hist_hoy!$A$1"),1,MATCH("buh_color_inventario_proyectado",INDIRECT("v_buffer_hist_hoy!$1:$1"),0)-1,100000,1),MATCH(CLEAN(TABLATRANSFERENCIA[[#This Row],[CODIGO]]),OFFSET(INDIRECT("v_buffer_hist_hoy!$A$1"),1,MATCH("buh_codigo",INDIRECT("v_buffer_hist_hoy!$1:$1"),0)-1,100000,1),0)),"")</f>
        <v>V</v>
      </c>
      <c r="AN124" s="6">
        <f ca="1">IFERROR(INDEX(OFFSET(INDIRECT("v_buffer_hist_hoy!$A$1"),1,MATCH("buh_pedido_minimo",INDIRECT("v_buffer_hist_hoy!$1:$1"),0)-1,100000,1),MATCH(CLEAN(TABLATRANSFERENCIA[[#This Row],[CODIGO]]),OFFSET(INDIRECT("v_buffer_hist_hoy!$A$1"),1,MATCH("buh_codigo",INDIRECT("v_buffer_hist_hoy!$1:$1"),0)-1,100000,1),0)),"")</f>
        <v>0</v>
      </c>
      <c r="AO124" s="6">
        <f ca="1">IFERROR(INDEX(OFFSET(INDIRECT("v_buffer_hist_hoy!$A$1"),1,MATCH("buh_pedido_minimo_grupo",INDIRECT("v_buffer_hist_hoy!$1:$1"),0)-1,100000,1),MATCH(CLEAN(TABLATRANSFERENCIA[[#This Row],[CODIGO]]),OFFSET(INDIRECT("v_buffer_hist_hoy!$A$1"),1,MATCH("buh_codigo",INDIRECT("v_buffer_hist_hoy!$1:$1"),0)-1,100000,1),0)),"")</f>
        <v>0</v>
      </c>
      <c r="AP124" s="6">
        <f ca="1">IFERROR(INDEX(OFFSET(INDIRECT("v_buffer_hist_hoy!$A$1"),1,MATCH("buh_unidad_empaque",INDIRECT("v_buffer_hist_hoy!$1:$1"),0)-1,100000,1),MATCH(CLEAN(TABLATRANSFERENCIA[[#This Row],[CODIGO]]),OFFSET(INDIRECT("v_buffer_hist_hoy!$A$1"),1,MATCH("buh_codigo",INDIRECT("v_buffer_hist_hoy!$1:$1"),0)-1,100000,1),0)),"")</f>
        <v>5</v>
      </c>
      <c r="AQ124" s="6">
        <f ca="1">IFERROR(INDEX(OFFSET(INDIRECT("v_buffer_hist_hoy!$A$1"),1,MATCH("buh_pedido_promedio",INDIRECT("v_buffer_hist_hoy!$1:$1"),0)-1,100000,1),MATCH(CLEAN(TABLATRANSFERENCIA[[#This Row],[CODIGO]]),OFFSET(INDIRECT("v_buffer_hist_hoy!$A$1"),1,MATCH("buh_codigo",INDIRECT("v_buffer_hist_hoy!$1:$1"),0)-1,100000,1),0)),"")</f>
        <v>5</v>
      </c>
      <c r="AR124" s="6">
        <f ca="1">IFERROR(INDEX(OFFSET(INDIRECT("v_buffer_hist_hoy!$A$1"),1,MATCH("buh_cobertura_buffer",INDIRECT("v_buffer_hist_hoy!$1:$1"),0)-1,100000,1),MATCH(CLEAN(TABLATRANSFERENCIA[[#This Row],[CODIGO]]),OFFSET(INDIRECT("v_buffer_hist_hoy!$A$1"),1,MATCH("buh_codigo",INDIRECT("v_buffer_hist_hoy!$1:$1"),0)-1,100000,1),0)),"")</f>
        <v>0</v>
      </c>
      <c r="AS124" s="6">
        <f ca="1">IFERROR(INDEX(OFFSET(INDIRECT("v_buffer_hist_hoy!$A$1"),1,MATCH("buh_cobertura_inventario_proyectado",INDIRECT("v_buffer_hist_hoy!$1:$1"),0)-1,100000,1),MATCH(CLEAN(TABLATRANSFERENCIA[[#This Row],[CODIGO]]),OFFSET(INDIRECT("v_buffer_hist_hoy!$A$1"),1,MATCH("buh_codigo",INDIRECT("v_buffer_hist_hoy!$1:$1"),0)-1,100000,1),0)),"")</f>
        <v>0</v>
      </c>
      <c r="AT124" s="6">
        <f ca="1">IFERROR(INDEX(OFFSET(INDIRECT("v_buffer_hist_hoy!$A$1"),1,MATCH("buh_cobertura_pedido_minimo",INDIRECT("v_buffer_hist_hoy!$1:$1"),0)-1,100000,1),MATCH(CLEAN(TABLATRANSFERENCIA[[#This Row],[CODIGO]]),OFFSET(INDIRECT("v_buffer_hist_hoy!$A$1"),1,MATCH("buh_codigo",INDIRECT("v_buffer_hist_hoy!$1:$1"),0)-1,100000,1),0)),"")</f>
        <v>0</v>
      </c>
      <c r="AU124" s="6">
        <f ca="1">IFERROR(INDEX(OFFSET(INDIRECT("v_buffer_hist_hoy!$A$1"),1,MATCH("buh_dias_desabastecimiento",INDIRECT("v_buffer_hist_hoy!$1:$1"),0)-1,100000,1),MATCH(CLEAN(TABLATRANSFERENCIA[[#This Row],[CODIGO]]),OFFSET(INDIRECT("v_buffer_hist_hoy!$A$1"),1,MATCH("buh_codigo",INDIRECT("v_buffer_hist_hoy!$1:$1"),0)-1,100000,1),0)),"")</f>
        <v>0</v>
      </c>
      <c r="AV124" s="6">
        <f t="array" ref="AV124">IFERROR(INDEX(Datos_Consumo[CANTIDAD],MATCH(TABLATRANSFERENCIA[[#This Row],[CODIGO]]&amp;TABLATRANSFERENCIA[[#Headers],[Columna1]],Datos_Consumo[CODIGO]&amp;Datos_Consumo[FECHA_FORMATO],0)),0)</f>
        <v>0</v>
      </c>
      <c r="AW124" s="6">
        <f t="array" ref="AW124">IFERROR(INDEX(Datos_Consumo[CANTIDAD],MATCH(TABLATRANSFERENCIA[[#This Row],[CODIGO]]&amp;TABLATRANSFERENCIA[[#Headers],[Columna2]],Datos_Consumo[CODIGO]&amp;Datos_Consumo[FECHA_FORMATO],0)),0)</f>
        <v>0</v>
      </c>
      <c r="AX124" s="6">
        <f t="array" ref="AX124">IFERROR(INDEX(Datos_Consumo[CANTIDAD],MATCH(TABLATRANSFERENCIA[[#This Row],[CODIGO]]&amp;TABLATRANSFERENCIA[[#Headers],[Columna3]],Datos_Consumo[CODIGO]&amp;Datos_Consumo[FECHA_FORMATO],0)),0)</f>
        <v>0</v>
      </c>
      <c r="AY124" s="6">
        <f t="array" ref="AY124">IFERROR(INDEX(Datos_Consumo[CANTIDAD],MATCH(TABLATRANSFERENCIA[[#This Row],[CODIGO]]&amp;TABLATRANSFERENCIA[[#Headers],[Columna4]],Datos_Consumo[CODIGO]&amp;Datos_Consumo[FECHA_FORMATO],0)),0)</f>
        <v>0</v>
      </c>
      <c r="AZ124" s="6">
        <f t="array" ref="AZ124">IFERROR(INDEX(Datos_Consumo[CANTIDAD],MATCH(TABLATRANSFERENCIA[[#This Row],[CODIGO]]&amp;TABLATRANSFERENCIA[[#Headers],[Columna5]],Datos_Consumo[CODIGO]&amp;Datos_Consumo[FECHA_FORMATO],0)),0)</f>
        <v>0</v>
      </c>
      <c r="BA124" s="6">
        <f t="array" ref="BA124">IFERROR(INDEX(Datos_Consumo[CANTIDAD],MATCH(TABLATRANSFERENCIA[[#This Row],[CODIGO]]&amp;TABLATRANSFERENCIA[[#Headers],[Columna6]],Datos_Consumo[CODIGO]&amp;Datos_Consumo[FECHA_FORMATO],0)),0)</f>
        <v>0</v>
      </c>
      <c r="BB124" s="56">
        <f ca="1">IFERROR(INDEX(OFFSET(INDIRECT("v_buffer_hist_hoy!$A$1"),1,MATCH("buh_ultima_transferencia_ini",INDIRECT("v_buffer_hist_hoy!$1:$1"),0)-1,100000,1),MATCH(CLEAN(TABLATRANSFERENCIA[[#This Row],[CODIGO]]),OFFSET(INDIRECT("v_buffer_hist_hoy!$A$1"),1,MATCH("buh_codigo",INDIRECT("v_buffer_hist_hoy!$1:$1"),0)-1,100000,1),0)),"")</f>
        <v>0</v>
      </c>
      <c r="BC124" s="56">
        <f ca="1">IFERROR(INDEX(OFFSET(INDIRECT("v_buffer_hist_hoy!$A$1"),1,MATCH("buh_ultima_transferencia_fin",INDIRECT("v_buffer_hist_hoy!$1:$1"),0)-1,100000,1),MATCH(CLEAN(TABLATRANSFERENCIA[[#This Row],[CODIGO]]),OFFSET(INDIRECT("v_buffer_hist_hoy!$A$1"),1,MATCH("buh_codigo",INDIRECT("v_buffer_hist_hoy!$1:$1"),0)-1,100000,1),0)),"")</f>
        <v>0</v>
      </c>
      <c r="BD124" s="50" t="s">
        <v>7724</v>
      </c>
      <c r="BE124" s="55"/>
      <c r="BF124" s="51"/>
      <c r="BG12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4" s="51"/>
      <c r="BM124" s="46">
        <f ca="1">IFERROR(TABLATRANSFERENCIA[[#This Row],[REQUERIM]]/TABLATRANSFERENCIA[[#This Row],[PEDIDO PROMEDIO]],0)</f>
        <v>1</v>
      </c>
      <c r="BN124" s="51"/>
      <c r="BO124" s="59"/>
      <c r="BP124" s="3" t="str">
        <f>IF(TABLATRANSFERENCIA[[#This Row],[RECIBIDO]]&lt;&gt;"",0,IF(TABLATRANSFERENCIA[[#This Row],[DESPACHO]]&lt;&gt;"",TABLATRANSFERENCIA[[#This Row],[DESPACHO]],TABLATRANSFERENCIA[[#This Row],[REQUERIM]]))</f>
        <v>5</v>
      </c>
      <c r="BQ124" s="50"/>
      <c r="BR124" s="50"/>
      <c r="BS124" s="50" t="str">
        <f t="shared" si="1"/>
        <v>N</v>
      </c>
      <c r="BT124" s="51">
        <f t="array" aca="1" ref="BT124" ca="1">IF(SUM(--(TABLATRANSFERENCIA[[#This Row],[CODIGO GENERICO]]=TABLATRANSFERENCIA[CODIGO GENERICO])*TABLATRANSFERENCIA[REQUERIM])&lt;TABLATRANSFERENCIA[[#This Row],[PEDIDO MIN GRUPO]],1,0)</f>
        <v>0</v>
      </c>
      <c r="BU12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24" s="51">
        <f ca="1">IFERROR(INDEX(OFFSET(INDIRECT("v_buffer_hist_hoy!$A$1"),1,MATCH("buh_zona_amarilla",INDIRECT("v_buffer_hist_hoy!$1:$1"),0)-1,100000,1),MATCH(CLEAN(TABLATRANSFERENCIA[[#This Row],[CODIGO]]),OFFSET(INDIRECT("v_buffer_hist_hoy!$A$1"),1,MATCH("buh_codigo",INDIRECT("v_buffer_hist_hoy!$1:$1"),0)-1,100000,1),0)),"")</f>
        <v>13</v>
      </c>
      <c r="BW124" s="51">
        <f ca="1">IFERROR(INDEX(OFFSET(INDIRECT("v_buffer_hist_hoy!$A$1"),1,MATCH("buh_zona_roja",INDIRECT("v_buffer_hist_hoy!$1:$1"),0)-1,100000,1),MATCH(CLEAN(TABLATRANSFERENCIA[[#This Row],[CODIGO]]),OFFSET(INDIRECT("v_buffer_hist_hoy!$A$1"),1,MATCH("buh_codigo",INDIRECT("v_buffer_hist_hoy!$1:$1"),0)-1,100000,1),0)),"")</f>
        <v>7</v>
      </c>
    </row>
    <row r="125" spans="1:75" hidden="1" x14ac:dyDescent="0.25">
      <c r="A125" s="54" t="s">
        <v>3909</v>
      </c>
      <c r="B125" s="3" t="str">
        <f ca="1">IFERROR(INDEX(OFFSET(INDIRECT("v_buffer_hist_hoy!$A$1"),1,MATCH("pro_descripcion",INDIRECT("v_buffer_hist_hoy!$1:$1"),0)-1,100000,1),MATCH(CLEAN(TABLATRANSFERENCIA[[#This Row],[CODIGO]]),OFFSET(INDIRECT("v_buffer_hist_hoy!$A$1"),1,MATCH("buh_codigo",INDIRECT("v_buffer_hist_hoy!$1:$1"),0)-1,100000,1),0)),"")</f>
        <v>CARBURADOR C230 (20016-81021)</v>
      </c>
      <c r="C125" s="3" t="str">
        <f ca="1">IFERROR(INDEX(OFFSET(INDIRECT("v_buffer_hist_hoy!$A$1"),1,MATCH("buh_codigo_generico",INDIRECT("v_buffer_hist_hoy!$1:$1"),0)-1,100000,1),MATCH(CLEAN(TABLATRANSFERENCIA[[#This Row],[CODIGO]]),OFFSET(INDIRECT("v_buffer_hist_hoy!$A$1"),1,MATCH("buh_codigo",INDIRECT("v_buffer_hist_hoy!$1:$1"),0)-1,100000,1),0)),"")</f>
        <v>0</v>
      </c>
      <c r="D125" s="3" t="str">
        <f ca="1">IFERROR(INDEX(OFFSET(INDIRECT("v_buffer_hist_hoy!$A$1"),1,MATCH("buh_codigo_vinculado",INDIRECT("v_buffer_hist_hoy!$1:$1"),0)-1,100000,1),MATCH(CLEAN(TABLATRANSFERENCIA[[#This Row],[CODIGO]]),OFFSET(INDIRECT("v_buffer_hist_hoy!$A$1"),1,MATCH("buh_codigo",INDIRECT("v_buffer_hist_hoy!$1:$1"),0)-1,100000,1),0)),"")</f>
        <v>EC-A021002190</v>
      </c>
      <c r="E125" s="3" t="str">
        <f ca="1">IFERROR(INDEX(OFFSET(INDIRECT("v_buffer_hist_hoy!$A$1"),1,MATCH("pro_linea",INDIRECT("v_buffer_hist_hoy!$1:$1"),0)-1,100000,1),MATCH(CLEAN(TABLATRANSFERENCIA[[#This Row],[CODIGO]]),OFFSET(INDIRECT("v_buffer_hist_hoy!$A$1"),1,MATCH("buh_codigo",INDIRECT("v_buffer_hist_hoy!$1:$1"),0)-1,100000,1),0)),"")</f>
        <v>AGROFORESTAL</v>
      </c>
      <c r="F125" s="3">
        <f ca="1">IFERROR(INDEX(OFFSET(INDIRECT("v_buffer_hist_hoy!$A$1"),1,MATCH("pro_sublinea",INDIRECT("v_buffer_hist_hoy!$1:$1"),0)-1,100000,1),MATCH(CLEAN(TABLATRANSFERENCIA[[#This Row],[CODIGO]]),OFFSET(INDIRECT("v_buffer_hist_hoy!$A$1"),1,MATCH("buh_codigo",INDIRECT("v_buffer_hist_hoy!$1:$1"),0)-1,100000,1),0)),"")</f>
        <v>0</v>
      </c>
      <c r="G125" s="3" t="str">
        <f ca="1">IFERROR(INDEX(OFFSET(INDIRECT("v_buffer_hist_hoy!$A$1"),1,MATCH("pro_grupo",INDIRECT("v_buffer_hist_hoy!$1:$1"),0)-1,100000,1),MATCH(CLEAN(TABLATRANSFERENCIA[[#This Row],[CODIGO]]),OFFSET(INDIRECT("v_buffer_hist_hoy!$A$1"),1,MATCH("buh_codigo",INDIRECT("v_buffer_hist_hoy!$1:$1"),0)-1,100000,1),0)),"")</f>
        <v>REPUESTOS DESMALEZADORAS</v>
      </c>
      <c r="H125" s="3">
        <f ca="1">IFERROR(INDEX(OFFSET(INDIRECT("v_buffer_hist_hoy!$A$1"),1,MATCH("pro_familia",INDIRECT("v_buffer_hist_hoy!$1:$1"),0)-1,100000,1),MATCH(CLEAN(TABLATRANSFERENCIA[[#This Row],[CODIGO]]),OFFSET(INDIRECT("v_buffer_hist_hoy!$A$1"),1,MATCH("buh_codigo",INDIRECT("v_buffer_hist_hoy!$1:$1"),0)-1,100000,1),0)),"")</f>
        <v>0</v>
      </c>
      <c r="I125" s="3">
        <f ca="1">IFERROR(INDEX(OFFSET(INDIRECT("v_buffer_hist_hoy!$A$1"),1,MATCH("pro_subfamilia",INDIRECT("v_buffer_hist_hoy!$1:$1"),0)-1,100000,1),MATCH(CLEAN(TABLATRANSFERENCIA[[#This Row],[CODIGO]]),OFFSET(INDIRECT("v_buffer_hist_hoy!$A$1"),1,MATCH("buh_codigo",INDIRECT("v_buffer_hist_hoy!$1:$1"),0)-1,100000,1),0)),"")</f>
        <v>0</v>
      </c>
      <c r="J12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5" s="3">
        <f ca="1">IFERROR(INDEX(OFFSET(INDIRECT("v_buffer_hist_hoy!$A$1"),1,MATCH("pro_tipo",INDIRECT("v_buffer_hist_hoy!$1:$1"),0)-1,100000,1),MATCH(CLEAN(TABLATRANSFERENCIA[[#This Row],[CODIGO]]),OFFSET(INDIRECT("v_buffer_hist_hoy!$A$1"),1,MATCH("buh_codigo",INDIRECT("v_buffer_hist_hoy!$1:$1"),0)-1,100000,1),0)),"")</f>
        <v>0</v>
      </c>
      <c r="L125" s="3" t="str">
        <f ca="1">IFERROR(INDEX(OFFSET(INDIRECT("v_buffer_hist_hoy!$A$1"),1,MATCH("pro_marca",INDIRECT("v_buffer_hist_hoy!$1:$1"),0)-1,100000,1),MATCH(CLEAN(TABLATRANSFERENCIA[[#This Row],[CODIGO]]),OFFSET(INDIRECT("v_buffer_hist_hoy!$A$1"),1,MATCH("buh_codigo",INDIRECT("v_buffer_hist_hoy!$1:$1"),0)-1,100000,1),0)),"")</f>
        <v>SHINDAIWA</v>
      </c>
      <c r="M125" s="3">
        <f ca="1">IFERROR(INDEX(OFFSET(INDIRECT("v_buffer_hist_hoy!$A$1"),1,MATCH("pro_modelo",INDIRECT("v_buffer_hist_hoy!$1:$1"),0)-1,100000,1),MATCH(CLEAN(TABLATRANSFERENCIA[[#This Row],[CODIGO]]),OFFSET(INDIRECT("v_buffer_hist_hoy!$A$1"),1,MATCH("buh_codigo",INDIRECT("v_buffer_hist_hoy!$1:$1"),0)-1,100000,1),0)),"")</f>
        <v>0</v>
      </c>
      <c r="N125" s="3">
        <f ca="1">IFERROR(INDEX(OFFSET(INDIRECT("v_buffer_hist_hoy!$A$1"),1,MATCH("pro_cat_management",INDIRECT("v_buffer_hist_hoy!$1:$1"),0)-1,100000,1),MATCH(CLEAN(TABLATRANSFERENCIA[[#This Row],[CODIGO]]),OFFSET(INDIRECT("v_buffer_hist_hoy!$A$1"),1,MATCH("buh_codigo",INDIRECT("v_buffer_hist_hoy!$1:$1"),0)-1,100000,1),0)),"")</f>
        <v>0</v>
      </c>
      <c r="O125" s="5" t="str">
        <f ca="1">IFERROR(INDEX(OFFSET(INDIRECT("v_buffer_hist_hoy!$A$1"),1,MATCH("buh_estatus",INDIRECT("v_buffer_hist_hoy!$1:$1"),0)-1,100000,1),MATCH(CLEAN(TABLATRANSFERENCIA[[#This Row],[CODIGO]]),OFFSET(INDIRECT("v_buffer_hist_hoy!$A$1"),1,MATCH("buh_codigo",INDIRECT("v_buffer_hist_hoy!$1:$1"),0)-1,100000,1),0)),"")</f>
        <v>0</v>
      </c>
      <c r="P125" s="5">
        <f ca="1">IFERROR(INDEX(OFFSET(INDIRECT("v_buffer_hist_hoy!$A$1"),1,MATCH("buh_ctv",INDIRECT("v_buffer_hist_hoy!$1:$1"),0)-1,100000,1),MATCH(CLEAN(TABLATRANSFERENCIA[[#This Row],[CODIGO]]),OFFSET(INDIRECT("v_buffer_hist_hoy!$A$1"),1,MATCH("buh_codigo",INDIRECT("v_buffer_hist_hoy!$1:$1"),0)-1,100000,1),0)),"")</f>
        <v>21.55</v>
      </c>
      <c r="Q125" s="5">
        <f ca="1">IFERROR(INDEX(OFFSET(INDIRECT("v_buffer_hist_hoy!$A$1"),1,MATCH("buh_pv",INDIRECT("v_buffer_hist_hoy!$1:$1"),0)-1,100000,1),MATCH(CLEAN(TABLATRANSFERENCIA[[#This Row],[CODIGO]]),OFFSET(INDIRECT("v_buffer_hist_hoy!$A$1"),1,MATCH("buh_codigo",INDIRECT("v_buffer_hist_hoy!$1:$1"),0)-1,100000,1),0)),"")</f>
        <v>48.79</v>
      </c>
      <c r="R125" s="46">
        <f ca="1">IFERROR(INDEX(OFFSET(INDIRECT("v_buffer_hist_hoy!$A$1"),1,MATCH("buh_roi_pasado",INDIRECT("v_buffer_hist_hoy!$1:$1"),0)-1,100000,1),MATCH(CLEAN(TABLATRANSFERENCIA[[#This Row],[CODIGO]]),OFFSET(INDIRECT("v_buffer_hist_hoy!$A$1"),1,MATCH("buh_codigo",INDIRECT("v_buffer_hist_hoy!$1:$1"),0)-1,100000,1),0)),"")</f>
        <v>0</v>
      </c>
      <c r="S125" s="46">
        <f ca="1">IFERROR(INDEX(OFFSET(INDIRECT("v_buffer_hist_hoy!$A$1"),1,MATCH("buh_roi_proyectado",INDIRECT("v_buffer_hist_hoy!$1:$1"),0)-1,100000,1),MATCH(CLEAN(TABLATRANSFERENCIA[[#This Row],[CODIGO]]),OFFSET(INDIRECT("v_buffer_hist_hoy!$A$1"),1,MATCH("buh_codigo",INDIRECT("v_buffer_hist_hoy!$1:$1"),0)-1,100000,1),0)),"")</f>
        <v>5.52</v>
      </c>
      <c r="T125" s="46">
        <f ca="1">IFERROR(INDEX(OFFSET(INDIRECT("v_buffer_hist_hoy!$A$1"),1,MATCH("buh_velocity",INDIRECT("v_buffer_hist_hoy!$1:$1"),0)-1,100000,1),MATCH(CLEAN(TABLATRANSFERENCIA[[#This Row],[CODIGO]]),OFFSET(INDIRECT("v_buffer_hist_hoy!$A$1"),1,MATCH("buh_codigo",INDIRECT("v_buffer_hist_hoy!$1:$1"),0)-1,100000,1),0)),"")</f>
        <v>0</v>
      </c>
      <c r="U125" s="46">
        <f ca="1">IFERROR(INDEX(OFFSET(INDIRECT("v_buffer_hist_hoy!$A$1"),1,MATCH("buh_nivel_servicio",INDIRECT("v_buffer_hist_hoy!$1:$1"),0)-1,100000,1),MATCH(CLEAN(TABLATRANSFERENCIA[[#This Row],[CODIGO]]),OFFSET(INDIRECT("v_buffer_hist_hoy!$A$1"),1,MATCH("buh_codigo",INDIRECT("v_buffer_hist_hoy!$1:$1"),0)-1,100000,1),0)),"")</f>
        <v>1</v>
      </c>
      <c r="V125" s="49" t="str">
        <f ca="1">IFERROR(INDEX(OFFSET(INDIRECT("v_buffer_hist_hoy!$A$1"),1,MATCH("pro_nombre",INDIRECT("v_buffer_hist_hoy!$1:$1"),0)-1,100000,1),MATCH(CLEAN(TABLATRANSFERENCIA[[#This Row],[CODIGO]]),OFFSET(INDIRECT("v_buffer_hist_hoy!$A$1"),1,MATCH("buh_codigo",INDIRECT("v_buffer_hist_hoy!$1:$1"),0)-1,100000,1),0)),"")</f>
        <v>Echo</v>
      </c>
      <c r="W125" s="49" t="str">
        <f ca="1">IFERROR(INDEX(OFFSET(INDIRECT("v_buffer_hist_hoy!$A$1"),1,MATCH("pre_nombre",INDIRECT("v_buffer_hist_hoy!$1:$1"),0)-1,100000,1),MATCH(CLEAN(TABLATRANSFERENCIA[[#This Row],[CODIGO]]),OFFSET(INDIRECT("v_buffer_hist_hoy!$A$1"),1,MATCH("buh_codigo",INDIRECT("v_buffer_hist_hoy!$1:$1"),0)-1,100000,1),0)),"")</f>
        <v>USA</v>
      </c>
      <c r="X125" s="51">
        <f ca="1">IFERROR(INDEX(OFFSET(INDIRECT("v_buffer_hist_hoy!$A$1"),1,MATCH("buh_tiempo_suministro",INDIRECT("v_buffer_hist_hoy!$1:$1"),0)-1,100000,1),MATCH(CLEAN(TABLATRANSFERENCIA[[#This Row],[CODIGO]]),OFFSET(INDIRECT("v_buffer_hist_hoy!$A$1"),1,MATCH("buh_codigo",INDIRECT("v_buffer_hist_hoy!$1:$1"),0)-1,100000,1),0)),"")</f>
        <v>8</v>
      </c>
      <c r="Y125" s="51">
        <f ca="1">IFERROR(INDEX(OFFSET(INDIRECT("v_buffer_hist_hoy!$A$1"),1,MATCH("buh_frecuencia_reposicion",INDIRECT("v_buffer_hist_hoy!$1:$1"),0)-1,100000,1),MATCH(CLEAN(TABLATRANSFERENCIA[[#This Row],[CODIGO]]),OFFSET(INDIRECT("v_buffer_hist_hoy!$A$1"),1,MATCH("buh_codigo",INDIRECT("v_buffer_hist_hoy!$1:$1"),0)-1,100000,1),0)),"")</f>
        <v>3</v>
      </c>
      <c r="Z125" s="6">
        <f ca="1">IFERROR(INDEX(OFFSET(INDIRECT("v_buffer_hist_hoy!$A$1"),1,MATCH("buh_buffer_actual",INDIRECT("v_buffer_hist_hoy!$1:$1"),0)-1,100000,1),MATCH(CLEAN(TABLATRANSFERENCIA[[#This Row],[CODIGO]]),OFFSET(INDIRECT("v_buffer_hist_hoy!$A$1"),1,MATCH("buh_codigo",INDIRECT("v_buffer_hist_hoy!$1:$1"),0)-1,100000,1),0)),"")</f>
        <v>22</v>
      </c>
      <c r="AA125" s="6">
        <f ca="1">IFERROR(INDEX(OFFSET(INDIRECT("v_buffer_hist_hoy!$A$1"),1,MATCH("buh_inventario_proveedor",INDIRECT("v_buffer_hist_hoy!$1:$1"),0)-1,100000,1),MATCH(CLEAN(TABLATRANSFERENCIA[[#This Row],[CODIGO]]),OFFSET(INDIRECT("v_buffer_hist_hoy!$A$1"),1,MATCH("buh_codigo",INDIRECT("v_buffer_hist_hoy!$1:$1"),0)-1,100000,1),0)),"")</f>
        <v>1000000000</v>
      </c>
      <c r="AB125" s="6">
        <f ca="1">IFERROR(INDEX(OFFSET(INDIRECT("v_buffer_hist_hoy!$A$1"),1,MATCH("buh_inventario_fisico",INDIRECT("v_buffer_hist_hoy!$1:$1"),0)-1,100000,1),MATCH(CLEAN(TABLATRANSFERENCIA[[#This Row],[CODIGO]]),OFFSET(INDIRECT("v_buffer_hist_hoy!$A$1"),1,MATCH("buh_codigo",INDIRECT("v_buffer_hist_hoy!$1:$1"),0)-1,100000,1),0)),"")</f>
        <v>14</v>
      </c>
      <c r="AC125" s="4">
        <f ca="1">IFERROR(INDEX(OFFSET(INDIRECT("v_buffer_hist_hoy!$A$1"),1,MATCH("buh_estado_inventario_fisico",INDIRECT("v_buffer_hist_hoy!$1:$1"),0)-1,100000,1),MATCH(CLEAN(TABLATRANSFERENCIA[[#This Row],[CODIGO]]),OFFSET(INDIRECT("v_buffer_hist_hoy!$A$1"),1,MATCH("buh_codigo",INDIRECT("v_buffer_hist_hoy!$1:$1"),0)-1,100000,1),0)),"")</f>
        <v>0.36</v>
      </c>
      <c r="AD125" s="6" t="str">
        <f ca="1">IFERROR(INDEX(OFFSET(INDIRECT("v_buffer_hist_hoy!$A$1"),1,MATCH("buh_color_inventario_fisico",INDIRECT("v_buffer_hist_hoy!$1:$1"),0)-1,100000,1),MATCH(CLEAN(TABLATRANSFERENCIA[[#This Row],[CODIGO]]),OFFSET(INDIRECT("v_buffer_hist_hoy!$A$1"),1,MATCH("buh_codigo",INDIRECT("v_buffer_hist_hoy!$1:$1"),0)-1,100000,1),0)),"")</f>
        <v>A</v>
      </c>
      <c r="AE125" s="6">
        <f ca="1">IFERROR(INDEX(OFFSET(INDIRECT("v_buffer_hist_hoy!$A$1"),1,MATCH("buh_transito",INDIRECT("v_buffer_hist_hoy!$1:$1"),0)-1,100000,1),MATCH(CLEAN(TABLATRANSFERENCIA[[#This Row],[CODIGO]]),OFFSET(INDIRECT("v_buffer_hist_hoy!$A$1"),1,MATCH("buh_codigo",INDIRECT("v_buffer_hist_hoy!$1:$1"),0)-1,100000,1),0)),"")</f>
        <v>0</v>
      </c>
      <c r="AF125" s="6">
        <f ca="1">IFERROR(INDEX(OFFSET(INDIRECT("v_buffer_hist_hoy!$A$1"),1,MATCH("buh_negociacion",INDIRECT("v_buffer_hist_hoy!$1:$1"),0)-1,100000,1),MATCH(CLEAN(TABLATRANSFERENCIA[[#This Row],[CODIGO]]),OFFSET(INDIRECT("v_buffer_hist_hoy!$A$1"),1,MATCH("buh_codigo",INDIRECT("v_buffer_hist_hoy!$1:$1"),0)-1,100000,1),0)),"")</f>
        <v>0</v>
      </c>
      <c r="AG125" s="6">
        <f ca="1">IFERROR(INDEX(OFFSET(INDIRECT("v_buffer_hist_hoy!$A$1"),1,MATCH("buh_produccion",INDIRECT("v_buffer_hist_hoy!$1:$1"),0)-1,100000,1),MATCH(CLEAN(TABLATRANSFERENCIA[[#This Row],[CODIGO]]),OFFSET(INDIRECT("v_buffer_hist_hoy!$A$1"),1,MATCH("buh_codigo",INDIRECT("v_buffer_hist_hoy!$1:$1"),0)-1,100000,1),0)),"")</f>
        <v>0</v>
      </c>
      <c r="AH125" s="6">
        <f ca="1">IFERROR(INDEX(OFFSET(INDIRECT("v_buffer_hist_hoy!$A$1"),1,MATCH("buh_embarcado",INDIRECT("v_buffer_hist_hoy!$1:$1"),0)-1,100000,1),MATCH(CLEAN(TABLATRANSFERENCIA[[#This Row],[CODIGO]]),OFFSET(INDIRECT("v_buffer_hist_hoy!$A$1"),1,MATCH("buh_codigo",INDIRECT("v_buffer_hist_hoy!$1:$1"),0)-1,100000,1),0)),"")</f>
        <v>0</v>
      </c>
      <c r="AI125" s="6">
        <f ca="1">IFERROR(INDEX(OFFSET(INDIRECT("v_buffer_hist_hoy!$A$1"),1,MATCH("buh_comprometido",INDIRECT("v_buffer_hist_hoy!$1:$1"),0)-1,100000,1),MATCH(CLEAN(TABLATRANSFERENCIA[[#This Row],[CODIGO]]),OFFSET(INDIRECT("v_buffer_hist_hoy!$A$1"),1,MATCH("buh_codigo",INDIRECT("v_buffer_hist_hoy!$1:$1"),0)-1,100000,1),0)),"")</f>
        <v>0</v>
      </c>
      <c r="AJ125" s="6">
        <f ca="1">IFERROR(INDEX(OFFSET(INDIRECT("v_buffer_hist_hoy!$A$1"),1,MATCH("buh_backorder",INDIRECT("v_buffer_hist_hoy!$1:$1"),0)-1,100000,1),MATCH(CLEAN(TABLATRANSFERENCIA[[#This Row],[CODIGO]]),OFFSET(INDIRECT("v_buffer_hist_hoy!$A$1"),1,MATCH("buh_codigo",INDIRECT("v_buffer_hist_hoy!$1:$1"),0)-1,100000,1),0)),"")</f>
        <v>5</v>
      </c>
      <c r="AK125" s="6">
        <f ca="1">IFERROR(INDEX(OFFSET(INDIRECT("v_buffer_hist_hoy!$A$1"),1,MATCH("buh_inventario_proyectado",INDIRECT("v_buffer_hist_hoy!$1:$1"),0)-1,100000,1),MATCH(CLEAN(TABLATRANSFERENCIA[[#This Row],[CODIGO]]),OFFSET(INDIRECT("v_buffer_hist_hoy!$A$1"),1,MATCH("buh_codigo",INDIRECT("v_buffer_hist_hoy!$1:$1"),0)-1,100000,1),0)),"")</f>
        <v>19</v>
      </c>
      <c r="AL125"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25" s="6" t="str">
        <f ca="1">IFERROR(INDEX(OFFSET(INDIRECT("v_buffer_hist_hoy!$A$1"),1,MATCH("buh_color_inventario_proyectado",INDIRECT("v_buffer_hist_hoy!$1:$1"),0)-1,100000,1),MATCH(CLEAN(TABLATRANSFERENCIA[[#This Row],[CODIGO]]),OFFSET(INDIRECT("v_buffer_hist_hoy!$A$1"),1,MATCH("buh_codigo",INDIRECT("v_buffer_hist_hoy!$1:$1"),0)-1,100000,1),0)),"")</f>
        <v>V</v>
      </c>
      <c r="AN125" s="6">
        <f ca="1">IFERROR(INDEX(OFFSET(INDIRECT("v_buffer_hist_hoy!$A$1"),1,MATCH("buh_pedido_minimo",INDIRECT("v_buffer_hist_hoy!$1:$1"),0)-1,100000,1),MATCH(CLEAN(TABLATRANSFERENCIA[[#This Row],[CODIGO]]),OFFSET(INDIRECT("v_buffer_hist_hoy!$A$1"),1,MATCH("buh_codigo",INDIRECT("v_buffer_hist_hoy!$1:$1"),0)-1,100000,1),0)),"")</f>
        <v>0</v>
      </c>
      <c r="AO125" s="6">
        <f ca="1">IFERROR(INDEX(OFFSET(INDIRECT("v_buffer_hist_hoy!$A$1"),1,MATCH("buh_pedido_minimo_grupo",INDIRECT("v_buffer_hist_hoy!$1:$1"),0)-1,100000,1),MATCH(CLEAN(TABLATRANSFERENCIA[[#This Row],[CODIGO]]),OFFSET(INDIRECT("v_buffer_hist_hoy!$A$1"),1,MATCH("buh_codigo",INDIRECT("v_buffer_hist_hoy!$1:$1"),0)-1,100000,1),0)),"")</f>
        <v>0</v>
      </c>
      <c r="AP125" s="6">
        <f ca="1">IFERROR(INDEX(OFFSET(INDIRECT("v_buffer_hist_hoy!$A$1"),1,MATCH("buh_unidad_empaque",INDIRECT("v_buffer_hist_hoy!$1:$1"),0)-1,100000,1),MATCH(CLEAN(TABLATRANSFERENCIA[[#This Row],[CODIGO]]),OFFSET(INDIRECT("v_buffer_hist_hoy!$A$1"),1,MATCH("buh_codigo",INDIRECT("v_buffer_hist_hoy!$1:$1"),0)-1,100000,1),0)),"")</f>
        <v>5</v>
      </c>
      <c r="AQ125" s="6">
        <f ca="1">IFERROR(INDEX(OFFSET(INDIRECT("v_buffer_hist_hoy!$A$1"),1,MATCH("buh_pedido_promedio",INDIRECT("v_buffer_hist_hoy!$1:$1"),0)-1,100000,1),MATCH(CLEAN(TABLATRANSFERENCIA[[#This Row],[CODIGO]]),OFFSET(INDIRECT("v_buffer_hist_hoy!$A$1"),1,MATCH("buh_codigo",INDIRECT("v_buffer_hist_hoy!$1:$1"),0)-1,100000,1),0)),"")</f>
        <v>6</v>
      </c>
      <c r="AR125" s="6">
        <f ca="1">IFERROR(INDEX(OFFSET(INDIRECT("v_buffer_hist_hoy!$A$1"),1,MATCH("buh_cobertura_buffer",INDIRECT("v_buffer_hist_hoy!$1:$1"),0)-1,100000,1),MATCH(CLEAN(TABLATRANSFERENCIA[[#This Row],[CODIGO]]),OFFSET(INDIRECT("v_buffer_hist_hoy!$A$1"),1,MATCH("buh_codigo",INDIRECT("v_buffer_hist_hoy!$1:$1"),0)-1,100000,1),0)),"")</f>
        <v>0</v>
      </c>
      <c r="AS125" s="6">
        <f ca="1">IFERROR(INDEX(OFFSET(INDIRECT("v_buffer_hist_hoy!$A$1"),1,MATCH("buh_cobertura_inventario_proyectado",INDIRECT("v_buffer_hist_hoy!$1:$1"),0)-1,100000,1),MATCH(CLEAN(TABLATRANSFERENCIA[[#This Row],[CODIGO]]),OFFSET(INDIRECT("v_buffer_hist_hoy!$A$1"),1,MATCH("buh_codigo",INDIRECT("v_buffer_hist_hoy!$1:$1"),0)-1,100000,1),0)),"")</f>
        <v>0</v>
      </c>
      <c r="AT125" s="6">
        <f ca="1">IFERROR(INDEX(OFFSET(INDIRECT("v_buffer_hist_hoy!$A$1"),1,MATCH("buh_cobertura_pedido_minimo",INDIRECT("v_buffer_hist_hoy!$1:$1"),0)-1,100000,1),MATCH(CLEAN(TABLATRANSFERENCIA[[#This Row],[CODIGO]]),OFFSET(INDIRECT("v_buffer_hist_hoy!$A$1"),1,MATCH("buh_codigo",INDIRECT("v_buffer_hist_hoy!$1:$1"),0)-1,100000,1),0)),"")</f>
        <v>0</v>
      </c>
      <c r="AU125" s="6">
        <f ca="1">IFERROR(INDEX(OFFSET(INDIRECT("v_buffer_hist_hoy!$A$1"),1,MATCH("buh_dias_desabastecimiento",INDIRECT("v_buffer_hist_hoy!$1:$1"),0)-1,100000,1),MATCH(CLEAN(TABLATRANSFERENCIA[[#This Row],[CODIGO]]),OFFSET(INDIRECT("v_buffer_hist_hoy!$A$1"),1,MATCH("buh_codigo",INDIRECT("v_buffer_hist_hoy!$1:$1"),0)-1,100000,1),0)),"")</f>
        <v>0</v>
      </c>
      <c r="AV125" s="6">
        <f t="array" ref="AV125">IFERROR(INDEX(Datos_Consumo[CANTIDAD],MATCH(TABLATRANSFERENCIA[[#This Row],[CODIGO]]&amp;TABLATRANSFERENCIA[[#Headers],[Columna1]],Datos_Consumo[CODIGO]&amp;Datos_Consumo[FECHA_FORMATO],0)),0)</f>
        <v>0</v>
      </c>
      <c r="AW125" s="6">
        <f t="array" ref="AW125">IFERROR(INDEX(Datos_Consumo[CANTIDAD],MATCH(TABLATRANSFERENCIA[[#This Row],[CODIGO]]&amp;TABLATRANSFERENCIA[[#Headers],[Columna2]],Datos_Consumo[CODIGO]&amp;Datos_Consumo[FECHA_FORMATO],0)),0)</f>
        <v>0</v>
      </c>
      <c r="AX125" s="6">
        <f t="array" ref="AX125">IFERROR(INDEX(Datos_Consumo[CANTIDAD],MATCH(TABLATRANSFERENCIA[[#This Row],[CODIGO]]&amp;TABLATRANSFERENCIA[[#Headers],[Columna3]],Datos_Consumo[CODIGO]&amp;Datos_Consumo[FECHA_FORMATO],0)),0)</f>
        <v>0</v>
      </c>
      <c r="AY125" s="6">
        <f t="array" ref="AY125">IFERROR(INDEX(Datos_Consumo[CANTIDAD],MATCH(TABLATRANSFERENCIA[[#This Row],[CODIGO]]&amp;TABLATRANSFERENCIA[[#Headers],[Columna4]],Datos_Consumo[CODIGO]&amp;Datos_Consumo[FECHA_FORMATO],0)),0)</f>
        <v>0</v>
      </c>
      <c r="AZ125" s="6">
        <f t="array" ref="AZ125">IFERROR(INDEX(Datos_Consumo[CANTIDAD],MATCH(TABLATRANSFERENCIA[[#This Row],[CODIGO]]&amp;TABLATRANSFERENCIA[[#Headers],[Columna5]],Datos_Consumo[CODIGO]&amp;Datos_Consumo[FECHA_FORMATO],0)),0)</f>
        <v>0</v>
      </c>
      <c r="BA125" s="6">
        <f t="array" ref="BA125">IFERROR(INDEX(Datos_Consumo[CANTIDAD],MATCH(TABLATRANSFERENCIA[[#This Row],[CODIGO]]&amp;TABLATRANSFERENCIA[[#Headers],[Columna6]],Datos_Consumo[CODIGO]&amp;Datos_Consumo[FECHA_FORMATO],0)),0)</f>
        <v>0</v>
      </c>
      <c r="BB125" s="56">
        <f ca="1">IFERROR(INDEX(OFFSET(INDIRECT("v_buffer_hist_hoy!$A$1"),1,MATCH("buh_ultima_transferencia_ini",INDIRECT("v_buffer_hist_hoy!$1:$1"),0)-1,100000,1),MATCH(CLEAN(TABLATRANSFERENCIA[[#This Row],[CODIGO]]),OFFSET(INDIRECT("v_buffer_hist_hoy!$A$1"),1,MATCH("buh_codigo",INDIRECT("v_buffer_hist_hoy!$1:$1"),0)-1,100000,1),0)),"")</f>
        <v>0</v>
      </c>
      <c r="BC125" s="56">
        <f ca="1">IFERROR(INDEX(OFFSET(INDIRECT("v_buffer_hist_hoy!$A$1"),1,MATCH("buh_ultima_transferencia_fin",INDIRECT("v_buffer_hist_hoy!$1:$1"),0)-1,100000,1),MATCH(CLEAN(TABLATRANSFERENCIA[[#This Row],[CODIGO]]),OFFSET(INDIRECT("v_buffer_hist_hoy!$A$1"),1,MATCH("buh_codigo",INDIRECT("v_buffer_hist_hoy!$1:$1"),0)-1,100000,1),0)),"")</f>
        <v>0</v>
      </c>
      <c r="BD125" s="50" t="s">
        <v>7724</v>
      </c>
      <c r="BE125" s="55"/>
      <c r="BF125" s="51"/>
      <c r="BG12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5" s="51"/>
      <c r="BM125" s="46">
        <f ca="1">IFERROR(TABLATRANSFERENCIA[[#This Row],[REQUERIM]]/TABLATRANSFERENCIA[[#This Row],[PEDIDO PROMEDIO]],0)</f>
        <v>0.83333333333333337</v>
      </c>
      <c r="BN125" s="51"/>
      <c r="BO125" s="59"/>
      <c r="BP125" s="3" t="str">
        <f>IF(TABLATRANSFERENCIA[[#This Row],[RECIBIDO]]&lt;&gt;"",0,IF(TABLATRANSFERENCIA[[#This Row],[DESPACHO]]&lt;&gt;"",TABLATRANSFERENCIA[[#This Row],[DESPACHO]],TABLATRANSFERENCIA[[#This Row],[REQUERIM]]))</f>
        <v>5</v>
      </c>
      <c r="BQ125" s="50"/>
      <c r="BR125" s="50"/>
      <c r="BS125" s="50" t="str">
        <f t="shared" si="1"/>
        <v>N</v>
      </c>
      <c r="BT125" s="51">
        <f t="array" aca="1" ref="BT125" ca="1">IF(SUM(--(TABLATRANSFERENCIA[[#This Row],[CODIGO GENERICO]]=TABLATRANSFERENCIA[CODIGO GENERICO])*TABLATRANSFERENCIA[REQUERIM])&lt;TABLATRANSFERENCIA[[#This Row],[PEDIDO MIN GRUPO]],1,0)</f>
        <v>0</v>
      </c>
      <c r="BU12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25" s="51">
        <f ca="1">IFERROR(INDEX(OFFSET(INDIRECT("v_buffer_hist_hoy!$A$1"),1,MATCH("buh_zona_amarilla",INDIRECT("v_buffer_hist_hoy!$1:$1"),0)-1,100000,1),MATCH(CLEAN(TABLATRANSFERENCIA[[#This Row],[CODIGO]]),OFFSET(INDIRECT("v_buffer_hist_hoy!$A$1"),1,MATCH("buh_codigo",INDIRECT("v_buffer_hist_hoy!$1:$1"),0)-1,100000,1),0)),"")</f>
        <v>15</v>
      </c>
      <c r="BW125" s="51">
        <f ca="1">IFERROR(INDEX(OFFSET(INDIRECT("v_buffer_hist_hoy!$A$1"),1,MATCH("buh_zona_roja",INDIRECT("v_buffer_hist_hoy!$1:$1"),0)-1,100000,1),MATCH(CLEAN(TABLATRANSFERENCIA[[#This Row],[CODIGO]]),OFFSET(INDIRECT("v_buffer_hist_hoy!$A$1"),1,MATCH("buh_codigo",INDIRECT("v_buffer_hist_hoy!$1:$1"),0)-1,100000,1),0)),"")</f>
        <v>7</v>
      </c>
    </row>
    <row r="126" spans="1:75" hidden="1" x14ac:dyDescent="0.25">
      <c r="A126" s="54" t="s">
        <v>1566</v>
      </c>
      <c r="B126" s="3" t="str">
        <f ca="1">IFERROR(INDEX(OFFSET(INDIRECT("v_buffer_hist_hoy!$A$1"),1,MATCH("pro_descripcion",INDIRECT("v_buffer_hist_hoy!$1:$1"),0)-1,100000,1),MATCH(CLEAN(TABLATRANSFERENCIA[[#This Row],[CODIGO]]),OFFSET(INDIRECT("v_buffer_hist_hoy!$A$1"),1,MATCH("buh_codigo",INDIRECT("v_buffer_hist_hoy!$1:$1"),0)-1,100000,1),0)),"")</f>
        <v>CARBURADOR C350</v>
      </c>
      <c r="C126" s="3" t="str">
        <f ca="1">IFERROR(INDEX(OFFSET(INDIRECT("v_buffer_hist_hoy!$A$1"),1,MATCH("buh_codigo_generico",INDIRECT("v_buffer_hist_hoy!$1:$1"),0)-1,100000,1),MATCH(CLEAN(TABLATRANSFERENCIA[[#This Row],[CODIGO]]),OFFSET(INDIRECT("v_buffer_hist_hoy!$A$1"),1,MATCH("buh_codigo",INDIRECT("v_buffer_hist_hoy!$1:$1"),0)-1,100000,1),0)),"")</f>
        <v>0</v>
      </c>
      <c r="D126" s="3" t="str">
        <f ca="1">IFERROR(INDEX(OFFSET(INDIRECT("v_buffer_hist_hoy!$A$1"),1,MATCH("buh_codigo_vinculado",INDIRECT("v_buffer_hist_hoy!$1:$1"),0)-1,100000,1),MATCH(CLEAN(TABLATRANSFERENCIA[[#This Row],[CODIGO]]),OFFSET(INDIRECT("v_buffer_hist_hoy!$A$1"),1,MATCH("buh_codigo",INDIRECT("v_buffer_hist_hoy!$1:$1"),0)-1,100000,1),0)),"")</f>
        <v>EC-A021002470</v>
      </c>
      <c r="E126" s="3" t="str">
        <f ca="1">IFERROR(INDEX(OFFSET(INDIRECT("v_buffer_hist_hoy!$A$1"),1,MATCH("pro_linea",INDIRECT("v_buffer_hist_hoy!$1:$1"),0)-1,100000,1),MATCH(CLEAN(TABLATRANSFERENCIA[[#This Row],[CODIGO]]),OFFSET(INDIRECT("v_buffer_hist_hoy!$A$1"),1,MATCH("buh_codigo",INDIRECT("v_buffer_hist_hoy!$1:$1"),0)-1,100000,1),0)),"")</f>
        <v>AGROFORESTAL</v>
      </c>
      <c r="F126" s="3">
        <f ca="1">IFERROR(INDEX(OFFSET(INDIRECT("v_buffer_hist_hoy!$A$1"),1,MATCH("pro_sublinea",INDIRECT("v_buffer_hist_hoy!$1:$1"),0)-1,100000,1),MATCH(CLEAN(TABLATRANSFERENCIA[[#This Row],[CODIGO]]),OFFSET(INDIRECT("v_buffer_hist_hoy!$A$1"),1,MATCH("buh_codigo",INDIRECT("v_buffer_hist_hoy!$1:$1"),0)-1,100000,1),0)),"")</f>
        <v>0</v>
      </c>
      <c r="G126" s="3" t="str">
        <f ca="1">IFERROR(INDEX(OFFSET(INDIRECT("v_buffer_hist_hoy!$A$1"),1,MATCH("pro_grupo",INDIRECT("v_buffer_hist_hoy!$1:$1"),0)-1,100000,1),MATCH(CLEAN(TABLATRANSFERENCIA[[#This Row],[CODIGO]]),OFFSET(INDIRECT("v_buffer_hist_hoy!$A$1"),1,MATCH("buh_codigo",INDIRECT("v_buffer_hist_hoy!$1:$1"),0)-1,100000,1),0)),"")</f>
        <v>REPUESTOS DESMALEZADORAS</v>
      </c>
      <c r="H126" s="3">
        <f ca="1">IFERROR(INDEX(OFFSET(INDIRECT("v_buffer_hist_hoy!$A$1"),1,MATCH("pro_familia",INDIRECT("v_buffer_hist_hoy!$1:$1"),0)-1,100000,1),MATCH(CLEAN(TABLATRANSFERENCIA[[#This Row],[CODIGO]]),OFFSET(INDIRECT("v_buffer_hist_hoy!$A$1"),1,MATCH("buh_codigo",INDIRECT("v_buffer_hist_hoy!$1:$1"),0)-1,100000,1),0)),"")</f>
        <v>0</v>
      </c>
      <c r="I126" s="3">
        <f ca="1">IFERROR(INDEX(OFFSET(INDIRECT("v_buffer_hist_hoy!$A$1"),1,MATCH("pro_subfamilia",INDIRECT("v_buffer_hist_hoy!$1:$1"),0)-1,100000,1),MATCH(CLEAN(TABLATRANSFERENCIA[[#This Row],[CODIGO]]),OFFSET(INDIRECT("v_buffer_hist_hoy!$A$1"),1,MATCH("buh_codigo",INDIRECT("v_buffer_hist_hoy!$1:$1"),0)-1,100000,1),0)),"")</f>
        <v>0</v>
      </c>
      <c r="J12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6" s="3">
        <f ca="1">IFERROR(INDEX(OFFSET(INDIRECT("v_buffer_hist_hoy!$A$1"),1,MATCH("pro_tipo",INDIRECT("v_buffer_hist_hoy!$1:$1"),0)-1,100000,1),MATCH(CLEAN(TABLATRANSFERENCIA[[#This Row],[CODIGO]]),OFFSET(INDIRECT("v_buffer_hist_hoy!$A$1"),1,MATCH("buh_codigo",INDIRECT("v_buffer_hist_hoy!$1:$1"),0)-1,100000,1),0)),"")</f>
        <v>0</v>
      </c>
      <c r="L126" s="3" t="str">
        <f ca="1">IFERROR(INDEX(OFFSET(INDIRECT("v_buffer_hist_hoy!$A$1"),1,MATCH("pro_marca",INDIRECT("v_buffer_hist_hoy!$1:$1"),0)-1,100000,1),MATCH(CLEAN(TABLATRANSFERENCIA[[#This Row],[CODIGO]]),OFFSET(INDIRECT("v_buffer_hist_hoy!$A$1"),1,MATCH("buh_codigo",INDIRECT("v_buffer_hist_hoy!$1:$1"),0)-1,100000,1),0)),"")</f>
        <v>SHINDAIWA</v>
      </c>
      <c r="M126" s="3">
        <f ca="1">IFERROR(INDEX(OFFSET(INDIRECT("v_buffer_hist_hoy!$A$1"),1,MATCH("pro_modelo",INDIRECT("v_buffer_hist_hoy!$1:$1"),0)-1,100000,1),MATCH(CLEAN(TABLATRANSFERENCIA[[#This Row],[CODIGO]]),OFFSET(INDIRECT("v_buffer_hist_hoy!$A$1"),1,MATCH("buh_codigo",INDIRECT("v_buffer_hist_hoy!$1:$1"),0)-1,100000,1),0)),"")</f>
        <v>0</v>
      </c>
      <c r="N126" s="3">
        <f ca="1">IFERROR(INDEX(OFFSET(INDIRECT("v_buffer_hist_hoy!$A$1"),1,MATCH("pro_cat_management",INDIRECT("v_buffer_hist_hoy!$1:$1"),0)-1,100000,1),MATCH(CLEAN(TABLATRANSFERENCIA[[#This Row],[CODIGO]]),OFFSET(INDIRECT("v_buffer_hist_hoy!$A$1"),1,MATCH("buh_codigo",INDIRECT("v_buffer_hist_hoy!$1:$1"),0)-1,100000,1),0)),"")</f>
        <v>0</v>
      </c>
      <c r="O126" s="5" t="str">
        <f ca="1">IFERROR(INDEX(OFFSET(INDIRECT("v_buffer_hist_hoy!$A$1"),1,MATCH("buh_estatus",INDIRECT("v_buffer_hist_hoy!$1:$1"),0)-1,100000,1),MATCH(CLEAN(TABLATRANSFERENCIA[[#This Row],[CODIGO]]),OFFSET(INDIRECT("v_buffer_hist_hoy!$A$1"),1,MATCH("buh_codigo",INDIRECT("v_buffer_hist_hoy!$1:$1"),0)-1,100000,1),0)),"")</f>
        <v>0</v>
      </c>
      <c r="P126" s="5">
        <f ca="1">IFERROR(INDEX(OFFSET(INDIRECT("v_buffer_hist_hoy!$A$1"),1,MATCH("buh_ctv",INDIRECT("v_buffer_hist_hoy!$1:$1"),0)-1,100000,1),MATCH(CLEAN(TABLATRANSFERENCIA[[#This Row],[CODIGO]]),OFFSET(INDIRECT("v_buffer_hist_hoy!$A$1"),1,MATCH("buh_codigo",INDIRECT("v_buffer_hist_hoy!$1:$1"),0)-1,100000,1),0)),"")</f>
        <v>24.21</v>
      </c>
      <c r="Q126" s="5">
        <f ca="1">IFERROR(INDEX(OFFSET(INDIRECT("v_buffer_hist_hoy!$A$1"),1,MATCH("buh_pv",INDIRECT("v_buffer_hist_hoy!$1:$1"),0)-1,100000,1),MATCH(CLEAN(TABLATRANSFERENCIA[[#This Row],[CODIGO]]),OFFSET(INDIRECT("v_buffer_hist_hoy!$A$1"),1,MATCH("buh_codigo",INDIRECT("v_buffer_hist_hoy!$1:$1"),0)-1,100000,1),0)),"")</f>
        <v>59.68</v>
      </c>
      <c r="R126" s="46">
        <f ca="1">IFERROR(INDEX(OFFSET(INDIRECT("v_buffer_hist_hoy!$A$1"),1,MATCH("buh_roi_pasado",INDIRECT("v_buffer_hist_hoy!$1:$1"),0)-1,100000,1),MATCH(CLEAN(TABLATRANSFERENCIA[[#This Row],[CODIGO]]),OFFSET(INDIRECT("v_buffer_hist_hoy!$A$1"),1,MATCH("buh_codigo",INDIRECT("v_buffer_hist_hoy!$1:$1"),0)-1,100000,1),0)),"")</f>
        <v>0</v>
      </c>
      <c r="S126" s="46">
        <f ca="1">IFERROR(INDEX(OFFSET(INDIRECT("v_buffer_hist_hoy!$A$1"),1,MATCH("buh_roi_proyectado",INDIRECT("v_buffer_hist_hoy!$1:$1"),0)-1,100000,1),MATCH(CLEAN(TABLATRANSFERENCIA[[#This Row],[CODIGO]]),OFFSET(INDIRECT("v_buffer_hist_hoy!$A$1"),1,MATCH("buh_codigo",INDIRECT("v_buffer_hist_hoy!$1:$1"),0)-1,100000,1),0)),"")</f>
        <v>6.39</v>
      </c>
      <c r="T126" s="46">
        <f ca="1">IFERROR(INDEX(OFFSET(INDIRECT("v_buffer_hist_hoy!$A$1"),1,MATCH("buh_velocity",INDIRECT("v_buffer_hist_hoy!$1:$1"),0)-1,100000,1),MATCH(CLEAN(TABLATRANSFERENCIA[[#This Row],[CODIGO]]),OFFSET(INDIRECT("v_buffer_hist_hoy!$A$1"),1,MATCH("buh_codigo",INDIRECT("v_buffer_hist_hoy!$1:$1"),0)-1,100000,1),0)),"")</f>
        <v>0</v>
      </c>
      <c r="U126" s="46">
        <f ca="1">IFERROR(INDEX(OFFSET(INDIRECT("v_buffer_hist_hoy!$A$1"),1,MATCH("buh_nivel_servicio",INDIRECT("v_buffer_hist_hoy!$1:$1"),0)-1,100000,1),MATCH(CLEAN(TABLATRANSFERENCIA[[#This Row],[CODIGO]]),OFFSET(INDIRECT("v_buffer_hist_hoy!$A$1"),1,MATCH("buh_codigo",INDIRECT("v_buffer_hist_hoy!$1:$1"),0)-1,100000,1),0)),"")</f>
        <v>1</v>
      </c>
      <c r="V126" s="49" t="str">
        <f ca="1">IFERROR(INDEX(OFFSET(INDIRECT("v_buffer_hist_hoy!$A$1"),1,MATCH("pro_nombre",INDIRECT("v_buffer_hist_hoy!$1:$1"),0)-1,100000,1),MATCH(CLEAN(TABLATRANSFERENCIA[[#This Row],[CODIGO]]),OFFSET(INDIRECT("v_buffer_hist_hoy!$A$1"),1,MATCH("buh_codigo",INDIRECT("v_buffer_hist_hoy!$1:$1"),0)-1,100000,1),0)),"")</f>
        <v>Echo</v>
      </c>
      <c r="W126" s="49" t="str">
        <f ca="1">IFERROR(INDEX(OFFSET(INDIRECT("v_buffer_hist_hoy!$A$1"),1,MATCH("pre_nombre",INDIRECT("v_buffer_hist_hoy!$1:$1"),0)-1,100000,1),MATCH(CLEAN(TABLATRANSFERENCIA[[#This Row],[CODIGO]]),OFFSET(INDIRECT("v_buffer_hist_hoy!$A$1"),1,MATCH("buh_codigo",INDIRECT("v_buffer_hist_hoy!$1:$1"),0)-1,100000,1),0)),"")</f>
        <v>USA</v>
      </c>
      <c r="X126" s="51">
        <f ca="1">IFERROR(INDEX(OFFSET(INDIRECT("v_buffer_hist_hoy!$A$1"),1,MATCH("buh_tiempo_suministro",INDIRECT("v_buffer_hist_hoy!$1:$1"),0)-1,100000,1),MATCH(CLEAN(TABLATRANSFERENCIA[[#This Row],[CODIGO]]),OFFSET(INDIRECT("v_buffer_hist_hoy!$A$1"),1,MATCH("buh_codigo",INDIRECT("v_buffer_hist_hoy!$1:$1"),0)-1,100000,1),0)),"")</f>
        <v>8</v>
      </c>
      <c r="Y126" s="51">
        <f ca="1">IFERROR(INDEX(OFFSET(INDIRECT("v_buffer_hist_hoy!$A$1"),1,MATCH("buh_frecuencia_reposicion",INDIRECT("v_buffer_hist_hoy!$1:$1"),0)-1,100000,1),MATCH(CLEAN(TABLATRANSFERENCIA[[#This Row],[CODIGO]]),OFFSET(INDIRECT("v_buffer_hist_hoy!$A$1"),1,MATCH("buh_codigo",INDIRECT("v_buffer_hist_hoy!$1:$1"),0)-1,100000,1),0)),"")</f>
        <v>3</v>
      </c>
      <c r="Z126" s="6">
        <f ca="1">IFERROR(INDEX(OFFSET(INDIRECT("v_buffer_hist_hoy!$A$1"),1,MATCH("buh_buffer_actual",INDIRECT("v_buffer_hist_hoy!$1:$1"),0)-1,100000,1),MATCH(CLEAN(TABLATRANSFERENCIA[[#This Row],[CODIGO]]),OFFSET(INDIRECT("v_buffer_hist_hoy!$A$1"),1,MATCH("buh_codigo",INDIRECT("v_buffer_hist_hoy!$1:$1"),0)-1,100000,1),0)),"")</f>
        <v>55</v>
      </c>
      <c r="AA126" s="6">
        <f ca="1">IFERROR(INDEX(OFFSET(INDIRECT("v_buffer_hist_hoy!$A$1"),1,MATCH("buh_inventario_proveedor",INDIRECT("v_buffer_hist_hoy!$1:$1"),0)-1,100000,1),MATCH(CLEAN(TABLATRANSFERENCIA[[#This Row],[CODIGO]]),OFFSET(INDIRECT("v_buffer_hist_hoy!$A$1"),1,MATCH("buh_codigo",INDIRECT("v_buffer_hist_hoy!$1:$1"),0)-1,100000,1),0)),"")</f>
        <v>1000000000</v>
      </c>
      <c r="AB126" s="6">
        <f ca="1">IFERROR(INDEX(OFFSET(INDIRECT("v_buffer_hist_hoy!$A$1"),1,MATCH("buh_inventario_fisico",INDIRECT("v_buffer_hist_hoy!$1:$1"),0)-1,100000,1),MATCH(CLEAN(TABLATRANSFERENCIA[[#This Row],[CODIGO]]),OFFSET(INDIRECT("v_buffer_hist_hoy!$A$1"),1,MATCH("buh_codigo",INDIRECT("v_buffer_hist_hoy!$1:$1"),0)-1,100000,1),0)),"")</f>
        <v>0</v>
      </c>
      <c r="AC126" s="4">
        <f ca="1">IFERROR(INDEX(OFFSET(INDIRECT("v_buffer_hist_hoy!$A$1"),1,MATCH("buh_estado_inventario_fisico",INDIRECT("v_buffer_hist_hoy!$1:$1"),0)-1,100000,1),MATCH(CLEAN(TABLATRANSFERENCIA[[#This Row],[CODIGO]]),OFFSET(INDIRECT("v_buffer_hist_hoy!$A$1"),1,MATCH("buh_codigo",INDIRECT("v_buffer_hist_hoy!$1:$1"),0)-1,100000,1),0)),"")</f>
        <v>1</v>
      </c>
      <c r="AD126" s="6" t="str">
        <f ca="1">IFERROR(INDEX(OFFSET(INDIRECT("v_buffer_hist_hoy!$A$1"),1,MATCH("buh_color_inventario_fisico",INDIRECT("v_buffer_hist_hoy!$1:$1"),0)-1,100000,1),MATCH(CLEAN(TABLATRANSFERENCIA[[#This Row],[CODIGO]]),OFFSET(INDIRECT("v_buffer_hist_hoy!$A$1"),1,MATCH("buh_codigo",INDIRECT("v_buffer_hist_hoy!$1:$1"),0)-1,100000,1),0)),"")</f>
        <v>N</v>
      </c>
      <c r="AE126" s="6">
        <f ca="1">IFERROR(INDEX(OFFSET(INDIRECT("v_buffer_hist_hoy!$A$1"),1,MATCH("buh_transito",INDIRECT("v_buffer_hist_hoy!$1:$1"),0)-1,100000,1),MATCH(CLEAN(TABLATRANSFERENCIA[[#This Row],[CODIGO]]),OFFSET(INDIRECT("v_buffer_hist_hoy!$A$1"),1,MATCH("buh_codigo",INDIRECT("v_buffer_hist_hoy!$1:$1"),0)-1,100000,1),0)),"")</f>
        <v>23</v>
      </c>
      <c r="AF126" s="6">
        <f ca="1">IFERROR(INDEX(OFFSET(INDIRECT("v_buffer_hist_hoy!$A$1"),1,MATCH("buh_negociacion",INDIRECT("v_buffer_hist_hoy!$1:$1"),0)-1,100000,1),MATCH(CLEAN(TABLATRANSFERENCIA[[#This Row],[CODIGO]]),OFFSET(INDIRECT("v_buffer_hist_hoy!$A$1"),1,MATCH("buh_codigo",INDIRECT("v_buffer_hist_hoy!$1:$1"),0)-1,100000,1),0)),"")</f>
        <v>0</v>
      </c>
      <c r="AG126" s="6">
        <f ca="1">IFERROR(INDEX(OFFSET(INDIRECT("v_buffer_hist_hoy!$A$1"),1,MATCH("buh_produccion",INDIRECT("v_buffer_hist_hoy!$1:$1"),0)-1,100000,1),MATCH(CLEAN(TABLATRANSFERENCIA[[#This Row],[CODIGO]]),OFFSET(INDIRECT("v_buffer_hist_hoy!$A$1"),1,MATCH("buh_codigo",INDIRECT("v_buffer_hist_hoy!$1:$1"),0)-1,100000,1),0)),"")</f>
        <v>0</v>
      </c>
      <c r="AH126" s="6">
        <f ca="1">IFERROR(INDEX(OFFSET(INDIRECT("v_buffer_hist_hoy!$A$1"),1,MATCH("buh_embarcado",INDIRECT("v_buffer_hist_hoy!$1:$1"),0)-1,100000,1),MATCH(CLEAN(TABLATRANSFERENCIA[[#This Row],[CODIGO]]),OFFSET(INDIRECT("v_buffer_hist_hoy!$A$1"),1,MATCH("buh_codigo",INDIRECT("v_buffer_hist_hoy!$1:$1"),0)-1,100000,1),0)),"")</f>
        <v>0</v>
      </c>
      <c r="AI126" s="6">
        <f ca="1">IFERROR(INDEX(OFFSET(INDIRECT("v_buffer_hist_hoy!$A$1"),1,MATCH("buh_comprometido",INDIRECT("v_buffer_hist_hoy!$1:$1"),0)-1,100000,1),MATCH(CLEAN(TABLATRANSFERENCIA[[#This Row],[CODIGO]]),OFFSET(INDIRECT("v_buffer_hist_hoy!$A$1"),1,MATCH("buh_codigo",INDIRECT("v_buffer_hist_hoy!$1:$1"),0)-1,100000,1),0)),"")</f>
        <v>0</v>
      </c>
      <c r="AJ126" s="6">
        <f ca="1">IFERROR(INDEX(OFFSET(INDIRECT("v_buffer_hist_hoy!$A$1"),1,MATCH("buh_backorder",INDIRECT("v_buffer_hist_hoy!$1:$1"),0)-1,100000,1),MATCH(CLEAN(TABLATRANSFERENCIA[[#This Row],[CODIGO]]),OFFSET(INDIRECT("v_buffer_hist_hoy!$A$1"),1,MATCH("buh_codigo",INDIRECT("v_buffer_hist_hoy!$1:$1"),0)-1,100000,1),0)),"")</f>
        <v>5</v>
      </c>
      <c r="AK126" s="6">
        <f ca="1">IFERROR(INDEX(OFFSET(INDIRECT("v_buffer_hist_hoy!$A$1"),1,MATCH("buh_inventario_proyectado",INDIRECT("v_buffer_hist_hoy!$1:$1"),0)-1,100000,1),MATCH(CLEAN(TABLATRANSFERENCIA[[#This Row],[CODIGO]]),OFFSET(INDIRECT("v_buffer_hist_hoy!$A$1"),1,MATCH("buh_codigo",INDIRECT("v_buffer_hist_hoy!$1:$1"),0)-1,100000,1),0)),"")</f>
        <v>28</v>
      </c>
      <c r="AL126" s="4">
        <f ca="1">IFERROR(INDEX(OFFSET(INDIRECT("v_buffer_hist_hoy!$A$1"),1,MATCH("buh_estado_inventario_proyectado",INDIRECT("v_buffer_hist_hoy!$1:$1"),0)-1,100000,1),MATCH(CLEAN(TABLATRANSFERENCIA[[#This Row],[CODIGO]]),OFFSET(INDIRECT("v_buffer_hist_hoy!$A$1"),1,MATCH("buh_codigo",INDIRECT("v_buffer_hist_hoy!$1:$1"),0)-1,100000,1),0)),"")</f>
        <v>0.49</v>
      </c>
      <c r="AM126" s="6" t="str">
        <f ca="1">IFERROR(INDEX(OFFSET(INDIRECT("v_buffer_hist_hoy!$A$1"),1,MATCH("buh_color_inventario_proyectado",INDIRECT("v_buffer_hist_hoy!$1:$1"),0)-1,100000,1),MATCH(CLEAN(TABLATRANSFERENCIA[[#This Row],[CODIGO]]),OFFSET(INDIRECT("v_buffer_hist_hoy!$A$1"),1,MATCH("buh_codigo",INDIRECT("v_buffer_hist_hoy!$1:$1"),0)-1,100000,1),0)),"")</f>
        <v>A</v>
      </c>
      <c r="AN126" s="6">
        <f ca="1">IFERROR(INDEX(OFFSET(INDIRECT("v_buffer_hist_hoy!$A$1"),1,MATCH("buh_pedido_minimo",INDIRECT("v_buffer_hist_hoy!$1:$1"),0)-1,100000,1),MATCH(CLEAN(TABLATRANSFERENCIA[[#This Row],[CODIGO]]),OFFSET(INDIRECT("v_buffer_hist_hoy!$A$1"),1,MATCH("buh_codigo",INDIRECT("v_buffer_hist_hoy!$1:$1"),0)-1,100000,1),0)),"")</f>
        <v>0</v>
      </c>
      <c r="AO126" s="6">
        <f ca="1">IFERROR(INDEX(OFFSET(INDIRECT("v_buffer_hist_hoy!$A$1"),1,MATCH("buh_pedido_minimo_grupo",INDIRECT("v_buffer_hist_hoy!$1:$1"),0)-1,100000,1),MATCH(CLEAN(TABLATRANSFERENCIA[[#This Row],[CODIGO]]),OFFSET(INDIRECT("v_buffer_hist_hoy!$A$1"),1,MATCH("buh_codigo",INDIRECT("v_buffer_hist_hoy!$1:$1"),0)-1,100000,1),0)),"")</f>
        <v>0</v>
      </c>
      <c r="AP126" s="6">
        <f ca="1">IFERROR(INDEX(OFFSET(INDIRECT("v_buffer_hist_hoy!$A$1"),1,MATCH("buh_unidad_empaque",INDIRECT("v_buffer_hist_hoy!$1:$1"),0)-1,100000,1),MATCH(CLEAN(TABLATRANSFERENCIA[[#This Row],[CODIGO]]),OFFSET(INDIRECT("v_buffer_hist_hoy!$A$1"),1,MATCH("buh_codigo",INDIRECT("v_buffer_hist_hoy!$1:$1"),0)-1,100000,1),0)),"")</f>
        <v>5</v>
      </c>
      <c r="AQ126" s="6">
        <f ca="1">IFERROR(INDEX(OFFSET(INDIRECT("v_buffer_hist_hoy!$A$1"),1,MATCH("buh_pedido_promedio",INDIRECT("v_buffer_hist_hoy!$1:$1"),0)-1,100000,1),MATCH(CLEAN(TABLATRANSFERENCIA[[#This Row],[CODIGO]]),OFFSET(INDIRECT("v_buffer_hist_hoy!$A$1"),1,MATCH("buh_codigo",INDIRECT("v_buffer_hist_hoy!$1:$1"),0)-1,100000,1),0)),"")</f>
        <v>15</v>
      </c>
      <c r="AR126" s="6">
        <f ca="1">IFERROR(INDEX(OFFSET(INDIRECT("v_buffer_hist_hoy!$A$1"),1,MATCH("buh_cobertura_buffer",INDIRECT("v_buffer_hist_hoy!$1:$1"),0)-1,100000,1),MATCH(CLEAN(TABLATRANSFERENCIA[[#This Row],[CODIGO]]),OFFSET(INDIRECT("v_buffer_hist_hoy!$A$1"),1,MATCH("buh_codigo",INDIRECT("v_buffer_hist_hoy!$1:$1"),0)-1,100000,1),0)),"")</f>
        <v>0</v>
      </c>
      <c r="AS126" s="6">
        <f ca="1">IFERROR(INDEX(OFFSET(INDIRECT("v_buffer_hist_hoy!$A$1"),1,MATCH("buh_cobertura_inventario_proyectado",INDIRECT("v_buffer_hist_hoy!$1:$1"),0)-1,100000,1),MATCH(CLEAN(TABLATRANSFERENCIA[[#This Row],[CODIGO]]),OFFSET(INDIRECT("v_buffer_hist_hoy!$A$1"),1,MATCH("buh_codigo",INDIRECT("v_buffer_hist_hoy!$1:$1"),0)-1,100000,1),0)),"")</f>
        <v>0</v>
      </c>
      <c r="AT126" s="6">
        <f ca="1">IFERROR(INDEX(OFFSET(INDIRECT("v_buffer_hist_hoy!$A$1"),1,MATCH("buh_cobertura_pedido_minimo",INDIRECT("v_buffer_hist_hoy!$1:$1"),0)-1,100000,1),MATCH(CLEAN(TABLATRANSFERENCIA[[#This Row],[CODIGO]]),OFFSET(INDIRECT("v_buffer_hist_hoy!$A$1"),1,MATCH("buh_codigo",INDIRECT("v_buffer_hist_hoy!$1:$1"),0)-1,100000,1),0)),"")</f>
        <v>0</v>
      </c>
      <c r="AU126" s="6">
        <f ca="1">IFERROR(INDEX(OFFSET(INDIRECT("v_buffer_hist_hoy!$A$1"),1,MATCH("buh_dias_desabastecimiento",INDIRECT("v_buffer_hist_hoy!$1:$1"),0)-1,100000,1),MATCH(CLEAN(TABLATRANSFERENCIA[[#This Row],[CODIGO]]),OFFSET(INDIRECT("v_buffer_hist_hoy!$A$1"),1,MATCH("buh_codigo",INDIRECT("v_buffer_hist_hoy!$1:$1"),0)-1,100000,1),0)),"")</f>
        <v>3</v>
      </c>
      <c r="AV126" s="6">
        <f t="array" ref="AV126">IFERROR(INDEX(Datos_Consumo[CANTIDAD],MATCH(TABLATRANSFERENCIA[[#This Row],[CODIGO]]&amp;TABLATRANSFERENCIA[[#Headers],[Columna1]],Datos_Consumo[CODIGO]&amp;Datos_Consumo[FECHA_FORMATO],0)),0)</f>
        <v>0</v>
      </c>
      <c r="AW126" s="6">
        <f t="array" ref="AW126">IFERROR(INDEX(Datos_Consumo[CANTIDAD],MATCH(TABLATRANSFERENCIA[[#This Row],[CODIGO]]&amp;TABLATRANSFERENCIA[[#Headers],[Columna2]],Datos_Consumo[CODIGO]&amp;Datos_Consumo[FECHA_FORMATO],0)),0)</f>
        <v>0</v>
      </c>
      <c r="AX126" s="6">
        <f t="array" ref="AX126">IFERROR(INDEX(Datos_Consumo[CANTIDAD],MATCH(TABLATRANSFERENCIA[[#This Row],[CODIGO]]&amp;TABLATRANSFERENCIA[[#Headers],[Columna3]],Datos_Consumo[CODIGO]&amp;Datos_Consumo[FECHA_FORMATO],0)),0)</f>
        <v>0</v>
      </c>
      <c r="AY126" s="6">
        <f t="array" ref="AY126">IFERROR(INDEX(Datos_Consumo[CANTIDAD],MATCH(TABLATRANSFERENCIA[[#This Row],[CODIGO]]&amp;TABLATRANSFERENCIA[[#Headers],[Columna4]],Datos_Consumo[CODIGO]&amp;Datos_Consumo[FECHA_FORMATO],0)),0)</f>
        <v>0</v>
      </c>
      <c r="AZ126" s="6">
        <f t="array" ref="AZ126">IFERROR(INDEX(Datos_Consumo[CANTIDAD],MATCH(TABLATRANSFERENCIA[[#This Row],[CODIGO]]&amp;TABLATRANSFERENCIA[[#Headers],[Columna5]],Datos_Consumo[CODIGO]&amp;Datos_Consumo[FECHA_FORMATO],0)),0)</f>
        <v>0</v>
      </c>
      <c r="BA126" s="6">
        <f t="array" ref="BA126">IFERROR(INDEX(Datos_Consumo[CANTIDAD],MATCH(TABLATRANSFERENCIA[[#This Row],[CODIGO]]&amp;TABLATRANSFERENCIA[[#Headers],[Columna6]],Datos_Consumo[CODIGO]&amp;Datos_Consumo[FECHA_FORMATO],0)),0)</f>
        <v>0</v>
      </c>
      <c r="BB126" s="56">
        <f ca="1">IFERROR(INDEX(OFFSET(INDIRECT("v_buffer_hist_hoy!$A$1"),1,MATCH("buh_ultima_transferencia_ini",INDIRECT("v_buffer_hist_hoy!$1:$1"),0)-1,100000,1),MATCH(CLEAN(TABLATRANSFERENCIA[[#This Row],[CODIGO]]),OFFSET(INDIRECT("v_buffer_hist_hoy!$A$1"),1,MATCH("buh_codigo",INDIRECT("v_buffer_hist_hoy!$1:$1"),0)-1,100000,1),0)),"")</f>
        <v>0</v>
      </c>
      <c r="BC126" s="56">
        <f ca="1">IFERROR(INDEX(OFFSET(INDIRECT("v_buffer_hist_hoy!$A$1"),1,MATCH("buh_ultima_transferencia_fin",INDIRECT("v_buffer_hist_hoy!$1:$1"),0)-1,100000,1),MATCH(CLEAN(TABLATRANSFERENCIA[[#This Row],[CODIGO]]),OFFSET(INDIRECT("v_buffer_hist_hoy!$A$1"),1,MATCH("buh_codigo",INDIRECT("v_buffer_hist_hoy!$1:$1"),0)-1,100000,1),0)),"")</f>
        <v>0</v>
      </c>
      <c r="BD126" s="50" t="s">
        <v>7724</v>
      </c>
      <c r="BE126" s="55"/>
      <c r="BF126" s="51"/>
      <c r="BG12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6" s="51"/>
      <c r="BM126" s="46">
        <f ca="1">IFERROR(TABLATRANSFERENCIA[[#This Row],[REQUERIM]]/TABLATRANSFERENCIA[[#This Row],[PEDIDO PROMEDIO]],0)</f>
        <v>0.33333333333333331</v>
      </c>
      <c r="BN126" s="51"/>
      <c r="BO126" s="59"/>
      <c r="BP126" s="3" t="str">
        <f>IF(TABLATRANSFERENCIA[[#This Row],[RECIBIDO]]&lt;&gt;"",0,IF(TABLATRANSFERENCIA[[#This Row],[DESPACHO]]&lt;&gt;"",TABLATRANSFERENCIA[[#This Row],[DESPACHO]],TABLATRANSFERENCIA[[#This Row],[REQUERIM]]))</f>
        <v>5</v>
      </c>
      <c r="BQ126" s="50"/>
      <c r="BR126" s="50"/>
      <c r="BS126" s="50" t="str">
        <f t="shared" si="1"/>
        <v>N</v>
      </c>
      <c r="BT126" s="51">
        <f t="array" aca="1" ref="BT126" ca="1">IF(SUM(--(TABLATRANSFERENCIA[[#This Row],[CODIGO GENERICO]]=TABLATRANSFERENCIA[CODIGO GENERICO])*TABLATRANSFERENCIA[REQUERIM])&lt;TABLATRANSFERENCIA[[#This Row],[PEDIDO MIN GRUPO]],1,0)</f>
        <v>0</v>
      </c>
      <c r="BU12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26" s="51">
        <f ca="1">IFERROR(INDEX(OFFSET(INDIRECT("v_buffer_hist_hoy!$A$1"),1,MATCH("buh_zona_amarilla",INDIRECT("v_buffer_hist_hoy!$1:$1"),0)-1,100000,1),MATCH(CLEAN(TABLATRANSFERENCIA[[#This Row],[CODIGO]]),OFFSET(INDIRECT("v_buffer_hist_hoy!$A$1"),1,MATCH("buh_codigo",INDIRECT("v_buffer_hist_hoy!$1:$1"),0)-1,100000,1),0)),"")</f>
        <v>37</v>
      </c>
      <c r="BW126" s="51">
        <f ca="1">IFERROR(INDEX(OFFSET(INDIRECT("v_buffer_hist_hoy!$A$1"),1,MATCH("buh_zona_roja",INDIRECT("v_buffer_hist_hoy!$1:$1"),0)-1,100000,1),MATCH(CLEAN(TABLATRANSFERENCIA[[#This Row],[CODIGO]]),OFFSET(INDIRECT("v_buffer_hist_hoy!$A$1"),1,MATCH("buh_codigo",INDIRECT("v_buffer_hist_hoy!$1:$1"),0)-1,100000,1),0)),"")</f>
        <v>18</v>
      </c>
    </row>
    <row r="127" spans="1:75" hidden="1" x14ac:dyDescent="0.25">
      <c r="A127" s="54" t="s">
        <v>1893</v>
      </c>
      <c r="B127" s="3" t="str">
        <f ca="1">IFERROR(INDEX(OFFSET(INDIRECT("v_buffer_hist_hoy!$A$1"),1,MATCH("pro_descripcion",INDIRECT("v_buffer_hist_hoy!$1:$1"),0)-1,100000,1),MATCH(CLEAN(TABLATRANSFERENCIA[[#This Row],[CODIGO]]),OFFSET(INDIRECT("v_buffer_hist_hoy!$A$1"),1,MATCH("buh_codigo",INDIRECT("v_buffer_hist_hoy!$1:$1"),0)-1,100000,1),0)),"")</f>
        <v>CARBURADOR SHP800</v>
      </c>
      <c r="C127" s="3" t="str">
        <f ca="1">IFERROR(INDEX(OFFSET(INDIRECT("v_buffer_hist_hoy!$A$1"),1,MATCH("buh_codigo_generico",INDIRECT("v_buffer_hist_hoy!$1:$1"),0)-1,100000,1),MATCH(CLEAN(TABLATRANSFERENCIA[[#This Row],[CODIGO]]),OFFSET(INDIRECT("v_buffer_hist_hoy!$A$1"),1,MATCH("buh_codigo",INDIRECT("v_buffer_hist_hoy!$1:$1"),0)-1,100000,1),0)),"")</f>
        <v>0</v>
      </c>
      <c r="D127" s="3" t="str">
        <f ca="1">IFERROR(INDEX(OFFSET(INDIRECT("v_buffer_hist_hoy!$A$1"),1,MATCH("buh_codigo_vinculado",INDIRECT("v_buffer_hist_hoy!$1:$1"),0)-1,100000,1),MATCH(CLEAN(TABLATRANSFERENCIA[[#This Row],[CODIGO]]),OFFSET(INDIRECT("v_buffer_hist_hoy!$A$1"),1,MATCH("buh_codigo",INDIRECT("v_buffer_hist_hoy!$1:$1"),0)-1,100000,1),0)),"")</f>
        <v>EC-12420013220</v>
      </c>
      <c r="E127" s="3" t="str">
        <f ca="1">IFERROR(INDEX(OFFSET(INDIRECT("v_buffer_hist_hoy!$A$1"),1,MATCH("pro_linea",INDIRECT("v_buffer_hist_hoy!$1:$1"),0)-1,100000,1),MATCH(CLEAN(TABLATRANSFERENCIA[[#This Row],[CODIGO]]),OFFSET(INDIRECT("v_buffer_hist_hoy!$A$1"),1,MATCH("buh_codigo",INDIRECT("v_buffer_hist_hoy!$1:$1"),0)-1,100000,1),0)),"")</f>
        <v>AGROFORESTAL</v>
      </c>
      <c r="F127" s="3">
        <f ca="1">IFERROR(INDEX(OFFSET(INDIRECT("v_buffer_hist_hoy!$A$1"),1,MATCH("pro_sublinea",INDIRECT("v_buffer_hist_hoy!$1:$1"),0)-1,100000,1),MATCH(CLEAN(TABLATRANSFERENCIA[[#This Row],[CODIGO]]),OFFSET(INDIRECT("v_buffer_hist_hoy!$A$1"),1,MATCH("buh_codigo",INDIRECT("v_buffer_hist_hoy!$1:$1"),0)-1,100000,1),0)),"")</f>
        <v>0</v>
      </c>
      <c r="G127" s="3" t="str">
        <f ca="1">IFERROR(INDEX(OFFSET(INDIRECT("v_buffer_hist_hoy!$A$1"),1,MATCH("pro_grupo",INDIRECT("v_buffer_hist_hoy!$1:$1"),0)-1,100000,1),MATCH(CLEAN(TABLATRANSFERENCIA[[#This Row],[CODIGO]]),OFFSET(INDIRECT("v_buffer_hist_hoy!$A$1"),1,MATCH("buh_codigo",INDIRECT("v_buffer_hist_hoy!$1:$1"),0)-1,100000,1),0)),"")</f>
        <v>REPUESTOS FUMIGACION</v>
      </c>
      <c r="H127" s="3">
        <f ca="1">IFERROR(INDEX(OFFSET(INDIRECT("v_buffer_hist_hoy!$A$1"),1,MATCH("pro_familia",INDIRECT("v_buffer_hist_hoy!$1:$1"),0)-1,100000,1),MATCH(CLEAN(TABLATRANSFERENCIA[[#This Row],[CODIGO]]),OFFSET(INDIRECT("v_buffer_hist_hoy!$A$1"),1,MATCH("buh_codigo",INDIRECT("v_buffer_hist_hoy!$1:$1"),0)-1,100000,1),0)),"")</f>
        <v>0</v>
      </c>
      <c r="I127" s="3">
        <f ca="1">IFERROR(INDEX(OFFSET(INDIRECT("v_buffer_hist_hoy!$A$1"),1,MATCH("pro_subfamilia",INDIRECT("v_buffer_hist_hoy!$1:$1"),0)-1,100000,1),MATCH(CLEAN(TABLATRANSFERENCIA[[#This Row],[CODIGO]]),OFFSET(INDIRECT("v_buffer_hist_hoy!$A$1"),1,MATCH("buh_codigo",INDIRECT("v_buffer_hist_hoy!$1:$1"),0)-1,100000,1),0)),"")</f>
        <v>0</v>
      </c>
      <c r="J12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7" s="3">
        <f ca="1">IFERROR(INDEX(OFFSET(INDIRECT("v_buffer_hist_hoy!$A$1"),1,MATCH("pro_tipo",INDIRECT("v_buffer_hist_hoy!$1:$1"),0)-1,100000,1),MATCH(CLEAN(TABLATRANSFERENCIA[[#This Row],[CODIGO]]),OFFSET(INDIRECT("v_buffer_hist_hoy!$A$1"),1,MATCH("buh_codigo",INDIRECT("v_buffer_hist_hoy!$1:$1"),0)-1,100000,1),0)),"")</f>
        <v>0</v>
      </c>
      <c r="L127" s="3" t="str">
        <f ca="1">IFERROR(INDEX(OFFSET(INDIRECT("v_buffer_hist_hoy!$A$1"),1,MATCH("pro_marca",INDIRECT("v_buffer_hist_hoy!$1:$1"),0)-1,100000,1),MATCH(CLEAN(TABLATRANSFERENCIA[[#This Row],[CODIGO]]),OFFSET(INDIRECT("v_buffer_hist_hoy!$A$1"),1,MATCH("buh_codigo",INDIRECT("v_buffer_hist_hoy!$1:$1"),0)-1,100000,1),0)),"")</f>
        <v>ECHO</v>
      </c>
      <c r="M127" s="3">
        <f ca="1">IFERROR(INDEX(OFFSET(INDIRECT("v_buffer_hist_hoy!$A$1"),1,MATCH("pro_modelo",INDIRECT("v_buffer_hist_hoy!$1:$1"),0)-1,100000,1),MATCH(CLEAN(TABLATRANSFERENCIA[[#This Row],[CODIGO]]),OFFSET(INDIRECT("v_buffer_hist_hoy!$A$1"),1,MATCH("buh_codigo",INDIRECT("v_buffer_hist_hoy!$1:$1"),0)-1,100000,1),0)),"")</f>
        <v>0</v>
      </c>
      <c r="N127" s="3">
        <f ca="1">IFERROR(INDEX(OFFSET(INDIRECT("v_buffer_hist_hoy!$A$1"),1,MATCH("pro_cat_management",INDIRECT("v_buffer_hist_hoy!$1:$1"),0)-1,100000,1),MATCH(CLEAN(TABLATRANSFERENCIA[[#This Row],[CODIGO]]),OFFSET(INDIRECT("v_buffer_hist_hoy!$A$1"),1,MATCH("buh_codigo",INDIRECT("v_buffer_hist_hoy!$1:$1"),0)-1,100000,1),0)),"")</f>
        <v>0</v>
      </c>
      <c r="O127" s="5" t="str">
        <f ca="1">IFERROR(INDEX(OFFSET(INDIRECT("v_buffer_hist_hoy!$A$1"),1,MATCH("buh_estatus",INDIRECT("v_buffer_hist_hoy!$1:$1"),0)-1,100000,1),MATCH(CLEAN(TABLATRANSFERENCIA[[#This Row],[CODIGO]]),OFFSET(INDIRECT("v_buffer_hist_hoy!$A$1"),1,MATCH("buh_codigo",INDIRECT("v_buffer_hist_hoy!$1:$1"),0)-1,100000,1),0)),"")</f>
        <v>0</v>
      </c>
      <c r="P127" s="5">
        <f ca="1">IFERROR(INDEX(OFFSET(INDIRECT("v_buffer_hist_hoy!$A$1"),1,MATCH("buh_ctv",INDIRECT("v_buffer_hist_hoy!$1:$1"),0)-1,100000,1),MATCH(CLEAN(TABLATRANSFERENCIA[[#This Row],[CODIGO]]),OFFSET(INDIRECT("v_buffer_hist_hoy!$A$1"),1,MATCH("buh_codigo",INDIRECT("v_buffer_hist_hoy!$1:$1"),0)-1,100000,1),0)),"")</f>
        <v>38.67</v>
      </c>
      <c r="Q127" s="5">
        <f ca="1">IFERROR(INDEX(OFFSET(INDIRECT("v_buffer_hist_hoy!$A$1"),1,MATCH("buh_pv",INDIRECT("v_buffer_hist_hoy!$1:$1"),0)-1,100000,1),MATCH(CLEAN(TABLATRANSFERENCIA[[#This Row],[CODIGO]]),OFFSET(INDIRECT("v_buffer_hist_hoy!$A$1"),1,MATCH("buh_codigo",INDIRECT("v_buffer_hist_hoy!$1:$1"),0)-1,100000,1),0)),"")</f>
        <v>82.89</v>
      </c>
      <c r="R127" s="46">
        <f ca="1">IFERROR(INDEX(OFFSET(INDIRECT("v_buffer_hist_hoy!$A$1"),1,MATCH("buh_roi_pasado",INDIRECT("v_buffer_hist_hoy!$1:$1"),0)-1,100000,1),MATCH(CLEAN(TABLATRANSFERENCIA[[#This Row],[CODIGO]]),OFFSET(INDIRECT("v_buffer_hist_hoy!$A$1"),1,MATCH("buh_codigo",INDIRECT("v_buffer_hist_hoy!$1:$1"),0)-1,100000,1),0)),"")</f>
        <v>0</v>
      </c>
      <c r="S127" s="46">
        <f ca="1">IFERROR(INDEX(OFFSET(INDIRECT("v_buffer_hist_hoy!$A$1"),1,MATCH("buh_roi_proyectado",INDIRECT("v_buffer_hist_hoy!$1:$1"),0)-1,100000,1),MATCH(CLEAN(TABLATRANSFERENCIA[[#This Row],[CODIGO]]),OFFSET(INDIRECT("v_buffer_hist_hoy!$A$1"),1,MATCH("buh_codigo",INDIRECT("v_buffer_hist_hoy!$1:$1"),0)-1,100000,1),0)),"")</f>
        <v>4.99</v>
      </c>
      <c r="T127" s="46">
        <f ca="1">IFERROR(INDEX(OFFSET(INDIRECT("v_buffer_hist_hoy!$A$1"),1,MATCH("buh_velocity",INDIRECT("v_buffer_hist_hoy!$1:$1"),0)-1,100000,1),MATCH(CLEAN(TABLATRANSFERENCIA[[#This Row],[CODIGO]]),OFFSET(INDIRECT("v_buffer_hist_hoy!$A$1"),1,MATCH("buh_codigo",INDIRECT("v_buffer_hist_hoy!$1:$1"),0)-1,100000,1),0)),"")</f>
        <v>0</v>
      </c>
      <c r="U127" s="46">
        <f ca="1">IFERROR(INDEX(OFFSET(INDIRECT("v_buffer_hist_hoy!$A$1"),1,MATCH("buh_nivel_servicio",INDIRECT("v_buffer_hist_hoy!$1:$1"),0)-1,100000,1),MATCH(CLEAN(TABLATRANSFERENCIA[[#This Row],[CODIGO]]),OFFSET(INDIRECT("v_buffer_hist_hoy!$A$1"),1,MATCH("buh_codigo",INDIRECT("v_buffer_hist_hoy!$1:$1"),0)-1,100000,1),0)),"")</f>
        <v>1</v>
      </c>
      <c r="V127" s="49" t="str">
        <f ca="1">IFERROR(INDEX(OFFSET(INDIRECT("v_buffer_hist_hoy!$A$1"),1,MATCH("pro_nombre",INDIRECT("v_buffer_hist_hoy!$1:$1"),0)-1,100000,1),MATCH(CLEAN(TABLATRANSFERENCIA[[#This Row],[CODIGO]]),OFFSET(INDIRECT("v_buffer_hist_hoy!$A$1"),1,MATCH("buh_codigo",INDIRECT("v_buffer_hist_hoy!$1:$1"),0)-1,100000,1),0)),"")</f>
        <v>Echo</v>
      </c>
      <c r="W127" s="49" t="str">
        <f ca="1">IFERROR(INDEX(OFFSET(INDIRECT("v_buffer_hist_hoy!$A$1"),1,MATCH("pre_nombre",INDIRECT("v_buffer_hist_hoy!$1:$1"),0)-1,100000,1),MATCH(CLEAN(TABLATRANSFERENCIA[[#This Row],[CODIGO]]),OFFSET(INDIRECT("v_buffer_hist_hoy!$A$1"),1,MATCH("buh_codigo",INDIRECT("v_buffer_hist_hoy!$1:$1"),0)-1,100000,1),0)),"")</f>
        <v>USA</v>
      </c>
      <c r="X127" s="51">
        <f ca="1">IFERROR(INDEX(OFFSET(INDIRECT("v_buffer_hist_hoy!$A$1"),1,MATCH("buh_tiempo_suministro",INDIRECT("v_buffer_hist_hoy!$1:$1"),0)-1,100000,1),MATCH(CLEAN(TABLATRANSFERENCIA[[#This Row],[CODIGO]]),OFFSET(INDIRECT("v_buffer_hist_hoy!$A$1"),1,MATCH("buh_codigo",INDIRECT("v_buffer_hist_hoy!$1:$1"),0)-1,100000,1),0)),"")</f>
        <v>8</v>
      </c>
      <c r="Y127" s="51">
        <f ca="1">IFERROR(INDEX(OFFSET(INDIRECT("v_buffer_hist_hoy!$A$1"),1,MATCH("buh_frecuencia_reposicion",INDIRECT("v_buffer_hist_hoy!$1:$1"),0)-1,100000,1),MATCH(CLEAN(TABLATRANSFERENCIA[[#This Row],[CODIGO]]),OFFSET(INDIRECT("v_buffer_hist_hoy!$A$1"),1,MATCH("buh_codigo",INDIRECT("v_buffer_hist_hoy!$1:$1"),0)-1,100000,1),0)),"")</f>
        <v>3</v>
      </c>
      <c r="Z127" s="6">
        <f ca="1">IFERROR(INDEX(OFFSET(INDIRECT("v_buffer_hist_hoy!$A$1"),1,MATCH("buh_buffer_actual",INDIRECT("v_buffer_hist_hoy!$1:$1"),0)-1,100000,1),MATCH(CLEAN(TABLATRANSFERENCIA[[#This Row],[CODIGO]]),OFFSET(INDIRECT("v_buffer_hist_hoy!$A$1"),1,MATCH("buh_codigo",INDIRECT("v_buffer_hist_hoy!$1:$1"),0)-1,100000,1),0)),"")</f>
        <v>12</v>
      </c>
      <c r="AA127" s="6">
        <f ca="1">IFERROR(INDEX(OFFSET(INDIRECT("v_buffer_hist_hoy!$A$1"),1,MATCH("buh_inventario_proveedor",INDIRECT("v_buffer_hist_hoy!$1:$1"),0)-1,100000,1),MATCH(CLEAN(TABLATRANSFERENCIA[[#This Row],[CODIGO]]),OFFSET(INDIRECT("v_buffer_hist_hoy!$A$1"),1,MATCH("buh_codigo",INDIRECT("v_buffer_hist_hoy!$1:$1"),0)-1,100000,1),0)),"")</f>
        <v>1000000000</v>
      </c>
      <c r="AB127" s="6">
        <f ca="1">IFERROR(INDEX(OFFSET(INDIRECT("v_buffer_hist_hoy!$A$1"),1,MATCH("buh_inventario_fisico",INDIRECT("v_buffer_hist_hoy!$1:$1"),0)-1,100000,1),MATCH(CLEAN(TABLATRANSFERENCIA[[#This Row],[CODIGO]]),OFFSET(INDIRECT("v_buffer_hist_hoy!$A$1"),1,MATCH("buh_codigo",INDIRECT("v_buffer_hist_hoy!$1:$1"),0)-1,100000,1),0)),"")</f>
        <v>9</v>
      </c>
      <c r="AC127" s="4">
        <f ca="1">IFERROR(INDEX(OFFSET(INDIRECT("v_buffer_hist_hoy!$A$1"),1,MATCH("buh_estado_inventario_fisico",INDIRECT("v_buffer_hist_hoy!$1:$1"),0)-1,100000,1),MATCH(CLEAN(TABLATRANSFERENCIA[[#This Row],[CODIGO]]),OFFSET(INDIRECT("v_buffer_hist_hoy!$A$1"),1,MATCH("buh_codigo",INDIRECT("v_buffer_hist_hoy!$1:$1"),0)-1,100000,1),0)),"")</f>
        <v>0.25</v>
      </c>
      <c r="AD127" s="6" t="str">
        <f ca="1">IFERROR(INDEX(OFFSET(INDIRECT("v_buffer_hist_hoy!$A$1"),1,MATCH("buh_color_inventario_fisico",INDIRECT("v_buffer_hist_hoy!$1:$1"),0)-1,100000,1),MATCH(CLEAN(TABLATRANSFERENCIA[[#This Row],[CODIGO]]),OFFSET(INDIRECT("v_buffer_hist_hoy!$A$1"),1,MATCH("buh_codigo",INDIRECT("v_buffer_hist_hoy!$1:$1"),0)-1,100000,1),0)),"")</f>
        <v>V</v>
      </c>
      <c r="AE127" s="6">
        <f ca="1">IFERROR(INDEX(OFFSET(INDIRECT("v_buffer_hist_hoy!$A$1"),1,MATCH("buh_transito",INDIRECT("v_buffer_hist_hoy!$1:$1"),0)-1,100000,1),MATCH(CLEAN(TABLATRANSFERENCIA[[#This Row],[CODIGO]]),OFFSET(INDIRECT("v_buffer_hist_hoy!$A$1"),1,MATCH("buh_codigo",INDIRECT("v_buffer_hist_hoy!$1:$1"),0)-1,100000,1),0)),"")</f>
        <v>0</v>
      </c>
      <c r="AF127" s="6">
        <f ca="1">IFERROR(INDEX(OFFSET(INDIRECT("v_buffer_hist_hoy!$A$1"),1,MATCH("buh_negociacion",INDIRECT("v_buffer_hist_hoy!$1:$1"),0)-1,100000,1),MATCH(CLEAN(TABLATRANSFERENCIA[[#This Row],[CODIGO]]),OFFSET(INDIRECT("v_buffer_hist_hoy!$A$1"),1,MATCH("buh_codigo",INDIRECT("v_buffer_hist_hoy!$1:$1"),0)-1,100000,1),0)),"")</f>
        <v>0</v>
      </c>
      <c r="AG127" s="6">
        <f ca="1">IFERROR(INDEX(OFFSET(INDIRECT("v_buffer_hist_hoy!$A$1"),1,MATCH("buh_produccion",INDIRECT("v_buffer_hist_hoy!$1:$1"),0)-1,100000,1),MATCH(CLEAN(TABLATRANSFERENCIA[[#This Row],[CODIGO]]),OFFSET(INDIRECT("v_buffer_hist_hoy!$A$1"),1,MATCH("buh_codigo",INDIRECT("v_buffer_hist_hoy!$1:$1"),0)-1,100000,1),0)),"")</f>
        <v>0</v>
      </c>
      <c r="AH127" s="6">
        <f ca="1">IFERROR(INDEX(OFFSET(INDIRECT("v_buffer_hist_hoy!$A$1"),1,MATCH("buh_embarcado",INDIRECT("v_buffer_hist_hoy!$1:$1"),0)-1,100000,1),MATCH(CLEAN(TABLATRANSFERENCIA[[#This Row],[CODIGO]]),OFFSET(INDIRECT("v_buffer_hist_hoy!$A$1"),1,MATCH("buh_codigo",INDIRECT("v_buffer_hist_hoy!$1:$1"),0)-1,100000,1),0)),"")</f>
        <v>0</v>
      </c>
      <c r="AI127" s="6">
        <f ca="1">IFERROR(INDEX(OFFSET(INDIRECT("v_buffer_hist_hoy!$A$1"),1,MATCH("buh_comprometido",INDIRECT("v_buffer_hist_hoy!$1:$1"),0)-1,100000,1),MATCH(CLEAN(TABLATRANSFERENCIA[[#This Row],[CODIGO]]),OFFSET(INDIRECT("v_buffer_hist_hoy!$A$1"),1,MATCH("buh_codigo",INDIRECT("v_buffer_hist_hoy!$1:$1"),0)-1,100000,1),0)),"")</f>
        <v>0</v>
      </c>
      <c r="AJ127" s="6">
        <f ca="1">IFERROR(INDEX(OFFSET(INDIRECT("v_buffer_hist_hoy!$A$1"),1,MATCH("buh_backorder",INDIRECT("v_buffer_hist_hoy!$1:$1"),0)-1,100000,1),MATCH(CLEAN(TABLATRANSFERENCIA[[#This Row],[CODIGO]]),OFFSET(INDIRECT("v_buffer_hist_hoy!$A$1"),1,MATCH("buh_codigo",INDIRECT("v_buffer_hist_hoy!$1:$1"),0)-1,100000,1),0)),"")</f>
        <v>5</v>
      </c>
      <c r="AK127" s="6">
        <f ca="1">IFERROR(INDEX(OFFSET(INDIRECT("v_buffer_hist_hoy!$A$1"),1,MATCH("buh_inventario_proyectado",INDIRECT("v_buffer_hist_hoy!$1:$1"),0)-1,100000,1),MATCH(CLEAN(TABLATRANSFERENCIA[[#This Row],[CODIGO]]),OFFSET(INDIRECT("v_buffer_hist_hoy!$A$1"),1,MATCH("buh_codigo",INDIRECT("v_buffer_hist_hoy!$1:$1"),0)-1,100000,1),0)),"")</f>
        <v>14</v>
      </c>
      <c r="AL127" s="4">
        <f ca="1">IFERROR(INDEX(OFFSET(INDIRECT("v_buffer_hist_hoy!$A$1"),1,MATCH("buh_estado_inventario_proyectado",INDIRECT("v_buffer_hist_hoy!$1:$1"),0)-1,100000,1),MATCH(CLEAN(TABLATRANSFERENCIA[[#This Row],[CODIGO]]),OFFSET(INDIRECT("v_buffer_hist_hoy!$A$1"),1,MATCH("buh_codigo",INDIRECT("v_buffer_hist_hoy!$1:$1"),0)-1,100000,1),0)),"")</f>
        <v>-0.17</v>
      </c>
      <c r="AM127" s="6" t="str">
        <f ca="1">IFERROR(INDEX(OFFSET(INDIRECT("v_buffer_hist_hoy!$A$1"),1,MATCH("buh_color_inventario_proyectado",INDIRECT("v_buffer_hist_hoy!$1:$1"),0)-1,100000,1),MATCH(CLEAN(TABLATRANSFERENCIA[[#This Row],[CODIGO]]),OFFSET(INDIRECT("v_buffer_hist_hoy!$A$1"),1,MATCH("buh_codigo",INDIRECT("v_buffer_hist_hoy!$1:$1"),0)-1,100000,1),0)),"")</f>
        <v>L</v>
      </c>
      <c r="AN127" s="6">
        <f ca="1">IFERROR(INDEX(OFFSET(INDIRECT("v_buffer_hist_hoy!$A$1"),1,MATCH("buh_pedido_minimo",INDIRECT("v_buffer_hist_hoy!$1:$1"),0)-1,100000,1),MATCH(CLEAN(TABLATRANSFERENCIA[[#This Row],[CODIGO]]),OFFSET(INDIRECT("v_buffer_hist_hoy!$A$1"),1,MATCH("buh_codigo",INDIRECT("v_buffer_hist_hoy!$1:$1"),0)-1,100000,1),0)),"")</f>
        <v>0</v>
      </c>
      <c r="AO127" s="6">
        <f ca="1">IFERROR(INDEX(OFFSET(INDIRECT("v_buffer_hist_hoy!$A$1"),1,MATCH("buh_pedido_minimo_grupo",INDIRECT("v_buffer_hist_hoy!$1:$1"),0)-1,100000,1),MATCH(CLEAN(TABLATRANSFERENCIA[[#This Row],[CODIGO]]),OFFSET(INDIRECT("v_buffer_hist_hoy!$A$1"),1,MATCH("buh_codigo",INDIRECT("v_buffer_hist_hoy!$1:$1"),0)-1,100000,1),0)),"")</f>
        <v>0</v>
      </c>
      <c r="AP127" s="6">
        <f ca="1">IFERROR(INDEX(OFFSET(INDIRECT("v_buffer_hist_hoy!$A$1"),1,MATCH("buh_unidad_empaque",INDIRECT("v_buffer_hist_hoy!$1:$1"),0)-1,100000,1),MATCH(CLEAN(TABLATRANSFERENCIA[[#This Row],[CODIGO]]),OFFSET(INDIRECT("v_buffer_hist_hoy!$A$1"),1,MATCH("buh_codigo",INDIRECT("v_buffer_hist_hoy!$1:$1"),0)-1,100000,1),0)),"")</f>
        <v>5</v>
      </c>
      <c r="AQ127" s="6">
        <f ca="1">IFERROR(INDEX(OFFSET(INDIRECT("v_buffer_hist_hoy!$A$1"),1,MATCH("buh_pedido_promedio",INDIRECT("v_buffer_hist_hoy!$1:$1"),0)-1,100000,1),MATCH(CLEAN(TABLATRANSFERENCIA[[#This Row],[CODIGO]]),OFFSET(INDIRECT("v_buffer_hist_hoy!$A$1"),1,MATCH("buh_codigo",INDIRECT("v_buffer_hist_hoy!$1:$1"),0)-1,100000,1),0)),"")</f>
        <v>3</v>
      </c>
      <c r="AR127" s="6">
        <f ca="1">IFERROR(INDEX(OFFSET(INDIRECT("v_buffer_hist_hoy!$A$1"),1,MATCH("buh_cobertura_buffer",INDIRECT("v_buffer_hist_hoy!$1:$1"),0)-1,100000,1),MATCH(CLEAN(TABLATRANSFERENCIA[[#This Row],[CODIGO]]),OFFSET(INDIRECT("v_buffer_hist_hoy!$A$1"),1,MATCH("buh_codigo",INDIRECT("v_buffer_hist_hoy!$1:$1"),0)-1,100000,1),0)),"")</f>
        <v>0</v>
      </c>
      <c r="AS127" s="6">
        <f ca="1">IFERROR(INDEX(OFFSET(INDIRECT("v_buffer_hist_hoy!$A$1"),1,MATCH("buh_cobertura_inventario_proyectado",INDIRECT("v_buffer_hist_hoy!$1:$1"),0)-1,100000,1),MATCH(CLEAN(TABLATRANSFERENCIA[[#This Row],[CODIGO]]),OFFSET(INDIRECT("v_buffer_hist_hoy!$A$1"),1,MATCH("buh_codigo",INDIRECT("v_buffer_hist_hoy!$1:$1"),0)-1,100000,1),0)),"")</f>
        <v>0</v>
      </c>
      <c r="AT127" s="6">
        <f ca="1">IFERROR(INDEX(OFFSET(INDIRECT("v_buffer_hist_hoy!$A$1"),1,MATCH("buh_cobertura_pedido_minimo",INDIRECT("v_buffer_hist_hoy!$1:$1"),0)-1,100000,1),MATCH(CLEAN(TABLATRANSFERENCIA[[#This Row],[CODIGO]]),OFFSET(INDIRECT("v_buffer_hist_hoy!$A$1"),1,MATCH("buh_codigo",INDIRECT("v_buffer_hist_hoy!$1:$1"),0)-1,100000,1),0)),"")</f>
        <v>0</v>
      </c>
      <c r="AU127" s="6">
        <f ca="1">IFERROR(INDEX(OFFSET(INDIRECT("v_buffer_hist_hoy!$A$1"),1,MATCH("buh_dias_desabastecimiento",INDIRECT("v_buffer_hist_hoy!$1:$1"),0)-1,100000,1),MATCH(CLEAN(TABLATRANSFERENCIA[[#This Row],[CODIGO]]),OFFSET(INDIRECT("v_buffer_hist_hoy!$A$1"),1,MATCH("buh_codigo",INDIRECT("v_buffer_hist_hoy!$1:$1"),0)-1,100000,1),0)),"")</f>
        <v>0</v>
      </c>
      <c r="AV127" s="6">
        <f t="array" ref="AV127">IFERROR(INDEX(Datos_Consumo[CANTIDAD],MATCH(TABLATRANSFERENCIA[[#This Row],[CODIGO]]&amp;TABLATRANSFERENCIA[[#Headers],[Columna1]],Datos_Consumo[CODIGO]&amp;Datos_Consumo[FECHA_FORMATO],0)),0)</f>
        <v>0</v>
      </c>
      <c r="AW127" s="6">
        <f t="array" ref="AW127">IFERROR(INDEX(Datos_Consumo[CANTIDAD],MATCH(TABLATRANSFERENCIA[[#This Row],[CODIGO]]&amp;TABLATRANSFERENCIA[[#Headers],[Columna2]],Datos_Consumo[CODIGO]&amp;Datos_Consumo[FECHA_FORMATO],0)),0)</f>
        <v>0</v>
      </c>
      <c r="AX127" s="6">
        <f t="array" ref="AX127">IFERROR(INDEX(Datos_Consumo[CANTIDAD],MATCH(TABLATRANSFERENCIA[[#This Row],[CODIGO]]&amp;TABLATRANSFERENCIA[[#Headers],[Columna3]],Datos_Consumo[CODIGO]&amp;Datos_Consumo[FECHA_FORMATO],0)),0)</f>
        <v>0</v>
      </c>
      <c r="AY127" s="6">
        <f t="array" ref="AY127">IFERROR(INDEX(Datos_Consumo[CANTIDAD],MATCH(TABLATRANSFERENCIA[[#This Row],[CODIGO]]&amp;TABLATRANSFERENCIA[[#Headers],[Columna4]],Datos_Consumo[CODIGO]&amp;Datos_Consumo[FECHA_FORMATO],0)),0)</f>
        <v>0</v>
      </c>
      <c r="AZ127" s="6">
        <f t="array" ref="AZ127">IFERROR(INDEX(Datos_Consumo[CANTIDAD],MATCH(TABLATRANSFERENCIA[[#This Row],[CODIGO]]&amp;TABLATRANSFERENCIA[[#Headers],[Columna5]],Datos_Consumo[CODIGO]&amp;Datos_Consumo[FECHA_FORMATO],0)),0)</f>
        <v>0</v>
      </c>
      <c r="BA127" s="6">
        <f t="array" ref="BA127">IFERROR(INDEX(Datos_Consumo[CANTIDAD],MATCH(TABLATRANSFERENCIA[[#This Row],[CODIGO]]&amp;TABLATRANSFERENCIA[[#Headers],[Columna6]],Datos_Consumo[CODIGO]&amp;Datos_Consumo[FECHA_FORMATO],0)),0)</f>
        <v>0</v>
      </c>
      <c r="BB127" s="56">
        <f ca="1">IFERROR(INDEX(OFFSET(INDIRECT("v_buffer_hist_hoy!$A$1"),1,MATCH("buh_ultima_transferencia_ini",INDIRECT("v_buffer_hist_hoy!$1:$1"),0)-1,100000,1),MATCH(CLEAN(TABLATRANSFERENCIA[[#This Row],[CODIGO]]),OFFSET(INDIRECT("v_buffer_hist_hoy!$A$1"),1,MATCH("buh_codigo",INDIRECT("v_buffer_hist_hoy!$1:$1"),0)-1,100000,1),0)),"")</f>
        <v>0</v>
      </c>
      <c r="BC127" s="56">
        <f ca="1">IFERROR(INDEX(OFFSET(INDIRECT("v_buffer_hist_hoy!$A$1"),1,MATCH("buh_ultima_transferencia_fin",INDIRECT("v_buffer_hist_hoy!$1:$1"),0)-1,100000,1),MATCH(CLEAN(TABLATRANSFERENCIA[[#This Row],[CODIGO]]),OFFSET(INDIRECT("v_buffer_hist_hoy!$A$1"),1,MATCH("buh_codigo",INDIRECT("v_buffer_hist_hoy!$1:$1"),0)-1,100000,1),0)),"")</f>
        <v>0</v>
      </c>
      <c r="BD127" s="50" t="s">
        <v>7724</v>
      </c>
      <c r="BE127" s="55"/>
      <c r="BF127" s="51"/>
      <c r="BG12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7" s="51"/>
      <c r="BM127" s="46">
        <f ca="1">IFERROR(TABLATRANSFERENCIA[[#This Row],[REQUERIM]]/TABLATRANSFERENCIA[[#This Row],[PEDIDO PROMEDIO]],0)</f>
        <v>1.6666666666666667</v>
      </c>
      <c r="BN127" s="51"/>
      <c r="BO127" s="59"/>
      <c r="BP127" s="3" t="str">
        <f>IF(TABLATRANSFERENCIA[[#This Row],[RECIBIDO]]&lt;&gt;"",0,IF(TABLATRANSFERENCIA[[#This Row],[DESPACHO]]&lt;&gt;"",TABLATRANSFERENCIA[[#This Row],[DESPACHO]],TABLATRANSFERENCIA[[#This Row],[REQUERIM]]))</f>
        <v>5</v>
      </c>
      <c r="BQ127" s="50"/>
      <c r="BR127" s="50"/>
      <c r="BS127" s="50" t="str">
        <f t="shared" si="1"/>
        <v>N</v>
      </c>
      <c r="BT127" s="51">
        <f t="array" aca="1" ref="BT127" ca="1">IF(SUM(--(TABLATRANSFERENCIA[[#This Row],[CODIGO GENERICO]]=TABLATRANSFERENCIA[CODIGO GENERICO])*TABLATRANSFERENCIA[REQUERIM])&lt;TABLATRANSFERENCIA[[#This Row],[PEDIDO MIN GRUPO]],1,0)</f>
        <v>0</v>
      </c>
      <c r="BU12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27" s="51">
        <f ca="1">IFERROR(INDEX(OFFSET(INDIRECT("v_buffer_hist_hoy!$A$1"),1,MATCH("buh_zona_amarilla",INDIRECT("v_buffer_hist_hoy!$1:$1"),0)-1,100000,1),MATCH(CLEAN(TABLATRANSFERENCIA[[#This Row],[CODIGO]]),OFFSET(INDIRECT("v_buffer_hist_hoy!$A$1"),1,MATCH("buh_codigo",INDIRECT("v_buffer_hist_hoy!$1:$1"),0)-1,100000,1),0)),"")</f>
        <v>8</v>
      </c>
      <c r="BW127" s="51">
        <f ca="1">IFERROR(INDEX(OFFSET(INDIRECT("v_buffer_hist_hoy!$A$1"),1,MATCH("buh_zona_roja",INDIRECT("v_buffer_hist_hoy!$1:$1"),0)-1,100000,1),MATCH(CLEAN(TABLATRANSFERENCIA[[#This Row],[CODIGO]]),OFFSET(INDIRECT("v_buffer_hist_hoy!$A$1"),1,MATCH("buh_codigo",INDIRECT("v_buffer_hist_hoy!$1:$1"),0)-1,100000,1),0)),"")</f>
        <v>4</v>
      </c>
    </row>
    <row r="128" spans="1:75" hidden="1" x14ac:dyDescent="0.25">
      <c r="A128" s="54" t="s">
        <v>1434</v>
      </c>
      <c r="B128" s="3" t="str">
        <f ca="1">IFERROR(INDEX(OFFSET(INDIRECT("v_buffer_hist_hoy!$A$1"),1,MATCH("pro_descripcion",INDIRECT("v_buffer_hist_hoy!$1:$1"),0)-1,100000,1),MATCH(CLEAN(TABLATRANSFERENCIA[[#This Row],[CODIGO]]),OFFSET(INDIRECT("v_buffer_hist_hoy!$A$1"),1,MATCH("buh_codigo",INDIRECT("v_buffer_hist_hoy!$1:$1"),0)-1,100000,1),0)),"")</f>
        <v>EJE CENTRAL 22C C230 T230 (22070-12410)</v>
      </c>
      <c r="C128" s="3" t="str">
        <f ca="1">IFERROR(INDEX(OFFSET(INDIRECT("v_buffer_hist_hoy!$A$1"),1,MATCH("buh_codigo_generico",INDIRECT("v_buffer_hist_hoy!$1:$1"),0)-1,100000,1),MATCH(CLEAN(TABLATRANSFERENCIA[[#This Row],[CODIGO]]),OFFSET(INDIRECT("v_buffer_hist_hoy!$A$1"),1,MATCH("buh_codigo",INDIRECT("v_buffer_hist_hoy!$1:$1"),0)-1,100000,1),0)),"")</f>
        <v>0</v>
      </c>
      <c r="D128" s="3" t="str">
        <f ca="1">IFERROR(INDEX(OFFSET(INDIRECT("v_buffer_hist_hoy!$A$1"),1,MATCH("buh_codigo_vinculado",INDIRECT("v_buffer_hist_hoy!$1:$1"),0)-1,100000,1),MATCH(CLEAN(TABLATRANSFERENCIA[[#This Row],[CODIGO]]),OFFSET(INDIRECT("v_buffer_hist_hoy!$A$1"),1,MATCH("buh_codigo",INDIRECT("v_buffer_hist_hoy!$1:$1"),0)-1,100000,1),0)),"")</f>
        <v>EC-C504000500</v>
      </c>
      <c r="E128" s="3" t="str">
        <f ca="1">IFERROR(INDEX(OFFSET(INDIRECT("v_buffer_hist_hoy!$A$1"),1,MATCH("pro_linea",INDIRECT("v_buffer_hist_hoy!$1:$1"),0)-1,100000,1),MATCH(CLEAN(TABLATRANSFERENCIA[[#This Row],[CODIGO]]),OFFSET(INDIRECT("v_buffer_hist_hoy!$A$1"),1,MATCH("buh_codigo",INDIRECT("v_buffer_hist_hoy!$1:$1"),0)-1,100000,1),0)),"")</f>
        <v>AGROFORESTAL</v>
      </c>
      <c r="F128" s="3">
        <f ca="1">IFERROR(INDEX(OFFSET(INDIRECT("v_buffer_hist_hoy!$A$1"),1,MATCH("pro_sublinea",INDIRECT("v_buffer_hist_hoy!$1:$1"),0)-1,100000,1),MATCH(CLEAN(TABLATRANSFERENCIA[[#This Row],[CODIGO]]),OFFSET(INDIRECT("v_buffer_hist_hoy!$A$1"),1,MATCH("buh_codigo",INDIRECT("v_buffer_hist_hoy!$1:$1"),0)-1,100000,1),0)),"")</f>
        <v>0</v>
      </c>
      <c r="G128" s="3" t="str">
        <f ca="1">IFERROR(INDEX(OFFSET(INDIRECT("v_buffer_hist_hoy!$A$1"),1,MATCH("pro_grupo",INDIRECT("v_buffer_hist_hoy!$1:$1"),0)-1,100000,1),MATCH(CLEAN(TABLATRANSFERENCIA[[#This Row],[CODIGO]]),OFFSET(INDIRECT("v_buffer_hist_hoy!$A$1"),1,MATCH("buh_codigo",INDIRECT("v_buffer_hist_hoy!$1:$1"),0)-1,100000,1),0)),"")</f>
        <v>REPUESTOS DESMALEZADORAS</v>
      </c>
      <c r="H128" s="3">
        <f ca="1">IFERROR(INDEX(OFFSET(INDIRECT("v_buffer_hist_hoy!$A$1"),1,MATCH("pro_familia",INDIRECT("v_buffer_hist_hoy!$1:$1"),0)-1,100000,1),MATCH(CLEAN(TABLATRANSFERENCIA[[#This Row],[CODIGO]]),OFFSET(INDIRECT("v_buffer_hist_hoy!$A$1"),1,MATCH("buh_codigo",INDIRECT("v_buffer_hist_hoy!$1:$1"),0)-1,100000,1),0)),"")</f>
        <v>0</v>
      </c>
      <c r="I128" s="3">
        <f ca="1">IFERROR(INDEX(OFFSET(INDIRECT("v_buffer_hist_hoy!$A$1"),1,MATCH("pro_subfamilia",INDIRECT("v_buffer_hist_hoy!$1:$1"),0)-1,100000,1),MATCH(CLEAN(TABLATRANSFERENCIA[[#This Row],[CODIGO]]),OFFSET(INDIRECT("v_buffer_hist_hoy!$A$1"),1,MATCH("buh_codigo",INDIRECT("v_buffer_hist_hoy!$1:$1"),0)-1,100000,1),0)),"")</f>
        <v>0</v>
      </c>
      <c r="J12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8" s="3">
        <f ca="1">IFERROR(INDEX(OFFSET(INDIRECT("v_buffer_hist_hoy!$A$1"),1,MATCH("pro_tipo",INDIRECT("v_buffer_hist_hoy!$1:$1"),0)-1,100000,1),MATCH(CLEAN(TABLATRANSFERENCIA[[#This Row],[CODIGO]]),OFFSET(INDIRECT("v_buffer_hist_hoy!$A$1"),1,MATCH("buh_codigo",INDIRECT("v_buffer_hist_hoy!$1:$1"),0)-1,100000,1),0)),"")</f>
        <v>0</v>
      </c>
      <c r="L128" s="3" t="str">
        <f ca="1">IFERROR(INDEX(OFFSET(INDIRECT("v_buffer_hist_hoy!$A$1"),1,MATCH("pro_marca",INDIRECT("v_buffer_hist_hoy!$1:$1"),0)-1,100000,1),MATCH(CLEAN(TABLATRANSFERENCIA[[#This Row],[CODIGO]]),OFFSET(INDIRECT("v_buffer_hist_hoy!$A$1"),1,MATCH("buh_codigo",INDIRECT("v_buffer_hist_hoy!$1:$1"),0)-1,100000,1),0)),"")</f>
        <v>SHINDAIWA</v>
      </c>
      <c r="M128" s="3">
        <f ca="1">IFERROR(INDEX(OFFSET(INDIRECT("v_buffer_hist_hoy!$A$1"),1,MATCH("pro_modelo",INDIRECT("v_buffer_hist_hoy!$1:$1"),0)-1,100000,1),MATCH(CLEAN(TABLATRANSFERENCIA[[#This Row],[CODIGO]]),OFFSET(INDIRECT("v_buffer_hist_hoy!$A$1"),1,MATCH("buh_codigo",INDIRECT("v_buffer_hist_hoy!$1:$1"),0)-1,100000,1),0)),"")</f>
        <v>0</v>
      </c>
      <c r="N128" s="3">
        <f ca="1">IFERROR(INDEX(OFFSET(INDIRECT("v_buffer_hist_hoy!$A$1"),1,MATCH("pro_cat_management",INDIRECT("v_buffer_hist_hoy!$1:$1"),0)-1,100000,1),MATCH(CLEAN(TABLATRANSFERENCIA[[#This Row],[CODIGO]]),OFFSET(INDIRECT("v_buffer_hist_hoy!$A$1"),1,MATCH("buh_codigo",INDIRECT("v_buffer_hist_hoy!$1:$1"),0)-1,100000,1),0)),"")</f>
        <v>0</v>
      </c>
      <c r="O128" s="5" t="str">
        <f ca="1">IFERROR(INDEX(OFFSET(INDIRECT("v_buffer_hist_hoy!$A$1"),1,MATCH("buh_estatus",INDIRECT("v_buffer_hist_hoy!$1:$1"),0)-1,100000,1),MATCH(CLEAN(TABLATRANSFERENCIA[[#This Row],[CODIGO]]),OFFSET(INDIRECT("v_buffer_hist_hoy!$A$1"),1,MATCH("buh_codigo",INDIRECT("v_buffer_hist_hoy!$1:$1"),0)-1,100000,1),0)),"")</f>
        <v>0</v>
      </c>
      <c r="P128" s="5">
        <f ca="1">IFERROR(INDEX(OFFSET(INDIRECT("v_buffer_hist_hoy!$A$1"),1,MATCH("buh_ctv",INDIRECT("v_buffer_hist_hoy!$1:$1"),0)-1,100000,1),MATCH(CLEAN(TABLATRANSFERENCIA[[#This Row],[CODIGO]]),OFFSET(INDIRECT("v_buffer_hist_hoy!$A$1"),1,MATCH("buh_codigo",INDIRECT("v_buffer_hist_hoy!$1:$1"),0)-1,100000,1),0)),"")</f>
        <v>3.93</v>
      </c>
      <c r="Q128" s="5">
        <f ca="1">IFERROR(INDEX(OFFSET(INDIRECT("v_buffer_hist_hoy!$A$1"),1,MATCH("buh_pv",INDIRECT("v_buffer_hist_hoy!$1:$1"),0)-1,100000,1),MATCH(CLEAN(TABLATRANSFERENCIA[[#This Row],[CODIGO]]),OFFSET(INDIRECT("v_buffer_hist_hoy!$A$1"),1,MATCH("buh_codigo",INDIRECT("v_buffer_hist_hoy!$1:$1"),0)-1,100000,1),0)),"")</f>
        <v>22.29</v>
      </c>
      <c r="R128" s="46">
        <f ca="1">IFERROR(INDEX(OFFSET(INDIRECT("v_buffer_hist_hoy!$A$1"),1,MATCH("buh_roi_pasado",INDIRECT("v_buffer_hist_hoy!$1:$1"),0)-1,100000,1),MATCH(CLEAN(TABLATRANSFERENCIA[[#This Row],[CODIGO]]),OFFSET(INDIRECT("v_buffer_hist_hoy!$A$1"),1,MATCH("buh_codigo",INDIRECT("v_buffer_hist_hoy!$1:$1"),0)-1,100000,1),0)),"")</f>
        <v>0</v>
      </c>
      <c r="S128" s="46">
        <f ca="1">IFERROR(INDEX(OFFSET(INDIRECT("v_buffer_hist_hoy!$A$1"),1,MATCH("buh_roi_proyectado",INDIRECT("v_buffer_hist_hoy!$1:$1"),0)-1,100000,1),MATCH(CLEAN(TABLATRANSFERENCIA[[#This Row],[CODIGO]]),OFFSET(INDIRECT("v_buffer_hist_hoy!$A$1"),1,MATCH("buh_codigo",INDIRECT("v_buffer_hist_hoy!$1:$1"),0)-1,100000,1),0)),"")</f>
        <v>20.39</v>
      </c>
      <c r="T128" s="46">
        <f ca="1">IFERROR(INDEX(OFFSET(INDIRECT("v_buffer_hist_hoy!$A$1"),1,MATCH("buh_velocity",INDIRECT("v_buffer_hist_hoy!$1:$1"),0)-1,100000,1),MATCH(CLEAN(TABLATRANSFERENCIA[[#This Row],[CODIGO]]),OFFSET(INDIRECT("v_buffer_hist_hoy!$A$1"),1,MATCH("buh_codigo",INDIRECT("v_buffer_hist_hoy!$1:$1"),0)-1,100000,1),0)),"")</f>
        <v>0</v>
      </c>
      <c r="U128" s="46">
        <f ca="1">IFERROR(INDEX(OFFSET(INDIRECT("v_buffer_hist_hoy!$A$1"),1,MATCH("buh_nivel_servicio",INDIRECT("v_buffer_hist_hoy!$1:$1"),0)-1,100000,1),MATCH(CLEAN(TABLATRANSFERENCIA[[#This Row],[CODIGO]]),OFFSET(INDIRECT("v_buffer_hist_hoy!$A$1"),1,MATCH("buh_codigo",INDIRECT("v_buffer_hist_hoy!$1:$1"),0)-1,100000,1),0)),"")</f>
        <v>1</v>
      </c>
      <c r="V128" s="49" t="str">
        <f ca="1">IFERROR(INDEX(OFFSET(INDIRECT("v_buffer_hist_hoy!$A$1"),1,MATCH("pro_nombre",INDIRECT("v_buffer_hist_hoy!$1:$1"),0)-1,100000,1),MATCH(CLEAN(TABLATRANSFERENCIA[[#This Row],[CODIGO]]),OFFSET(INDIRECT("v_buffer_hist_hoy!$A$1"),1,MATCH("buh_codigo",INDIRECT("v_buffer_hist_hoy!$1:$1"),0)-1,100000,1),0)),"")</f>
        <v>Echo</v>
      </c>
      <c r="W128" s="49" t="str">
        <f ca="1">IFERROR(INDEX(OFFSET(INDIRECT("v_buffer_hist_hoy!$A$1"),1,MATCH("pre_nombre",INDIRECT("v_buffer_hist_hoy!$1:$1"),0)-1,100000,1),MATCH(CLEAN(TABLATRANSFERENCIA[[#This Row],[CODIGO]]),OFFSET(INDIRECT("v_buffer_hist_hoy!$A$1"),1,MATCH("buh_codigo",INDIRECT("v_buffer_hist_hoy!$1:$1"),0)-1,100000,1),0)),"")</f>
        <v>USA</v>
      </c>
      <c r="X128" s="51">
        <f ca="1">IFERROR(INDEX(OFFSET(INDIRECT("v_buffer_hist_hoy!$A$1"),1,MATCH("buh_tiempo_suministro",INDIRECT("v_buffer_hist_hoy!$1:$1"),0)-1,100000,1),MATCH(CLEAN(TABLATRANSFERENCIA[[#This Row],[CODIGO]]),OFFSET(INDIRECT("v_buffer_hist_hoy!$A$1"),1,MATCH("buh_codigo",INDIRECT("v_buffer_hist_hoy!$1:$1"),0)-1,100000,1),0)),"")</f>
        <v>8</v>
      </c>
      <c r="Y128" s="51">
        <f ca="1">IFERROR(INDEX(OFFSET(INDIRECT("v_buffer_hist_hoy!$A$1"),1,MATCH("buh_frecuencia_reposicion",INDIRECT("v_buffer_hist_hoy!$1:$1"),0)-1,100000,1),MATCH(CLEAN(TABLATRANSFERENCIA[[#This Row],[CODIGO]]),OFFSET(INDIRECT("v_buffer_hist_hoy!$A$1"),1,MATCH("buh_codigo",INDIRECT("v_buffer_hist_hoy!$1:$1"),0)-1,100000,1),0)),"")</f>
        <v>3</v>
      </c>
      <c r="Z128" s="6">
        <f ca="1">IFERROR(INDEX(OFFSET(INDIRECT("v_buffer_hist_hoy!$A$1"),1,MATCH("buh_buffer_actual",INDIRECT("v_buffer_hist_hoy!$1:$1"),0)-1,100000,1),MATCH(CLEAN(TABLATRANSFERENCIA[[#This Row],[CODIGO]]),OFFSET(INDIRECT("v_buffer_hist_hoy!$A$1"),1,MATCH("buh_codigo",INDIRECT("v_buffer_hist_hoy!$1:$1"),0)-1,100000,1),0)),"")</f>
        <v>20</v>
      </c>
      <c r="AA128" s="6">
        <f ca="1">IFERROR(INDEX(OFFSET(INDIRECT("v_buffer_hist_hoy!$A$1"),1,MATCH("buh_inventario_proveedor",INDIRECT("v_buffer_hist_hoy!$1:$1"),0)-1,100000,1),MATCH(CLEAN(TABLATRANSFERENCIA[[#This Row],[CODIGO]]),OFFSET(INDIRECT("v_buffer_hist_hoy!$A$1"),1,MATCH("buh_codigo",INDIRECT("v_buffer_hist_hoy!$1:$1"),0)-1,100000,1),0)),"")</f>
        <v>1000000000</v>
      </c>
      <c r="AB128" s="6">
        <f ca="1">IFERROR(INDEX(OFFSET(INDIRECT("v_buffer_hist_hoy!$A$1"),1,MATCH("buh_inventario_fisico",INDIRECT("v_buffer_hist_hoy!$1:$1"),0)-1,100000,1),MATCH(CLEAN(TABLATRANSFERENCIA[[#This Row],[CODIGO]]),OFFSET(INDIRECT("v_buffer_hist_hoy!$A$1"),1,MATCH("buh_codigo",INDIRECT("v_buffer_hist_hoy!$1:$1"),0)-1,100000,1),0)),"")</f>
        <v>2</v>
      </c>
      <c r="AC128" s="4">
        <f ca="1">IFERROR(INDEX(OFFSET(INDIRECT("v_buffer_hist_hoy!$A$1"),1,MATCH("buh_estado_inventario_fisico",INDIRECT("v_buffer_hist_hoy!$1:$1"),0)-1,100000,1),MATCH(CLEAN(TABLATRANSFERENCIA[[#This Row],[CODIGO]]),OFFSET(INDIRECT("v_buffer_hist_hoy!$A$1"),1,MATCH("buh_codigo",INDIRECT("v_buffer_hist_hoy!$1:$1"),0)-1,100000,1),0)),"")</f>
        <v>0.9</v>
      </c>
      <c r="AD128" s="6" t="str">
        <f ca="1">IFERROR(INDEX(OFFSET(INDIRECT("v_buffer_hist_hoy!$A$1"),1,MATCH("buh_color_inventario_fisico",INDIRECT("v_buffer_hist_hoy!$1:$1"),0)-1,100000,1),MATCH(CLEAN(TABLATRANSFERENCIA[[#This Row],[CODIGO]]),OFFSET(INDIRECT("v_buffer_hist_hoy!$A$1"),1,MATCH("buh_codigo",INDIRECT("v_buffer_hist_hoy!$1:$1"),0)-1,100000,1),0)),"")</f>
        <v>R</v>
      </c>
      <c r="AE128" s="6">
        <f ca="1">IFERROR(INDEX(OFFSET(INDIRECT("v_buffer_hist_hoy!$A$1"),1,MATCH("buh_transito",INDIRECT("v_buffer_hist_hoy!$1:$1"),0)-1,100000,1),MATCH(CLEAN(TABLATRANSFERENCIA[[#This Row],[CODIGO]]),OFFSET(INDIRECT("v_buffer_hist_hoy!$A$1"),1,MATCH("buh_codigo",INDIRECT("v_buffer_hist_hoy!$1:$1"),0)-1,100000,1),0)),"")</f>
        <v>0</v>
      </c>
      <c r="AF128" s="6">
        <f ca="1">IFERROR(INDEX(OFFSET(INDIRECT("v_buffer_hist_hoy!$A$1"),1,MATCH("buh_negociacion",INDIRECT("v_buffer_hist_hoy!$1:$1"),0)-1,100000,1),MATCH(CLEAN(TABLATRANSFERENCIA[[#This Row],[CODIGO]]),OFFSET(INDIRECT("v_buffer_hist_hoy!$A$1"),1,MATCH("buh_codigo",INDIRECT("v_buffer_hist_hoy!$1:$1"),0)-1,100000,1),0)),"")</f>
        <v>0</v>
      </c>
      <c r="AG128" s="6">
        <f ca="1">IFERROR(INDEX(OFFSET(INDIRECT("v_buffer_hist_hoy!$A$1"),1,MATCH("buh_produccion",INDIRECT("v_buffer_hist_hoy!$1:$1"),0)-1,100000,1),MATCH(CLEAN(TABLATRANSFERENCIA[[#This Row],[CODIGO]]),OFFSET(INDIRECT("v_buffer_hist_hoy!$A$1"),1,MATCH("buh_codigo",INDIRECT("v_buffer_hist_hoy!$1:$1"),0)-1,100000,1),0)),"")</f>
        <v>0</v>
      </c>
      <c r="AH128" s="6">
        <f ca="1">IFERROR(INDEX(OFFSET(INDIRECT("v_buffer_hist_hoy!$A$1"),1,MATCH("buh_embarcado",INDIRECT("v_buffer_hist_hoy!$1:$1"),0)-1,100000,1),MATCH(CLEAN(TABLATRANSFERENCIA[[#This Row],[CODIGO]]),OFFSET(INDIRECT("v_buffer_hist_hoy!$A$1"),1,MATCH("buh_codigo",INDIRECT("v_buffer_hist_hoy!$1:$1"),0)-1,100000,1),0)),"")</f>
        <v>0</v>
      </c>
      <c r="AI128" s="6">
        <f ca="1">IFERROR(INDEX(OFFSET(INDIRECT("v_buffer_hist_hoy!$A$1"),1,MATCH("buh_comprometido",INDIRECT("v_buffer_hist_hoy!$1:$1"),0)-1,100000,1),MATCH(CLEAN(TABLATRANSFERENCIA[[#This Row],[CODIGO]]),OFFSET(INDIRECT("v_buffer_hist_hoy!$A$1"),1,MATCH("buh_codigo",INDIRECT("v_buffer_hist_hoy!$1:$1"),0)-1,100000,1),0)),"")</f>
        <v>0</v>
      </c>
      <c r="AJ128" s="6">
        <f ca="1">IFERROR(INDEX(OFFSET(INDIRECT("v_buffer_hist_hoy!$A$1"),1,MATCH("buh_backorder",INDIRECT("v_buffer_hist_hoy!$1:$1"),0)-1,100000,1),MATCH(CLEAN(TABLATRANSFERENCIA[[#This Row],[CODIGO]]),OFFSET(INDIRECT("v_buffer_hist_hoy!$A$1"),1,MATCH("buh_codigo",INDIRECT("v_buffer_hist_hoy!$1:$1"),0)-1,100000,1),0)),"")</f>
        <v>5</v>
      </c>
      <c r="AK128" s="6">
        <f ca="1">IFERROR(INDEX(OFFSET(INDIRECT("v_buffer_hist_hoy!$A$1"),1,MATCH("buh_inventario_proyectado",INDIRECT("v_buffer_hist_hoy!$1:$1"),0)-1,100000,1),MATCH(CLEAN(TABLATRANSFERENCIA[[#This Row],[CODIGO]]),OFFSET(INDIRECT("v_buffer_hist_hoy!$A$1"),1,MATCH("buh_codigo",INDIRECT("v_buffer_hist_hoy!$1:$1"),0)-1,100000,1),0)),"")</f>
        <v>7</v>
      </c>
      <c r="AL128" s="4">
        <f ca="1">IFERROR(INDEX(OFFSET(INDIRECT("v_buffer_hist_hoy!$A$1"),1,MATCH("buh_estado_inventario_proyectado",INDIRECT("v_buffer_hist_hoy!$1:$1"),0)-1,100000,1),MATCH(CLEAN(TABLATRANSFERENCIA[[#This Row],[CODIGO]]),OFFSET(INDIRECT("v_buffer_hist_hoy!$A$1"),1,MATCH("buh_codigo",INDIRECT("v_buffer_hist_hoy!$1:$1"),0)-1,100000,1),0)),"")</f>
        <v>0.65</v>
      </c>
      <c r="AM128" s="6" t="str">
        <f ca="1">IFERROR(INDEX(OFFSET(INDIRECT("v_buffer_hist_hoy!$A$1"),1,MATCH("buh_color_inventario_proyectado",INDIRECT("v_buffer_hist_hoy!$1:$1"),0)-1,100000,1),MATCH(CLEAN(TABLATRANSFERENCIA[[#This Row],[CODIGO]]),OFFSET(INDIRECT("v_buffer_hist_hoy!$A$1"),1,MATCH("buh_codigo",INDIRECT("v_buffer_hist_hoy!$1:$1"),0)-1,100000,1),0)),"")</f>
        <v>R</v>
      </c>
      <c r="AN128" s="6">
        <f ca="1">IFERROR(INDEX(OFFSET(INDIRECT("v_buffer_hist_hoy!$A$1"),1,MATCH("buh_pedido_minimo",INDIRECT("v_buffer_hist_hoy!$1:$1"),0)-1,100000,1),MATCH(CLEAN(TABLATRANSFERENCIA[[#This Row],[CODIGO]]),OFFSET(INDIRECT("v_buffer_hist_hoy!$A$1"),1,MATCH("buh_codigo",INDIRECT("v_buffer_hist_hoy!$1:$1"),0)-1,100000,1),0)),"")</f>
        <v>0</v>
      </c>
      <c r="AO128" s="6">
        <f ca="1">IFERROR(INDEX(OFFSET(INDIRECT("v_buffer_hist_hoy!$A$1"),1,MATCH("buh_pedido_minimo_grupo",INDIRECT("v_buffer_hist_hoy!$1:$1"),0)-1,100000,1),MATCH(CLEAN(TABLATRANSFERENCIA[[#This Row],[CODIGO]]),OFFSET(INDIRECT("v_buffer_hist_hoy!$A$1"),1,MATCH("buh_codigo",INDIRECT("v_buffer_hist_hoy!$1:$1"),0)-1,100000,1),0)),"")</f>
        <v>0</v>
      </c>
      <c r="AP128" s="6">
        <f ca="1">IFERROR(INDEX(OFFSET(INDIRECT("v_buffer_hist_hoy!$A$1"),1,MATCH("buh_unidad_empaque",INDIRECT("v_buffer_hist_hoy!$1:$1"),0)-1,100000,1),MATCH(CLEAN(TABLATRANSFERENCIA[[#This Row],[CODIGO]]),OFFSET(INDIRECT("v_buffer_hist_hoy!$A$1"),1,MATCH("buh_codigo",INDIRECT("v_buffer_hist_hoy!$1:$1"),0)-1,100000,1),0)),"")</f>
        <v>5</v>
      </c>
      <c r="AQ128" s="6">
        <f ca="1">IFERROR(INDEX(OFFSET(INDIRECT("v_buffer_hist_hoy!$A$1"),1,MATCH("buh_pedido_promedio",INDIRECT("v_buffer_hist_hoy!$1:$1"),0)-1,100000,1),MATCH(CLEAN(TABLATRANSFERENCIA[[#This Row],[CODIGO]]),OFFSET(INDIRECT("v_buffer_hist_hoy!$A$1"),1,MATCH("buh_codigo",INDIRECT("v_buffer_hist_hoy!$1:$1"),0)-1,100000,1),0)),"")</f>
        <v>5</v>
      </c>
      <c r="AR128" s="6">
        <f ca="1">IFERROR(INDEX(OFFSET(INDIRECT("v_buffer_hist_hoy!$A$1"),1,MATCH("buh_cobertura_buffer",INDIRECT("v_buffer_hist_hoy!$1:$1"),0)-1,100000,1),MATCH(CLEAN(TABLATRANSFERENCIA[[#This Row],[CODIGO]]),OFFSET(INDIRECT("v_buffer_hist_hoy!$A$1"),1,MATCH("buh_codigo",INDIRECT("v_buffer_hist_hoy!$1:$1"),0)-1,100000,1),0)),"")</f>
        <v>0</v>
      </c>
      <c r="AS128" s="6">
        <f ca="1">IFERROR(INDEX(OFFSET(INDIRECT("v_buffer_hist_hoy!$A$1"),1,MATCH("buh_cobertura_inventario_proyectado",INDIRECT("v_buffer_hist_hoy!$1:$1"),0)-1,100000,1),MATCH(CLEAN(TABLATRANSFERENCIA[[#This Row],[CODIGO]]),OFFSET(INDIRECT("v_buffer_hist_hoy!$A$1"),1,MATCH("buh_codigo",INDIRECT("v_buffer_hist_hoy!$1:$1"),0)-1,100000,1),0)),"")</f>
        <v>0</v>
      </c>
      <c r="AT128" s="6">
        <f ca="1">IFERROR(INDEX(OFFSET(INDIRECT("v_buffer_hist_hoy!$A$1"),1,MATCH("buh_cobertura_pedido_minimo",INDIRECT("v_buffer_hist_hoy!$1:$1"),0)-1,100000,1),MATCH(CLEAN(TABLATRANSFERENCIA[[#This Row],[CODIGO]]),OFFSET(INDIRECT("v_buffer_hist_hoy!$A$1"),1,MATCH("buh_codigo",INDIRECT("v_buffer_hist_hoy!$1:$1"),0)-1,100000,1),0)),"")</f>
        <v>0</v>
      </c>
      <c r="AU128" s="6">
        <f ca="1">IFERROR(INDEX(OFFSET(INDIRECT("v_buffer_hist_hoy!$A$1"),1,MATCH("buh_dias_desabastecimiento",INDIRECT("v_buffer_hist_hoy!$1:$1"),0)-1,100000,1),MATCH(CLEAN(TABLATRANSFERENCIA[[#This Row],[CODIGO]]),OFFSET(INDIRECT("v_buffer_hist_hoy!$A$1"),1,MATCH("buh_codigo",INDIRECT("v_buffer_hist_hoy!$1:$1"),0)-1,100000,1),0)),"")</f>
        <v>0</v>
      </c>
      <c r="AV128" s="6">
        <f t="array" ref="AV128">IFERROR(INDEX(Datos_Consumo[CANTIDAD],MATCH(TABLATRANSFERENCIA[[#This Row],[CODIGO]]&amp;TABLATRANSFERENCIA[[#Headers],[Columna1]],Datos_Consumo[CODIGO]&amp;Datos_Consumo[FECHA_FORMATO],0)),0)</f>
        <v>0</v>
      </c>
      <c r="AW128" s="6">
        <f t="array" ref="AW128">IFERROR(INDEX(Datos_Consumo[CANTIDAD],MATCH(TABLATRANSFERENCIA[[#This Row],[CODIGO]]&amp;TABLATRANSFERENCIA[[#Headers],[Columna2]],Datos_Consumo[CODIGO]&amp;Datos_Consumo[FECHA_FORMATO],0)),0)</f>
        <v>0</v>
      </c>
      <c r="AX128" s="6">
        <f t="array" ref="AX128">IFERROR(INDEX(Datos_Consumo[CANTIDAD],MATCH(TABLATRANSFERENCIA[[#This Row],[CODIGO]]&amp;TABLATRANSFERENCIA[[#Headers],[Columna3]],Datos_Consumo[CODIGO]&amp;Datos_Consumo[FECHA_FORMATO],0)),0)</f>
        <v>0</v>
      </c>
      <c r="AY128" s="6">
        <f t="array" ref="AY128">IFERROR(INDEX(Datos_Consumo[CANTIDAD],MATCH(TABLATRANSFERENCIA[[#This Row],[CODIGO]]&amp;TABLATRANSFERENCIA[[#Headers],[Columna4]],Datos_Consumo[CODIGO]&amp;Datos_Consumo[FECHA_FORMATO],0)),0)</f>
        <v>0</v>
      </c>
      <c r="AZ128" s="6">
        <f t="array" ref="AZ128">IFERROR(INDEX(Datos_Consumo[CANTIDAD],MATCH(TABLATRANSFERENCIA[[#This Row],[CODIGO]]&amp;TABLATRANSFERENCIA[[#Headers],[Columna5]],Datos_Consumo[CODIGO]&amp;Datos_Consumo[FECHA_FORMATO],0)),0)</f>
        <v>0</v>
      </c>
      <c r="BA128" s="6">
        <f t="array" ref="BA128">IFERROR(INDEX(Datos_Consumo[CANTIDAD],MATCH(TABLATRANSFERENCIA[[#This Row],[CODIGO]]&amp;TABLATRANSFERENCIA[[#Headers],[Columna6]],Datos_Consumo[CODIGO]&amp;Datos_Consumo[FECHA_FORMATO],0)),0)</f>
        <v>0</v>
      </c>
      <c r="BB128" s="56">
        <f ca="1">IFERROR(INDEX(OFFSET(INDIRECT("v_buffer_hist_hoy!$A$1"),1,MATCH("buh_ultima_transferencia_ini",INDIRECT("v_buffer_hist_hoy!$1:$1"),0)-1,100000,1),MATCH(CLEAN(TABLATRANSFERENCIA[[#This Row],[CODIGO]]),OFFSET(INDIRECT("v_buffer_hist_hoy!$A$1"),1,MATCH("buh_codigo",INDIRECT("v_buffer_hist_hoy!$1:$1"),0)-1,100000,1),0)),"")</f>
        <v>0</v>
      </c>
      <c r="BC128" s="56">
        <f ca="1">IFERROR(INDEX(OFFSET(INDIRECT("v_buffer_hist_hoy!$A$1"),1,MATCH("buh_ultima_transferencia_fin",INDIRECT("v_buffer_hist_hoy!$1:$1"),0)-1,100000,1),MATCH(CLEAN(TABLATRANSFERENCIA[[#This Row],[CODIGO]]),OFFSET(INDIRECT("v_buffer_hist_hoy!$A$1"),1,MATCH("buh_codigo",INDIRECT("v_buffer_hist_hoy!$1:$1"),0)-1,100000,1),0)),"")</f>
        <v>0</v>
      </c>
      <c r="BD128" s="50" t="s">
        <v>7724</v>
      </c>
      <c r="BE128" s="55"/>
      <c r="BF128" s="51"/>
      <c r="BG12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8" s="51"/>
      <c r="BM128" s="46">
        <f ca="1">IFERROR(TABLATRANSFERENCIA[[#This Row],[REQUERIM]]/TABLATRANSFERENCIA[[#This Row],[PEDIDO PROMEDIO]],0)</f>
        <v>1</v>
      </c>
      <c r="BN128" s="51"/>
      <c r="BO128" s="59"/>
      <c r="BP128" s="3" t="str">
        <f>IF(TABLATRANSFERENCIA[[#This Row],[RECIBIDO]]&lt;&gt;"",0,IF(TABLATRANSFERENCIA[[#This Row],[DESPACHO]]&lt;&gt;"",TABLATRANSFERENCIA[[#This Row],[DESPACHO]],TABLATRANSFERENCIA[[#This Row],[REQUERIM]]))</f>
        <v>5</v>
      </c>
      <c r="BQ128" s="50"/>
      <c r="BR128" s="50"/>
      <c r="BS128" s="50" t="str">
        <f t="shared" si="1"/>
        <v>N</v>
      </c>
      <c r="BT128" s="51">
        <f t="array" aca="1" ref="BT128" ca="1">IF(SUM(--(TABLATRANSFERENCIA[[#This Row],[CODIGO GENERICO]]=TABLATRANSFERENCIA[CODIGO GENERICO])*TABLATRANSFERENCIA[REQUERIM])&lt;TABLATRANSFERENCIA[[#This Row],[PEDIDO MIN GRUPO]],1,0)</f>
        <v>0</v>
      </c>
      <c r="BU12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28" s="51">
        <f ca="1">IFERROR(INDEX(OFFSET(INDIRECT("v_buffer_hist_hoy!$A$1"),1,MATCH("buh_zona_amarilla",INDIRECT("v_buffer_hist_hoy!$1:$1"),0)-1,100000,1),MATCH(CLEAN(TABLATRANSFERENCIA[[#This Row],[CODIGO]]),OFFSET(INDIRECT("v_buffer_hist_hoy!$A$1"),1,MATCH("buh_codigo",INDIRECT("v_buffer_hist_hoy!$1:$1"),0)-1,100000,1),0)),"")</f>
        <v>13</v>
      </c>
      <c r="BW128" s="51">
        <f ca="1">IFERROR(INDEX(OFFSET(INDIRECT("v_buffer_hist_hoy!$A$1"),1,MATCH("buh_zona_roja",INDIRECT("v_buffer_hist_hoy!$1:$1"),0)-1,100000,1),MATCH(CLEAN(TABLATRANSFERENCIA[[#This Row],[CODIGO]]),OFFSET(INDIRECT("v_buffer_hist_hoy!$A$1"),1,MATCH("buh_codigo",INDIRECT("v_buffer_hist_hoy!$1:$1"),0)-1,100000,1),0)),"")</f>
        <v>7</v>
      </c>
    </row>
    <row r="129" spans="1:75" hidden="1" x14ac:dyDescent="0.25">
      <c r="A129" s="54" t="s">
        <v>1441</v>
      </c>
      <c r="B129" s="3" t="str">
        <f ca="1">IFERROR(INDEX(OFFSET(INDIRECT("v_buffer_hist_hoy!$A$1"),1,MATCH("pro_descripcion",INDIRECT("v_buffer_hist_hoy!$1:$1"),0)-1,100000,1),MATCH(CLEAN(TABLATRANSFERENCIA[[#This Row],[CODIGO]]),OFFSET(INDIRECT("v_buffer_hist_hoy!$A$1"),1,MATCH("buh_codigo",INDIRECT("v_buffer_hist_hoy!$1:$1"),0)-1,100000,1),0)),"")</f>
        <v>EJE CENTRAL SRM3605 SRM4605 (61001106230)</v>
      </c>
      <c r="C129" s="3" t="str">
        <f ca="1">IFERROR(INDEX(OFFSET(INDIRECT("v_buffer_hist_hoy!$A$1"),1,MATCH("buh_codigo_generico",INDIRECT("v_buffer_hist_hoy!$1:$1"),0)-1,100000,1),MATCH(CLEAN(TABLATRANSFERENCIA[[#This Row],[CODIGO]]),OFFSET(INDIRECT("v_buffer_hist_hoy!$A$1"),1,MATCH("buh_codigo",INDIRECT("v_buffer_hist_hoy!$1:$1"),0)-1,100000,1),0)),"")</f>
        <v>0</v>
      </c>
      <c r="D129" s="3" t="str">
        <f ca="1">IFERROR(INDEX(OFFSET(INDIRECT("v_buffer_hist_hoy!$A$1"),1,MATCH("buh_codigo_vinculado",INDIRECT("v_buffer_hist_hoy!$1:$1"),0)-1,100000,1),MATCH(CLEAN(TABLATRANSFERENCIA[[#This Row],[CODIGO]]),OFFSET(INDIRECT("v_buffer_hist_hoy!$A$1"),1,MATCH("buh_codigo",INDIRECT("v_buffer_hist_hoy!$1:$1"),0)-1,100000,1),0)),"")</f>
        <v>EC-61001106230</v>
      </c>
      <c r="E129" s="3" t="str">
        <f ca="1">IFERROR(INDEX(OFFSET(INDIRECT("v_buffer_hist_hoy!$A$1"),1,MATCH("pro_linea",INDIRECT("v_buffer_hist_hoy!$1:$1"),0)-1,100000,1),MATCH(CLEAN(TABLATRANSFERENCIA[[#This Row],[CODIGO]]),OFFSET(INDIRECT("v_buffer_hist_hoy!$A$1"),1,MATCH("buh_codigo",INDIRECT("v_buffer_hist_hoy!$1:$1"),0)-1,100000,1),0)),"")</f>
        <v>AGROFORESTAL</v>
      </c>
      <c r="F129" s="3">
        <f ca="1">IFERROR(INDEX(OFFSET(INDIRECT("v_buffer_hist_hoy!$A$1"),1,MATCH("pro_sublinea",INDIRECT("v_buffer_hist_hoy!$1:$1"),0)-1,100000,1),MATCH(CLEAN(TABLATRANSFERENCIA[[#This Row],[CODIGO]]),OFFSET(INDIRECT("v_buffer_hist_hoy!$A$1"),1,MATCH("buh_codigo",INDIRECT("v_buffer_hist_hoy!$1:$1"),0)-1,100000,1),0)),"")</f>
        <v>0</v>
      </c>
      <c r="G129" s="3" t="str">
        <f ca="1">IFERROR(INDEX(OFFSET(INDIRECT("v_buffer_hist_hoy!$A$1"),1,MATCH("pro_grupo",INDIRECT("v_buffer_hist_hoy!$1:$1"),0)-1,100000,1),MATCH(CLEAN(TABLATRANSFERENCIA[[#This Row],[CODIGO]]),OFFSET(INDIRECT("v_buffer_hist_hoy!$A$1"),1,MATCH("buh_codigo",INDIRECT("v_buffer_hist_hoy!$1:$1"),0)-1,100000,1),0)),"")</f>
        <v>REPUESTOS DESMALEZADORAS</v>
      </c>
      <c r="H129" s="3">
        <f ca="1">IFERROR(INDEX(OFFSET(INDIRECT("v_buffer_hist_hoy!$A$1"),1,MATCH("pro_familia",INDIRECT("v_buffer_hist_hoy!$1:$1"),0)-1,100000,1),MATCH(CLEAN(TABLATRANSFERENCIA[[#This Row],[CODIGO]]),OFFSET(INDIRECT("v_buffer_hist_hoy!$A$1"),1,MATCH("buh_codigo",INDIRECT("v_buffer_hist_hoy!$1:$1"),0)-1,100000,1),0)),"")</f>
        <v>0</v>
      </c>
      <c r="I129" s="3">
        <f ca="1">IFERROR(INDEX(OFFSET(INDIRECT("v_buffer_hist_hoy!$A$1"),1,MATCH("pro_subfamilia",INDIRECT("v_buffer_hist_hoy!$1:$1"),0)-1,100000,1),MATCH(CLEAN(TABLATRANSFERENCIA[[#This Row],[CODIGO]]),OFFSET(INDIRECT("v_buffer_hist_hoy!$A$1"),1,MATCH("buh_codigo",INDIRECT("v_buffer_hist_hoy!$1:$1"),0)-1,100000,1),0)),"")</f>
        <v>0</v>
      </c>
      <c r="J12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29" s="3">
        <f ca="1">IFERROR(INDEX(OFFSET(INDIRECT("v_buffer_hist_hoy!$A$1"),1,MATCH("pro_tipo",INDIRECT("v_buffer_hist_hoy!$1:$1"),0)-1,100000,1),MATCH(CLEAN(TABLATRANSFERENCIA[[#This Row],[CODIGO]]),OFFSET(INDIRECT("v_buffer_hist_hoy!$A$1"),1,MATCH("buh_codigo",INDIRECT("v_buffer_hist_hoy!$1:$1"),0)-1,100000,1),0)),"")</f>
        <v>0</v>
      </c>
      <c r="L129" s="3" t="str">
        <f ca="1">IFERROR(INDEX(OFFSET(INDIRECT("v_buffer_hist_hoy!$A$1"),1,MATCH("pro_marca",INDIRECT("v_buffer_hist_hoy!$1:$1"),0)-1,100000,1),MATCH(CLEAN(TABLATRANSFERENCIA[[#This Row],[CODIGO]]),OFFSET(INDIRECT("v_buffer_hist_hoy!$A$1"),1,MATCH("buh_codigo",INDIRECT("v_buffer_hist_hoy!$1:$1"),0)-1,100000,1),0)),"")</f>
        <v>ECHO</v>
      </c>
      <c r="M129" s="3">
        <f ca="1">IFERROR(INDEX(OFFSET(INDIRECT("v_buffer_hist_hoy!$A$1"),1,MATCH("pro_modelo",INDIRECT("v_buffer_hist_hoy!$1:$1"),0)-1,100000,1),MATCH(CLEAN(TABLATRANSFERENCIA[[#This Row],[CODIGO]]),OFFSET(INDIRECT("v_buffer_hist_hoy!$A$1"),1,MATCH("buh_codigo",INDIRECT("v_buffer_hist_hoy!$1:$1"),0)-1,100000,1),0)),"")</f>
        <v>0</v>
      </c>
      <c r="N129" s="3">
        <f ca="1">IFERROR(INDEX(OFFSET(INDIRECT("v_buffer_hist_hoy!$A$1"),1,MATCH("pro_cat_management",INDIRECT("v_buffer_hist_hoy!$1:$1"),0)-1,100000,1),MATCH(CLEAN(TABLATRANSFERENCIA[[#This Row],[CODIGO]]),OFFSET(INDIRECT("v_buffer_hist_hoy!$A$1"),1,MATCH("buh_codigo",INDIRECT("v_buffer_hist_hoy!$1:$1"),0)-1,100000,1),0)),"")</f>
        <v>0</v>
      </c>
      <c r="O129" s="5" t="str">
        <f ca="1">IFERROR(INDEX(OFFSET(INDIRECT("v_buffer_hist_hoy!$A$1"),1,MATCH("buh_estatus",INDIRECT("v_buffer_hist_hoy!$1:$1"),0)-1,100000,1),MATCH(CLEAN(TABLATRANSFERENCIA[[#This Row],[CODIGO]]),OFFSET(INDIRECT("v_buffer_hist_hoy!$A$1"),1,MATCH("buh_codigo",INDIRECT("v_buffer_hist_hoy!$1:$1"),0)-1,100000,1),0)),"")</f>
        <v>0</v>
      </c>
      <c r="P129" s="5">
        <f ca="1">IFERROR(INDEX(OFFSET(INDIRECT("v_buffer_hist_hoy!$A$1"),1,MATCH("buh_ctv",INDIRECT("v_buffer_hist_hoy!$1:$1"),0)-1,100000,1),MATCH(CLEAN(TABLATRANSFERENCIA[[#This Row],[CODIGO]]),OFFSET(INDIRECT("v_buffer_hist_hoy!$A$1"),1,MATCH("buh_codigo",INDIRECT("v_buffer_hist_hoy!$1:$1"),0)-1,100000,1),0)),"")</f>
        <v>7.79</v>
      </c>
      <c r="Q129" s="5">
        <f ca="1">IFERROR(INDEX(OFFSET(INDIRECT("v_buffer_hist_hoy!$A$1"),1,MATCH("buh_pv",INDIRECT("v_buffer_hist_hoy!$1:$1"),0)-1,100000,1),MATCH(CLEAN(TABLATRANSFERENCIA[[#This Row],[CODIGO]]),OFFSET(INDIRECT("v_buffer_hist_hoy!$A$1"),1,MATCH("buh_codigo",INDIRECT("v_buffer_hist_hoy!$1:$1"),0)-1,100000,1),0)),"")</f>
        <v>32.99</v>
      </c>
      <c r="R129" s="46">
        <f ca="1">IFERROR(INDEX(OFFSET(INDIRECT("v_buffer_hist_hoy!$A$1"),1,MATCH("buh_roi_pasado",INDIRECT("v_buffer_hist_hoy!$1:$1"),0)-1,100000,1),MATCH(CLEAN(TABLATRANSFERENCIA[[#This Row],[CODIGO]]),OFFSET(INDIRECT("v_buffer_hist_hoy!$A$1"),1,MATCH("buh_codigo",INDIRECT("v_buffer_hist_hoy!$1:$1"),0)-1,100000,1),0)),"")</f>
        <v>0</v>
      </c>
      <c r="S129" s="46">
        <f ca="1">IFERROR(INDEX(OFFSET(INDIRECT("v_buffer_hist_hoy!$A$1"),1,MATCH("buh_roi_proyectado",INDIRECT("v_buffer_hist_hoy!$1:$1"),0)-1,100000,1),MATCH(CLEAN(TABLATRANSFERENCIA[[#This Row],[CODIGO]]),OFFSET(INDIRECT("v_buffer_hist_hoy!$A$1"),1,MATCH("buh_codigo",INDIRECT("v_buffer_hist_hoy!$1:$1"),0)-1,100000,1),0)),"")</f>
        <v>14.12</v>
      </c>
      <c r="T129" s="46">
        <f ca="1">IFERROR(INDEX(OFFSET(INDIRECT("v_buffer_hist_hoy!$A$1"),1,MATCH("buh_velocity",INDIRECT("v_buffer_hist_hoy!$1:$1"),0)-1,100000,1),MATCH(CLEAN(TABLATRANSFERENCIA[[#This Row],[CODIGO]]),OFFSET(INDIRECT("v_buffer_hist_hoy!$A$1"),1,MATCH("buh_codigo",INDIRECT("v_buffer_hist_hoy!$1:$1"),0)-1,100000,1),0)),"")</f>
        <v>0</v>
      </c>
      <c r="U129" s="46">
        <f ca="1">IFERROR(INDEX(OFFSET(INDIRECT("v_buffer_hist_hoy!$A$1"),1,MATCH("buh_nivel_servicio",INDIRECT("v_buffer_hist_hoy!$1:$1"),0)-1,100000,1),MATCH(CLEAN(TABLATRANSFERENCIA[[#This Row],[CODIGO]]),OFFSET(INDIRECT("v_buffer_hist_hoy!$A$1"),1,MATCH("buh_codigo",INDIRECT("v_buffer_hist_hoy!$1:$1"),0)-1,100000,1),0)),"")</f>
        <v>1</v>
      </c>
      <c r="V129" s="49" t="str">
        <f ca="1">IFERROR(INDEX(OFFSET(INDIRECT("v_buffer_hist_hoy!$A$1"),1,MATCH("pro_nombre",INDIRECT("v_buffer_hist_hoy!$1:$1"),0)-1,100000,1),MATCH(CLEAN(TABLATRANSFERENCIA[[#This Row],[CODIGO]]),OFFSET(INDIRECT("v_buffer_hist_hoy!$A$1"),1,MATCH("buh_codigo",INDIRECT("v_buffer_hist_hoy!$1:$1"),0)-1,100000,1),0)),"")</f>
        <v>Echo</v>
      </c>
      <c r="W129" s="49" t="str">
        <f ca="1">IFERROR(INDEX(OFFSET(INDIRECT("v_buffer_hist_hoy!$A$1"),1,MATCH("pre_nombre",INDIRECT("v_buffer_hist_hoy!$1:$1"),0)-1,100000,1),MATCH(CLEAN(TABLATRANSFERENCIA[[#This Row],[CODIGO]]),OFFSET(INDIRECT("v_buffer_hist_hoy!$A$1"),1,MATCH("buh_codigo",INDIRECT("v_buffer_hist_hoy!$1:$1"),0)-1,100000,1),0)),"")</f>
        <v>USA</v>
      </c>
      <c r="X129" s="51">
        <f ca="1">IFERROR(INDEX(OFFSET(INDIRECT("v_buffer_hist_hoy!$A$1"),1,MATCH("buh_tiempo_suministro",INDIRECT("v_buffer_hist_hoy!$1:$1"),0)-1,100000,1),MATCH(CLEAN(TABLATRANSFERENCIA[[#This Row],[CODIGO]]),OFFSET(INDIRECT("v_buffer_hist_hoy!$A$1"),1,MATCH("buh_codigo",INDIRECT("v_buffer_hist_hoy!$1:$1"),0)-1,100000,1),0)),"")</f>
        <v>8</v>
      </c>
      <c r="Y129" s="51">
        <f ca="1">IFERROR(INDEX(OFFSET(INDIRECT("v_buffer_hist_hoy!$A$1"),1,MATCH("buh_frecuencia_reposicion",INDIRECT("v_buffer_hist_hoy!$1:$1"),0)-1,100000,1),MATCH(CLEAN(TABLATRANSFERENCIA[[#This Row],[CODIGO]]),OFFSET(INDIRECT("v_buffer_hist_hoy!$A$1"),1,MATCH("buh_codigo",INDIRECT("v_buffer_hist_hoy!$1:$1"),0)-1,100000,1),0)),"")</f>
        <v>3</v>
      </c>
      <c r="Z129" s="6">
        <f ca="1">IFERROR(INDEX(OFFSET(INDIRECT("v_buffer_hist_hoy!$A$1"),1,MATCH("buh_buffer_actual",INDIRECT("v_buffer_hist_hoy!$1:$1"),0)-1,100000,1),MATCH(CLEAN(TABLATRANSFERENCIA[[#This Row],[CODIGO]]),OFFSET(INDIRECT("v_buffer_hist_hoy!$A$1"),1,MATCH("buh_codigo",INDIRECT("v_buffer_hist_hoy!$1:$1"),0)-1,100000,1),0)),"")</f>
        <v>40</v>
      </c>
      <c r="AA129" s="6">
        <f ca="1">IFERROR(INDEX(OFFSET(INDIRECT("v_buffer_hist_hoy!$A$1"),1,MATCH("buh_inventario_proveedor",INDIRECT("v_buffer_hist_hoy!$1:$1"),0)-1,100000,1),MATCH(CLEAN(TABLATRANSFERENCIA[[#This Row],[CODIGO]]),OFFSET(INDIRECT("v_buffer_hist_hoy!$A$1"),1,MATCH("buh_codigo",INDIRECT("v_buffer_hist_hoy!$1:$1"),0)-1,100000,1),0)),"")</f>
        <v>1000000000</v>
      </c>
      <c r="AB129" s="6">
        <f ca="1">IFERROR(INDEX(OFFSET(INDIRECT("v_buffer_hist_hoy!$A$1"),1,MATCH("buh_inventario_fisico",INDIRECT("v_buffer_hist_hoy!$1:$1"),0)-1,100000,1),MATCH(CLEAN(TABLATRANSFERENCIA[[#This Row],[CODIGO]]),OFFSET(INDIRECT("v_buffer_hist_hoy!$A$1"),1,MATCH("buh_codigo",INDIRECT("v_buffer_hist_hoy!$1:$1"),0)-1,100000,1),0)),"")</f>
        <v>26</v>
      </c>
      <c r="AC129" s="4">
        <f ca="1">IFERROR(INDEX(OFFSET(INDIRECT("v_buffer_hist_hoy!$A$1"),1,MATCH("buh_estado_inventario_fisico",INDIRECT("v_buffer_hist_hoy!$1:$1"),0)-1,100000,1),MATCH(CLEAN(TABLATRANSFERENCIA[[#This Row],[CODIGO]]),OFFSET(INDIRECT("v_buffer_hist_hoy!$A$1"),1,MATCH("buh_codigo",INDIRECT("v_buffer_hist_hoy!$1:$1"),0)-1,100000,1),0)),"")</f>
        <v>0.35</v>
      </c>
      <c r="AD129" s="6" t="str">
        <f ca="1">IFERROR(INDEX(OFFSET(INDIRECT("v_buffer_hist_hoy!$A$1"),1,MATCH("buh_color_inventario_fisico",INDIRECT("v_buffer_hist_hoy!$1:$1"),0)-1,100000,1),MATCH(CLEAN(TABLATRANSFERENCIA[[#This Row],[CODIGO]]),OFFSET(INDIRECT("v_buffer_hist_hoy!$A$1"),1,MATCH("buh_codigo",INDIRECT("v_buffer_hist_hoy!$1:$1"),0)-1,100000,1),0)),"")</f>
        <v>A</v>
      </c>
      <c r="AE129" s="6">
        <f ca="1">IFERROR(INDEX(OFFSET(INDIRECT("v_buffer_hist_hoy!$A$1"),1,MATCH("buh_transito",INDIRECT("v_buffer_hist_hoy!$1:$1"),0)-1,100000,1),MATCH(CLEAN(TABLATRANSFERENCIA[[#This Row],[CODIGO]]),OFFSET(INDIRECT("v_buffer_hist_hoy!$A$1"),1,MATCH("buh_codigo",INDIRECT("v_buffer_hist_hoy!$1:$1"),0)-1,100000,1),0)),"")</f>
        <v>0</v>
      </c>
      <c r="AF129" s="6">
        <f ca="1">IFERROR(INDEX(OFFSET(INDIRECT("v_buffer_hist_hoy!$A$1"),1,MATCH("buh_negociacion",INDIRECT("v_buffer_hist_hoy!$1:$1"),0)-1,100000,1),MATCH(CLEAN(TABLATRANSFERENCIA[[#This Row],[CODIGO]]),OFFSET(INDIRECT("v_buffer_hist_hoy!$A$1"),1,MATCH("buh_codigo",INDIRECT("v_buffer_hist_hoy!$1:$1"),0)-1,100000,1),0)),"")</f>
        <v>0</v>
      </c>
      <c r="AG129" s="6">
        <f ca="1">IFERROR(INDEX(OFFSET(INDIRECT("v_buffer_hist_hoy!$A$1"),1,MATCH("buh_produccion",INDIRECT("v_buffer_hist_hoy!$1:$1"),0)-1,100000,1),MATCH(CLEAN(TABLATRANSFERENCIA[[#This Row],[CODIGO]]),OFFSET(INDIRECT("v_buffer_hist_hoy!$A$1"),1,MATCH("buh_codigo",INDIRECT("v_buffer_hist_hoy!$1:$1"),0)-1,100000,1),0)),"")</f>
        <v>0</v>
      </c>
      <c r="AH129" s="6">
        <f ca="1">IFERROR(INDEX(OFFSET(INDIRECT("v_buffer_hist_hoy!$A$1"),1,MATCH("buh_embarcado",INDIRECT("v_buffer_hist_hoy!$1:$1"),0)-1,100000,1),MATCH(CLEAN(TABLATRANSFERENCIA[[#This Row],[CODIGO]]),OFFSET(INDIRECT("v_buffer_hist_hoy!$A$1"),1,MATCH("buh_codigo",INDIRECT("v_buffer_hist_hoy!$1:$1"),0)-1,100000,1),0)),"")</f>
        <v>0</v>
      </c>
      <c r="AI129" s="6">
        <f ca="1">IFERROR(INDEX(OFFSET(INDIRECT("v_buffer_hist_hoy!$A$1"),1,MATCH("buh_comprometido",INDIRECT("v_buffer_hist_hoy!$1:$1"),0)-1,100000,1),MATCH(CLEAN(TABLATRANSFERENCIA[[#This Row],[CODIGO]]),OFFSET(INDIRECT("v_buffer_hist_hoy!$A$1"),1,MATCH("buh_codigo",INDIRECT("v_buffer_hist_hoy!$1:$1"),0)-1,100000,1),0)),"")</f>
        <v>0</v>
      </c>
      <c r="AJ129" s="6">
        <f ca="1">IFERROR(INDEX(OFFSET(INDIRECT("v_buffer_hist_hoy!$A$1"),1,MATCH("buh_backorder",INDIRECT("v_buffer_hist_hoy!$1:$1"),0)-1,100000,1),MATCH(CLEAN(TABLATRANSFERENCIA[[#This Row],[CODIGO]]),OFFSET(INDIRECT("v_buffer_hist_hoy!$A$1"),1,MATCH("buh_codigo",INDIRECT("v_buffer_hist_hoy!$1:$1"),0)-1,100000,1),0)),"")</f>
        <v>5</v>
      </c>
      <c r="AK129" s="6">
        <f ca="1">IFERROR(INDEX(OFFSET(INDIRECT("v_buffer_hist_hoy!$A$1"),1,MATCH("buh_inventario_proyectado",INDIRECT("v_buffer_hist_hoy!$1:$1"),0)-1,100000,1),MATCH(CLEAN(TABLATRANSFERENCIA[[#This Row],[CODIGO]]),OFFSET(INDIRECT("v_buffer_hist_hoy!$A$1"),1,MATCH("buh_codigo",INDIRECT("v_buffer_hist_hoy!$1:$1"),0)-1,100000,1),0)),"")</f>
        <v>31</v>
      </c>
      <c r="AL129" s="4">
        <f ca="1">IFERROR(INDEX(OFFSET(INDIRECT("v_buffer_hist_hoy!$A$1"),1,MATCH("buh_estado_inventario_proyectado",INDIRECT("v_buffer_hist_hoy!$1:$1"),0)-1,100000,1),MATCH(CLEAN(TABLATRANSFERENCIA[[#This Row],[CODIGO]]),OFFSET(INDIRECT("v_buffer_hist_hoy!$A$1"),1,MATCH("buh_codigo",INDIRECT("v_buffer_hist_hoy!$1:$1"),0)-1,100000,1),0)),"")</f>
        <v>0.23</v>
      </c>
      <c r="AM129" s="6" t="str">
        <f ca="1">IFERROR(INDEX(OFFSET(INDIRECT("v_buffer_hist_hoy!$A$1"),1,MATCH("buh_color_inventario_proyectado",INDIRECT("v_buffer_hist_hoy!$1:$1"),0)-1,100000,1),MATCH(CLEAN(TABLATRANSFERENCIA[[#This Row],[CODIGO]]),OFFSET(INDIRECT("v_buffer_hist_hoy!$A$1"),1,MATCH("buh_codigo",INDIRECT("v_buffer_hist_hoy!$1:$1"),0)-1,100000,1),0)),"")</f>
        <v>V</v>
      </c>
      <c r="AN129" s="6">
        <f ca="1">IFERROR(INDEX(OFFSET(INDIRECT("v_buffer_hist_hoy!$A$1"),1,MATCH("buh_pedido_minimo",INDIRECT("v_buffer_hist_hoy!$1:$1"),0)-1,100000,1),MATCH(CLEAN(TABLATRANSFERENCIA[[#This Row],[CODIGO]]),OFFSET(INDIRECT("v_buffer_hist_hoy!$A$1"),1,MATCH("buh_codigo",INDIRECT("v_buffer_hist_hoy!$1:$1"),0)-1,100000,1),0)),"")</f>
        <v>0</v>
      </c>
      <c r="AO129" s="6">
        <f ca="1">IFERROR(INDEX(OFFSET(INDIRECT("v_buffer_hist_hoy!$A$1"),1,MATCH("buh_pedido_minimo_grupo",INDIRECT("v_buffer_hist_hoy!$1:$1"),0)-1,100000,1),MATCH(CLEAN(TABLATRANSFERENCIA[[#This Row],[CODIGO]]),OFFSET(INDIRECT("v_buffer_hist_hoy!$A$1"),1,MATCH("buh_codigo",INDIRECT("v_buffer_hist_hoy!$1:$1"),0)-1,100000,1),0)),"")</f>
        <v>0</v>
      </c>
      <c r="AP129" s="6">
        <f ca="1">IFERROR(INDEX(OFFSET(INDIRECT("v_buffer_hist_hoy!$A$1"),1,MATCH("buh_unidad_empaque",INDIRECT("v_buffer_hist_hoy!$1:$1"),0)-1,100000,1),MATCH(CLEAN(TABLATRANSFERENCIA[[#This Row],[CODIGO]]),OFFSET(INDIRECT("v_buffer_hist_hoy!$A$1"),1,MATCH("buh_codigo",INDIRECT("v_buffer_hist_hoy!$1:$1"),0)-1,100000,1),0)),"")</f>
        <v>5</v>
      </c>
      <c r="AQ129" s="6">
        <f ca="1">IFERROR(INDEX(OFFSET(INDIRECT("v_buffer_hist_hoy!$A$1"),1,MATCH("buh_pedido_promedio",INDIRECT("v_buffer_hist_hoy!$1:$1"),0)-1,100000,1),MATCH(CLEAN(TABLATRANSFERENCIA[[#This Row],[CODIGO]]),OFFSET(INDIRECT("v_buffer_hist_hoy!$A$1"),1,MATCH("buh_codigo",INDIRECT("v_buffer_hist_hoy!$1:$1"),0)-1,100000,1),0)),"")</f>
        <v>11</v>
      </c>
      <c r="AR129" s="6">
        <f ca="1">IFERROR(INDEX(OFFSET(INDIRECT("v_buffer_hist_hoy!$A$1"),1,MATCH("buh_cobertura_buffer",INDIRECT("v_buffer_hist_hoy!$1:$1"),0)-1,100000,1),MATCH(CLEAN(TABLATRANSFERENCIA[[#This Row],[CODIGO]]),OFFSET(INDIRECT("v_buffer_hist_hoy!$A$1"),1,MATCH("buh_codigo",INDIRECT("v_buffer_hist_hoy!$1:$1"),0)-1,100000,1),0)),"")</f>
        <v>0</v>
      </c>
      <c r="AS129" s="6">
        <f ca="1">IFERROR(INDEX(OFFSET(INDIRECT("v_buffer_hist_hoy!$A$1"),1,MATCH("buh_cobertura_inventario_proyectado",INDIRECT("v_buffer_hist_hoy!$1:$1"),0)-1,100000,1),MATCH(CLEAN(TABLATRANSFERENCIA[[#This Row],[CODIGO]]),OFFSET(INDIRECT("v_buffer_hist_hoy!$A$1"),1,MATCH("buh_codigo",INDIRECT("v_buffer_hist_hoy!$1:$1"),0)-1,100000,1),0)),"")</f>
        <v>0</v>
      </c>
      <c r="AT129" s="6">
        <f ca="1">IFERROR(INDEX(OFFSET(INDIRECT("v_buffer_hist_hoy!$A$1"),1,MATCH("buh_cobertura_pedido_minimo",INDIRECT("v_buffer_hist_hoy!$1:$1"),0)-1,100000,1),MATCH(CLEAN(TABLATRANSFERENCIA[[#This Row],[CODIGO]]),OFFSET(INDIRECT("v_buffer_hist_hoy!$A$1"),1,MATCH("buh_codigo",INDIRECT("v_buffer_hist_hoy!$1:$1"),0)-1,100000,1),0)),"")</f>
        <v>0</v>
      </c>
      <c r="AU129" s="6">
        <f ca="1">IFERROR(INDEX(OFFSET(INDIRECT("v_buffer_hist_hoy!$A$1"),1,MATCH("buh_dias_desabastecimiento",INDIRECT("v_buffer_hist_hoy!$1:$1"),0)-1,100000,1),MATCH(CLEAN(TABLATRANSFERENCIA[[#This Row],[CODIGO]]),OFFSET(INDIRECT("v_buffer_hist_hoy!$A$1"),1,MATCH("buh_codigo",INDIRECT("v_buffer_hist_hoy!$1:$1"),0)-1,100000,1),0)),"")</f>
        <v>0</v>
      </c>
      <c r="AV129" s="6">
        <f t="array" ref="AV129">IFERROR(INDEX(Datos_Consumo[CANTIDAD],MATCH(TABLATRANSFERENCIA[[#This Row],[CODIGO]]&amp;TABLATRANSFERENCIA[[#Headers],[Columna1]],Datos_Consumo[CODIGO]&amp;Datos_Consumo[FECHA_FORMATO],0)),0)</f>
        <v>0</v>
      </c>
      <c r="AW129" s="6">
        <f t="array" ref="AW129">IFERROR(INDEX(Datos_Consumo[CANTIDAD],MATCH(TABLATRANSFERENCIA[[#This Row],[CODIGO]]&amp;TABLATRANSFERENCIA[[#Headers],[Columna2]],Datos_Consumo[CODIGO]&amp;Datos_Consumo[FECHA_FORMATO],0)),0)</f>
        <v>0</v>
      </c>
      <c r="AX129" s="6">
        <f t="array" ref="AX129">IFERROR(INDEX(Datos_Consumo[CANTIDAD],MATCH(TABLATRANSFERENCIA[[#This Row],[CODIGO]]&amp;TABLATRANSFERENCIA[[#Headers],[Columna3]],Datos_Consumo[CODIGO]&amp;Datos_Consumo[FECHA_FORMATO],0)),0)</f>
        <v>0</v>
      </c>
      <c r="AY129" s="6">
        <f t="array" ref="AY129">IFERROR(INDEX(Datos_Consumo[CANTIDAD],MATCH(TABLATRANSFERENCIA[[#This Row],[CODIGO]]&amp;TABLATRANSFERENCIA[[#Headers],[Columna4]],Datos_Consumo[CODIGO]&amp;Datos_Consumo[FECHA_FORMATO],0)),0)</f>
        <v>0</v>
      </c>
      <c r="AZ129" s="6">
        <f t="array" ref="AZ129">IFERROR(INDEX(Datos_Consumo[CANTIDAD],MATCH(TABLATRANSFERENCIA[[#This Row],[CODIGO]]&amp;TABLATRANSFERENCIA[[#Headers],[Columna5]],Datos_Consumo[CODIGO]&amp;Datos_Consumo[FECHA_FORMATO],0)),0)</f>
        <v>0</v>
      </c>
      <c r="BA129" s="6">
        <f t="array" ref="BA129">IFERROR(INDEX(Datos_Consumo[CANTIDAD],MATCH(TABLATRANSFERENCIA[[#This Row],[CODIGO]]&amp;TABLATRANSFERENCIA[[#Headers],[Columna6]],Datos_Consumo[CODIGO]&amp;Datos_Consumo[FECHA_FORMATO],0)),0)</f>
        <v>0</v>
      </c>
      <c r="BB129" s="56">
        <f ca="1">IFERROR(INDEX(OFFSET(INDIRECT("v_buffer_hist_hoy!$A$1"),1,MATCH("buh_ultima_transferencia_ini",INDIRECT("v_buffer_hist_hoy!$1:$1"),0)-1,100000,1),MATCH(CLEAN(TABLATRANSFERENCIA[[#This Row],[CODIGO]]),OFFSET(INDIRECT("v_buffer_hist_hoy!$A$1"),1,MATCH("buh_codigo",INDIRECT("v_buffer_hist_hoy!$1:$1"),0)-1,100000,1),0)),"")</f>
        <v>0</v>
      </c>
      <c r="BC129" s="56">
        <f ca="1">IFERROR(INDEX(OFFSET(INDIRECT("v_buffer_hist_hoy!$A$1"),1,MATCH("buh_ultima_transferencia_fin",INDIRECT("v_buffer_hist_hoy!$1:$1"),0)-1,100000,1),MATCH(CLEAN(TABLATRANSFERENCIA[[#This Row],[CODIGO]]),OFFSET(INDIRECT("v_buffer_hist_hoy!$A$1"),1,MATCH("buh_codigo",INDIRECT("v_buffer_hist_hoy!$1:$1"),0)-1,100000,1),0)),"")</f>
        <v>0</v>
      </c>
      <c r="BD129" s="50" t="s">
        <v>7724</v>
      </c>
      <c r="BE129" s="55"/>
      <c r="BF129" s="51"/>
      <c r="BG12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9" s="51"/>
      <c r="BM129" s="46">
        <f ca="1">IFERROR(TABLATRANSFERENCIA[[#This Row],[REQUERIM]]/TABLATRANSFERENCIA[[#This Row],[PEDIDO PROMEDIO]],0)</f>
        <v>0.45454545454545453</v>
      </c>
      <c r="BN129" s="51"/>
      <c r="BO129" s="59"/>
      <c r="BP129" s="3" t="str">
        <f>IF(TABLATRANSFERENCIA[[#This Row],[RECIBIDO]]&lt;&gt;"",0,IF(TABLATRANSFERENCIA[[#This Row],[DESPACHO]]&lt;&gt;"",TABLATRANSFERENCIA[[#This Row],[DESPACHO]],TABLATRANSFERENCIA[[#This Row],[REQUERIM]]))</f>
        <v>5</v>
      </c>
      <c r="BQ129" s="50"/>
      <c r="BR129" s="50"/>
      <c r="BS129" s="50" t="str">
        <f t="shared" si="1"/>
        <v>N</v>
      </c>
      <c r="BT129" s="51">
        <f t="array" aca="1" ref="BT129" ca="1">IF(SUM(--(TABLATRANSFERENCIA[[#This Row],[CODIGO GENERICO]]=TABLATRANSFERENCIA[CODIGO GENERICO])*TABLATRANSFERENCIA[REQUERIM])&lt;TABLATRANSFERENCIA[[#This Row],[PEDIDO MIN GRUPO]],1,0)</f>
        <v>0</v>
      </c>
      <c r="BU12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9" s="51">
        <f ca="1">IFERROR(INDEX(OFFSET(INDIRECT("v_buffer_hist_hoy!$A$1"),1,MATCH("buh_zona_amarilla",INDIRECT("v_buffer_hist_hoy!$1:$1"),0)-1,100000,1),MATCH(CLEAN(TABLATRANSFERENCIA[[#This Row],[CODIGO]]),OFFSET(INDIRECT("v_buffer_hist_hoy!$A$1"),1,MATCH("buh_codigo",INDIRECT("v_buffer_hist_hoy!$1:$1"),0)-1,100000,1),0)),"")</f>
        <v>27</v>
      </c>
      <c r="BW129" s="51">
        <f ca="1">IFERROR(INDEX(OFFSET(INDIRECT("v_buffer_hist_hoy!$A$1"),1,MATCH("buh_zona_roja",INDIRECT("v_buffer_hist_hoy!$1:$1"),0)-1,100000,1),MATCH(CLEAN(TABLATRANSFERENCIA[[#This Row],[CODIGO]]),OFFSET(INDIRECT("v_buffer_hist_hoy!$A$1"),1,MATCH("buh_codigo",INDIRECT("v_buffer_hist_hoy!$1:$1"),0)-1,100000,1),0)),"")</f>
        <v>13</v>
      </c>
    </row>
    <row r="130" spans="1:75" hidden="1" x14ac:dyDescent="0.25">
      <c r="A130" s="54" t="s">
        <v>1667</v>
      </c>
      <c r="B130" s="3" t="str">
        <f ca="1">IFERROR(INDEX(OFFSET(INDIRECT("v_buffer_hist_hoy!$A$1"),1,MATCH("pro_descripcion",INDIRECT("v_buffer_hist_hoy!$1:$1"),0)-1,100000,1),MATCH(CLEAN(TABLATRANSFERENCIA[[#This Row],[CODIGO]]),OFFSET(INDIRECT("v_buffer_hist_hoy!$A$1"),1,MATCH("buh_codigo",INDIRECT("v_buffer_hist_hoy!$1:$1"),0)-1,100000,1),0)),"")</f>
        <v>EMBRAGUE C270 (A056000430)</v>
      </c>
      <c r="C130" s="3" t="str">
        <f ca="1">IFERROR(INDEX(OFFSET(INDIRECT("v_buffer_hist_hoy!$A$1"),1,MATCH("buh_codigo_generico",INDIRECT("v_buffer_hist_hoy!$1:$1"),0)-1,100000,1),MATCH(CLEAN(TABLATRANSFERENCIA[[#This Row],[CODIGO]]),OFFSET(INDIRECT("v_buffer_hist_hoy!$A$1"),1,MATCH("buh_codigo",INDIRECT("v_buffer_hist_hoy!$1:$1"),0)-1,100000,1),0)),"")</f>
        <v>0</v>
      </c>
      <c r="D130" s="3" t="str">
        <f ca="1">IFERROR(INDEX(OFFSET(INDIRECT("v_buffer_hist_hoy!$A$1"),1,MATCH("buh_codigo_vinculado",INDIRECT("v_buffer_hist_hoy!$1:$1"),0)-1,100000,1),MATCH(CLEAN(TABLATRANSFERENCIA[[#This Row],[CODIGO]]),OFFSET(INDIRECT("v_buffer_hist_hoy!$A$1"),1,MATCH("buh_codigo",INDIRECT("v_buffer_hist_hoy!$1:$1"),0)-1,100000,1),0)),"")</f>
        <v>EC-P021033320</v>
      </c>
      <c r="E130" s="3" t="str">
        <f ca="1">IFERROR(INDEX(OFFSET(INDIRECT("v_buffer_hist_hoy!$A$1"),1,MATCH("pro_linea",INDIRECT("v_buffer_hist_hoy!$1:$1"),0)-1,100000,1),MATCH(CLEAN(TABLATRANSFERENCIA[[#This Row],[CODIGO]]),OFFSET(INDIRECT("v_buffer_hist_hoy!$A$1"),1,MATCH("buh_codigo",INDIRECT("v_buffer_hist_hoy!$1:$1"),0)-1,100000,1),0)),"")</f>
        <v>AGROFORESTAL</v>
      </c>
      <c r="F130" s="3">
        <f ca="1">IFERROR(INDEX(OFFSET(INDIRECT("v_buffer_hist_hoy!$A$1"),1,MATCH("pro_sublinea",INDIRECT("v_buffer_hist_hoy!$1:$1"),0)-1,100000,1),MATCH(CLEAN(TABLATRANSFERENCIA[[#This Row],[CODIGO]]),OFFSET(INDIRECT("v_buffer_hist_hoy!$A$1"),1,MATCH("buh_codigo",INDIRECT("v_buffer_hist_hoy!$1:$1"),0)-1,100000,1),0)),"")</f>
        <v>0</v>
      </c>
      <c r="G130" s="3" t="str">
        <f ca="1">IFERROR(INDEX(OFFSET(INDIRECT("v_buffer_hist_hoy!$A$1"),1,MATCH("pro_grupo",INDIRECT("v_buffer_hist_hoy!$1:$1"),0)-1,100000,1),MATCH(CLEAN(TABLATRANSFERENCIA[[#This Row],[CODIGO]]),OFFSET(INDIRECT("v_buffer_hist_hoy!$A$1"),1,MATCH("buh_codigo",INDIRECT("v_buffer_hist_hoy!$1:$1"),0)-1,100000,1),0)),"")</f>
        <v>REPUESTOS DESMALEZADORAS</v>
      </c>
      <c r="H130" s="3">
        <f ca="1">IFERROR(INDEX(OFFSET(INDIRECT("v_buffer_hist_hoy!$A$1"),1,MATCH("pro_familia",INDIRECT("v_buffer_hist_hoy!$1:$1"),0)-1,100000,1),MATCH(CLEAN(TABLATRANSFERENCIA[[#This Row],[CODIGO]]),OFFSET(INDIRECT("v_buffer_hist_hoy!$A$1"),1,MATCH("buh_codigo",INDIRECT("v_buffer_hist_hoy!$1:$1"),0)-1,100000,1),0)),"")</f>
        <v>0</v>
      </c>
      <c r="I130" s="3">
        <f ca="1">IFERROR(INDEX(OFFSET(INDIRECT("v_buffer_hist_hoy!$A$1"),1,MATCH("pro_subfamilia",INDIRECT("v_buffer_hist_hoy!$1:$1"),0)-1,100000,1),MATCH(CLEAN(TABLATRANSFERENCIA[[#This Row],[CODIGO]]),OFFSET(INDIRECT("v_buffer_hist_hoy!$A$1"),1,MATCH("buh_codigo",INDIRECT("v_buffer_hist_hoy!$1:$1"),0)-1,100000,1),0)),"")</f>
        <v>0</v>
      </c>
      <c r="J13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0" s="3">
        <f ca="1">IFERROR(INDEX(OFFSET(INDIRECT("v_buffer_hist_hoy!$A$1"),1,MATCH("pro_tipo",INDIRECT("v_buffer_hist_hoy!$1:$1"),0)-1,100000,1),MATCH(CLEAN(TABLATRANSFERENCIA[[#This Row],[CODIGO]]),OFFSET(INDIRECT("v_buffer_hist_hoy!$A$1"),1,MATCH("buh_codigo",INDIRECT("v_buffer_hist_hoy!$1:$1"),0)-1,100000,1),0)),"")</f>
        <v>0</v>
      </c>
      <c r="L130" s="3" t="str">
        <f ca="1">IFERROR(INDEX(OFFSET(INDIRECT("v_buffer_hist_hoy!$A$1"),1,MATCH("pro_marca",INDIRECT("v_buffer_hist_hoy!$1:$1"),0)-1,100000,1),MATCH(CLEAN(TABLATRANSFERENCIA[[#This Row],[CODIGO]]),OFFSET(INDIRECT("v_buffer_hist_hoy!$A$1"),1,MATCH("buh_codigo",INDIRECT("v_buffer_hist_hoy!$1:$1"),0)-1,100000,1),0)),"")</f>
        <v>SHINDAIWA</v>
      </c>
      <c r="M130" s="3">
        <f ca="1">IFERROR(INDEX(OFFSET(INDIRECT("v_buffer_hist_hoy!$A$1"),1,MATCH("pro_modelo",INDIRECT("v_buffer_hist_hoy!$1:$1"),0)-1,100000,1),MATCH(CLEAN(TABLATRANSFERENCIA[[#This Row],[CODIGO]]),OFFSET(INDIRECT("v_buffer_hist_hoy!$A$1"),1,MATCH("buh_codigo",INDIRECT("v_buffer_hist_hoy!$1:$1"),0)-1,100000,1),0)),"")</f>
        <v>0</v>
      </c>
      <c r="N130" s="3">
        <f ca="1">IFERROR(INDEX(OFFSET(INDIRECT("v_buffer_hist_hoy!$A$1"),1,MATCH("pro_cat_management",INDIRECT("v_buffer_hist_hoy!$1:$1"),0)-1,100000,1),MATCH(CLEAN(TABLATRANSFERENCIA[[#This Row],[CODIGO]]),OFFSET(INDIRECT("v_buffer_hist_hoy!$A$1"),1,MATCH("buh_codigo",INDIRECT("v_buffer_hist_hoy!$1:$1"),0)-1,100000,1),0)),"")</f>
        <v>0</v>
      </c>
      <c r="O130" s="5" t="str">
        <f ca="1">IFERROR(INDEX(OFFSET(INDIRECT("v_buffer_hist_hoy!$A$1"),1,MATCH("buh_estatus",INDIRECT("v_buffer_hist_hoy!$1:$1"),0)-1,100000,1),MATCH(CLEAN(TABLATRANSFERENCIA[[#This Row],[CODIGO]]),OFFSET(INDIRECT("v_buffer_hist_hoy!$A$1"),1,MATCH("buh_codigo",INDIRECT("v_buffer_hist_hoy!$1:$1"),0)-1,100000,1),0)),"")</f>
        <v>0</v>
      </c>
      <c r="P130" s="5">
        <f ca="1">IFERROR(INDEX(OFFSET(INDIRECT("v_buffer_hist_hoy!$A$1"),1,MATCH("buh_ctv",INDIRECT("v_buffer_hist_hoy!$1:$1"),0)-1,100000,1),MATCH(CLEAN(TABLATRANSFERENCIA[[#This Row],[CODIGO]]),OFFSET(INDIRECT("v_buffer_hist_hoy!$A$1"),1,MATCH("buh_codigo",INDIRECT("v_buffer_hist_hoy!$1:$1"),0)-1,100000,1),0)),"")</f>
        <v>7.14</v>
      </c>
      <c r="Q130" s="5">
        <f ca="1">IFERROR(INDEX(OFFSET(INDIRECT("v_buffer_hist_hoy!$A$1"),1,MATCH("buh_pv",INDIRECT("v_buffer_hist_hoy!$1:$1"),0)-1,100000,1),MATCH(CLEAN(TABLATRANSFERENCIA[[#This Row],[CODIGO]]),OFFSET(INDIRECT("v_buffer_hist_hoy!$A$1"),1,MATCH("buh_codigo",INDIRECT("v_buffer_hist_hoy!$1:$1"),0)-1,100000,1),0)),"")</f>
        <v>25.5</v>
      </c>
      <c r="R130" s="46">
        <f ca="1">IFERROR(INDEX(OFFSET(INDIRECT("v_buffer_hist_hoy!$A$1"),1,MATCH("buh_roi_pasado",INDIRECT("v_buffer_hist_hoy!$1:$1"),0)-1,100000,1),MATCH(CLEAN(TABLATRANSFERENCIA[[#This Row],[CODIGO]]),OFFSET(INDIRECT("v_buffer_hist_hoy!$A$1"),1,MATCH("buh_codigo",INDIRECT("v_buffer_hist_hoy!$1:$1"),0)-1,100000,1),0)),"")</f>
        <v>0</v>
      </c>
      <c r="S130" s="46">
        <f ca="1">IFERROR(INDEX(OFFSET(INDIRECT("v_buffer_hist_hoy!$A$1"),1,MATCH("buh_roi_proyectado",INDIRECT("v_buffer_hist_hoy!$1:$1"),0)-1,100000,1),MATCH(CLEAN(TABLATRANSFERENCIA[[#This Row],[CODIGO]]),OFFSET(INDIRECT("v_buffer_hist_hoy!$A$1"),1,MATCH("buh_codigo",INDIRECT("v_buffer_hist_hoy!$1:$1"),0)-1,100000,1),0)),"")</f>
        <v>11.22</v>
      </c>
      <c r="T130" s="46">
        <f ca="1">IFERROR(INDEX(OFFSET(INDIRECT("v_buffer_hist_hoy!$A$1"),1,MATCH("buh_velocity",INDIRECT("v_buffer_hist_hoy!$1:$1"),0)-1,100000,1),MATCH(CLEAN(TABLATRANSFERENCIA[[#This Row],[CODIGO]]),OFFSET(INDIRECT("v_buffer_hist_hoy!$A$1"),1,MATCH("buh_codigo",INDIRECT("v_buffer_hist_hoy!$1:$1"),0)-1,100000,1),0)),"")</f>
        <v>0</v>
      </c>
      <c r="U130" s="46">
        <f ca="1">IFERROR(INDEX(OFFSET(INDIRECT("v_buffer_hist_hoy!$A$1"),1,MATCH("buh_nivel_servicio",INDIRECT("v_buffer_hist_hoy!$1:$1"),0)-1,100000,1),MATCH(CLEAN(TABLATRANSFERENCIA[[#This Row],[CODIGO]]),OFFSET(INDIRECT("v_buffer_hist_hoy!$A$1"),1,MATCH("buh_codigo",INDIRECT("v_buffer_hist_hoy!$1:$1"),0)-1,100000,1),0)),"")</f>
        <v>1</v>
      </c>
      <c r="V130" s="49" t="str">
        <f ca="1">IFERROR(INDEX(OFFSET(INDIRECT("v_buffer_hist_hoy!$A$1"),1,MATCH("pro_nombre",INDIRECT("v_buffer_hist_hoy!$1:$1"),0)-1,100000,1),MATCH(CLEAN(TABLATRANSFERENCIA[[#This Row],[CODIGO]]),OFFSET(INDIRECT("v_buffer_hist_hoy!$A$1"),1,MATCH("buh_codigo",INDIRECT("v_buffer_hist_hoy!$1:$1"),0)-1,100000,1),0)),"")</f>
        <v>Echo</v>
      </c>
      <c r="W130" s="49" t="str">
        <f ca="1">IFERROR(INDEX(OFFSET(INDIRECT("v_buffer_hist_hoy!$A$1"),1,MATCH("pre_nombre",INDIRECT("v_buffer_hist_hoy!$1:$1"),0)-1,100000,1),MATCH(CLEAN(TABLATRANSFERENCIA[[#This Row],[CODIGO]]),OFFSET(INDIRECT("v_buffer_hist_hoy!$A$1"),1,MATCH("buh_codigo",INDIRECT("v_buffer_hist_hoy!$1:$1"),0)-1,100000,1),0)),"")</f>
        <v>USA</v>
      </c>
      <c r="X130" s="51">
        <f ca="1">IFERROR(INDEX(OFFSET(INDIRECT("v_buffer_hist_hoy!$A$1"),1,MATCH("buh_tiempo_suministro",INDIRECT("v_buffer_hist_hoy!$1:$1"),0)-1,100000,1),MATCH(CLEAN(TABLATRANSFERENCIA[[#This Row],[CODIGO]]),OFFSET(INDIRECT("v_buffer_hist_hoy!$A$1"),1,MATCH("buh_codigo",INDIRECT("v_buffer_hist_hoy!$1:$1"),0)-1,100000,1),0)),"")</f>
        <v>8</v>
      </c>
      <c r="Y130" s="51">
        <f ca="1">IFERROR(INDEX(OFFSET(INDIRECT("v_buffer_hist_hoy!$A$1"),1,MATCH("buh_frecuencia_reposicion",INDIRECT("v_buffer_hist_hoy!$1:$1"),0)-1,100000,1),MATCH(CLEAN(TABLATRANSFERENCIA[[#This Row],[CODIGO]]),OFFSET(INDIRECT("v_buffer_hist_hoy!$A$1"),1,MATCH("buh_codigo",INDIRECT("v_buffer_hist_hoy!$1:$1"),0)-1,100000,1),0)),"")</f>
        <v>3</v>
      </c>
      <c r="Z130" s="6">
        <f ca="1">IFERROR(INDEX(OFFSET(INDIRECT("v_buffer_hist_hoy!$A$1"),1,MATCH("buh_buffer_actual",INDIRECT("v_buffer_hist_hoy!$1:$1"),0)-1,100000,1),MATCH(CLEAN(TABLATRANSFERENCIA[[#This Row],[CODIGO]]),OFFSET(INDIRECT("v_buffer_hist_hoy!$A$1"),1,MATCH("buh_codigo",INDIRECT("v_buffer_hist_hoy!$1:$1"),0)-1,100000,1),0)),"")</f>
        <v>22</v>
      </c>
      <c r="AA130" s="6">
        <f ca="1">IFERROR(INDEX(OFFSET(INDIRECT("v_buffer_hist_hoy!$A$1"),1,MATCH("buh_inventario_proveedor",INDIRECT("v_buffer_hist_hoy!$1:$1"),0)-1,100000,1),MATCH(CLEAN(TABLATRANSFERENCIA[[#This Row],[CODIGO]]),OFFSET(INDIRECT("v_buffer_hist_hoy!$A$1"),1,MATCH("buh_codigo",INDIRECT("v_buffer_hist_hoy!$1:$1"),0)-1,100000,1),0)),"")</f>
        <v>1000000000</v>
      </c>
      <c r="AB130" s="6">
        <f ca="1">IFERROR(INDEX(OFFSET(INDIRECT("v_buffer_hist_hoy!$A$1"),1,MATCH("buh_inventario_fisico",INDIRECT("v_buffer_hist_hoy!$1:$1"),0)-1,100000,1),MATCH(CLEAN(TABLATRANSFERENCIA[[#This Row],[CODIGO]]),OFFSET(INDIRECT("v_buffer_hist_hoy!$A$1"),1,MATCH("buh_codigo",INDIRECT("v_buffer_hist_hoy!$1:$1"),0)-1,100000,1),0)),"")</f>
        <v>4</v>
      </c>
      <c r="AC130" s="4">
        <f ca="1">IFERROR(INDEX(OFFSET(INDIRECT("v_buffer_hist_hoy!$A$1"),1,MATCH("buh_estado_inventario_fisico",INDIRECT("v_buffer_hist_hoy!$1:$1"),0)-1,100000,1),MATCH(CLEAN(TABLATRANSFERENCIA[[#This Row],[CODIGO]]),OFFSET(INDIRECT("v_buffer_hist_hoy!$A$1"),1,MATCH("buh_codigo",INDIRECT("v_buffer_hist_hoy!$1:$1"),0)-1,100000,1),0)),"")</f>
        <v>0.82</v>
      </c>
      <c r="AD130" s="6" t="str">
        <f ca="1">IFERROR(INDEX(OFFSET(INDIRECT("v_buffer_hist_hoy!$A$1"),1,MATCH("buh_color_inventario_fisico",INDIRECT("v_buffer_hist_hoy!$1:$1"),0)-1,100000,1),MATCH(CLEAN(TABLATRANSFERENCIA[[#This Row],[CODIGO]]),OFFSET(INDIRECT("v_buffer_hist_hoy!$A$1"),1,MATCH("buh_codigo",INDIRECT("v_buffer_hist_hoy!$1:$1"),0)-1,100000,1),0)),"")</f>
        <v>R</v>
      </c>
      <c r="AE130" s="6">
        <f ca="1">IFERROR(INDEX(OFFSET(INDIRECT("v_buffer_hist_hoy!$A$1"),1,MATCH("buh_transito",INDIRECT("v_buffer_hist_hoy!$1:$1"),0)-1,100000,1),MATCH(CLEAN(TABLATRANSFERENCIA[[#This Row],[CODIGO]]),OFFSET(INDIRECT("v_buffer_hist_hoy!$A$1"),1,MATCH("buh_codigo",INDIRECT("v_buffer_hist_hoy!$1:$1"),0)-1,100000,1),0)),"")</f>
        <v>0</v>
      </c>
      <c r="AF130" s="6">
        <f ca="1">IFERROR(INDEX(OFFSET(INDIRECT("v_buffer_hist_hoy!$A$1"),1,MATCH("buh_negociacion",INDIRECT("v_buffer_hist_hoy!$1:$1"),0)-1,100000,1),MATCH(CLEAN(TABLATRANSFERENCIA[[#This Row],[CODIGO]]),OFFSET(INDIRECT("v_buffer_hist_hoy!$A$1"),1,MATCH("buh_codigo",INDIRECT("v_buffer_hist_hoy!$1:$1"),0)-1,100000,1),0)),"")</f>
        <v>0</v>
      </c>
      <c r="AG130" s="6">
        <f ca="1">IFERROR(INDEX(OFFSET(INDIRECT("v_buffer_hist_hoy!$A$1"),1,MATCH("buh_produccion",INDIRECT("v_buffer_hist_hoy!$1:$1"),0)-1,100000,1),MATCH(CLEAN(TABLATRANSFERENCIA[[#This Row],[CODIGO]]),OFFSET(INDIRECT("v_buffer_hist_hoy!$A$1"),1,MATCH("buh_codigo",INDIRECT("v_buffer_hist_hoy!$1:$1"),0)-1,100000,1),0)),"")</f>
        <v>0</v>
      </c>
      <c r="AH130" s="6">
        <f ca="1">IFERROR(INDEX(OFFSET(INDIRECT("v_buffer_hist_hoy!$A$1"),1,MATCH("buh_embarcado",INDIRECT("v_buffer_hist_hoy!$1:$1"),0)-1,100000,1),MATCH(CLEAN(TABLATRANSFERENCIA[[#This Row],[CODIGO]]),OFFSET(INDIRECT("v_buffer_hist_hoy!$A$1"),1,MATCH("buh_codigo",INDIRECT("v_buffer_hist_hoy!$1:$1"),0)-1,100000,1),0)),"")</f>
        <v>0</v>
      </c>
      <c r="AI130" s="6">
        <f ca="1">IFERROR(INDEX(OFFSET(INDIRECT("v_buffer_hist_hoy!$A$1"),1,MATCH("buh_comprometido",INDIRECT("v_buffer_hist_hoy!$1:$1"),0)-1,100000,1),MATCH(CLEAN(TABLATRANSFERENCIA[[#This Row],[CODIGO]]),OFFSET(INDIRECT("v_buffer_hist_hoy!$A$1"),1,MATCH("buh_codigo",INDIRECT("v_buffer_hist_hoy!$1:$1"),0)-1,100000,1),0)),"")</f>
        <v>0</v>
      </c>
      <c r="AJ130" s="6">
        <f ca="1">IFERROR(INDEX(OFFSET(INDIRECT("v_buffer_hist_hoy!$A$1"),1,MATCH("buh_backorder",INDIRECT("v_buffer_hist_hoy!$1:$1"),0)-1,100000,1),MATCH(CLEAN(TABLATRANSFERENCIA[[#This Row],[CODIGO]]),OFFSET(INDIRECT("v_buffer_hist_hoy!$A$1"),1,MATCH("buh_codigo",INDIRECT("v_buffer_hist_hoy!$1:$1"),0)-1,100000,1),0)),"")</f>
        <v>5</v>
      </c>
      <c r="AK130" s="6">
        <f ca="1">IFERROR(INDEX(OFFSET(INDIRECT("v_buffer_hist_hoy!$A$1"),1,MATCH("buh_inventario_proyectado",INDIRECT("v_buffer_hist_hoy!$1:$1"),0)-1,100000,1),MATCH(CLEAN(TABLATRANSFERENCIA[[#This Row],[CODIGO]]),OFFSET(INDIRECT("v_buffer_hist_hoy!$A$1"),1,MATCH("buh_codigo",INDIRECT("v_buffer_hist_hoy!$1:$1"),0)-1,100000,1),0)),"")</f>
        <v>9</v>
      </c>
      <c r="AL130" s="4">
        <f ca="1">IFERROR(INDEX(OFFSET(INDIRECT("v_buffer_hist_hoy!$A$1"),1,MATCH("buh_estado_inventario_proyectado",INDIRECT("v_buffer_hist_hoy!$1:$1"),0)-1,100000,1),MATCH(CLEAN(TABLATRANSFERENCIA[[#This Row],[CODIGO]]),OFFSET(INDIRECT("v_buffer_hist_hoy!$A$1"),1,MATCH("buh_codigo",INDIRECT("v_buffer_hist_hoy!$1:$1"),0)-1,100000,1),0)),"")</f>
        <v>0.59</v>
      </c>
      <c r="AM130" s="6" t="str">
        <f ca="1">IFERROR(INDEX(OFFSET(INDIRECT("v_buffer_hist_hoy!$A$1"),1,MATCH("buh_color_inventario_proyectado",INDIRECT("v_buffer_hist_hoy!$1:$1"),0)-1,100000,1),MATCH(CLEAN(TABLATRANSFERENCIA[[#This Row],[CODIGO]]),OFFSET(INDIRECT("v_buffer_hist_hoy!$A$1"),1,MATCH("buh_codigo",INDIRECT("v_buffer_hist_hoy!$1:$1"),0)-1,100000,1),0)),"")</f>
        <v>A</v>
      </c>
      <c r="AN130" s="6">
        <f ca="1">IFERROR(INDEX(OFFSET(INDIRECT("v_buffer_hist_hoy!$A$1"),1,MATCH("buh_pedido_minimo",INDIRECT("v_buffer_hist_hoy!$1:$1"),0)-1,100000,1),MATCH(CLEAN(TABLATRANSFERENCIA[[#This Row],[CODIGO]]),OFFSET(INDIRECT("v_buffer_hist_hoy!$A$1"),1,MATCH("buh_codigo",INDIRECT("v_buffer_hist_hoy!$1:$1"),0)-1,100000,1),0)),"")</f>
        <v>0</v>
      </c>
      <c r="AO130" s="6">
        <f ca="1">IFERROR(INDEX(OFFSET(INDIRECT("v_buffer_hist_hoy!$A$1"),1,MATCH("buh_pedido_minimo_grupo",INDIRECT("v_buffer_hist_hoy!$1:$1"),0)-1,100000,1),MATCH(CLEAN(TABLATRANSFERENCIA[[#This Row],[CODIGO]]),OFFSET(INDIRECT("v_buffer_hist_hoy!$A$1"),1,MATCH("buh_codigo",INDIRECT("v_buffer_hist_hoy!$1:$1"),0)-1,100000,1),0)),"")</f>
        <v>0</v>
      </c>
      <c r="AP130" s="6">
        <f ca="1">IFERROR(INDEX(OFFSET(INDIRECT("v_buffer_hist_hoy!$A$1"),1,MATCH("buh_unidad_empaque",INDIRECT("v_buffer_hist_hoy!$1:$1"),0)-1,100000,1),MATCH(CLEAN(TABLATRANSFERENCIA[[#This Row],[CODIGO]]),OFFSET(INDIRECT("v_buffer_hist_hoy!$A$1"),1,MATCH("buh_codigo",INDIRECT("v_buffer_hist_hoy!$1:$1"),0)-1,100000,1),0)),"")</f>
        <v>5</v>
      </c>
      <c r="AQ130" s="6">
        <f ca="1">IFERROR(INDEX(OFFSET(INDIRECT("v_buffer_hist_hoy!$A$1"),1,MATCH("buh_pedido_promedio",INDIRECT("v_buffer_hist_hoy!$1:$1"),0)-1,100000,1),MATCH(CLEAN(TABLATRANSFERENCIA[[#This Row],[CODIGO]]),OFFSET(INDIRECT("v_buffer_hist_hoy!$A$1"),1,MATCH("buh_codigo",INDIRECT("v_buffer_hist_hoy!$1:$1"),0)-1,100000,1),0)),"")</f>
        <v>6</v>
      </c>
      <c r="AR130" s="6">
        <f ca="1">IFERROR(INDEX(OFFSET(INDIRECT("v_buffer_hist_hoy!$A$1"),1,MATCH("buh_cobertura_buffer",INDIRECT("v_buffer_hist_hoy!$1:$1"),0)-1,100000,1),MATCH(CLEAN(TABLATRANSFERENCIA[[#This Row],[CODIGO]]),OFFSET(INDIRECT("v_buffer_hist_hoy!$A$1"),1,MATCH("buh_codigo",INDIRECT("v_buffer_hist_hoy!$1:$1"),0)-1,100000,1),0)),"")</f>
        <v>0</v>
      </c>
      <c r="AS130" s="6">
        <f ca="1">IFERROR(INDEX(OFFSET(INDIRECT("v_buffer_hist_hoy!$A$1"),1,MATCH("buh_cobertura_inventario_proyectado",INDIRECT("v_buffer_hist_hoy!$1:$1"),0)-1,100000,1),MATCH(CLEAN(TABLATRANSFERENCIA[[#This Row],[CODIGO]]),OFFSET(INDIRECT("v_buffer_hist_hoy!$A$1"),1,MATCH("buh_codigo",INDIRECT("v_buffer_hist_hoy!$1:$1"),0)-1,100000,1),0)),"")</f>
        <v>0</v>
      </c>
      <c r="AT130" s="6">
        <f ca="1">IFERROR(INDEX(OFFSET(INDIRECT("v_buffer_hist_hoy!$A$1"),1,MATCH("buh_cobertura_pedido_minimo",INDIRECT("v_buffer_hist_hoy!$1:$1"),0)-1,100000,1),MATCH(CLEAN(TABLATRANSFERENCIA[[#This Row],[CODIGO]]),OFFSET(INDIRECT("v_buffer_hist_hoy!$A$1"),1,MATCH("buh_codigo",INDIRECT("v_buffer_hist_hoy!$1:$1"),0)-1,100000,1),0)),"")</f>
        <v>0</v>
      </c>
      <c r="AU130" s="6">
        <f ca="1">IFERROR(INDEX(OFFSET(INDIRECT("v_buffer_hist_hoy!$A$1"),1,MATCH("buh_dias_desabastecimiento",INDIRECT("v_buffer_hist_hoy!$1:$1"),0)-1,100000,1),MATCH(CLEAN(TABLATRANSFERENCIA[[#This Row],[CODIGO]]),OFFSET(INDIRECT("v_buffer_hist_hoy!$A$1"),1,MATCH("buh_codigo",INDIRECT("v_buffer_hist_hoy!$1:$1"),0)-1,100000,1),0)),"")</f>
        <v>0</v>
      </c>
      <c r="AV130" s="6">
        <f t="array" ref="AV130">IFERROR(INDEX(Datos_Consumo[CANTIDAD],MATCH(TABLATRANSFERENCIA[[#This Row],[CODIGO]]&amp;TABLATRANSFERENCIA[[#Headers],[Columna1]],Datos_Consumo[CODIGO]&amp;Datos_Consumo[FECHA_FORMATO],0)),0)</f>
        <v>0</v>
      </c>
      <c r="AW130" s="6">
        <f t="array" ref="AW130">IFERROR(INDEX(Datos_Consumo[CANTIDAD],MATCH(TABLATRANSFERENCIA[[#This Row],[CODIGO]]&amp;TABLATRANSFERENCIA[[#Headers],[Columna2]],Datos_Consumo[CODIGO]&amp;Datos_Consumo[FECHA_FORMATO],0)),0)</f>
        <v>0</v>
      </c>
      <c r="AX130" s="6">
        <f t="array" ref="AX130">IFERROR(INDEX(Datos_Consumo[CANTIDAD],MATCH(TABLATRANSFERENCIA[[#This Row],[CODIGO]]&amp;TABLATRANSFERENCIA[[#Headers],[Columna3]],Datos_Consumo[CODIGO]&amp;Datos_Consumo[FECHA_FORMATO],0)),0)</f>
        <v>0</v>
      </c>
      <c r="AY130" s="6">
        <f t="array" ref="AY130">IFERROR(INDEX(Datos_Consumo[CANTIDAD],MATCH(TABLATRANSFERENCIA[[#This Row],[CODIGO]]&amp;TABLATRANSFERENCIA[[#Headers],[Columna4]],Datos_Consumo[CODIGO]&amp;Datos_Consumo[FECHA_FORMATO],0)),0)</f>
        <v>0</v>
      </c>
      <c r="AZ130" s="6">
        <f t="array" ref="AZ130">IFERROR(INDEX(Datos_Consumo[CANTIDAD],MATCH(TABLATRANSFERENCIA[[#This Row],[CODIGO]]&amp;TABLATRANSFERENCIA[[#Headers],[Columna5]],Datos_Consumo[CODIGO]&amp;Datos_Consumo[FECHA_FORMATO],0)),0)</f>
        <v>0</v>
      </c>
      <c r="BA130" s="6">
        <f t="array" ref="BA130">IFERROR(INDEX(Datos_Consumo[CANTIDAD],MATCH(TABLATRANSFERENCIA[[#This Row],[CODIGO]]&amp;TABLATRANSFERENCIA[[#Headers],[Columna6]],Datos_Consumo[CODIGO]&amp;Datos_Consumo[FECHA_FORMATO],0)),0)</f>
        <v>0</v>
      </c>
      <c r="BB130" s="56">
        <f ca="1">IFERROR(INDEX(OFFSET(INDIRECT("v_buffer_hist_hoy!$A$1"),1,MATCH("buh_ultima_transferencia_ini",INDIRECT("v_buffer_hist_hoy!$1:$1"),0)-1,100000,1),MATCH(CLEAN(TABLATRANSFERENCIA[[#This Row],[CODIGO]]),OFFSET(INDIRECT("v_buffer_hist_hoy!$A$1"),1,MATCH("buh_codigo",INDIRECT("v_buffer_hist_hoy!$1:$1"),0)-1,100000,1),0)),"")</f>
        <v>0</v>
      </c>
      <c r="BC130" s="56">
        <f ca="1">IFERROR(INDEX(OFFSET(INDIRECT("v_buffer_hist_hoy!$A$1"),1,MATCH("buh_ultima_transferencia_fin",INDIRECT("v_buffer_hist_hoy!$1:$1"),0)-1,100000,1),MATCH(CLEAN(TABLATRANSFERENCIA[[#This Row],[CODIGO]]),OFFSET(INDIRECT("v_buffer_hist_hoy!$A$1"),1,MATCH("buh_codigo",INDIRECT("v_buffer_hist_hoy!$1:$1"),0)-1,100000,1),0)),"")</f>
        <v>0</v>
      </c>
      <c r="BD130" s="50" t="s">
        <v>7724</v>
      </c>
      <c r="BE130" s="55"/>
      <c r="BF130" s="51"/>
      <c r="BG13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0" s="51"/>
      <c r="BM130" s="46">
        <f ca="1">IFERROR(TABLATRANSFERENCIA[[#This Row],[REQUERIM]]/TABLATRANSFERENCIA[[#This Row],[PEDIDO PROMEDIO]],0)</f>
        <v>0.83333333333333337</v>
      </c>
      <c r="BN130" s="51"/>
      <c r="BO130" s="59"/>
      <c r="BP130" s="3" t="str">
        <f>IF(TABLATRANSFERENCIA[[#This Row],[RECIBIDO]]&lt;&gt;"",0,IF(TABLATRANSFERENCIA[[#This Row],[DESPACHO]]&lt;&gt;"",TABLATRANSFERENCIA[[#This Row],[DESPACHO]],TABLATRANSFERENCIA[[#This Row],[REQUERIM]]))</f>
        <v>5</v>
      </c>
      <c r="BQ130" s="50"/>
      <c r="BR130" s="50"/>
      <c r="BS130" s="50" t="str">
        <f t="shared" si="1"/>
        <v>N</v>
      </c>
      <c r="BT130" s="51">
        <f t="array" aca="1" ref="BT130" ca="1">IF(SUM(--(TABLATRANSFERENCIA[[#This Row],[CODIGO GENERICO]]=TABLATRANSFERENCIA[CODIGO GENERICO])*TABLATRANSFERENCIA[REQUERIM])&lt;TABLATRANSFERENCIA[[#This Row],[PEDIDO MIN GRUPO]],1,0)</f>
        <v>0</v>
      </c>
      <c r="BU13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30" s="51">
        <f ca="1">IFERROR(INDEX(OFFSET(INDIRECT("v_buffer_hist_hoy!$A$1"),1,MATCH("buh_zona_amarilla",INDIRECT("v_buffer_hist_hoy!$1:$1"),0)-1,100000,1),MATCH(CLEAN(TABLATRANSFERENCIA[[#This Row],[CODIGO]]),OFFSET(INDIRECT("v_buffer_hist_hoy!$A$1"),1,MATCH("buh_codigo",INDIRECT("v_buffer_hist_hoy!$1:$1"),0)-1,100000,1),0)),"")</f>
        <v>15</v>
      </c>
      <c r="BW130" s="51">
        <f ca="1">IFERROR(INDEX(OFFSET(INDIRECT("v_buffer_hist_hoy!$A$1"),1,MATCH("buh_zona_roja",INDIRECT("v_buffer_hist_hoy!$1:$1"),0)-1,100000,1),MATCH(CLEAN(TABLATRANSFERENCIA[[#This Row],[CODIGO]]),OFFSET(INDIRECT("v_buffer_hist_hoy!$A$1"),1,MATCH("buh_codigo",INDIRECT("v_buffer_hist_hoy!$1:$1"),0)-1,100000,1),0)),"")</f>
        <v>7</v>
      </c>
    </row>
    <row r="131" spans="1:75" hidden="1" x14ac:dyDescent="0.25">
      <c r="A131" s="54" t="s">
        <v>3912</v>
      </c>
      <c r="B131" s="3" t="str">
        <f ca="1">IFERROR(INDEX(OFFSET(INDIRECT("v_buffer_hist_hoy!$A$1"),1,MATCH("pro_descripcion",INDIRECT("v_buffer_hist_hoy!$1:$1"),0)-1,100000,1),MATCH(CLEAN(TABLATRANSFERENCIA[[#This Row],[CODIGO]]),OFFSET(INDIRECT("v_buffer_hist_hoy!$A$1"),1,MATCH("buh_codigo",INDIRECT("v_buffer_hist_hoy!$1:$1"),0)-1,100000,1),0)),"")</f>
        <v>EMPAQUE (B) CARBURADOR B530 (62035-81310)</v>
      </c>
      <c r="C131" s="3" t="str">
        <f ca="1">IFERROR(INDEX(OFFSET(INDIRECT("v_buffer_hist_hoy!$A$1"),1,MATCH("buh_codigo_generico",INDIRECT("v_buffer_hist_hoy!$1:$1"),0)-1,100000,1),MATCH(CLEAN(TABLATRANSFERENCIA[[#This Row],[CODIGO]]),OFFSET(INDIRECT("v_buffer_hist_hoy!$A$1"),1,MATCH("buh_codigo",INDIRECT("v_buffer_hist_hoy!$1:$1"),0)-1,100000,1),0)),"")</f>
        <v>0</v>
      </c>
      <c r="D131" s="3" t="str">
        <f ca="1">IFERROR(INDEX(OFFSET(INDIRECT("v_buffer_hist_hoy!$A$1"),1,MATCH("buh_codigo_vinculado",INDIRECT("v_buffer_hist_hoy!$1:$1"),0)-1,100000,1),MATCH(CLEAN(TABLATRANSFERENCIA[[#This Row],[CODIGO]]),OFFSET(INDIRECT("v_buffer_hist_hoy!$A$1"),1,MATCH("buh_codigo",INDIRECT("v_buffer_hist_hoy!$1:$1"),0)-1,100000,1),0)),"")</f>
        <v>EC-V103001030</v>
      </c>
      <c r="E131" s="3" t="str">
        <f ca="1">IFERROR(INDEX(OFFSET(INDIRECT("v_buffer_hist_hoy!$A$1"),1,MATCH("pro_linea",INDIRECT("v_buffer_hist_hoy!$1:$1"),0)-1,100000,1),MATCH(CLEAN(TABLATRANSFERENCIA[[#This Row],[CODIGO]]),OFFSET(INDIRECT("v_buffer_hist_hoy!$A$1"),1,MATCH("buh_codigo",INDIRECT("v_buffer_hist_hoy!$1:$1"),0)-1,100000,1),0)),"")</f>
        <v>AGROFORESTAL</v>
      </c>
      <c r="F131" s="3">
        <f ca="1">IFERROR(INDEX(OFFSET(INDIRECT("v_buffer_hist_hoy!$A$1"),1,MATCH("pro_sublinea",INDIRECT("v_buffer_hist_hoy!$1:$1"),0)-1,100000,1),MATCH(CLEAN(TABLATRANSFERENCIA[[#This Row],[CODIGO]]),OFFSET(INDIRECT("v_buffer_hist_hoy!$A$1"),1,MATCH("buh_codigo",INDIRECT("v_buffer_hist_hoy!$1:$1"),0)-1,100000,1),0)),"")</f>
        <v>0</v>
      </c>
      <c r="G131" s="3" t="str">
        <f ca="1">IFERROR(INDEX(OFFSET(INDIRECT("v_buffer_hist_hoy!$A$1"),1,MATCH("pro_grupo",INDIRECT("v_buffer_hist_hoy!$1:$1"),0)-1,100000,1),MATCH(CLEAN(TABLATRANSFERENCIA[[#This Row],[CODIGO]]),OFFSET(INDIRECT("v_buffer_hist_hoy!$A$1"),1,MATCH("buh_codigo",INDIRECT("v_buffer_hist_hoy!$1:$1"),0)-1,100000,1),0)),"")</f>
        <v>REPUESTOS DESMALEZADORAS</v>
      </c>
      <c r="H131" s="3">
        <f ca="1">IFERROR(INDEX(OFFSET(INDIRECT("v_buffer_hist_hoy!$A$1"),1,MATCH("pro_familia",INDIRECT("v_buffer_hist_hoy!$1:$1"),0)-1,100000,1),MATCH(CLEAN(TABLATRANSFERENCIA[[#This Row],[CODIGO]]),OFFSET(INDIRECT("v_buffer_hist_hoy!$A$1"),1,MATCH("buh_codigo",INDIRECT("v_buffer_hist_hoy!$1:$1"),0)-1,100000,1),0)),"")</f>
        <v>0</v>
      </c>
      <c r="I131" s="3">
        <f ca="1">IFERROR(INDEX(OFFSET(INDIRECT("v_buffer_hist_hoy!$A$1"),1,MATCH("pro_subfamilia",INDIRECT("v_buffer_hist_hoy!$1:$1"),0)-1,100000,1),MATCH(CLEAN(TABLATRANSFERENCIA[[#This Row],[CODIGO]]),OFFSET(INDIRECT("v_buffer_hist_hoy!$A$1"),1,MATCH("buh_codigo",INDIRECT("v_buffer_hist_hoy!$1:$1"),0)-1,100000,1),0)),"")</f>
        <v>0</v>
      </c>
      <c r="J13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1" s="3">
        <f ca="1">IFERROR(INDEX(OFFSET(INDIRECT("v_buffer_hist_hoy!$A$1"),1,MATCH("pro_tipo",INDIRECT("v_buffer_hist_hoy!$1:$1"),0)-1,100000,1),MATCH(CLEAN(TABLATRANSFERENCIA[[#This Row],[CODIGO]]),OFFSET(INDIRECT("v_buffer_hist_hoy!$A$1"),1,MATCH("buh_codigo",INDIRECT("v_buffer_hist_hoy!$1:$1"),0)-1,100000,1),0)),"")</f>
        <v>0</v>
      </c>
      <c r="L131" s="3" t="str">
        <f ca="1">IFERROR(INDEX(OFFSET(INDIRECT("v_buffer_hist_hoy!$A$1"),1,MATCH("pro_marca",INDIRECT("v_buffer_hist_hoy!$1:$1"),0)-1,100000,1),MATCH(CLEAN(TABLATRANSFERENCIA[[#This Row],[CODIGO]]),OFFSET(INDIRECT("v_buffer_hist_hoy!$A$1"),1,MATCH("buh_codigo",INDIRECT("v_buffer_hist_hoy!$1:$1"),0)-1,100000,1),0)),"")</f>
        <v>SHINDAIWA</v>
      </c>
      <c r="M131" s="3">
        <f ca="1">IFERROR(INDEX(OFFSET(INDIRECT("v_buffer_hist_hoy!$A$1"),1,MATCH("pro_modelo",INDIRECT("v_buffer_hist_hoy!$1:$1"),0)-1,100000,1),MATCH(CLEAN(TABLATRANSFERENCIA[[#This Row],[CODIGO]]),OFFSET(INDIRECT("v_buffer_hist_hoy!$A$1"),1,MATCH("buh_codigo",INDIRECT("v_buffer_hist_hoy!$1:$1"),0)-1,100000,1),0)),"")</f>
        <v>0</v>
      </c>
      <c r="N131" s="3">
        <f ca="1">IFERROR(INDEX(OFFSET(INDIRECT("v_buffer_hist_hoy!$A$1"),1,MATCH("pro_cat_management",INDIRECT("v_buffer_hist_hoy!$1:$1"),0)-1,100000,1),MATCH(CLEAN(TABLATRANSFERENCIA[[#This Row],[CODIGO]]),OFFSET(INDIRECT("v_buffer_hist_hoy!$A$1"),1,MATCH("buh_codigo",INDIRECT("v_buffer_hist_hoy!$1:$1"),0)-1,100000,1),0)),"")</f>
        <v>0</v>
      </c>
      <c r="O131" s="5" t="str">
        <f ca="1">IFERROR(INDEX(OFFSET(INDIRECT("v_buffer_hist_hoy!$A$1"),1,MATCH("buh_estatus",INDIRECT("v_buffer_hist_hoy!$1:$1"),0)-1,100000,1),MATCH(CLEAN(TABLATRANSFERENCIA[[#This Row],[CODIGO]]),OFFSET(INDIRECT("v_buffer_hist_hoy!$A$1"),1,MATCH("buh_codigo",INDIRECT("v_buffer_hist_hoy!$1:$1"),0)-1,100000,1),0)),"")</f>
        <v>0</v>
      </c>
      <c r="P131" s="5">
        <f ca="1">IFERROR(INDEX(OFFSET(INDIRECT("v_buffer_hist_hoy!$A$1"),1,MATCH("buh_ctv",INDIRECT("v_buffer_hist_hoy!$1:$1"),0)-1,100000,1),MATCH(CLEAN(TABLATRANSFERENCIA[[#This Row],[CODIGO]]),OFFSET(INDIRECT("v_buffer_hist_hoy!$A$1"),1,MATCH("buh_codigo",INDIRECT("v_buffer_hist_hoy!$1:$1"),0)-1,100000,1),0)),"")</f>
        <v>0.14000000000000001</v>
      </c>
      <c r="Q131" s="5">
        <f ca="1">IFERROR(INDEX(OFFSET(INDIRECT("v_buffer_hist_hoy!$A$1"),1,MATCH("buh_pv",INDIRECT("v_buffer_hist_hoy!$1:$1"),0)-1,100000,1),MATCH(CLEAN(TABLATRANSFERENCIA[[#This Row],[CODIGO]]),OFFSET(INDIRECT("v_buffer_hist_hoy!$A$1"),1,MATCH("buh_codigo",INDIRECT("v_buffer_hist_hoy!$1:$1"),0)-1,100000,1),0)),"")</f>
        <v>1</v>
      </c>
      <c r="R131" s="46">
        <f ca="1">IFERROR(INDEX(OFFSET(INDIRECT("v_buffer_hist_hoy!$A$1"),1,MATCH("buh_roi_pasado",INDIRECT("v_buffer_hist_hoy!$1:$1"),0)-1,100000,1),MATCH(CLEAN(TABLATRANSFERENCIA[[#This Row],[CODIGO]]),OFFSET(INDIRECT("v_buffer_hist_hoy!$A$1"),1,MATCH("buh_codigo",INDIRECT("v_buffer_hist_hoy!$1:$1"),0)-1,100000,1),0)),"")</f>
        <v>0</v>
      </c>
      <c r="S131" s="46">
        <f ca="1">IFERROR(INDEX(OFFSET(INDIRECT("v_buffer_hist_hoy!$A$1"),1,MATCH("buh_roi_proyectado",INDIRECT("v_buffer_hist_hoy!$1:$1"),0)-1,100000,1),MATCH(CLEAN(TABLATRANSFERENCIA[[#This Row],[CODIGO]]),OFFSET(INDIRECT("v_buffer_hist_hoy!$A$1"),1,MATCH("buh_codigo",INDIRECT("v_buffer_hist_hoy!$1:$1"),0)-1,100000,1),0)),"")</f>
        <v>26.81</v>
      </c>
      <c r="T131" s="46">
        <f ca="1">IFERROR(INDEX(OFFSET(INDIRECT("v_buffer_hist_hoy!$A$1"),1,MATCH("buh_velocity",INDIRECT("v_buffer_hist_hoy!$1:$1"),0)-1,100000,1),MATCH(CLEAN(TABLATRANSFERENCIA[[#This Row],[CODIGO]]),OFFSET(INDIRECT("v_buffer_hist_hoy!$A$1"),1,MATCH("buh_codigo",INDIRECT("v_buffer_hist_hoy!$1:$1"),0)-1,100000,1),0)),"")</f>
        <v>0</v>
      </c>
      <c r="U131" s="46">
        <f ca="1">IFERROR(INDEX(OFFSET(INDIRECT("v_buffer_hist_hoy!$A$1"),1,MATCH("buh_nivel_servicio",INDIRECT("v_buffer_hist_hoy!$1:$1"),0)-1,100000,1),MATCH(CLEAN(TABLATRANSFERENCIA[[#This Row],[CODIGO]]),OFFSET(INDIRECT("v_buffer_hist_hoy!$A$1"),1,MATCH("buh_codigo",INDIRECT("v_buffer_hist_hoy!$1:$1"),0)-1,100000,1),0)),"")</f>
        <v>1</v>
      </c>
      <c r="V131" s="49" t="str">
        <f ca="1">IFERROR(INDEX(OFFSET(INDIRECT("v_buffer_hist_hoy!$A$1"),1,MATCH("pro_nombre",INDIRECT("v_buffer_hist_hoy!$1:$1"),0)-1,100000,1),MATCH(CLEAN(TABLATRANSFERENCIA[[#This Row],[CODIGO]]),OFFSET(INDIRECT("v_buffer_hist_hoy!$A$1"),1,MATCH("buh_codigo",INDIRECT("v_buffer_hist_hoy!$1:$1"),0)-1,100000,1),0)),"")</f>
        <v>Echo</v>
      </c>
      <c r="W131" s="49" t="str">
        <f ca="1">IFERROR(INDEX(OFFSET(INDIRECT("v_buffer_hist_hoy!$A$1"),1,MATCH("pre_nombre",INDIRECT("v_buffer_hist_hoy!$1:$1"),0)-1,100000,1),MATCH(CLEAN(TABLATRANSFERENCIA[[#This Row],[CODIGO]]),OFFSET(INDIRECT("v_buffer_hist_hoy!$A$1"),1,MATCH("buh_codigo",INDIRECT("v_buffer_hist_hoy!$1:$1"),0)-1,100000,1),0)),"")</f>
        <v>USA</v>
      </c>
      <c r="X131" s="51">
        <f ca="1">IFERROR(INDEX(OFFSET(INDIRECT("v_buffer_hist_hoy!$A$1"),1,MATCH("buh_tiempo_suministro",INDIRECT("v_buffer_hist_hoy!$1:$1"),0)-1,100000,1),MATCH(CLEAN(TABLATRANSFERENCIA[[#This Row],[CODIGO]]),OFFSET(INDIRECT("v_buffer_hist_hoy!$A$1"),1,MATCH("buh_codigo",INDIRECT("v_buffer_hist_hoy!$1:$1"),0)-1,100000,1),0)),"")</f>
        <v>8</v>
      </c>
      <c r="Y131" s="51">
        <f ca="1">IFERROR(INDEX(OFFSET(INDIRECT("v_buffer_hist_hoy!$A$1"),1,MATCH("buh_frecuencia_reposicion",INDIRECT("v_buffer_hist_hoy!$1:$1"),0)-1,100000,1),MATCH(CLEAN(TABLATRANSFERENCIA[[#This Row],[CODIGO]]),OFFSET(INDIRECT("v_buffer_hist_hoy!$A$1"),1,MATCH("buh_codigo",INDIRECT("v_buffer_hist_hoy!$1:$1"),0)-1,100000,1),0)),"")</f>
        <v>3</v>
      </c>
      <c r="Z131" s="6">
        <f ca="1">IFERROR(INDEX(OFFSET(INDIRECT("v_buffer_hist_hoy!$A$1"),1,MATCH("buh_buffer_actual",INDIRECT("v_buffer_hist_hoy!$1:$1"),0)-1,100000,1),MATCH(CLEAN(TABLATRANSFERENCIA[[#This Row],[CODIGO]]),OFFSET(INDIRECT("v_buffer_hist_hoy!$A$1"),1,MATCH("buh_codigo",INDIRECT("v_buffer_hist_hoy!$1:$1"),0)-1,100000,1),0)),"")</f>
        <v>34</v>
      </c>
      <c r="AA131" s="6">
        <f ca="1">IFERROR(INDEX(OFFSET(INDIRECT("v_buffer_hist_hoy!$A$1"),1,MATCH("buh_inventario_proveedor",INDIRECT("v_buffer_hist_hoy!$1:$1"),0)-1,100000,1),MATCH(CLEAN(TABLATRANSFERENCIA[[#This Row],[CODIGO]]),OFFSET(INDIRECT("v_buffer_hist_hoy!$A$1"),1,MATCH("buh_codigo",INDIRECT("v_buffer_hist_hoy!$1:$1"),0)-1,100000,1),0)),"")</f>
        <v>1000000000</v>
      </c>
      <c r="AB131" s="6">
        <f ca="1">IFERROR(INDEX(OFFSET(INDIRECT("v_buffer_hist_hoy!$A$1"),1,MATCH("buh_inventario_fisico",INDIRECT("v_buffer_hist_hoy!$1:$1"),0)-1,100000,1),MATCH(CLEAN(TABLATRANSFERENCIA[[#This Row],[CODIGO]]),OFFSET(INDIRECT("v_buffer_hist_hoy!$A$1"),1,MATCH("buh_codigo",INDIRECT("v_buffer_hist_hoy!$1:$1"),0)-1,100000,1),0)),"")</f>
        <v>7</v>
      </c>
      <c r="AC131" s="4">
        <f ca="1">IFERROR(INDEX(OFFSET(INDIRECT("v_buffer_hist_hoy!$A$1"),1,MATCH("buh_estado_inventario_fisico",INDIRECT("v_buffer_hist_hoy!$1:$1"),0)-1,100000,1),MATCH(CLEAN(TABLATRANSFERENCIA[[#This Row],[CODIGO]]),OFFSET(INDIRECT("v_buffer_hist_hoy!$A$1"),1,MATCH("buh_codigo",INDIRECT("v_buffer_hist_hoy!$1:$1"),0)-1,100000,1),0)),"")</f>
        <v>0.79</v>
      </c>
      <c r="AD131" s="6" t="str">
        <f ca="1">IFERROR(INDEX(OFFSET(INDIRECT("v_buffer_hist_hoy!$A$1"),1,MATCH("buh_color_inventario_fisico",INDIRECT("v_buffer_hist_hoy!$1:$1"),0)-1,100000,1),MATCH(CLEAN(TABLATRANSFERENCIA[[#This Row],[CODIGO]]),OFFSET(INDIRECT("v_buffer_hist_hoy!$A$1"),1,MATCH("buh_codigo",INDIRECT("v_buffer_hist_hoy!$1:$1"),0)-1,100000,1),0)),"")</f>
        <v>R</v>
      </c>
      <c r="AE131" s="6">
        <f ca="1">IFERROR(INDEX(OFFSET(INDIRECT("v_buffer_hist_hoy!$A$1"),1,MATCH("buh_transito",INDIRECT("v_buffer_hist_hoy!$1:$1"),0)-1,100000,1),MATCH(CLEAN(TABLATRANSFERENCIA[[#This Row],[CODIGO]]),OFFSET(INDIRECT("v_buffer_hist_hoy!$A$1"),1,MATCH("buh_codigo",INDIRECT("v_buffer_hist_hoy!$1:$1"),0)-1,100000,1),0)),"")</f>
        <v>12</v>
      </c>
      <c r="AF131" s="6">
        <f ca="1">IFERROR(INDEX(OFFSET(INDIRECT("v_buffer_hist_hoy!$A$1"),1,MATCH("buh_negociacion",INDIRECT("v_buffer_hist_hoy!$1:$1"),0)-1,100000,1),MATCH(CLEAN(TABLATRANSFERENCIA[[#This Row],[CODIGO]]),OFFSET(INDIRECT("v_buffer_hist_hoy!$A$1"),1,MATCH("buh_codigo",INDIRECT("v_buffer_hist_hoy!$1:$1"),0)-1,100000,1),0)),"")</f>
        <v>0</v>
      </c>
      <c r="AG131" s="6">
        <f ca="1">IFERROR(INDEX(OFFSET(INDIRECT("v_buffer_hist_hoy!$A$1"),1,MATCH("buh_produccion",INDIRECT("v_buffer_hist_hoy!$1:$1"),0)-1,100000,1),MATCH(CLEAN(TABLATRANSFERENCIA[[#This Row],[CODIGO]]),OFFSET(INDIRECT("v_buffer_hist_hoy!$A$1"),1,MATCH("buh_codigo",INDIRECT("v_buffer_hist_hoy!$1:$1"),0)-1,100000,1),0)),"")</f>
        <v>0</v>
      </c>
      <c r="AH131" s="6">
        <f ca="1">IFERROR(INDEX(OFFSET(INDIRECT("v_buffer_hist_hoy!$A$1"),1,MATCH("buh_embarcado",INDIRECT("v_buffer_hist_hoy!$1:$1"),0)-1,100000,1),MATCH(CLEAN(TABLATRANSFERENCIA[[#This Row],[CODIGO]]),OFFSET(INDIRECT("v_buffer_hist_hoy!$A$1"),1,MATCH("buh_codigo",INDIRECT("v_buffer_hist_hoy!$1:$1"),0)-1,100000,1),0)),"")</f>
        <v>0</v>
      </c>
      <c r="AI131" s="6">
        <f ca="1">IFERROR(INDEX(OFFSET(INDIRECT("v_buffer_hist_hoy!$A$1"),1,MATCH("buh_comprometido",INDIRECT("v_buffer_hist_hoy!$1:$1"),0)-1,100000,1),MATCH(CLEAN(TABLATRANSFERENCIA[[#This Row],[CODIGO]]),OFFSET(INDIRECT("v_buffer_hist_hoy!$A$1"),1,MATCH("buh_codigo",INDIRECT("v_buffer_hist_hoy!$1:$1"),0)-1,100000,1),0)),"")</f>
        <v>0</v>
      </c>
      <c r="AJ131" s="6">
        <f ca="1">IFERROR(INDEX(OFFSET(INDIRECT("v_buffer_hist_hoy!$A$1"),1,MATCH("buh_backorder",INDIRECT("v_buffer_hist_hoy!$1:$1"),0)-1,100000,1),MATCH(CLEAN(TABLATRANSFERENCIA[[#This Row],[CODIGO]]),OFFSET(INDIRECT("v_buffer_hist_hoy!$A$1"),1,MATCH("buh_codigo",INDIRECT("v_buffer_hist_hoy!$1:$1"),0)-1,100000,1),0)),"")</f>
        <v>5</v>
      </c>
      <c r="AK131" s="6">
        <f ca="1">IFERROR(INDEX(OFFSET(INDIRECT("v_buffer_hist_hoy!$A$1"),1,MATCH("buh_inventario_proyectado",INDIRECT("v_buffer_hist_hoy!$1:$1"),0)-1,100000,1),MATCH(CLEAN(TABLATRANSFERENCIA[[#This Row],[CODIGO]]),OFFSET(INDIRECT("v_buffer_hist_hoy!$A$1"),1,MATCH("buh_codigo",INDIRECT("v_buffer_hist_hoy!$1:$1"),0)-1,100000,1),0)),"")</f>
        <v>24</v>
      </c>
      <c r="AL131" s="4">
        <f ca="1">IFERROR(INDEX(OFFSET(INDIRECT("v_buffer_hist_hoy!$A$1"),1,MATCH("buh_estado_inventario_proyectado",INDIRECT("v_buffer_hist_hoy!$1:$1"),0)-1,100000,1),MATCH(CLEAN(TABLATRANSFERENCIA[[#This Row],[CODIGO]]),OFFSET(INDIRECT("v_buffer_hist_hoy!$A$1"),1,MATCH("buh_codigo",INDIRECT("v_buffer_hist_hoy!$1:$1"),0)-1,100000,1),0)),"")</f>
        <v>0.28999999999999998</v>
      </c>
      <c r="AM131" s="6" t="str">
        <f ca="1">IFERROR(INDEX(OFFSET(INDIRECT("v_buffer_hist_hoy!$A$1"),1,MATCH("buh_color_inventario_proyectado",INDIRECT("v_buffer_hist_hoy!$1:$1"),0)-1,100000,1),MATCH(CLEAN(TABLATRANSFERENCIA[[#This Row],[CODIGO]]),OFFSET(INDIRECT("v_buffer_hist_hoy!$A$1"),1,MATCH("buh_codigo",INDIRECT("v_buffer_hist_hoy!$1:$1"),0)-1,100000,1),0)),"")</f>
        <v>V</v>
      </c>
      <c r="AN131" s="6">
        <f ca="1">IFERROR(INDEX(OFFSET(INDIRECT("v_buffer_hist_hoy!$A$1"),1,MATCH("buh_pedido_minimo",INDIRECT("v_buffer_hist_hoy!$1:$1"),0)-1,100000,1),MATCH(CLEAN(TABLATRANSFERENCIA[[#This Row],[CODIGO]]),OFFSET(INDIRECT("v_buffer_hist_hoy!$A$1"),1,MATCH("buh_codigo",INDIRECT("v_buffer_hist_hoy!$1:$1"),0)-1,100000,1),0)),"")</f>
        <v>0</v>
      </c>
      <c r="AO131" s="6">
        <f ca="1">IFERROR(INDEX(OFFSET(INDIRECT("v_buffer_hist_hoy!$A$1"),1,MATCH("buh_pedido_minimo_grupo",INDIRECT("v_buffer_hist_hoy!$1:$1"),0)-1,100000,1),MATCH(CLEAN(TABLATRANSFERENCIA[[#This Row],[CODIGO]]),OFFSET(INDIRECT("v_buffer_hist_hoy!$A$1"),1,MATCH("buh_codigo",INDIRECT("v_buffer_hist_hoy!$1:$1"),0)-1,100000,1),0)),"")</f>
        <v>0</v>
      </c>
      <c r="AP131" s="6">
        <f ca="1">IFERROR(INDEX(OFFSET(INDIRECT("v_buffer_hist_hoy!$A$1"),1,MATCH("buh_unidad_empaque",INDIRECT("v_buffer_hist_hoy!$1:$1"),0)-1,100000,1),MATCH(CLEAN(TABLATRANSFERENCIA[[#This Row],[CODIGO]]),OFFSET(INDIRECT("v_buffer_hist_hoy!$A$1"),1,MATCH("buh_codigo",INDIRECT("v_buffer_hist_hoy!$1:$1"),0)-1,100000,1),0)),"")</f>
        <v>5</v>
      </c>
      <c r="AQ131" s="6">
        <f ca="1">IFERROR(INDEX(OFFSET(INDIRECT("v_buffer_hist_hoy!$A$1"),1,MATCH("buh_pedido_promedio",INDIRECT("v_buffer_hist_hoy!$1:$1"),0)-1,100000,1),MATCH(CLEAN(TABLATRANSFERENCIA[[#This Row],[CODIGO]]),OFFSET(INDIRECT("v_buffer_hist_hoy!$A$1"),1,MATCH("buh_codigo",INDIRECT("v_buffer_hist_hoy!$1:$1"),0)-1,100000,1),0)),"")</f>
        <v>9</v>
      </c>
      <c r="AR131" s="6">
        <f ca="1">IFERROR(INDEX(OFFSET(INDIRECT("v_buffer_hist_hoy!$A$1"),1,MATCH("buh_cobertura_buffer",INDIRECT("v_buffer_hist_hoy!$1:$1"),0)-1,100000,1),MATCH(CLEAN(TABLATRANSFERENCIA[[#This Row],[CODIGO]]),OFFSET(INDIRECT("v_buffer_hist_hoy!$A$1"),1,MATCH("buh_codigo",INDIRECT("v_buffer_hist_hoy!$1:$1"),0)-1,100000,1),0)),"")</f>
        <v>0</v>
      </c>
      <c r="AS131" s="6">
        <f ca="1">IFERROR(INDEX(OFFSET(INDIRECT("v_buffer_hist_hoy!$A$1"),1,MATCH("buh_cobertura_inventario_proyectado",INDIRECT("v_buffer_hist_hoy!$1:$1"),0)-1,100000,1),MATCH(CLEAN(TABLATRANSFERENCIA[[#This Row],[CODIGO]]),OFFSET(INDIRECT("v_buffer_hist_hoy!$A$1"),1,MATCH("buh_codigo",INDIRECT("v_buffer_hist_hoy!$1:$1"),0)-1,100000,1),0)),"")</f>
        <v>0</v>
      </c>
      <c r="AT131" s="6">
        <f ca="1">IFERROR(INDEX(OFFSET(INDIRECT("v_buffer_hist_hoy!$A$1"),1,MATCH("buh_cobertura_pedido_minimo",INDIRECT("v_buffer_hist_hoy!$1:$1"),0)-1,100000,1),MATCH(CLEAN(TABLATRANSFERENCIA[[#This Row],[CODIGO]]),OFFSET(INDIRECT("v_buffer_hist_hoy!$A$1"),1,MATCH("buh_codigo",INDIRECT("v_buffer_hist_hoy!$1:$1"),0)-1,100000,1),0)),"")</f>
        <v>0</v>
      </c>
      <c r="AU131" s="6">
        <f ca="1">IFERROR(INDEX(OFFSET(INDIRECT("v_buffer_hist_hoy!$A$1"),1,MATCH("buh_dias_desabastecimiento",INDIRECT("v_buffer_hist_hoy!$1:$1"),0)-1,100000,1),MATCH(CLEAN(TABLATRANSFERENCIA[[#This Row],[CODIGO]]),OFFSET(INDIRECT("v_buffer_hist_hoy!$A$1"),1,MATCH("buh_codigo",INDIRECT("v_buffer_hist_hoy!$1:$1"),0)-1,100000,1),0)),"")</f>
        <v>0</v>
      </c>
      <c r="AV131" s="6">
        <f t="array" ref="AV131">IFERROR(INDEX(Datos_Consumo[CANTIDAD],MATCH(TABLATRANSFERENCIA[[#This Row],[CODIGO]]&amp;TABLATRANSFERENCIA[[#Headers],[Columna1]],Datos_Consumo[CODIGO]&amp;Datos_Consumo[FECHA_FORMATO],0)),0)</f>
        <v>0</v>
      </c>
      <c r="AW131" s="6">
        <f t="array" ref="AW131">IFERROR(INDEX(Datos_Consumo[CANTIDAD],MATCH(TABLATRANSFERENCIA[[#This Row],[CODIGO]]&amp;TABLATRANSFERENCIA[[#Headers],[Columna2]],Datos_Consumo[CODIGO]&amp;Datos_Consumo[FECHA_FORMATO],0)),0)</f>
        <v>0</v>
      </c>
      <c r="AX131" s="6">
        <f t="array" ref="AX131">IFERROR(INDEX(Datos_Consumo[CANTIDAD],MATCH(TABLATRANSFERENCIA[[#This Row],[CODIGO]]&amp;TABLATRANSFERENCIA[[#Headers],[Columna3]],Datos_Consumo[CODIGO]&amp;Datos_Consumo[FECHA_FORMATO],0)),0)</f>
        <v>0</v>
      </c>
      <c r="AY131" s="6">
        <f t="array" ref="AY131">IFERROR(INDEX(Datos_Consumo[CANTIDAD],MATCH(TABLATRANSFERENCIA[[#This Row],[CODIGO]]&amp;TABLATRANSFERENCIA[[#Headers],[Columna4]],Datos_Consumo[CODIGO]&amp;Datos_Consumo[FECHA_FORMATO],0)),0)</f>
        <v>0</v>
      </c>
      <c r="AZ131" s="6">
        <f t="array" ref="AZ131">IFERROR(INDEX(Datos_Consumo[CANTIDAD],MATCH(TABLATRANSFERENCIA[[#This Row],[CODIGO]]&amp;TABLATRANSFERENCIA[[#Headers],[Columna5]],Datos_Consumo[CODIGO]&amp;Datos_Consumo[FECHA_FORMATO],0)),0)</f>
        <v>0</v>
      </c>
      <c r="BA131" s="6">
        <f t="array" ref="BA131">IFERROR(INDEX(Datos_Consumo[CANTIDAD],MATCH(TABLATRANSFERENCIA[[#This Row],[CODIGO]]&amp;TABLATRANSFERENCIA[[#Headers],[Columna6]],Datos_Consumo[CODIGO]&amp;Datos_Consumo[FECHA_FORMATO],0)),0)</f>
        <v>0</v>
      </c>
      <c r="BB131" s="56">
        <f ca="1">IFERROR(INDEX(OFFSET(INDIRECT("v_buffer_hist_hoy!$A$1"),1,MATCH("buh_ultima_transferencia_ini",INDIRECT("v_buffer_hist_hoy!$1:$1"),0)-1,100000,1),MATCH(CLEAN(TABLATRANSFERENCIA[[#This Row],[CODIGO]]),OFFSET(INDIRECT("v_buffer_hist_hoy!$A$1"),1,MATCH("buh_codigo",INDIRECT("v_buffer_hist_hoy!$1:$1"),0)-1,100000,1),0)),"")</f>
        <v>0</v>
      </c>
      <c r="BC131" s="56">
        <f ca="1">IFERROR(INDEX(OFFSET(INDIRECT("v_buffer_hist_hoy!$A$1"),1,MATCH("buh_ultima_transferencia_fin",INDIRECT("v_buffer_hist_hoy!$1:$1"),0)-1,100000,1),MATCH(CLEAN(TABLATRANSFERENCIA[[#This Row],[CODIGO]]),OFFSET(INDIRECT("v_buffer_hist_hoy!$A$1"),1,MATCH("buh_codigo",INDIRECT("v_buffer_hist_hoy!$1:$1"),0)-1,100000,1),0)),"")</f>
        <v>0</v>
      </c>
      <c r="BD131" s="50" t="s">
        <v>7724</v>
      </c>
      <c r="BE131" s="55"/>
      <c r="BF131" s="51"/>
      <c r="BG13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1" s="51"/>
      <c r="BM131" s="46">
        <f ca="1">IFERROR(TABLATRANSFERENCIA[[#This Row],[REQUERIM]]/TABLATRANSFERENCIA[[#This Row],[PEDIDO PROMEDIO]],0)</f>
        <v>0.55555555555555558</v>
      </c>
      <c r="BN131" s="51"/>
      <c r="BO131" s="59"/>
      <c r="BP131" s="3" t="str">
        <f>IF(TABLATRANSFERENCIA[[#This Row],[RECIBIDO]]&lt;&gt;"",0,IF(TABLATRANSFERENCIA[[#This Row],[DESPACHO]]&lt;&gt;"",TABLATRANSFERENCIA[[#This Row],[DESPACHO]],TABLATRANSFERENCIA[[#This Row],[REQUERIM]]))</f>
        <v>5</v>
      </c>
      <c r="BQ131" s="50"/>
      <c r="BR131" s="50"/>
      <c r="BS131" s="50" t="str">
        <f t="shared" si="1"/>
        <v>N</v>
      </c>
      <c r="BT131" s="51">
        <f t="array" aca="1" ref="BT131" ca="1">IF(SUM(--(TABLATRANSFERENCIA[[#This Row],[CODIGO GENERICO]]=TABLATRANSFERENCIA[CODIGO GENERICO])*TABLATRANSFERENCIA[REQUERIM])&lt;TABLATRANSFERENCIA[[#This Row],[PEDIDO MIN GRUPO]],1,0)</f>
        <v>0</v>
      </c>
      <c r="BU13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31" s="51">
        <f ca="1">IFERROR(INDEX(OFFSET(INDIRECT("v_buffer_hist_hoy!$A$1"),1,MATCH("buh_zona_amarilla",INDIRECT("v_buffer_hist_hoy!$1:$1"),0)-1,100000,1),MATCH(CLEAN(TABLATRANSFERENCIA[[#This Row],[CODIGO]]),OFFSET(INDIRECT("v_buffer_hist_hoy!$A$1"),1,MATCH("buh_codigo",INDIRECT("v_buffer_hist_hoy!$1:$1"),0)-1,100000,1),0)),"")</f>
        <v>23</v>
      </c>
      <c r="BW131" s="51">
        <f ca="1">IFERROR(INDEX(OFFSET(INDIRECT("v_buffer_hist_hoy!$A$1"),1,MATCH("buh_zona_roja",INDIRECT("v_buffer_hist_hoy!$1:$1"),0)-1,100000,1),MATCH(CLEAN(TABLATRANSFERENCIA[[#This Row],[CODIGO]]),OFFSET(INDIRECT("v_buffer_hist_hoy!$A$1"),1,MATCH("buh_codigo",INDIRECT("v_buffer_hist_hoy!$1:$1"),0)-1,100000,1),0)),"")</f>
        <v>11</v>
      </c>
    </row>
    <row r="132" spans="1:75" hidden="1" x14ac:dyDescent="0.25">
      <c r="A132" s="54" t="s">
        <v>1526</v>
      </c>
      <c r="B132" s="3" t="str">
        <f ca="1">IFERROR(INDEX(OFFSET(INDIRECT("v_buffer_hist_hoy!$A$1"),1,MATCH("pro_descripcion",INDIRECT("v_buffer_hist_hoy!$1:$1"),0)-1,100000,1),MATCH(CLEAN(TABLATRANSFERENCIA[[#This Row],[CODIGO]]),OFFSET(INDIRECT("v_buffer_hist_hoy!$A$1"),1,MATCH("buh_codigo",INDIRECT("v_buffer_hist_hoy!$1:$1"),0)-1,100000,1),0)),"")</f>
        <v>EMPAQUE SEGURO 450-B530-C350 (22015-13420)</v>
      </c>
      <c r="C132" s="3" t="str">
        <f ca="1">IFERROR(INDEX(OFFSET(INDIRECT("v_buffer_hist_hoy!$A$1"),1,MATCH("buh_codigo_generico",INDIRECT("v_buffer_hist_hoy!$1:$1"),0)-1,100000,1),MATCH(CLEAN(TABLATRANSFERENCIA[[#This Row],[CODIGO]]),OFFSET(INDIRECT("v_buffer_hist_hoy!$A$1"),1,MATCH("buh_codigo",INDIRECT("v_buffer_hist_hoy!$1:$1"),0)-1,100000,1),0)),"")</f>
        <v>0</v>
      </c>
      <c r="D132" s="3" t="str">
        <f ca="1">IFERROR(INDEX(OFFSET(INDIRECT("v_buffer_hist_hoy!$A$1"),1,MATCH("buh_codigo_vinculado",INDIRECT("v_buffer_hist_hoy!$1:$1"),0)-1,100000,1),MATCH(CLEAN(TABLATRANSFERENCIA[[#This Row],[CODIGO]]),OFFSET(INDIRECT("v_buffer_hist_hoy!$A$1"),1,MATCH("buh_codigo",INDIRECT("v_buffer_hist_hoy!$1:$1"),0)-1,100000,1),0)),"")</f>
        <v>EC-V307000230</v>
      </c>
      <c r="E132" s="3" t="str">
        <f ca="1">IFERROR(INDEX(OFFSET(INDIRECT("v_buffer_hist_hoy!$A$1"),1,MATCH("pro_linea",INDIRECT("v_buffer_hist_hoy!$1:$1"),0)-1,100000,1),MATCH(CLEAN(TABLATRANSFERENCIA[[#This Row],[CODIGO]]),OFFSET(INDIRECT("v_buffer_hist_hoy!$A$1"),1,MATCH("buh_codigo",INDIRECT("v_buffer_hist_hoy!$1:$1"),0)-1,100000,1),0)),"")</f>
        <v>AGROFORESTAL</v>
      </c>
      <c r="F132" s="3">
        <f ca="1">IFERROR(INDEX(OFFSET(INDIRECT("v_buffer_hist_hoy!$A$1"),1,MATCH("pro_sublinea",INDIRECT("v_buffer_hist_hoy!$1:$1"),0)-1,100000,1),MATCH(CLEAN(TABLATRANSFERENCIA[[#This Row],[CODIGO]]),OFFSET(INDIRECT("v_buffer_hist_hoy!$A$1"),1,MATCH("buh_codigo",INDIRECT("v_buffer_hist_hoy!$1:$1"),0)-1,100000,1),0)),"")</f>
        <v>0</v>
      </c>
      <c r="G132" s="3" t="str">
        <f ca="1">IFERROR(INDEX(OFFSET(INDIRECT("v_buffer_hist_hoy!$A$1"),1,MATCH("pro_grupo",INDIRECT("v_buffer_hist_hoy!$1:$1"),0)-1,100000,1),MATCH(CLEAN(TABLATRANSFERENCIA[[#This Row],[CODIGO]]),OFFSET(INDIRECT("v_buffer_hist_hoy!$A$1"),1,MATCH("buh_codigo",INDIRECT("v_buffer_hist_hoy!$1:$1"),0)-1,100000,1),0)),"")</f>
        <v>REPUESTOS DESMALEZADORAS</v>
      </c>
      <c r="H132" s="3">
        <f ca="1">IFERROR(INDEX(OFFSET(INDIRECT("v_buffer_hist_hoy!$A$1"),1,MATCH("pro_familia",INDIRECT("v_buffer_hist_hoy!$1:$1"),0)-1,100000,1),MATCH(CLEAN(TABLATRANSFERENCIA[[#This Row],[CODIGO]]),OFFSET(INDIRECT("v_buffer_hist_hoy!$A$1"),1,MATCH("buh_codigo",INDIRECT("v_buffer_hist_hoy!$1:$1"),0)-1,100000,1),0)),"")</f>
        <v>0</v>
      </c>
      <c r="I132" s="3">
        <f ca="1">IFERROR(INDEX(OFFSET(INDIRECT("v_buffer_hist_hoy!$A$1"),1,MATCH("pro_subfamilia",INDIRECT("v_buffer_hist_hoy!$1:$1"),0)-1,100000,1),MATCH(CLEAN(TABLATRANSFERENCIA[[#This Row],[CODIGO]]),OFFSET(INDIRECT("v_buffer_hist_hoy!$A$1"),1,MATCH("buh_codigo",INDIRECT("v_buffer_hist_hoy!$1:$1"),0)-1,100000,1),0)),"")</f>
        <v>0</v>
      </c>
      <c r="J13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2" s="3">
        <f ca="1">IFERROR(INDEX(OFFSET(INDIRECT("v_buffer_hist_hoy!$A$1"),1,MATCH("pro_tipo",INDIRECT("v_buffer_hist_hoy!$1:$1"),0)-1,100000,1),MATCH(CLEAN(TABLATRANSFERENCIA[[#This Row],[CODIGO]]),OFFSET(INDIRECT("v_buffer_hist_hoy!$A$1"),1,MATCH("buh_codigo",INDIRECT("v_buffer_hist_hoy!$1:$1"),0)-1,100000,1),0)),"")</f>
        <v>0</v>
      </c>
      <c r="L132" s="3" t="str">
        <f ca="1">IFERROR(INDEX(OFFSET(INDIRECT("v_buffer_hist_hoy!$A$1"),1,MATCH("pro_marca",INDIRECT("v_buffer_hist_hoy!$1:$1"),0)-1,100000,1),MATCH(CLEAN(TABLATRANSFERENCIA[[#This Row],[CODIGO]]),OFFSET(INDIRECT("v_buffer_hist_hoy!$A$1"),1,MATCH("buh_codigo",INDIRECT("v_buffer_hist_hoy!$1:$1"),0)-1,100000,1),0)),"")</f>
        <v>SHINDAIWA</v>
      </c>
      <c r="M132" s="3">
        <f ca="1">IFERROR(INDEX(OFFSET(INDIRECT("v_buffer_hist_hoy!$A$1"),1,MATCH("pro_modelo",INDIRECT("v_buffer_hist_hoy!$1:$1"),0)-1,100000,1),MATCH(CLEAN(TABLATRANSFERENCIA[[#This Row],[CODIGO]]),OFFSET(INDIRECT("v_buffer_hist_hoy!$A$1"),1,MATCH("buh_codigo",INDIRECT("v_buffer_hist_hoy!$1:$1"),0)-1,100000,1),0)),"")</f>
        <v>0</v>
      </c>
      <c r="N132" s="3">
        <f ca="1">IFERROR(INDEX(OFFSET(INDIRECT("v_buffer_hist_hoy!$A$1"),1,MATCH("pro_cat_management",INDIRECT("v_buffer_hist_hoy!$1:$1"),0)-1,100000,1),MATCH(CLEAN(TABLATRANSFERENCIA[[#This Row],[CODIGO]]),OFFSET(INDIRECT("v_buffer_hist_hoy!$A$1"),1,MATCH("buh_codigo",INDIRECT("v_buffer_hist_hoy!$1:$1"),0)-1,100000,1),0)),"")</f>
        <v>0</v>
      </c>
      <c r="O132" s="5" t="str">
        <f ca="1">IFERROR(INDEX(OFFSET(INDIRECT("v_buffer_hist_hoy!$A$1"),1,MATCH("buh_estatus",INDIRECT("v_buffer_hist_hoy!$1:$1"),0)-1,100000,1),MATCH(CLEAN(TABLATRANSFERENCIA[[#This Row],[CODIGO]]),OFFSET(INDIRECT("v_buffer_hist_hoy!$A$1"),1,MATCH("buh_codigo",INDIRECT("v_buffer_hist_hoy!$1:$1"),0)-1,100000,1),0)),"")</f>
        <v>0</v>
      </c>
      <c r="P132" s="5">
        <f ca="1">IFERROR(INDEX(OFFSET(INDIRECT("v_buffer_hist_hoy!$A$1"),1,MATCH("buh_ctv",INDIRECT("v_buffer_hist_hoy!$1:$1"),0)-1,100000,1),MATCH(CLEAN(TABLATRANSFERENCIA[[#This Row],[CODIGO]]),OFFSET(INDIRECT("v_buffer_hist_hoy!$A$1"),1,MATCH("buh_codigo",INDIRECT("v_buffer_hist_hoy!$1:$1"),0)-1,100000,1),0)),"")</f>
        <v>0.23</v>
      </c>
      <c r="Q132" s="5">
        <f ca="1">IFERROR(INDEX(OFFSET(INDIRECT("v_buffer_hist_hoy!$A$1"),1,MATCH("buh_pv",INDIRECT("v_buffer_hist_hoy!$1:$1"),0)-1,100000,1),MATCH(CLEAN(TABLATRANSFERENCIA[[#This Row],[CODIGO]]),OFFSET(INDIRECT("v_buffer_hist_hoy!$A$1"),1,MATCH("buh_codigo",INDIRECT("v_buffer_hist_hoy!$1:$1"),0)-1,100000,1),0)),"")</f>
        <v>0.87</v>
      </c>
      <c r="R132" s="46">
        <f ca="1">IFERROR(INDEX(OFFSET(INDIRECT("v_buffer_hist_hoy!$A$1"),1,MATCH("buh_roi_pasado",INDIRECT("v_buffer_hist_hoy!$1:$1"),0)-1,100000,1),MATCH(CLEAN(TABLATRANSFERENCIA[[#This Row],[CODIGO]]),OFFSET(INDIRECT("v_buffer_hist_hoy!$A$1"),1,MATCH("buh_codigo",INDIRECT("v_buffer_hist_hoy!$1:$1"),0)-1,100000,1),0)),"")</f>
        <v>0</v>
      </c>
      <c r="S132" s="46">
        <f ca="1">IFERROR(INDEX(OFFSET(INDIRECT("v_buffer_hist_hoy!$A$1"),1,MATCH("buh_roi_proyectado",INDIRECT("v_buffer_hist_hoy!$1:$1"),0)-1,100000,1),MATCH(CLEAN(TABLATRANSFERENCIA[[#This Row],[CODIGO]]),OFFSET(INDIRECT("v_buffer_hist_hoy!$A$1"),1,MATCH("buh_codigo",INDIRECT("v_buffer_hist_hoy!$1:$1"),0)-1,100000,1),0)),"")</f>
        <v>12.14</v>
      </c>
      <c r="T132" s="46">
        <f ca="1">IFERROR(INDEX(OFFSET(INDIRECT("v_buffer_hist_hoy!$A$1"),1,MATCH("buh_velocity",INDIRECT("v_buffer_hist_hoy!$1:$1"),0)-1,100000,1),MATCH(CLEAN(TABLATRANSFERENCIA[[#This Row],[CODIGO]]),OFFSET(INDIRECT("v_buffer_hist_hoy!$A$1"),1,MATCH("buh_codigo",INDIRECT("v_buffer_hist_hoy!$1:$1"),0)-1,100000,1),0)),"")</f>
        <v>0</v>
      </c>
      <c r="U132" s="46">
        <f ca="1">IFERROR(INDEX(OFFSET(INDIRECT("v_buffer_hist_hoy!$A$1"),1,MATCH("buh_nivel_servicio",INDIRECT("v_buffer_hist_hoy!$1:$1"),0)-1,100000,1),MATCH(CLEAN(TABLATRANSFERENCIA[[#This Row],[CODIGO]]),OFFSET(INDIRECT("v_buffer_hist_hoy!$A$1"),1,MATCH("buh_codigo",INDIRECT("v_buffer_hist_hoy!$1:$1"),0)-1,100000,1),0)),"")</f>
        <v>1</v>
      </c>
      <c r="V132" s="49" t="str">
        <f ca="1">IFERROR(INDEX(OFFSET(INDIRECT("v_buffer_hist_hoy!$A$1"),1,MATCH("pro_nombre",INDIRECT("v_buffer_hist_hoy!$1:$1"),0)-1,100000,1),MATCH(CLEAN(TABLATRANSFERENCIA[[#This Row],[CODIGO]]),OFFSET(INDIRECT("v_buffer_hist_hoy!$A$1"),1,MATCH("buh_codigo",INDIRECT("v_buffer_hist_hoy!$1:$1"),0)-1,100000,1),0)),"")</f>
        <v>Echo</v>
      </c>
      <c r="W132" s="49" t="str">
        <f ca="1">IFERROR(INDEX(OFFSET(INDIRECT("v_buffer_hist_hoy!$A$1"),1,MATCH("pre_nombre",INDIRECT("v_buffer_hist_hoy!$1:$1"),0)-1,100000,1),MATCH(CLEAN(TABLATRANSFERENCIA[[#This Row],[CODIGO]]),OFFSET(INDIRECT("v_buffer_hist_hoy!$A$1"),1,MATCH("buh_codigo",INDIRECT("v_buffer_hist_hoy!$1:$1"),0)-1,100000,1),0)),"")</f>
        <v>USA</v>
      </c>
      <c r="X132" s="51">
        <f ca="1">IFERROR(INDEX(OFFSET(INDIRECT("v_buffer_hist_hoy!$A$1"),1,MATCH("buh_tiempo_suministro",INDIRECT("v_buffer_hist_hoy!$1:$1"),0)-1,100000,1),MATCH(CLEAN(TABLATRANSFERENCIA[[#This Row],[CODIGO]]),OFFSET(INDIRECT("v_buffer_hist_hoy!$A$1"),1,MATCH("buh_codigo",INDIRECT("v_buffer_hist_hoy!$1:$1"),0)-1,100000,1),0)),"")</f>
        <v>8</v>
      </c>
      <c r="Y132" s="51">
        <f ca="1">IFERROR(INDEX(OFFSET(INDIRECT("v_buffer_hist_hoy!$A$1"),1,MATCH("buh_frecuencia_reposicion",INDIRECT("v_buffer_hist_hoy!$1:$1"),0)-1,100000,1),MATCH(CLEAN(TABLATRANSFERENCIA[[#This Row],[CODIGO]]),OFFSET(INDIRECT("v_buffer_hist_hoy!$A$1"),1,MATCH("buh_codigo",INDIRECT("v_buffer_hist_hoy!$1:$1"),0)-1,100000,1),0)),"")</f>
        <v>3</v>
      </c>
      <c r="Z132" s="6">
        <f ca="1">IFERROR(INDEX(OFFSET(INDIRECT("v_buffer_hist_hoy!$A$1"),1,MATCH("buh_buffer_actual",INDIRECT("v_buffer_hist_hoy!$1:$1"),0)-1,100000,1),MATCH(CLEAN(TABLATRANSFERENCIA[[#This Row],[CODIGO]]),OFFSET(INDIRECT("v_buffer_hist_hoy!$A$1"),1,MATCH("buh_codigo",INDIRECT("v_buffer_hist_hoy!$1:$1"),0)-1,100000,1),0)),"")</f>
        <v>150</v>
      </c>
      <c r="AA132" s="6">
        <f ca="1">IFERROR(INDEX(OFFSET(INDIRECT("v_buffer_hist_hoy!$A$1"),1,MATCH("buh_inventario_proveedor",INDIRECT("v_buffer_hist_hoy!$1:$1"),0)-1,100000,1),MATCH(CLEAN(TABLATRANSFERENCIA[[#This Row],[CODIGO]]),OFFSET(INDIRECT("v_buffer_hist_hoy!$A$1"),1,MATCH("buh_codigo",INDIRECT("v_buffer_hist_hoy!$1:$1"),0)-1,100000,1),0)),"")</f>
        <v>1000000000</v>
      </c>
      <c r="AB132" s="6">
        <f ca="1">IFERROR(INDEX(OFFSET(INDIRECT("v_buffer_hist_hoy!$A$1"),1,MATCH("buh_inventario_fisico",INDIRECT("v_buffer_hist_hoy!$1:$1"),0)-1,100000,1),MATCH(CLEAN(TABLATRANSFERENCIA[[#This Row],[CODIGO]]),OFFSET(INDIRECT("v_buffer_hist_hoy!$A$1"),1,MATCH("buh_codigo",INDIRECT("v_buffer_hist_hoy!$1:$1"),0)-1,100000,1),0)),"")</f>
        <v>0</v>
      </c>
      <c r="AC132" s="4">
        <f ca="1">IFERROR(INDEX(OFFSET(INDIRECT("v_buffer_hist_hoy!$A$1"),1,MATCH("buh_estado_inventario_fisico",INDIRECT("v_buffer_hist_hoy!$1:$1"),0)-1,100000,1),MATCH(CLEAN(TABLATRANSFERENCIA[[#This Row],[CODIGO]]),OFFSET(INDIRECT("v_buffer_hist_hoy!$A$1"),1,MATCH("buh_codigo",INDIRECT("v_buffer_hist_hoy!$1:$1"),0)-1,100000,1),0)),"")</f>
        <v>1</v>
      </c>
      <c r="AD132" s="6" t="str">
        <f ca="1">IFERROR(INDEX(OFFSET(INDIRECT("v_buffer_hist_hoy!$A$1"),1,MATCH("buh_color_inventario_fisico",INDIRECT("v_buffer_hist_hoy!$1:$1"),0)-1,100000,1),MATCH(CLEAN(TABLATRANSFERENCIA[[#This Row],[CODIGO]]),OFFSET(INDIRECT("v_buffer_hist_hoy!$A$1"),1,MATCH("buh_codigo",INDIRECT("v_buffer_hist_hoy!$1:$1"),0)-1,100000,1),0)),"")</f>
        <v>N</v>
      </c>
      <c r="AE132" s="6">
        <f ca="1">IFERROR(INDEX(OFFSET(INDIRECT("v_buffer_hist_hoy!$A$1"),1,MATCH("buh_transito",INDIRECT("v_buffer_hist_hoy!$1:$1"),0)-1,100000,1),MATCH(CLEAN(TABLATRANSFERENCIA[[#This Row],[CODIGO]]),OFFSET(INDIRECT("v_buffer_hist_hoy!$A$1"),1,MATCH("buh_codigo",INDIRECT("v_buffer_hist_hoy!$1:$1"),0)-1,100000,1),0)),"")</f>
        <v>0</v>
      </c>
      <c r="AF132" s="6">
        <f ca="1">IFERROR(INDEX(OFFSET(INDIRECT("v_buffer_hist_hoy!$A$1"),1,MATCH("buh_negociacion",INDIRECT("v_buffer_hist_hoy!$1:$1"),0)-1,100000,1),MATCH(CLEAN(TABLATRANSFERENCIA[[#This Row],[CODIGO]]),OFFSET(INDIRECT("v_buffer_hist_hoy!$A$1"),1,MATCH("buh_codigo",INDIRECT("v_buffer_hist_hoy!$1:$1"),0)-1,100000,1),0)),"")</f>
        <v>0</v>
      </c>
      <c r="AG132" s="6">
        <f ca="1">IFERROR(INDEX(OFFSET(INDIRECT("v_buffer_hist_hoy!$A$1"),1,MATCH("buh_produccion",INDIRECT("v_buffer_hist_hoy!$1:$1"),0)-1,100000,1),MATCH(CLEAN(TABLATRANSFERENCIA[[#This Row],[CODIGO]]),OFFSET(INDIRECT("v_buffer_hist_hoy!$A$1"),1,MATCH("buh_codigo",INDIRECT("v_buffer_hist_hoy!$1:$1"),0)-1,100000,1),0)),"")</f>
        <v>0</v>
      </c>
      <c r="AH132" s="6">
        <f ca="1">IFERROR(INDEX(OFFSET(INDIRECT("v_buffer_hist_hoy!$A$1"),1,MATCH("buh_embarcado",INDIRECT("v_buffer_hist_hoy!$1:$1"),0)-1,100000,1),MATCH(CLEAN(TABLATRANSFERENCIA[[#This Row],[CODIGO]]),OFFSET(INDIRECT("v_buffer_hist_hoy!$A$1"),1,MATCH("buh_codigo",INDIRECT("v_buffer_hist_hoy!$1:$1"),0)-1,100000,1),0)),"")</f>
        <v>0</v>
      </c>
      <c r="AI132" s="6">
        <f ca="1">IFERROR(INDEX(OFFSET(INDIRECT("v_buffer_hist_hoy!$A$1"),1,MATCH("buh_comprometido",INDIRECT("v_buffer_hist_hoy!$1:$1"),0)-1,100000,1),MATCH(CLEAN(TABLATRANSFERENCIA[[#This Row],[CODIGO]]),OFFSET(INDIRECT("v_buffer_hist_hoy!$A$1"),1,MATCH("buh_codigo",INDIRECT("v_buffer_hist_hoy!$1:$1"),0)-1,100000,1),0)),"")</f>
        <v>0</v>
      </c>
      <c r="AJ132" s="6">
        <f ca="1">IFERROR(INDEX(OFFSET(INDIRECT("v_buffer_hist_hoy!$A$1"),1,MATCH("buh_backorder",INDIRECT("v_buffer_hist_hoy!$1:$1"),0)-1,100000,1),MATCH(CLEAN(TABLATRANSFERENCIA[[#This Row],[CODIGO]]),OFFSET(INDIRECT("v_buffer_hist_hoy!$A$1"),1,MATCH("buh_codigo",INDIRECT("v_buffer_hist_hoy!$1:$1"),0)-1,100000,1),0)),"")</f>
        <v>5</v>
      </c>
      <c r="AK132" s="6">
        <f ca="1">IFERROR(INDEX(OFFSET(INDIRECT("v_buffer_hist_hoy!$A$1"),1,MATCH("buh_inventario_proyectado",INDIRECT("v_buffer_hist_hoy!$1:$1"),0)-1,100000,1),MATCH(CLEAN(TABLATRANSFERENCIA[[#This Row],[CODIGO]]),OFFSET(INDIRECT("v_buffer_hist_hoy!$A$1"),1,MATCH("buh_codigo",INDIRECT("v_buffer_hist_hoy!$1:$1"),0)-1,100000,1),0)),"")</f>
        <v>5</v>
      </c>
      <c r="AL132" s="4">
        <f ca="1">IFERROR(INDEX(OFFSET(INDIRECT("v_buffer_hist_hoy!$A$1"),1,MATCH("buh_estado_inventario_proyectado",INDIRECT("v_buffer_hist_hoy!$1:$1"),0)-1,100000,1),MATCH(CLEAN(TABLATRANSFERENCIA[[#This Row],[CODIGO]]),OFFSET(INDIRECT("v_buffer_hist_hoy!$A$1"),1,MATCH("buh_codigo",INDIRECT("v_buffer_hist_hoy!$1:$1"),0)-1,100000,1),0)),"")</f>
        <v>0.97</v>
      </c>
      <c r="AM132" s="6" t="str">
        <f ca="1">IFERROR(INDEX(OFFSET(INDIRECT("v_buffer_hist_hoy!$A$1"),1,MATCH("buh_color_inventario_proyectado",INDIRECT("v_buffer_hist_hoy!$1:$1"),0)-1,100000,1),MATCH(CLEAN(TABLATRANSFERENCIA[[#This Row],[CODIGO]]),OFFSET(INDIRECT("v_buffer_hist_hoy!$A$1"),1,MATCH("buh_codigo",INDIRECT("v_buffer_hist_hoy!$1:$1"),0)-1,100000,1),0)),"")</f>
        <v>R</v>
      </c>
      <c r="AN132" s="6">
        <f ca="1">IFERROR(INDEX(OFFSET(INDIRECT("v_buffer_hist_hoy!$A$1"),1,MATCH("buh_pedido_minimo",INDIRECT("v_buffer_hist_hoy!$1:$1"),0)-1,100000,1),MATCH(CLEAN(TABLATRANSFERENCIA[[#This Row],[CODIGO]]),OFFSET(INDIRECT("v_buffer_hist_hoy!$A$1"),1,MATCH("buh_codigo",INDIRECT("v_buffer_hist_hoy!$1:$1"),0)-1,100000,1),0)),"")</f>
        <v>0</v>
      </c>
      <c r="AO132" s="6">
        <f ca="1">IFERROR(INDEX(OFFSET(INDIRECT("v_buffer_hist_hoy!$A$1"),1,MATCH("buh_pedido_minimo_grupo",INDIRECT("v_buffer_hist_hoy!$1:$1"),0)-1,100000,1),MATCH(CLEAN(TABLATRANSFERENCIA[[#This Row],[CODIGO]]),OFFSET(INDIRECT("v_buffer_hist_hoy!$A$1"),1,MATCH("buh_codigo",INDIRECT("v_buffer_hist_hoy!$1:$1"),0)-1,100000,1),0)),"")</f>
        <v>0</v>
      </c>
      <c r="AP132" s="6">
        <f ca="1">IFERROR(INDEX(OFFSET(INDIRECT("v_buffer_hist_hoy!$A$1"),1,MATCH("buh_unidad_empaque",INDIRECT("v_buffer_hist_hoy!$1:$1"),0)-1,100000,1),MATCH(CLEAN(TABLATRANSFERENCIA[[#This Row],[CODIGO]]),OFFSET(INDIRECT("v_buffer_hist_hoy!$A$1"),1,MATCH("buh_codigo",INDIRECT("v_buffer_hist_hoy!$1:$1"),0)-1,100000,1),0)),"")</f>
        <v>5</v>
      </c>
      <c r="AQ132" s="6">
        <f ca="1">IFERROR(INDEX(OFFSET(INDIRECT("v_buffer_hist_hoy!$A$1"),1,MATCH("buh_pedido_promedio",INDIRECT("v_buffer_hist_hoy!$1:$1"),0)-1,100000,1),MATCH(CLEAN(TABLATRANSFERENCIA[[#This Row],[CODIGO]]),OFFSET(INDIRECT("v_buffer_hist_hoy!$A$1"),1,MATCH("buh_codigo",INDIRECT("v_buffer_hist_hoy!$1:$1"),0)-1,100000,1),0)),"")</f>
        <v>41</v>
      </c>
      <c r="AR132" s="6">
        <f ca="1">IFERROR(INDEX(OFFSET(INDIRECT("v_buffer_hist_hoy!$A$1"),1,MATCH("buh_cobertura_buffer",INDIRECT("v_buffer_hist_hoy!$1:$1"),0)-1,100000,1),MATCH(CLEAN(TABLATRANSFERENCIA[[#This Row],[CODIGO]]),OFFSET(INDIRECT("v_buffer_hist_hoy!$A$1"),1,MATCH("buh_codigo",INDIRECT("v_buffer_hist_hoy!$1:$1"),0)-1,100000,1),0)),"")</f>
        <v>0</v>
      </c>
      <c r="AS132" s="6">
        <f ca="1">IFERROR(INDEX(OFFSET(INDIRECT("v_buffer_hist_hoy!$A$1"),1,MATCH("buh_cobertura_inventario_proyectado",INDIRECT("v_buffer_hist_hoy!$1:$1"),0)-1,100000,1),MATCH(CLEAN(TABLATRANSFERENCIA[[#This Row],[CODIGO]]),OFFSET(INDIRECT("v_buffer_hist_hoy!$A$1"),1,MATCH("buh_codigo",INDIRECT("v_buffer_hist_hoy!$1:$1"),0)-1,100000,1),0)),"")</f>
        <v>0</v>
      </c>
      <c r="AT132" s="6">
        <f ca="1">IFERROR(INDEX(OFFSET(INDIRECT("v_buffer_hist_hoy!$A$1"),1,MATCH("buh_cobertura_pedido_minimo",INDIRECT("v_buffer_hist_hoy!$1:$1"),0)-1,100000,1),MATCH(CLEAN(TABLATRANSFERENCIA[[#This Row],[CODIGO]]),OFFSET(INDIRECT("v_buffer_hist_hoy!$A$1"),1,MATCH("buh_codigo",INDIRECT("v_buffer_hist_hoy!$1:$1"),0)-1,100000,1),0)),"")</f>
        <v>0</v>
      </c>
      <c r="AU132" s="6">
        <f ca="1">IFERROR(INDEX(OFFSET(INDIRECT("v_buffer_hist_hoy!$A$1"),1,MATCH("buh_dias_desabastecimiento",INDIRECT("v_buffer_hist_hoy!$1:$1"),0)-1,100000,1),MATCH(CLEAN(TABLATRANSFERENCIA[[#This Row],[CODIGO]]),OFFSET(INDIRECT("v_buffer_hist_hoy!$A$1"),1,MATCH("buh_codigo",INDIRECT("v_buffer_hist_hoy!$1:$1"),0)-1,100000,1),0)),"")</f>
        <v>6</v>
      </c>
      <c r="AV132" s="6">
        <f t="array" ref="AV132">IFERROR(INDEX(Datos_Consumo[CANTIDAD],MATCH(TABLATRANSFERENCIA[[#This Row],[CODIGO]]&amp;TABLATRANSFERENCIA[[#Headers],[Columna1]],Datos_Consumo[CODIGO]&amp;Datos_Consumo[FECHA_FORMATO],0)),0)</f>
        <v>0</v>
      </c>
      <c r="AW132" s="6">
        <f t="array" ref="AW132">IFERROR(INDEX(Datos_Consumo[CANTIDAD],MATCH(TABLATRANSFERENCIA[[#This Row],[CODIGO]]&amp;TABLATRANSFERENCIA[[#Headers],[Columna2]],Datos_Consumo[CODIGO]&amp;Datos_Consumo[FECHA_FORMATO],0)),0)</f>
        <v>0</v>
      </c>
      <c r="AX132" s="6">
        <f t="array" ref="AX132">IFERROR(INDEX(Datos_Consumo[CANTIDAD],MATCH(TABLATRANSFERENCIA[[#This Row],[CODIGO]]&amp;TABLATRANSFERENCIA[[#Headers],[Columna3]],Datos_Consumo[CODIGO]&amp;Datos_Consumo[FECHA_FORMATO],0)),0)</f>
        <v>0</v>
      </c>
      <c r="AY132" s="6">
        <f t="array" ref="AY132">IFERROR(INDEX(Datos_Consumo[CANTIDAD],MATCH(TABLATRANSFERENCIA[[#This Row],[CODIGO]]&amp;TABLATRANSFERENCIA[[#Headers],[Columna4]],Datos_Consumo[CODIGO]&amp;Datos_Consumo[FECHA_FORMATO],0)),0)</f>
        <v>0</v>
      </c>
      <c r="AZ132" s="6">
        <f t="array" ref="AZ132">IFERROR(INDEX(Datos_Consumo[CANTIDAD],MATCH(TABLATRANSFERENCIA[[#This Row],[CODIGO]]&amp;TABLATRANSFERENCIA[[#Headers],[Columna5]],Datos_Consumo[CODIGO]&amp;Datos_Consumo[FECHA_FORMATO],0)),0)</f>
        <v>0</v>
      </c>
      <c r="BA132" s="6">
        <f t="array" ref="BA132">IFERROR(INDEX(Datos_Consumo[CANTIDAD],MATCH(TABLATRANSFERENCIA[[#This Row],[CODIGO]]&amp;TABLATRANSFERENCIA[[#Headers],[Columna6]],Datos_Consumo[CODIGO]&amp;Datos_Consumo[FECHA_FORMATO],0)),0)</f>
        <v>0</v>
      </c>
      <c r="BB132" s="56">
        <f ca="1">IFERROR(INDEX(OFFSET(INDIRECT("v_buffer_hist_hoy!$A$1"),1,MATCH("buh_ultima_transferencia_ini",INDIRECT("v_buffer_hist_hoy!$1:$1"),0)-1,100000,1),MATCH(CLEAN(TABLATRANSFERENCIA[[#This Row],[CODIGO]]),OFFSET(INDIRECT("v_buffer_hist_hoy!$A$1"),1,MATCH("buh_codigo",INDIRECT("v_buffer_hist_hoy!$1:$1"),0)-1,100000,1),0)),"")</f>
        <v>0</v>
      </c>
      <c r="BC132" s="56">
        <f ca="1">IFERROR(INDEX(OFFSET(INDIRECT("v_buffer_hist_hoy!$A$1"),1,MATCH("buh_ultima_transferencia_fin",INDIRECT("v_buffer_hist_hoy!$1:$1"),0)-1,100000,1),MATCH(CLEAN(TABLATRANSFERENCIA[[#This Row],[CODIGO]]),OFFSET(INDIRECT("v_buffer_hist_hoy!$A$1"),1,MATCH("buh_codigo",INDIRECT("v_buffer_hist_hoy!$1:$1"),0)-1,100000,1),0)),"")</f>
        <v>0</v>
      </c>
      <c r="BD132" s="50" t="s">
        <v>7724</v>
      </c>
      <c r="BE132" s="55"/>
      <c r="BF132" s="51"/>
      <c r="BG13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2" s="51"/>
      <c r="BM132" s="46">
        <f ca="1">IFERROR(TABLATRANSFERENCIA[[#This Row],[REQUERIM]]/TABLATRANSFERENCIA[[#This Row],[PEDIDO PROMEDIO]],0)</f>
        <v>0.12195121951219512</v>
      </c>
      <c r="BN132" s="51"/>
      <c r="BO132" s="59"/>
      <c r="BP132" s="3" t="str">
        <f>IF(TABLATRANSFERENCIA[[#This Row],[RECIBIDO]]&lt;&gt;"",0,IF(TABLATRANSFERENCIA[[#This Row],[DESPACHO]]&lt;&gt;"",TABLATRANSFERENCIA[[#This Row],[DESPACHO]],TABLATRANSFERENCIA[[#This Row],[REQUERIM]]))</f>
        <v>5</v>
      </c>
      <c r="BQ132" s="50"/>
      <c r="BR132" s="50"/>
      <c r="BS132" s="50" t="str">
        <f t="shared" si="1"/>
        <v>N</v>
      </c>
      <c r="BT132" s="51">
        <f t="array" aca="1" ref="BT132" ca="1">IF(SUM(--(TABLATRANSFERENCIA[[#This Row],[CODIGO GENERICO]]=TABLATRANSFERENCIA[CODIGO GENERICO])*TABLATRANSFERENCIA[REQUERIM])&lt;TABLATRANSFERENCIA[[#This Row],[PEDIDO MIN GRUPO]],1,0)</f>
        <v>0</v>
      </c>
      <c r="BU13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132" s="51">
        <f ca="1">IFERROR(INDEX(OFFSET(INDIRECT("v_buffer_hist_hoy!$A$1"),1,MATCH("buh_zona_amarilla",INDIRECT("v_buffer_hist_hoy!$1:$1"),0)-1,100000,1),MATCH(CLEAN(TABLATRANSFERENCIA[[#This Row],[CODIGO]]),OFFSET(INDIRECT("v_buffer_hist_hoy!$A$1"),1,MATCH("buh_codigo",INDIRECT("v_buffer_hist_hoy!$1:$1"),0)-1,100000,1),0)),"")</f>
        <v>100</v>
      </c>
      <c r="BW132" s="51">
        <f ca="1">IFERROR(INDEX(OFFSET(INDIRECT("v_buffer_hist_hoy!$A$1"),1,MATCH("buh_zona_roja",INDIRECT("v_buffer_hist_hoy!$1:$1"),0)-1,100000,1),MATCH(CLEAN(TABLATRANSFERENCIA[[#This Row],[CODIGO]]),OFFSET(INDIRECT("v_buffer_hist_hoy!$A$1"),1,MATCH("buh_codigo",INDIRECT("v_buffer_hist_hoy!$1:$1"),0)-1,100000,1),0)),"")</f>
        <v>50</v>
      </c>
    </row>
    <row r="133" spans="1:75" hidden="1" x14ac:dyDescent="0.25">
      <c r="A133" s="54" t="s">
        <v>6205</v>
      </c>
      <c r="B133" s="3" t="str">
        <f ca="1">IFERROR(INDEX(OFFSET(INDIRECT("v_buffer_hist_hoy!$A$1"),1,MATCH("pro_descripcion",INDIRECT("v_buffer_hist_hoy!$1:$1"),0)-1,100000,1),MATCH(CLEAN(TABLATRANSFERENCIA[[#This Row],[CODIGO]]),OFFSET(INDIRECT("v_buffer_hist_hoy!$A$1"),1,MATCH("buh_codigo",INDIRECT("v_buffer_hist_hoy!$1:$1"),0)-1,100000,1),0)),"")</f>
        <v>EMPAQUETADURA KIT CS680S CS620</v>
      </c>
      <c r="C133" s="3" t="str">
        <f ca="1">IFERROR(INDEX(OFFSET(INDIRECT("v_buffer_hist_hoy!$A$1"),1,MATCH("buh_codigo_generico",INDIRECT("v_buffer_hist_hoy!$1:$1"),0)-1,100000,1),MATCH(CLEAN(TABLATRANSFERENCIA[[#This Row],[CODIGO]]),OFFSET(INDIRECT("v_buffer_hist_hoy!$A$1"),1,MATCH("buh_codigo",INDIRECT("v_buffer_hist_hoy!$1:$1"),0)-1,100000,1),0)),"")</f>
        <v>0</v>
      </c>
      <c r="D133" s="3" t="str">
        <f ca="1">IFERROR(INDEX(OFFSET(INDIRECT("v_buffer_hist_hoy!$A$1"),1,MATCH("buh_codigo_vinculado",INDIRECT("v_buffer_hist_hoy!$1:$1"),0)-1,100000,1),MATCH(CLEAN(TABLATRANSFERENCIA[[#This Row],[CODIGO]]),OFFSET(INDIRECT("v_buffer_hist_hoy!$A$1"),1,MATCH("buh_codigo",INDIRECT("v_buffer_hist_hoy!$1:$1"),0)-1,100000,1),0)),"")</f>
        <v>EC-P033000000</v>
      </c>
      <c r="E133" s="3" t="str">
        <f ca="1">IFERROR(INDEX(OFFSET(INDIRECT("v_buffer_hist_hoy!$A$1"),1,MATCH("pro_linea",INDIRECT("v_buffer_hist_hoy!$1:$1"),0)-1,100000,1),MATCH(CLEAN(TABLATRANSFERENCIA[[#This Row],[CODIGO]]),OFFSET(INDIRECT("v_buffer_hist_hoy!$A$1"),1,MATCH("buh_codigo",INDIRECT("v_buffer_hist_hoy!$1:$1"),0)-1,100000,1),0)),"")</f>
        <v>AGROFORESTAL</v>
      </c>
      <c r="F133" s="3">
        <f ca="1">IFERROR(INDEX(OFFSET(INDIRECT("v_buffer_hist_hoy!$A$1"),1,MATCH("pro_sublinea",INDIRECT("v_buffer_hist_hoy!$1:$1"),0)-1,100000,1),MATCH(CLEAN(TABLATRANSFERENCIA[[#This Row],[CODIGO]]),OFFSET(INDIRECT("v_buffer_hist_hoy!$A$1"),1,MATCH("buh_codigo",INDIRECT("v_buffer_hist_hoy!$1:$1"),0)-1,100000,1),0)),"")</f>
        <v>0</v>
      </c>
      <c r="G133" s="3" t="str">
        <f ca="1">IFERROR(INDEX(OFFSET(INDIRECT("v_buffer_hist_hoy!$A$1"),1,MATCH("pro_grupo",INDIRECT("v_buffer_hist_hoy!$1:$1"),0)-1,100000,1),MATCH(CLEAN(TABLATRANSFERENCIA[[#This Row],[CODIGO]]),OFFSET(INDIRECT("v_buffer_hist_hoy!$A$1"),1,MATCH("buh_codigo",INDIRECT("v_buffer_hist_hoy!$1:$1"),0)-1,100000,1),0)),"")</f>
        <v>REPUESTOS MOTOSIERRAS</v>
      </c>
      <c r="H133" s="3">
        <f ca="1">IFERROR(INDEX(OFFSET(INDIRECT("v_buffer_hist_hoy!$A$1"),1,MATCH("pro_familia",INDIRECT("v_buffer_hist_hoy!$1:$1"),0)-1,100000,1),MATCH(CLEAN(TABLATRANSFERENCIA[[#This Row],[CODIGO]]),OFFSET(INDIRECT("v_buffer_hist_hoy!$A$1"),1,MATCH("buh_codigo",INDIRECT("v_buffer_hist_hoy!$1:$1"),0)-1,100000,1),0)),"")</f>
        <v>0</v>
      </c>
      <c r="I133" s="3">
        <f ca="1">IFERROR(INDEX(OFFSET(INDIRECT("v_buffer_hist_hoy!$A$1"),1,MATCH("pro_subfamilia",INDIRECT("v_buffer_hist_hoy!$1:$1"),0)-1,100000,1),MATCH(CLEAN(TABLATRANSFERENCIA[[#This Row],[CODIGO]]),OFFSET(INDIRECT("v_buffer_hist_hoy!$A$1"),1,MATCH("buh_codigo",INDIRECT("v_buffer_hist_hoy!$1:$1"),0)-1,100000,1),0)),"")</f>
        <v>0</v>
      </c>
      <c r="J13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3" s="3">
        <f ca="1">IFERROR(INDEX(OFFSET(INDIRECT("v_buffer_hist_hoy!$A$1"),1,MATCH("pro_tipo",INDIRECT("v_buffer_hist_hoy!$1:$1"),0)-1,100000,1),MATCH(CLEAN(TABLATRANSFERENCIA[[#This Row],[CODIGO]]),OFFSET(INDIRECT("v_buffer_hist_hoy!$A$1"),1,MATCH("buh_codigo",INDIRECT("v_buffer_hist_hoy!$1:$1"),0)-1,100000,1),0)),"")</f>
        <v>0</v>
      </c>
      <c r="L133" s="3" t="str">
        <f ca="1">IFERROR(INDEX(OFFSET(INDIRECT("v_buffer_hist_hoy!$A$1"),1,MATCH("pro_marca",INDIRECT("v_buffer_hist_hoy!$1:$1"),0)-1,100000,1),MATCH(CLEAN(TABLATRANSFERENCIA[[#This Row],[CODIGO]]),OFFSET(INDIRECT("v_buffer_hist_hoy!$A$1"),1,MATCH("buh_codigo",INDIRECT("v_buffer_hist_hoy!$1:$1"),0)-1,100000,1),0)),"")</f>
        <v>ECHO</v>
      </c>
      <c r="M133" s="3">
        <f ca="1">IFERROR(INDEX(OFFSET(INDIRECT("v_buffer_hist_hoy!$A$1"),1,MATCH("pro_modelo",INDIRECT("v_buffer_hist_hoy!$1:$1"),0)-1,100000,1),MATCH(CLEAN(TABLATRANSFERENCIA[[#This Row],[CODIGO]]),OFFSET(INDIRECT("v_buffer_hist_hoy!$A$1"),1,MATCH("buh_codigo",INDIRECT("v_buffer_hist_hoy!$1:$1"),0)-1,100000,1),0)),"")</f>
        <v>0</v>
      </c>
      <c r="N133" s="3">
        <f ca="1">IFERROR(INDEX(OFFSET(INDIRECT("v_buffer_hist_hoy!$A$1"),1,MATCH("pro_cat_management",INDIRECT("v_buffer_hist_hoy!$1:$1"),0)-1,100000,1),MATCH(CLEAN(TABLATRANSFERENCIA[[#This Row],[CODIGO]]),OFFSET(INDIRECT("v_buffer_hist_hoy!$A$1"),1,MATCH("buh_codigo",INDIRECT("v_buffer_hist_hoy!$1:$1"),0)-1,100000,1),0)),"")</f>
        <v>0</v>
      </c>
      <c r="O133" s="5" t="str">
        <f ca="1">IFERROR(INDEX(OFFSET(INDIRECT("v_buffer_hist_hoy!$A$1"),1,MATCH("buh_estatus",INDIRECT("v_buffer_hist_hoy!$1:$1"),0)-1,100000,1),MATCH(CLEAN(TABLATRANSFERENCIA[[#This Row],[CODIGO]]),OFFSET(INDIRECT("v_buffer_hist_hoy!$A$1"),1,MATCH("buh_codigo",INDIRECT("v_buffer_hist_hoy!$1:$1"),0)-1,100000,1),0)),"")</f>
        <v>0</v>
      </c>
      <c r="P133" s="5">
        <f ca="1">IFERROR(INDEX(OFFSET(INDIRECT("v_buffer_hist_hoy!$A$1"),1,MATCH("buh_ctv",INDIRECT("v_buffer_hist_hoy!$1:$1"),0)-1,100000,1),MATCH(CLEAN(TABLATRANSFERENCIA[[#This Row],[CODIGO]]),OFFSET(INDIRECT("v_buffer_hist_hoy!$A$1"),1,MATCH("buh_codigo",INDIRECT("v_buffer_hist_hoy!$1:$1"),0)-1,100000,1),0)),"")</f>
        <v>5.25</v>
      </c>
      <c r="Q133" s="5">
        <f ca="1">IFERROR(INDEX(OFFSET(INDIRECT("v_buffer_hist_hoy!$A$1"),1,MATCH("buh_pv",INDIRECT("v_buffer_hist_hoy!$1:$1"),0)-1,100000,1),MATCH(CLEAN(TABLATRANSFERENCIA[[#This Row],[CODIGO]]),OFFSET(INDIRECT("v_buffer_hist_hoy!$A$1"),1,MATCH("buh_codigo",INDIRECT("v_buffer_hist_hoy!$1:$1"),0)-1,100000,1),0)),"")</f>
        <v>18.399999999999999</v>
      </c>
      <c r="R133" s="46">
        <f ca="1">IFERROR(INDEX(OFFSET(INDIRECT("v_buffer_hist_hoy!$A$1"),1,MATCH("buh_roi_pasado",INDIRECT("v_buffer_hist_hoy!$1:$1"),0)-1,100000,1),MATCH(CLEAN(TABLATRANSFERENCIA[[#This Row],[CODIGO]]),OFFSET(INDIRECT("v_buffer_hist_hoy!$A$1"),1,MATCH("buh_codigo",INDIRECT("v_buffer_hist_hoy!$1:$1"),0)-1,100000,1),0)),"")</f>
        <v>0</v>
      </c>
      <c r="S133" s="46">
        <f ca="1">IFERROR(INDEX(OFFSET(INDIRECT("v_buffer_hist_hoy!$A$1"),1,MATCH("buh_roi_proyectado",INDIRECT("v_buffer_hist_hoy!$1:$1"),0)-1,100000,1),MATCH(CLEAN(TABLATRANSFERENCIA[[#This Row],[CODIGO]]),OFFSET(INDIRECT("v_buffer_hist_hoy!$A$1"),1,MATCH("buh_codigo",INDIRECT("v_buffer_hist_hoy!$1:$1"),0)-1,100000,1),0)),"")</f>
        <v>10.93</v>
      </c>
      <c r="T133" s="46">
        <f ca="1">IFERROR(INDEX(OFFSET(INDIRECT("v_buffer_hist_hoy!$A$1"),1,MATCH("buh_velocity",INDIRECT("v_buffer_hist_hoy!$1:$1"),0)-1,100000,1),MATCH(CLEAN(TABLATRANSFERENCIA[[#This Row],[CODIGO]]),OFFSET(INDIRECT("v_buffer_hist_hoy!$A$1"),1,MATCH("buh_codigo",INDIRECT("v_buffer_hist_hoy!$1:$1"),0)-1,100000,1),0)),"")</f>
        <v>0</v>
      </c>
      <c r="U133" s="46">
        <f ca="1">IFERROR(INDEX(OFFSET(INDIRECT("v_buffer_hist_hoy!$A$1"),1,MATCH("buh_nivel_servicio",INDIRECT("v_buffer_hist_hoy!$1:$1"),0)-1,100000,1),MATCH(CLEAN(TABLATRANSFERENCIA[[#This Row],[CODIGO]]),OFFSET(INDIRECT("v_buffer_hist_hoy!$A$1"),1,MATCH("buh_codigo",INDIRECT("v_buffer_hist_hoy!$1:$1"),0)-1,100000,1),0)),"")</f>
        <v>1</v>
      </c>
      <c r="V133" s="49" t="str">
        <f ca="1">IFERROR(INDEX(OFFSET(INDIRECT("v_buffer_hist_hoy!$A$1"),1,MATCH("pro_nombre",INDIRECT("v_buffer_hist_hoy!$1:$1"),0)-1,100000,1),MATCH(CLEAN(TABLATRANSFERENCIA[[#This Row],[CODIGO]]),OFFSET(INDIRECT("v_buffer_hist_hoy!$A$1"),1,MATCH("buh_codigo",INDIRECT("v_buffer_hist_hoy!$1:$1"),0)-1,100000,1),0)),"")</f>
        <v>Echo</v>
      </c>
      <c r="W133" s="49" t="str">
        <f ca="1">IFERROR(INDEX(OFFSET(INDIRECT("v_buffer_hist_hoy!$A$1"),1,MATCH("pre_nombre",INDIRECT("v_buffer_hist_hoy!$1:$1"),0)-1,100000,1),MATCH(CLEAN(TABLATRANSFERENCIA[[#This Row],[CODIGO]]),OFFSET(INDIRECT("v_buffer_hist_hoy!$A$1"),1,MATCH("buh_codigo",INDIRECT("v_buffer_hist_hoy!$1:$1"),0)-1,100000,1),0)),"")</f>
        <v>USA</v>
      </c>
      <c r="X133" s="51">
        <f ca="1">IFERROR(INDEX(OFFSET(INDIRECT("v_buffer_hist_hoy!$A$1"),1,MATCH("buh_tiempo_suministro",INDIRECT("v_buffer_hist_hoy!$1:$1"),0)-1,100000,1),MATCH(CLEAN(TABLATRANSFERENCIA[[#This Row],[CODIGO]]),OFFSET(INDIRECT("v_buffer_hist_hoy!$A$1"),1,MATCH("buh_codigo",INDIRECT("v_buffer_hist_hoy!$1:$1"),0)-1,100000,1),0)),"")</f>
        <v>8</v>
      </c>
      <c r="Y133" s="51">
        <f ca="1">IFERROR(INDEX(OFFSET(INDIRECT("v_buffer_hist_hoy!$A$1"),1,MATCH("buh_frecuencia_reposicion",INDIRECT("v_buffer_hist_hoy!$1:$1"),0)-1,100000,1),MATCH(CLEAN(TABLATRANSFERENCIA[[#This Row],[CODIGO]]),OFFSET(INDIRECT("v_buffer_hist_hoy!$A$1"),1,MATCH("buh_codigo",INDIRECT("v_buffer_hist_hoy!$1:$1"),0)-1,100000,1),0)),"")</f>
        <v>3</v>
      </c>
      <c r="Z133" s="6">
        <f ca="1">IFERROR(INDEX(OFFSET(INDIRECT("v_buffer_hist_hoy!$A$1"),1,MATCH("buh_buffer_actual",INDIRECT("v_buffer_hist_hoy!$1:$1"),0)-1,100000,1),MATCH(CLEAN(TABLATRANSFERENCIA[[#This Row],[CODIGO]]),OFFSET(INDIRECT("v_buffer_hist_hoy!$A$1"),1,MATCH("buh_codigo",INDIRECT("v_buffer_hist_hoy!$1:$1"),0)-1,100000,1),0)),"")</f>
        <v>27</v>
      </c>
      <c r="AA133" s="6">
        <f ca="1">IFERROR(INDEX(OFFSET(INDIRECT("v_buffer_hist_hoy!$A$1"),1,MATCH("buh_inventario_proveedor",INDIRECT("v_buffer_hist_hoy!$1:$1"),0)-1,100000,1),MATCH(CLEAN(TABLATRANSFERENCIA[[#This Row],[CODIGO]]),OFFSET(INDIRECT("v_buffer_hist_hoy!$A$1"),1,MATCH("buh_codigo",INDIRECT("v_buffer_hist_hoy!$1:$1"),0)-1,100000,1),0)),"")</f>
        <v>1000000000</v>
      </c>
      <c r="AB133" s="6">
        <f ca="1">IFERROR(INDEX(OFFSET(INDIRECT("v_buffer_hist_hoy!$A$1"),1,MATCH("buh_inventario_fisico",INDIRECT("v_buffer_hist_hoy!$1:$1"),0)-1,100000,1),MATCH(CLEAN(TABLATRANSFERENCIA[[#This Row],[CODIGO]]),OFFSET(INDIRECT("v_buffer_hist_hoy!$A$1"),1,MATCH("buh_codigo",INDIRECT("v_buffer_hist_hoy!$1:$1"),0)-1,100000,1),0)),"")</f>
        <v>16</v>
      </c>
      <c r="AC133" s="4">
        <f ca="1">IFERROR(INDEX(OFFSET(INDIRECT("v_buffer_hist_hoy!$A$1"),1,MATCH("buh_estado_inventario_fisico",INDIRECT("v_buffer_hist_hoy!$1:$1"),0)-1,100000,1),MATCH(CLEAN(TABLATRANSFERENCIA[[#This Row],[CODIGO]]),OFFSET(INDIRECT("v_buffer_hist_hoy!$A$1"),1,MATCH("buh_codigo",INDIRECT("v_buffer_hist_hoy!$1:$1"),0)-1,100000,1),0)),"")</f>
        <v>0.41</v>
      </c>
      <c r="AD133" s="6" t="str">
        <f ca="1">IFERROR(INDEX(OFFSET(INDIRECT("v_buffer_hist_hoy!$A$1"),1,MATCH("buh_color_inventario_fisico",INDIRECT("v_buffer_hist_hoy!$1:$1"),0)-1,100000,1),MATCH(CLEAN(TABLATRANSFERENCIA[[#This Row],[CODIGO]]),OFFSET(INDIRECT("v_buffer_hist_hoy!$A$1"),1,MATCH("buh_codigo",INDIRECT("v_buffer_hist_hoy!$1:$1"),0)-1,100000,1),0)),"")</f>
        <v>A</v>
      </c>
      <c r="AE133" s="6">
        <f ca="1">IFERROR(INDEX(OFFSET(INDIRECT("v_buffer_hist_hoy!$A$1"),1,MATCH("buh_transito",INDIRECT("v_buffer_hist_hoy!$1:$1"),0)-1,100000,1),MATCH(CLEAN(TABLATRANSFERENCIA[[#This Row],[CODIGO]]),OFFSET(INDIRECT("v_buffer_hist_hoy!$A$1"),1,MATCH("buh_codigo",INDIRECT("v_buffer_hist_hoy!$1:$1"),0)-1,100000,1),0)),"")</f>
        <v>5</v>
      </c>
      <c r="AF133" s="6">
        <f ca="1">IFERROR(INDEX(OFFSET(INDIRECT("v_buffer_hist_hoy!$A$1"),1,MATCH("buh_negociacion",INDIRECT("v_buffer_hist_hoy!$1:$1"),0)-1,100000,1),MATCH(CLEAN(TABLATRANSFERENCIA[[#This Row],[CODIGO]]),OFFSET(INDIRECT("v_buffer_hist_hoy!$A$1"),1,MATCH("buh_codigo",INDIRECT("v_buffer_hist_hoy!$1:$1"),0)-1,100000,1),0)),"")</f>
        <v>0</v>
      </c>
      <c r="AG133" s="6">
        <f ca="1">IFERROR(INDEX(OFFSET(INDIRECT("v_buffer_hist_hoy!$A$1"),1,MATCH("buh_produccion",INDIRECT("v_buffer_hist_hoy!$1:$1"),0)-1,100000,1),MATCH(CLEAN(TABLATRANSFERENCIA[[#This Row],[CODIGO]]),OFFSET(INDIRECT("v_buffer_hist_hoy!$A$1"),1,MATCH("buh_codigo",INDIRECT("v_buffer_hist_hoy!$1:$1"),0)-1,100000,1),0)),"")</f>
        <v>0</v>
      </c>
      <c r="AH133" s="6">
        <f ca="1">IFERROR(INDEX(OFFSET(INDIRECT("v_buffer_hist_hoy!$A$1"),1,MATCH("buh_embarcado",INDIRECT("v_buffer_hist_hoy!$1:$1"),0)-1,100000,1),MATCH(CLEAN(TABLATRANSFERENCIA[[#This Row],[CODIGO]]),OFFSET(INDIRECT("v_buffer_hist_hoy!$A$1"),1,MATCH("buh_codigo",INDIRECT("v_buffer_hist_hoy!$1:$1"),0)-1,100000,1),0)),"")</f>
        <v>0</v>
      </c>
      <c r="AI133" s="6">
        <f ca="1">IFERROR(INDEX(OFFSET(INDIRECT("v_buffer_hist_hoy!$A$1"),1,MATCH("buh_comprometido",INDIRECT("v_buffer_hist_hoy!$1:$1"),0)-1,100000,1),MATCH(CLEAN(TABLATRANSFERENCIA[[#This Row],[CODIGO]]),OFFSET(INDIRECT("v_buffer_hist_hoy!$A$1"),1,MATCH("buh_codigo",INDIRECT("v_buffer_hist_hoy!$1:$1"),0)-1,100000,1),0)),"")</f>
        <v>0</v>
      </c>
      <c r="AJ133" s="6">
        <f ca="1">IFERROR(INDEX(OFFSET(INDIRECT("v_buffer_hist_hoy!$A$1"),1,MATCH("buh_backorder",INDIRECT("v_buffer_hist_hoy!$1:$1"),0)-1,100000,1),MATCH(CLEAN(TABLATRANSFERENCIA[[#This Row],[CODIGO]]),OFFSET(INDIRECT("v_buffer_hist_hoy!$A$1"),1,MATCH("buh_codigo",INDIRECT("v_buffer_hist_hoy!$1:$1"),0)-1,100000,1),0)),"")</f>
        <v>5</v>
      </c>
      <c r="AK133" s="6">
        <f ca="1">IFERROR(INDEX(OFFSET(INDIRECT("v_buffer_hist_hoy!$A$1"),1,MATCH("buh_inventario_proyectado",INDIRECT("v_buffer_hist_hoy!$1:$1"),0)-1,100000,1),MATCH(CLEAN(TABLATRANSFERENCIA[[#This Row],[CODIGO]]),OFFSET(INDIRECT("v_buffer_hist_hoy!$A$1"),1,MATCH("buh_codigo",INDIRECT("v_buffer_hist_hoy!$1:$1"),0)-1,100000,1),0)),"")</f>
        <v>26</v>
      </c>
      <c r="AL133" s="4">
        <f ca="1">IFERROR(INDEX(OFFSET(INDIRECT("v_buffer_hist_hoy!$A$1"),1,MATCH("buh_estado_inventario_proyectado",INDIRECT("v_buffer_hist_hoy!$1:$1"),0)-1,100000,1),MATCH(CLEAN(TABLATRANSFERENCIA[[#This Row],[CODIGO]]),OFFSET(INDIRECT("v_buffer_hist_hoy!$A$1"),1,MATCH("buh_codigo",INDIRECT("v_buffer_hist_hoy!$1:$1"),0)-1,100000,1),0)),"")</f>
        <v>0.04</v>
      </c>
      <c r="AM133" s="6" t="str">
        <f ca="1">IFERROR(INDEX(OFFSET(INDIRECT("v_buffer_hist_hoy!$A$1"),1,MATCH("buh_color_inventario_proyectado",INDIRECT("v_buffer_hist_hoy!$1:$1"),0)-1,100000,1),MATCH(CLEAN(TABLATRANSFERENCIA[[#This Row],[CODIGO]]),OFFSET(INDIRECT("v_buffer_hist_hoy!$A$1"),1,MATCH("buh_codigo",INDIRECT("v_buffer_hist_hoy!$1:$1"),0)-1,100000,1),0)),"")</f>
        <v>V</v>
      </c>
      <c r="AN133" s="6">
        <f ca="1">IFERROR(INDEX(OFFSET(INDIRECT("v_buffer_hist_hoy!$A$1"),1,MATCH("buh_pedido_minimo",INDIRECT("v_buffer_hist_hoy!$1:$1"),0)-1,100000,1),MATCH(CLEAN(TABLATRANSFERENCIA[[#This Row],[CODIGO]]),OFFSET(INDIRECT("v_buffer_hist_hoy!$A$1"),1,MATCH("buh_codigo",INDIRECT("v_buffer_hist_hoy!$1:$1"),0)-1,100000,1),0)),"")</f>
        <v>0</v>
      </c>
      <c r="AO133" s="6">
        <f ca="1">IFERROR(INDEX(OFFSET(INDIRECT("v_buffer_hist_hoy!$A$1"),1,MATCH("buh_pedido_minimo_grupo",INDIRECT("v_buffer_hist_hoy!$1:$1"),0)-1,100000,1),MATCH(CLEAN(TABLATRANSFERENCIA[[#This Row],[CODIGO]]),OFFSET(INDIRECT("v_buffer_hist_hoy!$A$1"),1,MATCH("buh_codigo",INDIRECT("v_buffer_hist_hoy!$1:$1"),0)-1,100000,1),0)),"")</f>
        <v>0</v>
      </c>
      <c r="AP133" s="6">
        <f ca="1">IFERROR(INDEX(OFFSET(INDIRECT("v_buffer_hist_hoy!$A$1"),1,MATCH("buh_unidad_empaque",INDIRECT("v_buffer_hist_hoy!$1:$1"),0)-1,100000,1),MATCH(CLEAN(TABLATRANSFERENCIA[[#This Row],[CODIGO]]),OFFSET(INDIRECT("v_buffer_hist_hoy!$A$1"),1,MATCH("buh_codigo",INDIRECT("v_buffer_hist_hoy!$1:$1"),0)-1,100000,1),0)),"")</f>
        <v>5</v>
      </c>
      <c r="AQ133" s="6">
        <f ca="1">IFERROR(INDEX(OFFSET(INDIRECT("v_buffer_hist_hoy!$A$1"),1,MATCH("buh_pedido_promedio",INDIRECT("v_buffer_hist_hoy!$1:$1"),0)-1,100000,1),MATCH(CLEAN(TABLATRANSFERENCIA[[#This Row],[CODIGO]]),OFFSET(INDIRECT("v_buffer_hist_hoy!$A$1"),1,MATCH("buh_codigo",INDIRECT("v_buffer_hist_hoy!$1:$1"),0)-1,100000,1),0)),"")</f>
        <v>7</v>
      </c>
      <c r="AR133" s="6">
        <f ca="1">IFERROR(INDEX(OFFSET(INDIRECT("v_buffer_hist_hoy!$A$1"),1,MATCH("buh_cobertura_buffer",INDIRECT("v_buffer_hist_hoy!$1:$1"),0)-1,100000,1),MATCH(CLEAN(TABLATRANSFERENCIA[[#This Row],[CODIGO]]),OFFSET(INDIRECT("v_buffer_hist_hoy!$A$1"),1,MATCH("buh_codigo",INDIRECT("v_buffer_hist_hoy!$1:$1"),0)-1,100000,1),0)),"")</f>
        <v>0</v>
      </c>
      <c r="AS133" s="6">
        <f ca="1">IFERROR(INDEX(OFFSET(INDIRECT("v_buffer_hist_hoy!$A$1"),1,MATCH("buh_cobertura_inventario_proyectado",INDIRECT("v_buffer_hist_hoy!$1:$1"),0)-1,100000,1),MATCH(CLEAN(TABLATRANSFERENCIA[[#This Row],[CODIGO]]),OFFSET(INDIRECT("v_buffer_hist_hoy!$A$1"),1,MATCH("buh_codigo",INDIRECT("v_buffer_hist_hoy!$1:$1"),0)-1,100000,1),0)),"")</f>
        <v>0</v>
      </c>
      <c r="AT133" s="6">
        <f ca="1">IFERROR(INDEX(OFFSET(INDIRECT("v_buffer_hist_hoy!$A$1"),1,MATCH("buh_cobertura_pedido_minimo",INDIRECT("v_buffer_hist_hoy!$1:$1"),0)-1,100000,1),MATCH(CLEAN(TABLATRANSFERENCIA[[#This Row],[CODIGO]]),OFFSET(INDIRECT("v_buffer_hist_hoy!$A$1"),1,MATCH("buh_codigo",INDIRECT("v_buffer_hist_hoy!$1:$1"),0)-1,100000,1),0)),"")</f>
        <v>0</v>
      </c>
      <c r="AU133" s="6">
        <f ca="1">IFERROR(INDEX(OFFSET(INDIRECT("v_buffer_hist_hoy!$A$1"),1,MATCH("buh_dias_desabastecimiento",INDIRECT("v_buffer_hist_hoy!$1:$1"),0)-1,100000,1),MATCH(CLEAN(TABLATRANSFERENCIA[[#This Row],[CODIGO]]),OFFSET(INDIRECT("v_buffer_hist_hoy!$A$1"),1,MATCH("buh_codigo",INDIRECT("v_buffer_hist_hoy!$1:$1"),0)-1,100000,1),0)),"")</f>
        <v>0</v>
      </c>
      <c r="AV133" s="6">
        <f t="array" ref="AV133">IFERROR(INDEX(Datos_Consumo[CANTIDAD],MATCH(TABLATRANSFERENCIA[[#This Row],[CODIGO]]&amp;TABLATRANSFERENCIA[[#Headers],[Columna1]],Datos_Consumo[CODIGO]&amp;Datos_Consumo[FECHA_FORMATO],0)),0)</f>
        <v>0</v>
      </c>
      <c r="AW133" s="6">
        <f t="array" ref="AW133">IFERROR(INDEX(Datos_Consumo[CANTIDAD],MATCH(TABLATRANSFERENCIA[[#This Row],[CODIGO]]&amp;TABLATRANSFERENCIA[[#Headers],[Columna2]],Datos_Consumo[CODIGO]&amp;Datos_Consumo[FECHA_FORMATO],0)),0)</f>
        <v>0</v>
      </c>
      <c r="AX133" s="6">
        <f t="array" ref="AX133">IFERROR(INDEX(Datos_Consumo[CANTIDAD],MATCH(TABLATRANSFERENCIA[[#This Row],[CODIGO]]&amp;TABLATRANSFERENCIA[[#Headers],[Columna3]],Datos_Consumo[CODIGO]&amp;Datos_Consumo[FECHA_FORMATO],0)),0)</f>
        <v>0</v>
      </c>
      <c r="AY133" s="6">
        <f t="array" ref="AY133">IFERROR(INDEX(Datos_Consumo[CANTIDAD],MATCH(TABLATRANSFERENCIA[[#This Row],[CODIGO]]&amp;TABLATRANSFERENCIA[[#Headers],[Columna4]],Datos_Consumo[CODIGO]&amp;Datos_Consumo[FECHA_FORMATO],0)),0)</f>
        <v>0</v>
      </c>
      <c r="AZ133" s="6">
        <f t="array" ref="AZ133">IFERROR(INDEX(Datos_Consumo[CANTIDAD],MATCH(TABLATRANSFERENCIA[[#This Row],[CODIGO]]&amp;TABLATRANSFERENCIA[[#Headers],[Columna5]],Datos_Consumo[CODIGO]&amp;Datos_Consumo[FECHA_FORMATO],0)),0)</f>
        <v>0</v>
      </c>
      <c r="BA133" s="6">
        <f t="array" ref="BA133">IFERROR(INDEX(Datos_Consumo[CANTIDAD],MATCH(TABLATRANSFERENCIA[[#This Row],[CODIGO]]&amp;TABLATRANSFERENCIA[[#Headers],[Columna6]],Datos_Consumo[CODIGO]&amp;Datos_Consumo[FECHA_FORMATO],0)),0)</f>
        <v>0</v>
      </c>
      <c r="BB133" s="56">
        <f ca="1">IFERROR(INDEX(OFFSET(INDIRECT("v_buffer_hist_hoy!$A$1"),1,MATCH("buh_ultima_transferencia_ini",INDIRECT("v_buffer_hist_hoy!$1:$1"),0)-1,100000,1),MATCH(CLEAN(TABLATRANSFERENCIA[[#This Row],[CODIGO]]),OFFSET(INDIRECT("v_buffer_hist_hoy!$A$1"),1,MATCH("buh_codigo",INDIRECT("v_buffer_hist_hoy!$1:$1"),0)-1,100000,1),0)),"")</f>
        <v>0</v>
      </c>
      <c r="BC133" s="56">
        <f ca="1">IFERROR(INDEX(OFFSET(INDIRECT("v_buffer_hist_hoy!$A$1"),1,MATCH("buh_ultima_transferencia_fin",INDIRECT("v_buffer_hist_hoy!$1:$1"),0)-1,100000,1),MATCH(CLEAN(TABLATRANSFERENCIA[[#This Row],[CODIGO]]),OFFSET(INDIRECT("v_buffer_hist_hoy!$A$1"),1,MATCH("buh_codigo",INDIRECT("v_buffer_hist_hoy!$1:$1"),0)-1,100000,1),0)),"")</f>
        <v>0</v>
      </c>
      <c r="BD133" s="50" t="s">
        <v>7724</v>
      </c>
      <c r="BE133" s="55"/>
      <c r="BF133" s="51"/>
      <c r="BG13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3" s="51"/>
      <c r="BM133" s="46">
        <f ca="1">IFERROR(TABLATRANSFERENCIA[[#This Row],[REQUERIM]]/TABLATRANSFERENCIA[[#This Row],[PEDIDO PROMEDIO]],0)</f>
        <v>0.7142857142857143</v>
      </c>
      <c r="BN133" s="51"/>
      <c r="BO133" s="59"/>
      <c r="BP133" s="3" t="str">
        <f>IF(TABLATRANSFERENCIA[[#This Row],[RECIBIDO]]&lt;&gt;"",0,IF(TABLATRANSFERENCIA[[#This Row],[DESPACHO]]&lt;&gt;"",TABLATRANSFERENCIA[[#This Row],[DESPACHO]],TABLATRANSFERENCIA[[#This Row],[REQUERIM]]))</f>
        <v>5</v>
      </c>
      <c r="BQ133" s="50"/>
      <c r="BR133" s="50"/>
      <c r="BS133" s="50" t="str">
        <f t="shared" si="1"/>
        <v>N</v>
      </c>
      <c r="BT133" s="51">
        <f t="array" aca="1" ref="BT133" ca="1">IF(SUM(--(TABLATRANSFERENCIA[[#This Row],[CODIGO GENERICO]]=TABLATRANSFERENCIA[CODIGO GENERICO])*TABLATRANSFERENCIA[REQUERIM])&lt;TABLATRANSFERENCIA[[#This Row],[PEDIDO MIN GRUPO]],1,0)</f>
        <v>0</v>
      </c>
      <c r="BU13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3" s="51">
        <f ca="1">IFERROR(INDEX(OFFSET(INDIRECT("v_buffer_hist_hoy!$A$1"),1,MATCH("buh_zona_amarilla",INDIRECT("v_buffer_hist_hoy!$1:$1"),0)-1,100000,1),MATCH(CLEAN(TABLATRANSFERENCIA[[#This Row],[CODIGO]]),OFFSET(INDIRECT("v_buffer_hist_hoy!$A$1"),1,MATCH("buh_codigo",INDIRECT("v_buffer_hist_hoy!$1:$1"),0)-1,100000,1),0)),"")</f>
        <v>18</v>
      </c>
      <c r="BW133" s="51">
        <f ca="1">IFERROR(INDEX(OFFSET(INDIRECT("v_buffer_hist_hoy!$A$1"),1,MATCH("buh_zona_roja",INDIRECT("v_buffer_hist_hoy!$1:$1"),0)-1,100000,1),MATCH(CLEAN(TABLATRANSFERENCIA[[#This Row],[CODIGO]]),OFFSET(INDIRECT("v_buffer_hist_hoy!$A$1"),1,MATCH("buh_codigo",INDIRECT("v_buffer_hist_hoy!$1:$1"),0)-1,100000,1),0)),"")</f>
        <v>9</v>
      </c>
    </row>
    <row r="134" spans="1:75" hidden="1" x14ac:dyDescent="0.25">
      <c r="A134" s="54" t="s">
        <v>2614</v>
      </c>
      <c r="B134" s="3" t="str">
        <f ca="1">IFERROR(INDEX(OFFSET(INDIRECT("v_buffer_hist_hoy!$A$1"),1,MATCH("pro_descripcion",INDIRECT("v_buffer_hist_hoy!$1:$1"),0)-1,100000,1),MATCH(CLEAN(TABLATRANSFERENCIA[[#This Row],[CODIGO]]),OFFSET(INDIRECT("v_buffer_hist_hoy!$A$1"),1,MATCH("buh_codigo",INDIRECT("v_buffer_hist_hoy!$1:$1"),0)-1,100000,1),0)),"")</f>
        <v>EMPAQUETADURA Y DIAFRAGMA KIT B530 (60035-98040)</v>
      </c>
      <c r="C134" s="3" t="str">
        <f ca="1">IFERROR(INDEX(OFFSET(INDIRECT("v_buffer_hist_hoy!$A$1"),1,MATCH("buh_codigo_generico",INDIRECT("v_buffer_hist_hoy!$1:$1"),0)-1,100000,1),MATCH(CLEAN(TABLATRANSFERENCIA[[#This Row],[CODIGO]]),OFFSET(INDIRECT("v_buffer_hist_hoy!$A$1"),1,MATCH("buh_codigo",INDIRECT("v_buffer_hist_hoy!$1:$1"),0)-1,100000,1),0)),"")</f>
        <v>0</v>
      </c>
      <c r="D134" s="3" t="str">
        <f ca="1">IFERROR(INDEX(OFFSET(INDIRECT("v_buffer_hist_hoy!$A$1"),1,MATCH("buh_codigo_vinculado",INDIRECT("v_buffer_hist_hoy!$1:$1"),0)-1,100000,1),MATCH(CLEAN(TABLATRANSFERENCIA[[#This Row],[CODIGO]]),OFFSET(INDIRECT("v_buffer_hist_hoy!$A$1"),1,MATCH("buh_codigo",INDIRECT("v_buffer_hist_hoy!$1:$1"),0)-1,100000,1),0)),"")</f>
        <v>EC-P050009350</v>
      </c>
      <c r="E134" s="3" t="str">
        <f ca="1">IFERROR(INDEX(OFFSET(INDIRECT("v_buffer_hist_hoy!$A$1"),1,MATCH("pro_linea",INDIRECT("v_buffer_hist_hoy!$1:$1"),0)-1,100000,1),MATCH(CLEAN(TABLATRANSFERENCIA[[#This Row],[CODIGO]]),OFFSET(INDIRECT("v_buffer_hist_hoy!$A$1"),1,MATCH("buh_codigo",INDIRECT("v_buffer_hist_hoy!$1:$1"),0)-1,100000,1),0)),"")</f>
        <v>AGROFORESTAL</v>
      </c>
      <c r="F134" s="3">
        <f ca="1">IFERROR(INDEX(OFFSET(INDIRECT("v_buffer_hist_hoy!$A$1"),1,MATCH("pro_sublinea",INDIRECT("v_buffer_hist_hoy!$1:$1"),0)-1,100000,1),MATCH(CLEAN(TABLATRANSFERENCIA[[#This Row],[CODIGO]]),OFFSET(INDIRECT("v_buffer_hist_hoy!$A$1"),1,MATCH("buh_codigo",INDIRECT("v_buffer_hist_hoy!$1:$1"),0)-1,100000,1),0)),"")</f>
        <v>0</v>
      </c>
      <c r="G134" s="3" t="str">
        <f ca="1">IFERROR(INDEX(OFFSET(INDIRECT("v_buffer_hist_hoy!$A$1"),1,MATCH("pro_grupo",INDIRECT("v_buffer_hist_hoy!$1:$1"),0)-1,100000,1),MATCH(CLEAN(TABLATRANSFERENCIA[[#This Row],[CODIGO]]),OFFSET(INDIRECT("v_buffer_hist_hoy!$A$1"),1,MATCH("buh_codigo",INDIRECT("v_buffer_hist_hoy!$1:$1"),0)-1,100000,1),0)),"")</f>
        <v>REPUESTOS DESMALEZADORAS</v>
      </c>
      <c r="H134" s="3">
        <f ca="1">IFERROR(INDEX(OFFSET(INDIRECT("v_buffer_hist_hoy!$A$1"),1,MATCH("pro_familia",INDIRECT("v_buffer_hist_hoy!$1:$1"),0)-1,100000,1),MATCH(CLEAN(TABLATRANSFERENCIA[[#This Row],[CODIGO]]),OFFSET(INDIRECT("v_buffer_hist_hoy!$A$1"),1,MATCH("buh_codigo",INDIRECT("v_buffer_hist_hoy!$1:$1"),0)-1,100000,1),0)),"")</f>
        <v>0</v>
      </c>
      <c r="I134" s="3">
        <f ca="1">IFERROR(INDEX(OFFSET(INDIRECT("v_buffer_hist_hoy!$A$1"),1,MATCH("pro_subfamilia",INDIRECT("v_buffer_hist_hoy!$1:$1"),0)-1,100000,1),MATCH(CLEAN(TABLATRANSFERENCIA[[#This Row],[CODIGO]]),OFFSET(INDIRECT("v_buffer_hist_hoy!$A$1"),1,MATCH("buh_codigo",INDIRECT("v_buffer_hist_hoy!$1:$1"),0)-1,100000,1),0)),"")</f>
        <v>0</v>
      </c>
      <c r="J13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4" s="3">
        <f ca="1">IFERROR(INDEX(OFFSET(INDIRECT("v_buffer_hist_hoy!$A$1"),1,MATCH("pro_tipo",INDIRECT("v_buffer_hist_hoy!$1:$1"),0)-1,100000,1),MATCH(CLEAN(TABLATRANSFERENCIA[[#This Row],[CODIGO]]),OFFSET(INDIRECT("v_buffer_hist_hoy!$A$1"),1,MATCH("buh_codigo",INDIRECT("v_buffer_hist_hoy!$1:$1"),0)-1,100000,1),0)),"")</f>
        <v>0</v>
      </c>
      <c r="L134" s="3" t="str">
        <f ca="1">IFERROR(INDEX(OFFSET(INDIRECT("v_buffer_hist_hoy!$A$1"),1,MATCH("pro_marca",INDIRECT("v_buffer_hist_hoy!$1:$1"),0)-1,100000,1),MATCH(CLEAN(TABLATRANSFERENCIA[[#This Row],[CODIGO]]),OFFSET(INDIRECT("v_buffer_hist_hoy!$A$1"),1,MATCH("buh_codigo",INDIRECT("v_buffer_hist_hoy!$1:$1"),0)-1,100000,1),0)),"")</f>
        <v>SHINDAIWA</v>
      </c>
      <c r="M134" s="3">
        <f ca="1">IFERROR(INDEX(OFFSET(INDIRECT("v_buffer_hist_hoy!$A$1"),1,MATCH("pro_modelo",INDIRECT("v_buffer_hist_hoy!$1:$1"),0)-1,100000,1),MATCH(CLEAN(TABLATRANSFERENCIA[[#This Row],[CODIGO]]),OFFSET(INDIRECT("v_buffer_hist_hoy!$A$1"),1,MATCH("buh_codigo",INDIRECT("v_buffer_hist_hoy!$1:$1"),0)-1,100000,1),0)),"")</f>
        <v>0</v>
      </c>
      <c r="N134" s="3">
        <f ca="1">IFERROR(INDEX(OFFSET(INDIRECT("v_buffer_hist_hoy!$A$1"),1,MATCH("pro_cat_management",INDIRECT("v_buffer_hist_hoy!$1:$1"),0)-1,100000,1),MATCH(CLEAN(TABLATRANSFERENCIA[[#This Row],[CODIGO]]),OFFSET(INDIRECT("v_buffer_hist_hoy!$A$1"),1,MATCH("buh_codigo",INDIRECT("v_buffer_hist_hoy!$1:$1"),0)-1,100000,1),0)),"")</f>
        <v>0</v>
      </c>
      <c r="O134" s="5" t="str">
        <f ca="1">IFERROR(INDEX(OFFSET(INDIRECT("v_buffer_hist_hoy!$A$1"),1,MATCH("buh_estatus",INDIRECT("v_buffer_hist_hoy!$1:$1"),0)-1,100000,1),MATCH(CLEAN(TABLATRANSFERENCIA[[#This Row],[CODIGO]]),OFFSET(INDIRECT("v_buffer_hist_hoy!$A$1"),1,MATCH("buh_codigo",INDIRECT("v_buffer_hist_hoy!$1:$1"),0)-1,100000,1),0)),"")</f>
        <v>0</v>
      </c>
      <c r="P134" s="5">
        <f ca="1">IFERROR(INDEX(OFFSET(INDIRECT("v_buffer_hist_hoy!$A$1"),1,MATCH("buh_ctv",INDIRECT("v_buffer_hist_hoy!$1:$1"),0)-1,100000,1),MATCH(CLEAN(TABLATRANSFERENCIA[[#This Row],[CODIGO]]),OFFSET(INDIRECT("v_buffer_hist_hoy!$A$1"),1,MATCH("buh_codigo",INDIRECT("v_buffer_hist_hoy!$1:$1"),0)-1,100000,1),0)),"")</f>
        <v>9.3699999999999992</v>
      </c>
      <c r="Q134" s="5">
        <f ca="1">IFERROR(INDEX(OFFSET(INDIRECT("v_buffer_hist_hoy!$A$1"),1,MATCH("buh_pv",INDIRECT("v_buffer_hist_hoy!$1:$1"),0)-1,100000,1),MATCH(CLEAN(TABLATRANSFERENCIA[[#This Row],[CODIGO]]),OFFSET(INDIRECT("v_buffer_hist_hoy!$A$1"),1,MATCH("buh_codigo",INDIRECT("v_buffer_hist_hoy!$1:$1"),0)-1,100000,1),0)),"")</f>
        <v>29.38</v>
      </c>
      <c r="R134" s="46">
        <f ca="1">IFERROR(INDEX(OFFSET(INDIRECT("v_buffer_hist_hoy!$A$1"),1,MATCH("buh_roi_pasado",INDIRECT("v_buffer_hist_hoy!$1:$1"),0)-1,100000,1),MATCH(CLEAN(TABLATRANSFERENCIA[[#This Row],[CODIGO]]),OFFSET(INDIRECT("v_buffer_hist_hoy!$A$1"),1,MATCH("buh_codigo",INDIRECT("v_buffer_hist_hoy!$1:$1"),0)-1,100000,1),0)),"")</f>
        <v>0</v>
      </c>
      <c r="S134" s="46">
        <f ca="1">IFERROR(INDEX(OFFSET(INDIRECT("v_buffer_hist_hoy!$A$1"),1,MATCH("buh_roi_proyectado",INDIRECT("v_buffer_hist_hoy!$1:$1"),0)-1,100000,1),MATCH(CLEAN(TABLATRANSFERENCIA[[#This Row],[CODIGO]]),OFFSET(INDIRECT("v_buffer_hist_hoy!$A$1"),1,MATCH("buh_codigo",INDIRECT("v_buffer_hist_hoy!$1:$1"),0)-1,100000,1),0)),"")</f>
        <v>9.32</v>
      </c>
      <c r="T134" s="46">
        <f ca="1">IFERROR(INDEX(OFFSET(INDIRECT("v_buffer_hist_hoy!$A$1"),1,MATCH("buh_velocity",INDIRECT("v_buffer_hist_hoy!$1:$1"),0)-1,100000,1),MATCH(CLEAN(TABLATRANSFERENCIA[[#This Row],[CODIGO]]),OFFSET(INDIRECT("v_buffer_hist_hoy!$A$1"),1,MATCH("buh_codigo",INDIRECT("v_buffer_hist_hoy!$1:$1"),0)-1,100000,1),0)),"")</f>
        <v>0</v>
      </c>
      <c r="U134" s="46">
        <f ca="1">IFERROR(INDEX(OFFSET(INDIRECT("v_buffer_hist_hoy!$A$1"),1,MATCH("buh_nivel_servicio",INDIRECT("v_buffer_hist_hoy!$1:$1"),0)-1,100000,1),MATCH(CLEAN(TABLATRANSFERENCIA[[#This Row],[CODIGO]]),OFFSET(INDIRECT("v_buffer_hist_hoy!$A$1"),1,MATCH("buh_codigo",INDIRECT("v_buffer_hist_hoy!$1:$1"),0)-1,100000,1),0)),"")</f>
        <v>1</v>
      </c>
      <c r="V134" s="49" t="str">
        <f ca="1">IFERROR(INDEX(OFFSET(INDIRECT("v_buffer_hist_hoy!$A$1"),1,MATCH("pro_nombre",INDIRECT("v_buffer_hist_hoy!$1:$1"),0)-1,100000,1),MATCH(CLEAN(TABLATRANSFERENCIA[[#This Row],[CODIGO]]),OFFSET(INDIRECT("v_buffer_hist_hoy!$A$1"),1,MATCH("buh_codigo",INDIRECT("v_buffer_hist_hoy!$1:$1"),0)-1,100000,1),0)),"")</f>
        <v>Echo</v>
      </c>
      <c r="W134" s="49" t="str">
        <f ca="1">IFERROR(INDEX(OFFSET(INDIRECT("v_buffer_hist_hoy!$A$1"),1,MATCH("pre_nombre",INDIRECT("v_buffer_hist_hoy!$1:$1"),0)-1,100000,1),MATCH(CLEAN(TABLATRANSFERENCIA[[#This Row],[CODIGO]]),OFFSET(INDIRECT("v_buffer_hist_hoy!$A$1"),1,MATCH("buh_codigo",INDIRECT("v_buffer_hist_hoy!$1:$1"),0)-1,100000,1),0)),"")</f>
        <v>USA</v>
      </c>
      <c r="X134" s="51">
        <f ca="1">IFERROR(INDEX(OFFSET(INDIRECT("v_buffer_hist_hoy!$A$1"),1,MATCH("buh_tiempo_suministro",INDIRECT("v_buffer_hist_hoy!$1:$1"),0)-1,100000,1),MATCH(CLEAN(TABLATRANSFERENCIA[[#This Row],[CODIGO]]),OFFSET(INDIRECT("v_buffer_hist_hoy!$A$1"),1,MATCH("buh_codigo",INDIRECT("v_buffer_hist_hoy!$1:$1"),0)-1,100000,1),0)),"")</f>
        <v>8</v>
      </c>
      <c r="Y134" s="51">
        <f ca="1">IFERROR(INDEX(OFFSET(INDIRECT("v_buffer_hist_hoy!$A$1"),1,MATCH("buh_frecuencia_reposicion",INDIRECT("v_buffer_hist_hoy!$1:$1"),0)-1,100000,1),MATCH(CLEAN(TABLATRANSFERENCIA[[#This Row],[CODIGO]]),OFFSET(INDIRECT("v_buffer_hist_hoy!$A$1"),1,MATCH("buh_codigo",INDIRECT("v_buffer_hist_hoy!$1:$1"),0)-1,100000,1),0)),"")</f>
        <v>3</v>
      </c>
      <c r="Z134" s="6">
        <f ca="1">IFERROR(INDEX(OFFSET(INDIRECT("v_buffer_hist_hoy!$A$1"),1,MATCH("buh_buffer_actual",INDIRECT("v_buffer_hist_hoy!$1:$1"),0)-1,100000,1),MATCH(CLEAN(TABLATRANSFERENCIA[[#This Row],[CODIGO]]),OFFSET(INDIRECT("v_buffer_hist_hoy!$A$1"),1,MATCH("buh_codigo",INDIRECT("v_buffer_hist_hoy!$1:$1"),0)-1,100000,1),0)),"")</f>
        <v>32</v>
      </c>
      <c r="AA134" s="6">
        <f ca="1">IFERROR(INDEX(OFFSET(INDIRECT("v_buffer_hist_hoy!$A$1"),1,MATCH("buh_inventario_proveedor",INDIRECT("v_buffer_hist_hoy!$1:$1"),0)-1,100000,1),MATCH(CLEAN(TABLATRANSFERENCIA[[#This Row],[CODIGO]]),OFFSET(INDIRECT("v_buffer_hist_hoy!$A$1"),1,MATCH("buh_codigo",INDIRECT("v_buffer_hist_hoy!$1:$1"),0)-1,100000,1),0)),"")</f>
        <v>1000000000</v>
      </c>
      <c r="AB134" s="6">
        <f ca="1">IFERROR(INDEX(OFFSET(INDIRECT("v_buffer_hist_hoy!$A$1"),1,MATCH("buh_inventario_fisico",INDIRECT("v_buffer_hist_hoy!$1:$1"),0)-1,100000,1),MATCH(CLEAN(TABLATRANSFERENCIA[[#This Row],[CODIGO]]),OFFSET(INDIRECT("v_buffer_hist_hoy!$A$1"),1,MATCH("buh_codigo",INDIRECT("v_buffer_hist_hoy!$1:$1"),0)-1,100000,1),0)),"")</f>
        <v>25</v>
      </c>
      <c r="AC134" s="4">
        <f ca="1">IFERROR(INDEX(OFFSET(INDIRECT("v_buffer_hist_hoy!$A$1"),1,MATCH("buh_estado_inventario_fisico",INDIRECT("v_buffer_hist_hoy!$1:$1"),0)-1,100000,1),MATCH(CLEAN(TABLATRANSFERENCIA[[#This Row],[CODIGO]]),OFFSET(INDIRECT("v_buffer_hist_hoy!$A$1"),1,MATCH("buh_codigo",INDIRECT("v_buffer_hist_hoy!$1:$1"),0)-1,100000,1),0)),"")</f>
        <v>0.22</v>
      </c>
      <c r="AD134" s="6" t="str">
        <f ca="1">IFERROR(INDEX(OFFSET(INDIRECT("v_buffer_hist_hoy!$A$1"),1,MATCH("buh_color_inventario_fisico",INDIRECT("v_buffer_hist_hoy!$1:$1"),0)-1,100000,1),MATCH(CLEAN(TABLATRANSFERENCIA[[#This Row],[CODIGO]]),OFFSET(INDIRECT("v_buffer_hist_hoy!$A$1"),1,MATCH("buh_codigo",INDIRECT("v_buffer_hist_hoy!$1:$1"),0)-1,100000,1),0)),"")</f>
        <v>V</v>
      </c>
      <c r="AE134" s="6">
        <f ca="1">IFERROR(INDEX(OFFSET(INDIRECT("v_buffer_hist_hoy!$A$1"),1,MATCH("buh_transito",INDIRECT("v_buffer_hist_hoy!$1:$1"),0)-1,100000,1),MATCH(CLEAN(TABLATRANSFERENCIA[[#This Row],[CODIGO]]),OFFSET(INDIRECT("v_buffer_hist_hoy!$A$1"),1,MATCH("buh_codigo",INDIRECT("v_buffer_hist_hoy!$1:$1"),0)-1,100000,1),0)),"")</f>
        <v>0</v>
      </c>
      <c r="AF134" s="6">
        <f ca="1">IFERROR(INDEX(OFFSET(INDIRECT("v_buffer_hist_hoy!$A$1"),1,MATCH("buh_negociacion",INDIRECT("v_buffer_hist_hoy!$1:$1"),0)-1,100000,1),MATCH(CLEAN(TABLATRANSFERENCIA[[#This Row],[CODIGO]]),OFFSET(INDIRECT("v_buffer_hist_hoy!$A$1"),1,MATCH("buh_codigo",INDIRECT("v_buffer_hist_hoy!$1:$1"),0)-1,100000,1),0)),"")</f>
        <v>0</v>
      </c>
      <c r="AG134" s="6">
        <f ca="1">IFERROR(INDEX(OFFSET(INDIRECT("v_buffer_hist_hoy!$A$1"),1,MATCH("buh_produccion",INDIRECT("v_buffer_hist_hoy!$1:$1"),0)-1,100000,1),MATCH(CLEAN(TABLATRANSFERENCIA[[#This Row],[CODIGO]]),OFFSET(INDIRECT("v_buffer_hist_hoy!$A$1"),1,MATCH("buh_codigo",INDIRECT("v_buffer_hist_hoy!$1:$1"),0)-1,100000,1),0)),"")</f>
        <v>0</v>
      </c>
      <c r="AH134" s="6">
        <f ca="1">IFERROR(INDEX(OFFSET(INDIRECT("v_buffer_hist_hoy!$A$1"),1,MATCH("buh_embarcado",INDIRECT("v_buffer_hist_hoy!$1:$1"),0)-1,100000,1),MATCH(CLEAN(TABLATRANSFERENCIA[[#This Row],[CODIGO]]),OFFSET(INDIRECT("v_buffer_hist_hoy!$A$1"),1,MATCH("buh_codigo",INDIRECT("v_buffer_hist_hoy!$1:$1"),0)-1,100000,1),0)),"")</f>
        <v>0</v>
      </c>
      <c r="AI134" s="6">
        <f ca="1">IFERROR(INDEX(OFFSET(INDIRECT("v_buffer_hist_hoy!$A$1"),1,MATCH("buh_comprometido",INDIRECT("v_buffer_hist_hoy!$1:$1"),0)-1,100000,1),MATCH(CLEAN(TABLATRANSFERENCIA[[#This Row],[CODIGO]]),OFFSET(INDIRECT("v_buffer_hist_hoy!$A$1"),1,MATCH("buh_codigo",INDIRECT("v_buffer_hist_hoy!$1:$1"),0)-1,100000,1),0)),"")</f>
        <v>0</v>
      </c>
      <c r="AJ134" s="6">
        <f ca="1">IFERROR(INDEX(OFFSET(INDIRECT("v_buffer_hist_hoy!$A$1"),1,MATCH("buh_backorder",INDIRECT("v_buffer_hist_hoy!$1:$1"),0)-1,100000,1),MATCH(CLEAN(TABLATRANSFERENCIA[[#This Row],[CODIGO]]),OFFSET(INDIRECT("v_buffer_hist_hoy!$A$1"),1,MATCH("buh_codigo",INDIRECT("v_buffer_hist_hoy!$1:$1"),0)-1,100000,1),0)),"")</f>
        <v>5</v>
      </c>
      <c r="AK134" s="6">
        <f ca="1">IFERROR(INDEX(OFFSET(INDIRECT("v_buffer_hist_hoy!$A$1"),1,MATCH("buh_inventario_proyectado",INDIRECT("v_buffer_hist_hoy!$1:$1"),0)-1,100000,1),MATCH(CLEAN(TABLATRANSFERENCIA[[#This Row],[CODIGO]]),OFFSET(INDIRECT("v_buffer_hist_hoy!$A$1"),1,MATCH("buh_codigo",INDIRECT("v_buffer_hist_hoy!$1:$1"),0)-1,100000,1),0)),"")</f>
        <v>30</v>
      </c>
      <c r="AL134" s="4">
        <f ca="1">IFERROR(INDEX(OFFSET(INDIRECT("v_buffer_hist_hoy!$A$1"),1,MATCH("buh_estado_inventario_proyectado",INDIRECT("v_buffer_hist_hoy!$1:$1"),0)-1,100000,1),MATCH(CLEAN(TABLATRANSFERENCIA[[#This Row],[CODIGO]]),OFFSET(INDIRECT("v_buffer_hist_hoy!$A$1"),1,MATCH("buh_codigo",INDIRECT("v_buffer_hist_hoy!$1:$1"),0)-1,100000,1),0)),"")</f>
        <v>0.06</v>
      </c>
      <c r="AM134" s="6" t="str">
        <f ca="1">IFERROR(INDEX(OFFSET(INDIRECT("v_buffer_hist_hoy!$A$1"),1,MATCH("buh_color_inventario_proyectado",INDIRECT("v_buffer_hist_hoy!$1:$1"),0)-1,100000,1),MATCH(CLEAN(TABLATRANSFERENCIA[[#This Row],[CODIGO]]),OFFSET(INDIRECT("v_buffer_hist_hoy!$A$1"),1,MATCH("buh_codigo",INDIRECT("v_buffer_hist_hoy!$1:$1"),0)-1,100000,1),0)),"")</f>
        <v>V</v>
      </c>
      <c r="AN134" s="6">
        <f ca="1">IFERROR(INDEX(OFFSET(INDIRECT("v_buffer_hist_hoy!$A$1"),1,MATCH("buh_pedido_minimo",INDIRECT("v_buffer_hist_hoy!$1:$1"),0)-1,100000,1),MATCH(CLEAN(TABLATRANSFERENCIA[[#This Row],[CODIGO]]),OFFSET(INDIRECT("v_buffer_hist_hoy!$A$1"),1,MATCH("buh_codigo",INDIRECT("v_buffer_hist_hoy!$1:$1"),0)-1,100000,1),0)),"")</f>
        <v>0</v>
      </c>
      <c r="AO134" s="6">
        <f ca="1">IFERROR(INDEX(OFFSET(INDIRECT("v_buffer_hist_hoy!$A$1"),1,MATCH("buh_pedido_minimo_grupo",INDIRECT("v_buffer_hist_hoy!$1:$1"),0)-1,100000,1),MATCH(CLEAN(TABLATRANSFERENCIA[[#This Row],[CODIGO]]),OFFSET(INDIRECT("v_buffer_hist_hoy!$A$1"),1,MATCH("buh_codigo",INDIRECT("v_buffer_hist_hoy!$1:$1"),0)-1,100000,1),0)),"")</f>
        <v>0</v>
      </c>
      <c r="AP134" s="6">
        <f ca="1">IFERROR(INDEX(OFFSET(INDIRECT("v_buffer_hist_hoy!$A$1"),1,MATCH("buh_unidad_empaque",INDIRECT("v_buffer_hist_hoy!$1:$1"),0)-1,100000,1),MATCH(CLEAN(TABLATRANSFERENCIA[[#This Row],[CODIGO]]),OFFSET(INDIRECT("v_buffer_hist_hoy!$A$1"),1,MATCH("buh_codigo",INDIRECT("v_buffer_hist_hoy!$1:$1"),0)-1,100000,1),0)),"")</f>
        <v>5</v>
      </c>
      <c r="AQ134" s="6">
        <f ca="1">IFERROR(INDEX(OFFSET(INDIRECT("v_buffer_hist_hoy!$A$1"),1,MATCH("buh_pedido_promedio",INDIRECT("v_buffer_hist_hoy!$1:$1"),0)-1,100000,1),MATCH(CLEAN(TABLATRANSFERENCIA[[#This Row],[CODIGO]]),OFFSET(INDIRECT("v_buffer_hist_hoy!$A$1"),1,MATCH("buh_codigo",INDIRECT("v_buffer_hist_hoy!$1:$1"),0)-1,100000,1),0)),"")</f>
        <v>9</v>
      </c>
      <c r="AR134" s="6">
        <f ca="1">IFERROR(INDEX(OFFSET(INDIRECT("v_buffer_hist_hoy!$A$1"),1,MATCH("buh_cobertura_buffer",INDIRECT("v_buffer_hist_hoy!$1:$1"),0)-1,100000,1),MATCH(CLEAN(TABLATRANSFERENCIA[[#This Row],[CODIGO]]),OFFSET(INDIRECT("v_buffer_hist_hoy!$A$1"),1,MATCH("buh_codigo",INDIRECT("v_buffer_hist_hoy!$1:$1"),0)-1,100000,1),0)),"")</f>
        <v>0</v>
      </c>
      <c r="AS134" s="6">
        <f ca="1">IFERROR(INDEX(OFFSET(INDIRECT("v_buffer_hist_hoy!$A$1"),1,MATCH("buh_cobertura_inventario_proyectado",INDIRECT("v_buffer_hist_hoy!$1:$1"),0)-1,100000,1),MATCH(CLEAN(TABLATRANSFERENCIA[[#This Row],[CODIGO]]),OFFSET(INDIRECT("v_buffer_hist_hoy!$A$1"),1,MATCH("buh_codigo",INDIRECT("v_buffer_hist_hoy!$1:$1"),0)-1,100000,1),0)),"")</f>
        <v>0</v>
      </c>
      <c r="AT134" s="6">
        <f ca="1">IFERROR(INDEX(OFFSET(INDIRECT("v_buffer_hist_hoy!$A$1"),1,MATCH("buh_cobertura_pedido_minimo",INDIRECT("v_buffer_hist_hoy!$1:$1"),0)-1,100000,1),MATCH(CLEAN(TABLATRANSFERENCIA[[#This Row],[CODIGO]]),OFFSET(INDIRECT("v_buffer_hist_hoy!$A$1"),1,MATCH("buh_codigo",INDIRECT("v_buffer_hist_hoy!$1:$1"),0)-1,100000,1),0)),"")</f>
        <v>0</v>
      </c>
      <c r="AU134" s="6">
        <f ca="1">IFERROR(INDEX(OFFSET(INDIRECT("v_buffer_hist_hoy!$A$1"),1,MATCH("buh_dias_desabastecimiento",INDIRECT("v_buffer_hist_hoy!$1:$1"),0)-1,100000,1),MATCH(CLEAN(TABLATRANSFERENCIA[[#This Row],[CODIGO]]),OFFSET(INDIRECT("v_buffer_hist_hoy!$A$1"),1,MATCH("buh_codigo",INDIRECT("v_buffer_hist_hoy!$1:$1"),0)-1,100000,1),0)),"")</f>
        <v>0</v>
      </c>
      <c r="AV134" s="6">
        <f t="array" ref="AV134">IFERROR(INDEX(Datos_Consumo[CANTIDAD],MATCH(TABLATRANSFERENCIA[[#This Row],[CODIGO]]&amp;TABLATRANSFERENCIA[[#Headers],[Columna1]],Datos_Consumo[CODIGO]&amp;Datos_Consumo[FECHA_FORMATO],0)),0)</f>
        <v>0</v>
      </c>
      <c r="AW134" s="6">
        <f t="array" ref="AW134">IFERROR(INDEX(Datos_Consumo[CANTIDAD],MATCH(TABLATRANSFERENCIA[[#This Row],[CODIGO]]&amp;TABLATRANSFERENCIA[[#Headers],[Columna2]],Datos_Consumo[CODIGO]&amp;Datos_Consumo[FECHA_FORMATO],0)),0)</f>
        <v>0</v>
      </c>
      <c r="AX134" s="6">
        <f t="array" ref="AX134">IFERROR(INDEX(Datos_Consumo[CANTIDAD],MATCH(TABLATRANSFERENCIA[[#This Row],[CODIGO]]&amp;TABLATRANSFERENCIA[[#Headers],[Columna3]],Datos_Consumo[CODIGO]&amp;Datos_Consumo[FECHA_FORMATO],0)),0)</f>
        <v>0</v>
      </c>
      <c r="AY134" s="6">
        <f t="array" ref="AY134">IFERROR(INDEX(Datos_Consumo[CANTIDAD],MATCH(TABLATRANSFERENCIA[[#This Row],[CODIGO]]&amp;TABLATRANSFERENCIA[[#Headers],[Columna4]],Datos_Consumo[CODIGO]&amp;Datos_Consumo[FECHA_FORMATO],0)),0)</f>
        <v>0</v>
      </c>
      <c r="AZ134" s="6">
        <f t="array" ref="AZ134">IFERROR(INDEX(Datos_Consumo[CANTIDAD],MATCH(TABLATRANSFERENCIA[[#This Row],[CODIGO]]&amp;TABLATRANSFERENCIA[[#Headers],[Columna5]],Datos_Consumo[CODIGO]&amp;Datos_Consumo[FECHA_FORMATO],0)),0)</f>
        <v>0</v>
      </c>
      <c r="BA134" s="6">
        <f t="array" ref="BA134">IFERROR(INDEX(Datos_Consumo[CANTIDAD],MATCH(TABLATRANSFERENCIA[[#This Row],[CODIGO]]&amp;TABLATRANSFERENCIA[[#Headers],[Columna6]],Datos_Consumo[CODIGO]&amp;Datos_Consumo[FECHA_FORMATO],0)),0)</f>
        <v>0</v>
      </c>
      <c r="BB134" s="56">
        <f ca="1">IFERROR(INDEX(OFFSET(INDIRECT("v_buffer_hist_hoy!$A$1"),1,MATCH("buh_ultima_transferencia_ini",INDIRECT("v_buffer_hist_hoy!$1:$1"),0)-1,100000,1),MATCH(CLEAN(TABLATRANSFERENCIA[[#This Row],[CODIGO]]),OFFSET(INDIRECT("v_buffer_hist_hoy!$A$1"),1,MATCH("buh_codigo",INDIRECT("v_buffer_hist_hoy!$1:$1"),0)-1,100000,1),0)),"")</f>
        <v>0</v>
      </c>
      <c r="BC134" s="56">
        <f ca="1">IFERROR(INDEX(OFFSET(INDIRECT("v_buffer_hist_hoy!$A$1"),1,MATCH("buh_ultima_transferencia_fin",INDIRECT("v_buffer_hist_hoy!$1:$1"),0)-1,100000,1),MATCH(CLEAN(TABLATRANSFERENCIA[[#This Row],[CODIGO]]),OFFSET(INDIRECT("v_buffer_hist_hoy!$A$1"),1,MATCH("buh_codigo",INDIRECT("v_buffer_hist_hoy!$1:$1"),0)-1,100000,1),0)),"")</f>
        <v>0</v>
      </c>
      <c r="BD134" s="50" t="s">
        <v>7724</v>
      </c>
      <c r="BE134" s="55"/>
      <c r="BF134" s="51"/>
      <c r="BG13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4" s="51"/>
      <c r="BM134" s="46">
        <f ca="1">IFERROR(TABLATRANSFERENCIA[[#This Row],[REQUERIM]]/TABLATRANSFERENCIA[[#This Row],[PEDIDO PROMEDIO]],0)</f>
        <v>0.55555555555555558</v>
      </c>
      <c r="BN134" s="51"/>
      <c r="BO134" s="59"/>
      <c r="BP134" s="3" t="str">
        <f>IF(TABLATRANSFERENCIA[[#This Row],[RECIBIDO]]&lt;&gt;"",0,IF(TABLATRANSFERENCIA[[#This Row],[DESPACHO]]&lt;&gt;"",TABLATRANSFERENCIA[[#This Row],[DESPACHO]],TABLATRANSFERENCIA[[#This Row],[REQUERIM]]))</f>
        <v>5</v>
      </c>
      <c r="BQ134" s="50"/>
      <c r="BR134" s="50"/>
      <c r="BS134" s="50" t="str">
        <f t="shared" si="1"/>
        <v>N</v>
      </c>
      <c r="BT134" s="51">
        <f t="array" aca="1" ref="BT134" ca="1">IF(SUM(--(TABLATRANSFERENCIA[[#This Row],[CODIGO GENERICO]]=TABLATRANSFERENCIA[CODIGO GENERICO])*TABLATRANSFERENCIA[REQUERIM])&lt;TABLATRANSFERENCIA[[#This Row],[PEDIDO MIN GRUPO]],1,0)</f>
        <v>0</v>
      </c>
      <c r="BU13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4" s="51">
        <f ca="1">IFERROR(INDEX(OFFSET(INDIRECT("v_buffer_hist_hoy!$A$1"),1,MATCH("buh_zona_amarilla",INDIRECT("v_buffer_hist_hoy!$1:$1"),0)-1,100000,1),MATCH(CLEAN(TABLATRANSFERENCIA[[#This Row],[CODIGO]]),OFFSET(INDIRECT("v_buffer_hist_hoy!$A$1"),1,MATCH("buh_codigo",INDIRECT("v_buffer_hist_hoy!$1:$1"),0)-1,100000,1),0)),"")</f>
        <v>21</v>
      </c>
      <c r="BW134" s="51">
        <f ca="1">IFERROR(INDEX(OFFSET(INDIRECT("v_buffer_hist_hoy!$A$1"),1,MATCH("buh_zona_roja",INDIRECT("v_buffer_hist_hoy!$1:$1"),0)-1,100000,1),MATCH(CLEAN(TABLATRANSFERENCIA[[#This Row],[CODIGO]]),OFFSET(INDIRECT("v_buffer_hist_hoy!$A$1"),1,MATCH("buh_codigo",INDIRECT("v_buffer_hist_hoy!$1:$1"),0)-1,100000,1),0)),"")</f>
        <v>11</v>
      </c>
    </row>
    <row r="135" spans="1:75" hidden="1" x14ac:dyDescent="0.25">
      <c r="A135" s="54" t="s">
        <v>1504</v>
      </c>
      <c r="B135" s="3" t="str">
        <f ca="1">IFERROR(INDEX(OFFSET(INDIRECT("v_buffer_hist_hoy!$A$1"),1,MATCH("pro_descripcion",INDIRECT("v_buffer_hist_hoy!$1:$1"),0)-1,100000,1),MATCH(CLEAN(TABLATRANSFERENCIA[[#This Row],[CODIGO]]),OFFSET(INDIRECT("v_buffer_hist_hoy!$A$1"),1,MATCH("buh_codigo",INDIRECT("v_buffer_hist_hoy!$1:$1"),0)-1,100000,1),0)),"")</f>
        <v>FILTRO AIRE DM6110</v>
      </c>
      <c r="C135" s="3" t="str">
        <f ca="1">IFERROR(INDEX(OFFSET(INDIRECT("v_buffer_hist_hoy!$A$1"),1,MATCH("buh_codigo_generico",INDIRECT("v_buffer_hist_hoy!$1:$1"),0)-1,100000,1),MATCH(CLEAN(TABLATRANSFERENCIA[[#This Row],[CODIGO]]),OFFSET(INDIRECT("v_buffer_hist_hoy!$A$1"),1,MATCH("buh_codigo",INDIRECT("v_buffer_hist_hoy!$1:$1"),0)-1,100000,1),0)),"")</f>
        <v>0</v>
      </c>
      <c r="D135" s="3" t="str">
        <f ca="1">IFERROR(INDEX(OFFSET(INDIRECT("v_buffer_hist_hoy!$A$1"),1,MATCH("buh_codigo_vinculado",INDIRECT("v_buffer_hist_hoy!$1:$1"),0)-1,100000,1),MATCH(CLEAN(TABLATRANSFERENCIA[[#This Row],[CODIGO]]),OFFSET(INDIRECT("v_buffer_hist_hoy!$A$1"),1,MATCH("buh_codigo",INDIRECT("v_buffer_hist_hoy!$1:$1"),0)-1,100000,1),0)),"")</f>
        <v>EC-13031002910</v>
      </c>
      <c r="E135" s="3" t="str">
        <f ca="1">IFERROR(INDEX(OFFSET(INDIRECT("v_buffer_hist_hoy!$A$1"),1,MATCH("pro_linea",INDIRECT("v_buffer_hist_hoy!$1:$1"),0)-1,100000,1),MATCH(CLEAN(TABLATRANSFERENCIA[[#This Row],[CODIGO]]),OFFSET(INDIRECT("v_buffer_hist_hoy!$A$1"),1,MATCH("buh_codigo",INDIRECT("v_buffer_hist_hoy!$1:$1"),0)-1,100000,1),0)),"")</f>
        <v>AGROFORESTAL</v>
      </c>
      <c r="F135" s="3">
        <f ca="1">IFERROR(INDEX(OFFSET(INDIRECT("v_buffer_hist_hoy!$A$1"),1,MATCH("pro_sublinea",INDIRECT("v_buffer_hist_hoy!$1:$1"),0)-1,100000,1),MATCH(CLEAN(TABLATRANSFERENCIA[[#This Row],[CODIGO]]),OFFSET(INDIRECT("v_buffer_hist_hoy!$A$1"),1,MATCH("buh_codigo",INDIRECT("v_buffer_hist_hoy!$1:$1"),0)-1,100000,1),0)),"")</f>
        <v>0</v>
      </c>
      <c r="G135" s="3" t="str">
        <f ca="1">IFERROR(INDEX(OFFSET(INDIRECT("v_buffer_hist_hoy!$A$1"),1,MATCH("pro_grupo",INDIRECT("v_buffer_hist_hoy!$1:$1"),0)-1,100000,1),MATCH(CLEAN(TABLATRANSFERENCIA[[#This Row],[CODIGO]]),OFFSET(INDIRECT("v_buffer_hist_hoy!$A$1"),1,MATCH("buh_codigo",INDIRECT("v_buffer_hist_hoy!$1:$1"),0)-1,100000,1),0)),"")</f>
        <v>REPUESTOS FUMIGACION</v>
      </c>
      <c r="H135" s="3">
        <f ca="1">IFERROR(INDEX(OFFSET(INDIRECT("v_buffer_hist_hoy!$A$1"),1,MATCH("pro_familia",INDIRECT("v_buffer_hist_hoy!$1:$1"),0)-1,100000,1),MATCH(CLEAN(TABLATRANSFERENCIA[[#This Row],[CODIGO]]),OFFSET(INDIRECT("v_buffer_hist_hoy!$A$1"),1,MATCH("buh_codigo",INDIRECT("v_buffer_hist_hoy!$1:$1"),0)-1,100000,1),0)),"")</f>
        <v>0</v>
      </c>
      <c r="I135" s="3">
        <f ca="1">IFERROR(INDEX(OFFSET(INDIRECT("v_buffer_hist_hoy!$A$1"),1,MATCH("pro_subfamilia",INDIRECT("v_buffer_hist_hoy!$1:$1"),0)-1,100000,1),MATCH(CLEAN(TABLATRANSFERENCIA[[#This Row],[CODIGO]]),OFFSET(INDIRECT("v_buffer_hist_hoy!$A$1"),1,MATCH("buh_codigo",INDIRECT("v_buffer_hist_hoy!$1:$1"),0)-1,100000,1),0)),"")</f>
        <v>0</v>
      </c>
      <c r="J13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5" s="3">
        <f ca="1">IFERROR(INDEX(OFFSET(INDIRECT("v_buffer_hist_hoy!$A$1"),1,MATCH("pro_tipo",INDIRECT("v_buffer_hist_hoy!$1:$1"),0)-1,100000,1),MATCH(CLEAN(TABLATRANSFERENCIA[[#This Row],[CODIGO]]),OFFSET(INDIRECT("v_buffer_hist_hoy!$A$1"),1,MATCH("buh_codigo",INDIRECT("v_buffer_hist_hoy!$1:$1"),0)-1,100000,1),0)),"")</f>
        <v>0</v>
      </c>
      <c r="L135" s="3" t="str">
        <f ca="1">IFERROR(INDEX(OFFSET(INDIRECT("v_buffer_hist_hoy!$A$1"),1,MATCH("pro_marca",INDIRECT("v_buffer_hist_hoy!$1:$1"),0)-1,100000,1),MATCH(CLEAN(TABLATRANSFERENCIA[[#This Row],[CODIGO]]),OFFSET(INDIRECT("v_buffer_hist_hoy!$A$1"),1,MATCH("buh_codigo",INDIRECT("v_buffer_hist_hoy!$1:$1"),0)-1,100000,1),0)),"")</f>
        <v>ECHO</v>
      </c>
      <c r="M135" s="3">
        <f ca="1">IFERROR(INDEX(OFFSET(INDIRECT("v_buffer_hist_hoy!$A$1"),1,MATCH("pro_modelo",INDIRECT("v_buffer_hist_hoy!$1:$1"),0)-1,100000,1),MATCH(CLEAN(TABLATRANSFERENCIA[[#This Row],[CODIGO]]),OFFSET(INDIRECT("v_buffer_hist_hoy!$A$1"),1,MATCH("buh_codigo",INDIRECT("v_buffer_hist_hoy!$1:$1"),0)-1,100000,1),0)),"")</f>
        <v>0</v>
      </c>
      <c r="N135" s="3">
        <f ca="1">IFERROR(INDEX(OFFSET(INDIRECT("v_buffer_hist_hoy!$A$1"),1,MATCH("pro_cat_management",INDIRECT("v_buffer_hist_hoy!$1:$1"),0)-1,100000,1),MATCH(CLEAN(TABLATRANSFERENCIA[[#This Row],[CODIGO]]),OFFSET(INDIRECT("v_buffer_hist_hoy!$A$1"),1,MATCH("buh_codigo",INDIRECT("v_buffer_hist_hoy!$1:$1"),0)-1,100000,1),0)),"")</f>
        <v>0</v>
      </c>
      <c r="O135" s="5" t="str">
        <f ca="1">IFERROR(INDEX(OFFSET(INDIRECT("v_buffer_hist_hoy!$A$1"),1,MATCH("buh_estatus",INDIRECT("v_buffer_hist_hoy!$1:$1"),0)-1,100000,1),MATCH(CLEAN(TABLATRANSFERENCIA[[#This Row],[CODIGO]]),OFFSET(INDIRECT("v_buffer_hist_hoy!$A$1"),1,MATCH("buh_codigo",INDIRECT("v_buffer_hist_hoy!$1:$1"),0)-1,100000,1),0)),"")</f>
        <v>0</v>
      </c>
      <c r="P135" s="5">
        <f ca="1">IFERROR(INDEX(OFFSET(INDIRECT("v_buffer_hist_hoy!$A$1"),1,MATCH("buh_ctv",INDIRECT("v_buffer_hist_hoy!$1:$1"),0)-1,100000,1),MATCH(CLEAN(TABLATRANSFERENCIA[[#This Row],[CODIGO]]),OFFSET(INDIRECT("v_buffer_hist_hoy!$A$1"),1,MATCH("buh_codigo",INDIRECT("v_buffer_hist_hoy!$1:$1"),0)-1,100000,1),0)),"")</f>
        <v>1.41</v>
      </c>
      <c r="Q135" s="5">
        <f ca="1">IFERROR(INDEX(OFFSET(INDIRECT("v_buffer_hist_hoy!$A$1"),1,MATCH("buh_pv",INDIRECT("v_buffer_hist_hoy!$1:$1"),0)-1,100000,1),MATCH(CLEAN(TABLATRANSFERENCIA[[#This Row],[CODIGO]]),OFFSET(INDIRECT("v_buffer_hist_hoy!$A$1"),1,MATCH("buh_codigo",INDIRECT("v_buffer_hist_hoy!$1:$1"),0)-1,100000,1),0)),"")</f>
        <v>4</v>
      </c>
      <c r="R135" s="46">
        <f ca="1">IFERROR(INDEX(OFFSET(INDIRECT("v_buffer_hist_hoy!$A$1"),1,MATCH("buh_roi_pasado",INDIRECT("v_buffer_hist_hoy!$1:$1"),0)-1,100000,1),MATCH(CLEAN(TABLATRANSFERENCIA[[#This Row],[CODIGO]]),OFFSET(INDIRECT("v_buffer_hist_hoy!$A$1"),1,MATCH("buh_codigo",INDIRECT("v_buffer_hist_hoy!$1:$1"),0)-1,100000,1),0)),"")</f>
        <v>0</v>
      </c>
      <c r="S135" s="46">
        <f ca="1">IFERROR(INDEX(OFFSET(INDIRECT("v_buffer_hist_hoy!$A$1"),1,MATCH("buh_roi_proyectado",INDIRECT("v_buffer_hist_hoy!$1:$1"),0)-1,100000,1),MATCH(CLEAN(TABLATRANSFERENCIA[[#This Row],[CODIGO]]),OFFSET(INDIRECT("v_buffer_hist_hoy!$A$1"),1,MATCH("buh_codigo",INDIRECT("v_buffer_hist_hoy!$1:$1"),0)-1,100000,1),0)),"")</f>
        <v>8.02</v>
      </c>
      <c r="T135" s="46">
        <f ca="1">IFERROR(INDEX(OFFSET(INDIRECT("v_buffer_hist_hoy!$A$1"),1,MATCH("buh_velocity",INDIRECT("v_buffer_hist_hoy!$1:$1"),0)-1,100000,1),MATCH(CLEAN(TABLATRANSFERENCIA[[#This Row],[CODIGO]]),OFFSET(INDIRECT("v_buffer_hist_hoy!$A$1"),1,MATCH("buh_codigo",INDIRECT("v_buffer_hist_hoy!$1:$1"),0)-1,100000,1),0)),"")</f>
        <v>0</v>
      </c>
      <c r="U135" s="46">
        <f ca="1">IFERROR(INDEX(OFFSET(INDIRECT("v_buffer_hist_hoy!$A$1"),1,MATCH("buh_nivel_servicio",INDIRECT("v_buffer_hist_hoy!$1:$1"),0)-1,100000,1),MATCH(CLEAN(TABLATRANSFERENCIA[[#This Row],[CODIGO]]),OFFSET(INDIRECT("v_buffer_hist_hoy!$A$1"),1,MATCH("buh_codigo",INDIRECT("v_buffer_hist_hoy!$1:$1"),0)-1,100000,1),0)),"")</f>
        <v>1</v>
      </c>
      <c r="V135" s="49" t="str">
        <f ca="1">IFERROR(INDEX(OFFSET(INDIRECT("v_buffer_hist_hoy!$A$1"),1,MATCH("pro_nombre",INDIRECT("v_buffer_hist_hoy!$1:$1"),0)-1,100000,1),MATCH(CLEAN(TABLATRANSFERENCIA[[#This Row],[CODIGO]]),OFFSET(INDIRECT("v_buffer_hist_hoy!$A$1"),1,MATCH("buh_codigo",INDIRECT("v_buffer_hist_hoy!$1:$1"),0)-1,100000,1),0)),"")</f>
        <v>Echo</v>
      </c>
      <c r="W135" s="49" t="str">
        <f ca="1">IFERROR(INDEX(OFFSET(INDIRECT("v_buffer_hist_hoy!$A$1"),1,MATCH("pre_nombre",INDIRECT("v_buffer_hist_hoy!$1:$1"),0)-1,100000,1),MATCH(CLEAN(TABLATRANSFERENCIA[[#This Row],[CODIGO]]),OFFSET(INDIRECT("v_buffer_hist_hoy!$A$1"),1,MATCH("buh_codigo",INDIRECT("v_buffer_hist_hoy!$1:$1"),0)-1,100000,1),0)),"")</f>
        <v>USA</v>
      </c>
      <c r="X135" s="51">
        <f ca="1">IFERROR(INDEX(OFFSET(INDIRECT("v_buffer_hist_hoy!$A$1"),1,MATCH("buh_tiempo_suministro",INDIRECT("v_buffer_hist_hoy!$1:$1"),0)-1,100000,1),MATCH(CLEAN(TABLATRANSFERENCIA[[#This Row],[CODIGO]]),OFFSET(INDIRECT("v_buffer_hist_hoy!$A$1"),1,MATCH("buh_codigo",INDIRECT("v_buffer_hist_hoy!$1:$1"),0)-1,100000,1),0)),"")</f>
        <v>8</v>
      </c>
      <c r="Y135" s="51">
        <f ca="1">IFERROR(INDEX(OFFSET(INDIRECT("v_buffer_hist_hoy!$A$1"),1,MATCH("buh_frecuencia_reposicion",INDIRECT("v_buffer_hist_hoy!$1:$1"),0)-1,100000,1),MATCH(CLEAN(TABLATRANSFERENCIA[[#This Row],[CODIGO]]),OFFSET(INDIRECT("v_buffer_hist_hoy!$A$1"),1,MATCH("buh_codigo",INDIRECT("v_buffer_hist_hoy!$1:$1"),0)-1,100000,1),0)),"")</f>
        <v>3</v>
      </c>
      <c r="Z135" s="6">
        <f ca="1">IFERROR(INDEX(OFFSET(INDIRECT("v_buffer_hist_hoy!$A$1"),1,MATCH("buh_buffer_actual",INDIRECT("v_buffer_hist_hoy!$1:$1"),0)-1,100000,1),MATCH(CLEAN(TABLATRANSFERENCIA[[#This Row],[CODIGO]]),OFFSET(INDIRECT("v_buffer_hist_hoy!$A$1"),1,MATCH("buh_codigo",INDIRECT("v_buffer_hist_hoy!$1:$1"),0)-1,100000,1),0)),"")</f>
        <v>9</v>
      </c>
      <c r="AA135" s="6">
        <f ca="1">IFERROR(INDEX(OFFSET(INDIRECT("v_buffer_hist_hoy!$A$1"),1,MATCH("buh_inventario_proveedor",INDIRECT("v_buffer_hist_hoy!$1:$1"),0)-1,100000,1),MATCH(CLEAN(TABLATRANSFERENCIA[[#This Row],[CODIGO]]),OFFSET(INDIRECT("v_buffer_hist_hoy!$A$1"),1,MATCH("buh_codigo",INDIRECT("v_buffer_hist_hoy!$1:$1"),0)-1,100000,1),0)),"")</f>
        <v>1000000000</v>
      </c>
      <c r="AB135" s="6">
        <f ca="1">IFERROR(INDEX(OFFSET(INDIRECT("v_buffer_hist_hoy!$A$1"),1,MATCH("buh_inventario_fisico",INDIRECT("v_buffer_hist_hoy!$1:$1"),0)-1,100000,1),MATCH(CLEAN(TABLATRANSFERENCIA[[#This Row],[CODIGO]]),OFFSET(INDIRECT("v_buffer_hist_hoy!$A$1"),1,MATCH("buh_codigo",INDIRECT("v_buffer_hist_hoy!$1:$1"),0)-1,100000,1),0)),"")</f>
        <v>0</v>
      </c>
      <c r="AC135" s="4">
        <f ca="1">IFERROR(INDEX(OFFSET(INDIRECT("v_buffer_hist_hoy!$A$1"),1,MATCH("buh_estado_inventario_fisico",INDIRECT("v_buffer_hist_hoy!$1:$1"),0)-1,100000,1),MATCH(CLEAN(TABLATRANSFERENCIA[[#This Row],[CODIGO]]),OFFSET(INDIRECT("v_buffer_hist_hoy!$A$1"),1,MATCH("buh_codigo",INDIRECT("v_buffer_hist_hoy!$1:$1"),0)-1,100000,1),0)),"")</f>
        <v>1</v>
      </c>
      <c r="AD135" s="6" t="str">
        <f ca="1">IFERROR(INDEX(OFFSET(INDIRECT("v_buffer_hist_hoy!$A$1"),1,MATCH("buh_color_inventario_fisico",INDIRECT("v_buffer_hist_hoy!$1:$1"),0)-1,100000,1),MATCH(CLEAN(TABLATRANSFERENCIA[[#This Row],[CODIGO]]),OFFSET(INDIRECT("v_buffer_hist_hoy!$A$1"),1,MATCH("buh_codigo",INDIRECT("v_buffer_hist_hoy!$1:$1"),0)-1,100000,1),0)),"")</f>
        <v>N</v>
      </c>
      <c r="AE135" s="6">
        <f ca="1">IFERROR(INDEX(OFFSET(INDIRECT("v_buffer_hist_hoy!$A$1"),1,MATCH("buh_transito",INDIRECT("v_buffer_hist_hoy!$1:$1"),0)-1,100000,1),MATCH(CLEAN(TABLATRANSFERENCIA[[#This Row],[CODIGO]]),OFFSET(INDIRECT("v_buffer_hist_hoy!$A$1"),1,MATCH("buh_codigo",INDIRECT("v_buffer_hist_hoy!$1:$1"),0)-1,100000,1),0)),"")</f>
        <v>0</v>
      </c>
      <c r="AF135" s="6">
        <f ca="1">IFERROR(INDEX(OFFSET(INDIRECT("v_buffer_hist_hoy!$A$1"),1,MATCH("buh_negociacion",INDIRECT("v_buffer_hist_hoy!$1:$1"),0)-1,100000,1),MATCH(CLEAN(TABLATRANSFERENCIA[[#This Row],[CODIGO]]),OFFSET(INDIRECT("v_buffer_hist_hoy!$A$1"),1,MATCH("buh_codigo",INDIRECT("v_buffer_hist_hoy!$1:$1"),0)-1,100000,1),0)),"")</f>
        <v>0</v>
      </c>
      <c r="AG135" s="6">
        <f ca="1">IFERROR(INDEX(OFFSET(INDIRECT("v_buffer_hist_hoy!$A$1"),1,MATCH("buh_produccion",INDIRECT("v_buffer_hist_hoy!$1:$1"),0)-1,100000,1),MATCH(CLEAN(TABLATRANSFERENCIA[[#This Row],[CODIGO]]),OFFSET(INDIRECT("v_buffer_hist_hoy!$A$1"),1,MATCH("buh_codigo",INDIRECT("v_buffer_hist_hoy!$1:$1"),0)-1,100000,1),0)),"")</f>
        <v>0</v>
      </c>
      <c r="AH135" s="6">
        <f ca="1">IFERROR(INDEX(OFFSET(INDIRECT("v_buffer_hist_hoy!$A$1"),1,MATCH("buh_embarcado",INDIRECT("v_buffer_hist_hoy!$1:$1"),0)-1,100000,1),MATCH(CLEAN(TABLATRANSFERENCIA[[#This Row],[CODIGO]]),OFFSET(INDIRECT("v_buffer_hist_hoy!$A$1"),1,MATCH("buh_codigo",INDIRECT("v_buffer_hist_hoy!$1:$1"),0)-1,100000,1),0)),"")</f>
        <v>0</v>
      </c>
      <c r="AI135" s="6">
        <f ca="1">IFERROR(INDEX(OFFSET(INDIRECT("v_buffer_hist_hoy!$A$1"),1,MATCH("buh_comprometido",INDIRECT("v_buffer_hist_hoy!$1:$1"),0)-1,100000,1),MATCH(CLEAN(TABLATRANSFERENCIA[[#This Row],[CODIGO]]),OFFSET(INDIRECT("v_buffer_hist_hoy!$A$1"),1,MATCH("buh_codigo",INDIRECT("v_buffer_hist_hoy!$1:$1"),0)-1,100000,1),0)),"")</f>
        <v>0</v>
      </c>
      <c r="AJ135" s="6">
        <f ca="1">IFERROR(INDEX(OFFSET(INDIRECT("v_buffer_hist_hoy!$A$1"),1,MATCH("buh_backorder",INDIRECT("v_buffer_hist_hoy!$1:$1"),0)-1,100000,1),MATCH(CLEAN(TABLATRANSFERENCIA[[#This Row],[CODIGO]]),OFFSET(INDIRECT("v_buffer_hist_hoy!$A$1"),1,MATCH("buh_codigo",INDIRECT("v_buffer_hist_hoy!$1:$1"),0)-1,100000,1),0)),"")</f>
        <v>5</v>
      </c>
      <c r="AK135" s="6">
        <f ca="1">IFERROR(INDEX(OFFSET(INDIRECT("v_buffer_hist_hoy!$A$1"),1,MATCH("buh_inventario_proyectado",INDIRECT("v_buffer_hist_hoy!$1:$1"),0)-1,100000,1),MATCH(CLEAN(TABLATRANSFERENCIA[[#This Row],[CODIGO]]),OFFSET(INDIRECT("v_buffer_hist_hoy!$A$1"),1,MATCH("buh_codigo",INDIRECT("v_buffer_hist_hoy!$1:$1"),0)-1,100000,1),0)),"")</f>
        <v>5</v>
      </c>
      <c r="AL135" s="4">
        <f ca="1">IFERROR(INDEX(OFFSET(INDIRECT("v_buffer_hist_hoy!$A$1"),1,MATCH("buh_estado_inventario_proyectado",INDIRECT("v_buffer_hist_hoy!$1:$1"),0)-1,100000,1),MATCH(CLEAN(TABLATRANSFERENCIA[[#This Row],[CODIGO]]),OFFSET(INDIRECT("v_buffer_hist_hoy!$A$1"),1,MATCH("buh_codigo",INDIRECT("v_buffer_hist_hoy!$1:$1"),0)-1,100000,1),0)),"")</f>
        <v>0.44</v>
      </c>
      <c r="AM135" s="6" t="str">
        <f ca="1">IFERROR(INDEX(OFFSET(INDIRECT("v_buffer_hist_hoy!$A$1"),1,MATCH("buh_color_inventario_proyectado",INDIRECT("v_buffer_hist_hoy!$1:$1"),0)-1,100000,1),MATCH(CLEAN(TABLATRANSFERENCIA[[#This Row],[CODIGO]]),OFFSET(INDIRECT("v_buffer_hist_hoy!$A$1"),1,MATCH("buh_codigo",INDIRECT("v_buffer_hist_hoy!$1:$1"),0)-1,100000,1),0)),"")</f>
        <v>A</v>
      </c>
      <c r="AN135" s="6">
        <f ca="1">IFERROR(INDEX(OFFSET(INDIRECT("v_buffer_hist_hoy!$A$1"),1,MATCH("buh_pedido_minimo",INDIRECT("v_buffer_hist_hoy!$1:$1"),0)-1,100000,1),MATCH(CLEAN(TABLATRANSFERENCIA[[#This Row],[CODIGO]]),OFFSET(INDIRECT("v_buffer_hist_hoy!$A$1"),1,MATCH("buh_codigo",INDIRECT("v_buffer_hist_hoy!$1:$1"),0)-1,100000,1),0)),"")</f>
        <v>0</v>
      </c>
      <c r="AO135" s="6">
        <f ca="1">IFERROR(INDEX(OFFSET(INDIRECT("v_buffer_hist_hoy!$A$1"),1,MATCH("buh_pedido_minimo_grupo",INDIRECT("v_buffer_hist_hoy!$1:$1"),0)-1,100000,1),MATCH(CLEAN(TABLATRANSFERENCIA[[#This Row],[CODIGO]]),OFFSET(INDIRECT("v_buffer_hist_hoy!$A$1"),1,MATCH("buh_codigo",INDIRECT("v_buffer_hist_hoy!$1:$1"),0)-1,100000,1),0)),"")</f>
        <v>0</v>
      </c>
      <c r="AP135" s="6">
        <f ca="1">IFERROR(INDEX(OFFSET(INDIRECT("v_buffer_hist_hoy!$A$1"),1,MATCH("buh_unidad_empaque",INDIRECT("v_buffer_hist_hoy!$1:$1"),0)-1,100000,1),MATCH(CLEAN(TABLATRANSFERENCIA[[#This Row],[CODIGO]]),OFFSET(INDIRECT("v_buffer_hist_hoy!$A$1"),1,MATCH("buh_codigo",INDIRECT("v_buffer_hist_hoy!$1:$1"),0)-1,100000,1),0)),"")</f>
        <v>5</v>
      </c>
      <c r="AQ135" s="6">
        <f ca="1">IFERROR(INDEX(OFFSET(INDIRECT("v_buffer_hist_hoy!$A$1"),1,MATCH("buh_pedido_promedio",INDIRECT("v_buffer_hist_hoy!$1:$1"),0)-1,100000,1),MATCH(CLEAN(TABLATRANSFERENCIA[[#This Row],[CODIGO]]),OFFSET(INDIRECT("v_buffer_hist_hoy!$A$1"),1,MATCH("buh_codigo",INDIRECT("v_buffer_hist_hoy!$1:$1"),0)-1,100000,1),0)),"")</f>
        <v>2</v>
      </c>
      <c r="AR135" s="6">
        <f ca="1">IFERROR(INDEX(OFFSET(INDIRECT("v_buffer_hist_hoy!$A$1"),1,MATCH("buh_cobertura_buffer",INDIRECT("v_buffer_hist_hoy!$1:$1"),0)-1,100000,1),MATCH(CLEAN(TABLATRANSFERENCIA[[#This Row],[CODIGO]]),OFFSET(INDIRECT("v_buffer_hist_hoy!$A$1"),1,MATCH("buh_codigo",INDIRECT("v_buffer_hist_hoy!$1:$1"),0)-1,100000,1),0)),"")</f>
        <v>0</v>
      </c>
      <c r="AS135" s="6">
        <f ca="1">IFERROR(INDEX(OFFSET(INDIRECT("v_buffer_hist_hoy!$A$1"),1,MATCH("buh_cobertura_inventario_proyectado",INDIRECT("v_buffer_hist_hoy!$1:$1"),0)-1,100000,1),MATCH(CLEAN(TABLATRANSFERENCIA[[#This Row],[CODIGO]]),OFFSET(INDIRECT("v_buffer_hist_hoy!$A$1"),1,MATCH("buh_codigo",INDIRECT("v_buffer_hist_hoy!$1:$1"),0)-1,100000,1),0)),"")</f>
        <v>0</v>
      </c>
      <c r="AT135" s="6">
        <f ca="1">IFERROR(INDEX(OFFSET(INDIRECT("v_buffer_hist_hoy!$A$1"),1,MATCH("buh_cobertura_pedido_minimo",INDIRECT("v_buffer_hist_hoy!$1:$1"),0)-1,100000,1),MATCH(CLEAN(TABLATRANSFERENCIA[[#This Row],[CODIGO]]),OFFSET(INDIRECT("v_buffer_hist_hoy!$A$1"),1,MATCH("buh_codigo",INDIRECT("v_buffer_hist_hoy!$1:$1"),0)-1,100000,1),0)),"")</f>
        <v>0</v>
      </c>
      <c r="AU135" s="6">
        <f ca="1">IFERROR(INDEX(OFFSET(INDIRECT("v_buffer_hist_hoy!$A$1"),1,MATCH("buh_dias_desabastecimiento",INDIRECT("v_buffer_hist_hoy!$1:$1"),0)-1,100000,1),MATCH(CLEAN(TABLATRANSFERENCIA[[#This Row],[CODIGO]]),OFFSET(INDIRECT("v_buffer_hist_hoy!$A$1"),1,MATCH("buh_codigo",INDIRECT("v_buffer_hist_hoy!$1:$1"),0)-1,100000,1),0)),"")</f>
        <v>13</v>
      </c>
      <c r="AV135" s="6">
        <f t="array" ref="AV135">IFERROR(INDEX(Datos_Consumo[CANTIDAD],MATCH(TABLATRANSFERENCIA[[#This Row],[CODIGO]]&amp;TABLATRANSFERENCIA[[#Headers],[Columna1]],Datos_Consumo[CODIGO]&amp;Datos_Consumo[FECHA_FORMATO],0)),0)</f>
        <v>0</v>
      </c>
      <c r="AW135" s="6">
        <f t="array" ref="AW135">IFERROR(INDEX(Datos_Consumo[CANTIDAD],MATCH(TABLATRANSFERENCIA[[#This Row],[CODIGO]]&amp;TABLATRANSFERENCIA[[#Headers],[Columna2]],Datos_Consumo[CODIGO]&amp;Datos_Consumo[FECHA_FORMATO],0)),0)</f>
        <v>0</v>
      </c>
      <c r="AX135" s="6">
        <f t="array" ref="AX135">IFERROR(INDEX(Datos_Consumo[CANTIDAD],MATCH(TABLATRANSFERENCIA[[#This Row],[CODIGO]]&amp;TABLATRANSFERENCIA[[#Headers],[Columna3]],Datos_Consumo[CODIGO]&amp;Datos_Consumo[FECHA_FORMATO],0)),0)</f>
        <v>0</v>
      </c>
      <c r="AY135" s="6">
        <f t="array" ref="AY135">IFERROR(INDEX(Datos_Consumo[CANTIDAD],MATCH(TABLATRANSFERENCIA[[#This Row],[CODIGO]]&amp;TABLATRANSFERENCIA[[#Headers],[Columna4]],Datos_Consumo[CODIGO]&amp;Datos_Consumo[FECHA_FORMATO],0)),0)</f>
        <v>0</v>
      </c>
      <c r="AZ135" s="6">
        <f t="array" ref="AZ135">IFERROR(INDEX(Datos_Consumo[CANTIDAD],MATCH(TABLATRANSFERENCIA[[#This Row],[CODIGO]]&amp;TABLATRANSFERENCIA[[#Headers],[Columna5]],Datos_Consumo[CODIGO]&amp;Datos_Consumo[FECHA_FORMATO],0)),0)</f>
        <v>0</v>
      </c>
      <c r="BA135" s="6">
        <f t="array" ref="BA135">IFERROR(INDEX(Datos_Consumo[CANTIDAD],MATCH(TABLATRANSFERENCIA[[#This Row],[CODIGO]]&amp;TABLATRANSFERENCIA[[#Headers],[Columna6]],Datos_Consumo[CODIGO]&amp;Datos_Consumo[FECHA_FORMATO],0)),0)</f>
        <v>0</v>
      </c>
      <c r="BB135" s="56">
        <f ca="1">IFERROR(INDEX(OFFSET(INDIRECT("v_buffer_hist_hoy!$A$1"),1,MATCH("buh_ultima_transferencia_ini",INDIRECT("v_buffer_hist_hoy!$1:$1"),0)-1,100000,1),MATCH(CLEAN(TABLATRANSFERENCIA[[#This Row],[CODIGO]]),OFFSET(INDIRECT("v_buffer_hist_hoy!$A$1"),1,MATCH("buh_codigo",INDIRECT("v_buffer_hist_hoy!$1:$1"),0)-1,100000,1),0)),"")</f>
        <v>0</v>
      </c>
      <c r="BC135" s="56">
        <f ca="1">IFERROR(INDEX(OFFSET(INDIRECT("v_buffer_hist_hoy!$A$1"),1,MATCH("buh_ultima_transferencia_fin",INDIRECT("v_buffer_hist_hoy!$1:$1"),0)-1,100000,1),MATCH(CLEAN(TABLATRANSFERENCIA[[#This Row],[CODIGO]]),OFFSET(INDIRECT("v_buffer_hist_hoy!$A$1"),1,MATCH("buh_codigo",INDIRECT("v_buffer_hist_hoy!$1:$1"),0)-1,100000,1),0)),"")</f>
        <v>0</v>
      </c>
      <c r="BD135" s="50" t="s">
        <v>7724</v>
      </c>
      <c r="BE135" s="55"/>
      <c r="BF135" s="51"/>
      <c r="BG13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5" s="51"/>
      <c r="BM135" s="46">
        <f ca="1">IFERROR(TABLATRANSFERENCIA[[#This Row],[REQUERIM]]/TABLATRANSFERENCIA[[#This Row],[PEDIDO PROMEDIO]],0)</f>
        <v>2.5</v>
      </c>
      <c r="BN135" s="51"/>
      <c r="BO135" s="59"/>
      <c r="BP135" s="3" t="str">
        <f>IF(TABLATRANSFERENCIA[[#This Row],[RECIBIDO]]&lt;&gt;"",0,IF(TABLATRANSFERENCIA[[#This Row],[DESPACHO]]&lt;&gt;"",TABLATRANSFERENCIA[[#This Row],[DESPACHO]],TABLATRANSFERENCIA[[#This Row],[REQUERIM]]))</f>
        <v>5</v>
      </c>
      <c r="BQ135" s="50"/>
      <c r="BR135" s="50"/>
      <c r="BS135" s="50" t="str">
        <f t="shared" si="1"/>
        <v>N</v>
      </c>
      <c r="BT135" s="51">
        <f t="array" aca="1" ref="BT135" ca="1">IF(SUM(--(TABLATRANSFERENCIA[[#This Row],[CODIGO GENERICO]]=TABLATRANSFERENCIA[CODIGO GENERICO])*TABLATRANSFERENCIA[REQUERIM])&lt;TABLATRANSFERENCIA[[#This Row],[PEDIDO MIN GRUPO]],1,0)</f>
        <v>0</v>
      </c>
      <c r="BU13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5" s="51">
        <f ca="1">IFERROR(INDEX(OFFSET(INDIRECT("v_buffer_hist_hoy!$A$1"),1,MATCH("buh_zona_amarilla",INDIRECT("v_buffer_hist_hoy!$1:$1"),0)-1,100000,1),MATCH(CLEAN(TABLATRANSFERENCIA[[#This Row],[CODIGO]]),OFFSET(INDIRECT("v_buffer_hist_hoy!$A$1"),1,MATCH("buh_codigo",INDIRECT("v_buffer_hist_hoy!$1:$1"),0)-1,100000,1),0)),"")</f>
        <v>6</v>
      </c>
      <c r="BW135" s="51">
        <f ca="1">IFERROR(INDEX(OFFSET(INDIRECT("v_buffer_hist_hoy!$A$1"),1,MATCH("buh_zona_roja",INDIRECT("v_buffer_hist_hoy!$1:$1"),0)-1,100000,1),MATCH(CLEAN(TABLATRANSFERENCIA[[#This Row],[CODIGO]]),OFFSET(INDIRECT("v_buffer_hist_hoy!$A$1"),1,MATCH("buh_codigo",INDIRECT("v_buffer_hist_hoy!$1:$1"),0)-1,100000,1),0)),"")</f>
        <v>3</v>
      </c>
    </row>
    <row r="136" spans="1:75" hidden="1" x14ac:dyDescent="0.25">
      <c r="A136" s="54" t="s">
        <v>1435</v>
      </c>
      <c r="B136" s="3" t="str">
        <f ca="1">IFERROR(INDEX(OFFSET(INDIRECT("v_buffer_hist_hoy!$A$1"),1,MATCH("pro_descripcion",INDIRECT("v_buffer_hist_hoy!$1:$1"),0)-1,100000,1),MATCH(CLEAN(TABLATRANSFERENCIA[[#This Row],[CODIGO]]),OFFSET(INDIRECT("v_buffer_hist_hoy!$A$1"),1,MATCH("buh_codigo",INDIRECT("v_buffer_hist_hoy!$1:$1"),0)-1,100000,1),0)),"")</f>
        <v>FILTRO AIRE ES726 (38500-82120)</v>
      </c>
      <c r="C136" s="3" t="str">
        <f ca="1">IFERROR(INDEX(OFFSET(INDIRECT("v_buffer_hist_hoy!$A$1"),1,MATCH("buh_codigo_generico",INDIRECT("v_buffer_hist_hoy!$1:$1"),0)-1,100000,1),MATCH(CLEAN(TABLATRANSFERENCIA[[#This Row],[CODIGO]]),OFFSET(INDIRECT("v_buffer_hist_hoy!$A$1"),1,MATCH("buh_codigo",INDIRECT("v_buffer_hist_hoy!$1:$1"),0)-1,100000,1),0)),"")</f>
        <v>0</v>
      </c>
      <c r="D136" s="3" t="str">
        <f ca="1">IFERROR(INDEX(OFFSET(INDIRECT("v_buffer_hist_hoy!$A$1"),1,MATCH("buh_codigo_vinculado",INDIRECT("v_buffer_hist_hoy!$1:$1"),0)-1,100000,1),MATCH(CLEAN(TABLATRANSFERENCIA[[#This Row],[CODIGO]]),OFFSET(INDIRECT("v_buffer_hist_hoy!$A$1"),1,MATCH("buh_codigo",INDIRECT("v_buffer_hist_hoy!$1:$1"),0)-1,100000,1),0)),"")</f>
        <v>EC-A226000620</v>
      </c>
      <c r="E136" s="3" t="str">
        <f ca="1">IFERROR(INDEX(OFFSET(INDIRECT("v_buffer_hist_hoy!$A$1"),1,MATCH("pro_linea",INDIRECT("v_buffer_hist_hoy!$1:$1"),0)-1,100000,1),MATCH(CLEAN(TABLATRANSFERENCIA[[#This Row],[CODIGO]]),OFFSET(INDIRECT("v_buffer_hist_hoy!$A$1"),1,MATCH("buh_codigo",INDIRECT("v_buffer_hist_hoy!$1:$1"),0)-1,100000,1),0)),"")</f>
        <v>AGROFORESTAL</v>
      </c>
      <c r="F136" s="3">
        <f ca="1">IFERROR(INDEX(OFFSET(INDIRECT("v_buffer_hist_hoy!$A$1"),1,MATCH("pro_sublinea",INDIRECT("v_buffer_hist_hoy!$1:$1"),0)-1,100000,1),MATCH(CLEAN(TABLATRANSFERENCIA[[#This Row],[CODIGO]]),OFFSET(INDIRECT("v_buffer_hist_hoy!$A$1"),1,MATCH("buh_codigo",INDIRECT("v_buffer_hist_hoy!$1:$1"),0)-1,100000,1),0)),"")</f>
        <v>0</v>
      </c>
      <c r="G136" s="3" t="str">
        <f ca="1">IFERROR(INDEX(OFFSET(INDIRECT("v_buffer_hist_hoy!$A$1"),1,MATCH("pro_grupo",INDIRECT("v_buffer_hist_hoy!$1:$1"),0)-1,100000,1),MATCH(CLEAN(TABLATRANSFERENCIA[[#This Row],[CODIGO]]),OFFSET(INDIRECT("v_buffer_hist_hoy!$A$1"),1,MATCH("buh_codigo",INDIRECT("v_buffer_hist_hoy!$1:$1"),0)-1,100000,1),0)),"")</f>
        <v>REPUESTOS FUMIGACION</v>
      </c>
      <c r="H136" s="3">
        <f ca="1">IFERROR(INDEX(OFFSET(INDIRECT("v_buffer_hist_hoy!$A$1"),1,MATCH("pro_familia",INDIRECT("v_buffer_hist_hoy!$1:$1"),0)-1,100000,1),MATCH(CLEAN(TABLATRANSFERENCIA[[#This Row],[CODIGO]]),OFFSET(INDIRECT("v_buffer_hist_hoy!$A$1"),1,MATCH("buh_codigo",INDIRECT("v_buffer_hist_hoy!$1:$1"),0)-1,100000,1),0)),"")</f>
        <v>0</v>
      </c>
      <c r="I136" s="3">
        <f ca="1">IFERROR(INDEX(OFFSET(INDIRECT("v_buffer_hist_hoy!$A$1"),1,MATCH("pro_subfamilia",INDIRECT("v_buffer_hist_hoy!$1:$1"),0)-1,100000,1),MATCH(CLEAN(TABLATRANSFERENCIA[[#This Row],[CODIGO]]),OFFSET(INDIRECT("v_buffer_hist_hoy!$A$1"),1,MATCH("buh_codigo",INDIRECT("v_buffer_hist_hoy!$1:$1"),0)-1,100000,1),0)),"")</f>
        <v>0</v>
      </c>
      <c r="J13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6" s="3">
        <f ca="1">IFERROR(INDEX(OFFSET(INDIRECT("v_buffer_hist_hoy!$A$1"),1,MATCH("pro_tipo",INDIRECT("v_buffer_hist_hoy!$1:$1"),0)-1,100000,1),MATCH(CLEAN(TABLATRANSFERENCIA[[#This Row],[CODIGO]]),OFFSET(INDIRECT("v_buffer_hist_hoy!$A$1"),1,MATCH("buh_codigo",INDIRECT("v_buffer_hist_hoy!$1:$1"),0)-1,100000,1),0)),"")</f>
        <v>0</v>
      </c>
      <c r="L136" s="3" t="str">
        <f ca="1">IFERROR(INDEX(OFFSET(INDIRECT("v_buffer_hist_hoy!$A$1"),1,MATCH("pro_marca",INDIRECT("v_buffer_hist_hoy!$1:$1"),0)-1,100000,1),MATCH(CLEAN(TABLATRANSFERENCIA[[#This Row],[CODIGO]]),OFFSET(INDIRECT("v_buffer_hist_hoy!$A$1"),1,MATCH("buh_codigo",INDIRECT("v_buffer_hist_hoy!$1:$1"),0)-1,100000,1),0)),"")</f>
        <v>SHINDAIWA</v>
      </c>
      <c r="M136" s="3">
        <f ca="1">IFERROR(INDEX(OFFSET(INDIRECT("v_buffer_hist_hoy!$A$1"),1,MATCH("pro_modelo",INDIRECT("v_buffer_hist_hoy!$1:$1"),0)-1,100000,1),MATCH(CLEAN(TABLATRANSFERENCIA[[#This Row],[CODIGO]]),OFFSET(INDIRECT("v_buffer_hist_hoy!$A$1"),1,MATCH("buh_codigo",INDIRECT("v_buffer_hist_hoy!$1:$1"),0)-1,100000,1),0)),"")</f>
        <v>0</v>
      </c>
      <c r="N136" s="3">
        <f ca="1">IFERROR(INDEX(OFFSET(INDIRECT("v_buffer_hist_hoy!$A$1"),1,MATCH("pro_cat_management",INDIRECT("v_buffer_hist_hoy!$1:$1"),0)-1,100000,1),MATCH(CLEAN(TABLATRANSFERENCIA[[#This Row],[CODIGO]]),OFFSET(INDIRECT("v_buffer_hist_hoy!$A$1"),1,MATCH("buh_codigo",INDIRECT("v_buffer_hist_hoy!$1:$1"),0)-1,100000,1),0)),"")</f>
        <v>0</v>
      </c>
      <c r="O136" s="5" t="str">
        <f ca="1">IFERROR(INDEX(OFFSET(INDIRECT("v_buffer_hist_hoy!$A$1"),1,MATCH("buh_estatus",INDIRECT("v_buffer_hist_hoy!$1:$1"),0)-1,100000,1),MATCH(CLEAN(TABLATRANSFERENCIA[[#This Row],[CODIGO]]),OFFSET(INDIRECT("v_buffer_hist_hoy!$A$1"),1,MATCH("buh_codigo",INDIRECT("v_buffer_hist_hoy!$1:$1"),0)-1,100000,1),0)),"")</f>
        <v>0</v>
      </c>
      <c r="P136" s="5">
        <f ca="1">IFERROR(INDEX(OFFSET(INDIRECT("v_buffer_hist_hoy!$A$1"),1,MATCH("buh_ctv",INDIRECT("v_buffer_hist_hoy!$1:$1"),0)-1,100000,1),MATCH(CLEAN(TABLATRANSFERENCIA[[#This Row],[CODIGO]]),OFFSET(INDIRECT("v_buffer_hist_hoy!$A$1"),1,MATCH("buh_codigo",INDIRECT("v_buffer_hist_hoy!$1:$1"),0)-1,100000,1),0)),"")</f>
        <v>0.55000000000000004</v>
      </c>
      <c r="Q136" s="5">
        <f ca="1">IFERROR(INDEX(OFFSET(INDIRECT("v_buffer_hist_hoy!$A$1"),1,MATCH("buh_pv",INDIRECT("v_buffer_hist_hoy!$1:$1"),0)-1,100000,1),MATCH(CLEAN(TABLATRANSFERENCIA[[#This Row],[CODIGO]]),OFFSET(INDIRECT("v_buffer_hist_hoy!$A$1"),1,MATCH("buh_codigo",INDIRECT("v_buffer_hist_hoy!$1:$1"),0)-1,100000,1),0)),"")</f>
        <v>2</v>
      </c>
      <c r="R136" s="46">
        <f ca="1">IFERROR(INDEX(OFFSET(INDIRECT("v_buffer_hist_hoy!$A$1"),1,MATCH("buh_roi_pasado",INDIRECT("v_buffer_hist_hoy!$1:$1"),0)-1,100000,1),MATCH(CLEAN(TABLATRANSFERENCIA[[#This Row],[CODIGO]]),OFFSET(INDIRECT("v_buffer_hist_hoy!$A$1"),1,MATCH("buh_codigo",INDIRECT("v_buffer_hist_hoy!$1:$1"),0)-1,100000,1),0)),"")</f>
        <v>0</v>
      </c>
      <c r="S136" s="46">
        <f ca="1">IFERROR(INDEX(OFFSET(INDIRECT("v_buffer_hist_hoy!$A$1"),1,MATCH("buh_roi_proyectado",INDIRECT("v_buffer_hist_hoy!$1:$1"),0)-1,100000,1),MATCH(CLEAN(TABLATRANSFERENCIA[[#This Row],[CODIGO]]),OFFSET(INDIRECT("v_buffer_hist_hoy!$A$1"),1,MATCH("buh_codigo",INDIRECT("v_buffer_hist_hoy!$1:$1"),0)-1,100000,1),0)),"")</f>
        <v>11.5</v>
      </c>
      <c r="T136" s="46">
        <f ca="1">IFERROR(INDEX(OFFSET(INDIRECT("v_buffer_hist_hoy!$A$1"),1,MATCH("buh_velocity",INDIRECT("v_buffer_hist_hoy!$1:$1"),0)-1,100000,1),MATCH(CLEAN(TABLATRANSFERENCIA[[#This Row],[CODIGO]]),OFFSET(INDIRECT("v_buffer_hist_hoy!$A$1"),1,MATCH("buh_codigo",INDIRECT("v_buffer_hist_hoy!$1:$1"),0)-1,100000,1),0)),"")</f>
        <v>0</v>
      </c>
      <c r="U136" s="46">
        <f ca="1">IFERROR(INDEX(OFFSET(INDIRECT("v_buffer_hist_hoy!$A$1"),1,MATCH("buh_nivel_servicio",INDIRECT("v_buffer_hist_hoy!$1:$1"),0)-1,100000,1),MATCH(CLEAN(TABLATRANSFERENCIA[[#This Row],[CODIGO]]),OFFSET(INDIRECT("v_buffer_hist_hoy!$A$1"),1,MATCH("buh_codigo",INDIRECT("v_buffer_hist_hoy!$1:$1"),0)-1,100000,1),0)),"")</f>
        <v>1</v>
      </c>
      <c r="V136" s="49" t="str">
        <f ca="1">IFERROR(INDEX(OFFSET(INDIRECT("v_buffer_hist_hoy!$A$1"),1,MATCH("pro_nombre",INDIRECT("v_buffer_hist_hoy!$1:$1"),0)-1,100000,1),MATCH(CLEAN(TABLATRANSFERENCIA[[#This Row],[CODIGO]]),OFFSET(INDIRECT("v_buffer_hist_hoy!$A$1"),1,MATCH("buh_codigo",INDIRECT("v_buffer_hist_hoy!$1:$1"),0)-1,100000,1),0)),"")</f>
        <v>Echo</v>
      </c>
      <c r="W136" s="49" t="str">
        <f ca="1">IFERROR(INDEX(OFFSET(INDIRECT("v_buffer_hist_hoy!$A$1"),1,MATCH("pre_nombre",INDIRECT("v_buffer_hist_hoy!$1:$1"),0)-1,100000,1),MATCH(CLEAN(TABLATRANSFERENCIA[[#This Row],[CODIGO]]),OFFSET(INDIRECT("v_buffer_hist_hoy!$A$1"),1,MATCH("buh_codigo",INDIRECT("v_buffer_hist_hoy!$1:$1"),0)-1,100000,1),0)),"")</f>
        <v>USA</v>
      </c>
      <c r="X136" s="51">
        <f ca="1">IFERROR(INDEX(OFFSET(INDIRECT("v_buffer_hist_hoy!$A$1"),1,MATCH("buh_tiempo_suministro",INDIRECT("v_buffer_hist_hoy!$1:$1"),0)-1,100000,1),MATCH(CLEAN(TABLATRANSFERENCIA[[#This Row],[CODIGO]]),OFFSET(INDIRECT("v_buffer_hist_hoy!$A$1"),1,MATCH("buh_codigo",INDIRECT("v_buffer_hist_hoy!$1:$1"),0)-1,100000,1),0)),"")</f>
        <v>8</v>
      </c>
      <c r="Y136" s="51">
        <f ca="1">IFERROR(INDEX(OFFSET(INDIRECT("v_buffer_hist_hoy!$A$1"),1,MATCH("buh_frecuencia_reposicion",INDIRECT("v_buffer_hist_hoy!$1:$1"),0)-1,100000,1),MATCH(CLEAN(TABLATRANSFERENCIA[[#This Row],[CODIGO]]),OFFSET(INDIRECT("v_buffer_hist_hoy!$A$1"),1,MATCH("buh_codigo",INDIRECT("v_buffer_hist_hoy!$1:$1"),0)-1,100000,1),0)),"")</f>
        <v>3</v>
      </c>
      <c r="Z136" s="6">
        <f ca="1">IFERROR(INDEX(OFFSET(INDIRECT("v_buffer_hist_hoy!$A$1"),1,MATCH("buh_buffer_actual",INDIRECT("v_buffer_hist_hoy!$1:$1"),0)-1,100000,1),MATCH(CLEAN(TABLATRANSFERENCIA[[#This Row],[CODIGO]]),OFFSET(INDIRECT("v_buffer_hist_hoy!$A$1"),1,MATCH("buh_codigo",INDIRECT("v_buffer_hist_hoy!$1:$1"),0)-1,100000,1),0)),"")</f>
        <v>50</v>
      </c>
      <c r="AA136" s="6">
        <f ca="1">IFERROR(INDEX(OFFSET(INDIRECT("v_buffer_hist_hoy!$A$1"),1,MATCH("buh_inventario_proveedor",INDIRECT("v_buffer_hist_hoy!$1:$1"),0)-1,100000,1),MATCH(CLEAN(TABLATRANSFERENCIA[[#This Row],[CODIGO]]),OFFSET(INDIRECT("v_buffer_hist_hoy!$A$1"),1,MATCH("buh_codigo",INDIRECT("v_buffer_hist_hoy!$1:$1"),0)-1,100000,1),0)),"")</f>
        <v>1000000000</v>
      </c>
      <c r="AB136" s="6">
        <f ca="1">IFERROR(INDEX(OFFSET(INDIRECT("v_buffer_hist_hoy!$A$1"),1,MATCH("buh_inventario_fisico",INDIRECT("v_buffer_hist_hoy!$1:$1"),0)-1,100000,1),MATCH(CLEAN(TABLATRANSFERENCIA[[#This Row],[CODIGO]]),OFFSET(INDIRECT("v_buffer_hist_hoy!$A$1"),1,MATCH("buh_codigo",INDIRECT("v_buffer_hist_hoy!$1:$1"),0)-1,100000,1),0)),"")</f>
        <v>24</v>
      </c>
      <c r="AC136" s="4">
        <f ca="1">IFERROR(INDEX(OFFSET(INDIRECT("v_buffer_hist_hoy!$A$1"),1,MATCH("buh_estado_inventario_fisico",INDIRECT("v_buffer_hist_hoy!$1:$1"),0)-1,100000,1),MATCH(CLEAN(TABLATRANSFERENCIA[[#This Row],[CODIGO]]),OFFSET(INDIRECT("v_buffer_hist_hoy!$A$1"),1,MATCH("buh_codigo",INDIRECT("v_buffer_hist_hoy!$1:$1"),0)-1,100000,1),0)),"")</f>
        <v>0.52</v>
      </c>
      <c r="AD136" s="6" t="str">
        <f ca="1">IFERROR(INDEX(OFFSET(INDIRECT("v_buffer_hist_hoy!$A$1"),1,MATCH("buh_color_inventario_fisico",INDIRECT("v_buffer_hist_hoy!$1:$1"),0)-1,100000,1),MATCH(CLEAN(TABLATRANSFERENCIA[[#This Row],[CODIGO]]),OFFSET(INDIRECT("v_buffer_hist_hoy!$A$1"),1,MATCH("buh_codigo",INDIRECT("v_buffer_hist_hoy!$1:$1"),0)-1,100000,1),0)),"")</f>
        <v>A</v>
      </c>
      <c r="AE136" s="6">
        <f ca="1">IFERROR(INDEX(OFFSET(INDIRECT("v_buffer_hist_hoy!$A$1"),1,MATCH("buh_transito",INDIRECT("v_buffer_hist_hoy!$1:$1"),0)-1,100000,1),MATCH(CLEAN(TABLATRANSFERENCIA[[#This Row],[CODIGO]]),OFFSET(INDIRECT("v_buffer_hist_hoy!$A$1"),1,MATCH("buh_codigo",INDIRECT("v_buffer_hist_hoy!$1:$1"),0)-1,100000,1),0)),"")</f>
        <v>0</v>
      </c>
      <c r="AF136" s="6">
        <f ca="1">IFERROR(INDEX(OFFSET(INDIRECT("v_buffer_hist_hoy!$A$1"),1,MATCH("buh_negociacion",INDIRECT("v_buffer_hist_hoy!$1:$1"),0)-1,100000,1),MATCH(CLEAN(TABLATRANSFERENCIA[[#This Row],[CODIGO]]),OFFSET(INDIRECT("v_buffer_hist_hoy!$A$1"),1,MATCH("buh_codigo",INDIRECT("v_buffer_hist_hoy!$1:$1"),0)-1,100000,1),0)),"")</f>
        <v>0</v>
      </c>
      <c r="AG136" s="6">
        <f ca="1">IFERROR(INDEX(OFFSET(INDIRECT("v_buffer_hist_hoy!$A$1"),1,MATCH("buh_produccion",INDIRECT("v_buffer_hist_hoy!$1:$1"),0)-1,100000,1),MATCH(CLEAN(TABLATRANSFERENCIA[[#This Row],[CODIGO]]),OFFSET(INDIRECT("v_buffer_hist_hoy!$A$1"),1,MATCH("buh_codigo",INDIRECT("v_buffer_hist_hoy!$1:$1"),0)-1,100000,1),0)),"")</f>
        <v>0</v>
      </c>
      <c r="AH136" s="6">
        <f ca="1">IFERROR(INDEX(OFFSET(INDIRECT("v_buffer_hist_hoy!$A$1"),1,MATCH("buh_embarcado",INDIRECT("v_buffer_hist_hoy!$1:$1"),0)-1,100000,1),MATCH(CLEAN(TABLATRANSFERENCIA[[#This Row],[CODIGO]]),OFFSET(INDIRECT("v_buffer_hist_hoy!$A$1"),1,MATCH("buh_codigo",INDIRECT("v_buffer_hist_hoy!$1:$1"),0)-1,100000,1),0)),"")</f>
        <v>0</v>
      </c>
      <c r="AI136" s="6">
        <f ca="1">IFERROR(INDEX(OFFSET(INDIRECT("v_buffer_hist_hoy!$A$1"),1,MATCH("buh_comprometido",INDIRECT("v_buffer_hist_hoy!$1:$1"),0)-1,100000,1),MATCH(CLEAN(TABLATRANSFERENCIA[[#This Row],[CODIGO]]),OFFSET(INDIRECT("v_buffer_hist_hoy!$A$1"),1,MATCH("buh_codigo",INDIRECT("v_buffer_hist_hoy!$1:$1"),0)-1,100000,1),0)),"")</f>
        <v>0</v>
      </c>
      <c r="AJ136" s="6">
        <f ca="1">IFERROR(INDEX(OFFSET(INDIRECT("v_buffer_hist_hoy!$A$1"),1,MATCH("buh_backorder",INDIRECT("v_buffer_hist_hoy!$1:$1"),0)-1,100000,1),MATCH(CLEAN(TABLATRANSFERENCIA[[#This Row],[CODIGO]]),OFFSET(INDIRECT("v_buffer_hist_hoy!$A$1"),1,MATCH("buh_codigo",INDIRECT("v_buffer_hist_hoy!$1:$1"),0)-1,100000,1),0)),"")</f>
        <v>5</v>
      </c>
      <c r="AK136" s="6">
        <f ca="1">IFERROR(INDEX(OFFSET(INDIRECT("v_buffer_hist_hoy!$A$1"),1,MATCH("buh_inventario_proyectado",INDIRECT("v_buffer_hist_hoy!$1:$1"),0)-1,100000,1),MATCH(CLEAN(TABLATRANSFERENCIA[[#This Row],[CODIGO]]),OFFSET(INDIRECT("v_buffer_hist_hoy!$A$1"),1,MATCH("buh_codigo",INDIRECT("v_buffer_hist_hoy!$1:$1"),0)-1,100000,1),0)),"")</f>
        <v>29</v>
      </c>
      <c r="AL136" s="4">
        <f ca="1">IFERROR(INDEX(OFFSET(INDIRECT("v_buffer_hist_hoy!$A$1"),1,MATCH("buh_estado_inventario_proyectado",INDIRECT("v_buffer_hist_hoy!$1:$1"),0)-1,100000,1),MATCH(CLEAN(TABLATRANSFERENCIA[[#This Row],[CODIGO]]),OFFSET(INDIRECT("v_buffer_hist_hoy!$A$1"),1,MATCH("buh_codigo",INDIRECT("v_buffer_hist_hoy!$1:$1"),0)-1,100000,1),0)),"")</f>
        <v>0.42</v>
      </c>
      <c r="AM136" s="6" t="str">
        <f ca="1">IFERROR(INDEX(OFFSET(INDIRECT("v_buffer_hist_hoy!$A$1"),1,MATCH("buh_color_inventario_proyectado",INDIRECT("v_buffer_hist_hoy!$1:$1"),0)-1,100000,1),MATCH(CLEAN(TABLATRANSFERENCIA[[#This Row],[CODIGO]]),OFFSET(INDIRECT("v_buffer_hist_hoy!$A$1"),1,MATCH("buh_codigo",INDIRECT("v_buffer_hist_hoy!$1:$1"),0)-1,100000,1),0)),"")</f>
        <v>A</v>
      </c>
      <c r="AN136" s="6">
        <f ca="1">IFERROR(INDEX(OFFSET(INDIRECT("v_buffer_hist_hoy!$A$1"),1,MATCH("buh_pedido_minimo",INDIRECT("v_buffer_hist_hoy!$1:$1"),0)-1,100000,1),MATCH(CLEAN(TABLATRANSFERENCIA[[#This Row],[CODIGO]]),OFFSET(INDIRECT("v_buffer_hist_hoy!$A$1"),1,MATCH("buh_codigo",INDIRECT("v_buffer_hist_hoy!$1:$1"),0)-1,100000,1),0)),"")</f>
        <v>0</v>
      </c>
      <c r="AO136" s="6">
        <f ca="1">IFERROR(INDEX(OFFSET(INDIRECT("v_buffer_hist_hoy!$A$1"),1,MATCH("buh_pedido_minimo_grupo",INDIRECT("v_buffer_hist_hoy!$1:$1"),0)-1,100000,1),MATCH(CLEAN(TABLATRANSFERENCIA[[#This Row],[CODIGO]]),OFFSET(INDIRECT("v_buffer_hist_hoy!$A$1"),1,MATCH("buh_codigo",INDIRECT("v_buffer_hist_hoy!$1:$1"),0)-1,100000,1),0)),"")</f>
        <v>0</v>
      </c>
      <c r="AP136" s="6">
        <f ca="1">IFERROR(INDEX(OFFSET(INDIRECT("v_buffer_hist_hoy!$A$1"),1,MATCH("buh_unidad_empaque",INDIRECT("v_buffer_hist_hoy!$1:$1"),0)-1,100000,1),MATCH(CLEAN(TABLATRANSFERENCIA[[#This Row],[CODIGO]]),OFFSET(INDIRECT("v_buffer_hist_hoy!$A$1"),1,MATCH("buh_codigo",INDIRECT("v_buffer_hist_hoy!$1:$1"),0)-1,100000,1),0)),"")</f>
        <v>5</v>
      </c>
      <c r="AQ136" s="6">
        <f ca="1">IFERROR(INDEX(OFFSET(INDIRECT("v_buffer_hist_hoy!$A$1"),1,MATCH("buh_pedido_promedio",INDIRECT("v_buffer_hist_hoy!$1:$1"),0)-1,100000,1),MATCH(CLEAN(TABLATRANSFERENCIA[[#This Row],[CODIGO]]),OFFSET(INDIRECT("v_buffer_hist_hoy!$A$1"),1,MATCH("buh_codigo",INDIRECT("v_buffer_hist_hoy!$1:$1"),0)-1,100000,1),0)),"")</f>
        <v>14</v>
      </c>
      <c r="AR136" s="6">
        <f ca="1">IFERROR(INDEX(OFFSET(INDIRECT("v_buffer_hist_hoy!$A$1"),1,MATCH("buh_cobertura_buffer",INDIRECT("v_buffer_hist_hoy!$1:$1"),0)-1,100000,1),MATCH(CLEAN(TABLATRANSFERENCIA[[#This Row],[CODIGO]]),OFFSET(INDIRECT("v_buffer_hist_hoy!$A$1"),1,MATCH("buh_codigo",INDIRECT("v_buffer_hist_hoy!$1:$1"),0)-1,100000,1),0)),"")</f>
        <v>0</v>
      </c>
      <c r="AS136" s="6">
        <f ca="1">IFERROR(INDEX(OFFSET(INDIRECT("v_buffer_hist_hoy!$A$1"),1,MATCH("buh_cobertura_inventario_proyectado",INDIRECT("v_buffer_hist_hoy!$1:$1"),0)-1,100000,1),MATCH(CLEAN(TABLATRANSFERENCIA[[#This Row],[CODIGO]]),OFFSET(INDIRECT("v_buffer_hist_hoy!$A$1"),1,MATCH("buh_codigo",INDIRECT("v_buffer_hist_hoy!$1:$1"),0)-1,100000,1),0)),"")</f>
        <v>0</v>
      </c>
      <c r="AT136" s="6">
        <f ca="1">IFERROR(INDEX(OFFSET(INDIRECT("v_buffer_hist_hoy!$A$1"),1,MATCH("buh_cobertura_pedido_minimo",INDIRECT("v_buffer_hist_hoy!$1:$1"),0)-1,100000,1),MATCH(CLEAN(TABLATRANSFERENCIA[[#This Row],[CODIGO]]),OFFSET(INDIRECT("v_buffer_hist_hoy!$A$1"),1,MATCH("buh_codigo",INDIRECT("v_buffer_hist_hoy!$1:$1"),0)-1,100000,1),0)),"")</f>
        <v>0</v>
      </c>
      <c r="AU136" s="6">
        <f ca="1">IFERROR(INDEX(OFFSET(INDIRECT("v_buffer_hist_hoy!$A$1"),1,MATCH("buh_dias_desabastecimiento",INDIRECT("v_buffer_hist_hoy!$1:$1"),0)-1,100000,1),MATCH(CLEAN(TABLATRANSFERENCIA[[#This Row],[CODIGO]]),OFFSET(INDIRECT("v_buffer_hist_hoy!$A$1"),1,MATCH("buh_codigo",INDIRECT("v_buffer_hist_hoy!$1:$1"),0)-1,100000,1),0)),"")</f>
        <v>0</v>
      </c>
      <c r="AV136" s="6">
        <f t="array" ref="AV136">IFERROR(INDEX(Datos_Consumo[CANTIDAD],MATCH(TABLATRANSFERENCIA[[#This Row],[CODIGO]]&amp;TABLATRANSFERENCIA[[#Headers],[Columna1]],Datos_Consumo[CODIGO]&amp;Datos_Consumo[FECHA_FORMATO],0)),0)</f>
        <v>0</v>
      </c>
      <c r="AW136" s="6">
        <f t="array" ref="AW136">IFERROR(INDEX(Datos_Consumo[CANTIDAD],MATCH(TABLATRANSFERENCIA[[#This Row],[CODIGO]]&amp;TABLATRANSFERENCIA[[#Headers],[Columna2]],Datos_Consumo[CODIGO]&amp;Datos_Consumo[FECHA_FORMATO],0)),0)</f>
        <v>0</v>
      </c>
      <c r="AX136" s="6">
        <f t="array" ref="AX136">IFERROR(INDEX(Datos_Consumo[CANTIDAD],MATCH(TABLATRANSFERENCIA[[#This Row],[CODIGO]]&amp;TABLATRANSFERENCIA[[#Headers],[Columna3]],Datos_Consumo[CODIGO]&amp;Datos_Consumo[FECHA_FORMATO],0)),0)</f>
        <v>0</v>
      </c>
      <c r="AY136" s="6">
        <f t="array" ref="AY136">IFERROR(INDEX(Datos_Consumo[CANTIDAD],MATCH(TABLATRANSFERENCIA[[#This Row],[CODIGO]]&amp;TABLATRANSFERENCIA[[#Headers],[Columna4]],Datos_Consumo[CODIGO]&amp;Datos_Consumo[FECHA_FORMATO],0)),0)</f>
        <v>0</v>
      </c>
      <c r="AZ136" s="6">
        <f t="array" ref="AZ136">IFERROR(INDEX(Datos_Consumo[CANTIDAD],MATCH(TABLATRANSFERENCIA[[#This Row],[CODIGO]]&amp;TABLATRANSFERENCIA[[#Headers],[Columna5]],Datos_Consumo[CODIGO]&amp;Datos_Consumo[FECHA_FORMATO],0)),0)</f>
        <v>0</v>
      </c>
      <c r="BA136" s="6">
        <f t="array" ref="BA136">IFERROR(INDEX(Datos_Consumo[CANTIDAD],MATCH(TABLATRANSFERENCIA[[#This Row],[CODIGO]]&amp;TABLATRANSFERENCIA[[#Headers],[Columna6]],Datos_Consumo[CODIGO]&amp;Datos_Consumo[FECHA_FORMATO],0)),0)</f>
        <v>0</v>
      </c>
      <c r="BB136" s="56">
        <f ca="1">IFERROR(INDEX(OFFSET(INDIRECT("v_buffer_hist_hoy!$A$1"),1,MATCH("buh_ultima_transferencia_ini",INDIRECT("v_buffer_hist_hoy!$1:$1"),0)-1,100000,1),MATCH(CLEAN(TABLATRANSFERENCIA[[#This Row],[CODIGO]]),OFFSET(INDIRECT("v_buffer_hist_hoy!$A$1"),1,MATCH("buh_codigo",INDIRECT("v_buffer_hist_hoy!$1:$1"),0)-1,100000,1),0)),"")</f>
        <v>0</v>
      </c>
      <c r="BC136" s="56">
        <f ca="1">IFERROR(INDEX(OFFSET(INDIRECT("v_buffer_hist_hoy!$A$1"),1,MATCH("buh_ultima_transferencia_fin",INDIRECT("v_buffer_hist_hoy!$1:$1"),0)-1,100000,1),MATCH(CLEAN(TABLATRANSFERENCIA[[#This Row],[CODIGO]]),OFFSET(INDIRECT("v_buffer_hist_hoy!$A$1"),1,MATCH("buh_codigo",INDIRECT("v_buffer_hist_hoy!$1:$1"),0)-1,100000,1),0)),"")</f>
        <v>0</v>
      </c>
      <c r="BD136" s="50" t="s">
        <v>7724</v>
      </c>
      <c r="BE136" s="55"/>
      <c r="BF136" s="51"/>
      <c r="BG13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6" s="51"/>
      <c r="BM136" s="46">
        <f ca="1">IFERROR(TABLATRANSFERENCIA[[#This Row],[REQUERIM]]/TABLATRANSFERENCIA[[#This Row],[PEDIDO PROMEDIO]],0)</f>
        <v>0.35714285714285715</v>
      </c>
      <c r="BN136" s="51"/>
      <c r="BO136" s="59"/>
      <c r="BP136" s="3" t="str">
        <f>IF(TABLATRANSFERENCIA[[#This Row],[RECIBIDO]]&lt;&gt;"",0,IF(TABLATRANSFERENCIA[[#This Row],[DESPACHO]]&lt;&gt;"",TABLATRANSFERENCIA[[#This Row],[DESPACHO]],TABLATRANSFERENCIA[[#This Row],[REQUERIM]]))</f>
        <v>5</v>
      </c>
      <c r="BQ136" s="50"/>
      <c r="BR136" s="50"/>
      <c r="BS136" s="50" t="str">
        <f t="shared" si="1"/>
        <v>N</v>
      </c>
      <c r="BT136" s="51">
        <f t="array" aca="1" ref="BT136" ca="1">IF(SUM(--(TABLATRANSFERENCIA[[#This Row],[CODIGO GENERICO]]=TABLATRANSFERENCIA[CODIGO GENERICO])*TABLATRANSFERENCIA[REQUERIM])&lt;TABLATRANSFERENCIA[[#This Row],[PEDIDO MIN GRUPO]],1,0)</f>
        <v>0</v>
      </c>
      <c r="BU13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36" s="51">
        <f ca="1">IFERROR(INDEX(OFFSET(INDIRECT("v_buffer_hist_hoy!$A$1"),1,MATCH("buh_zona_amarilla",INDIRECT("v_buffer_hist_hoy!$1:$1"),0)-1,100000,1),MATCH(CLEAN(TABLATRANSFERENCIA[[#This Row],[CODIGO]]),OFFSET(INDIRECT("v_buffer_hist_hoy!$A$1"),1,MATCH("buh_codigo",INDIRECT("v_buffer_hist_hoy!$1:$1"),0)-1,100000,1),0)),"")</f>
        <v>33</v>
      </c>
      <c r="BW136" s="51">
        <f ca="1">IFERROR(INDEX(OFFSET(INDIRECT("v_buffer_hist_hoy!$A$1"),1,MATCH("buh_zona_roja",INDIRECT("v_buffer_hist_hoy!$1:$1"),0)-1,100000,1),MATCH(CLEAN(TABLATRANSFERENCIA[[#This Row],[CODIGO]]),OFFSET(INDIRECT("v_buffer_hist_hoy!$A$1"),1,MATCH("buh_codigo",INDIRECT("v_buffer_hist_hoy!$1:$1"),0)-1,100000,1),0)),"")</f>
        <v>17</v>
      </c>
    </row>
    <row r="137" spans="1:75" hidden="1" x14ac:dyDescent="0.25">
      <c r="A137" s="54" t="s">
        <v>3757</v>
      </c>
      <c r="B137" s="3" t="str">
        <f ca="1">IFERROR(INDEX(OFFSET(INDIRECT("v_buffer_hist_hoy!$A$1"),1,MATCH("pro_descripcion",INDIRECT("v_buffer_hist_hoy!$1:$1"),0)-1,100000,1),MATCH(CLEAN(TABLATRANSFERENCIA[[#This Row],[CODIGO]]),OFFSET(INDIRECT("v_buffer_hist_hoy!$A$1"),1,MATCH("buh_codigo",INDIRECT("v_buffer_hist_hoy!$1:$1"),0)-1,100000,1),0)),"")</f>
        <v>FILTRO AIRE SRM4605</v>
      </c>
      <c r="C137" s="3" t="str">
        <f ca="1">IFERROR(INDEX(OFFSET(INDIRECT("v_buffer_hist_hoy!$A$1"),1,MATCH("buh_codigo_generico",INDIRECT("v_buffer_hist_hoy!$1:$1"),0)-1,100000,1),MATCH(CLEAN(TABLATRANSFERENCIA[[#This Row],[CODIGO]]),OFFSET(INDIRECT("v_buffer_hist_hoy!$A$1"),1,MATCH("buh_codigo",INDIRECT("v_buffer_hist_hoy!$1:$1"),0)-1,100000,1),0)),"")</f>
        <v>0</v>
      </c>
      <c r="D137" s="3" t="str">
        <f ca="1">IFERROR(INDEX(OFFSET(INDIRECT("v_buffer_hist_hoy!$A$1"),1,MATCH("buh_codigo_vinculado",INDIRECT("v_buffer_hist_hoy!$1:$1"),0)-1,100000,1),MATCH(CLEAN(TABLATRANSFERENCIA[[#This Row],[CODIGO]]),OFFSET(INDIRECT("v_buffer_hist_hoy!$A$1"),1,MATCH("buh_codigo",INDIRECT("v_buffer_hist_hoy!$1:$1"),0)-1,100000,1),0)),"")</f>
        <v>EC-13031043130</v>
      </c>
      <c r="E137" s="3" t="str">
        <f ca="1">IFERROR(INDEX(OFFSET(INDIRECT("v_buffer_hist_hoy!$A$1"),1,MATCH("pro_linea",INDIRECT("v_buffer_hist_hoy!$1:$1"),0)-1,100000,1),MATCH(CLEAN(TABLATRANSFERENCIA[[#This Row],[CODIGO]]),OFFSET(INDIRECT("v_buffer_hist_hoy!$A$1"),1,MATCH("buh_codigo",INDIRECT("v_buffer_hist_hoy!$1:$1"),0)-1,100000,1),0)),"")</f>
        <v>AGROFORESTAL</v>
      </c>
      <c r="F137" s="3">
        <f ca="1">IFERROR(INDEX(OFFSET(INDIRECT("v_buffer_hist_hoy!$A$1"),1,MATCH("pro_sublinea",INDIRECT("v_buffer_hist_hoy!$1:$1"),0)-1,100000,1),MATCH(CLEAN(TABLATRANSFERENCIA[[#This Row],[CODIGO]]),OFFSET(INDIRECT("v_buffer_hist_hoy!$A$1"),1,MATCH("buh_codigo",INDIRECT("v_buffer_hist_hoy!$1:$1"),0)-1,100000,1),0)),"")</f>
        <v>0</v>
      </c>
      <c r="G137" s="3" t="str">
        <f ca="1">IFERROR(INDEX(OFFSET(INDIRECT("v_buffer_hist_hoy!$A$1"),1,MATCH("pro_grupo",INDIRECT("v_buffer_hist_hoy!$1:$1"),0)-1,100000,1),MATCH(CLEAN(TABLATRANSFERENCIA[[#This Row],[CODIGO]]),OFFSET(INDIRECT("v_buffer_hist_hoy!$A$1"),1,MATCH("buh_codigo",INDIRECT("v_buffer_hist_hoy!$1:$1"),0)-1,100000,1),0)),"")</f>
        <v>REPUESTOS DESMALEZADORAS</v>
      </c>
      <c r="H137" s="3">
        <f ca="1">IFERROR(INDEX(OFFSET(INDIRECT("v_buffer_hist_hoy!$A$1"),1,MATCH("pro_familia",INDIRECT("v_buffer_hist_hoy!$1:$1"),0)-1,100000,1),MATCH(CLEAN(TABLATRANSFERENCIA[[#This Row],[CODIGO]]),OFFSET(INDIRECT("v_buffer_hist_hoy!$A$1"),1,MATCH("buh_codigo",INDIRECT("v_buffer_hist_hoy!$1:$1"),0)-1,100000,1),0)),"")</f>
        <v>0</v>
      </c>
      <c r="I137" s="3">
        <f ca="1">IFERROR(INDEX(OFFSET(INDIRECT("v_buffer_hist_hoy!$A$1"),1,MATCH("pro_subfamilia",INDIRECT("v_buffer_hist_hoy!$1:$1"),0)-1,100000,1),MATCH(CLEAN(TABLATRANSFERENCIA[[#This Row],[CODIGO]]),OFFSET(INDIRECT("v_buffer_hist_hoy!$A$1"),1,MATCH("buh_codigo",INDIRECT("v_buffer_hist_hoy!$1:$1"),0)-1,100000,1),0)),"")</f>
        <v>0</v>
      </c>
      <c r="J13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7" s="3">
        <f ca="1">IFERROR(INDEX(OFFSET(INDIRECT("v_buffer_hist_hoy!$A$1"),1,MATCH("pro_tipo",INDIRECT("v_buffer_hist_hoy!$1:$1"),0)-1,100000,1),MATCH(CLEAN(TABLATRANSFERENCIA[[#This Row],[CODIGO]]),OFFSET(INDIRECT("v_buffer_hist_hoy!$A$1"),1,MATCH("buh_codigo",INDIRECT("v_buffer_hist_hoy!$1:$1"),0)-1,100000,1),0)),"")</f>
        <v>0</v>
      </c>
      <c r="L137" s="3" t="str">
        <f ca="1">IFERROR(INDEX(OFFSET(INDIRECT("v_buffer_hist_hoy!$A$1"),1,MATCH("pro_marca",INDIRECT("v_buffer_hist_hoy!$1:$1"),0)-1,100000,1),MATCH(CLEAN(TABLATRANSFERENCIA[[#This Row],[CODIGO]]),OFFSET(INDIRECT("v_buffer_hist_hoy!$A$1"),1,MATCH("buh_codigo",INDIRECT("v_buffer_hist_hoy!$1:$1"),0)-1,100000,1),0)),"")</f>
        <v>ECHO</v>
      </c>
      <c r="M137" s="3">
        <f ca="1">IFERROR(INDEX(OFFSET(INDIRECT("v_buffer_hist_hoy!$A$1"),1,MATCH("pro_modelo",INDIRECT("v_buffer_hist_hoy!$1:$1"),0)-1,100000,1),MATCH(CLEAN(TABLATRANSFERENCIA[[#This Row],[CODIGO]]),OFFSET(INDIRECT("v_buffer_hist_hoy!$A$1"),1,MATCH("buh_codigo",INDIRECT("v_buffer_hist_hoy!$1:$1"),0)-1,100000,1),0)),"")</f>
        <v>0</v>
      </c>
      <c r="N137" s="3">
        <f ca="1">IFERROR(INDEX(OFFSET(INDIRECT("v_buffer_hist_hoy!$A$1"),1,MATCH("pro_cat_management",INDIRECT("v_buffer_hist_hoy!$1:$1"),0)-1,100000,1),MATCH(CLEAN(TABLATRANSFERENCIA[[#This Row],[CODIGO]]),OFFSET(INDIRECT("v_buffer_hist_hoy!$A$1"),1,MATCH("buh_codigo",INDIRECT("v_buffer_hist_hoy!$1:$1"),0)-1,100000,1),0)),"")</f>
        <v>0</v>
      </c>
      <c r="O137" s="5" t="str">
        <f ca="1">IFERROR(INDEX(OFFSET(INDIRECT("v_buffer_hist_hoy!$A$1"),1,MATCH("buh_estatus",INDIRECT("v_buffer_hist_hoy!$1:$1"),0)-1,100000,1),MATCH(CLEAN(TABLATRANSFERENCIA[[#This Row],[CODIGO]]),OFFSET(INDIRECT("v_buffer_hist_hoy!$A$1"),1,MATCH("buh_codigo",INDIRECT("v_buffer_hist_hoy!$1:$1"),0)-1,100000,1),0)),"")</f>
        <v>0</v>
      </c>
      <c r="P137" s="5">
        <f ca="1">IFERROR(INDEX(OFFSET(INDIRECT("v_buffer_hist_hoy!$A$1"),1,MATCH("buh_ctv",INDIRECT("v_buffer_hist_hoy!$1:$1"),0)-1,100000,1),MATCH(CLEAN(TABLATRANSFERENCIA[[#This Row],[CODIGO]]),OFFSET(INDIRECT("v_buffer_hist_hoy!$A$1"),1,MATCH("buh_codigo",INDIRECT("v_buffer_hist_hoy!$1:$1"),0)-1,100000,1),0)),"")</f>
        <v>1.1200000000000001</v>
      </c>
      <c r="Q137" s="5">
        <f ca="1">IFERROR(INDEX(OFFSET(INDIRECT("v_buffer_hist_hoy!$A$1"),1,MATCH("buh_pv",INDIRECT("v_buffer_hist_hoy!$1:$1"),0)-1,100000,1),MATCH(CLEAN(TABLATRANSFERENCIA[[#This Row],[CODIGO]]),OFFSET(INDIRECT("v_buffer_hist_hoy!$A$1"),1,MATCH("buh_codigo",INDIRECT("v_buffer_hist_hoy!$1:$1"),0)-1,100000,1),0)),"")</f>
        <v>3.42</v>
      </c>
      <c r="R137" s="46">
        <f ca="1">IFERROR(INDEX(OFFSET(INDIRECT("v_buffer_hist_hoy!$A$1"),1,MATCH("buh_roi_pasado",INDIRECT("v_buffer_hist_hoy!$1:$1"),0)-1,100000,1),MATCH(CLEAN(TABLATRANSFERENCIA[[#This Row],[CODIGO]]),OFFSET(INDIRECT("v_buffer_hist_hoy!$A$1"),1,MATCH("buh_codigo",INDIRECT("v_buffer_hist_hoy!$1:$1"),0)-1,100000,1),0)),"")</f>
        <v>0</v>
      </c>
      <c r="S137" s="46">
        <f ca="1">IFERROR(INDEX(OFFSET(INDIRECT("v_buffer_hist_hoy!$A$1"),1,MATCH("buh_roi_proyectado",INDIRECT("v_buffer_hist_hoy!$1:$1"),0)-1,100000,1),MATCH(CLEAN(TABLATRANSFERENCIA[[#This Row],[CODIGO]]),OFFSET(INDIRECT("v_buffer_hist_hoy!$A$1"),1,MATCH("buh_codigo",INDIRECT("v_buffer_hist_hoy!$1:$1"),0)-1,100000,1),0)),"")</f>
        <v>8.9600000000000009</v>
      </c>
      <c r="T137" s="46">
        <f ca="1">IFERROR(INDEX(OFFSET(INDIRECT("v_buffer_hist_hoy!$A$1"),1,MATCH("buh_velocity",INDIRECT("v_buffer_hist_hoy!$1:$1"),0)-1,100000,1),MATCH(CLEAN(TABLATRANSFERENCIA[[#This Row],[CODIGO]]),OFFSET(INDIRECT("v_buffer_hist_hoy!$A$1"),1,MATCH("buh_codigo",INDIRECT("v_buffer_hist_hoy!$1:$1"),0)-1,100000,1),0)),"")</f>
        <v>0</v>
      </c>
      <c r="U137" s="46">
        <f ca="1">IFERROR(INDEX(OFFSET(INDIRECT("v_buffer_hist_hoy!$A$1"),1,MATCH("buh_nivel_servicio",INDIRECT("v_buffer_hist_hoy!$1:$1"),0)-1,100000,1),MATCH(CLEAN(TABLATRANSFERENCIA[[#This Row],[CODIGO]]),OFFSET(INDIRECT("v_buffer_hist_hoy!$A$1"),1,MATCH("buh_codigo",INDIRECT("v_buffer_hist_hoy!$1:$1"),0)-1,100000,1),0)),"")</f>
        <v>1</v>
      </c>
      <c r="V137" s="49" t="str">
        <f ca="1">IFERROR(INDEX(OFFSET(INDIRECT("v_buffer_hist_hoy!$A$1"),1,MATCH("pro_nombre",INDIRECT("v_buffer_hist_hoy!$1:$1"),0)-1,100000,1),MATCH(CLEAN(TABLATRANSFERENCIA[[#This Row],[CODIGO]]),OFFSET(INDIRECT("v_buffer_hist_hoy!$A$1"),1,MATCH("buh_codigo",INDIRECT("v_buffer_hist_hoy!$1:$1"),0)-1,100000,1),0)),"")</f>
        <v>Echo</v>
      </c>
      <c r="W137" s="49" t="str">
        <f ca="1">IFERROR(INDEX(OFFSET(INDIRECT("v_buffer_hist_hoy!$A$1"),1,MATCH("pre_nombre",INDIRECT("v_buffer_hist_hoy!$1:$1"),0)-1,100000,1),MATCH(CLEAN(TABLATRANSFERENCIA[[#This Row],[CODIGO]]),OFFSET(INDIRECT("v_buffer_hist_hoy!$A$1"),1,MATCH("buh_codigo",INDIRECT("v_buffer_hist_hoy!$1:$1"),0)-1,100000,1),0)),"")</f>
        <v>USA</v>
      </c>
      <c r="X137" s="51">
        <f ca="1">IFERROR(INDEX(OFFSET(INDIRECT("v_buffer_hist_hoy!$A$1"),1,MATCH("buh_tiempo_suministro",INDIRECT("v_buffer_hist_hoy!$1:$1"),0)-1,100000,1),MATCH(CLEAN(TABLATRANSFERENCIA[[#This Row],[CODIGO]]),OFFSET(INDIRECT("v_buffer_hist_hoy!$A$1"),1,MATCH("buh_codigo",INDIRECT("v_buffer_hist_hoy!$1:$1"),0)-1,100000,1),0)),"")</f>
        <v>8</v>
      </c>
      <c r="Y137" s="51">
        <f ca="1">IFERROR(INDEX(OFFSET(INDIRECT("v_buffer_hist_hoy!$A$1"),1,MATCH("buh_frecuencia_reposicion",INDIRECT("v_buffer_hist_hoy!$1:$1"),0)-1,100000,1),MATCH(CLEAN(TABLATRANSFERENCIA[[#This Row],[CODIGO]]),OFFSET(INDIRECT("v_buffer_hist_hoy!$A$1"),1,MATCH("buh_codigo",INDIRECT("v_buffer_hist_hoy!$1:$1"),0)-1,100000,1),0)),"")</f>
        <v>3</v>
      </c>
      <c r="Z137" s="6">
        <f ca="1">IFERROR(INDEX(OFFSET(INDIRECT("v_buffer_hist_hoy!$A$1"),1,MATCH("buh_buffer_actual",INDIRECT("v_buffer_hist_hoy!$1:$1"),0)-1,100000,1),MATCH(CLEAN(TABLATRANSFERENCIA[[#This Row],[CODIGO]]),OFFSET(INDIRECT("v_buffer_hist_hoy!$A$1"),1,MATCH("buh_codigo",INDIRECT("v_buffer_hist_hoy!$1:$1"),0)-1,100000,1),0)),"")</f>
        <v>30</v>
      </c>
      <c r="AA137" s="6">
        <f ca="1">IFERROR(INDEX(OFFSET(INDIRECT("v_buffer_hist_hoy!$A$1"),1,MATCH("buh_inventario_proveedor",INDIRECT("v_buffer_hist_hoy!$1:$1"),0)-1,100000,1),MATCH(CLEAN(TABLATRANSFERENCIA[[#This Row],[CODIGO]]),OFFSET(INDIRECT("v_buffer_hist_hoy!$A$1"),1,MATCH("buh_codigo",INDIRECT("v_buffer_hist_hoy!$1:$1"),0)-1,100000,1),0)),"")</f>
        <v>1000000000</v>
      </c>
      <c r="AB137" s="6">
        <f ca="1">IFERROR(INDEX(OFFSET(INDIRECT("v_buffer_hist_hoy!$A$1"),1,MATCH("buh_inventario_fisico",INDIRECT("v_buffer_hist_hoy!$1:$1"),0)-1,100000,1),MATCH(CLEAN(TABLATRANSFERENCIA[[#This Row],[CODIGO]]),OFFSET(INDIRECT("v_buffer_hist_hoy!$A$1"),1,MATCH("buh_codigo",INDIRECT("v_buffer_hist_hoy!$1:$1"),0)-1,100000,1),0)),"")</f>
        <v>21</v>
      </c>
      <c r="AC137" s="4">
        <f ca="1">IFERROR(INDEX(OFFSET(INDIRECT("v_buffer_hist_hoy!$A$1"),1,MATCH("buh_estado_inventario_fisico",INDIRECT("v_buffer_hist_hoy!$1:$1"),0)-1,100000,1),MATCH(CLEAN(TABLATRANSFERENCIA[[#This Row],[CODIGO]]),OFFSET(INDIRECT("v_buffer_hist_hoy!$A$1"),1,MATCH("buh_codigo",INDIRECT("v_buffer_hist_hoy!$1:$1"),0)-1,100000,1),0)),"")</f>
        <v>0.3</v>
      </c>
      <c r="AD137" s="6" t="str">
        <f ca="1">IFERROR(INDEX(OFFSET(INDIRECT("v_buffer_hist_hoy!$A$1"),1,MATCH("buh_color_inventario_fisico",INDIRECT("v_buffer_hist_hoy!$1:$1"),0)-1,100000,1),MATCH(CLEAN(TABLATRANSFERENCIA[[#This Row],[CODIGO]]),OFFSET(INDIRECT("v_buffer_hist_hoy!$A$1"),1,MATCH("buh_codigo",INDIRECT("v_buffer_hist_hoy!$1:$1"),0)-1,100000,1),0)),"")</f>
        <v>V</v>
      </c>
      <c r="AE137" s="6">
        <f ca="1">IFERROR(INDEX(OFFSET(INDIRECT("v_buffer_hist_hoy!$A$1"),1,MATCH("buh_transito",INDIRECT("v_buffer_hist_hoy!$1:$1"),0)-1,100000,1),MATCH(CLEAN(TABLATRANSFERENCIA[[#This Row],[CODIGO]]),OFFSET(INDIRECT("v_buffer_hist_hoy!$A$1"),1,MATCH("buh_codigo",INDIRECT("v_buffer_hist_hoy!$1:$1"),0)-1,100000,1),0)),"")</f>
        <v>0</v>
      </c>
      <c r="AF137" s="6">
        <f ca="1">IFERROR(INDEX(OFFSET(INDIRECT("v_buffer_hist_hoy!$A$1"),1,MATCH("buh_negociacion",INDIRECT("v_buffer_hist_hoy!$1:$1"),0)-1,100000,1),MATCH(CLEAN(TABLATRANSFERENCIA[[#This Row],[CODIGO]]),OFFSET(INDIRECT("v_buffer_hist_hoy!$A$1"),1,MATCH("buh_codigo",INDIRECT("v_buffer_hist_hoy!$1:$1"),0)-1,100000,1),0)),"")</f>
        <v>0</v>
      </c>
      <c r="AG137" s="6">
        <f ca="1">IFERROR(INDEX(OFFSET(INDIRECT("v_buffer_hist_hoy!$A$1"),1,MATCH("buh_produccion",INDIRECT("v_buffer_hist_hoy!$1:$1"),0)-1,100000,1),MATCH(CLEAN(TABLATRANSFERENCIA[[#This Row],[CODIGO]]),OFFSET(INDIRECT("v_buffer_hist_hoy!$A$1"),1,MATCH("buh_codigo",INDIRECT("v_buffer_hist_hoy!$1:$1"),0)-1,100000,1),0)),"")</f>
        <v>0</v>
      </c>
      <c r="AH137" s="6">
        <f ca="1">IFERROR(INDEX(OFFSET(INDIRECT("v_buffer_hist_hoy!$A$1"),1,MATCH("buh_embarcado",INDIRECT("v_buffer_hist_hoy!$1:$1"),0)-1,100000,1),MATCH(CLEAN(TABLATRANSFERENCIA[[#This Row],[CODIGO]]),OFFSET(INDIRECT("v_buffer_hist_hoy!$A$1"),1,MATCH("buh_codigo",INDIRECT("v_buffer_hist_hoy!$1:$1"),0)-1,100000,1),0)),"")</f>
        <v>0</v>
      </c>
      <c r="AI137" s="6">
        <f ca="1">IFERROR(INDEX(OFFSET(INDIRECT("v_buffer_hist_hoy!$A$1"),1,MATCH("buh_comprometido",INDIRECT("v_buffer_hist_hoy!$1:$1"),0)-1,100000,1),MATCH(CLEAN(TABLATRANSFERENCIA[[#This Row],[CODIGO]]),OFFSET(INDIRECT("v_buffer_hist_hoy!$A$1"),1,MATCH("buh_codigo",INDIRECT("v_buffer_hist_hoy!$1:$1"),0)-1,100000,1),0)),"")</f>
        <v>0</v>
      </c>
      <c r="AJ137" s="6">
        <f ca="1">IFERROR(INDEX(OFFSET(INDIRECT("v_buffer_hist_hoy!$A$1"),1,MATCH("buh_backorder",INDIRECT("v_buffer_hist_hoy!$1:$1"),0)-1,100000,1),MATCH(CLEAN(TABLATRANSFERENCIA[[#This Row],[CODIGO]]),OFFSET(INDIRECT("v_buffer_hist_hoy!$A$1"),1,MATCH("buh_codigo",INDIRECT("v_buffer_hist_hoy!$1:$1"),0)-1,100000,1),0)),"")</f>
        <v>5</v>
      </c>
      <c r="AK137" s="6">
        <f ca="1">IFERROR(INDEX(OFFSET(INDIRECT("v_buffer_hist_hoy!$A$1"),1,MATCH("buh_inventario_proyectado",INDIRECT("v_buffer_hist_hoy!$1:$1"),0)-1,100000,1),MATCH(CLEAN(TABLATRANSFERENCIA[[#This Row],[CODIGO]]),OFFSET(INDIRECT("v_buffer_hist_hoy!$A$1"),1,MATCH("buh_codigo",INDIRECT("v_buffer_hist_hoy!$1:$1"),0)-1,100000,1),0)),"")</f>
        <v>26</v>
      </c>
      <c r="AL137" s="4">
        <f ca="1">IFERROR(INDEX(OFFSET(INDIRECT("v_buffer_hist_hoy!$A$1"),1,MATCH("buh_estado_inventario_proyectado",INDIRECT("v_buffer_hist_hoy!$1:$1"),0)-1,100000,1),MATCH(CLEAN(TABLATRANSFERENCIA[[#This Row],[CODIGO]]),OFFSET(INDIRECT("v_buffer_hist_hoy!$A$1"),1,MATCH("buh_codigo",INDIRECT("v_buffer_hist_hoy!$1:$1"),0)-1,100000,1),0)),"")</f>
        <v>0.13</v>
      </c>
      <c r="AM137" s="6" t="str">
        <f ca="1">IFERROR(INDEX(OFFSET(INDIRECT("v_buffer_hist_hoy!$A$1"),1,MATCH("buh_color_inventario_proyectado",INDIRECT("v_buffer_hist_hoy!$1:$1"),0)-1,100000,1),MATCH(CLEAN(TABLATRANSFERENCIA[[#This Row],[CODIGO]]),OFFSET(INDIRECT("v_buffer_hist_hoy!$A$1"),1,MATCH("buh_codigo",INDIRECT("v_buffer_hist_hoy!$1:$1"),0)-1,100000,1),0)),"")</f>
        <v>V</v>
      </c>
      <c r="AN137" s="6">
        <f ca="1">IFERROR(INDEX(OFFSET(INDIRECT("v_buffer_hist_hoy!$A$1"),1,MATCH("buh_pedido_minimo",INDIRECT("v_buffer_hist_hoy!$1:$1"),0)-1,100000,1),MATCH(CLEAN(TABLATRANSFERENCIA[[#This Row],[CODIGO]]),OFFSET(INDIRECT("v_buffer_hist_hoy!$A$1"),1,MATCH("buh_codigo",INDIRECT("v_buffer_hist_hoy!$1:$1"),0)-1,100000,1),0)),"")</f>
        <v>0</v>
      </c>
      <c r="AO137" s="6">
        <f ca="1">IFERROR(INDEX(OFFSET(INDIRECT("v_buffer_hist_hoy!$A$1"),1,MATCH("buh_pedido_minimo_grupo",INDIRECT("v_buffer_hist_hoy!$1:$1"),0)-1,100000,1),MATCH(CLEAN(TABLATRANSFERENCIA[[#This Row],[CODIGO]]),OFFSET(INDIRECT("v_buffer_hist_hoy!$A$1"),1,MATCH("buh_codigo",INDIRECT("v_buffer_hist_hoy!$1:$1"),0)-1,100000,1),0)),"")</f>
        <v>0</v>
      </c>
      <c r="AP137" s="6">
        <f ca="1">IFERROR(INDEX(OFFSET(INDIRECT("v_buffer_hist_hoy!$A$1"),1,MATCH("buh_unidad_empaque",INDIRECT("v_buffer_hist_hoy!$1:$1"),0)-1,100000,1),MATCH(CLEAN(TABLATRANSFERENCIA[[#This Row],[CODIGO]]),OFFSET(INDIRECT("v_buffer_hist_hoy!$A$1"),1,MATCH("buh_codigo",INDIRECT("v_buffer_hist_hoy!$1:$1"),0)-1,100000,1),0)),"")</f>
        <v>5</v>
      </c>
      <c r="AQ137" s="6">
        <f ca="1">IFERROR(INDEX(OFFSET(INDIRECT("v_buffer_hist_hoy!$A$1"),1,MATCH("buh_pedido_promedio",INDIRECT("v_buffer_hist_hoy!$1:$1"),0)-1,100000,1),MATCH(CLEAN(TABLATRANSFERENCIA[[#This Row],[CODIGO]]),OFFSET(INDIRECT("v_buffer_hist_hoy!$A$1"),1,MATCH("buh_codigo",INDIRECT("v_buffer_hist_hoy!$1:$1"),0)-1,100000,1),0)),"")</f>
        <v>8</v>
      </c>
      <c r="AR137" s="6">
        <f ca="1">IFERROR(INDEX(OFFSET(INDIRECT("v_buffer_hist_hoy!$A$1"),1,MATCH("buh_cobertura_buffer",INDIRECT("v_buffer_hist_hoy!$1:$1"),0)-1,100000,1),MATCH(CLEAN(TABLATRANSFERENCIA[[#This Row],[CODIGO]]),OFFSET(INDIRECT("v_buffer_hist_hoy!$A$1"),1,MATCH("buh_codigo",INDIRECT("v_buffer_hist_hoy!$1:$1"),0)-1,100000,1),0)),"")</f>
        <v>0</v>
      </c>
      <c r="AS137" s="6">
        <f ca="1">IFERROR(INDEX(OFFSET(INDIRECT("v_buffer_hist_hoy!$A$1"),1,MATCH("buh_cobertura_inventario_proyectado",INDIRECT("v_buffer_hist_hoy!$1:$1"),0)-1,100000,1),MATCH(CLEAN(TABLATRANSFERENCIA[[#This Row],[CODIGO]]),OFFSET(INDIRECT("v_buffer_hist_hoy!$A$1"),1,MATCH("buh_codigo",INDIRECT("v_buffer_hist_hoy!$1:$1"),0)-1,100000,1),0)),"")</f>
        <v>0</v>
      </c>
      <c r="AT137" s="6">
        <f ca="1">IFERROR(INDEX(OFFSET(INDIRECT("v_buffer_hist_hoy!$A$1"),1,MATCH("buh_cobertura_pedido_minimo",INDIRECT("v_buffer_hist_hoy!$1:$1"),0)-1,100000,1),MATCH(CLEAN(TABLATRANSFERENCIA[[#This Row],[CODIGO]]),OFFSET(INDIRECT("v_buffer_hist_hoy!$A$1"),1,MATCH("buh_codigo",INDIRECT("v_buffer_hist_hoy!$1:$1"),0)-1,100000,1),0)),"")</f>
        <v>0</v>
      </c>
      <c r="AU137" s="6">
        <f ca="1">IFERROR(INDEX(OFFSET(INDIRECT("v_buffer_hist_hoy!$A$1"),1,MATCH("buh_dias_desabastecimiento",INDIRECT("v_buffer_hist_hoy!$1:$1"),0)-1,100000,1),MATCH(CLEAN(TABLATRANSFERENCIA[[#This Row],[CODIGO]]),OFFSET(INDIRECT("v_buffer_hist_hoy!$A$1"),1,MATCH("buh_codigo",INDIRECT("v_buffer_hist_hoy!$1:$1"),0)-1,100000,1),0)),"")</f>
        <v>0</v>
      </c>
      <c r="AV137" s="6">
        <f t="array" ref="AV137">IFERROR(INDEX(Datos_Consumo[CANTIDAD],MATCH(TABLATRANSFERENCIA[[#This Row],[CODIGO]]&amp;TABLATRANSFERENCIA[[#Headers],[Columna1]],Datos_Consumo[CODIGO]&amp;Datos_Consumo[FECHA_FORMATO],0)),0)</f>
        <v>0</v>
      </c>
      <c r="AW137" s="6">
        <f t="array" ref="AW137">IFERROR(INDEX(Datos_Consumo[CANTIDAD],MATCH(TABLATRANSFERENCIA[[#This Row],[CODIGO]]&amp;TABLATRANSFERENCIA[[#Headers],[Columna2]],Datos_Consumo[CODIGO]&amp;Datos_Consumo[FECHA_FORMATO],0)),0)</f>
        <v>0</v>
      </c>
      <c r="AX137" s="6">
        <f t="array" ref="AX137">IFERROR(INDEX(Datos_Consumo[CANTIDAD],MATCH(TABLATRANSFERENCIA[[#This Row],[CODIGO]]&amp;TABLATRANSFERENCIA[[#Headers],[Columna3]],Datos_Consumo[CODIGO]&amp;Datos_Consumo[FECHA_FORMATO],0)),0)</f>
        <v>0</v>
      </c>
      <c r="AY137" s="6">
        <f t="array" ref="AY137">IFERROR(INDEX(Datos_Consumo[CANTIDAD],MATCH(TABLATRANSFERENCIA[[#This Row],[CODIGO]]&amp;TABLATRANSFERENCIA[[#Headers],[Columna4]],Datos_Consumo[CODIGO]&amp;Datos_Consumo[FECHA_FORMATO],0)),0)</f>
        <v>0</v>
      </c>
      <c r="AZ137" s="6">
        <f t="array" ref="AZ137">IFERROR(INDEX(Datos_Consumo[CANTIDAD],MATCH(TABLATRANSFERENCIA[[#This Row],[CODIGO]]&amp;TABLATRANSFERENCIA[[#Headers],[Columna5]],Datos_Consumo[CODIGO]&amp;Datos_Consumo[FECHA_FORMATO],0)),0)</f>
        <v>0</v>
      </c>
      <c r="BA137" s="6">
        <f t="array" ref="BA137">IFERROR(INDEX(Datos_Consumo[CANTIDAD],MATCH(TABLATRANSFERENCIA[[#This Row],[CODIGO]]&amp;TABLATRANSFERENCIA[[#Headers],[Columna6]],Datos_Consumo[CODIGO]&amp;Datos_Consumo[FECHA_FORMATO],0)),0)</f>
        <v>0</v>
      </c>
      <c r="BB137" s="56">
        <f ca="1">IFERROR(INDEX(OFFSET(INDIRECT("v_buffer_hist_hoy!$A$1"),1,MATCH("buh_ultima_transferencia_ini",INDIRECT("v_buffer_hist_hoy!$1:$1"),0)-1,100000,1),MATCH(CLEAN(TABLATRANSFERENCIA[[#This Row],[CODIGO]]),OFFSET(INDIRECT("v_buffer_hist_hoy!$A$1"),1,MATCH("buh_codigo",INDIRECT("v_buffer_hist_hoy!$1:$1"),0)-1,100000,1),0)),"")</f>
        <v>0</v>
      </c>
      <c r="BC137" s="56">
        <f ca="1">IFERROR(INDEX(OFFSET(INDIRECT("v_buffer_hist_hoy!$A$1"),1,MATCH("buh_ultima_transferencia_fin",INDIRECT("v_buffer_hist_hoy!$1:$1"),0)-1,100000,1),MATCH(CLEAN(TABLATRANSFERENCIA[[#This Row],[CODIGO]]),OFFSET(INDIRECT("v_buffer_hist_hoy!$A$1"),1,MATCH("buh_codigo",INDIRECT("v_buffer_hist_hoy!$1:$1"),0)-1,100000,1),0)),"")</f>
        <v>0</v>
      </c>
      <c r="BD137" s="50" t="s">
        <v>7724</v>
      </c>
      <c r="BE137" s="55"/>
      <c r="BF137" s="51"/>
      <c r="BG13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7" s="51"/>
      <c r="BM137" s="46">
        <f ca="1">IFERROR(TABLATRANSFERENCIA[[#This Row],[REQUERIM]]/TABLATRANSFERENCIA[[#This Row],[PEDIDO PROMEDIO]],0)</f>
        <v>0.625</v>
      </c>
      <c r="BN137" s="51"/>
      <c r="BO137" s="59"/>
      <c r="BP137" s="3" t="str">
        <f>IF(TABLATRANSFERENCIA[[#This Row],[RECIBIDO]]&lt;&gt;"",0,IF(TABLATRANSFERENCIA[[#This Row],[DESPACHO]]&lt;&gt;"",TABLATRANSFERENCIA[[#This Row],[DESPACHO]],TABLATRANSFERENCIA[[#This Row],[REQUERIM]]))</f>
        <v>5</v>
      </c>
      <c r="BQ137" s="50"/>
      <c r="BR137" s="50"/>
      <c r="BS137" s="50" t="str">
        <f t="shared" ref="BS137:BS200" si="2">"N"</f>
        <v>N</v>
      </c>
      <c r="BT137" s="51">
        <f t="array" aca="1" ref="BT137" ca="1">IF(SUM(--(TABLATRANSFERENCIA[[#This Row],[CODIGO GENERICO]]=TABLATRANSFERENCIA[CODIGO GENERICO])*TABLATRANSFERENCIA[REQUERIM])&lt;TABLATRANSFERENCIA[[#This Row],[PEDIDO MIN GRUPO]],1,0)</f>
        <v>0</v>
      </c>
      <c r="BU13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7" s="51">
        <f ca="1">IFERROR(INDEX(OFFSET(INDIRECT("v_buffer_hist_hoy!$A$1"),1,MATCH("buh_zona_amarilla",INDIRECT("v_buffer_hist_hoy!$1:$1"),0)-1,100000,1),MATCH(CLEAN(TABLATRANSFERENCIA[[#This Row],[CODIGO]]),OFFSET(INDIRECT("v_buffer_hist_hoy!$A$1"),1,MATCH("buh_codigo",INDIRECT("v_buffer_hist_hoy!$1:$1"),0)-1,100000,1),0)),"")</f>
        <v>20</v>
      </c>
      <c r="BW137" s="51">
        <f ca="1">IFERROR(INDEX(OFFSET(INDIRECT("v_buffer_hist_hoy!$A$1"),1,MATCH("buh_zona_roja",INDIRECT("v_buffer_hist_hoy!$1:$1"),0)-1,100000,1),MATCH(CLEAN(TABLATRANSFERENCIA[[#This Row],[CODIGO]]),OFFSET(INDIRECT("v_buffer_hist_hoy!$A$1"),1,MATCH("buh_codigo",INDIRECT("v_buffer_hist_hoy!$1:$1"),0)-1,100000,1),0)),"")</f>
        <v>10</v>
      </c>
    </row>
    <row r="138" spans="1:75" hidden="1" x14ac:dyDescent="0.25">
      <c r="A138" s="54" t="s">
        <v>1608</v>
      </c>
      <c r="B138" s="3" t="str">
        <f ca="1">IFERROR(INDEX(OFFSET(INDIRECT("v_buffer_hist_hoy!$A$1"),1,MATCH("pro_descripcion",INDIRECT("v_buffer_hist_hoy!$1:$1"),0)-1,100000,1),MATCH(CLEAN(TABLATRANSFERENCIA[[#This Row],[CODIGO]]),OFFSET(INDIRECT("v_buffer_hist_hoy!$A$1"),1,MATCH("buh_codigo",INDIRECT("v_buffer_hist_hoy!$1:$1"),0)-1,100000,1),0)),"")</f>
        <v>FILTRO MALLA BOQUILLA ES726</v>
      </c>
      <c r="C138" s="3" t="str">
        <f ca="1">IFERROR(INDEX(OFFSET(INDIRECT("v_buffer_hist_hoy!$A$1"),1,MATCH("buh_codigo_generico",INDIRECT("v_buffer_hist_hoy!$1:$1"),0)-1,100000,1),MATCH(CLEAN(TABLATRANSFERENCIA[[#This Row],[CODIGO]]),OFFSET(INDIRECT("v_buffer_hist_hoy!$A$1"),1,MATCH("buh_codigo",INDIRECT("v_buffer_hist_hoy!$1:$1"),0)-1,100000,1),0)),"")</f>
        <v>0</v>
      </c>
      <c r="D138" s="3" t="str">
        <f ca="1">IFERROR(INDEX(OFFSET(INDIRECT("v_buffer_hist_hoy!$A$1"),1,MATCH("buh_codigo_vinculado",INDIRECT("v_buffer_hist_hoy!$1:$1"),0)-1,100000,1),MATCH(CLEAN(TABLATRANSFERENCIA[[#This Row],[CODIGO]]),OFFSET(INDIRECT("v_buffer_hist_hoy!$A$1"),1,MATCH("buh_codigo",INDIRECT("v_buffer_hist_hoy!$1:$1"),0)-1,100000,1),0)),"")</f>
        <v>EC-400442310</v>
      </c>
      <c r="E138" s="3" t="str">
        <f ca="1">IFERROR(INDEX(OFFSET(INDIRECT("v_buffer_hist_hoy!$A$1"),1,MATCH("pro_linea",INDIRECT("v_buffer_hist_hoy!$1:$1"),0)-1,100000,1),MATCH(CLEAN(TABLATRANSFERENCIA[[#This Row],[CODIGO]]),OFFSET(INDIRECT("v_buffer_hist_hoy!$A$1"),1,MATCH("buh_codigo",INDIRECT("v_buffer_hist_hoy!$1:$1"),0)-1,100000,1),0)),"")</f>
        <v>AGROFORESTAL</v>
      </c>
      <c r="F138" s="3">
        <f ca="1">IFERROR(INDEX(OFFSET(INDIRECT("v_buffer_hist_hoy!$A$1"),1,MATCH("pro_sublinea",INDIRECT("v_buffer_hist_hoy!$1:$1"),0)-1,100000,1),MATCH(CLEAN(TABLATRANSFERENCIA[[#This Row],[CODIGO]]),OFFSET(INDIRECT("v_buffer_hist_hoy!$A$1"),1,MATCH("buh_codigo",INDIRECT("v_buffer_hist_hoy!$1:$1"),0)-1,100000,1),0)),"")</f>
        <v>0</v>
      </c>
      <c r="G138" s="3" t="str">
        <f ca="1">IFERROR(INDEX(OFFSET(INDIRECT("v_buffer_hist_hoy!$A$1"),1,MATCH("pro_grupo",INDIRECT("v_buffer_hist_hoy!$1:$1"),0)-1,100000,1),MATCH(CLEAN(TABLATRANSFERENCIA[[#This Row],[CODIGO]]),OFFSET(INDIRECT("v_buffer_hist_hoy!$A$1"),1,MATCH("buh_codigo",INDIRECT("v_buffer_hist_hoy!$1:$1"),0)-1,100000,1),0)),"")</f>
        <v>REPUESTOS FUMIGACION</v>
      </c>
      <c r="H138" s="3">
        <f ca="1">IFERROR(INDEX(OFFSET(INDIRECT("v_buffer_hist_hoy!$A$1"),1,MATCH("pro_familia",INDIRECT("v_buffer_hist_hoy!$1:$1"),0)-1,100000,1),MATCH(CLEAN(TABLATRANSFERENCIA[[#This Row],[CODIGO]]),OFFSET(INDIRECT("v_buffer_hist_hoy!$A$1"),1,MATCH("buh_codigo",INDIRECT("v_buffer_hist_hoy!$1:$1"),0)-1,100000,1),0)),"")</f>
        <v>0</v>
      </c>
      <c r="I138" s="3">
        <f ca="1">IFERROR(INDEX(OFFSET(INDIRECT("v_buffer_hist_hoy!$A$1"),1,MATCH("pro_subfamilia",INDIRECT("v_buffer_hist_hoy!$1:$1"),0)-1,100000,1),MATCH(CLEAN(TABLATRANSFERENCIA[[#This Row],[CODIGO]]),OFFSET(INDIRECT("v_buffer_hist_hoy!$A$1"),1,MATCH("buh_codigo",INDIRECT("v_buffer_hist_hoy!$1:$1"),0)-1,100000,1),0)),"")</f>
        <v>0</v>
      </c>
      <c r="J13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8" s="3">
        <f ca="1">IFERROR(INDEX(OFFSET(INDIRECT("v_buffer_hist_hoy!$A$1"),1,MATCH("pro_tipo",INDIRECT("v_buffer_hist_hoy!$1:$1"),0)-1,100000,1),MATCH(CLEAN(TABLATRANSFERENCIA[[#This Row],[CODIGO]]),OFFSET(INDIRECT("v_buffer_hist_hoy!$A$1"),1,MATCH("buh_codigo",INDIRECT("v_buffer_hist_hoy!$1:$1"),0)-1,100000,1),0)),"")</f>
        <v>0</v>
      </c>
      <c r="L138" s="3" t="str">
        <f ca="1">IFERROR(INDEX(OFFSET(INDIRECT("v_buffer_hist_hoy!$A$1"),1,MATCH("pro_marca",INDIRECT("v_buffer_hist_hoy!$1:$1"),0)-1,100000,1),MATCH(CLEAN(TABLATRANSFERENCIA[[#This Row],[CODIGO]]),OFFSET(INDIRECT("v_buffer_hist_hoy!$A$1"),1,MATCH("buh_codigo",INDIRECT("v_buffer_hist_hoy!$1:$1"),0)-1,100000,1),0)),"")</f>
        <v>SHINDAIWA</v>
      </c>
      <c r="M138" s="3">
        <f ca="1">IFERROR(INDEX(OFFSET(INDIRECT("v_buffer_hist_hoy!$A$1"),1,MATCH("pro_modelo",INDIRECT("v_buffer_hist_hoy!$1:$1"),0)-1,100000,1),MATCH(CLEAN(TABLATRANSFERENCIA[[#This Row],[CODIGO]]),OFFSET(INDIRECT("v_buffer_hist_hoy!$A$1"),1,MATCH("buh_codigo",INDIRECT("v_buffer_hist_hoy!$1:$1"),0)-1,100000,1),0)),"")</f>
        <v>0</v>
      </c>
      <c r="N138" s="3">
        <f ca="1">IFERROR(INDEX(OFFSET(INDIRECT("v_buffer_hist_hoy!$A$1"),1,MATCH("pro_cat_management",INDIRECT("v_buffer_hist_hoy!$1:$1"),0)-1,100000,1),MATCH(CLEAN(TABLATRANSFERENCIA[[#This Row],[CODIGO]]),OFFSET(INDIRECT("v_buffer_hist_hoy!$A$1"),1,MATCH("buh_codigo",INDIRECT("v_buffer_hist_hoy!$1:$1"),0)-1,100000,1),0)),"")</f>
        <v>0</v>
      </c>
      <c r="O138" s="5" t="str">
        <f ca="1">IFERROR(INDEX(OFFSET(INDIRECT("v_buffer_hist_hoy!$A$1"),1,MATCH("buh_estatus",INDIRECT("v_buffer_hist_hoy!$1:$1"),0)-1,100000,1),MATCH(CLEAN(TABLATRANSFERENCIA[[#This Row],[CODIGO]]),OFFSET(INDIRECT("v_buffer_hist_hoy!$A$1"),1,MATCH("buh_codigo",INDIRECT("v_buffer_hist_hoy!$1:$1"),0)-1,100000,1),0)),"")</f>
        <v>0</v>
      </c>
      <c r="P138" s="5">
        <f ca="1">IFERROR(INDEX(OFFSET(INDIRECT("v_buffer_hist_hoy!$A$1"),1,MATCH("buh_ctv",INDIRECT("v_buffer_hist_hoy!$1:$1"),0)-1,100000,1),MATCH(CLEAN(TABLATRANSFERENCIA[[#This Row],[CODIGO]]),OFFSET(INDIRECT("v_buffer_hist_hoy!$A$1"),1,MATCH("buh_codigo",INDIRECT("v_buffer_hist_hoy!$1:$1"),0)-1,100000,1),0)),"")</f>
        <v>0.55000000000000004</v>
      </c>
      <c r="Q138" s="5">
        <f ca="1">IFERROR(INDEX(OFFSET(INDIRECT("v_buffer_hist_hoy!$A$1"),1,MATCH("buh_pv",INDIRECT("v_buffer_hist_hoy!$1:$1"),0)-1,100000,1),MATCH(CLEAN(TABLATRANSFERENCIA[[#This Row],[CODIGO]]),OFFSET(INDIRECT("v_buffer_hist_hoy!$A$1"),1,MATCH("buh_codigo",INDIRECT("v_buffer_hist_hoy!$1:$1"),0)-1,100000,1),0)),"")</f>
        <v>2.2400000000000002</v>
      </c>
      <c r="R138" s="46">
        <f ca="1">IFERROR(INDEX(OFFSET(INDIRECT("v_buffer_hist_hoy!$A$1"),1,MATCH("buh_roi_pasado",INDIRECT("v_buffer_hist_hoy!$1:$1"),0)-1,100000,1),MATCH(CLEAN(TABLATRANSFERENCIA[[#This Row],[CODIGO]]),OFFSET(INDIRECT("v_buffer_hist_hoy!$A$1"),1,MATCH("buh_codigo",INDIRECT("v_buffer_hist_hoy!$1:$1"),0)-1,100000,1),0)),"")</f>
        <v>0</v>
      </c>
      <c r="S138" s="46">
        <f ca="1">IFERROR(INDEX(OFFSET(INDIRECT("v_buffer_hist_hoy!$A$1"),1,MATCH("buh_roi_proyectado",INDIRECT("v_buffer_hist_hoy!$1:$1"),0)-1,100000,1),MATCH(CLEAN(TABLATRANSFERENCIA[[#This Row],[CODIGO]]),OFFSET(INDIRECT("v_buffer_hist_hoy!$A$1"),1,MATCH("buh_codigo",INDIRECT("v_buffer_hist_hoy!$1:$1"),0)-1,100000,1),0)),"")</f>
        <v>13.41</v>
      </c>
      <c r="T138" s="46">
        <f ca="1">IFERROR(INDEX(OFFSET(INDIRECT("v_buffer_hist_hoy!$A$1"),1,MATCH("buh_velocity",INDIRECT("v_buffer_hist_hoy!$1:$1"),0)-1,100000,1),MATCH(CLEAN(TABLATRANSFERENCIA[[#This Row],[CODIGO]]),OFFSET(INDIRECT("v_buffer_hist_hoy!$A$1"),1,MATCH("buh_codigo",INDIRECT("v_buffer_hist_hoy!$1:$1"),0)-1,100000,1),0)),"")</f>
        <v>0</v>
      </c>
      <c r="U138" s="46">
        <f ca="1">IFERROR(INDEX(OFFSET(INDIRECT("v_buffer_hist_hoy!$A$1"),1,MATCH("buh_nivel_servicio",INDIRECT("v_buffer_hist_hoy!$1:$1"),0)-1,100000,1),MATCH(CLEAN(TABLATRANSFERENCIA[[#This Row],[CODIGO]]),OFFSET(INDIRECT("v_buffer_hist_hoy!$A$1"),1,MATCH("buh_codigo",INDIRECT("v_buffer_hist_hoy!$1:$1"),0)-1,100000,1),0)),"")</f>
        <v>1</v>
      </c>
      <c r="V138" s="49" t="str">
        <f ca="1">IFERROR(INDEX(OFFSET(INDIRECT("v_buffer_hist_hoy!$A$1"),1,MATCH("pro_nombre",INDIRECT("v_buffer_hist_hoy!$1:$1"),0)-1,100000,1),MATCH(CLEAN(TABLATRANSFERENCIA[[#This Row],[CODIGO]]),OFFSET(INDIRECT("v_buffer_hist_hoy!$A$1"),1,MATCH("buh_codigo",INDIRECT("v_buffer_hist_hoy!$1:$1"),0)-1,100000,1),0)),"")</f>
        <v>Echo</v>
      </c>
      <c r="W138" s="49" t="str">
        <f ca="1">IFERROR(INDEX(OFFSET(INDIRECT("v_buffer_hist_hoy!$A$1"),1,MATCH("pre_nombre",INDIRECT("v_buffer_hist_hoy!$1:$1"),0)-1,100000,1),MATCH(CLEAN(TABLATRANSFERENCIA[[#This Row],[CODIGO]]),OFFSET(INDIRECT("v_buffer_hist_hoy!$A$1"),1,MATCH("buh_codigo",INDIRECT("v_buffer_hist_hoy!$1:$1"),0)-1,100000,1),0)),"")</f>
        <v>USA</v>
      </c>
      <c r="X138" s="51">
        <f ca="1">IFERROR(INDEX(OFFSET(INDIRECT("v_buffer_hist_hoy!$A$1"),1,MATCH("buh_tiempo_suministro",INDIRECT("v_buffer_hist_hoy!$1:$1"),0)-1,100000,1),MATCH(CLEAN(TABLATRANSFERENCIA[[#This Row],[CODIGO]]),OFFSET(INDIRECT("v_buffer_hist_hoy!$A$1"),1,MATCH("buh_codigo",INDIRECT("v_buffer_hist_hoy!$1:$1"),0)-1,100000,1),0)),"")</f>
        <v>8</v>
      </c>
      <c r="Y138" s="51">
        <f ca="1">IFERROR(INDEX(OFFSET(INDIRECT("v_buffer_hist_hoy!$A$1"),1,MATCH("buh_frecuencia_reposicion",INDIRECT("v_buffer_hist_hoy!$1:$1"),0)-1,100000,1),MATCH(CLEAN(TABLATRANSFERENCIA[[#This Row],[CODIGO]]),OFFSET(INDIRECT("v_buffer_hist_hoy!$A$1"),1,MATCH("buh_codigo",INDIRECT("v_buffer_hist_hoy!$1:$1"),0)-1,100000,1),0)),"")</f>
        <v>3</v>
      </c>
      <c r="Z138" s="6">
        <f ca="1">IFERROR(INDEX(OFFSET(INDIRECT("v_buffer_hist_hoy!$A$1"),1,MATCH("buh_buffer_actual",INDIRECT("v_buffer_hist_hoy!$1:$1"),0)-1,100000,1),MATCH(CLEAN(TABLATRANSFERENCIA[[#This Row],[CODIGO]]),OFFSET(INDIRECT("v_buffer_hist_hoy!$A$1"),1,MATCH("buh_codigo",INDIRECT("v_buffer_hist_hoy!$1:$1"),0)-1,100000,1),0)),"")</f>
        <v>40</v>
      </c>
      <c r="AA138" s="6">
        <f ca="1">IFERROR(INDEX(OFFSET(INDIRECT("v_buffer_hist_hoy!$A$1"),1,MATCH("buh_inventario_proveedor",INDIRECT("v_buffer_hist_hoy!$1:$1"),0)-1,100000,1),MATCH(CLEAN(TABLATRANSFERENCIA[[#This Row],[CODIGO]]),OFFSET(INDIRECT("v_buffer_hist_hoy!$A$1"),1,MATCH("buh_codigo",INDIRECT("v_buffer_hist_hoy!$1:$1"),0)-1,100000,1),0)),"")</f>
        <v>1000000000</v>
      </c>
      <c r="AB138" s="6">
        <f ca="1">IFERROR(INDEX(OFFSET(INDIRECT("v_buffer_hist_hoy!$A$1"),1,MATCH("buh_inventario_fisico",INDIRECT("v_buffer_hist_hoy!$1:$1"),0)-1,100000,1),MATCH(CLEAN(TABLATRANSFERENCIA[[#This Row],[CODIGO]]),OFFSET(INDIRECT("v_buffer_hist_hoy!$A$1"),1,MATCH("buh_codigo",INDIRECT("v_buffer_hist_hoy!$1:$1"),0)-1,100000,1),0)),"")</f>
        <v>0</v>
      </c>
      <c r="AC138" s="4">
        <f ca="1">IFERROR(INDEX(OFFSET(INDIRECT("v_buffer_hist_hoy!$A$1"),1,MATCH("buh_estado_inventario_fisico",INDIRECT("v_buffer_hist_hoy!$1:$1"),0)-1,100000,1),MATCH(CLEAN(TABLATRANSFERENCIA[[#This Row],[CODIGO]]),OFFSET(INDIRECT("v_buffer_hist_hoy!$A$1"),1,MATCH("buh_codigo",INDIRECT("v_buffer_hist_hoy!$1:$1"),0)-1,100000,1),0)),"")</f>
        <v>1</v>
      </c>
      <c r="AD138" s="6" t="str">
        <f ca="1">IFERROR(INDEX(OFFSET(INDIRECT("v_buffer_hist_hoy!$A$1"),1,MATCH("buh_color_inventario_fisico",INDIRECT("v_buffer_hist_hoy!$1:$1"),0)-1,100000,1),MATCH(CLEAN(TABLATRANSFERENCIA[[#This Row],[CODIGO]]),OFFSET(INDIRECT("v_buffer_hist_hoy!$A$1"),1,MATCH("buh_codigo",INDIRECT("v_buffer_hist_hoy!$1:$1"),0)-1,100000,1),0)),"")</f>
        <v>N</v>
      </c>
      <c r="AE138" s="6">
        <f ca="1">IFERROR(INDEX(OFFSET(INDIRECT("v_buffer_hist_hoy!$A$1"),1,MATCH("buh_transito",INDIRECT("v_buffer_hist_hoy!$1:$1"),0)-1,100000,1),MATCH(CLEAN(TABLATRANSFERENCIA[[#This Row],[CODIGO]]),OFFSET(INDIRECT("v_buffer_hist_hoy!$A$1"),1,MATCH("buh_codigo",INDIRECT("v_buffer_hist_hoy!$1:$1"),0)-1,100000,1),0)),"")</f>
        <v>0</v>
      </c>
      <c r="AF138" s="6">
        <f ca="1">IFERROR(INDEX(OFFSET(INDIRECT("v_buffer_hist_hoy!$A$1"),1,MATCH("buh_negociacion",INDIRECT("v_buffer_hist_hoy!$1:$1"),0)-1,100000,1),MATCH(CLEAN(TABLATRANSFERENCIA[[#This Row],[CODIGO]]),OFFSET(INDIRECT("v_buffer_hist_hoy!$A$1"),1,MATCH("buh_codigo",INDIRECT("v_buffer_hist_hoy!$1:$1"),0)-1,100000,1),0)),"")</f>
        <v>0</v>
      </c>
      <c r="AG138" s="6">
        <f ca="1">IFERROR(INDEX(OFFSET(INDIRECT("v_buffer_hist_hoy!$A$1"),1,MATCH("buh_produccion",INDIRECT("v_buffer_hist_hoy!$1:$1"),0)-1,100000,1),MATCH(CLEAN(TABLATRANSFERENCIA[[#This Row],[CODIGO]]),OFFSET(INDIRECT("v_buffer_hist_hoy!$A$1"),1,MATCH("buh_codigo",INDIRECT("v_buffer_hist_hoy!$1:$1"),0)-1,100000,1),0)),"")</f>
        <v>0</v>
      </c>
      <c r="AH138" s="6">
        <f ca="1">IFERROR(INDEX(OFFSET(INDIRECT("v_buffer_hist_hoy!$A$1"),1,MATCH("buh_embarcado",INDIRECT("v_buffer_hist_hoy!$1:$1"),0)-1,100000,1),MATCH(CLEAN(TABLATRANSFERENCIA[[#This Row],[CODIGO]]),OFFSET(INDIRECT("v_buffer_hist_hoy!$A$1"),1,MATCH("buh_codigo",INDIRECT("v_buffer_hist_hoy!$1:$1"),0)-1,100000,1),0)),"")</f>
        <v>0</v>
      </c>
      <c r="AI138" s="6">
        <f ca="1">IFERROR(INDEX(OFFSET(INDIRECT("v_buffer_hist_hoy!$A$1"),1,MATCH("buh_comprometido",INDIRECT("v_buffer_hist_hoy!$1:$1"),0)-1,100000,1),MATCH(CLEAN(TABLATRANSFERENCIA[[#This Row],[CODIGO]]),OFFSET(INDIRECT("v_buffer_hist_hoy!$A$1"),1,MATCH("buh_codigo",INDIRECT("v_buffer_hist_hoy!$1:$1"),0)-1,100000,1),0)),"")</f>
        <v>0</v>
      </c>
      <c r="AJ138" s="6">
        <f ca="1">IFERROR(INDEX(OFFSET(INDIRECT("v_buffer_hist_hoy!$A$1"),1,MATCH("buh_backorder",INDIRECT("v_buffer_hist_hoy!$1:$1"),0)-1,100000,1),MATCH(CLEAN(TABLATRANSFERENCIA[[#This Row],[CODIGO]]),OFFSET(INDIRECT("v_buffer_hist_hoy!$A$1"),1,MATCH("buh_codigo",INDIRECT("v_buffer_hist_hoy!$1:$1"),0)-1,100000,1),0)),"")</f>
        <v>5</v>
      </c>
      <c r="AK138" s="6">
        <f ca="1">IFERROR(INDEX(OFFSET(INDIRECT("v_buffer_hist_hoy!$A$1"),1,MATCH("buh_inventario_proyectado",INDIRECT("v_buffer_hist_hoy!$1:$1"),0)-1,100000,1),MATCH(CLEAN(TABLATRANSFERENCIA[[#This Row],[CODIGO]]),OFFSET(INDIRECT("v_buffer_hist_hoy!$A$1"),1,MATCH("buh_codigo",INDIRECT("v_buffer_hist_hoy!$1:$1"),0)-1,100000,1),0)),"")</f>
        <v>5</v>
      </c>
      <c r="AL138" s="4">
        <f ca="1">IFERROR(INDEX(OFFSET(INDIRECT("v_buffer_hist_hoy!$A$1"),1,MATCH("buh_estado_inventario_proyectado",INDIRECT("v_buffer_hist_hoy!$1:$1"),0)-1,100000,1),MATCH(CLEAN(TABLATRANSFERENCIA[[#This Row],[CODIGO]]),OFFSET(INDIRECT("v_buffer_hist_hoy!$A$1"),1,MATCH("buh_codigo",INDIRECT("v_buffer_hist_hoy!$1:$1"),0)-1,100000,1),0)),"")</f>
        <v>0.88</v>
      </c>
      <c r="AM138" s="6" t="str">
        <f ca="1">IFERROR(INDEX(OFFSET(INDIRECT("v_buffer_hist_hoy!$A$1"),1,MATCH("buh_color_inventario_proyectado",INDIRECT("v_buffer_hist_hoy!$1:$1"),0)-1,100000,1),MATCH(CLEAN(TABLATRANSFERENCIA[[#This Row],[CODIGO]]),OFFSET(INDIRECT("v_buffer_hist_hoy!$A$1"),1,MATCH("buh_codigo",INDIRECT("v_buffer_hist_hoy!$1:$1"),0)-1,100000,1),0)),"")</f>
        <v>R</v>
      </c>
      <c r="AN138" s="6">
        <f ca="1">IFERROR(INDEX(OFFSET(INDIRECT("v_buffer_hist_hoy!$A$1"),1,MATCH("buh_pedido_minimo",INDIRECT("v_buffer_hist_hoy!$1:$1"),0)-1,100000,1),MATCH(CLEAN(TABLATRANSFERENCIA[[#This Row],[CODIGO]]),OFFSET(INDIRECT("v_buffer_hist_hoy!$A$1"),1,MATCH("buh_codigo",INDIRECT("v_buffer_hist_hoy!$1:$1"),0)-1,100000,1),0)),"")</f>
        <v>0</v>
      </c>
      <c r="AO138" s="6">
        <f ca="1">IFERROR(INDEX(OFFSET(INDIRECT("v_buffer_hist_hoy!$A$1"),1,MATCH("buh_pedido_minimo_grupo",INDIRECT("v_buffer_hist_hoy!$1:$1"),0)-1,100000,1),MATCH(CLEAN(TABLATRANSFERENCIA[[#This Row],[CODIGO]]),OFFSET(INDIRECT("v_buffer_hist_hoy!$A$1"),1,MATCH("buh_codigo",INDIRECT("v_buffer_hist_hoy!$1:$1"),0)-1,100000,1),0)),"")</f>
        <v>0</v>
      </c>
      <c r="AP138" s="6">
        <f ca="1">IFERROR(INDEX(OFFSET(INDIRECT("v_buffer_hist_hoy!$A$1"),1,MATCH("buh_unidad_empaque",INDIRECT("v_buffer_hist_hoy!$1:$1"),0)-1,100000,1),MATCH(CLEAN(TABLATRANSFERENCIA[[#This Row],[CODIGO]]),OFFSET(INDIRECT("v_buffer_hist_hoy!$A$1"),1,MATCH("buh_codigo",INDIRECT("v_buffer_hist_hoy!$1:$1"),0)-1,100000,1),0)),"")</f>
        <v>5</v>
      </c>
      <c r="AQ138" s="6">
        <f ca="1">IFERROR(INDEX(OFFSET(INDIRECT("v_buffer_hist_hoy!$A$1"),1,MATCH("buh_pedido_promedio",INDIRECT("v_buffer_hist_hoy!$1:$1"),0)-1,100000,1),MATCH(CLEAN(TABLATRANSFERENCIA[[#This Row],[CODIGO]]),OFFSET(INDIRECT("v_buffer_hist_hoy!$A$1"),1,MATCH("buh_codigo",INDIRECT("v_buffer_hist_hoy!$1:$1"),0)-1,100000,1),0)),"")</f>
        <v>11</v>
      </c>
      <c r="AR138" s="6">
        <f ca="1">IFERROR(INDEX(OFFSET(INDIRECT("v_buffer_hist_hoy!$A$1"),1,MATCH("buh_cobertura_buffer",INDIRECT("v_buffer_hist_hoy!$1:$1"),0)-1,100000,1),MATCH(CLEAN(TABLATRANSFERENCIA[[#This Row],[CODIGO]]),OFFSET(INDIRECT("v_buffer_hist_hoy!$A$1"),1,MATCH("buh_codigo",INDIRECT("v_buffer_hist_hoy!$1:$1"),0)-1,100000,1),0)),"")</f>
        <v>0</v>
      </c>
      <c r="AS138" s="6">
        <f ca="1">IFERROR(INDEX(OFFSET(INDIRECT("v_buffer_hist_hoy!$A$1"),1,MATCH("buh_cobertura_inventario_proyectado",INDIRECT("v_buffer_hist_hoy!$1:$1"),0)-1,100000,1),MATCH(CLEAN(TABLATRANSFERENCIA[[#This Row],[CODIGO]]),OFFSET(INDIRECT("v_buffer_hist_hoy!$A$1"),1,MATCH("buh_codigo",INDIRECT("v_buffer_hist_hoy!$1:$1"),0)-1,100000,1),0)),"")</f>
        <v>0</v>
      </c>
      <c r="AT138" s="6">
        <f ca="1">IFERROR(INDEX(OFFSET(INDIRECT("v_buffer_hist_hoy!$A$1"),1,MATCH("buh_cobertura_pedido_minimo",INDIRECT("v_buffer_hist_hoy!$1:$1"),0)-1,100000,1),MATCH(CLEAN(TABLATRANSFERENCIA[[#This Row],[CODIGO]]),OFFSET(INDIRECT("v_buffer_hist_hoy!$A$1"),1,MATCH("buh_codigo",INDIRECT("v_buffer_hist_hoy!$1:$1"),0)-1,100000,1),0)),"")</f>
        <v>0</v>
      </c>
      <c r="AU138" s="6">
        <f ca="1">IFERROR(INDEX(OFFSET(INDIRECT("v_buffer_hist_hoy!$A$1"),1,MATCH("buh_dias_desabastecimiento",INDIRECT("v_buffer_hist_hoy!$1:$1"),0)-1,100000,1),MATCH(CLEAN(TABLATRANSFERENCIA[[#This Row],[CODIGO]]),OFFSET(INDIRECT("v_buffer_hist_hoy!$A$1"),1,MATCH("buh_codigo",INDIRECT("v_buffer_hist_hoy!$1:$1"),0)-1,100000,1),0)),"")</f>
        <v>34</v>
      </c>
      <c r="AV138" s="6">
        <f t="array" ref="AV138">IFERROR(INDEX(Datos_Consumo[CANTIDAD],MATCH(TABLATRANSFERENCIA[[#This Row],[CODIGO]]&amp;TABLATRANSFERENCIA[[#Headers],[Columna1]],Datos_Consumo[CODIGO]&amp;Datos_Consumo[FECHA_FORMATO],0)),0)</f>
        <v>0</v>
      </c>
      <c r="AW138" s="6">
        <f t="array" ref="AW138">IFERROR(INDEX(Datos_Consumo[CANTIDAD],MATCH(TABLATRANSFERENCIA[[#This Row],[CODIGO]]&amp;TABLATRANSFERENCIA[[#Headers],[Columna2]],Datos_Consumo[CODIGO]&amp;Datos_Consumo[FECHA_FORMATO],0)),0)</f>
        <v>0</v>
      </c>
      <c r="AX138" s="6">
        <f t="array" ref="AX138">IFERROR(INDEX(Datos_Consumo[CANTIDAD],MATCH(TABLATRANSFERENCIA[[#This Row],[CODIGO]]&amp;TABLATRANSFERENCIA[[#Headers],[Columna3]],Datos_Consumo[CODIGO]&amp;Datos_Consumo[FECHA_FORMATO],0)),0)</f>
        <v>0</v>
      </c>
      <c r="AY138" s="6">
        <f t="array" ref="AY138">IFERROR(INDEX(Datos_Consumo[CANTIDAD],MATCH(TABLATRANSFERENCIA[[#This Row],[CODIGO]]&amp;TABLATRANSFERENCIA[[#Headers],[Columna4]],Datos_Consumo[CODIGO]&amp;Datos_Consumo[FECHA_FORMATO],0)),0)</f>
        <v>0</v>
      </c>
      <c r="AZ138" s="6">
        <f t="array" ref="AZ138">IFERROR(INDEX(Datos_Consumo[CANTIDAD],MATCH(TABLATRANSFERENCIA[[#This Row],[CODIGO]]&amp;TABLATRANSFERENCIA[[#Headers],[Columna5]],Datos_Consumo[CODIGO]&amp;Datos_Consumo[FECHA_FORMATO],0)),0)</f>
        <v>0</v>
      </c>
      <c r="BA138" s="6">
        <f t="array" ref="BA138">IFERROR(INDEX(Datos_Consumo[CANTIDAD],MATCH(TABLATRANSFERENCIA[[#This Row],[CODIGO]]&amp;TABLATRANSFERENCIA[[#Headers],[Columna6]],Datos_Consumo[CODIGO]&amp;Datos_Consumo[FECHA_FORMATO],0)),0)</f>
        <v>0</v>
      </c>
      <c r="BB138" s="56">
        <f ca="1">IFERROR(INDEX(OFFSET(INDIRECT("v_buffer_hist_hoy!$A$1"),1,MATCH("buh_ultima_transferencia_ini",INDIRECT("v_buffer_hist_hoy!$1:$1"),0)-1,100000,1),MATCH(CLEAN(TABLATRANSFERENCIA[[#This Row],[CODIGO]]),OFFSET(INDIRECT("v_buffer_hist_hoy!$A$1"),1,MATCH("buh_codigo",INDIRECT("v_buffer_hist_hoy!$1:$1"),0)-1,100000,1),0)),"")</f>
        <v>0</v>
      </c>
      <c r="BC138" s="56">
        <f ca="1">IFERROR(INDEX(OFFSET(INDIRECT("v_buffer_hist_hoy!$A$1"),1,MATCH("buh_ultima_transferencia_fin",INDIRECT("v_buffer_hist_hoy!$1:$1"),0)-1,100000,1),MATCH(CLEAN(TABLATRANSFERENCIA[[#This Row],[CODIGO]]),OFFSET(INDIRECT("v_buffer_hist_hoy!$A$1"),1,MATCH("buh_codigo",INDIRECT("v_buffer_hist_hoy!$1:$1"),0)-1,100000,1),0)),"")</f>
        <v>0</v>
      </c>
      <c r="BD138" s="50" t="s">
        <v>7724</v>
      </c>
      <c r="BE138" s="55"/>
      <c r="BF138" s="51"/>
      <c r="BG13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8" s="51"/>
      <c r="BM138" s="46">
        <f ca="1">IFERROR(TABLATRANSFERENCIA[[#This Row],[REQUERIM]]/TABLATRANSFERENCIA[[#This Row],[PEDIDO PROMEDIO]],0)</f>
        <v>0.45454545454545453</v>
      </c>
      <c r="BN138" s="51"/>
      <c r="BO138" s="59"/>
      <c r="BP138" s="3" t="str">
        <f>IF(TABLATRANSFERENCIA[[#This Row],[RECIBIDO]]&lt;&gt;"",0,IF(TABLATRANSFERENCIA[[#This Row],[DESPACHO]]&lt;&gt;"",TABLATRANSFERENCIA[[#This Row],[DESPACHO]],TABLATRANSFERENCIA[[#This Row],[REQUERIM]]))</f>
        <v>5</v>
      </c>
      <c r="BQ138" s="50"/>
      <c r="BR138" s="50"/>
      <c r="BS138" s="50" t="str">
        <f t="shared" si="2"/>
        <v>N</v>
      </c>
      <c r="BT138" s="51">
        <f t="array" aca="1" ref="BT138" ca="1">IF(SUM(--(TABLATRANSFERENCIA[[#This Row],[CODIGO GENERICO]]=TABLATRANSFERENCIA[CODIGO GENERICO])*TABLATRANSFERENCIA[REQUERIM])&lt;TABLATRANSFERENCIA[[#This Row],[PEDIDO MIN GRUPO]],1,0)</f>
        <v>0</v>
      </c>
      <c r="BU13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138" s="51">
        <f ca="1">IFERROR(INDEX(OFFSET(INDIRECT("v_buffer_hist_hoy!$A$1"),1,MATCH("buh_zona_amarilla",INDIRECT("v_buffer_hist_hoy!$1:$1"),0)-1,100000,1),MATCH(CLEAN(TABLATRANSFERENCIA[[#This Row],[CODIGO]]),OFFSET(INDIRECT("v_buffer_hist_hoy!$A$1"),1,MATCH("buh_codigo",INDIRECT("v_buffer_hist_hoy!$1:$1"),0)-1,100000,1),0)),"")</f>
        <v>27</v>
      </c>
      <c r="BW138" s="51">
        <f ca="1">IFERROR(INDEX(OFFSET(INDIRECT("v_buffer_hist_hoy!$A$1"),1,MATCH("buh_zona_roja",INDIRECT("v_buffer_hist_hoy!$1:$1"),0)-1,100000,1),MATCH(CLEAN(TABLATRANSFERENCIA[[#This Row],[CODIGO]]),OFFSET(INDIRECT("v_buffer_hist_hoy!$A$1"),1,MATCH("buh_codigo",INDIRECT("v_buffer_hist_hoy!$1:$1"),0)-1,100000,1),0)),"")</f>
        <v>13</v>
      </c>
    </row>
    <row r="139" spans="1:75" hidden="1" x14ac:dyDescent="0.25">
      <c r="A139" s="54" t="s">
        <v>4129</v>
      </c>
      <c r="B139" s="3" t="str">
        <f ca="1">IFERROR(INDEX(OFFSET(INDIRECT("v_buffer_hist_hoy!$A$1"),1,MATCH("pro_descripcion",INDIRECT("v_buffer_hist_hoy!$1:$1"),0)-1,100000,1),MATCH(CLEAN(TABLATRANSFERENCIA[[#This Row],[CODIGO]]),OFFSET(INDIRECT("v_buffer_hist_hoy!$A$1"),1,MATCH("buh_codigo",INDIRECT("v_buffer_hist_hoy!$1:$1"),0)-1,100000,1),0)),"")</f>
        <v>MANGUERA COMBUST A SHP-800</v>
      </c>
      <c r="C139" s="3" t="str">
        <f ca="1">IFERROR(INDEX(OFFSET(INDIRECT("v_buffer_hist_hoy!$A$1"),1,MATCH("buh_codigo_generico",INDIRECT("v_buffer_hist_hoy!$1:$1"),0)-1,100000,1),MATCH(CLEAN(TABLATRANSFERENCIA[[#This Row],[CODIGO]]),OFFSET(INDIRECT("v_buffer_hist_hoy!$A$1"),1,MATCH("buh_codigo",INDIRECT("v_buffer_hist_hoy!$1:$1"),0)-1,100000,1),0)),"")</f>
        <v>0</v>
      </c>
      <c r="D139" s="3" t="str">
        <f ca="1">IFERROR(INDEX(OFFSET(INDIRECT("v_buffer_hist_hoy!$A$1"),1,MATCH("buh_codigo_vinculado",INDIRECT("v_buffer_hist_hoy!$1:$1"),0)-1,100000,1),MATCH(CLEAN(TABLATRANSFERENCIA[[#This Row],[CODIGO]]),OFFSET(INDIRECT("v_buffer_hist_hoy!$A$1"),1,MATCH("buh_codigo",INDIRECT("v_buffer_hist_hoy!$1:$1"),0)-1,100000,1),0)),"")</f>
        <v>EC-43721015130</v>
      </c>
      <c r="E139" s="3" t="str">
        <f ca="1">IFERROR(INDEX(OFFSET(INDIRECT("v_buffer_hist_hoy!$A$1"),1,MATCH("pro_linea",INDIRECT("v_buffer_hist_hoy!$1:$1"),0)-1,100000,1),MATCH(CLEAN(TABLATRANSFERENCIA[[#This Row],[CODIGO]]),OFFSET(INDIRECT("v_buffer_hist_hoy!$A$1"),1,MATCH("buh_codigo",INDIRECT("v_buffer_hist_hoy!$1:$1"),0)-1,100000,1),0)),"")</f>
        <v>AGROFORESTAL</v>
      </c>
      <c r="F139" s="3">
        <f ca="1">IFERROR(INDEX(OFFSET(INDIRECT("v_buffer_hist_hoy!$A$1"),1,MATCH("pro_sublinea",INDIRECT("v_buffer_hist_hoy!$1:$1"),0)-1,100000,1),MATCH(CLEAN(TABLATRANSFERENCIA[[#This Row],[CODIGO]]),OFFSET(INDIRECT("v_buffer_hist_hoy!$A$1"),1,MATCH("buh_codigo",INDIRECT("v_buffer_hist_hoy!$1:$1"),0)-1,100000,1),0)),"")</f>
        <v>0</v>
      </c>
      <c r="G139" s="3" t="str">
        <f ca="1">IFERROR(INDEX(OFFSET(INDIRECT("v_buffer_hist_hoy!$A$1"),1,MATCH("pro_grupo",INDIRECT("v_buffer_hist_hoy!$1:$1"),0)-1,100000,1),MATCH(CLEAN(TABLATRANSFERENCIA[[#This Row],[CODIGO]]),OFFSET(INDIRECT("v_buffer_hist_hoy!$A$1"),1,MATCH("buh_codigo",INDIRECT("v_buffer_hist_hoy!$1:$1"),0)-1,100000,1),0)),"")</f>
        <v>REPUESTOS FUMIGACION</v>
      </c>
      <c r="H139" s="3">
        <f ca="1">IFERROR(INDEX(OFFSET(INDIRECT("v_buffer_hist_hoy!$A$1"),1,MATCH("pro_familia",INDIRECT("v_buffer_hist_hoy!$1:$1"),0)-1,100000,1),MATCH(CLEAN(TABLATRANSFERENCIA[[#This Row],[CODIGO]]),OFFSET(INDIRECT("v_buffer_hist_hoy!$A$1"),1,MATCH("buh_codigo",INDIRECT("v_buffer_hist_hoy!$1:$1"),0)-1,100000,1),0)),"")</f>
        <v>0</v>
      </c>
      <c r="I139" s="3">
        <f ca="1">IFERROR(INDEX(OFFSET(INDIRECT("v_buffer_hist_hoy!$A$1"),1,MATCH("pro_subfamilia",INDIRECT("v_buffer_hist_hoy!$1:$1"),0)-1,100000,1),MATCH(CLEAN(TABLATRANSFERENCIA[[#This Row],[CODIGO]]),OFFSET(INDIRECT("v_buffer_hist_hoy!$A$1"),1,MATCH("buh_codigo",INDIRECT("v_buffer_hist_hoy!$1:$1"),0)-1,100000,1),0)),"")</f>
        <v>0</v>
      </c>
      <c r="J13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39" s="3">
        <f ca="1">IFERROR(INDEX(OFFSET(INDIRECT("v_buffer_hist_hoy!$A$1"),1,MATCH("pro_tipo",INDIRECT("v_buffer_hist_hoy!$1:$1"),0)-1,100000,1),MATCH(CLEAN(TABLATRANSFERENCIA[[#This Row],[CODIGO]]),OFFSET(INDIRECT("v_buffer_hist_hoy!$A$1"),1,MATCH("buh_codigo",INDIRECT("v_buffer_hist_hoy!$1:$1"),0)-1,100000,1),0)),"")</f>
        <v>0</v>
      </c>
      <c r="L139" s="3" t="str">
        <f ca="1">IFERROR(INDEX(OFFSET(INDIRECT("v_buffer_hist_hoy!$A$1"),1,MATCH("pro_marca",INDIRECT("v_buffer_hist_hoy!$1:$1"),0)-1,100000,1),MATCH(CLEAN(TABLATRANSFERENCIA[[#This Row],[CODIGO]]),OFFSET(INDIRECT("v_buffer_hist_hoy!$A$1"),1,MATCH("buh_codigo",INDIRECT("v_buffer_hist_hoy!$1:$1"),0)-1,100000,1),0)),"")</f>
        <v>ECHO</v>
      </c>
      <c r="M139" s="3">
        <f ca="1">IFERROR(INDEX(OFFSET(INDIRECT("v_buffer_hist_hoy!$A$1"),1,MATCH("pro_modelo",INDIRECT("v_buffer_hist_hoy!$1:$1"),0)-1,100000,1),MATCH(CLEAN(TABLATRANSFERENCIA[[#This Row],[CODIGO]]),OFFSET(INDIRECT("v_buffer_hist_hoy!$A$1"),1,MATCH("buh_codigo",INDIRECT("v_buffer_hist_hoy!$1:$1"),0)-1,100000,1),0)),"")</f>
        <v>0</v>
      </c>
      <c r="N139" s="3">
        <f ca="1">IFERROR(INDEX(OFFSET(INDIRECT("v_buffer_hist_hoy!$A$1"),1,MATCH("pro_cat_management",INDIRECT("v_buffer_hist_hoy!$1:$1"),0)-1,100000,1),MATCH(CLEAN(TABLATRANSFERENCIA[[#This Row],[CODIGO]]),OFFSET(INDIRECT("v_buffer_hist_hoy!$A$1"),1,MATCH("buh_codigo",INDIRECT("v_buffer_hist_hoy!$1:$1"),0)-1,100000,1),0)),"")</f>
        <v>0</v>
      </c>
      <c r="O139" s="5" t="str">
        <f ca="1">IFERROR(INDEX(OFFSET(INDIRECT("v_buffer_hist_hoy!$A$1"),1,MATCH("buh_estatus",INDIRECT("v_buffer_hist_hoy!$1:$1"),0)-1,100000,1),MATCH(CLEAN(TABLATRANSFERENCIA[[#This Row],[CODIGO]]),OFFSET(INDIRECT("v_buffer_hist_hoy!$A$1"),1,MATCH("buh_codigo",INDIRECT("v_buffer_hist_hoy!$1:$1"),0)-1,100000,1),0)),"")</f>
        <v>0</v>
      </c>
      <c r="P139" s="5">
        <f ca="1">IFERROR(INDEX(OFFSET(INDIRECT("v_buffer_hist_hoy!$A$1"),1,MATCH("buh_ctv",INDIRECT("v_buffer_hist_hoy!$1:$1"),0)-1,100000,1),MATCH(CLEAN(TABLATRANSFERENCIA[[#This Row],[CODIGO]]),OFFSET(INDIRECT("v_buffer_hist_hoy!$A$1"),1,MATCH("buh_codigo",INDIRECT("v_buffer_hist_hoy!$1:$1"),0)-1,100000,1),0)),"")</f>
        <v>0.68</v>
      </c>
      <c r="Q139" s="5">
        <f ca="1">IFERROR(INDEX(OFFSET(INDIRECT("v_buffer_hist_hoy!$A$1"),1,MATCH("buh_pv",INDIRECT("v_buffer_hist_hoy!$1:$1"),0)-1,100000,1),MATCH(CLEAN(TABLATRANSFERENCIA[[#This Row],[CODIGO]]),OFFSET(INDIRECT("v_buffer_hist_hoy!$A$1"),1,MATCH("buh_codigo",INDIRECT("v_buffer_hist_hoy!$1:$1"),0)-1,100000,1),0)),"")</f>
        <v>2</v>
      </c>
      <c r="R139" s="46">
        <f ca="1">IFERROR(INDEX(OFFSET(INDIRECT("v_buffer_hist_hoy!$A$1"),1,MATCH("buh_roi_pasado",INDIRECT("v_buffer_hist_hoy!$1:$1"),0)-1,100000,1),MATCH(CLEAN(TABLATRANSFERENCIA[[#This Row],[CODIGO]]),OFFSET(INDIRECT("v_buffer_hist_hoy!$A$1"),1,MATCH("buh_codigo",INDIRECT("v_buffer_hist_hoy!$1:$1"),0)-1,100000,1),0)),"")</f>
        <v>0</v>
      </c>
      <c r="S139" s="46">
        <f ca="1">IFERROR(INDEX(OFFSET(INDIRECT("v_buffer_hist_hoy!$A$1"),1,MATCH("buh_roi_proyectado",INDIRECT("v_buffer_hist_hoy!$1:$1"),0)-1,100000,1),MATCH(CLEAN(TABLATRANSFERENCIA[[#This Row],[CODIGO]]),OFFSET(INDIRECT("v_buffer_hist_hoy!$A$1"),1,MATCH("buh_codigo",INDIRECT("v_buffer_hist_hoy!$1:$1"),0)-1,100000,1),0)),"")</f>
        <v>8.4700000000000006</v>
      </c>
      <c r="T139" s="46">
        <f ca="1">IFERROR(INDEX(OFFSET(INDIRECT("v_buffer_hist_hoy!$A$1"),1,MATCH("buh_velocity",INDIRECT("v_buffer_hist_hoy!$1:$1"),0)-1,100000,1),MATCH(CLEAN(TABLATRANSFERENCIA[[#This Row],[CODIGO]]),OFFSET(INDIRECT("v_buffer_hist_hoy!$A$1"),1,MATCH("buh_codigo",INDIRECT("v_buffer_hist_hoy!$1:$1"),0)-1,100000,1),0)),"")</f>
        <v>0</v>
      </c>
      <c r="U139" s="46">
        <f ca="1">IFERROR(INDEX(OFFSET(INDIRECT("v_buffer_hist_hoy!$A$1"),1,MATCH("buh_nivel_servicio",INDIRECT("v_buffer_hist_hoy!$1:$1"),0)-1,100000,1),MATCH(CLEAN(TABLATRANSFERENCIA[[#This Row],[CODIGO]]),OFFSET(INDIRECT("v_buffer_hist_hoy!$A$1"),1,MATCH("buh_codigo",INDIRECT("v_buffer_hist_hoy!$1:$1"),0)-1,100000,1),0)),"")</f>
        <v>1</v>
      </c>
      <c r="V139" s="49" t="str">
        <f ca="1">IFERROR(INDEX(OFFSET(INDIRECT("v_buffer_hist_hoy!$A$1"),1,MATCH("pro_nombre",INDIRECT("v_buffer_hist_hoy!$1:$1"),0)-1,100000,1),MATCH(CLEAN(TABLATRANSFERENCIA[[#This Row],[CODIGO]]),OFFSET(INDIRECT("v_buffer_hist_hoy!$A$1"),1,MATCH("buh_codigo",INDIRECT("v_buffer_hist_hoy!$1:$1"),0)-1,100000,1),0)),"")</f>
        <v>Echo</v>
      </c>
      <c r="W139" s="49" t="str">
        <f ca="1">IFERROR(INDEX(OFFSET(INDIRECT("v_buffer_hist_hoy!$A$1"),1,MATCH("pre_nombre",INDIRECT("v_buffer_hist_hoy!$1:$1"),0)-1,100000,1),MATCH(CLEAN(TABLATRANSFERENCIA[[#This Row],[CODIGO]]),OFFSET(INDIRECT("v_buffer_hist_hoy!$A$1"),1,MATCH("buh_codigo",INDIRECT("v_buffer_hist_hoy!$1:$1"),0)-1,100000,1),0)),"")</f>
        <v>USA</v>
      </c>
      <c r="X139" s="51">
        <f ca="1">IFERROR(INDEX(OFFSET(INDIRECT("v_buffer_hist_hoy!$A$1"),1,MATCH("buh_tiempo_suministro",INDIRECT("v_buffer_hist_hoy!$1:$1"),0)-1,100000,1),MATCH(CLEAN(TABLATRANSFERENCIA[[#This Row],[CODIGO]]),OFFSET(INDIRECT("v_buffer_hist_hoy!$A$1"),1,MATCH("buh_codigo",INDIRECT("v_buffer_hist_hoy!$1:$1"),0)-1,100000,1),0)),"")</f>
        <v>8</v>
      </c>
      <c r="Y139" s="51">
        <f ca="1">IFERROR(INDEX(OFFSET(INDIRECT("v_buffer_hist_hoy!$A$1"),1,MATCH("buh_frecuencia_reposicion",INDIRECT("v_buffer_hist_hoy!$1:$1"),0)-1,100000,1),MATCH(CLEAN(TABLATRANSFERENCIA[[#This Row],[CODIGO]]),OFFSET(INDIRECT("v_buffer_hist_hoy!$A$1"),1,MATCH("buh_codigo",INDIRECT("v_buffer_hist_hoy!$1:$1"),0)-1,100000,1),0)),"")</f>
        <v>3</v>
      </c>
      <c r="Z139" s="6">
        <f ca="1">IFERROR(INDEX(OFFSET(INDIRECT("v_buffer_hist_hoy!$A$1"),1,MATCH("buh_buffer_actual",INDIRECT("v_buffer_hist_hoy!$1:$1"),0)-1,100000,1),MATCH(CLEAN(TABLATRANSFERENCIA[[#This Row],[CODIGO]]),OFFSET(INDIRECT("v_buffer_hist_hoy!$A$1"),1,MATCH("buh_codigo",INDIRECT("v_buffer_hist_hoy!$1:$1"),0)-1,100000,1),0)),"")</f>
        <v>20</v>
      </c>
      <c r="AA139" s="6">
        <f ca="1">IFERROR(INDEX(OFFSET(INDIRECT("v_buffer_hist_hoy!$A$1"),1,MATCH("buh_inventario_proveedor",INDIRECT("v_buffer_hist_hoy!$1:$1"),0)-1,100000,1),MATCH(CLEAN(TABLATRANSFERENCIA[[#This Row],[CODIGO]]),OFFSET(INDIRECT("v_buffer_hist_hoy!$A$1"),1,MATCH("buh_codigo",INDIRECT("v_buffer_hist_hoy!$1:$1"),0)-1,100000,1),0)),"")</f>
        <v>1000000000</v>
      </c>
      <c r="AB139" s="6">
        <f ca="1">IFERROR(INDEX(OFFSET(INDIRECT("v_buffer_hist_hoy!$A$1"),1,MATCH("buh_inventario_fisico",INDIRECT("v_buffer_hist_hoy!$1:$1"),0)-1,100000,1),MATCH(CLEAN(TABLATRANSFERENCIA[[#This Row],[CODIGO]]),OFFSET(INDIRECT("v_buffer_hist_hoy!$A$1"),1,MATCH("buh_codigo",INDIRECT("v_buffer_hist_hoy!$1:$1"),0)-1,100000,1),0)),"")</f>
        <v>15</v>
      </c>
      <c r="AC139" s="4">
        <f ca="1">IFERROR(INDEX(OFFSET(INDIRECT("v_buffer_hist_hoy!$A$1"),1,MATCH("buh_estado_inventario_fisico",INDIRECT("v_buffer_hist_hoy!$1:$1"),0)-1,100000,1),MATCH(CLEAN(TABLATRANSFERENCIA[[#This Row],[CODIGO]]),OFFSET(INDIRECT("v_buffer_hist_hoy!$A$1"),1,MATCH("buh_codigo",INDIRECT("v_buffer_hist_hoy!$1:$1"),0)-1,100000,1),0)),"")</f>
        <v>0.25</v>
      </c>
      <c r="AD139" s="6" t="str">
        <f ca="1">IFERROR(INDEX(OFFSET(INDIRECT("v_buffer_hist_hoy!$A$1"),1,MATCH("buh_color_inventario_fisico",INDIRECT("v_buffer_hist_hoy!$1:$1"),0)-1,100000,1),MATCH(CLEAN(TABLATRANSFERENCIA[[#This Row],[CODIGO]]),OFFSET(INDIRECT("v_buffer_hist_hoy!$A$1"),1,MATCH("buh_codigo",INDIRECT("v_buffer_hist_hoy!$1:$1"),0)-1,100000,1),0)),"")</f>
        <v>V</v>
      </c>
      <c r="AE139" s="6">
        <f ca="1">IFERROR(INDEX(OFFSET(INDIRECT("v_buffer_hist_hoy!$A$1"),1,MATCH("buh_transito",INDIRECT("v_buffer_hist_hoy!$1:$1"),0)-1,100000,1),MATCH(CLEAN(TABLATRANSFERENCIA[[#This Row],[CODIGO]]),OFFSET(INDIRECT("v_buffer_hist_hoy!$A$1"),1,MATCH("buh_codigo",INDIRECT("v_buffer_hist_hoy!$1:$1"),0)-1,100000,1),0)),"")</f>
        <v>0</v>
      </c>
      <c r="AF139" s="6">
        <f ca="1">IFERROR(INDEX(OFFSET(INDIRECT("v_buffer_hist_hoy!$A$1"),1,MATCH("buh_negociacion",INDIRECT("v_buffer_hist_hoy!$1:$1"),0)-1,100000,1),MATCH(CLEAN(TABLATRANSFERENCIA[[#This Row],[CODIGO]]),OFFSET(INDIRECT("v_buffer_hist_hoy!$A$1"),1,MATCH("buh_codigo",INDIRECT("v_buffer_hist_hoy!$1:$1"),0)-1,100000,1),0)),"")</f>
        <v>0</v>
      </c>
      <c r="AG139" s="6">
        <f ca="1">IFERROR(INDEX(OFFSET(INDIRECT("v_buffer_hist_hoy!$A$1"),1,MATCH("buh_produccion",INDIRECT("v_buffer_hist_hoy!$1:$1"),0)-1,100000,1),MATCH(CLEAN(TABLATRANSFERENCIA[[#This Row],[CODIGO]]),OFFSET(INDIRECT("v_buffer_hist_hoy!$A$1"),1,MATCH("buh_codigo",INDIRECT("v_buffer_hist_hoy!$1:$1"),0)-1,100000,1),0)),"")</f>
        <v>0</v>
      </c>
      <c r="AH139" s="6">
        <f ca="1">IFERROR(INDEX(OFFSET(INDIRECT("v_buffer_hist_hoy!$A$1"),1,MATCH("buh_embarcado",INDIRECT("v_buffer_hist_hoy!$1:$1"),0)-1,100000,1),MATCH(CLEAN(TABLATRANSFERENCIA[[#This Row],[CODIGO]]),OFFSET(INDIRECT("v_buffer_hist_hoy!$A$1"),1,MATCH("buh_codigo",INDIRECT("v_buffer_hist_hoy!$1:$1"),0)-1,100000,1),0)),"")</f>
        <v>0</v>
      </c>
      <c r="AI139" s="6">
        <f ca="1">IFERROR(INDEX(OFFSET(INDIRECT("v_buffer_hist_hoy!$A$1"),1,MATCH("buh_comprometido",INDIRECT("v_buffer_hist_hoy!$1:$1"),0)-1,100000,1),MATCH(CLEAN(TABLATRANSFERENCIA[[#This Row],[CODIGO]]),OFFSET(INDIRECT("v_buffer_hist_hoy!$A$1"),1,MATCH("buh_codigo",INDIRECT("v_buffer_hist_hoy!$1:$1"),0)-1,100000,1),0)),"")</f>
        <v>0</v>
      </c>
      <c r="AJ139" s="6">
        <f ca="1">IFERROR(INDEX(OFFSET(INDIRECT("v_buffer_hist_hoy!$A$1"),1,MATCH("buh_backorder",INDIRECT("v_buffer_hist_hoy!$1:$1"),0)-1,100000,1),MATCH(CLEAN(TABLATRANSFERENCIA[[#This Row],[CODIGO]]),OFFSET(INDIRECT("v_buffer_hist_hoy!$A$1"),1,MATCH("buh_codigo",INDIRECT("v_buffer_hist_hoy!$1:$1"),0)-1,100000,1),0)),"")</f>
        <v>5</v>
      </c>
      <c r="AK139" s="6">
        <f ca="1">IFERROR(INDEX(OFFSET(INDIRECT("v_buffer_hist_hoy!$A$1"),1,MATCH("buh_inventario_proyectado",INDIRECT("v_buffer_hist_hoy!$1:$1"),0)-1,100000,1),MATCH(CLEAN(TABLATRANSFERENCIA[[#This Row],[CODIGO]]),OFFSET(INDIRECT("v_buffer_hist_hoy!$A$1"),1,MATCH("buh_codigo",INDIRECT("v_buffer_hist_hoy!$1:$1"),0)-1,100000,1),0)),"")</f>
        <v>20</v>
      </c>
      <c r="AL139" s="4">
        <f ca="1">IFERROR(INDEX(OFFSET(INDIRECT("v_buffer_hist_hoy!$A$1"),1,MATCH("buh_estado_inventario_proyectado",INDIRECT("v_buffer_hist_hoy!$1:$1"),0)-1,100000,1),MATCH(CLEAN(TABLATRANSFERENCIA[[#This Row],[CODIGO]]),OFFSET(INDIRECT("v_buffer_hist_hoy!$A$1"),1,MATCH("buh_codigo",INDIRECT("v_buffer_hist_hoy!$1:$1"),0)-1,100000,1),0)),"")</f>
        <v>0</v>
      </c>
      <c r="AM139" s="6" t="str">
        <f ca="1">IFERROR(INDEX(OFFSET(INDIRECT("v_buffer_hist_hoy!$A$1"),1,MATCH("buh_color_inventario_proyectado",INDIRECT("v_buffer_hist_hoy!$1:$1"),0)-1,100000,1),MATCH(CLEAN(TABLATRANSFERENCIA[[#This Row],[CODIGO]]),OFFSET(INDIRECT("v_buffer_hist_hoy!$A$1"),1,MATCH("buh_codigo",INDIRECT("v_buffer_hist_hoy!$1:$1"),0)-1,100000,1),0)),"")</f>
        <v>V</v>
      </c>
      <c r="AN139" s="6">
        <f ca="1">IFERROR(INDEX(OFFSET(INDIRECT("v_buffer_hist_hoy!$A$1"),1,MATCH("buh_pedido_minimo",INDIRECT("v_buffer_hist_hoy!$1:$1"),0)-1,100000,1),MATCH(CLEAN(TABLATRANSFERENCIA[[#This Row],[CODIGO]]),OFFSET(INDIRECT("v_buffer_hist_hoy!$A$1"),1,MATCH("buh_codigo",INDIRECT("v_buffer_hist_hoy!$1:$1"),0)-1,100000,1),0)),"")</f>
        <v>0</v>
      </c>
      <c r="AO139" s="6">
        <f ca="1">IFERROR(INDEX(OFFSET(INDIRECT("v_buffer_hist_hoy!$A$1"),1,MATCH("buh_pedido_minimo_grupo",INDIRECT("v_buffer_hist_hoy!$1:$1"),0)-1,100000,1),MATCH(CLEAN(TABLATRANSFERENCIA[[#This Row],[CODIGO]]),OFFSET(INDIRECT("v_buffer_hist_hoy!$A$1"),1,MATCH("buh_codigo",INDIRECT("v_buffer_hist_hoy!$1:$1"),0)-1,100000,1),0)),"")</f>
        <v>0</v>
      </c>
      <c r="AP139" s="6">
        <f ca="1">IFERROR(INDEX(OFFSET(INDIRECT("v_buffer_hist_hoy!$A$1"),1,MATCH("buh_unidad_empaque",INDIRECT("v_buffer_hist_hoy!$1:$1"),0)-1,100000,1),MATCH(CLEAN(TABLATRANSFERENCIA[[#This Row],[CODIGO]]),OFFSET(INDIRECT("v_buffer_hist_hoy!$A$1"),1,MATCH("buh_codigo",INDIRECT("v_buffer_hist_hoy!$1:$1"),0)-1,100000,1),0)),"")</f>
        <v>5</v>
      </c>
      <c r="AQ139" s="6">
        <f ca="1">IFERROR(INDEX(OFFSET(INDIRECT("v_buffer_hist_hoy!$A$1"),1,MATCH("buh_pedido_promedio",INDIRECT("v_buffer_hist_hoy!$1:$1"),0)-1,100000,1),MATCH(CLEAN(TABLATRANSFERENCIA[[#This Row],[CODIGO]]),OFFSET(INDIRECT("v_buffer_hist_hoy!$A$1"),1,MATCH("buh_codigo",INDIRECT("v_buffer_hist_hoy!$1:$1"),0)-1,100000,1),0)),"")</f>
        <v>5</v>
      </c>
      <c r="AR139" s="6">
        <f ca="1">IFERROR(INDEX(OFFSET(INDIRECT("v_buffer_hist_hoy!$A$1"),1,MATCH("buh_cobertura_buffer",INDIRECT("v_buffer_hist_hoy!$1:$1"),0)-1,100000,1),MATCH(CLEAN(TABLATRANSFERENCIA[[#This Row],[CODIGO]]),OFFSET(INDIRECT("v_buffer_hist_hoy!$A$1"),1,MATCH("buh_codigo",INDIRECT("v_buffer_hist_hoy!$1:$1"),0)-1,100000,1),0)),"")</f>
        <v>0</v>
      </c>
      <c r="AS139" s="6">
        <f ca="1">IFERROR(INDEX(OFFSET(INDIRECT("v_buffer_hist_hoy!$A$1"),1,MATCH("buh_cobertura_inventario_proyectado",INDIRECT("v_buffer_hist_hoy!$1:$1"),0)-1,100000,1),MATCH(CLEAN(TABLATRANSFERENCIA[[#This Row],[CODIGO]]),OFFSET(INDIRECT("v_buffer_hist_hoy!$A$1"),1,MATCH("buh_codigo",INDIRECT("v_buffer_hist_hoy!$1:$1"),0)-1,100000,1),0)),"")</f>
        <v>0</v>
      </c>
      <c r="AT139" s="6">
        <f ca="1">IFERROR(INDEX(OFFSET(INDIRECT("v_buffer_hist_hoy!$A$1"),1,MATCH("buh_cobertura_pedido_minimo",INDIRECT("v_buffer_hist_hoy!$1:$1"),0)-1,100000,1),MATCH(CLEAN(TABLATRANSFERENCIA[[#This Row],[CODIGO]]),OFFSET(INDIRECT("v_buffer_hist_hoy!$A$1"),1,MATCH("buh_codigo",INDIRECT("v_buffer_hist_hoy!$1:$1"),0)-1,100000,1),0)),"")</f>
        <v>0</v>
      </c>
      <c r="AU139" s="6">
        <f ca="1">IFERROR(INDEX(OFFSET(INDIRECT("v_buffer_hist_hoy!$A$1"),1,MATCH("buh_dias_desabastecimiento",INDIRECT("v_buffer_hist_hoy!$1:$1"),0)-1,100000,1),MATCH(CLEAN(TABLATRANSFERENCIA[[#This Row],[CODIGO]]),OFFSET(INDIRECT("v_buffer_hist_hoy!$A$1"),1,MATCH("buh_codigo",INDIRECT("v_buffer_hist_hoy!$1:$1"),0)-1,100000,1),0)),"")</f>
        <v>0</v>
      </c>
      <c r="AV139" s="6">
        <f t="array" ref="AV139">IFERROR(INDEX(Datos_Consumo[CANTIDAD],MATCH(TABLATRANSFERENCIA[[#This Row],[CODIGO]]&amp;TABLATRANSFERENCIA[[#Headers],[Columna1]],Datos_Consumo[CODIGO]&amp;Datos_Consumo[FECHA_FORMATO],0)),0)</f>
        <v>0</v>
      </c>
      <c r="AW139" s="6">
        <f t="array" ref="AW139">IFERROR(INDEX(Datos_Consumo[CANTIDAD],MATCH(TABLATRANSFERENCIA[[#This Row],[CODIGO]]&amp;TABLATRANSFERENCIA[[#Headers],[Columna2]],Datos_Consumo[CODIGO]&amp;Datos_Consumo[FECHA_FORMATO],0)),0)</f>
        <v>0</v>
      </c>
      <c r="AX139" s="6">
        <f t="array" ref="AX139">IFERROR(INDEX(Datos_Consumo[CANTIDAD],MATCH(TABLATRANSFERENCIA[[#This Row],[CODIGO]]&amp;TABLATRANSFERENCIA[[#Headers],[Columna3]],Datos_Consumo[CODIGO]&amp;Datos_Consumo[FECHA_FORMATO],0)),0)</f>
        <v>0</v>
      </c>
      <c r="AY139" s="6">
        <f t="array" ref="AY139">IFERROR(INDEX(Datos_Consumo[CANTIDAD],MATCH(TABLATRANSFERENCIA[[#This Row],[CODIGO]]&amp;TABLATRANSFERENCIA[[#Headers],[Columna4]],Datos_Consumo[CODIGO]&amp;Datos_Consumo[FECHA_FORMATO],0)),0)</f>
        <v>0</v>
      </c>
      <c r="AZ139" s="6">
        <f t="array" ref="AZ139">IFERROR(INDEX(Datos_Consumo[CANTIDAD],MATCH(TABLATRANSFERENCIA[[#This Row],[CODIGO]]&amp;TABLATRANSFERENCIA[[#Headers],[Columna5]],Datos_Consumo[CODIGO]&amp;Datos_Consumo[FECHA_FORMATO],0)),0)</f>
        <v>0</v>
      </c>
      <c r="BA139" s="6">
        <f t="array" ref="BA139">IFERROR(INDEX(Datos_Consumo[CANTIDAD],MATCH(TABLATRANSFERENCIA[[#This Row],[CODIGO]]&amp;TABLATRANSFERENCIA[[#Headers],[Columna6]],Datos_Consumo[CODIGO]&amp;Datos_Consumo[FECHA_FORMATO],0)),0)</f>
        <v>0</v>
      </c>
      <c r="BB139" s="56">
        <f ca="1">IFERROR(INDEX(OFFSET(INDIRECT("v_buffer_hist_hoy!$A$1"),1,MATCH("buh_ultima_transferencia_ini",INDIRECT("v_buffer_hist_hoy!$1:$1"),0)-1,100000,1),MATCH(CLEAN(TABLATRANSFERENCIA[[#This Row],[CODIGO]]),OFFSET(INDIRECT("v_buffer_hist_hoy!$A$1"),1,MATCH("buh_codigo",INDIRECT("v_buffer_hist_hoy!$1:$1"),0)-1,100000,1),0)),"")</f>
        <v>0</v>
      </c>
      <c r="BC139" s="56">
        <f ca="1">IFERROR(INDEX(OFFSET(INDIRECT("v_buffer_hist_hoy!$A$1"),1,MATCH("buh_ultima_transferencia_fin",INDIRECT("v_buffer_hist_hoy!$1:$1"),0)-1,100000,1),MATCH(CLEAN(TABLATRANSFERENCIA[[#This Row],[CODIGO]]),OFFSET(INDIRECT("v_buffer_hist_hoy!$A$1"),1,MATCH("buh_codigo",INDIRECT("v_buffer_hist_hoy!$1:$1"),0)-1,100000,1),0)),"")</f>
        <v>0</v>
      </c>
      <c r="BD139" s="50" t="s">
        <v>7724</v>
      </c>
      <c r="BE139" s="55"/>
      <c r="BF139" s="51"/>
      <c r="BG13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9" s="51"/>
      <c r="BM139" s="46">
        <f ca="1">IFERROR(TABLATRANSFERENCIA[[#This Row],[REQUERIM]]/TABLATRANSFERENCIA[[#This Row],[PEDIDO PROMEDIO]],0)</f>
        <v>1</v>
      </c>
      <c r="BN139" s="51"/>
      <c r="BO139" s="59"/>
      <c r="BP139" s="3" t="str">
        <f>IF(TABLATRANSFERENCIA[[#This Row],[RECIBIDO]]&lt;&gt;"",0,IF(TABLATRANSFERENCIA[[#This Row],[DESPACHO]]&lt;&gt;"",TABLATRANSFERENCIA[[#This Row],[DESPACHO]],TABLATRANSFERENCIA[[#This Row],[REQUERIM]]))</f>
        <v>5</v>
      </c>
      <c r="BQ139" s="50"/>
      <c r="BR139" s="50"/>
      <c r="BS139" s="50" t="str">
        <f t="shared" si="2"/>
        <v>N</v>
      </c>
      <c r="BT139" s="51">
        <f t="array" aca="1" ref="BT139" ca="1">IF(SUM(--(TABLATRANSFERENCIA[[#This Row],[CODIGO GENERICO]]=TABLATRANSFERENCIA[CODIGO GENERICO])*TABLATRANSFERENCIA[REQUERIM])&lt;TABLATRANSFERENCIA[[#This Row],[PEDIDO MIN GRUPO]],1,0)</f>
        <v>0</v>
      </c>
      <c r="BU13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9" s="51">
        <f ca="1">IFERROR(INDEX(OFFSET(INDIRECT("v_buffer_hist_hoy!$A$1"),1,MATCH("buh_zona_amarilla",INDIRECT("v_buffer_hist_hoy!$1:$1"),0)-1,100000,1),MATCH(CLEAN(TABLATRANSFERENCIA[[#This Row],[CODIGO]]),OFFSET(INDIRECT("v_buffer_hist_hoy!$A$1"),1,MATCH("buh_codigo",INDIRECT("v_buffer_hist_hoy!$1:$1"),0)-1,100000,1),0)),"")</f>
        <v>13</v>
      </c>
      <c r="BW139" s="51">
        <f ca="1">IFERROR(INDEX(OFFSET(INDIRECT("v_buffer_hist_hoy!$A$1"),1,MATCH("buh_zona_roja",INDIRECT("v_buffer_hist_hoy!$1:$1"),0)-1,100000,1),MATCH(CLEAN(TABLATRANSFERENCIA[[#This Row],[CODIGO]]),OFFSET(INDIRECT("v_buffer_hist_hoy!$A$1"),1,MATCH("buh_codigo",INDIRECT("v_buffer_hist_hoy!$1:$1"),0)-1,100000,1),0)),"")</f>
        <v>7</v>
      </c>
    </row>
    <row r="140" spans="1:75" hidden="1" x14ac:dyDescent="0.25">
      <c r="A140" s="54" t="s">
        <v>1684</v>
      </c>
      <c r="B140" s="3" t="str">
        <f ca="1">IFERROR(INDEX(OFFSET(INDIRECT("v_buffer_hist_hoy!$A$1"),1,MATCH("pro_descripcion",INDIRECT("v_buffer_hist_hoy!$1:$1"),0)-1,100000,1),MATCH(CLEAN(TABLATRANSFERENCIA[[#This Row],[CODIGO]]),OFFSET(INDIRECT("v_buffer_hist_hoy!$A$1"),1,MATCH("buh_codigo",INDIRECT("v_buffer_hist_hoy!$1:$1"),0)-1,100000,1),0)),"")</f>
        <v>MANGUERA GASOLINA SHP800</v>
      </c>
      <c r="C140" s="3" t="str">
        <f ca="1">IFERROR(INDEX(OFFSET(INDIRECT("v_buffer_hist_hoy!$A$1"),1,MATCH("buh_codigo_generico",INDIRECT("v_buffer_hist_hoy!$1:$1"),0)-1,100000,1),MATCH(CLEAN(TABLATRANSFERENCIA[[#This Row],[CODIGO]]),OFFSET(INDIRECT("v_buffer_hist_hoy!$A$1"),1,MATCH("buh_codigo",INDIRECT("v_buffer_hist_hoy!$1:$1"),0)-1,100000,1),0)),"")</f>
        <v>0</v>
      </c>
      <c r="D140" s="3" t="str">
        <f ca="1">IFERROR(INDEX(OFFSET(INDIRECT("v_buffer_hist_hoy!$A$1"),1,MATCH("buh_codigo_vinculado",INDIRECT("v_buffer_hist_hoy!$1:$1"),0)-1,100000,1),MATCH(CLEAN(TABLATRANSFERENCIA[[#This Row],[CODIGO]]),OFFSET(INDIRECT("v_buffer_hist_hoy!$A$1"),1,MATCH("buh_codigo",INDIRECT("v_buffer_hist_hoy!$1:$1"),0)-1,100000,1),0)),"")</f>
        <v>EC-70616006062</v>
      </c>
      <c r="E140" s="3" t="str">
        <f ca="1">IFERROR(INDEX(OFFSET(INDIRECT("v_buffer_hist_hoy!$A$1"),1,MATCH("pro_linea",INDIRECT("v_buffer_hist_hoy!$1:$1"),0)-1,100000,1),MATCH(CLEAN(TABLATRANSFERENCIA[[#This Row],[CODIGO]]),OFFSET(INDIRECT("v_buffer_hist_hoy!$A$1"),1,MATCH("buh_codigo",INDIRECT("v_buffer_hist_hoy!$1:$1"),0)-1,100000,1),0)),"")</f>
        <v>AGROFORESTAL</v>
      </c>
      <c r="F140" s="3">
        <f ca="1">IFERROR(INDEX(OFFSET(INDIRECT("v_buffer_hist_hoy!$A$1"),1,MATCH("pro_sublinea",INDIRECT("v_buffer_hist_hoy!$1:$1"),0)-1,100000,1),MATCH(CLEAN(TABLATRANSFERENCIA[[#This Row],[CODIGO]]),OFFSET(INDIRECT("v_buffer_hist_hoy!$A$1"),1,MATCH("buh_codigo",INDIRECT("v_buffer_hist_hoy!$1:$1"),0)-1,100000,1),0)),"")</f>
        <v>0</v>
      </c>
      <c r="G140" s="3" t="str">
        <f ca="1">IFERROR(INDEX(OFFSET(INDIRECT("v_buffer_hist_hoy!$A$1"),1,MATCH("pro_grupo",INDIRECT("v_buffer_hist_hoy!$1:$1"),0)-1,100000,1),MATCH(CLEAN(TABLATRANSFERENCIA[[#This Row],[CODIGO]]),OFFSET(INDIRECT("v_buffer_hist_hoy!$A$1"),1,MATCH("buh_codigo",INDIRECT("v_buffer_hist_hoy!$1:$1"),0)-1,100000,1),0)),"")</f>
        <v>REPUESTOS MOTOSIERRAS</v>
      </c>
      <c r="H140" s="3">
        <f ca="1">IFERROR(INDEX(OFFSET(INDIRECT("v_buffer_hist_hoy!$A$1"),1,MATCH("pro_familia",INDIRECT("v_buffer_hist_hoy!$1:$1"),0)-1,100000,1),MATCH(CLEAN(TABLATRANSFERENCIA[[#This Row],[CODIGO]]),OFFSET(INDIRECT("v_buffer_hist_hoy!$A$1"),1,MATCH("buh_codigo",INDIRECT("v_buffer_hist_hoy!$1:$1"),0)-1,100000,1),0)),"")</f>
        <v>0</v>
      </c>
      <c r="I140" s="3">
        <f ca="1">IFERROR(INDEX(OFFSET(INDIRECT("v_buffer_hist_hoy!$A$1"),1,MATCH("pro_subfamilia",INDIRECT("v_buffer_hist_hoy!$1:$1"),0)-1,100000,1),MATCH(CLEAN(TABLATRANSFERENCIA[[#This Row],[CODIGO]]),OFFSET(INDIRECT("v_buffer_hist_hoy!$A$1"),1,MATCH("buh_codigo",INDIRECT("v_buffer_hist_hoy!$1:$1"),0)-1,100000,1),0)),"")</f>
        <v>0</v>
      </c>
      <c r="J14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0" s="3">
        <f ca="1">IFERROR(INDEX(OFFSET(INDIRECT("v_buffer_hist_hoy!$A$1"),1,MATCH("pro_tipo",INDIRECT("v_buffer_hist_hoy!$1:$1"),0)-1,100000,1),MATCH(CLEAN(TABLATRANSFERENCIA[[#This Row],[CODIGO]]),OFFSET(INDIRECT("v_buffer_hist_hoy!$A$1"),1,MATCH("buh_codigo",INDIRECT("v_buffer_hist_hoy!$1:$1"),0)-1,100000,1),0)),"")</f>
        <v>0</v>
      </c>
      <c r="L140" s="3" t="str">
        <f ca="1">IFERROR(INDEX(OFFSET(INDIRECT("v_buffer_hist_hoy!$A$1"),1,MATCH("pro_marca",INDIRECT("v_buffer_hist_hoy!$1:$1"),0)-1,100000,1),MATCH(CLEAN(TABLATRANSFERENCIA[[#This Row],[CODIGO]]),OFFSET(INDIRECT("v_buffer_hist_hoy!$A$1"),1,MATCH("buh_codigo",INDIRECT("v_buffer_hist_hoy!$1:$1"),0)-1,100000,1),0)),"")</f>
        <v>ECHO</v>
      </c>
      <c r="M140" s="3">
        <f ca="1">IFERROR(INDEX(OFFSET(INDIRECT("v_buffer_hist_hoy!$A$1"),1,MATCH("pro_modelo",INDIRECT("v_buffer_hist_hoy!$1:$1"),0)-1,100000,1),MATCH(CLEAN(TABLATRANSFERENCIA[[#This Row],[CODIGO]]),OFFSET(INDIRECT("v_buffer_hist_hoy!$A$1"),1,MATCH("buh_codigo",INDIRECT("v_buffer_hist_hoy!$1:$1"),0)-1,100000,1),0)),"")</f>
        <v>0</v>
      </c>
      <c r="N140" s="3">
        <f ca="1">IFERROR(INDEX(OFFSET(INDIRECT("v_buffer_hist_hoy!$A$1"),1,MATCH("pro_cat_management",INDIRECT("v_buffer_hist_hoy!$1:$1"),0)-1,100000,1),MATCH(CLEAN(TABLATRANSFERENCIA[[#This Row],[CODIGO]]),OFFSET(INDIRECT("v_buffer_hist_hoy!$A$1"),1,MATCH("buh_codigo",INDIRECT("v_buffer_hist_hoy!$1:$1"),0)-1,100000,1),0)),"")</f>
        <v>0</v>
      </c>
      <c r="O140" s="5" t="str">
        <f ca="1">IFERROR(INDEX(OFFSET(INDIRECT("v_buffer_hist_hoy!$A$1"),1,MATCH("buh_estatus",INDIRECT("v_buffer_hist_hoy!$1:$1"),0)-1,100000,1),MATCH(CLEAN(TABLATRANSFERENCIA[[#This Row],[CODIGO]]),OFFSET(INDIRECT("v_buffer_hist_hoy!$A$1"),1,MATCH("buh_codigo",INDIRECT("v_buffer_hist_hoy!$1:$1"),0)-1,100000,1),0)),"")</f>
        <v>0</v>
      </c>
      <c r="P140" s="5">
        <f ca="1">IFERROR(INDEX(OFFSET(INDIRECT("v_buffer_hist_hoy!$A$1"),1,MATCH("buh_ctv",INDIRECT("v_buffer_hist_hoy!$1:$1"),0)-1,100000,1),MATCH(CLEAN(TABLATRANSFERENCIA[[#This Row],[CODIGO]]),OFFSET(INDIRECT("v_buffer_hist_hoy!$A$1"),1,MATCH("buh_codigo",INDIRECT("v_buffer_hist_hoy!$1:$1"),0)-1,100000,1),0)),"")</f>
        <v>0.94</v>
      </c>
      <c r="Q140" s="5">
        <f ca="1">IFERROR(INDEX(OFFSET(INDIRECT("v_buffer_hist_hoy!$A$1"),1,MATCH("buh_pv",INDIRECT("v_buffer_hist_hoy!$1:$1"),0)-1,100000,1),MATCH(CLEAN(TABLATRANSFERENCIA[[#This Row],[CODIGO]]),OFFSET(INDIRECT("v_buffer_hist_hoy!$A$1"),1,MATCH("buh_codigo",INDIRECT("v_buffer_hist_hoy!$1:$1"),0)-1,100000,1),0)),"")</f>
        <v>2.82</v>
      </c>
      <c r="R140" s="46">
        <f ca="1">IFERROR(INDEX(OFFSET(INDIRECT("v_buffer_hist_hoy!$A$1"),1,MATCH("buh_roi_pasado",INDIRECT("v_buffer_hist_hoy!$1:$1"),0)-1,100000,1),MATCH(CLEAN(TABLATRANSFERENCIA[[#This Row],[CODIGO]]),OFFSET(INDIRECT("v_buffer_hist_hoy!$A$1"),1,MATCH("buh_codigo",INDIRECT("v_buffer_hist_hoy!$1:$1"),0)-1,100000,1),0)),"")</f>
        <v>0</v>
      </c>
      <c r="S140" s="46">
        <f ca="1">IFERROR(INDEX(OFFSET(INDIRECT("v_buffer_hist_hoy!$A$1"),1,MATCH("buh_roi_proyectado",INDIRECT("v_buffer_hist_hoy!$1:$1"),0)-1,100000,1),MATCH(CLEAN(TABLATRANSFERENCIA[[#This Row],[CODIGO]]),OFFSET(INDIRECT("v_buffer_hist_hoy!$A$1"),1,MATCH("buh_codigo",INDIRECT("v_buffer_hist_hoy!$1:$1"),0)-1,100000,1),0)),"")</f>
        <v>8.73</v>
      </c>
      <c r="T140" s="46">
        <f ca="1">IFERROR(INDEX(OFFSET(INDIRECT("v_buffer_hist_hoy!$A$1"),1,MATCH("buh_velocity",INDIRECT("v_buffer_hist_hoy!$1:$1"),0)-1,100000,1),MATCH(CLEAN(TABLATRANSFERENCIA[[#This Row],[CODIGO]]),OFFSET(INDIRECT("v_buffer_hist_hoy!$A$1"),1,MATCH("buh_codigo",INDIRECT("v_buffer_hist_hoy!$1:$1"),0)-1,100000,1),0)),"")</f>
        <v>0</v>
      </c>
      <c r="U140" s="46">
        <f ca="1">IFERROR(INDEX(OFFSET(INDIRECT("v_buffer_hist_hoy!$A$1"),1,MATCH("buh_nivel_servicio",INDIRECT("v_buffer_hist_hoy!$1:$1"),0)-1,100000,1),MATCH(CLEAN(TABLATRANSFERENCIA[[#This Row],[CODIGO]]),OFFSET(INDIRECT("v_buffer_hist_hoy!$A$1"),1,MATCH("buh_codigo",INDIRECT("v_buffer_hist_hoy!$1:$1"),0)-1,100000,1),0)),"")</f>
        <v>1</v>
      </c>
      <c r="V140" s="49" t="str">
        <f ca="1">IFERROR(INDEX(OFFSET(INDIRECT("v_buffer_hist_hoy!$A$1"),1,MATCH("pro_nombre",INDIRECT("v_buffer_hist_hoy!$1:$1"),0)-1,100000,1),MATCH(CLEAN(TABLATRANSFERENCIA[[#This Row],[CODIGO]]),OFFSET(INDIRECT("v_buffer_hist_hoy!$A$1"),1,MATCH("buh_codigo",INDIRECT("v_buffer_hist_hoy!$1:$1"),0)-1,100000,1),0)),"")</f>
        <v>Echo</v>
      </c>
      <c r="W140" s="49" t="str">
        <f ca="1">IFERROR(INDEX(OFFSET(INDIRECT("v_buffer_hist_hoy!$A$1"),1,MATCH("pre_nombre",INDIRECT("v_buffer_hist_hoy!$1:$1"),0)-1,100000,1),MATCH(CLEAN(TABLATRANSFERENCIA[[#This Row],[CODIGO]]),OFFSET(INDIRECT("v_buffer_hist_hoy!$A$1"),1,MATCH("buh_codigo",INDIRECT("v_buffer_hist_hoy!$1:$1"),0)-1,100000,1),0)),"")</f>
        <v>USA</v>
      </c>
      <c r="X140" s="51">
        <f ca="1">IFERROR(INDEX(OFFSET(INDIRECT("v_buffer_hist_hoy!$A$1"),1,MATCH("buh_tiempo_suministro",INDIRECT("v_buffer_hist_hoy!$1:$1"),0)-1,100000,1),MATCH(CLEAN(TABLATRANSFERENCIA[[#This Row],[CODIGO]]),OFFSET(INDIRECT("v_buffer_hist_hoy!$A$1"),1,MATCH("buh_codigo",INDIRECT("v_buffer_hist_hoy!$1:$1"),0)-1,100000,1),0)),"")</f>
        <v>8</v>
      </c>
      <c r="Y140" s="51">
        <f ca="1">IFERROR(INDEX(OFFSET(INDIRECT("v_buffer_hist_hoy!$A$1"),1,MATCH("buh_frecuencia_reposicion",INDIRECT("v_buffer_hist_hoy!$1:$1"),0)-1,100000,1),MATCH(CLEAN(TABLATRANSFERENCIA[[#This Row],[CODIGO]]),OFFSET(INDIRECT("v_buffer_hist_hoy!$A$1"),1,MATCH("buh_codigo",INDIRECT("v_buffer_hist_hoy!$1:$1"),0)-1,100000,1),0)),"")</f>
        <v>3</v>
      </c>
      <c r="Z140" s="6">
        <f ca="1">IFERROR(INDEX(OFFSET(INDIRECT("v_buffer_hist_hoy!$A$1"),1,MATCH("buh_buffer_actual",INDIRECT("v_buffer_hist_hoy!$1:$1"),0)-1,100000,1),MATCH(CLEAN(TABLATRANSFERENCIA[[#This Row],[CODIGO]]),OFFSET(INDIRECT("v_buffer_hist_hoy!$A$1"),1,MATCH("buh_codigo",INDIRECT("v_buffer_hist_hoy!$1:$1"),0)-1,100000,1),0)),"")</f>
        <v>60</v>
      </c>
      <c r="AA140" s="6">
        <f ca="1">IFERROR(INDEX(OFFSET(INDIRECT("v_buffer_hist_hoy!$A$1"),1,MATCH("buh_inventario_proveedor",INDIRECT("v_buffer_hist_hoy!$1:$1"),0)-1,100000,1),MATCH(CLEAN(TABLATRANSFERENCIA[[#This Row],[CODIGO]]),OFFSET(INDIRECT("v_buffer_hist_hoy!$A$1"),1,MATCH("buh_codigo",INDIRECT("v_buffer_hist_hoy!$1:$1"),0)-1,100000,1),0)),"")</f>
        <v>1000000000</v>
      </c>
      <c r="AB140" s="6">
        <f ca="1">IFERROR(INDEX(OFFSET(INDIRECT("v_buffer_hist_hoy!$A$1"),1,MATCH("buh_inventario_fisico",INDIRECT("v_buffer_hist_hoy!$1:$1"),0)-1,100000,1),MATCH(CLEAN(TABLATRANSFERENCIA[[#This Row],[CODIGO]]),OFFSET(INDIRECT("v_buffer_hist_hoy!$A$1"),1,MATCH("buh_codigo",INDIRECT("v_buffer_hist_hoy!$1:$1"),0)-1,100000,1),0)),"")</f>
        <v>32</v>
      </c>
      <c r="AC140" s="4">
        <f ca="1">IFERROR(INDEX(OFFSET(INDIRECT("v_buffer_hist_hoy!$A$1"),1,MATCH("buh_estado_inventario_fisico",INDIRECT("v_buffer_hist_hoy!$1:$1"),0)-1,100000,1),MATCH(CLEAN(TABLATRANSFERENCIA[[#This Row],[CODIGO]]),OFFSET(INDIRECT("v_buffer_hist_hoy!$A$1"),1,MATCH("buh_codigo",INDIRECT("v_buffer_hist_hoy!$1:$1"),0)-1,100000,1),0)),"")</f>
        <v>0.47</v>
      </c>
      <c r="AD140" s="6" t="str">
        <f ca="1">IFERROR(INDEX(OFFSET(INDIRECT("v_buffer_hist_hoy!$A$1"),1,MATCH("buh_color_inventario_fisico",INDIRECT("v_buffer_hist_hoy!$1:$1"),0)-1,100000,1),MATCH(CLEAN(TABLATRANSFERENCIA[[#This Row],[CODIGO]]),OFFSET(INDIRECT("v_buffer_hist_hoy!$A$1"),1,MATCH("buh_codigo",INDIRECT("v_buffer_hist_hoy!$1:$1"),0)-1,100000,1),0)),"")</f>
        <v>A</v>
      </c>
      <c r="AE140" s="6">
        <f ca="1">IFERROR(INDEX(OFFSET(INDIRECT("v_buffer_hist_hoy!$A$1"),1,MATCH("buh_transito",INDIRECT("v_buffer_hist_hoy!$1:$1"),0)-1,100000,1),MATCH(CLEAN(TABLATRANSFERENCIA[[#This Row],[CODIGO]]),OFFSET(INDIRECT("v_buffer_hist_hoy!$A$1"),1,MATCH("buh_codigo",INDIRECT("v_buffer_hist_hoy!$1:$1"),0)-1,100000,1),0)),"")</f>
        <v>0</v>
      </c>
      <c r="AF140" s="6">
        <f ca="1">IFERROR(INDEX(OFFSET(INDIRECT("v_buffer_hist_hoy!$A$1"),1,MATCH("buh_negociacion",INDIRECT("v_buffer_hist_hoy!$1:$1"),0)-1,100000,1),MATCH(CLEAN(TABLATRANSFERENCIA[[#This Row],[CODIGO]]),OFFSET(INDIRECT("v_buffer_hist_hoy!$A$1"),1,MATCH("buh_codigo",INDIRECT("v_buffer_hist_hoy!$1:$1"),0)-1,100000,1),0)),"")</f>
        <v>0</v>
      </c>
      <c r="AG140" s="6">
        <f ca="1">IFERROR(INDEX(OFFSET(INDIRECT("v_buffer_hist_hoy!$A$1"),1,MATCH("buh_produccion",INDIRECT("v_buffer_hist_hoy!$1:$1"),0)-1,100000,1),MATCH(CLEAN(TABLATRANSFERENCIA[[#This Row],[CODIGO]]),OFFSET(INDIRECT("v_buffer_hist_hoy!$A$1"),1,MATCH("buh_codigo",INDIRECT("v_buffer_hist_hoy!$1:$1"),0)-1,100000,1),0)),"")</f>
        <v>0</v>
      </c>
      <c r="AH140" s="6">
        <f ca="1">IFERROR(INDEX(OFFSET(INDIRECT("v_buffer_hist_hoy!$A$1"),1,MATCH("buh_embarcado",INDIRECT("v_buffer_hist_hoy!$1:$1"),0)-1,100000,1),MATCH(CLEAN(TABLATRANSFERENCIA[[#This Row],[CODIGO]]),OFFSET(INDIRECT("v_buffer_hist_hoy!$A$1"),1,MATCH("buh_codigo",INDIRECT("v_buffer_hist_hoy!$1:$1"),0)-1,100000,1),0)),"")</f>
        <v>0</v>
      </c>
      <c r="AI140" s="6">
        <f ca="1">IFERROR(INDEX(OFFSET(INDIRECT("v_buffer_hist_hoy!$A$1"),1,MATCH("buh_comprometido",INDIRECT("v_buffer_hist_hoy!$1:$1"),0)-1,100000,1),MATCH(CLEAN(TABLATRANSFERENCIA[[#This Row],[CODIGO]]),OFFSET(INDIRECT("v_buffer_hist_hoy!$A$1"),1,MATCH("buh_codigo",INDIRECT("v_buffer_hist_hoy!$1:$1"),0)-1,100000,1),0)),"")</f>
        <v>0</v>
      </c>
      <c r="AJ140" s="6">
        <f ca="1">IFERROR(INDEX(OFFSET(INDIRECT("v_buffer_hist_hoy!$A$1"),1,MATCH("buh_backorder",INDIRECT("v_buffer_hist_hoy!$1:$1"),0)-1,100000,1),MATCH(CLEAN(TABLATRANSFERENCIA[[#This Row],[CODIGO]]),OFFSET(INDIRECT("v_buffer_hist_hoy!$A$1"),1,MATCH("buh_codigo",INDIRECT("v_buffer_hist_hoy!$1:$1"),0)-1,100000,1),0)),"")</f>
        <v>5</v>
      </c>
      <c r="AK140" s="6">
        <f ca="1">IFERROR(INDEX(OFFSET(INDIRECT("v_buffer_hist_hoy!$A$1"),1,MATCH("buh_inventario_proyectado",INDIRECT("v_buffer_hist_hoy!$1:$1"),0)-1,100000,1),MATCH(CLEAN(TABLATRANSFERENCIA[[#This Row],[CODIGO]]),OFFSET(INDIRECT("v_buffer_hist_hoy!$A$1"),1,MATCH("buh_codigo",INDIRECT("v_buffer_hist_hoy!$1:$1"),0)-1,100000,1),0)),"")</f>
        <v>37</v>
      </c>
      <c r="AL140" s="4">
        <f ca="1">IFERROR(INDEX(OFFSET(INDIRECT("v_buffer_hist_hoy!$A$1"),1,MATCH("buh_estado_inventario_proyectado",INDIRECT("v_buffer_hist_hoy!$1:$1"),0)-1,100000,1),MATCH(CLEAN(TABLATRANSFERENCIA[[#This Row],[CODIGO]]),OFFSET(INDIRECT("v_buffer_hist_hoy!$A$1"),1,MATCH("buh_codigo",INDIRECT("v_buffer_hist_hoy!$1:$1"),0)-1,100000,1),0)),"")</f>
        <v>0.38</v>
      </c>
      <c r="AM140" s="6" t="str">
        <f ca="1">IFERROR(INDEX(OFFSET(INDIRECT("v_buffer_hist_hoy!$A$1"),1,MATCH("buh_color_inventario_proyectado",INDIRECT("v_buffer_hist_hoy!$1:$1"),0)-1,100000,1),MATCH(CLEAN(TABLATRANSFERENCIA[[#This Row],[CODIGO]]),OFFSET(INDIRECT("v_buffer_hist_hoy!$A$1"),1,MATCH("buh_codigo",INDIRECT("v_buffer_hist_hoy!$1:$1"),0)-1,100000,1),0)),"")</f>
        <v>A</v>
      </c>
      <c r="AN140" s="6">
        <f ca="1">IFERROR(INDEX(OFFSET(INDIRECT("v_buffer_hist_hoy!$A$1"),1,MATCH("buh_pedido_minimo",INDIRECT("v_buffer_hist_hoy!$1:$1"),0)-1,100000,1),MATCH(CLEAN(TABLATRANSFERENCIA[[#This Row],[CODIGO]]),OFFSET(INDIRECT("v_buffer_hist_hoy!$A$1"),1,MATCH("buh_codigo",INDIRECT("v_buffer_hist_hoy!$1:$1"),0)-1,100000,1),0)),"")</f>
        <v>0</v>
      </c>
      <c r="AO140" s="6">
        <f ca="1">IFERROR(INDEX(OFFSET(INDIRECT("v_buffer_hist_hoy!$A$1"),1,MATCH("buh_pedido_minimo_grupo",INDIRECT("v_buffer_hist_hoy!$1:$1"),0)-1,100000,1),MATCH(CLEAN(TABLATRANSFERENCIA[[#This Row],[CODIGO]]),OFFSET(INDIRECT("v_buffer_hist_hoy!$A$1"),1,MATCH("buh_codigo",INDIRECT("v_buffer_hist_hoy!$1:$1"),0)-1,100000,1),0)),"")</f>
        <v>0</v>
      </c>
      <c r="AP140" s="6">
        <f ca="1">IFERROR(INDEX(OFFSET(INDIRECT("v_buffer_hist_hoy!$A$1"),1,MATCH("buh_unidad_empaque",INDIRECT("v_buffer_hist_hoy!$1:$1"),0)-1,100000,1),MATCH(CLEAN(TABLATRANSFERENCIA[[#This Row],[CODIGO]]),OFFSET(INDIRECT("v_buffer_hist_hoy!$A$1"),1,MATCH("buh_codigo",INDIRECT("v_buffer_hist_hoy!$1:$1"),0)-1,100000,1),0)),"")</f>
        <v>5</v>
      </c>
      <c r="AQ140" s="6">
        <f ca="1">IFERROR(INDEX(OFFSET(INDIRECT("v_buffer_hist_hoy!$A$1"),1,MATCH("buh_pedido_promedio",INDIRECT("v_buffer_hist_hoy!$1:$1"),0)-1,100000,1),MATCH(CLEAN(TABLATRANSFERENCIA[[#This Row],[CODIGO]]),OFFSET(INDIRECT("v_buffer_hist_hoy!$A$1"),1,MATCH("buh_codigo",INDIRECT("v_buffer_hist_hoy!$1:$1"),0)-1,100000,1),0)),"")</f>
        <v>16</v>
      </c>
      <c r="AR140" s="6">
        <f ca="1">IFERROR(INDEX(OFFSET(INDIRECT("v_buffer_hist_hoy!$A$1"),1,MATCH("buh_cobertura_buffer",INDIRECT("v_buffer_hist_hoy!$1:$1"),0)-1,100000,1),MATCH(CLEAN(TABLATRANSFERENCIA[[#This Row],[CODIGO]]),OFFSET(INDIRECT("v_buffer_hist_hoy!$A$1"),1,MATCH("buh_codigo",INDIRECT("v_buffer_hist_hoy!$1:$1"),0)-1,100000,1),0)),"")</f>
        <v>0</v>
      </c>
      <c r="AS140" s="6">
        <f ca="1">IFERROR(INDEX(OFFSET(INDIRECT("v_buffer_hist_hoy!$A$1"),1,MATCH("buh_cobertura_inventario_proyectado",INDIRECT("v_buffer_hist_hoy!$1:$1"),0)-1,100000,1),MATCH(CLEAN(TABLATRANSFERENCIA[[#This Row],[CODIGO]]),OFFSET(INDIRECT("v_buffer_hist_hoy!$A$1"),1,MATCH("buh_codigo",INDIRECT("v_buffer_hist_hoy!$1:$1"),0)-1,100000,1),0)),"")</f>
        <v>0</v>
      </c>
      <c r="AT140" s="6">
        <f ca="1">IFERROR(INDEX(OFFSET(INDIRECT("v_buffer_hist_hoy!$A$1"),1,MATCH("buh_cobertura_pedido_minimo",INDIRECT("v_buffer_hist_hoy!$1:$1"),0)-1,100000,1),MATCH(CLEAN(TABLATRANSFERENCIA[[#This Row],[CODIGO]]),OFFSET(INDIRECT("v_buffer_hist_hoy!$A$1"),1,MATCH("buh_codigo",INDIRECT("v_buffer_hist_hoy!$1:$1"),0)-1,100000,1),0)),"")</f>
        <v>0</v>
      </c>
      <c r="AU140" s="6">
        <f ca="1">IFERROR(INDEX(OFFSET(INDIRECT("v_buffer_hist_hoy!$A$1"),1,MATCH("buh_dias_desabastecimiento",INDIRECT("v_buffer_hist_hoy!$1:$1"),0)-1,100000,1),MATCH(CLEAN(TABLATRANSFERENCIA[[#This Row],[CODIGO]]),OFFSET(INDIRECT("v_buffer_hist_hoy!$A$1"),1,MATCH("buh_codigo",INDIRECT("v_buffer_hist_hoy!$1:$1"),0)-1,100000,1),0)),"")</f>
        <v>0</v>
      </c>
      <c r="AV140" s="6">
        <f t="array" ref="AV140">IFERROR(INDEX(Datos_Consumo[CANTIDAD],MATCH(TABLATRANSFERENCIA[[#This Row],[CODIGO]]&amp;TABLATRANSFERENCIA[[#Headers],[Columna1]],Datos_Consumo[CODIGO]&amp;Datos_Consumo[FECHA_FORMATO],0)),0)</f>
        <v>0</v>
      </c>
      <c r="AW140" s="6">
        <f t="array" ref="AW140">IFERROR(INDEX(Datos_Consumo[CANTIDAD],MATCH(TABLATRANSFERENCIA[[#This Row],[CODIGO]]&amp;TABLATRANSFERENCIA[[#Headers],[Columna2]],Datos_Consumo[CODIGO]&amp;Datos_Consumo[FECHA_FORMATO],0)),0)</f>
        <v>0</v>
      </c>
      <c r="AX140" s="6">
        <f t="array" ref="AX140">IFERROR(INDEX(Datos_Consumo[CANTIDAD],MATCH(TABLATRANSFERENCIA[[#This Row],[CODIGO]]&amp;TABLATRANSFERENCIA[[#Headers],[Columna3]],Datos_Consumo[CODIGO]&amp;Datos_Consumo[FECHA_FORMATO],0)),0)</f>
        <v>0</v>
      </c>
      <c r="AY140" s="6">
        <f t="array" ref="AY140">IFERROR(INDEX(Datos_Consumo[CANTIDAD],MATCH(TABLATRANSFERENCIA[[#This Row],[CODIGO]]&amp;TABLATRANSFERENCIA[[#Headers],[Columna4]],Datos_Consumo[CODIGO]&amp;Datos_Consumo[FECHA_FORMATO],0)),0)</f>
        <v>0</v>
      </c>
      <c r="AZ140" s="6">
        <f t="array" ref="AZ140">IFERROR(INDEX(Datos_Consumo[CANTIDAD],MATCH(TABLATRANSFERENCIA[[#This Row],[CODIGO]]&amp;TABLATRANSFERENCIA[[#Headers],[Columna5]],Datos_Consumo[CODIGO]&amp;Datos_Consumo[FECHA_FORMATO],0)),0)</f>
        <v>0</v>
      </c>
      <c r="BA140" s="6">
        <f t="array" ref="BA140">IFERROR(INDEX(Datos_Consumo[CANTIDAD],MATCH(TABLATRANSFERENCIA[[#This Row],[CODIGO]]&amp;TABLATRANSFERENCIA[[#Headers],[Columna6]],Datos_Consumo[CODIGO]&amp;Datos_Consumo[FECHA_FORMATO],0)),0)</f>
        <v>0</v>
      </c>
      <c r="BB140" s="56">
        <f ca="1">IFERROR(INDEX(OFFSET(INDIRECT("v_buffer_hist_hoy!$A$1"),1,MATCH("buh_ultima_transferencia_ini",INDIRECT("v_buffer_hist_hoy!$1:$1"),0)-1,100000,1),MATCH(CLEAN(TABLATRANSFERENCIA[[#This Row],[CODIGO]]),OFFSET(INDIRECT("v_buffer_hist_hoy!$A$1"),1,MATCH("buh_codigo",INDIRECT("v_buffer_hist_hoy!$1:$1"),0)-1,100000,1),0)),"")</f>
        <v>0</v>
      </c>
      <c r="BC140" s="56">
        <f ca="1">IFERROR(INDEX(OFFSET(INDIRECT("v_buffer_hist_hoy!$A$1"),1,MATCH("buh_ultima_transferencia_fin",INDIRECT("v_buffer_hist_hoy!$1:$1"),0)-1,100000,1),MATCH(CLEAN(TABLATRANSFERENCIA[[#This Row],[CODIGO]]),OFFSET(INDIRECT("v_buffer_hist_hoy!$A$1"),1,MATCH("buh_codigo",INDIRECT("v_buffer_hist_hoy!$1:$1"),0)-1,100000,1),0)),"")</f>
        <v>0</v>
      </c>
      <c r="BD140" s="50" t="s">
        <v>7724</v>
      </c>
      <c r="BE140" s="55"/>
      <c r="BF140" s="51"/>
      <c r="BG14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0" s="51"/>
      <c r="BM140" s="46">
        <f ca="1">IFERROR(TABLATRANSFERENCIA[[#This Row],[REQUERIM]]/TABLATRANSFERENCIA[[#This Row],[PEDIDO PROMEDIO]],0)</f>
        <v>0.3125</v>
      </c>
      <c r="BN140" s="51"/>
      <c r="BO140" s="59"/>
      <c r="BP140" s="3" t="str">
        <f>IF(TABLATRANSFERENCIA[[#This Row],[RECIBIDO]]&lt;&gt;"",0,IF(TABLATRANSFERENCIA[[#This Row],[DESPACHO]]&lt;&gt;"",TABLATRANSFERENCIA[[#This Row],[DESPACHO]],TABLATRANSFERENCIA[[#This Row],[REQUERIM]]))</f>
        <v>5</v>
      </c>
      <c r="BQ140" s="50"/>
      <c r="BR140" s="50"/>
      <c r="BS140" s="50" t="str">
        <f t="shared" si="2"/>
        <v>N</v>
      </c>
      <c r="BT140" s="51">
        <f t="array" aca="1" ref="BT140" ca="1">IF(SUM(--(TABLATRANSFERENCIA[[#This Row],[CODIGO GENERICO]]=TABLATRANSFERENCIA[CODIGO GENERICO])*TABLATRANSFERENCIA[REQUERIM])&lt;TABLATRANSFERENCIA[[#This Row],[PEDIDO MIN GRUPO]],1,0)</f>
        <v>0</v>
      </c>
      <c r="BU14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0" s="51">
        <f ca="1">IFERROR(INDEX(OFFSET(INDIRECT("v_buffer_hist_hoy!$A$1"),1,MATCH("buh_zona_amarilla",INDIRECT("v_buffer_hist_hoy!$1:$1"),0)-1,100000,1),MATCH(CLEAN(TABLATRANSFERENCIA[[#This Row],[CODIGO]]),OFFSET(INDIRECT("v_buffer_hist_hoy!$A$1"),1,MATCH("buh_codigo",INDIRECT("v_buffer_hist_hoy!$1:$1"),0)-1,100000,1),0)),"")</f>
        <v>40</v>
      </c>
      <c r="BW140" s="51">
        <f ca="1">IFERROR(INDEX(OFFSET(INDIRECT("v_buffer_hist_hoy!$A$1"),1,MATCH("buh_zona_roja",INDIRECT("v_buffer_hist_hoy!$1:$1"),0)-1,100000,1),MATCH(CLEAN(TABLATRANSFERENCIA[[#This Row],[CODIGO]]),OFFSET(INDIRECT("v_buffer_hist_hoy!$A$1"),1,MATCH("buh_codigo",INDIRECT("v_buffer_hist_hoy!$1:$1"),0)-1,100000,1),0)),"")</f>
        <v>20</v>
      </c>
    </row>
    <row r="141" spans="1:75" hidden="1" x14ac:dyDescent="0.25">
      <c r="A141" s="54" t="s">
        <v>1605</v>
      </c>
      <c r="B141" s="3" t="str">
        <f ca="1">IFERROR(INDEX(OFFSET(INDIRECT("v_buffer_hist_hoy!$A$1"),1,MATCH("pro_descripcion",INDIRECT("v_buffer_hist_hoy!$1:$1"),0)-1,100000,1),MATCH(CLEAN(TABLATRANSFERENCIA[[#This Row],[CODIGO]]),OFFSET(INDIRECT("v_buffer_hist_hoy!$A$1"),1,MATCH("buh_codigo",INDIRECT("v_buffer_hist_hoy!$1:$1"),0)-1,100000,1),0)),"")</f>
        <v>PALANCA BALANCIN B450-C350 (20011-81451)</v>
      </c>
      <c r="C141" s="3" t="str">
        <f ca="1">IFERROR(INDEX(OFFSET(INDIRECT("v_buffer_hist_hoy!$A$1"),1,MATCH("buh_codigo_generico",INDIRECT("v_buffer_hist_hoy!$1:$1"),0)-1,100000,1),MATCH(CLEAN(TABLATRANSFERENCIA[[#This Row],[CODIGO]]),OFFSET(INDIRECT("v_buffer_hist_hoy!$A$1"),1,MATCH("buh_codigo",INDIRECT("v_buffer_hist_hoy!$1:$1"),0)-1,100000,1),0)),"")</f>
        <v>0</v>
      </c>
      <c r="D141" s="3" t="str">
        <f ca="1">IFERROR(INDEX(OFFSET(INDIRECT("v_buffer_hist_hoy!$A$1"),1,MATCH("buh_codigo_vinculado",INDIRECT("v_buffer_hist_hoy!$1:$1"),0)-1,100000,1),MATCH(CLEAN(TABLATRANSFERENCIA[[#This Row],[CODIGO]]),OFFSET(INDIRECT("v_buffer_hist_hoy!$A$1"),1,MATCH("buh_codigo",INDIRECT("v_buffer_hist_hoy!$1:$1"),0)-1,100000,1),0)),"")</f>
        <v>EC-P004001340</v>
      </c>
      <c r="E141" s="3" t="str">
        <f ca="1">IFERROR(INDEX(OFFSET(INDIRECT("v_buffer_hist_hoy!$A$1"),1,MATCH("pro_linea",INDIRECT("v_buffer_hist_hoy!$1:$1"),0)-1,100000,1),MATCH(CLEAN(TABLATRANSFERENCIA[[#This Row],[CODIGO]]),OFFSET(INDIRECT("v_buffer_hist_hoy!$A$1"),1,MATCH("buh_codigo",INDIRECT("v_buffer_hist_hoy!$1:$1"),0)-1,100000,1),0)),"")</f>
        <v>AGROFORESTAL</v>
      </c>
      <c r="F141" s="3">
        <f ca="1">IFERROR(INDEX(OFFSET(INDIRECT("v_buffer_hist_hoy!$A$1"),1,MATCH("pro_sublinea",INDIRECT("v_buffer_hist_hoy!$1:$1"),0)-1,100000,1),MATCH(CLEAN(TABLATRANSFERENCIA[[#This Row],[CODIGO]]),OFFSET(INDIRECT("v_buffer_hist_hoy!$A$1"),1,MATCH("buh_codigo",INDIRECT("v_buffer_hist_hoy!$1:$1"),0)-1,100000,1),0)),"")</f>
        <v>0</v>
      </c>
      <c r="G141" s="3" t="str">
        <f ca="1">IFERROR(INDEX(OFFSET(INDIRECT("v_buffer_hist_hoy!$A$1"),1,MATCH("pro_grupo",INDIRECT("v_buffer_hist_hoy!$1:$1"),0)-1,100000,1),MATCH(CLEAN(TABLATRANSFERENCIA[[#This Row],[CODIGO]]),OFFSET(INDIRECT("v_buffer_hist_hoy!$A$1"),1,MATCH("buh_codigo",INDIRECT("v_buffer_hist_hoy!$1:$1"),0)-1,100000,1),0)),"")</f>
        <v>REPUESTOS DESMALEZADORAS</v>
      </c>
      <c r="H141" s="3">
        <f ca="1">IFERROR(INDEX(OFFSET(INDIRECT("v_buffer_hist_hoy!$A$1"),1,MATCH("pro_familia",INDIRECT("v_buffer_hist_hoy!$1:$1"),0)-1,100000,1),MATCH(CLEAN(TABLATRANSFERENCIA[[#This Row],[CODIGO]]),OFFSET(INDIRECT("v_buffer_hist_hoy!$A$1"),1,MATCH("buh_codigo",INDIRECT("v_buffer_hist_hoy!$1:$1"),0)-1,100000,1),0)),"")</f>
        <v>0</v>
      </c>
      <c r="I141" s="3">
        <f ca="1">IFERROR(INDEX(OFFSET(INDIRECT("v_buffer_hist_hoy!$A$1"),1,MATCH("pro_subfamilia",INDIRECT("v_buffer_hist_hoy!$1:$1"),0)-1,100000,1),MATCH(CLEAN(TABLATRANSFERENCIA[[#This Row],[CODIGO]]),OFFSET(INDIRECT("v_buffer_hist_hoy!$A$1"),1,MATCH("buh_codigo",INDIRECT("v_buffer_hist_hoy!$1:$1"),0)-1,100000,1),0)),"")</f>
        <v>0</v>
      </c>
      <c r="J14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1" s="3">
        <f ca="1">IFERROR(INDEX(OFFSET(INDIRECT("v_buffer_hist_hoy!$A$1"),1,MATCH("pro_tipo",INDIRECT("v_buffer_hist_hoy!$1:$1"),0)-1,100000,1),MATCH(CLEAN(TABLATRANSFERENCIA[[#This Row],[CODIGO]]),OFFSET(INDIRECT("v_buffer_hist_hoy!$A$1"),1,MATCH("buh_codigo",INDIRECT("v_buffer_hist_hoy!$1:$1"),0)-1,100000,1),0)),"")</f>
        <v>0</v>
      </c>
      <c r="L141" s="3" t="str">
        <f ca="1">IFERROR(INDEX(OFFSET(INDIRECT("v_buffer_hist_hoy!$A$1"),1,MATCH("pro_marca",INDIRECT("v_buffer_hist_hoy!$1:$1"),0)-1,100000,1),MATCH(CLEAN(TABLATRANSFERENCIA[[#This Row],[CODIGO]]),OFFSET(INDIRECT("v_buffer_hist_hoy!$A$1"),1,MATCH("buh_codigo",INDIRECT("v_buffer_hist_hoy!$1:$1"),0)-1,100000,1),0)),"")</f>
        <v>SHINDAIWA</v>
      </c>
      <c r="M141" s="3">
        <f ca="1">IFERROR(INDEX(OFFSET(INDIRECT("v_buffer_hist_hoy!$A$1"),1,MATCH("pro_modelo",INDIRECT("v_buffer_hist_hoy!$1:$1"),0)-1,100000,1),MATCH(CLEAN(TABLATRANSFERENCIA[[#This Row],[CODIGO]]),OFFSET(INDIRECT("v_buffer_hist_hoy!$A$1"),1,MATCH("buh_codigo",INDIRECT("v_buffer_hist_hoy!$1:$1"),0)-1,100000,1),0)),"")</f>
        <v>0</v>
      </c>
      <c r="N141" s="3">
        <f ca="1">IFERROR(INDEX(OFFSET(INDIRECT("v_buffer_hist_hoy!$A$1"),1,MATCH("pro_cat_management",INDIRECT("v_buffer_hist_hoy!$1:$1"),0)-1,100000,1),MATCH(CLEAN(TABLATRANSFERENCIA[[#This Row],[CODIGO]]),OFFSET(INDIRECT("v_buffer_hist_hoy!$A$1"),1,MATCH("buh_codigo",INDIRECT("v_buffer_hist_hoy!$1:$1"),0)-1,100000,1),0)),"")</f>
        <v>0</v>
      </c>
      <c r="O141" s="5" t="str">
        <f ca="1">IFERROR(INDEX(OFFSET(INDIRECT("v_buffer_hist_hoy!$A$1"),1,MATCH("buh_estatus",INDIRECT("v_buffer_hist_hoy!$1:$1"),0)-1,100000,1),MATCH(CLEAN(TABLATRANSFERENCIA[[#This Row],[CODIGO]]),OFFSET(INDIRECT("v_buffer_hist_hoy!$A$1"),1,MATCH("buh_codigo",INDIRECT("v_buffer_hist_hoy!$1:$1"),0)-1,100000,1),0)),"")</f>
        <v>0</v>
      </c>
      <c r="P141" s="5">
        <f ca="1">IFERROR(INDEX(OFFSET(INDIRECT("v_buffer_hist_hoy!$A$1"),1,MATCH("buh_ctv",INDIRECT("v_buffer_hist_hoy!$1:$1"),0)-1,100000,1),MATCH(CLEAN(TABLATRANSFERENCIA[[#This Row],[CODIGO]]),OFFSET(INDIRECT("v_buffer_hist_hoy!$A$1"),1,MATCH("buh_codigo",INDIRECT("v_buffer_hist_hoy!$1:$1"),0)-1,100000,1),0)),"")</f>
        <v>0.74</v>
      </c>
      <c r="Q141" s="5">
        <f ca="1">IFERROR(INDEX(OFFSET(INDIRECT("v_buffer_hist_hoy!$A$1"),1,MATCH("buh_pv",INDIRECT("v_buffer_hist_hoy!$1:$1"),0)-1,100000,1),MATCH(CLEAN(TABLATRANSFERENCIA[[#This Row],[CODIGO]]),OFFSET(INDIRECT("v_buffer_hist_hoy!$A$1"),1,MATCH("buh_codigo",INDIRECT("v_buffer_hist_hoy!$1:$1"),0)-1,100000,1),0)),"")</f>
        <v>2.99</v>
      </c>
      <c r="R141" s="46">
        <f ca="1">IFERROR(INDEX(OFFSET(INDIRECT("v_buffer_hist_hoy!$A$1"),1,MATCH("buh_roi_pasado",INDIRECT("v_buffer_hist_hoy!$1:$1"),0)-1,100000,1),MATCH(CLEAN(TABLATRANSFERENCIA[[#This Row],[CODIGO]]),OFFSET(INDIRECT("v_buffer_hist_hoy!$A$1"),1,MATCH("buh_codigo",INDIRECT("v_buffer_hist_hoy!$1:$1"),0)-1,100000,1),0)),"")</f>
        <v>0</v>
      </c>
      <c r="S141" s="46">
        <f ca="1">IFERROR(INDEX(OFFSET(INDIRECT("v_buffer_hist_hoy!$A$1"),1,MATCH("buh_roi_proyectado",INDIRECT("v_buffer_hist_hoy!$1:$1"),0)-1,100000,1),MATCH(CLEAN(TABLATRANSFERENCIA[[#This Row],[CODIGO]]),OFFSET(INDIRECT("v_buffer_hist_hoy!$A$1"),1,MATCH("buh_codigo",INDIRECT("v_buffer_hist_hoy!$1:$1"),0)-1,100000,1),0)),"")</f>
        <v>13.27</v>
      </c>
      <c r="T141" s="46">
        <f ca="1">IFERROR(INDEX(OFFSET(INDIRECT("v_buffer_hist_hoy!$A$1"),1,MATCH("buh_velocity",INDIRECT("v_buffer_hist_hoy!$1:$1"),0)-1,100000,1),MATCH(CLEAN(TABLATRANSFERENCIA[[#This Row],[CODIGO]]),OFFSET(INDIRECT("v_buffer_hist_hoy!$A$1"),1,MATCH("buh_codigo",INDIRECT("v_buffer_hist_hoy!$1:$1"),0)-1,100000,1),0)),"")</f>
        <v>0</v>
      </c>
      <c r="U141" s="46">
        <f ca="1">IFERROR(INDEX(OFFSET(INDIRECT("v_buffer_hist_hoy!$A$1"),1,MATCH("buh_nivel_servicio",INDIRECT("v_buffer_hist_hoy!$1:$1"),0)-1,100000,1),MATCH(CLEAN(TABLATRANSFERENCIA[[#This Row],[CODIGO]]),OFFSET(INDIRECT("v_buffer_hist_hoy!$A$1"),1,MATCH("buh_codigo",INDIRECT("v_buffer_hist_hoy!$1:$1"),0)-1,100000,1),0)),"")</f>
        <v>1</v>
      </c>
      <c r="V141" s="49" t="str">
        <f ca="1">IFERROR(INDEX(OFFSET(INDIRECT("v_buffer_hist_hoy!$A$1"),1,MATCH("pro_nombre",INDIRECT("v_buffer_hist_hoy!$1:$1"),0)-1,100000,1),MATCH(CLEAN(TABLATRANSFERENCIA[[#This Row],[CODIGO]]),OFFSET(INDIRECT("v_buffer_hist_hoy!$A$1"),1,MATCH("buh_codigo",INDIRECT("v_buffer_hist_hoy!$1:$1"),0)-1,100000,1),0)),"")</f>
        <v>Echo</v>
      </c>
      <c r="W141" s="49" t="str">
        <f ca="1">IFERROR(INDEX(OFFSET(INDIRECT("v_buffer_hist_hoy!$A$1"),1,MATCH("pre_nombre",INDIRECT("v_buffer_hist_hoy!$1:$1"),0)-1,100000,1),MATCH(CLEAN(TABLATRANSFERENCIA[[#This Row],[CODIGO]]),OFFSET(INDIRECT("v_buffer_hist_hoy!$A$1"),1,MATCH("buh_codigo",INDIRECT("v_buffer_hist_hoy!$1:$1"),0)-1,100000,1),0)),"")</f>
        <v>USA</v>
      </c>
      <c r="X141" s="51">
        <f ca="1">IFERROR(INDEX(OFFSET(INDIRECT("v_buffer_hist_hoy!$A$1"),1,MATCH("buh_tiempo_suministro",INDIRECT("v_buffer_hist_hoy!$1:$1"),0)-1,100000,1),MATCH(CLEAN(TABLATRANSFERENCIA[[#This Row],[CODIGO]]),OFFSET(INDIRECT("v_buffer_hist_hoy!$A$1"),1,MATCH("buh_codigo",INDIRECT("v_buffer_hist_hoy!$1:$1"),0)-1,100000,1),0)),"")</f>
        <v>8</v>
      </c>
      <c r="Y141" s="51">
        <f ca="1">IFERROR(INDEX(OFFSET(INDIRECT("v_buffer_hist_hoy!$A$1"),1,MATCH("buh_frecuencia_reposicion",INDIRECT("v_buffer_hist_hoy!$1:$1"),0)-1,100000,1),MATCH(CLEAN(TABLATRANSFERENCIA[[#This Row],[CODIGO]]),OFFSET(INDIRECT("v_buffer_hist_hoy!$A$1"),1,MATCH("buh_codigo",INDIRECT("v_buffer_hist_hoy!$1:$1"),0)-1,100000,1),0)),"")</f>
        <v>3</v>
      </c>
      <c r="Z141" s="6">
        <f ca="1">IFERROR(INDEX(OFFSET(INDIRECT("v_buffer_hist_hoy!$A$1"),1,MATCH("buh_buffer_actual",INDIRECT("v_buffer_hist_hoy!$1:$1"),0)-1,100000,1),MATCH(CLEAN(TABLATRANSFERENCIA[[#This Row],[CODIGO]]),OFFSET(INDIRECT("v_buffer_hist_hoy!$A$1"),1,MATCH("buh_codigo",INDIRECT("v_buffer_hist_hoy!$1:$1"),0)-1,100000,1),0)),"")</f>
        <v>40</v>
      </c>
      <c r="AA141" s="6">
        <f ca="1">IFERROR(INDEX(OFFSET(INDIRECT("v_buffer_hist_hoy!$A$1"),1,MATCH("buh_inventario_proveedor",INDIRECT("v_buffer_hist_hoy!$1:$1"),0)-1,100000,1),MATCH(CLEAN(TABLATRANSFERENCIA[[#This Row],[CODIGO]]),OFFSET(INDIRECT("v_buffer_hist_hoy!$A$1"),1,MATCH("buh_codigo",INDIRECT("v_buffer_hist_hoy!$1:$1"),0)-1,100000,1),0)),"")</f>
        <v>1000000000</v>
      </c>
      <c r="AB141" s="6">
        <f ca="1">IFERROR(INDEX(OFFSET(INDIRECT("v_buffer_hist_hoy!$A$1"),1,MATCH("buh_inventario_fisico",INDIRECT("v_buffer_hist_hoy!$1:$1"),0)-1,100000,1),MATCH(CLEAN(TABLATRANSFERENCIA[[#This Row],[CODIGO]]),OFFSET(INDIRECT("v_buffer_hist_hoy!$A$1"),1,MATCH("buh_codigo",INDIRECT("v_buffer_hist_hoy!$1:$1"),0)-1,100000,1),0)),"")</f>
        <v>30</v>
      </c>
      <c r="AC141" s="4">
        <f ca="1">IFERROR(INDEX(OFFSET(INDIRECT("v_buffer_hist_hoy!$A$1"),1,MATCH("buh_estado_inventario_fisico",INDIRECT("v_buffer_hist_hoy!$1:$1"),0)-1,100000,1),MATCH(CLEAN(TABLATRANSFERENCIA[[#This Row],[CODIGO]]),OFFSET(INDIRECT("v_buffer_hist_hoy!$A$1"),1,MATCH("buh_codigo",INDIRECT("v_buffer_hist_hoy!$1:$1"),0)-1,100000,1),0)),"")</f>
        <v>0.25</v>
      </c>
      <c r="AD141" s="6" t="str">
        <f ca="1">IFERROR(INDEX(OFFSET(INDIRECT("v_buffer_hist_hoy!$A$1"),1,MATCH("buh_color_inventario_fisico",INDIRECT("v_buffer_hist_hoy!$1:$1"),0)-1,100000,1),MATCH(CLEAN(TABLATRANSFERENCIA[[#This Row],[CODIGO]]),OFFSET(INDIRECT("v_buffer_hist_hoy!$A$1"),1,MATCH("buh_codigo",INDIRECT("v_buffer_hist_hoy!$1:$1"),0)-1,100000,1),0)),"")</f>
        <v>V</v>
      </c>
      <c r="AE141" s="6">
        <f ca="1">IFERROR(INDEX(OFFSET(INDIRECT("v_buffer_hist_hoy!$A$1"),1,MATCH("buh_transito",INDIRECT("v_buffer_hist_hoy!$1:$1"),0)-1,100000,1),MATCH(CLEAN(TABLATRANSFERENCIA[[#This Row],[CODIGO]]),OFFSET(INDIRECT("v_buffer_hist_hoy!$A$1"),1,MATCH("buh_codigo",INDIRECT("v_buffer_hist_hoy!$1:$1"),0)-1,100000,1),0)),"")</f>
        <v>0</v>
      </c>
      <c r="AF141" s="6">
        <f ca="1">IFERROR(INDEX(OFFSET(INDIRECT("v_buffer_hist_hoy!$A$1"),1,MATCH("buh_negociacion",INDIRECT("v_buffer_hist_hoy!$1:$1"),0)-1,100000,1),MATCH(CLEAN(TABLATRANSFERENCIA[[#This Row],[CODIGO]]),OFFSET(INDIRECT("v_buffer_hist_hoy!$A$1"),1,MATCH("buh_codigo",INDIRECT("v_buffer_hist_hoy!$1:$1"),0)-1,100000,1),0)),"")</f>
        <v>0</v>
      </c>
      <c r="AG141" s="6">
        <f ca="1">IFERROR(INDEX(OFFSET(INDIRECT("v_buffer_hist_hoy!$A$1"),1,MATCH("buh_produccion",INDIRECT("v_buffer_hist_hoy!$1:$1"),0)-1,100000,1),MATCH(CLEAN(TABLATRANSFERENCIA[[#This Row],[CODIGO]]),OFFSET(INDIRECT("v_buffer_hist_hoy!$A$1"),1,MATCH("buh_codigo",INDIRECT("v_buffer_hist_hoy!$1:$1"),0)-1,100000,1),0)),"")</f>
        <v>0</v>
      </c>
      <c r="AH141" s="6">
        <f ca="1">IFERROR(INDEX(OFFSET(INDIRECT("v_buffer_hist_hoy!$A$1"),1,MATCH("buh_embarcado",INDIRECT("v_buffer_hist_hoy!$1:$1"),0)-1,100000,1),MATCH(CLEAN(TABLATRANSFERENCIA[[#This Row],[CODIGO]]),OFFSET(INDIRECT("v_buffer_hist_hoy!$A$1"),1,MATCH("buh_codigo",INDIRECT("v_buffer_hist_hoy!$1:$1"),0)-1,100000,1),0)),"")</f>
        <v>0</v>
      </c>
      <c r="AI141" s="6">
        <f ca="1">IFERROR(INDEX(OFFSET(INDIRECT("v_buffer_hist_hoy!$A$1"),1,MATCH("buh_comprometido",INDIRECT("v_buffer_hist_hoy!$1:$1"),0)-1,100000,1),MATCH(CLEAN(TABLATRANSFERENCIA[[#This Row],[CODIGO]]),OFFSET(INDIRECT("v_buffer_hist_hoy!$A$1"),1,MATCH("buh_codigo",INDIRECT("v_buffer_hist_hoy!$1:$1"),0)-1,100000,1),0)),"")</f>
        <v>0</v>
      </c>
      <c r="AJ141" s="6">
        <f ca="1">IFERROR(INDEX(OFFSET(INDIRECT("v_buffer_hist_hoy!$A$1"),1,MATCH("buh_backorder",INDIRECT("v_buffer_hist_hoy!$1:$1"),0)-1,100000,1),MATCH(CLEAN(TABLATRANSFERENCIA[[#This Row],[CODIGO]]),OFFSET(INDIRECT("v_buffer_hist_hoy!$A$1"),1,MATCH("buh_codigo",INDIRECT("v_buffer_hist_hoy!$1:$1"),0)-1,100000,1),0)),"")</f>
        <v>5</v>
      </c>
      <c r="AK141" s="6">
        <f ca="1">IFERROR(INDEX(OFFSET(INDIRECT("v_buffer_hist_hoy!$A$1"),1,MATCH("buh_inventario_proyectado",INDIRECT("v_buffer_hist_hoy!$1:$1"),0)-1,100000,1),MATCH(CLEAN(TABLATRANSFERENCIA[[#This Row],[CODIGO]]),OFFSET(INDIRECT("v_buffer_hist_hoy!$A$1"),1,MATCH("buh_codigo",INDIRECT("v_buffer_hist_hoy!$1:$1"),0)-1,100000,1),0)),"")</f>
        <v>35</v>
      </c>
      <c r="AL141" s="4">
        <f ca="1">IFERROR(INDEX(OFFSET(INDIRECT("v_buffer_hist_hoy!$A$1"),1,MATCH("buh_estado_inventario_proyectado",INDIRECT("v_buffer_hist_hoy!$1:$1"),0)-1,100000,1),MATCH(CLEAN(TABLATRANSFERENCIA[[#This Row],[CODIGO]]),OFFSET(INDIRECT("v_buffer_hist_hoy!$A$1"),1,MATCH("buh_codigo",INDIRECT("v_buffer_hist_hoy!$1:$1"),0)-1,100000,1),0)),"")</f>
        <v>0.13</v>
      </c>
      <c r="AM141" s="6" t="str">
        <f ca="1">IFERROR(INDEX(OFFSET(INDIRECT("v_buffer_hist_hoy!$A$1"),1,MATCH("buh_color_inventario_proyectado",INDIRECT("v_buffer_hist_hoy!$1:$1"),0)-1,100000,1),MATCH(CLEAN(TABLATRANSFERENCIA[[#This Row],[CODIGO]]),OFFSET(INDIRECT("v_buffer_hist_hoy!$A$1"),1,MATCH("buh_codigo",INDIRECT("v_buffer_hist_hoy!$1:$1"),0)-1,100000,1),0)),"")</f>
        <v>V</v>
      </c>
      <c r="AN141" s="6">
        <f ca="1">IFERROR(INDEX(OFFSET(INDIRECT("v_buffer_hist_hoy!$A$1"),1,MATCH("buh_pedido_minimo",INDIRECT("v_buffer_hist_hoy!$1:$1"),0)-1,100000,1),MATCH(CLEAN(TABLATRANSFERENCIA[[#This Row],[CODIGO]]),OFFSET(INDIRECT("v_buffer_hist_hoy!$A$1"),1,MATCH("buh_codigo",INDIRECT("v_buffer_hist_hoy!$1:$1"),0)-1,100000,1),0)),"")</f>
        <v>0</v>
      </c>
      <c r="AO141" s="6">
        <f ca="1">IFERROR(INDEX(OFFSET(INDIRECT("v_buffer_hist_hoy!$A$1"),1,MATCH("buh_pedido_minimo_grupo",INDIRECT("v_buffer_hist_hoy!$1:$1"),0)-1,100000,1),MATCH(CLEAN(TABLATRANSFERENCIA[[#This Row],[CODIGO]]),OFFSET(INDIRECT("v_buffer_hist_hoy!$A$1"),1,MATCH("buh_codigo",INDIRECT("v_buffer_hist_hoy!$1:$1"),0)-1,100000,1),0)),"")</f>
        <v>0</v>
      </c>
      <c r="AP141" s="6">
        <f ca="1">IFERROR(INDEX(OFFSET(INDIRECT("v_buffer_hist_hoy!$A$1"),1,MATCH("buh_unidad_empaque",INDIRECT("v_buffer_hist_hoy!$1:$1"),0)-1,100000,1),MATCH(CLEAN(TABLATRANSFERENCIA[[#This Row],[CODIGO]]),OFFSET(INDIRECT("v_buffer_hist_hoy!$A$1"),1,MATCH("buh_codigo",INDIRECT("v_buffer_hist_hoy!$1:$1"),0)-1,100000,1),0)),"")</f>
        <v>5</v>
      </c>
      <c r="AQ141" s="6">
        <f ca="1">IFERROR(INDEX(OFFSET(INDIRECT("v_buffer_hist_hoy!$A$1"),1,MATCH("buh_pedido_promedio",INDIRECT("v_buffer_hist_hoy!$1:$1"),0)-1,100000,1),MATCH(CLEAN(TABLATRANSFERENCIA[[#This Row],[CODIGO]]),OFFSET(INDIRECT("v_buffer_hist_hoy!$A$1"),1,MATCH("buh_codigo",INDIRECT("v_buffer_hist_hoy!$1:$1"),0)-1,100000,1),0)),"")</f>
        <v>11</v>
      </c>
      <c r="AR141" s="6">
        <f ca="1">IFERROR(INDEX(OFFSET(INDIRECT("v_buffer_hist_hoy!$A$1"),1,MATCH("buh_cobertura_buffer",INDIRECT("v_buffer_hist_hoy!$1:$1"),0)-1,100000,1),MATCH(CLEAN(TABLATRANSFERENCIA[[#This Row],[CODIGO]]),OFFSET(INDIRECT("v_buffer_hist_hoy!$A$1"),1,MATCH("buh_codigo",INDIRECT("v_buffer_hist_hoy!$1:$1"),0)-1,100000,1),0)),"")</f>
        <v>0</v>
      </c>
      <c r="AS141" s="6">
        <f ca="1">IFERROR(INDEX(OFFSET(INDIRECT("v_buffer_hist_hoy!$A$1"),1,MATCH("buh_cobertura_inventario_proyectado",INDIRECT("v_buffer_hist_hoy!$1:$1"),0)-1,100000,1),MATCH(CLEAN(TABLATRANSFERENCIA[[#This Row],[CODIGO]]),OFFSET(INDIRECT("v_buffer_hist_hoy!$A$1"),1,MATCH("buh_codigo",INDIRECT("v_buffer_hist_hoy!$1:$1"),0)-1,100000,1),0)),"")</f>
        <v>0</v>
      </c>
      <c r="AT141" s="6">
        <f ca="1">IFERROR(INDEX(OFFSET(INDIRECT("v_buffer_hist_hoy!$A$1"),1,MATCH("buh_cobertura_pedido_minimo",INDIRECT("v_buffer_hist_hoy!$1:$1"),0)-1,100000,1),MATCH(CLEAN(TABLATRANSFERENCIA[[#This Row],[CODIGO]]),OFFSET(INDIRECT("v_buffer_hist_hoy!$A$1"),1,MATCH("buh_codigo",INDIRECT("v_buffer_hist_hoy!$1:$1"),0)-1,100000,1),0)),"")</f>
        <v>0</v>
      </c>
      <c r="AU141" s="6">
        <f ca="1">IFERROR(INDEX(OFFSET(INDIRECT("v_buffer_hist_hoy!$A$1"),1,MATCH("buh_dias_desabastecimiento",INDIRECT("v_buffer_hist_hoy!$1:$1"),0)-1,100000,1),MATCH(CLEAN(TABLATRANSFERENCIA[[#This Row],[CODIGO]]),OFFSET(INDIRECT("v_buffer_hist_hoy!$A$1"),1,MATCH("buh_codigo",INDIRECT("v_buffer_hist_hoy!$1:$1"),0)-1,100000,1),0)),"")</f>
        <v>0</v>
      </c>
      <c r="AV141" s="6">
        <f t="array" ref="AV141">IFERROR(INDEX(Datos_Consumo[CANTIDAD],MATCH(TABLATRANSFERENCIA[[#This Row],[CODIGO]]&amp;TABLATRANSFERENCIA[[#Headers],[Columna1]],Datos_Consumo[CODIGO]&amp;Datos_Consumo[FECHA_FORMATO],0)),0)</f>
        <v>0</v>
      </c>
      <c r="AW141" s="6">
        <f t="array" ref="AW141">IFERROR(INDEX(Datos_Consumo[CANTIDAD],MATCH(TABLATRANSFERENCIA[[#This Row],[CODIGO]]&amp;TABLATRANSFERENCIA[[#Headers],[Columna2]],Datos_Consumo[CODIGO]&amp;Datos_Consumo[FECHA_FORMATO],0)),0)</f>
        <v>0</v>
      </c>
      <c r="AX141" s="6">
        <f t="array" ref="AX141">IFERROR(INDEX(Datos_Consumo[CANTIDAD],MATCH(TABLATRANSFERENCIA[[#This Row],[CODIGO]]&amp;TABLATRANSFERENCIA[[#Headers],[Columna3]],Datos_Consumo[CODIGO]&amp;Datos_Consumo[FECHA_FORMATO],0)),0)</f>
        <v>0</v>
      </c>
      <c r="AY141" s="6">
        <f t="array" ref="AY141">IFERROR(INDEX(Datos_Consumo[CANTIDAD],MATCH(TABLATRANSFERENCIA[[#This Row],[CODIGO]]&amp;TABLATRANSFERENCIA[[#Headers],[Columna4]],Datos_Consumo[CODIGO]&amp;Datos_Consumo[FECHA_FORMATO],0)),0)</f>
        <v>0</v>
      </c>
      <c r="AZ141" s="6">
        <f t="array" ref="AZ141">IFERROR(INDEX(Datos_Consumo[CANTIDAD],MATCH(TABLATRANSFERENCIA[[#This Row],[CODIGO]]&amp;TABLATRANSFERENCIA[[#Headers],[Columna5]],Datos_Consumo[CODIGO]&amp;Datos_Consumo[FECHA_FORMATO],0)),0)</f>
        <v>0</v>
      </c>
      <c r="BA141" s="6">
        <f t="array" ref="BA141">IFERROR(INDEX(Datos_Consumo[CANTIDAD],MATCH(TABLATRANSFERENCIA[[#This Row],[CODIGO]]&amp;TABLATRANSFERENCIA[[#Headers],[Columna6]],Datos_Consumo[CODIGO]&amp;Datos_Consumo[FECHA_FORMATO],0)),0)</f>
        <v>0</v>
      </c>
      <c r="BB141" s="56">
        <f ca="1">IFERROR(INDEX(OFFSET(INDIRECT("v_buffer_hist_hoy!$A$1"),1,MATCH("buh_ultima_transferencia_ini",INDIRECT("v_buffer_hist_hoy!$1:$1"),0)-1,100000,1),MATCH(CLEAN(TABLATRANSFERENCIA[[#This Row],[CODIGO]]),OFFSET(INDIRECT("v_buffer_hist_hoy!$A$1"),1,MATCH("buh_codigo",INDIRECT("v_buffer_hist_hoy!$1:$1"),0)-1,100000,1),0)),"")</f>
        <v>0</v>
      </c>
      <c r="BC141" s="56">
        <f ca="1">IFERROR(INDEX(OFFSET(INDIRECT("v_buffer_hist_hoy!$A$1"),1,MATCH("buh_ultima_transferencia_fin",INDIRECT("v_buffer_hist_hoy!$1:$1"),0)-1,100000,1),MATCH(CLEAN(TABLATRANSFERENCIA[[#This Row],[CODIGO]]),OFFSET(INDIRECT("v_buffer_hist_hoy!$A$1"),1,MATCH("buh_codigo",INDIRECT("v_buffer_hist_hoy!$1:$1"),0)-1,100000,1),0)),"")</f>
        <v>0</v>
      </c>
      <c r="BD141" s="50" t="s">
        <v>7724</v>
      </c>
      <c r="BE141" s="55"/>
      <c r="BF141" s="51"/>
      <c r="BG14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1" s="51"/>
      <c r="BM141" s="46">
        <f ca="1">IFERROR(TABLATRANSFERENCIA[[#This Row],[REQUERIM]]/TABLATRANSFERENCIA[[#This Row],[PEDIDO PROMEDIO]],0)</f>
        <v>0.45454545454545453</v>
      </c>
      <c r="BN141" s="51"/>
      <c r="BO141" s="59"/>
      <c r="BP141" s="3" t="str">
        <f>IF(TABLATRANSFERENCIA[[#This Row],[RECIBIDO]]&lt;&gt;"",0,IF(TABLATRANSFERENCIA[[#This Row],[DESPACHO]]&lt;&gt;"",TABLATRANSFERENCIA[[#This Row],[DESPACHO]],TABLATRANSFERENCIA[[#This Row],[REQUERIM]]))</f>
        <v>5</v>
      </c>
      <c r="BQ141" s="50"/>
      <c r="BR141" s="50"/>
      <c r="BS141" s="50" t="str">
        <f t="shared" si="2"/>
        <v>N</v>
      </c>
      <c r="BT141" s="51">
        <f t="array" aca="1" ref="BT141" ca="1">IF(SUM(--(TABLATRANSFERENCIA[[#This Row],[CODIGO GENERICO]]=TABLATRANSFERENCIA[CODIGO GENERICO])*TABLATRANSFERENCIA[REQUERIM])&lt;TABLATRANSFERENCIA[[#This Row],[PEDIDO MIN GRUPO]],1,0)</f>
        <v>0</v>
      </c>
      <c r="BU14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1" s="51">
        <f ca="1">IFERROR(INDEX(OFFSET(INDIRECT("v_buffer_hist_hoy!$A$1"),1,MATCH("buh_zona_amarilla",INDIRECT("v_buffer_hist_hoy!$1:$1"),0)-1,100000,1),MATCH(CLEAN(TABLATRANSFERENCIA[[#This Row],[CODIGO]]),OFFSET(INDIRECT("v_buffer_hist_hoy!$A$1"),1,MATCH("buh_codigo",INDIRECT("v_buffer_hist_hoy!$1:$1"),0)-1,100000,1),0)),"")</f>
        <v>27</v>
      </c>
      <c r="BW141" s="51">
        <f ca="1">IFERROR(INDEX(OFFSET(INDIRECT("v_buffer_hist_hoy!$A$1"),1,MATCH("buh_zona_roja",INDIRECT("v_buffer_hist_hoy!$1:$1"),0)-1,100000,1),MATCH(CLEAN(TABLATRANSFERENCIA[[#This Row],[CODIGO]]),OFFSET(INDIRECT("v_buffer_hist_hoy!$A$1"),1,MATCH("buh_codigo",INDIRECT("v_buffer_hist_hoy!$1:$1"),0)-1,100000,1),0)),"")</f>
        <v>13</v>
      </c>
    </row>
    <row r="142" spans="1:75" hidden="1" x14ac:dyDescent="0.25">
      <c r="A142" s="54" t="s">
        <v>1525</v>
      </c>
      <c r="B142" s="3" t="str">
        <f ca="1">IFERROR(INDEX(OFFSET(INDIRECT("v_buffer_hist_hoy!$A$1"),1,MATCH("pro_descripcion",INDIRECT("v_buffer_hist_hoy!$1:$1"),0)-1,100000,1),MATCH(CLEAN(TABLATRANSFERENCIA[[#This Row],[CODIGO]]),OFFSET(INDIRECT("v_buffer_hist_hoy!$A$1"),1,MATCH("buh_codigo",INDIRECT("v_buffer_hist_hoy!$1:$1"),0)-1,100000,1),0)),"")</f>
        <v>PERILLA DE FILTRO B530-HT230 (20870-33120)</v>
      </c>
      <c r="C142" s="3" t="str">
        <f ca="1">IFERROR(INDEX(OFFSET(INDIRECT("v_buffer_hist_hoy!$A$1"),1,MATCH("buh_codigo_generico",INDIRECT("v_buffer_hist_hoy!$1:$1"),0)-1,100000,1),MATCH(CLEAN(TABLATRANSFERENCIA[[#This Row],[CODIGO]]),OFFSET(INDIRECT("v_buffer_hist_hoy!$A$1"),1,MATCH("buh_codigo",INDIRECT("v_buffer_hist_hoy!$1:$1"),0)-1,100000,1),0)),"")</f>
        <v>0</v>
      </c>
      <c r="D142" s="3" t="str">
        <f ca="1">IFERROR(INDEX(OFFSET(INDIRECT("v_buffer_hist_hoy!$A$1"),1,MATCH("buh_codigo_vinculado",INDIRECT("v_buffer_hist_hoy!$1:$1"),0)-1,100000,1),MATCH(CLEAN(TABLATRANSFERENCIA[[#This Row],[CODIGO]]),OFFSET(INDIRECT("v_buffer_hist_hoy!$A$1"),1,MATCH("buh_codigo",INDIRECT("v_buffer_hist_hoy!$1:$1"),0)-1,100000,1),0)),"")</f>
        <v>EC-V299000410</v>
      </c>
      <c r="E142" s="3" t="str">
        <f ca="1">IFERROR(INDEX(OFFSET(INDIRECT("v_buffer_hist_hoy!$A$1"),1,MATCH("pro_linea",INDIRECT("v_buffer_hist_hoy!$1:$1"),0)-1,100000,1),MATCH(CLEAN(TABLATRANSFERENCIA[[#This Row],[CODIGO]]),OFFSET(INDIRECT("v_buffer_hist_hoy!$A$1"),1,MATCH("buh_codigo",INDIRECT("v_buffer_hist_hoy!$1:$1"),0)-1,100000,1),0)),"")</f>
        <v>AGROFORESTAL</v>
      </c>
      <c r="F142" s="3">
        <f ca="1">IFERROR(INDEX(OFFSET(INDIRECT("v_buffer_hist_hoy!$A$1"),1,MATCH("pro_sublinea",INDIRECT("v_buffer_hist_hoy!$1:$1"),0)-1,100000,1),MATCH(CLEAN(TABLATRANSFERENCIA[[#This Row],[CODIGO]]),OFFSET(INDIRECT("v_buffer_hist_hoy!$A$1"),1,MATCH("buh_codigo",INDIRECT("v_buffer_hist_hoy!$1:$1"),0)-1,100000,1),0)),"")</f>
        <v>0</v>
      </c>
      <c r="G142" s="3" t="str">
        <f ca="1">IFERROR(INDEX(OFFSET(INDIRECT("v_buffer_hist_hoy!$A$1"),1,MATCH("pro_grupo",INDIRECT("v_buffer_hist_hoy!$1:$1"),0)-1,100000,1),MATCH(CLEAN(TABLATRANSFERENCIA[[#This Row],[CODIGO]]),OFFSET(INDIRECT("v_buffer_hist_hoy!$A$1"),1,MATCH("buh_codigo",INDIRECT("v_buffer_hist_hoy!$1:$1"),0)-1,100000,1),0)),"")</f>
        <v>REPUESTOS DESMALEZADORAS</v>
      </c>
      <c r="H142" s="3">
        <f ca="1">IFERROR(INDEX(OFFSET(INDIRECT("v_buffer_hist_hoy!$A$1"),1,MATCH("pro_familia",INDIRECT("v_buffer_hist_hoy!$1:$1"),0)-1,100000,1),MATCH(CLEAN(TABLATRANSFERENCIA[[#This Row],[CODIGO]]),OFFSET(INDIRECT("v_buffer_hist_hoy!$A$1"),1,MATCH("buh_codigo",INDIRECT("v_buffer_hist_hoy!$1:$1"),0)-1,100000,1),0)),"")</f>
        <v>0</v>
      </c>
      <c r="I142" s="3">
        <f ca="1">IFERROR(INDEX(OFFSET(INDIRECT("v_buffer_hist_hoy!$A$1"),1,MATCH("pro_subfamilia",INDIRECT("v_buffer_hist_hoy!$1:$1"),0)-1,100000,1),MATCH(CLEAN(TABLATRANSFERENCIA[[#This Row],[CODIGO]]),OFFSET(INDIRECT("v_buffer_hist_hoy!$A$1"),1,MATCH("buh_codigo",INDIRECT("v_buffer_hist_hoy!$1:$1"),0)-1,100000,1),0)),"")</f>
        <v>0</v>
      </c>
      <c r="J14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2" s="3">
        <f ca="1">IFERROR(INDEX(OFFSET(INDIRECT("v_buffer_hist_hoy!$A$1"),1,MATCH("pro_tipo",INDIRECT("v_buffer_hist_hoy!$1:$1"),0)-1,100000,1),MATCH(CLEAN(TABLATRANSFERENCIA[[#This Row],[CODIGO]]),OFFSET(INDIRECT("v_buffer_hist_hoy!$A$1"),1,MATCH("buh_codigo",INDIRECT("v_buffer_hist_hoy!$1:$1"),0)-1,100000,1),0)),"")</f>
        <v>0</v>
      </c>
      <c r="L142" s="3" t="str">
        <f ca="1">IFERROR(INDEX(OFFSET(INDIRECT("v_buffer_hist_hoy!$A$1"),1,MATCH("pro_marca",INDIRECT("v_buffer_hist_hoy!$1:$1"),0)-1,100000,1),MATCH(CLEAN(TABLATRANSFERENCIA[[#This Row],[CODIGO]]),OFFSET(INDIRECT("v_buffer_hist_hoy!$A$1"),1,MATCH("buh_codigo",INDIRECT("v_buffer_hist_hoy!$1:$1"),0)-1,100000,1),0)),"")</f>
        <v>SHINDAIWA</v>
      </c>
      <c r="M142" s="3">
        <f ca="1">IFERROR(INDEX(OFFSET(INDIRECT("v_buffer_hist_hoy!$A$1"),1,MATCH("pro_modelo",INDIRECT("v_buffer_hist_hoy!$1:$1"),0)-1,100000,1),MATCH(CLEAN(TABLATRANSFERENCIA[[#This Row],[CODIGO]]),OFFSET(INDIRECT("v_buffer_hist_hoy!$A$1"),1,MATCH("buh_codigo",INDIRECT("v_buffer_hist_hoy!$1:$1"),0)-1,100000,1),0)),"")</f>
        <v>0</v>
      </c>
      <c r="N142" s="3">
        <f ca="1">IFERROR(INDEX(OFFSET(INDIRECT("v_buffer_hist_hoy!$A$1"),1,MATCH("pro_cat_management",INDIRECT("v_buffer_hist_hoy!$1:$1"),0)-1,100000,1),MATCH(CLEAN(TABLATRANSFERENCIA[[#This Row],[CODIGO]]),OFFSET(INDIRECT("v_buffer_hist_hoy!$A$1"),1,MATCH("buh_codigo",INDIRECT("v_buffer_hist_hoy!$1:$1"),0)-1,100000,1),0)),"")</f>
        <v>0</v>
      </c>
      <c r="O142" s="5" t="str">
        <f ca="1">IFERROR(INDEX(OFFSET(INDIRECT("v_buffer_hist_hoy!$A$1"),1,MATCH("buh_estatus",INDIRECT("v_buffer_hist_hoy!$1:$1"),0)-1,100000,1),MATCH(CLEAN(TABLATRANSFERENCIA[[#This Row],[CODIGO]]),OFFSET(INDIRECT("v_buffer_hist_hoy!$A$1"),1,MATCH("buh_codigo",INDIRECT("v_buffer_hist_hoy!$1:$1"),0)-1,100000,1),0)),"")</f>
        <v>0</v>
      </c>
      <c r="P142" s="5">
        <f ca="1">IFERROR(INDEX(OFFSET(INDIRECT("v_buffer_hist_hoy!$A$1"),1,MATCH("buh_ctv",INDIRECT("v_buffer_hist_hoy!$1:$1"),0)-1,100000,1),MATCH(CLEAN(TABLATRANSFERENCIA[[#This Row],[CODIGO]]),OFFSET(INDIRECT("v_buffer_hist_hoy!$A$1"),1,MATCH("buh_codigo",INDIRECT("v_buffer_hist_hoy!$1:$1"),0)-1,100000,1),0)),"")</f>
        <v>2.37</v>
      </c>
      <c r="Q142" s="5">
        <f ca="1">IFERROR(INDEX(OFFSET(INDIRECT("v_buffer_hist_hoy!$A$1"),1,MATCH("buh_pv",INDIRECT("v_buffer_hist_hoy!$1:$1"),0)-1,100000,1),MATCH(CLEAN(TABLATRANSFERENCIA[[#This Row],[CODIGO]]),OFFSET(INDIRECT("v_buffer_hist_hoy!$A$1"),1,MATCH("buh_codigo",INDIRECT("v_buffer_hist_hoy!$1:$1"),0)-1,100000,1),0)),"")</f>
        <v>6.25</v>
      </c>
      <c r="R142" s="46">
        <f ca="1">IFERROR(INDEX(OFFSET(INDIRECT("v_buffer_hist_hoy!$A$1"),1,MATCH("buh_roi_pasado",INDIRECT("v_buffer_hist_hoy!$1:$1"),0)-1,100000,1),MATCH(CLEAN(TABLATRANSFERENCIA[[#This Row],[CODIGO]]),OFFSET(INDIRECT("v_buffer_hist_hoy!$A$1"),1,MATCH("buh_codigo",INDIRECT("v_buffer_hist_hoy!$1:$1"),0)-1,100000,1),0)),"")</f>
        <v>0</v>
      </c>
      <c r="S142" s="46">
        <f ca="1">IFERROR(INDEX(OFFSET(INDIRECT("v_buffer_hist_hoy!$A$1"),1,MATCH("buh_roi_proyectado",INDIRECT("v_buffer_hist_hoy!$1:$1"),0)-1,100000,1),MATCH(CLEAN(TABLATRANSFERENCIA[[#This Row],[CODIGO]]),OFFSET(INDIRECT("v_buffer_hist_hoy!$A$1"),1,MATCH("buh_codigo",INDIRECT("v_buffer_hist_hoy!$1:$1"),0)-1,100000,1),0)),"")</f>
        <v>7.14</v>
      </c>
      <c r="T142" s="46">
        <f ca="1">IFERROR(INDEX(OFFSET(INDIRECT("v_buffer_hist_hoy!$A$1"),1,MATCH("buh_velocity",INDIRECT("v_buffer_hist_hoy!$1:$1"),0)-1,100000,1),MATCH(CLEAN(TABLATRANSFERENCIA[[#This Row],[CODIGO]]),OFFSET(INDIRECT("v_buffer_hist_hoy!$A$1"),1,MATCH("buh_codigo",INDIRECT("v_buffer_hist_hoy!$1:$1"),0)-1,100000,1),0)),"")</f>
        <v>0</v>
      </c>
      <c r="U142" s="46">
        <f ca="1">IFERROR(INDEX(OFFSET(INDIRECT("v_buffer_hist_hoy!$A$1"),1,MATCH("buh_nivel_servicio",INDIRECT("v_buffer_hist_hoy!$1:$1"),0)-1,100000,1),MATCH(CLEAN(TABLATRANSFERENCIA[[#This Row],[CODIGO]]),OFFSET(INDIRECT("v_buffer_hist_hoy!$A$1"),1,MATCH("buh_codigo",INDIRECT("v_buffer_hist_hoy!$1:$1"),0)-1,100000,1),0)),"")</f>
        <v>1</v>
      </c>
      <c r="V142" s="49" t="str">
        <f ca="1">IFERROR(INDEX(OFFSET(INDIRECT("v_buffer_hist_hoy!$A$1"),1,MATCH("pro_nombre",INDIRECT("v_buffer_hist_hoy!$1:$1"),0)-1,100000,1),MATCH(CLEAN(TABLATRANSFERENCIA[[#This Row],[CODIGO]]),OFFSET(INDIRECT("v_buffer_hist_hoy!$A$1"),1,MATCH("buh_codigo",INDIRECT("v_buffer_hist_hoy!$1:$1"),0)-1,100000,1),0)),"")</f>
        <v>Echo</v>
      </c>
      <c r="W142" s="49" t="str">
        <f ca="1">IFERROR(INDEX(OFFSET(INDIRECT("v_buffer_hist_hoy!$A$1"),1,MATCH("pre_nombre",INDIRECT("v_buffer_hist_hoy!$1:$1"),0)-1,100000,1),MATCH(CLEAN(TABLATRANSFERENCIA[[#This Row],[CODIGO]]),OFFSET(INDIRECT("v_buffer_hist_hoy!$A$1"),1,MATCH("buh_codigo",INDIRECT("v_buffer_hist_hoy!$1:$1"),0)-1,100000,1),0)),"")</f>
        <v>USA</v>
      </c>
      <c r="X142" s="51">
        <f ca="1">IFERROR(INDEX(OFFSET(INDIRECT("v_buffer_hist_hoy!$A$1"),1,MATCH("buh_tiempo_suministro",INDIRECT("v_buffer_hist_hoy!$1:$1"),0)-1,100000,1),MATCH(CLEAN(TABLATRANSFERENCIA[[#This Row],[CODIGO]]),OFFSET(INDIRECT("v_buffer_hist_hoy!$A$1"),1,MATCH("buh_codigo",INDIRECT("v_buffer_hist_hoy!$1:$1"),0)-1,100000,1),0)),"")</f>
        <v>8</v>
      </c>
      <c r="Y142" s="51">
        <f ca="1">IFERROR(INDEX(OFFSET(INDIRECT("v_buffer_hist_hoy!$A$1"),1,MATCH("buh_frecuencia_reposicion",INDIRECT("v_buffer_hist_hoy!$1:$1"),0)-1,100000,1),MATCH(CLEAN(TABLATRANSFERENCIA[[#This Row],[CODIGO]]),OFFSET(INDIRECT("v_buffer_hist_hoy!$A$1"),1,MATCH("buh_codigo",INDIRECT("v_buffer_hist_hoy!$1:$1"),0)-1,100000,1),0)),"")</f>
        <v>3</v>
      </c>
      <c r="Z142" s="6">
        <f ca="1">IFERROR(INDEX(OFFSET(INDIRECT("v_buffer_hist_hoy!$A$1"),1,MATCH("buh_buffer_actual",INDIRECT("v_buffer_hist_hoy!$1:$1"),0)-1,100000,1),MATCH(CLEAN(TABLATRANSFERENCIA[[#This Row],[CODIGO]]),OFFSET(INDIRECT("v_buffer_hist_hoy!$A$1"),1,MATCH("buh_codigo",INDIRECT("v_buffer_hist_hoy!$1:$1"),0)-1,100000,1),0)),"")</f>
        <v>32</v>
      </c>
      <c r="AA142" s="6">
        <f ca="1">IFERROR(INDEX(OFFSET(INDIRECT("v_buffer_hist_hoy!$A$1"),1,MATCH("buh_inventario_proveedor",INDIRECT("v_buffer_hist_hoy!$1:$1"),0)-1,100000,1),MATCH(CLEAN(TABLATRANSFERENCIA[[#This Row],[CODIGO]]),OFFSET(INDIRECT("v_buffer_hist_hoy!$A$1"),1,MATCH("buh_codigo",INDIRECT("v_buffer_hist_hoy!$1:$1"),0)-1,100000,1),0)),"")</f>
        <v>1000000000</v>
      </c>
      <c r="AB142" s="6">
        <f ca="1">IFERROR(INDEX(OFFSET(INDIRECT("v_buffer_hist_hoy!$A$1"),1,MATCH("buh_inventario_fisico",INDIRECT("v_buffer_hist_hoy!$1:$1"),0)-1,100000,1),MATCH(CLEAN(TABLATRANSFERENCIA[[#This Row],[CODIGO]]),OFFSET(INDIRECT("v_buffer_hist_hoy!$A$1"),1,MATCH("buh_codigo",INDIRECT("v_buffer_hist_hoy!$1:$1"),0)-1,100000,1),0)),"")</f>
        <v>2</v>
      </c>
      <c r="AC142" s="4">
        <f ca="1">IFERROR(INDEX(OFFSET(INDIRECT("v_buffer_hist_hoy!$A$1"),1,MATCH("buh_estado_inventario_fisico",INDIRECT("v_buffer_hist_hoy!$1:$1"),0)-1,100000,1),MATCH(CLEAN(TABLATRANSFERENCIA[[#This Row],[CODIGO]]),OFFSET(INDIRECT("v_buffer_hist_hoy!$A$1"),1,MATCH("buh_codigo",INDIRECT("v_buffer_hist_hoy!$1:$1"),0)-1,100000,1),0)),"")</f>
        <v>0.94</v>
      </c>
      <c r="AD142" s="6" t="str">
        <f ca="1">IFERROR(INDEX(OFFSET(INDIRECT("v_buffer_hist_hoy!$A$1"),1,MATCH("buh_color_inventario_fisico",INDIRECT("v_buffer_hist_hoy!$1:$1"),0)-1,100000,1),MATCH(CLEAN(TABLATRANSFERENCIA[[#This Row],[CODIGO]]),OFFSET(INDIRECT("v_buffer_hist_hoy!$A$1"),1,MATCH("buh_codigo",INDIRECT("v_buffer_hist_hoy!$1:$1"),0)-1,100000,1),0)),"")</f>
        <v>R</v>
      </c>
      <c r="AE142" s="6">
        <f ca="1">IFERROR(INDEX(OFFSET(INDIRECT("v_buffer_hist_hoy!$A$1"),1,MATCH("buh_transito",INDIRECT("v_buffer_hist_hoy!$1:$1"),0)-1,100000,1),MATCH(CLEAN(TABLATRANSFERENCIA[[#This Row],[CODIGO]]),OFFSET(INDIRECT("v_buffer_hist_hoy!$A$1"),1,MATCH("buh_codigo",INDIRECT("v_buffer_hist_hoy!$1:$1"),0)-1,100000,1),0)),"")</f>
        <v>0</v>
      </c>
      <c r="AF142" s="6">
        <f ca="1">IFERROR(INDEX(OFFSET(INDIRECT("v_buffer_hist_hoy!$A$1"),1,MATCH("buh_negociacion",INDIRECT("v_buffer_hist_hoy!$1:$1"),0)-1,100000,1),MATCH(CLEAN(TABLATRANSFERENCIA[[#This Row],[CODIGO]]),OFFSET(INDIRECT("v_buffer_hist_hoy!$A$1"),1,MATCH("buh_codigo",INDIRECT("v_buffer_hist_hoy!$1:$1"),0)-1,100000,1),0)),"")</f>
        <v>0</v>
      </c>
      <c r="AG142" s="6">
        <f ca="1">IFERROR(INDEX(OFFSET(INDIRECT("v_buffer_hist_hoy!$A$1"),1,MATCH("buh_produccion",INDIRECT("v_buffer_hist_hoy!$1:$1"),0)-1,100000,1),MATCH(CLEAN(TABLATRANSFERENCIA[[#This Row],[CODIGO]]),OFFSET(INDIRECT("v_buffer_hist_hoy!$A$1"),1,MATCH("buh_codigo",INDIRECT("v_buffer_hist_hoy!$1:$1"),0)-1,100000,1),0)),"")</f>
        <v>0</v>
      </c>
      <c r="AH142" s="6">
        <f ca="1">IFERROR(INDEX(OFFSET(INDIRECT("v_buffer_hist_hoy!$A$1"),1,MATCH("buh_embarcado",INDIRECT("v_buffer_hist_hoy!$1:$1"),0)-1,100000,1),MATCH(CLEAN(TABLATRANSFERENCIA[[#This Row],[CODIGO]]),OFFSET(INDIRECT("v_buffer_hist_hoy!$A$1"),1,MATCH("buh_codigo",INDIRECT("v_buffer_hist_hoy!$1:$1"),0)-1,100000,1),0)),"")</f>
        <v>0</v>
      </c>
      <c r="AI142" s="6">
        <f ca="1">IFERROR(INDEX(OFFSET(INDIRECT("v_buffer_hist_hoy!$A$1"),1,MATCH("buh_comprometido",INDIRECT("v_buffer_hist_hoy!$1:$1"),0)-1,100000,1),MATCH(CLEAN(TABLATRANSFERENCIA[[#This Row],[CODIGO]]),OFFSET(INDIRECT("v_buffer_hist_hoy!$A$1"),1,MATCH("buh_codigo",INDIRECT("v_buffer_hist_hoy!$1:$1"),0)-1,100000,1),0)),"")</f>
        <v>0</v>
      </c>
      <c r="AJ142" s="6">
        <f ca="1">IFERROR(INDEX(OFFSET(INDIRECT("v_buffer_hist_hoy!$A$1"),1,MATCH("buh_backorder",INDIRECT("v_buffer_hist_hoy!$1:$1"),0)-1,100000,1),MATCH(CLEAN(TABLATRANSFERENCIA[[#This Row],[CODIGO]]),OFFSET(INDIRECT("v_buffer_hist_hoy!$A$1"),1,MATCH("buh_codigo",INDIRECT("v_buffer_hist_hoy!$1:$1"),0)-1,100000,1),0)),"")</f>
        <v>5</v>
      </c>
      <c r="AK142" s="6">
        <f ca="1">IFERROR(INDEX(OFFSET(INDIRECT("v_buffer_hist_hoy!$A$1"),1,MATCH("buh_inventario_proyectado",INDIRECT("v_buffer_hist_hoy!$1:$1"),0)-1,100000,1),MATCH(CLEAN(TABLATRANSFERENCIA[[#This Row],[CODIGO]]),OFFSET(INDIRECT("v_buffer_hist_hoy!$A$1"),1,MATCH("buh_codigo",INDIRECT("v_buffer_hist_hoy!$1:$1"),0)-1,100000,1),0)),"")</f>
        <v>7</v>
      </c>
      <c r="AL142" s="4">
        <f ca="1">IFERROR(INDEX(OFFSET(INDIRECT("v_buffer_hist_hoy!$A$1"),1,MATCH("buh_estado_inventario_proyectado",INDIRECT("v_buffer_hist_hoy!$1:$1"),0)-1,100000,1),MATCH(CLEAN(TABLATRANSFERENCIA[[#This Row],[CODIGO]]),OFFSET(INDIRECT("v_buffer_hist_hoy!$A$1"),1,MATCH("buh_codigo",INDIRECT("v_buffer_hist_hoy!$1:$1"),0)-1,100000,1),0)),"")</f>
        <v>0.78</v>
      </c>
      <c r="AM142" s="6" t="str">
        <f ca="1">IFERROR(INDEX(OFFSET(INDIRECT("v_buffer_hist_hoy!$A$1"),1,MATCH("buh_color_inventario_proyectado",INDIRECT("v_buffer_hist_hoy!$1:$1"),0)-1,100000,1),MATCH(CLEAN(TABLATRANSFERENCIA[[#This Row],[CODIGO]]),OFFSET(INDIRECT("v_buffer_hist_hoy!$A$1"),1,MATCH("buh_codigo",INDIRECT("v_buffer_hist_hoy!$1:$1"),0)-1,100000,1),0)),"")</f>
        <v>R</v>
      </c>
      <c r="AN142" s="6">
        <f ca="1">IFERROR(INDEX(OFFSET(INDIRECT("v_buffer_hist_hoy!$A$1"),1,MATCH("buh_pedido_minimo",INDIRECT("v_buffer_hist_hoy!$1:$1"),0)-1,100000,1),MATCH(CLEAN(TABLATRANSFERENCIA[[#This Row],[CODIGO]]),OFFSET(INDIRECT("v_buffer_hist_hoy!$A$1"),1,MATCH("buh_codigo",INDIRECT("v_buffer_hist_hoy!$1:$1"),0)-1,100000,1),0)),"")</f>
        <v>0</v>
      </c>
      <c r="AO142" s="6">
        <f ca="1">IFERROR(INDEX(OFFSET(INDIRECT("v_buffer_hist_hoy!$A$1"),1,MATCH("buh_pedido_minimo_grupo",INDIRECT("v_buffer_hist_hoy!$1:$1"),0)-1,100000,1),MATCH(CLEAN(TABLATRANSFERENCIA[[#This Row],[CODIGO]]),OFFSET(INDIRECT("v_buffer_hist_hoy!$A$1"),1,MATCH("buh_codigo",INDIRECT("v_buffer_hist_hoy!$1:$1"),0)-1,100000,1),0)),"")</f>
        <v>0</v>
      </c>
      <c r="AP142" s="6">
        <f ca="1">IFERROR(INDEX(OFFSET(INDIRECT("v_buffer_hist_hoy!$A$1"),1,MATCH("buh_unidad_empaque",INDIRECT("v_buffer_hist_hoy!$1:$1"),0)-1,100000,1),MATCH(CLEAN(TABLATRANSFERENCIA[[#This Row],[CODIGO]]),OFFSET(INDIRECT("v_buffer_hist_hoy!$A$1"),1,MATCH("buh_codigo",INDIRECT("v_buffer_hist_hoy!$1:$1"),0)-1,100000,1),0)),"")</f>
        <v>5</v>
      </c>
      <c r="AQ142" s="6">
        <f ca="1">IFERROR(INDEX(OFFSET(INDIRECT("v_buffer_hist_hoy!$A$1"),1,MATCH("buh_pedido_promedio",INDIRECT("v_buffer_hist_hoy!$1:$1"),0)-1,100000,1),MATCH(CLEAN(TABLATRANSFERENCIA[[#This Row],[CODIGO]]),OFFSET(INDIRECT("v_buffer_hist_hoy!$A$1"),1,MATCH("buh_codigo",INDIRECT("v_buffer_hist_hoy!$1:$1"),0)-1,100000,1),0)),"")</f>
        <v>9</v>
      </c>
      <c r="AR142" s="6">
        <f ca="1">IFERROR(INDEX(OFFSET(INDIRECT("v_buffer_hist_hoy!$A$1"),1,MATCH("buh_cobertura_buffer",INDIRECT("v_buffer_hist_hoy!$1:$1"),0)-1,100000,1),MATCH(CLEAN(TABLATRANSFERENCIA[[#This Row],[CODIGO]]),OFFSET(INDIRECT("v_buffer_hist_hoy!$A$1"),1,MATCH("buh_codigo",INDIRECT("v_buffer_hist_hoy!$1:$1"),0)-1,100000,1),0)),"")</f>
        <v>0</v>
      </c>
      <c r="AS142" s="6">
        <f ca="1">IFERROR(INDEX(OFFSET(INDIRECT("v_buffer_hist_hoy!$A$1"),1,MATCH("buh_cobertura_inventario_proyectado",INDIRECT("v_buffer_hist_hoy!$1:$1"),0)-1,100000,1),MATCH(CLEAN(TABLATRANSFERENCIA[[#This Row],[CODIGO]]),OFFSET(INDIRECT("v_buffer_hist_hoy!$A$1"),1,MATCH("buh_codigo",INDIRECT("v_buffer_hist_hoy!$1:$1"),0)-1,100000,1),0)),"")</f>
        <v>0</v>
      </c>
      <c r="AT142" s="6">
        <f ca="1">IFERROR(INDEX(OFFSET(INDIRECT("v_buffer_hist_hoy!$A$1"),1,MATCH("buh_cobertura_pedido_minimo",INDIRECT("v_buffer_hist_hoy!$1:$1"),0)-1,100000,1),MATCH(CLEAN(TABLATRANSFERENCIA[[#This Row],[CODIGO]]),OFFSET(INDIRECT("v_buffer_hist_hoy!$A$1"),1,MATCH("buh_codigo",INDIRECT("v_buffer_hist_hoy!$1:$1"),0)-1,100000,1),0)),"")</f>
        <v>0</v>
      </c>
      <c r="AU142" s="6">
        <f ca="1">IFERROR(INDEX(OFFSET(INDIRECT("v_buffer_hist_hoy!$A$1"),1,MATCH("buh_dias_desabastecimiento",INDIRECT("v_buffer_hist_hoy!$1:$1"),0)-1,100000,1),MATCH(CLEAN(TABLATRANSFERENCIA[[#This Row],[CODIGO]]),OFFSET(INDIRECT("v_buffer_hist_hoy!$A$1"),1,MATCH("buh_codigo",INDIRECT("v_buffer_hist_hoy!$1:$1"),0)-1,100000,1),0)),"")</f>
        <v>0</v>
      </c>
      <c r="AV142" s="6">
        <f t="array" ref="AV142">IFERROR(INDEX(Datos_Consumo[CANTIDAD],MATCH(TABLATRANSFERENCIA[[#This Row],[CODIGO]]&amp;TABLATRANSFERENCIA[[#Headers],[Columna1]],Datos_Consumo[CODIGO]&amp;Datos_Consumo[FECHA_FORMATO],0)),0)</f>
        <v>0</v>
      </c>
      <c r="AW142" s="6">
        <f t="array" ref="AW142">IFERROR(INDEX(Datos_Consumo[CANTIDAD],MATCH(TABLATRANSFERENCIA[[#This Row],[CODIGO]]&amp;TABLATRANSFERENCIA[[#Headers],[Columna2]],Datos_Consumo[CODIGO]&amp;Datos_Consumo[FECHA_FORMATO],0)),0)</f>
        <v>0</v>
      </c>
      <c r="AX142" s="6">
        <f t="array" ref="AX142">IFERROR(INDEX(Datos_Consumo[CANTIDAD],MATCH(TABLATRANSFERENCIA[[#This Row],[CODIGO]]&amp;TABLATRANSFERENCIA[[#Headers],[Columna3]],Datos_Consumo[CODIGO]&amp;Datos_Consumo[FECHA_FORMATO],0)),0)</f>
        <v>0</v>
      </c>
      <c r="AY142" s="6">
        <f t="array" ref="AY142">IFERROR(INDEX(Datos_Consumo[CANTIDAD],MATCH(TABLATRANSFERENCIA[[#This Row],[CODIGO]]&amp;TABLATRANSFERENCIA[[#Headers],[Columna4]],Datos_Consumo[CODIGO]&amp;Datos_Consumo[FECHA_FORMATO],0)),0)</f>
        <v>0</v>
      </c>
      <c r="AZ142" s="6">
        <f t="array" ref="AZ142">IFERROR(INDEX(Datos_Consumo[CANTIDAD],MATCH(TABLATRANSFERENCIA[[#This Row],[CODIGO]]&amp;TABLATRANSFERENCIA[[#Headers],[Columna5]],Datos_Consumo[CODIGO]&amp;Datos_Consumo[FECHA_FORMATO],0)),0)</f>
        <v>0</v>
      </c>
      <c r="BA142" s="6">
        <f t="array" ref="BA142">IFERROR(INDEX(Datos_Consumo[CANTIDAD],MATCH(TABLATRANSFERENCIA[[#This Row],[CODIGO]]&amp;TABLATRANSFERENCIA[[#Headers],[Columna6]],Datos_Consumo[CODIGO]&amp;Datos_Consumo[FECHA_FORMATO],0)),0)</f>
        <v>0</v>
      </c>
      <c r="BB142" s="56">
        <f ca="1">IFERROR(INDEX(OFFSET(INDIRECT("v_buffer_hist_hoy!$A$1"),1,MATCH("buh_ultima_transferencia_ini",INDIRECT("v_buffer_hist_hoy!$1:$1"),0)-1,100000,1),MATCH(CLEAN(TABLATRANSFERENCIA[[#This Row],[CODIGO]]),OFFSET(INDIRECT("v_buffer_hist_hoy!$A$1"),1,MATCH("buh_codigo",INDIRECT("v_buffer_hist_hoy!$1:$1"),0)-1,100000,1),0)),"")</f>
        <v>0</v>
      </c>
      <c r="BC142" s="56">
        <f ca="1">IFERROR(INDEX(OFFSET(INDIRECT("v_buffer_hist_hoy!$A$1"),1,MATCH("buh_ultima_transferencia_fin",INDIRECT("v_buffer_hist_hoy!$1:$1"),0)-1,100000,1),MATCH(CLEAN(TABLATRANSFERENCIA[[#This Row],[CODIGO]]),OFFSET(INDIRECT("v_buffer_hist_hoy!$A$1"),1,MATCH("buh_codigo",INDIRECT("v_buffer_hist_hoy!$1:$1"),0)-1,100000,1),0)),"")</f>
        <v>0</v>
      </c>
      <c r="BD142" s="50" t="s">
        <v>7724</v>
      </c>
      <c r="BE142" s="55"/>
      <c r="BF142" s="51"/>
      <c r="BG14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2" s="51"/>
      <c r="BM142" s="46">
        <f ca="1">IFERROR(TABLATRANSFERENCIA[[#This Row],[REQUERIM]]/TABLATRANSFERENCIA[[#This Row],[PEDIDO PROMEDIO]],0)</f>
        <v>0.55555555555555558</v>
      </c>
      <c r="BN142" s="51"/>
      <c r="BO142" s="59"/>
      <c r="BP142" s="3" t="str">
        <f>IF(TABLATRANSFERENCIA[[#This Row],[RECIBIDO]]&lt;&gt;"",0,IF(TABLATRANSFERENCIA[[#This Row],[DESPACHO]]&lt;&gt;"",TABLATRANSFERENCIA[[#This Row],[DESPACHO]],TABLATRANSFERENCIA[[#This Row],[REQUERIM]]))</f>
        <v>5</v>
      </c>
      <c r="BQ142" s="50"/>
      <c r="BR142" s="50"/>
      <c r="BS142" s="50" t="str">
        <f t="shared" si="2"/>
        <v>N</v>
      </c>
      <c r="BT142" s="51">
        <f t="array" aca="1" ref="BT142" ca="1">IF(SUM(--(TABLATRANSFERENCIA[[#This Row],[CODIGO GENERICO]]=TABLATRANSFERENCIA[CODIGO GENERICO])*TABLATRANSFERENCIA[REQUERIM])&lt;TABLATRANSFERENCIA[[#This Row],[PEDIDO MIN GRUPO]],1,0)</f>
        <v>0</v>
      </c>
      <c r="BU14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42" s="51">
        <f ca="1">IFERROR(INDEX(OFFSET(INDIRECT("v_buffer_hist_hoy!$A$1"),1,MATCH("buh_zona_amarilla",INDIRECT("v_buffer_hist_hoy!$1:$1"),0)-1,100000,1),MATCH(CLEAN(TABLATRANSFERENCIA[[#This Row],[CODIGO]]),OFFSET(INDIRECT("v_buffer_hist_hoy!$A$1"),1,MATCH("buh_codigo",INDIRECT("v_buffer_hist_hoy!$1:$1"),0)-1,100000,1),0)),"")</f>
        <v>21</v>
      </c>
      <c r="BW142" s="51">
        <f ca="1">IFERROR(INDEX(OFFSET(INDIRECT("v_buffer_hist_hoy!$A$1"),1,MATCH("buh_zona_roja",INDIRECT("v_buffer_hist_hoy!$1:$1"),0)-1,100000,1),MATCH(CLEAN(TABLATRANSFERENCIA[[#This Row],[CODIGO]]),OFFSET(INDIRECT("v_buffer_hist_hoy!$A$1"),1,MATCH("buh_codigo",INDIRECT("v_buffer_hist_hoy!$1:$1"),0)-1,100000,1),0)),"")</f>
        <v>11</v>
      </c>
    </row>
    <row r="143" spans="1:75" hidden="1" x14ac:dyDescent="0.25">
      <c r="A143" s="54" t="s">
        <v>1412</v>
      </c>
      <c r="B143" s="3" t="str">
        <f ca="1">IFERROR(INDEX(OFFSET(INDIRECT("v_buffer_hist_hoy!$A$1"),1,MATCH("pro_descripcion",INDIRECT("v_buffer_hist_hoy!$1:$1"),0)-1,100000,1),MATCH(CLEAN(TABLATRANSFERENCIA[[#This Row],[CODIGO]]),OFFSET(INDIRECT("v_buffer_hist_hoy!$A$1"),1,MATCH("buh_codigo",INDIRECT("v_buffer_hist_hoy!$1:$1"),0)-1,100000,1),0)),"")</f>
        <v>PERNO EMBRAGUE SRM4300-4605</v>
      </c>
      <c r="C143" s="3" t="str">
        <f ca="1">IFERROR(INDEX(OFFSET(INDIRECT("v_buffer_hist_hoy!$A$1"),1,MATCH("buh_codigo_generico",INDIRECT("v_buffer_hist_hoy!$1:$1"),0)-1,100000,1),MATCH(CLEAN(TABLATRANSFERENCIA[[#This Row],[CODIGO]]),OFFSET(INDIRECT("v_buffer_hist_hoy!$A$1"),1,MATCH("buh_codigo",INDIRECT("v_buffer_hist_hoy!$1:$1"),0)-1,100000,1),0)),"")</f>
        <v>0</v>
      </c>
      <c r="D143" s="3" t="str">
        <f ca="1">IFERROR(INDEX(OFFSET(INDIRECT("v_buffer_hist_hoy!$A$1"),1,MATCH("buh_codigo_vinculado",INDIRECT("v_buffer_hist_hoy!$1:$1"),0)-1,100000,1),MATCH(CLEAN(TABLATRANSFERENCIA[[#This Row],[CODIGO]]),OFFSET(INDIRECT("v_buffer_hist_hoy!$A$1"),1,MATCH("buh_codigo",INDIRECT("v_buffer_hist_hoy!$1:$1"),0)-1,100000,1),0)),"")</f>
        <v>EC-17504606230</v>
      </c>
      <c r="E143" s="3" t="str">
        <f ca="1">IFERROR(INDEX(OFFSET(INDIRECT("v_buffer_hist_hoy!$A$1"),1,MATCH("pro_linea",INDIRECT("v_buffer_hist_hoy!$1:$1"),0)-1,100000,1),MATCH(CLEAN(TABLATRANSFERENCIA[[#This Row],[CODIGO]]),OFFSET(INDIRECT("v_buffer_hist_hoy!$A$1"),1,MATCH("buh_codigo",INDIRECT("v_buffer_hist_hoy!$1:$1"),0)-1,100000,1),0)),"")</f>
        <v>AGROFORESTAL</v>
      </c>
      <c r="F143" s="3">
        <f ca="1">IFERROR(INDEX(OFFSET(INDIRECT("v_buffer_hist_hoy!$A$1"),1,MATCH("pro_sublinea",INDIRECT("v_buffer_hist_hoy!$1:$1"),0)-1,100000,1),MATCH(CLEAN(TABLATRANSFERENCIA[[#This Row],[CODIGO]]),OFFSET(INDIRECT("v_buffer_hist_hoy!$A$1"),1,MATCH("buh_codigo",INDIRECT("v_buffer_hist_hoy!$1:$1"),0)-1,100000,1),0)),"")</f>
        <v>0</v>
      </c>
      <c r="G143" s="3" t="str">
        <f ca="1">IFERROR(INDEX(OFFSET(INDIRECT("v_buffer_hist_hoy!$A$1"),1,MATCH("pro_grupo",INDIRECT("v_buffer_hist_hoy!$1:$1"),0)-1,100000,1),MATCH(CLEAN(TABLATRANSFERENCIA[[#This Row],[CODIGO]]),OFFSET(INDIRECT("v_buffer_hist_hoy!$A$1"),1,MATCH("buh_codigo",INDIRECT("v_buffer_hist_hoy!$1:$1"),0)-1,100000,1),0)),"")</f>
        <v>REPUESTOS DESMALEZADORAS</v>
      </c>
      <c r="H143" s="3">
        <f ca="1">IFERROR(INDEX(OFFSET(INDIRECT("v_buffer_hist_hoy!$A$1"),1,MATCH("pro_familia",INDIRECT("v_buffer_hist_hoy!$1:$1"),0)-1,100000,1),MATCH(CLEAN(TABLATRANSFERENCIA[[#This Row],[CODIGO]]),OFFSET(INDIRECT("v_buffer_hist_hoy!$A$1"),1,MATCH("buh_codigo",INDIRECT("v_buffer_hist_hoy!$1:$1"),0)-1,100000,1),0)),"")</f>
        <v>0</v>
      </c>
      <c r="I143" s="3">
        <f ca="1">IFERROR(INDEX(OFFSET(INDIRECT("v_buffer_hist_hoy!$A$1"),1,MATCH("pro_subfamilia",INDIRECT("v_buffer_hist_hoy!$1:$1"),0)-1,100000,1),MATCH(CLEAN(TABLATRANSFERENCIA[[#This Row],[CODIGO]]),OFFSET(INDIRECT("v_buffer_hist_hoy!$A$1"),1,MATCH("buh_codigo",INDIRECT("v_buffer_hist_hoy!$1:$1"),0)-1,100000,1),0)),"")</f>
        <v>0</v>
      </c>
      <c r="J14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3" s="3">
        <f ca="1">IFERROR(INDEX(OFFSET(INDIRECT("v_buffer_hist_hoy!$A$1"),1,MATCH("pro_tipo",INDIRECT("v_buffer_hist_hoy!$1:$1"),0)-1,100000,1),MATCH(CLEAN(TABLATRANSFERENCIA[[#This Row],[CODIGO]]),OFFSET(INDIRECT("v_buffer_hist_hoy!$A$1"),1,MATCH("buh_codigo",INDIRECT("v_buffer_hist_hoy!$1:$1"),0)-1,100000,1),0)),"")</f>
        <v>0</v>
      </c>
      <c r="L143" s="3" t="str">
        <f ca="1">IFERROR(INDEX(OFFSET(INDIRECT("v_buffer_hist_hoy!$A$1"),1,MATCH("pro_marca",INDIRECT("v_buffer_hist_hoy!$1:$1"),0)-1,100000,1),MATCH(CLEAN(TABLATRANSFERENCIA[[#This Row],[CODIGO]]),OFFSET(INDIRECT("v_buffer_hist_hoy!$A$1"),1,MATCH("buh_codigo",INDIRECT("v_buffer_hist_hoy!$1:$1"),0)-1,100000,1),0)),"")</f>
        <v>ECHO</v>
      </c>
      <c r="M143" s="3">
        <f ca="1">IFERROR(INDEX(OFFSET(INDIRECT("v_buffer_hist_hoy!$A$1"),1,MATCH("pro_modelo",INDIRECT("v_buffer_hist_hoy!$1:$1"),0)-1,100000,1),MATCH(CLEAN(TABLATRANSFERENCIA[[#This Row],[CODIGO]]),OFFSET(INDIRECT("v_buffer_hist_hoy!$A$1"),1,MATCH("buh_codigo",INDIRECT("v_buffer_hist_hoy!$1:$1"),0)-1,100000,1),0)),"")</f>
        <v>0</v>
      </c>
      <c r="N143" s="3">
        <f ca="1">IFERROR(INDEX(OFFSET(INDIRECT("v_buffer_hist_hoy!$A$1"),1,MATCH("pro_cat_management",INDIRECT("v_buffer_hist_hoy!$1:$1"),0)-1,100000,1),MATCH(CLEAN(TABLATRANSFERENCIA[[#This Row],[CODIGO]]),OFFSET(INDIRECT("v_buffer_hist_hoy!$A$1"),1,MATCH("buh_codigo",INDIRECT("v_buffer_hist_hoy!$1:$1"),0)-1,100000,1),0)),"")</f>
        <v>0</v>
      </c>
      <c r="O143" s="5" t="str">
        <f ca="1">IFERROR(INDEX(OFFSET(INDIRECT("v_buffer_hist_hoy!$A$1"),1,MATCH("buh_estatus",INDIRECT("v_buffer_hist_hoy!$1:$1"),0)-1,100000,1),MATCH(CLEAN(TABLATRANSFERENCIA[[#This Row],[CODIGO]]),OFFSET(INDIRECT("v_buffer_hist_hoy!$A$1"),1,MATCH("buh_codigo",INDIRECT("v_buffer_hist_hoy!$1:$1"),0)-1,100000,1),0)),"")</f>
        <v>0</v>
      </c>
      <c r="P143" s="5">
        <f ca="1">IFERROR(INDEX(OFFSET(INDIRECT("v_buffer_hist_hoy!$A$1"),1,MATCH("buh_ctv",INDIRECT("v_buffer_hist_hoy!$1:$1"),0)-1,100000,1),MATCH(CLEAN(TABLATRANSFERENCIA[[#This Row],[CODIGO]]),OFFSET(INDIRECT("v_buffer_hist_hoy!$A$1"),1,MATCH("buh_codigo",INDIRECT("v_buffer_hist_hoy!$1:$1"),0)-1,100000,1),0)),"")</f>
        <v>2.48</v>
      </c>
      <c r="Q143" s="5">
        <f ca="1">IFERROR(INDEX(OFFSET(INDIRECT("v_buffer_hist_hoy!$A$1"),1,MATCH("buh_pv",INDIRECT("v_buffer_hist_hoy!$1:$1"),0)-1,100000,1),MATCH(CLEAN(TABLATRANSFERENCIA[[#This Row],[CODIGO]]),OFFSET(INDIRECT("v_buffer_hist_hoy!$A$1"),1,MATCH("buh_codigo",INDIRECT("v_buffer_hist_hoy!$1:$1"),0)-1,100000,1),0)),"")</f>
        <v>6.72</v>
      </c>
      <c r="R143" s="46">
        <f ca="1">IFERROR(INDEX(OFFSET(INDIRECT("v_buffer_hist_hoy!$A$1"),1,MATCH("buh_roi_pasado",INDIRECT("v_buffer_hist_hoy!$1:$1"),0)-1,100000,1),MATCH(CLEAN(TABLATRANSFERENCIA[[#This Row],[CODIGO]]),OFFSET(INDIRECT("v_buffer_hist_hoy!$A$1"),1,MATCH("buh_codigo",INDIRECT("v_buffer_hist_hoy!$1:$1"),0)-1,100000,1),0)),"")</f>
        <v>0</v>
      </c>
      <c r="S143" s="46">
        <f ca="1">IFERROR(INDEX(OFFSET(INDIRECT("v_buffer_hist_hoy!$A$1"),1,MATCH("buh_roi_proyectado",INDIRECT("v_buffer_hist_hoy!$1:$1"),0)-1,100000,1),MATCH(CLEAN(TABLATRANSFERENCIA[[#This Row],[CODIGO]]),OFFSET(INDIRECT("v_buffer_hist_hoy!$A$1"),1,MATCH("buh_codigo",INDIRECT("v_buffer_hist_hoy!$1:$1"),0)-1,100000,1),0)),"")</f>
        <v>7.46</v>
      </c>
      <c r="T143" s="46">
        <f ca="1">IFERROR(INDEX(OFFSET(INDIRECT("v_buffer_hist_hoy!$A$1"),1,MATCH("buh_velocity",INDIRECT("v_buffer_hist_hoy!$1:$1"),0)-1,100000,1),MATCH(CLEAN(TABLATRANSFERENCIA[[#This Row],[CODIGO]]),OFFSET(INDIRECT("v_buffer_hist_hoy!$A$1"),1,MATCH("buh_codigo",INDIRECT("v_buffer_hist_hoy!$1:$1"),0)-1,100000,1),0)),"")</f>
        <v>0</v>
      </c>
      <c r="U143" s="46">
        <f ca="1">IFERROR(INDEX(OFFSET(INDIRECT("v_buffer_hist_hoy!$A$1"),1,MATCH("buh_nivel_servicio",INDIRECT("v_buffer_hist_hoy!$1:$1"),0)-1,100000,1),MATCH(CLEAN(TABLATRANSFERENCIA[[#This Row],[CODIGO]]),OFFSET(INDIRECT("v_buffer_hist_hoy!$A$1"),1,MATCH("buh_codigo",INDIRECT("v_buffer_hist_hoy!$1:$1"),0)-1,100000,1),0)),"")</f>
        <v>1</v>
      </c>
      <c r="V143" s="49" t="str">
        <f ca="1">IFERROR(INDEX(OFFSET(INDIRECT("v_buffer_hist_hoy!$A$1"),1,MATCH("pro_nombre",INDIRECT("v_buffer_hist_hoy!$1:$1"),0)-1,100000,1),MATCH(CLEAN(TABLATRANSFERENCIA[[#This Row],[CODIGO]]),OFFSET(INDIRECT("v_buffer_hist_hoy!$A$1"),1,MATCH("buh_codigo",INDIRECT("v_buffer_hist_hoy!$1:$1"),0)-1,100000,1),0)),"")</f>
        <v>Echo</v>
      </c>
      <c r="W143" s="49" t="str">
        <f ca="1">IFERROR(INDEX(OFFSET(INDIRECT("v_buffer_hist_hoy!$A$1"),1,MATCH("pre_nombre",INDIRECT("v_buffer_hist_hoy!$1:$1"),0)-1,100000,1),MATCH(CLEAN(TABLATRANSFERENCIA[[#This Row],[CODIGO]]),OFFSET(INDIRECT("v_buffer_hist_hoy!$A$1"),1,MATCH("buh_codigo",INDIRECT("v_buffer_hist_hoy!$1:$1"),0)-1,100000,1),0)),"")</f>
        <v>USA</v>
      </c>
      <c r="X143" s="51">
        <f ca="1">IFERROR(INDEX(OFFSET(INDIRECT("v_buffer_hist_hoy!$A$1"),1,MATCH("buh_tiempo_suministro",INDIRECT("v_buffer_hist_hoy!$1:$1"),0)-1,100000,1),MATCH(CLEAN(TABLATRANSFERENCIA[[#This Row],[CODIGO]]),OFFSET(INDIRECT("v_buffer_hist_hoy!$A$1"),1,MATCH("buh_codigo",INDIRECT("v_buffer_hist_hoy!$1:$1"),0)-1,100000,1),0)),"")</f>
        <v>8</v>
      </c>
      <c r="Y143" s="51">
        <f ca="1">IFERROR(INDEX(OFFSET(INDIRECT("v_buffer_hist_hoy!$A$1"),1,MATCH("buh_frecuencia_reposicion",INDIRECT("v_buffer_hist_hoy!$1:$1"),0)-1,100000,1),MATCH(CLEAN(TABLATRANSFERENCIA[[#This Row],[CODIGO]]),OFFSET(INDIRECT("v_buffer_hist_hoy!$A$1"),1,MATCH("buh_codigo",INDIRECT("v_buffer_hist_hoy!$1:$1"),0)-1,100000,1),0)),"")</f>
        <v>3</v>
      </c>
      <c r="Z143" s="6">
        <f ca="1">IFERROR(INDEX(OFFSET(INDIRECT("v_buffer_hist_hoy!$A$1"),1,MATCH("buh_buffer_actual",INDIRECT("v_buffer_hist_hoy!$1:$1"),0)-1,100000,1),MATCH(CLEAN(TABLATRANSFERENCIA[[#This Row],[CODIGO]]),OFFSET(INDIRECT("v_buffer_hist_hoy!$A$1"),1,MATCH("buh_codigo",INDIRECT("v_buffer_hist_hoy!$1:$1"),0)-1,100000,1),0)),"")</f>
        <v>34</v>
      </c>
      <c r="AA143" s="6">
        <f ca="1">IFERROR(INDEX(OFFSET(INDIRECT("v_buffer_hist_hoy!$A$1"),1,MATCH("buh_inventario_proveedor",INDIRECT("v_buffer_hist_hoy!$1:$1"),0)-1,100000,1),MATCH(CLEAN(TABLATRANSFERENCIA[[#This Row],[CODIGO]]),OFFSET(INDIRECT("v_buffer_hist_hoy!$A$1"),1,MATCH("buh_codigo",INDIRECT("v_buffer_hist_hoy!$1:$1"),0)-1,100000,1),0)),"")</f>
        <v>1000000000</v>
      </c>
      <c r="AB143" s="6">
        <f ca="1">IFERROR(INDEX(OFFSET(INDIRECT("v_buffer_hist_hoy!$A$1"),1,MATCH("buh_inventario_fisico",INDIRECT("v_buffer_hist_hoy!$1:$1"),0)-1,100000,1),MATCH(CLEAN(TABLATRANSFERENCIA[[#This Row],[CODIGO]]),OFFSET(INDIRECT("v_buffer_hist_hoy!$A$1"),1,MATCH("buh_codigo",INDIRECT("v_buffer_hist_hoy!$1:$1"),0)-1,100000,1),0)),"")</f>
        <v>17</v>
      </c>
      <c r="AC143" s="4">
        <f ca="1">IFERROR(INDEX(OFFSET(INDIRECT("v_buffer_hist_hoy!$A$1"),1,MATCH("buh_estado_inventario_fisico",INDIRECT("v_buffer_hist_hoy!$1:$1"),0)-1,100000,1),MATCH(CLEAN(TABLATRANSFERENCIA[[#This Row],[CODIGO]]),OFFSET(INDIRECT("v_buffer_hist_hoy!$A$1"),1,MATCH("buh_codigo",INDIRECT("v_buffer_hist_hoy!$1:$1"),0)-1,100000,1),0)),"")</f>
        <v>0.5</v>
      </c>
      <c r="AD143" s="6" t="str">
        <f ca="1">IFERROR(INDEX(OFFSET(INDIRECT("v_buffer_hist_hoy!$A$1"),1,MATCH("buh_color_inventario_fisico",INDIRECT("v_buffer_hist_hoy!$1:$1"),0)-1,100000,1),MATCH(CLEAN(TABLATRANSFERENCIA[[#This Row],[CODIGO]]),OFFSET(INDIRECT("v_buffer_hist_hoy!$A$1"),1,MATCH("buh_codigo",INDIRECT("v_buffer_hist_hoy!$1:$1"),0)-1,100000,1),0)),"")</f>
        <v>A</v>
      </c>
      <c r="AE143" s="6">
        <f ca="1">IFERROR(INDEX(OFFSET(INDIRECT("v_buffer_hist_hoy!$A$1"),1,MATCH("buh_transito",INDIRECT("v_buffer_hist_hoy!$1:$1"),0)-1,100000,1),MATCH(CLEAN(TABLATRANSFERENCIA[[#This Row],[CODIGO]]),OFFSET(INDIRECT("v_buffer_hist_hoy!$A$1"),1,MATCH("buh_codigo",INDIRECT("v_buffer_hist_hoy!$1:$1"),0)-1,100000,1),0)),"")</f>
        <v>0</v>
      </c>
      <c r="AF143" s="6">
        <f ca="1">IFERROR(INDEX(OFFSET(INDIRECT("v_buffer_hist_hoy!$A$1"),1,MATCH("buh_negociacion",INDIRECT("v_buffer_hist_hoy!$1:$1"),0)-1,100000,1),MATCH(CLEAN(TABLATRANSFERENCIA[[#This Row],[CODIGO]]),OFFSET(INDIRECT("v_buffer_hist_hoy!$A$1"),1,MATCH("buh_codigo",INDIRECT("v_buffer_hist_hoy!$1:$1"),0)-1,100000,1),0)),"")</f>
        <v>0</v>
      </c>
      <c r="AG143" s="6">
        <f ca="1">IFERROR(INDEX(OFFSET(INDIRECT("v_buffer_hist_hoy!$A$1"),1,MATCH("buh_produccion",INDIRECT("v_buffer_hist_hoy!$1:$1"),0)-1,100000,1),MATCH(CLEAN(TABLATRANSFERENCIA[[#This Row],[CODIGO]]),OFFSET(INDIRECT("v_buffer_hist_hoy!$A$1"),1,MATCH("buh_codigo",INDIRECT("v_buffer_hist_hoy!$1:$1"),0)-1,100000,1),0)),"")</f>
        <v>0</v>
      </c>
      <c r="AH143" s="6">
        <f ca="1">IFERROR(INDEX(OFFSET(INDIRECT("v_buffer_hist_hoy!$A$1"),1,MATCH("buh_embarcado",INDIRECT("v_buffer_hist_hoy!$1:$1"),0)-1,100000,1),MATCH(CLEAN(TABLATRANSFERENCIA[[#This Row],[CODIGO]]),OFFSET(INDIRECT("v_buffer_hist_hoy!$A$1"),1,MATCH("buh_codigo",INDIRECT("v_buffer_hist_hoy!$1:$1"),0)-1,100000,1),0)),"")</f>
        <v>0</v>
      </c>
      <c r="AI143" s="6">
        <f ca="1">IFERROR(INDEX(OFFSET(INDIRECT("v_buffer_hist_hoy!$A$1"),1,MATCH("buh_comprometido",INDIRECT("v_buffer_hist_hoy!$1:$1"),0)-1,100000,1),MATCH(CLEAN(TABLATRANSFERENCIA[[#This Row],[CODIGO]]),OFFSET(INDIRECT("v_buffer_hist_hoy!$A$1"),1,MATCH("buh_codigo",INDIRECT("v_buffer_hist_hoy!$1:$1"),0)-1,100000,1),0)),"")</f>
        <v>0</v>
      </c>
      <c r="AJ143" s="6">
        <f ca="1">IFERROR(INDEX(OFFSET(INDIRECT("v_buffer_hist_hoy!$A$1"),1,MATCH("buh_backorder",INDIRECT("v_buffer_hist_hoy!$1:$1"),0)-1,100000,1),MATCH(CLEAN(TABLATRANSFERENCIA[[#This Row],[CODIGO]]),OFFSET(INDIRECT("v_buffer_hist_hoy!$A$1"),1,MATCH("buh_codigo",INDIRECT("v_buffer_hist_hoy!$1:$1"),0)-1,100000,1),0)),"")</f>
        <v>5</v>
      </c>
      <c r="AK143" s="6">
        <f ca="1">IFERROR(INDEX(OFFSET(INDIRECT("v_buffer_hist_hoy!$A$1"),1,MATCH("buh_inventario_proyectado",INDIRECT("v_buffer_hist_hoy!$1:$1"),0)-1,100000,1),MATCH(CLEAN(TABLATRANSFERENCIA[[#This Row],[CODIGO]]),OFFSET(INDIRECT("v_buffer_hist_hoy!$A$1"),1,MATCH("buh_codigo",INDIRECT("v_buffer_hist_hoy!$1:$1"),0)-1,100000,1),0)),"")</f>
        <v>22</v>
      </c>
      <c r="AL143" s="4">
        <f ca="1">IFERROR(INDEX(OFFSET(INDIRECT("v_buffer_hist_hoy!$A$1"),1,MATCH("buh_estado_inventario_proyectado",INDIRECT("v_buffer_hist_hoy!$1:$1"),0)-1,100000,1),MATCH(CLEAN(TABLATRANSFERENCIA[[#This Row],[CODIGO]]),OFFSET(INDIRECT("v_buffer_hist_hoy!$A$1"),1,MATCH("buh_codigo",INDIRECT("v_buffer_hist_hoy!$1:$1"),0)-1,100000,1),0)),"")</f>
        <v>0.35</v>
      </c>
      <c r="AM143" s="6" t="str">
        <f ca="1">IFERROR(INDEX(OFFSET(INDIRECT("v_buffer_hist_hoy!$A$1"),1,MATCH("buh_color_inventario_proyectado",INDIRECT("v_buffer_hist_hoy!$1:$1"),0)-1,100000,1),MATCH(CLEAN(TABLATRANSFERENCIA[[#This Row],[CODIGO]]),OFFSET(INDIRECT("v_buffer_hist_hoy!$A$1"),1,MATCH("buh_codigo",INDIRECT("v_buffer_hist_hoy!$1:$1"),0)-1,100000,1),0)),"")</f>
        <v>A</v>
      </c>
      <c r="AN143" s="6">
        <f ca="1">IFERROR(INDEX(OFFSET(INDIRECT("v_buffer_hist_hoy!$A$1"),1,MATCH("buh_pedido_minimo",INDIRECT("v_buffer_hist_hoy!$1:$1"),0)-1,100000,1),MATCH(CLEAN(TABLATRANSFERENCIA[[#This Row],[CODIGO]]),OFFSET(INDIRECT("v_buffer_hist_hoy!$A$1"),1,MATCH("buh_codigo",INDIRECT("v_buffer_hist_hoy!$1:$1"),0)-1,100000,1),0)),"")</f>
        <v>0</v>
      </c>
      <c r="AO143" s="6">
        <f ca="1">IFERROR(INDEX(OFFSET(INDIRECT("v_buffer_hist_hoy!$A$1"),1,MATCH("buh_pedido_minimo_grupo",INDIRECT("v_buffer_hist_hoy!$1:$1"),0)-1,100000,1),MATCH(CLEAN(TABLATRANSFERENCIA[[#This Row],[CODIGO]]),OFFSET(INDIRECT("v_buffer_hist_hoy!$A$1"),1,MATCH("buh_codigo",INDIRECT("v_buffer_hist_hoy!$1:$1"),0)-1,100000,1),0)),"")</f>
        <v>0</v>
      </c>
      <c r="AP143" s="6">
        <f ca="1">IFERROR(INDEX(OFFSET(INDIRECT("v_buffer_hist_hoy!$A$1"),1,MATCH("buh_unidad_empaque",INDIRECT("v_buffer_hist_hoy!$1:$1"),0)-1,100000,1),MATCH(CLEAN(TABLATRANSFERENCIA[[#This Row],[CODIGO]]),OFFSET(INDIRECT("v_buffer_hist_hoy!$A$1"),1,MATCH("buh_codigo",INDIRECT("v_buffer_hist_hoy!$1:$1"),0)-1,100000,1),0)),"")</f>
        <v>5</v>
      </c>
      <c r="AQ143" s="6">
        <f ca="1">IFERROR(INDEX(OFFSET(INDIRECT("v_buffer_hist_hoy!$A$1"),1,MATCH("buh_pedido_promedio",INDIRECT("v_buffer_hist_hoy!$1:$1"),0)-1,100000,1),MATCH(CLEAN(TABLATRANSFERENCIA[[#This Row],[CODIGO]]),OFFSET(INDIRECT("v_buffer_hist_hoy!$A$1"),1,MATCH("buh_codigo",INDIRECT("v_buffer_hist_hoy!$1:$1"),0)-1,100000,1),0)),"")</f>
        <v>9</v>
      </c>
      <c r="AR143" s="6">
        <f ca="1">IFERROR(INDEX(OFFSET(INDIRECT("v_buffer_hist_hoy!$A$1"),1,MATCH("buh_cobertura_buffer",INDIRECT("v_buffer_hist_hoy!$1:$1"),0)-1,100000,1),MATCH(CLEAN(TABLATRANSFERENCIA[[#This Row],[CODIGO]]),OFFSET(INDIRECT("v_buffer_hist_hoy!$A$1"),1,MATCH("buh_codigo",INDIRECT("v_buffer_hist_hoy!$1:$1"),0)-1,100000,1),0)),"")</f>
        <v>0</v>
      </c>
      <c r="AS143" s="6">
        <f ca="1">IFERROR(INDEX(OFFSET(INDIRECT("v_buffer_hist_hoy!$A$1"),1,MATCH("buh_cobertura_inventario_proyectado",INDIRECT("v_buffer_hist_hoy!$1:$1"),0)-1,100000,1),MATCH(CLEAN(TABLATRANSFERENCIA[[#This Row],[CODIGO]]),OFFSET(INDIRECT("v_buffer_hist_hoy!$A$1"),1,MATCH("buh_codigo",INDIRECT("v_buffer_hist_hoy!$1:$1"),0)-1,100000,1),0)),"")</f>
        <v>0</v>
      </c>
      <c r="AT143" s="6">
        <f ca="1">IFERROR(INDEX(OFFSET(INDIRECT("v_buffer_hist_hoy!$A$1"),1,MATCH("buh_cobertura_pedido_minimo",INDIRECT("v_buffer_hist_hoy!$1:$1"),0)-1,100000,1),MATCH(CLEAN(TABLATRANSFERENCIA[[#This Row],[CODIGO]]),OFFSET(INDIRECT("v_buffer_hist_hoy!$A$1"),1,MATCH("buh_codigo",INDIRECT("v_buffer_hist_hoy!$1:$1"),0)-1,100000,1),0)),"")</f>
        <v>0</v>
      </c>
      <c r="AU143" s="6">
        <f ca="1">IFERROR(INDEX(OFFSET(INDIRECT("v_buffer_hist_hoy!$A$1"),1,MATCH("buh_dias_desabastecimiento",INDIRECT("v_buffer_hist_hoy!$1:$1"),0)-1,100000,1),MATCH(CLEAN(TABLATRANSFERENCIA[[#This Row],[CODIGO]]),OFFSET(INDIRECT("v_buffer_hist_hoy!$A$1"),1,MATCH("buh_codigo",INDIRECT("v_buffer_hist_hoy!$1:$1"),0)-1,100000,1),0)),"")</f>
        <v>0</v>
      </c>
      <c r="AV143" s="6">
        <f t="array" ref="AV143">IFERROR(INDEX(Datos_Consumo[CANTIDAD],MATCH(TABLATRANSFERENCIA[[#This Row],[CODIGO]]&amp;TABLATRANSFERENCIA[[#Headers],[Columna1]],Datos_Consumo[CODIGO]&amp;Datos_Consumo[FECHA_FORMATO],0)),0)</f>
        <v>0</v>
      </c>
      <c r="AW143" s="6">
        <f t="array" ref="AW143">IFERROR(INDEX(Datos_Consumo[CANTIDAD],MATCH(TABLATRANSFERENCIA[[#This Row],[CODIGO]]&amp;TABLATRANSFERENCIA[[#Headers],[Columna2]],Datos_Consumo[CODIGO]&amp;Datos_Consumo[FECHA_FORMATO],0)),0)</f>
        <v>0</v>
      </c>
      <c r="AX143" s="6">
        <f t="array" ref="AX143">IFERROR(INDEX(Datos_Consumo[CANTIDAD],MATCH(TABLATRANSFERENCIA[[#This Row],[CODIGO]]&amp;TABLATRANSFERENCIA[[#Headers],[Columna3]],Datos_Consumo[CODIGO]&amp;Datos_Consumo[FECHA_FORMATO],0)),0)</f>
        <v>0</v>
      </c>
      <c r="AY143" s="6">
        <f t="array" ref="AY143">IFERROR(INDEX(Datos_Consumo[CANTIDAD],MATCH(TABLATRANSFERENCIA[[#This Row],[CODIGO]]&amp;TABLATRANSFERENCIA[[#Headers],[Columna4]],Datos_Consumo[CODIGO]&amp;Datos_Consumo[FECHA_FORMATO],0)),0)</f>
        <v>0</v>
      </c>
      <c r="AZ143" s="6">
        <f t="array" ref="AZ143">IFERROR(INDEX(Datos_Consumo[CANTIDAD],MATCH(TABLATRANSFERENCIA[[#This Row],[CODIGO]]&amp;TABLATRANSFERENCIA[[#Headers],[Columna5]],Datos_Consumo[CODIGO]&amp;Datos_Consumo[FECHA_FORMATO],0)),0)</f>
        <v>0</v>
      </c>
      <c r="BA143" s="6">
        <f t="array" ref="BA143">IFERROR(INDEX(Datos_Consumo[CANTIDAD],MATCH(TABLATRANSFERENCIA[[#This Row],[CODIGO]]&amp;TABLATRANSFERENCIA[[#Headers],[Columna6]],Datos_Consumo[CODIGO]&amp;Datos_Consumo[FECHA_FORMATO],0)),0)</f>
        <v>0</v>
      </c>
      <c r="BB143" s="56">
        <f ca="1">IFERROR(INDEX(OFFSET(INDIRECT("v_buffer_hist_hoy!$A$1"),1,MATCH("buh_ultima_transferencia_ini",INDIRECT("v_buffer_hist_hoy!$1:$1"),0)-1,100000,1),MATCH(CLEAN(TABLATRANSFERENCIA[[#This Row],[CODIGO]]),OFFSET(INDIRECT("v_buffer_hist_hoy!$A$1"),1,MATCH("buh_codigo",INDIRECT("v_buffer_hist_hoy!$1:$1"),0)-1,100000,1),0)),"")</f>
        <v>0</v>
      </c>
      <c r="BC143" s="56">
        <f ca="1">IFERROR(INDEX(OFFSET(INDIRECT("v_buffer_hist_hoy!$A$1"),1,MATCH("buh_ultima_transferencia_fin",INDIRECT("v_buffer_hist_hoy!$1:$1"),0)-1,100000,1),MATCH(CLEAN(TABLATRANSFERENCIA[[#This Row],[CODIGO]]),OFFSET(INDIRECT("v_buffer_hist_hoy!$A$1"),1,MATCH("buh_codigo",INDIRECT("v_buffer_hist_hoy!$1:$1"),0)-1,100000,1),0)),"")</f>
        <v>0</v>
      </c>
      <c r="BD143" s="50" t="s">
        <v>7724</v>
      </c>
      <c r="BE143" s="55"/>
      <c r="BF143" s="51"/>
      <c r="BG14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3" s="51"/>
      <c r="BM143" s="46">
        <f ca="1">IFERROR(TABLATRANSFERENCIA[[#This Row],[REQUERIM]]/TABLATRANSFERENCIA[[#This Row],[PEDIDO PROMEDIO]],0)</f>
        <v>0.55555555555555558</v>
      </c>
      <c r="BN143" s="51"/>
      <c r="BO143" s="59"/>
      <c r="BP143" s="3" t="str">
        <f>IF(TABLATRANSFERENCIA[[#This Row],[RECIBIDO]]&lt;&gt;"",0,IF(TABLATRANSFERENCIA[[#This Row],[DESPACHO]]&lt;&gt;"",TABLATRANSFERENCIA[[#This Row],[DESPACHO]],TABLATRANSFERENCIA[[#This Row],[REQUERIM]]))</f>
        <v>5</v>
      </c>
      <c r="BQ143" s="50"/>
      <c r="BR143" s="50"/>
      <c r="BS143" s="50" t="str">
        <f t="shared" si="2"/>
        <v>N</v>
      </c>
      <c r="BT143" s="51">
        <f t="array" aca="1" ref="BT143" ca="1">IF(SUM(--(TABLATRANSFERENCIA[[#This Row],[CODIGO GENERICO]]=TABLATRANSFERENCIA[CODIGO GENERICO])*TABLATRANSFERENCIA[REQUERIM])&lt;TABLATRANSFERENCIA[[#This Row],[PEDIDO MIN GRUPO]],1,0)</f>
        <v>0</v>
      </c>
      <c r="BU14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3" s="51">
        <f ca="1">IFERROR(INDEX(OFFSET(INDIRECT("v_buffer_hist_hoy!$A$1"),1,MATCH("buh_zona_amarilla",INDIRECT("v_buffer_hist_hoy!$1:$1"),0)-1,100000,1),MATCH(CLEAN(TABLATRANSFERENCIA[[#This Row],[CODIGO]]),OFFSET(INDIRECT("v_buffer_hist_hoy!$A$1"),1,MATCH("buh_codigo",INDIRECT("v_buffer_hist_hoy!$1:$1"),0)-1,100000,1),0)),"")</f>
        <v>23</v>
      </c>
      <c r="BW143" s="51">
        <f ca="1">IFERROR(INDEX(OFFSET(INDIRECT("v_buffer_hist_hoy!$A$1"),1,MATCH("buh_zona_roja",INDIRECT("v_buffer_hist_hoy!$1:$1"),0)-1,100000,1),MATCH(CLEAN(TABLATRANSFERENCIA[[#This Row],[CODIGO]]),OFFSET(INDIRECT("v_buffer_hist_hoy!$A$1"),1,MATCH("buh_codigo",INDIRECT("v_buffer_hist_hoy!$1:$1"),0)-1,100000,1),0)),"")</f>
        <v>11</v>
      </c>
    </row>
    <row r="144" spans="1:75" hidden="1" x14ac:dyDescent="0.25">
      <c r="A144" s="54" t="s">
        <v>6659</v>
      </c>
      <c r="B144" s="3" t="str">
        <f ca="1">IFERROR(INDEX(OFFSET(INDIRECT("v_buffer_hist_hoy!$A$1"),1,MATCH("pro_descripcion",INDIRECT("v_buffer_hist_hoy!$1:$1"),0)-1,100000,1),MATCH(CLEAN(TABLATRANSFERENCIA[[#This Row],[CODIGO]]),OFFSET(INDIRECT("v_buffer_hist_hoy!$A$1"),1,MATCH("buh_codigo",INDIRECT("v_buffer_hist_hoy!$1:$1"),0)-1,100000,1),0)),"")</f>
        <v>PERNO PROTECTOR DE DESPOJOS B450</v>
      </c>
      <c r="C144" s="3" t="str">
        <f ca="1">IFERROR(INDEX(OFFSET(INDIRECT("v_buffer_hist_hoy!$A$1"),1,MATCH("buh_codigo_generico",INDIRECT("v_buffer_hist_hoy!$1:$1"),0)-1,100000,1),MATCH(CLEAN(TABLATRANSFERENCIA[[#This Row],[CODIGO]]),OFFSET(INDIRECT("v_buffer_hist_hoy!$A$1"),1,MATCH("buh_codigo",INDIRECT("v_buffer_hist_hoy!$1:$1"),0)-1,100000,1),0)),"")</f>
        <v>0</v>
      </c>
      <c r="D144" s="3" t="str">
        <f ca="1">IFERROR(INDEX(OFFSET(INDIRECT("v_buffer_hist_hoy!$A$1"),1,MATCH("buh_codigo_vinculado",INDIRECT("v_buffer_hist_hoy!$1:$1"),0)-1,100000,1),MATCH(CLEAN(TABLATRANSFERENCIA[[#This Row],[CODIGO]]),OFFSET(INDIRECT("v_buffer_hist_hoy!$A$1"),1,MATCH("buh_codigo",INDIRECT("v_buffer_hist_hoy!$1:$1"),0)-1,100000,1),0)),"")</f>
        <v>EC-V204000450</v>
      </c>
      <c r="E144" s="3" t="str">
        <f ca="1">IFERROR(INDEX(OFFSET(INDIRECT("v_buffer_hist_hoy!$A$1"),1,MATCH("pro_linea",INDIRECT("v_buffer_hist_hoy!$1:$1"),0)-1,100000,1),MATCH(CLEAN(TABLATRANSFERENCIA[[#This Row],[CODIGO]]),OFFSET(INDIRECT("v_buffer_hist_hoy!$A$1"),1,MATCH("buh_codigo",INDIRECT("v_buffer_hist_hoy!$1:$1"),0)-1,100000,1),0)),"")</f>
        <v>AGROFORESTAL</v>
      </c>
      <c r="F144" s="3">
        <f ca="1">IFERROR(INDEX(OFFSET(INDIRECT("v_buffer_hist_hoy!$A$1"),1,MATCH("pro_sublinea",INDIRECT("v_buffer_hist_hoy!$1:$1"),0)-1,100000,1),MATCH(CLEAN(TABLATRANSFERENCIA[[#This Row],[CODIGO]]),OFFSET(INDIRECT("v_buffer_hist_hoy!$A$1"),1,MATCH("buh_codigo",INDIRECT("v_buffer_hist_hoy!$1:$1"),0)-1,100000,1),0)),"")</f>
        <v>0</v>
      </c>
      <c r="G144" s="3" t="str">
        <f ca="1">IFERROR(INDEX(OFFSET(INDIRECT("v_buffer_hist_hoy!$A$1"),1,MATCH("pro_grupo",INDIRECT("v_buffer_hist_hoy!$1:$1"),0)-1,100000,1),MATCH(CLEAN(TABLATRANSFERENCIA[[#This Row],[CODIGO]]),OFFSET(INDIRECT("v_buffer_hist_hoy!$A$1"),1,MATCH("buh_codigo",INDIRECT("v_buffer_hist_hoy!$1:$1"),0)-1,100000,1),0)),"")</f>
        <v>REPUESTOS DESMALEZADORAS</v>
      </c>
      <c r="H144" s="3">
        <f ca="1">IFERROR(INDEX(OFFSET(INDIRECT("v_buffer_hist_hoy!$A$1"),1,MATCH("pro_familia",INDIRECT("v_buffer_hist_hoy!$1:$1"),0)-1,100000,1),MATCH(CLEAN(TABLATRANSFERENCIA[[#This Row],[CODIGO]]),OFFSET(INDIRECT("v_buffer_hist_hoy!$A$1"),1,MATCH("buh_codigo",INDIRECT("v_buffer_hist_hoy!$1:$1"),0)-1,100000,1),0)),"")</f>
        <v>0</v>
      </c>
      <c r="I144" s="3">
        <f ca="1">IFERROR(INDEX(OFFSET(INDIRECT("v_buffer_hist_hoy!$A$1"),1,MATCH("pro_subfamilia",INDIRECT("v_buffer_hist_hoy!$1:$1"),0)-1,100000,1),MATCH(CLEAN(TABLATRANSFERENCIA[[#This Row],[CODIGO]]),OFFSET(INDIRECT("v_buffer_hist_hoy!$A$1"),1,MATCH("buh_codigo",INDIRECT("v_buffer_hist_hoy!$1:$1"),0)-1,100000,1),0)),"")</f>
        <v>0</v>
      </c>
      <c r="J14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4" s="3">
        <f ca="1">IFERROR(INDEX(OFFSET(INDIRECT("v_buffer_hist_hoy!$A$1"),1,MATCH("pro_tipo",INDIRECT("v_buffer_hist_hoy!$1:$1"),0)-1,100000,1),MATCH(CLEAN(TABLATRANSFERENCIA[[#This Row],[CODIGO]]),OFFSET(INDIRECT("v_buffer_hist_hoy!$A$1"),1,MATCH("buh_codigo",INDIRECT("v_buffer_hist_hoy!$1:$1"),0)-1,100000,1),0)),"")</f>
        <v>0</v>
      </c>
      <c r="L144" s="3" t="str">
        <f ca="1">IFERROR(INDEX(OFFSET(INDIRECT("v_buffer_hist_hoy!$A$1"),1,MATCH("pro_marca",INDIRECT("v_buffer_hist_hoy!$1:$1"),0)-1,100000,1),MATCH(CLEAN(TABLATRANSFERENCIA[[#This Row],[CODIGO]]),OFFSET(INDIRECT("v_buffer_hist_hoy!$A$1"),1,MATCH("buh_codigo",INDIRECT("v_buffer_hist_hoy!$1:$1"),0)-1,100000,1),0)),"")</f>
        <v>SHINDAIWA</v>
      </c>
      <c r="M144" s="3">
        <f ca="1">IFERROR(INDEX(OFFSET(INDIRECT("v_buffer_hist_hoy!$A$1"),1,MATCH("pro_modelo",INDIRECT("v_buffer_hist_hoy!$1:$1"),0)-1,100000,1),MATCH(CLEAN(TABLATRANSFERENCIA[[#This Row],[CODIGO]]),OFFSET(INDIRECT("v_buffer_hist_hoy!$A$1"),1,MATCH("buh_codigo",INDIRECT("v_buffer_hist_hoy!$1:$1"),0)-1,100000,1),0)),"")</f>
        <v>0</v>
      </c>
      <c r="N144" s="3">
        <f ca="1">IFERROR(INDEX(OFFSET(INDIRECT("v_buffer_hist_hoy!$A$1"),1,MATCH("pro_cat_management",INDIRECT("v_buffer_hist_hoy!$1:$1"),0)-1,100000,1),MATCH(CLEAN(TABLATRANSFERENCIA[[#This Row],[CODIGO]]),OFFSET(INDIRECT("v_buffer_hist_hoy!$A$1"),1,MATCH("buh_codigo",INDIRECT("v_buffer_hist_hoy!$1:$1"),0)-1,100000,1),0)),"")</f>
        <v>0</v>
      </c>
      <c r="O144" s="5" t="str">
        <f ca="1">IFERROR(INDEX(OFFSET(INDIRECT("v_buffer_hist_hoy!$A$1"),1,MATCH("buh_estatus",INDIRECT("v_buffer_hist_hoy!$1:$1"),0)-1,100000,1),MATCH(CLEAN(TABLATRANSFERENCIA[[#This Row],[CODIGO]]),OFFSET(INDIRECT("v_buffer_hist_hoy!$A$1"),1,MATCH("buh_codigo",INDIRECT("v_buffer_hist_hoy!$1:$1"),0)-1,100000,1),0)),"")</f>
        <v>0</v>
      </c>
      <c r="P144" s="5">
        <f ca="1">IFERROR(INDEX(OFFSET(INDIRECT("v_buffer_hist_hoy!$A$1"),1,MATCH("buh_ctv",INDIRECT("v_buffer_hist_hoy!$1:$1"),0)-1,100000,1),MATCH(CLEAN(TABLATRANSFERENCIA[[#This Row],[CODIGO]]),OFFSET(INDIRECT("v_buffer_hist_hoy!$A$1"),1,MATCH("buh_codigo",INDIRECT("v_buffer_hist_hoy!$1:$1"),0)-1,100000,1),0)),"")</f>
        <v>0.43</v>
      </c>
      <c r="Q144" s="5">
        <f ca="1">IFERROR(INDEX(OFFSET(INDIRECT("v_buffer_hist_hoy!$A$1"),1,MATCH("buh_pv",INDIRECT("v_buffer_hist_hoy!$1:$1"),0)-1,100000,1),MATCH(CLEAN(TABLATRANSFERENCIA[[#This Row],[CODIGO]]),OFFSET(INDIRECT("v_buffer_hist_hoy!$A$1"),1,MATCH("buh_codigo",INDIRECT("v_buffer_hist_hoy!$1:$1"),0)-1,100000,1),0)),"")</f>
        <v>1.25</v>
      </c>
      <c r="R144" s="46">
        <f ca="1">IFERROR(INDEX(OFFSET(INDIRECT("v_buffer_hist_hoy!$A$1"),1,MATCH("buh_roi_pasado",INDIRECT("v_buffer_hist_hoy!$1:$1"),0)-1,100000,1),MATCH(CLEAN(TABLATRANSFERENCIA[[#This Row],[CODIGO]]),OFFSET(INDIRECT("v_buffer_hist_hoy!$A$1"),1,MATCH("buh_codigo",INDIRECT("v_buffer_hist_hoy!$1:$1"),0)-1,100000,1),0)),"")</f>
        <v>0</v>
      </c>
      <c r="S144" s="46">
        <f ca="1">IFERROR(INDEX(OFFSET(INDIRECT("v_buffer_hist_hoy!$A$1"),1,MATCH("buh_roi_proyectado",INDIRECT("v_buffer_hist_hoy!$1:$1"),0)-1,100000,1),MATCH(CLEAN(TABLATRANSFERENCIA[[#This Row],[CODIGO]]),OFFSET(INDIRECT("v_buffer_hist_hoy!$A$1"),1,MATCH("buh_codigo",INDIRECT("v_buffer_hist_hoy!$1:$1"),0)-1,100000,1),0)),"")</f>
        <v>8.32</v>
      </c>
      <c r="T144" s="46">
        <f ca="1">IFERROR(INDEX(OFFSET(INDIRECT("v_buffer_hist_hoy!$A$1"),1,MATCH("buh_velocity",INDIRECT("v_buffer_hist_hoy!$1:$1"),0)-1,100000,1),MATCH(CLEAN(TABLATRANSFERENCIA[[#This Row],[CODIGO]]),OFFSET(INDIRECT("v_buffer_hist_hoy!$A$1"),1,MATCH("buh_codigo",INDIRECT("v_buffer_hist_hoy!$1:$1"),0)-1,100000,1),0)),"")</f>
        <v>0</v>
      </c>
      <c r="U144" s="46">
        <f ca="1">IFERROR(INDEX(OFFSET(INDIRECT("v_buffer_hist_hoy!$A$1"),1,MATCH("buh_nivel_servicio",INDIRECT("v_buffer_hist_hoy!$1:$1"),0)-1,100000,1),MATCH(CLEAN(TABLATRANSFERENCIA[[#This Row],[CODIGO]]),OFFSET(INDIRECT("v_buffer_hist_hoy!$A$1"),1,MATCH("buh_codigo",INDIRECT("v_buffer_hist_hoy!$1:$1"),0)-1,100000,1),0)),"")</f>
        <v>1</v>
      </c>
      <c r="V144" s="49" t="str">
        <f ca="1">IFERROR(INDEX(OFFSET(INDIRECT("v_buffer_hist_hoy!$A$1"),1,MATCH("pro_nombre",INDIRECT("v_buffer_hist_hoy!$1:$1"),0)-1,100000,1),MATCH(CLEAN(TABLATRANSFERENCIA[[#This Row],[CODIGO]]),OFFSET(INDIRECT("v_buffer_hist_hoy!$A$1"),1,MATCH("buh_codigo",INDIRECT("v_buffer_hist_hoy!$1:$1"),0)-1,100000,1),0)),"")</f>
        <v>Echo</v>
      </c>
      <c r="W144" s="49" t="str">
        <f ca="1">IFERROR(INDEX(OFFSET(INDIRECT("v_buffer_hist_hoy!$A$1"),1,MATCH("pre_nombre",INDIRECT("v_buffer_hist_hoy!$1:$1"),0)-1,100000,1),MATCH(CLEAN(TABLATRANSFERENCIA[[#This Row],[CODIGO]]),OFFSET(INDIRECT("v_buffer_hist_hoy!$A$1"),1,MATCH("buh_codigo",INDIRECT("v_buffer_hist_hoy!$1:$1"),0)-1,100000,1),0)),"")</f>
        <v>USA</v>
      </c>
      <c r="X144" s="51">
        <f ca="1">IFERROR(INDEX(OFFSET(INDIRECT("v_buffer_hist_hoy!$A$1"),1,MATCH("buh_tiempo_suministro",INDIRECT("v_buffer_hist_hoy!$1:$1"),0)-1,100000,1),MATCH(CLEAN(TABLATRANSFERENCIA[[#This Row],[CODIGO]]),OFFSET(INDIRECT("v_buffer_hist_hoy!$A$1"),1,MATCH("buh_codigo",INDIRECT("v_buffer_hist_hoy!$1:$1"),0)-1,100000,1),0)),"")</f>
        <v>8</v>
      </c>
      <c r="Y144" s="51">
        <f ca="1">IFERROR(INDEX(OFFSET(INDIRECT("v_buffer_hist_hoy!$A$1"),1,MATCH("buh_frecuencia_reposicion",INDIRECT("v_buffer_hist_hoy!$1:$1"),0)-1,100000,1),MATCH(CLEAN(TABLATRANSFERENCIA[[#This Row],[CODIGO]]),OFFSET(INDIRECT("v_buffer_hist_hoy!$A$1"),1,MATCH("buh_codigo",INDIRECT("v_buffer_hist_hoy!$1:$1"),0)-1,100000,1),0)),"")</f>
        <v>3</v>
      </c>
      <c r="Z144" s="6">
        <f ca="1">IFERROR(INDEX(OFFSET(INDIRECT("v_buffer_hist_hoy!$A$1"),1,MATCH("buh_buffer_actual",INDIRECT("v_buffer_hist_hoy!$1:$1"),0)-1,100000,1),MATCH(CLEAN(TABLATRANSFERENCIA[[#This Row],[CODIGO]]),OFFSET(INDIRECT("v_buffer_hist_hoy!$A$1"),1,MATCH("buh_codigo",INDIRECT("v_buffer_hist_hoy!$1:$1"),0)-1,100000,1),0)),"")</f>
        <v>50</v>
      </c>
      <c r="AA144" s="6">
        <f ca="1">IFERROR(INDEX(OFFSET(INDIRECT("v_buffer_hist_hoy!$A$1"),1,MATCH("buh_inventario_proveedor",INDIRECT("v_buffer_hist_hoy!$1:$1"),0)-1,100000,1),MATCH(CLEAN(TABLATRANSFERENCIA[[#This Row],[CODIGO]]),OFFSET(INDIRECT("v_buffer_hist_hoy!$A$1"),1,MATCH("buh_codigo",INDIRECT("v_buffer_hist_hoy!$1:$1"),0)-1,100000,1),0)),"")</f>
        <v>1000000000</v>
      </c>
      <c r="AB144" s="6">
        <f ca="1">IFERROR(INDEX(OFFSET(INDIRECT("v_buffer_hist_hoy!$A$1"),1,MATCH("buh_inventario_fisico",INDIRECT("v_buffer_hist_hoy!$1:$1"),0)-1,100000,1),MATCH(CLEAN(TABLATRANSFERENCIA[[#This Row],[CODIGO]]),OFFSET(INDIRECT("v_buffer_hist_hoy!$A$1"),1,MATCH("buh_codigo",INDIRECT("v_buffer_hist_hoy!$1:$1"),0)-1,100000,1),0)),"")</f>
        <v>46</v>
      </c>
      <c r="AC144" s="4">
        <f ca="1">IFERROR(INDEX(OFFSET(INDIRECT("v_buffer_hist_hoy!$A$1"),1,MATCH("buh_estado_inventario_fisico",INDIRECT("v_buffer_hist_hoy!$1:$1"),0)-1,100000,1),MATCH(CLEAN(TABLATRANSFERENCIA[[#This Row],[CODIGO]]),OFFSET(INDIRECT("v_buffer_hist_hoy!$A$1"),1,MATCH("buh_codigo",INDIRECT("v_buffer_hist_hoy!$1:$1"),0)-1,100000,1),0)),"")</f>
        <v>0.08</v>
      </c>
      <c r="AD144" s="6" t="str">
        <f ca="1">IFERROR(INDEX(OFFSET(INDIRECT("v_buffer_hist_hoy!$A$1"),1,MATCH("buh_color_inventario_fisico",INDIRECT("v_buffer_hist_hoy!$1:$1"),0)-1,100000,1),MATCH(CLEAN(TABLATRANSFERENCIA[[#This Row],[CODIGO]]),OFFSET(INDIRECT("v_buffer_hist_hoy!$A$1"),1,MATCH("buh_codigo",INDIRECT("v_buffer_hist_hoy!$1:$1"),0)-1,100000,1),0)),"")</f>
        <v>V</v>
      </c>
      <c r="AE144" s="6">
        <f ca="1">IFERROR(INDEX(OFFSET(INDIRECT("v_buffer_hist_hoy!$A$1"),1,MATCH("buh_transito",INDIRECT("v_buffer_hist_hoy!$1:$1"),0)-1,100000,1),MATCH(CLEAN(TABLATRANSFERENCIA[[#This Row],[CODIGO]]),OFFSET(INDIRECT("v_buffer_hist_hoy!$A$1"),1,MATCH("buh_codigo",INDIRECT("v_buffer_hist_hoy!$1:$1"),0)-1,100000,1),0)),"")</f>
        <v>0</v>
      </c>
      <c r="AF144" s="6">
        <f ca="1">IFERROR(INDEX(OFFSET(INDIRECT("v_buffer_hist_hoy!$A$1"),1,MATCH("buh_negociacion",INDIRECT("v_buffer_hist_hoy!$1:$1"),0)-1,100000,1),MATCH(CLEAN(TABLATRANSFERENCIA[[#This Row],[CODIGO]]),OFFSET(INDIRECT("v_buffer_hist_hoy!$A$1"),1,MATCH("buh_codigo",INDIRECT("v_buffer_hist_hoy!$1:$1"),0)-1,100000,1),0)),"")</f>
        <v>0</v>
      </c>
      <c r="AG144" s="6">
        <f ca="1">IFERROR(INDEX(OFFSET(INDIRECT("v_buffer_hist_hoy!$A$1"),1,MATCH("buh_produccion",INDIRECT("v_buffer_hist_hoy!$1:$1"),0)-1,100000,1),MATCH(CLEAN(TABLATRANSFERENCIA[[#This Row],[CODIGO]]),OFFSET(INDIRECT("v_buffer_hist_hoy!$A$1"),1,MATCH("buh_codigo",INDIRECT("v_buffer_hist_hoy!$1:$1"),0)-1,100000,1),0)),"")</f>
        <v>0</v>
      </c>
      <c r="AH144" s="6">
        <f ca="1">IFERROR(INDEX(OFFSET(INDIRECT("v_buffer_hist_hoy!$A$1"),1,MATCH("buh_embarcado",INDIRECT("v_buffer_hist_hoy!$1:$1"),0)-1,100000,1),MATCH(CLEAN(TABLATRANSFERENCIA[[#This Row],[CODIGO]]),OFFSET(INDIRECT("v_buffer_hist_hoy!$A$1"),1,MATCH("buh_codigo",INDIRECT("v_buffer_hist_hoy!$1:$1"),0)-1,100000,1),0)),"")</f>
        <v>0</v>
      </c>
      <c r="AI144" s="6">
        <f ca="1">IFERROR(INDEX(OFFSET(INDIRECT("v_buffer_hist_hoy!$A$1"),1,MATCH("buh_comprometido",INDIRECT("v_buffer_hist_hoy!$1:$1"),0)-1,100000,1),MATCH(CLEAN(TABLATRANSFERENCIA[[#This Row],[CODIGO]]),OFFSET(INDIRECT("v_buffer_hist_hoy!$A$1"),1,MATCH("buh_codigo",INDIRECT("v_buffer_hist_hoy!$1:$1"),0)-1,100000,1),0)),"")</f>
        <v>0</v>
      </c>
      <c r="AJ144" s="6">
        <f ca="1">IFERROR(INDEX(OFFSET(INDIRECT("v_buffer_hist_hoy!$A$1"),1,MATCH("buh_backorder",INDIRECT("v_buffer_hist_hoy!$1:$1"),0)-1,100000,1),MATCH(CLEAN(TABLATRANSFERENCIA[[#This Row],[CODIGO]]),OFFSET(INDIRECT("v_buffer_hist_hoy!$A$1"),1,MATCH("buh_codigo",INDIRECT("v_buffer_hist_hoy!$1:$1"),0)-1,100000,1),0)),"")</f>
        <v>5</v>
      </c>
      <c r="AK144" s="6">
        <f ca="1">IFERROR(INDEX(OFFSET(INDIRECT("v_buffer_hist_hoy!$A$1"),1,MATCH("buh_inventario_proyectado",INDIRECT("v_buffer_hist_hoy!$1:$1"),0)-1,100000,1),MATCH(CLEAN(TABLATRANSFERENCIA[[#This Row],[CODIGO]]),OFFSET(INDIRECT("v_buffer_hist_hoy!$A$1"),1,MATCH("buh_codigo",INDIRECT("v_buffer_hist_hoy!$1:$1"),0)-1,100000,1),0)),"")</f>
        <v>51</v>
      </c>
      <c r="AL144" s="4">
        <f ca="1">IFERROR(INDEX(OFFSET(INDIRECT("v_buffer_hist_hoy!$A$1"),1,MATCH("buh_estado_inventario_proyectado",INDIRECT("v_buffer_hist_hoy!$1:$1"),0)-1,100000,1),MATCH(CLEAN(TABLATRANSFERENCIA[[#This Row],[CODIGO]]),OFFSET(INDIRECT("v_buffer_hist_hoy!$A$1"),1,MATCH("buh_codigo",INDIRECT("v_buffer_hist_hoy!$1:$1"),0)-1,100000,1),0)),"")</f>
        <v>-0.02</v>
      </c>
      <c r="AM144" s="6" t="str">
        <f ca="1">IFERROR(INDEX(OFFSET(INDIRECT("v_buffer_hist_hoy!$A$1"),1,MATCH("buh_color_inventario_proyectado",INDIRECT("v_buffer_hist_hoy!$1:$1"),0)-1,100000,1),MATCH(CLEAN(TABLATRANSFERENCIA[[#This Row],[CODIGO]]),OFFSET(INDIRECT("v_buffer_hist_hoy!$A$1"),1,MATCH("buh_codigo",INDIRECT("v_buffer_hist_hoy!$1:$1"),0)-1,100000,1),0)),"")</f>
        <v>L</v>
      </c>
      <c r="AN144" s="6">
        <f ca="1">IFERROR(INDEX(OFFSET(INDIRECT("v_buffer_hist_hoy!$A$1"),1,MATCH("buh_pedido_minimo",INDIRECT("v_buffer_hist_hoy!$1:$1"),0)-1,100000,1),MATCH(CLEAN(TABLATRANSFERENCIA[[#This Row],[CODIGO]]),OFFSET(INDIRECT("v_buffer_hist_hoy!$A$1"),1,MATCH("buh_codigo",INDIRECT("v_buffer_hist_hoy!$1:$1"),0)-1,100000,1),0)),"")</f>
        <v>0</v>
      </c>
      <c r="AO144" s="6">
        <f ca="1">IFERROR(INDEX(OFFSET(INDIRECT("v_buffer_hist_hoy!$A$1"),1,MATCH("buh_pedido_minimo_grupo",INDIRECT("v_buffer_hist_hoy!$1:$1"),0)-1,100000,1),MATCH(CLEAN(TABLATRANSFERENCIA[[#This Row],[CODIGO]]),OFFSET(INDIRECT("v_buffer_hist_hoy!$A$1"),1,MATCH("buh_codigo",INDIRECT("v_buffer_hist_hoy!$1:$1"),0)-1,100000,1),0)),"")</f>
        <v>0</v>
      </c>
      <c r="AP144" s="6">
        <f ca="1">IFERROR(INDEX(OFFSET(INDIRECT("v_buffer_hist_hoy!$A$1"),1,MATCH("buh_unidad_empaque",INDIRECT("v_buffer_hist_hoy!$1:$1"),0)-1,100000,1),MATCH(CLEAN(TABLATRANSFERENCIA[[#This Row],[CODIGO]]),OFFSET(INDIRECT("v_buffer_hist_hoy!$A$1"),1,MATCH("buh_codigo",INDIRECT("v_buffer_hist_hoy!$1:$1"),0)-1,100000,1),0)),"")</f>
        <v>5</v>
      </c>
      <c r="AQ144" s="6">
        <f ca="1">IFERROR(INDEX(OFFSET(INDIRECT("v_buffer_hist_hoy!$A$1"),1,MATCH("buh_pedido_promedio",INDIRECT("v_buffer_hist_hoy!$1:$1"),0)-1,100000,1),MATCH(CLEAN(TABLATRANSFERENCIA[[#This Row],[CODIGO]]),OFFSET(INDIRECT("v_buffer_hist_hoy!$A$1"),1,MATCH("buh_codigo",INDIRECT("v_buffer_hist_hoy!$1:$1"),0)-1,100000,1),0)),"")</f>
        <v>14</v>
      </c>
      <c r="AR144" s="6">
        <f ca="1">IFERROR(INDEX(OFFSET(INDIRECT("v_buffer_hist_hoy!$A$1"),1,MATCH("buh_cobertura_buffer",INDIRECT("v_buffer_hist_hoy!$1:$1"),0)-1,100000,1),MATCH(CLEAN(TABLATRANSFERENCIA[[#This Row],[CODIGO]]),OFFSET(INDIRECT("v_buffer_hist_hoy!$A$1"),1,MATCH("buh_codigo",INDIRECT("v_buffer_hist_hoy!$1:$1"),0)-1,100000,1),0)),"")</f>
        <v>0</v>
      </c>
      <c r="AS144" s="6">
        <f ca="1">IFERROR(INDEX(OFFSET(INDIRECT("v_buffer_hist_hoy!$A$1"),1,MATCH("buh_cobertura_inventario_proyectado",INDIRECT("v_buffer_hist_hoy!$1:$1"),0)-1,100000,1),MATCH(CLEAN(TABLATRANSFERENCIA[[#This Row],[CODIGO]]),OFFSET(INDIRECT("v_buffer_hist_hoy!$A$1"),1,MATCH("buh_codigo",INDIRECT("v_buffer_hist_hoy!$1:$1"),0)-1,100000,1),0)),"")</f>
        <v>0</v>
      </c>
      <c r="AT144" s="6">
        <f ca="1">IFERROR(INDEX(OFFSET(INDIRECT("v_buffer_hist_hoy!$A$1"),1,MATCH("buh_cobertura_pedido_minimo",INDIRECT("v_buffer_hist_hoy!$1:$1"),0)-1,100000,1),MATCH(CLEAN(TABLATRANSFERENCIA[[#This Row],[CODIGO]]),OFFSET(INDIRECT("v_buffer_hist_hoy!$A$1"),1,MATCH("buh_codigo",INDIRECT("v_buffer_hist_hoy!$1:$1"),0)-1,100000,1),0)),"")</f>
        <v>0</v>
      </c>
      <c r="AU144" s="6">
        <f ca="1">IFERROR(INDEX(OFFSET(INDIRECT("v_buffer_hist_hoy!$A$1"),1,MATCH("buh_dias_desabastecimiento",INDIRECT("v_buffer_hist_hoy!$1:$1"),0)-1,100000,1),MATCH(CLEAN(TABLATRANSFERENCIA[[#This Row],[CODIGO]]),OFFSET(INDIRECT("v_buffer_hist_hoy!$A$1"),1,MATCH("buh_codigo",INDIRECT("v_buffer_hist_hoy!$1:$1"),0)-1,100000,1),0)),"")</f>
        <v>0</v>
      </c>
      <c r="AV144" s="6">
        <f t="array" ref="AV144">IFERROR(INDEX(Datos_Consumo[CANTIDAD],MATCH(TABLATRANSFERENCIA[[#This Row],[CODIGO]]&amp;TABLATRANSFERENCIA[[#Headers],[Columna1]],Datos_Consumo[CODIGO]&amp;Datos_Consumo[FECHA_FORMATO],0)),0)</f>
        <v>0</v>
      </c>
      <c r="AW144" s="6">
        <f t="array" ref="AW144">IFERROR(INDEX(Datos_Consumo[CANTIDAD],MATCH(TABLATRANSFERENCIA[[#This Row],[CODIGO]]&amp;TABLATRANSFERENCIA[[#Headers],[Columna2]],Datos_Consumo[CODIGO]&amp;Datos_Consumo[FECHA_FORMATO],0)),0)</f>
        <v>0</v>
      </c>
      <c r="AX144" s="6">
        <f t="array" ref="AX144">IFERROR(INDEX(Datos_Consumo[CANTIDAD],MATCH(TABLATRANSFERENCIA[[#This Row],[CODIGO]]&amp;TABLATRANSFERENCIA[[#Headers],[Columna3]],Datos_Consumo[CODIGO]&amp;Datos_Consumo[FECHA_FORMATO],0)),0)</f>
        <v>0</v>
      </c>
      <c r="AY144" s="6">
        <f t="array" ref="AY144">IFERROR(INDEX(Datos_Consumo[CANTIDAD],MATCH(TABLATRANSFERENCIA[[#This Row],[CODIGO]]&amp;TABLATRANSFERENCIA[[#Headers],[Columna4]],Datos_Consumo[CODIGO]&amp;Datos_Consumo[FECHA_FORMATO],0)),0)</f>
        <v>0</v>
      </c>
      <c r="AZ144" s="6">
        <f t="array" ref="AZ144">IFERROR(INDEX(Datos_Consumo[CANTIDAD],MATCH(TABLATRANSFERENCIA[[#This Row],[CODIGO]]&amp;TABLATRANSFERENCIA[[#Headers],[Columna5]],Datos_Consumo[CODIGO]&amp;Datos_Consumo[FECHA_FORMATO],0)),0)</f>
        <v>0</v>
      </c>
      <c r="BA144" s="6">
        <f t="array" ref="BA144">IFERROR(INDEX(Datos_Consumo[CANTIDAD],MATCH(TABLATRANSFERENCIA[[#This Row],[CODIGO]]&amp;TABLATRANSFERENCIA[[#Headers],[Columna6]],Datos_Consumo[CODIGO]&amp;Datos_Consumo[FECHA_FORMATO],0)),0)</f>
        <v>0</v>
      </c>
      <c r="BB144" s="56">
        <f ca="1">IFERROR(INDEX(OFFSET(INDIRECT("v_buffer_hist_hoy!$A$1"),1,MATCH("buh_ultima_transferencia_ini",INDIRECT("v_buffer_hist_hoy!$1:$1"),0)-1,100000,1),MATCH(CLEAN(TABLATRANSFERENCIA[[#This Row],[CODIGO]]),OFFSET(INDIRECT("v_buffer_hist_hoy!$A$1"),1,MATCH("buh_codigo",INDIRECT("v_buffer_hist_hoy!$1:$1"),0)-1,100000,1),0)),"")</f>
        <v>0</v>
      </c>
      <c r="BC144" s="56">
        <f ca="1">IFERROR(INDEX(OFFSET(INDIRECT("v_buffer_hist_hoy!$A$1"),1,MATCH("buh_ultima_transferencia_fin",INDIRECT("v_buffer_hist_hoy!$1:$1"),0)-1,100000,1),MATCH(CLEAN(TABLATRANSFERENCIA[[#This Row],[CODIGO]]),OFFSET(INDIRECT("v_buffer_hist_hoy!$A$1"),1,MATCH("buh_codigo",INDIRECT("v_buffer_hist_hoy!$1:$1"),0)-1,100000,1),0)),"")</f>
        <v>0</v>
      </c>
      <c r="BD144" s="50" t="s">
        <v>7724</v>
      </c>
      <c r="BE144" s="55"/>
      <c r="BF144" s="51"/>
      <c r="BG14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4" s="51"/>
      <c r="BM144" s="46">
        <f ca="1">IFERROR(TABLATRANSFERENCIA[[#This Row],[REQUERIM]]/TABLATRANSFERENCIA[[#This Row],[PEDIDO PROMEDIO]],0)</f>
        <v>0.35714285714285715</v>
      </c>
      <c r="BN144" s="51"/>
      <c r="BO144" s="59"/>
      <c r="BP144" s="3" t="str">
        <f>IF(TABLATRANSFERENCIA[[#This Row],[RECIBIDO]]&lt;&gt;"",0,IF(TABLATRANSFERENCIA[[#This Row],[DESPACHO]]&lt;&gt;"",TABLATRANSFERENCIA[[#This Row],[DESPACHO]],TABLATRANSFERENCIA[[#This Row],[REQUERIM]]))</f>
        <v>5</v>
      </c>
      <c r="BQ144" s="50"/>
      <c r="BR144" s="50"/>
      <c r="BS144" s="50" t="str">
        <f t="shared" si="2"/>
        <v>N</v>
      </c>
      <c r="BT144" s="51">
        <f t="array" aca="1" ref="BT144" ca="1">IF(SUM(--(TABLATRANSFERENCIA[[#This Row],[CODIGO GENERICO]]=TABLATRANSFERENCIA[CODIGO GENERICO])*TABLATRANSFERENCIA[REQUERIM])&lt;TABLATRANSFERENCIA[[#This Row],[PEDIDO MIN GRUPO]],1,0)</f>
        <v>0</v>
      </c>
      <c r="BU14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44" s="51">
        <f ca="1">IFERROR(INDEX(OFFSET(INDIRECT("v_buffer_hist_hoy!$A$1"),1,MATCH("buh_zona_amarilla",INDIRECT("v_buffer_hist_hoy!$1:$1"),0)-1,100000,1),MATCH(CLEAN(TABLATRANSFERENCIA[[#This Row],[CODIGO]]),OFFSET(INDIRECT("v_buffer_hist_hoy!$A$1"),1,MATCH("buh_codigo",INDIRECT("v_buffer_hist_hoy!$1:$1"),0)-1,100000,1),0)),"")</f>
        <v>33</v>
      </c>
      <c r="BW144" s="51">
        <f ca="1">IFERROR(INDEX(OFFSET(INDIRECT("v_buffer_hist_hoy!$A$1"),1,MATCH("buh_zona_roja",INDIRECT("v_buffer_hist_hoy!$1:$1"),0)-1,100000,1),MATCH(CLEAN(TABLATRANSFERENCIA[[#This Row],[CODIGO]]),OFFSET(INDIRECT("v_buffer_hist_hoy!$A$1"),1,MATCH("buh_codigo",INDIRECT("v_buffer_hist_hoy!$1:$1"),0)-1,100000,1),0)),"")</f>
        <v>17</v>
      </c>
    </row>
    <row r="145" spans="1:75" hidden="1" x14ac:dyDescent="0.25">
      <c r="A145" s="54" t="s">
        <v>1585</v>
      </c>
      <c r="B145" s="3" t="str">
        <f ca="1">IFERROR(INDEX(OFFSET(INDIRECT("v_buffer_hist_hoy!$A$1"),1,MATCH("pro_descripcion",INDIRECT("v_buffer_hist_hoy!$1:$1"),0)-1,100000,1),MATCH(CLEAN(TABLATRANSFERENCIA[[#This Row],[CODIGO]]),OFFSET(INDIRECT("v_buffer_hist_hoy!$A$1"),1,MATCH("buh_codigo",INDIRECT("v_buffer_hist_hoy!$1:$1"),0)-1,100000,1),0)),"")</f>
        <v>PISTON KIT C350,C35LA,BP35 (72051-98011)</v>
      </c>
      <c r="C145" s="3" t="str">
        <f ca="1">IFERROR(INDEX(OFFSET(INDIRECT("v_buffer_hist_hoy!$A$1"),1,MATCH("buh_codigo_generico",INDIRECT("v_buffer_hist_hoy!$1:$1"),0)-1,100000,1),MATCH(CLEAN(TABLATRANSFERENCIA[[#This Row],[CODIGO]]),OFFSET(INDIRECT("v_buffer_hist_hoy!$A$1"),1,MATCH("buh_codigo",INDIRECT("v_buffer_hist_hoy!$1:$1"),0)-1,100000,1),0)),"")</f>
        <v>0</v>
      </c>
      <c r="D145" s="3" t="str">
        <f ca="1">IFERROR(INDEX(OFFSET(INDIRECT("v_buffer_hist_hoy!$A$1"),1,MATCH("buh_codigo_vinculado",INDIRECT("v_buffer_hist_hoy!$1:$1"),0)-1,100000,1),MATCH(CLEAN(TABLATRANSFERENCIA[[#This Row],[CODIGO]]),OFFSET(INDIRECT("v_buffer_hist_hoy!$A$1"),1,MATCH("buh_codigo",INDIRECT("v_buffer_hist_hoy!$1:$1"),0)-1,100000,1),0)),"")</f>
        <v>EC-P021031560</v>
      </c>
      <c r="E145" s="3" t="str">
        <f ca="1">IFERROR(INDEX(OFFSET(INDIRECT("v_buffer_hist_hoy!$A$1"),1,MATCH("pro_linea",INDIRECT("v_buffer_hist_hoy!$1:$1"),0)-1,100000,1),MATCH(CLEAN(TABLATRANSFERENCIA[[#This Row],[CODIGO]]),OFFSET(INDIRECT("v_buffer_hist_hoy!$A$1"),1,MATCH("buh_codigo",INDIRECT("v_buffer_hist_hoy!$1:$1"),0)-1,100000,1),0)),"")</f>
        <v>AGROFORESTAL</v>
      </c>
      <c r="F145" s="3">
        <f ca="1">IFERROR(INDEX(OFFSET(INDIRECT("v_buffer_hist_hoy!$A$1"),1,MATCH("pro_sublinea",INDIRECT("v_buffer_hist_hoy!$1:$1"),0)-1,100000,1),MATCH(CLEAN(TABLATRANSFERENCIA[[#This Row],[CODIGO]]),OFFSET(INDIRECT("v_buffer_hist_hoy!$A$1"),1,MATCH("buh_codigo",INDIRECT("v_buffer_hist_hoy!$1:$1"),0)-1,100000,1),0)),"")</f>
        <v>0</v>
      </c>
      <c r="G145" s="3" t="str">
        <f ca="1">IFERROR(INDEX(OFFSET(INDIRECT("v_buffer_hist_hoy!$A$1"),1,MATCH("pro_grupo",INDIRECT("v_buffer_hist_hoy!$1:$1"),0)-1,100000,1),MATCH(CLEAN(TABLATRANSFERENCIA[[#This Row],[CODIGO]]),OFFSET(INDIRECT("v_buffer_hist_hoy!$A$1"),1,MATCH("buh_codigo",INDIRECT("v_buffer_hist_hoy!$1:$1"),0)-1,100000,1),0)),"")</f>
        <v>REPUESTOS DESMALEZADORAS</v>
      </c>
      <c r="H145" s="3">
        <f ca="1">IFERROR(INDEX(OFFSET(INDIRECT("v_buffer_hist_hoy!$A$1"),1,MATCH("pro_familia",INDIRECT("v_buffer_hist_hoy!$1:$1"),0)-1,100000,1),MATCH(CLEAN(TABLATRANSFERENCIA[[#This Row],[CODIGO]]),OFFSET(INDIRECT("v_buffer_hist_hoy!$A$1"),1,MATCH("buh_codigo",INDIRECT("v_buffer_hist_hoy!$1:$1"),0)-1,100000,1),0)),"")</f>
        <v>0</v>
      </c>
      <c r="I145" s="3">
        <f ca="1">IFERROR(INDEX(OFFSET(INDIRECT("v_buffer_hist_hoy!$A$1"),1,MATCH("pro_subfamilia",INDIRECT("v_buffer_hist_hoy!$1:$1"),0)-1,100000,1),MATCH(CLEAN(TABLATRANSFERENCIA[[#This Row],[CODIGO]]),OFFSET(INDIRECT("v_buffer_hist_hoy!$A$1"),1,MATCH("buh_codigo",INDIRECT("v_buffer_hist_hoy!$1:$1"),0)-1,100000,1),0)),"")</f>
        <v>0</v>
      </c>
      <c r="J14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5" s="3">
        <f ca="1">IFERROR(INDEX(OFFSET(INDIRECT("v_buffer_hist_hoy!$A$1"),1,MATCH("pro_tipo",INDIRECT("v_buffer_hist_hoy!$1:$1"),0)-1,100000,1),MATCH(CLEAN(TABLATRANSFERENCIA[[#This Row],[CODIGO]]),OFFSET(INDIRECT("v_buffer_hist_hoy!$A$1"),1,MATCH("buh_codigo",INDIRECT("v_buffer_hist_hoy!$1:$1"),0)-1,100000,1),0)),"")</f>
        <v>0</v>
      </c>
      <c r="L145" s="3" t="str">
        <f ca="1">IFERROR(INDEX(OFFSET(INDIRECT("v_buffer_hist_hoy!$A$1"),1,MATCH("pro_marca",INDIRECT("v_buffer_hist_hoy!$1:$1"),0)-1,100000,1),MATCH(CLEAN(TABLATRANSFERENCIA[[#This Row],[CODIGO]]),OFFSET(INDIRECT("v_buffer_hist_hoy!$A$1"),1,MATCH("buh_codigo",INDIRECT("v_buffer_hist_hoy!$1:$1"),0)-1,100000,1),0)),"")</f>
        <v>SHINDAIWA</v>
      </c>
      <c r="M145" s="3">
        <f ca="1">IFERROR(INDEX(OFFSET(INDIRECT("v_buffer_hist_hoy!$A$1"),1,MATCH("pro_modelo",INDIRECT("v_buffer_hist_hoy!$1:$1"),0)-1,100000,1),MATCH(CLEAN(TABLATRANSFERENCIA[[#This Row],[CODIGO]]),OFFSET(INDIRECT("v_buffer_hist_hoy!$A$1"),1,MATCH("buh_codigo",INDIRECT("v_buffer_hist_hoy!$1:$1"),0)-1,100000,1),0)),"")</f>
        <v>0</v>
      </c>
      <c r="N145" s="3">
        <f ca="1">IFERROR(INDEX(OFFSET(INDIRECT("v_buffer_hist_hoy!$A$1"),1,MATCH("pro_cat_management",INDIRECT("v_buffer_hist_hoy!$1:$1"),0)-1,100000,1),MATCH(CLEAN(TABLATRANSFERENCIA[[#This Row],[CODIGO]]),OFFSET(INDIRECT("v_buffer_hist_hoy!$A$1"),1,MATCH("buh_codigo",INDIRECT("v_buffer_hist_hoy!$1:$1"),0)-1,100000,1),0)),"")</f>
        <v>0</v>
      </c>
      <c r="O145" s="5" t="str">
        <f ca="1">IFERROR(INDEX(OFFSET(INDIRECT("v_buffer_hist_hoy!$A$1"),1,MATCH("buh_estatus",INDIRECT("v_buffer_hist_hoy!$1:$1"),0)-1,100000,1),MATCH(CLEAN(TABLATRANSFERENCIA[[#This Row],[CODIGO]]),OFFSET(INDIRECT("v_buffer_hist_hoy!$A$1"),1,MATCH("buh_codigo",INDIRECT("v_buffer_hist_hoy!$1:$1"),0)-1,100000,1),0)),"")</f>
        <v>0</v>
      </c>
      <c r="P145" s="5">
        <f ca="1">IFERROR(INDEX(OFFSET(INDIRECT("v_buffer_hist_hoy!$A$1"),1,MATCH("buh_ctv",INDIRECT("v_buffer_hist_hoy!$1:$1"),0)-1,100000,1),MATCH(CLEAN(TABLATRANSFERENCIA[[#This Row],[CODIGO]]),OFFSET(INDIRECT("v_buffer_hist_hoy!$A$1"),1,MATCH("buh_codigo",INDIRECT("v_buffer_hist_hoy!$1:$1"),0)-1,100000,1),0)),"")</f>
        <v>20.43</v>
      </c>
      <c r="Q145" s="5">
        <f ca="1">IFERROR(INDEX(OFFSET(INDIRECT("v_buffer_hist_hoy!$A$1"),1,MATCH("buh_pv",INDIRECT("v_buffer_hist_hoy!$1:$1"),0)-1,100000,1),MATCH(CLEAN(TABLATRANSFERENCIA[[#This Row],[CODIGO]]),OFFSET(INDIRECT("v_buffer_hist_hoy!$A$1"),1,MATCH("buh_codigo",INDIRECT("v_buffer_hist_hoy!$1:$1"),0)-1,100000,1),0)),"")</f>
        <v>48.71</v>
      </c>
      <c r="R145" s="46">
        <f ca="1">IFERROR(INDEX(OFFSET(INDIRECT("v_buffer_hist_hoy!$A$1"),1,MATCH("buh_roi_pasado",INDIRECT("v_buffer_hist_hoy!$1:$1"),0)-1,100000,1),MATCH(CLEAN(TABLATRANSFERENCIA[[#This Row],[CODIGO]]),OFFSET(INDIRECT("v_buffer_hist_hoy!$A$1"),1,MATCH("buh_codigo",INDIRECT("v_buffer_hist_hoy!$1:$1"),0)-1,100000,1),0)),"")</f>
        <v>0</v>
      </c>
      <c r="S145" s="46">
        <f ca="1">IFERROR(INDEX(OFFSET(INDIRECT("v_buffer_hist_hoy!$A$1"),1,MATCH("buh_roi_proyectado",INDIRECT("v_buffer_hist_hoy!$1:$1"),0)-1,100000,1),MATCH(CLEAN(TABLATRANSFERENCIA[[#This Row],[CODIGO]]),OFFSET(INDIRECT("v_buffer_hist_hoy!$A$1"),1,MATCH("buh_codigo",INDIRECT("v_buffer_hist_hoy!$1:$1"),0)-1,100000,1),0)),"")</f>
        <v>6.04</v>
      </c>
      <c r="T145" s="46">
        <f ca="1">IFERROR(INDEX(OFFSET(INDIRECT("v_buffer_hist_hoy!$A$1"),1,MATCH("buh_velocity",INDIRECT("v_buffer_hist_hoy!$1:$1"),0)-1,100000,1),MATCH(CLEAN(TABLATRANSFERENCIA[[#This Row],[CODIGO]]),OFFSET(INDIRECT("v_buffer_hist_hoy!$A$1"),1,MATCH("buh_codigo",INDIRECT("v_buffer_hist_hoy!$1:$1"),0)-1,100000,1),0)),"")</f>
        <v>0</v>
      </c>
      <c r="U145" s="46">
        <f ca="1">IFERROR(INDEX(OFFSET(INDIRECT("v_buffer_hist_hoy!$A$1"),1,MATCH("buh_nivel_servicio",INDIRECT("v_buffer_hist_hoy!$1:$1"),0)-1,100000,1),MATCH(CLEAN(TABLATRANSFERENCIA[[#This Row],[CODIGO]]),OFFSET(INDIRECT("v_buffer_hist_hoy!$A$1"),1,MATCH("buh_codigo",INDIRECT("v_buffer_hist_hoy!$1:$1"),0)-1,100000,1),0)),"")</f>
        <v>1</v>
      </c>
      <c r="V145" s="49" t="str">
        <f ca="1">IFERROR(INDEX(OFFSET(INDIRECT("v_buffer_hist_hoy!$A$1"),1,MATCH("pro_nombre",INDIRECT("v_buffer_hist_hoy!$1:$1"),0)-1,100000,1),MATCH(CLEAN(TABLATRANSFERENCIA[[#This Row],[CODIGO]]),OFFSET(INDIRECT("v_buffer_hist_hoy!$A$1"),1,MATCH("buh_codigo",INDIRECT("v_buffer_hist_hoy!$1:$1"),0)-1,100000,1),0)),"")</f>
        <v>Echo</v>
      </c>
      <c r="W145" s="49" t="str">
        <f ca="1">IFERROR(INDEX(OFFSET(INDIRECT("v_buffer_hist_hoy!$A$1"),1,MATCH("pre_nombre",INDIRECT("v_buffer_hist_hoy!$1:$1"),0)-1,100000,1),MATCH(CLEAN(TABLATRANSFERENCIA[[#This Row],[CODIGO]]),OFFSET(INDIRECT("v_buffer_hist_hoy!$A$1"),1,MATCH("buh_codigo",INDIRECT("v_buffer_hist_hoy!$1:$1"),0)-1,100000,1),0)),"")</f>
        <v>USA</v>
      </c>
      <c r="X145" s="51">
        <f ca="1">IFERROR(INDEX(OFFSET(INDIRECT("v_buffer_hist_hoy!$A$1"),1,MATCH("buh_tiempo_suministro",INDIRECT("v_buffer_hist_hoy!$1:$1"),0)-1,100000,1),MATCH(CLEAN(TABLATRANSFERENCIA[[#This Row],[CODIGO]]),OFFSET(INDIRECT("v_buffer_hist_hoy!$A$1"),1,MATCH("buh_codigo",INDIRECT("v_buffer_hist_hoy!$1:$1"),0)-1,100000,1),0)),"")</f>
        <v>8</v>
      </c>
      <c r="Y145" s="51">
        <f ca="1">IFERROR(INDEX(OFFSET(INDIRECT("v_buffer_hist_hoy!$A$1"),1,MATCH("buh_frecuencia_reposicion",INDIRECT("v_buffer_hist_hoy!$1:$1"),0)-1,100000,1),MATCH(CLEAN(TABLATRANSFERENCIA[[#This Row],[CODIGO]]),OFFSET(INDIRECT("v_buffer_hist_hoy!$A$1"),1,MATCH("buh_codigo",INDIRECT("v_buffer_hist_hoy!$1:$1"),0)-1,100000,1),0)),"")</f>
        <v>3</v>
      </c>
      <c r="Z145" s="6">
        <f ca="1">IFERROR(INDEX(OFFSET(INDIRECT("v_buffer_hist_hoy!$A$1"),1,MATCH("buh_buffer_actual",INDIRECT("v_buffer_hist_hoy!$1:$1"),0)-1,100000,1),MATCH(CLEAN(TABLATRANSFERENCIA[[#This Row],[CODIGO]]),OFFSET(INDIRECT("v_buffer_hist_hoy!$A$1"),1,MATCH("buh_codigo",INDIRECT("v_buffer_hist_hoy!$1:$1"),0)-1,100000,1),0)),"")</f>
        <v>33</v>
      </c>
      <c r="AA145" s="6">
        <f ca="1">IFERROR(INDEX(OFFSET(INDIRECT("v_buffer_hist_hoy!$A$1"),1,MATCH("buh_inventario_proveedor",INDIRECT("v_buffer_hist_hoy!$1:$1"),0)-1,100000,1),MATCH(CLEAN(TABLATRANSFERENCIA[[#This Row],[CODIGO]]),OFFSET(INDIRECT("v_buffer_hist_hoy!$A$1"),1,MATCH("buh_codigo",INDIRECT("v_buffer_hist_hoy!$1:$1"),0)-1,100000,1),0)),"")</f>
        <v>1000000000</v>
      </c>
      <c r="AB145" s="6">
        <f ca="1">IFERROR(INDEX(OFFSET(INDIRECT("v_buffer_hist_hoy!$A$1"),1,MATCH("buh_inventario_fisico",INDIRECT("v_buffer_hist_hoy!$1:$1"),0)-1,100000,1),MATCH(CLEAN(TABLATRANSFERENCIA[[#This Row],[CODIGO]]),OFFSET(INDIRECT("v_buffer_hist_hoy!$A$1"),1,MATCH("buh_codigo",INDIRECT("v_buffer_hist_hoy!$1:$1"),0)-1,100000,1),0)),"")</f>
        <v>11</v>
      </c>
      <c r="AC145" s="4">
        <f ca="1">IFERROR(INDEX(OFFSET(INDIRECT("v_buffer_hist_hoy!$A$1"),1,MATCH("buh_estado_inventario_fisico",INDIRECT("v_buffer_hist_hoy!$1:$1"),0)-1,100000,1),MATCH(CLEAN(TABLATRANSFERENCIA[[#This Row],[CODIGO]]),OFFSET(INDIRECT("v_buffer_hist_hoy!$A$1"),1,MATCH("buh_codigo",INDIRECT("v_buffer_hist_hoy!$1:$1"),0)-1,100000,1),0)),"")</f>
        <v>0.67</v>
      </c>
      <c r="AD145" s="6" t="str">
        <f ca="1">IFERROR(INDEX(OFFSET(INDIRECT("v_buffer_hist_hoy!$A$1"),1,MATCH("buh_color_inventario_fisico",INDIRECT("v_buffer_hist_hoy!$1:$1"),0)-1,100000,1),MATCH(CLEAN(TABLATRANSFERENCIA[[#This Row],[CODIGO]]),OFFSET(INDIRECT("v_buffer_hist_hoy!$A$1"),1,MATCH("buh_codigo",INDIRECT("v_buffer_hist_hoy!$1:$1"),0)-1,100000,1),0)),"")</f>
        <v>R</v>
      </c>
      <c r="AE145" s="6">
        <f ca="1">IFERROR(INDEX(OFFSET(INDIRECT("v_buffer_hist_hoy!$A$1"),1,MATCH("buh_transito",INDIRECT("v_buffer_hist_hoy!$1:$1"),0)-1,100000,1),MATCH(CLEAN(TABLATRANSFERENCIA[[#This Row],[CODIGO]]),OFFSET(INDIRECT("v_buffer_hist_hoy!$A$1"),1,MATCH("buh_codigo",INDIRECT("v_buffer_hist_hoy!$1:$1"),0)-1,100000,1),0)),"")</f>
        <v>0</v>
      </c>
      <c r="AF145" s="6">
        <f ca="1">IFERROR(INDEX(OFFSET(INDIRECT("v_buffer_hist_hoy!$A$1"),1,MATCH("buh_negociacion",INDIRECT("v_buffer_hist_hoy!$1:$1"),0)-1,100000,1),MATCH(CLEAN(TABLATRANSFERENCIA[[#This Row],[CODIGO]]),OFFSET(INDIRECT("v_buffer_hist_hoy!$A$1"),1,MATCH("buh_codigo",INDIRECT("v_buffer_hist_hoy!$1:$1"),0)-1,100000,1),0)),"")</f>
        <v>0</v>
      </c>
      <c r="AG145" s="6">
        <f ca="1">IFERROR(INDEX(OFFSET(INDIRECT("v_buffer_hist_hoy!$A$1"),1,MATCH("buh_produccion",INDIRECT("v_buffer_hist_hoy!$1:$1"),0)-1,100000,1),MATCH(CLEAN(TABLATRANSFERENCIA[[#This Row],[CODIGO]]),OFFSET(INDIRECT("v_buffer_hist_hoy!$A$1"),1,MATCH("buh_codigo",INDIRECT("v_buffer_hist_hoy!$1:$1"),0)-1,100000,1),0)),"")</f>
        <v>0</v>
      </c>
      <c r="AH145" s="6">
        <f ca="1">IFERROR(INDEX(OFFSET(INDIRECT("v_buffer_hist_hoy!$A$1"),1,MATCH("buh_embarcado",INDIRECT("v_buffer_hist_hoy!$1:$1"),0)-1,100000,1),MATCH(CLEAN(TABLATRANSFERENCIA[[#This Row],[CODIGO]]),OFFSET(INDIRECT("v_buffer_hist_hoy!$A$1"),1,MATCH("buh_codigo",INDIRECT("v_buffer_hist_hoy!$1:$1"),0)-1,100000,1),0)),"")</f>
        <v>0</v>
      </c>
      <c r="AI145" s="6">
        <f ca="1">IFERROR(INDEX(OFFSET(INDIRECT("v_buffer_hist_hoy!$A$1"),1,MATCH("buh_comprometido",INDIRECT("v_buffer_hist_hoy!$1:$1"),0)-1,100000,1),MATCH(CLEAN(TABLATRANSFERENCIA[[#This Row],[CODIGO]]),OFFSET(INDIRECT("v_buffer_hist_hoy!$A$1"),1,MATCH("buh_codigo",INDIRECT("v_buffer_hist_hoy!$1:$1"),0)-1,100000,1),0)),"")</f>
        <v>0</v>
      </c>
      <c r="AJ145" s="6">
        <f ca="1">IFERROR(INDEX(OFFSET(INDIRECT("v_buffer_hist_hoy!$A$1"),1,MATCH("buh_backorder",INDIRECT("v_buffer_hist_hoy!$1:$1"),0)-1,100000,1),MATCH(CLEAN(TABLATRANSFERENCIA[[#This Row],[CODIGO]]),OFFSET(INDIRECT("v_buffer_hist_hoy!$A$1"),1,MATCH("buh_codigo",INDIRECT("v_buffer_hist_hoy!$1:$1"),0)-1,100000,1),0)),"")</f>
        <v>5</v>
      </c>
      <c r="AK145" s="6">
        <f ca="1">IFERROR(INDEX(OFFSET(INDIRECT("v_buffer_hist_hoy!$A$1"),1,MATCH("buh_inventario_proyectado",INDIRECT("v_buffer_hist_hoy!$1:$1"),0)-1,100000,1),MATCH(CLEAN(TABLATRANSFERENCIA[[#This Row],[CODIGO]]),OFFSET(INDIRECT("v_buffer_hist_hoy!$A$1"),1,MATCH("buh_codigo",INDIRECT("v_buffer_hist_hoy!$1:$1"),0)-1,100000,1),0)),"")</f>
        <v>16</v>
      </c>
      <c r="AL145" s="4">
        <f ca="1">IFERROR(INDEX(OFFSET(INDIRECT("v_buffer_hist_hoy!$A$1"),1,MATCH("buh_estado_inventario_proyectado",INDIRECT("v_buffer_hist_hoy!$1:$1"),0)-1,100000,1),MATCH(CLEAN(TABLATRANSFERENCIA[[#This Row],[CODIGO]]),OFFSET(INDIRECT("v_buffer_hist_hoy!$A$1"),1,MATCH("buh_codigo",INDIRECT("v_buffer_hist_hoy!$1:$1"),0)-1,100000,1),0)),"")</f>
        <v>0.52</v>
      </c>
      <c r="AM145" s="6" t="str">
        <f ca="1">IFERROR(INDEX(OFFSET(INDIRECT("v_buffer_hist_hoy!$A$1"),1,MATCH("buh_color_inventario_proyectado",INDIRECT("v_buffer_hist_hoy!$1:$1"),0)-1,100000,1),MATCH(CLEAN(TABLATRANSFERENCIA[[#This Row],[CODIGO]]),OFFSET(INDIRECT("v_buffer_hist_hoy!$A$1"),1,MATCH("buh_codigo",INDIRECT("v_buffer_hist_hoy!$1:$1"),0)-1,100000,1),0)),"")</f>
        <v>A</v>
      </c>
      <c r="AN145" s="6">
        <f ca="1">IFERROR(INDEX(OFFSET(INDIRECT("v_buffer_hist_hoy!$A$1"),1,MATCH("buh_pedido_minimo",INDIRECT("v_buffer_hist_hoy!$1:$1"),0)-1,100000,1),MATCH(CLEAN(TABLATRANSFERENCIA[[#This Row],[CODIGO]]),OFFSET(INDIRECT("v_buffer_hist_hoy!$A$1"),1,MATCH("buh_codigo",INDIRECT("v_buffer_hist_hoy!$1:$1"),0)-1,100000,1),0)),"")</f>
        <v>0</v>
      </c>
      <c r="AO145" s="6">
        <f ca="1">IFERROR(INDEX(OFFSET(INDIRECT("v_buffer_hist_hoy!$A$1"),1,MATCH("buh_pedido_minimo_grupo",INDIRECT("v_buffer_hist_hoy!$1:$1"),0)-1,100000,1),MATCH(CLEAN(TABLATRANSFERENCIA[[#This Row],[CODIGO]]),OFFSET(INDIRECT("v_buffer_hist_hoy!$A$1"),1,MATCH("buh_codigo",INDIRECT("v_buffer_hist_hoy!$1:$1"),0)-1,100000,1),0)),"")</f>
        <v>0</v>
      </c>
      <c r="AP145" s="6">
        <f ca="1">IFERROR(INDEX(OFFSET(INDIRECT("v_buffer_hist_hoy!$A$1"),1,MATCH("buh_unidad_empaque",INDIRECT("v_buffer_hist_hoy!$1:$1"),0)-1,100000,1),MATCH(CLEAN(TABLATRANSFERENCIA[[#This Row],[CODIGO]]),OFFSET(INDIRECT("v_buffer_hist_hoy!$A$1"),1,MATCH("buh_codigo",INDIRECT("v_buffer_hist_hoy!$1:$1"),0)-1,100000,1),0)),"")</f>
        <v>5</v>
      </c>
      <c r="AQ145" s="6">
        <f ca="1">IFERROR(INDEX(OFFSET(INDIRECT("v_buffer_hist_hoy!$A$1"),1,MATCH("buh_pedido_promedio",INDIRECT("v_buffer_hist_hoy!$1:$1"),0)-1,100000,1),MATCH(CLEAN(TABLATRANSFERENCIA[[#This Row],[CODIGO]]),OFFSET(INDIRECT("v_buffer_hist_hoy!$A$1"),1,MATCH("buh_codigo",INDIRECT("v_buffer_hist_hoy!$1:$1"),0)-1,100000,1),0)),"")</f>
        <v>9</v>
      </c>
      <c r="AR145" s="6">
        <f ca="1">IFERROR(INDEX(OFFSET(INDIRECT("v_buffer_hist_hoy!$A$1"),1,MATCH("buh_cobertura_buffer",INDIRECT("v_buffer_hist_hoy!$1:$1"),0)-1,100000,1),MATCH(CLEAN(TABLATRANSFERENCIA[[#This Row],[CODIGO]]),OFFSET(INDIRECT("v_buffer_hist_hoy!$A$1"),1,MATCH("buh_codigo",INDIRECT("v_buffer_hist_hoy!$1:$1"),0)-1,100000,1),0)),"")</f>
        <v>0</v>
      </c>
      <c r="AS145" s="6">
        <f ca="1">IFERROR(INDEX(OFFSET(INDIRECT("v_buffer_hist_hoy!$A$1"),1,MATCH("buh_cobertura_inventario_proyectado",INDIRECT("v_buffer_hist_hoy!$1:$1"),0)-1,100000,1),MATCH(CLEAN(TABLATRANSFERENCIA[[#This Row],[CODIGO]]),OFFSET(INDIRECT("v_buffer_hist_hoy!$A$1"),1,MATCH("buh_codigo",INDIRECT("v_buffer_hist_hoy!$1:$1"),0)-1,100000,1),0)),"")</f>
        <v>0</v>
      </c>
      <c r="AT145" s="6">
        <f ca="1">IFERROR(INDEX(OFFSET(INDIRECT("v_buffer_hist_hoy!$A$1"),1,MATCH("buh_cobertura_pedido_minimo",INDIRECT("v_buffer_hist_hoy!$1:$1"),0)-1,100000,1),MATCH(CLEAN(TABLATRANSFERENCIA[[#This Row],[CODIGO]]),OFFSET(INDIRECT("v_buffer_hist_hoy!$A$1"),1,MATCH("buh_codigo",INDIRECT("v_buffer_hist_hoy!$1:$1"),0)-1,100000,1),0)),"")</f>
        <v>0</v>
      </c>
      <c r="AU145" s="6">
        <f ca="1">IFERROR(INDEX(OFFSET(INDIRECT("v_buffer_hist_hoy!$A$1"),1,MATCH("buh_dias_desabastecimiento",INDIRECT("v_buffer_hist_hoy!$1:$1"),0)-1,100000,1),MATCH(CLEAN(TABLATRANSFERENCIA[[#This Row],[CODIGO]]),OFFSET(INDIRECT("v_buffer_hist_hoy!$A$1"),1,MATCH("buh_codigo",INDIRECT("v_buffer_hist_hoy!$1:$1"),0)-1,100000,1),0)),"")</f>
        <v>0</v>
      </c>
      <c r="AV145" s="6">
        <f t="array" ref="AV145">IFERROR(INDEX(Datos_Consumo[CANTIDAD],MATCH(TABLATRANSFERENCIA[[#This Row],[CODIGO]]&amp;TABLATRANSFERENCIA[[#Headers],[Columna1]],Datos_Consumo[CODIGO]&amp;Datos_Consumo[FECHA_FORMATO],0)),0)</f>
        <v>0</v>
      </c>
      <c r="AW145" s="6">
        <f t="array" ref="AW145">IFERROR(INDEX(Datos_Consumo[CANTIDAD],MATCH(TABLATRANSFERENCIA[[#This Row],[CODIGO]]&amp;TABLATRANSFERENCIA[[#Headers],[Columna2]],Datos_Consumo[CODIGO]&amp;Datos_Consumo[FECHA_FORMATO],0)),0)</f>
        <v>0</v>
      </c>
      <c r="AX145" s="6">
        <f t="array" ref="AX145">IFERROR(INDEX(Datos_Consumo[CANTIDAD],MATCH(TABLATRANSFERENCIA[[#This Row],[CODIGO]]&amp;TABLATRANSFERENCIA[[#Headers],[Columna3]],Datos_Consumo[CODIGO]&amp;Datos_Consumo[FECHA_FORMATO],0)),0)</f>
        <v>0</v>
      </c>
      <c r="AY145" s="6">
        <f t="array" ref="AY145">IFERROR(INDEX(Datos_Consumo[CANTIDAD],MATCH(TABLATRANSFERENCIA[[#This Row],[CODIGO]]&amp;TABLATRANSFERENCIA[[#Headers],[Columna4]],Datos_Consumo[CODIGO]&amp;Datos_Consumo[FECHA_FORMATO],0)),0)</f>
        <v>0</v>
      </c>
      <c r="AZ145" s="6">
        <f t="array" ref="AZ145">IFERROR(INDEX(Datos_Consumo[CANTIDAD],MATCH(TABLATRANSFERENCIA[[#This Row],[CODIGO]]&amp;TABLATRANSFERENCIA[[#Headers],[Columna5]],Datos_Consumo[CODIGO]&amp;Datos_Consumo[FECHA_FORMATO],0)),0)</f>
        <v>0</v>
      </c>
      <c r="BA145" s="6">
        <f t="array" ref="BA145">IFERROR(INDEX(Datos_Consumo[CANTIDAD],MATCH(TABLATRANSFERENCIA[[#This Row],[CODIGO]]&amp;TABLATRANSFERENCIA[[#Headers],[Columna6]],Datos_Consumo[CODIGO]&amp;Datos_Consumo[FECHA_FORMATO],0)),0)</f>
        <v>0</v>
      </c>
      <c r="BB145" s="56">
        <f ca="1">IFERROR(INDEX(OFFSET(INDIRECT("v_buffer_hist_hoy!$A$1"),1,MATCH("buh_ultima_transferencia_ini",INDIRECT("v_buffer_hist_hoy!$1:$1"),0)-1,100000,1),MATCH(CLEAN(TABLATRANSFERENCIA[[#This Row],[CODIGO]]),OFFSET(INDIRECT("v_buffer_hist_hoy!$A$1"),1,MATCH("buh_codigo",INDIRECT("v_buffer_hist_hoy!$1:$1"),0)-1,100000,1),0)),"")</f>
        <v>0</v>
      </c>
      <c r="BC145" s="56">
        <f ca="1">IFERROR(INDEX(OFFSET(INDIRECT("v_buffer_hist_hoy!$A$1"),1,MATCH("buh_ultima_transferencia_fin",INDIRECT("v_buffer_hist_hoy!$1:$1"),0)-1,100000,1),MATCH(CLEAN(TABLATRANSFERENCIA[[#This Row],[CODIGO]]),OFFSET(INDIRECT("v_buffer_hist_hoy!$A$1"),1,MATCH("buh_codigo",INDIRECT("v_buffer_hist_hoy!$1:$1"),0)-1,100000,1),0)),"")</f>
        <v>0</v>
      </c>
      <c r="BD145" s="50" t="s">
        <v>7724</v>
      </c>
      <c r="BE145" s="55"/>
      <c r="BF145" s="51"/>
      <c r="BG14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5" s="51"/>
      <c r="BM145" s="46">
        <f ca="1">IFERROR(TABLATRANSFERENCIA[[#This Row],[REQUERIM]]/TABLATRANSFERENCIA[[#This Row],[PEDIDO PROMEDIO]],0)</f>
        <v>0.55555555555555558</v>
      </c>
      <c r="BN145" s="51"/>
      <c r="BO145" s="59"/>
      <c r="BP145" s="3" t="str">
        <f>IF(TABLATRANSFERENCIA[[#This Row],[RECIBIDO]]&lt;&gt;"",0,IF(TABLATRANSFERENCIA[[#This Row],[DESPACHO]]&lt;&gt;"",TABLATRANSFERENCIA[[#This Row],[DESPACHO]],TABLATRANSFERENCIA[[#This Row],[REQUERIM]]))</f>
        <v>5</v>
      </c>
      <c r="BQ145" s="50"/>
      <c r="BR145" s="50"/>
      <c r="BS145" s="50" t="str">
        <f t="shared" si="2"/>
        <v>N</v>
      </c>
      <c r="BT145" s="51">
        <f t="array" aca="1" ref="BT145" ca="1">IF(SUM(--(TABLATRANSFERENCIA[[#This Row],[CODIGO GENERICO]]=TABLATRANSFERENCIA[CODIGO GENERICO])*TABLATRANSFERENCIA[REQUERIM])&lt;TABLATRANSFERENCIA[[#This Row],[PEDIDO MIN GRUPO]],1,0)</f>
        <v>0</v>
      </c>
      <c r="BU14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45" s="51">
        <f ca="1">IFERROR(INDEX(OFFSET(INDIRECT("v_buffer_hist_hoy!$A$1"),1,MATCH("buh_zona_amarilla",INDIRECT("v_buffer_hist_hoy!$1:$1"),0)-1,100000,1),MATCH(CLEAN(TABLATRANSFERENCIA[[#This Row],[CODIGO]]),OFFSET(INDIRECT("v_buffer_hist_hoy!$A$1"),1,MATCH("buh_codigo",INDIRECT("v_buffer_hist_hoy!$1:$1"),0)-1,100000,1),0)),"")</f>
        <v>22</v>
      </c>
      <c r="BW145" s="51">
        <f ca="1">IFERROR(INDEX(OFFSET(INDIRECT("v_buffer_hist_hoy!$A$1"),1,MATCH("buh_zona_roja",INDIRECT("v_buffer_hist_hoy!$1:$1"),0)-1,100000,1),MATCH(CLEAN(TABLATRANSFERENCIA[[#This Row],[CODIGO]]),OFFSET(INDIRECT("v_buffer_hist_hoy!$A$1"),1,MATCH("buh_codigo",INDIRECT("v_buffer_hist_hoy!$1:$1"),0)-1,100000,1),0)),"")</f>
        <v>11</v>
      </c>
    </row>
    <row r="146" spans="1:75" hidden="1" x14ac:dyDescent="0.25">
      <c r="A146" s="54" t="s">
        <v>3288</v>
      </c>
      <c r="B146" s="3" t="str">
        <f ca="1">IFERROR(INDEX(OFFSET(INDIRECT("v_buffer_hist_hoy!$A$1"),1,MATCH("pro_descripcion",INDIRECT("v_buffer_hist_hoy!$1:$1"),0)-1,100000,1),MATCH(CLEAN(TABLATRANSFERENCIA[[#This Row],[CODIGO]]),OFFSET(INDIRECT("v_buffer_hist_hoy!$A$1"),1,MATCH("buh_codigo",INDIRECT("v_buffer_hist_hoy!$1:$1"),0)-1,100000,1),0)),"")</f>
        <v>PISTON KIT CS680S</v>
      </c>
      <c r="C146" s="3" t="str">
        <f ca="1">IFERROR(INDEX(OFFSET(INDIRECT("v_buffer_hist_hoy!$A$1"),1,MATCH("buh_codigo_generico",INDIRECT("v_buffer_hist_hoy!$1:$1"),0)-1,100000,1),MATCH(CLEAN(TABLATRANSFERENCIA[[#This Row],[CODIGO]]),OFFSET(INDIRECT("v_buffer_hist_hoy!$A$1"),1,MATCH("buh_codigo",INDIRECT("v_buffer_hist_hoy!$1:$1"),0)-1,100000,1),0)),"")</f>
        <v>0</v>
      </c>
      <c r="D146" s="3" t="str">
        <f ca="1">IFERROR(INDEX(OFFSET(INDIRECT("v_buffer_hist_hoy!$A$1"),1,MATCH("buh_codigo_vinculado",INDIRECT("v_buffer_hist_hoy!$1:$1"),0)-1,100000,1),MATCH(CLEAN(TABLATRANSFERENCIA[[#This Row],[CODIGO]]),OFFSET(INDIRECT("v_buffer_hist_hoy!$A$1"),1,MATCH("buh_codigo",INDIRECT("v_buffer_hist_hoy!$1:$1"),0)-1,100000,1),0)),"")</f>
        <v>EC-P021015290</v>
      </c>
      <c r="E146" s="3" t="str">
        <f ca="1">IFERROR(INDEX(OFFSET(INDIRECT("v_buffer_hist_hoy!$A$1"),1,MATCH("pro_linea",INDIRECT("v_buffer_hist_hoy!$1:$1"),0)-1,100000,1),MATCH(CLEAN(TABLATRANSFERENCIA[[#This Row],[CODIGO]]),OFFSET(INDIRECT("v_buffer_hist_hoy!$A$1"),1,MATCH("buh_codigo",INDIRECT("v_buffer_hist_hoy!$1:$1"),0)-1,100000,1),0)),"")</f>
        <v>AGROFORESTAL</v>
      </c>
      <c r="F146" s="3">
        <f ca="1">IFERROR(INDEX(OFFSET(INDIRECT("v_buffer_hist_hoy!$A$1"),1,MATCH("pro_sublinea",INDIRECT("v_buffer_hist_hoy!$1:$1"),0)-1,100000,1),MATCH(CLEAN(TABLATRANSFERENCIA[[#This Row],[CODIGO]]),OFFSET(INDIRECT("v_buffer_hist_hoy!$A$1"),1,MATCH("buh_codigo",INDIRECT("v_buffer_hist_hoy!$1:$1"),0)-1,100000,1),0)),"")</f>
        <v>0</v>
      </c>
      <c r="G146" s="3" t="str">
        <f ca="1">IFERROR(INDEX(OFFSET(INDIRECT("v_buffer_hist_hoy!$A$1"),1,MATCH("pro_grupo",INDIRECT("v_buffer_hist_hoy!$1:$1"),0)-1,100000,1),MATCH(CLEAN(TABLATRANSFERENCIA[[#This Row],[CODIGO]]),OFFSET(INDIRECT("v_buffer_hist_hoy!$A$1"),1,MATCH("buh_codigo",INDIRECT("v_buffer_hist_hoy!$1:$1"),0)-1,100000,1),0)),"")</f>
        <v>REPUESTOS MOTOSIERRAS</v>
      </c>
      <c r="H146" s="3">
        <f ca="1">IFERROR(INDEX(OFFSET(INDIRECT("v_buffer_hist_hoy!$A$1"),1,MATCH("pro_familia",INDIRECT("v_buffer_hist_hoy!$1:$1"),0)-1,100000,1),MATCH(CLEAN(TABLATRANSFERENCIA[[#This Row],[CODIGO]]),OFFSET(INDIRECT("v_buffer_hist_hoy!$A$1"),1,MATCH("buh_codigo",INDIRECT("v_buffer_hist_hoy!$1:$1"),0)-1,100000,1),0)),"")</f>
        <v>0</v>
      </c>
      <c r="I146" s="3">
        <f ca="1">IFERROR(INDEX(OFFSET(INDIRECT("v_buffer_hist_hoy!$A$1"),1,MATCH("pro_subfamilia",INDIRECT("v_buffer_hist_hoy!$1:$1"),0)-1,100000,1),MATCH(CLEAN(TABLATRANSFERENCIA[[#This Row],[CODIGO]]),OFFSET(INDIRECT("v_buffer_hist_hoy!$A$1"),1,MATCH("buh_codigo",INDIRECT("v_buffer_hist_hoy!$1:$1"),0)-1,100000,1),0)),"")</f>
        <v>0</v>
      </c>
      <c r="J14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6" s="3">
        <f ca="1">IFERROR(INDEX(OFFSET(INDIRECT("v_buffer_hist_hoy!$A$1"),1,MATCH("pro_tipo",INDIRECT("v_buffer_hist_hoy!$1:$1"),0)-1,100000,1),MATCH(CLEAN(TABLATRANSFERENCIA[[#This Row],[CODIGO]]),OFFSET(INDIRECT("v_buffer_hist_hoy!$A$1"),1,MATCH("buh_codigo",INDIRECT("v_buffer_hist_hoy!$1:$1"),0)-1,100000,1),0)),"")</f>
        <v>0</v>
      </c>
      <c r="L146" s="3" t="str">
        <f ca="1">IFERROR(INDEX(OFFSET(INDIRECT("v_buffer_hist_hoy!$A$1"),1,MATCH("pro_marca",INDIRECT("v_buffer_hist_hoy!$1:$1"),0)-1,100000,1),MATCH(CLEAN(TABLATRANSFERENCIA[[#This Row],[CODIGO]]),OFFSET(INDIRECT("v_buffer_hist_hoy!$A$1"),1,MATCH("buh_codigo",INDIRECT("v_buffer_hist_hoy!$1:$1"),0)-1,100000,1),0)),"")</f>
        <v>ECHO</v>
      </c>
      <c r="M146" s="3">
        <f ca="1">IFERROR(INDEX(OFFSET(INDIRECT("v_buffer_hist_hoy!$A$1"),1,MATCH("pro_modelo",INDIRECT("v_buffer_hist_hoy!$1:$1"),0)-1,100000,1),MATCH(CLEAN(TABLATRANSFERENCIA[[#This Row],[CODIGO]]),OFFSET(INDIRECT("v_buffer_hist_hoy!$A$1"),1,MATCH("buh_codigo",INDIRECT("v_buffer_hist_hoy!$1:$1"),0)-1,100000,1),0)),"")</f>
        <v>0</v>
      </c>
      <c r="N146" s="3">
        <f ca="1">IFERROR(INDEX(OFFSET(INDIRECT("v_buffer_hist_hoy!$A$1"),1,MATCH("pro_cat_management",INDIRECT("v_buffer_hist_hoy!$1:$1"),0)-1,100000,1),MATCH(CLEAN(TABLATRANSFERENCIA[[#This Row],[CODIGO]]),OFFSET(INDIRECT("v_buffer_hist_hoy!$A$1"),1,MATCH("buh_codigo",INDIRECT("v_buffer_hist_hoy!$1:$1"),0)-1,100000,1),0)),"")</f>
        <v>0</v>
      </c>
      <c r="O146" s="5" t="str">
        <f ca="1">IFERROR(INDEX(OFFSET(INDIRECT("v_buffer_hist_hoy!$A$1"),1,MATCH("buh_estatus",INDIRECT("v_buffer_hist_hoy!$1:$1"),0)-1,100000,1),MATCH(CLEAN(TABLATRANSFERENCIA[[#This Row],[CODIGO]]),OFFSET(INDIRECT("v_buffer_hist_hoy!$A$1"),1,MATCH("buh_codigo",INDIRECT("v_buffer_hist_hoy!$1:$1"),0)-1,100000,1),0)),"")</f>
        <v>0</v>
      </c>
      <c r="P146" s="5">
        <f ca="1">IFERROR(INDEX(OFFSET(INDIRECT("v_buffer_hist_hoy!$A$1"),1,MATCH("buh_ctv",INDIRECT("v_buffer_hist_hoy!$1:$1"),0)-1,100000,1),MATCH(CLEAN(TABLATRANSFERENCIA[[#This Row],[CODIGO]]),OFFSET(INDIRECT("v_buffer_hist_hoy!$A$1"),1,MATCH("buh_codigo",INDIRECT("v_buffer_hist_hoy!$1:$1"),0)-1,100000,1),0)),"")</f>
        <v>15.44</v>
      </c>
      <c r="Q146" s="5">
        <f ca="1">IFERROR(INDEX(OFFSET(INDIRECT("v_buffer_hist_hoy!$A$1"),1,MATCH("buh_pv",INDIRECT("v_buffer_hist_hoy!$1:$1"),0)-1,100000,1),MATCH(CLEAN(TABLATRANSFERENCIA[[#This Row],[CODIGO]]),OFFSET(INDIRECT("v_buffer_hist_hoy!$A$1"),1,MATCH("buh_codigo",INDIRECT("v_buffer_hist_hoy!$1:$1"),0)-1,100000,1),0)),"")</f>
        <v>44.86</v>
      </c>
      <c r="R146" s="46">
        <f ca="1">IFERROR(INDEX(OFFSET(INDIRECT("v_buffer_hist_hoy!$A$1"),1,MATCH("buh_roi_pasado",INDIRECT("v_buffer_hist_hoy!$1:$1"),0)-1,100000,1),MATCH(CLEAN(TABLATRANSFERENCIA[[#This Row],[CODIGO]]),OFFSET(INDIRECT("v_buffer_hist_hoy!$A$1"),1,MATCH("buh_codigo",INDIRECT("v_buffer_hist_hoy!$1:$1"),0)-1,100000,1),0)),"")</f>
        <v>0</v>
      </c>
      <c r="S146" s="46">
        <f ca="1">IFERROR(INDEX(OFFSET(INDIRECT("v_buffer_hist_hoy!$A$1"),1,MATCH("buh_roi_proyectado",INDIRECT("v_buffer_hist_hoy!$1:$1"),0)-1,100000,1),MATCH(CLEAN(TABLATRANSFERENCIA[[#This Row],[CODIGO]]),OFFSET(INDIRECT("v_buffer_hist_hoy!$A$1"),1,MATCH("buh_codigo",INDIRECT("v_buffer_hist_hoy!$1:$1"),0)-1,100000,1),0)),"")</f>
        <v>8.31</v>
      </c>
      <c r="T146" s="46">
        <f ca="1">IFERROR(INDEX(OFFSET(INDIRECT("v_buffer_hist_hoy!$A$1"),1,MATCH("buh_velocity",INDIRECT("v_buffer_hist_hoy!$1:$1"),0)-1,100000,1),MATCH(CLEAN(TABLATRANSFERENCIA[[#This Row],[CODIGO]]),OFFSET(INDIRECT("v_buffer_hist_hoy!$A$1"),1,MATCH("buh_codigo",INDIRECT("v_buffer_hist_hoy!$1:$1"),0)-1,100000,1),0)),"")</f>
        <v>0</v>
      </c>
      <c r="U146" s="46">
        <f ca="1">IFERROR(INDEX(OFFSET(INDIRECT("v_buffer_hist_hoy!$A$1"),1,MATCH("buh_nivel_servicio",INDIRECT("v_buffer_hist_hoy!$1:$1"),0)-1,100000,1),MATCH(CLEAN(TABLATRANSFERENCIA[[#This Row],[CODIGO]]),OFFSET(INDIRECT("v_buffer_hist_hoy!$A$1"),1,MATCH("buh_codigo",INDIRECT("v_buffer_hist_hoy!$1:$1"),0)-1,100000,1),0)),"")</f>
        <v>1</v>
      </c>
      <c r="V146" s="49" t="str">
        <f ca="1">IFERROR(INDEX(OFFSET(INDIRECT("v_buffer_hist_hoy!$A$1"),1,MATCH("pro_nombre",INDIRECT("v_buffer_hist_hoy!$1:$1"),0)-1,100000,1),MATCH(CLEAN(TABLATRANSFERENCIA[[#This Row],[CODIGO]]),OFFSET(INDIRECT("v_buffer_hist_hoy!$A$1"),1,MATCH("buh_codigo",INDIRECT("v_buffer_hist_hoy!$1:$1"),0)-1,100000,1),0)),"")</f>
        <v>Echo</v>
      </c>
      <c r="W146" s="49" t="str">
        <f ca="1">IFERROR(INDEX(OFFSET(INDIRECT("v_buffer_hist_hoy!$A$1"),1,MATCH("pre_nombre",INDIRECT("v_buffer_hist_hoy!$1:$1"),0)-1,100000,1),MATCH(CLEAN(TABLATRANSFERENCIA[[#This Row],[CODIGO]]),OFFSET(INDIRECT("v_buffer_hist_hoy!$A$1"),1,MATCH("buh_codigo",INDIRECT("v_buffer_hist_hoy!$1:$1"),0)-1,100000,1),0)),"")</f>
        <v>USA</v>
      </c>
      <c r="X146" s="51">
        <f ca="1">IFERROR(INDEX(OFFSET(INDIRECT("v_buffer_hist_hoy!$A$1"),1,MATCH("buh_tiempo_suministro",INDIRECT("v_buffer_hist_hoy!$1:$1"),0)-1,100000,1),MATCH(CLEAN(TABLATRANSFERENCIA[[#This Row],[CODIGO]]),OFFSET(INDIRECT("v_buffer_hist_hoy!$A$1"),1,MATCH("buh_codigo",INDIRECT("v_buffer_hist_hoy!$1:$1"),0)-1,100000,1),0)),"")</f>
        <v>8</v>
      </c>
      <c r="Y146" s="51">
        <f ca="1">IFERROR(INDEX(OFFSET(INDIRECT("v_buffer_hist_hoy!$A$1"),1,MATCH("buh_frecuencia_reposicion",INDIRECT("v_buffer_hist_hoy!$1:$1"),0)-1,100000,1),MATCH(CLEAN(TABLATRANSFERENCIA[[#This Row],[CODIGO]]),OFFSET(INDIRECT("v_buffer_hist_hoy!$A$1"),1,MATCH("buh_codigo",INDIRECT("v_buffer_hist_hoy!$1:$1"),0)-1,100000,1),0)),"")</f>
        <v>3</v>
      </c>
      <c r="Z146" s="6">
        <f ca="1">IFERROR(INDEX(OFFSET(INDIRECT("v_buffer_hist_hoy!$A$1"),1,MATCH("buh_buffer_actual",INDIRECT("v_buffer_hist_hoy!$1:$1"),0)-1,100000,1),MATCH(CLEAN(TABLATRANSFERENCIA[[#This Row],[CODIGO]]),OFFSET(INDIRECT("v_buffer_hist_hoy!$A$1"),1,MATCH("buh_codigo",INDIRECT("v_buffer_hist_hoy!$1:$1"),0)-1,100000,1),0)),"")</f>
        <v>16</v>
      </c>
      <c r="AA146" s="6">
        <f ca="1">IFERROR(INDEX(OFFSET(INDIRECT("v_buffer_hist_hoy!$A$1"),1,MATCH("buh_inventario_proveedor",INDIRECT("v_buffer_hist_hoy!$1:$1"),0)-1,100000,1),MATCH(CLEAN(TABLATRANSFERENCIA[[#This Row],[CODIGO]]),OFFSET(INDIRECT("v_buffer_hist_hoy!$A$1"),1,MATCH("buh_codigo",INDIRECT("v_buffer_hist_hoy!$1:$1"),0)-1,100000,1),0)),"")</f>
        <v>1000000000</v>
      </c>
      <c r="AB146" s="6">
        <f ca="1">IFERROR(INDEX(OFFSET(INDIRECT("v_buffer_hist_hoy!$A$1"),1,MATCH("buh_inventario_fisico",INDIRECT("v_buffer_hist_hoy!$1:$1"),0)-1,100000,1),MATCH(CLEAN(TABLATRANSFERENCIA[[#This Row],[CODIGO]]),OFFSET(INDIRECT("v_buffer_hist_hoy!$A$1"),1,MATCH("buh_codigo",INDIRECT("v_buffer_hist_hoy!$1:$1"),0)-1,100000,1),0)),"")</f>
        <v>7</v>
      </c>
      <c r="AC146" s="4">
        <f ca="1">IFERROR(INDEX(OFFSET(INDIRECT("v_buffer_hist_hoy!$A$1"),1,MATCH("buh_estado_inventario_fisico",INDIRECT("v_buffer_hist_hoy!$1:$1"),0)-1,100000,1),MATCH(CLEAN(TABLATRANSFERENCIA[[#This Row],[CODIGO]]),OFFSET(INDIRECT("v_buffer_hist_hoy!$A$1"),1,MATCH("buh_codigo",INDIRECT("v_buffer_hist_hoy!$1:$1"),0)-1,100000,1),0)),"")</f>
        <v>0.56000000000000005</v>
      </c>
      <c r="AD146" s="6" t="str">
        <f ca="1">IFERROR(INDEX(OFFSET(INDIRECT("v_buffer_hist_hoy!$A$1"),1,MATCH("buh_color_inventario_fisico",INDIRECT("v_buffer_hist_hoy!$1:$1"),0)-1,100000,1),MATCH(CLEAN(TABLATRANSFERENCIA[[#This Row],[CODIGO]]),OFFSET(INDIRECT("v_buffer_hist_hoy!$A$1"),1,MATCH("buh_codigo",INDIRECT("v_buffer_hist_hoy!$1:$1"),0)-1,100000,1),0)),"")</f>
        <v>A</v>
      </c>
      <c r="AE146" s="6">
        <f ca="1">IFERROR(INDEX(OFFSET(INDIRECT("v_buffer_hist_hoy!$A$1"),1,MATCH("buh_transito",INDIRECT("v_buffer_hist_hoy!$1:$1"),0)-1,100000,1),MATCH(CLEAN(TABLATRANSFERENCIA[[#This Row],[CODIGO]]),OFFSET(INDIRECT("v_buffer_hist_hoy!$A$1"),1,MATCH("buh_codigo",INDIRECT("v_buffer_hist_hoy!$1:$1"),0)-1,100000,1),0)),"")</f>
        <v>3</v>
      </c>
      <c r="AF146" s="6">
        <f ca="1">IFERROR(INDEX(OFFSET(INDIRECT("v_buffer_hist_hoy!$A$1"),1,MATCH("buh_negociacion",INDIRECT("v_buffer_hist_hoy!$1:$1"),0)-1,100000,1),MATCH(CLEAN(TABLATRANSFERENCIA[[#This Row],[CODIGO]]),OFFSET(INDIRECT("v_buffer_hist_hoy!$A$1"),1,MATCH("buh_codigo",INDIRECT("v_buffer_hist_hoy!$1:$1"),0)-1,100000,1),0)),"")</f>
        <v>0</v>
      </c>
      <c r="AG146" s="6">
        <f ca="1">IFERROR(INDEX(OFFSET(INDIRECT("v_buffer_hist_hoy!$A$1"),1,MATCH("buh_produccion",INDIRECT("v_buffer_hist_hoy!$1:$1"),0)-1,100000,1),MATCH(CLEAN(TABLATRANSFERENCIA[[#This Row],[CODIGO]]),OFFSET(INDIRECT("v_buffer_hist_hoy!$A$1"),1,MATCH("buh_codigo",INDIRECT("v_buffer_hist_hoy!$1:$1"),0)-1,100000,1),0)),"")</f>
        <v>0</v>
      </c>
      <c r="AH146" s="6">
        <f ca="1">IFERROR(INDEX(OFFSET(INDIRECT("v_buffer_hist_hoy!$A$1"),1,MATCH("buh_embarcado",INDIRECT("v_buffer_hist_hoy!$1:$1"),0)-1,100000,1),MATCH(CLEAN(TABLATRANSFERENCIA[[#This Row],[CODIGO]]),OFFSET(INDIRECT("v_buffer_hist_hoy!$A$1"),1,MATCH("buh_codigo",INDIRECT("v_buffer_hist_hoy!$1:$1"),0)-1,100000,1),0)),"")</f>
        <v>0</v>
      </c>
      <c r="AI146" s="6">
        <f ca="1">IFERROR(INDEX(OFFSET(INDIRECT("v_buffer_hist_hoy!$A$1"),1,MATCH("buh_comprometido",INDIRECT("v_buffer_hist_hoy!$1:$1"),0)-1,100000,1),MATCH(CLEAN(TABLATRANSFERENCIA[[#This Row],[CODIGO]]),OFFSET(INDIRECT("v_buffer_hist_hoy!$A$1"),1,MATCH("buh_codigo",INDIRECT("v_buffer_hist_hoy!$1:$1"),0)-1,100000,1),0)),"")</f>
        <v>0</v>
      </c>
      <c r="AJ146" s="6">
        <f ca="1">IFERROR(INDEX(OFFSET(INDIRECT("v_buffer_hist_hoy!$A$1"),1,MATCH("buh_backorder",INDIRECT("v_buffer_hist_hoy!$1:$1"),0)-1,100000,1),MATCH(CLEAN(TABLATRANSFERENCIA[[#This Row],[CODIGO]]),OFFSET(INDIRECT("v_buffer_hist_hoy!$A$1"),1,MATCH("buh_codigo",INDIRECT("v_buffer_hist_hoy!$1:$1"),0)-1,100000,1),0)),"")</f>
        <v>5</v>
      </c>
      <c r="AK146" s="6">
        <f ca="1">IFERROR(INDEX(OFFSET(INDIRECT("v_buffer_hist_hoy!$A$1"),1,MATCH("buh_inventario_proyectado",INDIRECT("v_buffer_hist_hoy!$1:$1"),0)-1,100000,1),MATCH(CLEAN(TABLATRANSFERENCIA[[#This Row],[CODIGO]]),OFFSET(INDIRECT("v_buffer_hist_hoy!$A$1"),1,MATCH("buh_codigo",INDIRECT("v_buffer_hist_hoy!$1:$1"),0)-1,100000,1),0)),"")</f>
        <v>15</v>
      </c>
      <c r="AL146" s="4">
        <f ca="1">IFERROR(INDEX(OFFSET(INDIRECT("v_buffer_hist_hoy!$A$1"),1,MATCH("buh_estado_inventario_proyectado",INDIRECT("v_buffer_hist_hoy!$1:$1"),0)-1,100000,1),MATCH(CLEAN(TABLATRANSFERENCIA[[#This Row],[CODIGO]]),OFFSET(INDIRECT("v_buffer_hist_hoy!$A$1"),1,MATCH("buh_codigo",INDIRECT("v_buffer_hist_hoy!$1:$1"),0)-1,100000,1),0)),"")</f>
        <v>0.06</v>
      </c>
      <c r="AM146" s="6" t="str">
        <f ca="1">IFERROR(INDEX(OFFSET(INDIRECT("v_buffer_hist_hoy!$A$1"),1,MATCH("buh_color_inventario_proyectado",INDIRECT("v_buffer_hist_hoy!$1:$1"),0)-1,100000,1),MATCH(CLEAN(TABLATRANSFERENCIA[[#This Row],[CODIGO]]),OFFSET(INDIRECT("v_buffer_hist_hoy!$A$1"),1,MATCH("buh_codigo",INDIRECT("v_buffer_hist_hoy!$1:$1"),0)-1,100000,1),0)),"")</f>
        <v>V</v>
      </c>
      <c r="AN146" s="6">
        <f ca="1">IFERROR(INDEX(OFFSET(INDIRECT("v_buffer_hist_hoy!$A$1"),1,MATCH("buh_pedido_minimo",INDIRECT("v_buffer_hist_hoy!$1:$1"),0)-1,100000,1),MATCH(CLEAN(TABLATRANSFERENCIA[[#This Row],[CODIGO]]),OFFSET(INDIRECT("v_buffer_hist_hoy!$A$1"),1,MATCH("buh_codigo",INDIRECT("v_buffer_hist_hoy!$1:$1"),0)-1,100000,1),0)),"")</f>
        <v>0</v>
      </c>
      <c r="AO146" s="6">
        <f ca="1">IFERROR(INDEX(OFFSET(INDIRECT("v_buffer_hist_hoy!$A$1"),1,MATCH("buh_pedido_minimo_grupo",INDIRECT("v_buffer_hist_hoy!$1:$1"),0)-1,100000,1),MATCH(CLEAN(TABLATRANSFERENCIA[[#This Row],[CODIGO]]),OFFSET(INDIRECT("v_buffer_hist_hoy!$A$1"),1,MATCH("buh_codigo",INDIRECT("v_buffer_hist_hoy!$1:$1"),0)-1,100000,1),0)),"")</f>
        <v>0</v>
      </c>
      <c r="AP146" s="6">
        <f ca="1">IFERROR(INDEX(OFFSET(INDIRECT("v_buffer_hist_hoy!$A$1"),1,MATCH("buh_unidad_empaque",INDIRECT("v_buffer_hist_hoy!$1:$1"),0)-1,100000,1),MATCH(CLEAN(TABLATRANSFERENCIA[[#This Row],[CODIGO]]),OFFSET(INDIRECT("v_buffer_hist_hoy!$A$1"),1,MATCH("buh_codigo",INDIRECT("v_buffer_hist_hoy!$1:$1"),0)-1,100000,1),0)),"")</f>
        <v>5</v>
      </c>
      <c r="AQ146" s="6">
        <f ca="1">IFERROR(INDEX(OFFSET(INDIRECT("v_buffer_hist_hoy!$A$1"),1,MATCH("buh_pedido_promedio",INDIRECT("v_buffer_hist_hoy!$1:$1"),0)-1,100000,1),MATCH(CLEAN(TABLATRANSFERENCIA[[#This Row],[CODIGO]]),OFFSET(INDIRECT("v_buffer_hist_hoy!$A$1"),1,MATCH("buh_codigo",INDIRECT("v_buffer_hist_hoy!$1:$1"),0)-1,100000,1),0)),"")</f>
        <v>4</v>
      </c>
      <c r="AR146" s="6">
        <f ca="1">IFERROR(INDEX(OFFSET(INDIRECT("v_buffer_hist_hoy!$A$1"),1,MATCH("buh_cobertura_buffer",INDIRECT("v_buffer_hist_hoy!$1:$1"),0)-1,100000,1),MATCH(CLEAN(TABLATRANSFERENCIA[[#This Row],[CODIGO]]),OFFSET(INDIRECT("v_buffer_hist_hoy!$A$1"),1,MATCH("buh_codigo",INDIRECT("v_buffer_hist_hoy!$1:$1"),0)-1,100000,1),0)),"")</f>
        <v>0</v>
      </c>
      <c r="AS146" s="6">
        <f ca="1">IFERROR(INDEX(OFFSET(INDIRECT("v_buffer_hist_hoy!$A$1"),1,MATCH("buh_cobertura_inventario_proyectado",INDIRECT("v_buffer_hist_hoy!$1:$1"),0)-1,100000,1),MATCH(CLEAN(TABLATRANSFERENCIA[[#This Row],[CODIGO]]),OFFSET(INDIRECT("v_buffer_hist_hoy!$A$1"),1,MATCH("buh_codigo",INDIRECT("v_buffer_hist_hoy!$1:$1"),0)-1,100000,1),0)),"")</f>
        <v>0</v>
      </c>
      <c r="AT146" s="6">
        <f ca="1">IFERROR(INDEX(OFFSET(INDIRECT("v_buffer_hist_hoy!$A$1"),1,MATCH("buh_cobertura_pedido_minimo",INDIRECT("v_buffer_hist_hoy!$1:$1"),0)-1,100000,1),MATCH(CLEAN(TABLATRANSFERENCIA[[#This Row],[CODIGO]]),OFFSET(INDIRECT("v_buffer_hist_hoy!$A$1"),1,MATCH("buh_codigo",INDIRECT("v_buffer_hist_hoy!$1:$1"),0)-1,100000,1),0)),"")</f>
        <v>0</v>
      </c>
      <c r="AU146" s="6">
        <f ca="1">IFERROR(INDEX(OFFSET(INDIRECT("v_buffer_hist_hoy!$A$1"),1,MATCH("buh_dias_desabastecimiento",INDIRECT("v_buffer_hist_hoy!$1:$1"),0)-1,100000,1),MATCH(CLEAN(TABLATRANSFERENCIA[[#This Row],[CODIGO]]),OFFSET(INDIRECT("v_buffer_hist_hoy!$A$1"),1,MATCH("buh_codigo",INDIRECT("v_buffer_hist_hoy!$1:$1"),0)-1,100000,1),0)),"")</f>
        <v>0</v>
      </c>
      <c r="AV146" s="6">
        <f t="array" ref="AV146">IFERROR(INDEX(Datos_Consumo[CANTIDAD],MATCH(TABLATRANSFERENCIA[[#This Row],[CODIGO]]&amp;TABLATRANSFERENCIA[[#Headers],[Columna1]],Datos_Consumo[CODIGO]&amp;Datos_Consumo[FECHA_FORMATO],0)),0)</f>
        <v>0</v>
      </c>
      <c r="AW146" s="6">
        <f t="array" ref="AW146">IFERROR(INDEX(Datos_Consumo[CANTIDAD],MATCH(TABLATRANSFERENCIA[[#This Row],[CODIGO]]&amp;TABLATRANSFERENCIA[[#Headers],[Columna2]],Datos_Consumo[CODIGO]&amp;Datos_Consumo[FECHA_FORMATO],0)),0)</f>
        <v>0</v>
      </c>
      <c r="AX146" s="6">
        <f t="array" ref="AX146">IFERROR(INDEX(Datos_Consumo[CANTIDAD],MATCH(TABLATRANSFERENCIA[[#This Row],[CODIGO]]&amp;TABLATRANSFERENCIA[[#Headers],[Columna3]],Datos_Consumo[CODIGO]&amp;Datos_Consumo[FECHA_FORMATO],0)),0)</f>
        <v>0</v>
      </c>
      <c r="AY146" s="6">
        <f t="array" ref="AY146">IFERROR(INDEX(Datos_Consumo[CANTIDAD],MATCH(TABLATRANSFERENCIA[[#This Row],[CODIGO]]&amp;TABLATRANSFERENCIA[[#Headers],[Columna4]],Datos_Consumo[CODIGO]&amp;Datos_Consumo[FECHA_FORMATO],0)),0)</f>
        <v>0</v>
      </c>
      <c r="AZ146" s="6">
        <f t="array" ref="AZ146">IFERROR(INDEX(Datos_Consumo[CANTIDAD],MATCH(TABLATRANSFERENCIA[[#This Row],[CODIGO]]&amp;TABLATRANSFERENCIA[[#Headers],[Columna5]],Datos_Consumo[CODIGO]&amp;Datos_Consumo[FECHA_FORMATO],0)),0)</f>
        <v>0</v>
      </c>
      <c r="BA146" s="6">
        <f t="array" ref="BA146">IFERROR(INDEX(Datos_Consumo[CANTIDAD],MATCH(TABLATRANSFERENCIA[[#This Row],[CODIGO]]&amp;TABLATRANSFERENCIA[[#Headers],[Columna6]],Datos_Consumo[CODIGO]&amp;Datos_Consumo[FECHA_FORMATO],0)),0)</f>
        <v>0</v>
      </c>
      <c r="BB146" s="56">
        <f ca="1">IFERROR(INDEX(OFFSET(INDIRECT("v_buffer_hist_hoy!$A$1"),1,MATCH("buh_ultima_transferencia_ini",INDIRECT("v_buffer_hist_hoy!$1:$1"),0)-1,100000,1),MATCH(CLEAN(TABLATRANSFERENCIA[[#This Row],[CODIGO]]),OFFSET(INDIRECT("v_buffer_hist_hoy!$A$1"),1,MATCH("buh_codigo",INDIRECT("v_buffer_hist_hoy!$1:$1"),0)-1,100000,1),0)),"")</f>
        <v>0</v>
      </c>
      <c r="BC146" s="56">
        <f ca="1">IFERROR(INDEX(OFFSET(INDIRECT("v_buffer_hist_hoy!$A$1"),1,MATCH("buh_ultima_transferencia_fin",INDIRECT("v_buffer_hist_hoy!$1:$1"),0)-1,100000,1),MATCH(CLEAN(TABLATRANSFERENCIA[[#This Row],[CODIGO]]),OFFSET(INDIRECT("v_buffer_hist_hoy!$A$1"),1,MATCH("buh_codigo",INDIRECT("v_buffer_hist_hoy!$1:$1"),0)-1,100000,1),0)),"")</f>
        <v>0</v>
      </c>
      <c r="BD146" s="50" t="s">
        <v>7724</v>
      </c>
      <c r="BE146" s="55"/>
      <c r="BF146" s="51"/>
      <c r="BG14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6" s="51"/>
      <c r="BM146" s="46">
        <f ca="1">IFERROR(TABLATRANSFERENCIA[[#This Row],[REQUERIM]]/TABLATRANSFERENCIA[[#This Row],[PEDIDO PROMEDIO]],0)</f>
        <v>1.25</v>
      </c>
      <c r="BN146" s="51"/>
      <c r="BO146" s="59"/>
      <c r="BP146" s="3" t="str">
        <f>IF(TABLATRANSFERENCIA[[#This Row],[RECIBIDO]]&lt;&gt;"",0,IF(TABLATRANSFERENCIA[[#This Row],[DESPACHO]]&lt;&gt;"",TABLATRANSFERENCIA[[#This Row],[DESPACHO]],TABLATRANSFERENCIA[[#This Row],[REQUERIM]]))</f>
        <v>5</v>
      </c>
      <c r="BQ146" s="50"/>
      <c r="BR146" s="50"/>
      <c r="BS146" s="50" t="str">
        <f t="shared" si="2"/>
        <v>N</v>
      </c>
      <c r="BT146" s="51">
        <f t="array" aca="1" ref="BT146" ca="1">IF(SUM(--(TABLATRANSFERENCIA[[#This Row],[CODIGO GENERICO]]=TABLATRANSFERENCIA[CODIGO GENERICO])*TABLATRANSFERENCIA[REQUERIM])&lt;TABLATRANSFERENCIA[[#This Row],[PEDIDO MIN GRUPO]],1,0)</f>
        <v>0</v>
      </c>
      <c r="BU14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46" s="51">
        <f ca="1">IFERROR(INDEX(OFFSET(INDIRECT("v_buffer_hist_hoy!$A$1"),1,MATCH("buh_zona_amarilla",INDIRECT("v_buffer_hist_hoy!$1:$1"),0)-1,100000,1),MATCH(CLEAN(TABLATRANSFERENCIA[[#This Row],[CODIGO]]),OFFSET(INDIRECT("v_buffer_hist_hoy!$A$1"),1,MATCH("buh_codigo",INDIRECT("v_buffer_hist_hoy!$1:$1"),0)-1,100000,1),0)),"")</f>
        <v>11</v>
      </c>
      <c r="BW146" s="51">
        <f ca="1">IFERROR(INDEX(OFFSET(INDIRECT("v_buffer_hist_hoy!$A$1"),1,MATCH("buh_zona_roja",INDIRECT("v_buffer_hist_hoy!$1:$1"),0)-1,100000,1),MATCH(CLEAN(TABLATRANSFERENCIA[[#This Row],[CODIGO]]),OFFSET(INDIRECT("v_buffer_hist_hoy!$A$1"),1,MATCH("buh_codigo",INDIRECT("v_buffer_hist_hoy!$1:$1"),0)-1,100000,1),0)),"")</f>
        <v>5</v>
      </c>
    </row>
    <row r="147" spans="1:75" hidden="1" x14ac:dyDescent="0.25">
      <c r="A147" s="54" t="s">
        <v>1557</v>
      </c>
      <c r="B147" s="3" t="str">
        <f ca="1">IFERROR(INDEX(OFFSET(INDIRECT("v_buffer_hist_hoy!$A$1"),1,MATCH("pro_descripcion",INDIRECT("v_buffer_hist_hoy!$1:$1"),0)-1,100000,1),MATCH(CLEAN(TABLATRANSFERENCIA[[#This Row],[CODIGO]]),OFFSET(INDIRECT("v_buffer_hist_hoy!$A$1"),1,MATCH("buh_codigo",INDIRECT("v_buffer_hist_hoy!$1:$1"),0)-1,100000,1),0)),"")</f>
        <v>POLEA DE ALUMINIO DE ARRANQUE B450,B45,BP35 (A520000170).</v>
      </c>
      <c r="C147" s="3" t="str">
        <f ca="1">IFERROR(INDEX(OFFSET(INDIRECT("v_buffer_hist_hoy!$A$1"),1,MATCH("buh_codigo_generico",INDIRECT("v_buffer_hist_hoy!$1:$1"),0)-1,100000,1),MATCH(CLEAN(TABLATRANSFERENCIA[[#This Row],[CODIGO]]),OFFSET(INDIRECT("v_buffer_hist_hoy!$A$1"),1,MATCH("buh_codigo",INDIRECT("v_buffer_hist_hoy!$1:$1"),0)-1,100000,1),0)),"")</f>
        <v>0</v>
      </c>
      <c r="D147" s="3" t="str">
        <f ca="1">IFERROR(INDEX(OFFSET(INDIRECT("v_buffer_hist_hoy!$A$1"),1,MATCH("buh_codigo_vinculado",INDIRECT("v_buffer_hist_hoy!$1:$1"),0)-1,100000,1),MATCH(CLEAN(TABLATRANSFERENCIA[[#This Row],[CODIGO]]),OFFSET(INDIRECT("v_buffer_hist_hoy!$A$1"),1,MATCH("buh_codigo",INDIRECT("v_buffer_hist_hoy!$1:$1"),0)-1,100000,1),0)),"")</f>
        <v>EC-A520000171</v>
      </c>
      <c r="E147" s="3" t="str">
        <f ca="1">IFERROR(INDEX(OFFSET(INDIRECT("v_buffer_hist_hoy!$A$1"),1,MATCH("pro_linea",INDIRECT("v_buffer_hist_hoy!$1:$1"),0)-1,100000,1),MATCH(CLEAN(TABLATRANSFERENCIA[[#This Row],[CODIGO]]),OFFSET(INDIRECT("v_buffer_hist_hoy!$A$1"),1,MATCH("buh_codigo",INDIRECT("v_buffer_hist_hoy!$1:$1"),0)-1,100000,1),0)),"")</f>
        <v>AGROFORESTAL</v>
      </c>
      <c r="F147" s="3">
        <f ca="1">IFERROR(INDEX(OFFSET(INDIRECT("v_buffer_hist_hoy!$A$1"),1,MATCH("pro_sublinea",INDIRECT("v_buffer_hist_hoy!$1:$1"),0)-1,100000,1),MATCH(CLEAN(TABLATRANSFERENCIA[[#This Row],[CODIGO]]),OFFSET(INDIRECT("v_buffer_hist_hoy!$A$1"),1,MATCH("buh_codigo",INDIRECT("v_buffer_hist_hoy!$1:$1"),0)-1,100000,1),0)),"")</f>
        <v>0</v>
      </c>
      <c r="G147" s="3" t="str">
        <f ca="1">IFERROR(INDEX(OFFSET(INDIRECT("v_buffer_hist_hoy!$A$1"),1,MATCH("pro_grupo",INDIRECT("v_buffer_hist_hoy!$1:$1"),0)-1,100000,1),MATCH(CLEAN(TABLATRANSFERENCIA[[#This Row],[CODIGO]]),OFFSET(INDIRECT("v_buffer_hist_hoy!$A$1"),1,MATCH("buh_codigo",INDIRECT("v_buffer_hist_hoy!$1:$1"),0)-1,100000,1),0)),"")</f>
        <v>REPUESTOS DESMALEZADORAS</v>
      </c>
      <c r="H147" s="3">
        <f ca="1">IFERROR(INDEX(OFFSET(INDIRECT("v_buffer_hist_hoy!$A$1"),1,MATCH("pro_familia",INDIRECT("v_buffer_hist_hoy!$1:$1"),0)-1,100000,1),MATCH(CLEAN(TABLATRANSFERENCIA[[#This Row],[CODIGO]]),OFFSET(INDIRECT("v_buffer_hist_hoy!$A$1"),1,MATCH("buh_codigo",INDIRECT("v_buffer_hist_hoy!$1:$1"),0)-1,100000,1),0)),"")</f>
        <v>0</v>
      </c>
      <c r="I147" s="3">
        <f ca="1">IFERROR(INDEX(OFFSET(INDIRECT("v_buffer_hist_hoy!$A$1"),1,MATCH("pro_subfamilia",INDIRECT("v_buffer_hist_hoy!$1:$1"),0)-1,100000,1),MATCH(CLEAN(TABLATRANSFERENCIA[[#This Row],[CODIGO]]),OFFSET(INDIRECT("v_buffer_hist_hoy!$A$1"),1,MATCH("buh_codigo",INDIRECT("v_buffer_hist_hoy!$1:$1"),0)-1,100000,1),0)),"")</f>
        <v>0</v>
      </c>
      <c r="J14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7" s="3">
        <f ca="1">IFERROR(INDEX(OFFSET(INDIRECT("v_buffer_hist_hoy!$A$1"),1,MATCH("pro_tipo",INDIRECT("v_buffer_hist_hoy!$1:$1"),0)-1,100000,1),MATCH(CLEAN(TABLATRANSFERENCIA[[#This Row],[CODIGO]]),OFFSET(INDIRECT("v_buffer_hist_hoy!$A$1"),1,MATCH("buh_codigo",INDIRECT("v_buffer_hist_hoy!$1:$1"),0)-1,100000,1),0)),"")</f>
        <v>0</v>
      </c>
      <c r="L147" s="3" t="str">
        <f ca="1">IFERROR(INDEX(OFFSET(INDIRECT("v_buffer_hist_hoy!$A$1"),1,MATCH("pro_marca",INDIRECT("v_buffer_hist_hoy!$1:$1"),0)-1,100000,1),MATCH(CLEAN(TABLATRANSFERENCIA[[#This Row],[CODIGO]]),OFFSET(INDIRECT("v_buffer_hist_hoy!$A$1"),1,MATCH("buh_codigo",INDIRECT("v_buffer_hist_hoy!$1:$1"),0)-1,100000,1),0)),"")</f>
        <v>ECHO</v>
      </c>
      <c r="M147" s="3">
        <f ca="1">IFERROR(INDEX(OFFSET(INDIRECT("v_buffer_hist_hoy!$A$1"),1,MATCH("pro_modelo",INDIRECT("v_buffer_hist_hoy!$1:$1"),0)-1,100000,1),MATCH(CLEAN(TABLATRANSFERENCIA[[#This Row],[CODIGO]]),OFFSET(INDIRECT("v_buffer_hist_hoy!$A$1"),1,MATCH("buh_codigo",INDIRECT("v_buffer_hist_hoy!$1:$1"),0)-1,100000,1),0)),"")</f>
        <v>0</v>
      </c>
      <c r="N147" s="3">
        <f ca="1">IFERROR(INDEX(OFFSET(INDIRECT("v_buffer_hist_hoy!$A$1"),1,MATCH("pro_cat_management",INDIRECT("v_buffer_hist_hoy!$1:$1"),0)-1,100000,1),MATCH(CLEAN(TABLATRANSFERENCIA[[#This Row],[CODIGO]]),OFFSET(INDIRECT("v_buffer_hist_hoy!$A$1"),1,MATCH("buh_codigo",INDIRECT("v_buffer_hist_hoy!$1:$1"),0)-1,100000,1),0)),"")</f>
        <v>0</v>
      </c>
      <c r="O147" s="5" t="str">
        <f ca="1">IFERROR(INDEX(OFFSET(INDIRECT("v_buffer_hist_hoy!$A$1"),1,MATCH("buh_estatus",INDIRECT("v_buffer_hist_hoy!$1:$1"),0)-1,100000,1),MATCH(CLEAN(TABLATRANSFERENCIA[[#This Row],[CODIGO]]),OFFSET(INDIRECT("v_buffer_hist_hoy!$A$1"),1,MATCH("buh_codigo",INDIRECT("v_buffer_hist_hoy!$1:$1"),0)-1,100000,1),0)),"")</f>
        <v>0</v>
      </c>
      <c r="P147" s="5">
        <f ca="1">IFERROR(INDEX(OFFSET(INDIRECT("v_buffer_hist_hoy!$A$1"),1,MATCH("buh_ctv",INDIRECT("v_buffer_hist_hoy!$1:$1"),0)-1,100000,1),MATCH(CLEAN(TABLATRANSFERENCIA[[#This Row],[CODIGO]]),OFFSET(INDIRECT("v_buffer_hist_hoy!$A$1"),1,MATCH("buh_codigo",INDIRECT("v_buffer_hist_hoy!$1:$1"),0)-1,100000,1),0)),"")</f>
        <v>1.64</v>
      </c>
      <c r="Q147" s="5">
        <f ca="1">IFERROR(INDEX(OFFSET(INDIRECT("v_buffer_hist_hoy!$A$1"),1,MATCH("buh_pv",INDIRECT("v_buffer_hist_hoy!$1:$1"),0)-1,100000,1),MATCH(CLEAN(TABLATRANSFERENCIA[[#This Row],[CODIGO]]),OFFSET(INDIRECT("v_buffer_hist_hoy!$A$1"),1,MATCH("buh_codigo",INDIRECT("v_buffer_hist_hoy!$1:$1"),0)-1,100000,1),0)),"")</f>
        <v>5.56</v>
      </c>
      <c r="R147" s="46">
        <f ca="1">IFERROR(INDEX(OFFSET(INDIRECT("v_buffer_hist_hoy!$A$1"),1,MATCH("buh_roi_pasado",INDIRECT("v_buffer_hist_hoy!$1:$1"),0)-1,100000,1),MATCH(CLEAN(TABLATRANSFERENCIA[[#This Row],[CODIGO]]),OFFSET(INDIRECT("v_buffer_hist_hoy!$A$1"),1,MATCH("buh_codigo",INDIRECT("v_buffer_hist_hoy!$1:$1"),0)-1,100000,1),0)),"")</f>
        <v>0</v>
      </c>
      <c r="S147" s="46">
        <f ca="1">IFERROR(INDEX(OFFSET(INDIRECT("v_buffer_hist_hoy!$A$1"),1,MATCH("buh_roi_proyectado",INDIRECT("v_buffer_hist_hoy!$1:$1"),0)-1,100000,1),MATCH(CLEAN(TABLATRANSFERENCIA[[#This Row],[CODIGO]]),OFFSET(INDIRECT("v_buffer_hist_hoy!$A$1"),1,MATCH("buh_codigo",INDIRECT("v_buffer_hist_hoy!$1:$1"),0)-1,100000,1),0)),"")</f>
        <v>10.43</v>
      </c>
      <c r="T147" s="46">
        <f ca="1">IFERROR(INDEX(OFFSET(INDIRECT("v_buffer_hist_hoy!$A$1"),1,MATCH("buh_velocity",INDIRECT("v_buffer_hist_hoy!$1:$1"),0)-1,100000,1),MATCH(CLEAN(TABLATRANSFERENCIA[[#This Row],[CODIGO]]),OFFSET(INDIRECT("v_buffer_hist_hoy!$A$1"),1,MATCH("buh_codigo",INDIRECT("v_buffer_hist_hoy!$1:$1"),0)-1,100000,1),0)),"")</f>
        <v>0</v>
      </c>
      <c r="U147" s="46">
        <f ca="1">IFERROR(INDEX(OFFSET(INDIRECT("v_buffer_hist_hoy!$A$1"),1,MATCH("buh_nivel_servicio",INDIRECT("v_buffer_hist_hoy!$1:$1"),0)-1,100000,1),MATCH(CLEAN(TABLATRANSFERENCIA[[#This Row],[CODIGO]]),OFFSET(INDIRECT("v_buffer_hist_hoy!$A$1"),1,MATCH("buh_codigo",INDIRECT("v_buffer_hist_hoy!$1:$1"),0)-1,100000,1),0)),"")</f>
        <v>1</v>
      </c>
      <c r="V147" s="49" t="str">
        <f ca="1">IFERROR(INDEX(OFFSET(INDIRECT("v_buffer_hist_hoy!$A$1"),1,MATCH("pro_nombre",INDIRECT("v_buffer_hist_hoy!$1:$1"),0)-1,100000,1),MATCH(CLEAN(TABLATRANSFERENCIA[[#This Row],[CODIGO]]),OFFSET(INDIRECT("v_buffer_hist_hoy!$A$1"),1,MATCH("buh_codigo",INDIRECT("v_buffer_hist_hoy!$1:$1"),0)-1,100000,1),0)),"")</f>
        <v>Echo</v>
      </c>
      <c r="W147" s="49" t="str">
        <f ca="1">IFERROR(INDEX(OFFSET(INDIRECT("v_buffer_hist_hoy!$A$1"),1,MATCH("pre_nombre",INDIRECT("v_buffer_hist_hoy!$1:$1"),0)-1,100000,1),MATCH(CLEAN(TABLATRANSFERENCIA[[#This Row],[CODIGO]]),OFFSET(INDIRECT("v_buffer_hist_hoy!$A$1"),1,MATCH("buh_codigo",INDIRECT("v_buffer_hist_hoy!$1:$1"),0)-1,100000,1),0)),"")</f>
        <v>USA</v>
      </c>
      <c r="X147" s="51">
        <f ca="1">IFERROR(INDEX(OFFSET(INDIRECT("v_buffer_hist_hoy!$A$1"),1,MATCH("buh_tiempo_suministro",INDIRECT("v_buffer_hist_hoy!$1:$1"),0)-1,100000,1),MATCH(CLEAN(TABLATRANSFERENCIA[[#This Row],[CODIGO]]),OFFSET(INDIRECT("v_buffer_hist_hoy!$A$1"),1,MATCH("buh_codigo",INDIRECT("v_buffer_hist_hoy!$1:$1"),0)-1,100000,1),0)),"")</f>
        <v>8</v>
      </c>
      <c r="Y147" s="51">
        <f ca="1">IFERROR(INDEX(OFFSET(INDIRECT("v_buffer_hist_hoy!$A$1"),1,MATCH("buh_frecuencia_reposicion",INDIRECT("v_buffer_hist_hoy!$1:$1"),0)-1,100000,1),MATCH(CLEAN(TABLATRANSFERENCIA[[#This Row],[CODIGO]]),OFFSET(INDIRECT("v_buffer_hist_hoy!$A$1"),1,MATCH("buh_codigo",INDIRECT("v_buffer_hist_hoy!$1:$1"),0)-1,100000,1),0)),"")</f>
        <v>3</v>
      </c>
      <c r="Z147" s="6">
        <f ca="1">IFERROR(INDEX(OFFSET(INDIRECT("v_buffer_hist_hoy!$A$1"),1,MATCH("buh_buffer_actual",INDIRECT("v_buffer_hist_hoy!$1:$1"),0)-1,100000,1),MATCH(CLEAN(TABLATRANSFERENCIA[[#This Row],[CODIGO]]),OFFSET(INDIRECT("v_buffer_hist_hoy!$A$1"),1,MATCH("buh_codigo",INDIRECT("v_buffer_hist_hoy!$1:$1"),0)-1,100000,1),0)),"")</f>
        <v>60</v>
      </c>
      <c r="AA147" s="6">
        <f ca="1">IFERROR(INDEX(OFFSET(INDIRECT("v_buffer_hist_hoy!$A$1"),1,MATCH("buh_inventario_proveedor",INDIRECT("v_buffer_hist_hoy!$1:$1"),0)-1,100000,1),MATCH(CLEAN(TABLATRANSFERENCIA[[#This Row],[CODIGO]]),OFFSET(INDIRECT("v_buffer_hist_hoy!$A$1"),1,MATCH("buh_codigo",INDIRECT("v_buffer_hist_hoy!$1:$1"),0)-1,100000,1),0)),"")</f>
        <v>1000000000</v>
      </c>
      <c r="AB147" s="6">
        <f ca="1">IFERROR(INDEX(OFFSET(INDIRECT("v_buffer_hist_hoy!$A$1"),1,MATCH("buh_inventario_fisico",INDIRECT("v_buffer_hist_hoy!$1:$1"),0)-1,100000,1),MATCH(CLEAN(TABLATRANSFERENCIA[[#This Row],[CODIGO]]),OFFSET(INDIRECT("v_buffer_hist_hoy!$A$1"),1,MATCH("buh_codigo",INDIRECT("v_buffer_hist_hoy!$1:$1"),0)-1,100000,1),0)),"")</f>
        <v>0</v>
      </c>
      <c r="AC147" s="4">
        <f ca="1">IFERROR(INDEX(OFFSET(INDIRECT("v_buffer_hist_hoy!$A$1"),1,MATCH("buh_estado_inventario_fisico",INDIRECT("v_buffer_hist_hoy!$1:$1"),0)-1,100000,1),MATCH(CLEAN(TABLATRANSFERENCIA[[#This Row],[CODIGO]]),OFFSET(INDIRECT("v_buffer_hist_hoy!$A$1"),1,MATCH("buh_codigo",INDIRECT("v_buffer_hist_hoy!$1:$1"),0)-1,100000,1),0)),"")</f>
        <v>1</v>
      </c>
      <c r="AD147" s="6" t="str">
        <f ca="1">IFERROR(INDEX(OFFSET(INDIRECT("v_buffer_hist_hoy!$A$1"),1,MATCH("buh_color_inventario_fisico",INDIRECT("v_buffer_hist_hoy!$1:$1"),0)-1,100000,1),MATCH(CLEAN(TABLATRANSFERENCIA[[#This Row],[CODIGO]]),OFFSET(INDIRECT("v_buffer_hist_hoy!$A$1"),1,MATCH("buh_codigo",INDIRECT("v_buffer_hist_hoy!$1:$1"),0)-1,100000,1),0)),"")</f>
        <v>N</v>
      </c>
      <c r="AE147" s="6">
        <f ca="1">IFERROR(INDEX(OFFSET(INDIRECT("v_buffer_hist_hoy!$A$1"),1,MATCH("buh_transito",INDIRECT("v_buffer_hist_hoy!$1:$1"),0)-1,100000,1),MATCH(CLEAN(TABLATRANSFERENCIA[[#This Row],[CODIGO]]),OFFSET(INDIRECT("v_buffer_hist_hoy!$A$1"),1,MATCH("buh_codigo",INDIRECT("v_buffer_hist_hoy!$1:$1"),0)-1,100000,1),0)),"")</f>
        <v>32</v>
      </c>
      <c r="AF147" s="6">
        <f ca="1">IFERROR(INDEX(OFFSET(INDIRECT("v_buffer_hist_hoy!$A$1"),1,MATCH("buh_negociacion",INDIRECT("v_buffer_hist_hoy!$1:$1"),0)-1,100000,1),MATCH(CLEAN(TABLATRANSFERENCIA[[#This Row],[CODIGO]]),OFFSET(INDIRECT("v_buffer_hist_hoy!$A$1"),1,MATCH("buh_codigo",INDIRECT("v_buffer_hist_hoy!$1:$1"),0)-1,100000,1),0)),"")</f>
        <v>0</v>
      </c>
      <c r="AG147" s="6">
        <f ca="1">IFERROR(INDEX(OFFSET(INDIRECT("v_buffer_hist_hoy!$A$1"),1,MATCH("buh_produccion",INDIRECT("v_buffer_hist_hoy!$1:$1"),0)-1,100000,1),MATCH(CLEAN(TABLATRANSFERENCIA[[#This Row],[CODIGO]]),OFFSET(INDIRECT("v_buffer_hist_hoy!$A$1"),1,MATCH("buh_codigo",INDIRECT("v_buffer_hist_hoy!$1:$1"),0)-1,100000,1),0)),"")</f>
        <v>0</v>
      </c>
      <c r="AH147" s="6">
        <f ca="1">IFERROR(INDEX(OFFSET(INDIRECT("v_buffer_hist_hoy!$A$1"),1,MATCH("buh_embarcado",INDIRECT("v_buffer_hist_hoy!$1:$1"),0)-1,100000,1),MATCH(CLEAN(TABLATRANSFERENCIA[[#This Row],[CODIGO]]),OFFSET(INDIRECT("v_buffer_hist_hoy!$A$1"),1,MATCH("buh_codigo",INDIRECT("v_buffer_hist_hoy!$1:$1"),0)-1,100000,1),0)),"")</f>
        <v>0</v>
      </c>
      <c r="AI147" s="6">
        <f ca="1">IFERROR(INDEX(OFFSET(INDIRECT("v_buffer_hist_hoy!$A$1"),1,MATCH("buh_comprometido",INDIRECT("v_buffer_hist_hoy!$1:$1"),0)-1,100000,1),MATCH(CLEAN(TABLATRANSFERENCIA[[#This Row],[CODIGO]]),OFFSET(INDIRECT("v_buffer_hist_hoy!$A$1"),1,MATCH("buh_codigo",INDIRECT("v_buffer_hist_hoy!$1:$1"),0)-1,100000,1),0)),"")</f>
        <v>0</v>
      </c>
      <c r="AJ147" s="6">
        <f ca="1">IFERROR(INDEX(OFFSET(INDIRECT("v_buffer_hist_hoy!$A$1"),1,MATCH("buh_backorder",INDIRECT("v_buffer_hist_hoy!$1:$1"),0)-1,100000,1),MATCH(CLEAN(TABLATRANSFERENCIA[[#This Row],[CODIGO]]),OFFSET(INDIRECT("v_buffer_hist_hoy!$A$1"),1,MATCH("buh_codigo",INDIRECT("v_buffer_hist_hoy!$1:$1"),0)-1,100000,1),0)),"")</f>
        <v>5</v>
      </c>
      <c r="AK147" s="6">
        <f ca="1">IFERROR(INDEX(OFFSET(INDIRECT("v_buffer_hist_hoy!$A$1"),1,MATCH("buh_inventario_proyectado",INDIRECT("v_buffer_hist_hoy!$1:$1"),0)-1,100000,1),MATCH(CLEAN(TABLATRANSFERENCIA[[#This Row],[CODIGO]]),OFFSET(INDIRECT("v_buffer_hist_hoy!$A$1"),1,MATCH("buh_codigo",INDIRECT("v_buffer_hist_hoy!$1:$1"),0)-1,100000,1),0)),"")</f>
        <v>37</v>
      </c>
      <c r="AL147" s="4">
        <f ca="1">IFERROR(INDEX(OFFSET(INDIRECT("v_buffer_hist_hoy!$A$1"),1,MATCH("buh_estado_inventario_proyectado",INDIRECT("v_buffer_hist_hoy!$1:$1"),0)-1,100000,1),MATCH(CLEAN(TABLATRANSFERENCIA[[#This Row],[CODIGO]]),OFFSET(INDIRECT("v_buffer_hist_hoy!$A$1"),1,MATCH("buh_codigo",INDIRECT("v_buffer_hist_hoy!$1:$1"),0)-1,100000,1),0)),"")</f>
        <v>0.38</v>
      </c>
      <c r="AM147" s="6" t="str">
        <f ca="1">IFERROR(INDEX(OFFSET(INDIRECT("v_buffer_hist_hoy!$A$1"),1,MATCH("buh_color_inventario_proyectado",INDIRECT("v_buffer_hist_hoy!$1:$1"),0)-1,100000,1),MATCH(CLEAN(TABLATRANSFERENCIA[[#This Row],[CODIGO]]),OFFSET(INDIRECT("v_buffer_hist_hoy!$A$1"),1,MATCH("buh_codigo",INDIRECT("v_buffer_hist_hoy!$1:$1"),0)-1,100000,1),0)),"")</f>
        <v>A</v>
      </c>
      <c r="AN147" s="6">
        <f ca="1">IFERROR(INDEX(OFFSET(INDIRECT("v_buffer_hist_hoy!$A$1"),1,MATCH("buh_pedido_minimo",INDIRECT("v_buffer_hist_hoy!$1:$1"),0)-1,100000,1),MATCH(CLEAN(TABLATRANSFERENCIA[[#This Row],[CODIGO]]),OFFSET(INDIRECT("v_buffer_hist_hoy!$A$1"),1,MATCH("buh_codigo",INDIRECT("v_buffer_hist_hoy!$1:$1"),0)-1,100000,1),0)),"")</f>
        <v>0</v>
      </c>
      <c r="AO147" s="6">
        <f ca="1">IFERROR(INDEX(OFFSET(INDIRECT("v_buffer_hist_hoy!$A$1"),1,MATCH("buh_pedido_minimo_grupo",INDIRECT("v_buffer_hist_hoy!$1:$1"),0)-1,100000,1),MATCH(CLEAN(TABLATRANSFERENCIA[[#This Row],[CODIGO]]),OFFSET(INDIRECT("v_buffer_hist_hoy!$A$1"),1,MATCH("buh_codigo",INDIRECT("v_buffer_hist_hoy!$1:$1"),0)-1,100000,1),0)),"")</f>
        <v>0</v>
      </c>
      <c r="AP147" s="6">
        <f ca="1">IFERROR(INDEX(OFFSET(INDIRECT("v_buffer_hist_hoy!$A$1"),1,MATCH("buh_unidad_empaque",INDIRECT("v_buffer_hist_hoy!$1:$1"),0)-1,100000,1),MATCH(CLEAN(TABLATRANSFERENCIA[[#This Row],[CODIGO]]),OFFSET(INDIRECT("v_buffer_hist_hoy!$A$1"),1,MATCH("buh_codigo",INDIRECT("v_buffer_hist_hoy!$1:$1"),0)-1,100000,1),0)),"")</f>
        <v>5</v>
      </c>
      <c r="AQ147" s="6">
        <f ca="1">IFERROR(INDEX(OFFSET(INDIRECT("v_buffer_hist_hoy!$A$1"),1,MATCH("buh_pedido_promedio",INDIRECT("v_buffer_hist_hoy!$1:$1"),0)-1,100000,1),MATCH(CLEAN(TABLATRANSFERENCIA[[#This Row],[CODIGO]]),OFFSET(INDIRECT("v_buffer_hist_hoy!$A$1"),1,MATCH("buh_codigo",INDIRECT("v_buffer_hist_hoy!$1:$1"),0)-1,100000,1),0)),"")</f>
        <v>16</v>
      </c>
      <c r="AR147" s="6">
        <f ca="1">IFERROR(INDEX(OFFSET(INDIRECT("v_buffer_hist_hoy!$A$1"),1,MATCH("buh_cobertura_buffer",INDIRECT("v_buffer_hist_hoy!$1:$1"),0)-1,100000,1),MATCH(CLEAN(TABLATRANSFERENCIA[[#This Row],[CODIGO]]),OFFSET(INDIRECT("v_buffer_hist_hoy!$A$1"),1,MATCH("buh_codigo",INDIRECT("v_buffer_hist_hoy!$1:$1"),0)-1,100000,1),0)),"")</f>
        <v>0</v>
      </c>
      <c r="AS147" s="6">
        <f ca="1">IFERROR(INDEX(OFFSET(INDIRECT("v_buffer_hist_hoy!$A$1"),1,MATCH("buh_cobertura_inventario_proyectado",INDIRECT("v_buffer_hist_hoy!$1:$1"),0)-1,100000,1),MATCH(CLEAN(TABLATRANSFERENCIA[[#This Row],[CODIGO]]),OFFSET(INDIRECT("v_buffer_hist_hoy!$A$1"),1,MATCH("buh_codigo",INDIRECT("v_buffer_hist_hoy!$1:$1"),0)-1,100000,1),0)),"")</f>
        <v>0</v>
      </c>
      <c r="AT147" s="6">
        <f ca="1">IFERROR(INDEX(OFFSET(INDIRECT("v_buffer_hist_hoy!$A$1"),1,MATCH("buh_cobertura_pedido_minimo",INDIRECT("v_buffer_hist_hoy!$1:$1"),0)-1,100000,1),MATCH(CLEAN(TABLATRANSFERENCIA[[#This Row],[CODIGO]]),OFFSET(INDIRECT("v_buffer_hist_hoy!$A$1"),1,MATCH("buh_codigo",INDIRECT("v_buffer_hist_hoy!$1:$1"),0)-1,100000,1),0)),"")</f>
        <v>0</v>
      </c>
      <c r="AU147" s="6">
        <f ca="1">IFERROR(INDEX(OFFSET(INDIRECT("v_buffer_hist_hoy!$A$1"),1,MATCH("buh_dias_desabastecimiento",INDIRECT("v_buffer_hist_hoy!$1:$1"),0)-1,100000,1),MATCH(CLEAN(TABLATRANSFERENCIA[[#This Row],[CODIGO]]),OFFSET(INDIRECT("v_buffer_hist_hoy!$A$1"),1,MATCH("buh_codigo",INDIRECT("v_buffer_hist_hoy!$1:$1"),0)-1,100000,1),0)),"")</f>
        <v>60</v>
      </c>
      <c r="AV147" s="6">
        <f t="array" ref="AV147">IFERROR(INDEX(Datos_Consumo[CANTIDAD],MATCH(TABLATRANSFERENCIA[[#This Row],[CODIGO]]&amp;TABLATRANSFERENCIA[[#Headers],[Columna1]],Datos_Consumo[CODIGO]&amp;Datos_Consumo[FECHA_FORMATO],0)),0)</f>
        <v>0</v>
      </c>
      <c r="AW147" s="6">
        <f t="array" ref="AW147">IFERROR(INDEX(Datos_Consumo[CANTIDAD],MATCH(TABLATRANSFERENCIA[[#This Row],[CODIGO]]&amp;TABLATRANSFERENCIA[[#Headers],[Columna2]],Datos_Consumo[CODIGO]&amp;Datos_Consumo[FECHA_FORMATO],0)),0)</f>
        <v>0</v>
      </c>
      <c r="AX147" s="6">
        <f t="array" ref="AX147">IFERROR(INDEX(Datos_Consumo[CANTIDAD],MATCH(TABLATRANSFERENCIA[[#This Row],[CODIGO]]&amp;TABLATRANSFERENCIA[[#Headers],[Columna3]],Datos_Consumo[CODIGO]&amp;Datos_Consumo[FECHA_FORMATO],0)),0)</f>
        <v>0</v>
      </c>
      <c r="AY147" s="6">
        <f t="array" ref="AY147">IFERROR(INDEX(Datos_Consumo[CANTIDAD],MATCH(TABLATRANSFERENCIA[[#This Row],[CODIGO]]&amp;TABLATRANSFERENCIA[[#Headers],[Columna4]],Datos_Consumo[CODIGO]&amp;Datos_Consumo[FECHA_FORMATO],0)),0)</f>
        <v>0</v>
      </c>
      <c r="AZ147" s="6">
        <f t="array" ref="AZ147">IFERROR(INDEX(Datos_Consumo[CANTIDAD],MATCH(TABLATRANSFERENCIA[[#This Row],[CODIGO]]&amp;TABLATRANSFERENCIA[[#Headers],[Columna5]],Datos_Consumo[CODIGO]&amp;Datos_Consumo[FECHA_FORMATO],0)),0)</f>
        <v>0</v>
      </c>
      <c r="BA147" s="6">
        <f t="array" ref="BA147">IFERROR(INDEX(Datos_Consumo[CANTIDAD],MATCH(TABLATRANSFERENCIA[[#This Row],[CODIGO]]&amp;TABLATRANSFERENCIA[[#Headers],[Columna6]],Datos_Consumo[CODIGO]&amp;Datos_Consumo[FECHA_FORMATO],0)),0)</f>
        <v>0</v>
      </c>
      <c r="BB147" s="56">
        <f ca="1">IFERROR(INDEX(OFFSET(INDIRECT("v_buffer_hist_hoy!$A$1"),1,MATCH("buh_ultima_transferencia_ini",INDIRECT("v_buffer_hist_hoy!$1:$1"),0)-1,100000,1),MATCH(CLEAN(TABLATRANSFERENCIA[[#This Row],[CODIGO]]),OFFSET(INDIRECT("v_buffer_hist_hoy!$A$1"),1,MATCH("buh_codigo",INDIRECT("v_buffer_hist_hoy!$1:$1"),0)-1,100000,1),0)),"")</f>
        <v>0</v>
      </c>
      <c r="BC147" s="56">
        <f ca="1">IFERROR(INDEX(OFFSET(INDIRECT("v_buffer_hist_hoy!$A$1"),1,MATCH("buh_ultima_transferencia_fin",INDIRECT("v_buffer_hist_hoy!$1:$1"),0)-1,100000,1),MATCH(CLEAN(TABLATRANSFERENCIA[[#This Row],[CODIGO]]),OFFSET(INDIRECT("v_buffer_hist_hoy!$A$1"),1,MATCH("buh_codigo",INDIRECT("v_buffer_hist_hoy!$1:$1"),0)-1,100000,1),0)),"")</f>
        <v>0</v>
      </c>
      <c r="BD147" s="50" t="s">
        <v>7724</v>
      </c>
      <c r="BE147" s="55"/>
      <c r="BF147" s="51"/>
      <c r="BG14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7" s="51"/>
      <c r="BM147" s="46">
        <f ca="1">IFERROR(TABLATRANSFERENCIA[[#This Row],[REQUERIM]]/TABLATRANSFERENCIA[[#This Row],[PEDIDO PROMEDIO]],0)</f>
        <v>0.3125</v>
      </c>
      <c r="BN147" s="51"/>
      <c r="BO147" s="59"/>
      <c r="BP147" s="3" t="str">
        <f>IF(TABLATRANSFERENCIA[[#This Row],[RECIBIDO]]&lt;&gt;"",0,IF(TABLATRANSFERENCIA[[#This Row],[DESPACHO]]&lt;&gt;"",TABLATRANSFERENCIA[[#This Row],[DESPACHO]],TABLATRANSFERENCIA[[#This Row],[REQUERIM]]))</f>
        <v>5</v>
      </c>
      <c r="BQ147" s="50"/>
      <c r="BR147" s="50"/>
      <c r="BS147" s="50" t="str">
        <f t="shared" si="2"/>
        <v>N</v>
      </c>
      <c r="BT147" s="51">
        <f t="array" aca="1" ref="BT147" ca="1">IF(SUM(--(TABLATRANSFERENCIA[[#This Row],[CODIGO GENERICO]]=TABLATRANSFERENCIA[CODIGO GENERICO])*TABLATRANSFERENCIA[REQUERIM])&lt;TABLATRANSFERENCIA[[#This Row],[PEDIDO MIN GRUPO]],1,0)</f>
        <v>0</v>
      </c>
      <c r="BU14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7" s="51">
        <f ca="1">IFERROR(INDEX(OFFSET(INDIRECT("v_buffer_hist_hoy!$A$1"),1,MATCH("buh_zona_amarilla",INDIRECT("v_buffer_hist_hoy!$1:$1"),0)-1,100000,1),MATCH(CLEAN(TABLATRANSFERENCIA[[#This Row],[CODIGO]]),OFFSET(INDIRECT("v_buffer_hist_hoy!$A$1"),1,MATCH("buh_codigo",INDIRECT("v_buffer_hist_hoy!$1:$1"),0)-1,100000,1),0)),"")</f>
        <v>40</v>
      </c>
      <c r="BW147" s="51">
        <f ca="1">IFERROR(INDEX(OFFSET(INDIRECT("v_buffer_hist_hoy!$A$1"),1,MATCH("buh_zona_roja",INDIRECT("v_buffer_hist_hoy!$1:$1"),0)-1,100000,1),MATCH(CLEAN(TABLATRANSFERENCIA[[#This Row],[CODIGO]]),OFFSET(INDIRECT("v_buffer_hist_hoy!$A$1"),1,MATCH("buh_codigo",INDIRECT("v_buffer_hist_hoy!$1:$1"),0)-1,100000,1),0)),"")</f>
        <v>20</v>
      </c>
    </row>
    <row r="148" spans="1:75" hidden="1" x14ac:dyDescent="0.25">
      <c r="A148" s="54" t="s">
        <v>1635</v>
      </c>
      <c r="B148" s="3" t="str">
        <f ca="1">IFERROR(INDEX(OFFSET(INDIRECT("v_buffer_hist_hoy!$A$1"),1,MATCH("pro_descripcion",INDIRECT("v_buffer_hist_hoy!$1:$1"),0)-1,100000,1),MATCH(CLEAN(TABLATRANSFERENCIA[[#This Row],[CODIGO]]),OFFSET(INDIRECT("v_buffer_hist_hoy!$A$1"),1,MATCH("buh_codigo",INDIRECT("v_buffer_hist_hoy!$1:$1"),0)-1,100000,1),0)),"")</f>
        <v>PROTECTOR DE PERNO (B) C270 (22024-13291)</v>
      </c>
      <c r="C148" s="3" t="str">
        <f ca="1">IFERROR(INDEX(OFFSET(INDIRECT("v_buffer_hist_hoy!$A$1"),1,MATCH("buh_codigo_generico",INDIRECT("v_buffer_hist_hoy!$1:$1"),0)-1,100000,1),MATCH(CLEAN(TABLATRANSFERENCIA[[#This Row],[CODIGO]]),OFFSET(INDIRECT("v_buffer_hist_hoy!$A$1"),1,MATCH("buh_codigo",INDIRECT("v_buffer_hist_hoy!$1:$1"),0)-1,100000,1),0)),"")</f>
        <v>0</v>
      </c>
      <c r="D148" s="3" t="str">
        <f ca="1">IFERROR(INDEX(OFFSET(INDIRECT("v_buffer_hist_hoy!$A$1"),1,MATCH("buh_codigo_vinculado",INDIRECT("v_buffer_hist_hoy!$1:$1"),0)-1,100000,1),MATCH(CLEAN(TABLATRANSFERENCIA[[#This Row],[CODIGO]]),OFFSET(INDIRECT("v_buffer_hist_hoy!$A$1"),1,MATCH("buh_codigo",INDIRECT("v_buffer_hist_hoy!$1:$1"),0)-1,100000,1),0)),"")</f>
        <v>EC-C535000630</v>
      </c>
      <c r="E148" s="3" t="str">
        <f ca="1">IFERROR(INDEX(OFFSET(INDIRECT("v_buffer_hist_hoy!$A$1"),1,MATCH("pro_linea",INDIRECT("v_buffer_hist_hoy!$1:$1"),0)-1,100000,1),MATCH(CLEAN(TABLATRANSFERENCIA[[#This Row],[CODIGO]]),OFFSET(INDIRECT("v_buffer_hist_hoy!$A$1"),1,MATCH("buh_codigo",INDIRECT("v_buffer_hist_hoy!$1:$1"),0)-1,100000,1),0)),"")</f>
        <v>AGROFORESTAL</v>
      </c>
      <c r="F148" s="3">
        <f ca="1">IFERROR(INDEX(OFFSET(INDIRECT("v_buffer_hist_hoy!$A$1"),1,MATCH("pro_sublinea",INDIRECT("v_buffer_hist_hoy!$1:$1"),0)-1,100000,1),MATCH(CLEAN(TABLATRANSFERENCIA[[#This Row],[CODIGO]]),OFFSET(INDIRECT("v_buffer_hist_hoy!$A$1"),1,MATCH("buh_codigo",INDIRECT("v_buffer_hist_hoy!$1:$1"),0)-1,100000,1),0)),"")</f>
        <v>0</v>
      </c>
      <c r="G148" s="3" t="str">
        <f ca="1">IFERROR(INDEX(OFFSET(INDIRECT("v_buffer_hist_hoy!$A$1"),1,MATCH("pro_grupo",INDIRECT("v_buffer_hist_hoy!$1:$1"),0)-1,100000,1),MATCH(CLEAN(TABLATRANSFERENCIA[[#This Row],[CODIGO]]),OFFSET(INDIRECT("v_buffer_hist_hoy!$A$1"),1,MATCH("buh_codigo",INDIRECT("v_buffer_hist_hoy!$1:$1"),0)-1,100000,1),0)),"")</f>
        <v>REPUESTOS DESMALEZADORAS</v>
      </c>
      <c r="H148" s="3">
        <f ca="1">IFERROR(INDEX(OFFSET(INDIRECT("v_buffer_hist_hoy!$A$1"),1,MATCH("pro_familia",INDIRECT("v_buffer_hist_hoy!$1:$1"),0)-1,100000,1),MATCH(CLEAN(TABLATRANSFERENCIA[[#This Row],[CODIGO]]),OFFSET(INDIRECT("v_buffer_hist_hoy!$A$1"),1,MATCH("buh_codigo",INDIRECT("v_buffer_hist_hoy!$1:$1"),0)-1,100000,1),0)),"")</f>
        <v>0</v>
      </c>
      <c r="I148" s="3">
        <f ca="1">IFERROR(INDEX(OFFSET(INDIRECT("v_buffer_hist_hoy!$A$1"),1,MATCH("pro_subfamilia",INDIRECT("v_buffer_hist_hoy!$1:$1"),0)-1,100000,1),MATCH(CLEAN(TABLATRANSFERENCIA[[#This Row],[CODIGO]]),OFFSET(INDIRECT("v_buffer_hist_hoy!$A$1"),1,MATCH("buh_codigo",INDIRECT("v_buffer_hist_hoy!$1:$1"),0)-1,100000,1),0)),"")</f>
        <v>0</v>
      </c>
      <c r="J14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8" s="3">
        <f ca="1">IFERROR(INDEX(OFFSET(INDIRECT("v_buffer_hist_hoy!$A$1"),1,MATCH("pro_tipo",INDIRECT("v_buffer_hist_hoy!$1:$1"),0)-1,100000,1),MATCH(CLEAN(TABLATRANSFERENCIA[[#This Row],[CODIGO]]),OFFSET(INDIRECT("v_buffer_hist_hoy!$A$1"),1,MATCH("buh_codigo",INDIRECT("v_buffer_hist_hoy!$1:$1"),0)-1,100000,1),0)),"")</f>
        <v>0</v>
      </c>
      <c r="L148" s="3" t="str">
        <f ca="1">IFERROR(INDEX(OFFSET(INDIRECT("v_buffer_hist_hoy!$A$1"),1,MATCH("pro_marca",INDIRECT("v_buffer_hist_hoy!$1:$1"),0)-1,100000,1),MATCH(CLEAN(TABLATRANSFERENCIA[[#This Row],[CODIGO]]),OFFSET(INDIRECT("v_buffer_hist_hoy!$A$1"),1,MATCH("buh_codigo",INDIRECT("v_buffer_hist_hoy!$1:$1"),0)-1,100000,1),0)),"")</f>
        <v>SHINDAIWA</v>
      </c>
      <c r="M148" s="3">
        <f ca="1">IFERROR(INDEX(OFFSET(INDIRECT("v_buffer_hist_hoy!$A$1"),1,MATCH("pro_modelo",INDIRECT("v_buffer_hist_hoy!$1:$1"),0)-1,100000,1),MATCH(CLEAN(TABLATRANSFERENCIA[[#This Row],[CODIGO]]),OFFSET(INDIRECT("v_buffer_hist_hoy!$A$1"),1,MATCH("buh_codigo",INDIRECT("v_buffer_hist_hoy!$1:$1"),0)-1,100000,1),0)),"")</f>
        <v>0</v>
      </c>
      <c r="N148" s="3">
        <f ca="1">IFERROR(INDEX(OFFSET(INDIRECT("v_buffer_hist_hoy!$A$1"),1,MATCH("pro_cat_management",INDIRECT("v_buffer_hist_hoy!$1:$1"),0)-1,100000,1),MATCH(CLEAN(TABLATRANSFERENCIA[[#This Row],[CODIGO]]),OFFSET(INDIRECT("v_buffer_hist_hoy!$A$1"),1,MATCH("buh_codigo",INDIRECT("v_buffer_hist_hoy!$1:$1"),0)-1,100000,1),0)),"")</f>
        <v>0</v>
      </c>
      <c r="O148" s="5" t="str">
        <f ca="1">IFERROR(INDEX(OFFSET(INDIRECT("v_buffer_hist_hoy!$A$1"),1,MATCH("buh_estatus",INDIRECT("v_buffer_hist_hoy!$1:$1"),0)-1,100000,1),MATCH(CLEAN(TABLATRANSFERENCIA[[#This Row],[CODIGO]]),OFFSET(INDIRECT("v_buffer_hist_hoy!$A$1"),1,MATCH("buh_codigo",INDIRECT("v_buffer_hist_hoy!$1:$1"),0)-1,100000,1),0)),"")</f>
        <v>0</v>
      </c>
      <c r="P148" s="5">
        <f ca="1">IFERROR(INDEX(OFFSET(INDIRECT("v_buffer_hist_hoy!$A$1"),1,MATCH("buh_ctv",INDIRECT("v_buffer_hist_hoy!$1:$1"),0)-1,100000,1),MATCH(CLEAN(TABLATRANSFERENCIA[[#This Row],[CODIGO]]),OFFSET(INDIRECT("v_buffer_hist_hoy!$A$1"),1,MATCH("buh_codigo",INDIRECT("v_buffer_hist_hoy!$1:$1"),0)-1,100000,1),0)),"")</f>
        <v>1.64</v>
      </c>
      <c r="Q148" s="5">
        <f ca="1">IFERROR(INDEX(OFFSET(INDIRECT("v_buffer_hist_hoy!$A$1"),1,MATCH("buh_pv",INDIRECT("v_buffer_hist_hoy!$1:$1"),0)-1,100000,1),MATCH(CLEAN(TABLATRANSFERENCIA[[#This Row],[CODIGO]]),OFFSET(INDIRECT("v_buffer_hist_hoy!$A$1"),1,MATCH("buh_codigo",INDIRECT("v_buffer_hist_hoy!$1:$1"),0)-1,100000,1),0)),"")</f>
        <v>4.45</v>
      </c>
      <c r="R148" s="46">
        <f ca="1">IFERROR(INDEX(OFFSET(INDIRECT("v_buffer_hist_hoy!$A$1"),1,MATCH("buh_roi_pasado",INDIRECT("v_buffer_hist_hoy!$1:$1"),0)-1,100000,1),MATCH(CLEAN(TABLATRANSFERENCIA[[#This Row],[CODIGO]]),OFFSET(INDIRECT("v_buffer_hist_hoy!$A$1"),1,MATCH("buh_codigo",INDIRECT("v_buffer_hist_hoy!$1:$1"),0)-1,100000,1),0)),"")</f>
        <v>0</v>
      </c>
      <c r="S148" s="46">
        <f ca="1">IFERROR(INDEX(OFFSET(INDIRECT("v_buffer_hist_hoy!$A$1"),1,MATCH("buh_roi_proyectado",INDIRECT("v_buffer_hist_hoy!$1:$1"),0)-1,100000,1),MATCH(CLEAN(TABLATRANSFERENCIA[[#This Row],[CODIGO]]),OFFSET(INDIRECT("v_buffer_hist_hoy!$A$1"),1,MATCH("buh_codigo",INDIRECT("v_buffer_hist_hoy!$1:$1"),0)-1,100000,1),0)),"")</f>
        <v>7.48</v>
      </c>
      <c r="T148" s="46">
        <f ca="1">IFERROR(INDEX(OFFSET(INDIRECT("v_buffer_hist_hoy!$A$1"),1,MATCH("buh_velocity",INDIRECT("v_buffer_hist_hoy!$1:$1"),0)-1,100000,1),MATCH(CLEAN(TABLATRANSFERENCIA[[#This Row],[CODIGO]]),OFFSET(INDIRECT("v_buffer_hist_hoy!$A$1"),1,MATCH("buh_codigo",INDIRECT("v_buffer_hist_hoy!$1:$1"),0)-1,100000,1),0)),"")</f>
        <v>0</v>
      </c>
      <c r="U148" s="46">
        <f ca="1">IFERROR(INDEX(OFFSET(INDIRECT("v_buffer_hist_hoy!$A$1"),1,MATCH("buh_nivel_servicio",INDIRECT("v_buffer_hist_hoy!$1:$1"),0)-1,100000,1),MATCH(CLEAN(TABLATRANSFERENCIA[[#This Row],[CODIGO]]),OFFSET(INDIRECT("v_buffer_hist_hoy!$A$1"),1,MATCH("buh_codigo",INDIRECT("v_buffer_hist_hoy!$1:$1"),0)-1,100000,1),0)),"")</f>
        <v>1</v>
      </c>
      <c r="V148" s="49" t="str">
        <f ca="1">IFERROR(INDEX(OFFSET(INDIRECT("v_buffer_hist_hoy!$A$1"),1,MATCH("pro_nombre",INDIRECT("v_buffer_hist_hoy!$1:$1"),0)-1,100000,1),MATCH(CLEAN(TABLATRANSFERENCIA[[#This Row],[CODIGO]]),OFFSET(INDIRECT("v_buffer_hist_hoy!$A$1"),1,MATCH("buh_codigo",INDIRECT("v_buffer_hist_hoy!$1:$1"),0)-1,100000,1),0)),"")</f>
        <v>Echo</v>
      </c>
      <c r="W148" s="49" t="str">
        <f ca="1">IFERROR(INDEX(OFFSET(INDIRECT("v_buffer_hist_hoy!$A$1"),1,MATCH("pre_nombre",INDIRECT("v_buffer_hist_hoy!$1:$1"),0)-1,100000,1),MATCH(CLEAN(TABLATRANSFERENCIA[[#This Row],[CODIGO]]),OFFSET(INDIRECT("v_buffer_hist_hoy!$A$1"),1,MATCH("buh_codigo",INDIRECT("v_buffer_hist_hoy!$1:$1"),0)-1,100000,1),0)),"")</f>
        <v>USA</v>
      </c>
      <c r="X148" s="51">
        <f ca="1">IFERROR(INDEX(OFFSET(INDIRECT("v_buffer_hist_hoy!$A$1"),1,MATCH("buh_tiempo_suministro",INDIRECT("v_buffer_hist_hoy!$1:$1"),0)-1,100000,1),MATCH(CLEAN(TABLATRANSFERENCIA[[#This Row],[CODIGO]]),OFFSET(INDIRECT("v_buffer_hist_hoy!$A$1"),1,MATCH("buh_codigo",INDIRECT("v_buffer_hist_hoy!$1:$1"),0)-1,100000,1),0)),"")</f>
        <v>8</v>
      </c>
      <c r="Y148" s="51">
        <f ca="1">IFERROR(INDEX(OFFSET(INDIRECT("v_buffer_hist_hoy!$A$1"),1,MATCH("buh_frecuencia_reposicion",INDIRECT("v_buffer_hist_hoy!$1:$1"),0)-1,100000,1),MATCH(CLEAN(TABLATRANSFERENCIA[[#This Row],[CODIGO]]),OFFSET(INDIRECT("v_buffer_hist_hoy!$A$1"),1,MATCH("buh_codigo",INDIRECT("v_buffer_hist_hoy!$1:$1"),0)-1,100000,1),0)),"")</f>
        <v>3</v>
      </c>
      <c r="Z148" s="6">
        <f ca="1">IFERROR(INDEX(OFFSET(INDIRECT("v_buffer_hist_hoy!$A$1"),1,MATCH("buh_buffer_actual",INDIRECT("v_buffer_hist_hoy!$1:$1"),0)-1,100000,1),MATCH(CLEAN(TABLATRANSFERENCIA[[#This Row],[CODIGO]]),OFFSET(INDIRECT("v_buffer_hist_hoy!$A$1"),1,MATCH("buh_codigo",INDIRECT("v_buffer_hist_hoy!$1:$1"),0)-1,100000,1),0)),"")</f>
        <v>26</v>
      </c>
      <c r="AA148" s="6">
        <f ca="1">IFERROR(INDEX(OFFSET(INDIRECT("v_buffer_hist_hoy!$A$1"),1,MATCH("buh_inventario_proveedor",INDIRECT("v_buffer_hist_hoy!$1:$1"),0)-1,100000,1),MATCH(CLEAN(TABLATRANSFERENCIA[[#This Row],[CODIGO]]),OFFSET(INDIRECT("v_buffer_hist_hoy!$A$1"),1,MATCH("buh_codigo",INDIRECT("v_buffer_hist_hoy!$1:$1"),0)-1,100000,1),0)),"")</f>
        <v>1000000000</v>
      </c>
      <c r="AB148" s="6">
        <f ca="1">IFERROR(INDEX(OFFSET(INDIRECT("v_buffer_hist_hoy!$A$1"),1,MATCH("buh_inventario_fisico",INDIRECT("v_buffer_hist_hoy!$1:$1"),0)-1,100000,1),MATCH(CLEAN(TABLATRANSFERENCIA[[#This Row],[CODIGO]]),OFFSET(INDIRECT("v_buffer_hist_hoy!$A$1"),1,MATCH("buh_codigo",INDIRECT("v_buffer_hist_hoy!$1:$1"),0)-1,100000,1),0)),"")</f>
        <v>1</v>
      </c>
      <c r="AC148" s="4">
        <f ca="1">IFERROR(INDEX(OFFSET(INDIRECT("v_buffer_hist_hoy!$A$1"),1,MATCH("buh_estado_inventario_fisico",INDIRECT("v_buffer_hist_hoy!$1:$1"),0)-1,100000,1),MATCH(CLEAN(TABLATRANSFERENCIA[[#This Row],[CODIGO]]),OFFSET(INDIRECT("v_buffer_hist_hoy!$A$1"),1,MATCH("buh_codigo",INDIRECT("v_buffer_hist_hoy!$1:$1"),0)-1,100000,1),0)),"")</f>
        <v>0.96</v>
      </c>
      <c r="AD148" s="6" t="str">
        <f ca="1">IFERROR(INDEX(OFFSET(INDIRECT("v_buffer_hist_hoy!$A$1"),1,MATCH("buh_color_inventario_fisico",INDIRECT("v_buffer_hist_hoy!$1:$1"),0)-1,100000,1),MATCH(CLEAN(TABLATRANSFERENCIA[[#This Row],[CODIGO]]),OFFSET(INDIRECT("v_buffer_hist_hoy!$A$1"),1,MATCH("buh_codigo",INDIRECT("v_buffer_hist_hoy!$1:$1"),0)-1,100000,1),0)),"")</f>
        <v>R</v>
      </c>
      <c r="AE148" s="6">
        <f ca="1">IFERROR(INDEX(OFFSET(INDIRECT("v_buffer_hist_hoy!$A$1"),1,MATCH("buh_transito",INDIRECT("v_buffer_hist_hoy!$1:$1"),0)-1,100000,1),MATCH(CLEAN(TABLATRANSFERENCIA[[#This Row],[CODIGO]]),OFFSET(INDIRECT("v_buffer_hist_hoy!$A$1"),1,MATCH("buh_codigo",INDIRECT("v_buffer_hist_hoy!$1:$1"),0)-1,100000,1),0)),"")</f>
        <v>9</v>
      </c>
      <c r="AF148" s="6">
        <f ca="1">IFERROR(INDEX(OFFSET(INDIRECT("v_buffer_hist_hoy!$A$1"),1,MATCH("buh_negociacion",INDIRECT("v_buffer_hist_hoy!$1:$1"),0)-1,100000,1),MATCH(CLEAN(TABLATRANSFERENCIA[[#This Row],[CODIGO]]),OFFSET(INDIRECT("v_buffer_hist_hoy!$A$1"),1,MATCH("buh_codigo",INDIRECT("v_buffer_hist_hoy!$1:$1"),0)-1,100000,1),0)),"")</f>
        <v>0</v>
      </c>
      <c r="AG148" s="6">
        <f ca="1">IFERROR(INDEX(OFFSET(INDIRECT("v_buffer_hist_hoy!$A$1"),1,MATCH("buh_produccion",INDIRECT("v_buffer_hist_hoy!$1:$1"),0)-1,100000,1),MATCH(CLEAN(TABLATRANSFERENCIA[[#This Row],[CODIGO]]),OFFSET(INDIRECT("v_buffer_hist_hoy!$A$1"),1,MATCH("buh_codigo",INDIRECT("v_buffer_hist_hoy!$1:$1"),0)-1,100000,1),0)),"")</f>
        <v>0</v>
      </c>
      <c r="AH148" s="6">
        <f ca="1">IFERROR(INDEX(OFFSET(INDIRECT("v_buffer_hist_hoy!$A$1"),1,MATCH("buh_embarcado",INDIRECT("v_buffer_hist_hoy!$1:$1"),0)-1,100000,1),MATCH(CLEAN(TABLATRANSFERENCIA[[#This Row],[CODIGO]]),OFFSET(INDIRECT("v_buffer_hist_hoy!$A$1"),1,MATCH("buh_codigo",INDIRECT("v_buffer_hist_hoy!$1:$1"),0)-1,100000,1),0)),"")</f>
        <v>0</v>
      </c>
      <c r="AI148" s="6">
        <f ca="1">IFERROR(INDEX(OFFSET(INDIRECT("v_buffer_hist_hoy!$A$1"),1,MATCH("buh_comprometido",INDIRECT("v_buffer_hist_hoy!$1:$1"),0)-1,100000,1),MATCH(CLEAN(TABLATRANSFERENCIA[[#This Row],[CODIGO]]),OFFSET(INDIRECT("v_buffer_hist_hoy!$A$1"),1,MATCH("buh_codigo",INDIRECT("v_buffer_hist_hoy!$1:$1"),0)-1,100000,1),0)),"")</f>
        <v>0</v>
      </c>
      <c r="AJ148" s="6">
        <f ca="1">IFERROR(INDEX(OFFSET(INDIRECT("v_buffer_hist_hoy!$A$1"),1,MATCH("buh_backorder",INDIRECT("v_buffer_hist_hoy!$1:$1"),0)-1,100000,1),MATCH(CLEAN(TABLATRANSFERENCIA[[#This Row],[CODIGO]]),OFFSET(INDIRECT("v_buffer_hist_hoy!$A$1"),1,MATCH("buh_codigo",INDIRECT("v_buffer_hist_hoy!$1:$1"),0)-1,100000,1),0)),"")</f>
        <v>5</v>
      </c>
      <c r="AK148" s="6">
        <f ca="1">IFERROR(INDEX(OFFSET(INDIRECT("v_buffer_hist_hoy!$A$1"),1,MATCH("buh_inventario_proyectado",INDIRECT("v_buffer_hist_hoy!$1:$1"),0)-1,100000,1),MATCH(CLEAN(TABLATRANSFERENCIA[[#This Row],[CODIGO]]),OFFSET(INDIRECT("v_buffer_hist_hoy!$A$1"),1,MATCH("buh_codigo",INDIRECT("v_buffer_hist_hoy!$1:$1"),0)-1,100000,1),0)),"")</f>
        <v>15</v>
      </c>
      <c r="AL148" s="4">
        <f ca="1">IFERROR(INDEX(OFFSET(INDIRECT("v_buffer_hist_hoy!$A$1"),1,MATCH("buh_estado_inventario_proyectado",INDIRECT("v_buffer_hist_hoy!$1:$1"),0)-1,100000,1),MATCH(CLEAN(TABLATRANSFERENCIA[[#This Row],[CODIGO]]),OFFSET(INDIRECT("v_buffer_hist_hoy!$A$1"),1,MATCH("buh_codigo",INDIRECT("v_buffer_hist_hoy!$1:$1"),0)-1,100000,1),0)),"")</f>
        <v>0.42</v>
      </c>
      <c r="AM148" s="6" t="str">
        <f ca="1">IFERROR(INDEX(OFFSET(INDIRECT("v_buffer_hist_hoy!$A$1"),1,MATCH("buh_color_inventario_proyectado",INDIRECT("v_buffer_hist_hoy!$1:$1"),0)-1,100000,1),MATCH(CLEAN(TABLATRANSFERENCIA[[#This Row],[CODIGO]]),OFFSET(INDIRECT("v_buffer_hist_hoy!$A$1"),1,MATCH("buh_codigo",INDIRECT("v_buffer_hist_hoy!$1:$1"),0)-1,100000,1),0)),"")</f>
        <v>A</v>
      </c>
      <c r="AN148" s="6">
        <f ca="1">IFERROR(INDEX(OFFSET(INDIRECT("v_buffer_hist_hoy!$A$1"),1,MATCH("buh_pedido_minimo",INDIRECT("v_buffer_hist_hoy!$1:$1"),0)-1,100000,1),MATCH(CLEAN(TABLATRANSFERENCIA[[#This Row],[CODIGO]]),OFFSET(INDIRECT("v_buffer_hist_hoy!$A$1"),1,MATCH("buh_codigo",INDIRECT("v_buffer_hist_hoy!$1:$1"),0)-1,100000,1),0)),"")</f>
        <v>0</v>
      </c>
      <c r="AO148" s="6">
        <f ca="1">IFERROR(INDEX(OFFSET(INDIRECT("v_buffer_hist_hoy!$A$1"),1,MATCH("buh_pedido_minimo_grupo",INDIRECT("v_buffer_hist_hoy!$1:$1"),0)-1,100000,1),MATCH(CLEAN(TABLATRANSFERENCIA[[#This Row],[CODIGO]]),OFFSET(INDIRECT("v_buffer_hist_hoy!$A$1"),1,MATCH("buh_codigo",INDIRECT("v_buffer_hist_hoy!$1:$1"),0)-1,100000,1),0)),"")</f>
        <v>0</v>
      </c>
      <c r="AP148" s="6">
        <f ca="1">IFERROR(INDEX(OFFSET(INDIRECT("v_buffer_hist_hoy!$A$1"),1,MATCH("buh_unidad_empaque",INDIRECT("v_buffer_hist_hoy!$1:$1"),0)-1,100000,1),MATCH(CLEAN(TABLATRANSFERENCIA[[#This Row],[CODIGO]]),OFFSET(INDIRECT("v_buffer_hist_hoy!$A$1"),1,MATCH("buh_codigo",INDIRECT("v_buffer_hist_hoy!$1:$1"),0)-1,100000,1),0)),"")</f>
        <v>5</v>
      </c>
      <c r="AQ148" s="6">
        <f ca="1">IFERROR(INDEX(OFFSET(INDIRECT("v_buffer_hist_hoy!$A$1"),1,MATCH("buh_pedido_promedio",INDIRECT("v_buffer_hist_hoy!$1:$1"),0)-1,100000,1),MATCH(CLEAN(TABLATRANSFERENCIA[[#This Row],[CODIGO]]),OFFSET(INDIRECT("v_buffer_hist_hoy!$A$1"),1,MATCH("buh_codigo",INDIRECT("v_buffer_hist_hoy!$1:$1"),0)-1,100000,1),0)),"")</f>
        <v>7</v>
      </c>
      <c r="AR148" s="6">
        <f ca="1">IFERROR(INDEX(OFFSET(INDIRECT("v_buffer_hist_hoy!$A$1"),1,MATCH("buh_cobertura_buffer",INDIRECT("v_buffer_hist_hoy!$1:$1"),0)-1,100000,1),MATCH(CLEAN(TABLATRANSFERENCIA[[#This Row],[CODIGO]]),OFFSET(INDIRECT("v_buffer_hist_hoy!$A$1"),1,MATCH("buh_codigo",INDIRECT("v_buffer_hist_hoy!$1:$1"),0)-1,100000,1),0)),"")</f>
        <v>0</v>
      </c>
      <c r="AS148" s="6">
        <f ca="1">IFERROR(INDEX(OFFSET(INDIRECT("v_buffer_hist_hoy!$A$1"),1,MATCH("buh_cobertura_inventario_proyectado",INDIRECT("v_buffer_hist_hoy!$1:$1"),0)-1,100000,1),MATCH(CLEAN(TABLATRANSFERENCIA[[#This Row],[CODIGO]]),OFFSET(INDIRECT("v_buffer_hist_hoy!$A$1"),1,MATCH("buh_codigo",INDIRECT("v_buffer_hist_hoy!$1:$1"),0)-1,100000,1),0)),"")</f>
        <v>0</v>
      </c>
      <c r="AT148" s="6">
        <f ca="1">IFERROR(INDEX(OFFSET(INDIRECT("v_buffer_hist_hoy!$A$1"),1,MATCH("buh_cobertura_pedido_minimo",INDIRECT("v_buffer_hist_hoy!$1:$1"),0)-1,100000,1),MATCH(CLEAN(TABLATRANSFERENCIA[[#This Row],[CODIGO]]),OFFSET(INDIRECT("v_buffer_hist_hoy!$A$1"),1,MATCH("buh_codigo",INDIRECT("v_buffer_hist_hoy!$1:$1"),0)-1,100000,1),0)),"")</f>
        <v>0</v>
      </c>
      <c r="AU148" s="6">
        <f ca="1">IFERROR(INDEX(OFFSET(INDIRECT("v_buffer_hist_hoy!$A$1"),1,MATCH("buh_dias_desabastecimiento",INDIRECT("v_buffer_hist_hoy!$1:$1"),0)-1,100000,1),MATCH(CLEAN(TABLATRANSFERENCIA[[#This Row],[CODIGO]]),OFFSET(INDIRECT("v_buffer_hist_hoy!$A$1"),1,MATCH("buh_codigo",INDIRECT("v_buffer_hist_hoy!$1:$1"),0)-1,100000,1),0)),"")</f>
        <v>0</v>
      </c>
      <c r="AV148" s="6">
        <f t="array" ref="AV148">IFERROR(INDEX(Datos_Consumo[CANTIDAD],MATCH(TABLATRANSFERENCIA[[#This Row],[CODIGO]]&amp;TABLATRANSFERENCIA[[#Headers],[Columna1]],Datos_Consumo[CODIGO]&amp;Datos_Consumo[FECHA_FORMATO],0)),0)</f>
        <v>0</v>
      </c>
      <c r="AW148" s="6">
        <f t="array" ref="AW148">IFERROR(INDEX(Datos_Consumo[CANTIDAD],MATCH(TABLATRANSFERENCIA[[#This Row],[CODIGO]]&amp;TABLATRANSFERENCIA[[#Headers],[Columna2]],Datos_Consumo[CODIGO]&amp;Datos_Consumo[FECHA_FORMATO],0)),0)</f>
        <v>0</v>
      </c>
      <c r="AX148" s="6">
        <f t="array" ref="AX148">IFERROR(INDEX(Datos_Consumo[CANTIDAD],MATCH(TABLATRANSFERENCIA[[#This Row],[CODIGO]]&amp;TABLATRANSFERENCIA[[#Headers],[Columna3]],Datos_Consumo[CODIGO]&amp;Datos_Consumo[FECHA_FORMATO],0)),0)</f>
        <v>0</v>
      </c>
      <c r="AY148" s="6">
        <f t="array" ref="AY148">IFERROR(INDEX(Datos_Consumo[CANTIDAD],MATCH(TABLATRANSFERENCIA[[#This Row],[CODIGO]]&amp;TABLATRANSFERENCIA[[#Headers],[Columna4]],Datos_Consumo[CODIGO]&amp;Datos_Consumo[FECHA_FORMATO],0)),0)</f>
        <v>0</v>
      </c>
      <c r="AZ148" s="6">
        <f t="array" ref="AZ148">IFERROR(INDEX(Datos_Consumo[CANTIDAD],MATCH(TABLATRANSFERENCIA[[#This Row],[CODIGO]]&amp;TABLATRANSFERENCIA[[#Headers],[Columna5]],Datos_Consumo[CODIGO]&amp;Datos_Consumo[FECHA_FORMATO],0)),0)</f>
        <v>0</v>
      </c>
      <c r="BA148" s="6">
        <f t="array" ref="BA148">IFERROR(INDEX(Datos_Consumo[CANTIDAD],MATCH(TABLATRANSFERENCIA[[#This Row],[CODIGO]]&amp;TABLATRANSFERENCIA[[#Headers],[Columna6]],Datos_Consumo[CODIGO]&amp;Datos_Consumo[FECHA_FORMATO],0)),0)</f>
        <v>0</v>
      </c>
      <c r="BB148" s="56">
        <f ca="1">IFERROR(INDEX(OFFSET(INDIRECT("v_buffer_hist_hoy!$A$1"),1,MATCH("buh_ultima_transferencia_ini",INDIRECT("v_buffer_hist_hoy!$1:$1"),0)-1,100000,1),MATCH(CLEAN(TABLATRANSFERENCIA[[#This Row],[CODIGO]]),OFFSET(INDIRECT("v_buffer_hist_hoy!$A$1"),1,MATCH("buh_codigo",INDIRECT("v_buffer_hist_hoy!$1:$1"),0)-1,100000,1),0)),"")</f>
        <v>0</v>
      </c>
      <c r="BC148" s="56">
        <f ca="1">IFERROR(INDEX(OFFSET(INDIRECT("v_buffer_hist_hoy!$A$1"),1,MATCH("buh_ultima_transferencia_fin",INDIRECT("v_buffer_hist_hoy!$1:$1"),0)-1,100000,1),MATCH(CLEAN(TABLATRANSFERENCIA[[#This Row],[CODIGO]]),OFFSET(INDIRECT("v_buffer_hist_hoy!$A$1"),1,MATCH("buh_codigo",INDIRECT("v_buffer_hist_hoy!$1:$1"),0)-1,100000,1),0)),"")</f>
        <v>0</v>
      </c>
      <c r="BD148" s="50" t="s">
        <v>7724</v>
      </c>
      <c r="BE148" s="55"/>
      <c r="BF148" s="51"/>
      <c r="BG14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8" s="51"/>
      <c r="BM148" s="46">
        <f ca="1">IFERROR(TABLATRANSFERENCIA[[#This Row],[REQUERIM]]/TABLATRANSFERENCIA[[#This Row],[PEDIDO PROMEDIO]],0)</f>
        <v>0.7142857142857143</v>
      </c>
      <c r="BN148" s="51"/>
      <c r="BO148" s="59"/>
      <c r="BP148" s="3" t="str">
        <f>IF(TABLATRANSFERENCIA[[#This Row],[RECIBIDO]]&lt;&gt;"",0,IF(TABLATRANSFERENCIA[[#This Row],[DESPACHO]]&lt;&gt;"",TABLATRANSFERENCIA[[#This Row],[DESPACHO]],TABLATRANSFERENCIA[[#This Row],[REQUERIM]]))</f>
        <v>5</v>
      </c>
      <c r="BQ148" s="50"/>
      <c r="BR148" s="50"/>
      <c r="BS148" s="50" t="str">
        <f t="shared" si="2"/>
        <v>N</v>
      </c>
      <c r="BT148" s="51">
        <f t="array" aca="1" ref="BT148" ca="1">IF(SUM(--(TABLATRANSFERENCIA[[#This Row],[CODIGO GENERICO]]=TABLATRANSFERENCIA[CODIGO GENERICO])*TABLATRANSFERENCIA[REQUERIM])&lt;TABLATRANSFERENCIA[[#This Row],[PEDIDO MIN GRUPO]],1,0)</f>
        <v>0</v>
      </c>
      <c r="BU14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8" s="51">
        <f ca="1">IFERROR(INDEX(OFFSET(INDIRECT("v_buffer_hist_hoy!$A$1"),1,MATCH("buh_zona_amarilla",INDIRECT("v_buffer_hist_hoy!$1:$1"),0)-1,100000,1),MATCH(CLEAN(TABLATRANSFERENCIA[[#This Row],[CODIGO]]),OFFSET(INDIRECT("v_buffer_hist_hoy!$A$1"),1,MATCH("buh_codigo",INDIRECT("v_buffer_hist_hoy!$1:$1"),0)-1,100000,1),0)),"")</f>
        <v>17</v>
      </c>
      <c r="BW148" s="51">
        <f ca="1">IFERROR(INDEX(OFFSET(INDIRECT("v_buffer_hist_hoy!$A$1"),1,MATCH("buh_zona_roja",INDIRECT("v_buffer_hist_hoy!$1:$1"),0)-1,100000,1),MATCH(CLEAN(TABLATRANSFERENCIA[[#This Row],[CODIGO]]),OFFSET(INDIRECT("v_buffer_hist_hoy!$A$1"),1,MATCH("buh_codigo",INDIRECT("v_buffer_hist_hoy!$1:$1"),0)-1,100000,1),0)),"")</f>
        <v>9</v>
      </c>
    </row>
    <row r="149" spans="1:75" hidden="1" x14ac:dyDescent="0.25">
      <c r="A149" s="54" t="s">
        <v>1447</v>
      </c>
      <c r="B149" s="3" t="str">
        <f ca="1">IFERROR(INDEX(OFFSET(INDIRECT("v_buffer_hist_hoy!$A$1"),1,MATCH("pro_descripcion",INDIRECT("v_buffer_hist_hoy!$1:$1"),0)-1,100000,1),MATCH(CLEAN(TABLATRANSFERENCIA[[#This Row],[CODIGO]]),OFFSET(INDIRECT("v_buffer_hist_hoy!$A$1"),1,MATCH("buh_codigo",INDIRECT("v_buffer_hist_hoy!$1:$1"),0)-1,100000,1),0)),"")</f>
        <v>PROTECTOR DESPOJO B450-C350-B530 (62903-66111)</v>
      </c>
      <c r="C149" s="3" t="str">
        <f ca="1">IFERROR(INDEX(OFFSET(INDIRECT("v_buffer_hist_hoy!$A$1"),1,MATCH("buh_codigo_generico",INDIRECT("v_buffer_hist_hoy!$1:$1"),0)-1,100000,1),MATCH(CLEAN(TABLATRANSFERENCIA[[#This Row],[CODIGO]]),OFFSET(INDIRECT("v_buffer_hist_hoy!$A$1"),1,MATCH("buh_codigo",INDIRECT("v_buffer_hist_hoy!$1:$1"),0)-1,100000,1),0)),"")</f>
        <v>0</v>
      </c>
      <c r="D149" s="3" t="str">
        <f ca="1">IFERROR(INDEX(OFFSET(INDIRECT("v_buffer_hist_hoy!$A$1"),1,MATCH("buh_codigo_vinculado",INDIRECT("v_buffer_hist_hoy!$1:$1"),0)-1,100000,1),MATCH(CLEAN(TABLATRANSFERENCIA[[#This Row],[CODIGO]]),OFFSET(INDIRECT("v_buffer_hist_hoy!$A$1"),1,MATCH("buh_codigo",INDIRECT("v_buffer_hist_hoy!$1:$1"),0)-1,100000,1),0)),"")</f>
        <v>EC-C550000430</v>
      </c>
      <c r="E149" s="3" t="str">
        <f ca="1">IFERROR(INDEX(OFFSET(INDIRECT("v_buffer_hist_hoy!$A$1"),1,MATCH("pro_linea",INDIRECT("v_buffer_hist_hoy!$1:$1"),0)-1,100000,1),MATCH(CLEAN(TABLATRANSFERENCIA[[#This Row],[CODIGO]]),OFFSET(INDIRECT("v_buffer_hist_hoy!$A$1"),1,MATCH("buh_codigo",INDIRECT("v_buffer_hist_hoy!$1:$1"),0)-1,100000,1),0)),"")</f>
        <v>AGROFORESTAL</v>
      </c>
      <c r="F149" s="3">
        <f ca="1">IFERROR(INDEX(OFFSET(INDIRECT("v_buffer_hist_hoy!$A$1"),1,MATCH("pro_sublinea",INDIRECT("v_buffer_hist_hoy!$1:$1"),0)-1,100000,1),MATCH(CLEAN(TABLATRANSFERENCIA[[#This Row],[CODIGO]]),OFFSET(INDIRECT("v_buffer_hist_hoy!$A$1"),1,MATCH("buh_codigo",INDIRECT("v_buffer_hist_hoy!$1:$1"),0)-1,100000,1),0)),"")</f>
        <v>0</v>
      </c>
      <c r="G149" s="3" t="str">
        <f ca="1">IFERROR(INDEX(OFFSET(INDIRECT("v_buffer_hist_hoy!$A$1"),1,MATCH("pro_grupo",INDIRECT("v_buffer_hist_hoy!$1:$1"),0)-1,100000,1),MATCH(CLEAN(TABLATRANSFERENCIA[[#This Row],[CODIGO]]),OFFSET(INDIRECT("v_buffer_hist_hoy!$A$1"),1,MATCH("buh_codigo",INDIRECT("v_buffer_hist_hoy!$1:$1"),0)-1,100000,1),0)),"")</f>
        <v>REPUESTOS DESMALEZADORAS</v>
      </c>
      <c r="H149" s="3">
        <f ca="1">IFERROR(INDEX(OFFSET(INDIRECT("v_buffer_hist_hoy!$A$1"),1,MATCH("pro_familia",INDIRECT("v_buffer_hist_hoy!$1:$1"),0)-1,100000,1),MATCH(CLEAN(TABLATRANSFERENCIA[[#This Row],[CODIGO]]),OFFSET(INDIRECT("v_buffer_hist_hoy!$A$1"),1,MATCH("buh_codigo",INDIRECT("v_buffer_hist_hoy!$1:$1"),0)-1,100000,1),0)),"")</f>
        <v>0</v>
      </c>
      <c r="I149" s="3">
        <f ca="1">IFERROR(INDEX(OFFSET(INDIRECT("v_buffer_hist_hoy!$A$1"),1,MATCH("pro_subfamilia",INDIRECT("v_buffer_hist_hoy!$1:$1"),0)-1,100000,1),MATCH(CLEAN(TABLATRANSFERENCIA[[#This Row],[CODIGO]]),OFFSET(INDIRECT("v_buffer_hist_hoy!$A$1"),1,MATCH("buh_codigo",INDIRECT("v_buffer_hist_hoy!$1:$1"),0)-1,100000,1),0)),"")</f>
        <v>0</v>
      </c>
      <c r="J14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49" s="3">
        <f ca="1">IFERROR(INDEX(OFFSET(INDIRECT("v_buffer_hist_hoy!$A$1"),1,MATCH("pro_tipo",INDIRECT("v_buffer_hist_hoy!$1:$1"),0)-1,100000,1),MATCH(CLEAN(TABLATRANSFERENCIA[[#This Row],[CODIGO]]),OFFSET(INDIRECT("v_buffer_hist_hoy!$A$1"),1,MATCH("buh_codigo",INDIRECT("v_buffer_hist_hoy!$1:$1"),0)-1,100000,1),0)),"")</f>
        <v>0</v>
      </c>
      <c r="L149" s="3" t="str">
        <f ca="1">IFERROR(INDEX(OFFSET(INDIRECT("v_buffer_hist_hoy!$A$1"),1,MATCH("pro_marca",INDIRECT("v_buffer_hist_hoy!$1:$1"),0)-1,100000,1),MATCH(CLEAN(TABLATRANSFERENCIA[[#This Row],[CODIGO]]),OFFSET(INDIRECT("v_buffer_hist_hoy!$A$1"),1,MATCH("buh_codigo",INDIRECT("v_buffer_hist_hoy!$1:$1"),0)-1,100000,1),0)),"")</f>
        <v>SHINDAIWA</v>
      </c>
      <c r="M149" s="3">
        <f ca="1">IFERROR(INDEX(OFFSET(INDIRECT("v_buffer_hist_hoy!$A$1"),1,MATCH("pro_modelo",INDIRECT("v_buffer_hist_hoy!$1:$1"),0)-1,100000,1),MATCH(CLEAN(TABLATRANSFERENCIA[[#This Row],[CODIGO]]),OFFSET(INDIRECT("v_buffer_hist_hoy!$A$1"),1,MATCH("buh_codigo",INDIRECT("v_buffer_hist_hoy!$1:$1"),0)-1,100000,1),0)),"")</f>
        <v>0</v>
      </c>
      <c r="N149" s="3">
        <f ca="1">IFERROR(INDEX(OFFSET(INDIRECT("v_buffer_hist_hoy!$A$1"),1,MATCH("pro_cat_management",INDIRECT("v_buffer_hist_hoy!$1:$1"),0)-1,100000,1),MATCH(CLEAN(TABLATRANSFERENCIA[[#This Row],[CODIGO]]),OFFSET(INDIRECT("v_buffer_hist_hoy!$A$1"),1,MATCH("buh_codigo",INDIRECT("v_buffer_hist_hoy!$1:$1"),0)-1,100000,1),0)),"")</f>
        <v>0</v>
      </c>
      <c r="O149" s="5" t="str">
        <f ca="1">IFERROR(INDEX(OFFSET(INDIRECT("v_buffer_hist_hoy!$A$1"),1,MATCH("buh_estatus",INDIRECT("v_buffer_hist_hoy!$1:$1"),0)-1,100000,1),MATCH(CLEAN(TABLATRANSFERENCIA[[#This Row],[CODIGO]]),OFFSET(INDIRECT("v_buffer_hist_hoy!$A$1"),1,MATCH("buh_codigo",INDIRECT("v_buffer_hist_hoy!$1:$1"),0)-1,100000,1),0)),"")</f>
        <v>0</v>
      </c>
      <c r="P149" s="5">
        <f ca="1">IFERROR(INDEX(OFFSET(INDIRECT("v_buffer_hist_hoy!$A$1"),1,MATCH("buh_ctv",INDIRECT("v_buffer_hist_hoy!$1:$1"),0)-1,100000,1),MATCH(CLEAN(TABLATRANSFERENCIA[[#This Row],[CODIGO]]),OFFSET(INDIRECT("v_buffer_hist_hoy!$A$1"),1,MATCH("buh_codigo",INDIRECT("v_buffer_hist_hoy!$1:$1"),0)-1,100000,1),0)),"")</f>
        <v>8.1300000000000008</v>
      </c>
      <c r="Q149" s="5">
        <f ca="1">IFERROR(INDEX(OFFSET(INDIRECT("v_buffer_hist_hoy!$A$1"),1,MATCH("buh_pv",INDIRECT("v_buffer_hist_hoy!$1:$1"),0)-1,100000,1),MATCH(CLEAN(TABLATRANSFERENCIA[[#This Row],[CODIGO]]),OFFSET(INDIRECT("v_buffer_hist_hoy!$A$1"),1,MATCH("buh_codigo",INDIRECT("v_buffer_hist_hoy!$1:$1"),0)-1,100000,1),0)),"")</f>
        <v>27.42</v>
      </c>
      <c r="R149" s="46">
        <f ca="1">IFERROR(INDEX(OFFSET(INDIRECT("v_buffer_hist_hoy!$A$1"),1,MATCH("buh_roi_pasado",INDIRECT("v_buffer_hist_hoy!$1:$1"),0)-1,100000,1),MATCH(CLEAN(TABLATRANSFERENCIA[[#This Row],[CODIGO]]),OFFSET(INDIRECT("v_buffer_hist_hoy!$A$1"),1,MATCH("buh_codigo",INDIRECT("v_buffer_hist_hoy!$1:$1"),0)-1,100000,1),0)),"")</f>
        <v>0</v>
      </c>
      <c r="S149" s="46">
        <f ca="1">IFERROR(INDEX(OFFSET(INDIRECT("v_buffer_hist_hoy!$A$1"),1,MATCH("buh_roi_proyectado",INDIRECT("v_buffer_hist_hoy!$1:$1"),0)-1,100000,1),MATCH(CLEAN(TABLATRANSFERENCIA[[#This Row],[CODIGO]]),OFFSET(INDIRECT("v_buffer_hist_hoy!$A$1"),1,MATCH("buh_codigo",INDIRECT("v_buffer_hist_hoy!$1:$1"),0)-1,100000,1),0)),"")</f>
        <v>10.35</v>
      </c>
      <c r="T149" s="46">
        <f ca="1">IFERROR(INDEX(OFFSET(INDIRECT("v_buffer_hist_hoy!$A$1"),1,MATCH("buh_velocity",INDIRECT("v_buffer_hist_hoy!$1:$1"),0)-1,100000,1),MATCH(CLEAN(TABLATRANSFERENCIA[[#This Row],[CODIGO]]),OFFSET(INDIRECT("v_buffer_hist_hoy!$A$1"),1,MATCH("buh_codigo",INDIRECT("v_buffer_hist_hoy!$1:$1"),0)-1,100000,1),0)),"")</f>
        <v>0</v>
      </c>
      <c r="U149" s="46">
        <f ca="1">IFERROR(INDEX(OFFSET(INDIRECT("v_buffer_hist_hoy!$A$1"),1,MATCH("buh_nivel_servicio",INDIRECT("v_buffer_hist_hoy!$1:$1"),0)-1,100000,1),MATCH(CLEAN(TABLATRANSFERENCIA[[#This Row],[CODIGO]]),OFFSET(INDIRECT("v_buffer_hist_hoy!$A$1"),1,MATCH("buh_codigo",INDIRECT("v_buffer_hist_hoy!$1:$1"),0)-1,100000,1),0)),"")</f>
        <v>1</v>
      </c>
      <c r="V149" s="49" t="str">
        <f ca="1">IFERROR(INDEX(OFFSET(INDIRECT("v_buffer_hist_hoy!$A$1"),1,MATCH("pro_nombre",INDIRECT("v_buffer_hist_hoy!$1:$1"),0)-1,100000,1),MATCH(CLEAN(TABLATRANSFERENCIA[[#This Row],[CODIGO]]),OFFSET(INDIRECT("v_buffer_hist_hoy!$A$1"),1,MATCH("buh_codigo",INDIRECT("v_buffer_hist_hoy!$1:$1"),0)-1,100000,1),0)),"")</f>
        <v>Echo</v>
      </c>
      <c r="W149" s="49" t="str">
        <f ca="1">IFERROR(INDEX(OFFSET(INDIRECT("v_buffer_hist_hoy!$A$1"),1,MATCH("pre_nombre",INDIRECT("v_buffer_hist_hoy!$1:$1"),0)-1,100000,1),MATCH(CLEAN(TABLATRANSFERENCIA[[#This Row],[CODIGO]]),OFFSET(INDIRECT("v_buffer_hist_hoy!$A$1"),1,MATCH("buh_codigo",INDIRECT("v_buffer_hist_hoy!$1:$1"),0)-1,100000,1),0)),"")</f>
        <v>USA</v>
      </c>
      <c r="X149" s="51">
        <f ca="1">IFERROR(INDEX(OFFSET(INDIRECT("v_buffer_hist_hoy!$A$1"),1,MATCH("buh_tiempo_suministro",INDIRECT("v_buffer_hist_hoy!$1:$1"),0)-1,100000,1),MATCH(CLEAN(TABLATRANSFERENCIA[[#This Row],[CODIGO]]),OFFSET(INDIRECT("v_buffer_hist_hoy!$A$1"),1,MATCH("buh_codigo",INDIRECT("v_buffer_hist_hoy!$1:$1"),0)-1,100000,1),0)),"")</f>
        <v>8</v>
      </c>
      <c r="Y149" s="51">
        <f ca="1">IFERROR(INDEX(OFFSET(INDIRECT("v_buffer_hist_hoy!$A$1"),1,MATCH("buh_frecuencia_reposicion",INDIRECT("v_buffer_hist_hoy!$1:$1"),0)-1,100000,1),MATCH(CLEAN(TABLATRANSFERENCIA[[#This Row],[CODIGO]]),OFFSET(INDIRECT("v_buffer_hist_hoy!$A$1"),1,MATCH("buh_codigo",INDIRECT("v_buffer_hist_hoy!$1:$1"),0)-1,100000,1),0)),"")</f>
        <v>3</v>
      </c>
      <c r="Z149" s="6">
        <f ca="1">IFERROR(INDEX(OFFSET(INDIRECT("v_buffer_hist_hoy!$A$1"),1,MATCH("buh_buffer_actual",INDIRECT("v_buffer_hist_hoy!$1:$1"),0)-1,100000,1),MATCH(CLEAN(TABLATRANSFERENCIA[[#This Row],[CODIGO]]),OFFSET(INDIRECT("v_buffer_hist_hoy!$A$1"),1,MATCH("buh_codigo",INDIRECT("v_buffer_hist_hoy!$1:$1"),0)-1,100000,1),0)),"")</f>
        <v>34</v>
      </c>
      <c r="AA149" s="6">
        <f ca="1">IFERROR(INDEX(OFFSET(INDIRECT("v_buffer_hist_hoy!$A$1"),1,MATCH("buh_inventario_proveedor",INDIRECT("v_buffer_hist_hoy!$1:$1"),0)-1,100000,1),MATCH(CLEAN(TABLATRANSFERENCIA[[#This Row],[CODIGO]]),OFFSET(INDIRECT("v_buffer_hist_hoy!$A$1"),1,MATCH("buh_codigo",INDIRECT("v_buffer_hist_hoy!$1:$1"),0)-1,100000,1),0)),"")</f>
        <v>1000000000</v>
      </c>
      <c r="AB149" s="6">
        <f ca="1">IFERROR(INDEX(OFFSET(INDIRECT("v_buffer_hist_hoy!$A$1"),1,MATCH("buh_inventario_fisico",INDIRECT("v_buffer_hist_hoy!$1:$1"),0)-1,100000,1),MATCH(CLEAN(TABLATRANSFERENCIA[[#This Row],[CODIGO]]),OFFSET(INDIRECT("v_buffer_hist_hoy!$A$1"),1,MATCH("buh_codigo",INDIRECT("v_buffer_hist_hoy!$1:$1"),0)-1,100000,1),0)),"")</f>
        <v>22</v>
      </c>
      <c r="AC149" s="4">
        <f ca="1">IFERROR(INDEX(OFFSET(INDIRECT("v_buffer_hist_hoy!$A$1"),1,MATCH("buh_estado_inventario_fisico",INDIRECT("v_buffer_hist_hoy!$1:$1"),0)-1,100000,1),MATCH(CLEAN(TABLATRANSFERENCIA[[#This Row],[CODIGO]]),OFFSET(INDIRECT("v_buffer_hist_hoy!$A$1"),1,MATCH("buh_codigo",INDIRECT("v_buffer_hist_hoy!$1:$1"),0)-1,100000,1),0)),"")</f>
        <v>0.35</v>
      </c>
      <c r="AD149" s="6" t="str">
        <f ca="1">IFERROR(INDEX(OFFSET(INDIRECT("v_buffer_hist_hoy!$A$1"),1,MATCH("buh_color_inventario_fisico",INDIRECT("v_buffer_hist_hoy!$1:$1"),0)-1,100000,1),MATCH(CLEAN(TABLATRANSFERENCIA[[#This Row],[CODIGO]]),OFFSET(INDIRECT("v_buffer_hist_hoy!$A$1"),1,MATCH("buh_codigo",INDIRECT("v_buffer_hist_hoy!$1:$1"),0)-1,100000,1),0)),"")</f>
        <v>A</v>
      </c>
      <c r="AE149" s="6">
        <f ca="1">IFERROR(INDEX(OFFSET(INDIRECT("v_buffer_hist_hoy!$A$1"),1,MATCH("buh_transito",INDIRECT("v_buffer_hist_hoy!$1:$1"),0)-1,100000,1),MATCH(CLEAN(TABLATRANSFERENCIA[[#This Row],[CODIGO]]),OFFSET(INDIRECT("v_buffer_hist_hoy!$A$1"),1,MATCH("buh_codigo",INDIRECT("v_buffer_hist_hoy!$1:$1"),0)-1,100000,1),0)),"")</f>
        <v>0</v>
      </c>
      <c r="AF149" s="6">
        <f ca="1">IFERROR(INDEX(OFFSET(INDIRECT("v_buffer_hist_hoy!$A$1"),1,MATCH("buh_negociacion",INDIRECT("v_buffer_hist_hoy!$1:$1"),0)-1,100000,1),MATCH(CLEAN(TABLATRANSFERENCIA[[#This Row],[CODIGO]]),OFFSET(INDIRECT("v_buffer_hist_hoy!$A$1"),1,MATCH("buh_codigo",INDIRECT("v_buffer_hist_hoy!$1:$1"),0)-1,100000,1),0)),"")</f>
        <v>0</v>
      </c>
      <c r="AG149" s="6">
        <f ca="1">IFERROR(INDEX(OFFSET(INDIRECT("v_buffer_hist_hoy!$A$1"),1,MATCH("buh_produccion",INDIRECT("v_buffer_hist_hoy!$1:$1"),0)-1,100000,1),MATCH(CLEAN(TABLATRANSFERENCIA[[#This Row],[CODIGO]]),OFFSET(INDIRECT("v_buffer_hist_hoy!$A$1"),1,MATCH("buh_codigo",INDIRECT("v_buffer_hist_hoy!$1:$1"),0)-1,100000,1),0)),"")</f>
        <v>0</v>
      </c>
      <c r="AH149" s="6">
        <f ca="1">IFERROR(INDEX(OFFSET(INDIRECT("v_buffer_hist_hoy!$A$1"),1,MATCH("buh_embarcado",INDIRECT("v_buffer_hist_hoy!$1:$1"),0)-1,100000,1),MATCH(CLEAN(TABLATRANSFERENCIA[[#This Row],[CODIGO]]),OFFSET(INDIRECT("v_buffer_hist_hoy!$A$1"),1,MATCH("buh_codigo",INDIRECT("v_buffer_hist_hoy!$1:$1"),0)-1,100000,1),0)),"")</f>
        <v>0</v>
      </c>
      <c r="AI149" s="6">
        <f ca="1">IFERROR(INDEX(OFFSET(INDIRECT("v_buffer_hist_hoy!$A$1"),1,MATCH("buh_comprometido",INDIRECT("v_buffer_hist_hoy!$1:$1"),0)-1,100000,1),MATCH(CLEAN(TABLATRANSFERENCIA[[#This Row],[CODIGO]]),OFFSET(INDIRECT("v_buffer_hist_hoy!$A$1"),1,MATCH("buh_codigo",INDIRECT("v_buffer_hist_hoy!$1:$1"),0)-1,100000,1),0)),"")</f>
        <v>0</v>
      </c>
      <c r="AJ149" s="6">
        <f ca="1">IFERROR(INDEX(OFFSET(INDIRECT("v_buffer_hist_hoy!$A$1"),1,MATCH("buh_backorder",INDIRECT("v_buffer_hist_hoy!$1:$1"),0)-1,100000,1),MATCH(CLEAN(TABLATRANSFERENCIA[[#This Row],[CODIGO]]),OFFSET(INDIRECT("v_buffer_hist_hoy!$A$1"),1,MATCH("buh_codigo",INDIRECT("v_buffer_hist_hoy!$1:$1"),0)-1,100000,1),0)),"")</f>
        <v>5</v>
      </c>
      <c r="AK149" s="6">
        <f ca="1">IFERROR(INDEX(OFFSET(INDIRECT("v_buffer_hist_hoy!$A$1"),1,MATCH("buh_inventario_proyectado",INDIRECT("v_buffer_hist_hoy!$1:$1"),0)-1,100000,1),MATCH(CLEAN(TABLATRANSFERENCIA[[#This Row],[CODIGO]]),OFFSET(INDIRECT("v_buffer_hist_hoy!$A$1"),1,MATCH("buh_codigo",INDIRECT("v_buffer_hist_hoy!$1:$1"),0)-1,100000,1),0)),"")</f>
        <v>27</v>
      </c>
      <c r="AL149" s="4">
        <f ca="1">IFERROR(INDEX(OFFSET(INDIRECT("v_buffer_hist_hoy!$A$1"),1,MATCH("buh_estado_inventario_proyectado",INDIRECT("v_buffer_hist_hoy!$1:$1"),0)-1,100000,1),MATCH(CLEAN(TABLATRANSFERENCIA[[#This Row],[CODIGO]]),OFFSET(INDIRECT("v_buffer_hist_hoy!$A$1"),1,MATCH("buh_codigo",INDIRECT("v_buffer_hist_hoy!$1:$1"),0)-1,100000,1),0)),"")</f>
        <v>0.21</v>
      </c>
      <c r="AM149" s="6" t="str">
        <f ca="1">IFERROR(INDEX(OFFSET(INDIRECT("v_buffer_hist_hoy!$A$1"),1,MATCH("buh_color_inventario_proyectado",INDIRECT("v_buffer_hist_hoy!$1:$1"),0)-1,100000,1),MATCH(CLEAN(TABLATRANSFERENCIA[[#This Row],[CODIGO]]),OFFSET(INDIRECT("v_buffer_hist_hoy!$A$1"),1,MATCH("buh_codigo",INDIRECT("v_buffer_hist_hoy!$1:$1"),0)-1,100000,1),0)),"")</f>
        <v>V</v>
      </c>
      <c r="AN149" s="6">
        <f ca="1">IFERROR(INDEX(OFFSET(INDIRECT("v_buffer_hist_hoy!$A$1"),1,MATCH("buh_pedido_minimo",INDIRECT("v_buffer_hist_hoy!$1:$1"),0)-1,100000,1),MATCH(CLEAN(TABLATRANSFERENCIA[[#This Row],[CODIGO]]),OFFSET(INDIRECT("v_buffer_hist_hoy!$A$1"),1,MATCH("buh_codigo",INDIRECT("v_buffer_hist_hoy!$1:$1"),0)-1,100000,1),0)),"")</f>
        <v>0</v>
      </c>
      <c r="AO149" s="6">
        <f ca="1">IFERROR(INDEX(OFFSET(INDIRECT("v_buffer_hist_hoy!$A$1"),1,MATCH("buh_pedido_minimo_grupo",INDIRECT("v_buffer_hist_hoy!$1:$1"),0)-1,100000,1),MATCH(CLEAN(TABLATRANSFERENCIA[[#This Row],[CODIGO]]),OFFSET(INDIRECT("v_buffer_hist_hoy!$A$1"),1,MATCH("buh_codigo",INDIRECT("v_buffer_hist_hoy!$1:$1"),0)-1,100000,1),0)),"")</f>
        <v>0</v>
      </c>
      <c r="AP149" s="6">
        <f ca="1">IFERROR(INDEX(OFFSET(INDIRECT("v_buffer_hist_hoy!$A$1"),1,MATCH("buh_unidad_empaque",INDIRECT("v_buffer_hist_hoy!$1:$1"),0)-1,100000,1),MATCH(CLEAN(TABLATRANSFERENCIA[[#This Row],[CODIGO]]),OFFSET(INDIRECT("v_buffer_hist_hoy!$A$1"),1,MATCH("buh_codigo",INDIRECT("v_buffer_hist_hoy!$1:$1"),0)-1,100000,1),0)),"")</f>
        <v>5</v>
      </c>
      <c r="AQ149" s="6">
        <f ca="1">IFERROR(INDEX(OFFSET(INDIRECT("v_buffer_hist_hoy!$A$1"),1,MATCH("buh_pedido_promedio",INDIRECT("v_buffer_hist_hoy!$1:$1"),0)-1,100000,1),MATCH(CLEAN(TABLATRANSFERENCIA[[#This Row],[CODIGO]]),OFFSET(INDIRECT("v_buffer_hist_hoy!$A$1"),1,MATCH("buh_codigo",INDIRECT("v_buffer_hist_hoy!$1:$1"),0)-1,100000,1),0)),"")</f>
        <v>9</v>
      </c>
      <c r="AR149" s="6">
        <f ca="1">IFERROR(INDEX(OFFSET(INDIRECT("v_buffer_hist_hoy!$A$1"),1,MATCH("buh_cobertura_buffer",INDIRECT("v_buffer_hist_hoy!$1:$1"),0)-1,100000,1),MATCH(CLEAN(TABLATRANSFERENCIA[[#This Row],[CODIGO]]),OFFSET(INDIRECT("v_buffer_hist_hoy!$A$1"),1,MATCH("buh_codigo",INDIRECT("v_buffer_hist_hoy!$1:$1"),0)-1,100000,1),0)),"")</f>
        <v>0</v>
      </c>
      <c r="AS149" s="6">
        <f ca="1">IFERROR(INDEX(OFFSET(INDIRECT("v_buffer_hist_hoy!$A$1"),1,MATCH("buh_cobertura_inventario_proyectado",INDIRECT("v_buffer_hist_hoy!$1:$1"),0)-1,100000,1),MATCH(CLEAN(TABLATRANSFERENCIA[[#This Row],[CODIGO]]),OFFSET(INDIRECT("v_buffer_hist_hoy!$A$1"),1,MATCH("buh_codigo",INDIRECT("v_buffer_hist_hoy!$1:$1"),0)-1,100000,1),0)),"")</f>
        <v>0</v>
      </c>
      <c r="AT149" s="6">
        <f ca="1">IFERROR(INDEX(OFFSET(INDIRECT("v_buffer_hist_hoy!$A$1"),1,MATCH("buh_cobertura_pedido_minimo",INDIRECT("v_buffer_hist_hoy!$1:$1"),0)-1,100000,1),MATCH(CLEAN(TABLATRANSFERENCIA[[#This Row],[CODIGO]]),OFFSET(INDIRECT("v_buffer_hist_hoy!$A$1"),1,MATCH("buh_codigo",INDIRECT("v_buffer_hist_hoy!$1:$1"),0)-1,100000,1),0)),"")</f>
        <v>0</v>
      </c>
      <c r="AU149" s="6">
        <f ca="1">IFERROR(INDEX(OFFSET(INDIRECT("v_buffer_hist_hoy!$A$1"),1,MATCH("buh_dias_desabastecimiento",INDIRECT("v_buffer_hist_hoy!$1:$1"),0)-1,100000,1),MATCH(CLEAN(TABLATRANSFERENCIA[[#This Row],[CODIGO]]),OFFSET(INDIRECT("v_buffer_hist_hoy!$A$1"),1,MATCH("buh_codigo",INDIRECT("v_buffer_hist_hoy!$1:$1"),0)-1,100000,1),0)),"")</f>
        <v>0</v>
      </c>
      <c r="AV149" s="6">
        <f t="array" ref="AV149">IFERROR(INDEX(Datos_Consumo[CANTIDAD],MATCH(TABLATRANSFERENCIA[[#This Row],[CODIGO]]&amp;TABLATRANSFERENCIA[[#Headers],[Columna1]],Datos_Consumo[CODIGO]&amp;Datos_Consumo[FECHA_FORMATO],0)),0)</f>
        <v>0</v>
      </c>
      <c r="AW149" s="6">
        <f t="array" ref="AW149">IFERROR(INDEX(Datos_Consumo[CANTIDAD],MATCH(TABLATRANSFERENCIA[[#This Row],[CODIGO]]&amp;TABLATRANSFERENCIA[[#Headers],[Columna2]],Datos_Consumo[CODIGO]&amp;Datos_Consumo[FECHA_FORMATO],0)),0)</f>
        <v>0</v>
      </c>
      <c r="AX149" s="6">
        <f t="array" ref="AX149">IFERROR(INDEX(Datos_Consumo[CANTIDAD],MATCH(TABLATRANSFERENCIA[[#This Row],[CODIGO]]&amp;TABLATRANSFERENCIA[[#Headers],[Columna3]],Datos_Consumo[CODIGO]&amp;Datos_Consumo[FECHA_FORMATO],0)),0)</f>
        <v>0</v>
      </c>
      <c r="AY149" s="6">
        <f t="array" ref="AY149">IFERROR(INDEX(Datos_Consumo[CANTIDAD],MATCH(TABLATRANSFERENCIA[[#This Row],[CODIGO]]&amp;TABLATRANSFERENCIA[[#Headers],[Columna4]],Datos_Consumo[CODIGO]&amp;Datos_Consumo[FECHA_FORMATO],0)),0)</f>
        <v>0</v>
      </c>
      <c r="AZ149" s="6">
        <f t="array" ref="AZ149">IFERROR(INDEX(Datos_Consumo[CANTIDAD],MATCH(TABLATRANSFERENCIA[[#This Row],[CODIGO]]&amp;TABLATRANSFERENCIA[[#Headers],[Columna5]],Datos_Consumo[CODIGO]&amp;Datos_Consumo[FECHA_FORMATO],0)),0)</f>
        <v>0</v>
      </c>
      <c r="BA149" s="6">
        <f t="array" ref="BA149">IFERROR(INDEX(Datos_Consumo[CANTIDAD],MATCH(TABLATRANSFERENCIA[[#This Row],[CODIGO]]&amp;TABLATRANSFERENCIA[[#Headers],[Columna6]],Datos_Consumo[CODIGO]&amp;Datos_Consumo[FECHA_FORMATO],0)),0)</f>
        <v>0</v>
      </c>
      <c r="BB149" s="56">
        <f ca="1">IFERROR(INDEX(OFFSET(INDIRECT("v_buffer_hist_hoy!$A$1"),1,MATCH("buh_ultima_transferencia_ini",INDIRECT("v_buffer_hist_hoy!$1:$1"),0)-1,100000,1),MATCH(CLEAN(TABLATRANSFERENCIA[[#This Row],[CODIGO]]),OFFSET(INDIRECT("v_buffer_hist_hoy!$A$1"),1,MATCH("buh_codigo",INDIRECT("v_buffer_hist_hoy!$1:$1"),0)-1,100000,1),0)),"")</f>
        <v>0</v>
      </c>
      <c r="BC149" s="56">
        <f ca="1">IFERROR(INDEX(OFFSET(INDIRECT("v_buffer_hist_hoy!$A$1"),1,MATCH("buh_ultima_transferencia_fin",INDIRECT("v_buffer_hist_hoy!$1:$1"),0)-1,100000,1),MATCH(CLEAN(TABLATRANSFERENCIA[[#This Row],[CODIGO]]),OFFSET(INDIRECT("v_buffer_hist_hoy!$A$1"),1,MATCH("buh_codigo",INDIRECT("v_buffer_hist_hoy!$1:$1"),0)-1,100000,1),0)),"")</f>
        <v>0</v>
      </c>
      <c r="BD149" s="50" t="s">
        <v>7724</v>
      </c>
      <c r="BE149" s="55"/>
      <c r="BF149" s="51"/>
      <c r="BG14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4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9" s="51"/>
      <c r="BM149" s="46">
        <f ca="1">IFERROR(TABLATRANSFERENCIA[[#This Row],[REQUERIM]]/TABLATRANSFERENCIA[[#This Row],[PEDIDO PROMEDIO]],0)</f>
        <v>0.55555555555555558</v>
      </c>
      <c r="BN149" s="51"/>
      <c r="BO149" s="59"/>
      <c r="BP149" s="3" t="str">
        <f>IF(TABLATRANSFERENCIA[[#This Row],[RECIBIDO]]&lt;&gt;"",0,IF(TABLATRANSFERENCIA[[#This Row],[DESPACHO]]&lt;&gt;"",TABLATRANSFERENCIA[[#This Row],[DESPACHO]],TABLATRANSFERENCIA[[#This Row],[REQUERIM]]))</f>
        <v>5</v>
      </c>
      <c r="BQ149" s="50"/>
      <c r="BR149" s="50"/>
      <c r="BS149" s="50" t="str">
        <f t="shared" si="2"/>
        <v>N</v>
      </c>
      <c r="BT149" s="51">
        <f t="array" aca="1" ref="BT149" ca="1">IF(SUM(--(TABLATRANSFERENCIA[[#This Row],[CODIGO GENERICO]]=TABLATRANSFERENCIA[CODIGO GENERICO])*TABLATRANSFERENCIA[REQUERIM])&lt;TABLATRANSFERENCIA[[#This Row],[PEDIDO MIN GRUPO]],1,0)</f>
        <v>0</v>
      </c>
      <c r="BU14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9" s="51">
        <f ca="1">IFERROR(INDEX(OFFSET(INDIRECT("v_buffer_hist_hoy!$A$1"),1,MATCH("buh_zona_amarilla",INDIRECT("v_buffer_hist_hoy!$1:$1"),0)-1,100000,1),MATCH(CLEAN(TABLATRANSFERENCIA[[#This Row],[CODIGO]]),OFFSET(INDIRECT("v_buffer_hist_hoy!$A$1"),1,MATCH("buh_codigo",INDIRECT("v_buffer_hist_hoy!$1:$1"),0)-1,100000,1),0)),"")</f>
        <v>23</v>
      </c>
      <c r="BW149" s="51">
        <f ca="1">IFERROR(INDEX(OFFSET(INDIRECT("v_buffer_hist_hoy!$A$1"),1,MATCH("buh_zona_roja",INDIRECT("v_buffer_hist_hoy!$1:$1"),0)-1,100000,1),MATCH(CLEAN(TABLATRANSFERENCIA[[#This Row],[CODIGO]]),OFFSET(INDIRECT("v_buffer_hist_hoy!$A$1"),1,MATCH("buh_codigo",INDIRECT("v_buffer_hist_hoy!$1:$1"),0)-1,100000,1),0)),"")</f>
        <v>11</v>
      </c>
    </row>
    <row r="150" spans="1:75" hidden="1" x14ac:dyDescent="0.25">
      <c r="A150" s="54" t="s">
        <v>1588</v>
      </c>
      <c r="B150" s="3" t="str">
        <f ca="1">IFERROR(INDEX(OFFSET(INDIRECT("v_buffer_hist_hoy!$A$1"),1,MATCH("pro_descripcion",INDIRECT("v_buffer_hist_hoy!$1:$1"),0)-1,100000,1),MATCH(CLEAN(TABLATRANSFERENCIA[[#This Row],[CODIGO]]),OFFSET(INDIRECT("v_buffer_hist_hoy!$A$1"),1,MATCH("buh_codigo",INDIRECT("v_buffer_hist_hoy!$1:$1"),0)-1,100000,1),0)),"")</f>
        <v>PROTECTOR DESPOJO COMP B530-B450-C350 (64000-66311) (P021028900)</v>
      </c>
      <c r="C150" s="3" t="str">
        <f ca="1">IFERROR(INDEX(OFFSET(INDIRECT("v_buffer_hist_hoy!$A$1"),1,MATCH("buh_codigo_generico",INDIRECT("v_buffer_hist_hoy!$1:$1"),0)-1,100000,1),MATCH(CLEAN(TABLATRANSFERENCIA[[#This Row],[CODIGO]]),OFFSET(INDIRECT("v_buffer_hist_hoy!$A$1"),1,MATCH("buh_codigo",INDIRECT("v_buffer_hist_hoy!$1:$1"),0)-1,100000,1),0)),"")</f>
        <v>0</v>
      </c>
      <c r="D150" s="3" t="str">
        <f ca="1">IFERROR(INDEX(OFFSET(INDIRECT("v_buffer_hist_hoy!$A$1"),1,MATCH("buh_codigo_vinculado",INDIRECT("v_buffer_hist_hoy!$1:$1"),0)-1,100000,1),MATCH(CLEAN(TABLATRANSFERENCIA[[#This Row],[CODIGO]]),OFFSET(INDIRECT("v_buffer_hist_hoy!$A$1"),1,MATCH("buh_codigo",INDIRECT("v_buffer_hist_hoy!$1:$1"),0)-1,100000,1),0)),"")</f>
        <v>EC-P021028901</v>
      </c>
      <c r="E150" s="3" t="str">
        <f ca="1">IFERROR(INDEX(OFFSET(INDIRECT("v_buffer_hist_hoy!$A$1"),1,MATCH("pro_linea",INDIRECT("v_buffer_hist_hoy!$1:$1"),0)-1,100000,1),MATCH(CLEAN(TABLATRANSFERENCIA[[#This Row],[CODIGO]]),OFFSET(INDIRECT("v_buffer_hist_hoy!$A$1"),1,MATCH("buh_codigo",INDIRECT("v_buffer_hist_hoy!$1:$1"),0)-1,100000,1),0)),"")</f>
        <v>AGROFORESTAL</v>
      </c>
      <c r="F150" s="3">
        <f ca="1">IFERROR(INDEX(OFFSET(INDIRECT("v_buffer_hist_hoy!$A$1"),1,MATCH("pro_sublinea",INDIRECT("v_buffer_hist_hoy!$1:$1"),0)-1,100000,1),MATCH(CLEAN(TABLATRANSFERENCIA[[#This Row],[CODIGO]]),OFFSET(INDIRECT("v_buffer_hist_hoy!$A$1"),1,MATCH("buh_codigo",INDIRECT("v_buffer_hist_hoy!$1:$1"),0)-1,100000,1),0)),"")</f>
        <v>0</v>
      </c>
      <c r="G150" s="3" t="str">
        <f ca="1">IFERROR(INDEX(OFFSET(INDIRECT("v_buffer_hist_hoy!$A$1"),1,MATCH("pro_grupo",INDIRECT("v_buffer_hist_hoy!$1:$1"),0)-1,100000,1),MATCH(CLEAN(TABLATRANSFERENCIA[[#This Row],[CODIGO]]),OFFSET(INDIRECT("v_buffer_hist_hoy!$A$1"),1,MATCH("buh_codigo",INDIRECT("v_buffer_hist_hoy!$1:$1"),0)-1,100000,1),0)),"")</f>
        <v>REPUESTOS DESMALEZADORAS</v>
      </c>
      <c r="H150" s="3">
        <f ca="1">IFERROR(INDEX(OFFSET(INDIRECT("v_buffer_hist_hoy!$A$1"),1,MATCH("pro_familia",INDIRECT("v_buffer_hist_hoy!$1:$1"),0)-1,100000,1),MATCH(CLEAN(TABLATRANSFERENCIA[[#This Row],[CODIGO]]),OFFSET(INDIRECT("v_buffer_hist_hoy!$A$1"),1,MATCH("buh_codigo",INDIRECT("v_buffer_hist_hoy!$1:$1"),0)-1,100000,1),0)),"")</f>
        <v>0</v>
      </c>
      <c r="I150" s="3">
        <f ca="1">IFERROR(INDEX(OFFSET(INDIRECT("v_buffer_hist_hoy!$A$1"),1,MATCH("pro_subfamilia",INDIRECT("v_buffer_hist_hoy!$1:$1"),0)-1,100000,1),MATCH(CLEAN(TABLATRANSFERENCIA[[#This Row],[CODIGO]]),OFFSET(INDIRECT("v_buffer_hist_hoy!$A$1"),1,MATCH("buh_codigo",INDIRECT("v_buffer_hist_hoy!$1:$1"),0)-1,100000,1),0)),"")</f>
        <v>0</v>
      </c>
      <c r="J15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0" s="3">
        <f ca="1">IFERROR(INDEX(OFFSET(INDIRECT("v_buffer_hist_hoy!$A$1"),1,MATCH("pro_tipo",INDIRECT("v_buffer_hist_hoy!$1:$1"),0)-1,100000,1),MATCH(CLEAN(TABLATRANSFERENCIA[[#This Row],[CODIGO]]),OFFSET(INDIRECT("v_buffer_hist_hoy!$A$1"),1,MATCH("buh_codigo",INDIRECT("v_buffer_hist_hoy!$1:$1"),0)-1,100000,1),0)),"")</f>
        <v>0</v>
      </c>
      <c r="L150" s="3" t="str">
        <f ca="1">IFERROR(INDEX(OFFSET(INDIRECT("v_buffer_hist_hoy!$A$1"),1,MATCH("pro_marca",INDIRECT("v_buffer_hist_hoy!$1:$1"),0)-1,100000,1),MATCH(CLEAN(TABLATRANSFERENCIA[[#This Row],[CODIGO]]),OFFSET(INDIRECT("v_buffer_hist_hoy!$A$1"),1,MATCH("buh_codigo",INDIRECT("v_buffer_hist_hoy!$1:$1"),0)-1,100000,1),0)),"")</f>
        <v>SHINDAIWA</v>
      </c>
      <c r="M150" s="3">
        <f ca="1">IFERROR(INDEX(OFFSET(INDIRECT("v_buffer_hist_hoy!$A$1"),1,MATCH("pro_modelo",INDIRECT("v_buffer_hist_hoy!$1:$1"),0)-1,100000,1),MATCH(CLEAN(TABLATRANSFERENCIA[[#This Row],[CODIGO]]),OFFSET(INDIRECT("v_buffer_hist_hoy!$A$1"),1,MATCH("buh_codigo",INDIRECT("v_buffer_hist_hoy!$1:$1"),0)-1,100000,1),0)),"")</f>
        <v>0</v>
      </c>
      <c r="N150" s="3">
        <f ca="1">IFERROR(INDEX(OFFSET(INDIRECT("v_buffer_hist_hoy!$A$1"),1,MATCH("pro_cat_management",INDIRECT("v_buffer_hist_hoy!$1:$1"),0)-1,100000,1),MATCH(CLEAN(TABLATRANSFERENCIA[[#This Row],[CODIGO]]),OFFSET(INDIRECT("v_buffer_hist_hoy!$A$1"),1,MATCH("buh_codigo",INDIRECT("v_buffer_hist_hoy!$1:$1"),0)-1,100000,1),0)),"")</f>
        <v>0</v>
      </c>
      <c r="O150" s="5" t="str">
        <f ca="1">IFERROR(INDEX(OFFSET(INDIRECT("v_buffer_hist_hoy!$A$1"),1,MATCH("buh_estatus",INDIRECT("v_buffer_hist_hoy!$1:$1"),0)-1,100000,1),MATCH(CLEAN(TABLATRANSFERENCIA[[#This Row],[CODIGO]]),OFFSET(INDIRECT("v_buffer_hist_hoy!$A$1"),1,MATCH("buh_codigo",INDIRECT("v_buffer_hist_hoy!$1:$1"),0)-1,100000,1),0)),"")</f>
        <v>0</v>
      </c>
      <c r="P150" s="5">
        <f ca="1">IFERROR(INDEX(OFFSET(INDIRECT("v_buffer_hist_hoy!$A$1"),1,MATCH("buh_ctv",INDIRECT("v_buffer_hist_hoy!$1:$1"),0)-1,100000,1),MATCH(CLEAN(TABLATRANSFERENCIA[[#This Row],[CODIGO]]),OFFSET(INDIRECT("v_buffer_hist_hoy!$A$1"),1,MATCH("buh_codigo",INDIRECT("v_buffer_hist_hoy!$1:$1"),0)-1,100000,1),0)),"")</f>
        <v>16.420000000000002</v>
      </c>
      <c r="Q150" s="5">
        <f ca="1">IFERROR(INDEX(OFFSET(INDIRECT("v_buffer_hist_hoy!$A$1"),1,MATCH("buh_pv",INDIRECT("v_buffer_hist_hoy!$1:$1"),0)-1,100000,1),MATCH(CLEAN(TABLATRANSFERENCIA[[#This Row],[CODIGO]]),OFFSET(INDIRECT("v_buffer_hist_hoy!$A$1"),1,MATCH("buh_codigo",INDIRECT("v_buffer_hist_hoy!$1:$1"),0)-1,100000,1),0)),"")</f>
        <v>46.98</v>
      </c>
      <c r="R150" s="46">
        <f ca="1">IFERROR(INDEX(OFFSET(INDIRECT("v_buffer_hist_hoy!$A$1"),1,MATCH("buh_roi_pasado",INDIRECT("v_buffer_hist_hoy!$1:$1"),0)-1,100000,1),MATCH(CLEAN(TABLATRANSFERENCIA[[#This Row],[CODIGO]]),OFFSET(INDIRECT("v_buffer_hist_hoy!$A$1"),1,MATCH("buh_codigo",INDIRECT("v_buffer_hist_hoy!$1:$1"),0)-1,100000,1),0)),"")</f>
        <v>0</v>
      </c>
      <c r="S150" s="46">
        <f ca="1">IFERROR(INDEX(OFFSET(INDIRECT("v_buffer_hist_hoy!$A$1"),1,MATCH("buh_roi_proyectado",INDIRECT("v_buffer_hist_hoy!$1:$1"),0)-1,100000,1),MATCH(CLEAN(TABLATRANSFERENCIA[[#This Row],[CODIGO]]),OFFSET(INDIRECT("v_buffer_hist_hoy!$A$1"),1,MATCH("buh_codigo",INDIRECT("v_buffer_hist_hoy!$1:$1"),0)-1,100000,1),0)),"")</f>
        <v>8.1199999999999992</v>
      </c>
      <c r="T150" s="46">
        <f ca="1">IFERROR(INDEX(OFFSET(INDIRECT("v_buffer_hist_hoy!$A$1"),1,MATCH("buh_velocity",INDIRECT("v_buffer_hist_hoy!$1:$1"),0)-1,100000,1),MATCH(CLEAN(TABLATRANSFERENCIA[[#This Row],[CODIGO]]),OFFSET(INDIRECT("v_buffer_hist_hoy!$A$1"),1,MATCH("buh_codigo",INDIRECT("v_buffer_hist_hoy!$1:$1"),0)-1,100000,1),0)),"")</f>
        <v>0</v>
      </c>
      <c r="U150" s="46">
        <f ca="1">IFERROR(INDEX(OFFSET(INDIRECT("v_buffer_hist_hoy!$A$1"),1,MATCH("buh_nivel_servicio",INDIRECT("v_buffer_hist_hoy!$1:$1"),0)-1,100000,1),MATCH(CLEAN(TABLATRANSFERENCIA[[#This Row],[CODIGO]]),OFFSET(INDIRECT("v_buffer_hist_hoy!$A$1"),1,MATCH("buh_codigo",INDIRECT("v_buffer_hist_hoy!$1:$1"),0)-1,100000,1),0)),"")</f>
        <v>1</v>
      </c>
      <c r="V150" s="49" t="str">
        <f ca="1">IFERROR(INDEX(OFFSET(INDIRECT("v_buffer_hist_hoy!$A$1"),1,MATCH("pro_nombre",INDIRECT("v_buffer_hist_hoy!$1:$1"),0)-1,100000,1),MATCH(CLEAN(TABLATRANSFERENCIA[[#This Row],[CODIGO]]),OFFSET(INDIRECT("v_buffer_hist_hoy!$A$1"),1,MATCH("buh_codigo",INDIRECT("v_buffer_hist_hoy!$1:$1"),0)-1,100000,1),0)),"")</f>
        <v>Echo</v>
      </c>
      <c r="W150" s="49" t="str">
        <f ca="1">IFERROR(INDEX(OFFSET(INDIRECT("v_buffer_hist_hoy!$A$1"),1,MATCH("pre_nombre",INDIRECT("v_buffer_hist_hoy!$1:$1"),0)-1,100000,1),MATCH(CLEAN(TABLATRANSFERENCIA[[#This Row],[CODIGO]]),OFFSET(INDIRECT("v_buffer_hist_hoy!$A$1"),1,MATCH("buh_codigo",INDIRECT("v_buffer_hist_hoy!$1:$1"),0)-1,100000,1),0)),"")</f>
        <v>USA</v>
      </c>
      <c r="X150" s="51">
        <f ca="1">IFERROR(INDEX(OFFSET(INDIRECT("v_buffer_hist_hoy!$A$1"),1,MATCH("buh_tiempo_suministro",INDIRECT("v_buffer_hist_hoy!$1:$1"),0)-1,100000,1),MATCH(CLEAN(TABLATRANSFERENCIA[[#This Row],[CODIGO]]),OFFSET(INDIRECT("v_buffer_hist_hoy!$A$1"),1,MATCH("buh_codigo",INDIRECT("v_buffer_hist_hoy!$1:$1"),0)-1,100000,1),0)),"")</f>
        <v>8</v>
      </c>
      <c r="Y150" s="51">
        <f ca="1">IFERROR(INDEX(OFFSET(INDIRECT("v_buffer_hist_hoy!$A$1"),1,MATCH("buh_frecuencia_reposicion",INDIRECT("v_buffer_hist_hoy!$1:$1"),0)-1,100000,1),MATCH(CLEAN(TABLATRANSFERENCIA[[#This Row],[CODIGO]]),OFFSET(INDIRECT("v_buffer_hist_hoy!$A$1"),1,MATCH("buh_codigo",INDIRECT("v_buffer_hist_hoy!$1:$1"),0)-1,100000,1),0)),"")</f>
        <v>3</v>
      </c>
      <c r="Z150" s="6">
        <f ca="1">IFERROR(INDEX(OFFSET(INDIRECT("v_buffer_hist_hoy!$A$1"),1,MATCH("buh_buffer_actual",INDIRECT("v_buffer_hist_hoy!$1:$1"),0)-1,100000,1),MATCH(CLEAN(TABLATRANSFERENCIA[[#This Row],[CODIGO]]),OFFSET(INDIRECT("v_buffer_hist_hoy!$A$1"),1,MATCH("buh_codigo",INDIRECT("v_buffer_hist_hoy!$1:$1"),0)-1,100000,1),0)),"")</f>
        <v>35</v>
      </c>
      <c r="AA150" s="6">
        <f ca="1">IFERROR(INDEX(OFFSET(INDIRECT("v_buffer_hist_hoy!$A$1"),1,MATCH("buh_inventario_proveedor",INDIRECT("v_buffer_hist_hoy!$1:$1"),0)-1,100000,1),MATCH(CLEAN(TABLATRANSFERENCIA[[#This Row],[CODIGO]]),OFFSET(INDIRECT("v_buffer_hist_hoy!$A$1"),1,MATCH("buh_codigo",INDIRECT("v_buffer_hist_hoy!$1:$1"),0)-1,100000,1),0)),"")</f>
        <v>1000000000</v>
      </c>
      <c r="AB150" s="6">
        <f ca="1">IFERROR(INDEX(OFFSET(INDIRECT("v_buffer_hist_hoy!$A$1"),1,MATCH("buh_inventario_fisico",INDIRECT("v_buffer_hist_hoy!$1:$1"),0)-1,100000,1),MATCH(CLEAN(TABLATRANSFERENCIA[[#This Row],[CODIGO]]),OFFSET(INDIRECT("v_buffer_hist_hoy!$A$1"),1,MATCH("buh_codigo",INDIRECT("v_buffer_hist_hoy!$1:$1"),0)-1,100000,1),0)),"")</f>
        <v>22</v>
      </c>
      <c r="AC150" s="4">
        <f ca="1">IFERROR(INDEX(OFFSET(INDIRECT("v_buffer_hist_hoy!$A$1"),1,MATCH("buh_estado_inventario_fisico",INDIRECT("v_buffer_hist_hoy!$1:$1"),0)-1,100000,1),MATCH(CLEAN(TABLATRANSFERENCIA[[#This Row],[CODIGO]]),OFFSET(INDIRECT("v_buffer_hist_hoy!$A$1"),1,MATCH("buh_codigo",INDIRECT("v_buffer_hist_hoy!$1:$1"),0)-1,100000,1),0)),"")</f>
        <v>0.37</v>
      </c>
      <c r="AD150" s="6" t="str">
        <f ca="1">IFERROR(INDEX(OFFSET(INDIRECT("v_buffer_hist_hoy!$A$1"),1,MATCH("buh_color_inventario_fisico",INDIRECT("v_buffer_hist_hoy!$1:$1"),0)-1,100000,1),MATCH(CLEAN(TABLATRANSFERENCIA[[#This Row],[CODIGO]]),OFFSET(INDIRECT("v_buffer_hist_hoy!$A$1"),1,MATCH("buh_codigo",INDIRECT("v_buffer_hist_hoy!$1:$1"),0)-1,100000,1),0)),"")</f>
        <v>A</v>
      </c>
      <c r="AE150" s="6">
        <f ca="1">IFERROR(INDEX(OFFSET(INDIRECT("v_buffer_hist_hoy!$A$1"),1,MATCH("buh_transito",INDIRECT("v_buffer_hist_hoy!$1:$1"),0)-1,100000,1),MATCH(CLEAN(TABLATRANSFERENCIA[[#This Row],[CODIGO]]),OFFSET(INDIRECT("v_buffer_hist_hoy!$A$1"),1,MATCH("buh_codigo",INDIRECT("v_buffer_hist_hoy!$1:$1"),0)-1,100000,1),0)),"")</f>
        <v>0</v>
      </c>
      <c r="AF150" s="6">
        <f ca="1">IFERROR(INDEX(OFFSET(INDIRECT("v_buffer_hist_hoy!$A$1"),1,MATCH("buh_negociacion",INDIRECT("v_buffer_hist_hoy!$1:$1"),0)-1,100000,1),MATCH(CLEAN(TABLATRANSFERENCIA[[#This Row],[CODIGO]]),OFFSET(INDIRECT("v_buffer_hist_hoy!$A$1"),1,MATCH("buh_codigo",INDIRECT("v_buffer_hist_hoy!$1:$1"),0)-1,100000,1),0)),"")</f>
        <v>0</v>
      </c>
      <c r="AG150" s="6">
        <f ca="1">IFERROR(INDEX(OFFSET(INDIRECT("v_buffer_hist_hoy!$A$1"),1,MATCH("buh_produccion",INDIRECT("v_buffer_hist_hoy!$1:$1"),0)-1,100000,1),MATCH(CLEAN(TABLATRANSFERENCIA[[#This Row],[CODIGO]]),OFFSET(INDIRECT("v_buffer_hist_hoy!$A$1"),1,MATCH("buh_codigo",INDIRECT("v_buffer_hist_hoy!$1:$1"),0)-1,100000,1),0)),"")</f>
        <v>0</v>
      </c>
      <c r="AH150" s="6">
        <f ca="1">IFERROR(INDEX(OFFSET(INDIRECT("v_buffer_hist_hoy!$A$1"),1,MATCH("buh_embarcado",INDIRECT("v_buffer_hist_hoy!$1:$1"),0)-1,100000,1),MATCH(CLEAN(TABLATRANSFERENCIA[[#This Row],[CODIGO]]),OFFSET(INDIRECT("v_buffer_hist_hoy!$A$1"),1,MATCH("buh_codigo",INDIRECT("v_buffer_hist_hoy!$1:$1"),0)-1,100000,1),0)),"")</f>
        <v>0</v>
      </c>
      <c r="AI150" s="6">
        <f ca="1">IFERROR(INDEX(OFFSET(INDIRECT("v_buffer_hist_hoy!$A$1"),1,MATCH("buh_comprometido",INDIRECT("v_buffer_hist_hoy!$1:$1"),0)-1,100000,1),MATCH(CLEAN(TABLATRANSFERENCIA[[#This Row],[CODIGO]]),OFFSET(INDIRECT("v_buffer_hist_hoy!$A$1"),1,MATCH("buh_codigo",INDIRECT("v_buffer_hist_hoy!$1:$1"),0)-1,100000,1),0)),"")</f>
        <v>0</v>
      </c>
      <c r="AJ150" s="6">
        <f ca="1">IFERROR(INDEX(OFFSET(INDIRECT("v_buffer_hist_hoy!$A$1"),1,MATCH("buh_backorder",INDIRECT("v_buffer_hist_hoy!$1:$1"),0)-1,100000,1),MATCH(CLEAN(TABLATRANSFERENCIA[[#This Row],[CODIGO]]),OFFSET(INDIRECT("v_buffer_hist_hoy!$A$1"),1,MATCH("buh_codigo",INDIRECT("v_buffer_hist_hoy!$1:$1"),0)-1,100000,1),0)),"")</f>
        <v>5</v>
      </c>
      <c r="AK150" s="6">
        <f ca="1">IFERROR(INDEX(OFFSET(INDIRECT("v_buffer_hist_hoy!$A$1"),1,MATCH("buh_inventario_proyectado",INDIRECT("v_buffer_hist_hoy!$1:$1"),0)-1,100000,1),MATCH(CLEAN(TABLATRANSFERENCIA[[#This Row],[CODIGO]]),OFFSET(INDIRECT("v_buffer_hist_hoy!$A$1"),1,MATCH("buh_codigo",INDIRECT("v_buffer_hist_hoy!$1:$1"),0)-1,100000,1),0)),"")</f>
        <v>27</v>
      </c>
      <c r="AL150" s="4">
        <f ca="1">IFERROR(INDEX(OFFSET(INDIRECT("v_buffer_hist_hoy!$A$1"),1,MATCH("buh_estado_inventario_proyectado",INDIRECT("v_buffer_hist_hoy!$1:$1"),0)-1,100000,1),MATCH(CLEAN(TABLATRANSFERENCIA[[#This Row],[CODIGO]]),OFFSET(INDIRECT("v_buffer_hist_hoy!$A$1"),1,MATCH("buh_codigo",INDIRECT("v_buffer_hist_hoy!$1:$1"),0)-1,100000,1),0)),"")</f>
        <v>0.23</v>
      </c>
      <c r="AM150" s="6" t="str">
        <f ca="1">IFERROR(INDEX(OFFSET(INDIRECT("v_buffer_hist_hoy!$A$1"),1,MATCH("buh_color_inventario_proyectado",INDIRECT("v_buffer_hist_hoy!$1:$1"),0)-1,100000,1),MATCH(CLEAN(TABLATRANSFERENCIA[[#This Row],[CODIGO]]),OFFSET(INDIRECT("v_buffer_hist_hoy!$A$1"),1,MATCH("buh_codigo",INDIRECT("v_buffer_hist_hoy!$1:$1"),0)-1,100000,1),0)),"")</f>
        <v>V</v>
      </c>
      <c r="AN150" s="6">
        <f ca="1">IFERROR(INDEX(OFFSET(INDIRECT("v_buffer_hist_hoy!$A$1"),1,MATCH("buh_pedido_minimo",INDIRECT("v_buffer_hist_hoy!$1:$1"),0)-1,100000,1),MATCH(CLEAN(TABLATRANSFERENCIA[[#This Row],[CODIGO]]),OFFSET(INDIRECT("v_buffer_hist_hoy!$A$1"),1,MATCH("buh_codigo",INDIRECT("v_buffer_hist_hoy!$1:$1"),0)-1,100000,1),0)),"")</f>
        <v>0</v>
      </c>
      <c r="AO150" s="6">
        <f ca="1">IFERROR(INDEX(OFFSET(INDIRECT("v_buffer_hist_hoy!$A$1"),1,MATCH("buh_pedido_minimo_grupo",INDIRECT("v_buffer_hist_hoy!$1:$1"),0)-1,100000,1),MATCH(CLEAN(TABLATRANSFERENCIA[[#This Row],[CODIGO]]),OFFSET(INDIRECT("v_buffer_hist_hoy!$A$1"),1,MATCH("buh_codigo",INDIRECT("v_buffer_hist_hoy!$1:$1"),0)-1,100000,1),0)),"")</f>
        <v>0</v>
      </c>
      <c r="AP150" s="6">
        <f ca="1">IFERROR(INDEX(OFFSET(INDIRECT("v_buffer_hist_hoy!$A$1"),1,MATCH("buh_unidad_empaque",INDIRECT("v_buffer_hist_hoy!$1:$1"),0)-1,100000,1),MATCH(CLEAN(TABLATRANSFERENCIA[[#This Row],[CODIGO]]),OFFSET(INDIRECT("v_buffer_hist_hoy!$A$1"),1,MATCH("buh_codigo",INDIRECT("v_buffer_hist_hoy!$1:$1"),0)-1,100000,1),0)),"")</f>
        <v>5</v>
      </c>
      <c r="AQ150" s="6">
        <f ca="1">IFERROR(INDEX(OFFSET(INDIRECT("v_buffer_hist_hoy!$A$1"),1,MATCH("buh_pedido_promedio",INDIRECT("v_buffer_hist_hoy!$1:$1"),0)-1,100000,1),MATCH(CLEAN(TABLATRANSFERENCIA[[#This Row],[CODIGO]]),OFFSET(INDIRECT("v_buffer_hist_hoy!$A$1"),1,MATCH("buh_codigo",INDIRECT("v_buffer_hist_hoy!$1:$1"),0)-1,100000,1),0)),"")</f>
        <v>10</v>
      </c>
      <c r="AR150" s="6">
        <f ca="1">IFERROR(INDEX(OFFSET(INDIRECT("v_buffer_hist_hoy!$A$1"),1,MATCH("buh_cobertura_buffer",INDIRECT("v_buffer_hist_hoy!$1:$1"),0)-1,100000,1),MATCH(CLEAN(TABLATRANSFERENCIA[[#This Row],[CODIGO]]),OFFSET(INDIRECT("v_buffer_hist_hoy!$A$1"),1,MATCH("buh_codigo",INDIRECT("v_buffer_hist_hoy!$1:$1"),0)-1,100000,1),0)),"")</f>
        <v>0</v>
      </c>
      <c r="AS150" s="6">
        <f ca="1">IFERROR(INDEX(OFFSET(INDIRECT("v_buffer_hist_hoy!$A$1"),1,MATCH("buh_cobertura_inventario_proyectado",INDIRECT("v_buffer_hist_hoy!$1:$1"),0)-1,100000,1),MATCH(CLEAN(TABLATRANSFERENCIA[[#This Row],[CODIGO]]),OFFSET(INDIRECT("v_buffer_hist_hoy!$A$1"),1,MATCH("buh_codigo",INDIRECT("v_buffer_hist_hoy!$1:$1"),0)-1,100000,1),0)),"")</f>
        <v>0</v>
      </c>
      <c r="AT150" s="6">
        <f ca="1">IFERROR(INDEX(OFFSET(INDIRECT("v_buffer_hist_hoy!$A$1"),1,MATCH("buh_cobertura_pedido_minimo",INDIRECT("v_buffer_hist_hoy!$1:$1"),0)-1,100000,1),MATCH(CLEAN(TABLATRANSFERENCIA[[#This Row],[CODIGO]]),OFFSET(INDIRECT("v_buffer_hist_hoy!$A$1"),1,MATCH("buh_codigo",INDIRECT("v_buffer_hist_hoy!$1:$1"),0)-1,100000,1),0)),"")</f>
        <v>0</v>
      </c>
      <c r="AU150" s="6">
        <f ca="1">IFERROR(INDEX(OFFSET(INDIRECT("v_buffer_hist_hoy!$A$1"),1,MATCH("buh_dias_desabastecimiento",INDIRECT("v_buffer_hist_hoy!$1:$1"),0)-1,100000,1),MATCH(CLEAN(TABLATRANSFERENCIA[[#This Row],[CODIGO]]),OFFSET(INDIRECT("v_buffer_hist_hoy!$A$1"),1,MATCH("buh_codigo",INDIRECT("v_buffer_hist_hoy!$1:$1"),0)-1,100000,1),0)),"")</f>
        <v>0</v>
      </c>
      <c r="AV150" s="6">
        <f t="array" ref="AV150">IFERROR(INDEX(Datos_Consumo[CANTIDAD],MATCH(TABLATRANSFERENCIA[[#This Row],[CODIGO]]&amp;TABLATRANSFERENCIA[[#Headers],[Columna1]],Datos_Consumo[CODIGO]&amp;Datos_Consumo[FECHA_FORMATO],0)),0)</f>
        <v>0</v>
      </c>
      <c r="AW150" s="6">
        <f t="array" ref="AW150">IFERROR(INDEX(Datos_Consumo[CANTIDAD],MATCH(TABLATRANSFERENCIA[[#This Row],[CODIGO]]&amp;TABLATRANSFERENCIA[[#Headers],[Columna2]],Datos_Consumo[CODIGO]&amp;Datos_Consumo[FECHA_FORMATO],0)),0)</f>
        <v>0</v>
      </c>
      <c r="AX150" s="6">
        <f t="array" ref="AX150">IFERROR(INDEX(Datos_Consumo[CANTIDAD],MATCH(TABLATRANSFERENCIA[[#This Row],[CODIGO]]&amp;TABLATRANSFERENCIA[[#Headers],[Columna3]],Datos_Consumo[CODIGO]&amp;Datos_Consumo[FECHA_FORMATO],0)),0)</f>
        <v>0</v>
      </c>
      <c r="AY150" s="6">
        <f t="array" ref="AY150">IFERROR(INDEX(Datos_Consumo[CANTIDAD],MATCH(TABLATRANSFERENCIA[[#This Row],[CODIGO]]&amp;TABLATRANSFERENCIA[[#Headers],[Columna4]],Datos_Consumo[CODIGO]&amp;Datos_Consumo[FECHA_FORMATO],0)),0)</f>
        <v>0</v>
      </c>
      <c r="AZ150" s="6">
        <f t="array" ref="AZ150">IFERROR(INDEX(Datos_Consumo[CANTIDAD],MATCH(TABLATRANSFERENCIA[[#This Row],[CODIGO]]&amp;TABLATRANSFERENCIA[[#Headers],[Columna5]],Datos_Consumo[CODIGO]&amp;Datos_Consumo[FECHA_FORMATO],0)),0)</f>
        <v>0</v>
      </c>
      <c r="BA150" s="6">
        <f t="array" ref="BA150">IFERROR(INDEX(Datos_Consumo[CANTIDAD],MATCH(TABLATRANSFERENCIA[[#This Row],[CODIGO]]&amp;TABLATRANSFERENCIA[[#Headers],[Columna6]],Datos_Consumo[CODIGO]&amp;Datos_Consumo[FECHA_FORMATO],0)),0)</f>
        <v>0</v>
      </c>
      <c r="BB150" s="56">
        <f ca="1">IFERROR(INDEX(OFFSET(INDIRECT("v_buffer_hist_hoy!$A$1"),1,MATCH("buh_ultima_transferencia_ini",INDIRECT("v_buffer_hist_hoy!$1:$1"),0)-1,100000,1),MATCH(CLEAN(TABLATRANSFERENCIA[[#This Row],[CODIGO]]),OFFSET(INDIRECT("v_buffer_hist_hoy!$A$1"),1,MATCH("buh_codigo",INDIRECT("v_buffer_hist_hoy!$1:$1"),0)-1,100000,1),0)),"")</f>
        <v>0</v>
      </c>
      <c r="BC150" s="56">
        <f ca="1">IFERROR(INDEX(OFFSET(INDIRECT("v_buffer_hist_hoy!$A$1"),1,MATCH("buh_ultima_transferencia_fin",INDIRECT("v_buffer_hist_hoy!$1:$1"),0)-1,100000,1),MATCH(CLEAN(TABLATRANSFERENCIA[[#This Row],[CODIGO]]),OFFSET(INDIRECT("v_buffer_hist_hoy!$A$1"),1,MATCH("buh_codigo",INDIRECT("v_buffer_hist_hoy!$1:$1"),0)-1,100000,1),0)),"")</f>
        <v>0</v>
      </c>
      <c r="BD150" s="50" t="s">
        <v>7724</v>
      </c>
      <c r="BE150" s="55"/>
      <c r="BF150" s="51"/>
      <c r="BG15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0" s="51"/>
      <c r="BM150" s="46">
        <f ca="1">IFERROR(TABLATRANSFERENCIA[[#This Row],[REQUERIM]]/TABLATRANSFERENCIA[[#This Row],[PEDIDO PROMEDIO]],0)</f>
        <v>0.5</v>
      </c>
      <c r="BN150" s="51"/>
      <c r="BO150" s="59"/>
      <c r="BP150" s="3" t="str">
        <f>IF(TABLATRANSFERENCIA[[#This Row],[RECIBIDO]]&lt;&gt;"",0,IF(TABLATRANSFERENCIA[[#This Row],[DESPACHO]]&lt;&gt;"",TABLATRANSFERENCIA[[#This Row],[DESPACHO]],TABLATRANSFERENCIA[[#This Row],[REQUERIM]]))</f>
        <v>5</v>
      </c>
      <c r="BQ150" s="50"/>
      <c r="BR150" s="50"/>
      <c r="BS150" s="50" t="str">
        <f t="shared" si="2"/>
        <v>N</v>
      </c>
      <c r="BT150" s="51">
        <f t="array" aca="1" ref="BT150" ca="1">IF(SUM(--(TABLATRANSFERENCIA[[#This Row],[CODIGO GENERICO]]=TABLATRANSFERENCIA[CODIGO GENERICO])*TABLATRANSFERENCIA[REQUERIM])&lt;TABLATRANSFERENCIA[[#This Row],[PEDIDO MIN GRUPO]],1,0)</f>
        <v>0</v>
      </c>
      <c r="BU15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50" s="51">
        <f ca="1">IFERROR(INDEX(OFFSET(INDIRECT("v_buffer_hist_hoy!$A$1"),1,MATCH("buh_zona_amarilla",INDIRECT("v_buffer_hist_hoy!$1:$1"),0)-1,100000,1),MATCH(CLEAN(TABLATRANSFERENCIA[[#This Row],[CODIGO]]),OFFSET(INDIRECT("v_buffer_hist_hoy!$A$1"),1,MATCH("buh_codigo",INDIRECT("v_buffer_hist_hoy!$1:$1"),0)-1,100000,1),0)),"")</f>
        <v>23</v>
      </c>
      <c r="BW150" s="51">
        <f ca="1">IFERROR(INDEX(OFFSET(INDIRECT("v_buffer_hist_hoy!$A$1"),1,MATCH("buh_zona_roja",INDIRECT("v_buffer_hist_hoy!$1:$1"),0)-1,100000,1),MATCH(CLEAN(TABLATRANSFERENCIA[[#This Row],[CODIGO]]),OFFSET(INDIRECT("v_buffer_hist_hoy!$A$1"),1,MATCH("buh_codigo",INDIRECT("v_buffer_hist_hoy!$1:$1"),0)-1,100000,1),0)),"")</f>
        <v>12</v>
      </c>
    </row>
    <row r="151" spans="1:75" hidden="1" x14ac:dyDescent="0.25">
      <c r="A151" s="54" t="s">
        <v>3321</v>
      </c>
      <c r="B151" s="3" t="str">
        <f ca="1">IFERROR(INDEX(OFFSET(INDIRECT("v_buffer_hist_hoy!$A$1"),1,MATCH("pro_descripcion",INDIRECT("v_buffer_hist_hoy!$1:$1"),0)-1,100000,1),MATCH(CLEAN(TABLATRANSFERENCIA[[#This Row],[CODIGO]]),OFFSET(INDIRECT("v_buffer_hist_hoy!$A$1"),1,MATCH("buh_codigo",INDIRECT("v_buffer_hist_hoy!$1:$1"),0)-1,100000,1),0)),"")</f>
        <v>PROTECTOR DESPOJOS SRM4300</v>
      </c>
      <c r="C151" s="3" t="str">
        <f ca="1">IFERROR(INDEX(OFFSET(INDIRECT("v_buffer_hist_hoy!$A$1"),1,MATCH("buh_codigo_generico",INDIRECT("v_buffer_hist_hoy!$1:$1"),0)-1,100000,1),MATCH(CLEAN(TABLATRANSFERENCIA[[#This Row],[CODIGO]]),OFFSET(INDIRECT("v_buffer_hist_hoy!$A$1"),1,MATCH("buh_codigo",INDIRECT("v_buffer_hist_hoy!$1:$1"),0)-1,100000,1),0)),"")</f>
        <v>0</v>
      </c>
      <c r="D151" s="3" t="str">
        <f ca="1">IFERROR(INDEX(OFFSET(INDIRECT("v_buffer_hist_hoy!$A$1"),1,MATCH("buh_codigo_vinculado",INDIRECT("v_buffer_hist_hoy!$1:$1"),0)-1,100000,1),MATCH(CLEAN(TABLATRANSFERENCIA[[#This Row],[CODIGO]]),OFFSET(INDIRECT("v_buffer_hist_hoy!$A$1"),1,MATCH("buh_codigo",INDIRECT("v_buffer_hist_hoy!$1:$1"),0)-1,100000,1),0)),"")</f>
        <v>EC-P022007160</v>
      </c>
      <c r="E151" s="3" t="str">
        <f ca="1">IFERROR(INDEX(OFFSET(INDIRECT("v_buffer_hist_hoy!$A$1"),1,MATCH("pro_linea",INDIRECT("v_buffer_hist_hoy!$1:$1"),0)-1,100000,1),MATCH(CLEAN(TABLATRANSFERENCIA[[#This Row],[CODIGO]]),OFFSET(INDIRECT("v_buffer_hist_hoy!$A$1"),1,MATCH("buh_codigo",INDIRECT("v_buffer_hist_hoy!$1:$1"),0)-1,100000,1),0)),"")</f>
        <v>AGROFORESTAL</v>
      </c>
      <c r="F151" s="3">
        <f ca="1">IFERROR(INDEX(OFFSET(INDIRECT("v_buffer_hist_hoy!$A$1"),1,MATCH("pro_sublinea",INDIRECT("v_buffer_hist_hoy!$1:$1"),0)-1,100000,1),MATCH(CLEAN(TABLATRANSFERENCIA[[#This Row],[CODIGO]]),OFFSET(INDIRECT("v_buffer_hist_hoy!$A$1"),1,MATCH("buh_codigo",INDIRECT("v_buffer_hist_hoy!$1:$1"),0)-1,100000,1),0)),"")</f>
        <v>0</v>
      </c>
      <c r="G151" s="3" t="str">
        <f ca="1">IFERROR(INDEX(OFFSET(INDIRECT("v_buffer_hist_hoy!$A$1"),1,MATCH("pro_grupo",INDIRECT("v_buffer_hist_hoy!$1:$1"),0)-1,100000,1),MATCH(CLEAN(TABLATRANSFERENCIA[[#This Row],[CODIGO]]),OFFSET(INDIRECT("v_buffer_hist_hoy!$A$1"),1,MATCH("buh_codigo",INDIRECT("v_buffer_hist_hoy!$1:$1"),0)-1,100000,1),0)),"")</f>
        <v>REPUESTOS DESMALEZADORAS</v>
      </c>
      <c r="H151" s="3">
        <f ca="1">IFERROR(INDEX(OFFSET(INDIRECT("v_buffer_hist_hoy!$A$1"),1,MATCH("pro_familia",INDIRECT("v_buffer_hist_hoy!$1:$1"),0)-1,100000,1),MATCH(CLEAN(TABLATRANSFERENCIA[[#This Row],[CODIGO]]),OFFSET(INDIRECT("v_buffer_hist_hoy!$A$1"),1,MATCH("buh_codigo",INDIRECT("v_buffer_hist_hoy!$1:$1"),0)-1,100000,1),0)),"")</f>
        <v>0</v>
      </c>
      <c r="I151" s="3">
        <f ca="1">IFERROR(INDEX(OFFSET(INDIRECT("v_buffer_hist_hoy!$A$1"),1,MATCH("pro_subfamilia",INDIRECT("v_buffer_hist_hoy!$1:$1"),0)-1,100000,1),MATCH(CLEAN(TABLATRANSFERENCIA[[#This Row],[CODIGO]]),OFFSET(INDIRECT("v_buffer_hist_hoy!$A$1"),1,MATCH("buh_codigo",INDIRECT("v_buffer_hist_hoy!$1:$1"),0)-1,100000,1),0)),"")</f>
        <v>0</v>
      </c>
      <c r="J15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1" s="3">
        <f ca="1">IFERROR(INDEX(OFFSET(INDIRECT("v_buffer_hist_hoy!$A$1"),1,MATCH("pro_tipo",INDIRECT("v_buffer_hist_hoy!$1:$1"),0)-1,100000,1),MATCH(CLEAN(TABLATRANSFERENCIA[[#This Row],[CODIGO]]),OFFSET(INDIRECT("v_buffer_hist_hoy!$A$1"),1,MATCH("buh_codigo",INDIRECT("v_buffer_hist_hoy!$1:$1"),0)-1,100000,1),0)),"")</f>
        <v>0</v>
      </c>
      <c r="L151" s="3" t="str">
        <f ca="1">IFERROR(INDEX(OFFSET(INDIRECT("v_buffer_hist_hoy!$A$1"),1,MATCH("pro_marca",INDIRECT("v_buffer_hist_hoy!$1:$1"),0)-1,100000,1),MATCH(CLEAN(TABLATRANSFERENCIA[[#This Row],[CODIGO]]),OFFSET(INDIRECT("v_buffer_hist_hoy!$A$1"),1,MATCH("buh_codigo",INDIRECT("v_buffer_hist_hoy!$1:$1"),0)-1,100000,1),0)),"")</f>
        <v>ECHO</v>
      </c>
      <c r="M151" s="3">
        <f ca="1">IFERROR(INDEX(OFFSET(INDIRECT("v_buffer_hist_hoy!$A$1"),1,MATCH("pro_modelo",INDIRECT("v_buffer_hist_hoy!$1:$1"),0)-1,100000,1),MATCH(CLEAN(TABLATRANSFERENCIA[[#This Row],[CODIGO]]),OFFSET(INDIRECT("v_buffer_hist_hoy!$A$1"),1,MATCH("buh_codigo",INDIRECT("v_buffer_hist_hoy!$1:$1"),0)-1,100000,1),0)),"")</f>
        <v>0</v>
      </c>
      <c r="N151" s="3">
        <f ca="1">IFERROR(INDEX(OFFSET(INDIRECT("v_buffer_hist_hoy!$A$1"),1,MATCH("pro_cat_management",INDIRECT("v_buffer_hist_hoy!$1:$1"),0)-1,100000,1),MATCH(CLEAN(TABLATRANSFERENCIA[[#This Row],[CODIGO]]),OFFSET(INDIRECT("v_buffer_hist_hoy!$A$1"),1,MATCH("buh_codigo",INDIRECT("v_buffer_hist_hoy!$1:$1"),0)-1,100000,1),0)),"")</f>
        <v>0</v>
      </c>
      <c r="O151" s="5" t="str">
        <f ca="1">IFERROR(INDEX(OFFSET(INDIRECT("v_buffer_hist_hoy!$A$1"),1,MATCH("buh_estatus",INDIRECT("v_buffer_hist_hoy!$1:$1"),0)-1,100000,1),MATCH(CLEAN(TABLATRANSFERENCIA[[#This Row],[CODIGO]]),OFFSET(INDIRECT("v_buffer_hist_hoy!$A$1"),1,MATCH("buh_codigo",INDIRECT("v_buffer_hist_hoy!$1:$1"),0)-1,100000,1),0)),"")</f>
        <v>0</v>
      </c>
      <c r="P151" s="5">
        <f ca="1">IFERROR(INDEX(OFFSET(INDIRECT("v_buffer_hist_hoy!$A$1"),1,MATCH("buh_ctv",INDIRECT("v_buffer_hist_hoy!$1:$1"),0)-1,100000,1),MATCH(CLEAN(TABLATRANSFERENCIA[[#This Row],[CODIGO]]),OFFSET(INDIRECT("v_buffer_hist_hoy!$A$1"),1,MATCH("buh_codigo",INDIRECT("v_buffer_hist_hoy!$1:$1"),0)-1,100000,1),0)),"")</f>
        <v>6.1</v>
      </c>
      <c r="Q151" s="5">
        <f ca="1">IFERROR(INDEX(OFFSET(INDIRECT("v_buffer_hist_hoy!$A$1"),1,MATCH("buh_pv",INDIRECT("v_buffer_hist_hoy!$1:$1"),0)-1,100000,1),MATCH(CLEAN(TABLATRANSFERENCIA[[#This Row],[CODIGO]]),OFFSET(INDIRECT("v_buffer_hist_hoy!$A$1"),1,MATCH("buh_codigo",INDIRECT("v_buffer_hist_hoy!$1:$1"),0)-1,100000,1),0)),"")</f>
        <v>15.95</v>
      </c>
      <c r="R151" s="46">
        <f ca="1">IFERROR(INDEX(OFFSET(INDIRECT("v_buffer_hist_hoy!$A$1"),1,MATCH("buh_roi_pasado",INDIRECT("v_buffer_hist_hoy!$1:$1"),0)-1,100000,1),MATCH(CLEAN(TABLATRANSFERENCIA[[#This Row],[CODIGO]]),OFFSET(INDIRECT("v_buffer_hist_hoy!$A$1"),1,MATCH("buh_codigo",INDIRECT("v_buffer_hist_hoy!$1:$1"),0)-1,100000,1),0)),"")</f>
        <v>0</v>
      </c>
      <c r="S151" s="46">
        <f ca="1">IFERROR(INDEX(OFFSET(INDIRECT("v_buffer_hist_hoy!$A$1"),1,MATCH("buh_roi_proyectado",INDIRECT("v_buffer_hist_hoy!$1:$1"),0)-1,100000,1),MATCH(CLEAN(TABLATRANSFERENCIA[[#This Row],[CODIGO]]),OFFSET(INDIRECT("v_buffer_hist_hoy!$A$1"),1,MATCH("buh_codigo",INDIRECT("v_buffer_hist_hoy!$1:$1"),0)-1,100000,1),0)),"")</f>
        <v>7.05</v>
      </c>
      <c r="T151" s="46">
        <f ca="1">IFERROR(INDEX(OFFSET(INDIRECT("v_buffer_hist_hoy!$A$1"),1,MATCH("buh_velocity",INDIRECT("v_buffer_hist_hoy!$1:$1"),0)-1,100000,1),MATCH(CLEAN(TABLATRANSFERENCIA[[#This Row],[CODIGO]]),OFFSET(INDIRECT("v_buffer_hist_hoy!$A$1"),1,MATCH("buh_codigo",INDIRECT("v_buffer_hist_hoy!$1:$1"),0)-1,100000,1),0)),"")</f>
        <v>0</v>
      </c>
      <c r="U151" s="46">
        <f ca="1">IFERROR(INDEX(OFFSET(INDIRECT("v_buffer_hist_hoy!$A$1"),1,MATCH("buh_nivel_servicio",INDIRECT("v_buffer_hist_hoy!$1:$1"),0)-1,100000,1),MATCH(CLEAN(TABLATRANSFERENCIA[[#This Row],[CODIGO]]),OFFSET(INDIRECT("v_buffer_hist_hoy!$A$1"),1,MATCH("buh_codigo",INDIRECT("v_buffer_hist_hoy!$1:$1"),0)-1,100000,1),0)),"")</f>
        <v>1</v>
      </c>
      <c r="V151" s="49" t="str">
        <f ca="1">IFERROR(INDEX(OFFSET(INDIRECT("v_buffer_hist_hoy!$A$1"),1,MATCH("pro_nombre",INDIRECT("v_buffer_hist_hoy!$1:$1"),0)-1,100000,1),MATCH(CLEAN(TABLATRANSFERENCIA[[#This Row],[CODIGO]]),OFFSET(INDIRECT("v_buffer_hist_hoy!$A$1"),1,MATCH("buh_codigo",INDIRECT("v_buffer_hist_hoy!$1:$1"),0)-1,100000,1),0)),"")</f>
        <v>Echo</v>
      </c>
      <c r="W151" s="49" t="str">
        <f ca="1">IFERROR(INDEX(OFFSET(INDIRECT("v_buffer_hist_hoy!$A$1"),1,MATCH("pre_nombre",INDIRECT("v_buffer_hist_hoy!$1:$1"),0)-1,100000,1),MATCH(CLEAN(TABLATRANSFERENCIA[[#This Row],[CODIGO]]),OFFSET(INDIRECT("v_buffer_hist_hoy!$A$1"),1,MATCH("buh_codigo",INDIRECT("v_buffer_hist_hoy!$1:$1"),0)-1,100000,1),0)),"")</f>
        <v>USA</v>
      </c>
      <c r="X151" s="51">
        <f ca="1">IFERROR(INDEX(OFFSET(INDIRECT("v_buffer_hist_hoy!$A$1"),1,MATCH("buh_tiempo_suministro",INDIRECT("v_buffer_hist_hoy!$1:$1"),0)-1,100000,1),MATCH(CLEAN(TABLATRANSFERENCIA[[#This Row],[CODIGO]]),OFFSET(INDIRECT("v_buffer_hist_hoy!$A$1"),1,MATCH("buh_codigo",INDIRECT("v_buffer_hist_hoy!$1:$1"),0)-1,100000,1),0)),"")</f>
        <v>8</v>
      </c>
      <c r="Y151" s="51">
        <f ca="1">IFERROR(INDEX(OFFSET(INDIRECT("v_buffer_hist_hoy!$A$1"),1,MATCH("buh_frecuencia_reposicion",INDIRECT("v_buffer_hist_hoy!$1:$1"),0)-1,100000,1),MATCH(CLEAN(TABLATRANSFERENCIA[[#This Row],[CODIGO]]),OFFSET(INDIRECT("v_buffer_hist_hoy!$A$1"),1,MATCH("buh_codigo",INDIRECT("v_buffer_hist_hoy!$1:$1"),0)-1,100000,1),0)),"")</f>
        <v>3</v>
      </c>
      <c r="Z151" s="6">
        <f ca="1">IFERROR(INDEX(OFFSET(INDIRECT("v_buffer_hist_hoy!$A$1"),1,MATCH("buh_buffer_actual",INDIRECT("v_buffer_hist_hoy!$1:$1"),0)-1,100000,1),MATCH(CLEAN(TABLATRANSFERENCIA[[#This Row],[CODIGO]]),OFFSET(INDIRECT("v_buffer_hist_hoy!$A$1"),1,MATCH("buh_codigo",INDIRECT("v_buffer_hist_hoy!$1:$1"),0)-1,100000,1),0)),"")</f>
        <v>12</v>
      </c>
      <c r="AA151" s="6">
        <f ca="1">IFERROR(INDEX(OFFSET(INDIRECT("v_buffer_hist_hoy!$A$1"),1,MATCH("buh_inventario_proveedor",INDIRECT("v_buffer_hist_hoy!$1:$1"),0)-1,100000,1),MATCH(CLEAN(TABLATRANSFERENCIA[[#This Row],[CODIGO]]),OFFSET(INDIRECT("v_buffer_hist_hoy!$A$1"),1,MATCH("buh_codigo",INDIRECT("v_buffer_hist_hoy!$1:$1"),0)-1,100000,1),0)),"")</f>
        <v>1000000000</v>
      </c>
      <c r="AB151" s="6">
        <f ca="1">IFERROR(INDEX(OFFSET(INDIRECT("v_buffer_hist_hoy!$A$1"),1,MATCH("buh_inventario_fisico",INDIRECT("v_buffer_hist_hoy!$1:$1"),0)-1,100000,1),MATCH(CLEAN(TABLATRANSFERENCIA[[#This Row],[CODIGO]]),OFFSET(INDIRECT("v_buffer_hist_hoy!$A$1"),1,MATCH("buh_codigo",INDIRECT("v_buffer_hist_hoy!$1:$1"),0)-1,100000,1),0)),"")</f>
        <v>8</v>
      </c>
      <c r="AC151" s="4">
        <f ca="1">IFERROR(INDEX(OFFSET(INDIRECT("v_buffer_hist_hoy!$A$1"),1,MATCH("buh_estado_inventario_fisico",INDIRECT("v_buffer_hist_hoy!$1:$1"),0)-1,100000,1),MATCH(CLEAN(TABLATRANSFERENCIA[[#This Row],[CODIGO]]),OFFSET(INDIRECT("v_buffer_hist_hoy!$A$1"),1,MATCH("buh_codigo",INDIRECT("v_buffer_hist_hoy!$1:$1"),0)-1,100000,1),0)),"")</f>
        <v>0.33</v>
      </c>
      <c r="AD151" s="6" t="str">
        <f ca="1">IFERROR(INDEX(OFFSET(INDIRECT("v_buffer_hist_hoy!$A$1"),1,MATCH("buh_color_inventario_fisico",INDIRECT("v_buffer_hist_hoy!$1:$1"),0)-1,100000,1),MATCH(CLEAN(TABLATRANSFERENCIA[[#This Row],[CODIGO]]),OFFSET(INDIRECT("v_buffer_hist_hoy!$A$1"),1,MATCH("buh_codigo",INDIRECT("v_buffer_hist_hoy!$1:$1"),0)-1,100000,1),0)),"")</f>
        <v>A</v>
      </c>
      <c r="AE151" s="6">
        <f ca="1">IFERROR(INDEX(OFFSET(INDIRECT("v_buffer_hist_hoy!$A$1"),1,MATCH("buh_transito",INDIRECT("v_buffer_hist_hoy!$1:$1"),0)-1,100000,1),MATCH(CLEAN(TABLATRANSFERENCIA[[#This Row],[CODIGO]]),OFFSET(INDIRECT("v_buffer_hist_hoy!$A$1"),1,MATCH("buh_codigo",INDIRECT("v_buffer_hist_hoy!$1:$1"),0)-1,100000,1),0)),"")</f>
        <v>0</v>
      </c>
      <c r="AF151" s="6">
        <f ca="1">IFERROR(INDEX(OFFSET(INDIRECT("v_buffer_hist_hoy!$A$1"),1,MATCH("buh_negociacion",INDIRECT("v_buffer_hist_hoy!$1:$1"),0)-1,100000,1),MATCH(CLEAN(TABLATRANSFERENCIA[[#This Row],[CODIGO]]),OFFSET(INDIRECT("v_buffer_hist_hoy!$A$1"),1,MATCH("buh_codigo",INDIRECT("v_buffer_hist_hoy!$1:$1"),0)-1,100000,1),0)),"")</f>
        <v>0</v>
      </c>
      <c r="AG151" s="6">
        <f ca="1">IFERROR(INDEX(OFFSET(INDIRECT("v_buffer_hist_hoy!$A$1"),1,MATCH("buh_produccion",INDIRECT("v_buffer_hist_hoy!$1:$1"),0)-1,100000,1),MATCH(CLEAN(TABLATRANSFERENCIA[[#This Row],[CODIGO]]),OFFSET(INDIRECT("v_buffer_hist_hoy!$A$1"),1,MATCH("buh_codigo",INDIRECT("v_buffer_hist_hoy!$1:$1"),0)-1,100000,1),0)),"")</f>
        <v>0</v>
      </c>
      <c r="AH151" s="6">
        <f ca="1">IFERROR(INDEX(OFFSET(INDIRECT("v_buffer_hist_hoy!$A$1"),1,MATCH("buh_embarcado",INDIRECT("v_buffer_hist_hoy!$1:$1"),0)-1,100000,1),MATCH(CLEAN(TABLATRANSFERENCIA[[#This Row],[CODIGO]]),OFFSET(INDIRECT("v_buffer_hist_hoy!$A$1"),1,MATCH("buh_codigo",INDIRECT("v_buffer_hist_hoy!$1:$1"),0)-1,100000,1),0)),"")</f>
        <v>0</v>
      </c>
      <c r="AI151" s="6">
        <f ca="1">IFERROR(INDEX(OFFSET(INDIRECT("v_buffer_hist_hoy!$A$1"),1,MATCH("buh_comprometido",INDIRECT("v_buffer_hist_hoy!$1:$1"),0)-1,100000,1),MATCH(CLEAN(TABLATRANSFERENCIA[[#This Row],[CODIGO]]),OFFSET(INDIRECT("v_buffer_hist_hoy!$A$1"),1,MATCH("buh_codigo",INDIRECT("v_buffer_hist_hoy!$1:$1"),0)-1,100000,1),0)),"")</f>
        <v>0</v>
      </c>
      <c r="AJ151" s="6">
        <f ca="1">IFERROR(INDEX(OFFSET(INDIRECT("v_buffer_hist_hoy!$A$1"),1,MATCH("buh_backorder",INDIRECT("v_buffer_hist_hoy!$1:$1"),0)-1,100000,1),MATCH(CLEAN(TABLATRANSFERENCIA[[#This Row],[CODIGO]]),OFFSET(INDIRECT("v_buffer_hist_hoy!$A$1"),1,MATCH("buh_codigo",INDIRECT("v_buffer_hist_hoy!$1:$1"),0)-1,100000,1),0)),"")</f>
        <v>5</v>
      </c>
      <c r="AK151" s="6">
        <f ca="1">IFERROR(INDEX(OFFSET(INDIRECT("v_buffer_hist_hoy!$A$1"),1,MATCH("buh_inventario_proyectado",INDIRECT("v_buffer_hist_hoy!$1:$1"),0)-1,100000,1),MATCH(CLEAN(TABLATRANSFERENCIA[[#This Row],[CODIGO]]),OFFSET(INDIRECT("v_buffer_hist_hoy!$A$1"),1,MATCH("buh_codigo",INDIRECT("v_buffer_hist_hoy!$1:$1"),0)-1,100000,1),0)),"")</f>
        <v>13</v>
      </c>
      <c r="AL151" s="4">
        <f ca="1">IFERROR(INDEX(OFFSET(INDIRECT("v_buffer_hist_hoy!$A$1"),1,MATCH("buh_estado_inventario_proyectado",INDIRECT("v_buffer_hist_hoy!$1:$1"),0)-1,100000,1),MATCH(CLEAN(TABLATRANSFERENCIA[[#This Row],[CODIGO]]),OFFSET(INDIRECT("v_buffer_hist_hoy!$A$1"),1,MATCH("buh_codigo",INDIRECT("v_buffer_hist_hoy!$1:$1"),0)-1,100000,1),0)),"")</f>
        <v>-0.08</v>
      </c>
      <c r="AM151" s="6" t="str">
        <f ca="1">IFERROR(INDEX(OFFSET(INDIRECT("v_buffer_hist_hoy!$A$1"),1,MATCH("buh_color_inventario_proyectado",INDIRECT("v_buffer_hist_hoy!$1:$1"),0)-1,100000,1),MATCH(CLEAN(TABLATRANSFERENCIA[[#This Row],[CODIGO]]),OFFSET(INDIRECT("v_buffer_hist_hoy!$A$1"),1,MATCH("buh_codigo",INDIRECT("v_buffer_hist_hoy!$1:$1"),0)-1,100000,1),0)),"")</f>
        <v>L</v>
      </c>
      <c r="AN151" s="6">
        <f ca="1">IFERROR(INDEX(OFFSET(INDIRECT("v_buffer_hist_hoy!$A$1"),1,MATCH("buh_pedido_minimo",INDIRECT("v_buffer_hist_hoy!$1:$1"),0)-1,100000,1),MATCH(CLEAN(TABLATRANSFERENCIA[[#This Row],[CODIGO]]),OFFSET(INDIRECT("v_buffer_hist_hoy!$A$1"),1,MATCH("buh_codigo",INDIRECT("v_buffer_hist_hoy!$1:$1"),0)-1,100000,1),0)),"")</f>
        <v>0</v>
      </c>
      <c r="AO151" s="6">
        <f ca="1">IFERROR(INDEX(OFFSET(INDIRECT("v_buffer_hist_hoy!$A$1"),1,MATCH("buh_pedido_minimo_grupo",INDIRECT("v_buffer_hist_hoy!$1:$1"),0)-1,100000,1),MATCH(CLEAN(TABLATRANSFERENCIA[[#This Row],[CODIGO]]),OFFSET(INDIRECT("v_buffer_hist_hoy!$A$1"),1,MATCH("buh_codigo",INDIRECT("v_buffer_hist_hoy!$1:$1"),0)-1,100000,1),0)),"")</f>
        <v>0</v>
      </c>
      <c r="AP151" s="6">
        <f ca="1">IFERROR(INDEX(OFFSET(INDIRECT("v_buffer_hist_hoy!$A$1"),1,MATCH("buh_unidad_empaque",INDIRECT("v_buffer_hist_hoy!$1:$1"),0)-1,100000,1),MATCH(CLEAN(TABLATRANSFERENCIA[[#This Row],[CODIGO]]),OFFSET(INDIRECT("v_buffer_hist_hoy!$A$1"),1,MATCH("buh_codigo",INDIRECT("v_buffer_hist_hoy!$1:$1"),0)-1,100000,1),0)),"")</f>
        <v>5</v>
      </c>
      <c r="AQ151" s="6">
        <f ca="1">IFERROR(INDEX(OFFSET(INDIRECT("v_buffer_hist_hoy!$A$1"),1,MATCH("buh_pedido_promedio",INDIRECT("v_buffer_hist_hoy!$1:$1"),0)-1,100000,1),MATCH(CLEAN(TABLATRANSFERENCIA[[#This Row],[CODIGO]]),OFFSET(INDIRECT("v_buffer_hist_hoy!$A$1"),1,MATCH("buh_codigo",INDIRECT("v_buffer_hist_hoy!$1:$1"),0)-1,100000,1),0)),"")</f>
        <v>3</v>
      </c>
      <c r="AR151" s="6">
        <f ca="1">IFERROR(INDEX(OFFSET(INDIRECT("v_buffer_hist_hoy!$A$1"),1,MATCH("buh_cobertura_buffer",INDIRECT("v_buffer_hist_hoy!$1:$1"),0)-1,100000,1),MATCH(CLEAN(TABLATRANSFERENCIA[[#This Row],[CODIGO]]),OFFSET(INDIRECT("v_buffer_hist_hoy!$A$1"),1,MATCH("buh_codigo",INDIRECT("v_buffer_hist_hoy!$1:$1"),0)-1,100000,1),0)),"")</f>
        <v>0</v>
      </c>
      <c r="AS151" s="6">
        <f ca="1">IFERROR(INDEX(OFFSET(INDIRECT("v_buffer_hist_hoy!$A$1"),1,MATCH("buh_cobertura_inventario_proyectado",INDIRECT("v_buffer_hist_hoy!$1:$1"),0)-1,100000,1),MATCH(CLEAN(TABLATRANSFERENCIA[[#This Row],[CODIGO]]),OFFSET(INDIRECT("v_buffer_hist_hoy!$A$1"),1,MATCH("buh_codigo",INDIRECT("v_buffer_hist_hoy!$1:$1"),0)-1,100000,1),0)),"")</f>
        <v>0</v>
      </c>
      <c r="AT151" s="6">
        <f ca="1">IFERROR(INDEX(OFFSET(INDIRECT("v_buffer_hist_hoy!$A$1"),1,MATCH("buh_cobertura_pedido_minimo",INDIRECT("v_buffer_hist_hoy!$1:$1"),0)-1,100000,1),MATCH(CLEAN(TABLATRANSFERENCIA[[#This Row],[CODIGO]]),OFFSET(INDIRECT("v_buffer_hist_hoy!$A$1"),1,MATCH("buh_codigo",INDIRECT("v_buffer_hist_hoy!$1:$1"),0)-1,100000,1),0)),"")</f>
        <v>0</v>
      </c>
      <c r="AU151" s="6">
        <f ca="1">IFERROR(INDEX(OFFSET(INDIRECT("v_buffer_hist_hoy!$A$1"),1,MATCH("buh_dias_desabastecimiento",INDIRECT("v_buffer_hist_hoy!$1:$1"),0)-1,100000,1),MATCH(CLEAN(TABLATRANSFERENCIA[[#This Row],[CODIGO]]),OFFSET(INDIRECT("v_buffer_hist_hoy!$A$1"),1,MATCH("buh_codigo",INDIRECT("v_buffer_hist_hoy!$1:$1"),0)-1,100000,1),0)),"")</f>
        <v>0</v>
      </c>
      <c r="AV151" s="6">
        <f t="array" ref="AV151">IFERROR(INDEX(Datos_Consumo[CANTIDAD],MATCH(TABLATRANSFERENCIA[[#This Row],[CODIGO]]&amp;TABLATRANSFERENCIA[[#Headers],[Columna1]],Datos_Consumo[CODIGO]&amp;Datos_Consumo[FECHA_FORMATO],0)),0)</f>
        <v>0</v>
      </c>
      <c r="AW151" s="6">
        <f t="array" ref="AW151">IFERROR(INDEX(Datos_Consumo[CANTIDAD],MATCH(TABLATRANSFERENCIA[[#This Row],[CODIGO]]&amp;TABLATRANSFERENCIA[[#Headers],[Columna2]],Datos_Consumo[CODIGO]&amp;Datos_Consumo[FECHA_FORMATO],0)),0)</f>
        <v>0</v>
      </c>
      <c r="AX151" s="6">
        <f t="array" ref="AX151">IFERROR(INDEX(Datos_Consumo[CANTIDAD],MATCH(TABLATRANSFERENCIA[[#This Row],[CODIGO]]&amp;TABLATRANSFERENCIA[[#Headers],[Columna3]],Datos_Consumo[CODIGO]&amp;Datos_Consumo[FECHA_FORMATO],0)),0)</f>
        <v>0</v>
      </c>
      <c r="AY151" s="6">
        <f t="array" ref="AY151">IFERROR(INDEX(Datos_Consumo[CANTIDAD],MATCH(TABLATRANSFERENCIA[[#This Row],[CODIGO]]&amp;TABLATRANSFERENCIA[[#Headers],[Columna4]],Datos_Consumo[CODIGO]&amp;Datos_Consumo[FECHA_FORMATO],0)),0)</f>
        <v>0</v>
      </c>
      <c r="AZ151" s="6">
        <f t="array" ref="AZ151">IFERROR(INDEX(Datos_Consumo[CANTIDAD],MATCH(TABLATRANSFERENCIA[[#This Row],[CODIGO]]&amp;TABLATRANSFERENCIA[[#Headers],[Columna5]],Datos_Consumo[CODIGO]&amp;Datos_Consumo[FECHA_FORMATO],0)),0)</f>
        <v>0</v>
      </c>
      <c r="BA151" s="6">
        <f t="array" ref="BA151">IFERROR(INDEX(Datos_Consumo[CANTIDAD],MATCH(TABLATRANSFERENCIA[[#This Row],[CODIGO]]&amp;TABLATRANSFERENCIA[[#Headers],[Columna6]],Datos_Consumo[CODIGO]&amp;Datos_Consumo[FECHA_FORMATO],0)),0)</f>
        <v>0</v>
      </c>
      <c r="BB151" s="56">
        <f ca="1">IFERROR(INDEX(OFFSET(INDIRECT("v_buffer_hist_hoy!$A$1"),1,MATCH("buh_ultima_transferencia_ini",INDIRECT("v_buffer_hist_hoy!$1:$1"),0)-1,100000,1),MATCH(CLEAN(TABLATRANSFERENCIA[[#This Row],[CODIGO]]),OFFSET(INDIRECT("v_buffer_hist_hoy!$A$1"),1,MATCH("buh_codigo",INDIRECT("v_buffer_hist_hoy!$1:$1"),0)-1,100000,1),0)),"")</f>
        <v>0</v>
      </c>
      <c r="BC151" s="56">
        <f ca="1">IFERROR(INDEX(OFFSET(INDIRECT("v_buffer_hist_hoy!$A$1"),1,MATCH("buh_ultima_transferencia_fin",INDIRECT("v_buffer_hist_hoy!$1:$1"),0)-1,100000,1),MATCH(CLEAN(TABLATRANSFERENCIA[[#This Row],[CODIGO]]),OFFSET(INDIRECT("v_buffer_hist_hoy!$A$1"),1,MATCH("buh_codigo",INDIRECT("v_buffer_hist_hoy!$1:$1"),0)-1,100000,1),0)),"")</f>
        <v>0</v>
      </c>
      <c r="BD151" s="50" t="s">
        <v>7724</v>
      </c>
      <c r="BE151" s="55"/>
      <c r="BF151" s="51"/>
      <c r="BG15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1" s="51"/>
      <c r="BM151" s="46">
        <f ca="1">IFERROR(TABLATRANSFERENCIA[[#This Row],[REQUERIM]]/TABLATRANSFERENCIA[[#This Row],[PEDIDO PROMEDIO]],0)</f>
        <v>1.6666666666666667</v>
      </c>
      <c r="BN151" s="51"/>
      <c r="BO151" s="59"/>
      <c r="BP151" s="3" t="str">
        <f>IF(TABLATRANSFERENCIA[[#This Row],[RECIBIDO]]&lt;&gt;"",0,IF(TABLATRANSFERENCIA[[#This Row],[DESPACHO]]&lt;&gt;"",TABLATRANSFERENCIA[[#This Row],[DESPACHO]],TABLATRANSFERENCIA[[#This Row],[REQUERIM]]))</f>
        <v>5</v>
      </c>
      <c r="BQ151" s="50"/>
      <c r="BR151" s="50"/>
      <c r="BS151" s="50" t="str">
        <f t="shared" si="2"/>
        <v>N</v>
      </c>
      <c r="BT151" s="51">
        <f t="array" aca="1" ref="BT151" ca="1">IF(SUM(--(TABLATRANSFERENCIA[[#This Row],[CODIGO GENERICO]]=TABLATRANSFERENCIA[CODIGO GENERICO])*TABLATRANSFERENCIA[REQUERIM])&lt;TABLATRANSFERENCIA[[#This Row],[PEDIDO MIN GRUPO]],1,0)</f>
        <v>0</v>
      </c>
      <c r="BU15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1" s="51">
        <f ca="1">IFERROR(INDEX(OFFSET(INDIRECT("v_buffer_hist_hoy!$A$1"),1,MATCH("buh_zona_amarilla",INDIRECT("v_buffer_hist_hoy!$1:$1"),0)-1,100000,1),MATCH(CLEAN(TABLATRANSFERENCIA[[#This Row],[CODIGO]]),OFFSET(INDIRECT("v_buffer_hist_hoy!$A$1"),1,MATCH("buh_codigo",INDIRECT("v_buffer_hist_hoy!$1:$1"),0)-1,100000,1),0)),"")</f>
        <v>8</v>
      </c>
      <c r="BW151" s="51">
        <f ca="1">IFERROR(INDEX(OFFSET(INDIRECT("v_buffer_hist_hoy!$A$1"),1,MATCH("buh_zona_roja",INDIRECT("v_buffer_hist_hoy!$1:$1"),0)-1,100000,1),MATCH(CLEAN(TABLATRANSFERENCIA[[#This Row],[CODIGO]]),OFFSET(INDIRECT("v_buffer_hist_hoy!$A$1"),1,MATCH("buh_codigo",INDIRECT("v_buffer_hist_hoy!$1:$1"),0)-1,100000,1),0)),"")</f>
        <v>4</v>
      </c>
    </row>
    <row r="152" spans="1:75" hidden="1" x14ac:dyDescent="0.25">
      <c r="A152" s="54" t="s">
        <v>4764</v>
      </c>
      <c r="B152" s="3" t="str">
        <f ca="1">IFERROR(INDEX(OFFSET(INDIRECT("v_buffer_hist_hoy!$A$1"),1,MATCH("pro_descripcion",INDIRECT("v_buffer_hist_hoy!$1:$1"),0)-1,100000,1),MATCH(CLEAN(TABLATRANSFERENCIA[[#This Row],[CODIGO]]),OFFSET(INDIRECT("v_buffer_hist_hoy!$A$1"),1,MATCH("buh_codigo",INDIRECT("v_buffer_hist_hoy!$1:$1"),0)-1,100000,1),0)),"")</f>
        <v>RESORTE ACELERADOR GATILLO SRM 3605 4605</v>
      </c>
      <c r="C152" s="3" t="str">
        <f ca="1">IFERROR(INDEX(OFFSET(INDIRECT("v_buffer_hist_hoy!$A$1"),1,MATCH("buh_codigo_generico",INDIRECT("v_buffer_hist_hoy!$1:$1"),0)-1,100000,1),MATCH(CLEAN(TABLATRANSFERENCIA[[#This Row],[CODIGO]]),OFFSET(INDIRECT("v_buffer_hist_hoy!$A$1"),1,MATCH("buh_codigo",INDIRECT("v_buffer_hist_hoy!$1:$1"),0)-1,100000,1),0)),"")</f>
        <v>0</v>
      </c>
      <c r="D152" s="3" t="str">
        <f ca="1">IFERROR(INDEX(OFFSET(INDIRECT("v_buffer_hist_hoy!$A$1"),1,MATCH("buh_codigo_vinculado",INDIRECT("v_buffer_hist_hoy!$1:$1"),0)-1,100000,1),MATCH(CLEAN(TABLATRANSFERENCIA[[#This Row],[CODIGO]]),OFFSET(INDIRECT("v_buffer_hist_hoy!$A$1"),1,MATCH("buh_codigo",INDIRECT("v_buffer_hist_hoy!$1:$1"),0)-1,100000,1),0)),"")</f>
        <v>EC-17801335631</v>
      </c>
      <c r="E152" s="3" t="str">
        <f ca="1">IFERROR(INDEX(OFFSET(INDIRECT("v_buffer_hist_hoy!$A$1"),1,MATCH("pro_linea",INDIRECT("v_buffer_hist_hoy!$1:$1"),0)-1,100000,1),MATCH(CLEAN(TABLATRANSFERENCIA[[#This Row],[CODIGO]]),OFFSET(INDIRECT("v_buffer_hist_hoy!$A$1"),1,MATCH("buh_codigo",INDIRECT("v_buffer_hist_hoy!$1:$1"),0)-1,100000,1),0)),"")</f>
        <v>AGROFORESTAL</v>
      </c>
      <c r="F152" s="3">
        <f ca="1">IFERROR(INDEX(OFFSET(INDIRECT("v_buffer_hist_hoy!$A$1"),1,MATCH("pro_sublinea",INDIRECT("v_buffer_hist_hoy!$1:$1"),0)-1,100000,1),MATCH(CLEAN(TABLATRANSFERENCIA[[#This Row],[CODIGO]]),OFFSET(INDIRECT("v_buffer_hist_hoy!$A$1"),1,MATCH("buh_codigo",INDIRECT("v_buffer_hist_hoy!$1:$1"),0)-1,100000,1),0)),"")</f>
        <v>0</v>
      </c>
      <c r="G152" s="3" t="str">
        <f ca="1">IFERROR(INDEX(OFFSET(INDIRECT("v_buffer_hist_hoy!$A$1"),1,MATCH("pro_grupo",INDIRECT("v_buffer_hist_hoy!$1:$1"),0)-1,100000,1),MATCH(CLEAN(TABLATRANSFERENCIA[[#This Row],[CODIGO]]),OFFSET(INDIRECT("v_buffer_hist_hoy!$A$1"),1,MATCH("buh_codigo",INDIRECT("v_buffer_hist_hoy!$1:$1"),0)-1,100000,1),0)),"")</f>
        <v>REPUESTOS DESMALEZADORAS</v>
      </c>
      <c r="H152" s="3">
        <f ca="1">IFERROR(INDEX(OFFSET(INDIRECT("v_buffer_hist_hoy!$A$1"),1,MATCH("pro_familia",INDIRECT("v_buffer_hist_hoy!$1:$1"),0)-1,100000,1),MATCH(CLEAN(TABLATRANSFERENCIA[[#This Row],[CODIGO]]),OFFSET(INDIRECT("v_buffer_hist_hoy!$A$1"),1,MATCH("buh_codigo",INDIRECT("v_buffer_hist_hoy!$1:$1"),0)-1,100000,1),0)),"")</f>
        <v>0</v>
      </c>
      <c r="I152" s="3">
        <f ca="1">IFERROR(INDEX(OFFSET(INDIRECT("v_buffer_hist_hoy!$A$1"),1,MATCH("pro_subfamilia",INDIRECT("v_buffer_hist_hoy!$1:$1"),0)-1,100000,1),MATCH(CLEAN(TABLATRANSFERENCIA[[#This Row],[CODIGO]]),OFFSET(INDIRECT("v_buffer_hist_hoy!$A$1"),1,MATCH("buh_codigo",INDIRECT("v_buffer_hist_hoy!$1:$1"),0)-1,100000,1),0)),"")</f>
        <v>0</v>
      </c>
      <c r="J15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2" s="3">
        <f ca="1">IFERROR(INDEX(OFFSET(INDIRECT("v_buffer_hist_hoy!$A$1"),1,MATCH("pro_tipo",INDIRECT("v_buffer_hist_hoy!$1:$1"),0)-1,100000,1),MATCH(CLEAN(TABLATRANSFERENCIA[[#This Row],[CODIGO]]),OFFSET(INDIRECT("v_buffer_hist_hoy!$A$1"),1,MATCH("buh_codigo",INDIRECT("v_buffer_hist_hoy!$1:$1"),0)-1,100000,1),0)),"")</f>
        <v>0</v>
      </c>
      <c r="L152" s="3" t="str">
        <f ca="1">IFERROR(INDEX(OFFSET(INDIRECT("v_buffer_hist_hoy!$A$1"),1,MATCH("pro_marca",INDIRECT("v_buffer_hist_hoy!$1:$1"),0)-1,100000,1),MATCH(CLEAN(TABLATRANSFERENCIA[[#This Row],[CODIGO]]),OFFSET(INDIRECT("v_buffer_hist_hoy!$A$1"),1,MATCH("buh_codigo",INDIRECT("v_buffer_hist_hoy!$1:$1"),0)-1,100000,1),0)),"")</f>
        <v>ECHO</v>
      </c>
      <c r="M152" s="3">
        <f ca="1">IFERROR(INDEX(OFFSET(INDIRECT("v_buffer_hist_hoy!$A$1"),1,MATCH("pro_modelo",INDIRECT("v_buffer_hist_hoy!$1:$1"),0)-1,100000,1),MATCH(CLEAN(TABLATRANSFERENCIA[[#This Row],[CODIGO]]),OFFSET(INDIRECT("v_buffer_hist_hoy!$A$1"),1,MATCH("buh_codigo",INDIRECT("v_buffer_hist_hoy!$1:$1"),0)-1,100000,1),0)),"")</f>
        <v>0</v>
      </c>
      <c r="N152" s="3">
        <f ca="1">IFERROR(INDEX(OFFSET(INDIRECT("v_buffer_hist_hoy!$A$1"),1,MATCH("pro_cat_management",INDIRECT("v_buffer_hist_hoy!$1:$1"),0)-1,100000,1),MATCH(CLEAN(TABLATRANSFERENCIA[[#This Row],[CODIGO]]),OFFSET(INDIRECT("v_buffer_hist_hoy!$A$1"),1,MATCH("buh_codigo",INDIRECT("v_buffer_hist_hoy!$1:$1"),0)-1,100000,1),0)),"")</f>
        <v>0</v>
      </c>
      <c r="O152" s="5" t="str">
        <f ca="1">IFERROR(INDEX(OFFSET(INDIRECT("v_buffer_hist_hoy!$A$1"),1,MATCH("buh_estatus",INDIRECT("v_buffer_hist_hoy!$1:$1"),0)-1,100000,1),MATCH(CLEAN(TABLATRANSFERENCIA[[#This Row],[CODIGO]]),OFFSET(INDIRECT("v_buffer_hist_hoy!$A$1"),1,MATCH("buh_codigo",INDIRECT("v_buffer_hist_hoy!$1:$1"),0)-1,100000,1),0)),"")</f>
        <v>0</v>
      </c>
      <c r="P152" s="5">
        <f ca="1">IFERROR(INDEX(OFFSET(INDIRECT("v_buffer_hist_hoy!$A$1"),1,MATCH("buh_ctv",INDIRECT("v_buffer_hist_hoy!$1:$1"),0)-1,100000,1),MATCH(CLEAN(TABLATRANSFERENCIA[[#This Row],[CODIGO]]),OFFSET(INDIRECT("v_buffer_hist_hoy!$A$1"),1,MATCH("buh_codigo",INDIRECT("v_buffer_hist_hoy!$1:$1"),0)-1,100000,1),0)),"")</f>
        <v>0.56999999999999995</v>
      </c>
      <c r="Q152" s="5">
        <f ca="1">IFERROR(INDEX(OFFSET(INDIRECT("v_buffer_hist_hoy!$A$1"),1,MATCH("buh_pv",INDIRECT("v_buffer_hist_hoy!$1:$1"),0)-1,100000,1),MATCH(CLEAN(TABLATRANSFERENCIA[[#This Row],[CODIGO]]),OFFSET(INDIRECT("v_buffer_hist_hoy!$A$1"),1,MATCH("buh_codigo",INDIRECT("v_buffer_hist_hoy!$1:$1"),0)-1,100000,1),0)),"")</f>
        <v>1.39</v>
      </c>
      <c r="R152" s="46">
        <f ca="1">IFERROR(INDEX(OFFSET(INDIRECT("v_buffer_hist_hoy!$A$1"),1,MATCH("buh_roi_pasado",INDIRECT("v_buffer_hist_hoy!$1:$1"),0)-1,100000,1),MATCH(CLEAN(TABLATRANSFERENCIA[[#This Row],[CODIGO]]),OFFSET(INDIRECT("v_buffer_hist_hoy!$A$1"),1,MATCH("buh_codigo",INDIRECT("v_buffer_hist_hoy!$1:$1"),0)-1,100000,1),0)),"")</f>
        <v>0</v>
      </c>
      <c r="S152" s="46">
        <f ca="1">IFERROR(INDEX(OFFSET(INDIRECT("v_buffer_hist_hoy!$A$1"),1,MATCH("buh_roi_proyectado",INDIRECT("v_buffer_hist_hoy!$1:$1"),0)-1,100000,1),MATCH(CLEAN(TABLATRANSFERENCIA[[#This Row],[CODIGO]]),OFFSET(INDIRECT("v_buffer_hist_hoy!$A$1"),1,MATCH("buh_codigo",INDIRECT("v_buffer_hist_hoy!$1:$1"),0)-1,100000,1),0)),"")</f>
        <v>6.28</v>
      </c>
      <c r="T152" s="46">
        <f ca="1">IFERROR(INDEX(OFFSET(INDIRECT("v_buffer_hist_hoy!$A$1"),1,MATCH("buh_velocity",INDIRECT("v_buffer_hist_hoy!$1:$1"),0)-1,100000,1),MATCH(CLEAN(TABLATRANSFERENCIA[[#This Row],[CODIGO]]),OFFSET(INDIRECT("v_buffer_hist_hoy!$A$1"),1,MATCH("buh_codigo",INDIRECT("v_buffer_hist_hoy!$1:$1"),0)-1,100000,1),0)),"")</f>
        <v>0</v>
      </c>
      <c r="U152" s="46">
        <f ca="1">IFERROR(INDEX(OFFSET(INDIRECT("v_buffer_hist_hoy!$A$1"),1,MATCH("buh_nivel_servicio",INDIRECT("v_buffer_hist_hoy!$1:$1"),0)-1,100000,1),MATCH(CLEAN(TABLATRANSFERENCIA[[#This Row],[CODIGO]]),OFFSET(INDIRECT("v_buffer_hist_hoy!$A$1"),1,MATCH("buh_codigo",INDIRECT("v_buffer_hist_hoy!$1:$1"),0)-1,100000,1),0)),"")</f>
        <v>1</v>
      </c>
      <c r="V152" s="49" t="str">
        <f ca="1">IFERROR(INDEX(OFFSET(INDIRECT("v_buffer_hist_hoy!$A$1"),1,MATCH("pro_nombre",INDIRECT("v_buffer_hist_hoy!$1:$1"),0)-1,100000,1),MATCH(CLEAN(TABLATRANSFERENCIA[[#This Row],[CODIGO]]),OFFSET(INDIRECT("v_buffer_hist_hoy!$A$1"),1,MATCH("buh_codigo",INDIRECT("v_buffer_hist_hoy!$1:$1"),0)-1,100000,1),0)),"")</f>
        <v>Echo</v>
      </c>
      <c r="W152" s="49" t="str">
        <f ca="1">IFERROR(INDEX(OFFSET(INDIRECT("v_buffer_hist_hoy!$A$1"),1,MATCH("pre_nombre",INDIRECT("v_buffer_hist_hoy!$1:$1"),0)-1,100000,1),MATCH(CLEAN(TABLATRANSFERENCIA[[#This Row],[CODIGO]]),OFFSET(INDIRECT("v_buffer_hist_hoy!$A$1"),1,MATCH("buh_codigo",INDIRECT("v_buffer_hist_hoy!$1:$1"),0)-1,100000,1),0)),"")</f>
        <v>USA</v>
      </c>
      <c r="X152" s="51">
        <f ca="1">IFERROR(INDEX(OFFSET(INDIRECT("v_buffer_hist_hoy!$A$1"),1,MATCH("buh_tiempo_suministro",INDIRECT("v_buffer_hist_hoy!$1:$1"),0)-1,100000,1),MATCH(CLEAN(TABLATRANSFERENCIA[[#This Row],[CODIGO]]),OFFSET(INDIRECT("v_buffer_hist_hoy!$A$1"),1,MATCH("buh_codigo",INDIRECT("v_buffer_hist_hoy!$1:$1"),0)-1,100000,1),0)),"")</f>
        <v>8</v>
      </c>
      <c r="Y152" s="51">
        <f ca="1">IFERROR(INDEX(OFFSET(INDIRECT("v_buffer_hist_hoy!$A$1"),1,MATCH("buh_frecuencia_reposicion",INDIRECT("v_buffer_hist_hoy!$1:$1"),0)-1,100000,1),MATCH(CLEAN(TABLATRANSFERENCIA[[#This Row],[CODIGO]]),OFFSET(INDIRECT("v_buffer_hist_hoy!$A$1"),1,MATCH("buh_codigo",INDIRECT("v_buffer_hist_hoy!$1:$1"),0)-1,100000,1),0)),"")</f>
        <v>3</v>
      </c>
      <c r="Z152" s="6">
        <f ca="1">IFERROR(INDEX(OFFSET(INDIRECT("v_buffer_hist_hoy!$A$1"),1,MATCH("buh_buffer_actual",INDIRECT("v_buffer_hist_hoy!$1:$1"),0)-1,100000,1),MATCH(CLEAN(TABLATRANSFERENCIA[[#This Row],[CODIGO]]),OFFSET(INDIRECT("v_buffer_hist_hoy!$A$1"),1,MATCH("buh_codigo",INDIRECT("v_buffer_hist_hoy!$1:$1"),0)-1,100000,1),0)),"")</f>
        <v>20</v>
      </c>
      <c r="AA152" s="6">
        <f ca="1">IFERROR(INDEX(OFFSET(INDIRECT("v_buffer_hist_hoy!$A$1"),1,MATCH("buh_inventario_proveedor",INDIRECT("v_buffer_hist_hoy!$1:$1"),0)-1,100000,1),MATCH(CLEAN(TABLATRANSFERENCIA[[#This Row],[CODIGO]]),OFFSET(INDIRECT("v_buffer_hist_hoy!$A$1"),1,MATCH("buh_codigo",INDIRECT("v_buffer_hist_hoy!$1:$1"),0)-1,100000,1),0)),"")</f>
        <v>1000000000</v>
      </c>
      <c r="AB152" s="6">
        <f ca="1">IFERROR(INDEX(OFFSET(INDIRECT("v_buffer_hist_hoy!$A$1"),1,MATCH("buh_inventario_fisico",INDIRECT("v_buffer_hist_hoy!$1:$1"),0)-1,100000,1),MATCH(CLEAN(TABLATRANSFERENCIA[[#This Row],[CODIGO]]),OFFSET(INDIRECT("v_buffer_hist_hoy!$A$1"),1,MATCH("buh_codigo",INDIRECT("v_buffer_hist_hoy!$1:$1"),0)-1,100000,1),0)),"")</f>
        <v>15</v>
      </c>
      <c r="AC152" s="4">
        <f ca="1">IFERROR(INDEX(OFFSET(INDIRECT("v_buffer_hist_hoy!$A$1"),1,MATCH("buh_estado_inventario_fisico",INDIRECT("v_buffer_hist_hoy!$1:$1"),0)-1,100000,1),MATCH(CLEAN(TABLATRANSFERENCIA[[#This Row],[CODIGO]]),OFFSET(INDIRECT("v_buffer_hist_hoy!$A$1"),1,MATCH("buh_codigo",INDIRECT("v_buffer_hist_hoy!$1:$1"),0)-1,100000,1),0)),"")</f>
        <v>0.25</v>
      </c>
      <c r="AD152" s="6" t="str">
        <f ca="1">IFERROR(INDEX(OFFSET(INDIRECT("v_buffer_hist_hoy!$A$1"),1,MATCH("buh_color_inventario_fisico",INDIRECT("v_buffer_hist_hoy!$1:$1"),0)-1,100000,1),MATCH(CLEAN(TABLATRANSFERENCIA[[#This Row],[CODIGO]]),OFFSET(INDIRECT("v_buffer_hist_hoy!$A$1"),1,MATCH("buh_codigo",INDIRECT("v_buffer_hist_hoy!$1:$1"),0)-1,100000,1),0)),"")</f>
        <v>V</v>
      </c>
      <c r="AE152" s="6">
        <f ca="1">IFERROR(INDEX(OFFSET(INDIRECT("v_buffer_hist_hoy!$A$1"),1,MATCH("buh_transito",INDIRECT("v_buffer_hist_hoy!$1:$1"),0)-1,100000,1),MATCH(CLEAN(TABLATRANSFERENCIA[[#This Row],[CODIGO]]),OFFSET(INDIRECT("v_buffer_hist_hoy!$A$1"),1,MATCH("buh_codigo",INDIRECT("v_buffer_hist_hoy!$1:$1"),0)-1,100000,1),0)),"")</f>
        <v>0</v>
      </c>
      <c r="AF152" s="6">
        <f ca="1">IFERROR(INDEX(OFFSET(INDIRECT("v_buffer_hist_hoy!$A$1"),1,MATCH("buh_negociacion",INDIRECT("v_buffer_hist_hoy!$1:$1"),0)-1,100000,1),MATCH(CLEAN(TABLATRANSFERENCIA[[#This Row],[CODIGO]]),OFFSET(INDIRECT("v_buffer_hist_hoy!$A$1"),1,MATCH("buh_codigo",INDIRECT("v_buffer_hist_hoy!$1:$1"),0)-1,100000,1),0)),"")</f>
        <v>0</v>
      </c>
      <c r="AG152" s="6">
        <f ca="1">IFERROR(INDEX(OFFSET(INDIRECT("v_buffer_hist_hoy!$A$1"),1,MATCH("buh_produccion",INDIRECT("v_buffer_hist_hoy!$1:$1"),0)-1,100000,1),MATCH(CLEAN(TABLATRANSFERENCIA[[#This Row],[CODIGO]]),OFFSET(INDIRECT("v_buffer_hist_hoy!$A$1"),1,MATCH("buh_codigo",INDIRECT("v_buffer_hist_hoy!$1:$1"),0)-1,100000,1),0)),"")</f>
        <v>0</v>
      </c>
      <c r="AH152" s="6">
        <f ca="1">IFERROR(INDEX(OFFSET(INDIRECT("v_buffer_hist_hoy!$A$1"),1,MATCH("buh_embarcado",INDIRECT("v_buffer_hist_hoy!$1:$1"),0)-1,100000,1),MATCH(CLEAN(TABLATRANSFERENCIA[[#This Row],[CODIGO]]),OFFSET(INDIRECT("v_buffer_hist_hoy!$A$1"),1,MATCH("buh_codigo",INDIRECT("v_buffer_hist_hoy!$1:$1"),0)-1,100000,1),0)),"")</f>
        <v>0</v>
      </c>
      <c r="AI152" s="6">
        <f ca="1">IFERROR(INDEX(OFFSET(INDIRECT("v_buffer_hist_hoy!$A$1"),1,MATCH("buh_comprometido",INDIRECT("v_buffer_hist_hoy!$1:$1"),0)-1,100000,1),MATCH(CLEAN(TABLATRANSFERENCIA[[#This Row],[CODIGO]]),OFFSET(INDIRECT("v_buffer_hist_hoy!$A$1"),1,MATCH("buh_codigo",INDIRECT("v_buffer_hist_hoy!$1:$1"),0)-1,100000,1),0)),"")</f>
        <v>0</v>
      </c>
      <c r="AJ152" s="6">
        <f ca="1">IFERROR(INDEX(OFFSET(INDIRECT("v_buffer_hist_hoy!$A$1"),1,MATCH("buh_backorder",INDIRECT("v_buffer_hist_hoy!$1:$1"),0)-1,100000,1),MATCH(CLEAN(TABLATRANSFERENCIA[[#This Row],[CODIGO]]),OFFSET(INDIRECT("v_buffer_hist_hoy!$A$1"),1,MATCH("buh_codigo",INDIRECT("v_buffer_hist_hoy!$1:$1"),0)-1,100000,1),0)),"")</f>
        <v>5</v>
      </c>
      <c r="AK152" s="6">
        <f ca="1">IFERROR(INDEX(OFFSET(INDIRECT("v_buffer_hist_hoy!$A$1"),1,MATCH("buh_inventario_proyectado",INDIRECT("v_buffer_hist_hoy!$1:$1"),0)-1,100000,1),MATCH(CLEAN(TABLATRANSFERENCIA[[#This Row],[CODIGO]]),OFFSET(INDIRECT("v_buffer_hist_hoy!$A$1"),1,MATCH("buh_codigo",INDIRECT("v_buffer_hist_hoy!$1:$1"),0)-1,100000,1),0)),"")</f>
        <v>20</v>
      </c>
      <c r="AL152" s="4">
        <f ca="1">IFERROR(INDEX(OFFSET(INDIRECT("v_buffer_hist_hoy!$A$1"),1,MATCH("buh_estado_inventario_proyectado",INDIRECT("v_buffer_hist_hoy!$1:$1"),0)-1,100000,1),MATCH(CLEAN(TABLATRANSFERENCIA[[#This Row],[CODIGO]]),OFFSET(INDIRECT("v_buffer_hist_hoy!$A$1"),1,MATCH("buh_codigo",INDIRECT("v_buffer_hist_hoy!$1:$1"),0)-1,100000,1),0)),"")</f>
        <v>0</v>
      </c>
      <c r="AM152" s="6" t="str">
        <f ca="1">IFERROR(INDEX(OFFSET(INDIRECT("v_buffer_hist_hoy!$A$1"),1,MATCH("buh_color_inventario_proyectado",INDIRECT("v_buffer_hist_hoy!$1:$1"),0)-1,100000,1),MATCH(CLEAN(TABLATRANSFERENCIA[[#This Row],[CODIGO]]),OFFSET(INDIRECT("v_buffer_hist_hoy!$A$1"),1,MATCH("buh_codigo",INDIRECT("v_buffer_hist_hoy!$1:$1"),0)-1,100000,1),0)),"")</f>
        <v>V</v>
      </c>
      <c r="AN152" s="6">
        <f ca="1">IFERROR(INDEX(OFFSET(INDIRECT("v_buffer_hist_hoy!$A$1"),1,MATCH("buh_pedido_minimo",INDIRECT("v_buffer_hist_hoy!$1:$1"),0)-1,100000,1),MATCH(CLEAN(TABLATRANSFERENCIA[[#This Row],[CODIGO]]),OFFSET(INDIRECT("v_buffer_hist_hoy!$A$1"),1,MATCH("buh_codigo",INDIRECT("v_buffer_hist_hoy!$1:$1"),0)-1,100000,1),0)),"")</f>
        <v>0</v>
      </c>
      <c r="AO152" s="6">
        <f ca="1">IFERROR(INDEX(OFFSET(INDIRECT("v_buffer_hist_hoy!$A$1"),1,MATCH("buh_pedido_minimo_grupo",INDIRECT("v_buffer_hist_hoy!$1:$1"),0)-1,100000,1),MATCH(CLEAN(TABLATRANSFERENCIA[[#This Row],[CODIGO]]),OFFSET(INDIRECT("v_buffer_hist_hoy!$A$1"),1,MATCH("buh_codigo",INDIRECT("v_buffer_hist_hoy!$1:$1"),0)-1,100000,1),0)),"")</f>
        <v>0</v>
      </c>
      <c r="AP152" s="6">
        <f ca="1">IFERROR(INDEX(OFFSET(INDIRECT("v_buffer_hist_hoy!$A$1"),1,MATCH("buh_unidad_empaque",INDIRECT("v_buffer_hist_hoy!$1:$1"),0)-1,100000,1),MATCH(CLEAN(TABLATRANSFERENCIA[[#This Row],[CODIGO]]),OFFSET(INDIRECT("v_buffer_hist_hoy!$A$1"),1,MATCH("buh_codigo",INDIRECT("v_buffer_hist_hoy!$1:$1"),0)-1,100000,1),0)),"")</f>
        <v>5</v>
      </c>
      <c r="AQ152" s="6">
        <f ca="1">IFERROR(INDEX(OFFSET(INDIRECT("v_buffer_hist_hoy!$A$1"),1,MATCH("buh_pedido_promedio",INDIRECT("v_buffer_hist_hoy!$1:$1"),0)-1,100000,1),MATCH(CLEAN(TABLATRANSFERENCIA[[#This Row],[CODIGO]]),OFFSET(INDIRECT("v_buffer_hist_hoy!$A$1"),1,MATCH("buh_codigo",INDIRECT("v_buffer_hist_hoy!$1:$1"),0)-1,100000,1),0)),"")</f>
        <v>5</v>
      </c>
      <c r="AR152" s="6">
        <f ca="1">IFERROR(INDEX(OFFSET(INDIRECT("v_buffer_hist_hoy!$A$1"),1,MATCH("buh_cobertura_buffer",INDIRECT("v_buffer_hist_hoy!$1:$1"),0)-1,100000,1),MATCH(CLEAN(TABLATRANSFERENCIA[[#This Row],[CODIGO]]),OFFSET(INDIRECT("v_buffer_hist_hoy!$A$1"),1,MATCH("buh_codigo",INDIRECT("v_buffer_hist_hoy!$1:$1"),0)-1,100000,1),0)),"")</f>
        <v>0</v>
      </c>
      <c r="AS152" s="6">
        <f ca="1">IFERROR(INDEX(OFFSET(INDIRECT("v_buffer_hist_hoy!$A$1"),1,MATCH("buh_cobertura_inventario_proyectado",INDIRECT("v_buffer_hist_hoy!$1:$1"),0)-1,100000,1),MATCH(CLEAN(TABLATRANSFERENCIA[[#This Row],[CODIGO]]),OFFSET(INDIRECT("v_buffer_hist_hoy!$A$1"),1,MATCH("buh_codigo",INDIRECT("v_buffer_hist_hoy!$1:$1"),0)-1,100000,1),0)),"")</f>
        <v>0</v>
      </c>
      <c r="AT152" s="6">
        <f ca="1">IFERROR(INDEX(OFFSET(INDIRECT("v_buffer_hist_hoy!$A$1"),1,MATCH("buh_cobertura_pedido_minimo",INDIRECT("v_buffer_hist_hoy!$1:$1"),0)-1,100000,1),MATCH(CLEAN(TABLATRANSFERENCIA[[#This Row],[CODIGO]]),OFFSET(INDIRECT("v_buffer_hist_hoy!$A$1"),1,MATCH("buh_codigo",INDIRECT("v_buffer_hist_hoy!$1:$1"),0)-1,100000,1),0)),"")</f>
        <v>0</v>
      </c>
      <c r="AU152" s="6">
        <f ca="1">IFERROR(INDEX(OFFSET(INDIRECT("v_buffer_hist_hoy!$A$1"),1,MATCH("buh_dias_desabastecimiento",INDIRECT("v_buffer_hist_hoy!$1:$1"),0)-1,100000,1),MATCH(CLEAN(TABLATRANSFERENCIA[[#This Row],[CODIGO]]),OFFSET(INDIRECT("v_buffer_hist_hoy!$A$1"),1,MATCH("buh_codigo",INDIRECT("v_buffer_hist_hoy!$1:$1"),0)-1,100000,1),0)),"")</f>
        <v>0</v>
      </c>
      <c r="AV152" s="6">
        <f t="array" ref="AV152">IFERROR(INDEX(Datos_Consumo[CANTIDAD],MATCH(TABLATRANSFERENCIA[[#This Row],[CODIGO]]&amp;TABLATRANSFERENCIA[[#Headers],[Columna1]],Datos_Consumo[CODIGO]&amp;Datos_Consumo[FECHA_FORMATO],0)),0)</f>
        <v>0</v>
      </c>
      <c r="AW152" s="6">
        <f t="array" ref="AW152">IFERROR(INDEX(Datos_Consumo[CANTIDAD],MATCH(TABLATRANSFERENCIA[[#This Row],[CODIGO]]&amp;TABLATRANSFERENCIA[[#Headers],[Columna2]],Datos_Consumo[CODIGO]&amp;Datos_Consumo[FECHA_FORMATO],0)),0)</f>
        <v>0</v>
      </c>
      <c r="AX152" s="6">
        <f t="array" ref="AX152">IFERROR(INDEX(Datos_Consumo[CANTIDAD],MATCH(TABLATRANSFERENCIA[[#This Row],[CODIGO]]&amp;TABLATRANSFERENCIA[[#Headers],[Columna3]],Datos_Consumo[CODIGO]&amp;Datos_Consumo[FECHA_FORMATO],0)),0)</f>
        <v>0</v>
      </c>
      <c r="AY152" s="6">
        <f t="array" ref="AY152">IFERROR(INDEX(Datos_Consumo[CANTIDAD],MATCH(TABLATRANSFERENCIA[[#This Row],[CODIGO]]&amp;TABLATRANSFERENCIA[[#Headers],[Columna4]],Datos_Consumo[CODIGO]&amp;Datos_Consumo[FECHA_FORMATO],0)),0)</f>
        <v>0</v>
      </c>
      <c r="AZ152" s="6">
        <f t="array" ref="AZ152">IFERROR(INDEX(Datos_Consumo[CANTIDAD],MATCH(TABLATRANSFERENCIA[[#This Row],[CODIGO]]&amp;TABLATRANSFERENCIA[[#Headers],[Columna5]],Datos_Consumo[CODIGO]&amp;Datos_Consumo[FECHA_FORMATO],0)),0)</f>
        <v>0</v>
      </c>
      <c r="BA152" s="6">
        <f t="array" ref="BA152">IFERROR(INDEX(Datos_Consumo[CANTIDAD],MATCH(TABLATRANSFERENCIA[[#This Row],[CODIGO]]&amp;TABLATRANSFERENCIA[[#Headers],[Columna6]],Datos_Consumo[CODIGO]&amp;Datos_Consumo[FECHA_FORMATO],0)),0)</f>
        <v>0</v>
      </c>
      <c r="BB152" s="56">
        <f ca="1">IFERROR(INDEX(OFFSET(INDIRECT("v_buffer_hist_hoy!$A$1"),1,MATCH("buh_ultima_transferencia_ini",INDIRECT("v_buffer_hist_hoy!$1:$1"),0)-1,100000,1),MATCH(CLEAN(TABLATRANSFERENCIA[[#This Row],[CODIGO]]),OFFSET(INDIRECT("v_buffer_hist_hoy!$A$1"),1,MATCH("buh_codigo",INDIRECT("v_buffer_hist_hoy!$1:$1"),0)-1,100000,1),0)),"")</f>
        <v>0</v>
      </c>
      <c r="BC152" s="56">
        <f ca="1">IFERROR(INDEX(OFFSET(INDIRECT("v_buffer_hist_hoy!$A$1"),1,MATCH("buh_ultima_transferencia_fin",INDIRECT("v_buffer_hist_hoy!$1:$1"),0)-1,100000,1),MATCH(CLEAN(TABLATRANSFERENCIA[[#This Row],[CODIGO]]),OFFSET(INDIRECT("v_buffer_hist_hoy!$A$1"),1,MATCH("buh_codigo",INDIRECT("v_buffer_hist_hoy!$1:$1"),0)-1,100000,1),0)),"")</f>
        <v>0</v>
      </c>
      <c r="BD152" s="50" t="s">
        <v>7724</v>
      </c>
      <c r="BE152" s="55"/>
      <c r="BF152" s="51"/>
      <c r="BG15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2" s="51"/>
      <c r="BM152" s="46">
        <f ca="1">IFERROR(TABLATRANSFERENCIA[[#This Row],[REQUERIM]]/TABLATRANSFERENCIA[[#This Row],[PEDIDO PROMEDIO]],0)</f>
        <v>1</v>
      </c>
      <c r="BN152" s="51"/>
      <c r="BO152" s="59"/>
      <c r="BP152" s="3" t="str">
        <f>IF(TABLATRANSFERENCIA[[#This Row],[RECIBIDO]]&lt;&gt;"",0,IF(TABLATRANSFERENCIA[[#This Row],[DESPACHO]]&lt;&gt;"",TABLATRANSFERENCIA[[#This Row],[DESPACHO]],TABLATRANSFERENCIA[[#This Row],[REQUERIM]]))</f>
        <v>5</v>
      </c>
      <c r="BQ152" s="50"/>
      <c r="BR152" s="50"/>
      <c r="BS152" s="50" t="str">
        <f t="shared" si="2"/>
        <v>N</v>
      </c>
      <c r="BT152" s="51">
        <f t="array" aca="1" ref="BT152" ca="1">IF(SUM(--(TABLATRANSFERENCIA[[#This Row],[CODIGO GENERICO]]=TABLATRANSFERENCIA[CODIGO GENERICO])*TABLATRANSFERENCIA[REQUERIM])&lt;TABLATRANSFERENCIA[[#This Row],[PEDIDO MIN GRUPO]],1,0)</f>
        <v>0</v>
      </c>
      <c r="BU15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2" s="51">
        <f ca="1">IFERROR(INDEX(OFFSET(INDIRECT("v_buffer_hist_hoy!$A$1"),1,MATCH("buh_zona_amarilla",INDIRECT("v_buffer_hist_hoy!$1:$1"),0)-1,100000,1),MATCH(CLEAN(TABLATRANSFERENCIA[[#This Row],[CODIGO]]),OFFSET(INDIRECT("v_buffer_hist_hoy!$A$1"),1,MATCH("buh_codigo",INDIRECT("v_buffer_hist_hoy!$1:$1"),0)-1,100000,1),0)),"")</f>
        <v>13</v>
      </c>
      <c r="BW152" s="51">
        <f ca="1">IFERROR(INDEX(OFFSET(INDIRECT("v_buffer_hist_hoy!$A$1"),1,MATCH("buh_zona_roja",INDIRECT("v_buffer_hist_hoy!$1:$1"),0)-1,100000,1),MATCH(CLEAN(TABLATRANSFERENCIA[[#This Row],[CODIGO]]),OFFSET(INDIRECT("v_buffer_hist_hoy!$A$1"),1,MATCH("buh_codigo",INDIRECT("v_buffer_hist_hoy!$1:$1"),0)-1,100000,1),0)),"")</f>
        <v>7</v>
      </c>
    </row>
    <row r="153" spans="1:75" hidden="1" x14ac:dyDescent="0.25">
      <c r="A153" s="54" t="s">
        <v>6349</v>
      </c>
      <c r="B153" s="3" t="str">
        <f ca="1">IFERROR(INDEX(OFFSET(INDIRECT("v_buffer_hist_hoy!$A$1"),1,MATCH("pro_descripcion",INDIRECT("v_buffer_hist_hoy!$1:$1"),0)-1,100000,1),MATCH(CLEAN(TABLATRANSFERENCIA[[#This Row],[CODIGO]]),OFFSET(INDIRECT("v_buffer_hist_hoy!$A$1"),1,MATCH("buh_codigo",INDIRECT("v_buffer_hist_hoy!$1:$1"),0)-1,100000,1),0)),"")</f>
        <v>RESORTE DE EMBRAGUE ES726</v>
      </c>
      <c r="C153" s="3" t="str">
        <f ca="1">IFERROR(INDEX(OFFSET(INDIRECT("v_buffer_hist_hoy!$A$1"),1,MATCH("buh_codigo_generico",INDIRECT("v_buffer_hist_hoy!$1:$1"),0)-1,100000,1),MATCH(CLEAN(TABLATRANSFERENCIA[[#This Row],[CODIGO]]),OFFSET(INDIRECT("v_buffer_hist_hoy!$A$1"),1,MATCH("buh_codigo",INDIRECT("v_buffer_hist_hoy!$1:$1"),0)-1,100000,1),0)),"")</f>
        <v>0</v>
      </c>
      <c r="D153" s="3" t="str">
        <f ca="1">IFERROR(INDEX(OFFSET(INDIRECT("v_buffer_hist_hoy!$A$1"),1,MATCH("buh_codigo_vinculado",INDIRECT("v_buffer_hist_hoy!$1:$1"),0)-1,100000,1),MATCH(CLEAN(TABLATRANSFERENCIA[[#This Row],[CODIGO]]),OFFSET(INDIRECT("v_buffer_hist_hoy!$A$1"),1,MATCH("buh_codigo",INDIRECT("v_buffer_hist_hoy!$1:$1"),0)-1,100000,1),0)),"")</f>
        <v>EC-A566000070</v>
      </c>
      <c r="E153" s="3" t="str">
        <f ca="1">IFERROR(INDEX(OFFSET(INDIRECT("v_buffer_hist_hoy!$A$1"),1,MATCH("pro_linea",INDIRECT("v_buffer_hist_hoy!$1:$1"),0)-1,100000,1),MATCH(CLEAN(TABLATRANSFERENCIA[[#This Row],[CODIGO]]),OFFSET(INDIRECT("v_buffer_hist_hoy!$A$1"),1,MATCH("buh_codigo",INDIRECT("v_buffer_hist_hoy!$1:$1"),0)-1,100000,1),0)),"")</f>
        <v>AGROFORESTAL</v>
      </c>
      <c r="F153" s="3">
        <f ca="1">IFERROR(INDEX(OFFSET(INDIRECT("v_buffer_hist_hoy!$A$1"),1,MATCH("pro_sublinea",INDIRECT("v_buffer_hist_hoy!$1:$1"),0)-1,100000,1),MATCH(CLEAN(TABLATRANSFERENCIA[[#This Row],[CODIGO]]),OFFSET(INDIRECT("v_buffer_hist_hoy!$A$1"),1,MATCH("buh_codigo",INDIRECT("v_buffer_hist_hoy!$1:$1"),0)-1,100000,1),0)),"")</f>
        <v>0</v>
      </c>
      <c r="G153" s="3" t="str">
        <f ca="1">IFERROR(INDEX(OFFSET(INDIRECT("v_buffer_hist_hoy!$A$1"),1,MATCH("pro_grupo",INDIRECT("v_buffer_hist_hoy!$1:$1"),0)-1,100000,1),MATCH(CLEAN(TABLATRANSFERENCIA[[#This Row],[CODIGO]]),OFFSET(INDIRECT("v_buffer_hist_hoy!$A$1"),1,MATCH("buh_codigo",INDIRECT("v_buffer_hist_hoy!$1:$1"),0)-1,100000,1),0)),"")</f>
        <v>REPUESTOS FUMIGACION</v>
      </c>
      <c r="H153" s="3">
        <f ca="1">IFERROR(INDEX(OFFSET(INDIRECT("v_buffer_hist_hoy!$A$1"),1,MATCH("pro_familia",INDIRECT("v_buffer_hist_hoy!$1:$1"),0)-1,100000,1),MATCH(CLEAN(TABLATRANSFERENCIA[[#This Row],[CODIGO]]),OFFSET(INDIRECT("v_buffer_hist_hoy!$A$1"),1,MATCH("buh_codigo",INDIRECT("v_buffer_hist_hoy!$1:$1"),0)-1,100000,1),0)),"")</f>
        <v>0</v>
      </c>
      <c r="I153" s="3">
        <f ca="1">IFERROR(INDEX(OFFSET(INDIRECT("v_buffer_hist_hoy!$A$1"),1,MATCH("pro_subfamilia",INDIRECT("v_buffer_hist_hoy!$1:$1"),0)-1,100000,1),MATCH(CLEAN(TABLATRANSFERENCIA[[#This Row],[CODIGO]]),OFFSET(INDIRECT("v_buffer_hist_hoy!$A$1"),1,MATCH("buh_codigo",INDIRECT("v_buffer_hist_hoy!$1:$1"),0)-1,100000,1),0)),"")</f>
        <v>0</v>
      </c>
      <c r="J15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3" s="3">
        <f ca="1">IFERROR(INDEX(OFFSET(INDIRECT("v_buffer_hist_hoy!$A$1"),1,MATCH("pro_tipo",INDIRECT("v_buffer_hist_hoy!$1:$1"),0)-1,100000,1),MATCH(CLEAN(TABLATRANSFERENCIA[[#This Row],[CODIGO]]),OFFSET(INDIRECT("v_buffer_hist_hoy!$A$1"),1,MATCH("buh_codigo",INDIRECT("v_buffer_hist_hoy!$1:$1"),0)-1,100000,1),0)),"")</f>
        <v>0</v>
      </c>
      <c r="L153" s="3" t="str">
        <f ca="1">IFERROR(INDEX(OFFSET(INDIRECT("v_buffer_hist_hoy!$A$1"),1,MATCH("pro_marca",INDIRECT("v_buffer_hist_hoy!$1:$1"),0)-1,100000,1),MATCH(CLEAN(TABLATRANSFERENCIA[[#This Row],[CODIGO]]),OFFSET(INDIRECT("v_buffer_hist_hoy!$A$1"),1,MATCH("buh_codigo",INDIRECT("v_buffer_hist_hoy!$1:$1"),0)-1,100000,1),0)),"")</f>
        <v>SHINDAIWA</v>
      </c>
      <c r="M153" s="3">
        <f ca="1">IFERROR(INDEX(OFFSET(INDIRECT("v_buffer_hist_hoy!$A$1"),1,MATCH("pro_modelo",INDIRECT("v_buffer_hist_hoy!$1:$1"),0)-1,100000,1),MATCH(CLEAN(TABLATRANSFERENCIA[[#This Row],[CODIGO]]),OFFSET(INDIRECT("v_buffer_hist_hoy!$A$1"),1,MATCH("buh_codigo",INDIRECT("v_buffer_hist_hoy!$1:$1"),0)-1,100000,1),0)),"")</f>
        <v>0</v>
      </c>
      <c r="N153" s="3">
        <f ca="1">IFERROR(INDEX(OFFSET(INDIRECT("v_buffer_hist_hoy!$A$1"),1,MATCH("pro_cat_management",INDIRECT("v_buffer_hist_hoy!$1:$1"),0)-1,100000,1),MATCH(CLEAN(TABLATRANSFERENCIA[[#This Row],[CODIGO]]),OFFSET(INDIRECT("v_buffer_hist_hoy!$A$1"),1,MATCH("buh_codigo",INDIRECT("v_buffer_hist_hoy!$1:$1"),0)-1,100000,1),0)),"")</f>
        <v>0</v>
      </c>
      <c r="O153" s="5" t="str">
        <f ca="1">IFERROR(INDEX(OFFSET(INDIRECT("v_buffer_hist_hoy!$A$1"),1,MATCH("buh_estatus",INDIRECT("v_buffer_hist_hoy!$1:$1"),0)-1,100000,1),MATCH(CLEAN(TABLATRANSFERENCIA[[#This Row],[CODIGO]]),OFFSET(INDIRECT("v_buffer_hist_hoy!$A$1"),1,MATCH("buh_codigo",INDIRECT("v_buffer_hist_hoy!$1:$1"),0)-1,100000,1),0)),"")</f>
        <v>0</v>
      </c>
      <c r="P153" s="5">
        <f ca="1">IFERROR(INDEX(OFFSET(INDIRECT("v_buffer_hist_hoy!$A$1"),1,MATCH("buh_ctv",INDIRECT("v_buffer_hist_hoy!$1:$1"),0)-1,100000,1),MATCH(CLEAN(TABLATRANSFERENCIA[[#This Row],[CODIGO]]),OFFSET(INDIRECT("v_buffer_hist_hoy!$A$1"),1,MATCH("buh_codigo",INDIRECT("v_buffer_hist_hoy!$1:$1"),0)-1,100000,1),0)),"")</f>
        <v>0.83</v>
      </c>
      <c r="Q153" s="5">
        <f ca="1">IFERROR(INDEX(OFFSET(INDIRECT("v_buffer_hist_hoy!$A$1"),1,MATCH("buh_pv",INDIRECT("v_buffer_hist_hoy!$1:$1"),0)-1,100000,1),MATCH(CLEAN(TABLATRANSFERENCIA[[#This Row],[CODIGO]]),OFFSET(INDIRECT("v_buffer_hist_hoy!$A$1"),1,MATCH("buh_codigo",INDIRECT("v_buffer_hist_hoy!$1:$1"),0)-1,100000,1),0)),"")</f>
        <v>4.28</v>
      </c>
      <c r="R153" s="46">
        <f ca="1">IFERROR(INDEX(OFFSET(INDIRECT("v_buffer_hist_hoy!$A$1"),1,MATCH("buh_roi_pasado",INDIRECT("v_buffer_hist_hoy!$1:$1"),0)-1,100000,1),MATCH(CLEAN(TABLATRANSFERENCIA[[#This Row],[CODIGO]]),OFFSET(INDIRECT("v_buffer_hist_hoy!$A$1"),1,MATCH("buh_codigo",INDIRECT("v_buffer_hist_hoy!$1:$1"),0)-1,100000,1),0)),"")</f>
        <v>0</v>
      </c>
      <c r="S153" s="46">
        <f ca="1">IFERROR(INDEX(OFFSET(INDIRECT("v_buffer_hist_hoy!$A$1"),1,MATCH("buh_roi_proyectado",INDIRECT("v_buffer_hist_hoy!$1:$1"),0)-1,100000,1),MATCH(CLEAN(TABLATRANSFERENCIA[[#This Row],[CODIGO]]),OFFSET(INDIRECT("v_buffer_hist_hoy!$A$1"),1,MATCH("buh_codigo",INDIRECT("v_buffer_hist_hoy!$1:$1"),0)-1,100000,1),0)),"")</f>
        <v>18.14</v>
      </c>
      <c r="T153" s="46">
        <f ca="1">IFERROR(INDEX(OFFSET(INDIRECT("v_buffer_hist_hoy!$A$1"),1,MATCH("buh_velocity",INDIRECT("v_buffer_hist_hoy!$1:$1"),0)-1,100000,1),MATCH(CLEAN(TABLATRANSFERENCIA[[#This Row],[CODIGO]]),OFFSET(INDIRECT("v_buffer_hist_hoy!$A$1"),1,MATCH("buh_codigo",INDIRECT("v_buffer_hist_hoy!$1:$1"),0)-1,100000,1),0)),"")</f>
        <v>0</v>
      </c>
      <c r="U153" s="46">
        <f ca="1">IFERROR(INDEX(OFFSET(INDIRECT("v_buffer_hist_hoy!$A$1"),1,MATCH("buh_nivel_servicio",INDIRECT("v_buffer_hist_hoy!$1:$1"),0)-1,100000,1),MATCH(CLEAN(TABLATRANSFERENCIA[[#This Row],[CODIGO]]),OFFSET(INDIRECT("v_buffer_hist_hoy!$A$1"),1,MATCH("buh_codigo",INDIRECT("v_buffer_hist_hoy!$1:$1"),0)-1,100000,1),0)),"")</f>
        <v>1</v>
      </c>
      <c r="V153" s="49" t="str">
        <f ca="1">IFERROR(INDEX(OFFSET(INDIRECT("v_buffer_hist_hoy!$A$1"),1,MATCH("pro_nombre",INDIRECT("v_buffer_hist_hoy!$1:$1"),0)-1,100000,1),MATCH(CLEAN(TABLATRANSFERENCIA[[#This Row],[CODIGO]]),OFFSET(INDIRECT("v_buffer_hist_hoy!$A$1"),1,MATCH("buh_codigo",INDIRECT("v_buffer_hist_hoy!$1:$1"),0)-1,100000,1),0)),"")</f>
        <v>Echo</v>
      </c>
      <c r="W153" s="49" t="str">
        <f ca="1">IFERROR(INDEX(OFFSET(INDIRECT("v_buffer_hist_hoy!$A$1"),1,MATCH("pre_nombre",INDIRECT("v_buffer_hist_hoy!$1:$1"),0)-1,100000,1),MATCH(CLEAN(TABLATRANSFERENCIA[[#This Row],[CODIGO]]),OFFSET(INDIRECT("v_buffer_hist_hoy!$A$1"),1,MATCH("buh_codigo",INDIRECT("v_buffer_hist_hoy!$1:$1"),0)-1,100000,1),0)),"")</f>
        <v>USA</v>
      </c>
      <c r="X153" s="51">
        <f ca="1">IFERROR(INDEX(OFFSET(INDIRECT("v_buffer_hist_hoy!$A$1"),1,MATCH("buh_tiempo_suministro",INDIRECT("v_buffer_hist_hoy!$1:$1"),0)-1,100000,1),MATCH(CLEAN(TABLATRANSFERENCIA[[#This Row],[CODIGO]]),OFFSET(INDIRECT("v_buffer_hist_hoy!$A$1"),1,MATCH("buh_codigo",INDIRECT("v_buffer_hist_hoy!$1:$1"),0)-1,100000,1),0)),"")</f>
        <v>8</v>
      </c>
      <c r="Y153" s="51">
        <f ca="1">IFERROR(INDEX(OFFSET(INDIRECT("v_buffer_hist_hoy!$A$1"),1,MATCH("buh_frecuencia_reposicion",INDIRECT("v_buffer_hist_hoy!$1:$1"),0)-1,100000,1),MATCH(CLEAN(TABLATRANSFERENCIA[[#This Row],[CODIGO]]),OFFSET(INDIRECT("v_buffer_hist_hoy!$A$1"),1,MATCH("buh_codigo",INDIRECT("v_buffer_hist_hoy!$1:$1"),0)-1,100000,1),0)),"")</f>
        <v>3</v>
      </c>
      <c r="Z153" s="6">
        <f ca="1">IFERROR(INDEX(OFFSET(INDIRECT("v_buffer_hist_hoy!$A$1"),1,MATCH("buh_buffer_actual",INDIRECT("v_buffer_hist_hoy!$1:$1"),0)-1,100000,1),MATCH(CLEAN(TABLATRANSFERENCIA[[#This Row],[CODIGO]]),OFFSET(INDIRECT("v_buffer_hist_hoy!$A$1"),1,MATCH("buh_codigo",INDIRECT("v_buffer_hist_hoy!$1:$1"),0)-1,100000,1),0)),"")</f>
        <v>42</v>
      </c>
      <c r="AA153" s="6">
        <f ca="1">IFERROR(INDEX(OFFSET(INDIRECT("v_buffer_hist_hoy!$A$1"),1,MATCH("buh_inventario_proveedor",INDIRECT("v_buffer_hist_hoy!$1:$1"),0)-1,100000,1),MATCH(CLEAN(TABLATRANSFERENCIA[[#This Row],[CODIGO]]),OFFSET(INDIRECT("v_buffer_hist_hoy!$A$1"),1,MATCH("buh_codigo",INDIRECT("v_buffer_hist_hoy!$1:$1"),0)-1,100000,1),0)),"")</f>
        <v>1000000000</v>
      </c>
      <c r="AB153" s="6">
        <f ca="1">IFERROR(INDEX(OFFSET(INDIRECT("v_buffer_hist_hoy!$A$1"),1,MATCH("buh_inventario_fisico",INDIRECT("v_buffer_hist_hoy!$1:$1"),0)-1,100000,1),MATCH(CLEAN(TABLATRANSFERENCIA[[#This Row],[CODIGO]]),OFFSET(INDIRECT("v_buffer_hist_hoy!$A$1"),1,MATCH("buh_codigo",INDIRECT("v_buffer_hist_hoy!$1:$1"),0)-1,100000,1),0)),"")</f>
        <v>38</v>
      </c>
      <c r="AC153" s="4">
        <f ca="1">IFERROR(INDEX(OFFSET(INDIRECT("v_buffer_hist_hoy!$A$1"),1,MATCH("buh_estado_inventario_fisico",INDIRECT("v_buffer_hist_hoy!$1:$1"),0)-1,100000,1),MATCH(CLEAN(TABLATRANSFERENCIA[[#This Row],[CODIGO]]),OFFSET(INDIRECT("v_buffer_hist_hoy!$A$1"),1,MATCH("buh_codigo",INDIRECT("v_buffer_hist_hoy!$1:$1"),0)-1,100000,1),0)),"")</f>
        <v>0.1</v>
      </c>
      <c r="AD153" s="6" t="str">
        <f ca="1">IFERROR(INDEX(OFFSET(INDIRECT("v_buffer_hist_hoy!$A$1"),1,MATCH("buh_color_inventario_fisico",INDIRECT("v_buffer_hist_hoy!$1:$1"),0)-1,100000,1),MATCH(CLEAN(TABLATRANSFERENCIA[[#This Row],[CODIGO]]),OFFSET(INDIRECT("v_buffer_hist_hoy!$A$1"),1,MATCH("buh_codigo",INDIRECT("v_buffer_hist_hoy!$1:$1"),0)-1,100000,1),0)),"")</f>
        <v>V</v>
      </c>
      <c r="AE153" s="6">
        <f ca="1">IFERROR(INDEX(OFFSET(INDIRECT("v_buffer_hist_hoy!$A$1"),1,MATCH("buh_transito",INDIRECT("v_buffer_hist_hoy!$1:$1"),0)-1,100000,1),MATCH(CLEAN(TABLATRANSFERENCIA[[#This Row],[CODIGO]]),OFFSET(INDIRECT("v_buffer_hist_hoy!$A$1"),1,MATCH("buh_codigo",INDIRECT("v_buffer_hist_hoy!$1:$1"),0)-1,100000,1),0)),"")</f>
        <v>0</v>
      </c>
      <c r="AF153" s="6">
        <f ca="1">IFERROR(INDEX(OFFSET(INDIRECT("v_buffer_hist_hoy!$A$1"),1,MATCH("buh_negociacion",INDIRECT("v_buffer_hist_hoy!$1:$1"),0)-1,100000,1),MATCH(CLEAN(TABLATRANSFERENCIA[[#This Row],[CODIGO]]),OFFSET(INDIRECT("v_buffer_hist_hoy!$A$1"),1,MATCH("buh_codigo",INDIRECT("v_buffer_hist_hoy!$1:$1"),0)-1,100000,1),0)),"")</f>
        <v>0</v>
      </c>
      <c r="AG153" s="6">
        <f ca="1">IFERROR(INDEX(OFFSET(INDIRECT("v_buffer_hist_hoy!$A$1"),1,MATCH("buh_produccion",INDIRECT("v_buffer_hist_hoy!$1:$1"),0)-1,100000,1),MATCH(CLEAN(TABLATRANSFERENCIA[[#This Row],[CODIGO]]),OFFSET(INDIRECT("v_buffer_hist_hoy!$A$1"),1,MATCH("buh_codigo",INDIRECT("v_buffer_hist_hoy!$1:$1"),0)-1,100000,1),0)),"")</f>
        <v>0</v>
      </c>
      <c r="AH153" s="6">
        <f ca="1">IFERROR(INDEX(OFFSET(INDIRECT("v_buffer_hist_hoy!$A$1"),1,MATCH("buh_embarcado",INDIRECT("v_buffer_hist_hoy!$1:$1"),0)-1,100000,1),MATCH(CLEAN(TABLATRANSFERENCIA[[#This Row],[CODIGO]]),OFFSET(INDIRECT("v_buffer_hist_hoy!$A$1"),1,MATCH("buh_codigo",INDIRECT("v_buffer_hist_hoy!$1:$1"),0)-1,100000,1),0)),"")</f>
        <v>0</v>
      </c>
      <c r="AI153" s="6">
        <f ca="1">IFERROR(INDEX(OFFSET(INDIRECT("v_buffer_hist_hoy!$A$1"),1,MATCH("buh_comprometido",INDIRECT("v_buffer_hist_hoy!$1:$1"),0)-1,100000,1),MATCH(CLEAN(TABLATRANSFERENCIA[[#This Row],[CODIGO]]),OFFSET(INDIRECT("v_buffer_hist_hoy!$A$1"),1,MATCH("buh_codigo",INDIRECT("v_buffer_hist_hoy!$1:$1"),0)-1,100000,1),0)),"")</f>
        <v>0</v>
      </c>
      <c r="AJ153" s="6">
        <f ca="1">IFERROR(INDEX(OFFSET(INDIRECT("v_buffer_hist_hoy!$A$1"),1,MATCH("buh_backorder",INDIRECT("v_buffer_hist_hoy!$1:$1"),0)-1,100000,1),MATCH(CLEAN(TABLATRANSFERENCIA[[#This Row],[CODIGO]]),OFFSET(INDIRECT("v_buffer_hist_hoy!$A$1"),1,MATCH("buh_codigo",INDIRECT("v_buffer_hist_hoy!$1:$1"),0)-1,100000,1),0)),"")</f>
        <v>5</v>
      </c>
      <c r="AK153" s="6">
        <f ca="1">IFERROR(INDEX(OFFSET(INDIRECT("v_buffer_hist_hoy!$A$1"),1,MATCH("buh_inventario_proyectado",INDIRECT("v_buffer_hist_hoy!$1:$1"),0)-1,100000,1),MATCH(CLEAN(TABLATRANSFERENCIA[[#This Row],[CODIGO]]),OFFSET(INDIRECT("v_buffer_hist_hoy!$A$1"),1,MATCH("buh_codigo",INDIRECT("v_buffer_hist_hoy!$1:$1"),0)-1,100000,1),0)),"")</f>
        <v>43</v>
      </c>
      <c r="AL153" s="4">
        <f ca="1">IFERROR(INDEX(OFFSET(INDIRECT("v_buffer_hist_hoy!$A$1"),1,MATCH("buh_estado_inventario_proyectado",INDIRECT("v_buffer_hist_hoy!$1:$1"),0)-1,100000,1),MATCH(CLEAN(TABLATRANSFERENCIA[[#This Row],[CODIGO]]),OFFSET(INDIRECT("v_buffer_hist_hoy!$A$1"),1,MATCH("buh_codigo",INDIRECT("v_buffer_hist_hoy!$1:$1"),0)-1,100000,1),0)),"")</f>
        <v>-0.02</v>
      </c>
      <c r="AM153" s="6" t="str">
        <f ca="1">IFERROR(INDEX(OFFSET(INDIRECT("v_buffer_hist_hoy!$A$1"),1,MATCH("buh_color_inventario_proyectado",INDIRECT("v_buffer_hist_hoy!$1:$1"),0)-1,100000,1),MATCH(CLEAN(TABLATRANSFERENCIA[[#This Row],[CODIGO]]),OFFSET(INDIRECT("v_buffer_hist_hoy!$A$1"),1,MATCH("buh_codigo",INDIRECT("v_buffer_hist_hoy!$1:$1"),0)-1,100000,1),0)),"")</f>
        <v>L</v>
      </c>
      <c r="AN153" s="6">
        <f ca="1">IFERROR(INDEX(OFFSET(INDIRECT("v_buffer_hist_hoy!$A$1"),1,MATCH("buh_pedido_minimo",INDIRECT("v_buffer_hist_hoy!$1:$1"),0)-1,100000,1),MATCH(CLEAN(TABLATRANSFERENCIA[[#This Row],[CODIGO]]),OFFSET(INDIRECT("v_buffer_hist_hoy!$A$1"),1,MATCH("buh_codigo",INDIRECT("v_buffer_hist_hoy!$1:$1"),0)-1,100000,1),0)),"")</f>
        <v>0</v>
      </c>
      <c r="AO153" s="6">
        <f ca="1">IFERROR(INDEX(OFFSET(INDIRECT("v_buffer_hist_hoy!$A$1"),1,MATCH("buh_pedido_minimo_grupo",INDIRECT("v_buffer_hist_hoy!$1:$1"),0)-1,100000,1),MATCH(CLEAN(TABLATRANSFERENCIA[[#This Row],[CODIGO]]),OFFSET(INDIRECT("v_buffer_hist_hoy!$A$1"),1,MATCH("buh_codigo",INDIRECT("v_buffer_hist_hoy!$1:$1"),0)-1,100000,1),0)),"")</f>
        <v>0</v>
      </c>
      <c r="AP153" s="6">
        <f ca="1">IFERROR(INDEX(OFFSET(INDIRECT("v_buffer_hist_hoy!$A$1"),1,MATCH("buh_unidad_empaque",INDIRECT("v_buffer_hist_hoy!$1:$1"),0)-1,100000,1),MATCH(CLEAN(TABLATRANSFERENCIA[[#This Row],[CODIGO]]),OFFSET(INDIRECT("v_buffer_hist_hoy!$A$1"),1,MATCH("buh_codigo",INDIRECT("v_buffer_hist_hoy!$1:$1"),0)-1,100000,1),0)),"")</f>
        <v>5</v>
      </c>
      <c r="AQ153" s="6">
        <f ca="1">IFERROR(INDEX(OFFSET(INDIRECT("v_buffer_hist_hoy!$A$1"),1,MATCH("buh_pedido_promedio",INDIRECT("v_buffer_hist_hoy!$1:$1"),0)-1,100000,1),MATCH(CLEAN(TABLATRANSFERENCIA[[#This Row],[CODIGO]]),OFFSET(INDIRECT("v_buffer_hist_hoy!$A$1"),1,MATCH("buh_codigo",INDIRECT("v_buffer_hist_hoy!$1:$1"),0)-1,100000,1),0)),"")</f>
        <v>11</v>
      </c>
      <c r="AR153" s="6">
        <f ca="1">IFERROR(INDEX(OFFSET(INDIRECT("v_buffer_hist_hoy!$A$1"),1,MATCH("buh_cobertura_buffer",INDIRECT("v_buffer_hist_hoy!$1:$1"),0)-1,100000,1),MATCH(CLEAN(TABLATRANSFERENCIA[[#This Row],[CODIGO]]),OFFSET(INDIRECT("v_buffer_hist_hoy!$A$1"),1,MATCH("buh_codigo",INDIRECT("v_buffer_hist_hoy!$1:$1"),0)-1,100000,1),0)),"")</f>
        <v>0</v>
      </c>
      <c r="AS153" s="6">
        <f ca="1">IFERROR(INDEX(OFFSET(INDIRECT("v_buffer_hist_hoy!$A$1"),1,MATCH("buh_cobertura_inventario_proyectado",INDIRECT("v_buffer_hist_hoy!$1:$1"),0)-1,100000,1),MATCH(CLEAN(TABLATRANSFERENCIA[[#This Row],[CODIGO]]),OFFSET(INDIRECT("v_buffer_hist_hoy!$A$1"),1,MATCH("buh_codigo",INDIRECT("v_buffer_hist_hoy!$1:$1"),0)-1,100000,1),0)),"")</f>
        <v>0</v>
      </c>
      <c r="AT153" s="6">
        <f ca="1">IFERROR(INDEX(OFFSET(INDIRECT("v_buffer_hist_hoy!$A$1"),1,MATCH("buh_cobertura_pedido_minimo",INDIRECT("v_buffer_hist_hoy!$1:$1"),0)-1,100000,1),MATCH(CLEAN(TABLATRANSFERENCIA[[#This Row],[CODIGO]]),OFFSET(INDIRECT("v_buffer_hist_hoy!$A$1"),1,MATCH("buh_codigo",INDIRECT("v_buffer_hist_hoy!$1:$1"),0)-1,100000,1),0)),"")</f>
        <v>0</v>
      </c>
      <c r="AU153" s="6">
        <f ca="1">IFERROR(INDEX(OFFSET(INDIRECT("v_buffer_hist_hoy!$A$1"),1,MATCH("buh_dias_desabastecimiento",INDIRECT("v_buffer_hist_hoy!$1:$1"),0)-1,100000,1),MATCH(CLEAN(TABLATRANSFERENCIA[[#This Row],[CODIGO]]),OFFSET(INDIRECT("v_buffer_hist_hoy!$A$1"),1,MATCH("buh_codigo",INDIRECT("v_buffer_hist_hoy!$1:$1"),0)-1,100000,1),0)),"")</f>
        <v>0</v>
      </c>
      <c r="AV153" s="6">
        <f t="array" ref="AV153">IFERROR(INDEX(Datos_Consumo[CANTIDAD],MATCH(TABLATRANSFERENCIA[[#This Row],[CODIGO]]&amp;TABLATRANSFERENCIA[[#Headers],[Columna1]],Datos_Consumo[CODIGO]&amp;Datos_Consumo[FECHA_FORMATO],0)),0)</f>
        <v>0</v>
      </c>
      <c r="AW153" s="6">
        <f t="array" ref="AW153">IFERROR(INDEX(Datos_Consumo[CANTIDAD],MATCH(TABLATRANSFERENCIA[[#This Row],[CODIGO]]&amp;TABLATRANSFERENCIA[[#Headers],[Columna2]],Datos_Consumo[CODIGO]&amp;Datos_Consumo[FECHA_FORMATO],0)),0)</f>
        <v>0</v>
      </c>
      <c r="AX153" s="6">
        <f t="array" ref="AX153">IFERROR(INDEX(Datos_Consumo[CANTIDAD],MATCH(TABLATRANSFERENCIA[[#This Row],[CODIGO]]&amp;TABLATRANSFERENCIA[[#Headers],[Columna3]],Datos_Consumo[CODIGO]&amp;Datos_Consumo[FECHA_FORMATO],0)),0)</f>
        <v>0</v>
      </c>
      <c r="AY153" s="6">
        <f t="array" ref="AY153">IFERROR(INDEX(Datos_Consumo[CANTIDAD],MATCH(TABLATRANSFERENCIA[[#This Row],[CODIGO]]&amp;TABLATRANSFERENCIA[[#Headers],[Columna4]],Datos_Consumo[CODIGO]&amp;Datos_Consumo[FECHA_FORMATO],0)),0)</f>
        <v>0</v>
      </c>
      <c r="AZ153" s="6">
        <f t="array" ref="AZ153">IFERROR(INDEX(Datos_Consumo[CANTIDAD],MATCH(TABLATRANSFERENCIA[[#This Row],[CODIGO]]&amp;TABLATRANSFERENCIA[[#Headers],[Columna5]],Datos_Consumo[CODIGO]&amp;Datos_Consumo[FECHA_FORMATO],0)),0)</f>
        <v>0</v>
      </c>
      <c r="BA153" s="6">
        <f t="array" ref="BA153">IFERROR(INDEX(Datos_Consumo[CANTIDAD],MATCH(TABLATRANSFERENCIA[[#This Row],[CODIGO]]&amp;TABLATRANSFERENCIA[[#Headers],[Columna6]],Datos_Consumo[CODIGO]&amp;Datos_Consumo[FECHA_FORMATO],0)),0)</f>
        <v>0</v>
      </c>
      <c r="BB153" s="56">
        <f ca="1">IFERROR(INDEX(OFFSET(INDIRECT("v_buffer_hist_hoy!$A$1"),1,MATCH("buh_ultima_transferencia_ini",INDIRECT("v_buffer_hist_hoy!$1:$1"),0)-1,100000,1),MATCH(CLEAN(TABLATRANSFERENCIA[[#This Row],[CODIGO]]),OFFSET(INDIRECT("v_buffer_hist_hoy!$A$1"),1,MATCH("buh_codigo",INDIRECT("v_buffer_hist_hoy!$1:$1"),0)-1,100000,1),0)),"")</f>
        <v>0</v>
      </c>
      <c r="BC153" s="56">
        <f ca="1">IFERROR(INDEX(OFFSET(INDIRECT("v_buffer_hist_hoy!$A$1"),1,MATCH("buh_ultima_transferencia_fin",INDIRECT("v_buffer_hist_hoy!$1:$1"),0)-1,100000,1),MATCH(CLEAN(TABLATRANSFERENCIA[[#This Row],[CODIGO]]),OFFSET(INDIRECT("v_buffer_hist_hoy!$A$1"),1,MATCH("buh_codigo",INDIRECT("v_buffer_hist_hoy!$1:$1"),0)-1,100000,1),0)),"")</f>
        <v>0</v>
      </c>
      <c r="BD153" s="50" t="s">
        <v>7724</v>
      </c>
      <c r="BE153" s="55"/>
      <c r="BF153" s="51"/>
      <c r="BG15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3" s="51"/>
      <c r="BM153" s="46">
        <f ca="1">IFERROR(TABLATRANSFERENCIA[[#This Row],[REQUERIM]]/TABLATRANSFERENCIA[[#This Row],[PEDIDO PROMEDIO]],0)</f>
        <v>0.45454545454545453</v>
      </c>
      <c r="BN153" s="51"/>
      <c r="BO153" s="59"/>
      <c r="BP153" s="3" t="str">
        <f>IF(TABLATRANSFERENCIA[[#This Row],[RECIBIDO]]&lt;&gt;"",0,IF(TABLATRANSFERENCIA[[#This Row],[DESPACHO]]&lt;&gt;"",TABLATRANSFERENCIA[[#This Row],[DESPACHO]],TABLATRANSFERENCIA[[#This Row],[REQUERIM]]))</f>
        <v>5</v>
      </c>
      <c r="BQ153" s="50"/>
      <c r="BR153" s="50"/>
      <c r="BS153" s="50" t="str">
        <f t="shared" si="2"/>
        <v>N</v>
      </c>
      <c r="BT153" s="51">
        <f t="array" aca="1" ref="BT153" ca="1">IF(SUM(--(TABLATRANSFERENCIA[[#This Row],[CODIGO GENERICO]]=TABLATRANSFERENCIA[CODIGO GENERICO])*TABLATRANSFERENCIA[REQUERIM])&lt;TABLATRANSFERENCIA[[#This Row],[PEDIDO MIN GRUPO]],1,0)</f>
        <v>0</v>
      </c>
      <c r="BU15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3" s="51">
        <f ca="1">IFERROR(INDEX(OFFSET(INDIRECT("v_buffer_hist_hoy!$A$1"),1,MATCH("buh_zona_amarilla",INDIRECT("v_buffer_hist_hoy!$1:$1"),0)-1,100000,1),MATCH(CLEAN(TABLATRANSFERENCIA[[#This Row],[CODIGO]]),OFFSET(INDIRECT("v_buffer_hist_hoy!$A$1"),1,MATCH("buh_codigo",INDIRECT("v_buffer_hist_hoy!$1:$1"),0)-1,100000,1),0)),"")</f>
        <v>28</v>
      </c>
      <c r="BW153" s="51">
        <f ca="1">IFERROR(INDEX(OFFSET(INDIRECT("v_buffer_hist_hoy!$A$1"),1,MATCH("buh_zona_roja",INDIRECT("v_buffer_hist_hoy!$1:$1"),0)-1,100000,1),MATCH(CLEAN(TABLATRANSFERENCIA[[#This Row],[CODIGO]]),OFFSET(INDIRECT("v_buffer_hist_hoy!$A$1"),1,MATCH("buh_codigo",INDIRECT("v_buffer_hist_hoy!$1:$1"),0)-1,100000,1),0)),"")</f>
        <v>14</v>
      </c>
    </row>
    <row r="154" spans="1:75" hidden="1" x14ac:dyDescent="0.25">
      <c r="A154" s="54" t="s">
        <v>5620</v>
      </c>
      <c r="B154" s="3" t="str">
        <f ca="1">IFERROR(INDEX(OFFSET(INDIRECT("v_buffer_hist_hoy!$A$1"),1,MATCH("pro_descripcion",INDIRECT("v_buffer_hist_hoy!$1:$1"),0)-1,100000,1),MATCH(CLEAN(TABLATRANSFERENCIA[[#This Row],[CODIGO]]),OFFSET(INDIRECT("v_buffer_hist_hoy!$A$1"),1,MATCH("buh_codigo",INDIRECT("v_buffer_hist_hoy!$1:$1"),0)-1,100000,1),0)),"")</f>
        <v>RESORTE DE TRABA SRM3605</v>
      </c>
      <c r="C154" s="3" t="str">
        <f ca="1">IFERROR(INDEX(OFFSET(INDIRECT("v_buffer_hist_hoy!$A$1"),1,MATCH("buh_codigo_generico",INDIRECT("v_buffer_hist_hoy!$1:$1"),0)-1,100000,1),MATCH(CLEAN(TABLATRANSFERENCIA[[#This Row],[CODIGO]]),OFFSET(INDIRECT("v_buffer_hist_hoy!$A$1"),1,MATCH("buh_codigo",INDIRECT("v_buffer_hist_hoy!$1:$1"),0)-1,100000,1),0)),"")</f>
        <v>0</v>
      </c>
      <c r="D154" s="3" t="str">
        <f ca="1">IFERROR(INDEX(OFFSET(INDIRECT("v_buffer_hist_hoy!$A$1"),1,MATCH("buh_codigo_vinculado",INDIRECT("v_buffer_hist_hoy!$1:$1"),0)-1,100000,1),MATCH(CLEAN(TABLATRANSFERENCIA[[#This Row],[CODIGO]]),OFFSET(INDIRECT("v_buffer_hist_hoy!$A$1"),1,MATCH("buh_codigo",INDIRECT("v_buffer_hist_hoy!$1:$1"),0)-1,100000,1),0)),"")</f>
        <v>EC-V452000130</v>
      </c>
      <c r="E154" s="3" t="str">
        <f ca="1">IFERROR(INDEX(OFFSET(INDIRECT("v_buffer_hist_hoy!$A$1"),1,MATCH("pro_linea",INDIRECT("v_buffer_hist_hoy!$1:$1"),0)-1,100000,1),MATCH(CLEAN(TABLATRANSFERENCIA[[#This Row],[CODIGO]]),OFFSET(INDIRECT("v_buffer_hist_hoy!$A$1"),1,MATCH("buh_codigo",INDIRECT("v_buffer_hist_hoy!$1:$1"),0)-1,100000,1),0)),"")</f>
        <v>AGROFORESTAL</v>
      </c>
      <c r="F154" s="3">
        <f ca="1">IFERROR(INDEX(OFFSET(INDIRECT("v_buffer_hist_hoy!$A$1"),1,MATCH("pro_sublinea",INDIRECT("v_buffer_hist_hoy!$1:$1"),0)-1,100000,1),MATCH(CLEAN(TABLATRANSFERENCIA[[#This Row],[CODIGO]]),OFFSET(INDIRECT("v_buffer_hist_hoy!$A$1"),1,MATCH("buh_codigo",INDIRECT("v_buffer_hist_hoy!$1:$1"),0)-1,100000,1),0)),"")</f>
        <v>0</v>
      </c>
      <c r="G154" s="3" t="str">
        <f ca="1">IFERROR(INDEX(OFFSET(INDIRECT("v_buffer_hist_hoy!$A$1"),1,MATCH("pro_grupo",INDIRECT("v_buffer_hist_hoy!$1:$1"),0)-1,100000,1),MATCH(CLEAN(TABLATRANSFERENCIA[[#This Row],[CODIGO]]),OFFSET(INDIRECT("v_buffer_hist_hoy!$A$1"),1,MATCH("buh_codigo",INDIRECT("v_buffer_hist_hoy!$1:$1"),0)-1,100000,1),0)),"")</f>
        <v>REPUESTOS DESMALEZADORAS</v>
      </c>
      <c r="H154" s="3">
        <f ca="1">IFERROR(INDEX(OFFSET(INDIRECT("v_buffer_hist_hoy!$A$1"),1,MATCH("pro_familia",INDIRECT("v_buffer_hist_hoy!$1:$1"),0)-1,100000,1),MATCH(CLEAN(TABLATRANSFERENCIA[[#This Row],[CODIGO]]),OFFSET(INDIRECT("v_buffer_hist_hoy!$A$1"),1,MATCH("buh_codigo",INDIRECT("v_buffer_hist_hoy!$1:$1"),0)-1,100000,1),0)),"")</f>
        <v>0</v>
      </c>
      <c r="I154" s="3">
        <f ca="1">IFERROR(INDEX(OFFSET(INDIRECT("v_buffer_hist_hoy!$A$1"),1,MATCH("pro_subfamilia",INDIRECT("v_buffer_hist_hoy!$1:$1"),0)-1,100000,1),MATCH(CLEAN(TABLATRANSFERENCIA[[#This Row],[CODIGO]]),OFFSET(INDIRECT("v_buffer_hist_hoy!$A$1"),1,MATCH("buh_codigo",INDIRECT("v_buffer_hist_hoy!$1:$1"),0)-1,100000,1),0)),"")</f>
        <v>0</v>
      </c>
      <c r="J15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4" s="3">
        <f ca="1">IFERROR(INDEX(OFFSET(INDIRECT("v_buffer_hist_hoy!$A$1"),1,MATCH("pro_tipo",INDIRECT("v_buffer_hist_hoy!$1:$1"),0)-1,100000,1),MATCH(CLEAN(TABLATRANSFERENCIA[[#This Row],[CODIGO]]),OFFSET(INDIRECT("v_buffer_hist_hoy!$A$1"),1,MATCH("buh_codigo",INDIRECT("v_buffer_hist_hoy!$1:$1"),0)-1,100000,1),0)),"")</f>
        <v>0</v>
      </c>
      <c r="L154" s="3" t="str">
        <f ca="1">IFERROR(INDEX(OFFSET(INDIRECT("v_buffer_hist_hoy!$A$1"),1,MATCH("pro_marca",INDIRECT("v_buffer_hist_hoy!$1:$1"),0)-1,100000,1),MATCH(CLEAN(TABLATRANSFERENCIA[[#This Row],[CODIGO]]),OFFSET(INDIRECT("v_buffer_hist_hoy!$A$1"),1,MATCH("buh_codigo",INDIRECT("v_buffer_hist_hoy!$1:$1"),0)-1,100000,1),0)),"")</f>
        <v>ECHO</v>
      </c>
      <c r="M154" s="3">
        <f ca="1">IFERROR(INDEX(OFFSET(INDIRECT("v_buffer_hist_hoy!$A$1"),1,MATCH("pro_modelo",INDIRECT("v_buffer_hist_hoy!$1:$1"),0)-1,100000,1),MATCH(CLEAN(TABLATRANSFERENCIA[[#This Row],[CODIGO]]),OFFSET(INDIRECT("v_buffer_hist_hoy!$A$1"),1,MATCH("buh_codigo",INDIRECT("v_buffer_hist_hoy!$1:$1"),0)-1,100000,1),0)),"")</f>
        <v>0</v>
      </c>
      <c r="N154" s="3">
        <f ca="1">IFERROR(INDEX(OFFSET(INDIRECT("v_buffer_hist_hoy!$A$1"),1,MATCH("pro_cat_management",INDIRECT("v_buffer_hist_hoy!$1:$1"),0)-1,100000,1),MATCH(CLEAN(TABLATRANSFERENCIA[[#This Row],[CODIGO]]),OFFSET(INDIRECT("v_buffer_hist_hoy!$A$1"),1,MATCH("buh_codigo",INDIRECT("v_buffer_hist_hoy!$1:$1"),0)-1,100000,1),0)),"")</f>
        <v>0</v>
      </c>
      <c r="O154" s="5" t="str">
        <f ca="1">IFERROR(INDEX(OFFSET(INDIRECT("v_buffer_hist_hoy!$A$1"),1,MATCH("buh_estatus",INDIRECT("v_buffer_hist_hoy!$1:$1"),0)-1,100000,1),MATCH(CLEAN(TABLATRANSFERENCIA[[#This Row],[CODIGO]]),OFFSET(INDIRECT("v_buffer_hist_hoy!$A$1"),1,MATCH("buh_codigo",INDIRECT("v_buffer_hist_hoy!$1:$1"),0)-1,100000,1),0)),"")</f>
        <v>0</v>
      </c>
      <c r="P154" s="5">
        <f ca="1">IFERROR(INDEX(OFFSET(INDIRECT("v_buffer_hist_hoy!$A$1"),1,MATCH("buh_ctv",INDIRECT("v_buffer_hist_hoy!$1:$1"),0)-1,100000,1),MATCH(CLEAN(TABLATRANSFERENCIA[[#This Row],[CODIGO]]),OFFSET(INDIRECT("v_buffer_hist_hoy!$A$1"),1,MATCH("buh_codigo",INDIRECT("v_buffer_hist_hoy!$1:$1"),0)-1,100000,1),0)),"")</f>
        <v>0.69</v>
      </c>
      <c r="Q154" s="5">
        <f ca="1">IFERROR(INDEX(OFFSET(INDIRECT("v_buffer_hist_hoy!$A$1"),1,MATCH("buh_pv",INDIRECT("v_buffer_hist_hoy!$1:$1"),0)-1,100000,1),MATCH(CLEAN(TABLATRANSFERENCIA[[#This Row],[CODIGO]]),OFFSET(INDIRECT("v_buffer_hist_hoy!$A$1"),1,MATCH("buh_codigo",INDIRECT("v_buffer_hist_hoy!$1:$1"),0)-1,100000,1),0)),"")</f>
        <v>2</v>
      </c>
      <c r="R154" s="46">
        <f ca="1">IFERROR(INDEX(OFFSET(INDIRECT("v_buffer_hist_hoy!$A$1"),1,MATCH("buh_roi_pasado",INDIRECT("v_buffer_hist_hoy!$1:$1"),0)-1,100000,1),MATCH(CLEAN(TABLATRANSFERENCIA[[#This Row],[CODIGO]]),OFFSET(INDIRECT("v_buffer_hist_hoy!$A$1"),1,MATCH("buh_codigo",INDIRECT("v_buffer_hist_hoy!$1:$1"),0)-1,100000,1),0)),"")</f>
        <v>0</v>
      </c>
      <c r="S154" s="46">
        <f ca="1">IFERROR(INDEX(OFFSET(INDIRECT("v_buffer_hist_hoy!$A$1"),1,MATCH("buh_roi_proyectado",INDIRECT("v_buffer_hist_hoy!$1:$1"),0)-1,100000,1),MATCH(CLEAN(TABLATRANSFERENCIA[[#This Row],[CODIGO]]),OFFSET(INDIRECT("v_buffer_hist_hoy!$A$1"),1,MATCH("buh_codigo",INDIRECT("v_buffer_hist_hoy!$1:$1"),0)-1,100000,1),0)),"")</f>
        <v>8.2799999999999994</v>
      </c>
      <c r="T154" s="46">
        <f ca="1">IFERROR(INDEX(OFFSET(INDIRECT("v_buffer_hist_hoy!$A$1"),1,MATCH("buh_velocity",INDIRECT("v_buffer_hist_hoy!$1:$1"),0)-1,100000,1),MATCH(CLEAN(TABLATRANSFERENCIA[[#This Row],[CODIGO]]),OFFSET(INDIRECT("v_buffer_hist_hoy!$A$1"),1,MATCH("buh_codigo",INDIRECT("v_buffer_hist_hoy!$1:$1"),0)-1,100000,1),0)),"")</f>
        <v>0</v>
      </c>
      <c r="U154" s="46">
        <f ca="1">IFERROR(INDEX(OFFSET(INDIRECT("v_buffer_hist_hoy!$A$1"),1,MATCH("buh_nivel_servicio",INDIRECT("v_buffer_hist_hoy!$1:$1"),0)-1,100000,1),MATCH(CLEAN(TABLATRANSFERENCIA[[#This Row],[CODIGO]]),OFFSET(INDIRECT("v_buffer_hist_hoy!$A$1"),1,MATCH("buh_codigo",INDIRECT("v_buffer_hist_hoy!$1:$1"),0)-1,100000,1),0)),"")</f>
        <v>1</v>
      </c>
      <c r="V154" s="49" t="str">
        <f ca="1">IFERROR(INDEX(OFFSET(INDIRECT("v_buffer_hist_hoy!$A$1"),1,MATCH("pro_nombre",INDIRECT("v_buffer_hist_hoy!$1:$1"),0)-1,100000,1),MATCH(CLEAN(TABLATRANSFERENCIA[[#This Row],[CODIGO]]),OFFSET(INDIRECT("v_buffer_hist_hoy!$A$1"),1,MATCH("buh_codigo",INDIRECT("v_buffer_hist_hoy!$1:$1"),0)-1,100000,1),0)),"")</f>
        <v>Echo</v>
      </c>
      <c r="W154" s="49" t="str">
        <f ca="1">IFERROR(INDEX(OFFSET(INDIRECT("v_buffer_hist_hoy!$A$1"),1,MATCH("pre_nombre",INDIRECT("v_buffer_hist_hoy!$1:$1"),0)-1,100000,1),MATCH(CLEAN(TABLATRANSFERENCIA[[#This Row],[CODIGO]]),OFFSET(INDIRECT("v_buffer_hist_hoy!$A$1"),1,MATCH("buh_codigo",INDIRECT("v_buffer_hist_hoy!$1:$1"),0)-1,100000,1),0)),"")</f>
        <v>USA</v>
      </c>
      <c r="X154" s="51">
        <f ca="1">IFERROR(INDEX(OFFSET(INDIRECT("v_buffer_hist_hoy!$A$1"),1,MATCH("buh_tiempo_suministro",INDIRECT("v_buffer_hist_hoy!$1:$1"),0)-1,100000,1),MATCH(CLEAN(TABLATRANSFERENCIA[[#This Row],[CODIGO]]),OFFSET(INDIRECT("v_buffer_hist_hoy!$A$1"),1,MATCH("buh_codigo",INDIRECT("v_buffer_hist_hoy!$1:$1"),0)-1,100000,1),0)),"")</f>
        <v>8</v>
      </c>
      <c r="Y154" s="51">
        <f ca="1">IFERROR(INDEX(OFFSET(INDIRECT("v_buffer_hist_hoy!$A$1"),1,MATCH("buh_frecuencia_reposicion",INDIRECT("v_buffer_hist_hoy!$1:$1"),0)-1,100000,1),MATCH(CLEAN(TABLATRANSFERENCIA[[#This Row],[CODIGO]]),OFFSET(INDIRECT("v_buffer_hist_hoy!$A$1"),1,MATCH("buh_codigo",INDIRECT("v_buffer_hist_hoy!$1:$1"),0)-1,100000,1),0)),"")</f>
        <v>3</v>
      </c>
      <c r="Z154" s="6">
        <f ca="1">IFERROR(INDEX(OFFSET(INDIRECT("v_buffer_hist_hoy!$A$1"),1,MATCH("buh_buffer_actual",INDIRECT("v_buffer_hist_hoy!$1:$1"),0)-1,100000,1),MATCH(CLEAN(TABLATRANSFERENCIA[[#This Row],[CODIGO]]),OFFSET(INDIRECT("v_buffer_hist_hoy!$A$1"),1,MATCH("buh_codigo",INDIRECT("v_buffer_hist_hoy!$1:$1"),0)-1,100000,1),0)),"")</f>
        <v>14</v>
      </c>
      <c r="AA154" s="6">
        <f ca="1">IFERROR(INDEX(OFFSET(INDIRECT("v_buffer_hist_hoy!$A$1"),1,MATCH("buh_inventario_proveedor",INDIRECT("v_buffer_hist_hoy!$1:$1"),0)-1,100000,1),MATCH(CLEAN(TABLATRANSFERENCIA[[#This Row],[CODIGO]]),OFFSET(INDIRECT("v_buffer_hist_hoy!$A$1"),1,MATCH("buh_codigo",INDIRECT("v_buffer_hist_hoy!$1:$1"),0)-1,100000,1),0)),"")</f>
        <v>1000000000</v>
      </c>
      <c r="AB154" s="6">
        <f ca="1">IFERROR(INDEX(OFFSET(INDIRECT("v_buffer_hist_hoy!$A$1"),1,MATCH("buh_inventario_fisico",INDIRECT("v_buffer_hist_hoy!$1:$1"),0)-1,100000,1),MATCH(CLEAN(TABLATRANSFERENCIA[[#This Row],[CODIGO]]),OFFSET(INDIRECT("v_buffer_hist_hoy!$A$1"),1,MATCH("buh_codigo",INDIRECT("v_buffer_hist_hoy!$1:$1"),0)-1,100000,1),0)),"")</f>
        <v>11</v>
      </c>
      <c r="AC154" s="4">
        <f ca="1">IFERROR(INDEX(OFFSET(INDIRECT("v_buffer_hist_hoy!$A$1"),1,MATCH("buh_estado_inventario_fisico",INDIRECT("v_buffer_hist_hoy!$1:$1"),0)-1,100000,1),MATCH(CLEAN(TABLATRANSFERENCIA[[#This Row],[CODIGO]]),OFFSET(INDIRECT("v_buffer_hist_hoy!$A$1"),1,MATCH("buh_codigo",INDIRECT("v_buffer_hist_hoy!$1:$1"),0)-1,100000,1),0)),"")</f>
        <v>0.21</v>
      </c>
      <c r="AD154" s="6" t="str">
        <f ca="1">IFERROR(INDEX(OFFSET(INDIRECT("v_buffer_hist_hoy!$A$1"),1,MATCH("buh_color_inventario_fisico",INDIRECT("v_buffer_hist_hoy!$1:$1"),0)-1,100000,1),MATCH(CLEAN(TABLATRANSFERENCIA[[#This Row],[CODIGO]]),OFFSET(INDIRECT("v_buffer_hist_hoy!$A$1"),1,MATCH("buh_codigo",INDIRECT("v_buffer_hist_hoy!$1:$1"),0)-1,100000,1),0)),"")</f>
        <v>V</v>
      </c>
      <c r="AE154" s="6">
        <f ca="1">IFERROR(INDEX(OFFSET(INDIRECT("v_buffer_hist_hoy!$A$1"),1,MATCH("buh_transito",INDIRECT("v_buffer_hist_hoy!$1:$1"),0)-1,100000,1),MATCH(CLEAN(TABLATRANSFERENCIA[[#This Row],[CODIGO]]),OFFSET(INDIRECT("v_buffer_hist_hoy!$A$1"),1,MATCH("buh_codigo",INDIRECT("v_buffer_hist_hoy!$1:$1"),0)-1,100000,1),0)),"")</f>
        <v>0</v>
      </c>
      <c r="AF154" s="6">
        <f ca="1">IFERROR(INDEX(OFFSET(INDIRECT("v_buffer_hist_hoy!$A$1"),1,MATCH("buh_negociacion",INDIRECT("v_buffer_hist_hoy!$1:$1"),0)-1,100000,1),MATCH(CLEAN(TABLATRANSFERENCIA[[#This Row],[CODIGO]]),OFFSET(INDIRECT("v_buffer_hist_hoy!$A$1"),1,MATCH("buh_codigo",INDIRECT("v_buffer_hist_hoy!$1:$1"),0)-1,100000,1),0)),"")</f>
        <v>0</v>
      </c>
      <c r="AG154" s="6">
        <f ca="1">IFERROR(INDEX(OFFSET(INDIRECT("v_buffer_hist_hoy!$A$1"),1,MATCH("buh_produccion",INDIRECT("v_buffer_hist_hoy!$1:$1"),0)-1,100000,1),MATCH(CLEAN(TABLATRANSFERENCIA[[#This Row],[CODIGO]]),OFFSET(INDIRECT("v_buffer_hist_hoy!$A$1"),1,MATCH("buh_codigo",INDIRECT("v_buffer_hist_hoy!$1:$1"),0)-1,100000,1),0)),"")</f>
        <v>0</v>
      </c>
      <c r="AH154" s="6">
        <f ca="1">IFERROR(INDEX(OFFSET(INDIRECT("v_buffer_hist_hoy!$A$1"),1,MATCH("buh_embarcado",INDIRECT("v_buffer_hist_hoy!$1:$1"),0)-1,100000,1),MATCH(CLEAN(TABLATRANSFERENCIA[[#This Row],[CODIGO]]),OFFSET(INDIRECT("v_buffer_hist_hoy!$A$1"),1,MATCH("buh_codigo",INDIRECT("v_buffer_hist_hoy!$1:$1"),0)-1,100000,1),0)),"")</f>
        <v>0</v>
      </c>
      <c r="AI154" s="6">
        <f ca="1">IFERROR(INDEX(OFFSET(INDIRECT("v_buffer_hist_hoy!$A$1"),1,MATCH("buh_comprometido",INDIRECT("v_buffer_hist_hoy!$1:$1"),0)-1,100000,1),MATCH(CLEAN(TABLATRANSFERENCIA[[#This Row],[CODIGO]]),OFFSET(INDIRECT("v_buffer_hist_hoy!$A$1"),1,MATCH("buh_codigo",INDIRECT("v_buffer_hist_hoy!$1:$1"),0)-1,100000,1),0)),"")</f>
        <v>0</v>
      </c>
      <c r="AJ154" s="6">
        <f ca="1">IFERROR(INDEX(OFFSET(INDIRECT("v_buffer_hist_hoy!$A$1"),1,MATCH("buh_backorder",INDIRECT("v_buffer_hist_hoy!$1:$1"),0)-1,100000,1),MATCH(CLEAN(TABLATRANSFERENCIA[[#This Row],[CODIGO]]),OFFSET(INDIRECT("v_buffer_hist_hoy!$A$1"),1,MATCH("buh_codigo",INDIRECT("v_buffer_hist_hoy!$1:$1"),0)-1,100000,1),0)),"")</f>
        <v>5</v>
      </c>
      <c r="AK154" s="6">
        <f ca="1">IFERROR(INDEX(OFFSET(INDIRECT("v_buffer_hist_hoy!$A$1"),1,MATCH("buh_inventario_proyectado",INDIRECT("v_buffer_hist_hoy!$1:$1"),0)-1,100000,1),MATCH(CLEAN(TABLATRANSFERENCIA[[#This Row],[CODIGO]]),OFFSET(INDIRECT("v_buffer_hist_hoy!$A$1"),1,MATCH("buh_codigo",INDIRECT("v_buffer_hist_hoy!$1:$1"),0)-1,100000,1),0)),"")</f>
        <v>16</v>
      </c>
      <c r="AL154"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54" s="6" t="str">
        <f ca="1">IFERROR(INDEX(OFFSET(INDIRECT("v_buffer_hist_hoy!$A$1"),1,MATCH("buh_color_inventario_proyectado",INDIRECT("v_buffer_hist_hoy!$1:$1"),0)-1,100000,1),MATCH(CLEAN(TABLATRANSFERENCIA[[#This Row],[CODIGO]]),OFFSET(INDIRECT("v_buffer_hist_hoy!$A$1"),1,MATCH("buh_codigo",INDIRECT("v_buffer_hist_hoy!$1:$1"),0)-1,100000,1),0)),"")</f>
        <v>L</v>
      </c>
      <c r="AN154" s="6">
        <f ca="1">IFERROR(INDEX(OFFSET(INDIRECT("v_buffer_hist_hoy!$A$1"),1,MATCH("buh_pedido_minimo",INDIRECT("v_buffer_hist_hoy!$1:$1"),0)-1,100000,1),MATCH(CLEAN(TABLATRANSFERENCIA[[#This Row],[CODIGO]]),OFFSET(INDIRECT("v_buffer_hist_hoy!$A$1"),1,MATCH("buh_codigo",INDIRECT("v_buffer_hist_hoy!$1:$1"),0)-1,100000,1),0)),"")</f>
        <v>0</v>
      </c>
      <c r="AO154" s="6">
        <f ca="1">IFERROR(INDEX(OFFSET(INDIRECT("v_buffer_hist_hoy!$A$1"),1,MATCH("buh_pedido_minimo_grupo",INDIRECT("v_buffer_hist_hoy!$1:$1"),0)-1,100000,1),MATCH(CLEAN(TABLATRANSFERENCIA[[#This Row],[CODIGO]]),OFFSET(INDIRECT("v_buffer_hist_hoy!$A$1"),1,MATCH("buh_codigo",INDIRECT("v_buffer_hist_hoy!$1:$1"),0)-1,100000,1),0)),"")</f>
        <v>0</v>
      </c>
      <c r="AP154" s="6">
        <f ca="1">IFERROR(INDEX(OFFSET(INDIRECT("v_buffer_hist_hoy!$A$1"),1,MATCH("buh_unidad_empaque",INDIRECT("v_buffer_hist_hoy!$1:$1"),0)-1,100000,1),MATCH(CLEAN(TABLATRANSFERENCIA[[#This Row],[CODIGO]]),OFFSET(INDIRECT("v_buffer_hist_hoy!$A$1"),1,MATCH("buh_codigo",INDIRECT("v_buffer_hist_hoy!$1:$1"),0)-1,100000,1),0)),"")</f>
        <v>5</v>
      </c>
      <c r="AQ154" s="6">
        <f ca="1">IFERROR(INDEX(OFFSET(INDIRECT("v_buffer_hist_hoy!$A$1"),1,MATCH("buh_pedido_promedio",INDIRECT("v_buffer_hist_hoy!$1:$1"),0)-1,100000,1),MATCH(CLEAN(TABLATRANSFERENCIA[[#This Row],[CODIGO]]),OFFSET(INDIRECT("v_buffer_hist_hoy!$A$1"),1,MATCH("buh_codigo",INDIRECT("v_buffer_hist_hoy!$1:$1"),0)-1,100000,1),0)),"")</f>
        <v>4</v>
      </c>
      <c r="AR154" s="6">
        <f ca="1">IFERROR(INDEX(OFFSET(INDIRECT("v_buffer_hist_hoy!$A$1"),1,MATCH("buh_cobertura_buffer",INDIRECT("v_buffer_hist_hoy!$1:$1"),0)-1,100000,1),MATCH(CLEAN(TABLATRANSFERENCIA[[#This Row],[CODIGO]]),OFFSET(INDIRECT("v_buffer_hist_hoy!$A$1"),1,MATCH("buh_codigo",INDIRECT("v_buffer_hist_hoy!$1:$1"),0)-1,100000,1),0)),"")</f>
        <v>0</v>
      </c>
      <c r="AS154" s="6">
        <f ca="1">IFERROR(INDEX(OFFSET(INDIRECT("v_buffer_hist_hoy!$A$1"),1,MATCH("buh_cobertura_inventario_proyectado",INDIRECT("v_buffer_hist_hoy!$1:$1"),0)-1,100000,1),MATCH(CLEAN(TABLATRANSFERENCIA[[#This Row],[CODIGO]]),OFFSET(INDIRECT("v_buffer_hist_hoy!$A$1"),1,MATCH("buh_codigo",INDIRECT("v_buffer_hist_hoy!$1:$1"),0)-1,100000,1),0)),"")</f>
        <v>0</v>
      </c>
      <c r="AT154" s="6">
        <f ca="1">IFERROR(INDEX(OFFSET(INDIRECT("v_buffer_hist_hoy!$A$1"),1,MATCH("buh_cobertura_pedido_minimo",INDIRECT("v_buffer_hist_hoy!$1:$1"),0)-1,100000,1),MATCH(CLEAN(TABLATRANSFERENCIA[[#This Row],[CODIGO]]),OFFSET(INDIRECT("v_buffer_hist_hoy!$A$1"),1,MATCH("buh_codigo",INDIRECT("v_buffer_hist_hoy!$1:$1"),0)-1,100000,1),0)),"")</f>
        <v>0</v>
      </c>
      <c r="AU154" s="6">
        <f ca="1">IFERROR(INDEX(OFFSET(INDIRECT("v_buffer_hist_hoy!$A$1"),1,MATCH("buh_dias_desabastecimiento",INDIRECT("v_buffer_hist_hoy!$1:$1"),0)-1,100000,1),MATCH(CLEAN(TABLATRANSFERENCIA[[#This Row],[CODIGO]]),OFFSET(INDIRECT("v_buffer_hist_hoy!$A$1"),1,MATCH("buh_codigo",INDIRECT("v_buffer_hist_hoy!$1:$1"),0)-1,100000,1),0)),"")</f>
        <v>0</v>
      </c>
      <c r="AV154" s="6">
        <f t="array" ref="AV154">IFERROR(INDEX(Datos_Consumo[CANTIDAD],MATCH(TABLATRANSFERENCIA[[#This Row],[CODIGO]]&amp;TABLATRANSFERENCIA[[#Headers],[Columna1]],Datos_Consumo[CODIGO]&amp;Datos_Consumo[FECHA_FORMATO],0)),0)</f>
        <v>0</v>
      </c>
      <c r="AW154" s="6">
        <f t="array" ref="AW154">IFERROR(INDEX(Datos_Consumo[CANTIDAD],MATCH(TABLATRANSFERENCIA[[#This Row],[CODIGO]]&amp;TABLATRANSFERENCIA[[#Headers],[Columna2]],Datos_Consumo[CODIGO]&amp;Datos_Consumo[FECHA_FORMATO],0)),0)</f>
        <v>0</v>
      </c>
      <c r="AX154" s="6">
        <f t="array" ref="AX154">IFERROR(INDEX(Datos_Consumo[CANTIDAD],MATCH(TABLATRANSFERENCIA[[#This Row],[CODIGO]]&amp;TABLATRANSFERENCIA[[#Headers],[Columna3]],Datos_Consumo[CODIGO]&amp;Datos_Consumo[FECHA_FORMATO],0)),0)</f>
        <v>0</v>
      </c>
      <c r="AY154" s="6">
        <f t="array" ref="AY154">IFERROR(INDEX(Datos_Consumo[CANTIDAD],MATCH(TABLATRANSFERENCIA[[#This Row],[CODIGO]]&amp;TABLATRANSFERENCIA[[#Headers],[Columna4]],Datos_Consumo[CODIGO]&amp;Datos_Consumo[FECHA_FORMATO],0)),0)</f>
        <v>0</v>
      </c>
      <c r="AZ154" s="6">
        <f t="array" ref="AZ154">IFERROR(INDEX(Datos_Consumo[CANTIDAD],MATCH(TABLATRANSFERENCIA[[#This Row],[CODIGO]]&amp;TABLATRANSFERENCIA[[#Headers],[Columna5]],Datos_Consumo[CODIGO]&amp;Datos_Consumo[FECHA_FORMATO],0)),0)</f>
        <v>0</v>
      </c>
      <c r="BA154" s="6">
        <f t="array" ref="BA154">IFERROR(INDEX(Datos_Consumo[CANTIDAD],MATCH(TABLATRANSFERENCIA[[#This Row],[CODIGO]]&amp;TABLATRANSFERENCIA[[#Headers],[Columna6]],Datos_Consumo[CODIGO]&amp;Datos_Consumo[FECHA_FORMATO],0)),0)</f>
        <v>0</v>
      </c>
      <c r="BB154" s="56">
        <f ca="1">IFERROR(INDEX(OFFSET(INDIRECT("v_buffer_hist_hoy!$A$1"),1,MATCH("buh_ultima_transferencia_ini",INDIRECT("v_buffer_hist_hoy!$1:$1"),0)-1,100000,1),MATCH(CLEAN(TABLATRANSFERENCIA[[#This Row],[CODIGO]]),OFFSET(INDIRECT("v_buffer_hist_hoy!$A$1"),1,MATCH("buh_codigo",INDIRECT("v_buffer_hist_hoy!$1:$1"),0)-1,100000,1),0)),"")</f>
        <v>0</v>
      </c>
      <c r="BC154" s="56">
        <f ca="1">IFERROR(INDEX(OFFSET(INDIRECT("v_buffer_hist_hoy!$A$1"),1,MATCH("buh_ultima_transferencia_fin",INDIRECT("v_buffer_hist_hoy!$1:$1"),0)-1,100000,1),MATCH(CLEAN(TABLATRANSFERENCIA[[#This Row],[CODIGO]]),OFFSET(INDIRECT("v_buffer_hist_hoy!$A$1"),1,MATCH("buh_codigo",INDIRECT("v_buffer_hist_hoy!$1:$1"),0)-1,100000,1),0)),"")</f>
        <v>0</v>
      </c>
      <c r="BD154" s="50" t="s">
        <v>7724</v>
      </c>
      <c r="BE154" s="55"/>
      <c r="BF154" s="51"/>
      <c r="BG154"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4" s="51"/>
      <c r="BM154" s="46">
        <f ca="1">IFERROR(TABLATRANSFERENCIA[[#This Row],[REQUERIM]]/TABLATRANSFERENCIA[[#This Row],[PEDIDO PROMEDIO]],0)</f>
        <v>1.25</v>
      </c>
      <c r="BN154" s="51"/>
      <c r="BO154" s="59"/>
      <c r="BP154" s="3" t="str">
        <f>IF(TABLATRANSFERENCIA[[#This Row],[RECIBIDO]]&lt;&gt;"",0,IF(TABLATRANSFERENCIA[[#This Row],[DESPACHO]]&lt;&gt;"",TABLATRANSFERENCIA[[#This Row],[DESPACHO]],TABLATRANSFERENCIA[[#This Row],[REQUERIM]]))</f>
        <v>5</v>
      </c>
      <c r="BQ154" s="50"/>
      <c r="BR154" s="50"/>
      <c r="BS154" s="50" t="str">
        <f t="shared" si="2"/>
        <v>N</v>
      </c>
      <c r="BT154" s="51">
        <f t="array" aca="1" ref="BT154" ca="1">IF(SUM(--(TABLATRANSFERENCIA[[#This Row],[CODIGO GENERICO]]=TABLATRANSFERENCIA[CODIGO GENERICO])*TABLATRANSFERENCIA[REQUERIM])&lt;TABLATRANSFERENCIA[[#This Row],[PEDIDO MIN GRUPO]],1,0)</f>
        <v>0</v>
      </c>
      <c r="BU15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4" s="51">
        <f ca="1">IFERROR(INDEX(OFFSET(INDIRECT("v_buffer_hist_hoy!$A$1"),1,MATCH("buh_zona_amarilla",INDIRECT("v_buffer_hist_hoy!$1:$1"),0)-1,100000,1),MATCH(CLEAN(TABLATRANSFERENCIA[[#This Row],[CODIGO]]),OFFSET(INDIRECT("v_buffer_hist_hoy!$A$1"),1,MATCH("buh_codigo",INDIRECT("v_buffer_hist_hoy!$1:$1"),0)-1,100000,1),0)),"")</f>
        <v>9</v>
      </c>
      <c r="BW154" s="51">
        <f ca="1">IFERROR(INDEX(OFFSET(INDIRECT("v_buffer_hist_hoy!$A$1"),1,MATCH("buh_zona_roja",INDIRECT("v_buffer_hist_hoy!$1:$1"),0)-1,100000,1),MATCH(CLEAN(TABLATRANSFERENCIA[[#This Row],[CODIGO]]),OFFSET(INDIRECT("v_buffer_hist_hoy!$A$1"),1,MATCH("buh_codigo",INDIRECT("v_buffer_hist_hoy!$1:$1"),0)-1,100000,1),0)),"")</f>
        <v>5</v>
      </c>
    </row>
    <row r="155" spans="1:75" hidden="1" x14ac:dyDescent="0.25">
      <c r="A155" s="54" t="s">
        <v>1544</v>
      </c>
      <c r="B155" s="3" t="str">
        <f ca="1">IFERROR(INDEX(OFFSET(INDIRECT("v_buffer_hist_hoy!$A$1"),1,MATCH("pro_descripcion",INDIRECT("v_buffer_hist_hoy!$1:$1"),0)-1,100000,1),MATCH(CLEAN(TABLATRANSFERENCIA[[#This Row],[CODIGO]]),OFFSET(INDIRECT("v_buffer_hist_hoy!$A$1"),1,MATCH("buh_codigo",INDIRECT("v_buffer_hist_hoy!$1:$1"),0)-1,100000,1),0)),"")</f>
        <v>RESORTE EMBRAGUE SRM4300-4605</v>
      </c>
      <c r="C155" s="3" t="str">
        <f ca="1">IFERROR(INDEX(OFFSET(INDIRECT("v_buffer_hist_hoy!$A$1"),1,MATCH("buh_codigo_generico",INDIRECT("v_buffer_hist_hoy!$1:$1"),0)-1,100000,1),MATCH(CLEAN(TABLATRANSFERENCIA[[#This Row],[CODIGO]]),OFFSET(INDIRECT("v_buffer_hist_hoy!$A$1"),1,MATCH("buh_codigo",INDIRECT("v_buffer_hist_hoy!$1:$1"),0)-1,100000,1),0)),"")</f>
        <v>0</v>
      </c>
      <c r="D155" s="3" t="str">
        <f ca="1">IFERROR(INDEX(OFFSET(INDIRECT("v_buffer_hist_hoy!$A$1"),1,MATCH("buh_codigo_vinculado",INDIRECT("v_buffer_hist_hoy!$1:$1"),0)-1,100000,1),MATCH(CLEAN(TABLATRANSFERENCIA[[#This Row],[CODIGO]]),OFFSET(INDIRECT("v_buffer_hist_hoy!$A$1"),1,MATCH("buh_codigo",INDIRECT("v_buffer_hist_hoy!$1:$1"),0)-1,100000,1),0)),"")</f>
        <v>EC-17501842230</v>
      </c>
      <c r="E155" s="3" t="str">
        <f ca="1">IFERROR(INDEX(OFFSET(INDIRECT("v_buffer_hist_hoy!$A$1"),1,MATCH("pro_linea",INDIRECT("v_buffer_hist_hoy!$1:$1"),0)-1,100000,1),MATCH(CLEAN(TABLATRANSFERENCIA[[#This Row],[CODIGO]]),OFFSET(INDIRECT("v_buffer_hist_hoy!$A$1"),1,MATCH("buh_codigo",INDIRECT("v_buffer_hist_hoy!$1:$1"),0)-1,100000,1),0)),"")</f>
        <v>AGROFORESTAL</v>
      </c>
      <c r="F155" s="3">
        <f ca="1">IFERROR(INDEX(OFFSET(INDIRECT("v_buffer_hist_hoy!$A$1"),1,MATCH("pro_sublinea",INDIRECT("v_buffer_hist_hoy!$1:$1"),0)-1,100000,1),MATCH(CLEAN(TABLATRANSFERENCIA[[#This Row],[CODIGO]]),OFFSET(INDIRECT("v_buffer_hist_hoy!$A$1"),1,MATCH("buh_codigo",INDIRECT("v_buffer_hist_hoy!$1:$1"),0)-1,100000,1),0)),"")</f>
        <v>0</v>
      </c>
      <c r="G155" s="3" t="str">
        <f ca="1">IFERROR(INDEX(OFFSET(INDIRECT("v_buffer_hist_hoy!$A$1"),1,MATCH("pro_grupo",INDIRECT("v_buffer_hist_hoy!$1:$1"),0)-1,100000,1),MATCH(CLEAN(TABLATRANSFERENCIA[[#This Row],[CODIGO]]),OFFSET(INDIRECT("v_buffer_hist_hoy!$A$1"),1,MATCH("buh_codigo",INDIRECT("v_buffer_hist_hoy!$1:$1"),0)-1,100000,1),0)),"")</f>
        <v>REPUESTOS DESMALEZADORAS</v>
      </c>
      <c r="H155" s="3">
        <f ca="1">IFERROR(INDEX(OFFSET(INDIRECT("v_buffer_hist_hoy!$A$1"),1,MATCH("pro_familia",INDIRECT("v_buffer_hist_hoy!$1:$1"),0)-1,100000,1),MATCH(CLEAN(TABLATRANSFERENCIA[[#This Row],[CODIGO]]),OFFSET(INDIRECT("v_buffer_hist_hoy!$A$1"),1,MATCH("buh_codigo",INDIRECT("v_buffer_hist_hoy!$1:$1"),0)-1,100000,1),0)),"")</f>
        <v>0</v>
      </c>
      <c r="I155" s="3">
        <f ca="1">IFERROR(INDEX(OFFSET(INDIRECT("v_buffer_hist_hoy!$A$1"),1,MATCH("pro_subfamilia",INDIRECT("v_buffer_hist_hoy!$1:$1"),0)-1,100000,1),MATCH(CLEAN(TABLATRANSFERENCIA[[#This Row],[CODIGO]]),OFFSET(INDIRECT("v_buffer_hist_hoy!$A$1"),1,MATCH("buh_codigo",INDIRECT("v_buffer_hist_hoy!$1:$1"),0)-1,100000,1),0)),"")</f>
        <v>0</v>
      </c>
      <c r="J15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5" s="3">
        <f ca="1">IFERROR(INDEX(OFFSET(INDIRECT("v_buffer_hist_hoy!$A$1"),1,MATCH("pro_tipo",INDIRECT("v_buffer_hist_hoy!$1:$1"),0)-1,100000,1),MATCH(CLEAN(TABLATRANSFERENCIA[[#This Row],[CODIGO]]),OFFSET(INDIRECT("v_buffer_hist_hoy!$A$1"),1,MATCH("buh_codigo",INDIRECT("v_buffer_hist_hoy!$1:$1"),0)-1,100000,1),0)),"")</f>
        <v>0</v>
      </c>
      <c r="L155" s="3" t="str">
        <f ca="1">IFERROR(INDEX(OFFSET(INDIRECT("v_buffer_hist_hoy!$A$1"),1,MATCH("pro_marca",INDIRECT("v_buffer_hist_hoy!$1:$1"),0)-1,100000,1),MATCH(CLEAN(TABLATRANSFERENCIA[[#This Row],[CODIGO]]),OFFSET(INDIRECT("v_buffer_hist_hoy!$A$1"),1,MATCH("buh_codigo",INDIRECT("v_buffer_hist_hoy!$1:$1"),0)-1,100000,1),0)),"")</f>
        <v>ECHO</v>
      </c>
      <c r="M155" s="3">
        <f ca="1">IFERROR(INDEX(OFFSET(INDIRECT("v_buffer_hist_hoy!$A$1"),1,MATCH("pro_modelo",INDIRECT("v_buffer_hist_hoy!$1:$1"),0)-1,100000,1),MATCH(CLEAN(TABLATRANSFERENCIA[[#This Row],[CODIGO]]),OFFSET(INDIRECT("v_buffer_hist_hoy!$A$1"),1,MATCH("buh_codigo",INDIRECT("v_buffer_hist_hoy!$1:$1"),0)-1,100000,1),0)),"")</f>
        <v>0</v>
      </c>
      <c r="N155" s="3">
        <f ca="1">IFERROR(INDEX(OFFSET(INDIRECT("v_buffer_hist_hoy!$A$1"),1,MATCH("pro_cat_management",INDIRECT("v_buffer_hist_hoy!$1:$1"),0)-1,100000,1),MATCH(CLEAN(TABLATRANSFERENCIA[[#This Row],[CODIGO]]),OFFSET(INDIRECT("v_buffer_hist_hoy!$A$1"),1,MATCH("buh_codigo",INDIRECT("v_buffer_hist_hoy!$1:$1"),0)-1,100000,1),0)),"")</f>
        <v>0</v>
      </c>
      <c r="O155" s="5" t="str">
        <f ca="1">IFERROR(INDEX(OFFSET(INDIRECT("v_buffer_hist_hoy!$A$1"),1,MATCH("buh_estatus",INDIRECT("v_buffer_hist_hoy!$1:$1"),0)-1,100000,1),MATCH(CLEAN(TABLATRANSFERENCIA[[#This Row],[CODIGO]]),OFFSET(INDIRECT("v_buffer_hist_hoy!$A$1"),1,MATCH("buh_codigo",INDIRECT("v_buffer_hist_hoy!$1:$1"),0)-1,100000,1),0)),"")</f>
        <v>0</v>
      </c>
      <c r="P155" s="5">
        <f ca="1">IFERROR(INDEX(OFFSET(INDIRECT("v_buffer_hist_hoy!$A$1"),1,MATCH("buh_ctv",INDIRECT("v_buffer_hist_hoy!$1:$1"),0)-1,100000,1),MATCH(CLEAN(TABLATRANSFERENCIA[[#This Row],[CODIGO]]),OFFSET(INDIRECT("v_buffer_hist_hoy!$A$1"),1,MATCH("buh_codigo",INDIRECT("v_buffer_hist_hoy!$1:$1"),0)-1,100000,1),0)),"")</f>
        <v>0.47</v>
      </c>
      <c r="Q155" s="5">
        <f ca="1">IFERROR(INDEX(OFFSET(INDIRECT("v_buffer_hist_hoy!$A$1"),1,MATCH("buh_pv",INDIRECT("v_buffer_hist_hoy!$1:$1"),0)-1,100000,1),MATCH(CLEAN(TABLATRANSFERENCIA[[#This Row],[CODIGO]]),OFFSET(INDIRECT("v_buffer_hist_hoy!$A$1"),1,MATCH("buh_codigo",INDIRECT("v_buffer_hist_hoy!$1:$1"),0)-1,100000,1),0)),"")</f>
        <v>2.36</v>
      </c>
      <c r="R155" s="46">
        <f ca="1">IFERROR(INDEX(OFFSET(INDIRECT("v_buffer_hist_hoy!$A$1"),1,MATCH("buh_roi_pasado",INDIRECT("v_buffer_hist_hoy!$1:$1"),0)-1,100000,1),MATCH(CLEAN(TABLATRANSFERENCIA[[#This Row],[CODIGO]]),OFFSET(INDIRECT("v_buffer_hist_hoy!$A$1"),1,MATCH("buh_codigo",INDIRECT("v_buffer_hist_hoy!$1:$1"),0)-1,100000,1),0)),"")</f>
        <v>0</v>
      </c>
      <c r="S155" s="46">
        <f ca="1">IFERROR(INDEX(OFFSET(INDIRECT("v_buffer_hist_hoy!$A$1"),1,MATCH("buh_roi_proyectado",INDIRECT("v_buffer_hist_hoy!$1:$1"),0)-1,100000,1),MATCH(CLEAN(TABLATRANSFERENCIA[[#This Row],[CODIGO]]),OFFSET(INDIRECT("v_buffer_hist_hoy!$A$1"),1,MATCH("buh_codigo",INDIRECT("v_buffer_hist_hoy!$1:$1"),0)-1,100000,1),0)),"")</f>
        <v>17.55</v>
      </c>
      <c r="T155" s="46">
        <f ca="1">IFERROR(INDEX(OFFSET(INDIRECT("v_buffer_hist_hoy!$A$1"),1,MATCH("buh_velocity",INDIRECT("v_buffer_hist_hoy!$1:$1"),0)-1,100000,1),MATCH(CLEAN(TABLATRANSFERENCIA[[#This Row],[CODIGO]]),OFFSET(INDIRECT("v_buffer_hist_hoy!$A$1"),1,MATCH("buh_codigo",INDIRECT("v_buffer_hist_hoy!$1:$1"),0)-1,100000,1),0)),"")</f>
        <v>0</v>
      </c>
      <c r="U155" s="46">
        <f ca="1">IFERROR(INDEX(OFFSET(INDIRECT("v_buffer_hist_hoy!$A$1"),1,MATCH("buh_nivel_servicio",INDIRECT("v_buffer_hist_hoy!$1:$1"),0)-1,100000,1),MATCH(CLEAN(TABLATRANSFERENCIA[[#This Row],[CODIGO]]),OFFSET(INDIRECT("v_buffer_hist_hoy!$A$1"),1,MATCH("buh_codigo",INDIRECT("v_buffer_hist_hoy!$1:$1"),0)-1,100000,1),0)),"")</f>
        <v>1</v>
      </c>
      <c r="V155" s="49" t="str">
        <f ca="1">IFERROR(INDEX(OFFSET(INDIRECT("v_buffer_hist_hoy!$A$1"),1,MATCH("pro_nombre",INDIRECT("v_buffer_hist_hoy!$1:$1"),0)-1,100000,1),MATCH(CLEAN(TABLATRANSFERENCIA[[#This Row],[CODIGO]]),OFFSET(INDIRECT("v_buffer_hist_hoy!$A$1"),1,MATCH("buh_codigo",INDIRECT("v_buffer_hist_hoy!$1:$1"),0)-1,100000,1),0)),"")</f>
        <v>Echo</v>
      </c>
      <c r="W155" s="49" t="str">
        <f ca="1">IFERROR(INDEX(OFFSET(INDIRECT("v_buffer_hist_hoy!$A$1"),1,MATCH("pre_nombre",INDIRECT("v_buffer_hist_hoy!$1:$1"),0)-1,100000,1),MATCH(CLEAN(TABLATRANSFERENCIA[[#This Row],[CODIGO]]),OFFSET(INDIRECT("v_buffer_hist_hoy!$A$1"),1,MATCH("buh_codigo",INDIRECT("v_buffer_hist_hoy!$1:$1"),0)-1,100000,1),0)),"")</f>
        <v>USA</v>
      </c>
      <c r="X155" s="51">
        <f ca="1">IFERROR(INDEX(OFFSET(INDIRECT("v_buffer_hist_hoy!$A$1"),1,MATCH("buh_tiempo_suministro",INDIRECT("v_buffer_hist_hoy!$1:$1"),0)-1,100000,1),MATCH(CLEAN(TABLATRANSFERENCIA[[#This Row],[CODIGO]]),OFFSET(INDIRECT("v_buffer_hist_hoy!$A$1"),1,MATCH("buh_codigo",INDIRECT("v_buffer_hist_hoy!$1:$1"),0)-1,100000,1),0)),"")</f>
        <v>8</v>
      </c>
      <c r="Y155" s="51">
        <f ca="1">IFERROR(INDEX(OFFSET(INDIRECT("v_buffer_hist_hoy!$A$1"),1,MATCH("buh_frecuencia_reposicion",INDIRECT("v_buffer_hist_hoy!$1:$1"),0)-1,100000,1),MATCH(CLEAN(TABLATRANSFERENCIA[[#This Row],[CODIGO]]),OFFSET(INDIRECT("v_buffer_hist_hoy!$A$1"),1,MATCH("buh_codigo",INDIRECT("v_buffer_hist_hoy!$1:$1"),0)-1,100000,1),0)),"")</f>
        <v>3</v>
      </c>
      <c r="Z155" s="6">
        <f ca="1">IFERROR(INDEX(OFFSET(INDIRECT("v_buffer_hist_hoy!$A$1"),1,MATCH("buh_buffer_actual",INDIRECT("v_buffer_hist_hoy!$1:$1"),0)-1,100000,1),MATCH(CLEAN(TABLATRANSFERENCIA[[#This Row],[CODIGO]]),OFFSET(INDIRECT("v_buffer_hist_hoy!$A$1"),1,MATCH("buh_codigo",INDIRECT("v_buffer_hist_hoy!$1:$1"),0)-1,100000,1),0)),"")</f>
        <v>120</v>
      </c>
      <c r="AA155" s="6">
        <f ca="1">IFERROR(INDEX(OFFSET(INDIRECT("v_buffer_hist_hoy!$A$1"),1,MATCH("buh_inventario_proveedor",INDIRECT("v_buffer_hist_hoy!$1:$1"),0)-1,100000,1),MATCH(CLEAN(TABLATRANSFERENCIA[[#This Row],[CODIGO]]),OFFSET(INDIRECT("v_buffer_hist_hoy!$A$1"),1,MATCH("buh_codigo",INDIRECT("v_buffer_hist_hoy!$1:$1"),0)-1,100000,1),0)),"")</f>
        <v>1000000000</v>
      </c>
      <c r="AB155" s="6">
        <f ca="1">IFERROR(INDEX(OFFSET(INDIRECT("v_buffer_hist_hoy!$A$1"),1,MATCH("buh_inventario_fisico",INDIRECT("v_buffer_hist_hoy!$1:$1"),0)-1,100000,1),MATCH(CLEAN(TABLATRANSFERENCIA[[#This Row],[CODIGO]]),OFFSET(INDIRECT("v_buffer_hist_hoy!$A$1"),1,MATCH("buh_codigo",INDIRECT("v_buffer_hist_hoy!$1:$1"),0)-1,100000,1),0)),"")</f>
        <v>58</v>
      </c>
      <c r="AC155" s="4">
        <f ca="1">IFERROR(INDEX(OFFSET(INDIRECT("v_buffer_hist_hoy!$A$1"),1,MATCH("buh_estado_inventario_fisico",INDIRECT("v_buffer_hist_hoy!$1:$1"),0)-1,100000,1),MATCH(CLEAN(TABLATRANSFERENCIA[[#This Row],[CODIGO]]),OFFSET(INDIRECT("v_buffer_hist_hoy!$A$1"),1,MATCH("buh_codigo",INDIRECT("v_buffer_hist_hoy!$1:$1"),0)-1,100000,1),0)),"")</f>
        <v>0.52</v>
      </c>
      <c r="AD155" s="6" t="str">
        <f ca="1">IFERROR(INDEX(OFFSET(INDIRECT("v_buffer_hist_hoy!$A$1"),1,MATCH("buh_color_inventario_fisico",INDIRECT("v_buffer_hist_hoy!$1:$1"),0)-1,100000,1),MATCH(CLEAN(TABLATRANSFERENCIA[[#This Row],[CODIGO]]),OFFSET(INDIRECT("v_buffer_hist_hoy!$A$1"),1,MATCH("buh_codigo",INDIRECT("v_buffer_hist_hoy!$1:$1"),0)-1,100000,1),0)),"")</f>
        <v>A</v>
      </c>
      <c r="AE155" s="6">
        <f ca="1">IFERROR(INDEX(OFFSET(INDIRECT("v_buffer_hist_hoy!$A$1"),1,MATCH("buh_transito",INDIRECT("v_buffer_hist_hoy!$1:$1"),0)-1,100000,1),MATCH(CLEAN(TABLATRANSFERENCIA[[#This Row],[CODIGO]]),OFFSET(INDIRECT("v_buffer_hist_hoy!$A$1"),1,MATCH("buh_codigo",INDIRECT("v_buffer_hist_hoy!$1:$1"),0)-1,100000,1),0)),"")</f>
        <v>0</v>
      </c>
      <c r="AF155" s="6">
        <f ca="1">IFERROR(INDEX(OFFSET(INDIRECT("v_buffer_hist_hoy!$A$1"),1,MATCH("buh_negociacion",INDIRECT("v_buffer_hist_hoy!$1:$1"),0)-1,100000,1),MATCH(CLEAN(TABLATRANSFERENCIA[[#This Row],[CODIGO]]),OFFSET(INDIRECT("v_buffer_hist_hoy!$A$1"),1,MATCH("buh_codigo",INDIRECT("v_buffer_hist_hoy!$1:$1"),0)-1,100000,1),0)),"")</f>
        <v>0</v>
      </c>
      <c r="AG155" s="6">
        <f ca="1">IFERROR(INDEX(OFFSET(INDIRECT("v_buffer_hist_hoy!$A$1"),1,MATCH("buh_produccion",INDIRECT("v_buffer_hist_hoy!$1:$1"),0)-1,100000,1),MATCH(CLEAN(TABLATRANSFERENCIA[[#This Row],[CODIGO]]),OFFSET(INDIRECT("v_buffer_hist_hoy!$A$1"),1,MATCH("buh_codigo",INDIRECT("v_buffer_hist_hoy!$1:$1"),0)-1,100000,1),0)),"")</f>
        <v>0</v>
      </c>
      <c r="AH155" s="6">
        <f ca="1">IFERROR(INDEX(OFFSET(INDIRECT("v_buffer_hist_hoy!$A$1"),1,MATCH("buh_embarcado",INDIRECT("v_buffer_hist_hoy!$1:$1"),0)-1,100000,1),MATCH(CLEAN(TABLATRANSFERENCIA[[#This Row],[CODIGO]]),OFFSET(INDIRECT("v_buffer_hist_hoy!$A$1"),1,MATCH("buh_codigo",INDIRECT("v_buffer_hist_hoy!$1:$1"),0)-1,100000,1),0)),"")</f>
        <v>0</v>
      </c>
      <c r="AI155" s="6">
        <f ca="1">IFERROR(INDEX(OFFSET(INDIRECT("v_buffer_hist_hoy!$A$1"),1,MATCH("buh_comprometido",INDIRECT("v_buffer_hist_hoy!$1:$1"),0)-1,100000,1),MATCH(CLEAN(TABLATRANSFERENCIA[[#This Row],[CODIGO]]),OFFSET(INDIRECT("v_buffer_hist_hoy!$A$1"),1,MATCH("buh_codigo",INDIRECT("v_buffer_hist_hoy!$1:$1"),0)-1,100000,1),0)),"")</f>
        <v>0</v>
      </c>
      <c r="AJ155" s="6">
        <f ca="1">IFERROR(INDEX(OFFSET(INDIRECT("v_buffer_hist_hoy!$A$1"),1,MATCH("buh_backorder",INDIRECT("v_buffer_hist_hoy!$1:$1"),0)-1,100000,1),MATCH(CLEAN(TABLATRANSFERENCIA[[#This Row],[CODIGO]]),OFFSET(INDIRECT("v_buffer_hist_hoy!$A$1"),1,MATCH("buh_codigo",INDIRECT("v_buffer_hist_hoy!$1:$1"),0)-1,100000,1),0)),"")</f>
        <v>22</v>
      </c>
      <c r="AK155" s="6">
        <f ca="1">IFERROR(INDEX(OFFSET(INDIRECT("v_buffer_hist_hoy!$A$1"),1,MATCH("buh_inventario_proyectado",INDIRECT("v_buffer_hist_hoy!$1:$1"),0)-1,100000,1),MATCH(CLEAN(TABLATRANSFERENCIA[[#This Row],[CODIGO]]),OFFSET(INDIRECT("v_buffer_hist_hoy!$A$1"),1,MATCH("buh_codigo",INDIRECT("v_buffer_hist_hoy!$1:$1"),0)-1,100000,1),0)),"")</f>
        <v>80</v>
      </c>
      <c r="AL155" s="4">
        <f ca="1">IFERROR(INDEX(OFFSET(INDIRECT("v_buffer_hist_hoy!$A$1"),1,MATCH("buh_estado_inventario_proyectado",INDIRECT("v_buffer_hist_hoy!$1:$1"),0)-1,100000,1),MATCH(CLEAN(TABLATRANSFERENCIA[[#This Row],[CODIGO]]),OFFSET(INDIRECT("v_buffer_hist_hoy!$A$1"),1,MATCH("buh_codigo",INDIRECT("v_buffer_hist_hoy!$1:$1"),0)-1,100000,1),0)),"")</f>
        <v>0.33</v>
      </c>
      <c r="AM155" s="6" t="str">
        <f ca="1">IFERROR(INDEX(OFFSET(INDIRECT("v_buffer_hist_hoy!$A$1"),1,MATCH("buh_color_inventario_proyectado",INDIRECT("v_buffer_hist_hoy!$1:$1"),0)-1,100000,1),MATCH(CLEAN(TABLATRANSFERENCIA[[#This Row],[CODIGO]]),OFFSET(INDIRECT("v_buffer_hist_hoy!$A$1"),1,MATCH("buh_codigo",INDIRECT("v_buffer_hist_hoy!$1:$1"),0)-1,100000,1),0)),"")</f>
        <v>A</v>
      </c>
      <c r="AN155" s="6">
        <f ca="1">IFERROR(INDEX(OFFSET(INDIRECT("v_buffer_hist_hoy!$A$1"),1,MATCH("buh_pedido_minimo",INDIRECT("v_buffer_hist_hoy!$1:$1"),0)-1,100000,1),MATCH(CLEAN(TABLATRANSFERENCIA[[#This Row],[CODIGO]]),OFFSET(INDIRECT("v_buffer_hist_hoy!$A$1"),1,MATCH("buh_codigo",INDIRECT("v_buffer_hist_hoy!$1:$1"),0)-1,100000,1),0)),"")</f>
        <v>0</v>
      </c>
      <c r="AO155" s="6">
        <f ca="1">IFERROR(INDEX(OFFSET(INDIRECT("v_buffer_hist_hoy!$A$1"),1,MATCH("buh_pedido_minimo_grupo",INDIRECT("v_buffer_hist_hoy!$1:$1"),0)-1,100000,1),MATCH(CLEAN(TABLATRANSFERENCIA[[#This Row],[CODIGO]]),OFFSET(INDIRECT("v_buffer_hist_hoy!$A$1"),1,MATCH("buh_codigo",INDIRECT("v_buffer_hist_hoy!$1:$1"),0)-1,100000,1),0)),"")</f>
        <v>0</v>
      </c>
      <c r="AP155" s="6">
        <f ca="1">IFERROR(INDEX(OFFSET(INDIRECT("v_buffer_hist_hoy!$A$1"),1,MATCH("buh_unidad_empaque",INDIRECT("v_buffer_hist_hoy!$1:$1"),0)-1,100000,1),MATCH(CLEAN(TABLATRANSFERENCIA[[#This Row],[CODIGO]]),OFFSET(INDIRECT("v_buffer_hist_hoy!$A$1"),1,MATCH("buh_codigo",INDIRECT("v_buffer_hist_hoy!$1:$1"),0)-1,100000,1),0)),"")</f>
        <v>5</v>
      </c>
      <c r="AQ155" s="6">
        <f ca="1">IFERROR(INDEX(OFFSET(INDIRECT("v_buffer_hist_hoy!$A$1"),1,MATCH("buh_pedido_promedio",INDIRECT("v_buffer_hist_hoy!$1:$1"),0)-1,100000,1),MATCH(CLEAN(TABLATRANSFERENCIA[[#This Row],[CODIGO]]),OFFSET(INDIRECT("v_buffer_hist_hoy!$A$1"),1,MATCH("buh_codigo",INDIRECT("v_buffer_hist_hoy!$1:$1"),0)-1,100000,1),0)),"")</f>
        <v>33</v>
      </c>
      <c r="AR155" s="6">
        <f ca="1">IFERROR(INDEX(OFFSET(INDIRECT("v_buffer_hist_hoy!$A$1"),1,MATCH("buh_cobertura_buffer",INDIRECT("v_buffer_hist_hoy!$1:$1"),0)-1,100000,1),MATCH(CLEAN(TABLATRANSFERENCIA[[#This Row],[CODIGO]]),OFFSET(INDIRECT("v_buffer_hist_hoy!$A$1"),1,MATCH("buh_codigo",INDIRECT("v_buffer_hist_hoy!$1:$1"),0)-1,100000,1),0)),"")</f>
        <v>0</v>
      </c>
      <c r="AS155" s="6">
        <f ca="1">IFERROR(INDEX(OFFSET(INDIRECT("v_buffer_hist_hoy!$A$1"),1,MATCH("buh_cobertura_inventario_proyectado",INDIRECT("v_buffer_hist_hoy!$1:$1"),0)-1,100000,1),MATCH(CLEAN(TABLATRANSFERENCIA[[#This Row],[CODIGO]]),OFFSET(INDIRECT("v_buffer_hist_hoy!$A$1"),1,MATCH("buh_codigo",INDIRECT("v_buffer_hist_hoy!$1:$1"),0)-1,100000,1),0)),"")</f>
        <v>0</v>
      </c>
      <c r="AT155" s="6">
        <f ca="1">IFERROR(INDEX(OFFSET(INDIRECT("v_buffer_hist_hoy!$A$1"),1,MATCH("buh_cobertura_pedido_minimo",INDIRECT("v_buffer_hist_hoy!$1:$1"),0)-1,100000,1),MATCH(CLEAN(TABLATRANSFERENCIA[[#This Row],[CODIGO]]),OFFSET(INDIRECT("v_buffer_hist_hoy!$A$1"),1,MATCH("buh_codigo",INDIRECT("v_buffer_hist_hoy!$1:$1"),0)-1,100000,1),0)),"")</f>
        <v>0</v>
      </c>
      <c r="AU155" s="6">
        <f ca="1">IFERROR(INDEX(OFFSET(INDIRECT("v_buffer_hist_hoy!$A$1"),1,MATCH("buh_dias_desabastecimiento",INDIRECT("v_buffer_hist_hoy!$1:$1"),0)-1,100000,1),MATCH(CLEAN(TABLATRANSFERENCIA[[#This Row],[CODIGO]]),OFFSET(INDIRECT("v_buffer_hist_hoy!$A$1"),1,MATCH("buh_codigo",INDIRECT("v_buffer_hist_hoy!$1:$1"),0)-1,100000,1),0)),"")</f>
        <v>0</v>
      </c>
      <c r="AV155" s="6">
        <f t="array" ref="AV155">IFERROR(INDEX(Datos_Consumo[CANTIDAD],MATCH(TABLATRANSFERENCIA[[#This Row],[CODIGO]]&amp;TABLATRANSFERENCIA[[#Headers],[Columna1]],Datos_Consumo[CODIGO]&amp;Datos_Consumo[FECHA_FORMATO],0)),0)</f>
        <v>0</v>
      </c>
      <c r="AW155" s="6">
        <f t="array" ref="AW155">IFERROR(INDEX(Datos_Consumo[CANTIDAD],MATCH(TABLATRANSFERENCIA[[#This Row],[CODIGO]]&amp;TABLATRANSFERENCIA[[#Headers],[Columna2]],Datos_Consumo[CODIGO]&amp;Datos_Consumo[FECHA_FORMATO],0)),0)</f>
        <v>0</v>
      </c>
      <c r="AX155" s="6">
        <f t="array" ref="AX155">IFERROR(INDEX(Datos_Consumo[CANTIDAD],MATCH(TABLATRANSFERENCIA[[#This Row],[CODIGO]]&amp;TABLATRANSFERENCIA[[#Headers],[Columna3]],Datos_Consumo[CODIGO]&amp;Datos_Consumo[FECHA_FORMATO],0)),0)</f>
        <v>0</v>
      </c>
      <c r="AY155" s="6">
        <f t="array" ref="AY155">IFERROR(INDEX(Datos_Consumo[CANTIDAD],MATCH(TABLATRANSFERENCIA[[#This Row],[CODIGO]]&amp;TABLATRANSFERENCIA[[#Headers],[Columna4]],Datos_Consumo[CODIGO]&amp;Datos_Consumo[FECHA_FORMATO],0)),0)</f>
        <v>0</v>
      </c>
      <c r="AZ155" s="6">
        <f t="array" ref="AZ155">IFERROR(INDEX(Datos_Consumo[CANTIDAD],MATCH(TABLATRANSFERENCIA[[#This Row],[CODIGO]]&amp;TABLATRANSFERENCIA[[#Headers],[Columna5]],Datos_Consumo[CODIGO]&amp;Datos_Consumo[FECHA_FORMATO],0)),0)</f>
        <v>0</v>
      </c>
      <c r="BA155" s="6">
        <f t="array" ref="BA155">IFERROR(INDEX(Datos_Consumo[CANTIDAD],MATCH(TABLATRANSFERENCIA[[#This Row],[CODIGO]]&amp;TABLATRANSFERENCIA[[#Headers],[Columna6]],Datos_Consumo[CODIGO]&amp;Datos_Consumo[FECHA_FORMATO],0)),0)</f>
        <v>0</v>
      </c>
      <c r="BB155" s="56">
        <f ca="1">IFERROR(INDEX(OFFSET(INDIRECT("v_buffer_hist_hoy!$A$1"),1,MATCH("buh_ultima_transferencia_ini",INDIRECT("v_buffer_hist_hoy!$1:$1"),0)-1,100000,1),MATCH(CLEAN(TABLATRANSFERENCIA[[#This Row],[CODIGO]]),OFFSET(INDIRECT("v_buffer_hist_hoy!$A$1"),1,MATCH("buh_codigo",INDIRECT("v_buffer_hist_hoy!$1:$1"),0)-1,100000,1),0)),"")</f>
        <v>0</v>
      </c>
      <c r="BC155" s="56">
        <f ca="1">IFERROR(INDEX(OFFSET(INDIRECT("v_buffer_hist_hoy!$A$1"),1,MATCH("buh_ultima_transferencia_fin",INDIRECT("v_buffer_hist_hoy!$1:$1"),0)-1,100000,1),MATCH(CLEAN(TABLATRANSFERENCIA[[#This Row],[CODIGO]]),OFFSET(INDIRECT("v_buffer_hist_hoy!$A$1"),1,MATCH("buh_codigo",INDIRECT("v_buffer_hist_hoy!$1:$1"),0)-1,100000,1),0)),"")</f>
        <v>0</v>
      </c>
      <c r="BD155" s="50" t="s">
        <v>7724</v>
      </c>
      <c r="BE155" s="55"/>
      <c r="BF155" s="51"/>
      <c r="BG155"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5" s="51"/>
      <c r="BM155" s="46">
        <f ca="1">IFERROR(TABLATRANSFERENCIA[[#This Row],[REQUERIM]]/TABLATRANSFERENCIA[[#This Row],[PEDIDO PROMEDIO]],0)</f>
        <v>0.15151515151515152</v>
      </c>
      <c r="BN155" s="51"/>
      <c r="BO155" s="59"/>
      <c r="BP155" s="3" t="str">
        <f>IF(TABLATRANSFERENCIA[[#This Row],[RECIBIDO]]&lt;&gt;"",0,IF(TABLATRANSFERENCIA[[#This Row],[DESPACHO]]&lt;&gt;"",TABLATRANSFERENCIA[[#This Row],[DESPACHO]],TABLATRANSFERENCIA[[#This Row],[REQUERIM]]))</f>
        <v>5</v>
      </c>
      <c r="BQ155" s="50"/>
      <c r="BR155" s="50"/>
      <c r="BS155" s="50" t="str">
        <f t="shared" si="2"/>
        <v>N</v>
      </c>
      <c r="BT155" s="51">
        <f t="array" aca="1" ref="BT155" ca="1">IF(SUM(--(TABLATRANSFERENCIA[[#This Row],[CODIGO GENERICO]]=TABLATRANSFERENCIA[CODIGO GENERICO])*TABLATRANSFERENCIA[REQUERIM])&lt;TABLATRANSFERENCIA[[#This Row],[PEDIDO MIN GRUPO]],1,0)</f>
        <v>0</v>
      </c>
      <c r="BU15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55" s="51">
        <f ca="1">IFERROR(INDEX(OFFSET(INDIRECT("v_buffer_hist_hoy!$A$1"),1,MATCH("buh_zona_amarilla",INDIRECT("v_buffer_hist_hoy!$1:$1"),0)-1,100000,1),MATCH(CLEAN(TABLATRANSFERENCIA[[#This Row],[CODIGO]]),OFFSET(INDIRECT("v_buffer_hist_hoy!$A$1"),1,MATCH("buh_codigo",INDIRECT("v_buffer_hist_hoy!$1:$1"),0)-1,100000,1),0)),"")</f>
        <v>80</v>
      </c>
      <c r="BW155" s="51">
        <f ca="1">IFERROR(INDEX(OFFSET(INDIRECT("v_buffer_hist_hoy!$A$1"),1,MATCH("buh_zona_roja",INDIRECT("v_buffer_hist_hoy!$1:$1"),0)-1,100000,1),MATCH(CLEAN(TABLATRANSFERENCIA[[#This Row],[CODIGO]]),OFFSET(INDIRECT("v_buffer_hist_hoy!$A$1"),1,MATCH("buh_codigo",INDIRECT("v_buffer_hist_hoy!$1:$1"),0)-1,100000,1),0)),"")</f>
        <v>40</v>
      </c>
    </row>
    <row r="156" spans="1:75" hidden="1" x14ac:dyDescent="0.25">
      <c r="A156" s="54" t="s">
        <v>1626</v>
      </c>
      <c r="B156" s="3" t="str">
        <f ca="1">IFERROR(INDEX(OFFSET(INDIRECT("v_buffer_hist_hoy!$A$1"),1,MATCH("pro_descripcion",INDIRECT("v_buffer_hist_hoy!$1:$1"),0)-1,100000,1),MATCH(CLEAN(TABLATRANSFERENCIA[[#This Row],[CODIGO]]),OFFSET(INDIRECT("v_buffer_hist_hoy!$A$1"),1,MATCH("buh_codigo",INDIRECT("v_buffer_hist_hoy!$1:$1"),0)-1,100000,1),0)),"")</f>
        <v>RETEN CIGUENAL SRM270 SRM3605 SRM4300</v>
      </c>
      <c r="C156" s="3" t="str">
        <f ca="1">IFERROR(INDEX(OFFSET(INDIRECT("v_buffer_hist_hoy!$A$1"),1,MATCH("buh_codigo_generico",INDIRECT("v_buffer_hist_hoy!$1:$1"),0)-1,100000,1),MATCH(CLEAN(TABLATRANSFERENCIA[[#This Row],[CODIGO]]),OFFSET(INDIRECT("v_buffer_hist_hoy!$A$1"),1,MATCH("buh_codigo",INDIRECT("v_buffer_hist_hoy!$1:$1"),0)-1,100000,1),0)),"")</f>
        <v>0</v>
      </c>
      <c r="D156" s="3" t="str">
        <f ca="1">IFERROR(INDEX(OFFSET(INDIRECT("v_buffer_hist_hoy!$A$1"),1,MATCH("buh_codigo_vinculado",INDIRECT("v_buffer_hist_hoy!$1:$1"),0)-1,100000,1),MATCH(CLEAN(TABLATRANSFERENCIA[[#This Row],[CODIGO]]),OFFSET(INDIRECT("v_buffer_hist_hoy!$A$1"),1,MATCH("buh_codigo",INDIRECT("v_buffer_hist_hoy!$1:$1"),0)-1,100000,1),0)),"")</f>
        <v>EC-10021305530</v>
      </c>
      <c r="E156" s="3" t="str">
        <f ca="1">IFERROR(INDEX(OFFSET(INDIRECT("v_buffer_hist_hoy!$A$1"),1,MATCH("pro_linea",INDIRECT("v_buffer_hist_hoy!$1:$1"),0)-1,100000,1),MATCH(CLEAN(TABLATRANSFERENCIA[[#This Row],[CODIGO]]),OFFSET(INDIRECT("v_buffer_hist_hoy!$A$1"),1,MATCH("buh_codigo",INDIRECT("v_buffer_hist_hoy!$1:$1"),0)-1,100000,1),0)),"")</f>
        <v>AGROFORESTAL</v>
      </c>
      <c r="F156" s="3">
        <f ca="1">IFERROR(INDEX(OFFSET(INDIRECT("v_buffer_hist_hoy!$A$1"),1,MATCH("pro_sublinea",INDIRECT("v_buffer_hist_hoy!$1:$1"),0)-1,100000,1),MATCH(CLEAN(TABLATRANSFERENCIA[[#This Row],[CODIGO]]),OFFSET(INDIRECT("v_buffer_hist_hoy!$A$1"),1,MATCH("buh_codigo",INDIRECT("v_buffer_hist_hoy!$1:$1"),0)-1,100000,1),0)),"")</f>
        <v>0</v>
      </c>
      <c r="G156" s="3" t="str">
        <f ca="1">IFERROR(INDEX(OFFSET(INDIRECT("v_buffer_hist_hoy!$A$1"),1,MATCH("pro_grupo",INDIRECT("v_buffer_hist_hoy!$1:$1"),0)-1,100000,1),MATCH(CLEAN(TABLATRANSFERENCIA[[#This Row],[CODIGO]]),OFFSET(INDIRECT("v_buffer_hist_hoy!$A$1"),1,MATCH("buh_codigo",INDIRECT("v_buffer_hist_hoy!$1:$1"),0)-1,100000,1),0)),"")</f>
        <v>REPUESTOS DESMALEZADORAS</v>
      </c>
      <c r="H156" s="3">
        <f ca="1">IFERROR(INDEX(OFFSET(INDIRECT("v_buffer_hist_hoy!$A$1"),1,MATCH("pro_familia",INDIRECT("v_buffer_hist_hoy!$1:$1"),0)-1,100000,1),MATCH(CLEAN(TABLATRANSFERENCIA[[#This Row],[CODIGO]]),OFFSET(INDIRECT("v_buffer_hist_hoy!$A$1"),1,MATCH("buh_codigo",INDIRECT("v_buffer_hist_hoy!$1:$1"),0)-1,100000,1),0)),"")</f>
        <v>0</v>
      </c>
      <c r="I156" s="3">
        <f ca="1">IFERROR(INDEX(OFFSET(INDIRECT("v_buffer_hist_hoy!$A$1"),1,MATCH("pro_subfamilia",INDIRECT("v_buffer_hist_hoy!$1:$1"),0)-1,100000,1),MATCH(CLEAN(TABLATRANSFERENCIA[[#This Row],[CODIGO]]),OFFSET(INDIRECT("v_buffer_hist_hoy!$A$1"),1,MATCH("buh_codigo",INDIRECT("v_buffer_hist_hoy!$1:$1"),0)-1,100000,1),0)),"")</f>
        <v>0</v>
      </c>
      <c r="J15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6" s="3">
        <f ca="1">IFERROR(INDEX(OFFSET(INDIRECT("v_buffer_hist_hoy!$A$1"),1,MATCH("pro_tipo",INDIRECT("v_buffer_hist_hoy!$1:$1"),0)-1,100000,1),MATCH(CLEAN(TABLATRANSFERENCIA[[#This Row],[CODIGO]]),OFFSET(INDIRECT("v_buffer_hist_hoy!$A$1"),1,MATCH("buh_codigo",INDIRECT("v_buffer_hist_hoy!$1:$1"),0)-1,100000,1),0)),"")</f>
        <v>0</v>
      </c>
      <c r="L156" s="3" t="str">
        <f ca="1">IFERROR(INDEX(OFFSET(INDIRECT("v_buffer_hist_hoy!$A$1"),1,MATCH("pro_marca",INDIRECT("v_buffer_hist_hoy!$1:$1"),0)-1,100000,1),MATCH(CLEAN(TABLATRANSFERENCIA[[#This Row],[CODIGO]]),OFFSET(INDIRECT("v_buffer_hist_hoy!$A$1"),1,MATCH("buh_codigo",INDIRECT("v_buffer_hist_hoy!$1:$1"),0)-1,100000,1),0)),"")</f>
        <v>ECHO</v>
      </c>
      <c r="M156" s="3">
        <f ca="1">IFERROR(INDEX(OFFSET(INDIRECT("v_buffer_hist_hoy!$A$1"),1,MATCH("pro_modelo",INDIRECT("v_buffer_hist_hoy!$1:$1"),0)-1,100000,1),MATCH(CLEAN(TABLATRANSFERENCIA[[#This Row],[CODIGO]]),OFFSET(INDIRECT("v_buffer_hist_hoy!$A$1"),1,MATCH("buh_codigo",INDIRECT("v_buffer_hist_hoy!$1:$1"),0)-1,100000,1),0)),"")</f>
        <v>0</v>
      </c>
      <c r="N156" s="3">
        <f ca="1">IFERROR(INDEX(OFFSET(INDIRECT("v_buffer_hist_hoy!$A$1"),1,MATCH("pro_cat_management",INDIRECT("v_buffer_hist_hoy!$1:$1"),0)-1,100000,1),MATCH(CLEAN(TABLATRANSFERENCIA[[#This Row],[CODIGO]]),OFFSET(INDIRECT("v_buffer_hist_hoy!$A$1"),1,MATCH("buh_codigo",INDIRECT("v_buffer_hist_hoy!$1:$1"),0)-1,100000,1),0)),"")</f>
        <v>0</v>
      </c>
      <c r="O156" s="5" t="str">
        <f ca="1">IFERROR(INDEX(OFFSET(INDIRECT("v_buffer_hist_hoy!$A$1"),1,MATCH("buh_estatus",INDIRECT("v_buffer_hist_hoy!$1:$1"),0)-1,100000,1),MATCH(CLEAN(TABLATRANSFERENCIA[[#This Row],[CODIGO]]),OFFSET(INDIRECT("v_buffer_hist_hoy!$A$1"),1,MATCH("buh_codigo",INDIRECT("v_buffer_hist_hoy!$1:$1"),0)-1,100000,1),0)),"")</f>
        <v>0</v>
      </c>
      <c r="P156" s="5">
        <f ca="1">IFERROR(INDEX(OFFSET(INDIRECT("v_buffer_hist_hoy!$A$1"),1,MATCH("buh_ctv",INDIRECT("v_buffer_hist_hoy!$1:$1"),0)-1,100000,1),MATCH(CLEAN(TABLATRANSFERENCIA[[#This Row],[CODIGO]]),OFFSET(INDIRECT("v_buffer_hist_hoy!$A$1"),1,MATCH("buh_codigo",INDIRECT("v_buffer_hist_hoy!$1:$1"),0)-1,100000,1),0)),"")</f>
        <v>0.8</v>
      </c>
      <c r="Q156" s="5">
        <f ca="1">IFERROR(INDEX(OFFSET(INDIRECT("v_buffer_hist_hoy!$A$1"),1,MATCH("buh_pv",INDIRECT("v_buffer_hist_hoy!$1:$1"),0)-1,100000,1),MATCH(CLEAN(TABLATRANSFERENCIA[[#This Row],[CODIGO]]),OFFSET(INDIRECT("v_buffer_hist_hoy!$A$1"),1,MATCH("buh_codigo",INDIRECT("v_buffer_hist_hoy!$1:$1"),0)-1,100000,1),0)),"")</f>
        <v>3.42</v>
      </c>
      <c r="R156" s="46">
        <f ca="1">IFERROR(INDEX(OFFSET(INDIRECT("v_buffer_hist_hoy!$A$1"),1,MATCH("buh_roi_pasado",INDIRECT("v_buffer_hist_hoy!$1:$1"),0)-1,100000,1),MATCH(CLEAN(TABLATRANSFERENCIA[[#This Row],[CODIGO]]),OFFSET(INDIRECT("v_buffer_hist_hoy!$A$1"),1,MATCH("buh_codigo",INDIRECT("v_buffer_hist_hoy!$1:$1"),0)-1,100000,1),0)),"")</f>
        <v>0</v>
      </c>
      <c r="S156" s="46">
        <f ca="1">IFERROR(INDEX(OFFSET(INDIRECT("v_buffer_hist_hoy!$A$1"),1,MATCH("buh_roi_proyectado",INDIRECT("v_buffer_hist_hoy!$1:$1"),0)-1,100000,1),MATCH(CLEAN(TABLATRANSFERENCIA[[#This Row],[CODIGO]]),OFFSET(INDIRECT("v_buffer_hist_hoy!$A$1"),1,MATCH("buh_codigo",INDIRECT("v_buffer_hist_hoy!$1:$1"),0)-1,100000,1),0)),"")</f>
        <v>14.29</v>
      </c>
      <c r="T156" s="46">
        <f ca="1">IFERROR(INDEX(OFFSET(INDIRECT("v_buffer_hist_hoy!$A$1"),1,MATCH("buh_velocity",INDIRECT("v_buffer_hist_hoy!$1:$1"),0)-1,100000,1),MATCH(CLEAN(TABLATRANSFERENCIA[[#This Row],[CODIGO]]),OFFSET(INDIRECT("v_buffer_hist_hoy!$A$1"),1,MATCH("buh_codigo",INDIRECT("v_buffer_hist_hoy!$1:$1"),0)-1,100000,1),0)),"")</f>
        <v>0</v>
      </c>
      <c r="U156" s="46">
        <f ca="1">IFERROR(INDEX(OFFSET(INDIRECT("v_buffer_hist_hoy!$A$1"),1,MATCH("buh_nivel_servicio",INDIRECT("v_buffer_hist_hoy!$1:$1"),0)-1,100000,1),MATCH(CLEAN(TABLATRANSFERENCIA[[#This Row],[CODIGO]]),OFFSET(INDIRECT("v_buffer_hist_hoy!$A$1"),1,MATCH("buh_codigo",INDIRECT("v_buffer_hist_hoy!$1:$1"),0)-1,100000,1),0)),"")</f>
        <v>1</v>
      </c>
      <c r="V156" s="49" t="str">
        <f ca="1">IFERROR(INDEX(OFFSET(INDIRECT("v_buffer_hist_hoy!$A$1"),1,MATCH("pro_nombre",INDIRECT("v_buffer_hist_hoy!$1:$1"),0)-1,100000,1),MATCH(CLEAN(TABLATRANSFERENCIA[[#This Row],[CODIGO]]),OFFSET(INDIRECT("v_buffer_hist_hoy!$A$1"),1,MATCH("buh_codigo",INDIRECT("v_buffer_hist_hoy!$1:$1"),0)-1,100000,1),0)),"")</f>
        <v>Echo</v>
      </c>
      <c r="W156" s="49" t="str">
        <f ca="1">IFERROR(INDEX(OFFSET(INDIRECT("v_buffer_hist_hoy!$A$1"),1,MATCH("pre_nombre",INDIRECT("v_buffer_hist_hoy!$1:$1"),0)-1,100000,1),MATCH(CLEAN(TABLATRANSFERENCIA[[#This Row],[CODIGO]]),OFFSET(INDIRECT("v_buffer_hist_hoy!$A$1"),1,MATCH("buh_codigo",INDIRECT("v_buffer_hist_hoy!$1:$1"),0)-1,100000,1),0)),"")</f>
        <v>USA</v>
      </c>
      <c r="X156" s="51">
        <f ca="1">IFERROR(INDEX(OFFSET(INDIRECT("v_buffer_hist_hoy!$A$1"),1,MATCH("buh_tiempo_suministro",INDIRECT("v_buffer_hist_hoy!$1:$1"),0)-1,100000,1),MATCH(CLEAN(TABLATRANSFERENCIA[[#This Row],[CODIGO]]),OFFSET(INDIRECT("v_buffer_hist_hoy!$A$1"),1,MATCH("buh_codigo",INDIRECT("v_buffer_hist_hoy!$1:$1"),0)-1,100000,1),0)),"")</f>
        <v>8</v>
      </c>
      <c r="Y156" s="51">
        <f ca="1">IFERROR(INDEX(OFFSET(INDIRECT("v_buffer_hist_hoy!$A$1"),1,MATCH("buh_frecuencia_reposicion",INDIRECT("v_buffer_hist_hoy!$1:$1"),0)-1,100000,1),MATCH(CLEAN(TABLATRANSFERENCIA[[#This Row],[CODIGO]]),OFFSET(INDIRECT("v_buffer_hist_hoy!$A$1"),1,MATCH("buh_codigo",INDIRECT("v_buffer_hist_hoy!$1:$1"),0)-1,100000,1),0)),"")</f>
        <v>3</v>
      </c>
      <c r="Z156" s="6">
        <f ca="1">IFERROR(INDEX(OFFSET(INDIRECT("v_buffer_hist_hoy!$A$1"),1,MATCH("buh_buffer_actual",INDIRECT("v_buffer_hist_hoy!$1:$1"),0)-1,100000,1),MATCH(CLEAN(TABLATRANSFERENCIA[[#This Row],[CODIGO]]),OFFSET(INDIRECT("v_buffer_hist_hoy!$A$1"),1,MATCH("buh_codigo",INDIRECT("v_buffer_hist_hoy!$1:$1"),0)-1,100000,1),0)),"")</f>
        <v>70</v>
      </c>
      <c r="AA156" s="6">
        <f ca="1">IFERROR(INDEX(OFFSET(INDIRECT("v_buffer_hist_hoy!$A$1"),1,MATCH("buh_inventario_proveedor",INDIRECT("v_buffer_hist_hoy!$1:$1"),0)-1,100000,1),MATCH(CLEAN(TABLATRANSFERENCIA[[#This Row],[CODIGO]]),OFFSET(INDIRECT("v_buffer_hist_hoy!$A$1"),1,MATCH("buh_codigo",INDIRECT("v_buffer_hist_hoy!$1:$1"),0)-1,100000,1),0)),"")</f>
        <v>1000000000</v>
      </c>
      <c r="AB156" s="6">
        <f ca="1">IFERROR(INDEX(OFFSET(INDIRECT("v_buffer_hist_hoy!$A$1"),1,MATCH("buh_inventario_fisico",INDIRECT("v_buffer_hist_hoy!$1:$1"),0)-1,100000,1),MATCH(CLEAN(TABLATRANSFERENCIA[[#This Row],[CODIGO]]),OFFSET(INDIRECT("v_buffer_hist_hoy!$A$1"),1,MATCH("buh_codigo",INDIRECT("v_buffer_hist_hoy!$1:$1"),0)-1,100000,1),0)),"")</f>
        <v>40</v>
      </c>
      <c r="AC156" s="4">
        <f ca="1">IFERROR(INDEX(OFFSET(INDIRECT("v_buffer_hist_hoy!$A$1"),1,MATCH("buh_estado_inventario_fisico",INDIRECT("v_buffer_hist_hoy!$1:$1"),0)-1,100000,1),MATCH(CLEAN(TABLATRANSFERENCIA[[#This Row],[CODIGO]]),OFFSET(INDIRECT("v_buffer_hist_hoy!$A$1"),1,MATCH("buh_codigo",INDIRECT("v_buffer_hist_hoy!$1:$1"),0)-1,100000,1),0)),"")</f>
        <v>0.43</v>
      </c>
      <c r="AD156" s="6" t="str">
        <f ca="1">IFERROR(INDEX(OFFSET(INDIRECT("v_buffer_hist_hoy!$A$1"),1,MATCH("buh_color_inventario_fisico",INDIRECT("v_buffer_hist_hoy!$1:$1"),0)-1,100000,1),MATCH(CLEAN(TABLATRANSFERENCIA[[#This Row],[CODIGO]]),OFFSET(INDIRECT("v_buffer_hist_hoy!$A$1"),1,MATCH("buh_codigo",INDIRECT("v_buffer_hist_hoy!$1:$1"),0)-1,100000,1),0)),"")</f>
        <v>A</v>
      </c>
      <c r="AE156" s="6">
        <f ca="1">IFERROR(INDEX(OFFSET(INDIRECT("v_buffer_hist_hoy!$A$1"),1,MATCH("buh_transito",INDIRECT("v_buffer_hist_hoy!$1:$1"),0)-1,100000,1),MATCH(CLEAN(TABLATRANSFERENCIA[[#This Row],[CODIGO]]),OFFSET(INDIRECT("v_buffer_hist_hoy!$A$1"),1,MATCH("buh_codigo",INDIRECT("v_buffer_hist_hoy!$1:$1"),0)-1,100000,1),0)),"")</f>
        <v>0</v>
      </c>
      <c r="AF156" s="6">
        <f ca="1">IFERROR(INDEX(OFFSET(INDIRECT("v_buffer_hist_hoy!$A$1"),1,MATCH("buh_negociacion",INDIRECT("v_buffer_hist_hoy!$1:$1"),0)-1,100000,1),MATCH(CLEAN(TABLATRANSFERENCIA[[#This Row],[CODIGO]]),OFFSET(INDIRECT("v_buffer_hist_hoy!$A$1"),1,MATCH("buh_codigo",INDIRECT("v_buffer_hist_hoy!$1:$1"),0)-1,100000,1),0)),"")</f>
        <v>0</v>
      </c>
      <c r="AG156" s="6">
        <f ca="1">IFERROR(INDEX(OFFSET(INDIRECT("v_buffer_hist_hoy!$A$1"),1,MATCH("buh_produccion",INDIRECT("v_buffer_hist_hoy!$1:$1"),0)-1,100000,1),MATCH(CLEAN(TABLATRANSFERENCIA[[#This Row],[CODIGO]]),OFFSET(INDIRECT("v_buffer_hist_hoy!$A$1"),1,MATCH("buh_codigo",INDIRECT("v_buffer_hist_hoy!$1:$1"),0)-1,100000,1),0)),"")</f>
        <v>0</v>
      </c>
      <c r="AH156" s="6">
        <f ca="1">IFERROR(INDEX(OFFSET(INDIRECT("v_buffer_hist_hoy!$A$1"),1,MATCH("buh_embarcado",INDIRECT("v_buffer_hist_hoy!$1:$1"),0)-1,100000,1),MATCH(CLEAN(TABLATRANSFERENCIA[[#This Row],[CODIGO]]),OFFSET(INDIRECT("v_buffer_hist_hoy!$A$1"),1,MATCH("buh_codigo",INDIRECT("v_buffer_hist_hoy!$1:$1"),0)-1,100000,1),0)),"")</f>
        <v>0</v>
      </c>
      <c r="AI156" s="6">
        <f ca="1">IFERROR(INDEX(OFFSET(INDIRECT("v_buffer_hist_hoy!$A$1"),1,MATCH("buh_comprometido",INDIRECT("v_buffer_hist_hoy!$1:$1"),0)-1,100000,1),MATCH(CLEAN(TABLATRANSFERENCIA[[#This Row],[CODIGO]]),OFFSET(INDIRECT("v_buffer_hist_hoy!$A$1"),1,MATCH("buh_codigo",INDIRECT("v_buffer_hist_hoy!$1:$1"),0)-1,100000,1),0)),"")</f>
        <v>0</v>
      </c>
      <c r="AJ156" s="6">
        <f ca="1">IFERROR(INDEX(OFFSET(INDIRECT("v_buffer_hist_hoy!$A$1"),1,MATCH("buh_backorder",INDIRECT("v_buffer_hist_hoy!$1:$1"),0)-1,100000,1),MATCH(CLEAN(TABLATRANSFERENCIA[[#This Row],[CODIGO]]),OFFSET(INDIRECT("v_buffer_hist_hoy!$A$1"),1,MATCH("buh_codigo",INDIRECT("v_buffer_hist_hoy!$1:$1"),0)-1,100000,1),0)),"")</f>
        <v>5</v>
      </c>
      <c r="AK156" s="6">
        <f ca="1">IFERROR(INDEX(OFFSET(INDIRECT("v_buffer_hist_hoy!$A$1"),1,MATCH("buh_inventario_proyectado",INDIRECT("v_buffer_hist_hoy!$1:$1"),0)-1,100000,1),MATCH(CLEAN(TABLATRANSFERENCIA[[#This Row],[CODIGO]]),OFFSET(INDIRECT("v_buffer_hist_hoy!$A$1"),1,MATCH("buh_codigo",INDIRECT("v_buffer_hist_hoy!$1:$1"),0)-1,100000,1),0)),"")</f>
        <v>45</v>
      </c>
      <c r="AL156" s="4">
        <f ca="1">IFERROR(INDEX(OFFSET(INDIRECT("v_buffer_hist_hoy!$A$1"),1,MATCH("buh_estado_inventario_proyectado",INDIRECT("v_buffer_hist_hoy!$1:$1"),0)-1,100000,1),MATCH(CLEAN(TABLATRANSFERENCIA[[#This Row],[CODIGO]]),OFFSET(INDIRECT("v_buffer_hist_hoy!$A$1"),1,MATCH("buh_codigo",INDIRECT("v_buffer_hist_hoy!$1:$1"),0)-1,100000,1),0)),"")</f>
        <v>0.36</v>
      </c>
      <c r="AM156" s="6" t="str">
        <f ca="1">IFERROR(INDEX(OFFSET(INDIRECT("v_buffer_hist_hoy!$A$1"),1,MATCH("buh_color_inventario_proyectado",INDIRECT("v_buffer_hist_hoy!$1:$1"),0)-1,100000,1),MATCH(CLEAN(TABLATRANSFERENCIA[[#This Row],[CODIGO]]),OFFSET(INDIRECT("v_buffer_hist_hoy!$A$1"),1,MATCH("buh_codigo",INDIRECT("v_buffer_hist_hoy!$1:$1"),0)-1,100000,1),0)),"")</f>
        <v>A</v>
      </c>
      <c r="AN156" s="6">
        <f ca="1">IFERROR(INDEX(OFFSET(INDIRECT("v_buffer_hist_hoy!$A$1"),1,MATCH("buh_pedido_minimo",INDIRECT("v_buffer_hist_hoy!$1:$1"),0)-1,100000,1),MATCH(CLEAN(TABLATRANSFERENCIA[[#This Row],[CODIGO]]),OFFSET(INDIRECT("v_buffer_hist_hoy!$A$1"),1,MATCH("buh_codigo",INDIRECT("v_buffer_hist_hoy!$1:$1"),0)-1,100000,1),0)),"")</f>
        <v>0</v>
      </c>
      <c r="AO156" s="6">
        <f ca="1">IFERROR(INDEX(OFFSET(INDIRECT("v_buffer_hist_hoy!$A$1"),1,MATCH("buh_pedido_minimo_grupo",INDIRECT("v_buffer_hist_hoy!$1:$1"),0)-1,100000,1),MATCH(CLEAN(TABLATRANSFERENCIA[[#This Row],[CODIGO]]),OFFSET(INDIRECT("v_buffer_hist_hoy!$A$1"),1,MATCH("buh_codigo",INDIRECT("v_buffer_hist_hoy!$1:$1"),0)-1,100000,1),0)),"")</f>
        <v>0</v>
      </c>
      <c r="AP156" s="6">
        <f ca="1">IFERROR(INDEX(OFFSET(INDIRECT("v_buffer_hist_hoy!$A$1"),1,MATCH("buh_unidad_empaque",INDIRECT("v_buffer_hist_hoy!$1:$1"),0)-1,100000,1),MATCH(CLEAN(TABLATRANSFERENCIA[[#This Row],[CODIGO]]),OFFSET(INDIRECT("v_buffer_hist_hoy!$A$1"),1,MATCH("buh_codigo",INDIRECT("v_buffer_hist_hoy!$1:$1"),0)-1,100000,1),0)),"")</f>
        <v>5</v>
      </c>
      <c r="AQ156" s="6">
        <f ca="1">IFERROR(INDEX(OFFSET(INDIRECT("v_buffer_hist_hoy!$A$1"),1,MATCH("buh_pedido_promedio",INDIRECT("v_buffer_hist_hoy!$1:$1"),0)-1,100000,1),MATCH(CLEAN(TABLATRANSFERENCIA[[#This Row],[CODIGO]]),OFFSET(INDIRECT("v_buffer_hist_hoy!$A$1"),1,MATCH("buh_codigo",INDIRECT("v_buffer_hist_hoy!$1:$1"),0)-1,100000,1),0)),"")</f>
        <v>19</v>
      </c>
      <c r="AR156" s="6">
        <f ca="1">IFERROR(INDEX(OFFSET(INDIRECT("v_buffer_hist_hoy!$A$1"),1,MATCH("buh_cobertura_buffer",INDIRECT("v_buffer_hist_hoy!$1:$1"),0)-1,100000,1),MATCH(CLEAN(TABLATRANSFERENCIA[[#This Row],[CODIGO]]),OFFSET(INDIRECT("v_buffer_hist_hoy!$A$1"),1,MATCH("buh_codigo",INDIRECT("v_buffer_hist_hoy!$1:$1"),0)-1,100000,1),0)),"")</f>
        <v>0</v>
      </c>
      <c r="AS156" s="6">
        <f ca="1">IFERROR(INDEX(OFFSET(INDIRECT("v_buffer_hist_hoy!$A$1"),1,MATCH("buh_cobertura_inventario_proyectado",INDIRECT("v_buffer_hist_hoy!$1:$1"),0)-1,100000,1),MATCH(CLEAN(TABLATRANSFERENCIA[[#This Row],[CODIGO]]),OFFSET(INDIRECT("v_buffer_hist_hoy!$A$1"),1,MATCH("buh_codigo",INDIRECT("v_buffer_hist_hoy!$1:$1"),0)-1,100000,1),0)),"")</f>
        <v>0</v>
      </c>
      <c r="AT156" s="6">
        <f ca="1">IFERROR(INDEX(OFFSET(INDIRECT("v_buffer_hist_hoy!$A$1"),1,MATCH("buh_cobertura_pedido_minimo",INDIRECT("v_buffer_hist_hoy!$1:$1"),0)-1,100000,1),MATCH(CLEAN(TABLATRANSFERENCIA[[#This Row],[CODIGO]]),OFFSET(INDIRECT("v_buffer_hist_hoy!$A$1"),1,MATCH("buh_codigo",INDIRECT("v_buffer_hist_hoy!$1:$1"),0)-1,100000,1),0)),"")</f>
        <v>0</v>
      </c>
      <c r="AU156" s="6">
        <f ca="1">IFERROR(INDEX(OFFSET(INDIRECT("v_buffer_hist_hoy!$A$1"),1,MATCH("buh_dias_desabastecimiento",INDIRECT("v_buffer_hist_hoy!$1:$1"),0)-1,100000,1),MATCH(CLEAN(TABLATRANSFERENCIA[[#This Row],[CODIGO]]),OFFSET(INDIRECT("v_buffer_hist_hoy!$A$1"),1,MATCH("buh_codigo",INDIRECT("v_buffer_hist_hoy!$1:$1"),0)-1,100000,1),0)),"")</f>
        <v>0</v>
      </c>
      <c r="AV156" s="6">
        <f t="array" ref="AV156">IFERROR(INDEX(Datos_Consumo[CANTIDAD],MATCH(TABLATRANSFERENCIA[[#This Row],[CODIGO]]&amp;TABLATRANSFERENCIA[[#Headers],[Columna1]],Datos_Consumo[CODIGO]&amp;Datos_Consumo[FECHA_FORMATO],0)),0)</f>
        <v>0</v>
      </c>
      <c r="AW156" s="6">
        <f t="array" ref="AW156">IFERROR(INDEX(Datos_Consumo[CANTIDAD],MATCH(TABLATRANSFERENCIA[[#This Row],[CODIGO]]&amp;TABLATRANSFERENCIA[[#Headers],[Columna2]],Datos_Consumo[CODIGO]&amp;Datos_Consumo[FECHA_FORMATO],0)),0)</f>
        <v>0</v>
      </c>
      <c r="AX156" s="6">
        <f t="array" ref="AX156">IFERROR(INDEX(Datos_Consumo[CANTIDAD],MATCH(TABLATRANSFERENCIA[[#This Row],[CODIGO]]&amp;TABLATRANSFERENCIA[[#Headers],[Columna3]],Datos_Consumo[CODIGO]&amp;Datos_Consumo[FECHA_FORMATO],0)),0)</f>
        <v>0</v>
      </c>
      <c r="AY156" s="6">
        <f t="array" ref="AY156">IFERROR(INDEX(Datos_Consumo[CANTIDAD],MATCH(TABLATRANSFERENCIA[[#This Row],[CODIGO]]&amp;TABLATRANSFERENCIA[[#Headers],[Columna4]],Datos_Consumo[CODIGO]&amp;Datos_Consumo[FECHA_FORMATO],0)),0)</f>
        <v>0</v>
      </c>
      <c r="AZ156" s="6">
        <f t="array" ref="AZ156">IFERROR(INDEX(Datos_Consumo[CANTIDAD],MATCH(TABLATRANSFERENCIA[[#This Row],[CODIGO]]&amp;TABLATRANSFERENCIA[[#Headers],[Columna5]],Datos_Consumo[CODIGO]&amp;Datos_Consumo[FECHA_FORMATO],0)),0)</f>
        <v>0</v>
      </c>
      <c r="BA156" s="6">
        <f t="array" ref="BA156">IFERROR(INDEX(Datos_Consumo[CANTIDAD],MATCH(TABLATRANSFERENCIA[[#This Row],[CODIGO]]&amp;TABLATRANSFERENCIA[[#Headers],[Columna6]],Datos_Consumo[CODIGO]&amp;Datos_Consumo[FECHA_FORMATO],0)),0)</f>
        <v>0</v>
      </c>
      <c r="BB156" s="56">
        <f ca="1">IFERROR(INDEX(OFFSET(INDIRECT("v_buffer_hist_hoy!$A$1"),1,MATCH("buh_ultima_transferencia_ini",INDIRECT("v_buffer_hist_hoy!$1:$1"),0)-1,100000,1),MATCH(CLEAN(TABLATRANSFERENCIA[[#This Row],[CODIGO]]),OFFSET(INDIRECT("v_buffer_hist_hoy!$A$1"),1,MATCH("buh_codigo",INDIRECT("v_buffer_hist_hoy!$1:$1"),0)-1,100000,1),0)),"")</f>
        <v>0</v>
      </c>
      <c r="BC156" s="56">
        <f ca="1">IFERROR(INDEX(OFFSET(INDIRECT("v_buffer_hist_hoy!$A$1"),1,MATCH("buh_ultima_transferencia_fin",INDIRECT("v_buffer_hist_hoy!$1:$1"),0)-1,100000,1),MATCH(CLEAN(TABLATRANSFERENCIA[[#This Row],[CODIGO]]),OFFSET(INDIRECT("v_buffer_hist_hoy!$A$1"),1,MATCH("buh_codigo",INDIRECT("v_buffer_hist_hoy!$1:$1"),0)-1,100000,1),0)),"")</f>
        <v>0</v>
      </c>
      <c r="BD156" s="50" t="s">
        <v>7724</v>
      </c>
      <c r="BE156" s="55"/>
      <c r="BF156" s="51"/>
      <c r="BG156"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6" s="51"/>
      <c r="BM156" s="46">
        <f ca="1">IFERROR(TABLATRANSFERENCIA[[#This Row],[REQUERIM]]/TABLATRANSFERENCIA[[#This Row],[PEDIDO PROMEDIO]],0)</f>
        <v>0.26315789473684209</v>
      </c>
      <c r="BN156" s="51"/>
      <c r="BO156" s="59"/>
      <c r="BP156" s="3" t="str">
        <f>IF(TABLATRANSFERENCIA[[#This Row],[RECIBIDO]]&lt;&gt;"",0,IF(TABLATRANSFERENCIA[[#This Row],[DESPACHO]]&lt;&gt;"",TABLATRANSFERENCIA[[#This Row],[DESPACHO]],TABLATRANSFERENCIA[[#This Row],[REQUERIM]]))</f>
        <v>5</v>
      </c>
      <c r="BQ156" s="50"/>
      <c r="BR156" s="50"/>
      <c r="BS156" s="50" t="str">
        <f t="shared" si="2"/>
        <v>N</v>
      </c>
      <c r="BT156" s="51">
        <f t="array" aca="1" ref="BT156" ca="1">IF(SUM(--(TABLATRANSFERENCIA[[#This Row],[CODIGO GENERICO]]=TABLATRANSFERENCIA[CODIGO GENERICO])*TABLATRANSFERENCIA[REQUERIM])&lt;TABLATRANSFERENCIA[[#This Row],[PEDIDO MIN GRUPO]],1,0)</f>
        <v>0</v>
      </c>
      <c r="BU15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56" s="51">
        <f ca="1">IFERROR(INDEX(OFFSET(INDIRECT("v_buffer_hist_hoy!$A$1"),1,MATCH("buh_zona_amarilla",INDIRECT("v_buffer_hist_hoy!$1:$1"),0)-1,100000,1),MATCH(CLEAN(TABLATRANSFERENCIA[[#This Row],[CODIGO]]),OFFSET(INDIRECT("v_buffer_hist_hoy!$A$1"),1,MATCH("buh_codigo",INDIRECT("v_buffer_hist_hoy!$1:$1"),0)-1,100000,1),0)),"")</f>
        <v>47</v>
      </c>
      <c r="BW156" s="51">
        <f ca="1">IFERROR(INDEX(OFFSET(INDIRECT("v_buffer_hist_hoy!$A$1"),1,MATCH("buh_zona_roja",INDIRECT("v_buffer_hist_hoy!$1:$1"),0)-1,100000,1),MATCH(CLEAN(TABLATRANSFERENCIA[[#This Row],[CODIGO]]),OFFSET(INDIRECT("v_buffer_hist_hoy!$A$1"),1,MATCH("buh_codigo",INDIRECT("v_buffer_hist_hoy!$1:$1"),0)-1,100000,1),0)),"")</f>
        <v>23</v>
      </c>
    </row>
    <row r="157" spans="1:75" hidden="1" x14ac:dyDescent="0.25">
      <c r="A157" s="54" t="s">
        <v>1688</v>
      </c>
      <c r="B157" s="3" t="str">
        <f ca="1">IFERROR(INDEX(OFFSET(INDIRECT("v_buffer_hist_hoy!$A$1"),1,MATCH("pro_descripcion",INDIRECT("v_buffer_hist_hoy!$1:$1"),0)-1,100000,1),MATCH(CLEAN(TABLATRANSFERENCIA[[#This Row],[CODIGO]]),OFFSET(INDIRECT("v_buffer_hist_hoy!$A$1"),1,MATCH("buh_codigo",INDIRECT("v_buffer_hist_hoy!$1:$1"),0)-1,100000,1),0)),"")</f>
        <v>RODAMIENTO 6201</v>
      </c>
      <c r="C157" s="3" t="str">
        <f ca="1">IFERROR(INDEX(OFFSET(INDIRECT("v_buffer_hist_hoy!$A$1"),1,MATCH("buh_codigo_generico",INDIRECT("v_buffer_hist_hoy!$1:$1"),0)-1,100000,1),MATCH(CLEAN(TABLATRANSFERENCIA[[#This Row],[CODIGO]]),OFFSET(INDIRECT("v_buffer_hist_hoy!$A$1"),1,MATCH("buh_codigo",INDIRECT("v_buffer_hist_hoy!$1:$1"),0)-1,100000,1),0)),"")</f>
        <v>0</v>
      </c>
      <c r="D157" s="3" t="str">
        <f ca="1">IFERROR(INDEX(OFFSET(INDIRECT("v_buffer_hist_hoy!$A$1"),1,MATCH("buh_codigo_vinculado",INDIRECT("v_buffer_hist_hoy!$1:$1"),0)-1,100000,1),MATCH(CLEAN(TABLATRANSFERENCIA[[#This Row],[CODIGO]]),OFFSET(INDIRECT("v_buffer_hist_hoy!$A$1"),1,MATCH("buh_codigo",INDIRECT("v_buffer_hist_hoy!$1:$1"),0)-1,100000,1),0)),"")</f>
        <v>EC-90081006201</v>
      </c>
      <c r="E157" s="3" t="str">
        <f ca="1">IFERROR(INDEX(OFFSET(INDIRECT("v_buffer_hist_hoy!$A$1"),1,MATCH("pro_linea",INDIRECT("v_buffer_hist_hoy!$1:$1"),0)-1,100000,1),MATCH(CLEAN(TABLATRANSFERENCIA[[#This Row],[CODIGO]]),OFFSET(INDIRECT("v_buffer_hist_hoy!$A$1"),1,MATCH("buh_codigo",INDIRECT("v_buffer_hist_hoy!$1:$1"),0)-1,100000,1),0)),"")</f>
        <v>AGROFORESTAL</v>
      </c>
      <c r="F157" s="3">
        <f ca="1">IFERROR(INDEX(OFFSET(INDIRECT("v_buffer_hist_hoy!$A$1"),1,MATCH("pro_sublinea",INDIRECT("v_buffer_hist_hoy!$1:$1"),0)-1,100000,1),MATCH(CLEAN(TABLATRANSFERENCIA[[#This Row],[CODIGO]]),OFFSET(INDIRECT("v_buffer_hist_hoy!$A$1"),1,MATCH("buh_codigo",INDIRECT("v_buffer_hist_hoy!$1:$1"),0)-1,100000,1),0)),"")</f>
        <v>0</v>
      </c>
      <c r="G157" s="3" t="str">
        <f ca="1">IFERROR(INDEX(OFFSET(INDIRECT("v_buffer_hist_hoy!$A$1"),1,MATCH("pro_grupo",INDIRECT("v_buffer_hist_hoy!$1:$1"),0)-1,100000,1),MATCH(CLEAN(TABLATRANSFERENCIA[[#This Row],[CODIGO]]),OFFSET(INDIRECT("v_buffer_hist_hoy!$A$1"),1,MATCH("buh_codigo",INDIRECT("v_buffer_hist_hoy!$1:$1"),0)-1,100000,1),0)),"")</f>
        <v>REPUESTOS DESMALEZADORAS</v>
      </c>
      <c r="H157" s="3">
        <f ca="1">IFERROR(INDEX(OFFSET(INDIRECT("v_buffer_hist_hoy!$A$1"),1,MATCH("pro_familia",INDIRECT("v_buffer_hist_hoy!$1:$1"),0)-1,100000,1),MATCH(CLEAN(TABLATRANSFERENCIA[[#This Row],[CODIGO]]),OFFSET(INDIRECT("v_buffer_hist_hoy!$A$1"),1,MATCH("buh_codigo",INDIRECT("v_buffer_hist_hoy!$1:$1"),0)-1,100000,1),0)),"")</f>
        <v>0</v>
      </c>
      <c r="I157" s="3">
        <f ca="1">IFERROR(INDEX(OFFSET(INDIRECT("v_buffer_hist_hoy!$A$1"),1,MATCH("pro_subfamilia",INDIRECT("v_buffer_hist_hoy!$1:$1"),0)-1,100000,1),MATCH(CLEAN(TABLATRANSFERENCIA[[#This Row],[CODIGO]]),OFFSET(INDIRECT("v_buffer_hist_hoy!$A$1"),1,MATCH("buh_codigo",INDIRECT("v_buffer_hist_hoy!$1:$1"),0)-1,100000,1),0)),"")</f>
        <v>0</v>
      </c>
      <c r="J15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7" s="3">
        <f ca="1">IFERROR(INDEX(OFFSET(INDIRECT("v_buffer_hist_hoy!$A$1"),1,MATCH("pro_tipo",INDIRECT("v_buffer_hist_hoy!$1:$1"),0)-1,100000,1),MATCH(CLEAN(TABLATRANSFERENCIA[[#This Row],[CODIGO]]),OFFSET(INDIRECT("v_buffer_hist_hoy!$A$1"),1,MATCH("buh_codigo",INDIRECT("v_buffer_hist_hoy!$1:$1"),0)-1,100000,1),0)),"")</f>
        <v>0</v>
      </c>
      <c r="L157" s="3" t="str">
        <f ca="1">IFERROR(INDEX(OFFSET(INDIRECT("v_buffer_hist_hoy!$A$1"),1,MATCH("pro_marca",INDIRECT("v_buffer_hist_hoy!$1:$1"),0)-1,100000,1),MATCH(CLEAN(TABLATRANSFERENCIA[[#This Row],[CODIGO]]),OFFSET(INDIRECT("v_buffer_hist_hoy!$A$1"),1,MATCH("buh_codigo",INDIRECT("v_buffer_hist_hoy!$1:$1"),0)-1,100000,1),0)),"")</f>
        <v>ECHO</v>
      </c>
      <c r="M157" s="3">
        <f ca="1">IFERROR(INDEX(OFFSET(INDIRECT("v_buffer_hist_hoy!$A$1"),1,MATCH("pro_modelo",INDIRECT("v_buffer_hist_hoy!$1:$1"),0)-1,100000,1),MATCH(CLEAN(TABLATRANSFERENCIA[[#This Row],[CODIGO]]),OFFSET(INDIRECT("v_buffer_hist_hoy!$A$1"),1,MATCH("buh_codigo",INDIRECT("v_buffer_hist_hoy!$1:$1"),0)-1,100000,1),0)),"")</f>
        <v>0</v>
      </c>
      <c r="N157" s="3">
        <f ca="1">IFERROR(INDEX(OFFSET(INDIRECT("v_buffer_hist_hoy!$A$1"),1,MATCH("pro_cat_management",INDIRECT("v_buffer_hist_hoy!$1:$1"),0)-1,100000,1),MATCH(CLEAN(TABLATRANSFERENCIA[[#This Row],[CODIGO]]),OFFSET(INDIRECT("v_buffer_hist_hoy!$A$1"),1,MATCH("buh_codigo",INDIRECT("v_buffer_hist_hoy!$1:$1"),0)-1,100000,1),0)),"")</f>
        <v>0</v>
      </c>
      <c r="O157" s="5" t="str">
        <f ca="1">IFERROR(INDEX(OFFSET(INDIRECT("v_buffer_hist_hoy!$A$1"),1,MATCH("buh_estatus",INDIRECT("v_buffer_hist_hoy!$1:$1"),0)-1,100000,1),MATCH(CLEAN(TABLATRANSFERENCIA[[#This Row],[CODIGO]]),OFFSET(INDIRECT("v_buffer_hist_hoy!$A$1"),1,MATCH("buh_codigo",INDIRECT("v_buffer_hist_hoy!$1:$1"),0)-1,100000,1),0)),"")</f>
        <v>0</v>
      </c>
      <c r="P157" s="5">
        <f ca="1">IFERROR(INDEX(OFFSET(INDIRECT("v_buffer_hist_hoy!$A$1"),1,MATCH("buh_ctv",INDIRECT("v_buffer_hist_hoy!$1:$1"),0)-1,100000,1),MATCH(CLEAN(TABLATRANSFERENCIA[[#This Row],[CODIGO]]),OFFSET(INDIRECT("v_buffer_hist_hoy!$A$1"),1,MATCH("buh_codigo",INDIRECT("v_buffer_hist_hoy!$1:$1"),0)-1,100000,1),0)),"")</f>
        <v>1.74</v>
      </c>
      <c r="Q157" s="5">
        <f ca="1">IFERROR(INDEX(OFFSET(INDIRECT("v_buffer_hist_hoy!$A$1"),1,MATCH("buh_pv",INDIRECT("v_buffer_hist_hoy!$1:$1"),0)-1,100000,1),MATCH(CLEAN(TABLATRANSFERENCIA[[#This Row],[CODIGO]]),OFFSET(INDIRECT("v_buffer_hist_hoy!$A$1"),1,MATCH("buh_codigo",INDIRECT("v_buffer_hist_hoy!$1:$1"),0)-1,100000,1),0)),"")</f>
        <v>3.55</v>
      </c>
      <c r="R157" s="46">
        <f ca="1">IFERROR(INDEX(OFFSET(INDIRECT("v_buffer_hist_hoy!$A$1"),1,MATCH("buh_roi_pasado",INDIRECT("v_buffer_hist_hoy!$1:$1"),0)-1,100000,1),MATCH(CLEAN(TABLATRANSFERENCIA[[#This Row],[CODIGO]]),OFFSET(INDIRECT("v_buffer_hist_hoy!$A$1"),1,MATCH("buh_codigo",INDIRECT("v_buffer_hist_hoy!$1:$1"),0)-1,100000,1),0)),"")</f>
        <v>0</v>
      </c>
      <c r="S157" s="46">
        <f ca="1">IFERROR(INDEX(OFFSET(INDIRECT("v_buffer_hist_hoy!$A$1"),1,MATCH("buh_roi_proyectado",INDIRECT("v_buffer_hist_hoy!$1:$1"),0)-1,100000,1),MATCH(CLEAN(TABLATRANSFERENCIA[[#This Row],[CODIGO]]),OFFSET(INDIRECT("v_buffer_hist_hoy!$A$1"),1,MATCH("buh_codigo",INDIRECT("v_buffer_hist_hoy!$1:$1"),0)-1,100000,1),0)),"")</f>
        <v>4.54</v>
      </c>
      <c r="T157" s="46">
        <f ca="1">IFERROR(INDEX(OFFSET(INDIRECT("v_buffer_hist_hoy!$A$1"),1,MATCH("buh_velocity",INDIRECT("v_buffer_hist_hoy!$1:$1"),0)-1,100000,1),MATCH(CLEAN(TABLATRANSFERENCIA[[#This Row],[CODIGO]]),OFFSET(INDIRECT("v_buffer_hist_hoy!$A$1"),1,MATCH("buh_codigo",INDIRECT("v_buffer_hist_hoy!$1:$1"),0)-1,100000,1),0)),"")</f>
        <v>0</v>
      </c>
      <c r="U157" s="46">
        <f ca="1">IFERROR(INDEX(OFFSET(INDIRECT("v_buffer_hist_hoy!$A$1"),1,MATCH("buh_nivel_servicio",INDIRECT("v_buffer_hist_hoy!$1:$1"),0)-1,100000,1),MATCH(CLEAN(TABLATRANSFERENCIA[[#This Row],[CODIGO]]),OFFSET(INDIRECT("v_buffer_hist_hoy!$A$1"),1,MATCH("buh_codigo",INDIRECT("v_buffer_hist_hoy!$1:$1"),0)-1,100000,1),0)),"")</f>
        <v>1</v>
      </c>
      <c r="V157" s="49" t="str">
        <f ca="1">IFERROR(INDEX(OFFSET(INDIRECT("v_buffer_hist_hoy!$A$1"),1,MATCH("pro_nombre",INDIRECT("v_buffer_hist_hoy!$1:$1"),0)-1,100000,1),MATCH(CLEAN(TABLATRANSFERENCIA[[#This Row],[CODIGO]]),OFFSET(INDIRECT("v_buffer_hist_hoy!$A$1"),1,MATCH("buh_codigo",INDIRECT("v_buffer_hist_hoy!$1:$1"),0)-1,100000,1),0)),"")</f>
        <v>Echo</v>
      </c>
      <c r="W157" s="49" t="str">
        <f ca="1">IFERROR(INDEX(OFFSET(INDIRECT("v_buffer_hist_hoy!$A$1"),1,MATCH("pre_nombre",INDIRECT("v_buffer_hist_hoy!$1:$1"),0)-1,100000,1),MATCH(CLEAN(TABLATRANSFERENCIA[[#This Row],[CODIGO]]),OFFSET(INDIRECT("v_buffer_hist_hoy!$A$1"),1,MATCH("buh_codigo",INDIRECT("v_buffer_hist_hoy!$1:$1"),0)-1,100000,1),0)),"")</f>
        <v>USA</v>
      </c>
      <c r="X157" s="51">
        <f ca="1">IFERROR(INDEX(OFFSET(INDIRECT("v_buffer_hist_hoy!$A$1"),1,MATCH("buh_tiempo_suministro",INDIRECT("v_buffer_hist_hoy!$1:$1"),0)-1,100000,1),MATCH(CLEAN(TABLATRANSFERENCIA[[#This Row],[CODIGO]]),OFFSET(INDIRECT("v_buffer_hist_hoy!$A$1"),1,MATCH("buh_codigo",INDIRECT("v_buffer_hist_hoy!$1:$1"),0)-1,100000,1),0)),"")</f>
        <v>8</v>
      </c>
      <c r="Y157" s="51">
        <f ca="1">IFERROR(INDEX(OFFSET(INDIRECT("v_buffer_hist_hoy!$A$1"),1,MATCH("buh_frecuencia_reposicion",INDIRECT("v_buffer_hist_hoy!$1:$1"),0)-1,100000,1),MATCH(CLEAN(TABLATRANSFERENCIA[[#This Row],[CODIGO]]),OFFSET(INDIRECT("v_buffer_hist_hoy!$A$1"),1,MATCH("buh_codigo",INDIRECT("v_buffer_hist_hoy!$1:$1"),0)-1,100000,1),0)),"")</f>
        <v>3</v>
      </c>
      <c r="Z157" s="6">
        <f ca="1">IFERROR(INDEX(OFFSET(INDIRECT("v_buffer_hist_hoy!$A$1"),1,MATCH("buh_buffer_actual",INDIRECT("v_buffer_hist_hoy!$1:$1"),0)-1,100000,1),MATCH(CLEAN(TABLATRANSFERENCIA[[#This Row],[CODIGO]]),OFFSET(INDIRECT("v_buffer_hist_hoy!$A$1"),1,MATCH("buh_codigo",INDIRECT("v_buffer_hist_hoy!$1:$1"),0)-1,100000,1),0)),"")</f>
        <v>30</v>
      </c>
      <c r="AA157" s="6">
        <f ca="1">IFERROR(INDEX(OFFSET(INDIRECT("v_buffer_hist_hoy!$A$1"),1,MATCH("buh_inventario_proveedor",INDIRECT("v_buffer_hist_hoy!$1:$1"),0)-1,100000,1),MATCH(CLEAN(TABLATRANSFERENCIA[[#This Row],[CODIGO]]),OFFSET(INDIRECT("v_buffer_hist_hoy!$A$1"),1,MATCH("buh_codigo",INDIRECT("v_buffer_hist_hoy!$1:$1"),0)-1,100000,1),0)),"")</f>
        <v>1000000000</v>
      </c>
      <c r="AB157" s="6">
        <f ca="1">IFERROR(INDEX(OFFSET(INDIRECT("v_buffer_hist_hoy!$A$1"),1,MATCH("buh_inventario_fisico",INDIRECT("v_buffer_hist_hoy!$1:$1"),0)-1,100000,1),MATCH(CLEAN(TABLATRANSFERENCIA[[#This Row],[CODIGO]]),OFFSET(INDIRECT("v_buffer_hist_hoy!$A$1"),1,MATCH("buh_codigo",INDIRECT("v_buffer_hist_hoy!$1:$1"),0)-1,100000,1),0)),"")</f>
        <v>0</v>
      </c>
      <c r="AC157" s="4">
        <f ca="1">IFERROR(INDEX(OFFSET(INDIRECT("v_buffer_hist_hoy!$A$1"),1,MATCH("buh_estado_inventario_fisico",INDIRECT("v_buffer_hist_hoy!$1:$1"),0)-1,100000,1),MATCH(CLEAN(TABLATRANSFERENCIA[[#This Row],[CODIGO]]),OFFSET(INDIRECT("v_buffer_hist_hoy!$A$1"),1,MATCH("buh_codigo",INDIRECT("v_buffer_hist_hoy!$1:$1"),0)-1,100000,1),0)),"")</f>
        <v>1</v>
      </c>
      <c r="AD157" s="6" t="str">
        <f ca="1">IFERROR(INDEX(OFFSET(INDIRECT("v_buffer_hist_hoy!$A$1"),1,MATCH("buh_color_inventario_fisico",INDIRECT("v_buffer_hist_hoy!$1:$1"),0)-1,100000,1),MATCH(CLEAN(TABLATRANSFERENCIA[[#This Row],[CODIGO]]),OFFSET(INDIRECT("v_buffer_hist_hoy!$A$1"),1,MATCH("buh_codigo",INDIRECT("v_buffer_hist_hoy!$1:$1"),0)-1,100000,1),0)),"")</f>
        <v>N</v>
      </c>
      <c r="AE157" s="6">
        <f ca="1">IFERROR(INDEX(OFFSET(INDIRECT("v_buffer_hist_hoy!$A$1"),1,MATCH("buh_transito",INDIRECT("v_buffer_hist_hoy!$1:$1"),0)-1,100000,1),MATCH(CLEAN(TABLATRANSFERENCIA[[#This Row],[CODIGO]]),OFFSET(INDIRECT("v_buffer_hist_hoy!$A$1"),1,MATCH("buh_codigo",INDIRECT("v_buffer_hist_hoy!$1:$1"),0)-1,100000,1),0)),"")</f>
        <v>0</v>
      </c>
      <c r="AF157" s="6">
        <f ca="1">IFERROR(INDEX(OFFSET(INDIRECT("v_buffer_hist_hoy!$A$1"),1,MATCH("buh_negociacion",INDIRECT("v_buffer_hist_hoy!$1:$1"),0)-1,100000,1),MATCH(CLEAN(TABLATRANSFERENCIA[[#This Row],[CODIGO]]),OFFSET(INDIRECT("v_buffer_hist_hoy!$A$1"),1,MATCH("buh_codigo",INDIRECT("v_buffer_hist_hoy!$1:$1"),0)-1,100000,1),0)),"")</f>
        <v>0</v>
      </c>
      <c r="AG157" s="6">
        <f ca="1">IFERROR(INDEX(OFFSET(INDIRECT("v_buffer_hist_hoy!$A$1"),1,MATCH("buh_produccion",INDIRECT("v_buffer_hist_hoy!$1:$1"),0)-1,100000,1),MATCH(CLEAN(TABLATRANSFERENCIA[[#This Row],[CODIGO]]),OFFSET(INDIRECT("v_buffer_hist_hoy!$A$1"),1,MATCH("buh_codigo",INDIRECT("v_buffer_hist_hoy!$1:$1"),0)-1,100000,1),0)),"")</f>
        <v>0</v>
      </c>
      <c r="AH157" s="6">
        <f ca="1">IFERROR(INDEX(OFFSET(INDIRECT("v_buffer_hist_hoy!$A$1"),1,MATCH("buh_embarcado",INDIRECT("v_buffer_hist_hoy!$1:$1"),0)-1,100000,1),MATCH(CLEAN(TABLATRANSFERENCIA[[#This Row],[CODIGO]]),OFFSET(INDIRECT("v_buffer_hist_hoy!$A$1"),1,MATCH("buh_codigo",INDIRECT("v_buffer_hist_hoy!$1:$1"),0)-1,100000,1),0)),"")</f>
        <v>0</v>
      </c>
      <c r="AI157" s="6">
        <f ca="1">IFERROR(INDEX(OFFSET(INDIRECT("v_buffer_hist_hoy!$A$1"),1,MATCH("buh_comprometido",INDIRECT("v_buffer_hist_hoy!$1:$1"),0)-1,100000,1),MATCH(CLEAN(TABLATRANSFERENCIA[[#This Row],[CODIGO]]),OFFSET(INDIRECT("v_buffer_hist_hoy!$A$1"),1,MATCH("buh_codigo",INDIRECT("v_buffer_hist_hoy!$1:$1"),0)-1,100000,1),0)),"")</f>
        <v>0</v>
      </c>
      <c r="AJ157" s="6">
        <f ca="1">IFERROR(INDEX(OFFSET(INDIRECT("v_buffer_hist_hoy!$A$1"),1,MATCH("buh_backorder",INDIRECT("v_buffer_hist_hoy!$1:$1"),0)-1,100000,1),MATCH(CLEAN(TABLATRANSFERENCIA[[#This Row],[CODIGO]]),OFFSET(INDIRECT("v_buffer_hist_hoy!$A$1"),1,MATCH("buh_codigo",INDIRECT("v_buffer_hist_hoy!$1:$1"),0)-1,100000,1),0)),"")</f>
        <v>5</v>
      </c>
      <c r="AK157" s="6">
        <f ca="1">IFERROR(INDEX(OFFSET(INDIRECT("v_buffer_hist_hoy!$A$1"),1,MATCH("buh_inventario_proyectado",INDIRECT("v_buffer_hist_hoy!$1:$1"),0)-1,100000,1),MATCH(CLEAN(TABLATRANSFERENCIA[[#This Row],[CODIGO]]),OFFSET(INDIRECT("v_buffer_hist_hoy!$A$1"),1,MATCH("buh_codigo",INDIRECT("v_buffer_hist_hoy!$1:$1"),0)-1,100000,1),0)),"")</f>
        <v>5</v>
      </c>
      <c r="AL157" s="4">
        <f ca="1">IFERROR(INDEX(OFFSET(INDIRECT("v_buffer_hist_hoy!$A$1"),1,MATCH("buh_estado_inventario_proyectado",INDIRECT("v_buffer_hist_hoy!$1:$1"),0)-1,100000,1),MATCH(CLEAN(TABLATRANSFERENCIA[[#This Row],[CODIGO]]),OFFSET(INDIRECT("v_buffer_hist_hoy!$A$1"),1,MATCH("buh_codigo",INDIRECT("v_buffer_hist_hoy!$1:$1"),0)-1,100000,1),0)),"")</f>
        <v>0.83</v>
      </c>
      <c r="AM157" s="6" t="str">
        <f ca="1">IFERROR(INDEX(OFFSET(INDIRECT("v_buffer_hist_hoy!$A$1"),1,MATCH("buh_color_inventario_proyectado",INDIRECT("v_buffer_hist_hoy!$1:$1"),0)-1,100000,1),MATCH(CLEAN(TABLATRANSFERENCIA[[#This Row],[CODIGO]]),OFFSET(INDIRECT("v_buffer_hist_hoy!$A$1"),1,MATCH("buh_codigo",INDIRECT("v_buffer_hist_hoy!$1:$1"),0)-1,100000,1),0)),"")</f>
        <v>R</v>
      </c>
      <c r="AN157" s="6">
        <f ca="1">IFERROR(INDEX(OFFSET(INDIRECT("v_buffer_hist_hoy!$A$1"),1,MATCH("buh_pedido_minimo",INDIRECT("v_buffer_hist_hoy!$1:$1"),0)-1,100000,1),MATCH(CLEAN(TABLATRANSFERENCIA[[#This Row],[CODIGO]]),OFFSET(INDIRECT("v_buffer_hist_hoy!$A$1"),1,MATCH("buh_codigo",INDIRECT("v_buffer_hist_hoy!$1:$1"),0)-1,100000,1),0)),"")</f>
        <v>0</v>
      </c>
      <c r="AO157" s="6">
        <f ca="1">IFERROR(INDEX(OFFSET(INDIRECT("v_buffer_hist_hoy!$A$1"),1,MATCH("buh_pedido_minimo_grupo",INDIRECT("v_buffer_hist_hoy!$1:$1"),0)-1,100000,1),MATCH(CLEAN(TABLATRANSFERENCIA[[#This Row],[CODIGO]]),OFFSET(INDIRECT("v_buffer_hist_hoy!$A$1"),1,MATCH("buh_codigo",INDIRECT("v_buffer_hist_hoy!$1:$1"),0)-1,100000,1),0)),"")</f>
        <v>0</v>
      </c>
      <c r="AP157" s="6">
        <f ca="1">IFERROR(INDEX(OFFSET(INDIRECT("v_buffer_hist_hoy!$A$1"),1,MATCH("buh_unidad_empaque",INDIRECT("v_buffer_hist_hoy!$1:$1"),0)-1,100000,1),MATCH(CLEAN(TABLATRANSFERENCIA[[#This Row],[CODIGO]]),OFFSET(INDIRECT("v_buffer_hist_hoy!$A$1"),1,MATCH("buh_codigo",INDIRECT("v_buffer_hist_hoy!$1:$1"),0)-1,100000,1),0)),"")</f>
        <v>5</v>
      </c>
      <c r="AQ157" s="6">
        <f ca="1">IFERROR(INDEX(OFFSET(INDIRECT("v_buffer_hist_hoy!$A$1"),1,MATCH("buh_pedido_promedio",INDIRECT("v_buffer_hist_hoy!$1:$1"),0)-1,100000,1),MATCH(CLEAN(TABLATRANSFERENCIA[[#This Row],[CODIGO]]),OFFSET(INDIRECT("v_buffer_hist_hoy!$A$1"),1,MATCH("buh_codigo",INDIRECT("v_buffer_hist_hoy!$1:$1"),0)-1,100000,1),0)),"")</f>
        <v>8</v>
      </c>
      <c r="AR157" s="6">
        <f ca="1">IFERROR(INDEX(OFFSET(INDIRECT("v_buffer_hist_hoy!$A$1"),1,MATCH("buh_cobertura_buffer",INDIRECT("v_buffer_hist_hoy!$1:$1"),0)-1,100000,1),MATCH(CLEAN(TABLATRANSFERENCIA[[#This Row],[CODIGO]]),OFFSET(INDIRECT("v_buffer_hist_hoy!$A$1"),1,MATCH("buh_codigo",INDIRECT("v_buffer_hist_hoy!$1:$1"),0)-1,100000,1),0)),"")</f>
        <v>0</v>
      </c>
      <c r="AS157" s="6">
        <f ca="1">IFERROR(INDEX(OFFSET(INDIRECT("v_buffer_hist_hoy!$A$1"),1,MATCH("buh_cobertura_inventario_proyectado",INDIRECT("v_buffer_hist_hoy!$1:$1"),0)-1,100000,1),MATCH(CLEAN(TABLATRANSFERENCIA[[#This Row],[CODIGO]]),OFFSET(INDIRECT("v_buffer_hist_hoy!$A$1"),1,MATCH("buh_codigo",INDIRECT("v_buffer_hist_hoy!$1:$1"),0)-1,100000,1),0)),"")</f>
        <v>0</v>
      </c>
      <c r="AT157" s="6">
        <f ca="1">IFERROR(INDEX(OFFSET(INDIRECT("v_buffer_hist_hoy!$A$1"),1,MATCH("buh_cobertura_pedido_minimo",INDIRECT("v_buffer_hist_hoy!$1:$1"),0)-1,100000,1),MATCH(CLEAN(TABLATRANSFERENCIA[[#This Row],[CODIGO]]),OFFSET(INDIRECT("v_buffer_hist_hoy!$A$1"),1,MATCH("buh_codigo",INDIRECT("v_buffer_hist_hoy!$1:$1"),0)-1,100000,1),0)),"")</f>
        <v>0</v>
      </c>
      <c r="AU157" s="6">
        <f ca="1">IFERROR(INDEX(OFFSET(INDIRECT("v_buffer_hist_hoy!$A$1"),1,MATCH("buh_dias_desabastecimiento",INDIRECT("v_buffer_hist_hoy!$1:$1"),0)-1,100000,1),MATCH(CLEAN(TABLATRANSFERENCIA[[#This Row],[CODIGO]]),OFFSET(INDIRECT("v_buffer_hist_hoy!$A$1"),1,MATCH("buh_codigo",INDIRECT("v_buffer_hist_hoy!$1:$1"),0)-1,100000,1),0)),"")</f>
        <v>46</v>
      </c>
      <c r="AV157" s="6">
        <f t="array" ref="AV157">IFERROR(INDEX(Datos_Consumo[CANTIDAD],MATCH(TABLATRANSFERENCIA[[#This Row],[CODIGO]]&amp;TABLATRANSFERENCIA[[#Headers],[Columna1]],Datos_Consumo[CODIGO]&amp;Datos_Consumo[FECHA_FORMATO],0)),0)</f>
        <v>0</v>
      </c>
      <c r="AW157" s="6">
        <f t="array" ref="AW157">IFERROR(INDEX(Datos_Consumo[CANTIDAD],MATCH(TABLATRANSFERENCIA[[#This Row],[CODIGO]]&amp;TABLATRANSFERENCIA[[#Headers],[Columna2]],Datos_Consumo[CODIGO]&amp;Datos_Consumo[FECHA_FORMATO],0)),0)</f>
        <v>0</v>
      </c>
      <c r="AX157" s="6">
        <f t="array" ref="AX157">IFERROR(INDEX(Datos_Consumo[CANTIDAD],MATCH(TABLATRANSFERENCIA[[#This Row],[CODIGO]]&amp;TABLATRANSFERENCIA[[#Headers],[Columna3]],Datos_Consumo[CODIGO]&amp;Datos_Consumo[FECHA_FORMATO],0)),0)</f>
        <v>0</v>
      </c>
      <c r="AY157" s="6">
        <f t="array" ref="AY157">IFERROR(INDEX(Datos_Consumo[CANTIDAD],MATCH(TABLATRANSFERENCIA[[#This Row],[CODIGO]]&amp;TABLATRANSFERENCIA[[#Headers],[Columna4]],Datos_Consumo[CODIGO]&amp;Datos_Consumo[FECHA_FORMATO],0)),0)</f>
        <v>0</v>
      </c>
      <c r="AZ157" s="6">
        <f t="array" ref="AZ157">IFERROR(INDEX(Datos_Consumo[CANTIDAD],MATCH(TABLATRANSFERENCIA[[#This Row],[CODIGO]]&amp;TABLATRANSFERENCIA[[#Headers],[Columna5]],Datos_Consumo[CODIGO]&amp;Datos_Consumo[FECHA_FORMATO],0)),0)</f>
        <v>0</v>
      </c>
      <c r="BA157" s="6">
        <f t="array" ref="BA157">IFERROR(INDEX(Datos_Consumo[CANTIDAD],MATCH(TABLATRANSFERENCIA[[#This Row],[CODIGO]]&amp;TABLATRANSFERENCIA[[#Headers],[Columna6]],Datos_Consumo[CODIGO]&amp;Datos_Consumo[FECHA_FORMATO],0)),0)</f>
        <v>0</v>
      </c>
      <c r="BB157" s="56">
        <f ca="1">IFERROR(INDEX(OFFSET(INDIRECT("v_buffer_hist_hoy!$A$1"),1,MATCH("buh_ultima_transferencia_ini",INDIRECT("v_buffer_hist_hoy!$1:$1"),0)-1,100000,1),MATCH(CLEAN(TABLATRANSFERENCIA[[#This Row],[CODIGO]]),OFFSET(INDIRECT("v_buffer_hist_hoy!$A$1"),1,MATCH("buh_codigo",INDIRECT("v_buffer_hist_hoy!$1:$1"),0)-1,100000,1),0)),"")</f>
        <v>0</v>
      </c>
      <c r="BC157" s="56">
        <f ca="1">IFERROR(INDEX(OFFSET(INDIRECT("v_buffer_hist_hoy!$A$1"),1,MATCH("buh_ultima_transferencia_fin",INDIRECT("v_buffer_hist_hoy!$1:$1"),0)-1,100000,1),MATCH(CLEAN(TABLATRANSFERENCIA[[#This Row],[CODIGO]]),OFFSET(INDIRECT("v_buffer_hist_hoy!$A$1"),1,MATCH("buh_codigo",INDIRECT("v_buffer_hist_hoy!$1:$1"),0)-1,100000,1),0)),"")</f>
        <v>0</v>
      </c>
      <c r="BD157" s="50" t="s">
        <v>7724</v>
      </c>
      <c r="BE157" s="55"/>
      <c r="BF157" s="51"/>
      <c r="BG157"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7" s="51"/>
      <c r="BM157" s="46">
        <f ca="1">IFERROR(TABLATRANSFERENCIA[[#This Row],[REQUERIM]]/TABLATRANSFERENCIA[[#This Row],[PEDIDO PROMEDIO]],0)</f>
        <v>0.625</v>
      </c>
      <c r="BN157" s="51"/>
      <c r="BO157" s="59"/>
      <c r="BP157" s="3" t="str">
        <f>IF(TABLATRANSFERENCIA[[#This Row],[RECIBIDO]]&lt;&gt;"",0,IF(TABLATRANSFERENCIA[[#This Row],[DESPACHO]]&lt;&gt;"",TABLATRANSFERENCIA[[#This Row],[DESPACHO]],TABLATRANSFERENCIA[[#This Row],[REQUERIM]]))</f>
        <v>5</v>
      </c>
      <c r="BQ157" s="50"/>
      <c r="BR157" s="50"/>
      <c r="BS157" s="50" t="str">
        <f t="shared" si="2"/>
        <v>N</v>
      </c>
      <c r="BT157" s="51">
        <f t="array" aca="1" ref="BT157" ca="1">IF(SUM(--(TABLATRANSFERENCIA[[#This Row],[CODIGO GENERICO]]=TABLATRANSFERENCIA[CODIGO GENERICO])*TABLATRANSFERENCIA[REQUERIM])&lt;TABLATRANSFERENCIA[[#This Row],[PEDIDO MIN GRUPO]],1,0)</f>
        <v>0</v>
      </c>
      <c r="BU15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157" s="51">
        <f ca="1">IFERROR(INDEX(OFFSET(INDIRECT("v_buffer_hist_hoy!$A$1"),1,MATCH("buh_zona_amarilla",INDIRECT("v_buffer_hist_hoy!$1:$1"),0)-1,100000,1),MATCH(CLEAN(TABLATRANSFERENCIA[[#This Row],[CODIGO]]),OFFSET(INDIRECT("v_buffer_hist_hoy!$A$1"),1,MATCH("buh_codigo",INDIRECT("v_buffer_hist_hoy!$1:$1"),0)-1,100000,1),0)),"")</f>
        <v>20</v>
      </c>
      <c r="BW157" s="51">
        <f ca="1">IFERROR(INDEX(OFFSET(INDIRECT("v_buffer_hist_hoy!$A$1"),1,MATCH("buh_zona_roja",INDIRECT("v_buffer_hist_hoy!$1:$1"),0)-1,100000,1),MATCH(CLEAN(TABLATRANSFERENCIA[[#This Row],[CODIGO]]),OFFSET(INDIRECT("v_buffer_hist_hoy!$A$1"),1,MATCH("buh_codigo",INDIRECT("v_buffer_hist_hoy!$1:$1"),0)-1,100000,1),0)),"")</f>
        <v>10</v>
      </c>
    </row>
    <row r="158" spans="1:75" hidden="1" x14ac:dyDescent="0.25">
      <c r="A158" s="54" t="s">
        <v>2031</v>
      </c>
      <c r="B158" s="3" t="str">
        <f ca="1">IFERROR(INDEX(OFFSET(INDIRECT("v_buffer_hist_hoy!$A$1"),1,MATCH("pro_descripcion",INDIRECT("v_buffer_hist_hoy!$1:$1"),0)-1,100000,1),MATCH(CLEAN(TABLATRANSFERENCIA[[#This Row],[CODIGO]]),OFFSET(INDIRECT("v_buffer_hist_hoy!$A$1"),1,MATCH("buh_codigo",INDIRECT("v_buffer_hist_hoy!$1:$1"),0)-1,100000,1),0)),"")</f>
        <v>TAMBOR EMBRAGUE SRM3605</v>
      </c>
      <c r="C158" s="3" t="str">
        <f ca="1">IFERROR(INDEX(OFFSET(INDIRECT("v_buffer_hist_hoy!$A$1"),1,MATCH("buh_codigo_generico",INDIRECT("v_buffer_hist_hoy!$1:$1"),0)-1,100000,1),MATCH(CLEAN(TABLATRANSFERENCIA[[#This Row],[CODIGO]]),OFFSET(INDIRECT("v_buffer_hist_hoy!$A$1"),1,MATCH("buh_codigo",INDIRECT("v_buffer_hist_hoy!$1:$1"),0)-1,100000,1),0)),"")</f>
        <v>0</v>
      </c>
      <c r="D158" s="3" t="str">
        <f ca="1">IFERROR(INDEX(OFFSET(INDIRECT("v_buffer_hist_hoy!$A$1"),1,MATCH("buh_codigo_vinculado",INDIRECT("v_buffer_hist_hoy!$1:$1"),0)-1,100000,1),MATCH(CLEAN(TABLATRANSFERENCIA[[#This Row],[CODIGO]]),OFFSET(INDIRECT("v_buffer_hist_hoy!$A$1"),1,MATCH("buh_codigo",INDIRECT("v_buffer_hist_hoy!$1:$1"),0)-1,100000,1),0)),"")</f>
        <v>EC-17500549930</v>
      </c>
      <c r="E158" s="3" t="str">
        <f ca="1">IFERROR(INDEX(OFFSET(INDIRECT("v_buffer_hist_hoy!$A$1"),1,MATCH("pro_linea",INDIRECT("v_buffer_hist_hoy!$1:$1"),0)-1,100000,1),MATCH(CLEAN(TABLATRANSFERENCIA[[#This Row],[CODIGO]]),OFFSET(INDIRECT("v_buffer_hist_hoy!$A$1"),1,MATCH("buh_codigo",INDIRECT("v_buffer_hist_hoy!$1:$1"),0)-1,100000,1),0)),"")</f>
        <v>AGROFORESTAL</v>
      </c>
      <c r="F158" s="3">
        <f ca="1">IFERROR(INDEX(OFFSET(INDIRECT("v_buffer_hist_hoy!$A$1"),1,MATCH("pro_sublinea",INDIRECT("v_buffer_hist_hoy!$1:$1"),0)-1,100000,1),MATCH(CLEAN(TABLATRANSFERENCIA[[#This Row],[CODIGO]]),OFFSET(INDIRECT("v_buffer_hist_hoy!$A$1"),1,MATCH("buh_codigo",INDIRECT("v_buffer_hist_hoy!$1:$1"),0)-1,100000,1),0)),"")</f>
        <v>0</v>
      </c>
      <c r="G158" s="3" t="str">
        <f ca="1">IFERROR(INDEX(OFFSET(INDIRECT("v_buffer_hist_hoy!$A$1"),1,MATCH("pro_grupo",INDIRECT("v_buffer_hist_hoy!$1:$1"),0)-1,100000,1),MATCH(CLEAN(TABLATRANSFERENCIA[[#This Row],[CODIGO]]),OFFSET(INDIRECT("v_buffer_hist_hoy!$A$1"),1,MATCH("buh_codigo",INDIRECT("v_buffer_hist_hoy!$1:$1"),0)-1,100000,1),0)),"")</f>
        <v>REPUESTOS DESMALEZADORAS</v>
      </c>
      <c r="H158" s="3">
        <f ca="1">IFERROR(INDEX(OFFSET(INDIRECT("v_buffer_hist_hoy!$A$1"),1,MATCH("pro_familia",INDIRECT("v_buffer_hist_hoy!$1:$1"),0)-1,100000,1),MATCH(CLEAN(TABLATRANSFERENCIA[[#This Row],[CODIGO]]),OFFSET(INDIRECT("v_buffer_hist_hoy!$A$1"),1,MATCH("buh_codigo",INDIRECT("v_buffer_hist_hoy!$1:$1"),0)-1,100000,1),0)),"")</f>
        <v>0</v>
      </c>
      <c r="I158" s="3">
        <f ca="1">IFERROR(INDEX(OFFSET(INDIRECT("v_buffer_hist_hoy!$A$1"),1,MATCH("pro_subfamilia",INDIRECT("v_buffer_hist_hoy!$1:$1"),0)-1,100000,1),MATCH(CLEAN(TABLATRANSFERENCIA[[#This Row],[CODIGO]]),OFFSET(INDIRECT("v_buffer_hist_hoy!$A$1"),1,MATCH("buh_codigo",INDIRECT("v_buffer_hist_hoy!$1:$1"),0)-1,100000,1),0)),"")</f>
        <v>0</v>
      </c>
      <c r="J15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8" s="3">
        <f ca="1">IFERROR(INDEX(OFFSET(INDIRECT("v_buffer_hist_hoy!$A$1"),1,MATCH("pro_tipo",INDIRECT("v_buffer_hist_hoy!$1:$1"),0)-1,100000,1),MATCH(CLEAN(TABLATRANSFERENCIA[[#This Row],[CODIGO]]),OFFSET(INDIRECT("v_buffer_hist_hoy!$A$1"),1,MATCH("buh_codigo",INDIRECT("v_buffer_hist_hoy!$1:$1"),0)-1,100000,1),0)),"")</f>
        <v>0</v>
      </c>
      <c r="L158" s="3" t="str">
        <f ca="1">IFERROR(INDEX(OFFSET(INDIRECT("v_buffer_hist_hoy!$A$1"),1,MATCH("pro_marca",INDIRECT("v_buffer_hist_hoy!$1:$1"),0)-1,100000,1),MATCH(CLEAN(TABLATRANSFERENCIA[[#This Row],[CODIGO]]),OFFSET(INDIRECT("v_buffer_hist_hoy!$A$1"),1,MATCH("buh_codigo",INDIRECT("v_buffer_hist_hoy!$1:$1"),0)-1,100000,1),0)),"")</f>
        <v>ECHO</v>
      </c>
      <c r="M158" s="3">
        <f ca="1">IFERROR(INDEX(OFFSET(INDIRECT("v_buffer_hist_hoy!$A$1"),1,MATCH("pro_modelo",INDIRECT("v_buffer_hist_hoy!$1:$1"),0)-1,100000,1),MATCH(CLEAN(TABLATRANSFERENCIA[[#This Row],[CODIGO]]),OFFSET(INDIRECT("v_buffer_hist_hoy!$A$1"),1,MATCH("buh_codigo",INDIRECT("v_buffer_hist_hoy!$1:$1"),0)-1,100000,1),0)),"")</f>
        <v>0</v>
      </c>
      <c r="N158" s="3">
        <f ca="1">IFERROR(INDEX(OFFSET(INDIRECT("v_buffer_hist_hoy!$A$1"),1,MATCH("pro_cat_management",INDIRECT("v_buffer_hist_hoy!$1:$1"),0)-1,100000,1),MATCH(CLEAN(TABLATRANSFERENCIA[[#This Row],[CODIGO]]),OFFSET(INDIRECT("v_buffer_hist_hoy!$A$1"),1,MATCH("buh_codigo",INDIRECT("v_buffer_hist_hoy!$1:$1"),0)-1,100000,1),0)),"")</f>
        <v>0</v>
      </c>
      <c r="O158" s="5" t="str">
        <f ca="1">IFERROR(INDEX(OFFSET(INDIRECT("v_buffer_hist_hoy!$A$1"),1,MATCH("buh_estatus",INDIRECT("v_buffer_hist_hoy!$1:$1"),0)-1,100000,1),MATCH(CLEAN(TABLATRANSFERENCIA[[#This Row],[CODIGO]]),OFFSET(INDIRECT("v_buffer_hist_hoy!$A$1"),1,MATCH("buh_codigo",INDIRECT("v_buffer_hist_hoy!$1:$1"),0)-1,100000,1),0)),"")</f>
        <v>0</v>
      </c>
      <c r="P158" s="5">
        <f ca="1">IFERROR(INDEX(OFFSET(INDIRECT("v_buffer_hist_hoy!$A$1"),1,MATCH("buh_ctv",INDIRECT("v_buffer_hist_hoy!$1:$1"),0)-1,100000,1),MATCH(CLEAN(TABLATRANSFERENCIA[[#This Row],[CODIGO]]),OFFSET(INDIRECT("v_buffer_hist_hoy!$A$1"),1,MATCH("buh_codigo",INDIRECT("v_buffer_hist_hoy!$1:$1"),0)-1,100000,1),0)),"")</f>
        <v>12.07</v>
      </c>
      <c r="Q158" s="5">
        <f ca="1">IFERROR(INDEX(OFFSET(INDIRECT("v_buffer_hist_hoy!$A$1"),1,MATCH("buh_pv",INDIRECT("v_buffer_hist_hoy!$1:$1"),0)-1,100000,1),MATCH(CLEAN(TABLATRANSFERENCIA[[#This Row],[CODIGO]]),OFFSET(INDIRECT("v_buffer_hist_hoy!$A$1"),1,MATCH("buh_codigo",INDIRECT("v_buffer_hist_hoy!$1:$1"),0)-1,100000,1),0)),"")</f>
        <v>31.08</v>
      </c>
      <c r="R158" s="46">
        <f ca="1">IFERROR(INDEX(OFFSET(INDIRECT("v_buffer_hist_hoy!$A$1"),1,MATCH("buh_roi_pasado",INDIRECT("v_buffer_hist_hoy!$1:$1"),0)-1,100000,1),MATCH(CLEAN(TABLATRANSFERENCIA[[#This Row],[CODIGO]]),OFFSET(INDIRECT("v_buffer_hist_hoy!$A$1"),1,MATCH("buh_codigo",INDIRECT("v_buffer_hist_hoy!$1:$1"),0)-1,100000,1),0)),"")</f>
        <v>0</v>
      </c>
      <c r="S158" s="46">
        <f ca="1">IFERROR(INDEX(OFFSET(INDIRECT("v_buffer_hist_hoy!$A$1"),1,MATCH("buh_roi_proyectado",INDIRECT("v_buffer_hist_hoy!$1:$1"),0)-1,100000,1),MATCH(CLEAN(TABLATRANSFERENCIA[[#This Row],[CODIGO]]),OFFSET(INDIRECT("v_buffer_hist_hoy!$A$1"),1,MATCH("buh_codigo",INDIRECT("v_buffer_hist_hoy!$1:$1"),0)-1,100000,1),0)),"")</f>
        <v>6.87</v>
      </c>
      <c r="T158" s="46">
        <f ca="1">IFERROR(INDEX(OFFSET(INDIRECT("v_buffer_hist_hoy!$A$1"),1,MATCH("buh_velocity",INDIRECT("v_buffer_hist_hoy!$1:$1"),0)-1,100000,1),MATCH(CLEAN(TABLATRANSFERENCIA[[#This Row],[CODIGO]]),OFFSET(INDIRECT("v_buffer_hist_hoy!$A$1"),1,MATCH("buh_codigo",INDIRECT("v_buffer_hist_hoy!$1:$1"),0)-1,100000,1),0)),"")</f>
        <v>0</v>
      </c>
      <c r="U158" s="46">
        <f ca="1">IFERROR(INDEX(OFFSET(INDIRECT("v_buffer_hist_hoy!$A$1"),1,MATCH("buh_nivel_servicio",INDIRECT("v_buffer_hist_hoy!$1:$1"),0)-1,100000,1),MATCH(CLEAN(TABLATRANSFERENCIA[[#This Row],[CODIGO]]),OFFSET(INDIRECT("v_buffer_hist_hoy!$A$1"),1,MATCH("buh_codigo",INDIRECT("v_buffer_hist_hoy!$1:$1"),0)-1,100000,1),0)),"")</f>
        <v>1</v>
      </c>
      <c r="V158" s="49" t="str">
        <f ca="1">IFERROR(INDEX(OFFSET(INDIRECT("v_buffer_hist_hoy!$A$1"),1,MATCH("pro_nombre",INDIRECT("v_buffer_hist_hoy!$1:$1"),0)-1,100000,1),MATCH(CLEAN(TABLATRANSFERENCIA[[#This Row],[CODIGO]]),OFFSET(INDIRECT("v_buffer_hist_hoy!$A$1"),1,MATCH("buh_codigo",INDIRECT("v_buffer_hist_hoy!$1:$1"),0)-1,100000,1),0)),"")</f>
        <v>Echo</v>
      </c>
      <c r="W158" s="49" t="str">
        <f ca="1">IFERROR(INDEX(OFFSET(INDIRECT("v_buffer_hist_hoy!$A$1"),1,MATCH("pre_nombre",INDIRECT("v_buffer_hist_hoy!$1:$1"),0)-1,100000,1),MATCH(CLEAN(TABLATRANSFERENCIA[[#This Row],[CODIGO]]),OFFSET(INDIRECT("v_buffer_hist_hoy!$A$1"),1,MATCH("buh_codigo",INDIRECT("v_buffer_hist_hoy!$1:$1"),0)-1,100000,1),0)),"")</f>
        <v>USA</v>
      </c>
      <c r="X158" s="51">
        <f ca="1">IFERROR(INDEX(OFFSET(INDIRECT("v_buffer_hist_hoy!$A$1"),1,MATCH("buh_tiempo_suministro",INDIRECT("v_buffer_hist_hoy!$1:$1"),0)-1,100000,1),MATCH(CLEAN(TABLATRANSFERENCIA[[#This Row],[CODIGO]]),OFFSET(INDIRECT("v_buffer_hist_hoy!$A$1"),1,MATCH("buh_codigo",INDIRECT("v_buffer_hist_hoy!$1:$1"),0)-1,100000,1),0)),"")</f>
        <v>8</v>
      </c>
      <c r="Y158" s="51">
        <f ca="1">IFERROR(INDEX(OFFSET(INDIRECT("v_buffer_hist_hoy!$A$1"),1,MATCH("buh_frecuencia_reposicion",INDIRECT("v_buffer_hist_hoy!$1:$1"),0)-1,100000,1),MATCH(CLEAN(TABLATRANSFERENCIA[[#This Row],[CODIGO]]),OFFSET(INDIRECT("v_buffer_hist_hoy!$A$1"),1,MATCH("buh_codigo",INDIRECT("v_buffer_hist_hoy!$1:$1"),0)-1,100000,1),0)),"")</f>
        <v>3</v>
      </c>
      <c r="Z158" s="6">
        <f ca="1">IFERROR(INDEX(OFFSET(INDIRECT("v_buffer_hist_hoy!$A$1"),1,MATCH("buh_buffer_actual",INDIRECT("v_buffer_hist_hoy!$1:$1"),0)-1,100000,1),MATCH(CLEAN(TABLATRANSFERENCIA[[#This Row],[CODIGO]]),OFFSET(INDIRECT("v_buffer_hist_hoy!$A$1"),1,MATCH("buh_codigo",INDIRECT("v_buffer_hist_hoy!$1:$1"),0)-1,100000,1),0)),"")</f>
        <v>22</v>
      </c>
      <c r="AA158" s="6">
        <f ca="1">IFERROR(INDEX(OFFSET(INDIRECT("v_buffer_hist_hoy!$A$1"),1,MATCH("buh_inventario_proveedor",INDIRECT("v_buffer_hist_hoy!$1:$1"),0)-1,100000,1),MATCH(CLEAN(TABLATRANSFERENCIA[[#This Row],[CODIGO]]),OFFSET(INDIRECT("v_buffer_hist_hoy!$A$1"),1,MATCH("buh_codigo",INDIRECT("v_buffer_hist_hoy!$1:$1"),0)-1,100000,1),0)),"")</f>
        <v>1000000000</v>
      </c>
      <c r="AB158" s="6">
        <f ca="1">IFERROR(INDEX(OFFSET(INDIRECT("v_buffer_hist_hoy!$A$1"),1,MATCH("buh_inventario_fisico",INDIRECT("v_buffer_hist_hoy!$1:$1"),0)-1,100000,1),MATCH(CLEAN(TABLATRANSFERENCIA[[#This Row],[CODIGO]]),OFFSET(INDIRECT("v_buffer_hist_hoy!$A$1"),1,MATCH("buh_codigo",INDIRECT("v_buffer_hist_hoy!$1:$1"),0)-1,100000,1),0)),"")</f>
        <v>18</v>
      </c>
      <c r="AC158" s="4">
        <f ca="1">IFERROR(INDEX(OFFSET(INDIRECT("v_buffer_hist_hoy!$A$1"),1,MATCH("buh_estado_inventario_fisico",INDIRECT("v_buffer_hist_hoy!$1:$1"),0)-1,100000,1),MATCH(CLEAN(TABLATRANSFERENCIA[[#This Row],[CODIGO]]),OFFSET(INDIRECT("v_buffer_hist_hoy!$A$1"),1,MATCH("buh_codigo",INDIRECT("v_buffer_hist_hoy!$1:$1"),0)-1,100000,1),0)),"")</f>
        <v>0.18</v>
      </c>
      <c r="AD158" s="6" t="str">
        <f ca="1">IFERROR(INDEX(OFFSET(INDIRECT("v_buffer_hist_hoy!$A$1"),1,MATCH("buh_color_inventario_fisico",INDIRECT("v_buffer_hist_hoy!$1:$1"),0)-1,100000,1),MATCH(CLEAN(TABLATRANSFERENCIA[[#This Row],[CODIGO]]),OFFSET(INDIRECT("v_buffer_hist_hoy!$A$1"),1,MATCH("buh_codigo",INDIRECT("v_buffer_hist_hoy!$1:$1"),0)-1,100000,1),0)),"")</f>
        <v>V</v>
      </c>
      <c r="AE158" s="6">
        <f ca="1">IFERROR(INDEX(OFFSET(INDIRECT("v_buffer_hist_hoy!$A$1"),1,MATCH("buh_transito",INDIRECT("v_buffer_hist_hoy!$1:$1"),0)-1,100000,1),MATCH(CLEAN(TABLATRANSFERENCIA[[#This Row],[CODIGO]]),OFFSET(INDIRECT("v_buffer_hist_hoy!$A$1"),1,MATCH("buh_codigo",INDIRECT("v_buffer_hist_hoy!$1:$1"),0)-1,100000,1),0)),"")</f>
        <v>0</v>
      </c>
      <c r="AF158" s="6">
        <f ca="1">IFERROR(INDEX(OFFSET(INDIRECT("v_buffer_hist_hoy!$A$1"),1,MATCH("buh_negociacion",INDIRECT("v_buffer_hist_hoy!$1:$1"),0)-1,100000,1),MATCH(CLEAN(TABLATRANSFERENCIA[[#This Row],[CODIGO]]),OFFSET(INDIRECT("v_buffer_hist_hoy!$A$1"),1,MATCH("buh_codigo",INDIRECT("v_buffer_hist_hoy!$1:$1"),0)-1,100000,1),0)),"")</f>
        <v>0</v>
      </c>
      <c r="AG158" s="6">
        <f ca="1">IFERROR(INDEX(OFFSET(INDIRECT("v_buffer_hist_hoy!$A$1"),1,MATCH("buh_produccion",INDIRECT("v_buffer_hist_hoy!$1:$1"),0)-1,100000,1),MATCH(CLEAN(TABLATRANSFERENCIA[[#This Row],[CODIGO]]),OFFSET(INDIRECT("v_buffer_hist_hoy!$A$1"),1,MATCH("buh_codigo",INDIRECT("v_buffer_hist_hoy!$1:$1"),0)-1,100000,1),0)),"")</f>
        <v>0</v>
      </c>
      <c r="AH158" s="6">
        <f ca="1">IFERROR(INDEX(OFFSET(INDIRECT("v_buffer_hist_hoy!$A$1"),1,MATCH("buh_embarcado",INDIRECT("v_buffer_hist_hoy!$1:$1"),0)-1,100000,1),MATCH(CLEAN(TABLATRANSFERENCIA[[#This Row],[CODIGO]]),OFFSET(INDIRECT("v_buffer_hist_hoy!$A$1"),1,MATCH("buh_codigo",INDIRECT("v_buffer_hist_hoy!$1:$1"),0)-1,100000,1),0)),"")</f>
        <v>0</v>
      </c>
      <c r="AI158" s="6">
        <f ca="1">IFERROR(INDEX(OFFSET(INDIRECT("v_buffer_hist_hoy!$A$1"),1,MATCH("buh_comprometido",INDIRECT("v_buffer_hist_hoy!$1:$1"),0)-1,100000,1),MATCH(CLEAN(TABLATRANSFERENCIA[[#This Row],[CODIGO]]),OFFSET(INDIRECT("v_buffer_hist_hoy!$A$1"),1,MATCH("buh_codigo",INDIRECT("v_buffer_hist_hoy!$1:$1"),0)-1,100000,1),0)),"")</f>
        <v>0</v>
      </c>
      <c r="AJ158" s="6">
        <f ca="1">IFERROR(INDEX(OFFSET(INDIRECT("v_buffer_hist_hoy!$A$1"),1,MATCH("buh_backorder",INDIRECT("v_buffer_hist_hoy!$1:$1"),0)-1,100000,1),MATCH(CLEAN(TABLATRANSFERENCIA[[#This Row],[CODIGO]]),OFFSET(INDIRECT("v_buffer_hist_hoy!$A$1"),1,MATCH("buh_codigo",INDIRECT("v_buffer_hist_hoy!$1:$1"),0)-1,100000,1),0)),"")</f>
        <v>5</v>
      </c>
      <c r="AK158" s="6">
        <f ca="1">IFERROR(INDEX(OFFSET(INDIRECT("v_buffer_hist_hoy!$A$1"),1,MATCH("buh_inventario_proyectado",INDIRECT("v_buffer_hist_hoy!$1:$1"),0)-1,100000,1),MATCH(CLEAN(TABLATRANSFERENCIA[[#This Row],[CODIGO]]),OFFSET(INDIRECT("v_buffer_hist_hoy!$A$1"),1,MATCH("buh_codigo",INDIRECT("v_buffer_hist_hoy!$1:$1"),0)-1,100000,1),0)),"")</f>
        <v>23</v>
      </c>
      <c r="AL158" s="4">
        <f ca="1">IFERROR(INDEX(OFFSET(INDIRECT("v_buffer_hist_hoy!$A$1"),1,MATCH("buh_estado_inventario_proyectado",INDIRECT("v_buffer_hist_hoy!$1:$1"),0)-1,100000,1),MATCH(CLEAN(TABLATRANSFERENCIA[[#This Row],[CODIGO]]),OFFSET(INDIRECT("v_buffer_hist_hoy!$A$1"),1,MATCH("buh_codigo",INDIRECT("v_buffer_hist_hoy!$1:$1"),0)-1,100000,1),0)),"")</f>
        <v>-0.05</v>
      </c>
      <c r="AM158" s="6" t="str">
        <f ca="1">IFERROR(INDEX(OFFSET(INDIRECT("v_buffer_hist_hoy!$A$1"),1,MATCH("buh_color_inventario_proyectado",INDIRECT("v_buffer_hist_hoy!$1:$1"),0)-1,100000,1),MATCH(CLEAN(TABLATRANSFERENCIA[[#This Row],[CODIGO]]),OFFSET(INDIRECT("v_buffer_hist_hoy!$A$1"),1,MATCH("buh_codigo",INDIRECT("v_buffer_hist_hoy!$1:$1"),0)-1,100000,1),0)),"")</f>
        <v>L</v>
      </c>
      <c r="AN158" s="6">
        <f ca="1">IFERROR(INDEX(OFFSET(INDIRECT("v_buffer_hist_hoy!$A$1"),1,MATCH("buh_pedido_minimo",INDIRECT("v_buffer_hist_hoy!$1:$1"),0)-1,100000,1),MATCH(CLEAN(TABLATRANSFERENCIA[[#This Row],[CODIGO]]),OFFSET(INDIRECT("v_buffer_hist_hoy!$A$1"),1,MATCH("buh_codigo",INDIRECT("v_buffer_hist_hoy!$1:$1"),0)-1,100000,1),0)),"")</f>
        <v>0</v>
      </c>
      <c r="AO158" s="6">
        <f ca="1">IFERROR(INDEX(OFFSET(INDIRECT("v_buffer_hist_hoy!$A$1"),1,MATCH("buh_pedido_minimo_grupo",INDIRECT("v_buffer_hist_hoy!$1:$1"),0)-1,100000,1),MATCH(CLEAN(TABLATRANSFERENCIA[[#This Row],[CODIGO]]),OFFSET(INDIRECT("v_buffer_hist_hoy!$A$1"),1,MATCH("buh_codigo",INDIRECT("v_buffer_hist_hoy!$1:$1"),0)-1,100000,1),0)),"")</f>
        <v>0</v>
      </c>
      <c r="AP158" s="6">
        <f ca="1">IFERROR(INDEX(OFFSET(INDIRECT("v_buffer_hist_hoy!$A$1"),1,MATCH("buh_unidad_empaque",INDIRECT("v_buffer_hist_hoy!$1:$1"),0)-1,100000,1),MATCH(CLEAN(TABLATRANSFERENCIA[[#This Row],[CODIGO]]),OFFSET(INDIRECT("v_buffer_hist_hoy!$A$1"),1,MATCH("buh_codigo",INDIRECT("v_buffer_hist_hoy!$1:$1"),0)-1,100000,1),0)),"")</f>
        <v>5</v>
      </c>
      <c r="AQ158" s="6">
        <f ca="1">IFERROR(INDEX(OFFSET(INDIRECT("v_buffer_hist_hoy!$A$1"),1,MATCH("buh_pedido_promedio",INDIRECT("v_buffer_hist_hoy!$1:$1"),0)-1,100000,1),MATCH(CLEAN(TABLATRANSFERENCIA[[#This Row],[CODIGO]]),OFFSET(INDIRECT("v_buffer_hist_hoy!$A$1"),1,MATCH("buh_codigo",INDIRECT("v_buffer_hist_hoy!$1:$1"),0)-1,100000,1),0)),"")</f>
        <v>6</v>
      </c>
      <c r="AR158" s="6">
        <f ca="1">IFERROR(INDEX(OFFSET(INDIRECT("v_buffer_hist_hoy!$A$1"),1,MATCH("buh_cobertura_buffer",INDIRECT("v_buffer_hist_hoy!$1:$1"),0)-1,100000,1),MATCH(CLEAN(TABLATRANSFERENCIA[[#This Row],[CODIGO]]),OFFSET(INDIRECT("v_buffer_hist_hoy!$A$1"),1,MATCH("buh_codigo",INDIRECT("v_buffer_hist_hoy!$1:$1"),0)-1,100000,1),0)),"")</f>
        <v>0</v>
      </c>
      <c r="AS158" s="6">
        <f ca="1">IFERROR(INDEX(OFFSET(INDIRECT("v_buffer_hist_hoy!$A$1"),1,MATCH("buh_cobertura_inventario_proyectado",INDIRECT("v_buffer_hist_hoy!$1:$1"),0)-1,100000,1),MATCH(CLEAN(TABLATRANSFERENCIA[[#This Row],[CODIGO]]),OFFSET(INDIRECT("v_buffer_hist_hoy!$A$1"),1,MATCH("buh_codigo",INDIRECT("v_buffer_hist_hoy!$1:$1"),0)-1,100000,1),0)),"")</f>
        <v>0</v>
      </c>
      <c r="AT158" s="6">
        <f ca="1">IFERROR(INDEX(OFFSET(INDIRECT("v_buffer_hist_hoy!$A$1"),1,MATCH("buh_cobertura_pedido_minimo",INDIRECT("v_buffer_hist_hoy!$1:$1"),0)-1,100000,1),MATCH(CLEAN(TABLATRANSFERENCIA[[#This Row],[CODIGO]]),OFFSET(INDIRECT("v_buffer_hist_hoy!$A$1"),1,MATCH("buh_codigo",INDIRECT("v_buffer_hist_hoy!$1:$1"),0)-1,100000,1),0)),"")</f>
        <v>0</v>
      </c>
      <c r="AU158" s="6">
        <f ca="1">IFERROR(INDEX(OFFSET(INDIRECT("v_buffer_hist_hoy!$A$1"),1,MATCH("buh_dias_desabastecimiento",INDIRECT("v_buffer_hist_hoy!$1:$1"),0)-1,100000,1),MATCH(CLEAN(TABLATRANSFERENCIA[[#This Row],[CODIGO]]),OFFSET(INDIRECT("v_buffer_hist_hoy!$A$1"),1,MATCH("buh_codigo",INDIRECT("v_buffer_hist_hoy!$1:$1"),0)-1,100000,1),0)),"")</f>
        <v>0</v>
      </c>
      <c r="AV158" s="6">
        <f t="array" ref="AV158">IFERROR(INDEX(Datos_Consumo[CANTIDAD],MATCH(TABLATRANSFERENCIA[[#This Row],[CODIGO]]&amp;TABLATRANSFERENCIA[[#Headers],[Columna1]],Datos_Consumo[CODIGO]&amp;Datos_Consumo[FECHA_FORMATO],0)),0)</f>
        <v>0</v>
      </c>
      <c r="AW158" s="6">
        <f t="array" ref="AW158">IFERROR(INDEX(Datos_Consumo[CANTIDAD],MATCH(TABLATRANSFERENCIA[[#This Row],[CODIGO]]&amp;TABLATRANSFERENCIA[[#Headers],[Columna2]],Datos_Consumo[CODIGO]&amp;Datos_Consumo[FECHA_FORMATO],0)),0)</f>
        <v>0</v>
      </c>
      <c r="AX158" s="6">
        <f t="array" ref="AX158">IFERROR(INDEX(Datos_Consumo[CANTIDAD],MATCH(TABLATRANSFERENCIA[[#This Row],[CODIGO]]&amp;TABLATRANSFERENCIA[[#Headers],[Columna3]],Datos_Consumo[CODIGO]&amp;Datos_Consumo[FECHA_FORMATO],0)),0)</f>
        <v>0</v>
      </c>
      <c r="AY158" s="6">
        <f t="array" ref="AY158">IFERROR(INDEX(Datos_Consumo[CANTIDAD],MATCH(TABLATRANSFERENCIA[[#This Row],[CODIGO]]&amp;TABLATRANSFERENCIA[[#Headers],[Columna4]],Datos_Consumo[CODIGO]&amp;Datos_Consumo[FECHA_FORMATO],0)),0)</f>
        <v>0</v>
      </c>
      <c r="AZ158" s="6">
        <f t="array" ref="AZ158">IFERROR(INDEX(Datos_Consumo[CANTIDAD],MATCH(TABLATRANSFERENCIA[[#This Row],[CODIGO]]&amp;TABLATRANSFERENCIA[[#Headers],[Columna5]],Datos_Consumo[CODIGO]&amp;Datos_Consumo[FECHA_FORMATO],0)),0)</f>
        <v>0</v>
      </c>
      <c r="BA158" s="6">
        <f t="array" ref="BA158">IFERROR(INDEX(Datos_Consumo[CANTIDAD],MATCH(TABLATRANSFERENCIA[[#This Row],[CODIGO]]&amp;TABLATRANSFERENCIA[[#Headers],[Columna6]],Datos_Consumo[CODIGO]&amp;Datos_Consumo[FECHA_FORMATO],0)),0)</f>
        <v>0</v>
      </c>
      <c r="BB158" s="56">
        <f ca="1">IFERROR(INDEX(OFFSET(INDIRECT("v_buffer_hist_hoy!$A$1"),1,MATCH("buh_ultima_transferencia_ini",INDIRECT("v_buffer_hist_hoy!$1:$1"),0)-1,100000,1),MATCH(CLEAN(TABLATRANSFERENCIA[[#This Row],[CODIGO]]),OFFSET(INDIRECT("v_buffer_hist_hoy!$A$1"),1,MATCH("buh_codigo",INDIRECT("v_buffer_hist_hoy!$1:$1"),0)-1,100000,1),0)),"")</f>
        <v>0</v>
      </c>
      <c r="BC158" s="56">
        <f ca="1">IFERROR(INDEX(OFFSET(INDIRECT("v_buffer_hist_hoy!$A$1"),1,MATCH("buh_ultima_transferencia_fin",INDIRECT("v_buffer_hist_hoy!$1:$1"),0)-1,100000,1),MATCH(CLEAN(TABLATRANSFERENCIA[[#This Row],[CODIGO]]),OFFSET(INDIRECT("v_buffer_hist_hoy!$A$1"),1,MATCH("buh_codigo",INDIRECT("v_buffer_hist_hoy!$1:$1"),0)-1,100000,1),0)),"")</f>
        <v>0</v>
      </c>
      <c r="BD158" s="50" t="s">
        <v>7724</v>
      </c>
      <c r="BE158" s="55"/>
      <c r="BF158" s="51"/>
      <c r="BG158"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8" s="51"/>
      <c r="BM158" s="46">
        <f ca="1">IFERROR(TABLATRANSFERENCIA[[#This Row],[REQUERIM]]/TABLATRANSFERENCIA[[#This Row],[PEDIDO PROMEDIO]],0)</f>
        <v>0.83333333333333337</v>
      </c>
      <c r="BN158" s="51"/>
      <c r="BO158" s="59"/>
      <c r="BP158" s="3" t="str">
        <f>IF(TABLATRANSFERENCIA[[#This Row],[RECIBIDO]]&lt;&gt;"",0,IF(TABLATRANSFERENCIA[[#This Row],[DESPACHO]]&lt;&gt;"",TABLATRANSFERENCIA[[#This Row],[DESPACHO]],TABLATRANSFERENCIA[[#This Row],[REQUERIM]]))</f>
        <v>5</v>
      </c>
      <c r="BQ158" s="50"/>
      <c r="BR158" s="50"/>
      <c r="BS158" s="50" t="str">
        <f t="shared" si="2"/>
        <v>N</v>
      </c>
      <c r="BT158" s="51">
        <f t="array" aca="1" ref="BT158" ca="1">IF(SUM(--(TABLATRANSFERENCIA[[#This Row],[CODIGO GENERICO]]=TABLATRANSFERENCIA[CODIGO GENERICO])*TABLATRANSFERENCIA[REQUERIM])&lt;TABLATRANSFERENCIA[[#This Row],[PEDIDO MIN GRUPO]],1,0)</f>
        <v>0</v>
      </c>
      <c r="BU15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8" s="51">
        <f ca="1">IFERROR(INDEX(OFFSET(INDIRECT("v_buffer_hist_hoy!$A$1"),1,MATCH("buh_zona_amarilla",INDIRECT("v_buffer_hist_hoy!$1:$1"),0)-1,100000,1),MATCH(CLEAN(TABLATRANSFERENCIA[[#This Row],[CODIGO]]),OFFSET(INDIRECT("v_buffer_hist_hoy!$A$1"),1,MATCH("buh_codigo",INDIRECT("v_buffer_hist_hoy!$1:$1"),0)-1,100000,1),0)),"")</f>
        <v>15</v>
      </c>
      <c r="BW158" s="51">
        <f ca="1">IFERROR(INDEX(OFFSET(INDIRECT("v_buffer_hist_hoy!$A$1"),1,MATCH("buh_zona_roja",INDIRECT("v_buffer_hist_hoy!$1:$1"),0)-1,100000,1),MATCH(CLEAN(TABLATRANSFERENCIA[[#This Row],[CODIGO]]),OFFSET(INDIRECT("v_buffer_hist_hoy!$A$1"),1,MATCH("buh_codigo",INDIRECT("v_buffer_hist_hoy!$1:$1"),0)-1,100000,1),0)),"")</f>
        <v>7</v>
      </c>
    </row>
    <row r="159" spans="1:75" hidden="1" x14ac:dyDescent="0.25">
      <c r="A159" s="54" t="s">
        <v>1524</v>
      </c>
      <c r="B159" s="3" t="str">
        <f ca="1">IFERROR(INDEX(OFFSET(INDIRECT("v_buffer_hist_hoy!$A$1"),1,MATCH("pro_descripcion",INDIRECT("v_buffer_hist_hoy!$1:$1"),0)-1,100000,1),MATCH(CLEAN(TABLATRANSFERENCIA[[#This Row],[CODIGO]]),OFFSET(INDIRECT("v_buffer_hist_hoy!$A$1"),1,MATCH("buh_codigo",INDIRECT("v_buffer_hist_hoy!$1:$1"),0)-1,100000,1),0)),"")</f>
        <v>TORNILLO (T) RALENTI B450 C350</v>
      </c>
      <c r="C159" s="3" t="str">
        <f ca="1">IFERROR(INDEX(OFFSET(INDIRECT("v_buffer_hist_hoy!$A$1"),1,MATCH("buh_codigo_generico",INDIRECT("v_buffer_hist_hoy!$1:$1"),0)-1,100000,1),MATCH(CLEAN(TABLATRANSFERENCIA[[#This Row],[CODIGO]]),OFFSET(INDIRECT("v_buffer_hist_hoy!$A$1"),1,MATCH("buh_codigo",INDIRECT("v_buffer_hist_hoy!$1:$1"),0)-1,100000,1),0)),"")</f>
        <v>0</v>
      </c>
      <c r="D159" s="3" t="str">
        <f ca="1">IFERROR(INDEX(OFFSET(INDIRECT("v_buffer_hist_hoy!$A$1"),1,MATCH("buh_codigo_vinculado",INDIRECT("v_buffer_hist_hoy!$1:$1"),0)-1,100000,1),MATCH(CLEAN(TABLATRANSFERENCIA[[#This Row],[CODIGO]]),OFFSET(INDIRECT("v_buffer_hist_hoy!$A$1"),1,MATCH("buh_codigo",INDIRECT("v_buffer_hist_hoy!$1:$1"),0)-1,100000,1),0)),"")</f>
        <v>EC-12415905530</v>
      </c>
      <c r="E159" s="3" t="str">
        <f ca="1">IFERROR(INDEX(OFFSET(INDIRECT("v_buffer_hist_hoy!$A$1"),1,MATCH("pro_linea",INDIRECT("v_buffer_hist_hoy!$1:$1"),0)-1,100000,1),MATCH(CLEAN(TABLATRANSFERENCIA[[#This Row],[CODIGO]]),OFFSET(INDIRECT("v_buffer_hist_hoy!$A$1"),1,MATCH("buh_codigo",INDIRECT("v_buffer_hist_hoy!$1:$1"),0)-1,100000,1),0)),"")</f>
        <v>AGROFORESTAL</v>
      </c>
      <c r="F159" s="3">
        <f ca="1">IFERROR(INDEX(OFFSET(INDIRECT("v_buffer_hist_hoy!$A$1"),1,MATCH("pro_sublinea",INDIRECT("v_buffer_hist_hoy!$1:$1"),0)-1,100000,1),MATCH(CLEAN(TABLATRANSFERENCIA[[#This Row],[CODIGO]]),OFFSET(INDIRECT("v_buffer_hist_hoy!$A$1"),1,MATCH("buh_codigo",INDIRECT("v_buffer_hist_hoy!$1:$1"),0)-1,100000,1),0)),"")</f>
        <v>0</v>
      </c>
      <c r="G159" s="3" t="str">
        <f ca="1">IFERROR(INDEX(OFFSET(INDIRECT("v_buffer_hist_hoy!$A$1"),1,MATCH("pro_grupo",INDIRECT("v_buffer_hist_hoy!$1:$1"),0)-1,100000,1),MATCH(CLEAN(TABLATRANSFERENCIA[[#This Row],[CODIGO]]),OFFSET(INDIRECT("v_buffer_hist_hoy!$A$1"),1,MATCH("buh_codigo",INDIRECT("v_buffer_hist_hoy!$1:$1"),0)-1,100000,1),0)),"")</f>
        <v>REPUESTOS DESMALEZADORAS</v>
      </c>
      <c r="H159" s="3">
        <f ca="1">IFERROR(INDEX(OFFSET(INDIRECT("v_buffer_hist_hoy!$A$1"),1,MATCH("pro_familia",INDIRECT("v_buffer_hist_hoy!$1:$1"),0)-1,100000,1),MATCH(CLEAN(TABLATRANSFERENCIA[[#This Row],[CODIGO]]),OFFSET(INDIRECT("v_buffer_hist_hoy!$A$1"),1,MATCH("buh_codigo",INDIRECT("v_buffer_hist_hoy!$1:$1"),0)-1,100000,1),0)),"")</f>
        <v>0</v>
      </c>
      <c r="I159" s="3">
        <f ca="1">IFERROR(INDEX(OFFSET(INDIRECT("v_buffer_hist_hoy!$A$1"),1,MATCH("pro_subfamilia",INDIRECT("v_buffer_hist_hoy!$1:$1"),0)-1,100000,1),MATCH(CLEAN(TABLATRANSFERENCIA[[#This Row],[CODIGO]]),OFFSET(INDIRECT("v_buffer_hist_hoy!$A$1"),1,MATCH("buh_codigo",INDIRECT("v_buffer_hist_hoy!$1:$1"),0)-1,100000,1),0)),"")</f>
        <v>0</v>
      </c>
      <c r="J15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59" s="3">
        <f ca="1">IFERROR(INDEX(OFFSET(INDIRECT("v_buffer_hist_hoy!$A$1"),1,MATCH("pro_tipo",INDIRECT("v_buffer_hist_hoy!$1:$1"),0)-1,100000,1),MATCH(CLEAN(TABLATRANSFERENCIA[[#This Row],[CODIGO]]),OFFSET(INDIRECT("v_buffer_hist_hoy!$A$1"),1,MATCH("buh_codigo",INDIRECT("v_buffer_hist_hoy!$1:$1"),0)-1,100000,1),0)),"")</f>
        <v>0</v>
      </c>
      <c r="L159" s="3" t="str">
        <f ca="1">IFERROR(INDEX(OFFSET(INDIRECT("v_buffer_hist_hoy!$A$1"),1,MATCH("pro_marca",INDIRECT("v_buffer_hist_hoy!$1:$1"),0)-1,100000,1),MATCH(CLEAN(TABLATRANSFERENCIA[[#This Row],[CODIGO]]),OFFSET(INDIRECT("v_buffer_hist_hoy!$A$1"),1,MATCH("buh_codigo",INDIRECT("v_buffer_hist_hoy!$1:$1"),0)-1,100000,1),0)),"")</f>
        <v>SHINDAIWA</v>
      </c>
      <c r="M159" s="3">
        <f ca="1">IFERROR(INDEX(OFFSET(INDIRECT("v_buffer_hist_hoy!$A$1"),1,MATCH("pro_modelo",INDIRECT("v_buffer_hist_hoy!$1:$1"),0)-1,100000,1),MATCH(CLEAN(TABLATRANSFERENCIA[[#This Row],[CODIGO]]),OFFSET(INDIRECT("v_buffer_hist_hoy!$A$1"),1,MATCH("buh_codigo",INDIRECT("v_buffer_hist_hoy!$1:$1"),0)-1,100000,1),0)),"")</f>
        <v>0</v>
      </c>
      <c r="N159" s="3">
        <f ca="1">IFERROR(INDEX(OFFSET(INDIRECT("v_buffer_hist_hoy!$A$1"),1,MATCH("pro_cat_management",INDIRECT("v_buffer_hist_hoy!$1:$1"),0)-1,100000,1),MATCH(CLEAN(TABLATRANSFERENCIA[[#This Row],[CODIGO]]),OFFSET(INDIRECT("v_buffer_hist_hoy!$A$1"),1,MATCH("buh_codigo",INDIRECT("v_buffer_hist_hoy!$1:$1"),0)-1,100000,1),0)),"")</f>
        <v>0</v>
      </c>
      <c r="O159" s="5" t="str">
        <f ca="1">IFERROR(INDEX(OFFSET(INDIRECT("v_buffer_hist_hoy!$A$1"),1,MATCH("buh_estatus",INDIRECT("v_buffer_hist_hoy!$1:$1"),0)-1,100000,1),MATCH(CLEAN(TABLATRANSFERENCIA[[#This Row],[CODIGO]]),OFFSET(INDIRECT("v_buffer_hist_hoy!$A$1"),1,MATCH("buh_codigo",INDIRECT("v_buffer_hist_hoy!$1:$1"),0)-1,100000,1),0)),"")</f>
        <v>0</v>
      </c>
      <c r="P159" s="5">
        <f ca="1">IFERROR(INDEX(OFFSET(INDIRECT("v_buffer_hist_hoy!$A$1"),1,MATCH("buh_ctv",INDIRECT("v_buffer_hist_hoy!$1:$1"),0)-1,100000,1),MATCH(CLEAN(TABLATRANSFERENCIA[[#This Row],[CODIGO]]),OFFSET(INDIRECT("v_buffer_hist_hoy!$A$1"),1,MATCH("buh_codigo",INDIRECT("v_buffer_hist_hoy!$1:$1"),0)-1,100000,1),0)),"")</f>
        <v>0.71</v>
      </c>
      <c r="Q159" s="5">
        <f ca="1">IFERROR(INDEX(OFFSET(INDIRECT("v_buffer_hist_hoy!$A$1"),1,MATCH("buh_pv",INDIRECT("v_buffer_hist_hoy!$1:$1"),0)-1,100000,1),MATCH(CLEAN(TABLATRANSFERENCIA[[#This Row],[CODIGO]]),OFFSET(INDIRECT("v_buffer_hist_hoy!$A$1"),1,MATCH("buh_codigo",INDIRECT("v_buffer_hist_hoy!$1:$1"),0)-1,100000,1),0)),"")</f>
        <v>1.63</v>
      </c>
      <c r="R159" s="46">
        <f ca="1">IFERROR(INDEX(OFFSET(INDIRECT("v_buffer_hist_hoy!$A$1"),1,MATCH("buh_roi_pasado",INDIRECT("v_buffer_hist_hoy!$1:$1"),0)-1,100000,1),MATCH(CLEAN(TABLATRANSFERENCIA[[#This Row],[CODIGO]]),OFFSET(INDIRECT("v_buffer_hist_hoy!$A$1"),1,MATCH("buh_codigo",INDIRECT("v_buffer_hist_hoy!$1:$1"),0)-1,100000,1),0)),"")</f>
        <v>0</v>
      </c>
      <c r="S159" s="46">
        <f ca="1">IFERROR(INDEX(OFFSET(INDIRECT("v_buffer_hist_hoy!$A$1"),1,MATCH("buh_roi_proyectado",INDIRECT("v_buffer_hist_hoy!$1:$1"),0)-1,100000,1),MATCH(CLEAN(TABLATRANSFERENCIA[[#This Row],[CODIGO]]),OFFSET(INDIRECT("v_buffer_hist_hoy!$A$1"),1,MATCH("buh_codigo",INDIRECT("v_buffer_hist_hoy!$1:$1"),0)-1,100000,1),0)),"")</f>
        <v>5.65</v>
      </c>
      <c r="T159" s="46">
        <f ca="1">IFERROR(INDEX(OFFSET(INDIRECT("v_buffer_hist_hoy!$A$1"),1,MATCH("buh_velocity",INDIRECT("v_buffer_hist_hoy!$1:$1"),0)-1,100000,1),MATCH(CLEAN(TABLATRANSFERENCIA[[#This Row],[CODIGO]]),OFFSET(INDIRECT("v_buffer_hist_hoy!$A$1"),1,MATCH("buh_codigo",INDIRECT("v_buffer_hist_hoy!$1:$1"),0)-1,100000,1),0)),"")</f>
        <v>0</v>
      </c>
      <c r="U159" s="46">
        <f ca="1">IFERROR(INDEX(OFFSET(INDIRECT("v_buffer_hist_hoy!$A$1"),1,MATCH("buh_nivel_servicio",INDIRECT("v_buffer_hist_hoy!$1:$1"),0)-1,100000,1),MATCH(CLEAN(TABLATRANSFERENCIA[[#This Row],[CODIGO]]),OFFSET(INDIRECT("v_buffer_hist_hoy!$A$1"),1,MATCH("buh_codigo",INDIRECT("v_buffer_hist_hoy!$1:$1"),0)-1,100000,1),0)),"")</f>
        <v>1</v>
      </c>
      <c r="V159" s="49" t="str">
        <f ca="1">IFERROR(INDEX(OFFSET(INDIRECT("v_buffer_hist_hoy!$A$1"),1,MATCH("pro_nombre",INDIRECT("v_buffer_hist_hoy!$1:$1"),0)-1,100000,1),MATCH(CLEAN(TABLATRANSFERENCIA[[#This Row],[CODIGO]]),OFFSET(INDIRECT("v_buffer_hist_hoy!$A$1"),1,MATCH("buh_codigo",INDIRECT("v_buffer_hist_hoy!$1:$1"),0)-1,100000,1),0)),"")</f>
        <v>Echo</v>
      </c>
      <c r="W159" s="49" t="str">
        <f ca="1">IFERROR(INDEX(OFFSET(INDIRECT("v_buffer_hist_hoy!$A$1"),1,MATCH("pre_nombre",INDIRECT("v_buffer_hist_hoy!$1:$1"),0)-1,100000,1),MATCH(CLEAN(TABLATRANSFERENCIA[[#This Row],[CODIGO]]),OFFSET(INDIRECT("v_buffer_hist_hoy!$A$1"),1,MATCH("buh_codigo",INDIRECT("v_buffer_hist_hoy!$1:$1"),0)-1,100000,1),0)),"")</f>
        <v>USA</v>
      </c>
      <c r="X159" s="51">
        <f ca="1">IFERROR(INDEX(OFFSET(INDIRECT("v_buffer_hist_hoy!$A$1"),1,MATCH("buh_tiempo_suministro",INDIRECT("v_buffer_hist_hoy!$1:$1"),0)-1,100000,1),MATCH(CLEAN(TABLATRANSFERENCIA[[#This Row],[CODIGO]]),OFFSET(INDIRECT("v_buffer_hist_hoy!$A$1"),1,MATCH("buh_codigo",INDIRECT("v_buffer_hist_hoy!$1:$1"),0)-1,100000,1),0)),"")</f>
        <v>8</v>
      </c>
      <c r="Y159" s="51">
        <f ca="1">IFERROR(INDEX(OFFSET(INDIRECT("v_buffer_hist_hoy!$A$1"),1,MATCH("buh_frecuencia_reposicion",INDIRECT("v_buffer_hist_hoy!$1:$1"),0)-1,100000,1),MATCH(CLEAN(TABLATRANSFERENCIA[[#This Row],[CODIGO]]),OFFSET(INDIRECT("v_buffer_hist_hoy!$A$1"),1,MATCH("buh_codigo",INDIRECT("v_buffer_hist_hoy!$1:$1"),0)-1,100000,1),0)),"")</f>
        <v>3</v>
      </c>
      <c r="Z159" s="6">
        <f ca="1">IFERROR(INDEX(OFFSET(INDIRECT("v_buffer_hist_hoy!$A$1"),1,MATCH("buh_buffer_actual",INDIRECT("v_buffer_hist_hoy!$1:$1"),0)-1,100000,1),MATCH(CLEAN(TABLATRANSFERENCIA[[#This Row],[CODIGO]]),OFFSET(INDIRECT("v_buffer_hist_hoy!$A$1"),1,MATCH("buh_codigo",INDIRECT("v_buffer_hist_hoy!$1:$1"),0)-1,100000,1),0)),"")</f>
        <v>22</v>
      </c>
      <c r="AA159" s="6">
        <f ca="1">IFERROR(INDEX(OFFSET(INDIRECT("v_buffer_hist_hoy!$A$1"),1,MATCH("buh_inventario_proveedor",INDIRECT("v_buffer_hist_hoy!$1:$1"),0)-1,100000,1),MATCH(CLEAN(TABLATRANSFERENCIA[[#This Row],[CODIGO]]),OFFSET(INDIRECT("v_buffer_hist_hoy!$A$1"),1,MATCH("buh_codigo",INDIRECT("v_buffer_hist_hoy!$1:$1"),0)-1,100000,1),0)),"")</f>
        <v>1000000000</v>
      </c>
      <c r="AB159" s="6">
        <f ca="1">IFERROR(INDEX(OFFSET(INDIRECT("v_buffer_hist_hoy!$A$1"),1,MATCH("buh_inventario_fisico",INDIRECT("v_buffer_hist_hoy!$1:$1"),0)-1,100000,1),MATCH(CLEAN(TABLATRANSFERENCIA[[#This Row],[CODIGO]]),OFFSET(INDIRECT("v_buffer_hist_hoy!$A$1"),1,MATCH("buh_codigo",INDIRECT("v_buffer_hist_hoy!$1:$1"),0)-1,100000,1),0)),"")</f>
        <v>12</v>
      </c>
      <c r="AC159" s="4">
        <f ca="1">IFERROR(INDEX(OFFSET(INDIRECT("v_buffer_hist_hoy!$A$1"),1,MATCH("buh_estado_inventario_fisico",INDIRECT("v_buffer_hist_hoy!$1:$1"),0)-1,100000,1),MATCH(CLEAN(TABLATRANSFERENCIA[[#This Row],[CODIGO]]),OFFSET(INDIRECT("v_buffer_hist_hoy!$A$1"),1,MATCH("buh_codigo",INDIRECT("v_buffer_hist_hoy!$1:$1"),0)-1,100000,1),0)),"")</f>
        <v>0.45</v>
      </c>
      <c r="AD159" s="6" t="str">
        <f ca="1">IFERROR(INDEX(OFFSET(INDIRECT("v_buffer_hist_hoy!$A$1"),1,MATCH("buh_color_inventario_fisico",INDIRECT("v_buffer_hist_hoy!$1:$1"),0)-1,100000,1),MATCH(CLEAN(TABLATRANSFERENCIA[[#This Row],[CODIGO]]),OFFSET(INDIRECT("v_buffer_hist_hoy!$A$1"),1,MATCH("buh_codigo",INDIRECT("v_buffer_hist_hoy!$1:$1"),0)-1,100000,1),0)),"")</f>
        <v>A</v>
      </c>
      <c r="AE159" s="6">
        <f ca="1">IFERROR(INDEX(OFFSET(INDIRECT("v_buffer_hist_hoy!$A$1"),1,MATCH("buh_transito",INDIRECT("v_buffer_hist_hoy!$1:$1"),0)-1,100000,1),MATCH(CLEAN(TABLATRANSFERENCIA[[#This Row],[CODIGO]]),OFFSET(INDIRECT("v_buffer_hist_hoy!$A$1"),1,MATCH("buh_codigo",INDIRECT("v_buffer_hist_hoy!$1:$1"),0)-1,100000,1),0)),"")</f>
        <v>0</v>
      </c>
      <c r="AF159" s="6">
        <f ca="1">IFERROR(INDEX(OFFSET(INDIRECT("v_buffer_hist_hoy!$A$1"),1,MATCH("buh_negociacion",INDIRECT("v_buffer_hist_hoy!$1:$1"),0)-1,100000,1),MATCH(CLEAN(TABLATRANSFERENCIA[[#This Row],[CODIGO]]),OFFSET(INDIRECT("v_buffer_hist_hoy!$A$1"),1,MATCH("buh_codigo",INDIRECT("v_buffer_hist_hoy!$1:$1"),0)-1,100000,1),0)),"")</f>
        <v>0</v>
      </c>
      <c r="AG159" s="6">
        <f ca="1">IFERROR(INDEX(OFFSET(INDIRECT("v_buffer_hist_hoy!$A$1"),1,MATCH("buh_produccion",INDIRECT("v_buffer_hist_hoy!$1:$1"),0)-1,100000,1),MATCH(CLEAN(TABLATRANSFERENCIA[[#This Row],[CODIGO]]),OFFSET(INDIRECT("v_buffer_hist_hoy!$A$1"),1,MATCH("buh_codigo",INDIRECT("v_buffer_hist_hoy!$1:$1"),0)-1,100000,1),0)),"")</f>
        <v>0</v>
      </c>
      <c r="AH159" s="6">
        <f ca="1">IFERROR(INDEX(OFFSET(INDIRECT("v_buffer_hist_hoy!$A$1"),1,MATCH("buh_embarcado",INDIRECT("v_buffer_hist_hoy!$1:$1"),0)-1,100000,1),MATCH(CLEAN(TABLATRANSFERENCIA[[#This Row],[CODIGO]]),OFFSET(INDIRECT("v_buffer_hist_hoy!$A$1"),1,MATCH("buh_codigo",INDIRECT("v_buffer_hist_hoy!$1:$1"),0)-1,100000,1),0)),"")</f>
        <v>0</v>
      </c>
      <c r="AI159" s="6">
        <f ca="1">IFERROR(INDEX(OFFSET(INDIRECT("v_buffer_hist_hoy!$A$1"),1,MATCH("buh_comprometido",INDIRECT("v_buffer_hist_hoy!$1:$1"),0)-1,100000,1),MATCH(CLEAN(TABLATRANSFERENCIA[[#This Row],[CODIGO]]),OFFSET(INDIRECT("v_buffer_hist_hoy!$A$1"),1,MATCH("buh_codigo",INDIRECT("v_buffer_hist_hoy!$1:$1"),0)-1,100000,1),0)),"")</f>
        <v>0</v>
      </c>
      <c r="AJ159" s="6">
        <f ca="1">IFERROR(INDEX(OFFSET(INDIRECT("v_buffer_hist_hoy!$A$1"),1,MATCH("buh_backorder",INDIRECT("v_buffer_hist_hoy!$1:$1"),0)-1,100000,1),MATCH(CLEAN(TABLATRANSFERENCIA[[#This Row],[CODIGO]]),OFFSET(INDIRECT("v_buffer_hist_hoy!$A$1"),1,MATCH("buh_codigo",INDIRECT("v_buffer_hist_hoy!$1:$1"),0)-1,100000,1),0)),"")</f>
        <v>5</v>
      </c>
      <c r="AK159" s="6">
        <f ca="1">IFERROR(INDEX(OFFSET(INDIRECT("v_buffer_hist_hoy!$A$1"),1,MATCH("buh_inventario_proyectado",INDIRECT("v_buffer_hist_hoy!$1:$1"),0)-1,100000,1),MATCH(CLEAN(TABLATRANSFERENCIA[[#This Row],[CODIGO]]),OFFSET(INDIRECT("v_buffer_hist_hoy!$A$1"),1,MATCH("buh_codigo",INDIRECT("v_buffer_hist_hoy!$1:$1"),0)-1,100000,1),0)),"")</f>
        <v>17</v>
      </c>
      <c r="AL159" s="4">
        <f ca="1">IFERROR(INDEX(OFFSET(INDIRECT("v_buffer_hist_hoy!$A$1"),1,MATCH("buh_estado_inventario_proyectado",INDIRECT("v_buffer_hist_hoy!$1:$1"),0)-1,100000,1),MATCH(CLEAN(TABLATRANSFERENCIA[[#This Row],[CODIGO]]),OFFSET(INDIRECT("v_buffer_hist_hoy!$A$1"),1,MATCH("buh_codigo",INDIRECT("v_buffer_hist_hoy!$1:$1"),0)-1,100000,1),0)),"")</f>
        <v>0.23</v>
      </c>
      <c r="AM159" s="6" t="str">
        <f ca="1">IFERROR(INDEX(OFFSET(INDIRECT("v_buffer_hist_hoy!$A$1"),1,MATCH("buh_color_inventario_proyectado",INDIRECT("v_buffer_hist_hoy!$1:$1"),0)-1,100000,1),MATCH(CLEAN(TABLATRANSFERENCIA[[#This Row],[CODIGO]]),OFFSET(INDIRECT("v_buffer_hist_hoy!$A$1"),1,MATCH("buh_codigo",INDIRECT("v_buffer_hist_hoy!$1:$1"),0)-1,100000,1),0)),"")</f>
        <v>V</v>
      </c>
      <c r="AN159" s="6">
        <f ca="1">IFERROR(INDEX(OFFSET(INDIRECT("v_buffer_hist_hoy!$A$1"),1,MATCH("buh_pedido_minimo",INDIRECT("v_buffer_hist_hoy!$1:$1"),0)-1,100000,1),MATCH(CLEAN(TABLATRANSFERENCIA[[#This Row],[CODIGO]]),OFFSET(INDIRECT("v_buffer_hist_hoy!$A$1"),1,MATCH("buh_codigo",INDIRECT("v_buffer_hist_hoy!$1:$1"),0)-1,100000,1),0)),"")</f>
        <v>0</v>
      </c>
      <c r="AO159" s="6">
        <f ca="1">IFERROR(INDEX(OFFSET(INDIRECT("v_buffer_hist_hoy!$A$1"),1,MATCH("buh_pedido_minimo_grupo",INDIRECT("v_buffer_hist_hoy!$1:$1"),0)-1,100000,1),MATCH(CLEAN(TABLATRANSFERENCIA[[#This Row],[CODIGO]]),OFFSET(INDIRECT("v_buffer_hist_hoy!$A$1"),1,MATCH("buh_codigo",INDIRECT("v_buffer_hist_hoy!$1:$1"),0)-1,100000,1),0)),"")</f>
        <v>0</v>
      </c>
      <c r="AP159" s="6">
        <f ca="1">IFERROR(INDEX(OFFSET(INDIRECT("v_buffer_hist_hoy!$A$1"),1,MATCH("buh_unidad_empaque",INDIRECT("v_buffer_hist_hoy!$1:$1"),0)-1,100000,1),MATCH(CLEAN(TABLATRANSFERENCIA[[#This Row],[CODIGO]]),OFFSET(INDIRECT("v_buffer_hist_hoy!$A$1"),1,MATCH("buh_codigo",INDIRECT("v_buffer_hist_hoy!$1:$1"),0)-1,100000,1),0)),"")</f>
        <v>5</v>
      </c>
      <c r="AQ159" s="6">
        <f ca="1">IFERROR(INDEX(OFFSET(INDIRECT("v_buffer_hist_hoy!$A$1"),1,MATCH("buh_pedido_promedio",INDIRECT("v_buffer_hist_hoy!$1:$1"),0)-1,100000,1),MATCH(CLEAN(TABLATRANSFERENCIA[[#This Row],[CODIGO]]),OFFSET(INDIRECT("v_buffer_hist_hoy!$A$1"),1,MATCH("buh_codigo",INDIRECT("v_buffer_hist_hoy!$1:$1"),0)-1,100000,1),0)),"")</f>
        <v>6</v>
      </c>
      <c r="AR159" s="6">
        <f ca="1">IFERROR(INDEX(OFFSET(INDIRECT("v_buffer_hist_hoy!$A$1"),1,MATCH("buh_cobertura_buffer",INDIRECT("v_buffer_hist_hoy!$1:$1"),0)-1,100000,1),MATCH(CLEAN(TABLATRANSFERENCIA[[#This Row],[CODIGO]]),OFFSET(INDIRECT("v_buffer_hist_hoy!$A$1"),1,MATCH("buh_codigo",INDIRECT("v_buffer_hist_hoy!$1:$1"),0)-1,100000,1),0)),"")</f>
        <v>0</v>
      </c>
      <c r="AS159" s="6">
        <f ca="1">IFERROR(INDEX(OFFSET(INDIRECT("v_buffer_hist_hoy!$A$1"),1,MATCH("buh_cobertura_inventario_proyectado",INDIRECT("v_buffer_hist_hoy!$1:$1"),0)-1,100000,1),MATCH(CLEAN(TABLATRANSFERENCIA[[#This Row],[CODIGO]]),OFFSET(INDIRECT("v_buffer_hist_hoy!$A$1"),1,MATCH("buh_codigo",INDIRECT("v_buffer_hist_hoy!$1:$1"),0)-1,100000,1),0)),"")</f>
        <v>0</v>
      </c>
      <c r="AT159" s="6">
        <f ca="1">IFERROR(INDEX(OFFSET(INDIRECT("v_buffer_hist_hoy!$A$1"),1,MATCH("buh_cobertura_pedido_minimo",INDIRECT("v_buffer_hist_hoy!$1:$1"),0)-1,100000,1),MATCH(CLEAN(TABLATRANSFERENCIA[[#This Row],[CODIGO]]),OFFSET(INDIRECT("v_buffer_hist_hoy!$A$1"),1,MATCH("buh_codigo",INDIRECT("v_buffer_hist_hoy!$1:$1"),0)-1,100000,1),0)),"")</f>
        <v>0</v>
      </c>
      <c r="AU159" s="6">
        <f ca="1">IFERROR(INDEX(OFFSET(INDIRECT("v_buffer_hist_hoy!$A$1"),1,MATCH("buh_dias_desabastecimiento",INDIRECT("v_buffer_hist_hoy!$1:$1"),0)-1,100000,1),MATCH(CLEAN(TABLATRANSFERENCIA[[#This Row],[CODIGO]]),OFFSET(INDIRECT("v_buffer_hist_hoy!$A$1"),1,MATCH("buh_codigo",INDIRECT("v_buffer_hist_hoy!$1:$1"),0)-1,100000,1),0)),"")</f>
        <v>0</v>
      </c>
      <c r="AV159" s="6">
        <f t="array" ref="AV159">IFERROR(INDEX(Datos_Consumo[CANTIDAD],MATCH(TABLATRANSFERENCIA[[#This Row],[CODIGO]]&amp;TABLATRANSFERENCIA[[#Headers],[Columna1]],Datos_Consumo[CODIGO]&amp;Datos_Consumo[FECHA_FORMATO],0)),0)</f>
        <v>0</v>
      </c>
      <c r="AW159" s="6">
        <f t="array" ref="AW159">IFERROR(INDEX(Datos_Consumo[CANTIDAD],MATCH(TABLATRANSFERENCIA[[#This Row],[CODIGO]]&amp;TABLATRANSFERENCIA[[#Headers],[Columna2]],Datos_Consumo[CODIGO]&amp;Datos_Consumo[FECHA_FORMATO],0)),0)</f>
        <v>0</v>
      </c>
      <c r="AX159" s="6">
        <f t="array" ref="AX159">IFERROR(INDEX(Datos_Consumo[CANTIDAD],MATCH(TABLATRANSFERENCIA[[#This Row],[CODIGO]]&amp;TABLATRANSFERENCIA[[#Headers],[Columna3]],Datos_Consumo[CODIGO]&amp;Datos_Consumo[FECHA_FORMATO],0)),0)</f>
        <v>0</v>
      </c>
      <c r="AY159" s="6">
        <f t="array" ref="AY159">IFERROR(INDEX(Datos_Consumo[CANTIDAD],MATCH(TABLATRANSFERENCIA[[#This Row],[CODIGO]]&amp;TABLATRANSFERENCIA[[#Headers],[Columna4]],Datos_Consumo[CODIGO]&amp;Datos_Consumo[FECHA_FORMATO],0)),0)</f>
        <v>0</v>
      </c>
      <c r="AZ159" s="6">
        <f t="array" ref="AZ159">IFERROR(INDEX(Datos_Consumo[CANTIDAD],MATCH(TABLATRANSFERENCIA[[#This Row],[CODIGO]]&amp;TABLATRANSFERENCIA[[#Headers],[Columna5]],Datos_Consumo[CODIGO]&amp;Datos_Consumo[FECHA_FORMATO],0)),0)</f>
        <v>0</v>
      </c>
      <c r="BA159" s="6">
        <f t="array" ref="BA159">IFERROR(INDEX(Datos_Consumo[CANTIDAD],MATCH(TABLATRANSFERENCIA[[#This Row],[CODIGO]]&amp;TABLATRANSFERENCIA[[#Headers],[Columna6]],Datos_Consumo[CODIGO]&amp;Datos_Consumo[FECHA_FORMATO],0)),0)</f>
        <v>0</v>
      </c>
      <c r="BB159" s="56">
        <f ca="1">IFERROR(INDEX(OFFSET(INDIRECT("v_buffer_hist_hoy!$A$1"),1,MATCH("buh_ultima_transferencia_ini",INDIRECT("v_buffer_hist_hoy!$1:$1"),0)-1,100000,1),MATCH(CLEAN(TABLATRANSFERENCIA[[#This Row],[CODIGO]]),OFFSET(INDIRECT("v_buffer_hist_hoy!$A$1"),1,MATCH("buh_codigo",INDIRECT("v_buffer_hist_hoy!$1:$1"),0)-1,100000,1),0)),"")</f>
        <v>0</v>
      </c>
      <c r="BC159" s="56">
        <f ca="1">IFERROR(INDEX(OFFSET(INDIRECT("v_buffer_hist_hoy!$A$1"),1,MATCH("buh_ultima_transferencia_fin",INDIRECT("v_buffer_hist_hoy!$1:$1"),0)-1,100000,1),MATCH(CLEAN(TABLATRANSFERENCIA[[#This Row],[CODIGO]]),OFFSET(INDIRECT("v_buffer_hist_hoy!$A$1"),1,MATCH("buh_codigo",INDIRECT("v_buffer_hist_hoy!$1:$1"),0)-1,100000,1),0)),"")</f>
        <v>0</v>
      </c>
      <c r="BD159" s="50" t="s">
        <v>7724</v>
      </c>
      <c r="BE159" s="55"/>
      <c r="BF159" s="51"/>
      <c r="BG15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5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9" s="51"/>
      <c r="BM159" s="46">
        <f ca="1">IFERROR(TABLATRANSFERENCIA[[#This Row],[REQUERIM]]/TABLATRANSFERENCIA[[#This Row],[PEDIDO PROMEDIO]],0)</f>
        <v>0.83333333333333337</v>
      </c>
      <c r="BN159" s="51"/>
      <c r="BO159" s="59"/>
      <c r="BP159" s="3" t="str">
        <f>IF(TABLATRANSFERENCIA[[#This Row],[RECIBIDO]]&lt;&gt;"",0,IF(TABLATRANSFERENCIA[[#This Row],[DESPACHO]]&lt;&gt;"",TABLATRANSFERENCIA[[#This Row],[DESPACHO]],TABLATRANSFERENCIA[[#This Row],[REQUERIM]]))</f>
        <v>5</v>
      </c>
      <c r="BQ159" s="50"/>
      <c r="BR159" s="50"/>
      <c r="BS159" s="50" t="str">
        <f t="shared" si="2"/>
        <v>N</v>
      </c>
      <c r="BT159" s="51">
        <f t="array" aca="1" ref="BT159" ca="1">IF(SUM(--(TABLATRANSFERENCIA[[#This Row],[CODIGO GENERICO]]=TABLATRANSFERENCIA[CODIGO GENERICO])*TABLATRANSFERENCIA[REQUERIM])&lt;TABLATRANSFERENCIA[[#This Row],[PEDIDO MIN GRUPO]],1,0)</f>
        <v>0</v>
      </c>
      <c r="BU15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59" s="51">
        <f ca="1">IFERROR(INDEX(OFFSET(INDIRECT("v_buffer_hist_hoy!$A$1"),1,MATCH("buh_zona_amarilla",INDIRECT("v_buffer_hist_hoy!$1:$1"),0)-1,100000,1),MATCH(CLEAN(TABLATRANSFERENCIA[[#This Row],[CODIGO]]),OFFSET(INDIRECT("v_buffer_hist_hoy!$A$1"),1,MATCH("buh_codigo",INDIRECT("v_buffer_hist_hoy!$1:$1"),0)-1,100000,1),0)),"")</f>
        <v>15</v>
      </c>
      <c r="BW159" s="51">
        <f ca="1">IFERROR(INDEX(OFFSET(INDIRECT("v_buffer_hist_hoy!$A$1"),1,MATCH("buh_zona_roja",INDIRECT("v_buffer_hist_hoy!$1:$1"),0)-1,100000,1),MATCH(CLEAN(TABLATRANSFERENCIA[[#This Row],[CODIGO]]),OFFSET(INDIRECT("v_buffer_hist_hoy!$A$1"),1,MATCH("buh_codigo",INDIRECT("v_buffer_hist_hoy!$1:$1"),0)-1,100000,1),0)),"")</f>
        <v>7</v>
      </c>
    </row>
    <row r="160" spans="1:75" hidden="1" x14ac:dyDescent="0.25">
      <c r="A160" s="54" t="s">
        <v>3982</v>
      </c>
      <c r="B160" s="3" t="str">
        <f ca="1">IFERROR(INDEX(OFFSET(INDIRECT("v_buffer_hist_hoy!$A$1"),1,MATCH("pro_descripcion",INDIRECT("v_buffer_hist_hoy!$1:$1"),0)-1,100000,1),MATCH(CLEAN(TABLATRANSFERENCIA[[#This Row],[CODIGO]]),OFFSET(INDIRECT("v_buffer_hist_hoy!$A$1"),1,MATCH("buh_codigo",INDIRECT("v_buffer_hist_hoy!$1:$1"),0)-1,100000,1),0)),"")</f>
        <v>TUBO EXTERIOR B450 (80025) (C050001880) (..1881)</v>
      </c>
      <c r="C160" s="3" t="str">
        <f ca="1">IFERROR(INDEX(OFFSET(INDIRECT("v_buffer_hist_hoy!$A$1"),1,MATCH("buh_codigo_generico",INDIRECT("v_buffer_hist_hoy!$1:$1"),0)-1,100000,1),MATCH(CLEAN(TABLATRANSFERENCIA[[#This Row],[CODIGO]]),OFFSET(INDIRECT("v_buffer_hist_hoy!$A$1"),1,MATCH("buh_codigo",INDIRECT("v_buffer_hist_hoy!$1:$1"),0)-1,100000,1),0)),"")</f>
        <v>0</v>
      </c>
      <c r="D160" s="3" t="str">
        <f ca="1">IFERROR(INDEX(OFFSET(INDIRECT("v_buffer_hist_hoy!$A$1"),1,MATCH("buh_codigo_vinculado",INDIRECT("v_buffer_hist_hoy!$1:$1"),0)-1,100000,1),MATCH(CLEAN(TABLATRANSFERENCIA[[#This Row],[CODIGO]]),OFFSET(INDIRECT("v_buffer_hist_hoy!$A$1"),1,MATCH("buh_codigo",INDIRECT("v_buffer_hist_hoy!$1:$1"),0)-1,100000,1),0)),"")</f>
        <v>EC-C050002550</v>
      </c>
      <c r="E160" s="3" t="str">
        <f ca="1">IFERROR(INDEX(OFFSET(INDIRECT("v_buffer_hist_hoy!$A$1"),1,MATCH("pro_linea",INDIRECT("v_buffer_hist_hoy!$1:$1"),0)-1,100000,1),MATCH(CLEAN(TABLATRANSFERENCIA[[#This Row],[CODIGO]]),OFFSET(INDIRECT("v_buffer_hist_hoy!$A$1"),1,MATCH("buh_codigo",INDIRECT("v_buffer_hist_hoy!$1:$1"),0)-1,100000,1),0)),"")</f>
        <v>AGROFORESTAL</v>
      </c>
      <c r="F160" s="3">
        <f ca="1">IFERROR(INDEX(OFFSET(INDIRECT("v_buffer_hist_hoy!$A$1"),1,MATCH("pro_sublinea",INDIRECT("v_buffer_hist_hoy!$1:$1"),0)-1,100000,1),MATCH(CLEAN(TABLATRANSFERENCIA[[#This Row],[CODIGO]]),OFFSET(INDIRECT("v_buffer_hist_hoy!$A$1"),1,MATCH("buh_codigo",INDIRECT("v_buffer_hist_hoy!$1:$1"),0)-1,100000,1),0)),"")</f>
        <v>0</v>
      </c>
      <c r="G160" s="3" t="str">
        <f ca="1">IFERROR(INDEX(OFFSET(INDIRECT("v_buffer_hist_hoy!$A$1"),1,MATCH("pro_grupo",INDIRECT("v_buffer_hist_hoy!$1:$1"),0)-1,100000,1),MATCH(CLEAN(TABLATRANSFERENCIA[[#This Row],[CODIGO]]),OFFSET(INDIRECT("v_buffer_hist_hoy!$A$1"),1,MATCH("buh_codigo",INDIRECT("v_buffer_hist_hoy!$1:$1"),0)-1,100000,1),0)),"")</f>
        <v>REPUESTOS DESMALEZADORAS</v>
      </c>
      <c r="H160" s="3">
        <f ca="1">IFERROR(INDEX(OFFSET(INDIRECT("v_buffer_hist_hoy!$A$1"),1,MATCH("pro_familia",INDIRECT("v_buffer_hist_hoy!$1:$1"),0)-1,100000,1),MATCH(CLEAN(TABLATRANSFERENCIA[[#This Row],[CODIGO]]),OFFSET(INDIRECT("v_buffer_hist_hoy!$A$1"),1,MATCH("buh_codigo",INDIRECT("v_buffer_hist_hoy!$1:$1"),0)-1,100000,1),0)),"")</f>
        <v>0</v>
      </c>
      <c r="I160" s="3">
        <f ca="1">IFERROR(INDEX(OFFSET(INDIRECT("v_buffer_hist_hoy!$A$1"),1,MATCH("pro_subfamilia",INDIRECT("v_buffer_hist_hoy!$1:$1"),0)-1,100000,1),MATCH(CLEAN(TABLATRANSFERENCIA[[#This Row],[CODIGO]]),OFFSET(INDIRECT("v_buffer_hist_hoy!$A$1"),1,MATCH("buh_codigo",INDIRECT("v_buffer_hist_hoy!$1:$1"),0)-1,100000,1),0)),"")</f>
        <v>0</v>
      </c>
      <c r="J16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0" s="3">
        <f ca="1">IFERROR(INDEX(OFFSET(INDIRECT("v_buffer_hist_hoy!$A$1"),1,MATCH("pro_tipo",INDIRECT("v_buffer_hist_hoy!$1:$1"),0)-1,100000,1),MATCH(CLEAN(TABLATRANSFERENCIA[[#This Row],[CODIGO]]),OFFSET(INDIRECT("v_buffer_hist_hoy!$A$1"),1,MATCH("buh_codigo",INDIRECT("v_buffer_hist_hoy!$1:$1"),0)-1,100000,1),0)),"")</f>
        <v>0</v>
      </c>
      <c r="L160" s="3" t="str">
        <f ca="1">IFERROR(INDEX(OFFSET(INDIRECT("v_buffer_hist_hoy!$A$1"),1,MATCH("pro_marca",INDIRECT("v_buffer_hist_hoy!$1:$1"),0)-1,100000,1),MATCH(CLEAN(TABLATRANSFERENCIA[[#This Row],[CODIGO]]),OFFSET(INDIRECT("v_buffer_hist_hoy!$A$1"),1,MATCH("buh_codigo",INDIRECT("v_buffer_hist_hoy!$1:$1"),0)-1,100000,1),0)),"")</f>
        <v>SHINDAIWA</v>
      </c>
      <c r="M160" s="3">
        <f ca="1">IFERROR(INDEX(OFFSET(INDIRECT("v_buffer_hist_hoy!$A$1"),1,MATCH("pro_modelo",INDIRECT("v_buffer_hist_hoy!$1:$1"),0)-1,100000,1),MATCH(CLEAN(TABLATRANSFERENCIA[[#This Row],[CODIGO]]),OFFSET(INDIRECT("v_buffer_hist_hoy!$A$1"),1,MATCH("buh_codigo",INDIRECT("v_buffer_hist_hoy!$1:$1"),0)-1,100000,1),0)),"")</f>
        <v>0</v>
      </c>
      <c r="N160" s="3">
        <f ca="1">IFERROR(INDEX(OFFSET(INDIRECT("v_buffer_hist_hoy!$A$1"),1,MATCH("pro_cat_management",INDIRECT("v_buffer_hist_hoy!$1:$1"),0)-1,100000,1),MATCH(CLEAN(TABLATRANSFERENCIA[[#This Row],[CODIGO]]),OFFSET(INDIRECT("v_buffer_hist_hoy!$A$1"),1,MATCH("buh_codigo",INDIRECT("v_buffer_hist_hoy!$1:$1"),0)-1,100000,1),0)),"")</f>
        <v>0</v>
      </c>
      <c r="O160" s="5" t="str">
        <f ca="1">IFERROR(INDEX(OFFSET(INDIRECT("v_buffer_hist_hoy!$A$1"),1,MATCH("buh_estatus",INDIRECT("v_buffer_hist_hoy!$1:$1"),0)-1,100000,1),MATCH(CLEAN(TABLATRANSFERENCIA[[#This Row],[CODIGO]]),OFFSET(INDIRECT("v_buffer_hist_hoy!$A$1"),1,MATCH("buh_codigo",INDIRECT("v_buffer_hist_hoy!$1:$1"),0)-1,100000,1),0)),"")</f>
        <v>0</v>
      </c>
      <c r="P160" s="5">
        <f ca="1">IFERROR(INDEX(OFFSET(INDIRECT("v_buffer_hist_hoy!$A$1"),1,MATCH("buh_ctv",INDIRECT("v_buffer_hist_hoy!$1:$1"),0)-1,100000,1),MATCH(CLEAN(TABLATRANSFERENCIA[[#This Row],[CODIGO]]),OFFSET(INDIRECT("v_buffer_hist_hoy!$A$1"),1,MATCH("buh_codigo",INDIRECT("v_buffer_hist_hoy!$1:$1"),0)-1,100000,1),0)),"")</f>
        <v>37.39</v>
      </c>
      <c r="Q160" s="5">
        <f ca="1">IFERROR(INDEX(OFFSET(INDIRECT("v_buffer_hist_hoy!$A$1"),1,MATCH("buh_pv",INDIRECT("v_buffer_hist_hoy!$1:$1"),0)-1,100000,1),MATCH(CLEAN(TABLATRANSFERENCIA[[#This Row],[CODIGO]]),OFFSET(INDIRECT("v_buffer_hist_hoy!$A$1"),1,MATCH("buh_codigo",INDIRECT("v_buffer_hist_hoy!$1:$1"),0)-1,100000,1),0)),"")</f>
        <v>83.13</v>
      </c>
      <c r="R160" s="46">
        <f ca="1">IFERROR(INDEX(OFFSET(INDIRECT("v_buffer_hist_hoy!$A$1"),1,MATCH("buh_roi_pasado",INDIRECT("v_buffer_hist_hoy!$1:$1"),0)-1,100000,1),MATCH(CLEAN(TABLATRANSFERENCIA[[#This Row],[CODIGO]]),OFFSET(INDIRECT("v_buffer_hist_hoy!$A$1"),1,MATCH("buh_codigo",INDIRECT("v_buffer_hist_hoy!$1:$1"),0)-1,100000,1),0)),"")</f>
        <v>0</v>
      </c>
      <c r="S160" s="46">
        <f ca="1">IFERROR(INDEX(OFFSET(INDIRECT("v_buffer_hist_hoy!$A$1"),1,MATCH("buh_roi_proyectado",INDIRECT("v_buffer_hist_hoy!$1:$1"),0)-1,100000,1),MATCH(CLEAN(TABLATRANSFERENCIA[[#This Row],[CODIGO]]),OFFSET(INDIRECT("v_buffer_hist_hoy!$A$1"),1,MATCH("buh_codigo",INDIRECT("v_buffer_hist_hoy!$1:$1"),0)-1,100000,1),0)),"")</f>
        <v>5.34</v>
      </c>
      <c r="T160" s="46">
        <f ca="1">IFERROR(INDEX(OFFSET(INDIRECT("v_buffer_hist_hoy!$A$1"),1,MATCH("buh_velocity",INDIRECT("v_buffer_hist_hoy!$1:$1"),0)-1,100000,1),MATCH(CLEAN(TABLATRANSFERENCIA[[#This Row],[CODIGO]]),OFFSET(INDIRECT("v_buffer_hist_hoy!$A$1"),1,MATCH("buh_codigo",INDIRECT("v_buffer_hist_hoy!$1:$1"),0)-1,100000,1),0)),"")</f>
        <v>0</v>
      </c>
      <c r="U160" s="46">
        <f ca="1">IFERROR(INDEX(OFFSET(INDIRECT("v_buffer_hist_hoy!$A$1"),1,MATCH("buh_nivel_servicio",INDIRECT("v_buffer_hist_hoy!$1:$1"),0)-1,100000,1),MATCH(CLEAN(TABLATRANSFERENCIA[[#This Row],[CODIGO]]),OFFSET(INDIRECT("v_buffer_hist_hoy!$A$1"),1,MATCH("buh_codigo",INDIRECT("v_buffer_hist_hoy!$1:$1"),0)-1,100000,1),0)),"")</f>
        <v>1</v>
      </c>
      <c r="V160" s="49" t="str">
        <f ca="1">IFERROR(INDEX(OFFSET(INDIRECT("v_buffer_hist_hoy!$A$1"),1,MATCH("pro_nombre",INDIRECT("v_buffer_hist_hoy!$1:$1"),0)-1,100000,1),MATCH(CLEAN(TABLATRANSFERENCIA[[#This Row],[CODIGO]]),OFFSET(INDIRECT("v_buffer_hist_hoy!$A$1"),1,MATCH("buh_codigo",INDIRECT("v_buffer_hist_hoy!$1:$1"),0)-1,100000,1),0)),"")</f>
        <v>Echo</v>
      </c>
      <c r="W160" s="49" t="str">
        <f ca="1">IFERROR(INDEX(OFFSET(INDIRECT("v_buffer_hist_hoy!$A$1"),1,MATCH("pre_nombre",INDIRECT("v_buffer_hist_hoy!$1:$1"),0)-1,100000,1),MATCH(CLEAN(TABLATRANSFERENCIA[[#This Row],[CODIGO]]),OFFSET(INDIRECT("v_buffer_hist_hoy!$A$1"),1,MATCH("buh_codigo",INDIRECT("v_buffer_hist_hoy!$1:$1"),0)-1,100000,1),0)),"")</f>
        <v>USA</v>
      </c>
      <c r="X160" s="51">
        <f ca="1">IFERROR(INDEX(OFFSET(INDIRECT("v_buffer_hist_hoy!$A$1"),1,MATCH("buh_tiempo_suministro",INDIRECT("v_buffer_hist_hoy!$1:$1"),0)-1,100000,1),MATCH(CLEAN(TABLATRANSFERENCIA[[#This Row],[CODIGO]]),OFFSET(INDIRECT("v_buffer_hist_hoy!$A$1"),1,MATCH("buh_codigo",INDIRECT("v_buffer_hist_hoy!$1:$1"),0)-1,100000,1),0)),"")</f>
        <v>8</v>
      </c>
      <c r="Y160" s="51">
        <f ca="1">IFERROR(INDEX(OFFSET(INDIRECT("v_buffer_hist_hoy!$A$1"),1,MATCH("buh_frecuencia_reposicion",INDIRECT("v_buffer_hist_hoy!$1:$1"),0)-1,100000,1),MATCH(CLEAN(TABLATRANSFERENCIA[[#This Row],[CODIGO]]),OFFSET(INDIRECT("v_buffer_hist_hoy!$A$1"),1,MATCH("buh_codigo",INDIRECT("v_buffer_hist_hoy!$1:$1"),0)-1,100000,1),0)),"")</f>
        <v>3</v>
      </c>
      <c r="Z160" s="6">
        <f ca="1">IFERROR(INDEX(OFFSET(INDIRECT("v_buffer_hist_hoy!$A$1"),1,MATCH("buh_buffer_actual",INDIRECT("v_buffer_hist_hoy!$1:$1"),0)-1,100000,1),MATCH(CLEAN(TABLATRANSFERENCIA[[#This Row],[CODIGO]]),OFFSET(INDIRECT("v_buffer_hist_hoy!$A$1"),1,MATCH("buh_codigo",INDIRECT("v_buffer_hist_hoy!$1:$1"),0)-1,100000,1),0)),"")</f>
        <v>26</v>
      </c>
      <c r="AA160" s="6">
        <f ca="1">IFERROR(INDEX(OFFSET(INDIRECT("v_buffer_hist_hoy!$A$1"),1,MATCH("buh_inventario_proveedor",INDIRECT("v_buffer_hist_hoy!$1:$1"),0)-1,100000,1),MATCH(CLEAN(TABLATRANSFERENCIA[[#This Row],[CODIGO]]),OFFSET(INDIRECT("v_buffer_hist_hoy!$A$1"),1,MATCH("buh_codigo",INDIRECT("v_buffer_hist_hoy!$1:$1"),0)-1,100000,1),0)),"")</f>
        <v>1000000000</v>
      </c>
      <c r="AB160" s="6">
        <f ca="1">IFERROR(INDEX(OFFSET(INDIRECT("v_buffer_hist_hoy!$A$1"),1,MATCH("buh_inventario_fisico",INDIRECT("v_buffer_hist_hoy!$1:$1"),0)-1,100000,1),MATCH(CLEAN(TABLATRANSFERENCIA[[#This Row],[CODIGO]]),OFFSET(INDIRECT("v_buffer_hist_hoy!$A$1"),1,MATCH("buh_codigo",INDIRECT("v_buffer_hist_hoy!$1:$1"),0)-1,100000,1),0)),"")</f>
        <v>23</v>
      </c>
      <c r="AC160" s="4">
        <f ca="1">IFERROR(INDEX(OFFSET(INDIRECT("v_buffer_hist_hoy!$A$1"),1,MATCH("buh_estado_inventario_fisico",INDIRECT("v_buffer_hist_hoy!$1:$1"),0)-1,100000,1),MATCH(CLEAN(TABLATRANSFERENCIA[[#This Row],[CODIGO]]),OFFSET(INDIRECT("v_buffer_hist_hoy!$A$1"),1,MATCH("buh_codigo",INDIRECT("v_buffer_hist_hoy!$1:$1"),0)-1,100000,1),0)),"")</f>
        <v>0.12</v>
      </c>
      <c r="AD160" s="6" t="str">
        <f ca="1">IFERROR(INDEX(OFFSET(INDIRECT("v_buffer_hist_hoy!$A$1"),1,MATCH("buh_color_inventario_fisico",INDIRECT("v_buffer_hist_hoy!$1:$1"),0)-1,100000,1),MATCH(CLEAN(TABLATRANSFERENCIA[[#This Row],[CODIGO]]),OFFSET(INDIRECT("v_buffer_hist_hoy!$A$1"),1,MATCH("buh_codigo",INDIRECT("v_buffer_hist_hoy!$1:$1"),0)-1,100000,1),0)),"")</f>
        <v>V</v>
      </c>
      <c r="AE160" s="6">
        <f ca="1">IFERROR(INDEX(OFFSET(INDIRECT("v_buffer_hist_hoy!$A$1"),1,MATCH("buh_transito",INDIRECT("v_buffer_hist_hoy!$1:$1"),0)-1,100000,1),MATCH(CLEAN(TABLATRANSFERENCIA[[#This Row],[CODIGO]]),OFFSET(INDIRECT("v_buffer_hist_hoy!$A$1"),1,MATCH("buh_codigo",INDIRECT("v_buffer_hist_hoy!$1:$1"),0)-1,100000,1),0)),"")</f>
        <v>0</v>
      </c>
      <c r="AF160" s="6">
        <f ca="1">IFERROR(INDEX(OFFSET(INDIRECT("v_buffer_hist_hoy!$A$1"),1,MATCH("buh_negociacion",INDIRECT("v_buffer_hist_hoy!$1:$1"),0)-1,100000,1),MATCH(CLEAN(TABLATRANSFERENCIA[[#This Row],[CODIGO]]),OFFSET(INDIRECT("v_buffer_hist_hoy!$A$1"),1,MATCH("buh_codigo",INDIRECT("v_buffer_hist_hoy!$1:$1"),0)-1,100000,1),0)),"")</f>
        <v>0</v>
      </c>
      <c r="AG160" s="6">
        <f ca="1">IFERROR(INDEX(OFFSET(INDIRECT("v_buffer_hist_hoy!$A$1"),1,MATCH("buh_produccion",INDIRECT("v_buffer_hist_hoy!$1:$1"),0)-1,100000,1),MATCH(CLEAN(TABLATRANSFERENCIA[[#This Row],[CODIGO]]),OFFSET(INDIRECT("v_buffer_hist_hoy!$A$1"),1,MATCH("buh_codigo",INDIRECT("v_buffer_hist_hoy!$1:$1"),0)-1,100000,1),0)),"")</f>
        <v>0</v>
      </c>
      <c r="AH160" s="6">
        <f ca="1">IFERROR(INDEX(OFFSET(INDIRECT("v_buffer_hist_hoy!$A$1"),1,MATCH("buh_embarcado",INDIRECT("v_buffer_hist_hoy!$1:$1"),0)-1,100000,1),MATCH(CLEAN(TABLATRANSFERENCIA[[#This Row],[CODIGO]]),OFFSET(INDIRECT("v_buffer_hist_hoy!$A$1"),1,MATCH("buh_codigo",INDIRECT("v_buffer_hist_hoy!$1:$1"),0)-1,100000,1),0)),"")</f>
        <v>0</v>
      </c>
      <c r="AI160" s="6">
        <f ca="1">IFERROR(INDEX(OFFSET(INDIRECT("v_buffer_hist_hoy!$A$1"),1,MATCH("buh_comprometido",INDIRECT("v_buffer_hist_hoy!$1:$1"),0)-1,100000,1),MATCH(CLEAN(TABLATRANSFERENCIA[[#This Row],[CODIGO]]),OFFSET(INDIRECT("v_buffer_hist_hoy!$A$1"),1,MATCH("buh_codigo",INDIRECT("v_buffer_hist_hoy!$1:$1"),0)-1,100000,1),0)),"")</f>
        <v>0</v>
      </c>
      <c r="AJ160" s="6">
        <f ca="1">IFERROR(INDEX(OFFSET(INDIRECT("v_buffer_hist_hoy!$A$1"),1,MATCH("buh_backorder",INDIRECT("v_buffer_hist_hoy!$1:$1"),0)-1,100000,1),MATCH(CLEAN(TABLATRANSFERENCIA[[#This Row],[CODIGO]]),OFFSET(INDIRECT("v_buffer_hist_hoy!$A$1"),1,MATCH("buh_codigo",INDIRECT("v_buffer_hist_hoy!$1:$1"),0)-1,100000,1),0)),"")</f>
        <v>5</v>
      </c>
      <c r="AK160" s="6">
        <f ca="1">IFERROR(INDEX(OFFSET(INDIRECT("v_buffer_hist_hoy!$A$1"),1,MATCH("buh_inventario_proyectado",INDIRECT("v_buffer_hist_hoy!$1:$1"),0)-1,100000,1),MATCH(CLEAN(TABLATRANSFERENCIA[[#This Row],[CODIGO]]),OFFSET(INDIRECT("v_buffer_hist_hoy!$A$1"),1,MATCH("buh_codigo",INDIRECT("v_buffer_hist_hoy!$1:$1"),0)-1,100000,1),0)),"")</f>
        <v>28</v>
      </c>
      <c r="AL160" s="4">
        <f ca="1">IFERROR(INDEX(OFFSET(INDIRECT("v_buffer_hist_hoy!$A$1"),1,MATCH("buh_estado_inventario_proyectado",INDIRECT("v_buffer_hist_hoy!$1:$1"),0)-1,100000,1),MATCH(CLEAN(TABLATRANSFERENCIA[[#This Row],[CODIGO]]),OFFSET(INDIRECT("v_buffer_hist_hoy!$A$1"),1,MATCH("buh_codigo",INDIRECT("v_buffer_hist_hoy!$1:$1"),0)-1,100000,1),0)),"")</f>
        <v>-0.08</v>
      </c>
      <c r="AM160" s="6" t="str">
        <f ca="1">IFERROR(INDEX(OFFSET(INDIRECT("v_buffer_hist_hoy!$A$1"),1,MATCH("buh_color_inventario_proyectado",INDIRECT("v_buffer_hist_hoy!$1:$1"),0)-1,100000,1),MATCH(CLEAN(TABLATRANSFERENCIA[[#This Row],[CODIGO]]),OFFSET(INDIRECT("v_buffer_hist_hoy!$A$1"),1,MATCH("buh_codigo",INDIRECT("v_buffer_hist_hoy!$1:$1"),0)-1,100000,1),0)),"")</f>
        <v>L</v>
      </c>
      <c r="AN160" s="6">
        <f ca="1">IFERROR(INDEX(OFFSET(INDIRECT("v_buffer_hist_hoy!$A$1"),1,MATCH("buh_pedido_minimo",INDIRECT("v_buffer_hist_hoy!$1:$1"),0)-1,100000,1),MATCH(CLEAN(TABLATRANSFERENCIA[[#This Row],[CODIGO]]),OFFSET(INDIRECT("v_buffer_hist_hoy!$A$1"),1,MATCH("buh_codigo",INDIRECT("v_buffer_hist_hoy!$1:$1"),0)-1,100000,1),0)),"")</f>
        <v>0</v>
      </c>
      <c r="AO160" s="6">
        <f ca="1">IFERROR(INDEX(OFFSET(INDIRECT("v_buffer_hist_hoy!$A$1"),1,MATCH("buh_pedido_minimo_grupo",INDIRECT("v_buffer_hist_hoy!$1:$1"),0)-1,100000,1),MATCH(CLEAN(TABLATRANSFERENCIA[[#This Row],[CODIGO]]),OFFSET(INDIRECT("v_buffer_hist_hoy!$A$1"),1,MATCH("buh_codigo",INDIRECT("v_buffer_hist_hoy!$1:$1"),0)-1,100000,1),0)),"")</f>
        <v>0</v>
      </c>
      <c r="AP160" s="6">
        <f ca="1">IFERROR(INDEX(OFFSET(INDIRECT("v_buffer_hist_hoy!$A$1"),1,MATCH("buh_unidad_empaque",INDIRECT("v_buffer_hist_hoy!$1:$1"),0)-1,100000,1),MATCH(CLEAN(TABLATRANSFERENCIA[[#This Row],[CODIGO]]),OFFSET(INDIRECT("v_buffer_hist_hoy!$A$1"),1,MATCH("buh_codigo",INDIRECT("v_buffer_hist_hoy!$1:$1"),0)-1,100000,1),0)),"")</f>
        <v>5</v>
      </c>
      <c r="AQ160" s="6">
        <f ca="1">IFERROR(INDEX(OFFSET(INDIRECT("v_buffer_hist_hoy!$A$1"),1,MATCH("buh_pedido_promedio",INDIRECT("v_buffer_hist_hoy!$1:$1"),0)-1,100000,1),MATCH(CLEAN(TABLATRANSFERENCIA[[#This Row],[CODIGO]]),OFFSET(INDIRECT("v_buffer_hist_hoy!$A$1"),1,MATCH("buh_codigo",INDIRECT("v_buffer_hist_hoy!$1:$1"),0)-1,100000,1),0)),"")</f>
        <v>7</v>
      </c>
      <c r="AR160" s="6">
        <f ca="1">IFERROR(INDEX(OFFSET(INDIRECT("v_buffer_hist_hoy!$A$1"),1,MATCH("buh_cobertura_buffer",INDIRECT("v_buffer_hist_hoy!$1:$1"),0)-1,100000,1),MATCH(CLEAN(TABLATRANSFERENCIA[[#This Row],[CODIGO]]),OFFSET(INDIRECT("v_buffer_hist_hoy!$A$1"),1,MATCH("buh_codigo",INDIRECT("v_buffer_hist_hoy!$1:$1"),0)-1,100000,1),0)),"")</f>
        <v>0</v>
      </c>
      <c r="AS160" s="6">
        <f ca="1">IFERROR(INDEX(OFFSET(INDIRECT("v_buffer_hist_hoy!$A$1"),1,MATCH("buh_cobertura_inventario_proyectado",INDIRECT("v_buffer_hist_hoy!$1:$1"),0)-1,100000,1),MATCH(CLEAN(TABLATRANSFERENCIA[[#This Row],[CODIGO]]),OFFSET(INDIRECT("v_buffer_hist_hoy!$A$1"),1,MATCH("buh_codigo",INDIRECT("v_buffer_hist_hoy!$1:$1"),0)-1,100000,1),0)),"")</f>
        <v>0</v>
      </c>
      <c r="AT160" s="6">
        <f ca="1">IFERROR(INDEX(OFFSET(INDIRECT("v_buffer_hist_hoy!$A$1"),1,MATCH("buh_cobertura_pedido_minimo",INDIRECT("v_buffer_hist_hoy!$1:$1"),0)-1,100000,1),MATCH(CLEAN(TABLATRANSFERENCIA[[#This Row],[CODIGO]]),OFFSET(INDIRECT("v_buffer_hist_hoy!$A$1"),1,MATCH("buh_codigo",INDIRECT("v_buffer_hist_hoy!$1:$1"),0)-1,100000,1),0)),"")</f>
        <v>0</v>
      </c>
      <c r="AU160" s="6">
        <f ca="1">IFERROR(INDEX(OFFSET(INDIRECT("v_buffer_hist_hoy!$A$1"),1,MATCH("buh_dias_desabastecimiento",INDIRECT("v_buffer_hist_hoy!$1:$1"),0)-1,100000,1),MATCH(CLEAN(TABLATRANSFERENCIA[[#This Row],[CODIGO]]),OFFSET(INDIRECT("v_buffer_hist_hoy!$A$1"),1,MATCH("buh_codigo",INDIRECT("v_buffer_hist_hoy!$1:$1"),0)-1,100000,1),0)),"")</f>
        <v>0</v>
      </c>
      <c r="AV160" s="6">
        <f t="array" ref="AV160">IFERROR(INDEX(Datos_Consumo[CANTIDAD],MATCH(TABLATRANSFERENCIA[[#This Row],[CODIGO]]&amp;TABLATRANSFERENCIA[[#Headers],[Columna1]],Datos_Consumo[CODIGO]&amp;Datos_Consumo[FECHA_FORMATO],0)),0)</f>
        <v>0</v>
      </c>
      <c r="AW160" s="6">
        <f t="array" ref="AW160">IFERROR(INDEX(Datos_Consumo[CANTIDAD],MATCH(TABLATRANSFERENCIA[[#This Row],[CODIGO]]&amp;TABLATRANSFERENCIA[[#Headers],[Columna2]],Datos_Consumo[CODIGO]&amp;Datos_Consumo[FECHA_FORMATO],0)),0)</f>
        <v>0</v>
      </c>
      <c r="AX160" s="6">
        <f t="array" ref="AX160">IFERROR(INDEX(Datos_Consumo[CANTIDAD],MATCH(TABLATRANSFERENCIA[[#This Row],[CODIGO]]&amp;TABLATRANSFERENCIA[[#Headers],[Columna3]],Datos_Consumo[CODIGO]&amp;Datos_Consumo[FECHA_FORMATO],0)),0)</f>
        <v>0</v>
      </c>
      <c r="AY160" s="6">
        <f t="array" ref="AY160">IFERROR(INDEX(Datos_Consumo[CANTIDAD],MATCH(TABLATRANSFERENCIA[[#This Row],[CODIGO]]&amp;TABLATRANSFERENCIA[[#Headers],[Columna4]],Datos_Consumo[CODIGO]&amp;Datos_Consumo[FECHA_FORMATO],0)),0)</f>
        <v>0</v>
      </c>
      <c r="AZ160" s="6">
        <f t="array" ref="AZ160">IFERROR(INDEX(Datos_Consumo[CANTIDAD],MATCH(TABLATRANSFERENCIA[[#This Row],[CODIGO]]&amp;TABLATRANSFERENCIA[[#Headers],[Columna5]],Datos_Consumo[CODIGO]&amp;Datos_Consumo[FECHA_FORMATO],0)),0)</f>
        <v>0</v>
      </c>
      <c r="BA160" s="6">
        <f t="array" ref="BA160">IFERROR(INDEX(Datos_Consumo[CANTIDAD],MATCH(TABLATRANSFERENCIA[[#This Row],[CODIGO]]&amp;TABLATRANSFERENCIA[[#Headers],[Columna6]],Datos_Consumo[CODIGO]&amp;Datos_Consumo[FECHA_FORMATO],0)),0)</f>
        <v>0</v>
      </c>
      <c r="BB160" s="56">
        <f ca="1">IFERROR(INDEX(OFFSET(INDIRECT("v_buffer_hist_hoy!$A$1"),1,MATCH("buh_ultima_transferencia_ini",INDIRECT("v_buffer_hist_hoy!$1:$1"),0)-1,100000,1),MATCH(CLEAN(TABLATRANSFERENCIA[[#This Row],[CODIGO]]),OFFSET(INDIRECT("v_buffer_hist_hoy!$A$1"),1,MATCH("buh_codigo",INDIRECT("v_buffer_hist_hoy!$1:$1"),0)-1,100000,1),0)),"")</f>
        <v>0</v>
      </c>
      <c r="BC160" s="56">
        <f ca="1">IFERROR(INDEX(OFFSET(INDIRECT("v_buffer_hist_hoy!$A$1"),1,MATCH("buh_ultima_transferencia_fin",INDIRECT("v_buffer_hist_hoy!$1:$1"),0)-1,100000,1),MATCH(CLEAN(TABLATRANSFERENCIA[[#This Row],[CODIGO]]),OFFSET(INDIRECT("v_buffer_hist_hoy!$A$1"),1,MATCH("buh_codigo",INDIRECT("v_buffer_hist_hoy!$1:$1"),0)-1,100000,1),0)),"")</f>
        <v>0</v>
      </c>
      <c r="BD160" s="50" t="s">
        <v>7724</v>
      </c>
      <c r="BE160" s="55"/>
      <c r="BF160" s="51"/>
      <c r="BG160"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6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0" s="51"/>
      <c r="BM160" s="46">
        <f ca="1">IFERROR(TABLATRANSFERENCIA[[#This Row],[REQUERIM]]/TABLATRANSFERENCIA[[#This Row],[PEDIDO PROMEDIO]],0)</f>
        <v>0.7142857142857143</v>
      </c>
      <c r="BN160" s="51"/>
      <c r="BO160" s="59"/>
      <c r="BP160" s="3" t="str">
        <f>IF(TABLATRANSFERENCIA[[#This Row],[RECIBIDO]]&lt;&gt;"",0,IF(TABLATRANSFERENCIA[[#This Row],[DESPACHO]]&lt;&gt;"",TABLATRANSFERENCIA[[#This Row],[DESPACHO]],TABLATRANSFERENCIA[[#This Row],[REQUERIM]]))</f>
        <v>5</v>
      </c>
      <c r="BQ160" s="50"/>
      <c r="BR160" s="50"/>
      <c r="BS160" s="50" t="str">
        <f t="shared" si="2"/>
        <v>N</v>
      </c>
      <c r="BT160" s="51">
        <f t="array" aca="1" ref="BT160" ca="1">IF(SUM(--(TABLATRANSFERENCIA[[#This Row],[CODIGO GENERICO]]=TABLATRANSFERENCIA[CODIGO GENERICO])*TABLATRANSFERENCIA[REQUERIM])&lt;TABLATRANSFERENCIA[[#This Row],[PEDIDO MIN GRUPO]],1,0)</f>
        <v>0</v>
      </c>
      <c r="BU16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0" s="51">
        <f ca="1">IFERROR(INDEX(OFFSET(INDIRECT("v_buffer_hist_hoy!$A$1"),1,MATCH("buh_zona_amarilla",INDIRECT("v_buffer_hist_hoy!$1:$1"),0)-1,100000,1),MATCH(CLEAN(TABLATRANSFERENCIA[[#This Row],[CODIGO]]),OFFSET(INDIRECT("v_buffer_hist_hoy!$A$1"),1,MATCH("buh_codigo",INDIRECT("v_buffer_hist_hoy!$1:$1"),0)-1,100000,1),0)),"")</f>
        <v>17</v>
      </c>
      <c r="BW160" s="51">
        <f ca="1">IFERROR(INDEX(OFFSET(INDIRECT("v_buffer_hist_hoy!$A$1"),1,MATCH("buh_zona_roja",INDIRECT("v_buffer_hist_hoy!$1:$1"),0)-1,100000,1),MATCH(CLEAN(TABLATRANSFERENCIA[[#This Row],[CODIGO]]),OFFSET(INDIRECT("v_buffer_hist_hoy!$A$1"),1,MATCH("buh_codigo",INDIRECT("v_buffer_hist_hoy!$1:$1"),0)-1,100000,1),0)),"")</f>
        <v>9</v>
      </c>
    </row>
    <row r="161" spans="1:75" hidden="1" x14ac:dyDescent="0.25">
      <c r="A161" s="54" t="s">
        <v>3768</v>
      </c>
      <c r="B161" s="3" t="str">
        <f ca="1">IFERROR(INDEX(OFFSET(INDIRECT("v_buffer_hist_hoy!$A$1"),1,MATCH("pro_descripcion",INDIRECT("v_buffer_hist_hoy!$1:$1"),0)-1,100000,1),MATCH(CLEAN(TABLATRANSFERENCIA[[#This Row],[CODIGO]]),OFFSET(INDIRECT("v_buffer_hist_hoy!$A$1"),1,MATCH("buh_codigo",INDIRECT("v_buffer_hist_hoy!$1:$1"),0)-1,100000,1),0)),"")</f>
        <v>TUERCA BARRA CS680 CS420 CS8002 (43301912330)</v>
      </c>
      <c r="C161" s="3" t="str">
        <f ca="1">IFERROR(INDEX(OFFSET(INDIRECT("v_buffer_hist_hoy!$A$1"),1,MATCH("buh_codigo_generico",INDIRECT("v_buffer_hist_hoy!$1:$1"),0)-1,100000,1),MATCH(CLEAN(TABLATRANSFERENCIA[[#This Row],[CODIGO]]),OFFSET(INDIRECT("v_buffer_hist_hoy!$A$1"),1,MATCH("buh_codigo",INDIRECT("v_buffer_hist_hoy!$1:$1"),0)-1,100000,1),0)),"")</f>
        <v>0</v>
      </c>
      <c r="D161" s="3" t="str">
        <f ca="1">IFERROR(INDEX(OFFSET(INDIRECT("v_buffer_hist_hoy!$A$1"),1,MATCH("buh_codigo_vinculado",INDIRECT("v_buffer_hist_hoy!$1:$1"),0)-1,100000,1),MATCH(CLEAN(TABLATRANSFERENCIA[[#This Row],[CODIGO]]),OFFSET(INDIRECT("v_buffer_hist_hoy!$A$1"),1,MATCH("buh_codigo",INDIRECT("v_buffer_hist_hoy!$1:$1"),0)-1,100000,1),0)),"")</f>
        <v>EC-V265000200</v>
      </c>
      <c r="E161" s="3" t="str">
        <f ca="1">IFERROR(INDEX(OFFSET(INDIRECT("v_buffer_hist_hoy!$A$1"),1,MATCH("pro_linea",INDIRECT("v_buffer_hist_hoy!$1:$1"),0)-1,100000,1),MATCH(CLEAN(TABLATRANSFERENCIA[[#This Row],[CODIGO]]),OFFSET(INDIRECT("v_buffer_hist_hoy!$A$1"),1,MATCH("buh_codigo",INDIRECT("v_buffer_hist_hoy!$1:$1"),0)-1,100000,1),0)),"")</f>
        <v>AGROFORESTAL</v>
      </c>
      <c r="F161" s="3">
        <f ca="1">IFERROR(INDEX(OFFSET(INDIRECT("v_buffer_hist_hoy!$A$1"),1,MATCH("pro_sublinea",INDIRECT("v_buffer_hist_hoy!$1:$1"),0)-1,100000,1),MATCH(CLEAN(TABLATRANSFERENCIA[[#This Row],[CODIGO]]),OFFSET(INDIRECT("v_buffer_hist_hoy!$A$1"),1,MATCH("buh_codigo",INDIRECT("v_buffer_hist_hoy!$1:$1"),0)-1,100000,1),0)),"")</f>
        <v>0</v>
      </c>
      <c r="G161" s="3" t="str">
        <f ca="1">IFERROR(INDEX(OFFSET(INDIRECT("v_buffer_hist_hoy!$A$1"),1,MATCH("pro_grupo",INDIRECT("v_buffer_hist_hoy!$1:$1"),0)-1,100000,1),MATCH(CLEAN(TABLATRANSFERENCIA[[#This Row],[CODIGO]]),OFFSET(INDIRECT("v_buffer_hist_hoy!$A$1"),1,MATCH("buh_codigo",INDIRECT("v_buffer_hist_hoy!$1:$1"),0)-1,100000,1),0)),"")</f>
        <v>REPUESTOS MOTOSIERRAS</v>
      </c>
      <c r="H161" s="3">
        <f ca="1">IFERROR(INDEX(OFFSET(INDIRECT("v_buffer_hist_hoy!$A$1"),1,MATCH("pro_familia",INDIRECT("v_buffer_hist_hoy!$1:$1"),0)-1,100000,1),MATCH(CLEAN(TABLATRANSFERENCIA[[#This Row],[CODIGO]]),OFFSET(INDIRECT("v_buffer_hist_hoy!$A$1"),1,MATCH("buh_codigo",INDIRECT("v_buffer_hist_hoy!$1:$1"),0)-1,100000,1),0)),"")</f>
        <v>0</v>
      </c>
      <c r="I161" s="3">
        <f ca="1">IFERROR(INDEX(OFFSET(INDIRECT("v_buffer_hist_hoy!$A$1"),1,MATCH("pro_subfamilia",INDIRECT("v_buffer_hist_hoy!$1:$1"),0)-1,100000,1),MATCH(CLEAN(TABLATRANSFERENCIA[[#This Row],[CODIGO]]),OFFSET(INDIRECT("v_buffer_hist_hoy!$A$1"),1,MATCH("buh_codigo",INDIRECT("v_buffer_hist_hoy!$1:$1"),0)-1,100000,1),0)),"")</f>
        <v>0</v>
      </c>
      <c r="J16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1" s="3">
        <f ca="1">IFERROR(INDEX(OFFSET(INDIRECT("v_buffer_hist_hoy!$A$1"),1,MATCH("pro_tipo",INDIRECT("v_buffer_hist_hoy!$1:$1"),0)-1,100000,1),MATCH(CLEAN(TABLATRANSFERENCIA[[#This Row],[CODIGO]]),OFFSET(INDIRECT("v_buffer_hist_hoy!$A$1"),1,MATCH("buh_codigo",INDIRECT("v_buffer_hist_hoy!$1:$1"),0)-1,100000,1),0)),"")</f>
        <v>0</v>
      </c>
      <c r="L161" s="3" t="str">
        <f ca="1">IFERROR(INDEX(OFFSET(INDIRECT("v_buffer_hist_hoy!$A$1"),1,MATCH("pro_marca",INDIRECT("v_buffer_hist_hoy!$1:$1"),0)-1,100000,1),MATCH(CLEAN(TABLATRANSFERENCIA[[#This Row],[CODIGO]]),OFFSET(INDIRECT("v_buffer_hist_hoy!$A$1"),1,MATCH("buh_codigo",INDIRECT("v_buffer_hist_hoy!$1:$1"),0)-1,100000,1),0)),"")</f>
        <v>ECHO</v>
      </c>
      <c r="M161" s="3">
        <f ca="1">IFERROR(INDEX(OFFSET(INDIRECT("v_buffer_hist_hoy!$A$1"),1,MATCH("pro_modelo",INDIRECT("v_buffer_hist_hoy!$1:$1"),0)-1,100000,1),MATCH(CLEAN(TABLATRANSFERENCIA[[#This Row],[CODIGO]]),OFFSET(INDIRECT("v_buffer_hist_hoy!$A$1"),1,MATCH("buh_codigo",INDIRECT("v_buffer_hist_hoy!$1:$1"),0)-1,100000,1),0)),"")</f>
        <v>0</v>
      </c>
      <c r="N161" s="3">
        <f ca="1">IFERROR(INDEX(OFFSET(INDIRECT("v_buffer_hist_hoy!$A$1"),1,MATCH("pro_cat_management",INDIRECT("v_buffer_hist_hoy!$1:$1"),0)-1,100000,1),MATCH(CLEAN(TABLATRANSFERENCIA[[#This Row],[CODIGO]]),OFFSET(INDIRECT("v_buffer_hist_hoy!$A$1"),1,MATCH("buh_codigo",INDIRECT("v_buffer_hist_hoy!$1:$1"),0)-1,100000,1),0)),"")</f>
        <v>0</v>
      </c>
      <c r="O161" s="5" t="str">
        <f ca="1">IFERROR(INDEX(OFFSET(INDIRECT("v_buffer_hist_hoy!$A$1"),1,MATCH("buh_estatus",INDIRECT("v_buffer_hist_hoy!$1:$1"),0)-1,100000,1),MATCH(CLEAN(TABLATRANSFERENCIA[[#This Row],[CODIGO]]),OFFSET(INDIRECT("v_buffer_hist_hoy!$A$1"),1,MATCH("buh_codigo",INDIRECT("v_buffer_hist_hoy!$1:$1"),0)-1,100000,1),0)),"")</f>
        <v>0</v>
      </c>
      <c r="P161" s="5">
        <f ca="1">IFERROR(INDEX(OFFSET(INDIRECT("v_buffer_hist_hoy!$A$1"),1,MATCH("buh_ctv",INDIRECT("v_buffer_hist_hoy!$1:$1"),0)-1,100000,1),MATCH(CLEAN(TABLATRANSFERENCIA[[#This Row],[CODIGO]]),OFFSET(INDIRECT("v_buffer_hist_hoy!$A$1"),1,MATCH("buh_codigo",INDIRECT("v_buffer_hist_hoy!$1:$1"),0)-1,100000,1),0)),"")</f>
        <v>0.44</v>
      </c>
      <c r="Q161" s="5">
        <f ca="1">IFERROR(INDEX(OFFSET(INDIRECT("v_buffer_hist_hoy!$A$1"),1,MATCH("buh_pv",INDIRECT("v_buffer_hist_hoy!$1:$1"),0)-1,100000,1),MATCH(CLEAN(TABLATRANSFERENCIA[[#This Row],[CODIGO]]),OFFSET(INDIRECT("v_buffer_hist_hoy!$A$1"),1,MATCH("buh_codigo",INDIRECT("v_buffer_hist_hoy!$1:$1"),0)-1,100000,1),0)),"")</f>
        <v>0.96</v>
      </c>
      <c r="R161" s="46">
        <f ca="1">IFERROR(INDEX(OFFSET(INDIRECT("v_buffer_hist_hoy!$A$1"),1,MATCH("buh_roi_pasado",INDIRECT("v_buffer_hist_hoy!$1:$1"),0)-1,100000,1),MATCH(CLEAN(TABLATRANSFERENCIA[[#This Row],[CODIGO]]),OFFSET(INDIRECT("v_buffer_hist_hoy!$A$1"),1,MATCH("buh_codigo",INDIRECT("v_buffer_hist_hoy!$1:$1"),0)-1,100000,1),0)),"")</f>
        <v>0</v>
      </c>
      <c r="S161" s="46">
        <f ca="1">IFERROR(INDEX(OFFSET(INDIRECT("v_buffer_hist_hoy!$A$1"),1,MATCH("buh_roi_proyectado",INDIRECT("v_buffer_hist_hoy!$1:$1"),0)-1,100000,1),MATCH(CLEAN(TABLATRANSFERENCIA[[#This Row],[CODIGO]]),OFFSET(INDIRECT("v_buffer_hist_hoy!$A$1"),1,MATCH("buh_codigo",INDIRECT("v_buffer_hist_hoy!$1:$1"),0)-1,100000,1),0)),"")</f>
        <v>5.16</v>
      </c>
      <c r="T161" s="46">
        <f ca="1">IFERROR(INDEX(OFFSET(INDIRECT("v_buffer_hist_hoy!$A$1"),1,MATCH("buh_velocity",INDIRECT("v_buffer_hist_hoy!$1:$1"),0)-1,100000,1),MATCH(CLEAN(TABLATRANSFERENCIA[[#This Row],[CODIGO]]),OFFSET(INDIRECT("v_buffer_hist_hoy!$A$1"),1,MATCH("buh_codigo",INDIRECT("v_buffer_hist_hoy!$1:$1"),0)-1,100000,1),0)),"")</f>
        <v>0</v>
      </c>
      <c r="U161" s="46">
        <f ca="1">IFERROR(INDEX(OFFSET(INDIRECT("v_buffer_hist_hoy!$A$1"),1,MATCH("buh_nivel_servicio",INDIRECT("v_buffer_hist_hoy!$1:$1"),0)-1,100000,1),MATCH(CLEAN(TABLATRANSFERENCIA[[#This Row],[CODIGO]]),OFFSET(INDIRECT("v_buffer_hist_hoy!$A$1"),1,MATCH("buh_codigo",INDIRECT("v_buffer_hist_hoy!$1:$1"),0)-1,100000,1),0)),"")</f>
        <v>1</v>
      </c>
      <c r="V161" s="49" t="str">
        <f ca="1">IFERROR(INDEX(OFFSET(INDIRECT("v_buffer_hist_hoy!$A$1"),1,MATCH("pro_nombre",INDIRECT("v_buffer_hist_hoy!$1:$1"),0)-1,100000,1),MATCH(CLEAN(TABLATRANSFERENCIA[[#This Row],[CODIGO]]),OFFSET(INDIRECT("v_buffer_hist_hoy!$A$1"),1,MATCH("buh_codigo",INDIRECT("v_buffer_hist_hoy!$1:$1"),0)-1,100000,1),0)),"")</f>
        <v>Echo</v>
      </c>
      <c r="W161" s="49" t="str">
        <f ca="1">IFERROR(INDEX(OFFSET(INDIRECT("v_buffer_hist_hoy!$A$1"),1,MATCH("pre_nombre",INDIRECT("v_buffer_hist_hoy!$1:$1"),0)-1,100000,1),MATCH(CLEAN(TABLATRANSFERENCIA[[#This Row],[CODIGO]]),OFFSET(INDIRECT("v_buffer_hist_hoy!$A$1"),1,MATCH("buh_codigo",INDIRECT("v_buffer_hist_hoy!$1:$1"),0)-1,100000,1),0)),"")</f>
        <v>USA</v>
      </c>
      <c r="X161" s="51">
        <f ca="1">IFERROR(INDEX(OFFSET(INDIRECT("v_buffer_hist_hoy!$A$1"),1,MATCH("buh_tiempo_suministro",INDIRECT("v_buffer_hist_hoy!$1:$1"),0)-1,100000,1),MATCH(CLEAN(TABLATRANSFERENCIA[[#This Row],[CODIGO]]),OFFSET(INDIRECT("v_buffer_hist_hoy!$A$1"),1,MATCH("buh_codigo",INDIRECT("v_buffer_hist_hoy!$1:$1"),0)-1,100000,1),0)),"")</f>
        <v>8</v>
      </c>
      <c r="Y161" s="51">
        <f ca="1">IFERROR(INDEX(OFFSET(INDIRECT("v_buffer_hist_hoy!$A$1"),1,MATCH("buh_frecuencia_reposicion",INDIRECT("v_buffer_hist_hoy!$1:$1"),0)-1,100000,1),MATCH(CLEAN(TABLATRANSFERENCIA[[#This Row],[CODIGO]]),OFFSET(INDIRECT("v_buffer_hist_hoy!$A$1"),1,MATCH("buh_codigo",INDIRECT("v_buffer_hist_hoy!$1:$1"),0)-1,100000,1),0)),"")</f>
        <v>3</v>
      </c>
      <c r="Z161" s="6">
        <f ca="1">IFERROR(INDEX(OFFSET(INDIRECT("v_buffer_hist_hoy!$A$1"),1,MATCH("buh_buffer_actual",INDIRECT("v_buffer_hist_hoy!$1:$1"),0)-1,100000,1),MATCH(CLEAN(TABLATRANSFERENCIA[[#This Row],[CODIGO]]),OFFSET(INDIRECT("v_buffer_hist_hoy!$A$1"),1,MATCH("buh_codigo",INDIRECT("v_buffer_hist_hoy!$1:$1"),0)-1,100000,1),0)),"")</f>
        <v>16</v>
      </c>
      <c r="AA161" s="6">
        <f ca="1">IFERROR(INDEX(OFFSET(INDIRECT("v_buffer_hist_hoy!$A$1"),1,MATCH("buh_inventario_proveedor",INDIRECT("v_buffer_hist_hoy!$1:$1"),0)-1,100000,1),MATCH(CLEAN(TABLATRANSFERENCIA[[#This Row],[CODIGO]]),OFFSET(INDIRECT("v_buffer_hist_hoy!$A$1"),1,MATCH("buh_codigo",INDIRECT("v_buffer_hist_hoy!$1:$1"),0)-1,100000,1),0)),"")</f>
        <v>1000000000</v>
      </c>
      <c r="AB161" s="6">
        <f ca="1">IFERROR(INDEX(OFFSET(INDIRECT("v_buffer_hist_hoy!$A$1"),1,MATCH("buh_inventario_fisico",INDIRECT("v_buffer_hist_hoy!$1:$1"),0)-1,100000,1),MATCH(CLEAN(TABLATRANSFERENCIA[[#This Row],[CODIGO]]),OFFSET(INDIRECT("v_buffer_hist_hoy!$A$1"),1,MATCH("buh_codigo",INDIRECT("v_buffer_hist_hoy!$1:$1"),0)-1,100000,1),0)),"")</f>
        <v>0</v>
      </c>
      <c r="AC161" s="4">
        <f ca="1">IFERROR(INDEX(OFFSET(INDIRECT("v_buffer_hist_hoy!$A$1"),1,MATCH("buh_estado_inventario_fisico",INDIRECT("v_buffer_hist_hoy!$1:$1"),0)-1,100000,1),MATCH(CLEAN(TABLATRANSFERENCIA[[#This Row],[CODIGO]]),OFFSET(INDIRECT("v_buffer_hist_hoy!$A$1"),1,MATCH("buh_codigo",INDIRECT("v_buffer_hist_hoy!$1:$1"),0)-1,100000,1),0)),"")</f>
        <v>1</v>
      </c>
      <c r="AD161" s="6" t="str">
        <f ca="1">IFERROR(INDEX(OFFSET(INDIRECT("v_buffer_hist_hoy!$A$1"),1,MATCH("buh_color_inventario_fisico",INDIRECT("v_buffer_hist_hoy!$1:$1"),0)-1,100000,1),MATCH(CLEAN(TABLATRANSFERENCIA[[#This Row],[CODIGO]]),OFFSET(INDIRECT("v_buffer_hist_hoy!$A$1"),1,MATCH("buh_codigo",INDIRECT("v_buffer_hist_hoy!$1:$1"),0)-1,100000,1),0)),"")</f>
        <v>N</v>
      </c>
      <c r="AE161" s="6">
        <f ca="1">IFERROR(INDEX(OFFSET(INDIRECT("v_buffer_hist_hoy!$A$1"),1,MATCH("buh_transito",INDIRECT("v_buffer_hist_hoy!$1:$1"),0)-1,100000,1),MATCH(CLEAN(TABLATRANSFERENCIA[[#This Row],[CODIGO]]),OFFSET(INDIRECT("v_buffer_hist_hoy!$A$1"),1,MATCH("buh_codigo",INDIRECT("v_buffer_hist_hoy!$1:$1"),0)-1,100000,1),0)),"")</f>
        <v>12</v>
      </c>
      <c r="AF161" s="6">
        <f ca="1">IFERROR(INDEX(OFFSET(INDIRECT("v_buffer_hist_hoy!$A$1"),1,MATCH("buh_negociacion",INDIRECT("v_buffer_hist_hoy!$1:$1"),0)-1,100000,1),MATCH(CLEAN(TABLATRANSFERENCIA[[#This Row],[CODIGO]]),OFFSET(INDIRECT("v_buffer_hist_hoy!$A$1"),1,MATCH("buh_codigo",INDIRECT("v_buffer_hist_hoy!$1:$1"),0)-1,100000,1),0)),"")</f>
        <v>0</v>
      </c>
      <c r="AG161" s="6">
        <f ca="1">IFERROR(INDEX(OFFSET(INDIRECT("v_buffer_hist_hoy!$A$1"),1,MATCH("buh_produccion",INDIRECT("v_buffer_hist_hoy!$1:$1"),0)-1,100000,1),MATCH(CLEAN(TABLATRANSFERENCIA[[#This Row],[CODIGO]]),OFFSET(INDIRECT("v_buffer_hist_hoy!$A$1"),1,MATCH("buh_codigo",INDIRECT("v_buffer_hist_hoy!$1:$1"),0)-1,100000,1),0)),"")</f>
        <v>0</v>
      </c>
      <c r="AH161" s="6">
        <f ca="1">IFERROR(INDEX(OFFSET(INDIRECT("v_buffer_hist_hoy!$A$1"),1,MATCH("buh_embarcado",INDIRECT("v_buffer_hist_hoy!$1:$1"),0)-1,100000,1),MATCH(CLEAN(TABLATRANSFERENCIA[[#This Row],[CODIGO]]),OFFSET(INDIRECT("v_buffer_hist_hoy!$A$1"),1,MATCH("buh_codigo",INDIRECT("v_buffer_hist_hoy!$1:$1"),0)-1,100000,1),0)),"")</f>
        <v>0</v>
      </c>
      <c r="AI161" s="6">
        <f ca="1">IFERROR(INDEX(OFFSET(INDIRECT("v_buffer_hist_hoy!$A$1"),1,MATCH("buh_comprometido",INDIRECT("v_buffer_hist_hoy!$1:$1"),0)-1,100000,1),MATCH(CLEAN(TABLATRANSFERENCIA[[#This Row],[CODIGO]]),OFFSET(INDIRECT("v_buffer_hist_hoy!$A$1"),1,MATCH("buh_codigo",INDIRECT("v_buffer_hist_hoy!$1:$1"),0)-1,100000,1),0)),"")</f>
        <v>0</v>
      </c>
      <c r="AJ161" s="6">
        <f ca="1">IFERROR(INDEX(OFFSET(INDIRECT("v_buffer_hist_hoy!$A$1"),1,MATCH("buh_backorder",INDIRECT("v_buffer_hist_hoy!$1:$1"),0)-1,100000,1),MATCH(CLEAN(TABLATRANSFERENCIA[[#This Row],[CODIGO]]),OFFSET(INDIRECT("v_buffer_hist_hoy!$A$1"),1,MATCH("buh_codigo",INDIRECT("v_buffer_hist_hoy!$1:$1"),0)-1,100000,1),0)),"")</f>
        <v>5</v>
      </c>
      <c r="AK161" s="6">
        <f ca="1">IFERROR(INDEX(OFFSET(INDIRECT("v_buffer_hist_hoy!$A$1"),1,MATCH("buh_inventario_proyectado",INDIRECT("v_buffer_hist_hoy!$1:$1"),0)-1,100000,1),MATCH(CLEAN(TABLATRANSFERENCIA[[#This Row],[CODIGO]]),OFFSET(INDIRECT("v_buffer_hist_hoy!$A$1"),1,MATCH("buh_codigo",INDIRECT("v_buffer_hist_hoy!$1:$1"),0)-1,100000,1),0)),"")</f>
        <v>17</v>
      </c>
      <c r="AL161" s="4">
        <f ca="1">IFERROR(INDEX(OFFSET(INDIRECT("v_buffer_hist_hoy!$A$1"),1,MATCH("buh_estado_inventario_proyectado",INDIRECT("v_buffer_hist_hoy!$1:$1"),0)-1,100000,1),MATCH(CLEAN(TABLATRANSFERENCIA[[#This Row],[CODIGO]]),OFFSET(INDIRECT("v_buffer_hist_hoy!$A$1"),1,MATCH("buh_codigo",INDIRECT("v_buffer_hist_hoy!$1:$1"),0)-1,100000,1),0)),"")</f>
        <v>-0.06</v>
      </c>
      <c r="AM161" s="6" t="str">
        <f ca="1">IFERROR(INDEX(OFFSET(INDIRECT("v_buffer_hist_hoy!$A$1"),1,MATCH("buh_color_inventario_proyectado",INDIRECT("v_buffer_hist_hoy!$1:$1"),0)-1,100000,1),MATCH(CLEAN(TABLATRANSFERENCIA[[#This Row],[CODIGO]]),OFFSET(INDIRECT("v_buffer_hist_hoy!$A$1"),1,MATCH("buh_codigo",INDIRECT("v_buffer_hist_hoy!$1:$1"),0)-1,100000,1),0)),"")</f>
        <v>L</v>
      </c>
      <c r="AN161" s="6">
        <f ca="1">IFERROR(INDEX(OFFSET(INDIRECT("v_buffer_hist_hoy!$A$1"),1,MATCH("buh_pedido_minimo",INDIRECT("v_buffer_hist_hoy!$1:$1"),0)-1,100000,1),MATCH(CLEAN(TABLATRANSFERENCIA[[#This Row],[CODIGO]]),OFFSET(INDIRECT("v_buffer_hist_hoy!$A$1"),1,MATCH("buh_codigo",INDIRECT("v_buffer_hist_hoy!$1:$1"),0)-1,100000,1),0)),"")</f>
        <v>0</v>
      </c>
      <c r="AO161" s="6">
        <f ca="1">IFERROR(INDEX(OFFSET(INDIRECT("v_buffer_hist_hoy!$A$1"),1,MATCH("buh_pedido_minimo_grupo",INDIRECT("v_buffer_hist_hoy!$1:$1"),0)-1,100000,1),MATCH(CLEAN(TABLATRANSFERENCIA[[#This Row],[CODIGO]]),OFFSET(INDIRECT("v_buffer_hist_hoy!$A$1"),1,MATCH("buh_codigo",INDIRECT("v_buffer_hist_hoy!$1:$1"),0)-1,100000,1),0)),"")</f>
        <v>0</v>
      </c>
      <c r="AP161" s="6">
        <f ca="1">IFERROR(INDEX(OFFSET(INDIRECT("v_buffer_hist_hoy!$A$1"),1,MATCH("buh_unidad_empaque",INDIRECT("v_buffer_hist_hoy!$1:$1"),0)-1,100000,1),MATCH(CLEAN(TABLATRANSFERENCIA[[#This Row],[CODIGO]]),OFFSET(INDIRECT("v_buffer_hist_hoy!$A$1"),1,MATCH("buh_codigo",INDIRECT("v_buffer_hist_hoy!$1:$1"),0)-1,100000,1),0)),"")</f>
        <v>5</v>
      </c>
      <c r="AQ161" s="6">
        <f ca="1">IFERROR(INDEX(OFFSET(INDIRECT("v_buffer_hist_hoy!$A$1"),1,MATCH("buh_pedido_promedio",INDIRECT("v_buffer_hist_hoy!$1:$1"),0)-1,100000,1),MATCH(CLEAN(TABLATRANSFERENCIA[[#This Row],[CODIGO]]),OFFSET(INDIRECT("v_buffer_hist_hoy!$A$1"),1,MATCH("buh_codigo",INDIRECT("v_buffer_hist_hoy!$1:$1"),0)-1,100000,1),0)),"")</f>
        <v>4</v>
      </c>
      <c r="AR161" s="6">
        <f ca="1">IFERROR(INDEX(OFFSET(INDIRECT("v_buffer_hist_hoy!$A$1"),1,MATCH("buh_cobertura_buffer",INDIRECT("v_buffer_hist_hoy!$1:$1"),0)-1,100000,1),MATCH(CLEAN(TABLATRANSFERENCIA[[#This Row],[CODIGO]]),OFFSET(INDIRECT("v_buffer_hist_hoy!$A$1"),1,MATCH("buh_codigo",INDIRECT("v_buffer_hist_hoy!$1:$1"),0)-1,100000,1),0)),"")</f>
        <v>0</v>
      </c>
      <c r="AS161" s="6">
        <f ca="1">IFERROR(INDEX(OFFSET(INDIRECT("v_buffer_hist_hoy!$A$1"),1,MATCH("buh_cobertura_inventario_proyectado",INDIRECT("v_buffer_hist_hoy!$1:$1"),0)-1,100000,1),MATCH(CLEAN(TABLATRANSFERENCIA[[#This Row],[CODIGO]]),OFFSET(INDIRECT("v_buffer_hist_hoy!$A$1"),1,MATCH("buh_codigo",INDIRECT("v_buffer_hist_hoy!$1:$1"),0)-1,100000,1),0)),"")</f>
        <v>0</v>
      </c>
      <c r="AT161" s="6">
        <f ca="1">IFERROR(INDEX(OFFSET(INDIRECT("v_buffer_hist_hoy!$A$1"),1,MATCH("buh_cobertura_pedido_minimo",INDIRECT("v_buffer_hist_hoy!$1:$1"),0)-1,100000,1),MATCH(CLEAN(TABLATRANSFERENCIA[[#This Row],[CODIGO]]),OFFSET(INDIRECT("v_buffer_hist_hoy!$A$1"),1,MATCH("buh_codigo",INDIRECT("v_buffer_hist_hoy!$1:$1"),0)-1,100000,1),0)),"")</f>
        <v>0</v>
      </c>
      <c r="AU161" s="6">
        <f ca="1">IFERROR(INDEX(OFFSET(INDIRECT("v_buffer_hist_hoy!$A$1"),1,MATCH("buh_dias_desabastecimiento",INDIRECT("v_buffer_hist_hoy!$1:$1"),0)-1,100000,1),MATCH(CLEAN(TABLATRANSFERENCIA[[#This Row],[CODIGO]]),OFFSET(INDIRECT("v_buffer_hist_hoy!$A$1"),1,MATCH("buh_codigo",INDIRECT("v_buffer_hist_hoy!$1:$1"),0)-1,100000,1),0)),"")</f>
        <v>34</v>
      </c>
      <c r="AV161" s="6">
        <f t="array" ref="AV161">IFERROR(INDEX(Datos_Consumo[CANTIDAD],MATCH(TABLATRANSFERENCIA[[#This Row],[CODIGO]]&amp;TABLATRANSFERENCIA[[#Headers],[Columna1]],Datos_Consumo[CODIGO]&amp;Datos_Consumo[FECHA_FORMATO],0)),0)</f>
        <v>0</v>
      </c>
      <c r="AW161" s="6">
        <f t="array" ref="AW161">IFERROR(INDEX(Datos_Consumo[CANTIDAD],MATCH(TABLATRANSFERENCIA[[#This Row],[CODIGO]]&amp;TABLATRANSFERENCIA[[#Headers],[Columna2]],Datos_Consumo[CODIGO]&amp;Datos_Consumo[FECHA_FORMATO],0)),0)</f>
        <v>0</v>
      </c>
      <c r="AX161" s="6">
        <f t="array" ref="AX161">IFERROR(INDEX(Datos_Consumo[CANTIDAD],MATCH(TABLATRANSFERENCIA[[#This Row],[CODIGO]]&amp;TABLATRANSFERENCIA[[#Headers],[Columna3]],Datos_Consumo[CODIGO]&amp;Datos_Consumo[FECHA_FORMATO],0)),0)</f>
        <v>0</v>
      </c>
      <c r="AY161" s="6">
        <f t="array" ref="AY161">IFERROR(INDEX(Datos_Consumo[CANTIDAD],MATCH(TABLATRANSFERENCIA[[#This Row],[CODIGO]]&amp;TABLATRANSFERENCIA[[#Headers],[Columna4]],Datos_Consumo[CODIGO]&amp;Datos_Consumo[FECHA_FORMATO],0)),0)</f>
        <v>0</v>
      </c>
      <c r="AZ161" s="6">
        <f t="array" ref="AZ161">IFERROR(INDEX(Datos_Consumo[CANTIDAD],MATCH(TABLATRANSFERENCIA[[#This Row],[CODIGO]]&amp;TABLATRANSFERENCIA[[#Headers],[Columna5]],Datos_Consumo[CODIGO]&amp;Datos_Consumo[FECHA_FORMATO],0)),0)</f>
        <v>0</v>
      </c>
      <c r="BA161" s="6">
        <f t="array" ref="BA161">IFERROR(INDEX(Datos_Consumo[CANTIDAD],MATCH(TABLATRANSFERENCIA[[#This Row],[CODIGO]]&amp;TABLATRANSFERENCIA[[#Headers],[Columna6]],Datos_Consumo[CODIGO]&amp;Datos_Consumo[FECHA_FORMATO],0)),0)</f>
        <v>0</v>
      </c>
      <c r="BB161" s="56">
        <f ca="1">IFERROR(INDEX(OFFSET(INDIRECT("v_buffer_hist_hoy!$A$1"),1,MATCH("buh_ultima_transferencia_ini",INDIRECT("v_buffer_hist_hoy!$1:$1"),0)-1,100000,1),MATCH(CLEAN(TABLATRANSFERENCIA[[#This Row],[CODIGO]]),OFFSET(INDIRECT("v_buffer_hist_hoy!$A$1"),1,MATCH("buh_codigo",INDIRECT("v_buffer_hist_hoy!$1:$1"),0)-1,100000,1),0)),"")</f>
        <v>0</v>
      </c>
      <c r="BC161" s="56">
        <f ca="1">IFERROR(INDEX(OFFSET(INDIRECT("v_buffer_hist_hoy!$A$1"),1,MATCH("buh_ultima_transferencia_fin",INDIRECT("v_buffer_hist_hoy!$1:$1"),0)-1,100000,1),MATCH(CLEAN(TABLATRANSFERENCIA[[#This Row],[CODIGO]]),OFFSET(INDIRECT("v_buffer_hist_hoy!$A$1"),1,MATCH("buh_codigo",INDIRECT("v_buffer_hist_hoy!$1:$1"),0)-1,100000,1),0)),"")</f>
        <v>0</v>
      </c>
      <c r="BD161" s="50" t="s">
        <v>7724</v>
      </c>
      <c r="BE161" s="55"/>
      <c r="BF161" s="51"/>
      <c r="BG161"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6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1" s="51"/>
      <c r="BM161" s="46">
        <f ca="1">IFERROR(TABLATRANSFERENCIA[[#This Row],[REQUERIM]]/TABLATRANSFERENCIA[[#This Row],[PEDIDO PROMEDIO]],0)</f>
        <v>1.25</v>
      </c>
      <c r="BN161" s="51"/>
      <c r="BO161" s="59"/>
      <c r="BP161" s="3" t="str">
        <f>IF(TABLATRANSFERENCIA[[#This Row],[RECIBIDO]]&lt;&gt;"",0,IF(TABLATRANSFERENCIA[[#This Row],[DESPACHO]]&lt;&gt;"",TABLATRANSFERENCIA[[#This Row],[DESPACHO]],TABLATRANSFERENCIA[[#This Row],[REQUERIM]]))</f>
        <v>5</v>
      </c>
      <c r="BQ161" s="50"/>
      <c r="BR161" s="50"/>
      <c r="BS161" s="50" t="str">
        <f t="shared" si="2"/>
        <v>N</v>
      </c>
      <c r="BT161" s="51">
        <f t="array" aca="1" ref="BT161" ca="1">IF(SUM(--(TABLATRANSFERENCIA[[#This Row],[CODIGO GENERICO]]=TABLATRANSFERENCIA[CODIGO GENERICO])*TABLATRANSFERENCIA[REQUERIM])&lt;TABLATRANSFERENCIA[[#This Row],[PEDIDO MIN GRUPO]],1,0)</f>
        <v>0</v>
      </c>
      <c r="BU16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1" s="51">
        <f ca="1">IFERROR(INDEX(OFFSET(INDIRECT("v_buffer_hist_hoy!$A$1"),1,MATCH("buh_zona_amarilla",INDIRECT("v_buffer_hist_hoy!$1:$1"),0)-1,100000,1),MATCH(CLEAN(TABLATRANSFERENCIA[[#This Row],[CODIGO]]),OFFSET(INDIRECT("v_buffer_hist_hoy!$A$1"),1,MATCH("buh_codigo",INDIRECT("v_buffer_hist_hoy!$1:$1"),0)-1,100000,1),0)),"")</f>
        <v>11</v>
      </c>
      <c r="BW161" s="51">
        <f ca="1">IFERROR(INDEX(OFFSET(INDIRECT("v_buffer_hist_hoy!$A$1"),1,MATCH("buh_zona_roja",INDIRECT("v_buffer_hist_hoy!$1:$1"),0)-1,100000,1),MATCH(CLEAN(TABLATRANSFERENCIA[[#This Row],[CODIGO]]),OFFSET(INDIRECT("v_buffer_hist_hoy!$A$1"),1,MATCH("buh_codigo",INDIRECT("v_buffer_hist_hoy!$1:$1"),0)-1,100000,1),0)),"")</f>
        <v>5</v>
      </c>
    </row>
    <row r="162" spans="1:75" hidden="1" x14ac:dyDescent="0.25">
      <c r="A162" s="54" t="s">
        <v>3725</v>
      </c>
      <c r="B162" s="3" t="str">
        <f ca="1">IFERROR(INDEX(OFFSET(INDIRECT("v_buffer_hist_hoy!$A$1"),1,MATCH("pro_descripcion",INDIRECT("v_buffer_hist_hoy!$1:$1"),0)-1,100000,1),MATCH(CLEAN(TABLATRANSFERENCIA[[#This Row],[CODIGO]]),OFFSET(INDIRECT("v_buffer_hist_hoy!$A$1"),1,MATCH("buh_codigo",INDIRECT("v_buffer_hist_hoy!$1:$1"),0)-1,100000,1),0)),"")</f>
        <v>VALVULA PATO B530 B450</v>
      </c>
      <c r="C162" s="3" t="str">
        <f ca="1">IFERROR(INDEX(OFFSET(INDIRECT("v_buffer_hist_hoy!$A$1"),1,MATCH("buh_codigo_generico",INDIRECT("v_buffer_hist_hoy!$1:$1"),0)-1,100000,1),MATCH(CLEAN(TABLATRANSFERENCIA[[#This Row],[CODIGO]]),OFFSET(INDIRECT("v_buffer_hist_hoy!$A$1"),1,MATCH("buh_codigo",INDIRECT("v_buffer_hist_hoy!$1:$1"),0)-1,100000,1),0)),"")</f>
        <v>0</v>
      </c>
      <c r="D162" s="3" t="str">
        <f ca="1">IFERROR(INDEX(OFFSET(INDIRECT("v_buffer_hist_hoy!$A$1"),1,MATCH("buh_codigo_vinculado",INDIRECT("v_buffer_hist_hoy!$1:$1"),0)-1,100000,1),MATCH(CLEAN(TABLATRANSFERENCIA[[#This Row],[CODIGO]]),OFFSET(INDIRECT("v_buffer_hist_hoy!$A$1"),1,MATCH("buh_codigo",INDIRECT("v_buffer_hist_hoy!$1:$1"),0)-1,100000,1),0)),"")</f>
        <v>EC-12437455430</v>
      </c>
      <c r="E162" s="3" t="str">
        <f ca="1">IFERROR(INDEX(OFFSET(INDIRECT("v_buffer_hist_hoy!$A$1"),1,MATCH("pro_linea",INDIRECT("v_buffer_hist_hoy!$1:$1"),0)-1,100000,1),MATCH(CLEAN(TABLATRANSFERENCIA[[#This Row],[CODIGO]]),OFFSET(INDIRECT("v_buffer_hist_hoy!$A$1"),1,MATCH("buh_codigo",INDIRECT("v_buffer_hist_hoy!$1:$1"),0)-1,100000,1),0)),"")</f>
        <v>AGROFORESTAL</v>
      </c>
      <c r="F162" s="3">
        <f ca="1">IFERROR(INDEX(OFFSET(INDIRECT("v_buffer_hist_hoy!$A$1"),1,MATCH("pro_sublinea",INDIRECT("v_buffer_hist_hoy!$1:$1"),0)-1,100000,1),MATCH(CLEAN(TABLATRANSFERENCIA[[#This Row],[CODIGO]]),OFFSET(INDIRECT("v_buffer_hist_hoy!$A$1"),1,MATCH("buh_codigo",INDIRECT("v_buffer_hist_hoy!$1:$1"),0)-1,100000,1),0)),"")</f>
        <v>0</v>
      </c>
      <c r="G162" s="3" t="str">
        <f ca="1">IFERROR(INDEX(OFFSET(INDIRECT("v_buffer_hist_hoy!$A$1"),1,MATCH("pro_grupo",INDIRECT("v_buffer_hist_hoy!$1:$1"),0)-1,100000,1),MATCH(CLEAN(TABLATRANSFERENCIA[[#This Row],[CODIGO]]),OFFSET(INDIRECT("v_buffer_hist_hoy!$A$1"),1,MATCH("buh_codigo",INDIRECT("v_buffer_hist_hoy!$1:$1"),0)-1,100000,1),0)),"")</f>
        <v>REPUESTOS DESMALEZADORAS</v>
      </c>
      <c r="H162" s="3">
        <f ca="1">IFERROR(INDEX(OFFSET(INDIRECT("v_buffer_hist_hoy!$A$1"),1,MATCH("pro_familia",INDIRECT("v_buffer_hist_hoy!$1:$1"),0)-1,100000,1),MATCH(CLEAN(TABLATRANSFERENCIA[[#This Row],[CODIGO]]),OFFSET(INDIRECT("v_buffer_hist_hoy!$A$1"),1,MATCH("buh_codigo",INDIRECT("v_buffer_hist_hoy!$1:$1"),0)-1,100000,1),0)),"")</f>
        <v>0</v>
      </c>
      <c r="I162" s="3">
        <f ca="1">IFERROR(INDEX(OFFSET(INDIRECT("v_buffer_hist_hoy!$A$1"),1,MATCH("pro_subfamilia",INDIRECT("v_buffer_hist_hoy!$1:$1"),0)-1,100000,1),MATCH(CLEAN(TABLATRANSFERENCIA[[#This Row],[CODIGO]]),OFFSET(INDIRECT("v_buffer_hist_hoy!$A$1"),1,MATCH("buh_codigo",INDIRECT("v_buffer_hist_hoy!$1:$1"),0)-1,100000,1),0)),"")</f>
        <v>0</v>
      </c>
      <c r="J16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2" s="3">
        <f ca="1">IFERROR(INDEX(OFFSET(INDIRECT("v_buffer_hist_hoy!$A$1"),1,MATCH("pro_tipo",INDIRECT("v_buffer_hist_hoy!$1:$1"),0)-1,100000,1),MATCH(CLEAN(TABLATRANSFERENCIA[[#This Row],[CODIGO]]),OFFSET(INDIRECT("v_buffer_hist_hoy!$A$1"),1,MATCH("buh_codigo",INDIRECT("v_buffer_hist_hoy!$1:$1"),0)-1,100000,1),0)),"")</f>
        <v>0</v>
      </c>
      <c r="L162" s="3" t="str">
        <f ca="1">IFERROR(INDEX(OFFSET(INDIRECT("v_buffer_hist_hoy!$A$1"),1,MATCH("pro_marca",INDIRECT("v_buffer_hist_hoy!$1:$1"),0)-1,100000,1),MATCH(CLEAN(TABLATRANSFERENCIA[[#This Row],[CODIGO]]),OFFSET(INDIRECT("v_buffer_hist_hoy!$A$1"),1,MATCH("buh_codigo",INDIRECT("v_buffer_hist_hoy!$1:$1"),0)-1,100000,1),0)),"")</f>
        <v>SHINDAIWA</v>
      </c>
      <c r="M162" s="3">
        <f ca="1">IFERROR(INDEX(OFFSET(INDIRECT("v_buffer_hist_hoy!$A$1"),1,MATCH("pro_modelo",INDIRECT("v_buffer_hist_hoy!$1:$1"),0)-1,100000,1),MATCH(CLEAN(TABLATRANSFERENCIA[[#This Row],[CODIGO]]),OFFSET(INDIRECT("v_buffer_hist_hoy!$A$1"),1,MATCH("buh_codigo",INDIRECT("v_buffer_hist_hoy!$1:$1"),0)-1,100000,1),0)),"")</f>
        <v>0</v>
      </c>
      <c r="N162" s="3">
        <f ca="1">IFERROR(INDEX(OFFSET(INDIRECT("v_buffer_hist_hoy!$A$1"),1,MATCH("pro_cat_management",INDIRECT("v_buffer_hist_hoy!$1:$1"),0)-1,100000,1),MATCH(CLEAN(TABLATRANSFERENCIA[[#This Row],[CODIGO]]),OFFSET(INDIRECT("v_buffer_hist_hoy!$A$1"),1,MATCH("buh_codigo",INDIRECT("v_buffer_hist_hoy!$1:$1"),0)-1,100000,1),0)),"")</f>
        <v>0</v>
      </c>
      <c r="O162" s="5" t="str">
        <f ca="1">IFERROR(INDEX(OFFSET(INDIRECT("v_buffer_hist_hoy!$A$1"),1,MATCH("buh_estatus",INDIRECT("v_buffer_hist_hoy!$1:$1"),0)-1,100000,1),MATCH(CLEAN(TABLATRANSFERENCIA[[#This Row],[CODIGO]]),OFFSET(INDIRECT("v_buffer_hist_hoy!$A$1"),1,MATCH("buh_codigo",INDIRECT("v_buffer_hist_hoy!$1:$1"),0)-1,100000,1),0)),"")</f>
        <v>0</v>
      </c>
      <c r="P162" s="5">
        <f ca="1">IFERROR(INDEX(OFFSET(INDIRECT("v_buffer_hist_hoy!$A$1"),1,MATCH("buh_ctv",INDIRECT("v_buffer_hist_hoy!$1:$1"),0)-1,100000,1),MATCH(CLEAN(TABLATRANSFERENCIA[[#This Row],[CODIGO]]),OFFSET(INDIRECT("v_buffer_hist_hoy!$A$1"),1,MATCH("buh_codigo",INDIRECT("v_buffer_hist_hoy!$1:$1"),0)-1,100000,1),0)),"")</f>
        <v>3.63</v>
      </c>
      <c r="Q162" s="5">
        <f ca="1">IFERROR(INDEX(OFFSET(INDIRECT("v_buffer_hist_hoy!$A$1"),1,MATCH("buh_pv",INDIRECT("v_buffer_hist_hoy!$1:$1"),0)-1,100000,1),MATCH(CLEAN(TABLATRANSFERENCIA[[#This Row],[CODIGO]]),OFFSET(INDIRECT("v_buffer_hist_hoy!$A$1"),1,MATCH("buh_codigo",INDIRECT("v_buffer_hist_hoy!$1:$1"),0)-1,100000,1),0)),"")</f>
        <v>14.73</v>
      </c>
      <c r="R162" s="46">
        <f ca="1">IFERROR(INDEX(OFFSET(INDIRECT("v_buffer_hist_hoy!$A$1"),1,MATCH("buh_roi_pasado",INDIRECT("v_buffer_hist_hoy!$1:$1"),0)-1,100000,1),MATCH(CLEAN(TABLATRANSFERENCIA[[#This Row],[CODIGO]]),OFFSET(INDIRECT("v_buffer_hist_hoy!$A$1"),1,MATCH("buh_codigo",INDIRECT("v_buffer_hist_hoy!$1:$1"),0)-1,100000,1),0)),"")</f>
        <v>0</v>
      </c>
      <c r="S162" s="46">
        <f ca="1">IFERROR(INDEX(OFFSET(INDIRECT("v_buffer_hist_hoy!$A$1"),1,MATCH("buh_roi_proyectado",INDIRECT("v_buffer_hist_hoy!$1:$1"),0)-1,100000,1),MATCH(CLEAN(TABLATRANSFERENCIA[[#This Row],[CODIGO]]),OFFSET(INDIRECT("v_buffer_hist_hoy!$A$1"),1,MATCH("buh_codigo",INDIRECT("v_buffer_hist_hoy!$1:$1"),0)-1,100000,1),0)),"")</f>
        <v>13.34</v>
      </c>
      <c r="T162" s="46">
        <f ca="1">IFERROR(INDEX(OFFSET(INDIRECT("v_buffer_hist_hoy!$A$1"),1,MATCH("buh_velocity",INDIRECT("v_buffer_hist_hoy!$1:$1"),0)-1,100000,1),MATCH(CLEAN(TABLATRANSFERENCIA[[#This Row],[CODIGO]]),OFFSET(INDIRECT("v_buffer_hist_hoy!$A$1"),1,MATCH("buh_codigo",INDIRECT("v_buffer_hist_hoy!$1:$1"),0)-1,100000,1),0)),"")</f>
        <v>0</v>
      </c>
      <c r="U162" s="46">
        <f ca="1">IFERROR(INDEX(OFFSET(INDIRECT("v_buffer_hist_hoy!$A$1"),1,MATCH("buh_nivel_servicio",INDIRECT("v_buffer_hist_hoy!$1:$1"),0)-1,100000,1),MATCH(CLEAN(TABLATRANSFERENCIA[[#This Row],[CODIGO]]),OFFSET(INDIRECT("v_buffer_hist_hoy!$A$1"),1,MATCH("buh_codigo",INDIRECT("v_buffer_hist_hoy!$1:$1"),0)-1,100000,1),0)),"")</f>
        <v>1</v>
      </c>
      <c r="V162" s="49" t="str">
        <f ca="1">IFERROR(INDEX(OFFSET(INDIRECT("v_buffer_hist_hoy!$A$1"),1,MATCH("pro_nombre",INDIRECT("v_buffer_hist_hoy!$1:$1"),0)-1,100000,1),MATCH(CLEAN(TABLATRANSFERENCIA[[#This Row],[CODIGO]]),OFFSET(INDIRECT("v_buffer_hist_hoy!$A$1"),1,MATCH("buh_codigo",INDIRECT("v_buffer_hist_hoy!$1:$1"),0)-1,100000,1),0)),"")</f>
        <v>Echo</v>
      </c>
      <c r="W162" s="49" t="str">
        <f ca="1">IFERROR(INDEX(OFFSET(INDIRECT("v_buffer_hist_hoy!$A$1"),1,MATCH("pre_nombre",INDIRECT("v_buffer_hist_hoy!$1:$1"),0)-1,100000,1),MATCH(CLEAN(TABLATRANSFERENCIA[[#This Row],[CODIGO]]),OFFSET(INDIRECT("v_buffer_hist_hoy!$A$1"),1,MATCH("buh_codigo",INDIRECT("v_buffer_hist_hoy!$1:$1"),0)-1,100000,1),0)),"")</f>
        <v>USA</v>
      </c>
      <c r="X162" s="51">
        <f ca="1">IFERROR(INDEX(OFFSET(INDIRECT("v_buffer_hist_hoy!$A$1"),1,MATCH("buh_tiempo_suministro",INDIRECT("v_buffer_hist_hoy!$1:$1"),0)-1,100000,1),MATCH(CLEAN(TABLATRANSFERENCIA[[#This Row],[CODIGO]]),OFFSET(INDIRECT("v_buffer_hist_hoy!$A$1"),1,MATCH("buh_codigo",INDIRECT("v_buffer_hist_hoy!$1:$1"),0)-1,100000,1),0)),"")</f>
        <v>8</v>
      </c>
      <c r="Y162" s="51">
        <f ca="1">IFERROR(INDEX(OFFSET(INDIRECT("v_buffer_hist_hoy!$A$1"),1,MATCH("buh_frecuencia_reposicion",INDIRECT("v_buffer_hist_hoy!$1:$1"),0)-1,100000,1),MATCH(CLEAN(TABLATRANSFERENCIA[[#This Row],[CODIGO]]),OFFSET(INDIRECT("v_buffer_hist_hoy!$A$1"),1,MATCH("buh_codigo",INDIRECT("v_buffer_hist_hoy!$1:$1"),0)-1,100000,1),0)),"")</f>
        <v>3</v>
      </c>
      <c r="Z162" s="6">
        <f ca="1">IFERROR(INDEX(OFFSET(INDIRECT("v_buffer_hist_hoy!$A$1"),1,MATCH("buh_buffer_actual",INDIRECT("v_buffer_hist_hoy!$1:$1"),0)-1,100000,1),MATCH(CLEAN(TABLATRANSFERENCIA[[#This Row],[CODIGO]]),OFFSET(INDIRECT("v_buffer_hist_hoy!$A$1"),1,MATCH("buh_codigo",INDIRECT("v_buffer_hist_hoy!$1:$1"),0)-1,100000,1),0)),"")</f>
        <v>17</v>
      </c>
      <c r="AA162" s="6">
        <f ca="1">IFERROR(INDEX(OFFSET(INDIRECT("v_buffer_hist_hoy!$A$1"),1,MATCH("buh_inventario_proveedor",INDIRECT("v_buffer_hist_hoy!$1:$1"),0)-1,100000,1),MATCH(CLEAN(TABLATRANSFERENCIA[[#This Row],[CODIGO]]),OFFSET(INDIRECT("v_buffer_hist_hoy!$A$1"),1,MATCH("buh_codigo",INDIRECT("v_buffer_hist_hoy!$1:$1"),0)-1,100000,1),0)),"")</f>
        <v>1000000000</v>
      </c>
      <c r="AB162" s="6">
        <f ca="1">IFERROR(INDEX(OFFSET(INDIRECT("v_buffer_hist_hoy!$A$1"),1,MATCH("buh_inventario_fisico",INDIRECT("v_buffer_hist_hoy!$1:$1"),0)-1,100000,1),MATCH(CLEAN(TABLATRANSFERENCIA[[#This Row],[CODIGO]]),OFFSET(INDIRECT("v_buffer_hist_hoy!$A$1"),1,MATCH("buh_codigo",INDIRECT("v_buffer_hist_hoy!$1:$1"),0)-1,100000,1),0)),"")</f>
        <v>12</v>
      </c>
      <c r="AC162"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162" s="6" t="str">
        <f ca="1">IFERROR(INDEX(OFFSET(INDIRECT("v_buffer_hist_hoy!$A$1"),1,MATCH("buh_color_inventario_fisico",INDIRECT("v_buffer_hist_hoy!$1:$1"),0)-1,100000,1),MATCH(CLEAN(TABLATRANSFERENCIA[[#This Row],[CODIGO]]),OFFSET(INDIRECT("v_buffer_hist_hoy!$A$1"),1,MATCH("buh_codigo",INDIRECT("v_buffer_hist_hoy!$1:$1"),0)-1,100000,1),0)),"")</f>
        <v>V</v>
      </c>
      <c r="AE162" s="6">
        <f ca="1">IFERROR(INDEX(OFFSET(INDIRECT("v_buffer_hist_hoy!$A$1"),1,MATCH("buh_transito",INDIRECT("v_buffer_hist_hoy!$1:$1"),0)-1,100000,1),MATCH(CLEAN(TABLATRANSFERENCIA[[#This Row],[CODIGO]]),OFFSET(INDIRECT("v_buffer_hist_hoy!$A$1"),1,MATCH("buh_codigo",INDIRECT("v_buffer_hist_hoy!$1:$1"),0)-1,100000,1),0)),"")</f>
        <v>0</v>
      </c>
      <c r="AF162" s="6">
        <f ca="1">IFERROR(INDEX(OFFSET(INDIRECT("v_buffer_hist_hoy!$A$1"),1,MATCH("buh_negociacion",INDIRECT("v_buffer_hist_hoy!$1:$1"),0)-1,100000,1),MATCH(CLEAN(TABLATRANSFERENCIA[[#This Row],[CODIGO]]),OFFSET(INDIRECT("v_buffer_hist_hoy!$A$1"),1,MATCH("buh_codigo",INDIRECT("v_buffer_hist_hoy!$1:$1"),0)-1,100000,1),0)),"")</f>
        <v>0</v>
      </c>
      <c r="AG162" s="6">
        <f ca="1">IFERROR(INDEX(OFFSET(INDIRECT("v_buffer_hist_hoy!$A$1"),1,MATCH("buh_produccion",INDIRECT("v_buffer_hist_hoy!$1:$1"),0)-1,100000,1),MATCH(CLEAN(TABLATRANSFERENCIA[[#This Row],[CODIGO]]),OFFSET(INDIRECT("v_buffer_hist_hoy!$A$1"),1,MATCH("buh_codigo",INDIRECT("v_buffer_hist_hoy!$1:$1"),0)-1,100000,1),0)),"")</f>
        <v>0</v>
      </c>
      <c r="AH162" s="6">
        <f ca="1">IFERROR(INDEX(OFFSET(INDIRECT("v_buffer_hist_hoy!$A$1"),1,MATCH("buh_embarcado",INDIRECT("v_buffer_hist_hoy!$1:$1"),0)-1,100000,1),MATCH(CLEAN(TABLATRANSFERENCIA[[#This Row],[CODIGO]]),OFFSET(INDIRECT("v_buffer_hist_hoy!$A$1"),1,MATCH("buh_codigo",INDIRECT("v_buffer_hist_hoy!$1:$1"),0)-1,100000,1),0)),"")</f>
        <v>0</v>
      </c>
      <c r="AI162" s="6">
        <f ca="1">IFERROR(INDEX(OFFSET(INDIRECT("v_buffer_hist_hoy!$A$1"),1,MATCH("buh_comprometido",INDIRECT("v_buffer_hist_hoy!$1:$1"),0)-1,100000,1),MATCH(CLEAN(TABLATRANSFERENCIA[[#This Row],[CODIGO]]),OFFSET(INDIRECT("v_buffer_hist_hoy!$A$1"),1,MATCH("buh_codigo",INDIRECT("v_buffer_hist_hoy!$1:$1"),0)-1,100000,1),0)),"")</f>
        <v>0</v>
      </c>
      <c r="AJ162" s="6">
        <f ca="1">IFERROR(INDEX(OFFSET(INDIRECT("v_buffer_hist_hoy!$A$1"),1,MATCH("buh_backorder",INDIRECT("v_buffer_hist_hoy!$1:$1"),0)-1,100000,1),MATCH(CLEAN(TABLATRANSFERENCIA[[#This Row],[CODIGO]]),OFFSET(INDIRECT("v_buffer_hist_hoy!$A$1"),1,MATCH("buh_codigo",INDIRECT("v_buffer_hist_hoy!$1:$1"),0)-1,100000,1),0)),"")</f>
        <v>5</v>
      </c>
      <c r="AK162" s="6">
        <f ca="1">IFERROR(INDEX(OFFSET(INDIRECT("v_buffer_hist_hoy!$A$1"),1,MATCH("buh_inventario_proyectado",INDIRECT("v_buffer_hist_hoy!$1:$1"),0)-1,100000,1),MATCH(CLEAN(TABLATRANSFERENCIA[[#This Row],[CODIGO]]),OFFSET(INDIRECT("v_buffer_hist_hoy!$A$1"),1,MATCH("buh_codigo",INDIRECT("v_buffer_hist_hoy!$1:$1"),0)-1,100000,1),0)),"")</f>
        <v>17</v>
      </c>
      <c r="AL162" s="4">
        <f ca="1">IFERROR(INDEX(OFFSET(INDIRECT("v_buffer_hist_hoy!$A$1"),1,MATCH("buh_estado_inventario_proyectado",INDIRECT("v_buffer_hist_hoy!$1:$1"),0)-1,100000,1),MATCH(CLEAN(TABLATRANSFERENCIA[[#This Row],[CODIGO]]),OFFSET(INDIRECT("v_buffer_hist_hoy!$A$1"),1,MATCH("buh_codigo",INDIRECT("v_buffer_hist_hoy!$1:$1"),0)-1,100000,1),0)),"")</f>
        <v>0</v>
      </c>
      <c r="AM162" s="6" t="str">
        <f ca="1">IFERROR(INDEX(OFFSET(INDIRECT("v_buffer_hist_hoy!$A$1"),1,MATCH("buh_color_inventario_proyectado",INDIRECT("v_buffer_hist_hoy!$1:$1"),0)-1,100000,1),MATCH(CLEAN(TABLATRANSFERENCIA[[#This Row],[CODIGO]]),OFFSET(INDIRECT("v_buffer_hist_hoy!$A$1"),1,MATCH("buh_codigo",INDIRECT("v_buffer_hist_hoy!$1:$1"),0)-1,100000,1),0)),"")</f>
        <v>V</v>
      </c>
      <c r="AN162" s="6">
        <f ca="1">IFERROR(INDEX(OFFSET(INDIRECT("v_buffer_hist_hoy!$A$1"),1,MATCH("buh_pedido_minimo",INDIRECT("v_buffer_hist_hoy!$1:$1"),0)-1,100000,1),MATCH(CLEAN(TABLATRANSFERENCIA[[#This Row],[CODIGO]]),OFFSET(INDIRECT("v_buffer_hist_hoy!$A$1"),1,MATCH("buh_codigo",INDIRECT("v_buffer_hist_hoy!$1:$1"),0)-1,100000,1),0)),"")</f>
        <v>0</v>
      </c>
      <c r="AO162" s="6">
        <f ca="1">IFERROR(INDEX(OFFSET(INDIRECT("v_buffer_hist_hoy!$A$1"),1,MATCH("buh_pedido_minimo_grupo",INDIRECT("v_buffer_hist_hoy!$1:$1"),0)-1,100000,1),MATCH(CLEAN(TABLATRANSFERENCIA[[#This Row],[CODIGO]]),OFFSET(INDIRECT("v_buffer_hist_hoy!$A$1"),1,MATCH("buh_codigo",INDIRECT("v_buffer_hist_hoy!$1:$1"),0)-1,100000,1),0)),"")</f>
        <v>0</v>
      </c>
      <c r="AP162" s="6">
        <f ca="1">IFERROR(INDEX(OFFSET(INDIRECT("v_buffer_hist_hoy!$A$1"),1,MATCH("buh_unidad_empaque",INDIRECT("v_buffer_hist_hoy!$1:$1"),0)-1,100000,1),MATCH(CLEAN(TABLATRANSFERENCIA[[#This Row],[CODIGO]]),OFFSET(INDIRECT("v_buffer_hist_hoy!$A$1"),1,MATCH("buh_codigo",INDIRECT("v_buffer_hist_hoy!$1:$1"),0)-1,100000,1),0)),"")</f>
        <v>5</v>
      </c>
      <c r="AQ162" s="6">
        <f ca="1">IFERROR(INDEX(OFFSET(INDIRECT("v_buffer_hist_hoy!$A$1"),1,MATCH("buh_pedido_promedio",INDIRECT("v_buffer_hist_hoy!$1:$1"),0)-1,100000,1),MATCH(CLEAN(TABLATRANSFERENCIA[[#This Row],[CODIGO]]),OFFSET(INDIRECT("v_buffer_hist_hoy!$A$1"),1,MATCH("buh_codigo",INDIRECT("v_buffer_hist_hoy!$1:$1"),0)-1,100000,1),0)),"")</f>
        <v>5</v>
      </c>
      <c r="AR162" s="6">
        <f ca="1">IFERROR(INDEX(OFFSET(INDIRECT("v_buffer_hist_hoy!$A$1"),1,MATCH("buh_cobertura_buffer",INDIRECT("v_buffer_hist_hoy!$1:$1"),0)-1,100000,1),MATCH(CLEAN(TABLATRANSFERENCIA[[#This Row],[CODIGO]]),OFFSET(INDIRECT("v_buffer_hist_hoy!$A$1"),1,MATCH("buh_codigo",INDIRECT("v_buffer_hist_hoy!$1:$1"),0)-1,100000,1),0)),"")</f>
        <v>0</v>
      </c>
      <c r="AS162" s="6">
        <f ca="1">IFERROR(INDEX(OFFSET(INDIRECT("v_buffer_hist_hoy!$A$1"),1,MATCH("buh_cobertura_inventario_proyectado",INDIRECT("v_buffer_hist_hoy!$1:$1"),0)-1,100000,1),MATCH(CLEAN(TABLATRANSFERENCIA[[#This Row],[CODIGO]]),OFFSET(INDIRECT("v_buffer_hist_hoy!$A$1"),1,MATCH("buh_codigo",INDIRECT("v_buffer_hist_hoy!$1:$1"),0)-1,100000,1),0)),"")</f>
        <v>0</v>
      </c>
      <c r="AT162" s="6">
        <f ca="1">IFERROR(INDEX(OFFSET(INDIRECT("v_buffer_hist_hoy!$A$1"),1,MATCH("buh_cobertura_pedido_minimo",INDIRECT("v_buffer_hist_hoy!$1:$1"),0)-1,100000,1),MATCH(CLEAN(TABLATRANSFERENCIA[[#This Row],[CODIGO]]),OFFSET(INDIRECT("v_buffer_hist_hoy!$A$1"),1,MATCH("buh_codigo",INDIRECT("v_buffer_hist_hoy!$1:$1"),0)-1,100000,1),0)),"")</f>
        <v>0</v>
      </c>
      <c r="AU162" s="6">
        <f ca="1">IFERROR(INDEX(OFFSET(INDIRECT("v_buffer_hist_hoy!$A$1"),1,MATCH("buh_dias_desabastecimiento",INDIRECT("v_buffer_hist_hoy!$1:$1"),0)-1,100000,1),MATCH(CLEAN(TABLATRANSFERENCIA[[#This Row],[CODIGO]]),OFFSET(INDIRECT("v_buffer_hist_hoy!$A$1"),1,MATCH("buh_codigo",INDIRECT("v_buffer_hist_hoy!$1:$1"),0)-1,100000,1),0)),"")</f>
        <v>0</v>
      </c>
      <c r="AV162" s="6">
        <f t="array" ref="AV162">IFERROR(INDEX(Datos_Consumo[CANTIDAD],MATCH(TABLATRANSFERENCIA[[#This Row],[CODIGO]]&amp;TABLATRANSFERENCIA[[#Headers],[Columna1]],Datos_Consumo[CODIGO]&amp;Datos_Consumo[FECHA_FORMATO],0)),0)</f>
        <v>0</v>
      </c>
      <c r="AW162" s="6">
        <f t="array" ref="AW162">IFERROR(INDEX(Datos_Consumo[CANTIDAD],MATCH(TABLATRANSFERENCIA[[#This Row],[CODIGO]]&amp;TABLATRANSFERENCIA[[#Headers],[Columna2]],Datos_Consumo[CODIGO]&amp;Datos_Consumo[FECHA_FORMATO],0)),0)</f>
        <v>0</v>
      </c>
      <c r="AX162" s="6">
        <f t="array" ref="AX162">IFERROR(INDEX(Datos_Consumo[CANTIDAD],MATCH(TABLATRANSFERENCIA[[#This Row],[CODIGO]]&amp;TABLATRANSFERENCIA[[#Headers],[Columna3]],Datos_Consumo[CODIGO]&amp;Datos_Consumo[FECHA_FORMATO],0)),0)</f>
        <v>0</v>
      </c>
      <c r="AY162" s="6">
        <f t="array" ref="AY162">IFERROR(INDEX(Datos_Consumo[CANTIDAD],MATCH(TABLATRANSFERENCIA[[#This Row],[CODIGO]]&amp;TABLATRANSFERENCIA[[#Headers],[Columna4]],Datos_Consumo[CODIGO]&amp;Datos_Consumo[FECHA_FORMATO],0)),0)</f>
        <v>0</v>
      </c>
      <c r="AZ162" s="6">
        <f t="array" ref="AZ162">IFERROR(INDEX(Datos_Consumo[CANTIDAD],MATCH(TABLATRANSFERENCIA[[#This Row],[CODIGO]]&amp;TABLATRANSFERENCIA[[#Headers],[Columna5]],Datos_Consumo[CODIGO]&amp;Datos_Consumo[FECHA_FORMATO],0)),0)</f>
        <v>0</v>
      </c>
      <c r="BA162" s="6">
        <f t="array" ref="BA162">IFERROR(INDEX(Datos_Consumo[CANTIDAD],MATCH(TABLATRANSFERENCIA[[#This Row],[CODIGO]]&amp;TABLATRANSFERENCIA[[#Headers],[Columna6]],Datos_Consumo[CODIGO]&amp;Datos_Consumo[FECHA_FORMATO],0)),0)</f>
        <v>0</v>
      </c>
      <c r="BB162" s="56">
        <f ca="1">IFERROR(INDEX(OFFSET(INDIRECT("v_buffer_hist_hoy!$A$1"),1,MATCH("buh_ultima_transferencia_ini",INDIRECT("v_buffer_hist_hoy!$1:$1"),0)-1,100000,1),MATCH(CLEAN(TABLATRANSFERENCIA[[#This Row],[CODIGO]]),OFFSET(INDIRECT("v_buffer_hist_hoy!$A$1"),1,MATCH("buh_codigo",INDIRECT("v_buffer_hist_hoy!$1:$1"),0)-1,100000,1),0)),"")</f>
        <v>0</v>
      </c>
      <c r="BC162" s="56">
        <f ca="1">IFERROR(INDEX(OFFSET(INDIRECT("v_buffer_hist_hoy!$A$1"),1,MATCH("buh_ultima_transferencia_fin",INDIRECT("v_buffer_hist_hoy!$1:$1"),0)-1,100000,1),MATCH(CLEAN(TABLATRANSFERENCIA[[#This Row],[CODIGO]]),OFFSET(INDIRECT("v_buffer_hist_hoy!$A$1"),1,MATCH("buh_codigo",INDIRECT("v_buffer_hist_hoy!$1:$1"),0)-1,100000,1),0)),"")</f>
        <v>0</v>
      </c>
      <c r="BD162" s="50" t="s">
        <v>7724</v>
      </c>
      <c r="BE162" s="55"/>
      <c r="BF162" s="51"/>
      <c r="BG16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6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2" s="51"/>
      <c r="BM162" s="46">
        <f ca="1">IFERROR(TABLATRANSFERENCIA[[#This Row],[REQUERIM]]/TABLATRANSFERENCIA[[#This Row],[PEDIDO PROMEDIO]],0)</f>
        <v>1</v>
      </c>
      <c r="BN162" s="51"/>
      <c r="BO162" s="59"/>
      <c r="BP162" s="3" t="str">
        <f>IF(TABLATRANSFERENCIA[[#This Row],[RECIBIDO]]&lt;&gt;"",0,IF(TABLATRANSFERENCIA[[#This Row],[DESPACHO]]&lt;&gt;"",TABLATRANSFERENCIA[[#This Row],[DESPACHO]],TABLATRANSFERENCIA[[#This Row],[REQUERIM]]))</f>
        <v>5</v>
      </c>
      <c r="BQ162" s="50"/>
      <c r="BR162" s="50"/>
      <c r="BS162" s="50" t="str">
        <f t="shared" si="2"/>
        <v>N</v>
      </c>
      <c r="BT162" s="51">
        <f t="array" aca="1" ref="BT162" ca="1">IF(SUM(--(TABLATRANSFERENCIA[[#This Row],[CODIGO GENERICO]]=TABLATRANSFERENCIA[CODIGO GENERICO])*TABLATRANSFERENCIA[REQUERIM])&lt;TABLATRANSFERENCIA[[#This Row],[PEDIDO MIN GRUPO]],1,0)</f>
        <v>0</v>
      </c>
      <c r="BU16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2" s="51">
        <f ca="1">IFERROR(INDEX(OFFSET(INDIRECT("v_buffer_hist_hoy!$A$1"),1,MATCH("buh_zona_amarilla",INDIRECT("v_buffer_hist_hoy!$1:$1"),0)-1,100000,1),MATCH(CLEAN(TABLATRANSFERENCIA[[#This Row],[CODIGO]]),OFFSET(INDIRECT("v_buffer_hist_hoy!$A$1"),1,MATCH("buh_codigo",INDIRECT("v_buffer_hist_hoy!$1:$1"),0)-1,100000,1),0)),"")</f>
        <v>11</v>
      </c>
      <c r="BW162" s="51">
        <f ca="1">IFERROR(INDEX(OFFSET(INDIRECT("v_buffer_hist_hoy!$A$1"),1,MATCH("buh_zona_roja",INDIRECT("v_buffer_hist_hoy!$1:$1"),0)-1,100000,1),MATCH(CLEAN(TABLATRANSFERENCIA[[#This Row],[CODIGO]]),OFFSET(INDIRECT("v_buffer_hist_hoy!$A$1"),1,MATCH("buh_codigo",INDIRECT("v_buffer_hist_hoy!$1:$1"),0)-1,100000,1),0)),"")</f>
        <v>6</v>
      </c>
    </row>
    <row r="163" spans="1:75" hidden="1" x14ac:dyDescent="0.25">
      <c r="A163" s="54" t="s">
        <v>2763</v>
      </c>
      <c r="B163" s="3" t="str">
        <f ca="1">IFERROR(INDEX(OFFSET(INDIRECT("v_buffer_hist_hoy!$A$1"),1,MATCH("pro_descripcion",INDIRECT("v_buffer_hist_hoy!$1:$1"),0)-1,100000,1),MATCH(CLEAN(TABLATRANSFERENCIA[[#This Row],[CODIGO]]),OFFSET(INDIRECT("v_buffer_hist_hoy!$A$1"),1,MATCH("buh_codigo",INDIRECT("v_buffer_hist_hoy!$1:$1"),0)-1,100000,1),0)),"")</f>
        <v>VALVULA PISTON B450-C350 (70131-81180)</v>
      </c>
      <c r="C163" s="3" t="str">
        <f ca="1">IFERROR(INDEX(OFFSET(INDIRECT("v_buffer_hist_hoy!$A$1"),1,MATCH("buh_codigo_generico",INDIRECT("v_buffer_hist_hoy!$1:$1"),0)-1,100000,1),MATCH(CLEAN(TABLATRANSFERENCIA[[#This Row],[CODIGO]]),OFFSET(INDIRECT("v_buffer_hist_hoy!$A$1"),1,MATCH("buh_codigo",INDIRECT("v_buffer_hist_hoy!$1:$1"),0)-1,100000,1),0)),"")</f>
        <v>0</v>
      </c>
      <c r="D163" s="3" t="str">
        <f ca="1">IFERROR(INDEX(OFFSET(INDIRECT("v_buffer_hist_hoy!$A$1"),1,MATCH("buh_codigo_vinculado",INDIRECT("v_buffer_hist_hoy!$1:$1"),0)-1,100000,1),MATCH(CLEAN(TABLATRANSFERENCIA[[#This Row],[CODIGO]]),OFFSET(INDIRECT("v_buffer_hist_hoy!$A$1"),1,MATCH("buh_codigo",INDIRECT("v_buffer_hist_hoy!$1:$1"),0)-1,100000,1),0)),"")</f>
        <v>EC-P004002900</v>
      </c>
      <c r="E163" s="3" t="str">
        <f ca="1">IFERROR(INDEX(OFFSET(INDIRECT("v_buffer_hist_hoy!$A$1"),1,MATCH("pro_linea",INDIRECT("v_buffer_hist_hoy!$1:$1"),0)-1,100000,1),MATCH(CLEAN(TABLATRANSFERENCIA[[#This Row],[CODIGO]]),OFFSET(INDIRECT("v_buffer_hist_hoy!$A$1"),1,MATCH("buh_codigo",INDIRECT("v_buffer_hist_hoy!$1:$1"),0)-1,100000,1),0)),"")</f>
        <v>AGROFORESTAL</v>
      </c>
      <c r="F163" s="3">
        <f ca="1">IFERROR(INDEX(OFFSET(INDIRECT("v_buffer_hist_hoy!$A$1"),1,MATCH("pro_sublinea",INDIRECT("v_buffer_hist_hoy!$1:$1"),0)-1,100000,1),MATCH(CLEAN(TABLATRANSFERENCIA[[#This Row],[CODIGO]]),OFFSET(INDIRECT("v_buffer_hist_hoy!$A$1"),1,MATCH("buh_codigo",INDIRECT("v_buffer_hist_hoy!$1:$1"),0)-1,100000,1),0)),"")</f>
        <v>0</v>
      </c>
      <c r="G163" s="3" t="str">
        <f ca="1">IFERROR(INDEX(OFFSET(INDIRECT("v_buffer_hist_hoy!$A$1"),1,MATCH("pro_grupo",INDIRECT("v_buffer_hist_hoy!$1:$1"),0)-1,100000,1),MATCH(CLEAN(TABLATRANSFERENCIA[[#This Row],[CODIGO]]),OFFSET(INDIRECT("v_buffer_hist_hoy!$A$1"),1,MATCH("buh_codigo",INDIRECT("v_buffer_hist_hoy!$1:$1"),0)-1,100000,1),0)),"")</f>
        <v>REPUESTOS DESMALEZADORAS</v>
      </c>
      <c r="H163" s="3">
        <f ca="1">IFERROR(INDEX(OFFSET(INDIRECT("v_buffer_hist_hoy!$A$1"),1,MATCH("pro_familia",INDIRECT("v_buffer_hist_hoy!$1:$1"),0)-1,100000,1),MATCH(CLEAN(TABLATRANSFERENCIA[[#This Row],[CODIGO]]),OFFSET(INDIRECT("v_buffer_hist_hoy!$A$1"),1,MATCH("buh_codigo",INDIRECT("v_buffer_hist_hoy!$1:$1"),0)-1,100000,1),0)),"")</f>
        <v>0</v>
      </c>
      <c r="I163" s="3">
        <f ca="1">IFERROR(INDEX(OFFSET(INDIRECT("v_buffer_hist_hoy!$A$1"),1,MATCH("pro_subfamilia",INDIRECT("v_buffer_hist_hoy!$1:$1"),0)-1,100000,1),MATCH(CLEAN(TABLATRANSFERENCIA[[#This Row],[CODIGO]]),OFFSET(INDIRECT("v_buffer_hist_hoy!$A$1"),1,MATCH("buh_codigo",INDIRECT("v_buffer_hist_hoy!$1:$1"),0)-1,100000,1),0)),"")</f>
        <v>0</v>
      </c>
      <c r="J16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3" s="3">
        <f ca="1">IFERROR(INDEX(OFFSET(INDIRECT("v_buffer_hist_hoy!$A$1"),1,MATCH("pro_tipo",INDIRECT("v_buffer_hist_hoy!$1:$1"),0)-1,100000,1),MATCH(CLEAN(TABLATRANSFERENCIA[[#This Row],[CODIGO]]),OFFSET(INDIRECT("v_buffer_hist_hoy!$A$1"),1,MATCH("buh_codigo",INDIRECT("v_buffer_hist_hoy!$1:$1"),0)-1,100000,1),0)),"")</f>
        <v>0</v>
      </c>
      <c r="L163" s="3" t="str">
        <f ca="1">IFERROR(INDEX(OFFSET(INDIRECT("v_buffer_hist_hoy!$A$1"),1,MATCH("pro_marca",INDIRECT("v_buffer_hist_hoy!$1:$1"),0)-1,100000,1),MATCH(CLEAN(TABLATRANSFERENCIA[[#This Row],[CODIGO]]),OFFSET(INDIRECT("v_buffer_hist_hoy!$A$1"),1,MATCH("buh_codigo",INDIRECT("v_buffer_hist_hoy!$1:$1"),0)-1,100000,1),0)),"")</f>
        <v>SHINDAIWA</v>
      </c>
      <c r="M163" s="3">
        <f ca="1">IFERROR(INDEX(OFFSET(INDIRECT("v_buffer_hist_hoy!$A$1"),1,MATCH("pro_modelo",INDIRECT("v_buffer_hist_hoy!$1:$1"),0)-1,100000,1),MATCH(CLEAN(TABLATRANSFERENCIA[[#This Row],[CODIGO]]),OFFSET(INDIRECT("v_buffer_hist_hoy!$A$1"),1,MATCH("buh_codigo",INDIRECT("v_buffer_hist_hoy!$1:$1"),0)-1,100000,1),0)),"")</f>
        <v>0</v>
      </c>
      <c r="N163" s="3">
        <f ca="1">IFERROR(INDEX(OFFSET(INDIRECT("v_buffer_hist_hoy!$A$1"),1,MATCH("pro_cat_management",INDIRECT("v_buffer_hist_hoy!$1:$1"),0)-1,100000,1),MATCH(CLEAN(TABLATRANSFERENCIA[[#This Row],[CODIGO]]),OFFSET(INDIRECT("v_buffer_hist_hoy!$A$1"),1,MATCH("buh_codigo",INDIRECT("v_buffer_hist_hoy!$1:$1"),0)-1,100000,1),0)),"")</f>
        <v>0</v>
      </c>
      <c r="O163" s="5" t="str">
        <f ca="1">IFERROR(INDEX(OFFSET(INDIRECT("v_buffer_hist_hoy!$A$1"),1,MATCH("buh_estatus",INDIRECT("v_buffer_hist_hoy!$1:$1"),0)-1,100000,1),MATCH(CLEAN(TABLATRANSFERENCIA[[#This Row],[CODIGO]]),OFFSET(INDIRECT("v_buffer_hist_hoy!$A$1"),1,MATCH("buh_codigo",INDIRECT("v_buffer_hist_hoy!$1:$1"),0)-1,100000,1),0)),"")</f>
        <v>0</v>
      </c>
      <c r="P163" s="5">
        <f ca="1">IFERROR(INDEX(OFFSET(INDIRECT("v_buffer_hist_hoy!$A$1"),1,MATCH("buh_ctv",INDIRECT("v_buffer_hist_hoy!$1:$1"),0)-1,100000,1),MATCH(CLEAN(TABLATRANSFERENCIA[[#This Row],[CODIGO]]),OFFSET(INDIRECT("v_buffer_hist_hoy!$A$1"),1,MATCH("buh_codigo",INDIRECT("v_buffer_hist_hoy!$1:$1"),0)-1,100000,1),0)),"")</f>
        <v>3.41</v>
      </c>
      <c r="Q163" s="5">
        <f ca="1">IFERROR(INDEX(OFFSET(INDIRECT("v_buffer_hist_hoy!$A$1"),1,MATCH("buh_pv",INDIRECT("v_buffer_hist_hoy!$1:$1"),0)-1,100000,1),MATCH(CLEAN(TABLATRANSFERENCIA[[#This Row],[CODIGO]]),OFFSET(INDIRECT("v_buffer_hist_hoy!$A$1"),1,MATCH("buh_codigo",INDIRECT("v_buffer_hist_hoy!$1:$1"),0)-1,100000,1),0)),"")</f>
        <v>12.82</v>
      </c>
      <c r="R163" s="46">
        <f ca="1">IFERROR(INDEX(OFFSET(INDIRECT("v_buffer_hist_hoy!$A$1"),1,MATCH("buh_roi_pasado",INDIRECT("v_buffer_hist_hoy!$1:$1"),0)-1,100000,1),MATCH(CLEAN(TABLATRANSFERENCIA[[#This Row],[CODIGO]]),OFFSET(INDIRECT("v_buffer_hist_hoy!$A$1"),1,MATCH("buh_codigo",INDIRECT("v_buffer_hist_hoy!$1:$1"),0)-1,100000,1),0)),"")</f>
        <v>0</v>
      </c>
      <c r="S163" s="46">
        <f ca="1">IFERROR(INDEX(OFFSET(INDIRECT("v_buffer_hist_hoy!$A$1"),1,MATCH("buh_roi_proyectado",INDIRECT("v_buffer_hist_hoy!$1:$1"),0)-1,100000,1),MATCH(CLEAN(TABLATRANSFERENCIA[[#This Row],[CODIGO]]),OFFSET(INDIRECT("v_buffer_hist_hoy!$A$1"),1,MATCH("buh_codigo",INDIRECT("v_buffer_hist_hoy!$1:$1"),0)-1,100000,1),0)),"")</f>
        <v>12.04</v>
      </c>
      <c r="T163" s="46">
        <f ca="1">IFERROR(INDEX(OFFSET(INDIRECT("v_buffer_hist_hoy!$A$1"),1,MATCH("buh_velocity",INDIRECT("v_buffer_hist_hoy!$1:$1"),0)-1,100000,1),MATCH(CLEAN(TABLATRANSFERENCIA[[#This Row],[CODIGO]]),OFFSET(INDIRECT("v_buffer_hist_hoy!$A$1"),1,MATCH("buh_codigo",INDIRECT("v_buffer_hist_hoy!$1:$1"),0)-1,100000,1),0)),"")</f>
        <v>0</v>
      </c>
      <c r="U163" s="46">
        <f ca="1">IFERROR(INDEX(OFFSET(INDIRECT("v_buffer_hist_hoy!$A$1"),1,MATCH("buh_nivel_servicio",INDIRECT("v_buffer_hist_hoy!$1:$1"),0)-1,100000,1),MATCH(CLEAN(TABLATRANSFERENCIA[[#This Row],[CODIGO]]),OFFSET(INDIRECT("v_buffer_hist_hoy!$A$1"),1,MATCH("buh_codigo",INDIRECT("v_buffer_hist_hoy!$1:$1"),0)-1,100000,1),0)),"")</f>
        <v>1</v>
      </c>
      <c r="V163" s="49" t="str">
        <f ca="1">IFERROR(INDEX(OFFSET(INDIRECT("v_buffer_hist_hoy!$A$1"),1,MATCH("pro_nombre",INDIRECT("v_buffer_hist_hoy!$1:$1"),0)-1,100000,1),MATCH(CLEAN(TABLATRANSFERENCIA[[#This Row],[CODIGO]]),OFFSET(INDIRECT("v_buffer_hist_hoy!$A$1"),1,MATCH("buh_codigo",INDIRECT("v_buffer_hist_hoy!$1:$1"),0)-1,100000,1),0)),"")</f>
        <v>Echo</v>
      </c>
      <c r="W163" s="49" t="str">
        <f ca="1">IFERROR(INDEX(OFFSET(INDIRECT("v_buffer_hist_hoy!$A$1"),1,MATCH("pre_nombre",INDIRECT("v_buffer_hist_hoy!$1:$1"),0)-1,100000,1),MATCH(CLEAN(TABLATRANSFERENCIA[[#This Row],[CODIGO]]),OFFSET(INDIRECT("v_buffer_hist_hoy!$A$1"),1,MATCH("buh_codigo",INDIRECT("v_buffer_hist_hoy!$1:$1"),0)-1,100000,1),0)),"")</f>
        <v>USA</v>
      </c>
      <c r="X163" s="51">
        <f ca="1">IFERROR(INDEX(OFFSET(INDIRECT("v_buffer_hist_hoy!$A$1"),1,MATCH("buh_tiempo_suministro",INDIRECT("v_buffer_hist_hoy!$1:$1"),0)-1,100000,1),MATCH(CLEAN(TABLATRANSFERENCIA[[#This Row],[CODIGO]]),OFFSET(INDIRECT("v_buffer_hist_hoy!$A$1"),1,MATCH("buh_codigo",INDIRECT("v_buffer_hist_hoy!$1:$1"),0)-1,100000,1),0)),"")</f>
        <v>8</v>
      </c>
      <c r="Y163" s="51">
        <f ca="1">IFERROR(INDEX(OFFSET(INDIRECT("v_buffer_hist_hoy!$A$1"),1,MATCH("buh_frecuencia_reposicion",INDIRECT("v_buffer_hist_hoy!$1:$1"),0)-1,100000,1),MATCH(CLEAN(TABLATRANSFERENCIA[[#This Row],[CODIGO]]),OFFSET(INDIRECT("v_buffer_hist_hoy!$A$1"),1,MATCH("buh_codigo",INDIRECT("v_buffer_hist_hoy!$1:$1"),0)-1,100000,1),0)),"")</f>
        <v>3</v>
      </c>
      <c r="Z163" s="6">
        <f ca="1">IFERROR(INDEX(OFFSET(INDIRECT("v_buffer_hist_hoy!$A$1"),1,MATCH("buh_buffer_actual",INDIRECT("v_buffer_hist_hoy!$1:$1"),0)-1,100000,1),MATCH(CLEAN(TABLATRANSFERENCIA[[#This Row],[CODIGO]]),OFFSET(INDIRECT("v_buffer_hist_hoy!$A$1"),1,MATCH("buh_codigo",INDIRECT("v_buffer_hist_hoy!$1:$1"),0)-1,100000,1),0)),"")</f>
        <v>15</v>
      </c>
      <c r="AA163" s="6">
        <f ca="1">IFERROR(INDEX(OFFSET(INDIRECT("v_buffer_hist_hoy!$A$1"),1,MATCH("buh_inventario_proveedor",INDIRECT("v_buffer_hist_hoy!$1:$1"),0)-1,100000,1),MATCH(CLEAN(TABLATRANSFERENCIA[[#This Row],[CODIGO]]),OFFSET(INDIRECT("v_buffer_hist_hoy!$A$1"),1,MATCH("buh_codigo",INDIRECT("v_buffer_hist_hoy!$1:$1"),0)-1,100000,1),0)),"")</f>
        <v>1000000000</v>
      </c>
      <c r="AB163" s="6">
        <f ca="1">IFERROR(INDEX(OFFSET(INDIRECT("v_buffer_hist_hoy!$A$1"),1,MATCH("buh_inventario_fisico",INDIRECT("v_buffer_hist_hoy!$1:$1"),0)-1,100000,1),MATCH(CLEAN(TABLATRANSFERENCIA[[#This Row],[CODIGO]]),OFFSET(INDIRECT("v_buffer_hist_hoy!$A$1"),1,MATCH("buh_codigo",INDIRECT("v_buffer_hist_hoy!$1:$1"),0)-1,100000,1),0)),"")</f>
        <v>8</v>
      </c>
      <c r="AC163" s="4">
        <f ca="1">IFERROR(INDEX(OFFSET(INDIRECT("v_buffer_hist_hoy!$A$1"),1,MATCH("buh_estado_inventario_fisico",INDIRECT("v_buffer_hist_hoy!$1:$1"),0)-1,100000,1),MATCH(CLEAN(TABLATRANSFERENCIA[[#This Row],[CODIGO]]),OFFSET(INDIRECT("v_buffer_hist_hoy!$A$1"),1,MATCH("buh_codigo",INDIRECT("v_buffer_hist_hoy!$1:$1"),0)-1,100000,1),0)),"")</f>
        <v>0.47</v>
      </c>
      <c r="AD163" s="6" t="str">
        <f ca="1">IFERROR(INDEX(OFFSET(INDIRECT("v_buffer_hist_hoy!$A$1"),1,MATCH("buh_color_inventario_fisico",INDIRECT("v_buffer_hist_hoy!$1:$1"),0)-1,100000,1),MATCH(CLEAN(TABLATRANSFERENCIA[[#This Row],[CODIGO]]),OFFSET(INDIRECT("v_buffer_hist_hoy!$A$1"),1,MATCH("buh_codigo",INDIRECT("v_buffer_hist_hoy!$1:$1"),0)-1,100000,1),0)),"")</f>
        <v>A</v>
      </c>
      <c r="AE163" s="6">
        <f ca="1">IFERROR(INDEX(OFFSET(INDIRECT("v_buffer_hist_hoy!$A$1"),1,MATCH("buh_transito",INDIRECT("v_buffer_hist_hoy!$1:$1"),0)-1,100000,1),MATCH(CLEAN(TABLATRANSFERENCIA[[#This Row],[CODIGO]]),OFFSET(INDIRECT("v_buffer_hist_hoy!$A$1"),1,MATCH("buh_codigo",INDIRECT("v_buffer_hist_hoy!$1:$1"),0)-1,100000,1),0)),"")</f>
        <v>0</v>
      </c>
      <c r="AF163" s="6">
        <f ca="1">IFERROR(INDEX(OFFSET(INDIRECT("v_buffer_hist_hoy!$A$1"),1,MATCH("buh_negociacion",INDIRECT("v_buffer_hist_hoy!$1:$1"),0)-1,100000,1),MATCH(CLEAN(TABLATRANSFERENCIA[[#This Row],[CODIGO]]),OFFSET(INDIRECT("v_buffer_hist_hoy!$A$1"),1,MATCH("buh_codigo",INDIRECT("v_buffer_hist_hoy!$1:$1"),0)-1,100000,1),0)),"")</f>
        <v>0</v>
      </c>
      <c r="AG163" s="6">
        <f ca="1">IFERROR(INDEX(OFFSET(INDIRECT("v_buffer_hist_hoy!$A$1"),1,MATCH("buh_produccion",INDIRECT("v_buffer_hist_hoy!$1:$1"),0)-1,100000,1),MATCH(CLEAN(TABLATRANSFERENCIA[[#This Row],[CODIGO]]),OFFSET(INDIRECT("v_buffer_hist_hoy!$A$1"),1,MATCH("buh_codigo",INDIRECT("v_buffer_hist_hoy!$1:$1"),0)-1,100000,1),0)),"")</f>
        <v>0</v>
      </c>
      <c r="AH163" s="6">
        <f ca="1">IFERROR(INDEX(OFFSET(INDIRECT("v_buffer_hist_hoy!$A$1"),1,MATCH("buh_embarcado",INDIRECT("v_buffer_hist_hoy!$1:$1"),0)-1,100000,1),MATCH(CLEAN(TABLATRANSFERENCIA[[#This Row],[CODIGO]]),OFFSET(INDIRECT("v_buffer_hist_hoy!$A$1"),1,MATCH("buh_codigo",INDIRECT("v_buffer_hist_hoy!$1:$1"),0)-1,100000,1),0)),"")</f>
        <v>0</v>
      </c>
      <c r="AI163" s="6">
        <f ca="1">IFERROR(INDEX(OFFSET(INDIRECT("v_buffer_hist_hoy!$A$1"),1,MATCH("buh_comprometido",INDIRECT("v_buffer_hist_hoy!$1:$1"),0)-1,100000,1),MATCH(CLEAN(TABLATRANSFERENCIA[[#This Row],[CODIGO]]),OFFSET(INDIRECT("v_buffer_hist_hoy!$A$1"),1,MATCH("buh_codigo",INDIRECT("v_buffer_hist_hoy!$1:$1"),0)-1,100000,1),0)),"")</f>
        <v>0</v>
      </c>
      <c r="AJ163" s="6">
        <f ca="1">IFERROR(INDEX(OFFSET(INDIRECT("v_buffer_hist_hoy!$A$1"),1,MATCH("buh_backorder",INDIRECT("v_buffer_hist_hoy!$1:$1"),0)-1,100000,1),MATCH(CLEAN(TABLATRANSFERENCIA[[#This Row],[CODIGO]]),OFFSET(INDIRECT("v_buffer_hist_hoy!$A$1"),1,MATCH("buh_codigo",INDIRECT("v_buffer_hist_hoy!$1:$1"),0)-1,100000,1),0)),"")</f>
        <v>5</v>
      </c>
      <c r="AK163" s="6">
        <f ca="1">IFERROR(INDEX(OFFSET(INDIRECT("v_buffer_hist_hoy!$A$1"),1,MATCH("buh_inventario_proyectado",INDIRECT("v_buffer_hist_hoy!$1:$1"),0)-1,100000,1),MATCH(CLEAN(TABLATRANSFERENCIA[[#This Row],[CODIGO]]),OFFSET(INDIRECT("v_buffer_hist_hoy!$A$1"),1,MATCH("buh_codigo",INDIRECT("v_buffer_hist_hoy!$1:$1"),0)-1,100000,1),0)),"")</f>
        <v>13</v>
      </c>
      <c r="AL163" s="4">
        <f ca="1">IFERROR(INDEX(OFFSET(INDIRECT("v_buffer_hist_hoy!$A$1"),1,MATCH("buh_estado_inventario_proyectado",INDIRECT("v_buffer_hist_hoy!$1:$1"),0)-1,100000,1),MATCH(CLEAN(TABLATRANSFERENCIA[[#This Row],[CODIGO]]),OFFSET(INDIRECT("v_buffer_hist_hoy!$A$1"),1,MATCH("buh_codigo",INDIRECT("v_buffer_hist_hoy!$1:$1"),0)-1,100000,1),0)),"")</f>
        <v>0.13</v>
      </c>
      <c r="AM163" s="6" t="str">
        <f ca="1">IFERROR(INDEX(OFFSET(INDIRECT("v_buffer_hist_hoy!$A$1"),1,MATCH("buh_color_inventario_proyectado",INDIRECT("v_buffer_hist_hoy!$1:$1"),0)-1,100000,1),MATCH(CLEAN(TABLATRANSFERENCIA[[#This Row],[CODIGO]]),OFFSET(INDIRECT("v_buffer_hist_hoy!$A$1"),1,MATCH("buh_codigo",INDIRECT("v_buffer_hist_hoy!$1:$1"),0)-1,100000,1),0)),"")</f>
        <v>V</v>
      </c>
      <c r="AN163" s="6">
        <f ca="1">IFERROR(INDEX(OFFSET(INDIRECT("v_buffer_hist_hoy!$A$1"),1,MATCH("buh_pedido_minimo",INDIRECT("v_buffer_hist_hoy!$1:$1"),0)-1,100000,1),MATCH(CLEAN(TABLATRANSFERENCIA[[#This Row],[CODIGO]]),OFFSET(INDIRECT("v_buffer_hist_hoy!$A$1"),1,MATCH("buh_codigo",INDIRECT("v_buffer_hist_hoy!$1:$1"),0)-1,100000,1),0)),"")</f>
        <v>0</v>
      </c>
      <c r="AO163" s="6">
        <f ca="1">IFERROR(INDEX(OFFSET(INDIRECT("v_buffer_hist_hoy!$A$1"),1,MATCH("buh_pedido_minimo_grupo",INDIRECT("v_buffer_hist_hoy!$1:$1"),0)-1,100000,1),MATCH(CLEAN(TABLATRANSFERENCIA[[#This Row],[CODIGO]]),OFFSET(INDIRECT("v_buffer_hist_hoy!$A$1"),1,MATCH("buh_codigo",INDIRECT("v_buffer_hist_hoy!$1:$1"),0)-1,100000,1),0)),"")</f>
        <v>0</v>
      </c>
      <c r="AP163" s="6">
        <f ca="1">IFERROR(INDEX(OFFSET(INDIRECT("v_buffer_hist_hoy!$A$1"),1,MATCH("buh_unidad_empaque",INDIRECT("v_buffer_hist_hoy!$1:$1"),0)-1,100000,1),MATCH(CLEAN(TABLATRANSFERENCIA[[#This Row],[CODIGO]]),OFFSET(INDIRECT("v_buffer_hist_hoy!$A$1"),1,MATCH("buh_codigo",INDIRECT("v_buffer_hist_hoy!$1:$1"),0)-1,100000,1),0)),"")</f>
        <v>5</v>
      </c>
      <c r="AQ163" s="6">
        <f ca="1">IFERROR(INDEX(OFFSET(INDIRECT("v_buffer_hist_hoy!$A$1"),1,MATCH("buh_pedido_promedio",INDIRECT("v_buffer_hist_hoy!$1:$1"),0)-1,100000,1),MATCH(CLEAN(TABLATRANSFERENCIA[[#This Row],[CODIGO]]),OFFSET(INDIRECT("v_buffer_hist_hoy!$A$1"),1,MATCH("buh_codigo",INDIRECT("v_buffer_hist_hoy!$1:$1"),0)-1,100000,1),0)),"")</f>
        <v>4</v>
      </c>
      <c r="AR163" s="6">
        <f ca="1">IFERROR(INDEX(OFFSET(INDIRECT("v_buffer_hist_hoy!$A$1"),1,MATCH("buh_cobertura_buffer",INDIRECT("v_buffer_hist_hoy!$1:$1"),0)-1,100000,1),MATCH(CLEAN(TABLATRANSFERENCIA[[#This Row],[CODIGO]]),OFFSET(INDIRECT("v_buffer_hist_hoy!$A$1"),1,MATCH("buh_codigo",INDIRECT("v_buffer_hist_hoy!$1:$1"),0)-1,100000,1),0)),"")</f>
        <v>0</v>
      </c>
      <c r="AS163" s="6">
        <f ca="1">IFERROR(INDEX(OFFSET(INDIRECT("v_buffer_hist_hoy!$A$1"),1,MATCH("buh_cobertura_inventario_proyectado",INDIRECT("v_buffer_hist_hoy!$1:$1"),0)-1,100000,1),MATCH(CLEAN(TABLATRANSFERENCIA[[#This Row],[CODIGO]]),OFFSET(INDIRECT("v_buffer_hist_hoy!$A$1"),1,MATCH("buh_codigo",INDIRECT("v_buffer_hist_hoy!$1:$1"),0)-1,100000,1),0)),"")</f>
        <v>0</v>
      </c>
      <c r="AT163" s="6">
        <f ca="1">IFERROR(INDEX(OFFSET(INDIRECT("v_buffer_hist_hoy!$A$1"),1,MATCH("buh_cobertura_pedido_minimo",INDIRECT("v_buffer_hist_hoy!$1:$1"),0)-1,100000,1),MATCH(CLEAN(TABLATRANSFERENCIA[[#This Row],[CODIGO]]),OFFSET(INDIRECT("v_buffer_hist_hoy!$A$1"),1,MATCH("buh_codigo",INDIRECT("v_buffer_hist_hoy!$1:$1"),0)-1,100000,1),0)),"")</f>
        <v>0</v>
      </c>
      <c r="AU163" s="6">
        <f ca="1">IFERROR(INDEX(OFFSET(INDIRECT("v_buffer_hist_hoy!$A$1"),1,MATCH("buh_dias_desabastecimiento",INDIRECT("v_buffer_hist_hoy!$1:$1"),0)-1,100000,1),MATCH(CLEAN(TABLATRANSFERENCIA[[#This Row],[CODIGO]]),OFFSET(INDIRECT("v_buffer_hist_hoy!$A$1"),1,MATCH("buh_codigo",INDIRECT("v_buffer_hist_hoy!$1:$1"),0)-1,100000,1),0)),"")</f>
        <v>0</v>
      </c>
      <c r="AV163" s="6">
        <f t="array" ref="AV163">IFERROR(INDEX(Datos_Consumo[CANTIDAD],MATCH(TABLATRANSFERENCIA[[#This Row],[CODIGO]]&amp;TABLATRANSFERENCIA[[#Headers],[Columna1]],Datos_Consumo[CODIGO]&amp;Datos_Consumo[FECHA_FORMATO],0)),0)</f>
        <v>0</v>
      </c>
      <c r="AW163" s="6">
        <f t="array" ref="AW163">IFERROR(INDEX(Datos_Consumo[CANTIDAD],MATCH(TABLATRANSFERENCIA[[#This Row],[CODIGO]]&amp;TABLATRANSFERENCIA[[#Headers],[Columna2]],Datos_Consumo[CODIGO]&amp;Datos_Consumo[FECHA_FORMATO],0)),0)</f>
        <v>0</v>
      </c>
      <c r="AX163" s="6">
        <f t="array" ref="AX163">IFERROR(INDEX(Datos_Consumo[CANTIDAD],MATCH(TABLATRANSFERENCIA[[#This Row],[CODIGO]]&amp;TABLATRANSFERENCIA[[#Headers],[Columna3]],Datos_Consumo[CODIGO]&amp;Datos_Consumo[FECHA_FORMATO],0)),0)</f>
        <v>0</v>
      </c>
      <c r="AY163" s="6">
        <f t="array" ref="AY163">IFERROR(INDEX(Datos_Consumo[CANTIDAD],MATCH(TABLATRANSFERENCIA[[#This Row],[CODIGO]]&amp;TABLATRANSFERENCIA[[#Headers],[Columna4]],Datos_Consumo[CODIGO]&amp;Datos_Consumo[FECHA_FORMATO],0)),0)</f>
        <v>0</v>
      </c>
      <c r="AZ163" s="6">
        <f t="array" ref="AZ163">IFERROR(INDEX(Datos_Consumo[CANTIDAD],MATCH(TABLATRANSFERENCIA[[#This Row],[CODIGO]]&amp;TABLATRANSFERENCIA[[#Headers],[Columna5]],Datos_Consumo[CODIGO]&amp;Datos_Consumo[FECHA_FORMATO],0)),0)</f>
        <v>0</v>
      </c>
      <c r="BA163" s="6">
        <f t="array" ref="BA163">IFERROR(INDEX(Datos_Consumo[CANTIDAD],MATCH(TABLATRANSFERENCIA[[#This Row],[CODIGO]]&amp;TABLATRANSFERENCIA[[#Headers],[Columna6]],Datos_Consumo[CODIGO]&amp;Datos_Consumo[FECHA_FORMATO],0)),0)</f>
        <v>0</v>
      </c>
      <c r="BB163" s="56">
        <f ca="1">IFERROR(INDEX(OFFSET(INDIRECT("v_buffer_hist_hoy!$A$1"),1,MATCH("buh_ultima_transferencia_ini",INDIRECT("v_buffer_hist_hoy!$1:$1"),0)-1,100000,1),MATCH(CLEAN(TABLATRANSFERENCIA[[#This Row],[CODIGO]]),OFFSET(INDIRECT("v_buffer_hist_hoy!$A$1"),1,MATCH("buh_codigo",INDIRECT("v_buffer_hist_hoy!$1:$1"),0)-1,100000,1),0)),"")</f>
        <v>0</v>
      </c>
      <c r="BC163" s="56">
        <f ca="1">IFERROR(INDEX(OFFSET(INDIRECT("v_buffer_hist_hoy!$A$1"),1,MATCH("buh_ultima_transferencia_fin",INDIRECT("v_buffer_hist_hoy!$1:$1"),0)-1,100000,1),MATCH(CLEAN(TABLATRANSFERENCIA[[#This Row],[CODIGO]]),OFFSET(INDIRECT("v_buffer_hist_hoy!$A$1"),1,MATCH("buh_codigo",INDIRECT("v_buffer_hist_hoy!$1:$1"),0)-1,100000,1),0)),"")</f>
        <v>0</v>
      </c>
      <c r="BD163" s="50" t="s">
        <v>7724</v>
      </c>
      <c r="BE163" s="55"/>
      <c r="BF163" s="51"/>
      <c r="BG163"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16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3" s="51"/>
      <c r="BM163" s="46">
        <f ca="1">IFERROR(TABLATRANSFERENCIA[[#This Row],[REQUERIM]]/TABLATRANSFERENCIA[[#This Row],[PEDIDO PROMEDIO]],0)</f>
        <v>1.25</v>
      </c>
      <c r="BN163" s="51"/>
      <c r="BO163" s="59"/>
      <c r="BP163" s="3" t="str">
        <f>IF(TABLATRANSFERENCIA[[#This Row],[RECIBIDO]]&lt;&gt;"",0,IF(TABLATRANSFERENCIA[[#This Row],[DESPACHO]]&lt;&gt;"",TABLATRANSFERENCIA[[#This Row],[DESPACHO]],TABLATRANSFERENCIA[[#This Row],[REQUERIM]]))</f>
        <v>5</v>
      </c>
      <c r="BQ163" s="50"/>
      <c r="BR163" s="50"/>
      <c r="BS163" s="50" t="str">
        <f t="shared" si="2"/>
        <v>N</v>
      </c>
      <c r="BT163" s="51">
        <f t="array" aca="1" ref="BT163" ca="1">IF(SUM(--(TABLATRANSFERENCIA[[#This Row],[CODIGO GENERICO]]=TABLATRANSFERENCIA[CODIGO GENERICO])*TABLATRANSFERENCIA[REQUERIM])&lt;TABLATRANSFERENCIA[[#This Row],[PEDIDO MIN GRUPO]],1,0)</f>
        <v>0</v>
      </c>
      <c r="BU16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3" s="51">
        <f ca="1">IFERROR(INDEX(OFFSET(INDIRECT("v_buffer_hist_hoy!$A$1"),1,MATCH("buh_zona_amarilla",INDIRECT("v_buffer_hist_hoy!$1:$1"),0)-1,100000,1),MATCH(CLEAN(TABLATRANSFERENCIA[[#This Row],[CODIGO]]),OFFSET(INDIRECT("v_buffer_hist_hoy!$A$1"),1,MATCH("buh_codigo",INDIRECT("v_buffer_hist_hoy!$1:$1"),0)-1,100000,1),0)),"")</f>
        <v>10</v>
      </c>
      <c r="BW163" s="51">
        <f ca="1">IFERROR(INDEX(OFFSET(INDIRECT("v_buffer_hist_hoy!$A$1"),1,MATCH("buh_zona_roja",INDIRECT("v_buffer_hist_hoy!$1:$1"),0)-1,100000,1),MATCH(CLEAN(TABLATRANSFERENCIA[[#This Row],[CODIGO]]),OFFSET(INDIRECT("v_buffer_hist_hoy!$A$1"),1,MATCH("buh_codigo",INDIRECT("v_buffer_hist_hoy!$1:$1"),0)-1,100000,1),0)),"")</f>
        <v>5</v>
      </c>
    </row>
    <row r="164" spans="1:75" hidden="1" x14ac:dyDescent="0.25">
      <c r="A164" s="54" t="s">
        <v>2056</v>
      </c>
      <c r="B164" s="3" t="str">
        <f ca="1">IFERROR(INDEX(OFFSET(INDIRECT("v_buffer_hist_hoy!$A$1"),1,MATCH("pro_descripcion",INDIRECT("v_buffer_hist_hoy!$1:$1"),0)-1,100000,1),MATCH(CLEAN(TABLATRANSFERENCIA[[#This Row],[CODIGO]]),OFFSET(INDIRECT("v_buffer_hist_hoy!$A$1"),1,MATCH("buh_codigo",INDIRECT("v_buffer_hist_hoy!$1:$1"),0)-1,100000,1),0)),"")</f>
        <v>ARANDELA EMBRAGUE SRM3605</v>
      </c>
      <c r="C164" s="3" t="str">
        <f ca="1">IFERROR(INDEX(OFFSET(INDIRECT("v_buffer_hist_hoy!$A$1"),1,MATCH("buh_codigo_generico",INDIRECT("v_buffer_hist_hoy!$1:$1"),0)-1,100000,1),MATCH(CLEAN(TABLATRANSFERENCIA[[#This Row],[CODIGO]]),OFFSET(INDIRECT("v_buffer_hist_hoy!$A$1"),1,MATCH("buh_codigo",INDIRECT("v_buffer_hist_hoy!$1:$1"),0)-1,100000,1),0)),"")</f>
        <v>0</v>
      </c>
      <c r="D164" s="3" t="str">
        <f ca="1">IFERROR(INDEX(OFFSET(INDIRECT("v_buffer_hist_hoy!$A$1"),1,MATCH("buh_codigo_vinculado",INDIRECT("v_buffer_hist_hoy!$1:$1"),0)-1,100000,1),MATCH(CLEAN(TABLATRANSFERENCIA[[#This Row],[CODIGO]]),OFFSET(INDIRECT("v_buffer_hist_hoy!$A$1"),1,MATCH("buh_codigo",INDIRECT("v_buffer_hist_hoy!$1:$1"),0)-1,100000,1),0)),"")</f>
        <v>EC-17504805530</v>
      </c>
      <c r="E164" s="3" t="str">
        <f ca="1">IFERROR(INDEX(OFFSET(INDIRECT("v_buffer_hist_hoy!$A$1"),1,MATCH("pro_linea",INDIRECT("v_buffer_hist_hoy!$1:$1"),0)-1,100000,1),MATCH(CLEAN(TABLATRANSFERENCIA[[#This Row],[CODIGO]]),OFFSET(INDIRECT("v_buffer_hist_hoy!$A$1"),1,MATCH("buh_codigo",INDIRECT("v_buffer_hist_hoy!$1:$1"),0)-1,100000,1),0)),"")</f>
        <v>AGROFORESTAL</v>
      </c>
      <c r="F164" s="3">
        <f ca="1">IFERROR(INDEX(OFFSET(INDIRECT("v_buffer_hist_hoy!$A$1"),1,MATCH("pro_sublinea",INDIRECT("v_buffer_hist_hoy!$1:$1"),0)-1,100000,1),MATCH(CLEAN(TABLATRANSFERENCIA[[#This Row],[CODIGO]]),OFFSET(INDIRECT("v_buffer_hist_hoy!$A$1"),1,MATCH("buh_codigo",INDIRECT("v_buffer_hist_hoy!$1:$1"),0)-1,100000,1),0)),"")</f>
        <v>0</v>
      </c>
      <c r="G164" s="3" t="str">
        <f ca="1">IFERROR(INDEX(OFFSET(INDIRECT("v_buffer_hist_hoy!$A$1"),1,MATCH("pro_grupo",INDIRECT("v_buffer_hist_hoy!$1:$1"),0)-1,100000,1),MATCH(CLEAN(TABLATRANSFERENCIA[[#This Row],[CODIGO]]),OFFSET(INDIRECT("v_buffer_hist_hoy!$A$1"),1,MATCH("buh_codigo",INDIRECT("v_buffer_hist_hoy!$1:$1"),0)-1,100000,1),0)),"")</f>
        <v>REPUESTOS DESMALEZADORAS</v>
      </c>
      <c r="H164" s="3">
        <f ca="1">IFERROR(INDEX(OFFSET(INDIRECT("v_buffer_hist_hoy!$A$1"),1,MATCH("pro_familia",INDIRECT("v_buffer_hist_hoy!$1:$1"),0)-1,100000,1),MATCH(CLEAN(TABLATRANSFERENCIA[[#This Row],[CODIGO]]),OFFSET(INDIRECT("v_buffer_hist_hoy!$A$1"),1,MATCH("buh_codigo",INDIRECT("v_buffer_hist_hoy!$1:$1"),0)-1,100000,1),0)),"")</f>
        <v>0</v>
      </c>
      <c r="I164" s="3">
        <f ca="1">IFERROR(INDEX(OFFSET(INDIRECT("v_buffer_hist_hoy!$A$1"),1,MATCH("pro_subfamilia",INDIRECT("v_buffer_hist_hoy!$1:$1"),0)-1,100000,1),MATCH(CLEAN(TABLATRANSFERENCIA[[#This Row],[CODIGO]]),OFFSET(INDIRECT("v_buffer_hist_hoy!$A$1"),1,MATCH("buh_codigo",INDIRECT("v_buffer_hist_hoy!$1:$1"),0)-1,100000,1),0)),"")</f>
        <v>0</v>
      </c>
      <c r="J16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4" s="3">
        <f ca="1">IFERROR(INDEX(OFFSET(INDIRECT("v_buffer_hist_hoy!$A$1"),1,MATCH("pro_tipo",INDIRECT("v_buffer_hist_hoy!$1:$1"),0)-1,100000,1),MATCH(CLEAN(TABLATRANSFERENCIA[[#This Row],[CODIGO]]),OFFSET(INDIRECT("v_buffer_hist_hoy!$A$1"),1,MATCH("buh_codigo",INDIRECT("v_buffer_hist_hoy!$1:$1"),0)-1,100000,1),0)),"")</f>
        <v>0</v>
      </c>
      <c r="L164" s="3" t="str">
        <f ca="1">IFERROR(INDEX(OFFSET(INDIRECT("v_buffer_hist_hoy!$A$1"),1,MATCH("pro_marca",INDIRECT("v_buffer_hist_hoy!$1:$1"),0)-1,100000,1),MATCH(CLEAN(TABLATRANSFERENCIA[[#This Row],[CODIGO]]),OFFSET(INDIRECT("v_buffer_hist_hoy!$A$1"),1,MATCH("buh_codigo",INDIRECT("v_buffer_hist_hoy!$1:$1"),0)-1,100000,1),0)),"")</f>
        <v>ECHO</v>
      </c>
      <c r="M164" s="3">
        <f ca="1">IFERROR(INDEX(OFFSET(INDIRECT("v_buffer_hist_hoy!$A$1"),1,MATCH("pro_modelo",INDIRECT("v_buffer_hist_hoy!$1:$1"),0)-1,100000,1),MATCH(CLEAN(TABLATRANSFERENCIA[[#This Row],[CODIGO]]),OFFSET(INDIRECT("v_buffer_hist_hoy!$A$1"),1,MATCH("buh_codigo",INDIRECT("v_buffer_hist_hoy!$1:$1"),0)-1,100000,1),0)),"")</f>
        <v>0</v>
      </c>
      <c r="N164" s="3">
        <f ca="1">IFERROR(INDEX(OFFSET(INDIRECT("v_buffer_hist_hoy!$A$1"),1,MATCH("pro_cat_management",INDIRECT("v_buffer_hist_hoy!$1:$1"),0)-1,100000,1),MATCH(CLEAN(TABLATRANSFERENCIA[[#This Row],[CODIGO]]),OFFSET(INDIRECT("v_buffer_hist_hoy!$A$1"),1,MATCH("buh_codigo",INDIRECT("v_buffer_hist_hoy!$1:$1"),0)-1,100000,1),0)),"")</f>
        <v>0</v>
      </c>
      <c r="O164" s="5" t="str">
        <f ca="1">IFERROR(INDEX(OFFSET(INDIRECT("v_buffer_hist_hoy!$A$1"),1,MATCH("buh_estatus",INDIRECT("v_buffer_hist_hoy!$1:$1"),0)-1,100000,1),MATCH(CLEAN(TABLATRANSFERENCIA[[#This Row],[CODIGO]]),OFFSET(INDIRECT("v_buffer_hist_hoy!$A$1"),1,MATCH("buh_codigo",INDIRECT("v_buffer_hist_hoy!$1:$1"),0)-1,100000,1),0)),"")</f>
        <v>0</v>
      </c>
      <c r="P164" s="5">
        <f ca="1">IFERROR(INDEX(OFFSET(INDIRECT("v_buffer_hist_hoy!$A$1"),1,MATCH("buh_ctv",INDIRECT("v_buffer_hist_hoy!$1:$1"),0)-1,100000,1),MATCH(CLEAN(TABLATRANSFERENCIA[[#This Row],[CODIGO]]),OFFSET(INDIRECT("v_buffer_hist_hoy!$A$1"),1,MATCH("buh_codigo",INDIRECT("v_buffer_hist_hoy!$1:$1"),0)-1,100000,1),0)),"")</f>
        <v>0.51</v>
      </c>
      <c r="Q164" s="5">
        <f ca="1">IFERROR(INDEX(OFFSET(INDIRECT("v_buffer_hist_hoy!$A$1"),1,MATCH("buh_pv",INDIRECT("v_buffer_hist_hoy!$1:$1"),0)-1,100000,1),MATCH(CLEAN(TABLATRANSFERENCIA[[#This Row],[CODIGO]]),OFFSET(INDIRECT("v_buffer_hist_hoy!$A$1"),1,MATCH("buh_codigo",INDIRECT("v_buffer_hist_hoy!$1:$1"),0)-1,100000,1),0)),"")</f>
        <v>1.86</v>
      </c>
      <c r="R164" s="46">
        <f ca="1">IFERROR(INDEX(OFFSET(INDIRECT("v_buffer_hist_hoy!$A$1"),1,MATCH("buh_roi_pasado",INDIRECT("v_buffer_hist_hoy!$1:$1"),0)-1,100000,1),MATCH(CLEAN(TABLATRANSFERENCIA[[#This Row],[CODIGO]]),OFFSET(INDIRECT("v_buffer_hist_hoy!$A$1"),1,MATCH("buh_codigo",INDIRECT("v_buffer_hist_hoy!$1:$1"),0)-1,100000,1),0)),"")</f>
        <v>0</v>
      </c>
      <c r="S164" s="46">
        <f ca="1">IFERROR(INDEX(OFFSET(INDIRECT("v_buffer_hist_hoy!$A$1"),1,MATCH("buh_roi_proyectado",INDIRECT("v_buffer_hist_hoy!$1:$1"),0)-1,100000,1),MATCH(CLEAN(TABLATRANSFERENCIA[[#This Row],[CODIGO]]),OFFSET(INDIRECT("v_buffer_hist_hoy!$A$1"),1,MATCH("buh_codigo",INDIRECT("v_buffer_hist_hoy!$1:$1"),0)-1,100000,1),0)),"")</f>
        <v>11.55</v>
      </c>
      <c r="T164" s="46">
        <f ca="1">IFERROR(INDEX(OFFSET(INDIRECT("v_buffer_hist_hoy!$A$1"),1,MATCH("buh_velocity",INDIRECT("v_buffer_hist_hoy!$1:$1"),0)-1,100000,1),MATCH(CLEAN(TABLATRANSFERENCIA[[#This Row],[CODIGO]]),OFFSET(INDIRECT("v_buffer_hist_hoy!$A$1"),1,MATCH("buh_codigo",INDIRECT("v_buffer_hist_hoy!$1:$1"),0)-1,100000,1),0)),"")</f>
        <v>0</v>
      </c>
      <c r="U164" s="46">
        <f ca="1">IFERROR(INDEX(OFFSET(INDIRECT("v_buffer_hist_hoy!$A$1"),1,MATCH("buh_nivel_servicio",INDIRECT("v_buffer_hist_hoy!$1:$1"),0)-1,100000,1),MATCH(CLEAN(TABLATRANSFERENCIA[[#This Row],[CODIGO]]),OFFSET(INDIRECT("v_buffer_hist_hoy!$A$1"),1,MATCH("buh_codigo",INDIRECT("v_buffer_hist_hoy!$1:$1"),0)-1,100000,1),0)),"")</f>
        <v>1</v>
      </c>
      <c r="V164" s="49" t="str">
        <f ca="1">IFERROR(INDEX(OFFSET(INDIRECT("v_buffer_hist_hoy!$A$1"),1,MATCH("pro_nombre",INDIRECT("v_buffer_hist_hoy!$1:$1"),0)-1,100000,1),MATCH(CLEAN(TABLATRANSFERENCIA[[#This Row],[CODIGO]]),OFFSET(INDIRECT("v_buffer_hist_hoy!$A$1"),1,MATCH("buh_codigo",INDIRECT("v_buffer_hist_hoy!$1:$1"),0)-1,100000,1),0)),"")</f>
        <v>Echo</v>
      </c>
      <c r="W164" s="49" t="str">
        <f ca="1">IFERROR(INDEX(OFFSET(INDIRECT("v_buffer_hist_hoy!$A$1"),1,MATCH("pre_nombre",INDIRECT("v_buffer_hist_hoy!$1:$1"),0)-1,100000,1),MATCH(CLEAN(TABLATRANSFERENCIA[[#This Row],[CODIGO]]),OFFSET(INDIRECT("v_buffer_hist_hoy!$A$1"),1,MATCH("buh_codigo",INDIRECT("v_buffer_hist_hoy!$1:$1"),0)-1,100000,1),0)),"")</f>
        <v>USA</v>
      </c>
      <c r="X164" s="51">
        <f ca="1">IFERROR(INDEX(OFFSET(INDIRECT("v_buffer_hist_hoy!$A$1"),1,MATCH("buh_tiempo_suministro",INDIRECT("v_buffer_hist_hoy!$1:$1"),0)-1,100000,1),MATCH(CLEAN(TABLATRANSFERENCIA[[#This Row],[CODIGO]]),OFFSET(INDIRECT("v_buffer_hist_hoy!$A$1"),1,MATCH("buh_codigo",INDIRECT("v_buffer_hist_hoy!$1:$1"),0)-1,100000,1),0)),"")</f>
        <v>8</v>
      </c>
      <c r="Y164" s="51">
        <f ca="1">IFERROR(INDEX(OFFSET(INDIRECT("v_buffer_hist_hoy!$A$1"),1,MATCH("buh_frecuencia_reposicion",INDIRECT("v_buffer_hist_hoy!$1:$1"),0)-1,100000,1),MATCH(CLEAN(TABLATRANSFERENCIA[[#This Row],[CODIGO]]),OFFSET(INDIRECT("v_buffer_hist_hoy!$A$1"),1,MATCH("buh_codigo",INDIRECT("v_buffer_hist_hoy!$1:$1"),0)-1,100000,1),0)),"")</f>
        <v>3</v>
      </c>
      <c r="Z164" s="6">
        <f ca="1">IFERROR(INDEX(OFFSET(INDIRECT("v_buffer_hist_hoy!$A$1"),1,MATCH("buh_buffer_actual",INDIRECT("v_buffer_hist_hoy!$1:$1"),0)-1,100000,1),MATCH(CLEAN(TABLATRANSFERENCIA[[#This Row],[CODIGO]]),OFFSET(INDIRECT("v_buffer_hist_hoy!$A$1"),1,MATCH("buh_codigo",INDIRECT("v_buffer_hist_hoy!$1:$1"),0)-1,100000,1),0)),"")</f>
        <v>7</v>
      </c>
      <c r="AA164" s="6">
        <f ca="1">IFERROR(INDEX(OFFSET(INDIRECT("v_buffer_hist_hoy!$A$1"),1,MATCH("buh_inventario_proveedor",INDIRECT("v_buffer_hist_hoy!$1:$1"),0)-1,100000,1),MATCH(CLEAN(TABLATRANSFERENCIA[[#This Row],[CODIGO]]),OFFSET(INDIRECT("v_buffer_hist_hoy!$A$1"),1,MATCH("buh_codigo",INDIRECT("v_buffer_hist_hoy!$1:$1"),0)-1,100000,1),0)),"")</f>
        <v>1000000000</v>
      </c>
      <c r="AB164" s="6">
        <f ca="1">IFERROR(INDEX(OFFSET(INDIRECT("v_buffer_hist_hoy!$A$1"),1,MATCH("buh_inventario_fisico",INDIRECT("v_buffer_hist_hoy!$1:$1"),0)-1,100000,1),MATCH(CLEAN(TABLATRANSFERENCIA[[#This Row],[CODIGO]]),OFFSET(INDIRECT("v_buffer_hist_hoy!$A$1"),1,MATCH("buh_codigo",INDIRECT("v_buffer_hist_hoy!$1:$1"),0)-1,100000,1),0)),"")</f>
        <v>4</v>
      </c>
      <c r="AC164" s="4">
        <f ca="1">IFERROR(INDEX(OFFSET(INDIRECT("v_buffer_hist_hoy!$A$1"),1,MATCH("buh_estado_inventario_fisico",INDIRECT("v_buffer_hist_hoy!$1:$1"),0)-1,100000,1),MATCH(CLEAN(TABLATRANSFERENCIA[[#This Row],[CODIGO]]),OFFSET(INDIRECT("v_buffer_hist_hoy!$A$1"),1,MATCH("buh_codigo",INDIRECT("v_buffer_hist_hoy!$1:$1"),0)-1,100000,1),0)),"")</f>
        <v>0.43</v>
      </c>
      <c r="AD164" s="6" t="str">
        <f ca="1">IFERROR(INDEX(OFFSET(INDIRECT("v_buffer_hist_hoy!$A$1"),1,MATCH("buh_color_inventario_fisico",INDIRECT("v_buffer_hist_hoy!$1:$1"),0)-1,100000,1),MATCH(CLEAN(TABLATRANSFERENCIA[[#This Row],[CODIGO]]),OFFSET(INDIRECT("v_buffer_hist_hoy!$A$1"),1,MATCH("buh_codigo",INDIRECT("v_buffer_hist_hoy!$1:$1"),0)-1,100000,1),0)),"")</f>
        <v>A</v>
      </c>
      <c r="AE164" s="6">
        <f ca="1">IFERROR(INDEX(OFFSET(INDIRECT("v_buffer_hist_hoy!$A$1"),1,MATCH("buh_transito",INDIRECT("v_buffer_hist_hoy!$1:$1"),0)-1,100000,1),MATCH(CLEAN(TABLATRANSFERENCIA[[#This Row],[CODIGO]]),OFFSET(INDIRECT("v_buffer_hist_hoy!$A$1"),1,MATCH("buh_codigo",INDIRECT("v_buffer_hist_hoy!$1:$1"),0)-1,100000,1),0)),"")</f>
        <v>0</v>
      </c>
      <c r="AF164" s="6">
        <f ca="1">IFERROR(INDEX(OFFSET(INDIRECT("v_buffer_hist_hoy!$A$1"),1,MATCH("buh_negociacion",INDIRECT("v_buffer_hist_hoy!$1:$1"),0)-1,100000,1),MATCH(CLEAN(TABLATRANSFERENCIA[[#This Row],[CODIGO]]),OFFSET(INDIRECT("v_buffer_hist_hoy!$A$1"),1,MATCH("buh_codigo",INDIRECT("v_buffer_hist_hoy!$1:$1"),0)-1,100000,1),0)),"")</f>
        <v>0</v>
      </c>
      <c r="AG164" s="6">
        <f ca="1">IFERROR(INDEX(OFFSET(INDIRECT("v_buffer_hist_hoy!$A$1"),1,MATCH("buh_produccion",INDIRECT("v_buffer_hist_hoy!$1:$1"),0)-1,100000,1),MATCH(CLEAN(TABLATRANSFERENCIA[[#This Row],[CODIGO]]),OFFSET(INDIRECT("v_buffer_hist_hoy!$A$1"),1,MATCH("buh_codigo",INDIRECT("v_buffer_hist_hoy!$1:$1"),0)-1,100000,1),0)),"")</f>
        <v>0</v>
      </c>
      <c r="AH164" s="6">
        <f ca="1">IFERROR(INDEX(OFFSET(INDIRECT("v_buffer_hist_hoy!$A$1"),1,MATCH("buh_embarcado",INDIRECT("v_buffer_hist_hoy!$1:$1"),0)-1,100000,1),MATCH(CLEAN(TABLATRANSFERENCIA[[#This Row],[CODIGO]]),OFFSET(INDIRECT("v_buffer_hist_hoy!$A$1"),1,MATCH("buh_codigo",INDIRECT("v_buffer_hist_hoy!$1:$1"),0)-1,100000,1),0)),"")</f>
        <v>0</v>
      </c>
      <c r="AI164" s="6">
        <f ca="1">IFERROR(INDEX(OFFSET(INDIRECT("v_buffer_hist_hoy!$A$1"),1,MATCH("buh_comprometido",INDIRECT("v_buffer_hist_hoy!$1:$1"),0)-1,100000,1),MATCH(CLEAN(TABLATRANSFERENCIA[[#This Row],[CODIGO]]),OFFSET(INDIRECT("v_buffer_hist_hoy!$A$1"),1,MATCH("buh_codigo",INDIRECT("v_buffer_hist_hoy!$1:$1"),0)-1,100000,1),0)),"")</f>
        <v>0</v>
      </c>
      <c r="AJ164" s="6">
        <f ca="1">IFERROR(INDEX(OFFSET(INDIRECT("v_buffer_hist_hoy!$A$1"),1,MATCH("buh_backorder",INDIRECT("v_buffer_hist_hoy!$1:$1"),0)-1,100000,1),MATCH(CLEAN(TABLATRANSFERENCIA[[#This Row],[CODIGO]]),OFFSET(INDIRECT("v_buffer_hist_hoy!$A$1"),1,MATCH("buh_codigo",INDIRECT("v_buffer_hist_hoy!$1:$1"),0)-1,100000,1),0)),"")</f>
        <v>4</v>
      </c>
      <c r="AK164" s="6">
        <f ca="1">IFERROR(INDEX(OFFSET(INDIRECT("v_buffer_hist_hoy!$A$1"),1,MATCH("buh_inventario_proyectado",INDIRECT("v_buffer_hist_hoy!$1:$1"),0)-1,100000,1),MATCH(CLEAN(TABLATRANSFERENCIA[[#This Row],[CODIGO]]),OFFSET(INDIRECT("v_buffer_hist_hoy!$A$1"),1,MATCH("buh_codigo",INDIRECT("v_buffer_hist_hoy!$1:$1"),0)-1,100000,1),0)),"")</f>
        <v>8</v>
      </c>
      <c r="AL164"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64" s="6" t="str">
        <f ca="1">IFERROR(INDEX(OFFSET(INDIRECT("v_buffer_hist_hoy!$A$1"),1,MATCH("buh_color_inventario_proyectado",INDIRECT("v_buffer_hist_hoy!$1:$1"),0)-1,100000,1),MATCH(CLEAN(TABLATRANSFERENCIA[[#This Row],[CODIGO]]),OFFSET(INDIRECT("v_buffer_hist_hoy!$A$1"),1,MATCH("buh_codigo",INDIRECT("v_buffer_hist_hoy!$1:$1"),0)-1,100000,1),0)),"")</f>
        <v>L</v>
      </c>
      <c r="AN164" s="6">
        <f ca="1">IFERROR(INDEX(OFFSET(INDIRECT("v_buffer_hist_hoy!$A$1"),1,MATCH("buh_pedido_minimo",INDIRECT("v_buffer_hist_hoy!$1:$1"),0)-1,100000,1),MATCH(CLEAN(TABLATRANSFERENCIA[[#This Row],[CODIGO]]),OFFSET(INDIRECT("v_buffer_hist_hoy!$A$1"),1,MATCH("buh_codigo",INDIRECT("v_buffer_hist_hoy!$1:$1"),0)-1,100000,1),0)),"")</f>
        <v>0</v>
      </c>
      <c r="AO164" s="6">
        <f ca="1">IFERROR(INDEX(OFFSET(INDIRECT("v_buffer_hist_hoy!$A$1"),1,MATCH("buh_pedido_minimo_grupo",INDIRECT("v_buffer_hist_hoy!$1:$1"),0)-1,100000,1),MATCH(CLEAN(TABLATRANSFERENCIA[[#This Row],[CODIGO]]),OFFSET(INDIRECT("v_buffer_hist_hoy!$A$1"),1,MATCH("buh_codigo",INDIRECT("v_buffer_hist_hoy!$1:$1"),0)-1,100000,1),0)),"")</f>
        <v>0</v>
      </c>
      <c r="AP164" s="6">
        <f ca="1">IFERROR(INDEX(OFFSET(INDIRECT("v_buffer_hist_hoy!$A$1"),1,MATCH("buh_unidad_empaque",INDIRECT("v_buffer_hist_hoy!$1:$1"),0)-1,100000,1),MATCH(CLEAN(TABLATRANSFERENCIA[[#This Row],[CODIGO]]),OFFSET(INDIRECT("v_buffer_hist_hoy!$A$1"),1,MATCH("buh_codigo",INDIRECT("v_buffer_hist_hoy!$1:$1"),0)-1,100000,1),0)),"")</f>
        <v>2</v>
      </c>
      <c r="AQ164" s="6">
        <f ca="1">IFERROR(INDEX(OFFSET(INDIRECT("v_buffer_hist_hoy!$A$1"),1,MATCH("buh_pedido_promedio",INDIRECT("v_buffer_hist_hoy!$1:$1"),0)-1,100000,1),MATCH(CLEAN(TABLATRANSFERENCIA[[#This Row],[CODIGO]]),OFFSET(INDIRECT("v_buffer_hist_hoy!$A$1"),1,MATCH("buh_codigo",INDIRECT("v_buffer_hist_hoy!$1:$1"),0)-1,100000,1),0)),"")</f>
        <v>2</v>
      </c>
      <c r="AR164" s="6">
        <f ca="1">IFERROR(INDEX(OFFSET(INDIRECT("v_buffer_hist_hoy!$A$1"),1,MATCH("buh_cobertura_buffer",INDIRECT("v_buffer_hist_hoy!$1:$1"),0)-1,100000,1),MATCH(CLEAN(TABLATRANSFERENCIA[[#This Row],[CODIGO]]),OFFSET(INDIRECT("v_buffer_hist_hoy!$A$1"),1,MATCH("buh_codigo",INDIRECT("v_buffer_hist_hoy!$1:$1"),0)-1,100000,1),0)),"")</f>
        <v>0</v>
      </c>
      <c r="AS164" s="6">
        <f ca="1">IFERROR(INDEX(OFFSET(INDIRECT("v_buffer_hist_hoy!$A$1"),1,MATCH("buh_cobertura_inventario_proyectado",INDIRECT("v_buffer_hist_hoy!$1:$1"),0)-1,100000,1),MATCH(CLEAN(TABLATRANSFERENCIA[[#This Row],[CODIGO]]),OFFSET(INDIRECT("v_buffer_hist_hoy!$A$1"),1,MATCH("buh_codigo",INDIRECT("v_buffer_hist_hoy!$1:$1"),0)-1,100000,1),0)),"")</f>
        <v>0</v>
      </c>
      <c r="AT164" s="6">
        <f ca="1">IFERROR(INDEX(OFFSET(INDIRECT("v_buffer_hist_hoy!$A$1"),1,MATCH("buh_cobertura_pedido_minimo",INDIRECT("v_buffer_hist_hoy!$1:$1"),0)-1,100000,1),MATCH(CLEAN(TABLATRANSFERENCIA[[#This Row],[CODIGO]]),OFFSET(INDIRECT("v_buffer_hist_hoy!$A$1"),1,MATCH("buh_codigo",INDIRECT("v_buffer_hist_hoy!$1:$1"),0)-1,100000,1),0)),"")</f>
        <v>0</v>
      </c>
      <c r="AU164" s="6">
        <f ca="1">IFERROR(INDEX(OFFSET(INDIRECT("v_buffer_hist_hoy!$A$1"),1,MATCH("buh_dias_desabastecimiento",INDIRECT("v_buffer_hist_hoy!$1:$1"),0)-1,100000,1),MATCH(CLEAN(TABLATRANSFERENCIA[[#This Row],[CODIGO]]),OFFSET(INDIRECT("v_buffer_hist_hoy!$A$1"),1,MATCH("buh_codigo",INDIRECT("v_buffer_hist_hoy!$1:$1"),0)-1,100000,1),0)),"")</f>
        <v>0</v>
      </c>
      <c r="AV164" s="6">
        <f t="array" ref="AV164">IFERROR(INDEX(Datos_Consumo[CANTIDAD],MATCH(TABLATRANSFERENCIA[[#This Row],[CODIGO]]&amp;TABLATRANSFERENCIA[[#Headers],[Columna1]],Datos_Consumo[CODIGO]&amp;Datos_Consumo[FECHA_FORMATO],0)),0)</f>
        <v>0</v>
      </c>
      <c r="AW164" s="6">
        <f t="array" ref="AW164">IFERROR(INDEX(Datos_Consumo[CANTIDAD],MATCH(TABLATRANSFERENCIA[[#This Row],[CODIGO]]&amp;TABLATRANSFERENCIA[[#Headers],[Columna2]],Datos_Consumo[CODIGO]&amp;Datos_Consumo[FECHA_FORMATO],0)),0)</f>
        <v>0</v>
      </c>
      <c r="AX164" s="6">
        <f t="array" ref="AX164">IFERROR(INDEX(Datos_Consumo[CANTIDAD],MATCH(TABLATRANSFERENCIA[[#This Row],[CODIGO]]&amp;TABLATRANSFERENCIA[[#Headers],[Columna3]],Datos_Consumo[CODIGO]&amp;Datos_Consumo[FECHA_FORMATO],0)),0)</f>
        <v>0</v>
      </c>
      <c r="AY164" s="6">
        <f t="array" ref="AY164">IFERROR(INDEX(Datos_Consumo[CANTIDAD],MATCH(TABLATRANSFERENCIA[[#This Row],[CODIGO]]&amp;TABLATRANSFERENCIA[[#Headers],[Columna4]],Datos_Consumo[CODIGO]&amp;Datos_Consumo[FECHA_FORMATO],0)),0)</f>
        <v>0</v>
      </c>
      <c r="AZ164" s="6">
        <f t="array" ref="AZ164">IFERROR(INDEX(Datos_Consumo[CANTIDAD],MATCH(TABLATRANSFERENCIA[[#This Row],[CODIGO]]&amp;TABLATRANSFERENCIA[[#Headers],[Columna5]],Datos_Consumo[CODIGO]&amp;Datos_Consumo[FECHA_FORMATO],0)),0)</f>
        <v>0</v>
      </c>
      <c r="BA164" s="6">
        <f t="array" ref="BA164">IFERROR(INDEX(Datos_Consumo[CANTIDAD],MATCH(TABLATRANSFERENCIA[[#This Row],[CODIGO]]&amp;TABLATRANSFERENCIA[[#Headers],[Columna6]],Datos_Consumo[CODIGO]&amp;Datos_Consumo[FECHA_FORMATO],0)),0)</f>
        <v>0</v>
      </c>
      <c r="BB164" s="56">
        <f ca="1">IFERROR(INDEX(OFFSET(INDIRECT("v_buffer_hist_hoy!$A$1"),1,MATCH("buh_ultima_transferencia_ini",INDIRECT("v_buffer_hist_hoy!$1:$1"),0)-1,100000,1),MATCH(CLEAN(TABLATRANSFERENCIA[[#This Row],[CODIGO]]),OFFSET(INDIRECT("v_buffer_hist_hoy!$A$1"),1,MATCH("buh_codigo",INDIRECT("v_buffer_hist_hoy!$1:$1"),0)-1,100000,1),0)),"")</f>
        <v>0</v>
      </c>
      <c r="BC164" s="56">
        <f ca="1">IFERROR(INDEX(OFFSET(INDIRECT("v_buffer_hist_hoy!$A$1"),1,MATCH("buh_ultima_transferencia_fin",INDIRECT("v_buffer_hist_hoy!$1:$1"),0)-1,100000,1),MATCH(CLEAN(TABLATRANSFERENCIA[[#This Row],[CODIGO]]),OFFSET(INDIRECT("v_buffer_hist_hoy!$A$1"),1,MATCH("buh_codigo",INDIRECT("v_buffer_hist_hoy!$1:$1"),0)-1,100000,1),0)),"")</f>
        <v>0</v>
      </c>
      <c r="BD164" s="50" t="s">
        <v>7730</v>
      </c>
      <c r="BE164" s="55"/>
      <c r="BF164" s="51"/>
      <c r="BG164"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4" s="51"/>
      <c r="BM164" s="46">
        <f ca="1">IFERROR(TABLATRANSFERENCIA[[#This Row],[REQUERIM]]/TABLATRANSFERENCIA[[#This Row],[PEDIDO PROMEDIO]],0)</f>
        <v>2</v>
      </c>
      <c r="BN164" s="51"/>
      <c r="BO164" s="59"/>
      <c r="BP164" s="3" t="str">
        <f>IF(TABLATRANSFERENCIA[[#This Row],[RECIBIDO]]&lt;&gt;"",0,IF(TABLATRANSFERENCIA[[#This Row],[DESPACHO]]&lt;&gt;"",TABLATRANSFERENCIA[[#This Row],[DESPACHO]],TABLATRANSFERENCIA[[#This Row],[REQUERIM]]))</f>
        <v>4</v>
      </c>
      <c r="BQ164" s="50"/>
      <c r="BR164" s="50"/>
      <c r="BS164" s="50" t="str">
        <f t="shared" si="2"/>
        <v>N</v>
      </c>
      <c r="BT164" s="51">
        <f t="array" aca="1" ref="BT164" ca="1">IF(SUM(--(TABLATRANSFERENCIA[[#This Row],[CODIGO GENERICO]]=TABLATRANSFERENCIA[CODIGO GENERICO])*TABLATRANSFERENCIA[REQUERIM])&lt;TABLATRANSFERENCIA[[#This Row],[PEDIDO MIN GRUPO]],1,0)</f>
        <v>0</v>
      </c>
      <c r="BU16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4" s="51">
        <f ca="1">IFERROR(INDEX(OFFSET(INDIRECT("v_buffer_hist_hoy!$A$1"),1,MATCH("buh_zona_amarilla",INDIRECT("v_buffer_hist_hoy!$1:$1"),0)-1,100000,1),MATCH(CLEAN(TABLATRANSFERENCIA[[#This Row],[CODIGO]]),OFFSET(INDIRECT("v_buffer_hist_hoy!$A$1"),1,MATCH("buh_codigo",INDIRECT("v_buffer_hist_hoy!$1:$1"),0)-1,100000,1),0)),"")</f>
        <v>5</v>
      </c>
      <c r="BW164" s="51">
        <f ca="1">IFERROR(INDEX(OFFSET(INDIRECT("v_buffer_hist_hoy!$A$1"),1,MATCH("buh_zona_roja",INDIRECT("v_buffer_hist_hoy!$1:$1"),0)-1,100000,1),MATCH(CLEAN(TABLATRANSFERENCIA[[#This Row],[CODIGO]]),OFFSET(INDIRECT("v_buffer_hist_hoy!$A$1"),1,MATCH("buh_codigo",INDIRECT("v_buffer_hist_hoy!$1:$1"),0)-1,100000,1),0)),"")</f>
        <v>2</v>
      </c>
    </row>
    <row r="165" spans="1:75" hidden="1" x14ac:dyDescent="0.25">
      <c r="A165" s="54" t="s">
        <v>3956</v>
      </c>
      <c r="B165" s="3" t="str">
        <f ca="1">IFERROR(INDEX(OFFSET(INDIRECT("v_buffer_hist_hoy!$A$1"),1,MATCH("pro_descripcion",INDIRECT("v_buffer_hist_hoy!$1:$1"),0)-1,100000,1),MATCH(CLEAN(TABLATRANSFERENCIA[[#This Row],[CODIGO]]),OFFSET(INDIRECT("v_buffer_hist_hoy!$A$1"),1,MATCH("buh_codigo",INDIRECT("v_buffer_hist_hoy!$1:$1"),0)-1,100000,1),0)),"")</f>
        <v>CABLE ACELERADOR BP35</v>
      </c>
      <c r="C165" s="3" t="str">
        <f ca="1">IFERROR(INDEX(OFFSET(INDIRECT("v_buffer_hist_hoy!$A$1"),1,MATCH("buh_codigo_generico",INDIRECT("v_buffer_hist_hoy!$1:$1"),0)-1,100000,1),MATCH(CLEAN(TABLATRANSFERENCIA[[#This Row],[CODIGO]]),OFFSET(INDIRECT("v_buffer_hist_hoy!$A$1"),1,MATCH("buh_codigo",INDIRECT("v_buffer_hist_hoy!$1:$1"),0)-1,100000,1),0)),"")</f>
        <v>0</v>
      </c>
      <c r="D165" s="3" t="str">
        <f ca="1">IFERROR(INDEX(OFFSET(INDIRECT("v_buffer_hist_hoy!$A$1"),1,MATCH("buh_codigo_vinculado",INDIRECT("v_buffer_hist_hoy!$1:$1"),0)-1,100000,1),MATCH(CLEAN(TABLATRANSFERENCIA[[#This Row],[CODIGO]]),OFFSET(INDIRECT("v_buffer_hist_hoy!$A$1"),1,MATCH("buh_codigo",INDIRECT("v_buffer_hist_hoy!$1:$1"),0)-1,100000,1),0)),"")</f>
        <v>EC-V043000560</v>
      </c>
      <c r="E165" s="3" t="str">
        <f ca="1">IFERROR(INDEX(OFFSET(INDIRECT("v_buffer_hist_hoy!$A$1"),1,MATCH("pro_linea",INDIRECT("v_buffer_hist_hoy!$1:$1"),0)-1,100000,1),MATCH(CLEAN(TABLATRANSFERENCIA[[#This Row],[CODIGO]]),OFFSET(INDIRECT("v_buffer_hist_hoy!$A$1"),1,MATCH("buh_codigo",INDIRECT("v_buffer_hist_hoy!$1:$1"),0)-1,100000,1),0)),"")</f>
        <v>AGROFORESTAL</v>
      </c>
      <c r="F165" s="3">
        <f ca="1">IFERROR(INDEX(OFFSET(INDIRECT("v_buffer_hist_hoy!$A$1"),1,MATCH("pro_sublinea",INDIRECT("v_buffer_hist_hoy!$1:$1"),0)-1,100000,1),MATCH(CLEAN(TABLATRANSFERENCIA[[#This Row],[CODIGO]]),OFFSET(INDIRECT("v_buffer_hist_hoy!$A$1"),1,MATCH("buh_codigo",INDIRECT("v_buffer_hist_hoy!$1:$1"),0)-1,100000,1),0)),"")</f>
        <v>0</v>
      </c>
      <c r="G165" s="3" t="str">
        <f ca="1">IFERROR(INDEX(OFFSET(INDIRECT("v_buffer_hist_hoy!$A$1"),1,MATCH("pro_grupo",INDIRECT("v_buffer_hist_hoy!$1:$1"),0)-1,100000,1),MATCH(CLEAN(TABLATRANSFERENCIA[[#This Row],[CODIGO]]),OFFSET(INDIRECT("v_buffer_hist_hoy!$A$1"),1,MATCH("buh_codigo",INDIRECT("v_buffer_hist_hoy!$1:$1"),0)-1,100000,1),0)),"")</f>
        <v>REPUESTOS DESMALEZADORAS</v>
      </c>
      <c r="H165" s="3">
        <f ca="1">IFERROR(INDEX(OFFSET(INDIRECT("v_buffer_hist_hoy!$A$1"),1,MATCH("pro_familia",INDIRECT("v_buffer_hist_hoy!$1:$1"),0)-1,100000,1),MATCH(CLEAN(TABLATRANSFERENCIA[[#This Row],[CODIGO]]),OFFSET(INDIRECT("v_buffer_hist_hoy!$A$1"),1,MATCH("buh_codigo",INDIRECT("v_buffer_hist_hoy!$1:$1"),0)-1,100000,1),0)),"")</f>
        <v>0</v>
      </c>
      <c r="I165" s="3">
        <f ca="1">IFERROR(INDEX(OFFSET(INDIRECT("v_buffer_hist_hoy!$A$1"),1,MATCH("pro_subfamilia",INDIRECT("v_buffer_hist_hoy!$1:$1"),0)-1,100000,1),MATCH(CLEAN(TABLATRANSFERENCIA[[#This Row],[CODIGO]]),OFFSET(INDIRECT("v_buffer_hist_hoy!$A$1"),1,MATCH("buh_codigo",INDIRECT("v_buffer_hist_hoy!$1:$1"),0)-1,100000,1),0)),"")</f>
        <v>0</v>
      </c>
      <c r="J16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5" s="3">
        <f ca="1">IFERROR(INDEX(OFFSET(INDIRECT("v_buffer_hist_hoy!$A$1"),1,MATCH("pro_tipo",INDIRECT("v_buffer_hist_hoy!$1:$1"),0)-1,100000,1),MATCH(CLEAN(TABLATRANSFERENCIA[[#This Row],[CODIGO]]),OFFSET(INDIRECT("v_buffer_hist_hoy!$A$1"),1,MATCH("buh_codigo",INDIRECT("v_buffer_hist_hoy!$1:$1"),0)-1,100000,1),0)),"")</f>
        <v>0</v>
      </c>
      <c r="L165" s="3" t="str">
        <f ca="1">IFERROR(INDEX(OFFSET(INDIRECT("v_buffer_hist_hoy!$A$1"),1,MATCH("pro_marca",INDIRECT("v_buffer_hist_hoy!$1:$1"),0)-1,100000,1),MATCH(CLEAN(TABLATRANSFERENCIA[[#This Row],[CODIGO]]),OFFSET(INDIRECT("v_buffer_hist_hoy!$A$1"),1,MATCH("buh_codigo",INDIRECT("v_buffer_hist_hoy!$1:$1"),0)-1,100000,1),0)),"")</f>
        <v>SHINDAIWA</v>
      </c>
      <c r="M165" s="3">
        <f ca="1">IFERROR(INDEX(OFFSET(INDIRECT("v_buffer_hist_hoy!$A$1"),1,MATCH("pro_modelo",INDIRECT("v_buffer_hist_hoy!$1:$1"),0)-1,100000,1),MATCH(CLEAN(TABLATRANSFERENCIA[[#This Row],[CODIGO]]),OFFSET(INDIRECT("v_buffer_hist_hoy!$A$1"),1,MATCH("buh_codigo",INDIRECT("v_buffer_hist_hoy!$1:$1"),0)-1,100000,1),0)),"")</f>
        <v>0</v>
      </c>
      <c r="N165" s="3">
        <f ca="1">IFERROR(INDEX(OFFSET(INDIRECT("v_buffer_hist_hoy!$A$1"),1,MATCH("pro_cat_management",INDIRECT("v_buffer_hist_hoy!$1:$1"),0)-1,100000,1),MATCH(CLEAN(TABLATRANSFERENCIA[[#This Row],[CODIGO]]),OFFSET(INDIRECT("v_buffer_hist_hoy!$A$1"),1,MATCH("buh_codigo",INDIRECT("v_buffer_hist_hoy!$1:$1"),0)-1,100000,1),0)),"")</f>
        <v>0</v>
      </c>
      <c r="O165" s="5" t="str">
        <f ca="1">IFERROR(INDEX(OFFSET(INDIRECT("v_buffer_hist_hoy!$A$1"),1,MATCH("buh_estatus",INDIRECT("v_buffer_hist_hoy!$1:$1"),0)-1,100000,1),MATCH(CLEAN(TABLATRANSFERENCIA[[#This Row],[CODIGO]]),OFFSET(INDIRECT("v_buffer_hist_hoy!$A$1"),1,MATCH("buh_codigo",INDIRECT("v_buffer_hist_hoy!$1:$1"),0)-1,100000,1),0)),"")</f>
        <v>0</v>
      </c>
      <c r="P165" s="5">
        <f ca="1">IFERROR(INDEX(OFFSET(INDIRECT("v_buffer_hist_hoy!$A$1"),1,MATCH("buh_ctv",INDIRECT("v_buffer_hist_hoy!$1:$1"),0)-1,100000,1),MATCH(CLEAN(TABLATRANSFERENCIA[[#This Row],[CODIGO]]),OFFSET(INDIRECT("v_buffer_hist_hoy!$A$1"),1,MATCH("buh_codigo",INDIRECT("v_buffer_hist_hoy!$1:$1"),0)-1,100000,1),0)),"")</f>
        <v>10.75</v>
      </c>
      <c r="Q165" s="5">
        <f ca="1">IFERROR(INDEX(OFFSET(INDIRECT("v_buffer_hist_hoy!$A$1"),1,MATCH("buh_pv",INDIRECT("v_buffer_hist_hoy!$1:$1"),0)-1,100000,1),MATCH(CLEAN(TABLATRANSFERENCIA[[#This Row],[CODIGO]]),OFFSET(INDIRECT("v_buffer_hist_hoy!$A$1"),1,MATCH("buh_codigo",INDIRECT("v_buffer_hist_hoy!$1:$1"),0)-1,100000,1),0)),"")</f>
        <v>22.29</v>
      </c>
      <c r="R165" s="46">
        <f ca="1">IFERROR(INDEX(OFFSET(INDIRECT("v_buffer_hist_hoy!$A$1"),1,MATCH("buh_roi_pasado",INDIRECT("v_buffer_hist_hoy!$1:$1"),0)-1,100000,1),MATCH(CLEAN(TABLATRANSFERENCIA[[#This Row],[CODIGO]]),OFFSET(INDIRECT("v_buffer_hist_hoy!$A$1"),1,MATCH("buh_codigo",INDIRECT("v_buffer_hist_hoy!$1:$1"),0)-1,100000,1),0)),"")</f>
        <v>0</v>
      </c>
      <c r="S165" s="46">
        <f ca="1">IFERROR(INDEX(OFFSET(INDIRECT("v_buffer_hist_hoy!$A$1"),1,MATCH("buh_roi_proyectado",INDIRECT("v_buffer_hist_hoy!$1:$1"),0)-1,100000,1),MATCH(CLEAN(TABLATRANSFERENCIA[[#This Row],[CODIGO]]),OFFSET(INDIRECT("v_buffer_hist_hoy!$A$1"),1,MATCH("buh_codigo",INDIRECT("v_buffer_hist_hoy!$1:$1"),0)-1,100000,1),0)),"")</f>
        <v>4.68</v>
      </c>
      <c r="T165" s="46">
        <f ca="1">IFERROR(INDEX(OFFSET(INDIRECT("v_buffer_hist_hoy!$A$1"),1,MATCH("buh_velocity",INDIRECT("v_buffer_hist_hoy!$1:$1"),0)-1,100000,1),MATCH(CLEAN(TABLATRANSFERENCIA[[#This Row],[CODIGO]]),OFFSET(INDIRECT("v_buffer_hist_hoy!$A$1"),1,MATCH("buh_codigo",INDIRECT("v_buffer_hist_hoy!$1:$1"),0)-1,100000,1),0)),"")</f>
        <v>0</v>
      </c>
      <c r="U165" s="46">
        <f ca="1">IFERROR(INDEX(OFFSET(INDIRECT("v_buffer_hist_hoy!$A$1"),1,MATCH("buh_nivel_servicio",INDIRECT("v_buffer_hist_hoy!$1:$1"),0)-1,100000,1),MATCH(CLEAN(TABLATRANSFERENCIA[[#This Row],[CODIGO]]),OFFSET(INDIRECT("v_buffer_hist_hoy!$A$1"),1,MATCH("buh_codigo",INDIRECT("v_buffer_hist_hoy!$1:$1"),0)-1,100000,1),0)),"")</f>
        <v>1</v>
      </c>
      <c r="V165" s="49" t="str">
        <f ca="1">IFERROR(INDEX(OFFSET(INDIRECT("v_buffer_hist_hoy!$A$1"),1,MATCH("pro_nombre",INDIRECT("v_buffer_hist_hoy!$1:$1"),0)-1,100000,1),MATCH(CLEAN(TABLATRANSFERENCIA[[#This Row],[CODIGO]]),OFFSET(INDIRECT("v_buffer_hist_hoy!$A$1"),1,MATCH("buh_codigo",INDIRECT("v_buffer_hist_hoy!$1:$1"),0)-1,100000,1),0)),"")</f>
        <v>Echo</v>
      </c>
      <c r="W165" s="49" t="str">
        <f ca="1">IFERROR(INDEX(OFFSET(INDIRECT("v_buffer_hist_hoy!$A$1"),1,MATCH("pre_nombre",INDIRECT("v_buffer_hist_hoy!$1:$1"),0)-1,100000,1),MATCH(CLEAN(TABLATRANSFERENCIA[[#This Row],[CODIGO]]),OFFSET(INDIRECT("v_buffer_hist_hoy!$A$1"),1,MATCH("buh_codigo",INDIRECT("v_buffer_hist_hoy!$1:$1"),0)-1,100000,1),0)),"")</f>
        <v>USA</v>
      </c>
      <c r="X165" s="51">
        <f ca="1">IFERROR(INDEX(OFFSET(INDIRECT("v_buffer_hist_hoy!$A$1"),1,MATCH("buh_tiempo_suministro",INDIRECT("v_buffer_hist_hoy!$1:$1"),0)-1,100000,1),MATCH(CLEAN(TABLATRANSFERENCIA[[#This Row],[CODIGO]]),OFFSET(INDIRECT("v_buffer_hist_hoy!$A$1"),1,MATCH("buh_codigo",INDIRECT("v_buffer_hist_hoy!$1:$1"),0)-1,100000,1),0)),"")</f>
        <v>8</v>
      </c>
      <c r="Y165" s="51">
        <f ca="1">IFERROR(INDEX(OFFSET(INDIRECT("v_buffer_hist_hoy!$A$1"),1,MATCH("buh_frecuencia_reposicion",INDIRECT("v_buffer_hist_hoy!$1:$1"),0)-1,100000,1),MATCH(CLEAN(TABLATRANSFERENCIA[[#This Row],[CODIGO]]),OFFSET(INDIRECT("v_buffer_hist_hoy!$A$1"),1,MATCH("buh_codigo",INDIRECT("v_buffer_hist_hoy!$1:$1"),0)-1,100000,1),0)),"")</f>
        <v>3</v>
      </c>
      <c r="Z165" s="6">
        <f ca="1">IFERROR(INDEX(OFFSET(INDIRECT("v_buffer_hist_hoy!$A$1"),1,MATCH("buh_buffer_actual",INDIRECT("v_buffer_hist_hoy!$1:$1"),0)-1,100000,1),MATCH(CLEAN(TABLATRANSFERENCIA[[#This Row],[CODIGO]]),OFFSET(INDIRECT("v_buffer_hist_hoy!$A$1"),1,MATCH("buh_codigo",INDIRECT("v_buffer_hist_hoy!$1:$1"),0)-1,100000,1),0)),"")</f>
        <v>10</v>
      </c>
      <c r="AA165" s="6">
        <f ca="1">IFERROR(INDEX(OFFSET(INDIRECT("v_buffer_hist_hoy!$A$1"),1,MATCH("buh_inventario_proveedor",INDIRECT("v_buffer_hist_hoy!$1:$1"),0)-1,100000,1),MATCH(CLEAN(TABLATRANSFERENCIA[[#This Row],[CODIGO]]),OFFSET(INDIRECT("v_buffer_hist_hoy!$A$1"),1,MATCH("buh_codigo",INDIRECT("v_buffer_hist_hoy!$1:$1"),0)-1,100000,1),0)),"")</f>
        <v>1000000000</v>
      </c>
      <c r="AB165" s="6">
        <f ca="1">IFERROR(INDEX(OFFSET(INDIRECT("v_buffer_hist_hoy!$A$1"),1,MATCH("buh_inventario_fisico",INDIRECT("v_buffer_hist_hoy!$1:$1"),0)-1,100000,1),MATCH(CLEAN(TABLATRANSFERENCIA[[#This Row],[CODIGO]]),OFFSET(INDIRECT("v_buffer_hist_hoy!$A$1"),1,MATCH("buh_codigo",INDIRECT("v_buffer_hist_hoy!$1:$1"),0)-1,100000,1),0)),"")</f>
        <v>3</v>
      </c>
      <c r="AC165" s="4">
        <f ca="1">IFERROR(INDEX(OFFSET(INDIRECT("v_buffer_hist_hoy!$A$1"),1,MATCH("buh_estado_inventario_fisico",INDIRECT("v_buffer_hist_hoy!$1:$1"),0)-1,100000,1),MATCH(CLEAN(TABLATRANSFERENCIA[[#This Row],[CODIGO]]),OFFSET(INDIRECT("v_buffer_hist_hoy!$A$1"),1,MATCH("buh_codigo",INDIRECT("v_buffer_hist_hoy!$1:$1"),0)-1,100000,1),0)),"")</f>
        <v>0.7</v>
      </c>
      <c r="AD165" s="6" t="str">
        <f ca="1">IFERROR(INDEX(OFFSET(INDIRECT("v_buffer_hist_hoy!$A$1"),1,MATCH("buh_color_inventario_fisico",INDIRECT("v_buffer_hist_hoy!$1:$1"),0)-1,100000,1),MATCH(CLEAN(TABLATRANSFERENCIA[[#This Row],[CODIGO]]),OFFSET(INDIRECT("v_buffer_hist_hoy!$A$1"),1,MATCH("buh_codigo",INDIRECT("v_buffer_hist_hoy!$1:$1"),0)-1,100000,1),0)),"")</f>
        <v>R</v>
      </c>
      <c r="AE165" s="6">
        <f ca="1">IFERROR(INDEX(OFFSET(INDIRECT("v_buffer_hist_hoy!$A$1"),1,MATCH("buh_transito",INDIRECT("v_buffer_hist_hoy!$1:$1"),0)-1,100000,1),MATCH(CLEAN(TABLATRANSFERENCIA[[#This Row],[CODIGO]]),OFFSET(INDIRECT("v_buffer_hist_hoy!$A$1"),1,MATCH("buh_codigo",INDIRECT("v_buffer_hist_hoy!$1:$1"),0)-1,100000,1),0)),"")</f>
        <v>0</v>
      </c>
      <c r="AF165" s="6">
        <f ca="1">IFERROR(INDEX(OFFSET(INDIRECT("v_buffer_hist_hoy!$A$1"),1,MATCH("buh_negociacion",INDIRECT("v_buffer_hist_hoy!$1:$1"),0)-1,100000,1),MATCH(CLEAN(TABLATRANSFERENCIA[[#This Row],[CODIGO]]),OFFSET(INDIRECT("v_buffer_hist_hoy!$A$1"),1,MATCH("buh_codigo",INDIRECT("v_buffer_hist_hoy!$1:$1"),0)-1,100000,1),0)),"")</f>
        <v>0</v>
      </c>
      <c r="AG165" s="6">
        <f ca="1">IFERROR(INDEX(OFFSET(INDIRECT("v_buffer_hist_hoy!$A$1"),1,MATCH("buh_produccion",INDIRECT("v_buffer_hist_hoy!$1:$1"),0)-1,100000,1),MATCH(CLEAN(TABLATRANSFERENCIA[[#This Row],[CODIGO]]),OFFSET(INDIRECT("v_buffer_hist_hoy!$A$1"),1,MATCH("buh_codigo",INDIRECT("v_buffer_hist_hoy!$1:$1"),0)-1,100000,1),0)),"")</f>
        <v>0</v>
      </c>
      <c r="AH165" s="6">
        <f ca="1">IFERROR(INDEX(OFFSET(INDIRECT("v_buffer_hist_hoy!$A$1"),1,MATCH("buh_embarcado",INDIRECT("v_buffer_hist_hoy!$1:$1"),0)-1,100000,1),MATCH(CLEAN(TABLATRANSFERENCIA[[#This Row],[CODIGO]]),OFFSET(INDIRECT("v_buffer_hist_hoy!$A$1"),1,MATCH("buh_codigo",INDIRECT("v_buffer_hist_hoy!$1:$1"),0)-1,100000,1),0)),"")</f>
        <v>0</v>
      </c>
      <c r="AI165" s="6">
        <f ca="1">IFERROR(INDEX(OFFSET(INDIRECT("v_buffer_hist_hoy!$A$1"),1,MATCH("buh_comprometido",INDIRECT("v_buffer_hist_hoy!$1:$1"),0)-1,100000,1),MATCH(CLEAN(TABLATRANSFERENCIA[[#This Row],[CODIGO]]),OFFSET(INDIRECT("v_buffer_hist_hoy!$A$1"),1,MATCH("buh_codigo",INDIRECT("v_buffer_hist_hoy!$1:$1"),0)-1,100000,1),0)),"")</f>
        <v>0</v>
      </c>
      <c r="AJ165" s="6">
        <f ca="1">IFERROR(INDEX(OFFSET(INDIRECT("v_buffer_hist_hoy!$A$1"),1,MATCH("buh_backorder",INDIRECT("v_buffer_hist_hoy!$1:$1"),0)-1,100000,1),MATCH(CLEAN(TABLATRANSFERENCIA[[#This Row],[CODIGO]]),OFFSET(INDIRECT("v_buffer_hist_hoy!$A$1"),1,MATCH("buh_codigo",INDIRECT("v_buffer_hist_hoy!$1:$1"),0)-1,100000,1),0)),"")</f>
        <v>4</v>
      </c>
      <c r="AK165" s="6">
        <f ca="1">IFERROR(INDEX(OFFSET(INDIRECT("v_buffer_hist_hoy!$A$1"),1,MATCH("buh_inventario_proyectado",INDIRECT("v_buffer_hist_hoy!$1:$1"),0)-1,100000,1),MATCH(CLEAN(TABLATRANSFERENCIA[[#This Row],[CODIGO]]),OFFSET(INDIRECT("v_buffer_hist_hoy!$A$1"),1,MATCH("buh_codigo",INDIRECT("v_buffer_hist_hoy!$1:$1"),0)-1,100000,1),0)),"")</f>
        <v>7</v>
      </c>
      <c r="AL165" s="4">
        <f ca="1">IFERROR(INDEX(OFFSET(INDIRECT("v_buffer_hist_hoy!$A$1"),1,MATCH("buh_estado_inventario_proyectado",INDIRECT("v_buffer_hist_hoy!$1:$1"),0)-1,100000,1),MATCH(CLEAN(TABLATRANSFERENCIA[[#This Row],[CODIGO]]),OFFSET(INDIRECT("v_buffer_hist_hoy!$A$1"),1,MATCH("buh_codigo",INDIRECT("v_buffer_hist_hoy!$1:$1"),0)-1,100000,1),0)),"")</f>
        <v>0.3</v>
      </c>
      <c r="AM165" s="6" t="str">
        <f ca="1">IFERROR(INDEX(OFFSET(INDIRECT("v_buffer_hist_hoy!$A$1"),1,MATCH("buh_color_inventario_proyectado",INDIRECT("v_buffer_hist_hoy!$1:$1"),0)-1,100000,1),MATCH(CLEAN(TABLATRANSFERENCIA[[#This Row],[CODIGO]]),OFFSET(INDIRECT("v_buffer_hist_hoy!$A$1"),1,MATCH("buh_codigo",INDIRECT("v_buffer_hist_hoy!$1:$1"),0)-1,100000,1),0)),"")</f>
        <v>A</v>
      </c>
      <c r="AN165" s="6">
        <f ca="1">IFERROR(INDEX(OFFSET(INDIRECT("v_buffer_hist_hoy!$A$1"),1,MATCH("buh_pedido_minimo",INDIRECT("v_buffer_hist_hoy!$1:$1"),0)-1,100000,1),MATCH(CLEAN(TABLATRANSFERENCIA[[#This Row],[CODIGO]]),OFFSET(INDIRECT("v_buffer_hist_hoy!$A$1"),1,MATCH("buh_codigo",INDIRECT("v_buffer_hist_hoy!$1:$1"),0)-1,100000,1),0)),"")</f>
        <v>0</v>
      </c>
      <c r="AO165" s="6">
        <f ca="1">IFERROR(INDEX(OFFSET(INDIRECT("v_buffer_hist_hoy!$A$1"),1,MATCH("buh_pedido_minimo_grupo",INDIRECT("v_buffer_hist_hoy!$1:$1"),0)-1,100000,1),MATCH(CLEAN(TABLATRANSFERENCIA[[#This Row],[CODIGO]]),OFFSET(INDIRECT("v_buffer_hist_hoy!$A$1"),1,MATCH("buh_codigo",INDIRECT("v_buffer_hist_hoy!$1:$1"),0)-1,100000,1),0)),"")</f>
        <v>0</v>
      </c>
      <c r="AP165" s="6">
        <f ca="1">IFERROR(INDEX(OFFSET(INDIRECT("v_buffer_hist_hoy!$A$1"),1,MATCH("buh_unidad_empaque",INDIRECT("v_buffer_hist_hoy!$1:$1"),0)-1,100000,1),MATCH(CLEAN(TABLATRANSFERENCIA[[#This Row],[CODIGO]]),OFFSET(INDIRECT("v_buffer_hist_hoy!$A$1"),1,MATCH("buh_codigo",INDIRECT("v_buffer_hist_hoy!$1:$1"),0)-1,100000,1),0)),"")</f>
        <v>2</v>
      </c>
      <c r="AQ165" s="6">
        <f ca="1">IFERROR(INDEX(OFFSET(INDIRECT("v_buffer_hist_hoy!$A$1"),1,MATCH("buh_pedido_promedio",INDIRECT("v_buffer_hist_hoy!$1:$1"),0)-1,100000,1),MATCH(CLEAN(TABLATRANSFERENCIA[[#This Row],[CODIGO]]),OFFSET(INDIRECT("v_buffer_hist_hoy!$A$1"),1,MATCH("buh_codigo",INDIRECT("v_buffer_hist_hoy!$1:$1"),0)-1,100000,1),0)),"")</f>
        <v>3</v>
      </c>
      <c r="AR165" s="6">
        <f ca="1">IFERROR(INDEX(OFFSET(INDIRECT("v_buffer_hist_hoy!$A$1"),1,MATCH("buh_cobertura_buffer",INDIRECT("v_buffer_hist_hoy!$1:$1"),0)-1,100000,1),MATCH(CLEAN(TABLATRANSFERENCIA[[#This Row],[CODIGO]]),OFFSET(INDIRECT("v_buffer_hist_hoy!$A$1"),1,MATCH("buh_codigo",INDIRECT("v_buffer_hist_hoy!$1:$1"),0)-1,100000,1),0)),"")</f>
        <v>0</v>
      </c>
      <c r="AS165" s="6">
        <f ca="1">IFERROR(INDEX(OFFSET(INDIRECT("v_buffer_hist_hoy!$A$1"),1,MATCH("buh_cobertura_inventario_proyectado",INDIRECT("v_buffer_hist_hoy!$1:$1"),0)-1,100000,1),MATCH(CLEAN(TABLATRANSFERENCIA[[#This Row],[CODIGO]]),OFFSET(INDIRECT("v_buffer_hist_hoy!$A$1"),1,MATCH("buh_codigo",INDIRECT("v_buffer_hist_hoy!$1:$1"),0)-1,100000,1),0)),"")</f>
        <v>0</v>
      </c>
      <c r="AT165" s="6">
        <f ca="1">IFERROR(INDEX(OFFSET(INDIRECT("v_buffer_hist_hoy!$A$1"),1,MATCH("buh_cobertura_pedido_minimo",INDIRECT("v_buffer_hist_hoy!$1:$1"),0)-1,100000,1),MATCH(CLEAN(TABLATRANSFERENCIA[[#This Row],[CODIGO]]),OFFSET(INDIRECT("v_buffer_hist_hoy!$A$1"),1,MATCH("buh_codigo",INDIRECT("v_buffer_hist_hoy!$1:$1"),0)-1,100000,1),0)),"")</f>
        <v>0</v>
      </c>
      <c r="AU165" s="6">
        <f ca="1">IFERROR(INDEX(OFFSET(INDIRECT("v_buffer_hist_hoy!$A$1"),1,MATCH("buh_dias_desabastecimiento",INDIRECT("v_buffer_hist_hoy!$1:$1"),0)-1,100000,1),MATCH(CLEAN(TABLATRANSFERENCIA[[#This Row],[CODIGO]]),OFFSET(INDIRECT("v_buffer_hist_hoy!$A$1"),1,MATCH("buh_codigo",INDIRECT("v_buffer_hist_hoy!$1:$1"),0)-1,100000,1),0)),"")</f>
        <v>0</v>
      </c>
      <c r="AV165" s="6">
        <f t="array" ref="AV165">IFERROR(INDEX(Datos_Consumo[CANTIDAD],MATCH(TABLATRANSFERENCIA[[#This Row],[CODIGO]]&amp;TABLATRANSFERENCIA[[#Headers],[Columna1]],Datos_Consumo[CODIGO]&amp;Datos_Consumo[FECHA_FORMATO],0)),0)</f>
        <v>0</v>
      </c>
      <c r="AW165" s="6">
        <f t="array" ref="AW165">IFERROR(INDEX(Datos_Consumo[CANTIDAD],MATCH(TABLATRANSFERENCIA[[#This Row],[CODIGO]]&amp;TABLATRANSFERENCIA[[#Headers],[Columna2]],Datos_Consumo[CODIGO]&amp;Datos_Consumo[FECHA_FORMATO],0)),0)</f>
        <v>0</v>
      </c>
      <c r="AX165" s="6">
        <f t="array" ref="AX165">IFERROR(INDEX(Datos_Consumo[CANTIDAD],MATCH(TABLATRANSFERENCIA[[#This Row],[CODIGO]]&amp;TABLATRANSFERENCIA[[#Headers],[Columna3]],Datos_Consumo[CODIGO]&amp;Datos_Consumo[FECHA_FORMATO],0)),0)</f>
        <v>0</v>
      </c>
      <c r="AY165" s="6">
        <f t="array" ref="AY165">IFERROR(INDEX(Datos_Consumo[CANTIDAD],MATCH(TABLATRANSFERENCIA[[#This Row],[CODIGO]]&amp;TABLATRANSFERENCIA[[#Headers],[Columna4]],Datos_Consumo[CODIGO]&amp;Datos_Consumo[FECHA_FORMATO],0)),0)</f>
        <v>0</v>
      </c>
      <c r="AZ165" s="6">
        <f t="array" ref="AZ165">IFERROR(INDEX(Datos_Consumo[CANTIDAD],MATCH(TABLATRANSFERENCIA[[#This Row],[CODIGO]]&amp;TABLATRANSFERENCIA[[#Headers],[Columna5]],Datos_Consumo[CODIGO]&amp;Datos_Consumo[FECHA_FORMATO],0)),0)</f>
        <v>0</v>
      </c>
      <c r="BA165" s="6">
        <f t="array" ref="BA165">IFERROR(INDEX(Datos_Consumo[CANTIDAD],MATCH(TABLATRANSFERENCIA[[#This Row],[CODIGO]]&amp;TABLATRANSFERENCIA[[#Headers],[Columna6]],Datos_Consumo[CODIGO]&amp;Datos_Consumo[FECHA_FORMATO],0)),0)</f>
        <v>0</v>
      </c>
      <c r="BB165" s="56">
        <f ca="1">IFERROR(INDEX(OFFSET(INDIRECT("v_buffer_hist_hoy!$A$1"),1,MATCH("buh_ultima_transferencia_ini",INDIRECT("v_buffer_hist_hoy!$1:$1"),0)-1,100000,1),MATCH(CLEAN(TABLATRANSFERENCIA[[#This Row],[CODIGO]]),OFFSET(INDIRECT("v_buffer_hist_hoy!$A$1"),1,MATCH("buh_codigo",INDIRECT("v_buffer_hist_hoy!$1:$1"),0)-1,100000,1),0)),"")</f>
        <v>0</v>
      </c>
      <c r="BC165" s="56">
        <f ca="1">IFERROR(INDEX(OFFSET(INDIRECT("v_buffer_hist_hoy!$A$1"),1,MATCH("buh_ultima_transferencia_fin",INDIRECT("v_buffer_hist_hoy!$1:$1"),0)-1,100000,1),MATCH(CLEAN(TABLATRANSFERENCIA[[#This Row],[CODIGO]]),OFFSET(INDIRECT("v_buffer_hist_hoy!$A$1"),1,MATCH("buh_codigo",INDIRECT("v_buffer_hist_hoy!$1:$1"),0)-1,100000,1),0)),"")</f>
        <v>0</v>
      </c>
      <c r="BD165" s="50" t="s">
        <v>7730</v>
      </c>
      <c r="BE165" s="55"/>
      <c r="BF165" s="51"/>
      <c r="BG165"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5" s="51"/>
      <c r="BM165" s="46">
        <f ca="1">IFERROR(TABLATRANSFERENCIA[[#This Row],[REQUERIM]]/TABLATRANSFERENCIA[[#This Row],[PEDIDO PROMEDIO]],0)</f>
        <v>1.3333333333333333</v>
      </c>
      <c r="BN165" s="51"/>
      <c r="BO165" s="59"/>
      <c r="BP165" s="3" t="str">
        <f>IF(TABLATRANSFERENCIA[[#This Row],[RECIBIDO]]&lt;&gt;"",0,IF(TABLATRANSFERENCIA[[#This Row],[DESPACHO]]&lt;&gt;"",TABLATRANSFERENCIA[[#This Row],[DESPACHO]],TABLATRANSFERENCIA[[#This Row],[REQUERIM]]))</f>
        <v>4</v>
      </c>
      <c r="BQ165" s="50"/>
      <c r="BR165" s="50"/>
      <c r="BS165" s="50" t="str">
        <f t="shared" si="2"/>
        <v>N</v>
      </c>
      <c r="BT165" s="51">
        <f t="array" aca="1" ref="BT165" ca="1">IF(SUM(--(TABLATRANSFERENCIA[[#This Row],[CODIGO GENERICO]]=TABLATRANSFERENCIA[CODIGO GENERICO])*TABLATRANSFERENCIA[REQUERIM])&lt;TABLATRANSFERENCIA[[#This Row],[PEDIDO MIN GRUPO]],1,0)</f>
        <v>0</v>
      </c>
      <c r="BU16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5" s="51">
        <f ca="1">IFERROR(INDEX(OFFSET(INDIRECT("v_buffer_hist_hoy!$A$1"),1,MATCH("buh_zona_amarilla",INDIRECT("v_buffer_hist_hoy!$1:$1"),0)-1,100000,1),MATCH(CLEAN(TABLATRANSFERENCIA[[#This Row],[CODIGO]]),OFFSET(INDIRECT("v_buffer_hist_hoy!$A$1"),1,MATCH("buh_codigo",INDIRECT("v_buffer_hist_hoy!$1:$1"),0)-1,100000,1),0)),"")</f>
        <v>7</v>
      </c>
      <c r="BW165" s="51">
        <f ca="1">IFERROR(INDEX(OFFSET(INDIRECT("v_buffer_hist_hoy!$A$1"),1,MATCH("buh_zona_roja",INDIRECT("v_buffer_hist_hoy!$1:$1"),0)-1,100000,1),MATCH(CLEAN(TABLATRANSFERENCIA[[#This Row],[CODIGO]]),OFFSET(INDIRECT("v_buffer_hist_hoy!$A$1"),1,MATCH("buh_codigo",INDIRECT("v_buffer_hist_hoy!$1:$1"),0)-1,100000,1),0)),"")</f>
        <v>3</v>
      </c>
    </row>
    <row r="166" spans="1:75" hidden="1" x14ac:dyDescent="0.25">
      <c r="A166" s="54" t="s">
        <v>1802</v>
      </c>
      <c r="B166" s="3" t="str">
        <f ca="1">IFERROR(INDEX(OFFSET(INDIRECT("v_buffer_hist_hoy!$A$1"),1,MATCH("pro_descripcion",INDIRECT("v_buffer_hist_hoy!$1:$1"),0)-1,100000,1),MATCH(CLEAN(TABLATRANSFERENCIA[[#This Row],[CODIGO]]),OFFSET(INDIRECT("v_buffer_hist_hoy!$A$1"),1,MATCH("buh_codigo",INDIRECT("v_buffer_hist_hoy!$1:$1"),0)-1,100000,1),0)),"")</f>
        <v>EMPAQUE CARTER SRM3605 (10024255430)</v>
      </c>
      <c r="C166" s="3" t="str">
        <f ca="1">IFERROR(INDEX(OFFSET(INDIRECT("v_buffer_hist_hoy!$A$1"),1,MATCH("buh_codigo_generico",INDIRECT("v_buffer_hist_hoy!$1:$1"),0)-1,100000,1),MATCH(CLEAN(TABLATRANSFERENCIA[[#This Row],[CODIGO]]),OFFSET(INDIRECT("v_buffer_hist_hoy!$A$1"),1,MATCH("buh_codigo",INDIRECT("v_buffer_hist_hoy!$1:$1"),0)-1,100000,1),0)),"")</f>
        <v>0</v>
      </c>
      <c r="D166" s="3" t="str">
        <f ca="1">IFERROR(INDEX(OFFSET(INDIRECT("v_buffer_hist_hoy!$A$1"),1,MATCH("buh_codigo_vinculado",INDIRECT("v_buffer_hist_hoy!$1:$1"),0)-1,100000,1),MATCH(CLEAN(TABLATRANSFERENCIA[[#This Row],[CODIGO]]),OFFSET(INDIRECT("v_buffer_hist_hoy!$A$1"),1,MATCH("buh_codigo",INDIRECT("v_buffer_hist_hoy!$1:$1"),0)-1,100000,1),0)),"")</f>
        <v>EC-V102000040</v>
      </c>
      <c r="E166" s="3" t="str">
        <f ca="1">IFERROR(INDEX(OFFSET(INDIRECT("v_buffer_hist_hoy!$A$1"),1,MATCH("pro_linea",INDIRECT("v_buffer_hist_hoy!$1:$1"),0)-1,100000,1),MATCH(CLEAN(TABLATRANSFERENCIA[[#This Row],[CODIGO]]),OFFSET(INDIRECT("v_buffer_hist_hoy!$A$1"),1,MATCH("buh_codigo",INDIRECT("v_buffer_hist_hoy!$1:$1"),0)-1,100000,1),0)),"")</f>
        <v>AGROFORESTAL</v>
      </c>
      <c r="F166" s="3">
        <f ca="1">IFERROR(INDEX(OFFSET(INDIRECT("v_buffer_hist_hoy!$A$1"),1,MATCH("pro_sublinea",INDIRECT("v_buffer_hist_hoy!$1:$1"),0)-1,100000,1),MATCH(CLEAN(TABLATRANSFERENCIA[[#This Row],[CODIGO]]),OFFSET(INDIRECT("v_buffer_hist_hoy!$A$1"),1,MATCH("buh_codigo",INDIRECT("v_buffer_hist_hoy!$1:$1"),0)-1,100000,1),0)),"")</f>
        <v>0</v>
      </c>
      <c r="G166" s="3" t="str">
        <f ca="1">IFERROR(INDEX(OFFSET(INDIRECT("v_buffer_hist_hoy!$A$1"),1,MATCH("pro_grupo",INDIRECT("v_buffer_hist_hoy!$1:$1"),0)-1,100000,1),MATCH(CLEAN(TABLATRANSFERENCIA[[#This Row],[CODIGO]]),OFFSET(INDIRECT("v_buffer_hist_hoy!$A$1"),1,MATCH("buh_codigo",INDIRECT("v_buffer_hist_hoy!$1:$1"),0)-1,100000,1),0)),"")</f>
        <v>REPUESTOS DESMALEZADORAS</v>
      </c>
      <c r="H166" s="3">
        <f ca="1">IFERROR(INDEX(OFFSET(INDIRECT("v_buffer_hist_hoy!$A$1"),1,MATCH("pro_familia",INDIRECT("v_buffer_hist_hoy!$1:$1"),0)-1,100000,1),MATCH(CLEAN(TABLATRANSFERENCIA[[#This Row],[CODIGO]]),OFFSET(INDIRECT("v_buffer_hist_hoy!$A$1"),1,MATCH("buh_codigo",INDIRECT("v_buffer_hist_hoy!$1:$1"),0)-1,100000,1),0)),"")</f>
        <v>0</v>
      </c>
      <c r="I166" s="3">
        <f ca="1">IFERROR(INDEX(OFFSET(INDIRECT("v_buffer_hist_hoy!$A$1"),1,MATCH("pro_subfamilia",INDIRECT("v_buffer_hist_hoy!$1:$1"),0)-1,100000,1),MATCH(CLEAN(TABLATRANSFERENCIA[[#This Row],[CODIGO]]),OFFSET(INDIRECT("v_buffer_hist_hoy!$A$1"),1,MATCH("buh_codigo",INDIRECT("v_buffer_hist_hoy!$1:$1"),0)-1,100000,1),0)),"")</f>
        <v>0</v>
      </c>
      <c r="J16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6" s="3">
        <f ca="1">IFERROR(INDEX(OFFSET(INDIRECT("v_buffer_hist_hoy!$A$1"),1,MATCH("pro_tipo",INDIRECT("v_buffer_hist_hoy!$1:$1"),0)-1,100000,1),MATCH(CLEAN(TABLATRANSFERENCIA[[#This Row],[CODIGO]]),OFFSET(INDIRECT("v_buffer_hist_hoy!$A$1"),1,MATCH("buh_codigo",INDIRECT("v_buffer_hist_hoy!$1:$1"),0)-1,100000,1),0)),"")</f>
        <v>0</v>
      </c>
      <c r="L166" s="3" t="str">
        <f ca="1">IFERROR(INDEX(OFFSET(INDIRECT("v_buffer_hist_hoy!$A$1"),1,MATCH("pro_marca",INDIRECT("v_buffer_hist_hoy!$1:$1"),0)-1,100000,1),MATCH(CLEAN(TABLATRANSFERENCIA[[#This Row],[CODIGO]]),OFFSET(INDIRECT("v_buffer_hist_hoy!$A$1"),1,MATCH("buh_codigo",INDIRECT("v_buffer_hist_hoy!$1:$1"),0)-1,100000,1),0)),"")</f>
        <v>ECHO</v>
      </c>
      <c r="M166" s="3">
        <f ca="1">IFERROR(INDEX(OFFSET(INDIRECT("v_buffer_hist_hoy!$A$1"),1,MATCH("pro_modelo",INDIRECT("v_buffer_hist_hoy!$1:$1"),0)-1,100000,1),MATCH(CLEAN(TABLATRANSFERENCIA[[#This Row],[CODIGO]]),OFFSET(INDIRECT("v_buffer_hist_hoy!$A$1"),1,MATCH("buh_codigo",INDIRECT("v_buffer_hist_hoy!$1:$1"),0)-1,100000,1),0)),"")</f>
        <v>0</v>
      </c>
      <c r="N166" s="3">
        <f ca="1">IFERROR(INDEX(OFFSET(INDIRECT("v_buffer_hist_hoy!$A$1"),1,MATCH("pro_cat_management",INDIRECT("v_buffer_hist_hoy!$1:$1"),0)-1,100000,1),MATCH(CLEAN(TABLATRANSFERENCIA[[#This Row],[CODIGO]]),OFFSET(INDIRECT("v_buffer_hist_hoy!$A$1"),1,MATCH("buh_codigo",INDIRECT("v_buffer_hist_hoy!$1:$1"),0)-1,100000,1),0)),"")</f>
        <v>0</v>
      </c>
      <c r="O166" s="5" t="str">
        <f ca="1">IFERROR(INDEX(OFFSET(INDIRECT("v_buffer_hist_hoy!$A$1"),1,MATCH("buh_estatus",INDIRECT("v_buffer_hist_hoy!$1:$1"),0)-1,100000,1),MATCH(CLEAN(TABLATRANSFERENCIA[[#This Row],[CODIGO]]),OFFSET(INDIRECT("v_buffer_hist_hoy!$A$1"),1,MATCH("buh_codigo",INDIRECT("v_buffer_hist_hoy!$1:$1"),0)-1,100000,1),0)),"")</f>
        <v>0</v>
      </c>
      <c r="P166" s="5">
        <f ca="1">IFERROR(INDEX(OFFSET(INDIRECT("v_buffer_hist_hoy!$A$1"),1,MATCH("buh_ctv",INDIRECT("v_buffer_hist_hoy!$1:$1"),0)-1,100000,1),MATCH(CLEAN(TABLATRANSFERENCIA[[#This Row],[CODIGO]]),OFFSET(INDIRECT("v_buffer_hist_hoy!$A$1"),1,MATCH("buh_codigo",INDIRECT("v_buffer_hist_hoy!$1:$1"),0)-1,100000,1),0)),"")</f>
        <v>1.1299999999999999</v>
      </c>
      <c r="Q166" s="5">
        <f ca="1">IFERROR(INDEX(OFFSET(INDIRECT("v_buffer_hist_hoy!$A$1"),1,MATCH("buh_pv",INDIRECT("v_buffer_hist_hoy!$1:$1"),0)-1,100000,1),MATCH(CLEAN(TABLATRANSFERENCIA[[#This Row],[CODIGO]]),OFFSET(INDIRECT("v_buffer_hist_hoy!$A$1"),1,MATCH("buh_codigo",INDIRECT("v_buffer_hist_hoy!$1:$1"),0)-1,100000,1),0)),"")</f>
        <v>3.61</v>
      </c>
      <c r="R166" s="46">
        <f ca="1">IFERROR(INDEX(OFFSET(INDIRECT("v_buffer_hist_hoy!$A$1"),1,MATCH("buh_roi_pasado",INDIRECT("v_buffer_hist_hoy!$1:$1"),0)-1,100000,1),MATCH(CLEAN(TABLATRANSFERENCIA[[#This Row],[CODIGO]]),OFFSET(INDIRECT("v_buffer_hist_hoy!$A$1"),1,MATCH("buh_codigo",INDIRECT("v_buffer_hist_hoy!$1:$1"),0)-1,100000,1),0)),"")</f>
        <v>0</v>
      </c>
      <c r="S166" s="46">
        <f ca="1">IFERROR(INDEX(OFFSET(INDIRECT("v_buffer_hist_hoy!$A$1"),1,MATCH("buh_roi_proyectado",INDIRECT("v_buffer_hist_hoy!$1:$1"),0)-1,100000,1),MATCH(CLEAN(TABLATRANSFERENCIA[[#This Row],[CODIGO]]),OFFSET(INDIRECT("v_buffer_hist_hoy!$A$1"),1,MATCH("buh_codigo",INDIRECT("v_buffer_hist_hoy!$1:$1"),0)-1,100000,1),0)),"")</f>
        <v>9.58</v>
      </c>
      <c r="T166" s="46">
        <f ca="1">IFERROR(INDEX(OFFSET(INDIRECT("v_buffer_hist_hoy!$A$1"),1,MATCH("buh_velocity",INDIRECT("v_buffer_hist_hoy!$1:$1"),0)-1,100000,1),MATCH(CLEAN(TABLATRANSFERENCIA[[#This Row],[CODIGO]]),OFFSET(INDIRECT("v_buffer_hist_hoy!$A$1"),1,MATCH("buh_codigo",INDIRECT("v_buffer_hist_hoy!$1:$1"),0)-1,100000,1),0)),"")</f>
        <v>0</v>
      </c>
      <c r="U166" s="46">
        <f ca="1">IFERROR(INDEX(OFFSET(INDIRECT("v_buffer_hist_hoy!$A$1"),1,MATCH("buh_nivel_servicio",INDIRECT("v_buffer_hist_hoy!$1:$1"),0)-1,100000,1),MATCH(CLEAN(TABLATRANSFERENCIA[[#This Row],[CODIGO]]),OFFSET(INDIRECT("v_buffer_hist_hoy!$A$1"),1,MATCH("buh_codigo",INDIRECT("v_buffer_hist_hoy!$1:$1"),0)-1,100000,1),0)),"")</f>
        <v>1</v>
      </c>
      <c r="V166" s="49" t="str">
        <f ca="1">IFERROR(INDEX(OFFSET(INDIRECT("v_buffer_hist_hoy!$A$1"),1,MATCH("pro_nombre",INDIRECT("v_buffer_hist_hoy!$1:$1"),0)-1,100000,1),MATCH(CLEAN(TABLATRANSFERENCIA[[#This Row],[CODIGO]]),OFFSET(INDIRECT("v_buffer_hist_hoy!$A$1"),1,MATCH("buh_codigo",INDIRECT("v_buffer_hist_hoy!$1:$1"),0)-1,100000,1),0)),"")</f>
        <v>Echo</v>
      </c>
      <c r="W166" s="49" t="str">
        <f ca="1">IFERROR(INDEX(OFFSET(INDIRECT("v_buffer_hist_hoy!$A$1"),1,MATCH("pre_nombre",INDIRECT("v_buffer_hist_hoy!$1:$1"),0)-1,100000,1),MATCH(CLEAN(TABLATRANSFERENCIA[[#This Row],[CODIGO]]),OFFSET(INDIRECT("v_buffer_hist_hoy!$A$1"),1,MATCH("buh_codigo",INDIRECT("v_buffer_hist_hoy!$1:$1"),0)-1,100000,1),0)),"")</f>
        <v>USA</v>
      </c>
      <c r="X166" s="51">
        <f ca="1">IFERROR(INDEX(OFFSET(INDIRECT("v_buffer_hist_hoy!$A$1"),1,MATCH("buh_tiempo_suministro",INDIRECT("v_buffer_hist_hoy!$1:$1"),0)-1,100000,1),MATCH(CLEAN(TABLATRANSFERENCIA[[#This Row],[CODIGO]]),OFFSET(INDIRECT("v_buffer_hist_hoy!$A$1"),1,MATCH("buh_codigo",INDIRECT("v_buffer_hist_hoy!$1:$1"),0)-1,100000,1),0)),"")</f>
        <v>8</v>
      </c>
      <c r="Y166" s="51">
        <f ca="1">IFERROR(INDEX(OFFSET(INDIRECT("v_buffer_hist_hoy!$A$1"),1,MATCH("buh_frecuencia_reposicion",INDIRECT("v_buffer_hist_hoy!$1:$1"),0)-1,100000,1),MATCH(CLEAN(TABLATRANSFERENCIA[[#This Row],[CODIGO]]),OFFSET(INDIRECT("v_buffer_hist_hoy!$A$1"),1,MATCH("buh_codigo",INDIRECT("v_buffer_hist_hoy!$1:$1"),0)-1,100000,1),0)),"")</f>
        <v>3</v>
      </c>
      <c r="Z166" s="6">
        <f ca="1">IFERROR(INDEX(OFFSET(INDIRECT("v_buffer_hist_hoy!$A$1"),1,MATCH("buh_buffer_actual",INDIRECT("v_buffer_hist_hoy!$1:$1"),0)-1,100000,1),MATCH(CLEAN(TABLATRANSFERENCIA[[#This Row],[CODIGO]]),OFFSET(INDIRECT("v_buffer_hist_hoy!$A$1"),1,MATCH("buh_codigo",INDIRECT("v_buffer_hist_hoy!$1:$1"),0)-1,100000,1),0)),"")</f>
        <v>8</v>
      </c>
      <c r="AA166" s="6">
        <f ca="1">IFERROR(INDEX(OFFSET(INDIRECT("v_buffer_hist_hoy!$A$1"),1,MATCH("buh_inventario_proveedor",INDIRECT("v_buffer_hist_hoy!$1:$1"),0)-1,100000,1),MATCH(CLEAN(TABLATRANSFERENCIA[[#This Row],[CODIGO]]),OFFSET(INDIRECT("v_buffer_hist_hoy!$A$1"),1,MATCH("buh_codigo",INDIRECT("v_buffer_hist_hoy!$1:$1"),0)-1,100000,1),0)),"")</f>
        <v>1000000000</v>
      </c>
      <c r="AB166" s="6">
        <f ca="1">IFERROR(INDEX(OFFSET(INDIRECT("v_buffer_hist_hoy!$A$1"),1,MATCH("buh_inventario_fisico",INDIRECT("v_buffer_hist_hoy!$1:$1"),0)-1,100000,1),MATCH(CLEAN(TABLATRANSFERENCIA[[#This Row],[CODIGO]]),OFFSET(INDIRECT("v_buffer_hist_hoy!$A$1"),1,MATCH("buh_codigo",INDIRECT("v_buffer_hist_hoy!$1:$1"),0)-1,100000,1),0)),"")</f>
        <v>4</v>
      </c>
      <c r="AC166" s="4">
        <f ca="1">IFERROR(INDEX(OFFSET(INDIRECT("v_buffer_hist_hoy!$A$1"),1,MATCH("buh_estado_inventario_fisico",INDIRECT("v_buffer_hist_hoy!$1:$1"),0)-1,100000,1),MATCH(CLEAN(TABLATRANSFERENCIA[[#This Row],[CODIGO]]),OFFSET(INDIRECT("v_buffer_hist_hoy!$A$1"),1,MATCH("buh_codigo",INDIRECT("v_buffer_hist_hoy!$1:$1"),0)-1,100000,1),0)),"")</f>
        <v>0.5</v>
      </c>
      <c r="AD166" s="6" t="str">
        <f ca="1">IFERROR(INDEX(OFFSET(INDIRECT("v_buffer_hist_hoy!$A$1"),1,MATCH("buh_color_inventario_fisico",INDIRECT("v_buffer_hist_hoy!$1:$1"),0)-1,100000,1),MATCH(CLEAN(TABLATRANSFERENCIA[[#This Row],[CODIGO]]),OFFSET(INDIRECT("v_buffer_hist_hoy!$A$1"),1,MATCH("buh_codigo",INDIRECT("v_buffer_hist_hoy!$1:$1"),0)-1,100000,1),0)),"")</f>
        <v>A</v>
      </c>
      <c r="AE166" s="6">
        <f ca="1">IFERROR(INDEX(OFFSET(INDIRECT("v_buffer_hist_hoy!$A$1"),1,MATCH("buh_transito",INDIRECT("v_buffer_hist_hoy!$1:$1"),0)-1,100000,1),MATCH(CLEAN(TABLATRANSFERENCIA[[#This Row],[CODIGO]]),OFFSET(INDIRECT("v_buffer_hist_hoy!$A$1"),1,MATCH("buh_codigo",INDIRECT("v_buffer_hist_hoy!$1:$1"),0)-1,100000,1),0)),"")</f>
        <v>0</v>
      </c>
      <c r="AF166" s="6">
        <f ca="1">IFERROR(INDEX(OFFSET(INDIRECT("v_buffer_hist_hoy!$A$1"),1,MATCH("buh_negociacion",INDIRECT("v_buffer_hist_hoy!$1:$1"),0)-1,100000,1),MATCH(CLEAN(TABLATRANSFERENCIA[[#This Row],[CODIGO]]),OFFSET(INDIRECT("v_buffer_hist_hoy!$A$1"),1,MATCH("buh_codigo",INDIRECT("v_buffer_hist_hoy!$1:$1"),0)-1,100000,1),0)),"")</f>
        <v>0</v>
      </c>
      <c r="AG166" s="6">
        <f ca="1">IFERROR(INDEX(OFFSET(INDIRECT("v_buffer_hist_hoy!$A$1"),1,MATCH("buh_produccion",INDIRECT("v_buffer_hist_hoy!$1:$1"),0)-1,100000,1),MATCH(CLEAN(TABLATRANSFERENCIA[[#This Row],[CODIGO]]),OFFSET(INDIRECT("v_buffer_hist_hoy!$A$1"),1,MATCH("buh_codigo",INDIRECT("v_buffer_hist_hoy!$1:$1"),0)-1,100000,1),0)),"")</f>
        <v>0</v>
      </c>
      <c r="AH166" s="6">
        <f ca="1">IFERROR(INDEX(OFFSET(INDIRECT("v_buffer_hist_hoy!$A$1"),1,MATCH("buh_embarcado",INDIRECT("v_buffer_hist_hoy!$1:$1"),0)-1,100000,1),MATCH(CLEAN(TABLATRANSFERENCIA[[#This Row],[CODIGO]]),OFFSET(INDIRECT("v_buffer_hist_hoy!$A$1"),1,MATCH("buh_codigo",INDIRECT("v_buffer_hist_hoy!$1:$1"),0)-1,100000,1),0)),"")</f>
        <v>0</v>
      </c>
      <c r="AI166" s="6">
        <f ca="1">IFERROR(INDEX(OFFSET(INDIRECT("v_buffer_hist_hoy!$A$1"),1,MATCH("buh_comprometido",INDIRECT("v_buffer_hist_hoy!$1:$1"),0)-1,100000,1),MATCH(CLEAN(TABLATRANSFERENCIA[[#This Row],[CODIGO]]),OFFSET(INDIRECT("v_buffer_hist_hoy!$A$1"),1,MATCH("buh_codigo",INDIRECT("v_buffer_hist_hoy!$1:$1"),0)-1,100000,1),0)),"")</f>
        <v>0</v>
      </c>
      <c r="AJ166" s="6">
        <f ca="1">IFERROR(INDEX(OFFSET(INDIRECT("v_buffer_hist_hoy!$A$1"),1,MATCH("buh_backorder",INDIRECT("v_buffer_hist_hoy!$1:$1"),0)-1,100000,1),MATCH(CLEAN(TABLATRANSFERENCIA[[#This Row],[CODIGO]]),OFFSET(INDIRECT("v_buffer_hist_hoy!$A$1"),1,MATCH("buh_codigo",INDIRECT("v_buffer_hist_hoy!$1:$1"),0)-1,100000,1),0)),"")</f>
        <v>4</v>
      </c>
      <c r="AK166" s="6">
        <f ca="1">IFERROR(INDEX(OFFSET(INDIRECT("v_buffer_hist_hoy!$A$1"),1,MATCH("buh_inventario_proyectado",INDIRECT("v_buffer_hist_hoy!$1:$1"),0)-1,100000,1),MATCH(CLEAN(TABLATRANSFERENCIA[[#This Row],[CODIGO]]),OFFSET(INDIRECT("v_buffer_hist_hoy!$A$1"),1,MATCH("buh_codigo",INDIRECT("v_buffer_hist_hoy!$1:$1"),0)-1,100000,1),0)),"")</f>
        <v>8</v>
      </c>
      <c r="AL166" s="4">
        <f ca="1">IFERROR(INDEX(OFFSET(INDIRECT("v_buffer_hist_hoy!$A$1"),1,MATCH("buh_estado_inventario_proyectado",INDIRECT("v_buffer_hist_hoy!$1:$1"),0)-1,100000,1),MATCH(CLEAN(TABLATRANSFERENCIA[[#This Row],[CODIGO]]),OFFSET(INDIRECT("v_buffer_hist_hoy!$A$1"),1,MATCH("buh_codigo",INDIRECT("v_buffer_hist_hoy!$1:$1"),0)-1,100000,1),0)),"")</f>
        <v>0</v>
      </c>
      <c r="AM166" s="6" t="str">
        <f ca="1">IFERROR(INDEX(OFFSET(INDIRECT("v_buffer_hist_hoy!$A$1"),1,MATCH("buh_color_inventario_proyectado",INDIRECT("v_buffer_hist_hoy!$1:$1"),0)-1,100000,1),MATCH(CLEAN(TABLATRANSFERENCIA[[#This Row],[CODIGO]]),OFFSET(INDIRECT("v_buffer_hist_hoy!$A$1"),1,MATCH("buh_codigo",INDIRECT("v_buffer_hist_hoy!$1:$1"),0)-1,100000,1),0)),"")</f>
        <v>V</v>
      </c>
      <c r="AN166" s="6">
        <f ca="1">IFERROR(INDEX(OFFSET(INDIRECT("v_buffer_hist_hoy!$A$1"),1,MATCH("buh_pedido_minimo",INDIRECT("v_buffer_hist_hoy!$1:$1"),0)-1,100000,1),MATCH(CLEAN(TABLATRANSFERENCIA[[#This Row],[CODIGO]]),OFFSET(INDIRECT("v_buffer_hist_hoy!$A$1"),1,MATCH("buh_codigo",INDIRECT("v_buffer_hist_hoy!$1:$1"),0)-1,100000,1),0)),"")</f>
        <v>0</v>
      </c>
      <c r="AO166" s="6">
        <f ca="1">IFERROR(INDEX(OFFSET(INDIRECT("v_buffer_hist_hoy!$A$1"),1,MATCH("buh_pedido_minimo_grupo",INDIRECT("v_buffer_hist_hoy!$1:$1"),0)-1,100000,1),MATCH(CLEAN(TABLATRANSFERENCIA[[#This Row],[CODIGO]]),OFFSET(INDIRECT("v_buffer_hist_hoy!$A$1"),1,MATCH("buh_codigo",INDIRECT("v_buffer_hist_hoy!$1:$1"),0)-1,100000,1),0)),"")</f>
        <v>0</v>
      </c>
      <c r="AP166" s="6">
        <f ca="1">IFERROR(INDEX(OFFSET(INDIRECT("v_buffer_hist_hoy!$A$1"),1,MATCH("buh_unidad_empaque",INDIRECT("v_buffer_hist_hoy!$1:$1"),0)-1,100000,1),MATCH(CLEAN(TABLATRANSFERENCIA[[#This Row],[CODIGO]]),OFFSET(INDIRECT("v_buffer_hist_hoy!$A$1"),1,MATCH("buh_codigo",INDIRECT("v_buffer_hist_hoy!$1:$1"),0)-1,100000,1),0)),"")</f>
        <v>2</v>
      </c>
      <c r="AQ166" s="6">
        <f ca="1">IFERROR(INDEX(OFFSET(INDIRECT("v_buffer_hist_hoy!$A$1"),1,MATCH("buh_pedido_promedio",INDIRECT("v_buffer_hist_hoy!$1:$1"),0)-1,100000,1),MATCH(CLEAN(TABLATRANSFERENCIA[[#This Row],[CODIGO]]),OFFSET(INDIRECT("v_buffer_hist_hoy!$A$1"),1,MATCH("buh_codigo",INDIRECT("v_buffer_hist_hoy!$1:$1"),0)-1,100000,1),0)),"")</f>
        <v>2</v>
      </c>
      <c r="AR166" s="6">
        <f ca="1">IFERROR(INDEX(OFFSET(INDIRECT("v_buffer_hist_hoy!$A$1"),1,MATCH("buh_cobertura_buffer",INDIRECT("v_buffer_hist_hoy!$1:$1"),0)-1,100000,1),MATCH(CLEAN(TABLATRANSFERENCIA[[#This Row],[CODIGO]]),OFFSET(INDIRECT("v_buffer_hist_hoy!$A$1"),1,MATCH("buh_codigo",INDIRECT("v_buffer_hist_hoy!$1:$1"),0)-1,100000,1),0)),"")</f>
        <v>0</v>
      </c>
      <c r="AS166" s="6">
        <f ca="1">IFERROR(INDEX(OFFSET(INDIRECT("v_buffer_hist_hoy!$A$1"),1,MATCH("buh_cobertura_inventario_proyectado",INDIRECT("v_buffer_hist_hoy!$1:$1"),0)-1,100000,1),MATCH(CLEAN(TABLATRANSFERENCIA[[#This Row],[CODIGO]]),OFFSET(INDIRECT("v_buffer_hist_hoy!$A$1"),1,MATCH("buh_codigo",INDIRECT("v_buffer_hist_hoy!$1:$1"),0)-1,100000,1),0)),"")</f>
        <v>0</v>
      </c>
      <c r="AT166" s="6">
        <f ca="1">IFERROR(INDEX(OFFSET(INDIRECT("v_buffer_hist_hoy!$A$1"),1,MATCH("buh_cobertura_pedido_minimo",INDIRECT("v_buffer_hist_hoy!$1:$1"),0)-1,100000,1),MATCH(CLEAN(TABLATRANSFERENCIA[[#This Row],[CODIGO]]),OFFSET(INDIRECT("v_buffer_hist_hoy!$A$1"),1,MATCH("buh_codigo",INDIRECT("v_buffer_hist_hoy!$1:$1"),0)-1,100000,1),0)),"")</f>
        <v>0</v>
      </c>
      <c r="AU166" s="6">
        <f ca="1">IFERROR(INDEX(OFFSET(INDIRECT("v_buffer_hist_hoy!$A$1"),1,MATCH("buh_dias_desabastecimiento",INDIRECT("v_buffer_hist_hoy!$1:$1"),0)-1,100000,1),MATCH(CLEAN(TABLATRANSFERENCIA[[#This Row],[CODIGO]]),OFFSET(INDIRECT("v_buffer_hist_hoy!$A$1"),1,MATCH("buh_codigo",INDIRECT("v_buffer_hist_hoy!$1:$1"),0)-1,100000,1),0)),"")</f>
        <v>3</v>
      </c>
      <c r="AV166" s="6">
        <f t="array" ref="AV166">IFERROR(INDEX(Datos_Consumo[CANTIDAD],MATCH(TABLATRANSFERENCIA[[#This Row],[CODIGO]]&amp;TABLATRANSFERENCIA[[#Headers],[Columna1]],Datos_Consumo[CODIGO]&amp;Datos_Consumo[FECHA_FORMATO],0)),0)</f>
        <v>0</v>
      </c>
      <c r="AW166" s="6">
        <f t="array" ref="AW166">IFERROR(INDEX(Datos_Consumo[CANTIDAD],MATCH(TABLATRANSFERENCIA[[#This Row],[CODIGO]]&amp;TABLATRANSFERENCIA[[#Headers],[Columna2]],Datos_Consumo[CODIGO]&amp;Datos_Consumo[FECHA_FORMATO],0)),0)</f>
        <v>0</v>
      </c>
      <c r="AX166" s="6">
        <f t="array" ref="AX166">IFERROR(INDEX(Datos_Consumo[CANTIDAD],MATCH(TABLATRANSFERENCIA[[#This Row],[CODIGO]]&amp;TABLATRANSFERENCIA[[#Headers],[Columna3]],Datos_Consumo[CODIGO]&amp;Datos_Consumo[FECHA_FORMATO],0)),0)</f>
        <v>0</v>
      </c>
      <c r="AY166" s="6">
        <f t="array" ref="AY166">IFERROR(INDEX(Datos_Consumo[CANTIDAD],MATCH(TABLATRANSFERENCIA[[#This Row],[CODIGO]]&amp;TABLATRANSFERENCIA[[#Headers],[Columna4]],Datos_Consumo[CODIGO]&amp;Datos_Consumo[FECHA_FORMATO],0)),0)</f>
        <v>0</v>
      </c>
      <c r="AZ166" s="6">
        <f t="array" ref="AZ166">IFERROR(INDEX(Datos_Consumo[CANTIDAD],MATCH(TABLATRANSFERENCIA[[#This Row],[CODIGO]]&amp;TABLATRANSFERENCIA[[#Headers],[Columna5]],Datos_Consumo[CODIGO]&amp;Datos_Consumo[FECHA_FORMATO],0)),0)</f>
        <v>0</v>
      </c>
      <c r="BA166" s="6">
        <f t="array" ref="BA166">IFERROR(INDEX(Datos_Consumo[CANTIDAD],MATCH(TABLATRANSFERENCIA[[#This Row],[CODIGO]]&amp;TABLATRANSFERENCIA[[#Headers],[Columna6]],Datos_Consumo[CODIGO]&amp;Datos_Consumo[FECHA_FORMATO],0)),0)</f>
        <v>0</v>
      </c>
      <c r="BB166" s="56">
        <f ca="1">IFERROR(INDEX(OFFSET(INDIRECT("v_buffer_hist_hoy!$A$1"),1,MATCH("buh_ultima_transferencia_ini",INDIRECT("v_buffer_hist_hoy!$1:$1"),0)-1,100000,1),MATCH(CLEAN(TABLATRANSFERENCIA[[#This Row],[CODIGO]]),OFFSET(INDIRECT("v_buffer_hist_hoy!$A$1"),1,MATCH("buh_codigo",INDIRECT("v_buffer_hist_hoy!$1:$1"),0)-1,100000,1),0)),"")</f>
        <v>0</v>
      </c>
      <c r="BC166" s="56">
        <f ca="1">IFERROR(INDEX(OFFSET(INDIRECT("v_buffer_hist_hoy!$A$1"),1,MATCH("buh_ultima_transferencia_fin",INDIRECT("v_buffer_hist_hoy!$1:$1"),0)-1,100000,1),MATCH(CLEAN(TABLATRANSFERENCIA[[#This Row],[CODIGO]]),OFFSET(INDIRECT("v_buffer_hist_hoy!$A$1"),1,MATCH("buh_codigo",INDIRECT("v_buffer_hist_hoy!$1:$1"),0)-1,100000,1),0)),"")</f>
        <v>0</v>
      </c>
      <c r="BD166" s="50" t="s">
        <v>7730</v>
      </c>
      <c r="BE166" s="55"/>
      <c r="BF166" s="51"/>
      <c r="BG166"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6" s="51"/>
      <c r="BM166" s="46">
        <f ca="1">IFERROR(TABLATRANSFERENCIA[[#This Row],[REQUERIM]]/TABLATRANSFERENCIA[[#This Row],[PEDIDO PROMEDIO]],0)</f>
        <v>2</v>
      </c>
      <c r="BN166" s="51"/>
      <c r="BO166" s="59"/>
      <c r="BP166" s="3" t="str">
        <f>IF(TABLATRANSFERENCIA[[#This Row],[RECIBIDO]]&lt;&gt;"",0,IF(TABLATRANSFERENCIA[[#This Row],[DESPACHO]]&lt;&gt;"",TABLATRANSFERENCIA[[#This Row],[DESPACHO]],TABLATRANSFERENCIA[[#This Row],[REQUERIM]]))</f>
        <v>4</v>
      </c>
      <c r="BQ166" s="50"/>
      <c r="BR166" s="50"/>
      <c r="BS166" s="50" t="str">
        <f t="shared" si="2"/>
        <v>N</v>
      </c>
      <c r="BT166" s="51">
        <f t="array" aca="1" ref="BT166" ca="1">IF(SUM(--(TABLATRANSFERENCIA[[#This Row],[CODIGO GENERICO]]=TABLATRANSFERENCIA[CODIGO GENERICO])*TABLATRANSFERENCIA[REQUERIM])&lt;TABLATRANSFERENCIA[[#This Row],[PEDIDO MIN GRUPO]],1,0)</f>
        <v>0</v>
      </c>
      <c r="BU16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6" s="51">
        <f ca="1">IFERROR(INDEX(OFFSET(INDIRECT("v_buffer_hist_hoy!$A$1"),1,MATCH("buh_zona_amarilla",INDIRECT("v_buffer_hist_hoy!$1:$1"),0)-1,100000,1),MATCH(CLEAN(TABLATRANSFERENCIA[[#This Row],[CODIGO]]),OFFSET(INDIRECT("v_buffer_hist_hoy!$A$1"),1,MATCH("buh_codigo",INDIRECT("v_buffer_hist_hoy!$1:$1"),0)-1,100000,1),0)),"")</f>
        <v>5</v>
      </c>
      <c r="BW166" s="51">
        <f ca="1">IFERROR(INDEX(OFFSET(INDIRECT("v_buffer_hist_hoy!$A$1"),1,MATCH("buh_zona_roja",INDIRECT("v_buffer_hist_hoy!$1:$1"),0)-1,100000,1),MATCH(CLEAN(TABLATRANSFERENCIA[[#This Row],[CODIGO]]),OFFSET(INDIRECT("v_buffer_hist_hoy!$A$1"),1,MATCH("buh_codigo",INDIRECT("v_buffer_hist_hoy!$1:$1"),0)-1,100000,1),0)),"")</f>
        <v>3</v>
      </c>
    </row>
    <row r="167" spans="1:75" hidden="1" x14ac:dyDescent="0.25">
      <c r="A167" s="54" t="s">
        <v>1701</v>
      </c>
      <c r="B167" s="3" t="str">
        <f ca="1">IFERROR(INDEX(OFFSET(INDIRECT("v_buffer_hist_hoy!$A$1"),1,MATCH("pro_descripcion",INDIRECT("v_buffer_hist_hoy!$1:$1"),0)-1,100000,1),MATCH(CLEAN(TABLATRANSFERENCIA[[#This Row],[CODIGO]]),OFFSET(INDIRECT("v_buffer_hist_hoy!$A$1"),1,MATCH("buh_codigo",INDIRECT("v_buffer_hist_hoy!$1:$1"),0)-1,100000,1),0)),"")</f>
        <v>HERRAMIENTA LLAVE T 4MM</v>
      </c>
      <c r="C167" s="3" t="str">
        <f ca="1">IFERROR(INDEX(OFFSET(INDIRECT("v_buffer_hist_hoy!$A$1"),1,MATCH("buh_codigo_generico",INDIRECT("v_buffer_hist_hoy!$1:$1"),0)-1,100000,1),MATCH(CLEAN(TABLATRANSFERENCIA[[#This Row],[CODIGO]]),OFFSET(INDIRECT("v_buffer_hist_hoy!$A$1"),1,MATCH("buh_codigo",INDIRECT("v_buffer_hist_hoy!$1:$1"),0)-1,100000,1),0)),"")</f>
        <v>0</v>
      </c>
      <c r="D167" s="3" t="str">
        <f ca="1">IFERROR(INDEX(OFFSET(INDIRECT("v_buffer_hist_hoy!$A$1"),1,MATCH("buh_codigo_vinculado",INDIRECT("v_buffer_hist_hoy!$1:$1"),0)-1,100000,1),MATCH(CLEAN(TABLATRANSFERENCIA[[#This Row],[CODIGO]]),OFFSET(INDIRECT("v_buffer_hist_hoy!$A$1"),1,MATCH("buh_codigo",INDIRECT("v_buffer_hist_hoy!$1:$1"),0)-1,100000,1),0)),"")</f>
        <v>EC-91044</v>
      </c>
      <c r="E167" s="3" t="str">
        <f ca="1">IFERROR(INDEX(OFFSET(INDIRECT("v_buffer_hist_hoy!$A$1"),1,MATCH("pro_linea",INDIRECT("v_buffer_hist_hoy!$1:$1"),0)-1,100000,1),MATCH(CLEAN(TABLATRANSFERENCIA[[#This Row],[CODIGO]]),OFFSET(INDIRECT("v_buffer_hist_hoy!$A$1"),1,MATCH("buh_codigo",INDIRECT("v_buffer_hist_hoy!$1:$1"),0)-1,100000,1),0)),"")</f>
        <v>AGROFORESTAL</v>
      </c>
      <c r="F167" s="3">
        <f ca="1">IFERROR(INDEX(OFFSET(INDIRECT("v_buffer_hist_hoy!$A$1"),1,MATCH("pro_sublinea",INDIRECT("v_buffer_hist_hoy!$1:$1"),0)-1,100000,1),MATCH(CLEAN(TABLATRANSFERENCIA[[#This Row],[CODIGO]]),OFFSET(INDIRECT("v_buffer_hist_hoy!$A$1"),1,MATCH("buh_codigo",INDIRECT("v_buffer_hist_hoy!$1:$1"),0)-1,100000,1),0)),"")</f>
        <v>0</v>
      </c>
      <c r="G167" s="3" t="str">
        <f ca="1">IFERROR(INDEX(OFFSET(INDIRECT("v_buffer_hist_hoy!$A$1"),1,MATCH("pro_grupo",INDIRECT("v_buffer_hist_hoy!$1:$1"),0)-1,100000,1),MATCH(CLEAN(TABLATRANSFERENCIA[[#This Row],[CODIGO]]),OFFSET(INDIRECT("v_buffer_hist_hoy!$A$1"),1,MATCH("buh_codigo",INDIRECT("v_buffer_hist_hoy!$1:$1"),0)-1,100000,1),0)),"")</f>
        <v>HERRAMIENTAS PARA LA VENTA</v>
      </c>
      <c r="H167" s="3">
        <f ca="1">IFERROR(INDEX(OFFSET(INDIRECT("v_buffer_hist_hoy!$A$1"),1,MATCH("pro_familia",INDIRECT("v_buffer_hist_hoy!$1:$1"),0)-1,100000,1),MATCH(CLEAN(TABLATRANSFERENCIA[[#This Row],[CODIGO]]),OFFSET(INDIRECT("v_buffer_hist_hoy!$A$1"),1,MATCH("buh_codigo",INDIRECT("v_buffer_hist_hoy!$1:$1"),0)-1,100000,1),0)),"")</f>
        <v>0</v>
      </c>
      <c r="I167" s="3">
        <f ca="1">IFERROR(INDEX(OFFSET(INDIRECT("v_buffer_hist_hoy!$A$1"),1,MATCH("pro_subfamilia",INDIRECT("v_buffer_hist_hoy!$1:$1"),0)-1,100000,1),MATCH(CLEAN(TABLATRANSFERENCIA[[#This Row],[CODIGO]]),OFFSET(INDIRECT("v_buffer_hist_hoy!$A$1"),1,MATCH("buh_codigo",INDIRECT("v_buffer_hist_hoy!$1:$1"),0)-1,100000,1),0)),"")</f>
        <v>0</v>
      </c>
      <c r="J167" s="3" t="str">
        <f ca="1">IFERROR(INDEX(OFFSET(INDIRECT("v_buffer_hist_hoy!$A$1"),1,MATCH("pro_categoria",INDIRECT("v_buffer_hist_hoy!$1:$1"),0)-1,100000,1),MATCH(CLEAN(TABLATRANSFERENCIA[[#This Row],[CODIGO]]),OFFSET(INDIRECT("v_buffer_hist_hoy!$A$1"),1,MATCH("buh_codigo",INDIRECT("v_buffer_hist_hoy!$1:$1"),0)-1,100000,1),0)),"")</f>
        <v>ACCESORIOS LUBRICANTES</v>
      </c>
      <c r="K167" s="3">
        <f ca="1">IFERROR(INDEX(OFFSET(INDIRECT("v_buffer_hist_hoy!$A$1"),1,MATCH("pro_tipo",INDIRECT("v_buffer_hist_hoy!$1:$1"),0)-1,100000,1),MATCH(CLEAN(TABLATRANSFERENCIA[[#This Row],[CODIGO]]),OFFSET(INDIRECT("v_buffer_hist_hoy!$A$1"),1,MATCH("buh_codigo",INDIRECT("v_buffer_hist_hoy!$1:$1"),0)-1,100000,1),0)),"")</f>
        <v>0</v>
      </c>
      <c r="L167" s="3" t="str">
        <f ca="1">IFERROR(INDEX(OFFSET(INDIRECT("v_buffer_hist_hoy!$A$1"),1,MATCH("pro_marca",INDIRECT("v_buffer_hist_hoy!$1:$1"),0)-1,100000,1),MATCH(CLEAN(TABLATRANSFERENCIA[[#This Row],[CODIGO]]),OFFSET(INDIRECT("v_buffer_hist_hoy!$A$1"),1,MATCH("buh_codigo",INDIRECT("v_buffer_hist_hoy!$1:$1"),0)-1,100000,1),0)),"")</f>
        <v>ECHO</v>
      </c>
      <c r="M167" s="3">
        <f ca="1">IFERROR(INDEX(OFFSET(INDIRECT("v_buffer_hist_hoy!$A$1"),1,MATCH("pro_modelo",INDIRECT("v_buffer_hist_hoy!$1:$1"),0)-1,100000,1),MATCH(CLEAN(TABLATRANSFERENCIA[[#This Row],[CODIGO]]),OFFSET(INDIRECT("v_buffer_hist_hoy!$A$1"),1,MATCH("buh_codigo",INDIRECT("v_buffer_hist_hoy!$1:$1"),0)-1,100000,1),0)),"")</f>
        <v>0</v>
      </c>
      <c r="N167" s="3">
        <f ca="1">IFERROR(INDEX(OFFSET(INDIRECT("v_buffer_hist_hoy!$A$1"),1,MATCH("pro_cat_management",INDIRECT("v_buffer_hist_hoy!$1:$1"),0)-1,100000,1),MATCH(CLEAN(TABLATRANSFERENCIA[[#This Row],[CODIGO]]),OFFSET(INDIRECT("v_buffer_hist_hoy!$A$1"),1,MATCH("buh_codigo",INDIRECT("v_buffer_hist_hoy!$1:$1"),0)-1,100000,1),0)),"")</f>
        <v>0</v>
      </c>
      <c r="O167" s="5" t="str">
        <f ca="1">IFERROR(INDEX(OFFSET(INDIRECT("v_buffer_hist_hoy!$A$1"),1,MATCH("buh_estatus",INDIRECT("v_buffer_hist_hoy!$1:$1"),0)-1,100000,1),MATCH(CLEAN(TABLATRANSFERENCIA[[#This Row],[CODIGO]]),OFFSET(INDIRECT("v_buffer_hist_hoy!$A$1"),1,MATCH("buh_codigo",INDIRECT("v_buffer_hist_hoy!$1:$1"),0)-1,100000,1),0)),"")</f>
        <v>0</v>
      </c>
      <c r="P167" s="5">
        <f ca="1">IFERROR(INDEX(OFFSET(INDIRECT("v_buffer_hist_hoy!$A$1"),1,MATCH("buh_ctv",INDIRECT("v_buffer_hist_hoy!$1:$1"),0)-1,100000,1),MATCH(CLEAN(TABLATRANSFERENCIA[[#This Row],[CODIGO]]),OFFSET(INDIRECT("v_buffer_hist_hoy!$A$1"),1,MATCH("buh_codigo",INDIRECT("v_buffer_hist_hoy!$1:$1"),0)-1,100000,1),0)),"")</f>
        <v>3.48</v>
      </c>
      <c r="Q167" s="5">
        <f ca="1">IFERROR(INDEX(OFFSET(INDIRECT("v_buffer_hist_hoy!$A$1"),1,MATCH("buh_pv",INDIRECT("v_buffer_hist_hoy!$1:$1"),0)-1,100000,1),MATCH(CLEAN(TABLATRANSFERENCIA[[#This Row],[CODIGO]]),OFFSET(INDIRECT("v_buffer_hist_hoy!$A$1"),1,MATCH("buh_codigo",INDIRECT("v_buffer_hist_hoy!$1:$1"),0)-1,100000,1),0)),"")</f>
        <v>7.45</v>
      </c>
      <c r="R167" s="46">
        <f ca="1">IFERROR(INDEX(OFFSET(INDIRECT("v_buffer_hist_hoy!$A$1"),1,MATCH("buh_roi_pasado",INDIRECT("v_buffer_hist_hoy!$1:$1"),0)-1,100000,1),MATCH(CLEAN(TABLATRANSFERENCIA[[#This Row],[CODIGO]]),OFFSET(INDIRECT("v_buffer_hist_hoy!$A$1"),1,MATCH("buh_codigo",INDIRECT("v_buffer_hist_hoy!$1:$1"),0)-1,100000,1),0)),"")</f>
        <v>0</v>
      </c>
      <c r="S167" s="46">
        <f ca="1">IFERROR(INDEX(OFFSET(INDIRECT("v_buffer_hist_hoy!$A$1"),1,MATCH("buh_roi_proyectado",INDIRECT("v_buffer_hist_hoy!$1:$1"),0)-1,100000,1),MATCH(CLEAN(TABLATRANSFERENCIA[[#This Row],[CODIGO]]),OFFSET(INDIRECT("v_buffer_hist_hoy!$A$1"),1,MATCH("buh_codigo",INDIRECT("v_buffer_hist_hoy!$1:$1"),0)-1,100000,1),0)),"")</f>
        <v>4.9800000000000004</v>
      </c>
      <c r="T167" s="46">
        <f ca="1">IFERROR(INDEX(OFFSET(INDIRECT("v_buffer_hist_hoy!$A$1"),1,MATCH("buh_velocity",INDIRECT("v_buffer_hist_hoy!$1:$1"),0)-1,100000,1),MATCH(CLEAN(TABLATRANSFERENCIA[[#This Row],[CODIGO]]),OFFSET(INDIRECT("v_buffer_hist_hoy!$A$1"),1,MATCH("buh_codigo",INDIRECT("v_buffer_hist_hoy!$1:$1"),0)-1,100000,1),0)),"")</f>
        <v>0</v>
      </c>
      <c r="U167" s="46">
        <f ca="1">IFERROR(INDEX(OFFSET(INDIRECT("v_buffer_hist_hoy!$A$1"),1,MATCH("buh_nivel_servicio",INDIRECT("v_buffer_hist_hoy!$1:$1"),0)-1,100000,1),MATCH(CLEAN(TABLATRANSFERENCIA[[#This Row],[CODIGO]]),OFFSET(INDIRECT("v_buffer_hist_hoy!$A$1"),1,MATCH("buh_codigo",INDIRECT("v_buffer_hist_hoy!$1:$1"),0)-1,100000,1),0)),"")</f>
        <v>1</v>
      </c>
      <c r="V167" s="49" t="str">
        <f ca="1">IFERROR(INDEX(OFFSET(INDIRECT("v_buffer_hist_hoy!$A$1"),1,MATCH("pro_nombre",INDIRECT("v_buffer_hist_hoy!$1:$1"),0)-1,100000,1),MATCH(CLEAN(TABLATRANSFERENCIA[[#This Row],[CODIGO]]),OFFSET(INDIRECT("v_buffer_hist_hoy!$A$1"),1,MATCH("buh_codigo",INDIRECT("v_buffer_hist_hoy!$1:$1"),0)-1,100000,1),0)),"")</f>
        <v>Echo</v>
      </c>
      <c r="W167" s="49" t="str">
        <f ca="1">IFERROR(INDEX(OFFSET(INDIRECT("v_buffer_hist_hoy!$A$1"),1,MATCH("pre_nombre",INDIRECT("v_buffer_hist_hoy!$1:$1"),0)-1,100000,1),MATCH(CLEAN(TABLATRANSFERENCIA[[#This Row],[CODIGO]]),OFFSET(INDIRECT("v_buffer_hist_hoy!$A$1"),1,MATCH("buh_codigo",INDIRECT("v_buffer_hist_hoy!$1:$1"),0)-1,100000,1),0)),"")</f>
        <v>USA</v>
      </c>
      <c r="X167" s="51">
        <f ca="1">IFERROR(INDEX(OFFSET(INDIRECT("v_buffer_hist_hoy!$A$1"),1,MATCH("buh_tiempo_suministro",INDIRECT("v_buffer_hist_hoy!$1:$1"),0)-1,100000,1),MATCH(CLEAN(TABLATRANSFERENCIA[[#This Row],[CODIGO]]),OFFSET(INDIRECT("v_buffer_hist_hoy!$A$1"),1,MATCH("buh_codigo",INDIRECT("v_buffer_hist_hoy!$1:$1"),0)-1,100000,1),0)),"")</f>
        <v>8</v>
      </c>
      <c r="Y167" s="51">
        <f ca="1">IFERROR(INDEX(OFFSET(INDIRECT("v_buffer_hist_hoy!$A$1"),1,MATCH("buh_frecuencia_reposicion",INDIRECT("v_buffer_hist_hoy!$1:$1"),0)-1,100000,1),MATCH(CLEAN(TABLATRANSFERENCIA[[#This Row],[CODIGO]]),OFFSET(INDIRECT("v_buffer_hist_hoy!$A$1"),1,MATCH("buh_codigo",INDIRECT("v_buffer_hist_hoy!$1:$1"),0)-1,100000,1),0)),"")</f>
        <v>3</v>
      </c>
      <c r="Z167" s="6">
        <f ca="1">IFERROR(INDEX(OFFSET(INDIRECT("v_buffer_hist_hoy!$A$1"),1,MATCH("buh_buffer_actual",INDIRECT("v_buffer_hist_hoy!$1:$1"),0)-1,100000,1),MATCH(CLEAN(TABLATRANSFERENCIA[[#This Row],[CODIGO]]),OFFSET(INDIRECT("v_buffer_hist_hoy!$A$1"),1,MATCH("buh_codigo",INDIRECT("v_buffer_hist_hoy!$1:$1"),0)-1,100000,1),0)),"")</f>
        <v>20</v>
      </c>
      <c r="AA167" s="6">
        <f ca="1">IFERROR(INDEX(OFFSET(INDIRECT("v_buffer_hist_hoy!$A$1"),1,MATCH("buh_inventario_proveedor",INDIRECT("v_buffer_hist_hoy!$1:$1"),0)-1,100000,1),MATCH(CLEAN(TABLATRANSFERENCIA[[#This Row],[CODIGO]]),OFFSET(INDIRECT("v_buffer_hist_hoy!$A$1"),1,MATCH("buh_codigo",INDIRECT("v_buffer_hist_hoy!$1:$1"),0)-1,100000,1),0)),"")</f>
        <v>1000000000</v>
      </c>
      <c r="AB167" s="6">
        <f ca="1">IFERROR(INDEX(OFFSET(INDIRECT("v_buffer_hist_hoy!$A$1"),1,MATCH("buh_inventario_fisico",INDIRECT("v_buffer_hist_hoy!$1:$1"),0)-1,100000,1),MATCH(CLEAN(TABLATRANSFERENCIA[[#This Row],[CODIGO]]),OFFSET(INDIRECT("v_buffer_hist_hoy!$A$1"),1,MATCH("buh_codigo",INDIRECT("v_buffer_hist_hoy!$1:$1"),0)-1,100000,1),0)),"")</f>
        <v>9</v>
      </c>
      <c r="AC167" s="4">
        <f ca="1">IFERROR(INDEX(OFFSET(INDIRECT("v_buffer_hist_hoy!$A$1"),1,MATCH("buh_estado_inventario_fisico",INDIRECT("v_buffer_hist_hoy!$1:$1"),0)-1,100000,1),MATCH(CLEAN(TABLATRANSFERENCIA[[#This Row],[CODIGO]]),OFFSET(INDIRECT("v_buffer_hist_hoy!$A$1"),1,MATCH("buh_codigo",INDIRECT("v_buffer_hist_hoy!$1:$1"),0)-1,100000,1),0)),"")</f>
        <v>0.55000000000000004</v>
      </c>
      <c r="AD167" s="6" t="str">
        <f ca="1">IFERROR(INDEX(OFFSET(INDIRECT("v_buffer_hist_hoy!$A$1"),1,MATCH("buh_color_inventario_fisico",INDIRECT("v_buffer_hist_hoy!$1:$1"),0)-1,100000,1),MATCH(CLEAN(TABLATRANSFERENCIA[[#This Row],[CODIGO]]),OFFSET(INDIRECT("v_buffer_hist_hoy!$A$1"),1,MATCH("buh_codigo",INDIRECT("v_buffer_hist_hoy!$1:$1"),0)-1,100000,1),0)),"")</f>
        <v>A</v>
      </c>
      <c r="AE167" s="6">
        <f ca="1">IFERROR(INDEX(OFFSET(INDIRECT("v_buffer_hist_hoy!$A$1"),1,MATCH("buh_transito",INDIRECT("v_buffer_hist_hoy!$1:$1"),0)-1,100000,1),MATCH(CLEAN(TABLATRANSFERENCIA[[#This Row],[CODIGO]]),OFFSET(INDIRECT("v_buffer_hist_hoy!$A$1"),1,MATCH("buh_codigo",INDIRECT("v_buffer_hist_hoy!$1:$1"),0)-1,100000,1),0)),"")</f>
        <v>0</v>
      </c>
      <c r="AF167" s="6">
        <f ca="1">IFERROR(INDEX(OFFSET(INDIRECT("v_buffer_hist_hoy!$A$1"),1,MATCH("buh_negociacion",INDIRECT("v_buffer_hist_hoy!$1:$1"),0)-1,100000,1),MATCH(CLEAN(TABLATRANSFERENCIA[[#This Row],[CODIGO]]),OFFSET(INDIRECT("v_buffer_hist_hoy!$A$1"),1,MATCH("buh_codigo",INDIRECT("v_buffer_hist_hoy!$1:$1"),0)-1,100000,1),0)),"")</f>
        <v>0</v>
      </c>
      <c r="AG167" s="6">
        <f ca="1">IFERROR(INDEX(OFFSET(INDIRECT("v_buffer_hist_hoy!$A$1"),1,MATCH("buh_produccion",INDIRECT("v_buffer_hist_hoy!$1:$1"),0)-1,100000,1),MATCH(CLEAN(TABLATRANSFERENCIA[[#This Row],[CODIGO]]),OFFSET(INDIRECT("v_buffer_hist_hoy!$A$1"),1,MATCH("buh_codigo",INDIRECT("v_buffer_hist_hoy!$1:$1"),0)-1,100000,1),0)),"")</f>
        <v>0</v>
      </c>
      <c r="AH167" s="6">
        <f ca="1">IFERROR(INDEX(OFFSET(INDIRECT("v_buffer_hist_hoy!$A$1"),1,MATCH("buh_embarcado",INDIRECT("v_buffer_hist_hoy!$1:$1"),0)-1,100000,1),MATCH(CLEAN(TABLATRANSFERENCIA[[#This Row],[CODIGO]]),OFFSET(INDIRECT("v_buffer_hist_hoy!$A$1"),1,MATCH("buh_codigo",INDIRECT("v_buffer_hist_hoy!$1:$1"),0)-1,100000,1),0)),"")</f>
        <v>0</v>
      </c>
      <c r="AI167" s="6">
        <f ca="1">IFERROR(INDEX(OFFSET(INDIRECT("v_buffer_hist_hoy!$A$1"),1,MATCH("buh_comprometido",INDIRECT("v_buffer_hist_hoy!$1:$1"),0)-1,100000,1),MATCH(CLEAN(TABLATRANSFERENCIA[[#This Row],[CODIGO]]),OFFSET(INDIRECT("v_buffer_hist_hoy!$A$1"),1,MATCH("buh_codigo",INDIRECT("v_buffer_hist_hoy!$1:$1"),0)-1,100000,1),0)),"")</f>
        <v>0</v>
      </c>
      <c r="AJ167" s="6">
        <f ca="1">IFERROR(INDEX(OFFSET(INDIRECT("v_buffer_hist_hoy!$A$1"),1,MATCH("buh_backorder",INDIRECT("v_buffer_hist_hoy!$1:$1"),0)-1,100000,1),MATCH(CLEAN(TABLATRANSFERENCIA[[#This Row],[CODIGO]]),OFFSET(INDIRECT("v_buffer_hist_hoy!$A$1"),1,MATCH("buh_codigo",INDIRECT("v_buffer_hist_hoy!$1:$1"),0)-1,100000,1),0)),"")</f>
        <v>4</v>
      </c>
      <c r="AK167" s="6">
        <f ca="1">IFERROR(INDEX(OFFSET(INDIRECT("v_buffer_hist_hoy!$A$1"),1,MATCH("buh_inventario_proyectado",INDIRECT("v_buffer_hist_hoy!$1:$1"),0)-1,100000,1),MATCH(CLEAN(TABLATRANSFERENCIA[[#This Row],[CODIGO]]),OFFSET(INDIRECT("v_buffer_hist_hoy!$A$1"),1,MATCH("buh_codigo",INDIRECT("v_buffer_hist_hoy!$1:$1"),0)-1,100000,1),0)),"")</f>
        <v>13</v>
      </c>
      <c r="AL167" s="4">
        <f ca="1">IFERROR(INDEX(OFFSET(INDIRECT("v_buffer_hist_hoy!$A$1"),1,MATCH("buh_estado_inventario_proyectado",INDIRECT("v_buffer_hist_hoy!$1:$1"),0)-1,100000,1),MATCH(CLEAN(TABLATRANSFERENCIA[[#This Row],[CODIGO]]),OFFSET(INDIRECT("v_buffer_hist_hoy!$A$1"),1,MATCH("buh_codigo",INDIRECT("v_buffer_hist_hoy!$1:$1"),0)-1,100000,1),0)),"")</f>
        <v>0.35</v>
      </c>
      <c r="AM167" s="6" t="str">
        <f ca="1">IFERROR(INDEX(OFFSET(INDIRECT("v_buffer_hist_hoy!$A$1"),1,MATCH("buh_color_inventario_proyectado",INDIRECT("v_buffer_hist_hoy!$1:$1"),0)-1,100000,1),MATCH(CLEAN(TABLATRANSFERENCIA[[#This Row],[CODIGO]]),OFFSET(INDIRECT("v_buffer_hist_hoy!$A$1"),1,MATCH("buh_codigo",INDIRECT("v_buffer_hist_hoy!$1:$1"),0)-1,100000,1),0)),"")</f>
        <v>A</v>
      </c>
      <c r="AN167" s="6">
        <f ca="1">IFERROR(INDEX(OFFSET(INDIRECT("v_buffer_hist_hoy!$A$1"),1,MATCH("buh_pedido_minimo",INDIRECT("v_buffer_hist_hoy!$1:$1"),0)-1,100000,1),MATCH(CLEAN(TABLATRANSFERENCIA[[#This Row],[CODIGO]]),OFFSET(INDIRECT("v_buffer_hist_hoy!$A$1"),1,MATCH("buh_codigo",INDIRECT("v_buffer_hist_hoy!$1:$1"),0)-1,100000,1),0)),"")</f>
        <v>0</v>
      </c>
      <c r="AO167" s="6">
        <f ca="1">IFERROR(INDEX(OFFSET(INDIRECT("v_buffer_hist_hoy!$A$1"),1,MATCH("buh_pedido_minimo_grupo",INDIRECT("v_buffer_hist_hoy!$1:$1"),0)-1,100000,1),MATCH(CLEAN(TABLATRANSFERENCIA[[#This Row],[CODIGO]]),OFFSET(INDIRECT("v_buffer_hist_hoy!$A$1"),1,MATCH("buh_codigo",INDIRECT("v_buffer_hist_hoy!$1:$1"),0)-1,100000,1),0)),"")</f>
        <v>0</v>
      </c>
      <c r="AP167" s="6">
        <f ca="1">IFERROR(INDEX(OFFSET(INDIRECT("v_buffer_hist_hoy!$A$1"),1,MATCH("buh_unidad_empaque",INDIRECT("v_buffer_hist_hoy!$1:$1"),0)-1,100000,1),MATCH(CLEAN(TABLATRANSFERENCIA[[#This Row],[CODIGO]]),OFFSET(INDIRECT("v_buffer_hist_hoy!$A$1"),1,MATCH("buh_codigo",INDIRECT("v_buffer_hist_hoy!$1:$1"),0)-1,100000,1),0)),"")</f>
        <v>0</v>
      </c>
      <c r="AQ167" s="6">
        <f ca="1">IFERROR(INDEX(OFFSET(INDIRECT("v_buffer_hist_hoy!$A$1"),1,MATCH("buh_pedido_promedio",INDIRECT("v_buffer_hist_hoy!$1:$1"),0)-1,100000,1),MATCH(CLEAN(TABLATRANSFERENCIA[[#This Row],[CODIGO]]),OFFSET(INDIRECT("v_buffer_hist_hoy!$A$1"),1,MATCH("buh_codigo",INDIRECT("v_buffer_hist_hoy!$1:$1"),0)-1,100000,1),0)),"")</f>
        <v>5</v>
      </c>
      <c r="AR167" s="6">
        <f ca="1">IFERROR(INDEX(OFFSET(INDIRECT("v_buffer_hist_hoy!$A$1"),1,MATCH("buh_cobertura_buffer",INDIRECT("v_buffer_hist_hoy!$1:$1"),0)-1,100000,1),MATCH(CLEAN(TABLATRANSFERENCIA[[#This Row],[CODIGO]]),OFFSET(INDIRECT("v_buffer_hist_hoy!$A$1"),1,MATCH("buh_codigo",INDIRECT("v_buffer_hist_hoy!$1:$1"),0)-1,100000,1),0)),"")</f>
        <v>0</v>
      </c>
      <c r="AS167" s="6">
        <f ca="1">IFERROR(INDEX(OFFSET(INDIRECT("v_buffer_hist_hoy!$A$1"),1,MATCH("buh_cobertura_inventario_proyectado",INDIRECT("v_buffer_hist_hoy!$1:$1"),0)-1,100000,1),MATCH(CLEAN(TABLATRANSFERENCIA[[#This Row],[CODIGO]]),OFFSET(INDIRECT("v_buffer_hist_hoy!$A$1"),1,MATCH("buh_codigo",INDIRECT("v_buffer_hist_hoy!$1:$1"),0)-1,100000,1),0)),"")</f>
        <v>0</v>
      </c>
      <c r="AT167" s="6">
        <f ca="1">IFERROR(INDEX(OFFSET(INDIRECT("v_buffer_hist_hoy!$A$1"),1,MATCH("buh_cobertura_pedido_minimo",INDIRECT("v_buffer_hist_hoy!$1:$1"),0)-1,100000,1),MATCH(CLEAN(TABLATRANSFERENCIA[[#This Row],[CODIGO]]),OFFSET(INDIRECT("v_buffer_hist_hoy!$A$1"),1,MATCH("buh_codigo",INDIRECT("v_buffer_hist_hoy!$1:$1"),0)-1,100000,1),0)),"")</f>
        <v>0</v>
      </c>
      <c r="AU167" s="6">
        <f ca="1">IFERROR(INDEX(OFFSET(INDIRECT("v_buffer_hist_hoy!$A$1"),1,MATCH("buh_dias_desabastecimiento",INDIRECT("v_buffer_hist_hoy!$1:$1"),0)-1,100000,1),MATCH(CLEAN(TABLATRANSFERENCIA[[#This Row],[CODIGO]]),OFFSET(INDIRECT("v_buffer_hist_hoy!$A$1"),1,MATCH("buh_codigo",INDIRECT("v_buffer_hist_hoy!$1:$1"),0)-1,100000,1),0)),"")</f>
        <v>45</v>
      </c>
      <c r="AV167" s="6">
        <f t="array" ref="AV167">IFERROR(INDEX(Datos_Consumo[CANTIDAD],MATCH(TABLATRANSFERENCIA[[#This Row],[CODIGO]]&amp;TABLATRANSFERENCIA[[#Headers],[Columna1]],Datos_Consumo[CODIGO]&amp;Datos_Consumo[FECHA_FORMATO],0)),0)</f>
        <v>0</v>
      </c>
      <c r="AW167" s="6">
        <f t="array" ref="AW167">IFERROR(INDEX(Datos_Consumo[CANTIDAD],MATCH(TABLATRANSFERENCIA[[#This Row],[CODIGO]]&amp;TABLATRANSFERENCIA[[#Headers],[Columna2]],Datos_Consumo[CODIGO]&amp;Datos_Consumo[FECHA_FORMATO],0)),0)</f>
        <v>0</v>
      </c>
      <c r="AX167" s="6">
        <f t="array" ref="AX167">IFERROR(INDEX(Datos_Consumo[CANTIDAD],MATCH(TABLATRANSFERENCIA[[#This Row],[CODIGO]]&amp;TABLATRANSFERENCIA[[#Headers],[Columna3]],Datos_Consumo[CODIGO]&amp;Datos_Consumo[FECHA_FORMATO],0)),0)</f>
        <v>0</v>
      </c>
      <c r="AY167" s="6">
        <f t="array" ref="AY167">IFERROR(INDEX(Datos_Consumo[CANTIDAD],MATCH(TABLATRANSFERENCIA[[#This Row],[CODIGO]]&amp;TABLATRANSFERENCIA[[#Headers],[Columna4]],Datos_Consumo[CODIGO]&amp;Datos_Consumo[FECHA_FORMATO],0)),0)</f>
        <v>0</v>
      </c>
      <c r="AZ167" s="6">
        <f t="array" ref="AZ167">IFERROR(INDEX(Datos_Consumo[CANTIDAD],MATCH(TABLATRANSFERENCIA[[#This Row],[CODIGO]]&amp;TABLATRANSFERENCIA[[#Headers],[Columna5]],Datos_Consumo[CODIGO]&amp;Datos_Consumo[FECHA_FORMATO],0)),0)</f>
        <v>0</v>
      </c>
      <c r="BA167" s="6">
        <f t="array" ref="BA167">IFERROR(INDEX(Datos_Consumo[CANTIDAD],MATCH(TABLATRANSFERENCIA[[#This Row],[CODIGO]]&amp;TABLATRANSFERENCIA[[#Headers],[Columna6]],Datos_Consumo[CODIGO]&amp;Datos_Consumo[FECHA_FORMATO],0)),0)</f>
        <v>0</v>
      </c>
      <c r="BB167" s="56">
        <f ca="1">IFERROR(INDEX(OFFSET(INDIRECT("v_buffer_hist_hoy!$A$1"),1,MATCH("buh_ultima_transferencia_ini",INDIRECT("v_buffer_hist_hoy!$1:$1"),0)-1,100000,1),MATCH(CLEAN(TABLATRANSFERENCIA[[#This Row],[CODIGO]]),OFFSET(INDIRECT("v_buffer_hist_hoy!$A$1"),1,MATCH("buh_codigo",INDIRECT("v_buffer_hist_hoy!$1:$1"),0)-1,100000,1),0)),"")</f>
        <v>0</v>
      </c>
      <c r="BC167" s="56">
        <f ca="1">IFERROR(INDEX(OFFSET(INDIRECT("v_buffer_hist_hoy!$A$1"),1,MATCH("buh_ultima_transferencia_fin",INDIRECT("v_buffer_hist_hoy!$1:$1"),0)-1,100000,1),MATCH(CLEAN(TABLATRANSFERENCIA[[#This Row],[CODIGO]]),OFFSET(INDIRECT("v_buffer_hist_hoy!$A$1"),1,MATCH("buh_codigo",INDIRECT("v_buffer_hist_hoy!$1:$1"),0)-1,100000,1),0)),"")</f>
        <v>0</v>
      </c>
      <c r="BD167" s="50" t="s">
        <v>7730</v>
      </c>
      <c r="BE167" s="55"/>
      <c r="BF167" s="51"/>
      <c r="BG167"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7" s="51"/>
      <c r="BM167" s="46">
        <f ca="1">IFERROR(TABLATRANSFERENCIA[[#This Row],[REQUERIM]]/TABLATRANSFERENCIA[[#This Row],[PEDIDO PROMEDIO]],0)</f>
        <v>0.8</v>
      </c>
      <c r="BN167" s="51"/>
      <c r="BO167" s="59"/>
      <c r="BP167" s="3" t="str">
        <f>IF(TABLATRANSFERENCIA[[#This Row],[RECIBIDO]]&lt;&gt;"",0,IF(TABLATRANSFERENCIA[[#This Row],[DESPACHO]]&lt;&gt;"",TABLATRANSFERENCIA[[#This Row],[DESPACHO]],TABLATRANSFERENCIA[[#This Row],[REQUERIM]]))</f>
        <v>4</v>
      </c>
      <c r="BQ167" s="50"/>
      <c r="BR167" s="50"/>
      <c r="BS167" s="50" t="str">
        <f t="shared" si="2"/>
        <v>N</v>
      </c>
      <c r="BT167" s="51">
        <f t="array" aca="1" ref="BT167" ca="1">IF(SUM(--(TABLATRANSFERENCIA[[#This Row],[CODIGO GENERICO]]=TABLATRANSFERENCIA[CODIGO GENERICO])*TABLATRANSFERENCIA[REQUERIM])&lt;TABLATRANSFERENCIA[[#This Row],[PEDIDO MIN GRUPO]],1,0)</f>
        <v>0</v>
      </c>
      <c r="BU16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67" s="51">
        <f ca="1">IFERROR(INDEX(OFFSET(INDIRECT("v_buffer_hist_hoy!$A$1"),1,MATCH("buh_zona_amarilla",INDIRECT("v_buffer_hist_hoy!$1:$1"),0)-1,100000,1),MATCH(CLEAN(TABLATRANSFERENCIA[[#This Row],[CODIGO]]),OFFSET(INDIRECT("v_buffer_hist_hoy!$A$1"),1,MATCH("buh_codigo",INDIRECT("v_buffer_hist_hoy!$1:$1"),0)-1,100000,1),0)),"")</f>
        <v>13</v>
      </c>
      <c r="BW167" s="51">
        <f ca="1">IFERROR(INDEX(OFFSET(INDIRECT("v_buffer_hist_hoy!$A$1"),1,MATCH("buh_zona_roja",INDIRECT("v_buffer_hist_hoy!$1:$1"),0)-1,100000,1),MATCH(CLEAN(TABLATRANSFERENCIA[[#This Row],[CODIGO]]),OFFSET(INDIRECT("v_buffer_hist_hoy!$A$1"),1,MATCH("buh_codigo",INDIRECT("v_buffer_hist_hoy!$1:$1"),0)-1,100000,1),0)),"")</f>
        <v>7</v>
      </c>
    </row>
    <row r="168" spans="1:75" hidden="1" x14ac:dyDescent="0.25">
      <c r="A168" s="54" t="s">
        <v>2273</v>
      </c>
      <c r="B168" s="3" t="str">
        <f ca="1">IFERROR(INDEX(OFFSET(INDIRECT("v_buffer_hist_hoy!$A$1"),1,MATCH("pro_descripcion",INDIRECT("v_buffer_hist_hoy!$1:$1"),0)-1,100000,1),MATCH(CLEAN(TABLATRANSFERENCIA[[#This Row],[CODIGO]]),OFFSET(INDIRECT("v_buffer_hist_hoy!$A$1"),1,MATCH("buh_codigo",INDIRECT("v_buffer_hist_hoy!$1:$1"),0)-1,100000,1),0)),"")</f>
        <v>MANUBRIO B450AUS</v>
      </c>
      <c r="C168" s="3" t="str">
        <f ca="1">IFERROR(INDEX(OFFSET(INDIRECT("v_buffer_hist_hoy!$A$1"),1,MATCH("buh_codigo_generico",INDIRECT("v_buffer_hist_hoy!$1:$1"),0)-1,100000,1),MATCH(CLEAN(TABLATRANSFERENCIA[[#This Row],[CODIGO]]),OFFSET(INDIRECT("v_buffer_hist_hoy!$A$1"),1,MATCH("buh_codigo",INDIRECT("v_buffer_hist_hoy!$1:$1"),0)-1,100000,1),0)),"")</f>
        <v>0</v>
      </c>
      <c r="D168" s="3" t="str">
        <f ca="1">IFERROR(INDEX(OFFSET(INDIRECT("v_buffer_hist_hoy!$A$1"),1,MATCH("buh_codigo_vinculado",INDIRECT("v_buffer_hist_hoy!$1:$1"),0)-1,100000,1),MATCH(CLEAN(TABLATRANSFERENCIA[[#This Row],[CODIGO]]),OFFSET(INDIRECT("v_buffer_hist_hoy!$A$1"),1,MATCH("buh_codigo",INDIRECT("v_buffer_hist_hoy!$1:$1"),0)-1,100000,1),0)),"")</f>
        <v>EC-P021035340</v>
      </c>
      <c r="E168" s="3" t="str">
        <f ca="1">IFERROR(INDEX(OFFSET(INDIRECT("v_buffer_hist_hoy!$A$1"),1,MATCH("pro_linea",INDIRECT("v_buffer_hist_hoy!$1:$1"),0)-1,100000,1),MATCH(CLEAN(TABLATRANSFERENCIA[[#This Row],[CODIGO]]),OFFSET(INDIRECT("v_buffer_hist_hoy!$A$1"),1,MATCH("buh_codigo",INDIRECT("v_buffer_hist_hoy!$1:$1"),0)-1,100000,1),0)),"")</f>
        <v>AGROFORESTAL</v>
      </c>
      <c r="F168" s="3">
        <f ca="1">IFERROR(INDEX(OFFSET(INDIRECT("v_buffer_hist_hoy!$A$1"),1,MATCH("pro_sublinea",INDIRECT("v_buffer_hist_hoy!$1:$1"),0)-1,100000,1),MATCH(CLEAN(TABLATRANSFERENCIA[[#This Row],[CODIGO]]),OFFSET(INDIRECT("v_buffer_hist_hoy!$A$1"),1,MATCH("buh_codigo",INDIRECT("v_buffer_hist_hoy!$1:$1"),0)-1,100000,1),0)),"")</f>
        <v>0</v>
      </c>
      <c r="G168" s="3" t="str">
        <f ca="1">IFERROR(INDEX(OFFSET(INDIRECT("v_buffer_hist_hoy!$A$1"),1,MATCH("pro_grupo",INDIRECT("v_buffer_hist_hoy!$1:$1"),0)-1,100000,1),MATCH(CLEAN(TABLATRANSFERENCIA[[#This Row],[CODIGO]]),OFFSET(INDIRECT("v_buffer_hist_hoy!$A$1"),1,MATCH("buh_codigo",INDIRECT("v_buffer_hist_hoy!$1:$1"),0)-1,100000,1),0)),"")</f>
        <v>REPUESTOS DESMALEZADORAS</v>
      </c>
      <c r="H168" s="3">
        <f ca="1">IFERROR(INDEX(OFFSET(INDIRECT("v_buffer_hist_hoy!$A$1"),1,MATCH("pro_familia",INDIRECT("v_buffer_hist_hoy!$1:$1"),0)-1,100000,1),MATCH(CLEAN(TABLATRANSFERENCIA[[#This Row],[CODIGO]]),OFFSET(INDIRECT("v_buffer_hist_hoy!$A$1"),1,MATCH("buh_codigo",INDIRECT("v_buffer_hist_hoy!$1:$1"),0)-1,100000,1),0)),"")</f>
        <v>0</v>
      </c>
      <c r="I168" s="3">
        <f ca="1">IFERROR(INDEX(OFFSET(INDIRECT("v_buffer_hist_hoy!$A$1"),1,MATCH("pro_subfamilia",INDIRECT("v_buffer_hist_hoy!$1:$1"),0)-1,100000,1),MATCH(CLEAN(TABLATRANSFERENCIA[[#This Row],[CODIGO]]),OFFSET(INDIRECT("v_buffer_hist_hoy!$A$1"),1,MATCH("buh_codigo",INDIRECT("v_buffer_hist_hoy!$1:$1"),0)-1,100000,1),0)),"")</f>
        <v>0</v>
      </c>
      <c r="J16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8" s="3">
        <f ca="1">IFERROR(INDEX(OFFSET(INDIRECT("v_buffer_hist_hoy!$A$1"),1,MATCH("pro_tipo",INDIRECT("v_buffer_hist_hoy!$1:$1"),0)-1,100000,1),MATCH(CLEAN(TABLATRANSFERENCIA[[#This Row],[CODIGO]]),OFFSET(INDIRECT("v_buffer_hist_hoy!$A$1"),1,MATCH("buh_codigo",INDIRECT("v_buffer_hist_hoy!$1:$1"),0)-1,100000,1),0)),"")</f>
        <v>0</v>
      </c>
      <c r="L168" s="3" t="str">
        <f ca="1">IFERROR(INDEX(OFFSET(INDIRECT("v_buffer_hist_hoy!$A$1"),1,MATCH("pro_marca",INDIRECT("v_buffer_hist_hoy!$1:$1"),0)-1,100000,1),MATCH(CLEAN(TABLATRANSFERENCIA[[#This Row],[CODIGO]]),OFFSET(INDIRECT("v_buffer_hist_hoy!$A$1"),1,MATCH("buh_codigo",INDIRECT("v_buffer_hist_hoy!$1:$1"),0)-1,100000,1),0)),"")</f>
        <v>SHINDAIWA</v>
      </c>
      <c r="M168" s="3">
        <f ca="1">IFERROR(INDEX(OFFSET(INDIRECT("v_buffer_hist_hoy!$A$1"),1,MATCH("pro_modelo",INDIRECT("v_buffer_hist_hoy!$1:$1"),0)-1,100000,1),MATCH(CLEAN(TABLATRANSFERENCIA[[#This Row],[CODIGO]]),OFFSET(INDIRECT("v_buffer_hist_hoy!$A$1"),1,MATCH("buh_codigo",INDIRECT("v_buffer_hist_hoy!$1:$1"),0)-1,100000,1),0)),"")</f>
        <v>0</v>
      </c>
      <c r="N168" s="3">
        <f ca="1">IFERROR(INDEX(OFFSET(INDIRECT("v_buffer_hist_hoy!$A$1"),1,MATCH("pro_cat_management",INDIRECT("v_buffer_hist_hoy!$1:$1"),0)-1,100000,1),MATCH(CLEAN(TABLATRANSFERENCIA[[#This Row],[CODIGO]]),OFFSET(INDIRECT("v_buffer_hist_hoy!$A$1"),1,MATCH("buh_codigo",INDIRECT("v_buffer_hist_hoy!$1:$1"),0)-1,100000,1),0)),"")</f>
        <v>0</v>
      </c>
      <c r="O168" s="5" t="str">
        <f ca="1">IFERROR(INDEX(OFFSET(INDIRECT("v_buffer_hist_hoy!$A$1"),1,MATCH("buh_estatus",INDIRECT("v_buffer_hist_hoy!$1:$1"),0)-1,100000,1),MATCH(CLEAN(TABLATRANSFERENCIA[[#This Row],[CODIGO]]),OFFSET(INDIRECT("v_buffer_hist_hoy!$A$1"),1,MATCH("buh_codigo",INDIRECT("v_buffer_hist_hoy!$1:$1"),0)-1,100000,1),0)),"")</f>
        <v>0</v>
      </c>
      <c r="P168" s="5">
        <f ca="1">IFERROR(INDEX(OFFSET(INDIRECT("v_buffer_hist_hoy!$A$1"),1,MATCH("buh_ctv",INDIRECT("v_buffer_hist_hoy!$1:$1"),0)-1,100000,1),MATCH(CLEAN(TABLATRANSFERENCIA[[#This Row],[CODIGO]]),OFFSET(INDIRECT("v_buffer_hist_hoy!$A$1"),1,MATCH("buh_codigo",INDIRECT("v_buffer_hist_hoy!$1:$1"),0)-1,100000,1),0)),"")</f>
        <v>19.350000000000001</v>
      </c>
      <c r="Q168" s="5">
        <f ca="1">IFERROR(INDEX(OFFSET(INDIRECT("v_buffer_hist_hoy!$A$1"),1,MATCH("buh_pv",INDIRECT("v_buffer_hist_hoy!$1:$1"),0)-1,100000,1),MATCH(CLEAN(TABLATRANSFERENCIA[[#This Row],[CODIGO]]),OFFSET(INDIRECT("v_buffer_hist_hoy!$A$1"),1,MATCH("buh_codigo",INDIRECT("v_buffer_hist_hoy!$1:$1"),0)-1,100000,1),0)),"")</f>
        <v>53.79</v>
      </c>
      <c r="R168" s="46">
        <f ca="1">IFERROR(INDEX(OFFSET(INDIRECT("v_buffer_hist_hoy!$A$1"),1,MATCH("buh_roi_pasado",INDIRECT("v_buffer_hist_hoy!$1:$1"),0)-1,100000,1),MATCH(CLEAN(TABLATRANSFERENCIA[[#This Row],[CODIGO]]),OFFSET(INDIRECT("v_buffer_hist_hoy!$A$1"),1,MATCH("buh_codigo",INDIRECT("v_buffer_hist_hoy!$1:$1"),0)-1,100000,1),0)),"")</f>
        <v>0</v>
      </c>
      <c r="S168" s="46">
        <f ca="1">IFERROR(INDEX(OFFSET(INDIRECT("v_buffer_hist_hoy!$A$1"),1,MATCH("buh_roi_proyectado",INDIRECT("v_buffer_hist_hoy!$1:$1"),0)-1,100000,1),MATCH(CLEAN(TABLATRANSFERENCIA[[#This Row],[CODIGO]]),OFFSET(INDIRECT("v_buffer_hist_hoy!$A$1"),1,MATCH("buh_codigo",INDIRECT("v_buffer_hist_hoy!$1:$1"),0)-1,100000,1),0)),"")</f>
        <v>7.77</v>
      </c>
      <c r="T168" s="46">
        <f ca="1">IFERROR(INDEX(OFFSET(INDIRECT("v_buffer_hist_hoy!$A$1"),1,MATCH("buh_velocity",INDIRECT("v_buffer_hist_hoy!$1:$1"),0)-1,100000,1),MATCH(CLEAN(TABLATRANSFERENCIA[[#This Row],[CODIGO]]),OFFSET(INDIRECT("v_buffer_hist_hoy!$A$1"),1,MATCH("buh_codigo",INDIRECT("v_buffer_hist_hoy!$1:$1"),0)-1,100000,1),0)),"")</f>
        <v>0</v>
      </c>
      <c r="U168" s="46">
        <f ca="1">IFERROR(INDEX(OFFSET(INDIRECT("v_buffer_hist_hoy!$A$1"),1,MATCH("buh_nivel_servicio",INDIRECT("v_buffer_hist_hoy!$1:$1"),0)-1,100000,1),MATCH(CLEAN(TABLATRANSFERENCIA[[#This Row],[CODIGO]]),OFFSET(INDIRECT("v_buffer_hist_hoy!$A$1"),1,MATCH("buh_codigo",INDIRECT("v_buffer_hist_hoy!$1:$1"),0)-1,100000,1),0)),"")</f>
        <v>1</v>
      </c>
      <c r="V168" s="49" t="str">
        <f ca="1">IFERROR(INDEX(OFFSET(INDIRECT("v_buffer_hist_hoy!$A$1"),1,MATCH("pro_nombre",INDIRECT("v_buffer_hist_hoy!$1:$1"),0)-1,100000,1),MATCH(CLEAN(TABLATRANSFERENCIA[[#This Row],[CODIGO]]),OFFSET(INDIRECT("v_buffer_hist_hoy!$A$1"),1,MATCH("buh_codigo",INDIRECT("v_buffer_hist_hoy!$1:$1"),0)-1,100000,1),0)),"")</f>
        <v>Echo</v>
      </c>
      <c r="W168" s="49" t="str">
        <f ca="1">IFERROR(INDEX(OFFSET(INDIRECT("v_buffer_hist_hoy!$A$1"),1,MATCH("pre_nombre",INDIRECT("v_buffer_hist_hoy!$1:$1"),0)-1,100000,1),MATCH(CLEAN(TABLATRANSFERENCIA[[#This Row],[CODIGO]]),OFFSET(INDIRECT("v_buffer_hist_hoy!$A$1"),1,MATCH("buh_codigo",INDIRECT("v_buffer_hist_hoy!$1:$1"),0)-1,100000,1),0)),"")</f>
        <v>USA</v>
      </c>
      <c r="X168" s="51">
        <f ca="1">IFERROR(INDEX(OFFSET(INDIRECT("v_buffer_hist_hoy!$A$1"),1,MATCH("buh_tiempo_suministro",INDIRECT("v_buffer_hist_hoy!$1:$1"),0)-1,100000,1),MATCH(CLEAN(TABLATRANSFERENCIA[[#This Row],[CODIGO]]),OFFSET(INDIRECT("v_buffer_hist_hoy!$A$1"),1,MATCH("buh_codigo",INDIRECT("v_buffer_hist_hoy!$1:$1"),0)-1,100000,1),0)),"")</f>
        <v>8</v>
      </c>
      <c r="Y168" s="51">
        <f ca="1">IFERROR(INDEX(OFFSET(INDIRECT("v_buffer_hist_hoy!$A$1"),1,MATCH("buh_frecuencia_reposicion",INDIRECT("v_buffer_hist_hoy!$1:$1"),0)-1,100000,1),MATCH(CLEAN(TABLATRANSFERENCIA[[#This Row],[CODIGO]]),OFFSET(INDIRECT("v_buffer_hist_hoy!$A$1"),1,MATCH("buh_codigo",INDIRECT("v_buffer_hist_hoy!$1:$1"),0)-1,100000,1),0)),"")</f>
        <v>3</v>
      </c>
      <c r="Z168" s="6">
        <f ca="1">IFERROR(INDEX(OFFSET(INDIRECT("v_buffer_hist_hoy!$A$1"),1,MATCH("buh_buffer_actual",INDIRECT("v_buffer_hist_hoy!$1:$1"),0)-1,100000,1),MATCH(CLEAN(TABLATRANSFERENCIA[[#This Row],[CODIGO]]),OFFSET(INDIRECT("v_buffer_hist_hoy!$A$1"),1,MATCH("buh_codigo",INDIRECT("v_buffer_hist_hoy!$1:$1"),0)-1,100000,1),0)),"")</f>
        <v>11</v>
      </c>
      <c r="AA168" s="6">
        <f ca="1">IFERROR(INDEX(OFFSET(INDIRECT("v_buffer_hist_hoy!$A$1"),1,MATCH("buh_inventario_proveedor",INDIRECT("v_buffer_hist_hoy!$1:$1"),0)-1,100000,1),MATCH(CLEAN(TABLATRANSFERENCIA[[#This Row],[CODIGO]]),OFFSET(INDIRECT("v_buffer_hist_hoy!$A$1"),1,MATCH("buh_codigo",INDIRECT("v_buffer_hist_hoy!$1:$1"),0)-1,100000,1),0)),"")</f>
        <v>1000000000</v>
      </c>
      <c r="AB168" s="6">
        <f ca="1">IFERROR(INDEX(OFFSET(INDIRECT("v_buffer_hist_hoy!$A$1"),1,MATCH("buh_inventario_fisico",INDIRECT("v_buffer_hist_hoy!$1:$1"),0)-1,100000,1),MATCH(CLEAN(TABLATRANSFERENCIA[[#This Row],[CODIGO]]),OFFSET(INDIRECT("v_buffer_hist_hoy!$A$1"),1,MATCH("buh_codigo",INDIRECT("v_buffer_hist_hoy!$1:$1"),0)-1,100000,1),0)),"")</f>
        <v>7</v>
      </c>
      <c r="AC168" s="4">
        <f ca="1">IFERROR(INDEX(OFFSET(INDIRECT("v_buffer_hist_hoy!$A$1"),1,MATCH("buh_estado_inventario_fisico",INDIRECT("v_buffer_hist_hoy!$1:$1"),0)-1,100000,1),MATCH(CLEAN(TABLATRANSFERENCIA[[#This Row],[CODIGO]]),OFFSET(INDIRECT("v_buffer_hist_hoy!$A$1"),1,MATCH("buh_codigo",INDIRECT("v_buffer_hist_hoy!$1:$1"),0)-1,100000,1),0)),"")</f>
        <v>0.36</v>
      </c>
      <c r="AD168" s="6" t="str">
        <f ca="1">IFERROR(INDEX(OFFSET(INDIRECT("v_buffer_hist_hoy!$A$1"),1,MATCH("buh_color_inventario_fisico",INDIRECT("v_buffer_hist_hoy!$1:$1"),0)-1,100000,1),MATCH(CLEAN(TABLATRANSFERENCIA[[#This Row],[CODIGO]]),OFFSET(INDIRECT("v_buffer_hist_hoy!$A$1"),1,MATCH("buh_codigo",INDIRECT("v_buffer_hist_hoy!$1:$1"),0)-1,100000,1),0)),"")</f>
        <v>A</v>
      </c>
      <c r="AE168" s="6">
        <f ca="1">IFERROR(INDEX(OFFSET(INDIRECT("v_buffer_hist_hoy!$A$1"),1,MATCH("buh_transito",INDIRECT("v_buffer_hist_hoy!$1:$1"),0)-1,100000,1),MATCH(CLEAN(TABLATRANSFERENCIA[[#This Row],[CODIGO]]),OFFSET(INDIRECT("v_buffer_hist_hoy!$A$1"),1,MATCH("buh_codigo",INDIRECT("v_buffer_hist_hoy!$1:$1"),0)-1,100000,1),0)),"")</f>
        <v>0</v>
      </c>
      <c r="AF168" s="6">
        <f ca="1">IFERROR(INDEX(OFFSET(INDIRECT("v_buffer_hist_hoy!$A$1"),1,MATCH("buh_negociacion",INDIRECT("v_buffer_hist_hoy!$1:$1"),0)-1,100000,1),MATCH(CLEAN(TABLATRANSFERENCIA[[#This Row],[CODIGO]]),OFFSET(INDIRECT("v_buffer_hist_hoy!$A$1"),1,MATCH("buh_codigo",INDIRECT("v_buffer_hist_hoy!$1:$1"),0)-1,100000,1),0)),"")</f>
        <v>0</v>
      </c>
      <c r="AG168" s="6">
        <f ca="1">IFERROR(INDEX(OFFSET(INDIRECT("v_buffer_hist_hoy!$A$1"),1,MATCH("buh_produccion",INDIRECT("v_buffer_hist_hoy!$1:$1"),0)-1,100000,1),MATCH(CLEAN(TABLATRANSFERENCIA[[#This Row],[CODIGO]]),OFFSET(INDIRECT("v_buffer_hist_hoy!$A$1"),1,MATCH("buh_codigo",INDIRECT("v_buffer_hist_hoy!$1:$1"),0)-1,100000,1),0)),"")</f>
        <v>0</v>
      </c>
      <c r="AH168" s="6">
        <f ca="1">IFERROR(INDEX(OFFSET(INDIRECT("v_buffer_hist_hoy!$A$1"),1,MATCH("buh_embarcado",INDIRECT("v_buffer_hist_hoy!$1:$1"),0)-1,100000,1),MATCH(CLEAN(TABLATRANSFERENCIA[[#This Row],[CODIGO]]),OFFSET(INDIRECT("v_buffer_hist_hoy!$A$1"),1,MATCH("buh_codigo",INDIRECT("v_buffer_hist_hoy!$1:$1"),0)-1,100000,1),0)),"")</f>
        <v>0</v>
      </c>
      <c r="AI168" s="6">
        <f ca="1">IFERROR(INDEX(OFFSET(INDIRECT("v_buffer_hist_hoy!$A$1"),1,MATCH("buh_comprometido",INDIRECT("v_buffer_hist_hoy!$1:$1"),0)-1,100000,1),MATCH(CLEAN(TABLATRANSFERENCIA[[#This Row],[CODIGO]]),OFFSET(INDIRECT("v_buffer_hist_hoy!$A$1"),1,MATCH("buh_codigo",INDIRECT("v_buffer_hist_hoy!$1:$1"),0)-1,100000,1),0)),"")</f>
        <v>0</v>
      </c>
      <c r="AJ168" s="6">
        <f ca="1">IFERROR(INDEX(OFFSET(INDIRECT("v_buffer_hist_hoy!$A$1"),1,MATCH("buh_backorder",INDIRECT("v_buffer_hist_hoy!$1:$1"),0)-1,100000,1),MATCH(CLEAN(TABLATRANSFERENCIA[[#This Row],[CODIGO]]),OFFSET(INDIRECT("v_buffer_hist_hoy!$A$1"),1,MATCH("buh_codigo",INDIRECT("v_buffer_hist_hoy!$1:$1"),0)-1,100000,1),0)),"")</f>
        <v>4</v>
      </c>
      <c r="AK168" s="6">
        <f ca="1">IFERROR(INDEX(OFFSET(INDIRECT("v_buffer_hist_hoy!$A$1"),1,MATCH("buh_inventario_proyectado",INDIRECT("v_buffer_hist_hoy!$1:$1"),0)-1,100000,1),MATCH(CLEAN(TABLATRANSFERENCIA[[#This Row],[CODIGO]]),OFFSET(INDIRECT("v_buffer_hist_hoy!$A$1"),1,MATCH("buh_codigo",INDIRECT("v_buffer_hist_hoy!$1:$1"),0)-1,100000,1),0)),"")</f>
        <v>11</v>
      </c>
      <c r="AL168" s="4">
        <f ca="1">IFERROR(INDEX(OFFSET(INDIRECT("v_buffer_hist_hoy!$A$1"),1,MATCH("buh_estado_inventario_proyectado",INDIRECT("v_buffer_hist_hoy!$1:$1"),0)-1,100000,1),MATCH(CLEAN(TABLATRANSFERENCIA[[#This Row],[CODIGO]]),OFFSET(INDIRECT("v_buffer_hist_hoy!$A$1"),1,MATCH("buh_codigo",INDIRECT("v_buffer_hist_hoy!$1:$1"),0)-1,100000,1),0)),"")</f>
        <v>0</v>
      </c>
      <c r="AM168" s="6" t="str">
        <f ca="1">IFERROR(INDEX(OFFSET(INDIRECT("v_buffer_hist_hoy!$A$1"),1,MATCH("buh_color_inventario_proyectado",INDIRECT("v_buffer_hist_hoy!$1:$1"),0)-1,100000,1),MATCH(CLEAN(TABLATRANSFERENCIA[[#This Row],[CODIGO]]),OFFSET(INDIRECT("v_buffer_hist_hoy!$A$1"),1,MATCH("buh_codigo",INDIRECT("v_buffer_hist_hoy!$1:$1"),0)-1,100000,1),0)),"")</f>
        <v>V</v>
      </c>
      <c r="AN168" s="6">
        <f ca="1">IFERROR(INDEX(OFFSET(INDIRECT("v_buffer_hist_hoy!$A$1"),1,MATCH("buh_pedido_minimo",INDIRECT("v_buffer_hist_hoy!$1:$1"),0)-1,100000,1),MATCH(CLEAN(TABLATRANSFERENCIA[[#This Row],[CODIGO]]),OFFSET(INDIRECT("v_buffer_hist_hoy!$A$1"),1,MATCH("buh_codigo",INDIRECT("v_buffer_hist_hoy!$1:$1"),0)-1,100000,1),0)),"")</f>
        <v>0</v>
      </c>
      <c r="AO168" s="6">
        <f ca="1">IFERROR(INDEX(OFFSET(INDIRECT("v_buffer_hist_hoy!$A$1"),1,MATCH("buh_pedido_minimo_grupo",INDIRECT("v_buffer_hist_hoy!$1:$1"),0)-1,100000,1),MATCH(CLEAN(TABLATRANSFERENCIA[[#This Row],[CODIGO]]),OFFSET(INDIRECT("v_buffer_hist_hoy!$A$1"),1,MATCH("buh_codigo",INDIRECT("v_buffer_hist_hoy!$1:$1"),0)-1,100000,1),0)),"")</f>
        <v>0</v>
      </c>
      <c r="AP168" s="6">
        <f ca="1">IFERROR(INDEX(OFFSET(INDIRECT("v_buffer_hist_hoy!$A$1"),1,MATCH("buh_unidad_empaque",INDIRECT("v_buffer_hist_hoy!$1:$1"),0)-1,100000,1),MATCH(CLEAN(TABLATRANSFERENCIA[[#This Row],[CODIGO]]),OFFSET(INDIRECT("v_buffer_hist_hoy!$A$1"),1,MATCH("buh_codigo",INDIRECT("v_buffer_hist_hoy!$1:$1"),0)-1,100000,1),0)),"")</f>
        <v>2</v>
      </c>
      <c r="AQ168" s="6">
        <f ca="1">IFERROR(INDEX(OFFSET(INDIRECT("v_buffer_hist_hoy!$A$1"),1,MATCH("buh_pedido_promedio",INDIRECT("v_buffer_hist_hoy!$1:$1"),0)-1,100000,1),MATCH(CLEAN(TABLATRANSFERENCIA[[#This Row],[CODIGO]]),OFFSET(INDIRECT("v_buffer_hist_hoy!$A$1"),1,MATCH("buh_codigo",INDIRECT("v_buffer_hist_hoy!$1:$1"),0)-1,100000,1),0)),"")</f>
        <v>3</v>
      </c>
      <c r="AR168" s="6">
        <f ca="1">IFERROR(INDEX(OFFSET(INDIRECT("v_buffer_hist_hoy!$A$1"),1,MATCH("buh_cobertura_buffer",INDIRECT("v_buffer_hist_hoy!$1:$1"),0)-1,100000,1),MATCH(CLEAN(TABLATRANSFERENCIA[[#This Row],[CODIGO]]),OFFSET(INDIRECT("v_buffer_hist_hoy!$A$1"),1,MATCH("buh_codigo",INDIRECT("v_buffer_hist_hoy!$1:$1"),0)-1,100000,1),0)),"")</f>
        <v>0</v>
      </c>
      <c r="AS168" s="6">
        <f ca="1">IFERROR(INDEX(OFFSET(INDIRECT("v_buffer_hist_hoy!$A$1"),1,MATCH("buh_cobertura_inventario_proyectado",INDIRECT("v_buffer_hist_hoy!$1:$1"),0)-1,100000,1),MATCH(CLEAN(TABLATRANSFERENCIA[[#This Row],[CODIGO]]),OFFSET(INDIRECT("v_buffer_hist_hoy!$A$1"),1,MATCH("buh_codigo",INDIRECT("v_buffer_hist_hoy!$1:$1"),0)-1,100000,1),0)),"")</f>
        <v>0</v>
      </c>
      <c r="AT168" s="6">
        <f ca="1">IFERROR(INDEX(OFFSET(INDIRECT("v_buffer_hist_hoy!$A$1"),1,MATCH("buh_cobertura_pedido_minimo",INDIRECT("v_buffer_hist_hoy!$1:$1"),0)-1,100000,1),MATCH(CLEAN(TABLATRANSFERENCIA[[#This Row],[CODIGO]]),OFFSET(INDIRECT("v_buffer_hist_hoy!$A$1"),1,MATCH("buh_codigo",INDIRECT("v_buffer_hist_hoy!$1:$1"),0)-1,100000,1),0)),"")</f>
        <v>0</v>
      </c>
      <c r="AU168" s="6">
        <f ca="1">IFERROR(INDEX(OFFSET(INDIRECT("v_buffer_hist_hoy!$A$1"),1,MATCH("buh_dias_desabastecimiento",INDIRECT("v_buffer_hist_hoy!$1:$1"),0)-1,100000,1),MATCH(CLEAN(TABLATRANSFERENCIA[[#This Row],[CODIGO]]),OFFSET(INDIRECT("v_buffer_hist_hoy!$A$1"),1,MATCH("buh_codigo",INDIRECT("v_buffer_hist_hoy!$1:$1"),0)-1,100000,1),0)),"")</f>
        <v>0</v>
      </c>
      <c r="AV168" s="6">
        <f t="array" ref="AV168">IFERROR(INDEX(Datos_Consumo[CANTIDAD],MATCH(TABLATRANSFERENCIA[[#This Row],[CODIGO]]&amp;TABLATRANSFERENCIA[[#Headers],[Columna1]],Datos_Consumo[CODIGO]&amp;Datos_Consumo[FECHA_FORMATO],0)),0)</f>
        <v>0</v>
      </c>
      <c r="AW168" s="6">
        <f t="array" ref="AW168">IFERROR(INDEX(Datos_Consumo[CANTIDAD],MATCH(TABLATRANSFERENCIA[[#This Row],[CODIGO]]&amp;TABLATRANSFERENCIA[[#Headers],[Columna2]],Datos_Consumo[CODIGO]&amp;Datos_Consumo[FECHA_FORMATO],0)),0)</f>
        <v>0</v>
      </c>
      <c r="AX168" s="6">
        <f t="array" ref="AX168">IFERROR(INDEX(Datos_Consumo[CANTIDAD],MATCH(TABLATRANSFERENCIA[[#This Row],[CODIGO]]&amp;TABLATRANSFERENCIA[[#Headers],[Columna3]],Datos_Consumo[CODIGO]&amp;Datos_Consumo[FECHA_FORMATO],0)),0)</f>
        <v>0</v>
      </c>
      <c r="AY168" s="6">
        <f t="array" ref="AY168">IFERROR(INDEX(Datos_Consumo[CANTIDAD],MATCH(TABLATRANSFERENCIA[[#This Row],[CODIGO]]&amp;TABLATRANSFERENCIA[[#Headers],[Columna4]],Datos_Consumo[CODIGO]&amp;Datos_Consumo[FECHA_FORMATO],0)),0)</f>
        <v>0</v>
      </c>
      <c r="AZ168" s="6">
        <f t="array" ref="AZ168">IFERROR(INDEX(Datos_Consumo[CANTIDAD],MATCH(TABLATRANSFERENCIA[[#This Row],[CODIGO]]&amp;TABLATRANSFERENCIA[[#Headers],[Columna5]],Datos_Consumo[CODIGO]&amp;Datos_Consumo[FECHA_FORMATO],0)),0)</f>
        <v>0</v>
      </c>
      <c r="BA168" s="6">
        <f t="array" ref="BA168">IFERROR(INDEX(Datos_Consumo[CANTIDAD],MATCH(TABLATRANSFERENCIA[[#This Row],[CODIGO]]&amp;TABLATRANSFERENCIA[[#Headers],[Columna6]],Datos_Consumo[CODIGO]&amp;Datos_Consumo[FECHA_FORMATO],0)),0)</f>
        <v>0</v>
      </c>
      <c r="BB168" s="56">
        <f ca="1">IFERROR(INDEX(OFFSET(INDIRECT("v_buffer_hist_hoy!$A$1"),1,MATCH("buh_ultima_transferencia_ini",INDIRECT("v_buffer_hist_hoy!$1:$1"),0)-1,100000,1),MATCH(CLEAN(TABLATRANSFERENCIA[[#This Row],[CODIGO]]),OFFSET(INDIRECT("v_buffer_hist_hoy!$A$1"),1,MATCH("buh_codigo",INDIRECT("v_buffer_hist_hoy!$1:$1"),0)-1,100000,1),0)),"")</f>
        <v>0</v>
      </c>
      <c r="BC168" s="56">
        <f ca="1">IFERROR(INDEX(OFFSET(INDIRECT("v_buffer_hist_hoy!$A$1"),1,MATCH("buh_ultima_transferencia_fin",INDIRECT("v_buffer_hist_hoy!$1:$1"),0)-1,100000,1),MATCH(CLEAN(TABLATRANSFERENCIA[[#This Row],[CODIGO]]),OFFSET(INDIRECT("v_buffer_hist_hoy!$A$1"),1,MATCH("buh_codigo",INDIRECT("v_buffer_hist_hoy!$1:$1"),0)-1,100000,1),0)),"")</f>
        <v>0</v>
      </c>
      <c r="BD168" s="50" t="s">
        <v>7730</v>
      </c>
      <c r="BE168" s="55"/>
      <c r="BF168" s="51"/>
      <c r="BG168"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8" s="51"/>
      <c r="BM168" s="46">
        <f ca="1">IFERROR(TABLATRANSFERENCIA[[#This Row],[REQUERIM]]/TABLATRANSFERENCIA[[#This Row],[PEDIDO PROMEDIO]],0)</f>
        <v>1.3333333333333333</v>
      </c>
      <c r="BN168" s="51"/>
      <c r="BO168" s="59"/>
      <c r="BP168" s="3" t="str">
        <f>IF(TABLATRANSFERENCIA[[#This Row],[RECIBIDO]]&lt;&gt;"",0,IF(TABLATRANSFERENCIA[[#This Row],[DESPACHO]]&lt;&gt;"",TABLATRANSFERENCIA[[#This Row],[DESPACHO]],TABLATRANSFERENCIA[[#This Row],[REQUERIM]]))</f>
        <v>4</v>
      </c>
      <c r="BQ168" s="50"/>
      <c r="BR168" s="50"/>
      <c r="BS168" s="50" t="str">
        <f t="shared" si="2"/>
        <v>N</v>
      </c>
      <c r="BT168" s="51">
        <f t="array" aca="1" ref="BT168" ca="1">IF(SUM(--(TABLATRANSFERENCIA[[#This Row],[CODIGO GENERICO]]=TABLATRANSFERENCIA[CODIGO GENERICO])*TABLATRANSFERENCIA[REQUERIM])&lt;TABLATRANSFERENCIA[[#This Row],[PEDIDO MIN GRUPO]],1,0)</f>
        <v>0</v>
      </c>
      <c r="BU16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8" s="51">
        <f ca="1">IFERROR(INDEX(OFFSET(INDIRECT("v_buffer_hist_hoy!$A$1"),1,MATCH("buh_zona_amarilla",INDIRECT("v_buffer_hist_hoy!$1:$1"),0)-1,100000,1),MATCH(CLEAN(TABLATRANSFERENCIA[[#This Row],[CODIGO]]),OFFSET(INDIRECT("v_buffer_hist_hoy!$A$1"),1,MATCH("buh_codigo",INDIRECT("v_buffer_hist_hoy!$1:$1"),0)-1,100000,1),0)),"")</f>
        <v>7</v>
      </c>
      <c r="BW168" s="51">
        <f ca="1">IFERROR(INDEX(OFFSET(INDIRECT("v_buffer_hist_hoy!$A$1"),1,MATCH("buh_zona_roja",INDIRECT("v_buffer_hist_hoy!$1:$1"),0)-1,100000,1),MATCH(CLEAN(TABLATRANSFERENCIA[[#This Row],[CODIGO]]),OFFSET(INDIRECT("v_buffer_hist_hoy!$A$1"),1,MATCH("buh_codigo",INDIRECT("v_buffer_hist_hoy!$1:$1"),0)-1,100000,1),0)),"")</f>
        <v>4</v>
      </c>
    </row>
    <row r="169" spans="1:75" hidden="1" x14ac:dyDescent="0.25">
      <c r="A169" s="54" t="s">
        <v>4016</v>
      </c>
      <c r="B169" s="3" t="str">
        <f ca="1">IFERROR(INDEX(OFFSET(INDIRECT("v_buffer_hist_hoy!$A$1"),1,MATCH("pro_descripcion",INDIRECT("v_buffer_hist_hoy!$1:$1"),0)-1,100000,1),MATCH(CLEAN(TABLATRANSFERENCIA[[#This Row],[CODIGO]]),OFFSET(INDIRECT("v_buffer_hist_hoy!$A$1"),1,MATCH("buh_codigo",INDIRECT("v_buffer_hist_hoy!$1:$1"),0)-1,100000,1),0)),"")</f>
        <v>MANUBRIO TUBO B450 B530</v>
      </c>
      <c r="C169" s="3" t="str">
        <f ca="1">IFERROR(INDEX(OFFSET(INDIRECT("v_buffer_hist_hoy!$A$1"),1,MATCH("buh_codigo_generico",INDIRECT("v_buffer_hist_hoy!$1:$1"),0)-1,100000,1),MATCH(CLEAN(TABLATRANSFERENCIA[[#This Row],[CODIGO]]),OFFSET(INDIRECT("v_buffer_hist_hoy!$A$1"),1,MATCH("buh_codigo",INDIRECT("v_buffer_hist_hoy!$1:$1"),0)-1,100000,1),0)),"")</f>
        <v>0</v>
      </c>
      <c r="D169" s="3" t="str">
        <f ca="1">IFERROR(INDEX(OFFSET(INDIRECT("v_buffer_hist_hoy!$A$1"),1,MATCH("buh_codigo_vinculado",INDIRECT("v_buffer_hist_hoy!$1:$1"),0)-1,100000,1),MATCH(CLEAN(TABLATRANSFERENCIA[[#This Row],[CODIGO]]),OFFSET(INDIRECT("v_buffer_hist_hoy!$A$1"),1,MATCH("buh_codigo",INDIRECT("v_buffer_hist_hoy!$1:$1"),0)-1,100000,1),0)),"")</f>
        <v>EC-P021035440</v>
      </c>
      <c r="E169" s="3" t="str">
        <f ca="1">IFERROR(INDEX(OFFSET(INDIRECT("v_buffer_hist_hoy!$A$1"),1,MATCH("pro_linea",INDIRECT("v_buffer_hist_hoy!$1:$1"),0)-1,100000,1),MATCH(CLEAN(TABLATRANSFERENCIA[[#This Row],[CODIGO]]),OFFSET(INDIRECT("v_buffer_hist_hoy!$A$1"),1,MATCH("buh_codigo",INDIRECT("v_buffer_hist_hoy!$1:$1"),0)-1,100000,1),0)),"")</f>
        <v>AGROFORESTAL</v>
      </c>
      <c r="F169" s="3">
        <f ca="1">IFERROR(INDEX(OFFSET(INDIRECT("v_buffer_hist_hoy!$A$1"),1,MATCH("pro_sublinea",INDIRECT("v_buffer_hist_hoy!$1:$1"),0)-1,100000,1),MATCH(CLEAN(TABLATRANSFERENCIA[[#This Row],[CODIGO]]),OFFSET(INDIRECT("v_buffer_hist_hoy!$A$1"),1,MATCH("buh_codigo",INDIRECT("v_buffer_hist_hoy!$1:$1"),0)-1,100000,1),0)),"")</f>
        <v>0</v>
      </c>
      <c r="G169" s="3" t="str">
        <f ca="1">IFERROR(INDEX(OFFSET(INDIRECT("v_buffer_hist_hoy!$A$1"),1,MATCH("pro_grupo",INDIRECT("v_buffer_hist_hoy!$1:$1"),0)-1,100000,1),MATCH(CLEAN(TABLATRANSFERENCIA[[#This Row],[CODIGO]]),OFFSET(INDIRECT("v_buffer_hist_hoy!$A$1"),1,MATCH("buh_codigo",INDIRECT("v_buffer_hist_hoy!$1:$1"),0)-1,100000,1),0)),"")</f>
        <v>REPUESTOS DESMALEZADORAS</v>
      </c>
      <c r="H169" s="3">
        <f ca="1">IFERROR(INDEX(OFFSET(INDIRECT("v_buffer_hist_hoy!$A$1"),1,MATCH("pro_familia",INDIRECT("v_buffer_hist_hoy!$1:$1"),0)-1,100000,1),MATCH(CLEAN(TABLATRANSFERENCIA[[#This Row],[CODIGO]]),OFFSET(INDIRECT("v_buffer_hist_hoy!$A$1"),1,MATCH("buh_codigo",INDIRECT("v_buffer_hist_hoy!$1:$1"),0)-1,100000,1),0)),"")</f>
        <v>0</v>
      </c>
      <c r="I169" s="3">
        <f ca="1">IFERROR(INDEX(OFFSET(INDIRECT("v_buffer_hist_hoy!$A$1"),1,MATCH("pro_subfamilia",INDIRECT("v_buffer_hist_hoy!$1:$1"),0)-1,100000,1),MATCH(CLEAN(TABLATRANSFERENCIA[[#This Row],[CODIGO]]),OFFSET(INDIRECT("v_buffer_hist_hoy!$A$1"),1,MATCH("buh_codigo",INDIRECT("v_buffer_hist_hoy!$1:$1"),0)-1,100000,1),0)),"")</f>
        <v>0</v>
      </c>
      <c r="J16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69" s="3">
        <f ca="1">IFERROR(INDEX(OFFSET(INDIRECT("v_buffer_hist_hoy!$A$1"),1,MATCH("pro_tipo",INDIRECT("v_buffer_hist_hoy!$1:$1"),0)-1,100000,1),MATCH(CLEAN(TABLATRANSFERENCIA[[#This Row],[CODIGO]]),OFFSET(INDIRECT("v_buffer_hist_hoy!$A$1"),1,MATCH("buh_codigo",INDIRECT("v_buffer_hist_hoy!$1:$1"),0)-1,100000,1),0)),"")</f>
        <v>0</v>
      </c>
      <c r="L169" s="3" t="str">
        <f ca="1">IFERROR(INDEX(OFFSET(INDIRECT("v_buffer_hist_hoy!$A$1"),1,MATCH("pro_marca",INDIRECT("v_buffer_hist_hoy!$1:$1"),0)-1,100000,1),MATCH(CLEAN(TABLATRANSFERENCIA[[#This Row],[CODIGO]]),OFFSET(INDIRECT("v_buffer_hist_hoy!$A$1"),1,MATCH("buh_codigo",INDIRECT("v_buffer_hist_hoy!$1:$1"),0)-1,100000,1),0)),"")</f>
        <v>SHINDAIWA</v>
      </c>
      <c r="M169" s="3">
        <f ca="1">IFERROR(INDEX(OFFSET(INDIRECT("v_buffer_hist_hoy!$A$1"),1,MATCH("pro_modelo",INDIRECT("v_buffer_hist_hoy!$1:$1"),0)-1,100000,1),MATCH(CLEAN(TABLATRANSFERENCIA[[#This Row],[CODIGO]]),OFFSET(INDIRECT("v_buffer_hist_hoy!$A$1"),1,MATCH("buh_codigo",INDIRECT("v_buffer_hist_hoy!$1:$1"),0)-1,100000,1),0)),"")</f>
        <v>0</v>
      </c>
      <c r="N169" s="3">
        <f ca="1">IFERROR(INDEX(OFFSET(INDIRECT("v_buffer_hist_hoy!$A$1"),1,MATCH("pro_cat_management",INDIRECT("v_buffer_hist_hoy!$1:$1"),0)-1,100000,1),MATCH(CLEAN(TABLATRANSFERENCIA[[#This Row],[CODIGO]]),OFFSET(INDIRECT("v_buffer_hist_hoy!$A$1"),1,MATCH("buh_codigo",INDIRECT("v_buffer_hist_hoy!$1:$1"),0)-1,100000,1),0)),"")</f>
        <v>0</v>
      </c>
      <c r="O169" s="5" t="str">
        <f ca="1">IFERROR(INDEX(OFFSET(INDIRECT("v_buffer_hist_hoy!$A$1"),1,MATCH("buh_estatus",INDIRECT("v_buffer_hist_hoy!$1:$1"),0)-1,100000,1),MATCH(CLEAN(TABLATRANSFERENCIA[[#This Row],[CODIGO]]),OFFSET(INDIRECT("v_buffer_hist_hoy!$A$1"),1,MATCH("buh_codigo",INDIRECT("v_buffer_hist_hoy!$1:$1"),0)-1,100000,1),0)),"")</f>
        <v>0</v>
      </c>
      <c r="P169" s="5">
        <f ca="1">IFERROR(INDEX(OFFSET(INDIRECT("v_buffer_hist_hoy!$A$1"),1,MATCH("buh_ctv",INDIRECT("v_buffer_hist_hoy!$1:$1"),0)-1,100000,1),MATCH(CLEAN(TABLATRANSFERENCIA[[#This Row],[CODIGO]]),OFFSET(INDIRECT("v_buffer_hist_hoy!$A$1"),1,MATCH("buh_codigo",INDIRECT("v_buffer_hist_hoy!$1:$1"),0)-1,100000,1),0)),"")</f>
        <v>30.83</v>
      </c>
      <c r="Q169" s="5">
        <f ca="1">IFERROR(INDEX(OFFSET(INDIRECT("v_buffer_hist_hoy!$A$1"),1,MATCH("buh_pv",INDIRECT("v_buffer_hist_hoy!$1:$1"),0)-1,100000,1),MATCH(CLEAN(TABLATRANSFERENCIA[[#This Row],[CODIGO]]),OFFSET(INDIRECT("v_buffer_hist_hoy!$A$1"),1,MATCH("buh_codigo",INDIRECT("v_buffer_hist_hoy!$1:$1"),0)-1,100000,1),0)),"")</f>
        <v>75.45</v>
      </c>
      <c r="R169" s="46">
        <f ca="1">IFERROR(INDEX(OFFSET(INDIRECT("v_buffer_hist_hoy!$A$1"),1,MATCH("buh_roi_pasado",INDIRECT("v_buffer_hist_hoy!$1:$1"),0)-1,100000,1),MATCH(CLEAN(TABLATRANSFERENCIA[[#This Row],[CODIGO]]),OFFSET(INDIRECT("v_buffer_hist_hoy!$A$1"),1,MATCH("buh_codigo",INDIRECT("v_buffer_hist_hoy!$1:$1"),0)-1,100000,1),0)),"")</f>
        <v>0</v>
      </c>
      <c r="S169" s="46">
        <f ca="1">IFERROR(INDEX(OFFSET(INDIRECT("v_buffer_hist_hoy!$A$1"),1,MATCH("buh_roi_proyectado",INDIRECT("v_buffer_hist_hoy!$1:$1"),0)-1,100000,1),MATCH(CLEAN(TABLATRANSFERENCIA[[#This Row],[CODIGO]]),OFFSET(INDIRECT("v_buffer_hist_hoy!$A$1"),1,MATCH("buh_codigo",INDIRECT("v_buffer_hist_hoy!$1:$1"),0)-1,100000,1),0)),"")</f>
        <v>6.32</v>
      </c>
      <c r="T169" s="46">
        <f ca="1">IFERROR(INDEX(OFFSET(INDIRECT("v_buffer_hist_hoy!$A$1"),1,MATCH("buh_velocity",INDIRECT("v_buffer_hist_hoy!$1:$1"),0)-1,100000,1),MATCH(CLEAN(TABLATRANSFERENCIA[[#This Row],[CODIGO]]),OFFSET(INDIRECT("v_buffer_hist_hoy!$A$1"),1,MATCH("buh_codigo",INDIRECT("v_buffer_hist_hoy!$1:$1"),0)-1,100000,1),0)),"")</f>
        <v>0</v>
      </c>
      <c r="U169" s="46">
        <f ca="1">IFERROR(INDEX(OFFSET(INDIRECT("v_buffer_hist_hoy!$A$1"),1,MATCH("buh_nivel_servicio",INDIRECT("v_buffer_hist_hoy!$1:$1"),0)-1,100000,1),MATCH(CLEAN(TABLATRANSFERENCIA[[#This Row],[CODIGO]]),OFFSET(INDIRECT("v_buffer_hist_hoy!$A$1"),1,MATCH("buh_codigo",INDIRECT("v_buffer_hist_hoy!$1:$1"),0)-1,100000,1),0)),"")</f>
        <v>1</v>
      </c>
      <c r="V169" s="49" t="str">
        <f ca="1">IFERROR(INDEX(OFFSET(INDIRECT("v_buffer_hist_hoy!$A$1"),1,MATCH("pro_nombre",INDIRECT("v_buffer_hist_hoy!$1:$1"),0)-1,100000,1),MATCH(CLEAN(TABLATRANSFERENCIA[[#This Row],[CODIGO]]),OFFSET(INDIRECT("v_buffer_hist_hoy!$A$1"),1,MATCH("buh_codigo",INDIRECT("v_buffer_hist_hoy!$1:$1"),0)-1,100000,1),0)),"")</f>
        <v>Echo</v>
      </c>
      <c r="W169" s="49" t="str">
        <f ca="1">IFERROR(INDEX(OFFSET(INDIRECT("v_buffer_hist_hoy!$A$1"),1,MATCH("pre_nombre",INDIRECT("v_buffer_hist_hoy!$1:$1"),0)-1,100000,1),MATCH(CLEAN(TABLATRANSFERENCIA[[#This Row],[CODIGO]]),OFFSET(INDIRECT("v_buffer_hist_hoy!$A$1"),1,MATCH("buh_codigo",INDIRECT("v_buffer_hist_hoy!$1:$1"),0)-1,100000,1),0)),"")</f>
        <v>USA</v>
      </c>
      <c r="X169" s="51">
        <f ca="1">IFERROR(INDEX(OFFSET(INDIRECT("v_buffer_hist_hoy!$A$1"),1,MATCH("buh_tiempo_suministro",INDIRECT("v_buffer_hist_hoy!$1:$1"),0)-1,100000,1),MATCH(CLEAN(TABLATRANSFERENCIA[[#This Row],[CODIGO]]),OFFSET(INDIRECT("v_buffer_hist_hoy!$A$1"),1,MATCH("buh_codigo",INDIRECT("v_buffer_hist_hoy!$1:$1"),0)-1,100000,1),0)),"")</f>
        <v>8</v>
      </c>
      <c r="Y169" s="51">
        <f ca="1">IFERROR(INDEX(OFFSET(INDIRECT("v_buffer_hist_hoy!$A$1"),1,MATCH("buh_frecuencia_reposicion",INDIRECT("v_buffer_hist_hoy!$1:$1"),0)-1,100000,1),MATCH(CLEAN(TABLATRANSFERENCIA[[#This Row],[CODIGO]]),OFFSET(INDIRECT("v_buffer_hist_hoy!$A$1"),1,MATCH("buh_codigo",INDIRECT("v_buffer_hist_hoy!$1:$1"),0)-1,100000,1),0)),"")</f>
        <v>3</v>
      </c>
      <c r="Z169" s="6">
        <f ca="1">IFERROR(INDEX(OFFSET(INDIRECT("v_buffer_hist_hoy!$A$1"),1,MATCH("buh_buffer_actual",INDIRECT("v_buffer_hist_hoy!$1:$1"),0)-1,100000,1),MATCH(CLEAN(TABLATRANSFERENCIA[[#This Row],[CODIGO]]),OFFSET(INDIRECT("v_buffer_hist_hoy!$A$1"),1,MATCH("buh_codigo",INDIRECT("v_buffer_hist_hoy!$1:$1"),0)-1,100000,1),0)),"")</f>
        <v>11</v>
      </c>
      <c r="AA169" s="6">
        <f ca="1">IFERROR(INDEX(OFFSET(INDIRECT("v_buffer_hist_hoy!$A$1"),1,MATCH("buh_inventario_proveedor",INDIRECT("v_buffer_hist_hoy!$1:$1"),0)-1,100000,1),MATCH(CLEAN(TABLATRANSFERENCIA[[#This Row],[CODIGO]]),OFFSET(INDIRECT("v_buffer_hist_hoy!$A$1"),1,MATCH("buh_codigo",INDIRECT("v_buffer_hist_hoy!$1:$1"),0)-1,100000,1),0)),"")</f>
        <v>1000000000</v>
      </c>
      <c r="AB169" s="6">
        <f ca="1">IFERROR(INDEX(OFFSET(INDIRECT("v_buffer_hist_hoy!$A$1"),1,MATCH("buh_inventario_fisico",INDIRECT("v_buffer_hist_hoy!$1:$1"),0)-1,100000,1),MATCH(CLEAN(TABLATRANSFERENCIA[[#This Row],[CODIGO]]),OFFSET(INDIRECT("v_buffer_hist_hoy!$A$1"),1,MATCH("buh_codigo",INDIRECT("v_buffer_hist_hoy!$1:$1"),0)-1,100000,1),0)),"")</f>
        <v>8</v>
      </c>
      <c r="AC169" s="4">
        <f ca="1">IFERROR(INDEX(OFFSET(INDIRECT("v_buffer_hist_hoy!$A$1"),1,MATCH("buh_estado_inventario_fisico",INDIRECT("v_buffer_hist_hoy!$1:$1"),0)-1,100000,1),MATCH(CLEAN(TABLATRANSFERENCIA[[#This Row],[CODIGO]]),OFFSET(INDIRECT("v_buffer_hist_hoy!$A$1"),1,MATCH("buh_codigo",INDIRECT("v_buffer_hist_hoy!$1:$1"),0)-1,100000,1),0)),"")</f>
        <v>0.27</v>
      </c>
      <c r="AD169" s="6" t="str">
        <f ca="1">IFERROR(INDEX(OFFSET(INDIRECT("v_buffer_hist_hoy!$A$1"),1,MATCH("buh_color_inventario_fisico",INDIRECT("v_buffer_hist_hoy!$1:$1"),0)-1,100000,1),MATCH(CLEAN(TABLATRANSFERENCIA[[#This Row],[CODIGO]]),OFFSET(INDIRECT("v_buffer_hist_hoy!$A$1"),1,MATCH("buh_codigo",INDIRECT("v_buffer_hist_hoy!$1:$1"),0)-1,100000,1),0)),"")</f>
        <v>V</v>
      </c>
      <c r="AE169" s="6">
        <f ca="1">IFERROR(INDEX(OFFSET(INDIRECT("v_buffer_hist_hoy!$A$1"),1,MATCH("buh_transito",INDIRECT("v_buffer_hist_hoy!$1:$1"),0)-1,100000,1),MATCH(CLEAN(TABLATRANSFERENCIA[[#This Row],[CODIGO]]),OFFSET(INDIRECT("v_buffer_hist_hoy!$A$1"),1,MATCH("buh_codigo",INDIRECT("v_buffer_hist_hoy!$1:$1"),0)-1,100000,1),0)),"")</f>
        <v>0</v>
      </c>
      <c r="AF169" s="6">
        <f ca="1">IFERROR(INDEX(OFFSET(INDIRECT("v_buffer_hist_hoy!$A$1"),1,MATCH("buh_negociacion",INDIRECT("v_buffer_hist_hoy!$1:$1"),0)-1,100000,1),MATCH(CLEAN(TABLATRANSFERENCIA[[#This Row],[CODIGO]]),OFFSET(INDIRECT("v_buffer_hist_hoy!$A$1"),1,MATCH("buh_codigo",INDIRECT("v_buffer_hist_hoy!$1:$1"),0)-1,100000,1),0)),"")</f>
        <v>0</v>
      </c>
      <c r="AG169" s="6">
        <f ca="1">IFERROR(INDEX(OFFSET(INDIRECT("v_buffer_hist_hoy!$A$1"),1,MATCH("buh_produccion",INDIRECT("v_buffer_hist_hoy!$1:$1"),0)-1,100000,1),MATCH(CLEAN(TABLATRANSFERENCIA[[#This Row],[CODIGO]]),OFFSET(INDIRECT("v_buffer_hist_hoy!$A$1"),1,MATCH("buh_codigo",INDIRECT("v_buffer_hist_hoy!$1:$1"),0)-1,100000,1),0)),"")</f>
        <v>0</v>
      </c>
      <c r="AH169" s="6">
        <f ca="1">IFERROR(INDEX(OFFSET(INDIRECT("v_buffer_hist_hoy!$A$1"),1,MATCH("buh_embarcado",INDIRECT("v_buffer_hist_hoy!$1:$1"),0)-1,100000,1),MATCH(CLEAN(TABLATRANSFERENCIA[[#This Row],[CODIGO]]),OFFSET(INDIRECT("v_buffer_hist_hoy!$A$1"),1,MATCH("buh_codigo",INDIRECT("v_buffer_hist_hoy!$1:$1"),0)-1,100000,1),0)),"")</f>
        <v>0</v>
      </c>
      <c r="AI169" s="6">
        <f ca="1">IFERROR(INDEX(OFFSET(INDIRECT("v_buffer_hist_hoy!$A$1"),1,MATCH("buh_comprometido",INDIRECT("v_buffer_hist_hoy!$1:$1"),0)-1,100000,1),MATCH(CLEAN(TABLATRANSFERENCIA[[#This Row],[CODIGO]]),OFFSET(INDIRECT("v_buffer_hist_hoy!$A$1"),1,MATCH("buh_codigo",INDIRECT("v_buffer_hist_hoy!$1:$1"),0)-1,100000,1),0)),"")</f>
        <v>0</v>
      </c>
      <c r="AJ169" s="6">
        <f ca="1">IFERROR(INDEX(OFFSET(INDIRECT("v_buffer_hist_hoy!$A$1"),1,MATCH("buh_backorder",INDIRECT("v_buffer_hist_hoy!$1:$1"),0)-1,100000,1),MATCH(CLEAN(TABLATRANSFERENCIA[[#This Row],[CODIGO]]),OFFSET(INDIRECT("v_buffer_hist_hoy!$A$1"),1,MATCH("buh_codigo",INDIRECT("v_buffer_hist_hoy!$1:$1"),0)-1,100000,1),0)),"")</f>
        <v>4</v>
      </c>
      <c r="AK169" s="6">
        <f ca="1">IFERROR(INDEX(OFFSET(INDIRECT("v_buffer_hist_hoy!$A$1"),1,MATCH("buh_inventario_proyectado",INDIRECT("v_buffer_hist_hoy!$1:$1"),0)-1,100000,1),MATCH(CLEAN(TABLATRANSFERENCIA[[#This Row],[CODIGO]]),OFFSET(INDIRECT("v_buffer_hist_hoy!$A$1"),1,MATCH("buh_codigo",INDIRECT("v_buffer_hist_hoy!$1:$1"),0)-1,100000,1),0)),"")</f>
        <v>12</v>
      </c>
      <c r="AL169" s="4">
        <f ca="1">IFERROR(INDEX(OFFSET(INDIRECT("v_buffer_hist_hoy!$A$1"),1,MATCH("buh_estado_inventario_proyectado",INDIRECT("v_buffer_hist_hoy!$1:$1"),0)-1,100000,1),MATCH(CLEAN(TABLATRANSFERENCIA[[#This Row],[CODIGO]]),OFFSET(INDIRECT("v_buffer_hist_hoy!$A$1"),1,MATCH("buh_codigo",INDIRECT("v_buffer_hist_hoy!$1:$1"),0)-1,100000,1),0)),"")</f>
        <v>-0.09</v>
      </c>
      <c r="AM169" s="6" t="str">
        <f ca="1">IFERROR(INDEX(OFFSET(INDIRECT("v_buffer_hist_hoy!$A$1"),1,MATCH("buh_color_inventario_proyectado",INDIRECT("v_buffer_hist_hoy!$1:$1"),0)-1,100000,1),MATCH(CLEAN(TABLATRANSFERENCIA[[#This Row],[CODIGO]]),OFFSET(INDIRECT("v_buffer_hist_hoy!$A$1"),1,MATCH("buh_codigo",INDIRECT("v_buffer_hist_hoy!$1:$1"),0)-1,100000,1),0)),"")</f>
        <v>L</v>
      </c>
      <c r="AN169" s="6">
        <f ca="1">IFERROR(INDEX(OFFSET(INDIRECT("v_buffer_hist_hoy!$A$1"),1,MATCH("buh_pedido_minimo",INDIRECT("v_buffer_hist_hoy!$1:$1"),0)-1,100000,1),MATCH(CLEAN(TABLATRANSFERENCIA[[#This Row],[CODIGO]]),OFFSET(INDIRECT("v_buffer_hist_hoy!$A$1"),1,MATCH("buh_codigo",INDIRECT("v_buffer_hist_hoy!$1:$1"),0)-1,100000,1),0)),"")</f>
        <v>0</v>
      </c>
      <c r="AO169" s="6">
        <f ca="1">IFERROR(INDEX(OFFSET(INDIRECT("v_buffer_hist_hoy!$A$1"),1,MATCH("buh_pedido_minimo_grupo",INDIRECT("v_buffer_hist_hoy!$1:$1"),0)-1,100000,1),MATCH(CLEAN(TABLATRANSFERENCIA[[#This Row],[CODIGO]]),OFFSET(INDIRECT("v_buffer_hist_hoy!$A$1"),1,MATCH("buh_codigo",INDIRECT("v_buffer_hist_hoy!$1:$1"),0)-1,100000,1),0)),"")</f>
        <v>0</v>
      </c>
      <c r="AP169" s="6">
        <f ca="1">IFERROR(INDEX(OFFSET(INDIRECT("v_buffer_hist_hoy!$A$1"),1,MATCH("buh_unidad_empaque",INDIRECT("v_buffer_hist_hoy!$1:$1"),0)-1,100000,1),MATCH(CLEAN(TABLATRANSFERENCIA[[#This Row],[CODIGO]]),OFFSET(INDIRECT("v_buffer_hist_hoy!$A$1"),1,MATCH("buh_codigo",INDIRECT("v_buffer_hist_hoy!$1:$1"),0)-1,100000,1),0)),"")</f>
        <v>2</v>
      </c>
      <c r="AQ169" s="6">
        <f ca="1">IFERROR(INDEX(OFFSET(INDIRECT("v_buffer_hist_hoy!$A$1"),1,MATCH("buh_pedido_promedio",INDIRECT("v_buffer_hist_hoy!$1:$1"),0)-1,100000,1),MATCH(CLEAN(TABLATRANSFERENCIA[[#This Row],[CODIGO]]),OFFSET(INDIRECT("v_buffer_hist_hoy!$A$1"),1,MATCH("buh_codigo",INDIRECT("v_buffer_hist_hoy!$1:$1"),0)-1,100000,1),0)),"")</f>
        <v>3</v>
      </c>
      <c r="AR169" s="6">
        <f ca="1">IFERROR(INDEX(OFFSET(INDIRECT("v_buffer_hist_hoy!$A$1"),1,MATCH("buh_cobertura_buffer",INDIRECT("v_buffer_hist_hoy!$1:$1"),0)-1,100000,1),MATCH(CLEAN(TABLATRANSFERENCIA[[#This Row],[CODIGO]]),OFFSET(INDIRECT("v_buffer_hist_hoy!$A$1"),1,MATCH("buh_codigo",INDIRECT("v_buffer_hist_hoy!$1:$1"),0)-1,100000,1),0)),"")</f>
        <v>0</v>
      </c>
      <c r="AS169" s="6">
        <f ca="1">IFERROR(INDEX(OFFSET(INDIRECT("v_buffer_hist_hoy!$A$1"),1,MATCH("buh_cobertura_inventario_proyectado",INDIRECT("v_buffer_hist_hoy!$1:$1"),0)-1,100000,1),MATCH(CLEAN(TABLATRANSFERENCIA[[#This Row],[CODIGO]]),OFFSET(INDIRECT("v_buffer_hist_hoy!$A$1"),1,MATCH("buh_codigo",INDIRECT("v_buffer_hist_hoy!$1:$1"),0)-1,100000,1),0)),"")</f>
        <v>0</v>
      </c>
      <c r="AT169" s="6">
        <f ca="1">IFERROR(INDEX(OFFSET(INDIRECT("v_buffer_hist_hoy!$A$1"),1,MATCH("buh_cobertura_pedido_minimo",INDIRECT("v_buffer_hist_hoy!$1:$1"),0)-1,100000,1),MATCH(CLEAN(TABLATRANSFERENCIA[[#This Row],[CODIGO]]),OFFSET(INDIRECT("v_buffer_hist_hoy!$A$1"),1,MATCH("buh_codigo",INDIRECT("v_buffer_hist_hoy!$1:$1"),0)-1,100000,1),0)),"")</f>
        <v>0</v>
      </c>
      <c r="AU169" s="6">
        <f ca="1">IFERROR(INDEX(OFFSET(INDIRECT("v_buffer_hist_hoy!$A$1"),1,MATCH("buh_dias_desabastecimiento",INDIRECT("v_buffer_hist_hoy!$1:$1"),0)-1,100000,1),MATCH(CLEAN(TABLATRANSFERENCIA[[#This Row],[CODIGO]]),OFFSET(INDIRECT("v_buffer_hist_hoy!$A$1"),1,MATCH("buh_codigo",INDIRECT("v_buffer_hist_hoy!$1:$1"),0)-1,100000,1),0)),"")</f>
        <v>0</v>
      </c>
      <c r="AV169" s="6">
        <f t="array" ref="AV169">IFERROR(INDEX(Datos_Consumo[CANTIDAD],MATCH(TABLATRANSFERENCIA[[#This Row],[CODIGO]]&amp;TABLATRANSFERENCIA[[#Headers],[Columna1]],Datos_Consumo[CODIGO]&amp;Datos_Consumo[FECHA_FORMATO],0)),0)</f>
        <v>0</v>
      </c>
      <c r="AW169" s="6">
        <f t="array" ref="AW169">IFERROR(INDEX(Datos_Consumo[CANTIDAD],MATCH(TABLATRANSFERENCIA[[#This Row],[CODIGO]]&amp;TABLATRANSFERENCIA[[#Headers],[Columna2]],Datos_Consumo[CODIGO]&amp;Datos_Consumo[FECHA_FORMATO],0)),0)</f>
        <v>0</v>
      </c>
      <c r="AX169" s="6">
        <f t="array" ref="AX169">IFERROR(INDEX(Datos_Consumo[CANTIDAD],MATCH(TABLATRANSFERENCIA[[#This Row],[CODIGO]]&amp;TABLATRANSFERENCIA[[#Headers],[Columna3]],Datos_Consumo[CODIGO]&amp;Datos_Consumo[FECHA_FORMATO],0)),0)</f>
        <v>0</v>
      </c>
      <c r="AY169" s="6">
        <f t="array" ref="AY169">IFERROR(INDEX(Datos_Consumo[CANTIDAD],MATCH(TABLATRANSFERENCIA[[#This Row],[CODIGO]]&amp;TABLATRANSFERENCIA[[#Headers],[Columna4]],Datos_Consumo[CODIGO]&amp;Datos_Consumo[FECHA_FORMATO],0)),0)</f>
        <v>0</v>
      </c>
      <c r="AZ169" s="6">
        <f t="array" ref="AZ169">IFERROR(INDEX(Datos_Consumo[CANTIDAD],MATCH(TABLATRANSFERENCIA[[#This Row],[CODIGO]]&amp;TABLATRANSFERENCIA[[#Headers],[Columna5]],Datos_Consumo[CODIGO]&amp;Datos_Consumo[FECHA_FORMATO],0)),0)</f>
        <v>0</v>
      </c>
      <c r="BA169" s="6">
        <f t="array" ref="BA169">IFERROR(INDEX(Datos_Consumo[CANTIDAD],MATCH(TABLATRANSFERENCIA[[#This Row],[CODIGO]]&amp;TABLATRANSFERENCIA[[#Headers],[Columna6]],Datos_Consumo[CODIGO]&amp;Datos_Consumo[FECHA_FORMATO],0)),0)</f>
        <v>0</v>
      </c>
      <c r="BB169" s="56">
        <f ca="1">IFERROR(INDEX(OFFSET(INDIRECT("v_buffer_hist_hoy!$A$1"),1,MATCH("buh_ultima_transferencia_ini",INDIRECT("v_buffer_hist_hoy!$1:$1"),0)-1,100000,1),MATCH(CLEAN(TABLATRANSFERENCIA[[#This Row],[CODIGO]]),OFFSET(INDIRECT("v_buffer_hist_hoy!$A$1"),1,MATCH("buh_codigo",INDIRECT("v_buffer_hist_hoy!$1:$1"),0)-1,100000,1),0)),"")</f>
        <v>0</v>
      </c>
      <c r="BC169" s="56">
        <f ca="1">IFERROR(INDEX(OFFSET(INDIRECT("v_buffer_hist_hoy!$A$1"),1,MATCH("buh_ultima_transferencia_fin",INDIRECT("v_buffer_hist_hoy!$1:$1"),0)-1,100000,1),MATCH(CLEAN(TABLATRANSFERENCIA[[#This Row],[CODIGO]]),OFFSET(INDIRECT("v_buffer_hist_hoy!$A$1"),1,MATCH("buh_codigo",INDIRECT("v_buffer_hist_hoy!$1:$1"),0)-1,100000,1),0)),"")</f>
        <v>0</v>
      </c>
      <c r="BD169" s="50" t="s">
        <v>7730</v>
      </c>
      <c r="BE169" s="55"/>
      <c r="BF169" s="51"/>
      <c r="BG169"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6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9" s="51"/>
      <c r="BM169" s="46">
        <f ca="1">IFERROR(TABLATRANSFERENCIA[[#This Row],[REQUERIM]]/TABLATRANSFERENCIA[[#This Row],[PEDIDO PROMEDIO]],0)</f>
        <v>1.3333333333333333</v>
      </c>
      <c r="BN169" s="51"/>
      <c r="BO169" s="59"/>
      <c r="BP169" s="3" t="str">
        <f>IF(TABLATRANSFERENCIA[[#This Row],[RECIBIDO]]&lt;&gt;"",0,IF(TABLATRANSFERENCIA[[#This Row],[DESPACHO]]&lt;&gt;"",TABLATRANSFERENCIA[[#This Row],[DESPACHO]],TABLATRANSFERENCIA[[#This Row],[REQUERIM]]))</f>
        <v>4</v>
      </c>
      <c r="BQ169" s="50"/>
      <c r="BR169" s="50"/>
      <c r="BS169" s="50" t="str">
        <f t="shared" si="2"/>
        <v>N</v>
      </c>
      <c r="BT169" s="51">
        <f t="array" aca="1" ref="BT169" ca="1">IF(SUM(--(TABLATRANSFERENCIA[[#This Row],[CODIGO GENERICO]]=TABLATRANSFERENCIA[CODIGO GENERICO])*TABLATRANSFERENCIA[REQUERIM])&lt;TABLATRANSFERENCIA[[#This Row],[PEDIDO MIN GRUPO]],1,0)</f>
        <v>0</v>
      </c>
      <c r="BU16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69" s="51">
        <f ca="1">IFERROR(INDEX(OFFSET(INDIRECT("v_buffer_hist_hoy!$A$1"),1,MATCH("buh_zona_amarilla",INDIRECT("v_buffer_hist_hoy!$1:$1"),0)-1,100000,1),MATCH(CLEAN(TABLATRANSFERENCIA[[#This Row],[CODIGO]]),OFFSET(INDIRECT("v_buffer_hist_hoy!$A$1"),1,MATCH("buh_codigo",INDIRECT("v_buffer_hist_hoy!$1:$1"),0)-1,100000,1),0)),"")</f>
        <v>7</v>
      </c>
      <c r="BW169" s="51">
        <f ca="1">IFERROR(INDEX(OFFSET(INDIRECT("v_buffer_hist_hoy!$A$1"),1,MATCH("buh_zona_roja",INDIRECT("v_buffer_hist_hoy!$1:$1"),0)-1,100000,1),MATCH(CLEAN(TABLATRANSFERENCIA[[#This Row],[CODIGO]]),OFFSET(INDIRECT("v_buffer_hist_hoy!$A$1"),1,MATCH("buh_codigo",INDIRECT("v_buffer_hist_hoy!$1:$1"),0)-1,100000,1),0)),"")</f>
        <v>4</v>
      </c>
    </row>
    <row r="170" spans="1:75" hidden="1" x14ac:dyDescent="0.25">
      <c r="A170" s="54" t="s">
        <v>3653</v>
      </c>
      <c r="B170" s="3" t="str">
        <f ca="1">IFERROR(INDEX(OFFSET(INDIRECT("v_buffer_hist_hoy!$A$1"),1,MATCH("pro_descripcion",INDIRECT("v_buffer_hist_hoy!$1:$1"),0)-1,100000,1),MATCH(CLEAN(TABLATRANSFERENCIA[[#This Row],[CODIGO]]),OFFSET(INDIRECT("v_buffer_hist_hoy!$A$1"),1,MATCH("buh_codigo",INDIRECT("v_buffer_hist_hoy!$1:$1"),0)-1,100000,1),0)),"")</f>
        <v>PROTECTOR DEL TANQUE B45-B450</v>
      </c>
      <c r="C170" s="3" t="str">
        <f ca="1">IFERROR(INDEX(OFFSET(INDIRECT("v_buffer_hist_hoy!$A$1"),1,MATCH("buh_codigo_generico",INDIRECT("v_buffer_hist_hoy!$1:$1"),0)-1,100000,1),MATCH(CLEAN(TABLATRANSFERENCIA[[#This Row],[CODIGO]]),OFFSET(INDIRECT("v_buffer_hist_hoy!$A$1"),1,MATCH("buh_codigo",INDIRECT("v_buffer_hist_hoy!$1:$1"),0)-1,100000,1),0)),"")</f>
        <v>0</v>
      </c>
      <c r="D170" s="3" t="str">
        <f ca="1">IFERROR(INDEX(OFFSET(INDIRECT("v_buffer_hist_hoy!$A$1"),1,MATCH("buh_codigo_vinculado",INDIRECT("v_buffer_hist_hoy!$1:$1"),0)-1,100000,1),MATCH(CLEAN(TABLATRANSFERENCIA[[#This Row],[CODIGO]]),OFFSET(INDIRECT("v_buffer_hist_hoy!$A$1"),1,MATCH("buh_codigo",INDIRECT("v_buffer_hist_hoy!$1:$1"),0)-1,100000,1),0)),"")</f>
        <v>EC-A175000200</v>
      </c>
      <c r="E170" s="3" t="str">
        <f ca="1">IFERROR(INDEX(OFFSET(INDIRECT("v_buffer_hist_hoy!$A$1"),1,MATCH("pro_linea",INDIRECT("v_buffer_hist_hoy!$1:$1"),0)-1,100000,1),MATCH(CLEAN(TABLATRANSFERENCIA[[#This Row],[CODIGO]]),OFFSET(INDIRECT("v_buffer_hist_hoy!$A$1"),1,MATCH("buh_codigo",INDIRECT("v_buffer_hist_hoy!$1:$1"),0)-1,100000,1),0)),"")</f>
        <v>AGROFORESTAL</v>
      </c>
      <c r="F170" s="3">
        <f ca="1">IFERROR(INDEX(OFFSET(INDIRECT("v_buffer_hist_hoy!$A$1"),1,MATCH("pro_sublinea",INDIRECT("v_buffer_hist_hoy!$1:$1"),0)-1,100000,1),MATCH(CLEAN(TABLATRANSFERENCIA[[#This Row],[CODIGO]]),OFFSET(INDIRECT("v_buffer_hist_hoy!$A$1"),1,MATCH("buh_codigo",INDIRECT("v_buffer_hist_hoy!$1:$1"),0)-1,100000,1),0)),"")</f>
        <v>0</v>
      </c>
      <c r="G170" s="3" t="str">
        <f ca="1">IFERROR(INDEX(OFFSET(INDIRECT("v_buffer_hist_hoy!$A$1"),1,MATCH("pro_grupo",INDIRECT("v_buffer_hist_hoy!$1:$1"),0)-1,100000,1),MATCH(CLEAN(TABLATRANSFERENCIA[[#This Row],[CODIGO]]),OFFSET(INDIRECT("v_buffer_hist_hoy!$A$1"),1,MATCH("buh_codigo",INDIRECT("v_buffer_hist_hoy!$1:$1"),0)-1,100000,1),0)),"")</f>
        <v>REPUESTOS DESMALEZADORAS</v>
      </c>
      <c r="H170" s="3">
        <f ca="1">IFERROR(INDEX(OFFSET(INDIRECT("v_buffer_hist_hoy!$A$1"),1,MATCH("pro_familia",INDIRECT("v_buffer_hist_hoy!$1:$1"),0)-1,100000,1),MATCH(CLEAN(TABLATRANSFERENCIA[[#This Row],[CODIGO]]),OFFSET(INDIRECT("v_buffer_hist_hoy!$A$1"),1,MATCH("buh_codigo",INDIRECT("v_buffer_hist_hoy!$1:$1"),0)-1,100000,1),0)),"")</f>
        <v>0</v>
      </c>
      <c r="I170" s="3">
        <f ca="1">IFERROR(INDEX(OFFSET(INDIRECT("v_buffer_hist_hoy!$A$1"),1,MATCH("pro_subfamilia",INDIRECT("v_buffer_hist_hoy!$1:$1"),0)-1,100000,1),MATCH(CLEAN(TABLATRANSFERENCIA[[#This Row],[CODIGO]]),OFFSET(INDIRECT("v_buffer_hist_hoy!$A$1"),1,MATCH("buh_codigo",INDIRECT("v_buffer_hist_hoy!$1:$1"),0)-1,100000,1),0)),"")</f>
        <v>0</v>
      </c>
      <c r="J17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0" s="3">
        <f ca="1">IFERROR(INDEX(OFFSET(INDIRECT("v_buffer_hist_hoy!$A$1"),1,MATCH("pro_tipo",INDIRECT("v_buffer_hist_hoy!$1:$1"),0)-1,100000,1),MATCH(CLEAN(TABLATRANSFERENCIA[[#This Row],[CODIGO]]),OFFSET(INDIRECT("v_buffer_hist_hoy!$A$1"),1,MATCH("buh_codigo",INDIRECT("v_buffer_hist_hoy!$1:$1"),0)-1,100000,1),0)),"")</f>
        <v>0</v>
      </c>
      <c r="L170" s="3" t="str">
        <f ca="1">IFERROR(INDEX(OFFSET(INDIRECT("v_buffer_hist_hoy!$A$1"),1,MATCH("pro_marca",INDIRECT("v_buffer_hist_hoy!$1:$1"),0)-1,100000,1),MATCH(CLEAN(TABLATRANSFERENCIA[[#This Row],[CODIGO]]),OFFSET(INDIRECT("v_buffer_hist_hoy!$A$1"),1,MATCH("buh_codigo",INDIRECT("v_buffer_hist_hoy!$1:$1"),0)-1,100000,1),0)),"")</f>
        <v>SHINDAIWA</v>
      </c>
      <c r="M170" s="3">
        <f ca="1">IFERROR(INDEX(OFFSET(INDIRECT("v_buffer_hist_hoy!$A$1"),1,MATCH("pro_modelo",INDIRECT("v_buffer_hist_hoy!$1:$1"),0)-1,100000,1),MATCH(CLEAN(TABLATRANSFERENCIA[[#This Row],[CODIGO]]),OFFSET(INDIRECT("v_buffer_hist_hoy!$A$1"),1,MATCH("buh_codigo",INDIRECT("v_buffer_hist_hoy!$1:$1"),0)-1,100000,1),0)),"")</f>
        <v>0</v>
      </c>
      <c r="N170" s="3">
        <f ca="1">IFERROR(INDEX(OFFSET(INDIRECT("v_buffer_hist_hoy!$A$1"),1,MATCH("pro_cat_management",INDIRECT("v_buffer_hist_hoy!$1:$1"),0)-1,100000,1),MATCH(CLEAN(TABLATRANSFERENCIA[[#This Row],[CODIGO]]),OFFSET(INDIRECT("v_buffer_hist_hoy!$A$1"),1,MATCH("buh_codigo",INDIRECT("v_buffer_hist_hoy!$1:$1"),0)-1,100000,1),0)),"")</f>
        <v>0</v>
      </c>
      <c r="O170" s="5" t="str">
        <f ca="1">IFERROR(INDEX(OFFSET(INDIRECT("v_buffer_hist_hoy!$A$1"),1,MATCH("buh_estatus",INDIRECT("v_buffer_hist_hoy!$1:$1"),0)-1,100000,1),MATCH(CLEAN(TABLATRANSFERENCIA[[#This Row],[CODIGO]]),OFFSET(INDIRECT("v_buffer_hist_hoy!$A$1"),1,MATCH("buh_codigo",INDIRECT("v_buffer_hist_hoy!$1:$1"),0)-1,100000,1),0)),"")</f>
        <v>0</v>
      </c>
      <c r="P170" s="5">
        <f ca="1">IFERROR(INDEX(OFFSET(INDIRECT("v_buffer_hist_hoy!$A$1"),1,MATCH("buh_ctv",INDIRECT("v_buffer_hist_hoy!$1:$1"),0)-1,100000,1),MATCH(CLEAN(TABLATRANSFERENCIA[[#This Row],[CODIGO]]),OFFSET(INDIRECT("v_buffer_hist_hoy!$A$1"),1,MATCH("buh_codigo",INDIRECT("v_buffer_hist_hoy!$1:$1"),0)-1,100000,1),0)),"")</f>
        <v>4.88</v>
      </c>
      <c r="Q170" s="5">
        <f ca="1">IFERROR(INDEX(OFFSET(INDIRECT("v_buffer_hist_hoy!$A$1"),1,MATCH("buh_pv",INDIRECT("v_buffer_hist_hoy!$1:$1"),0)-1,100000,1),MATCH(CLEAN(TABLATRANSFERENCIA[[#This Row],[CODIGO]]),OFFSET(INDIRECT("v_buffer_hist_hoy!$A$1"),1,MATCH("buh_codigo",INDIRECT("v_buffer_hist_hoy!$1:$1"),0)-1,100000,1),0)),"")</f>
        <v>12.67</v>
      </c>
      <c r="R170" s="46">
        <f ca="1">IFERROR(INDEX(OFFSET(INDIRECT("v_buffer_hist_hoy!$A$1"),1,MATCH("buh_roi_pasado",INDIRECT("v_buffer_hist_hoy!$1:$1"),0)-1,100000,1),MATCH(CLEAN(TABLATRANSFERENCIA[[#This Row],[CODIGO]]),OFFSET(INDIRECT("v_buffer_hist_hoy!$A$1"),1,MATCH("buh_codigo",INDIRECT("v_buffer_hist_hoy!$1:$1"),0)-1,100000,1),0)),"")</f>
        <v>0</v>
      </c>
      <c r="S170" s="46">
        <f ca="1">IFERROR(INDEX(OFFSET(INDIRECT("v_buffer_hist_hoy!$A$1"),1,MATCH("buh_roi_proyectado",INDIRECT("v_buffer_hist_hoy!$1:$1"),0)-1,100000,1),MATCH(CLEAN(TABLATRANSFERENCIA[[#This Row],[CODIGO]]),OFFSET(INDIRECT("v_buffer_hist_hoy!$A$1"),1,MATCH("buh_codigo",INDIRECT("v_buffer_hist_hoy!$1:$1"),0)-1,100000,1),0)),"")</f>
        <v>6.97</v>
      </c>
      <c r="T170" s="46">
        <f ca="1">IFERROR(INDEX(OFFSET(INDIRECT("v_buffer_hist_hoy!$A$1"),1,MATCH("buh_velocity",INDIRECT("v_buffer_hist_hoy!$1:$1"),0)-1,100000,1),MATCH(CLEAN(TABLATRANSFERENCIA[[#This Row],[CODIGO]]),OFFSET(INDIRECT("v_buffer_hist_hoy!$A$1"),1,MATCH("buh_codigo",INDIRECT("v_buffer_hist_hoy!$1:$1"),0)-1,100000,1),0)),"")</f>
        <v>0</v>
      </c>
      <c r="U170" s="46">
        <f ca="1">IFERROR(INDEX(OFFSET(INDIRECT("v_buffer_hist_hoy!$A$1"),1,MATCH("buh_nivel_servicio",INDIRECT("v_buffer_hist_hoy!$1:$1"),0)-1,100000,1),MATCH(CLEAN(TABLATRANSFERENCIA[[#This Row],[CODIGO]]),OFFSET(INDIRECT("v_buffer_hist_hoy!$A$1"),1,MATCH("buh_codigo",INDIRECT("v_buffer_hist_hoy!$1:$1"),0)-1,100000,1),0)),"")</f>
        <v>1</v>
      </c>
      <c r="V170" s="49" t="str">
        <f ca="1">IFERROR(INDEX(OFFSET(INDIRECT("v_buffer_hist_hoy!$A$1"),1,MATCH("pro_nombre",INDIRECT("v_buffer_hist_hoy!$1:$1"),0)-1,100000,1),MATCH(CLEAN(TABLATRANSFERENCIA[[#This Row],[CODIGO]]),OFFSET(INDIRECT("v_buffer_hist_hoy!$A$1"),1,MATCH("buh_codigo",INDIRECT("v_buffer_hist_hoy!$1:$1"),0)-1,100000,1),0)),"")</f>
        <v>Echo</v>
      </c>
      <c r="W170" s="49" t="str">
        <f ca="1">IFERROR(INDEX(OFFSET(INDIRECT("v_buffer_hist_hoy!$A$1"),1,MATCH("pre_nombre",INDIRECT("v_buffer_hist_hoy!$1:$1"),0)-1,100000,1),MATCH(CLEAN(TABLATRANSFERENCIA[[#This Row],[CODIGO]]),OFFSET(INDIRECT("v_buffer_hist_hoy!$A$1"),1,MATCH("buh_codigo",INDIRECT("v_buffer_hist_hoy!$1:$1"),0)-1,100000,1),0)),"")</f>
        <v>USA</v>
      </c>
      <c r="X170" s="51">
        <f ca="1">IFERROR(INDEX(OFFSET(INDIRECT("v_buffer_hist_hoy!$A$1"),1,MATCH("buh_tiempo_suministro",INDIRECT("v_buffer_hist_hoy!$1:$1"),0)-1,100000,1),MATCH(CLEAN(TABLATRANSFERENCIA[[#This Row],[CODIGO]]),OFFSET(INDIRECT("v_buffer_hist_hoy!$A$1"),1,MATCH("buh_codigo",INDIRECT("v_buffer_hist_hoy!$1:$1"),0)-1,100000,1),0)),"")</f>
        <v>8</v>
      </c>
      <c r="Y170" s="51">
        <f ca="1">IFERROR(INDEX(OFFSET(INDIRECT("v_buffer_hist_hoy!$A$1"),1,MATCH("buh_frecuencia_reposicion",INDIRECT("v_buffer_hist_hoy!$1:$1"),0)-1,100000,1),MATCH(CLEAN(TABLATRANSFERENCIA[[#This Row],[CODIGO]]),OFFSET(INDIRECT("v_buffer_hist_hoy!$A$1"),1,MATCH("buh_codigo",INDIRECT("v_buffer_hist_hoy!$1:$1"),0)-1,100000,1),0)),"")</f>
        <v>3</v>
      </c>
      <c r="Z170" s="6">
        <f ca="1">IFERROR(INDEX(OFFSET(INDIRECT("v_buffer_hist_hoy!$A$1"),1,MATCH("buh_buffer_actual",INDIRECT("v_buffer_hist_hoy!$1:$1"),0)-1,100000,1),MATCH(CLEAN(TABLATRANSFERENCIA[[#This Row],[CODIGO]]),OFFSET(INDIRECT("v_buffer_hist_hoy!$A$1"),1,MATCH("buh_codigo",INDIRECT("v_buffer_hist_hoy!$1:$1"),0)-1,100000,1),0)),"")</f>
        <v>8</v>
      </c>
      <c r="AA170" s="6">
        <f ca="1">IFERROR(INDEX(OFFSET(INDIRECT("v_buffer_hist_hoy!$A$1"),1,MATCH("buh_inventario_proveedor",INDIRECT("v_buffer_hist_hoy!$1:$1"),0)-1,100000,1),MATCH(CLEAN(TABLATRANSFERENCIA[[#This Row],[CODIGO]]),OFFSET(INDIRECT("v_buffer_hist_hoy!$A$1"),1,MATCH("buh_codigo",INDIRECT("v_buffer_hist_hoy!$1:$1"),0)-1,100000,1),0)),"")</f>
        <v>1000000000</v>
      </c>
      <c r="AB170" s="6">
        <f ca="1">IFERROR(INDEX(OFFSET(INDIRECT("v_buffer_hist_hoy!$A$1"),1,MATCH("buh_inventario_fisico",INDIRECT("v_buffer_hist_hoy!$1:$1"),0)-1,100000,1),MATCH(CLEAN(TABLATRANSFERENCIA[[#This Row],[CODIGO]]),OFFSET(INDIRECT("v_buffer_hist_hoy!$A$1"),1,MATCH("buh_codigo",INDIRECT("v_buffer_hist_hoy!$1:$1"),0)-1,100000,1),0)),"")</f>
        <v>5</v>
      </c>
      <c r="AC170" s="4">
        <f ca="1">IFERROR(INDEX(OFFSET(INDIRECT("v_buffer_hist_hoy!$A$1"),1,MATCH("buh_estado_inventario_fisico",INDIRECT("v_buffer_hist_hoy!$1:$1"),0)-1,100000,1),MATCH(CLEAN(TABLATRANSFERENCIA[[#This Row],[CODIGO]]),OFFSET(INDIRECT("v_buffer_hist_hoy!$A$1"),1,MATCH("buh_codigo",INDIRECT("v_buffer_hist_hoy!$1:$1"),0)-1,100000,1),0)),"")</f>
        <v>0.38</v>
      </c>
      <c r="AD170" s="6" t="str">
        <f ca="1">IFERROR(INDEX(OFFSET(INDIRECT("v_buffer_hist_hoy!$A$1"),1,MATCH("buh_color_inventario_fisico",INDIRECT("v_buffer_hist_hoy!$1:$1"),0)-1,100000,1),MATCH(CLEAN(TABLATRANSFERENCIA[[#This Row],[CODIGO]]),OFFSET(INDIRECT("v_buffer_hist_hoy!$A$1"),1,MATCH("buh_codigo",INDIRECT("v_buffer_hist_hoy!$1:$1"),0)-1,100000,1),0)),"")</f>
        <v>A</v>
      </c>
      <c r="AE170" s="6">
        <f ca="1">IFERROR(INDEX(OFFSET(INDIRECT("v_buffer_hist_hoy!$A$1"),1,MATCH("buh_transito",INDIRECT("v_buffer_hist_hoy!$1:$1"),0)-1,100000,1),MATCH(CLEAN(TABLATRANSFERENCIA[[#This Row],[CODIGO]]),OFFSET(INDIRECT("v_buffer_hist_hoy!$A$1"),1,MATCH("buh_codigo",INDIRECT("v_buffer_hist_hoy!$1:$1"),0)-1,100000,1),0)),"")</f>
        <v>0</v>
      </c>
      <c r="AF170" s="6">
        <f ca="1">IFERROR(INDEX(OFFSET(INDIRECT("v_buffer_hist_hoy!$A$1"),1,MATCH("buh_negociacion",INDIRECT("v_buffer_hist_hoy!$1:$1"),0)-1,100000,1),MATCH(CLEAN(TABLATRANSFERENCIA[[#This Row],[CODIGO]]),OFFSET(INDIRECT("v_buffer_hist_hoy!$A$1"),1,MATCH("buh_codigo",INDIRECT("v_buffer_hist_hoy!$1:$1"),0)-1,100000,1),0)),"")</f>
        <v>0</v>
      </c>
      <c r="AG170" s="6">
        <f ca="1">IFERROR(INDEX(OFFSET(INDIRECT("v_buffer_hist_hoy!$A$1"),1,MATCH("buh_produccion",INDIRECT("v_buffer_hist_hoy!$1:$1"),0)-1,100000,1),MATCH(CLEAN(TABLATRANSFERENCIA[[#This Row],[CODIGO]]),OFFSET(INDIRECT("v_buffer_hist_hoy!$A$1"),1,MATCH("buh_codigo",INDIRECT("v_buffer_hist_hoy!$1:$1"),0)-1,100000,1),0)),"")</f>
        <v>0</v>
      </c>
      <c r="AH170" s="6">
        <f ca="1">IFERROR(INDEX(OFFSET(INDIRECT("v_buffer_hist_hoy!$A$1"),1,MATCH("buh_embarcado",INDIRECT("v_buffer_hist_hoy!$1:$1"),0)-1,100000,1),MATCH(CLEAN(TABLATRANSFERENCIA[[#This Row],[CODIGO]]),OFFSET(INDIRECT("v_buffer_hist_hoy!$A$1"),1,MATCH("buh_codigo",INDIRECT("v_buffer_hist_hoy!$1:$1"),0)-1,100000,1),0)),"")</f>
        <v>0</v>
      </c>
      <c r="AI170" s="6">
        <f ca="1">IFERROR(INDEX(OFFSET(INDIRECT("v_buffer_hist_hoy!$A$1"),1,MATCH("buh_comprometido",INDIRECT("v_buffer_hist_hoy!$1:$1"),0)-1,100000,1),MATCH(CLEAN(TABLATRANSFERENCIA[[#This Row],[CODIGO]]),OFFSET(INDIRECT("v_buffer_hist_hoy!$A$1"),1,MATCH("buh_codigo",INDIRECT("v_buffer_hist_hoy!$1:$1"),0)-1,100000,1),0)),"")</f>
        <v>0</v>
      </c>
      <c r="AJ170" s="6">
        <f ca="1">IFERROR(INDEX(OFFSET(INDIRECT("v_buffer_hist_hoy!$A$1"),1,MATCH("buh_backorder",INDIRECT("v_buffer_hist_hoy!$1:$1"),0)-1,100000,1),MATCH(CLEAN(TABLATRANSFERENCIA[[#This Row],[CODIGO]]),OFFSET(INDIRECT("v_buffer_hist_hoy!$A$1"),1,MATCH("buh_codigo",INDIRECT("v_buffer_hist_hoy!$1:$1"),0)-1,100000,1),0)),"")</f>
        <v>4</v>
      </c>
      <c r="AK170" s="6">
        <f ca="1">IFERROR(INDEX(OFFSET(INDIRECT("v_buffer_hist_hoy!$A$1"),1,MATCH("buh_inventario_proyectado",INDIRECT("v_buffer_hist_hoy!$1:$1"),0)-1,100000,1),MATCH(CLEAN(TABLATRANSFERENCIA[[#This Row],[CODIGO]]),OFFSET(INDIRECT("v_buffer_hist_hoy!$A$1"),1,MATCH("buh_codigo",INDIRECT("v_buffer_hist_hoy!$1:$1"),0)-1,100000,1),0)),"")</f>
        <v>9</v>
      </c>
      <c r="AL170" s="4">
        <f ca="1">IFERROR(INDEX(OFFSET(INDIRECT("v_buffer_hist_hoy!$A$1"),1,MATCH("buh_estado_inventario_proyectado",INDIRECT("v_buffer_hist_hoy!$1:$1"),0)-1,100000,1),MATCH(CLEAN(TABLATRANSFERENCIA[[#This Row],[CODIGO]]),OFFSET(INDIRECT("v_buffer_hist_hoy!$A$1"),1,MATCH("buh_codigo",INDIRECT("v_buffer_hist_hoy!$1:$1"),0)-1,100000,1),0)),"")</f>
        <v>-0.13</v>
      </c>
      <c r="AM170" s="6" t="str">
        <f ca="1">IFERROR(INDEX(OFFSET(INDIRECT("v_buffer_hist_hoy!$A$1"),1,MATCH("buh_color_inventario_proyectado",INDIRECT("v_buffer_hist_hoy!$1:$1"),0)-1,100000,1),MATCH(CLEAN(TABLATRANSFERENCIA[[#This Row],[CODIGO]]),OFFSET(INDIRECT("v_buffer_hist_hoy!$A$1"),1,MATCH("buh_codigo",INDIRECT("v_buffer_hist_hoy!$1:$1"),0)-1,100000,1),0)),"")</f>
        <v>L</v>
      </c>
      <c r="AN170" s="6">
        <f ca="1">IFERROR(INDEX(OFFSET(INDIRECT("v_buffer_hist_hoy!$A$1"),1,MATCH("buh_pedido_minimo",INDIRECT("v_buffer_hist_hoy!$1:$1"),0)-1,100000,1),MATCH(CLEAN(TABLATRANSFERENCIA[[#This Row],[CODIGO]]),OFFSET(INDIRECT("v_buffer_hist_hoy!$A$1"),1,MATCH("buh_codigo",INDIRECT("v_buffer_hist_hoy!$1:$1"),0)-1,100000,1),0)),"")</f>
        <v>0</v>
      </c>
      <c r="AO170" s="6">
        <f ca="1">IFERROR(INDEX(OFFSET(INDIRECT("v_buffer_hist_hoy!$A$1"),1,MATCH("buh_pedido_minimo_grupo",INDIRECT("v_buffer_hist_hoy!$1:$1"),0)-1,100000,1),MATCH(CLEAN(TABLATRANSFERENCIA[[#This Row],[CODIGO]]),OFFSET(INDIRECT("v_buffer_hist_hoy!$A$1"),1,MATCH("buh_codigo",INDIRECT("v_buffer_hist_hoy!$1:$1"),0)-1,100000,1),0)),"")</f>
        <v>0</v>
      </c>
      <c r="AP170" s="6">
        <f ca="1">IFERROR(INDEX(OFFSET(INDIRECT("v_buffer_hist_hoy!$A$1"),1,MATCH("buh_unidad_empaque",INDIRECT("v_buffer_hist_hoy!$1:$1"),0)-1,100000,1),MATCH(CLEAN(TABLATRANSFERENCIA[[#This Row],[CODIGO]]),OFFSET(INDIRECT("v_buffer_hist_hoy!$A$1"),1,MATCH("buh_codigo",INDIRECT("v_buffer_hist_hoy!$1:$1"),0)-1,100000,1),0)),"")</f>
        <v>2</v>
      </c>
      <c r="AQ170" s="6">
        <f ca="1">IFERROR(INDEX(OFFSET(INDIRECT("v_buffer_hist_hoy!$A$1"),1,MATCH("buh_pedido_promedio",INDIRECT("v_buffer_hist_hoy!$1:$1"),0)-1,100000,1),MATCH(CLEAN(TABLATRANSFERENCIA[[#This Row],[CODIGO]]),OFFSET(INDIRECT("v_buffer_hist_hoy!$A$1"),1,MATCH("buh_codigo",INDIRECT("v_buffer_hist_hoy!$1:$1"),0)-1,100000,1),0)),"")</f>
        <v>2</v>
      </c>
      <c r="AR170" s="6">
        <f ca="1">IFERROR(INDEX(OFFSET(INDIRECT("v_buffer_hist_hoy!$A$1"),1,MATCH("buh_cobertura_buffer",INDIRECT("v_buffer_hist_hoy!$1:$1"),0)-1,100000,1),MATCH(CLEAN(TABLATRANSFERENCIA[[#This Row],[CODIGO]]),OFFSET(INDIRECT("v_buffer_hist_hoy!$A$1"),1,MATCH("buh_codigo",INDIRECT("v_buffer_hist_hoy!$1:$1"),0)-1,100000,1),0)),"")</f>
        <v>0</v>
      </c>
      <c r="AS170" s="6">
        <f ca="1">IFERROR(INDEX(OFFSET(INDIRECT("v_buffer_hist_hoy!$A$1"),1,MATCH("buh_cobertura_inventario_proyectado",INDIRECT("v_buffer_hist_hoy!$1:$1"),0)-1,100000,1),MATCH(CLEAN(TABLATRANSFERENCIA[[#This Row],[CODIGO]]),OFFSET(INDIRECT("v_buffer_hist_hoy!$A$1"),1,MATCH("buh_codigo",INDIRECT("v_buffer_hist_hoy!$1:$1"),0)-1,100000,1),0)),"")</f>
        <v>0</v>
      </c>
      <c r="AT170" s="6">
        <f ca="1">IFERROR(INDEX(OFFSET(INDIRECT("v_buffer_hist_hoy!$A$1"),1,MATCH("buh_cobertura_pedido_minimo",INDIRECT("v_buffer_hist_hoy!$1:$1"),0)-1,100000,1),MATCH(CLEAN(TABLATRANSFERENCIA[[#This Row],[CODIGO]]),OFFSET(INDIRECT("v_buffer_hist_hoy!$A$1"),1,MATCH("buh_codigo",INDIRECT("v_buffer_hist_hoy!$1:$1"),0)-1,100000,1),0)),"")</f>
        <v>0</v>
      </c>
      <c r="AU170" s="6">
        <f ca="1">IFERROR(INDEX(OFFSET(INDIRECT("v_buffer_hist_hoy!$A$1"),1,MATCH("buh_dias_desabastecimiento",INDIRECT("v_buffer_hist_hoy!$1:$1"),0)-1,100000,1),MATCH(CLEAN(TABLATRANSFERENCIA[[#This Row],[CODIGO]]),OFFSET(INDIRECT("v_buffer_hist_hoy!$A$1"),1,MATCH("buh_codigo",INDIRECT("v_buffer_hist_hoy!$1:$1"),0)-1,100000,1),0)),"")</f>
        <v>0</v>
      </c>
      <c r="AV170" s="6">
        <f t="array" ref="AV170">IFERROR(INDEX(Datos_Consumo[CANTIDAD],MATCH(TABLATRANSFERENCIA[[#This Row],[CODIGO]]&amp;TABLATRANSFERENCIA[[#Headers],[Columna1]],Datos_Consumo[CODIGO]&amp;Datos_Consumo[FECHA_FORMATO],0)),0)</f>
        <v>0</v>
      </c>
      <c r="AW170" s="6">
        <f t="array" ref="AW170">IFERROR(INDEX(Datos_Consumo[CANTIDAD],MATCH(TABLATRANSFERENCIA[[#This Row],[CODIGO]]&amp;TABLATRANSFERENCIA[[#Headers],[Columna2]],Datos_Consumo[CODIGO]&amp;Datos_Consumo[FECHA_FORMATO],0)),0)</f>
        <v>0</v>
      </c>
      <c r="AX170" s="6">
        <f t="array" ref="AX170">IFERROR(INDEX(Datos_Consumo[CANTIDAD],MATCH(TABLATRANSFERENCIA[[#This Row],[CODIGO]]&amp;TABLATRANSFERENCIA[[#Headers],[Columna3]],Datos_Consumo[CODIGO]&amp;Datos_Consumo[FECHA_FORMATO],0)),0)</f>
        <v>0</v>
      </c>
      <c r="AY170" s="6">
        <f t="array" ref="AY170">IFERROR(INDEX(Datos_Consumo[CANTIDAD],MATCH(TABLATRANSFERENCIA[[#This Row],[CODIGO]]&amp;TABLATRANSFERENCIA[[#Headers],[Columna4]],Datos_Consumo[CODIGO]&amp;Datos_Consumo[FECHA_FORMATO],0)),0)</f>
        <v>0</v>
      </c>
      <c r="AZ170" s="6">
        <f t="array" ref="AZ170">IFERROR(INDEX(Datos_Consumo[CANTIDAD],MATCH(TABLATRANSFERENCIA[[#This Row],[CODIGO]]&amp;TABLATRANSFERENCIA[[#Headers],[Columna5]],Datos_Consumo[CODIGO]&amp;Datos_Consumo[FECHA_FORMATO],0)),0)</f>
        <v>0</v>
      </c>
      <c r="BA170" s="6">
        <f t="array" ref="BA170">IFERROR(INDEX(Datos_Consumo[CANTIDAD],MATCH(TABLATRANSFERENCIA[[#This Row],[CODIGO]]&amp;TABLATRANSFERENCIA[[#Headers],[Columna6]],Datos_Consumo[CODIGO]&amp;Datos_Consumo[FECHA_FORMATO],0)),0)</f>
        <v>0</v>
      </c>
      <c r="BB170" s="56">
        <f ca="1">IFERROR(INDEX(OFFSET(INDIRECT("v_buffer_hist_hoy!$A$1"),1,MATCH("buh_ultima_transferencia_ini",INDIRECT("v_buffer_hist_hoy!$1:$1"),0)-1,100000,1),MATCH(CLEAN(TABLATRANSFERENCIA[[#This Row],[CODIGO]]),OFFSET(INDIRECT("v_buffer_hist_hoy!$A$1"),1,MATCH("buh_codigo",INDIRECT("v_buffer_hist_hoy!$1:$1"),0)-1,100000,1),0)),"")</f>
        <v>0</v>
      </c>
      <c r="BC170" s="56">
        <f ca="1">IFERROR(INDEX(OFFSET(INDIRECT("v_buffer_hist_hoy!$A$1"),1,MATCH("buh_ultima_transferencia_fin",INDIRECT("v_buffer_hist_hoy!$1:$1"),0)-1,100000,1),MATCH(CLEAN(TABLATRANSFERENCIA[[#This Row],[CODIGO]]),OFFSET(INDIRECT("v_buffer_hist_hoy!$A$1"),1,MATCH("buh_codigo",INDIRECT("v_buffer_hist_hoy!$1:$1"),0)-1,100000,1),0)),"")</f>
        <v>0</v>
      </c>
      <c r="BD170" s="50" t="s">
        <v>7730</v>
      </c>
      <c r="BE170" s="55"/>
      <c r="BF170" s="51"/>
      <c r="BG170"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7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0" s="51"/>
      <c r="BM170" s="46">
        <f ca="1">IFERROR(TABLATRANSFERENCIA[[#This Row],[REQUERIM]]/TABLATRANSFERENCIA[[#This Row],[PEDIDO PROMEDIO]],0)</f>
        <v>2</v>
      </c>
      <c r="BN170" s="51"/>
      <c r="BO170" s="59"/>
      <c r="BP170" s="3" t="str">
        <f>IF(TABLATRANSFERENCIA[[#This Row],[RECIBIDO]]&lt;&gt;"",0,IF(TABLATRANSFERENCIA[[#This Row],[DESPACHO]]&lt;&gt;"",TABLATRANSFERENCIA[[#This Row],[DESPACHO]],TABLATRANSFERENCIA[[#This Row],[REQUERIM]]))</f>
        <v>4</v>
      </c>
      <c r="BQ170" s="50"/>
      <c r="BR170" s="50"/>
      <c r="BS170" s="50" t="str">
        <f t="shared" si="2"/>
        <v>N</v>
      </c>
      <c r="BT170" s="51">
        <f t="array" aca="1" ref="BT170" ca="1">IF(SUM(--(TABLATRANSFERENCIA[[#This Row],[CODIGO GENERICO]]=TABLATRANSFERENCIA[CODIGO GENERICO])*TABLATRANSFERENCIA[REQUERIM])&lt;TABLATRANSFERENCIA[[#This Row],[PEDIDO MIN GRUPO]],1,0)</f>
        <v>0</v>
      </c>
      <c r="BU17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0" s="51">
        <f ca="1">IFERROR(INDEX(OFFSET(INDIRECT("v_buffer_hist_hoy!$A$1"),1,MATCH("buh_zona_amarilla",INDIRECT("v_buffer_hist_hoy!$1:$1"),0)-1,100000,1),MATCH(CLEAN(TABLATRANSFERENCIA[[#This Row],[CODIGO]]),OFFSET(INDIRECT("v_buffer_hist_hoy!$A$1"),1,MATCH("buh_codigo",INDIRECT("v_buffer_hist_hoy!$1:$1"),0)-1,100000,1),0)),"")</f>
        <v>5</v>
      </c>
      <c r="BW170" s="51">
        <f ca="1">IFERROR(INDEX(OFFSET(INDIRECT("v_buffer_hist_hoy!$A$1"),1,MATCH("buh_zona_roja",INDIRECT("v_buffer_hist_hoy!$1:$1"),0)-1,100000,1),MATCH(CLEAN(TABLATRANSFERENCIA[[#This Row],[CODIGO]]),OFFSET(INDIRECT("v_buffer_hist_hoy!$A$1"),1,MATCH("buh_codigo",INDIRECT("v_buffer_hist_hoy!$1:$1"),0)-1,100000,1),0)),"")</f>
        <v>3</v>
      </c>
    </row>
    <row r="171" spans="1:75" hidden="1" x14ac:dyDescent="0.25">
      <c r="A171" s="54" t="s">
        <v>7563</v>
      </c>
      <c r="B171" s="3" t="str">
        <f ca="1">IFERROR(INDEX(OFFSET(INDIRECT("v_buffer_hist_hoy!$A$1"),1,MATCH("pro_descripcion",INDIRECT("v_buffer_hist_hoy!$1:$1"),0)-1,100000,1),MATCH(CLEAN(TABLATRANSFERENCIA[[#This Row],[CODIGO]]),OFFSET(INDIRECT("v_buffer_hist_hoy!$A$1"),1,MATCH("buh_codigo",INDIRECT("v_buffer_hist_hoy!$1:$1"),0)-1,100000,1),0)),"")</f>
        <v>VALVULA DE RETENCION SP53BPE</v>
      </c>
      <c r="C171" s="3" t="str">
        <f ca="1">IFERROR(INDEX(OFFSET(INDIRECT("v_buffer_hist_hoy!$A$1"),1,MATCH("buh_codigo_generico",INDIRECT("v_buffer_hist_hoy!$1:$1"),0)-1,100000,1),MATCH(CLEAN(TABLATRANSFERENCIA[[#This Row],[CODIGO]]),OFFSET(INDIRECT("v_buffer_hist_hoy!$A$1"),1,MATCH("buh_codigo",INDIRECT("v_buffer_hist_hoy!$1:$1"),0)-1,100000,1),0)),"")</f>
        <v>0</v>
      </c>
      <c r="D171" s="3" t="str">
        <f ca="1">IFERROR(INDEX(OFFSET(INDIRECT("v_buffer_hist_hoy!$A$1"),1,MATCH("buh_codigo_vinculado",INDIRECT("v_buffer_hist_hoy!$1:$1"),0)-1,100000,1),MATCH(CLEAN(TABLATRANSFERENCIA[[#This Row],[CODIGO]]),OFFSET(INDIRECT("v_buffer_hist_hoy!$A$1"),1,MATCH("buh_codigo",INDIRECT("v_buffer_hist_hoy!$1:$1"),0)-1,100000,1),0)),"")</f>
        <v>EC-99944100522</v>
      </c>
      <c r="E171" s="3" t="str">
        <f ca="1">IFERROR(INDEX(OFFSET(INDIRECT("v_buffer_hist_hoy!$A$1"),1,MATCH("pro_linea",INDIRECT("v_buffer_hist_hoy!$1:$1"),0)-1,100000,1),MATCH(CLEAN(TABLATRANSFERENCIA[[#This Row],[CODIGO]]),OFFSET(INDIRECT("v_buffer_hist_hoy!$A$1"),1,MATCH("buh_codigo",INDIRECT("v_buffer_hist_hoy!$1:$1"),0)-1,100000,1),0)),"")</f>
        <v>AGROFORESTAL</v>
      </c>
      <c r="F171" s="3">
        <f ca="1">IFERROR(INDEX(OFFSET(INDIRECT("v_buffer_hist_hoy!$A$1"),1,MATCH("pro_sublinea",INDIRECT("v_buffer_hist_hoy!$1:$1"),0)-1,100000,1),MATCH(CLEAN(TABLATRANSFERENCIA[[#This Row],[CODIGO]]),OFFSET(INDIRECT("v_buffer_hist_hoy!$A$1"),1,MATCH("buh_codigo",INDIRECT("v_buffer_hist_hoy!$1:$1"),0)-1,100000,1),0)),"")</f>
        <v>0</v>
      </c>
      <c r="G171" s="3" t="str">
        <f ca="1">IFERROR(INDEX(OFFSET(INDIRECT("v_buffer_hist_hoy!$A$1"),1,MATCH("pro_grupo",INDIRECT("v_buffer_hist_hoy!$1:$1"),0)-1,100000,1),MATCH(CLEAN(TABLATRANSFERENCIA[[#This Row],[CODIGO]]),OFFSET(INDIRECT("v_buffer_hist_hoy!$A$1"),1,MATCH("buh_codigo",INDIRECT("v_buffer_hist_hoy!$1:$1"),0)-1,100000,1),0)),"")</f>
        <v>REPUESTOS FUMIGACION</v>
      </c>
      <c r="H171" s="3">
        <f ca="1">IFERROR(INDEX(OFFSET(INDIRECT("v_buffer_hist_hoy!$A$1"),1,MATCH("pro_familia",INDIRECT("v_buffer_hist_hoy!$1:$1"),0)-1,100000,1),MATCH(CLEAN(TABLATRANSFERENCIA[[#This Row],[CODIGO]]),OFFSET(INDIRECT("v_buffer_hist_hoy!$A$1"),1,MATCH("buh_codigo",INDIRECT("v_buffer_hist_hoy!$1:$1"),0)-1,100000,1),0)),"")</f>
        <v>0</v>
      </c>
      <c r="I171" s="3">
        <f ca="1">IFERROR(INDEX(OFFSET(INDIRECT("v_buffer_hist_hoy!$A$1"),1,MATCH("pro_subfamilia",INDIRECT("v_buffer_hist_hoy!$1:$1"),0)-1,100000,1),MATCH(CLEAN(TABLATRANSFERENCIA[[#This Row],[CODIGO]]),OFFSET(INDIRECT("v_buffer_hist_hoy!$A$1"),1,MATCH("buh_codigo",INDIRECT("v_buffer_hist_hoy!$1:$1"),0)-1,100000,1),0)),"")</f>
        <v>0</v>
      </c>
      <c r="J17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1" s="3">
        <f ca="1">IFERROR(INDEX(OFFSET(INDIRECT("v_buffer_hist_hoy!$A$1"),1,MATCH("pro_tipo",INDIRECT("v_buffer_hist_hoy!$1:$1"),0)-1,100000,1),MATCH(CLEAN(TABLATRANSFERENCIA[[#This Row],[CODIGO]]),OFFSET(INDIRECT("v_buffer_hist_hoy!$A$1"),1,MATCH("buh_codigo",INDIRECT("v_buffer_hist_hoy!$1:$1"),0)-1,100000,1),0)),"")</f>
        <v>0</v>
      </c>
      <c r="L171" s="3" t="str">
        <f ca="1">IFERROR(INDEX(OFFSET(INDIRECT("v_buffer_hist_hoy!$A$1"),1,MATCH("pro_marca",INDIRECT("v_buffer_hist_hoy!$1:$1"),0)-1,100000,1),MATCH(CLEAN(TABLATRANSFERENCIA[[#This Row],[CODIGO]]),OFFSET(INDIRECT("v_buffer_hist_hoy!$A$1"),1,MATCH("buh_codigo",INDIRECT("v_buffer_hist_hoy!$1:$1"),0)-1,100000,1),0)),"")</f>
        <v>SHINDAIWA</v>
      </c>
      <c r="M171" s="3">
        <f ca="1">IFERROR(INDEX(OFFSET(INDIRECT("v_buffer_hist_hoy!$A$1"),1,MATCH("pro_modelo",INDIRECT("v_buffer_hist_hoy!$1:$1"),0)-1,100000,1),MATCH(CLEAN(TABLATRANSFERENCIA[[#This Row],[CODIGO]]),OFFSET(INDIRECT("v_buffer_hist_hoy!$A$1"),1,MATCH("buh_codigo",INDIRECT("v_buffer_hist_hoy!$1:$1"),0)-1,100000,1),0)),"")</f>
        <v>0</v>
      </c>
      <c r="N171" s="3">
        <f ca="1">IFERROR(INDEX(OFFSET(INDIRECT("v_buffer_hist_hoy!$A$1"),1,MATCH("pro_cat_management",INDIRECT("v_buffer_hist_hoy!$1:$1"),0)-1,100000,1),MATCH(CLEAN(TABLATRANSFERENCIA[[#This Row],[CODIGO]]),OFFSET(INDIRECT("v_buffer_hist_hoy!$A$1"),1,MATCH("buh_codigo",INDIRECT("v_buffer_hist_hoy!$1:$1"),0)-1,100000,1),0)),"")</f>
        <v>0</v>
      </c>
      <c r="O171" s="5" t="str">
        <f ca="1">IFERROR(INDEX(OFFSET(INDIRECT("v_buffer_hist_hoy!$A$1"),1,MATCH("buh_estatus",INDIRECT("v_buffer_hist_hoy!$1:$1"),0)-1,100000,1),MATCH(CLEAN(TABLATRANSFERENCIA[[#This Row],[CODIGO]]),OFFSET(INDIRECT("v_buffer_hist_hoy!$A$1"),1,MATCH("buh_codigo",INDIRECT("v_buffer_hist_hoy!$1:$1"),0)-1,100000,1),0)),"")</f>
        <v>0</v>
      </c>
      <c r="P171" s="5">
        <f ca="1">IFERROR(INDEX(OFFSET(INDIRECT("v_buffer_hist_hoy!$A$1"),1,MATCH("buh_ctv",INDIRECT("v_buffer_hist_hoy!$1:$1"),0)-1,100000,1),MATCH(CLEAN(TABLATRANSFERENCIA[[#This Row],[CODIGO]]),OFFSET(INDIRECT("v_buffer_hist_hoy!$A$1"),1,MATCH("buh_codigo",INDIRECT("v_buffer_hist_hoy!$1:$1"),0)-1,100000,1),0)),"")</f>
        <v>6.57</v>
      </c>
      <c r="Q171" s="5">
        <f ca="1">IFERROR(INDEX(OFFSET(INDIRECT("v_buffer_hist_hoy!$A$1"),1,MATCH("buh_pv",INDIRECT("v_buffer_hist_hoy!$1:$1"),0)-1,100000,1),MATCH(CLEAN(TABLATRANSFERENCIA[[#This Row],[CODIGO]]),OFFSET(INDIRECT("v_buffer_hist_hoy!$A$1"),1,MATCH("buh_codigo",INDIRECT("v_buffer_hist_hoy!$1:$1"),0)-1,100000,1),0)),"")</f>
        <v>13.6</v>
      </c>
      <c r="R171" s="46">
        <f ca="1">IFERROR(INDEX(OFFSET(INDIRECT("v_buffer_hist_hoy!$A$1"),1,MATCH("buh_roi_pasado",INDIRECT("v_buffer_hist_hoy!$1:$1"),0)-1,100000,1),MATCH(CLEAN(TABLATRANSFERENCIA[[#This Row],[CODIGO]]),OFFSET(INDIRECT("v_buffer_hist_hoy!$A$1"),1,MATCH("buh_codigo",INDIRECT("v_buffer_hist_hoy!$1:$1"),0)-1,100000,1),0)),"")</f>
        <v>0</v>
      </c>
      <c r="S171" s="46">
        <f ca="1">IFERROR(INDEX(OFFSET(INDIRECT("v_buffer_hist_hoy!$A$1"),1,MATCH("buh_roi_proyectado",INDIRECT("v_buffer_hist_hoy!$1:$1"),0)-1,100000,1),MATCH(CLEAN(TABLATRANSFERENCIA[[#This Row],[CODIGO]]),OFFSET(INDIRECT("v_buffer_hist_hoy!$A$1"),1,MATCH("buh_codigo",INDIRECT("v_buffer_hist_hoy!$1:$1"),0)-1,100000,1),0)),"")</f>
        <v>4.67</v>
      </c>
      <c r="T171" s="46">
        <f ca="1">IFERROR(INDEX(OFFSET(INDIRECT("v_buffer_hist_hoy!$A$1"),1,MATCH("buh_velocity",INDIRECT("v_buffer_hist_hoy!$1:$1"),0)-1,100000,1),MATCH(CLEAN(TABLATRANSFERENCIA[[#This Row],[CODIGO]]),OFFSET(INDIRECT("v_buffer_hist_hoy!$A$1"),1,MATCH("buh_codigo",INDIRECT("v_buffer_hist_hoy!$1:$1"),0)-1,100000,1),0)),"")</f>
        <v>0</v>
      </c>
      <c r="U171" s="46">
        <f ca="1">IFERROR(INDEX(OFFSET(INDIRECT("v_buffer_hist_hoy!$A$1"),1,MATCH("buh_nivel_servicio",INDIRECT("v_buffer_hist_hoy!$1:$1"),0)-1,100000,1),MATCH(CLEAN(TABLATRANSFERENCIA[[#This Row],[CODIGO]]),OFFSET(INDIRECT("v_buffer_hist_hoy!$A$1"),1,MATCH("buh_codigo",INDIRECT("v_buffer_hist_hoy!$1:$1"),0)-1,100000,1),0)),"")</f>
        <v>1</v>
      </c>
      <c r="V171" s="49" t="str">
        <f ca="1">IFERROR(INDEX(OFFSET(INDIRECT("v_buffer_hist_hoy!$A$1"),1,MATCH("pro_nombre",INDIRECT("v_buffer_hist_hoy!$1:$1"),0)-1,100000,1),MATCH(CLEAN(TABLATRANSFERENCIA[[#This Row],[CODIGO]]),OFFSET(INDIRECT("v_buffer_hist_hoy!$A$1"),1,MATCH("buh_codigo",INDIRECT("v_buffer_hist_hoy!$1:$1"),0)-1,100000,1),0)),"")</f>
        <v>Echo</v>
      </c>
      <c r="W171" s="49" t="str">
        <f ca="1">IFERROR(INDEX(OFFSET(INDIRECT("v_buffer_hist_hoy!$A$1"),1,MATCH("pre_nombre",INDIRECT("v_buffer_hist_hoy!$1:$1"),0)-1,100000,1),MATCH(CLEAN(TABLATRANSFERENCIA[[#This Row],[CODIGO]]),OFFSET(INDIRECT("v_buffer_hist_hoy!$A$1"),1,MATCH("buh_codigo",INDIRECT("v_buffer_hist_hoy!$1:$1"),0)-1,100000,1),0)),"")</f>
        <v>USA</v>
      </c>
      <c r="X171" s="51">
        <f ca="1">IFERROR(INDEX(OFFSET(INDIRECT("v_buffer_hist_hoy!$A$1"),1,MATCH("buh_tiempo_suministro",INDIRECT("v_buffer_hist_hoy!$1:$1"),0)-1,100000,1),MATCH(CLEAN(TABLATRANSFERENCIA[[#This Row],[CODIGO]]),OFFSET(INDIRECT("v_buffer_hist_hoy!$A$1"),1,MATCH("buh_codigo",INDIRECT("v_buffer_hist_hoy!$1:$1"),0)-1,100000,1),0)),"")</f>
        <v>8</v>
      </c>
      <c r="Y171" s="51">
        <f ca="1">IFERROR(INDEX(OFFSET(INDIRECT("v_buffer_hist_hoy!$A$1"),1,MATCH("buh_frecuencia_reposicion",INDIRECT("v_buffer_hist_hoy!$1:$1"),0)-1,100000,1),MATCH(CLEAN(TABLATRANSFERENCIA[[#This Row],[CODIGO]]),OFFSET(INDIRECT("v_buffer_hist_hoy!$A$1"),1,MATCH("buh_codigo",INDIRECT("v_buffer_hist_hoy!$1:$1"),0)-1,100000,1),0)),"")</f>
        <v>3</v>
      </c>
      <c r="Z171" s="6">
        <f ca="1">IFERROR(INDEX(OFFSET(INDIRECT("v_buffer_hist_hoy!$A$1"),1,MATCH("buh_buffer_actual",INDIRECT("v_buffer_hist_hoy!$1:$1"),0)-1,100000,1),MATCH(CLEAN(TABLATRANSFERENCIA[[#This Row],[CODIGO]]),OFFSET(INDIRECT("v_buffer_hist_hoy!$A$1"),1,MATCH("buh_codigo",INDIRECT("v_buffer_hist_hoy!$1:$1"),0)-1,100000,1),0)),"")</f>
        <v>10</v>
      </c>
      <c r="AA171" s="6">
        <f ca="1">IFERROR(INDEX(OFFSET(INDIRECT("v_buffer_hist_hoy!$A$1"),1,MATCH("buh_inventario_proveedor",INDIRECT("v_buffer_hist_hoy!$1:$1"),0)-1,100000,1),MATCH(CLEAN(TABLATRANSFERENCIA[[#This Row],[CODIGO]]),OFFSET(INDIRECT("v_buffer_hist_hoy!$A$1"),1,MATCH("buh_codigo",INDIRECT("v_buffer_hist_hoy!$1:$1"),0)-1,100000,1),0)),"")</f>
        <v>1000000000</v>
      </c>
      <c r="AB171" s="6">
        <f ca="1">IFERROR(INDEX(OFFSET(INDIRECT("v_buffer_hist_hoy!$A$1"),1,MATCH("buh_inventario_fisico",INDIRECT("v_buffer_hist_hoy!$1:$1"),0)-1,100000,1),MATCH(CLEAN(TABLATRANSFERENCIA[[#This Row],[CODIGO]]),OFFSET(INDIRECT("v_buffer_hist_hoy!$A$1"),1,MATCH("buh_codigo",INDIRECT("v_buffer_hist_hoy!$1:$1"),0)-1,100000,1),0)),"")</f>
        <v>3</v>
      </c>
      <c r="AC171" s="4">
        <f ca="1">IFERROR(INDEX(OFFSET(INDIRECT("v_buffer_hist_hoy!$A$1"),1,MATCH("buh_estado_inventario_fisico",INDIRECT("v_buffer_hist_hoy!$1:$1"),0)-1,100000,1),MATCH(CLEAN(TABLATRANSFERENCIA[[#This Row],[CODIGO]]),OFFSET(INDIRECT("v_buffer_hist_hoy!$A$1"),1,MATCH("buh_codigo",INDIRECT("v_buffer_hist_hoy!$1:$1"),0)-1,100000,1),0)),"")</f>
        <v>0.7</v>
      </c>
      <c r="AD171" s="6" t="str">
        <f ca="1">IFERROR(INDEX(OFFSET(INDIRECT("v_buffer_hist_hoy!$A$1"),1,MATCH("buh_color_inventario_fisico",INDIRECT("v_buffer_hist_hoy!$1:$1"),0)-1,100000,1),MATCH(CLEAN(TABLATRANSFERENCIA[[#This Row],[CODIGO]]),OFFSET(INDIRECT("v_buffer_hist_hoy!$A$1"),1,MATCH("buh_codigo",INDIRECT("v_buffer_hist_hoy!$1:$1"),0)-1,100000,1),0)),"")</f>
        <v>R</v>
      </c>
      <c r="AE171" s="6">
        <f ca="1">IFERROR(INDEX(OFFSET(INDIRECT("v_buffer_hist_hoy!$A$1"),1,MATCH("buh_transito",INDIRECT("v_buffer_hist_hoy!$1:$1"),0)-1,100000,1),MATCH(CLEAN(TABLATRANSFERENCIA[[#This Row],[CODIGO]]),OFFSET(INDIRECT("v_buffer_hist_hoy!$A$1"),1,MATCH("buh_codigo",INDIRECT("v_buffer_hist_hoy!$1:$1"),0)-1,100000,1),0)),"")</f>
        <v>0</v>
      </c>
      <c r="AF171" s="6">
        <f ca="1">IFERROR(INDEX(OFFSET(INDIRECT("v_buffer_hist_hoy!$A$1"),1,MATCH("buh_negociacion",INDIRECT("v_buffer_hist_hoy!$1:$1"),0)-1,100000,1),MATCH(CLEAN(TABLATRANSFERENCIA[[#This Row],[CODIGO]]),OFFSET(INDIRECT("v_buffer_hist_hoy!$A$1"),1,MATCH("buh_codigo",INDIRECT("v_buffer_hist_hoy!$1:$1"),0)-1,100000,1),0)),"")</f>
        <v>0</v>
      </c>
      <c r="AG171" s="6">
        <f ca="1">IFERROR(INDEX(OFFSET(INDIRECT("v_buffer_hist_hoy!$A$1"),1,MATCH("buh_produccion",INDIRECT("v_buffer_hist_hoy!$1:$1"),0)-1,100000,1),MATCH(CLEAN(TABLATRANSFERENCIA[[#This Row],[CODIGO]]),OFFSET(INDIRECT("v_buffer_hist_hoy!$A$1"),1,MATCH("buh_codigo",INDIRECT("v_buffer_hist_hoy!$1:$1"),0)-1,100000,1),0)),"")</f>
        <v>0</v>
      </c>
      <c r="AH171" s="6">
        <f ca="1">IFERROR(INDEX(OFFSET(INDIRECT("v_buffer_hist_hoy!$A$1"),1,MATCH("buh_embarcado",INDIRECT("v_buffer_hist_hoy!$1:$1"),0)-1,100000,1),MATCH(CLEAN(TABLATRANSFERENCIA[[#This Row],[CODIGO]]),OFFSET(INDIRECT("v_buffer_hist_hoy!$A$1"),1,MATCH("buh_codigo",INDIRECT("v_buffer_hist_hoy!$1:$1"),0)-1,100000,1),0)),"")</f>
        <v>0</v>
      </c>
      <c r="AI171" s="6">
        <f ca="1">IFERROR(INDEX(OFFSET(INDIRECT("v_buffer_hist_hoy!$A$1"),1,MATCH("buh_comprometido",INDIRECT("v_buffer_hist_hoy!$1:$1"),0)-1,100000,1),MATCH(CLEAN(TABLATRANSFERENCIA[[#This Row],[CODIGO]]),OFFSET(INDIRECT("v_buffer_hist_hoy!$A$1"),1,MATCH("buh_codigo",INDIRECT("v_buffer_hist_hoy!$1:$1"),0)-1,100000,1),0)),"")</f>
        <v>0</v>
      </c>
      <c r="AJ171" s="6">
        <f ca="1">IFERROR(INDEX(OFFSET(INDIRECT("v_buffer_hist_hoy!$A$1"),1,MATCH("buh_backorder",INDIRECT("v_buffer_hist_hoy!$1:$1"),0)-1,100000,1),MATCH(CLEAN(TABLATRANSFERENCIA[[#This Row],[CODIGO]]),OFFSET(INDIRECT("v_buffer_hist_hoy!$A$1"),1,MATCH("buh_codigo",INDIRECT("v_buffer_hist_hoy!$1:$1"),0)-1,100000,1),0)),"")</f>
        <v>4</v>
      </c>
      <c r="AK171" s="6">
        <f ca="1">IFERROR(INDEX(OFFSET(INDIRECT("v_buffer_hist_hoy!$A$1"),1,MATCH("buh_inventario_proyectado",INDIRECT("v_buffer_hist_hoy!$1:$1"),0)-1,100000,1),MATCH(CLEAN(TABLATRANSFERENCIA[[#This Row],[CODIGO]]),OFFSET(INDIRECT("v_buffer_hist_hoy!$A$1"),1,MATCH("buh_codigo",INDIRECT("v_buffer_hist_hoy!$1:$1"),0)-1,100000,1),0)),"")</f>
        <v>7</v>
      </c>
      <c r="AL171" s="4">
        <f ca="1">IFERROR(INDEX(OFFSET(INDIRECT("v_buffer_hist_hoy!$A$1"),1,MATCH("buh_estado_inventario_proyectado",INDIRECT("v_buffer_hist_hoy!$1:$1"),0)-1,100000,1),MATCH(CLEAN(TABLATRANSFERENCIA[[#This Row],[CODIGO]]),OFFSET(INDIRECT("v_buffer_hist_hoy!$A$1"),1,MATCH("buh_codigo",INDIRECT("v_buffer_hist_hoy!$1:$1"),0)-1,100000,1),0)),"")</f>
        <v>0.3</v>
      </c>
      <c r="AM171" s="6" t="str">
        <f ca="1">IFERROR(INDEX(OFFSET(INDIRECT("v_buffer_hist_hoy!$A$1"),1,MATCH("buh_color_inventario_proyectado",INDIRECT("v_buffer_hist_hoy!$1:$1"),0)-1,100000,1),MATCH(CLEAN(TABLATRANSFERENCIA[[#This Row],[CODIGO]]),OFFSET(INDIRECT("v_buffer_hist_hoy!$A$1"),1,MATCH("buh_codigo",INDIRECT("v_buffer_hist_hoy!$1:$1"),0)-1,100000,1),0)),"")</f>
        <v>A</v>
      </c>
      <c r="AN171" s="6">
        <f ca="1">IFERROR(INDEX(OFFSET(INDIRECT("v_buffer_hist_hoy!$A$1"),1,MATCH("buh_pedido_minimo",INDIRECT("v_buffer_hist_hoy!$1:$1"),0)-1,100000,1),MATCH(CLEAN(TABLATRANSFERENCIA[[#This Row],[CODIGO]]),OFFSET(INDIRECT("v_buffer_hist_hoy!$A$1"),1,MATCH("buh_codigo",INDIRECT("v_buffer_hist_hoy!$1:$1"),0)-1,100000,1),0)),"")</f>
        <v>0</v>
      </c>
      <c r="AO171" s="6">
        <f ca="1">IFERROR(INDEX(OFFSET(INDIRECT("v_buffer_hist_hoy!$A$1"),1,MATCH("buh_pedido_minimo_grupo",INDIRECT("v_buffer_hist_hoy!$1:$1"),0)-1,100000,1),MATCH(CLEAN(TABLATRANSFERENCIA[[#This Row],[CODIGO]]),OFFSET(INDIRECT("v_buffer_hist_hoy!$A$1"),1,MATCH("buh_codigo",INDIRECT("v_buffer_hist_hoy!$1:$1"),0)-1,100000,1),0)),"")</f>
        <v>0</v>
      </c>
      <c r="AP171" s="6">
        <f ca="1">IFERROR(INDEX(OFFSET(INDIRECT("v_buffer_hist_hoy!$A$1"),1,MATCH("buh_unidad_empaque",INDIRECT("v_buffer_hist_hoy!$1:$1"),0)-1,100000,1),MATCH(CLEAN(TABLATRANSFERENCIA[[#This Row],[CODIGO]]),OFFSET(INDIRECT("v_buffer_hist_hoy!$A$1"),1,MATCH("buh_codigo",INDIRECT("v_buffer_hist_hoy!$1:$1"),0)-1,100000,1),0)),"")</f>
        <v>0</v>
      </c>
      <c r="AQ171" s="6">
        <f ca="1">IFERROR(INDEX(OFFSET(INDIRECT("v_buffer_hist_hoy!$A$1"),1,MATCH("buh_pedido_promedio",INDIRECT("v_buffer_hist_hoy!$1:$1"),0)-1,100000,1),MATCH(CLEAN(TABLATRANSFERENCIA[[#This Row],[CODIGO]]),OFFSET(INDIRECT("v_buffer_hist_hoy!$A$1"),1,MATCH("buh_codigo",INDIRECT("v_buffer_hist_hoy!$1:$1"),0)-1,100000,1),0)),"")</f>
        <v>3</v>
      </c>
      <c r="AR171" s="6">
        <f ca="1">IFERROR(INDEX(OFFSET(INDIRECT("v_buffer_hist_hoy!$A$1"),1,MATCH("buh_cobertura_buffer",INDIRECT("v_buffer_hist_hoy!$1:$1"),0)-1,100000,1),MATCH(CLEAN(TABLATRANSFERENCIA[[#This Row],[CODIGO]]),OFFSET(INDIRECT("v_buffer_hist_hoy!$A$1"),1,MATCH("buh_codigo",INDIRECT("v_buffer_hist_hoy!$1:$1"),0)-1,100000,1),0)),"")</f>
        <v>0</v>
      </c>
      <c r="AS171" s="6">
        <f ca="1">IFERROR(INDEX(OFFSET(INDIRECT("v_buffer_hist_hoy!$A$1"),1,MATCH("buh_cobertura_inventario_proyectado",INDIRECT("v_buffer_hist_hoy!$1:$1"),0)-1,100000,1),MATCH(CLEAN(TABLATRANSFERENCIA[[#This Row],[CODIGO]]),OFFSET(INDIRECT("v_buffer_hist_hoy!$A$1"),1,MATCH("buh_codigo",INDIRECT("v_buffer_hist_hoy!$1:$1"),0)-1,100000,1),0)),"")</f>
        <v>0</v>
      </c>
      <c r="AT171" s="6">
        <f ca="1">IFERROR(INDEX(OFFSET(INDIRECT("v_buffer_hist_hoy!$A$1"),1,MATCH("buh_cobertura_pedido_minimo",INDIRECT("v_buffer_hist_hoy!$1:$1"),0)-1,100000,1),MATCH(CLEAN(TABLATRANSFERENCIA[[#This Row],[CODIGO]]),OFFSET(INDIRECT("v_buffer_hist_hoy!$A$1"),1,MATCH("buh_codigo",INDIRECT("v_buffer_hist_hoy!$1:$1"),0)-1,100000,1),0)),"")</f>
        <v>0</v>
      </c>
      <c r="AU171" s="6">
        <f ca="1">IFERROR(INDEX(OFFSET(INDIRECT("v_buffer_hist_hoy!$A$1"),1,MATCH("buh_dias_desabastecimiento",INDIRECT("v_buffer_hist_hoy!$1:$1"),0)-1,100000,1),MATCH(CLEAN(TABLATRANSFERENCIA[[#This Row],[CODIGO]]),OFFSET(INDIRECT("v_buffer_hist_hoy!$A$1"),1,MATCH("buh_codigo",INDIRECT("v_buffer_hist_hoy!$1:$1"),0)-1,100000,1),0)),"")</f>
        <v>0</v>
      </c>
      <c r="AV171" s="6">
        <f t="array" ref="AV171">IFERROR(INDEX(Datos_Consumo[CANTIDAD],MATCH(TABLATRANSFERENCIA[[#This Row],[CODIGO]]&amp;TABLATRANSFERENCIA[[#Headers],[Columna1]],Datos_Consumo[CODIGO]&amp;Datos_Consumo[FECHA_FORMATO],0)),0)</f>
        <v>0</v>
      </c>
      <c r="AW171" s="6">
        <f t="array" ref="AW171">IFERROR(INDEX(Datos_Consumo[CANTIDAD],MATCH(TABLATRANSFERENCIA[[#This Row],[CODIGO]]&amp;TABLATRANSFERENCIA[[#Headers],[Columna2]],Datos_Consumo[CODIGO]&amp;Datos_Consumo[FECHA_FORMATO],0)),0)</f>
        <v>0</v>
      </c>
      <c r="AX171" s="6">
        <f t="array" ref="AX171">IFERROR(INDEX(Datos_Consumo[CANTIDAD],MATCH(TABLATRANSFERENCIA[[#This Row],[CODIGO]]&amp;TABLATRANSFERENCIA[[#Headers],[Columna3]],Datos_Consumo[CODIGO]&amp;Datos_Consumo[FECHA_FORMATO],0)),0)</f>
        <v>0</v>
      </c>
      <c r="AY171" s="6">
        <f t="array" ref="AY171">IFERROR(INDEX(Datos_Consumo[CANTIDAD],MATCH(TABLATRANSFERENCIA[[#This Row],[CODIGO]]&amp;TABLATRANSFERENCIA[[#Headers],[Columna4]],Datos_Consumo[CODIGO]&amp;Datos_Consumo[FECHA_FORMATO],0)),0)</f>
        <v>0</v>
      </c>
      <c r="AZ171" s="6">
        <f t="array" ref="AZ171">IFERROR(INDEX(Datos_Consumo[CANTIDAD],MATCH(TABLATRANSFERENCIA[[#This Row],[CODIGO]]&amp;TABLATRANSFERENCIA[[#Headers],[Columna5]],Datos_Consumo[CODIGO]&amp;Datos_Consumo[FECHA_FORMATO],0)),0)</f>
        <v>0</v>
      </c>
      <c r="BA171" s="6">
        <f t="array" ref="BA171">IFERROR(INDEX(Datos_Consumo[CANTIDAD],MATCH(TABLATRANSFERENCIA[[#This Row],[CODIGO]]&amp;TABLATRANSFERENCIA[[#Headers],[Columna6]],Datos_Consumo[CODIGO]&amp;Datos_Consumo[FECHA_FORMATO],0)),0)</f>
        <v>0</v>
      </c>
      <c r="BB171" s="56">
        <f ca="1">IFERROR(INDEX(OFFSET(INDIRECT("v_buffer_hist_hoy!$A$1"),1,MATCH("buh_ultima_transferencia_ini",INDIRECT("v_buffer_hist_hoy!$1:$1"),0)-1,100000,1),MATCH(CLEAN(TABLATRANSFERENCIA[[#This Row],[CODIGO]]),OFFSET(INDIRECT("v_buffer_hist_hoy!$A$1"),1,MATCH("buh_codigo",INDIRECT("v_buffer_hist_hoy!$1:$1"),0)-1,100000,1),0)),"")</f>
        <v>0</v>
      </c>
      <c r="BC171" s="56">
        <f ca="1">IFERROR(INDEX(OFFSET(INDIRECT("v_buffer_hist_hoy!$A$1"),1,MATCH("buh_ultima_transferencia_fin",INDIRECT("v_buffer_hist_hoy!$1:$1"),0)-1,100000,1),MATCH(CLEAN(TABLATRANSFERENCIA[[#This Row],[CODIGO]]),OFFSET(INDIRECT("v_buffer_hist_hoy!$A$1"),1,MATCH("buh_codigo",INDIRECT("v_buffer_hist_hoy!$1:$1"),0)-1,100000,1),0)),"")</f>
        <v>0</v>
      </c>
      <c r="BD171" s="50" t="s">
        <v>7730</v>
      </c>
      <c r="BE171" s="55"/>
      <c r="BF171" s="51"/>
      <c r="BG171"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17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1" s="51"/>
      <c r="BM171" s="46">
        <f ca="1">IFERROR(TABLATRANSFERENCIA[[#This Row],[REQUERIM]]/TABLATRANSFERENCIA[[#This Row],[PEDIDO PROMEDIO]],0)</f>
        <v>1.3333333333333333</v>
      </c>
      <c r="BN171" s="51"/>
      <c r="BO171" s="59"/>
      <c r="BP171" s="3" t="str">
        <f>IF(TABLATRANSFERENCIA[[#This Row],[RECIBIDO]]&lt;&gt;"",0,IF(TABLATRANSFERENCIA[[#This Row],[DESPACHO]]&lt;&gt;"",TABLATRANSFERENCIA[[#This Row],[DESPACHO]],TABLATRANSFERENCIA[[#This Row],[REQUERIM]]))</f>
        <v>4</v>
      </c>
      <c r="BQ171" s="50"/>
      <c r="BR171" s="50"/>
      <c r="BS171" s="50" t="str">
        <f t="shared" si="2"/>
        <v>N</v>
      </c>
      <c r="BT171" s="51">
        <f t="array" aca="1" ref="BT171" ca="1">IF(SUM(--(TABLATRANSFERENCIA[[#This Row],[CODIGO GENERICO]]=TABLATRANSFERENCIA[CODIGO GENERICO])*TABLATRANSFERENCIA[REQUERIM])&lt;TABLATRANSFERENCIA[[#This Row],[PEDIDO MIN GRUPO]],1,0)</f>
        <v>0</v>
      </c>
      <c r="BU17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1" s="51">
        <f ca="1">IFERROR(INDEX(OFFSET(INDIRECT("v_buffer_hist_hoy!$A$1"),1,MATCH("buh_zona_amarilla",INDIRECT("v_buffer_hist_hoy!$1:$1"),0)-1,100000,1),MATCH(CLEAN(TABLATRANSFERENCIA[[#This Row],[CODIGO]]),OFFSET(INDIRECT("v_buffer_hist_hoy!$A$1"),1,MATCH("buh_codigo",INDIRECT("v_buffer_hist_hoy!$1:$1"),0)-1,100000,1),0)),"")</f>
        <v>7</v>
      </c>
      <c r="BW171" s="51">
        <f ca="1">IFERROR(INDEX(OFFSET(INDIRECT("v_buffer_hist_hoy!$A$1"),1,MATCH("buh_zona_roja",INDIRECT("v_buffer_hist_hoy!$1:$1"),0)-1,100000,1),MATCH(CLEAN(TABLATRANSFERENCIA[[#This Row],[CODIGO]]),OFFSET(INDIRECT("v_buffer_hist_hoy!$A$1"),1,MATCH("buh_codigo",INDIRECT("v_buffer_hist_hoy!$1:$1"),0)-1,100000,1),0)),"")</f>
        <v>3</v>
      </c>
    </row>
    <row r="172" spans="1:75" hidden="1" x14ac:dyDescent="0.25">
      <c r="A172" s="54" t="s">
        <v>1831</v>
      </c>
      <c r="B172" s="3" t="str">
        <f ca="1">IFERROR(INDEX(OFFSET(INDIRECT("v_buffer_hist_hoy!$A$1"),1,MATCH("pro_descripcion",INDIRECT("v_buffer_hist_hoy!$1:$1"),0)-1,100000,1),MATCH(CLEAN(TABLATRANSFERENCIA[[#This Row],[CODIGO]]),OFFSET(INDIRECT("v_buffer_hist_hoy!$A$1"),1,MATCH("buh_codigo",INDIRECT("v_buffer_hist_hoy!$1:$1"),0)-1,100000,1),0)),"")</f>
        <v>CILINDRO SRM270 (10103456532)</v>
      </c>
      <c r="C172" s="3" t="str">
        <f ca="1">IFERROR(INDEX(OFFSET(INDIRECT("v_buffer_hist_hoy!$A$1"),1,MATCH("buh_codigo_generico",INDIRECT("v_buffer_hist_hoy!$1:$1"),0)-1,100000,1),MATCH(CLEAN(TABLATRANSFERENCIA[[#This Row],[CODIGO]]),OFFSET(INDIRECT("v_buffer_hist_hoy!$A$1"),1,MATCH("buh_codigo",INDIRECT("v_buffer_hist_hoy!$1:$1"),0)-1,100000,1),0)),"")</f>
        <v>0</v>
      </c>
      <c r="D172" s="3" t="str">
        <f ca="1">IFERROR(INDEX(OFFSET(INDIRECT("v_buffer_hist_hoy!$A$1"),1,MATCH("buh_codigo_vinculado",INDIRECT("v_buffer_hist_hoy!$1:$1"),0)-1,100000,1),MATCH(CLEAN(TABLATRANSFERENCIA[[#This Row],[CODIGO]]),OFFSET(INDIRECT("v_buffer_hist_hoy!$A$1"),1,MATCH("buh_codigo",INDIRECT("v_buffer_hist_hoy!$1:$1"),0)-1,100000,1),0)),"")</f>
        <v>EC-10103456532</v>
      </c>
      <c r="E172" s="3" t="str">
        <f ca="1">IFERROR(INDEX(OFFSET(INDIRECT("v_buffer_hist_hoy!$A$1"),1,MATCH("pro_linea",INDIRECT("v_buffer_hist_hoy!$1:$1"),0)-1,100000,1),MATCH(CLEAN(TABLATRANSFERENCIA[[#This Row],[CODIGO]]),OFFSET(INDIRECT("v_buffer_hist_hoy!$A$1"),1,MATCH("buh_codigo",INDIRECT("v_buffer_hist_hoy!$1:$1"),0)-1,100000,1),0)),"")</f>
        <v>AGROFORESTAL</v>
      </c>
      <c r="F172" s="3">
        <f ca="1">IFERROR(INDEX(OFFSET(INDIRECT("v_buffer_hist_hoy!$A$1"),1,MATCH("pro_sublinea",INDIRECT("v_buffer_hist_hoy!$1:$1"),0)-1,100000,1),MATCH(CLEAN(TABLATRANSFERENCIA[[#This Row],[CODIGO]]),OFFSET(INDIRECT("v_buffer_hist_hoy!$A$1"),1,MATCH("buh_codigo",INDIRECT("v_buffer_hist_hoy!$1:$1"),0)-1,100000,1),0)),"")</f>
        <v>0</v>
      </c>
      <c r="G172" s="3" t="str">
        <f ca="1">IFERROR(INDEX(OFFSET(INDIRECT("v_buffer_hist_hoy!$A$1"),1,MATCH("pro_grupo",INDIRECT("v_buffer_hist_hoy!$1:$1"),0)-1,100000,1),MATCH(CLEAN(TABLATRANSFERENCIA[[#This Row],[CODIGO]]),OFFSET(INDIRECT("v_buffer_hist_hoy!$A$1"),1,MATCH("buh_codigo",INDIRECT("v_buffer_hist_hoy!$1:$1"),0)-1,100000,1),0)),"")</f>
        <v>REPUESTOS DESMALEZADORAS</v>
      </c>
      <c r="H172" s="3">
        <f ca="1">IFERROR(INDEX(OFFSET(INDIRECT("v_buffer_hist_hoy!$A$1"),1,MATCH("pro_familia",INDIRECT("v_buffer_hist_hoy!$1:$1"),0)-1,100000,1),MATCH(CLEAN(TABLATRANSFERENCIA[[#This Row],[CODIGO]]),OFFSET(INDIRECT("v_buffer_hist_hoy!$A$1"),1,MATCH("buh_codigo",INDIRECT("v_buffer_hist_hoy!$1:$1"),0)-1,100000,1),0)),"")</f>
        <v>0</v>
      </c>
      <c r="I172" s="3">
        <f ca="1">IFERROR(INDEX(OFFSET(INDIRECT("v_buffer_hist_hoy!$A$1"),1,MATCH("pro_subfamilia",INDIRECT("v_buffer_hist_hoy!$1:$1"),0)-1,100000,1),MATCH(CLEAN(TABLATRANSFERENCIA[[#This Row],[CODIGO]]),OFFSET(INDIRECT("v_buffer_hist_hoy!$A$1"),1,MATCH("buh_codigo",INDIRECT("v_buffer_hist_hoy!$1:$1"),0)-1,100000,1),0)),"")</f>
        <v>0</v>
      </c>
      <c r="J17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2" s="3">
        <f ca="1">IFERROR(INDEX(OFFSET(INDIRECT("v_buffer_hist_hoy!$A$1"),1,MATCH("pro_tipo",INDIRECT("v_buffer_hist_hoy!$1:$1"),0)-1,100000,1),MATCH(CLEAN(TABLATRANSFERENCIA[[#This Row],[CODIGO]]),OFFSET(INDIRECT("v_buffer_hist_hoy!$A$1"),1,MATCH("buh_codigo",INDIRECT("v_buffer_hist_hoy!$1:$1"),0)-1,100000,1),0)),"")</f>
        <v>0</v>
      </c>
      <c r="L172" s="3" t="str">
        <f ca="1">IFERROR(INDEX(OFFSET(INDIRECT("v_buffer_hist_hoy!$A$1"),1,MATCH("pro_marca",INDIRECT("v_buffer_hist_hoy!$1:$1"),0)-1,100000,1),MATCH(CLEAN(TABLATRANSFERENCIA[[#This Row],[CODIGO]]),OFFSET(INDIRECT("v_buffer_hist_hoy!$A$1"),1,MATCH("buh_codigo",INDIRECT("v_buffer_hist_hoy!$1:$1"),0)-1,100000,1),0)),"")</f>
        <v>ECHO</v>
      </c>
      <c r="M172" s="3">
        <f ca="1">IFERROR(INDEX(OFFSET(INDIRECT("v_buffer_hist_hoy!$A$1"),1,MATCH("pro_modelo",INDIRECT("v_buffer_hist_hoy!$1:$1"),0)-1,100000,1),MATCH(CLEAN(TABLATRANSFERENCIA[[#This Row],[CODIGO]]),OFFSET(INDIRECT("v_buffer_hist_hoy!$A$1"),1,MATCH("buh_codigo",INDIRECT("v_buffer_hist_hoy!$1:$1"),0)-1,100000,1),0)),"")</f>
        <v>0</v>
      </c>
      <c r="N172" s="3">
        <f ca="1">IFERROR(INDEX(OFFSET(INDIRECT("v_buffer_hist_hoy!$A$1"),1,MATCH("pro_cat_management",INDIRECT("v_buffer_hist_hoy!$1:$1"),0)-1,100000,1),MATCH(CLEAN(TABLATRANSFERENCIA[[#This Row],[CODIGO]]),OFFSET(INDIRECT("v_buffer_hist_hoy!$A$1"),1,MATCH("buh_codigo",INDIRECT("v_buffer_hist_hoy!$1:$1"),0)-1,100000,1),0)),"")</f>
        <v>0</v>
      </c>
      <c r="O172" s="5" t="str">
        <f ca="1">IFERROR(INDEX(OFFSET(INDIRECT("v_buffer_hist_hoy!$A$1"),1,MATCH("buh_estatus",INDIRECT("v_buffer_hist_hoy!$1:$1"),0)-1,100000,1),MATCH(CLEAN(TABLATRANSFERENCIA[[#This Row],[CODIGO]]),OFFSET(INDIRECT("v_buffer_hist_hoy!$A$1"),1,MATCH("buh_codigo",INDIRECT("v_buffer_hist_hoy!$1:$1"),0)-1,100000,1),0)),"")</f>
        <v>0</v>
      </c>
      <c r="P172" s="5">
        <f ca="1">IFERROR(INDEX(OFFSET(INDIRECT("v_buffer_hist_hoy!$A$1"),1,MATCH("buh_ctv",INDIRECT("v_buffer_hist_hoy!$1:$1"),0)-1,100000,1),MATCH(CLEAN(TABLATRANSFERENCIA[[#This Row],[CODIGO]]),OFFSET(INDIRECT("v_buffer_hist_hoy!$A$1"),1,MATCH("buh_codigo",INDIRECT("v_buffer_hist_hoy!$1:$1"),0)-1,100000,1),0)),"")</f>
        <v>46.8</v>
      </c>
      <c r="Q172" s="5">
        <f ca="1">IFERROR(INDEX(OFFSET(INDIRECT("v_buffer_hist_hoy!$A$1"),1,MATCH("buh_pv",INDIRECT("v_buffer_hist_hoy!$1:$1"),0)-1,100000,1),MATCH(CLEAN(TABLATRANSFERENCIA[[#This Row],[CODIGO]]),OFFSET(INDIRECT("v_buffer_hist_hoy!$A$1"),1,MATCH("buh_codigo",INDIRECT("v_buffer_hist_hoy!$1:$1"),0)-1,100000,1),0)),"")</f>
        <v>74.61</v>
      </c>
      <c r="R172" s="46">
        <f ca="1">IFERROR(INDEX(OFFSET(INDIRECT("v_buffer_hist_hoy!$A$1"),1,MATCH("buh_roi_pasado",INDIRECT("v_buffer_hist_hoy!$1:$1"),0)-1,100000,1),MATCH(CLEAN(TABLATRANSFERENCIA[[#This Row],[CODIGO]]),OFFSET(INDIRECT("v_buffer_hist_hoy!$A$1"),1,MATCH("buh_codigo",INDIRECT("v_buffer_hist_hoy!$1:$1"),0)-1,100000,1),0)),"")</f>
        <v>0</v>
      </c>
      <c r="S172" s="46">
        <f ca="1">IFERROR(INDEX(OFFSET(INDIRECT("v_buffer_hist_hoy!$A$1"),1,MATCH("buh_roi_proyectado",INDIRECT("v_buffer_hist_hoy!$1:$1"),0)-1,100000,1),MATCH(CLEAN(TABLATRANSFERENCIA[[#This Row],[CODIGO]]),OFFSET(INDIRECT("v_buffer_hist_hoy!$A$1"),1,MATCH("buh_codigo",INDIRECT("v_buffer_hist_hoy!$1:$1"),0)-1,100000,1),0)),"")</f>
        <v>2.59</v>
      </c>
      <c r="T172" s="46">
        <f ca="1">IFERROR(INDEX(OFFSET(INDIRECT("v_buffer_hist_hoy!$A$1"),1,MATCH("buh_velocity",INDIRECT("v_buffer_hist_hoy!$1:$1"),0)-1,100000,1),MATCH(CLEAN(TABLATRANSFERENCIA[[#This Row],[CODIGO]]),OFFSET(INDIRECT("v_buffer_hist_hoy!$A$1"),1,MATCH("buh_codigo",INDIRECT("v_buffer_hist_hoy!$1:$1"),0)-1,100000,1),0)),"")</f>
        <v>0</v>
      </c>
      <c r="U172" s="46">
        <f ca="1">IFERROR(INDEX(OFFSET(INDIRECT("v_buffer_hist_hoy!$A$1"),1,MATCH("buh_nivel_servicio",INDIRECT("v_buffer_hist_hoy!$1:$1"),0)-1,100000,1),MATCH(CLEAN(TABLATRANSFERENCIA[[#This Row],[CODIGO]]),OFFSET(INDIRECT("v_buffer_hist_hoy!$A$1"),1,MATCH("buh_codigo",INDIRECT("v_buffer_hist_hoy!$1:$1"),0)-1,100000,1),0)),"")</f>
        <v>1</v>
      </c>
      <c r="V172" s="49" t="str">
        <f ca="1">IFERROR(INDEX(OFFSET(INDIRECT("v_buffer_hist_hoy!$A$1"),1,MATCH("pro_nombre",INDIRECT("v_buffer_hist_hoy!$1:$1"),0)-1,100000,1),MATCH(CLEAN(TABLATRANSFERENCIA[[#This Row],[CODIGO]]),OFFSET(INDIRECT("v_buffer_hist_hoy!$A$1"),1,MATCH("buh_codigo",INDIRECT("v_buffer_hist_hoy!$1:$1"),0)-1,100000,1),0)),"")</f>
        <v>Echo</v>
      </c>
      <c r="W172" s="49" t="str">
        <f ca="1">IFERROR(INDEX(OFFSET(INDIRECT("v_buffer_hist_hoy!$A$1"),1,MATCH("pre_nombre",INDIRECT("v_buffer_hist_hoy!$1:$1"),0)-1,100000,1),MATCH(CLEAN(TABLATRANSFERENCIA[[#This Row],[CODIGO]]),OFFSET(INDIRECT("v_buffer_hist_hoy!$A$1"),1,MATCH("buh_codigo",INDIRECT("v_buffer_hist_hoy!$1:$1"),0)-1,100000,1),0)),"")</f>
        <v>USA</v>
      </c>
      <c r="X172" s="51">
        <f ca="1">IFERROR(INDEX(OFFSET(INDIRECT("v_buffer_hist_hoy!$A$1"),1,MATCH("buh_tiempo_suministro",INDIRECT("v_buffer_hist_hoy!$1:$1"),0)-1,100000,1),MATCH(CLEAN(TABLATRANSFERENCIA[[#This Row],[CODIGO]]),OFFSET(INDIRECT("v_buffer_hist_hoy!$A$1"),1,MATCH("buh_codigo",INDIRECT("v_buffer_hist_hoy!$1:$1"),0)-1,100000,1),0)),"")</f>
        <v>8</v>
      </c>
      <c r="Y172" s="51">
        <f ca="1">IFERROR(INDEX(OFFSET(INDIRECT("v_buffer_hist_hoy!$A$1"),1,MATCH("buh_frecuencia_reposicion",INDIRECT("v_buffer_hist_hoy!$1:$1"),0)-1,100000,1),MATCH(CLEAN(TABLATRANSFERENCIA[[#This Row],[CODIGO]]),OFFSET(INDIRECT("v_buffer_hist_hoy!$A$1"),1,MATCH("buh_codigo",INDIRECT("v_buffer_hist_hoy!$1:$1"),0)-1,100000,1),0)),"")</f>
        <v>3</v>
      </c>
      <c r="Z172" s="6">
        <f ca="1">IFERROR(INDEX(OFFSET(INDIRECT("v_buffer_hist_hoy!$A$1"),1,MATCH("buh_buffer_actual",INDIRECT("v_buffer_hist_hoy!$1:$1"),0)-1,100000,1),MATCH(CLEAN(TABLATRANSFERENCIA[[#This Row],[CODIGO]]),OFFSET(INDIRECT("v_buffer_hist_hoy!$A$1"),1,MATCH("buh_codigo",INDIRECT("v_buffer_hist_hoy!$1:$1"),0)-1,100000,1),0)),"")</f>
        <v>3</v>
      </c>
      <c r="AA172" s="6">
        <f ca="1">IFERROR(INDEX(OFFSET(INDIRECT("v_buffer_hist_hoy!$A$1"),1,MATCH("buh_inventario_proveedor",INDIRECT("v_buffer_hist_hoy!$1:$1"),0)-1,100000,1),MATCH(CLEAN(TABLATRANSFERENCIA[[#This Row],[CODIGO]]),OFFSET(INDIRECT("v_buffer_hist_hoy!$A$1"),1,MATCH("buh_codigo",INDIRECT("v_buffer_hist_hoy!$1:$1"),0)-1,100000,1),0)),"")</f>
        <v>1000000000</v>
      </c>
      <c r="AB172" s="6">
        <f ca="1">IFERROR(INDEX(OFFSET(INDIRECT("v_buffer_hist_hoy!$A$1"),1,MATCH("buh_inventario_fisico",INDIRECT("v_buffer_hist_hoy!$1:$1"),0)-1,100000,1),MATCH(CLEAN(TABLATRANSFERENCIA[[#This Row],[CODIGO]]),OFFSET(INDIRECT("v_buffer_hist_hoy!$A$1"),1,MATCH("buh_codigo",INDIRECT("v_buffer_hist_hoy!$1:$1"),0)-1,100000,1),0)),"")</f>
        <v>0</v>
      </c>
      <c r="AC172" s="4">
        <f ca="1">IFERROR(INDEX(OFFSET(INDIRECT("v_buffer_hist_hoy!$A$1"),1,MATCH("buh_estado_inventario_fisico",INDIRECT("v_buffer_hist_hoy!$1:$1"),0)-1,100000,1),MATCH(CLEAN(TABLATRANSFERENCIA[[#This Row],[CODIGO]]),OFFSET(INDIRECT("v_buffer_hist_hoy!$A$1"),1,MATCH("buh_codigo",INDIRECT("v_buffer_hist_hoy!$1:$1"),0)-1,100000,1),0)),"")</f>
        <v>1</v>
      </c>
      <c r="AD172" s="6" t="str">
        <f ca="1">IFERROR(INDEX(OFFSET(INDIRECT("v_buffer_hist_hoy!$A$1"),1,MATCH("buh_color_inventario_fisico",INDIRECT("v_buffer_hist_hoy!$1:$1"),0)-1,100000,1),MATCH(CLEAN(TABLATRANSFERENCIA[[#This Row],[CODIGO]]),OFFSET(INDIRECT("v_buffer_hist_hoy!$A$1"),1,MATCH("buh_codigo",INDIRECT("v_buffer_hist_hoy!$1:$1"),0)-1,100000,1),0)),"")</f>
        <v>N</v>
      </c>
      <c r="AE172" s="6">
        <f ca="1">IFERROR(INDEX(OFFSET(INDIRECT("v_buffer_hist_hoy!$A$1"),1,MATCH("buh_transito",INDIRECT("v_buffer_hist_hoy!$1:$1"),0)-1,100000,1),MATCH(CLEAN(TABLATRANSFERENCIA[[#This Row],[CODIGO]]),OFFSET(INDIRECT("v_buffer_hist_hoy!$A$1"),1,MATCH("buh_codigo",INDIRECT("v_buffer_hist_hoy!$1:$1"),0)-1,100000,1),0)),"")</f>
        <v>0</v>
      </c>
      <c r="AF172" s="6">
        <f ca="1">IFERROR(INDEX(OFFSET(INDIRECT("v_buffer_hist_hoy!$A$1"),1,MATCH("buh_negociacion",INDIRECT("v_buffer_hist_hoy!$1:$1"),0)-1,100000,1),MATCH(CLEAN(TABLATRANSFERENCIA[[#This Row],[CODIGO]]),OFFSET(INDIRECT("v_buffer_hist_hoy!$A$1"),1,MATCH("buh_codigo",INDIRECT("v_buffer_hist_hoy!$1:$1"),0)-1,100000,1),0)),"")</f>
        <v>0</v>
      </c>
      <c r="AG172" s="6">
        <f ca="1">IFERROR(INDEX(OFFSET(INDIRECT("v_buffer_hist_hoy!$A$1"),1,MATCH("buh_produccion",INDIRECT("v_buffer_hist_hoy!$1:$1"),0)-1,100000,1),MATCH(CLEAN(TABLATRANSFERENCIA[[#This Row],[CODIGO]]),OFFSET(INDIRECT("v_buffer_hist_hoy!$A$1"),1,MATCH("buh_codigo",INDIRECT("v_buffer_hist_hoy!$1:$1"),0)-1,100000,1),0)),"")</f>
        <v>0</v>
      </c>
      <c r="AH172" s="6">
        <f ca="1">IFERROR(INDEX(OFFSET(INDIRECT("v_buffer_hist_hoy!$A$1"),1,MATCH("buh_embarcado",INDIRECT("v_buffer_hist_hoy!$1:$1"),0)-1,100000,1),MATCH(CLEAN(TABLATRANSFERENCIA[[#This Row],[CODIGO]]),OFFSET(INDIRECT("v_buffer_hist_hoy!$A$1"),1,MATCH("buh_codigo",INDIRECT("v_buffer_hist_hoy!$1:$1"),0)-1,100000,1),0)),"")</f>
        <v>0</v>
      </c>
      <c r="AI172" s="6">
        <f ca="1">IFERROR(INDEX(OFFSET(INDIRECT("v_buffer_hist_hoy!$A$1"),1,MATCH("buh_comprometido",INDIRECT("v_buffer_hist_hoy!$1:$1"),0)-1,100000,1),MATCH(CLEAN(TABLATRANSFERENCIA[[#This Row],[CODIGO]]),OFFSET(INDIRECT("v_buffer_hist_hoy!$A$1"),1,MATCH("buh_codigo",INDIRECT("v_buffer_hist_hoy!$1:$1"),0)-1,100000,1),0)),"")</f>
        <v>0</v>
      </c>
      <c r="AJ172" s="6">
        <f ca="1">IFERROR(INDEX(OFFSET(INDIRECT("v_buffer_hist_hoy!$A$1"),1,MATCH("buh_backorder",INDIRECT("v_buffer_hist_hoy!$1:$1"),0)-1,100000,1),MATCH(CLEAN(TABLATRANSFERENCIA[[#This Row],[CODIGO]]),OFFSET(INDIRECT("v_buffer_hist_hoy!$A$1"),1,MATCH("buh_codigo",INDIRECT("v_buffer_hist_hoy!$1:$1"),0)-1,100000,1),0)),"")</f>
        <v>3</v>
      </c>
      <c r="AK172" s="6">
        <f ca="1">IFERROR(INDEX(OFFSET(INDIRECT("v_buffer_hist_hoy!$A$1"),1,MATCH("buh_inventario_proyectado",INDIRECT("v_buffer_hist_hoy!$1:$1"),0)-1,100000,1),MATCH(CLEAN(TABLATRANSFERENCIA[[#This Row],[CODIGO]]),OFFSET(INDIRECT("v_buffer_hist_hoy!$A$1"),1,MATCH("buh_codigo",INDIRECT("v_buffer_hist_hoy!$1:$1"),0)-1,100000,1),0)),"")</f>
        <v>3</v>
      </c>
      <c r="AL172" s="4">
        <f ca="1">IFERROR(INDEX(OFFSET(INDIRECT("v_buffer_hist_hoy!$A$1"),1,MATCH("buh_estado_inventario_proyectado",INDIRECT("v_buffer_hist_hoy!$1:$1"),0)-1,100000,1),MATCH(CLEAN(TABLATRANSFERENCIA[[#This Row],[CODIGO]]),OFFSET(INDIRECT("v_buffer_hist_hoy!$A$1"),1,MATCH("buh_codigo",INDIRECT("v_buffer_hist_hoy!$1:$1"),0)-1,100000,1),0)),"")</f>
        <v>0</v>
      </c>
      <c r="AM172" s="6" t="str">
        <f ca="1">IFERROR(INDEX(OFFSET(INDIRECT("v_buffer_hist_hoy!$A$1"),1,MATCH("buh_color_inventario_proyectado",INDIRECT("v_buffer_hist_hoy!$1:$1"),0)-1,100000,1),MATCH(CLEAN(TABLATRANSFERENCIA[[#This Row],[CODIGO]]),OFFSET(INDIRECT("v_buffer_hist_hoy!$A$1"),1,MATCH("buh_codigo",INDIRECT("v_buffer_hist_hoy!$1:$1"),0)-1,100000,1),0)),"")</f>
        <v>V</v>
      </c>
      <c r="AN172" s="6">
        <f ca="1">IFERROR(INDEX(OFFSET(INDIRECT("v_buffer_hist_hoy!$A$1"),1,MATCH("buh_pedido_minimo",INDIRECT("v_buffer_hist_hoy!$1:$1"),0)-1,100000,1),MATCH(CLEAN(TABLATRANSFERENCIA[[#This Row],[CODIGO]]),OFFSET(INDIRECT("v_buffer_hist_hoy!$A$1"),1,MATCH("buh_codigo",INDIRECT("v_buffer_hist_hoy!$1:$1"),0)-1,100000,1),0)),"")</f>
        <v>0</v>
      </c>
      <c r="AO172" s="6">
        <f ca="1">IFERROR(INDEX(OFFSET(INDIRECT("v_buffer_hist_hoy!$A$1"),1,MATCH("buh_pedido_minimo_grupo",INDIRECT("v_buffer_hist_hoy!$1:$1"),0)-1,100000,1),MATCH(CLEAN(TABLATRANSFERENCIA[[#This Row],[CODIGO]]),OFFSET(INDIRECT("v_buffer_hist_hoy!$A$1"),1,MATCH("buh_codigo",INDIRECT("v_buffer_hist_hoy!$1:$1"),0)-1,100000,1),0)),"")</f>
        <v>0</v>
      </c>
      <c r="AP172" s="6">
        <f ca="1">IFERROR(INDEX(OFFSET(INDIRECT("v_buffer_hist_hoy!$A$1"),1,MATCH("buh_unidad_empaque",INDIRECT("v_buffer_hist_hoy!$1:$1"),0)-1,100000,1),MATCH(CLEAN(TABLATRANSFERENCIA[[#This Row],[CODIGO]]),OFFSET(INDIRECT("v_buffer_hist_hoy!$A$1"),1,MATCH("buh_codigo",INDIRECT("v_buffer_hist_hoy!$1:$1"),0)-1,100000,1),0)),"")</f>
        <v>0</v>
      </c>
      <c r="AQ172" s="6">
        <f ca="1">IFERROR(INDEX(OFFSET(INDIRECT("v_buffer_hist_hoy!$A$1"),1,MATCH("buh_pedido_promedio",INDIRECT("v_buffer_hist_hoy!$1:$1"),0)-1,100000,1),MATCH(CLEAN(TABLATRANSFERENCIA[[#This Row],[CODIGO]]),OFFSET(INDIRECT("v_buffer_hist_hoy!$A$1"),1,MATCH("buh_codigo",INDIRECT("v_buffer_hist_hoy!$1:$1"),0)-1,100000,1),0)),"")</f>
        <v>1</v>
      </c>
      <c r="AR172" s="6">
        <f ca="1">IFERROR(INDEX(OFFSET(INDIRECT("v_buffer_hist_hoy!$A$1"),1,MATCH("buh_cobertura_buffer",INDIRECT("v_buffer_hist_hoy!$1:$1"),0)-1,100000,1),MATCH(CLEAN(TABLATRANSFERENCIA[[#This Row],[CODIGO]]),OFFSET(INDIRECT("v_buffer_hist_hoy!$A$1"),1,MATCH("buh_codigo",INDIRECT("v_buffer_hist_hoy!$1:$1"),0)-1,100000,1),0)),"")</f>
        <v>0</v>
      </c>
      <c r="AS172" s="6">
        <f ca="1">IFERROR(INDEX(OFFSET(INDIRECT("v_buffer_hist_hoy!$A$1"),1,MATCH("buh_cobertura_inventario_proyectado",INDIRECT("v_buffer_hist_hoy!$1:$1"),0)-1,100000,1),MATCH(CLEAN(TABLATRANSFERENCIA[[#This Row],[CODIGO]]),OFFSET(INDIRECT("v_buffer_hist_hoy!$A$1"),1,MATCH("buh_codigo",INDIRECT("v_buffer_hist_hoy!$1:$1"),0)-1,100000,1),0)),"")</f>
        <v>0</v>
      </c>
      <c r="AT172" s="6">
        <f ca="1">IFERROR(INDEX(OFFSET(INDIRECT("v_buffer_hist_hoy!$A$1"),1,MATCH("buh_cobertura_pedido_minimo",INDIRECT("v_buffer_hist_hoy!$1:$1"),0)-1,100000,1),MATCH(CLEAN(TABLATRANSFERENCIA[[#This Row],[CODIGO]]),OFFSET(INDIRECT("v_buffer_hist_hoy!$A$1"),1,MATCH("buh_codigo",INDIRECT("v_buffer_hist_hoy!$1:$1"),0)-1,100000,1),0)),"")</f>
        <v>0</v>
      </c>
      <c r="AU172" s="6">
        <f ca="1">IFERROR(INDEX(OFFSET(INDIRECT("v_buffer_hist_hoy!$A$1"),1,MATCH("buh_dias_desabastecimiento",INDIRECT("v_buffer_hist_hoy!$1:$1"),0)-1,100000,1),MATCH(CLEAN(TABLATRANSFERENCIA[[#This Row],[CODIGO]]),OFFSET(INDIRECT("v_buffer_hist_hoy!$A$1"),1,MATCH("buh_codigo",INDIRECT("v_buffer_hist_hoy!$1:$1"),0)-1,100000,1),0)),"")</f>
        <v>81</v>
      </c>
      <c r="AV172" s="6">
        <f t="array" ref="AV172">IFERROR(INDEX(Datos_Consumo[CANTIDAD],MATCH(TABLATRANSFERENCIA[[#This Row],[CODIGO]]&amp;TABLATRANSFERENCIA[[#Headers],[Columna1]],Datos_Consumo[CODIGO]&amp;Datos_Consumo[FECHA_FORMATO],0)),0)</f>
        <v>0</v>
      </c>
      <c r="AW172" s="6">
        <f t="array" ref="AW172">IFERROR(INDEX(Datos_Consumo[CANTIDAD],MATCH(TABLATRANSFERENCIA[[#This Row],[CODIGO]]&amp;TABLATRANSFERENCIA[[#Headers],[Columna2]],Datos_Consumo[CODIGO]&amp;Datos_Consumo[FECHA_FORMATO],0)),0)</f>
        <v>0</v>
      </c>
      <c r="AX172" s="6">
        <f t="array" ref="AX172">IFERROR(INDEX(Datos_Consumo[CANTIDAD],MATCH(TABLATRANSFERENCIA[[#This Row],[CODIGO]]&amp;TABLATRANSFERENCIA[[#Headers],[Columna3]],Datos_Consumo[CODIGO]&amp;Datos_Consumo[FECHA_FORMATO],0)),0)</f>
        <v>0</v>
      </c>
      <c r="AY172" s="6">
        <f t="array" ref="AY172">IFERROR(INDEX(Datos_Consumo[CANTIDAD],MATCH(TABLATRANSFERENCIA[[#This Row],[CODIGO]]&amp;TABLATRANSFERENCIA[[#Headers],[Columna4]],Datos_Consumo[CODIGO]&amp;Datos_Consumo[FECHA_FORMATO],0)),0)</f>
        <v>0</v>
      </c>
      <c r="AZ172" s="6">
        <f t="array" ref="AZ172">IFERROR(INDEX(Datos_Consumo[CANTIDAD],MATCH(TABLATRANSFERENCIA[[#This Row],[CODIGO]]&amp;TABLATRANSFERENCIA[[#Headers],[Columna5]],Datos_Consumo[CODIGO]&amp;Datos_Consumo[FECHA_FORMATO],0)),0)</f>
        <v>0</v>
      </c>
      <c r="BA172" s="6">
        <f t="array" ref="BA172">IFERROR(INDEX(Datos_Consumo[CANTIDAD],MATCH(TABLATRANSFERENCIA[[#This Row],[CODIGO]]&amp;TABLATRANSFERENCIA[[#Headers],[Columna6]],Datos_Consumo[CODIGO]&amp;Datos_Consumo[FECHA_FORMATO],0)),0)</f>
        <v>0</v>
      </c>
      <c r="BB172" s="56">
        <f ca="1">IFERROR(INDEX(OFFSET(INDIRECT("v_buffer_hist_hoy!$A$1"),1,MATCH("buh_ultima_transferencia_ini",INDIRECT("v_buffer_hist_hoy!$1:$1"),0)-1,100000,1),MATCH(CLEAN(TABLATRANSFERENCIA[[#This Row],[CODIGO]]),OFFSET(INDIRECT("v_buffer_hist_hoy!$A$1"),1,MATCH("buh_codigo",INDIRECT("v_buffer_hist_hoy!$1:$1"),0)-1,100000,1),0)),"")</f>
        <v>0</v>
      </c>
      <c r="BC172" s="56">
        <f ca="1">IFERROR(INDEX(OFFSET(INDIRECT("v_buffer_hist_hoy!$A$1"),1,MATCH("buh_ultima_transferencia_fin",INDIRECT("v_buffer_hist_hoy!$1:$1"),0)-1,100000,1),MATCH(CLEAN(TABLATRANSFERENCIA[[#This Row],[CODIGO]]),OFFSET(INDIRECT("v_buffer_hist_hoy!$A$1"),1,MATCH("buh_codigo",INDIRECT("v_buffer_hist_hoy!$1:$1"),0)-1,100000,1),0)),"")</f>
        <v>0</v>
      </c>
      <c r="BD172" s="50" t="s">
        <v>7749</v>
      </c>
      <c r="BE172" s="55"/>
      <c r="BF172" s="51"/>
      <c r="BG172" s="51" t="str">
        <f>IF(RIGHT(TABLATRANSFERENCIA[[#Headers],[Emb1]],1)*1&lt;=TABLATRANSFERENCIA[[#This Row],[EMBARQUES]],IF(ISBLANK(TABLATRANSFERENCIA[[#This Row],[EMBARQUES]]),TABLATRANSFERENCIA[[#This Row],[REQUERIM]],ROUND(TABLATRANSFERENCIA[[#This Row],[REQUERIM]]/TABLATRANSFERENCIA[[#This Row],[EMBARQUES]],0)),TABLATRANSFERENCIA[[#This Row],[REQUERIM]])</f>
        <v>3</v>
      </c>
      <c r="BH17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2" s="51"/>
      <c r="BM172" s="46">
        <f ca="1">IFERROR(TABLATRANSFERENCIA[[#This Row],[REQUERIM]]/TABLATRANSFERENCIA[[#This Row],[PEDIDO PROMEDIO]],0)</f>
        <v>3</v>
      </c>
      <c r="BN172" s="51"/>
      <c r="BO172" s="59"/>
      <c r="BP172" s="3" t="str">
        <f>IF(TABLATRANSFERENCIA[[#This Row],[RECIBIDO]]&lt;&gt;"",0,IF(TABLATRANSFERENCIA[[#This Row],[DESPACHO]]&lt;&gt;"",TABLATRANSFERENCIA[[#This Row],[DESPACHO]],TABLATRANSFERENCIA[[#This Row],[REQUERIM]]))</f>
        <v>3</v>
      </c>
      <c r="BQ172" s="50"/>
      <c r="BR172" s="50"/>
      <c r="BS172" s="50" t="str">
        <f t="shared" si="2"/>
        <v>N</v>
      </c>
      <c r="BT172" s="51">
        <f t="array" aca="1" ref="BT172" ca="1">IF(SUM(--(TABLATRANSFERENCIA[[#This Row],[CODIGO GENERICO]]=TABLATRANSFERENCIA[CODIGO GENERICO])*TABLATRANSFERENCIA[REQUERIM])&lt;TABLATRANSFERENCIA[[#This Row],[PEDIDO MIN GRUPO]],1,0)</f>
        <v>0</v>
      </c>
      <c r="BU17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2" s="51">
        <f ca="1">IFERROR(INDEX(OFFSET(INDIRECT("v_buffer_hist_hoy!$A$1"),1,MATCH("buh_zona_amarilla",INDIRECT("v_buffer_hist_hoy!$1:$1"),0)-1,100000,1),MATCH(CLEAN(TABLATRANSFERENCIA[[#This Row],[CODIGO]]),OFFSET(INDIRECT("v_buffer_hist_hoy!$A$1"),1,MATCH("buh_codigo",INDIRECT("v_buffer_hist_hoy!$1:$1"),0)-1,100000,1),0)),"")</f>
        <v>2</v>
      </c>
      <c r="BW172" s="51">
        <f ca="1">IFERROR(INDEX(OFFSET(INDIRECT("v_buffer_hist_hoy!$A$1"),1,MATCH("buh_zona_roja",INDIRECT("v_buffer_hist_hoy!$1:$1"),0)-1,100000,1),MATCH(CLEAN(TABLATRANSFERENCIA[[#This Row],[CODIGO]]),OFFSET(INDIRECT("v_buffer_hist_hoy!$A$1"),1,MATCH("buh_codigo",INDIRECT("v_buffer_hist_hoy!$1:$1"),0)-1,100000,1),0)),"")</f>
        <v>1</v>
      </c>
    </row>
    <row r="173" spans="1:75" hidden="1" x14ac:dyDescent="0.25">
      <c r="A173" s="54" t="s">
        <v>4205</v>
      </c>
      <c r="B173" s="3" t="str">
        <f ca="1">IFERROR(INDEX(OFFSET(INDIRECT("v_buffer_hist_hoy!$A$1"),1,MATCH("pro_descripcion",INDIRECT("v_buffer_hist_hoy!$1:$1"),0)-1,100000,1),MATCH(CLEAN(TABLATRANSFERENCIA[[#This Row],[CODIGO]]),OFFSET(INDIRECT("v_buffer_hist_hoy!$A$1"),1,MATCH("buh_codigo",INDIRECT("v_buffer_hist_hoy!$1:$1"),0)-1,100000,1),0)),"")</f>
        <v>SEGURO ZEGER B450</v>
      </c>
      <c r="C173" s="3" t="str">
        <f ca="1">IFERROR(INDEX(OFFSET(INDIRECT("v_buffer_hist_hoy!$A$1"),1,MATCH("buh_codigo_generico",INDIRECT("v_buffer_hist_hoy!$1:$1"),0)-1,100000,1),MATCH(CLEAN(TABLATRANSFERENCIA[[#This Row],[CODIGO]]),OFFSET(INDIRECT("v_buffer_hist_hoy!$A$1"),1,MATCH("buh_codigo",INDIRECT("v_buffer_hist_hoy!$1:$1"),0)-1,100000,1),0)),"")</f>
        <v>0</v>
      </c>
      <c r="D173" s="3" t="str">
        <f ca="1">IFERROR(INDEX(OFFSET(INDIRECT("v_buffer_hist_hoy!$A$1"),1,MATCH("buh_codigo_vinculado",INDIRECT("v_buffer_hist_hoy!$1:$1"),0)-1,100000,1),MATCH(CLEAN(TABLATRANSFERENCIA[[#This Row],[CODIGO]]),OFFSET(INDIRECT("v_buffer_hist_hoy!$A$1"),1,MATCH("buh_codigo",INDIRECT("v_buffer_hist_hoy!$1:$1"),0)-1,100000,1),0)),"")</f>
        <v>EC-V582000100</v>
      </c>
      <c r="E173" s="3" t="str">
        <f ca="1">IFERROR(INDEX(OFFSET(INDIRECT("v_buffer_hist_hoy!$A$1"),1,MATCH("pro_linea",INDIRECT("v_buffer_hist_hoy!$1:$1"),0)-1,100000,1),MATCH(CLEAN(TABLATRANSFERENCIA[[#This Row],[CODIGO]]),OFFSET(INDIRECT("v_buffer_hist_hoy!$A$1"),1,MATCH("buh_codigo",INDIRECT("v_buffer_hist_hoy!$1:$1"),0)-1,100000,1),0)),"")</f>
        <v>AGROFORESTAL</v>
      </c>
      <c r="F173" s="3">
        <f ca="1">IFERROR(INDEX(OFFSET(INDIRECT("v_buffer_hist_hoy!$A$1"),1,MATCH("pro_sublinea",INDIRECT("v_buffer_hist_hoy!$1:$1"),0)-1,100000,1),MATCH(CLEAN(TABLATRANSFERENCIA[[#This Row],[CODIGO]]),OFFSET(INDIRECT("v_buffer_hist_hoy!$A$1"),1,MATCH("buh_codigo",INDIRECT("v_buffer_hist_hoy!$1:$1"),0)-1,100000,1),0)),"")</f>
        <v>0</v>
      </c>
      <c r="G173" s="3" t="str">
        <f ca="1">IFERROR(INDEX(OFFSET(INDIRECT("v_buffer_hist_hoy!$A$1"),1,MATCH("pro_grupo",INDIRECT("v_buffer_hist_hoy!$1:$1"),0)-1,100000,1),MATCH(CLEAN(TABLATRANSFERENCIA[[#This Row],[CODIGO]]),OFFSET(INDIRECT("v_buffer_hist_hoy!$A$1"),1,MATCH("buh_codigo",INDIRECT("v_buffer_hist_hoy!$1:$1"),0)-1,100000,1),0)),"")</f>
        <v>REPUESTOS DESMALEZADORAS</v>
      </c>
      <c r="H173" s="3">
        <f ca="1">IFERROR(INDEX(OFFSET(INDIRECT("v_buffer_hist_hoy!$A$1"),1,MATCH("pro_familia",INDIRECT("v_buffer_hist_hoy!$1:$1"),0)-1,100000,1),MATCH(CLEAN(TABLATRANSFERENCIA[[#This Row],[CODIGO]]),OFFSET(INDIRECT("v_buffer_hist_hoy!$A$1"),1,MATCH("buh_codigo",INDIRECT("v_buffer_hist_hoy!$1:$1"),0)-1,100000,1),0)),"")</f>
        <v>0</v>
      </c>
      <c r="I173" s="3">
        <f ca="1">IFERROR(INDEX(OFFSET(INDIRECT("v_buffer_hist_hoy!$A$1"),1,MATCH("pro_subfamilia",INDIRECT("v_buffer_hist_hoy!$1:$1"),0)-1,100000,1),MATCH(CLEAN(TABLATRANSFERENCIA[[#This Row],[CODIGO]]),OFFSET(INDIRECT("v_buffer_hist_hoy!$A$1"),1,MATCH("buh_codigo",INDIRECT("v_buffer_hist_hoy!$1:$1"),0)-1,100000,1),0)),"")</f>
        <v>0</v>
      </c>
      <c r="J17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3" s="3">
        <f ca="1">IFERROR(INDEX(OFFSET(INDIRECT("v_buffer_hist_hoy!$A$1"),1,MATCH("pro_tipo",INDIRECT("v_buffer_hist_hoy!$1:$1"),0)-1,100000,1),MATCH(CLEAN(TABLATRANSFERENCIA[[#This Row],[CODIGO]]),OFFSET(INDIRECT("v_buffer_hist_hoy!$A$1"),1,MATCH("buh_codigo",INDIRECT("v_buffer_hist_hoy!$1:$1"),0)-1,100000,1),0)),"")</f>
        <v>0</v>
      </c>
      <c r="L173" s="3" t="str">
        <f ca="1">IFERROR(INDEX(OFFSET(INDIRECT("v_buffer_hist_hoy!$A$1"),1,MATCH("pro_marca",INDIRECT("v_buffer_hist_hoy!$1:$1"),0)-1,100000,1),MATCH(CLEAN(TABLATRANSFERENCIA[[#This Row],[CODIGO]]),OFFSET(INDIRECT("v_buffer_hist_hoy!$A$1"),1,MATCH("buh_codigo",INDIRECT("v_buffer_hist_hoy!$1:$1"),0)-1,100000,1),0)),"")</f>
        <v>SHINDAIWA</v>
      </c>
      <c r="M173" s="3">
        <f ca="1">IFERROR(INDEX(OFFSET(INDIRECT("v_buffer_hist_hoy!$A$1"),1,MATCH("pro_modelo",INDIRECT("v_buffer_hist_hoy!$1:$1"),0)-1,100000,1),MATCH(CLEAN(TABLATRANSFERENCIA[[#This Row],[CODIGO]]),OFFSET(INDIRECT("v_buffer_hist_hoy!$A$1"),1,MATCH("buh_codigo",INDIRECT("v_buffer_hist_hoy!$1:$1"),0)-1,100000,1),0)),"")</f>
        <v>0</v>
      </c>
      <c r="N173" s="3">
        <f ca="1">IFERROR(INDEX(OFFSET(INDIRECT("v_buffer_hist_hoy!$A$1"),1,MATCH("pro_cat_management",INDIRECT("v_buffer_hist_hoy!$1:$1"),0)-1,100000,1),MATCH(CLEAN(TABLATRANSFERENCIA[[#This Row],[CODIGO]]),OFFSET(INDIRECT("v_buffer_hist_hoy!$A$1"),1,MATCH("buh_codigo",INDIRECT("v_buffer_hist_hoy!$1:$1"),0)-1,100000,1),0)),"")</f>
        <v>0</v>
      </c>
      <c r="O173" s="5" t="str">
        <f ca="1">IFERROR(INDEX(OFFSET(INDIRECT("v_buffer_hist_hoy!$A$1"),1,MATCH("buh_estatus",INDIRECT("v_buffer_hist_hoy!$1:$1"),0)-1,100000,1),MATCH(CLEAN(TABLATRANSFERENCIA[[#This Row],[CODIGO]]),OFFSET(INDIRECT("v_buffer_hist_hoy!$A$1"),1,MATCH("buh_codigo",INDIRECT("v_buffer_hist_hoy!$1:$1"),0)-1,100000,1),0)),"")</f>
        <v>0</v>
      </c>
      <c r="P173" s="5">
        <f ca="1">IFERROR(INDEX(OFFSET(INDIRECT("v_buffer_hist_hoy!$A$1"),1,MATCH("buh_ctv",INDIRECT("v_buffer_hist_hoy!$1:$1"),0)-1,100000,1),MATCH(CLEAN(TABLATRANSFERENCIA[[#This Row],[CODIGO]]),OFFSET(INDIRECT("v_buffer_hist_hoy!$A$1"),1,MATCH("buh_codigo",INDIRECT("v_buffer_hist_hoy!$1:$1"),0)-1,100000,1),0)),"")</f>
        <v>0.25</v>
      </c>
      <c r="Q173" s="5">
        <f ca="1">IFERROR(INDEX(OFFSET(INDIRECT("v_buffer_hist_hoy!$A$1"),1,MATCH("buh_pv",INDIRECT("v_buffer_hist_hoy!$1:$1"),0)-1,100000,1),MATCH(CLEAN(TABLATRANSFERENCIA[[#This Row],[CODIGO]]),OFFSET(INDIRECT("v_buffer_hist_hoy!$A$1"),1,MATCH("buh_codigo",INDIRECT("v_buffer_hist_hoy!$1:$1"),0)-1,100000,1),0)),"")</f>
        <v>0.56000000000000005</v>
      </c>
      <c r="R173" s="46">
        <f ca="1">IFERROR(INDEX(OFFSET(INDIRECT("v_buffer_hist_hoy!$A$1"),1,MATCH("buh_roi_pasado",INDIRECT("v_buffer_hist_hoy!$1:$1"),0)-1,100000,1),MATCH(CLEAN(TABLATRANSFERENCIA[[#This Row],[CODIGO]]),OFFSET(INDIRECT("v_buffer_hist_hoy!$A$1"),1,MATCH("buh_codigo",INDIRECT("v_buffer_hist_hoy!$1:$1"),0)-1,100000,1),0)),"")</f>
        <v>0</v>
      </c>
      <c r="S173" s="46">
        <f ca="1">IFERROR(INDEX(OFFSET(INDIRECT("v_buffer_hist_hoy!$A$1"),1,MATCH("buh_roi_proyectado",INDIRECT("v_buffer_hist_hoy!$1:$1"),0)-1,100000,1),MATCH(CLEAN(TABLATRANSFERENCIA[[#This Row],[CODIGO]]),OFFSET(INDIRECT("v_buffer_hist_hoy!$A$1"),1,MATCH("buh_codigo",INDIRECT("v_buffer_hist_hoy!$1:$1"),0)-1,100000,1),0)),"")</f>
        <v>5.41</v>
      </c>
      <c r="T173" s="46">
        <f ca="1">IFERROR(INDEX(OFFSET(INDIRECT("v_buffer_hist_hoy!$A$1"),1,MATCH("buh_velocity",INDIRECT("v_buffer_hist_hoy!$1:$1"),0)-1,100000,1),MATCH(CLEAN(TABLATRANSFERENCIA[[#This Row],[CODIGO]]),OFFSET(INDIRECT("v_buffer_hist_hoy!$A$1"),1,MATCH("buh_codigo",INDIRECT("v_buffer_hist_hoy!$1:$1"),0)-1,100000,1),0)),"")</f>
        <v>0</v>
      </c>
      <c r="U173" s="46">
        <f ca="1">IFERROR(INDEX(OFFSET(INDIRECT("v_buffer_hist_hoy!$A$1"),1,MATCH("buh_nivel_servicio",INDIRECT("v_buffer_hist_hoy!$1:$1"),0)-1,100000,1),MATCH(CLEAN(TABLATRANSFERENCIA[[#This Row],[CODIGO]]),OFFSET(INDIRECT("v_buffer_hist_hoy!$A$1"),1,MATCH("buh_codigo",INDIRECT("v_buffer_hist_hoy!$1:$1"),0)-1,100000,1),0)),"")</f>
        <v>1</v>
      </c>
      <c r="V173" s="49" t="str">
        <f ca="1">IFERROR(INDEX(OFFSET(INDIRECT("v_buffer_hist_hoy!$A$1"),1,MATCH("pro_nombre",INDIRECT("v_buffer_hist_hoy!$1:$1"),0)-1,100000,1),MATCH(CLEAN(TABLATRANSFERENCIA[[#This Row],[CODIGO]]),OFFSET(INDIRECT("v_buffer_hist_hoy!$A$1"),1,MATCH("buh_codigo",INDIRECT("v_buffer_hist_hoy!$1:$1"),0)-1,100000,1),0)),"")</f>
        <v>Echo</v>
      </c>
      <c r="W173" s="49" t="str">
        <f ca="1">IFERROR(INDEX(OFFSET(INDIRECT("v_buffer_hist_hoy!$A$1"),1,MATCH("pre_nombre",INDIRECT("v_buffer_hist_hoy!$1:$1"),0)-1,100000,1),MATCH(CLEAN(TABLATRANSFERENCIA[[#This Row],[CODIGO]]),OFFSET(INDIRECT("v_buffer_hist_hoy!$A$1"),1,MATCH("buh_codigo",INDIRECT("v_buffer_hist_hoy!$1:$1"),0)-1,100000,1),0)),"")</f>
        <v>USA</v>
      </c>
      <c r="X173" s="51">
        <f ca="1">IFERROR(INDEX(OFFSET(INDIRECT("v_buffer_hist_hoy!$A$1"),1,MATCH("buh_tiempo_suministro",INDIRECT("v_buffer_hist_hoy!$1:$1"),0)-1,100000,1),MATCH(CLEAN(TABLATRANSFERENCIA[[#This Row],[CODIGO]]),OFFSET(INDIRECT("v_buffer_hist_hoy!$A$1"),1,MATCH("buh_codigo",INDIRECT("v_buffer_hist_hoy!$1:$1"),0)-1,100000,1),0)),"")</f>
        <v>8</v>
      </c>
      <c r="Y173" s="51">
        <f ca="1">IFERROR(INDEX(OFFSET(INDIRECT("v_buffer_hist_hoy!$A$1"),1,MATCH("buh_frecuencia_reposicion",INDIRECT("v_buffer_hist_hoy!$1:$1"),0)-1,100000,1),MATCH(CLEAN(TABLATRANSFERENCIA[[#This Row],[CODIGO]]),OFFSET(INDIRECT("v_buffer_hist_hoy!$A$1"),1,MATCH("buh_codigo",INDIRECT("v_buffer_hist_hoy!$1:$1"),0)-1,100000,1),0)),"")</f>
        <v>3</v>
      </c>
      <c r="Z173" s="6">
        <f ca="1">IFERROR(INDEX(OFFSET(INDIRECT("v_buffer_hist_hoy!$A$1"),1,MATCH("buh_buffer_actual",INDIRECT("v_buffer_hist_hoy!$1:$1"),0)-1,100000,1),MATCH(CLEAN(TABLATRANSFERENCIA[[#This Row],[CODIGO]]),OFFSET(INDIRECT("v_buffer_hist_hoy!$A$1"),1,MATCH("buh_codigo",INDIRECT("v_buffer_hist_hoy!$1:$1"),0)-1,100000,1),0)),"")</f>
        <v>6</v>
      </c>
      <c r="AA173" s="6">
        <f ca="1">IFERROR(INDEX(OFFSET(INDIRECT("v_buffer_hist_hoy!$A$1"),1,MATCH("buh_inventario_proveedor",INDIRECT("v_buffer_hist_hoy!$1:$1"),0)-1,100000,1),MATCH(CLEAN(TABLATRANSFERENCIA[[#This Row],[CODIGO]]),OFFSET(INDIRECT("v_buffer_hist_hoy!$A$1"),1,MATCH("buh_codigo",INDIRECT("v_buffer_hist_hoy!$1:$1"),0)-1,100000,1),0)),"")</f>
        <v>1000000000</v>
      </c>
      <c r="AB173" s="6">
        <f ca="1">IFERROR(INDEX(OFFSET(INDIRECT("v_buffer_hist_hoy!$A$1"),1,MATCH("buh_inventario_fisico",INDIRECT("v_buffer_hist_hoy!$1:$1"),0)-1,100000,1),MATCH(CLEAN(TABLATRANSFERENCIA[[#This Row],[CODIGO]]),OFFSET(INDIRECT("v_buffer_hist_hoy!$A$1"),1,MATCH("buh_codigo",INDIRECT("v_buffer_hist_hoy!$1:$1"),0)-1,100000,1),0)),"")</f>
        <v>0</v>
      </c>
      <c r="AC173" s="4">
        <f ca="1">IFERROR(INDEX(OFFSET(INDIRECT("v_buffer_hist_hoy!$A$1"),1,MATCH("buh_estado_inventario_fisico",INDIRECT("v_buffer_hist_hoy!$1:$1"),0)-1,100000,1),MATCH(CLEAN(TABLATRANSFERENCIA[[#This Row],[CODIGO]]),OFFSET(INDIRECT("v_buffer_hist_hoy!$A$1"),1,MATCH("buh_codigo",INDIRECT("v_buffer_hist_hoy!$1:$1"),0)-1,100000,1),0)),"")</f>
        <v>1</v>
      </c>
      <c r="AD173" s="6" t="str">
        <f ca="1">IFERROR(INDEX(OFFSET(INDIRECT("v_buffer_hist_hoy!$A$1"),1,MATCH("buh_color_inventario_fisico",INDIRECT("v_buffer_hist_hoy!$1:$1"),0)-1,100000,1),MATCH(CLEAN(TABLATRANSFERENCIA[[#This Row],[CODIGO]]),OFFSET(INDIRECT("v_buffer_hist_hoy!$A$1"),1,MATCH("buh_codigo",INDIRECT("v_buffer_hist_hoy!$1:$1"),0)-1,100000,1),0)),"")</f>
        <v>N</v>
      </c>
      <c r="AE173" s="6">
        <f ca="1">IFERROR(INDEX(OFFSET(INDIRECT("v_buffer_hist_hoy!$A$1"),1,MATCH("buh_transito",INDIRECT("v_buffer_hist_hoy!$1:$1"),0)-1,100000,1),MATCH(CLEAN(TABLATRANSFERENCIA[[#This Row],[CODIGO]]),OFFSET(INDIRECT("v_buffer_hist_hoy!$A$1"),1,MATCH("buh_codigo",INDIRECT("v_buffer_hist_hoy!$1:$1"),0)-1,100000,1),0)),"")</f>
        <v>1</v>
      </c>
      <c r="AF173" s="6">
        <f ca="1">IFERROR(INDEX(OFFSET(INDIRECT("v_buffer_hist_hoy!$A$1"),1,MATCH("buh_negociacion",INDIRECT("v_buffer_hist_hoy!$1:$1"),0)-1,100000,1),MATCH(CLEAN(TABLATRANSFERENCIA[[#This Row],[CODIGO]]),OFFSET(INDIRECT("v_buffer_hist_hoy!$A$1"),1,MATCH("buh_codigo",INDIRECT("v_buffer_hist_hoy!$1:$1"),0)-1,100000,1),0)),"")</f>
        <v>0</v>
      </c>
      <c r="AG173" s="6">
        <f ca="1">IFERROR(INDEX(OFFSET(INDIRECT("v_buffer_hist_hoy!$A$1"),1,MATCH("buh_produccion",INDIRECT("v_buffer_hist_hoy!$1:$1"),0)-1,100000,1),MATCH(CLEAN(TABLATRANSFERENCIA[[#This Row],[CODIGO]]),OFFSET(INDIRECT("v_buffer_hist_hoy!$A$1"),1,MATCH("buh_codigo",INDIRECT("v_buffer_hist_hoy!$1:$1"),0)-1,100000,1),0)),"")</f>
        <v>0</v>
      </c>
      <c r="AH173" s="6">
        <f ca="1">IFERROR(INDEX(OFFSET(INDIRECT("v_buffer_hist_hoy!$A$1"),1,MATCH("buh_embarcado",INDIRECT("v_buffer_hist_hoy!$1:$1"),0)-1,100000,1),MATCH(CLEAN(TABLATRANSFERENCIA[[#This Row],[CODIGO]]),OFFSET(INDIRECT("v_buffer_hist_hoy!$A$1"),1,MATCH("buh_codigo",INDIRECT("v_buffer_hist_hoy!$1:$1"),0)-1,100000,1),0)),"")</f>
        <v>0</v>
      </c>
      <c r="AI173" s="6">
        <f ca="1">IFERROR(INDEX(OFFSET(INDIRECT("v_buffer_hist_hoy!$A$1"),1,MATCH("buh_comprometido",INDIRECT("v_buffer_hist_hoy!$1:$1"),0)-1,100000,1),MATCH(CLEAN(TABLATRANSFERENCIA[[#This Row],[CODIGO]]),OFFSET(INDIRECT("v_buffer_hist_hoy!$A$1"),1,MATCH("buh_codigo",INDIRECT("v_buffer_hist_hoy!$1:$1"),0)-1,100000,1),0)),"")</f>
        <v>0</v>
      </c>
      <c r="AJ173" s="6">
        <f ca="1">IFERROR(INDEX(OFFSET(INDIRECT("v_buffer_hist_hoy!$A$1"),1,MATCH("buh_backorder",INDIRECT("v_buffer_hist_hoy!$1:$1"),0)-1,100000,1),MATCH(CLEAN(TABLATRANSFERENCIA[[#This Row],[CODIGO]]),OFFSET(INDIRECT("v_buffer_hist_hoy!$A$1"),1,MATCH("buh_codigo",INDIRECT("v_buffer_hist_hoy!$1:$1"),0)-1,100000,1),0)),"")</f>
        <v>3</v>
      </c>
      <c r="AK173" s="6">
        <f ca="1">IFERROR(INDEX(OFFSET(INDIRECT("v_buffer_hist_hoy!$A$1"),1,MATCH("buh_inventario_proyectado",INDIRECT("v_buffer_hist_hoy!$1:$1"),0)-1,100000,1),MATCH(CLEAN(TABLATRANSFERENCIA[[#This Row],[CODIGO]]),OFFSET(INDIRECT("v_buffer_hist_hoy!$A$1"),1,MATCH("buh_codigo",INDIRECT("v_buffer_hist_hoy!$1:$1"),0)-1,100000,1),0)),"")</f>
        <v>4</v>
      </c>
      <c r="AL173" s="4">
        <f ca="1">IFERROR(INDEX(OFFSET(INDIRECT("v_buffer_hist_hoy!$A$1"),1,MATCH("buh_estado_inventario_proyectado",INDIRECT("v_buffer_hist_hoy!$1:$1"),0)-1,100000,1),MATCH(CLEAN(TABLATRANSFERENCIA[[#This Row],[CODIGO]]),OFFSET(INDIRECT("v_buffer_hist_hoy!$A$1"),1,MATCH("buh_codigo",INDIRECT("v_buffer_hist_hoy!$1:$1"),0)-1,100000,1),0)),"")</f>
        <v>0.33</v>
      </c>
      <c r="AM173" s="6" t="str">
        <f ca="1">IFERROR(INDEX(OFFSET(INDIRECT("v_buffer_hist_hoy!$A$1"),1,MATCH("buh_color_inventario_proyectado",INDIRECT("v_buffer_hist_hoy!$1:$1"),0)-1,100000,1),MATCH(CLEAN(TABLATRANSFERENCIA[[#This Row],[CODIGO]]),OFFSET(INDIRECT("v_buffer_hist_hoy!$A$1"),1,MATCH("buh_codigo",INDIRECT("v_buffer_hist_hoy!$1:$1"),0)-1,100000,1),0)),"")</f>
        <v>A</v>
      </c>
      <c r="AN173" s="6">
        <f ca="1">IFERROR(INDEX(OFFSET(INDIRECT("v_buffer_hist_hoy!$A$1"),1,MATCH("buh_pedido_minimo",INDIRECT("v_buffer_hist_hoy!$1:$1"),0)-1,100000,1),MATCH(CLEAN(TABLATRANSFERENCIA[[#This Row],[CODIGO]]),OFFSET(INDIRECT("v_buffer_hist_hoy!$A$1"),1,MATCH("buh_codigo",INDIRECT("v_buffer_hist_hoy!$1:$1"),0)-1,100000,1),0)),"")</f>
        <v>0</v>
      </c>
      <c r="AO173" s="6">
        <f ca="1">IFERROR(INDEX(OFFSET(INDIRECT("v_buffer_hist_hoy!$A$1"),1,MATCH("buh_pedido_minimo_grupo",INDIRECT("v_buffer_hist_hoy!$1:$1"),0)-1,100000,1),MATCH(CLEAN(TABLATRANSFERENCIA[[#This Row],[CODIGO]]),OFFSET(INDIRECT("v_buffer_hist_hoy!$A$1"),1,MATCH("buh_codigo",INDIRECT("v_buffer_hist_hoy!$1:$1"),0)-1,100000,1),0)),"")</f>
        <v>0</v>
      </c>
      <c r="AP173" s="6">
        <f ca="1">IFERROR(INDEX(OFFSET(INDIRECT("v_buffer_hist_hoy!$A$1"),1,MATCH("buh_unidad_empaque",INDIRECT("v_buffer_hist_hoy!$1:$1"),0)-1,100000,1),MATCH(CLEAN(TABLATRANSFERENCIA[[#This Row],[CODIGO]]),OFFSET(INDIRECT("v_buffer_hist_hoy!$A$1"),1,MATCH("buh_codigo",INDIRECT("v_buffer_hist_hoy!$1:$1"),0)-1,100000,1),0)),"")</f>
        <v>0</v>
      </c>
      <c r="AQ173" s="6">
        <f ca="1">IFERROR(INDEX(OFFSET(INDIRECT("v_buffer_hist_hoy!$A$1"),1,MATCH("buh_pedido_promedio",INDIRECT("v_buffer_hist_hoy!$1:$1"),0)-1,100000,1),MATCH(CLEAN(TABLATRANSFERENCIA[[#This Row],[CODIGO]]),OFFSET(INDIRECT("v_buffer_hist_hoy!$A$1"),1,MATCH("buh_codigo",INDIRECT("v_buffer_hist_hoy!$1:$1"),0)-1,100000,1),0)),"")</f>
        <v>2</v>
      </c>
      <c r="AR173" s="6">
        <f ca="1">IFERROR(INDEX(OFFSET(INDIRECT("v_buffer_hist_hoy!$A$1"),1,MATCH("buh_cobertura_buffer",INDIRECT("v_buffer_hist_hoy!$1:$1"),0)-1,100000,1),MATCH(CLEAN(TABLATRANSFERENCIA[[#This Row],[CODIGO]]),OFFSET(INDIRECT("v_buffer_hist_hoy!$A$1"),1,MATCH("buh_codigo",INDIRECT("v_buffer_hist_hoy!$1:$1"),0)-1,100000,1),0)),"")</f>
        <v>0</v>
      </c>
      <c r="AS173" s="6">
        <f ca="1">IFERROR(INDEX(OFFSET(INDIRECT("v_buffer_hist_hoy!$A$1"),1,MATCH("buh_cobertura_inventario_proyectado",INDIRECT("v_buffer_hist_hoy!$1:$1"),0)-1,100000,1),MATCH(CLEAN(TABLATRANSFERENCIA[[#This Row],[CODIGO]]),OFFSET(INDIRECT("v_buffer_hist_hoy!$A$1"),1,MATCH("buh_codigo",INDIRECT("v_buffer_hist_hoy!$1:$1"),0)-1,100000,1),0)),"")</f>
        <v>0</v>
      </c>
      <c r="AT173" s="6">
        <f ca="1">IFERROR(INDEX(OFFSET(INDIRECT("v_buffer_hist_hoy!$A$1"),1,MATCH("buh_cobertura_pedido_minimo",INDIRECT("v_buffer_hist_hoy!$1:$1"),0)-1,100000,1),MATCH(CLEAN(TABLATRANSFERENCIA[[#This Row],[CODIGO]]),OFFSET(INDIRECT("v_buffer_hist_hoy!$A$1"),1,MATCH("buh_codigo",INDIRECT("v_buffer_hist_hoy!$1:$1"),0)-1,100000,1),0)),"")</f>
        <v>0</v>
      </c>
      <c r="AU173" s="6">
        <f ca="1">IFERROR(INDEX(OFFSET(INDIRECT("v_buffer_hist_hoy!$A$1"),1,MATCH("buh_dias_desabastecimiento",INDIRECT("v_buffer_hist_hoy!$1:$1"),0)-1,100000,1),MATCH(CLEAN(TABLATRANSFERENCIA[[#This Row],[CODIGO]]),OFFSET(INDIRECT("v_buffer_hist_hoy!$A$1"),1,MATCH("buh_codigo",INDIRECT("v_buffer_hist_hoy!$1:$1"),0)-1,100000,1),0)),"")</f>
        <v>63</v>
      </c>
      <c r="AV173" s="6">
        <f t="array" ref="AV173">IFERROR(INDEX(Datos_Consumo[CANTIDAD],MATCH(TABLATRANSFERENCIA[[#This Row],[CODIGO]]&amp;TABLATRANSFERENCIA[[#Headers],[Columna1]],Datos_Consumo[CODIGO]&amp;Datos_Consumo[FECHA_FORMATO],0)),0)</f>
        <v>0</v>
      </c>
      <c r="AW173" s="6">
        <f t="array" ref="AW173">IFERROR(INDEX(Datos_Consumo[CANTIDAD],MATCH(TABLATRANSFERENCIA[[#This Row],[CODIGO]]&amp;TABLATRANSFERENCIA[[#Headers],[Columna2]],Datos_Consumo[CODIGO]&amp;Datos_Consumo[FECHA_FORMATO],0)),0)</f>
        <v>0</v>
      </c>
      <c r="AX173" s="6">
        <f t="array" ref="AX173">IFERROR(INDEX(Datos_Consumo[CANTIDAD],MATCH(TABLATRANSFERENCIA[[#This Row],[CODIGO]]&amp;TABLATRANSFERENCIA[[#Headers],[Columna3]],Datos_Consumo[CODIGO]&amp;Datos_Consumo[FECHA_FORMATO],0)),0)</f>
        <v>0</v>
      </c>
      <c r="AY173" s="6">
        <f t="array" ref="AY173">IFERROR(INDEX(Datos_Consumo[CANTIDAD],MATCH(TABLATRANSFERENCIA[[#This Row],[CODIGO]]&amp;TABLATRANSFERENCIA[[#Headers],[Columna4]],Datos_Consumo[CODIGO]&amp;Datos_Consumo[FECHA_FORMATO],0)),0)</f>
        <v>0</v>
      </c>
      <c r="AZ173" s="6">
        <f t="array" ref="AZ173">IFERROR(INDEX(Datos_Consumo[CANTIDAD],MATCH(TABLATRANSFERENCIA[[#This Row],[CODIGO]]&amp;TABLATRANSFERENCIA[[#Headers],[Columna5]],Datos_Consumo[CODIGO]&amp;Datos_Consumo[FECHA_FORMATO],0)),0)</f>
        <v>0</v>
      </c>
      <c r="BA173" s="6">
        <f t="array" ref="BA173">IFERROR(INDEX(Datos_Consumo[CANTIDAD],MATCH(TABLATRANSFERENCIA[[#This Row],[CODIGO]]&amp;TABLATRANSFERENCIA[[#Headers],[Columna6]],Datos_Consumo[CODIGO]&amp;Datos_Consumo[FECHA_FORMATO],0)),0)</f>
        <v>0</v>
      </c>
      <c r="BB173" s="56">
        <f ca="1">IFERROR(INDEX(OFFSET(INDIRECT("v_buffer_hist_hoy!$A$1"),1,MATCH("buh_ultima_transferencia_ini",INDIRECT("v_buffer_hist_hoy!$1:$1"),0)-1,100000,1),MATCH(CLEAN(TABLATRANSFERENCIA[[#This Row],[CODIGO]]),OFFSET(INDIRECT("v_buffer_hist_hoy!$A$1"),1,MATCH("buh_codigo",INDIRECT("v_buffer_hist_hoy!$1:$1"),0)-1,100000,1),0)),"")</f>
        <v>0</v>
      </c>
      <c r="BC173" s="56">
        <f ca="1">IFERROR(INDEX(OFFSET(INDIRECT("v_buffer_hist_hoy!$A$1"),1,MATCH("buh_ultima_transferencia_fin",INDIRECT("v_buffer_hist_hoy!$1:$1"),0)-1,100000,1),MATCH(CLEAN(TABLATRANSFERENCIA[[#This Row],[CODIGO]]),OFFSET(INDIRECT("v_buffer_hist_hoy!$A$1"),1,MATCH("buh_codigo",INDIRECT("v_buffer_hist_hoy!$1:$1"),0)-1,100000,1),0)),"")</f>
        <v>0</v>
      </c>
      <c r="BD173" s="50" t="s">
        <v>7749</v>
      </c>
      <c r="BE173" s="55"/>
      <c r="BF173" s="51"/>
      <c r="BG173" s="51" t="str">
        <f>IF(RIGHT(TABLATRANSFERENCIA[[#Headers],[Emb1]],1)*1&lt;=TABLATRANSFERENCIA[[#This Row],[EMBARQUES]],IF(ISBLANK(TABLATRANSFERENCIA[[#This Row],[EMBARQUES]]),TABLATRANSFERENCIA[[#This Row],[REQUERIM]],ROUND(TABLATRANSFERENCIA[[#This Row],[REQUERIM]]/TABLATRANSFERENCIA[[#This Row],[EMBARQUES]],0)),TABLATRANSFERENCIA[[#This Row],[REQUERIM]])</f>
        <v>3</v>
      </c>
      <c r="BH17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3" s="51"/>
      <c r="BM173" s="46">
        <f ca="1">IFERROR(TABLATRANSFERENCIA[[#This Row],[REQUERIM]]/TABLATRANSFERENCIA[[#This Row],[PEDIDO PROMEDIO]],0)</f>
        <v>1.5</v>
      </c>
      <c r="BN173" s="51"/>
      <c r="BO173" s="59"/>
      <c r="BP173" s="3" t="str">
        <f>IF(TABLATRANSFERENCIA[[#This Row],[RECIBIDO]]&lt;&gt;"",0,IF(TABLATRANSFERENCIA[[#This Row],[DESPACHO]]&lt;&gt;"",TABLATRANSFERENCIA[[#This Row],[DESPACHO]],TABLATRANSFERENCIA[[#This Row],[REQUERIM]]))</f>
        <v>3</v>
      </c>
      <c r="BQ173" s="50"/>
      <c r="BR173" s="50"/>
      <c r="BS173" s="50" t="str">
        <f t="shared" si="2"/>
        <v>N</v>
      </c>
      <c r="BT173" s="51">
        <f t="array" aca="1" ref="BT173" ca="1">IF(SUM(--(TABLATRANSFERENCIA[[#This Row],[CODIGO GENERICO]]=TABLATRANSFERENCIA[CODIGO GENERICO])*TABLATRANSFERENCIA[REQUERIM])&lt;TABLATRANSFERENCIA[[#This Row],[PEDIDO MIN GRUPO]],1,0)</f>
        <v>0</v>
      </c>
      <c r="BU17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3" s="51">
        <f ca="1">IFERROR(INDEX(OFFSET(INDIRECT("v_buffer_hist_hoy!$A$1"),1,MATCH("buh_zona_amarilla",INDIRECT("v_buffer_hist_hoy!$1:$1"),0)-1,100000,1),MATCH(CLEAN(TABLATRANSFERENCIA[[#This Row],[CODIGO]]),OFFSET(INDIRECT("v_buffer_hist_hoy!$A$1"),1,MATCH("buh_codigo",INDIRECT("v_buffer_hist_hoy!$1:$1"),0)-1,100000,1),0)),"")</f>
        <v>4</v>
      </c>
      <c r="BW173" s="51">
        <f ca="1">IFERROR(INDEX(OFFSET(INDIRECT("v_buffer_hist_hoy!$A$1"),1,MATCH("buh_zona_roja",INDIRECT("v_buffer_hist_hoy!$1:$1"),0)-1,100000,1),MATCH(CLEAN(TABLATRANSFERENCIA[[#This Row],[CODIGO]]),OFFSET(INDIRECT("v_buffer_hist_hoy!$A$1"),1,MATCH("buh_codigo",INDIRECT("v_buffer_hist_hoy!$1:$1"),0)-1,100000,1),0)),"")</f>
        <v>2</v>
      </c>
    </row>
    <row r="174" spans="1:75" hidden="1" x14ac:dyDescent="0.25">
      <c r="A174" s="54" t="s">
        <v>2113</v>
      </c>
      <c r="B174" s="3" t="str">
        <f ca="1">IFERROR(INDEX(OFFSET(INDIRECT("v_buffer_hist_hoy!$A$1"),1,MATCH("pro_descripcion",INDIRECT("v_buffer_hist_hoy!$1:$1"),0)-1,100000,1),MATCH(CLEAN(TABLATRANSFERENCIA[[#This Row],[CODIGO]]),OFFSET(INDIRECT("v_buffer_hist_hoy!$A$1"),1,MATCH("buh_codigo",INDIRECT("v_buffer_hist_hoy!$1:$1"),0)-1,100000,1),0)),"")</f>
        <v>CABLE ACELERADOR SRM270</v>
      </c>
      <c r="C174" s="3" t="str">
        <f ca="1">IFERROR(INDEX(OFFSET(INDIRECT("v_buffer_hist_hoy!$A$1"),1,MATCH("buh_codigo_generico",INDIRECT("v_buffer_hist_hoy!$1:$1"),0)-1,100000,1),MATCH(CLEAN(TABLATRANSFERENCIA[[#This Row],[CODIGO]]),OFFSET(INDIRECT("v_buffer_hist_hoy!$A$1"),1,MATCH("buh_codigo",INDIRECT("v_buffer_hist_hoy!$1:$1"),0)-1,100000,1),0)),"")</f>
        <v>0</v>
      </c>
      <c r="D174" s="3" t="str">
        <f ca="1">IFERROR(INDEX(OFFSET(INDIRECT("v_buffer_hist_hoy!$A$1"),1,MATCH("buh_codigo_vinculado",INDIRECT("v_buffer_hist_hoy!$1:$1"),0)-1,100000,1),MATCH(CLEAN(TABLATRANSFERENCIA[[#This Row],[CODIGO]]),OFFSET(INDIRECT("v_buffer_hist_hoy!$A$1"),1,MATCH("buh_codigo",INDIRECT("v_buffer_hist_hoy!$1:$1"),0)-1,100000,1),0)),"")</f>
        <v>EC-17800159230</v>
      </c>
      <c r="E174" s="3" t="str">
        <f ca="1">IFERROR(INDEX(OFFSET(INDIRECT("v_buffer_hist_hoy!$A$1"),1,MATCH("pro_linea",INDIRECT("v_buffer_hist_hoy!$1:$1"),0)-1,100000,1),MATCH(CLEAN(TABLATRANSFERENCIA[[#This Row],[CODIGO]]),OFFSET(INDIRECT("v_buffer_hist_hoy!$A$1"),1,MATCH("buh_codigo",INDIRECT("v_buffer_hist_hoy!$1:$1"),0)-1,100000,1),0)),"")</f>
        <v>AGROFORESTAL</v>
      </c>
      <c r="F174" s="3">
        <f ca="1">IFERROR(INDEX(OFFSET(INDIRECT("v_buffer_hist_hoy!$A$1"),1,MATCH("pro_sublinea",INDIRECT("v_buffer_hist_hoy!$1:$1"),0)-1,100000,1),MATCH(CLEAN(TABLATRANSFERENCIA[[#This Row],[CODIGO]]),OFFSET(INDIRECT("v_buffer_hist_hoy!$A$1"),1,MATCH("buh_codigo",INDIRECT("v_buffer_hist_hoy!$1:$1"),0)-1,100000,1),0)),"")</f>
        <v>0</v>
      </c>
      <c r="G174" s="3" t="str">
        <f ca="1">IFERROR(INDEX(OFFSET(INDIRECT("v_buffer_hist_hoy!$A$1"),1,MATCH("pro_grupo",INDIRECT("v_buffer_hist_hoy!$1:$1"),0)-1,100000,1),MATCH(CLEAN(TABLATRANSFERENCIA[[#This Row],[CODIGO]]),OFFSET(INDIRECT("v_buffer_hist_hoy!$A$1"),1,MATCH("buh_codigo",INDIRECT("v_buffer_hist_hoy!$1:$1"),0)-1,100000,1),0)),"")</f>
        <v>REPUESTOS DESMALEZADORAS</v>
      </c>
      <c r="H174" s="3">
        <f ca="1">IFERROR(INDEX(OFFSET(INDIRECT("v_buffer_hist_hoy!$A$1"),1,MATCH("pro_familia",INDIRECT("v_buffer_hist_hoy!$1:$1"),0)-1,100000,1),MATCH(CLEAN(TABLATRANSFERENCIA[[#This Row],[CODIGO]]),OFFSET(INDIRECT("v_buffer_hist_hoy!$A$1"),1,MATCH("buh_codigo",INDIRECT("v_buffer_hist_hoy!$1:$1"),0)-1,100000,1),0)),"")</f>
        <v>0</v>
      </c>
      <c r="I174" s="3">
        <f ca="1">IFERROR(INDEX(OFFSET(INDIRECT("v_buffer_hist_hoy!$A$1"),1,MATCH("pro_subfamilia",INDIRECT("v_buffer_hist_hoy!$1:$1"),0)-1,100000,1),MATCH(CLEAN(TABLATRANSFERENCIA[[#This Row],[CODIGO]]),OFFSET(INDIRECT("v_buffer_hist_hoy!$A$1"),1,MATCH("buh_codigo",INDIRECT("v_buffer_hist_hoy!$1:$1"),0)-1,100000,1),0)),"")</f>
        <v>0</v>
      </c>
      <c r="J17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4" s="3">
        <f ca="1">IFERROR(INDEX(OFFSET(INDIRECT("v_buffer_hist_hoy!$A$1"),1,MATCH("pro_tipo",INDIRECT("v_buffer_hist_hoy!$1:$1"),0)-1,100000,1),MATCH(CLEAN(TABLATRANSFERENCIA[[#This Row],[CODIGO]]),OFFSET(INDIRECT("v_buffer_hist_hoy!$A$1"),1,MATCH("buh_codigo",INDIRECT("v_buffer_hist_hoy!$1:$1"),0)-1,100000,1),0)),"")</f>
        <v>0</v>
      </c>
      <c r="L174" s="3" t="str">
        <f ca="1">IFERROR(INDEX(OFFSET(INDIRECT("v_buffer_hist_hoy!$A$1"),1,MATCH("pro_marca",INDIRECT("v_buffer_hist_hoy!$1:$1"),0)-1,100000,1),MATCH(CLEAN(TABLATRANSFERENCIA[[#This Row],[CODIGO]]),OFFSET(INDIRECT("v_buffer_hist_hoy!$A$1"),1,MATCH("buh_codigo",INDIRECT("v_buffer_hist_hoy!$1:$1"),0)-1,100000,1),0)),"")</f>
        <v>ECHO</v>
      </c>
      <c r="M174" s="3">
        <f ca="1">IFERROR(INDEX(OFFSET(INDIRECT("v_buffer_hist_hoy!$A$1"),1,MATCH("pro_modelo",INDIRECT("v_buffer_hist_hoy!$1:$1"),0)-1,100000,1),MATCH(CLEAN(TABLATRANSFERENCIA[[#This Row],[CODIGO]]),OFFSET(INDIRECT("v_buffer_hist_hoy!$A$1"),1,MATCH("buh_codigo",INDIRECT("v_buffer_hist_hoy!$1:$1"),0)-1,100000,1),0)),"")</f>
        <v>0</v>
      </c>
      <c r="N174" s="3">
        <f ca="1">IFERROR(INDEX(OFFSET(INDIRECT("v_buffer_hist_hoy!$A$1"),1,MATCH("pro_cat_management",INDIRECT("v_buffer_hist_hoy!$1:$1"),0)-1,100000,1),MATCH(CLEAN(TABLATRANSFERENCIA[[#This Row],[CODIGO]]),OFFSET(INDIRECT("v_buffer_hist_hoy!$A$1"),1,MATCH("buh_codigo",INDIRECT("v_buffer_hist_hoy!$1:$1"),0)-1,100000,1),0)),"")</f>
        <v>0</v>
      </c>
      <c r="O174" s="5" t="str">
        <f ca="1">IFERROR(INDEX(OFFSET(INDIRECT("v_buffer_hist_hoy!$A$1"),1,MATCH("buh_estatus",INDIRECT("v_buffer_hist_hoy!$1:$1"),0)-1,100000,1),MATCH(CLEAN(TABLATRANSFERENCIA[[#This Row],[CODIGO]]),OFFSET(INDIRECT("v_buffer_hist_hoy!$A$1"),1,MATCH("buh_codigo",INDIRECT("v_buffer_hist_hoy!$1:$1"),0)-1,100000,1),0)),"")</f>
        <v>0</v>
      </c>
      <c r="P174" s="5">
        <f ca="1">IFERROR(INDEX(OFFSET(INDIRECT("v_buffer_hist_hoy!$A$1"),1,MATCH("buh_ctv",INDIRECT("v_buffer_hist_hoy!$1:$1"),0)-1,100000,1),MATCH(CLEAN(TABLATRANSFERENCIA[[#This Row],[CODIGO]]),OFFSET(INDIRECT("v_buffer_hist_hoy!$A$1"),1,MATCH("buh_codigo",INDIRECT("v_buffer_hist_hoy!$1:$1"),0)-1,100000,1),0)),"")</f>
        <v>2.83</v>
      </c>
      <c r="Q174" s="5">
        <f ca="1">IFERROR(INDEX(OFFSET(INDIRECT("v_buffer_hist_hoy!$A$1"),1,MATCH("buh_pv",INDIRECT("v_buffer_hist_hoy!$1:$1"),0)-1,100000,1),MATCH(CLEAN(TABLATRANSFERENCIA[[#This Row],[CODIGO]]),OFFSET(INDIRECT("v_buffer_hist_hoy!$A$1"),1,MATCH("buh_codigo",INDIRECT("v_buffer_hist_hoy!$1:$1"),0)-1,100000,1),0)),"")</f>
        <v>8.4700000000000006</v>
      </c>
      <c r="R174" s="46">
        <f ca="1">IFERROR(INDEX(OFFSET(INDIRECT("v_buffer_hist_hoy!$A$1"),1,MATCH("buh_roi_pasado",INDIRECT("v_buffer_hist_hoy!$1:$1"),0)-1,100000,1),MATCH(CLEAN(TABLATRANSFERENCIA[[#This Row],[CODIGO]]),OFFSET(INDIRECT("v_buffer_hist_hoy!$A$1"),1,MATCH("buh_codigo",INDIRECT("v_buffer_hist_hoy!$1:$1"),0)-1,100000,1),0)),"")</f>
        <v>0</v>
      </c>
      <c r="S174" s="46">
        <f ca="1">IFERROR(INDEX(OFFSET(INDIRECT("v_buffer_hist_hoy!$A$1"),1,MATCH("buh_roi_proyectado",INDIRECT("v_buffer_hist_hoy!$1:$1"),0)-1,100000,1),MATCH(CLEAN(TABLATRANSFERENCIA[[#This Row],[CODIGO]]),OFFSET(INDIRECT("v_buffer_hist_hoy!$A$1"),1,MATCH("buh_codigo",INDIRECT("v_buffer_hist_hoy!$1:$1"),0)-1,100000,1),0)),"")</f>
        <v>8.6999999999999993</v>
      </c>
      <c r="T174" s="46">
        <f ca="1">IFERROR(INDEX(OFFSET(INDIRECT("v_buffer_hist_hoy!$A$1"),1,MATCH("buh_velocity",INDIRECT("v_buffer_hist_hoy!$1:$1"),0)-1,100000,1),MATCH(CLEAN(TABLATRANSFERENCIA[[#This Row],[CODIGO]]),OFFSET(INDIRECT("v_buffer_hist_hoy!$A$1"),1,MATCH("buh_codigo",INDIRECT("v_buffer_hist_hoy!$1:$1"),0)-1,100000,1),0)),"")</f>
        <v>0</v>
      </c>
      <c r="U174" s="46">
        <f ca="1">IFERROR(INDEX(OFFSET(INDIRECT("v_buffer_hist_hoy!$A$1"),1,MATCH("buh_nivel_servicio",INDIRECT("v_buffer_hist_hoy!$1:$1"),0)-1,100000,1),MATCH(CLEAN(TABLATRANSFERENCIA[[#This Row],[CODIGO]]),OFFSET(INDIRECT("v_buffer_hist_hoy!$A$1"),1,MATCH("buh_codigo",INDIRECT("v_buffer_hist_hoy!$1:$1"),0)-1,100000,1),0)),"")</f>
        <v>1</v>
      </c>
      <c r="V174" s="49" t="str">
        <f ca="1">IFERROR(INDEX(OFFSET(INDIRECT("v_buffer_hist_hoy!$A$1"),1,MATCH("pro_nombre",INDIRECT("v_buffer_hist_hoy!$1:$1"),0)-1,100000,1),MATCH(CLEAN(TABLATRANSFERENCIA[[#This Row],[CODIGO]]),OFFSET(INDIRECT("v_buffer_hist_hoy!$A$1"),1,MATCH("buh_codigo",INDIRECT("v_buffer_hist_hoy!$1:$1"),0)-1,100000,1),0)),"")</f>
        <v>Echo</v>
      </c>
      <c r="W174" s="49" t="str">
        <f ca="1">IFERROR(INDEX(OFFSET(INDIRECT("v_buffer_hist_hoy!$A$1"),1,MATCH("pre_nombre",INDIRECT("v_buffer_hist_hoy!$1:$1"),0)-1,100000,1),MATCH(CLEAN(TABLATRANSFERENCIA[[#This Row],[CODIGO]]),OFFSET(INDIRECT("v_buffer_hist_hoy!$A$1"),1,MATCH("buh_codigo",INDIRECT("v_buffer_hist_hoy!$1:$1"),0)-1,100000,1),0)),"")</f>
        <v>USA</v>
      </c>
      <c r="X174" s="51">
        <f ca="1">IFERROR(INDEX(OFFSET(INDIRECT("v_buffer_hist_hoy!$A$1"),1,MATCH("buh_tiempo_suministro",INDIRECT("v_buffer_hist_hoy!$1:$1"),0)-1,100000,1),MATCH(CLEAN(TABLATRANSFERENCIA[[#This Row],[CODIGO]]),OFFSET(INDIRECT("v_buffer_hist_hoy!$A$1"),1,MATCH("buh_codigo",INDIRECT("v_buffer_hist_hoy!$1:$1"),0)-1,100000,1),0)),"")</f>
        <v>8</v>
      </c>
      <c r="Y174" s="51">
        <f ca="1">IFERROR(INDEX(OFFSET(INDIRECT("v_buffer_hist_hoy!$A$1"),1,MATCH("buh_frecuencia_reposicion",INDIRECT("v_buffer_hist_hoy!$1:$1"),0)-1,100000,1),MATCH(CLEAN(TABLATRANSFERENCIA[[#This Row],[CODIGO]]),OFFSET(INDIRECT("v_buffer_hist_hoy!$A$1"),1,MATCH("buh_codigo",INDIRECT("v_buffer_hist_hoy!$1:$1"),0)-1,100000,1),0)),"")</f>
        <v>3</v>
      </c>
      <c r="Z174" s="6">
        <f ca="1">IFERROR(INDEX(OFFSET(INDIRECT("v_buffer_hist_hoy!$A$1"),1,MATCH("buh_buffer_actual",INDIRECT("v_buffer_hist_hoy!$1:$1"),0)-1,100000,1),MATCH(CLEAN(TABLATRANSFERENCIA[[#This Row],[CODIGO]]),OFFSET(INDIRECT("v_buffer_hist_hoy!$A$1"),1,MATCH("buh_codigo",INDIRECT("v_buffer_hist_hoy!$1:$1"),0)-1,100000,1),0)),"")</f>
        <v>6</v>
      </c>
      <c r="AA174" s="6">
        <f ca="1">IFERROR(INDEX(OFFSET(INDIRECT("v_buffer_hist_hoy!$A$1"),1,MATCH("buh_inventario_proveedor",INDIRECT("v_buffer_hist_hoy!$1:$1"),0)-1,100000,1),MATCH(CLEAN(TABLATRANSFERENCIA[[#This Row],[CODIGO]]),OFFSET(INDIRECT("v_buffer_hist_hoy!$A$1"),1,MATCH("buh_codigo",INDIRECT("v_buffer_hist_hoy!$1:$1"),0)-1,100000,1),0)),"")</f>
        <v>1000000000</v>
      </c>
      <c r="AB174" s="6">
        <f ca="1">IFERROR(INDEX(OFFSET(INDIRECT("v_buffer_hist_hoy!$A$1"),1,MATCH("buh_inventario_fisico",INDIRECT("v_buffer_hist_hoy!$1:$1"),0)-1,100000,1),MATCH(CLEAN(TABLATRANSFERENCIA[[#This Row],[CODIGO]]),OFFSET(INDIRECT("v_buffer_hist_hoy!$A$1"),1,MATCH("buh_codigo",INDIRECT("v_buffer_hist_hoy!$1:$1"),0)-1,100000,1),0)),"")</f>
        <v>2</v>
      </c>
      <c r="AC174" s="4">
        <f ca="1">IFERROR(INDEX(OFFSET(INDIRECT("v_buffer_hist_hoy!$A$1"),1,MATCH("buh_estado_inventario_fisico",INDIRECT("v_buffer_hist_hoy!$1:$1"),0)-1,100000,1),MATCH(CLEAN(TABLATRANSFERENCIA[[#This Row],[CODIGO]]),OFFSET(INDIRECT("v_buffer_hist_hoy!$A$1"),1,MATCH("buh_codigo",INDIRECT("v_buffer_hist_hoy!$1:$1"),0)-1,100000,1),0)),"")</f>
        <v>0.67</v>
      </c>
      <c r="AD174" s="6" t="str">
        <f ca="1">IFERROR(INDEX(OFFSET(INDIRECT("v_buffer_hist_hoy!$A$1"),1,MATCH("buh_color_inventario_fisico",INDIRECT("v_buffer_hist_hoy!$1:$1"),0)-1,100000,1),MATCH(CLEAN(TABLATRANSFERENCIA[[#This Row],[CODIGO]]),OFFSET(INDIRECT("v_buffer_hist_hoy!$A$1"),1,MATCH("buh_codigo",INDIRECT("v_buffer_hist_hoy!$1:$1"),0)-1,100000,1),0)),"")</f>
        <v>R</v>
      </c>
      <c r="AE174" s="6">
        <f ca="1">IFERROR(INDEX(OFFSET(INDIRECT("v_buffer_hist_hoy!$A$1"),1,MATCH("buh_transito",INDIRECT("v_buffer_hist_hoy!$1:$1"),0)-1,100000,1),MATCH(CLEAN(TABLATRANSFERENCIA[[#This Row],[CODIGO]]),OFFSET(INDIRECT("v_buffer_hist_hoy!$A$1"),1,MATCH("buh_codigo",INDIRECT("v_buffer_hist_hoy!$1:$1"),0)-1,100000,1),0)),"")</f>
        <v>2</v>
      </c>
      <c r="AF174" s="6">
        <f ca="1">IFERROR(INDEX(OFFSET(INDIRECT("v_buffer_hist_hoy!$A$1"),1,MATCH("buh_negociacion",INDIRECT("v_buffer_hist_hoy!$1:$1"),0)-1,100000,1),MATCH(CLEAN(TABLATRANSFERENCIA[[#This Row],[CODIGO]]),OFFSET(INDIRECT("v_buffer_hist_hoy!$A$1"),1,MATCH("buh_codigo",INDIRECT("v_buffer_hist_hoy!$1:$1"),0)-1,100000,1),0)),"")</f>
        <v>0</v>
      </c>
      <c r="AG174" s="6">
        <f ca="1">IFERROR(INDEX(OFFSET(INDIRECT("v_buffer_hist_hoy!$A$1"),1,MATCH("buh_produccion",INDIRECT("v_buffer_hist_hoy!$1:$1"),0)-1,100000,1),MATCH(CLEAN(TABLATRANSFERENCIA[[#This Row],[CODIGO]]),OFFSET(INDIRECT("v_buffer_hist_hoy!$A$1"),1,MATCH("buh_codigo",INDIRECT("v_buffer_hist_hoy!$1:$1"),0)-1,100000,1),0)),"")</f>
        <v>0</v>
      </c>
      <c r="AH174" s="6">
        <f ca="1">IFERROR(INDEX(OFFSET(INDIRECT("v_buffer_hist_hoy!$A$1"),1,MATCH("buh_embarcado",INDIRECT("v_buffer_hist_hoy!$1:$1"),0)-1,100000,1),MATCH(CLEAN(TABLATRANSFERENCIA[[#This Row],[CODIGO]]),OFFSET(INDIRECT("v_buffer_hist_hoy!$A$1"),1,MATCH("buh_codigo",INDIRECT("v_buffer_hist_hoy!$1:$1"),0)-1,100000,1),0)),"")</f>
        <v>0</v>
      </c>
      <c r="AI174" s="6">
        <f ca="1">IFERROR(INDEX(OFFSET(INDIRECT("v_buffer_hist_hoy!$A$1"),1,MATCH("buh_comprometido",INDIRECT("v_buffer_hist_hoy!$1:$1"),0)-1,100000,1),MATCH(CLEAN(TABLATRANSFERENCIA[[#This Row],[CODIGO]]),OFFSET(INDIRECT("v_buffer_hist_hoy!$A$1"),1,MATCH("buh_codigo",INDIRECT("v_buffer_hist_hoy!$1:$1"),0)-1,100000,1),0)),"")</f>
        <v>0</v>
      </c>
      <c r="AJ174" s="6">
        <f ca="1">IFERROR(INDEX(OFFSET(INDIRECT("v_buffer_hist_hoy!$A$1"),1,MATCH("buh_backorder",INDIRECT("v_buffer_hist_hoy!$1:$1"),0)-1,100000,1),MATCH(CLEAN(TABLATRANSFERENCIA[[#This Row],[CODIGO]]),OFFSET(INDIRECT("v_buffer_hist_hoy!$A$1"),1,MATCH("buh_codigo",INDIRECT("v_buffer_hist_hoy!$1:$1"),0)-1,100000,1),0)),"")</f>
        <v>2</v>
      </c>
      <c r="AK174" s="6">
        <f ca="1">IFERROR(INDEX(OFFSET(INDIRECT("v_buffer_hist_hoy!$A$1"),1,MATCH("buh_inventario_proyectado",INDIRECT("v_buffer_hist_hoy!$1:$1"),0)-1,100000,1),MATCH(CLEAN(TABLATRANSFERENCIA[[#This Row],[CODIGO]]),OFFSET(INDIRECT("v_buffer_hist_hoy!$A$1"),1,MATCH("buh_codigo",INDIRECT("v_buffer_hist_hoy!$1:$1"),0)-1,100000,1),0)),"")</f>
        <v>6</v>
      </c>
      <c r="AL174" s="4">
        <f ca="1">IFERROR(INDEX(OFFSET(INDIRECT("v_buffer_hist_hoy!$A$1"),1,MATCH("buh_estado_inventario_proyectado",INDIRECT("v_buffer_hist_hoy!$1:$1"),0)-1,100000,1),MATCH(CLEAN(TABLATRANSFERENCIA[[#This Row],[CODIGO]]),OFFSET(INDIRECT("v_buffer_hist_hoy!$A$1"),1,MATCH("buh_codigo",INDIRECT("v_buffer_hist_hoy!$1:$1"),0)-1,100000,1),0)),"")</f>
        <v>0</v>
      </c>
      <c r="AM174" s="6" t="str">
        <f ca="1">IFERROR(INDEX(OFFSET(INDIRECT("v_buffer_hist_hoy!$A$1"),1,MATCH("buh_color_inventario_proyectado",INDIRECT("v_buffer_hist_hoy!$1:$1"),0)-1,100000,1),MATCH(CLEAN(TABLATRANSFERENCIA[[#This Row],[CODIGO]]),OFFSET(INDIRECT("v_buffer_hist_hoy!$A$1"),1,MATCH("buh_codigo",INDIRECT("v_buffer_hist_hoy!$1:$1"),0)-1,100000,1),0)),"")</f>
        <v>V</v>
      </c>
      <c r="AN174" s="6">
        <f ca="1">IFERROR(INDEX(OFFSET(INDIRECT("v_buffer_hist_hoy!$A$1"),1,MATCH("buh_pedido_minimo",INDIRECT("v_buffer_hist_hoy!$1:$1"),0)-1,100000,1),MATCH(CLEAN(TABLATRANSFERENCIA[[#This Row],[CODIGO]]),OFFSET(INDIRECT("v_buffer_hist_hoy!$A$1"),1,MATCH("buh_codigo",INDIRECT("v_buffer_hist_hoy!$1:$1"),0)-1,100000,1),0)),"")</f>
        <v>0</v>
      </c>
      <c r="AO174" s="6">
        <f ca="1">IFERROR(INDEX(OFFSET(INDIRECT("v_buffer_hist_hoy!$A$1"),1,MATCH("buh_pedido_minimo_grupo",INDIRECT("v_buffer_hist_hoy!$1:$1"),0)-1,100000,1),MATCH(CLEAN(TABLATRANSFERENCIA[[#This Row],[CODIGO]]),OFFSET(INDIRECT("v_buffer_hist_hoy!$A$1"),1,MATCH("buh_codigo",INDIRECT("v_buffer_hist_hoy!$1:$1"),0)-1,100000,1),0)),"")</f>
        <v>0</v>
      </c>
      <c r="AP174" s="6">
        <f ca="1">IFERROR(INDEX(OFFSET(INDIRECT("v_buffer_hist_hoy!$A$1"),1,MATCH("buh_unidad_empaque",INDIRECT("v_buffer_hist_hoy!$1:$1"),0)-1,100000,1),MATCH(CLEAN(TABLATRANSFERENCIA[[#This Row],[CODIGO]]),OFFSET(INDIRECT("v_buffer_hist_hoy!$A$1"),1,MATCH("buh_codigo",INDIRECT("v_buffer_hist_hoy!$1:$1"),0)-1,100000,1),0)),"")</f>
        <v>2</v>
      </c>
      <c r="AQ174" s="6">
        <f ca="1">IFERROR(INDEX(OFFSET(INDIRECT("v_buffer_hist_hoy!$A$1"),1,MATCH("buh_pedido_promedio",INDIRECT("v_buffer_hist_hoy!$1:$1"),0)-1,100000,1),MATCH(CLEAN(TABLATRANSFERENCIA[[#This Row],[CODIGO]]),OFFSET(INDIRECT("v_buffer_hist_hoy!$A$1"),1,MATCH("buh_codigo",INDIRECT("v_buffer_hist_hoy!$1:$1"),0)-1,100000,1),0)),"")</f>
        <v>2</v>
      </c>
      <c r="AR174" s="6">
        <f ca="1">IFERROR(INDEX(OFFSET(INDIRECT("v_buffer_hist_hoy!$A$1"),1,MATCH("buh_cobertura_buffer",INDIRECT("v_buffer_hist_hoy!$1:$1"),0)-1,100000,1),MATCH(CLEAN(TABLATRANSFERENCIA[[#This Row],[CODIGO]]),OFFSET(INDIRECT("v_buffer_hist_hoy!$A$1"),1,MATCH("buh_codigo",INDIRECT("v_buffer_hist_hoy!$1:$1"),0)-1,100000,1),0)),"")</f>
        <v>0</v>
      </c>
      <c r="AS174" s="6">
        <f ca="1">IFERROR(INDEX(OFFSET(INDIRECT("v_buffer_hist_hoy!$A$1"),1,MATCH("buh_cobertura_inventario_proyectado",INDIRECT("v_buffer_hist_hoy!$1:$1"),0)-1,100000,1),MATCH(CLEAN(TABLATRANSFERENCIA[[#This Row],[CODIGO]]),OFFSET(INDIRECT("v_buffer_hist_hoy!$A$1"),1,MATCH("buh_codigo",INDIRECT("v_buffer_hist_hoy!$1:$1"),0)-1,100000,1),0)),"")</f>
        <v>0</v>
      </c>
      <c r="AT174" s="6">
        <f ca="1">IFERROR(INDEX(OFFSET(INDIRECT("v_buffer_hist_hoy!$A$1"),1,MATCH("buh_cobertura_pedido_minimo",INDIRECT("v_buffer_hist_hoy!$1:$1"),0)-1,100000,1),MATCH(CLEAN(TABLATRANSFERENCIA[[#This Row],[CODIGO]]),OFFSET(INDIRECT("v_buffer_hist_hoy!$A$1"),1,MATCH("buh_codigo",INDIRECT("v_buffer_hist_hoy!$1:$1"),0)-1,100000,1),0)),"")</f>
        <v>0</v>
      </c>
      <c r="AU174" s="6">
        <f ca="1">IFERROR(INDEX(OFFSET(INDIRECT("v_buffer_hist_hoy!$A$1"),1,MATCH("buh_dias_desabastecimiento",INDIRECT("v_buffer_hist_hoy!$1:$1"),0)-1,100000,1),MATCH(CLEAN(TABLATRANSFERENCIA[[#This Row],[CODIGO]]),OFFSET(INDIRECT("v_buffer_hist_hoy!$A$1"),1,MATCH("buh_codigo",INDIRECT("v_buffer_hist_hoy!$1:$1"),0)-1,100000,1),0)),"")</f>
        <v>0</v>
      </c>
      <c r="AV174" s="6">
        <f t="array" ref="AV174">IFERROR(INDEX(Datos_Consumo[CANTIDAD],MATCH(TABLATRANSFERENCIA[[#This Row],[CODIGO]]&amp;TABLATRANSFERENCIA[[#Headers],[Columna1]],Datos_Consumo[CODIGO]&amp;Datos_Consumo[FECHA_FORMATO],0)),0)</f>
        <v>0</v>
      </c>
      <c r="AW174" s="6">
        <f t="array" ref="AW174">IFERROR(INDEX(Datos_Consumo[CANTIDAD],MATCH(TABLATRANSFERENCIA[[#This Row],[CODIGO]]&amp;TABLATRANSFERENCIA[[#Headers],[Columna2]],Datos_Consumo[CODIGO]&amp;Datos_Consumo[FECHA_FORMATO],0)),0)</f>
        <v>0</v>
      </c>
      <c r="AX174" s="6">
        <f t="array" ref="AX174">IFERROR(INDEX(Datos_Consumo[CANTIDAD],MATCH(TABLATRANSFERENCIA[[#This Row],[CODIGO]]&amp;TABLATRANSFERENCIA[[#Headers],[Columna3]],Datos_Consumo[CODIGO]&amp;Datos_Consumo[FECHA_FORMATO],0)),0)</f>
        <v>0</v>
      </c>
      <c r="AY174" s="6">
        <f t="array" ref="AY174">IFERROR(INDEX(Datos_Consumo[CANTIDAD],MATCH(TABLATRANSFERENCIA[[#This Row],[CODIGO]]&amp;TABLATRANSFERENCIA[[#Headers],[Columna4]],Datos_Consumo[CODIGO]&amp;Datos_Consumo[FECHA_FORMATO],0)),0)</f>
        <v>0</v>
      </c>
      <c r="AZ174" s="6">
        <f t="array" ref="AZ174">IFERROR(INDEX(Datos_Consumo[CANTIDAD],MATCH(TABLATRANSFERENCIA[[#This Row],[CODIGO]]&amp;TABLATRANSFERENCIA[[#Headers],[Columna5]],Datos_Consumo[CODIGO]&amp;Datos_Consumo[FECHA_FORMATO],0)),0)</f>
        <v>0</v>
      </c>
      <c r="BA174" s="6">
        <f t="array" ref="BA174">IFERROR(INDEX(Datos_Consumo[CANTIDAD],MATCH(TABLATRANSFERENCIA[[#This Row],[CODIGO]]&amp;TABLATRANSFERENCIA[[#Headers],[Columna6]],Datos_Consumo[CODIGO]&amp;Datos_Consumo[FECHA_FORMATO],0)),0)</f>
        <v>0</v>
      </c>
      <c r="BB174" s="56">
        <f ca="1">IFERROR(INDEX(OFFSET(INDIRECT("v_buffer_hist_hoy!$A$1"),1,MATCH("buh_ultima_transferencia_ini",INDIRECT("v_buffer_hist_hoy!$1:$1"),0)-1,100000,1),MATCH(CLEAN(TABLATRANSFERENCIA[[#This Row],[CODIGO]]),OFFSET(INDIRECT("v_buffer_hist_hoy!$A$1"),1,MATCH("buh_codigo",INDIRECT("v_buffer_hist_hoy!$1:$1"),0)-1,100000,1),0)),"")</f>
        <v>0</v>
      </c>
      <c r="BC174" s="56">
        <f ca="1">IFERROR(INDEX(OFFSET(INDIRECT("v_buffer_hist_hoy!$A$1"),1,MATCH("buh_ultima_transferencia_fin",INDIRECT("v_buffer_hist_hoy!$1:$1"),0)-1,100000,1),MATCH(CLEAN(TABLATRANSFERENCIA[[#This Row],[CODIGO]]),OFFSET(INDIRECT("v_buffer_hist_hoy!$A$1"),1,MATCH("buh_codigo",INDIRECT("v_buffer_hist_hoy!$1:$1"),0)-1,100000,1),0)),"")</f>
        <v>0</v>
      </c>
      <c r="BD174" s="50" t="s">
        <v>7723</v>
      </c>
      <c r="BE174" s="55"/>
      <c r="BF174" s="51"/>
      <c r="BG174"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4" s="51"/>
      <c r="BM174" s="46">
        <f ca="1">IFERROR(TABLATRANSFERENCIA[[#This Row],[REQUERIM]]/TABLATRANSFERENCIA[[#This Row],[PEDIDO PROMEDIO]],0)</f>
        <v>1</v>
      </c>
      <c r="BN174" s="51"/>
      <c r="BO174" s="59"/>
      <c r="BP174" s="3" t="str">
        <f>IF(TABLATRANSFERENCIA[[#This Row],[RECIBIDO]]&lt;&gt;"",0,IF(TABLATRANSFERENCIA[[#This Row],[DESPACHO]]&lt;&gt;"",TABLATRANSFERENCIA[[#This Row],[DESPACHO]],TABLATRANSFERENCIA[[#This Row],[REQUERIM]]))</f>
        <v>2</v>
      </c>
      <c r="BQ174" s="50"/>
      <c r="BR174" s="50"/>
      <c r="BS174" s="50" t="str">
        <f t="shared" si="2"/>
        <v>N</v>
      </c>
      <c r="BT174" s="51">
        <f t="array" aca="1" ref="BT174" ca="1">IF(SUM(--(TABLATRANSFERENCIA[[#This Row],[CODIGO GENERICO]]=TABLATRANSFERENCIA[CODIGO GENERICO])*TABLATRANSFERENCIA[REQUERIM])&lt;TABLATRANSFERENCIA[[#This Row],[PEDIDO MIN GRUPO]],1,0)</f>
        <v>0</v>
      </c>
      <c r="BU17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4" s="51">
        <f ca="1">IFERROR(INDEX(OFFSET(INDIRECT("v_buffer_hist_hoy!$A$1"),1,MATCH("buh_zona_amarilla",INDIRECT("v_buffer_hist_hoy!$1:$1"),0)-1,100000,1),MATCH(CLEAN(TABLATRANSFERENCIA[[#This Row],[CODIGO]]),OFFSET(INDIRECT("v_buffer_hist_hoy!$A$1"),1,MATCH("buh_codigo",INDIRECT("v_buffer_hist_hoy!$1:$1"),0)-1,100000,1),0)),"")</f>
        <v>4</v>
      </c>
      <c r="BW174" s="51">
        <f ca="1">IFERROR(INDEX(OFFSET(INDIRECT("v_buffer_hist_hoy!$A$1"),1,MATCH("buh_zona_roja",INDIRECT("v_buffer_hist_hoy!$1:$1"),0)-1,100000,1),MATCH(CLEAN(TABLATRANSFERENCIA[[#This Row],[CODIGO]]),OFFSET(INDIRECT("v_buffer_hist_hoy!$A$1"),1,MATCH("buh_codigo",INDIRECT("v_buffer_hist_hoy!$1:$1"),0)-1,100000,1),0)),"")</f>
        <v>2</v>
      </c>
    </row>
    <row r="175" spans="1:75" hidden="1" x14ac:dyDescent="0.25">
      <c r="A175" s="54" t="s">
        <v>1704</v>
      </c>
      <c r="B175" s="3" t="str">
        <f ca="1">IFERROR(INDEX(OFFSET(INDIRECT("v_buffer_hist_hoy!$A$1"),1,MATCH("pro_descripcion",INDIRECT("v_buffer_hist_hoy!$1:$1"),0)-1,100000,1),MATCH(CLEAN(TABLATRANSFERENCIA[[#This Row],[CODIGO]]),OFFSET(INDIRECT("v_buffer_hist_hoy!$A$1"),1,MATCH("buh_codigo",INDIRECT("v_buffer_hist_hoy!$1:$1"),0)-1,100000,1),0)),"")</f>
        <v>CAJA DE ENGRANAJE NUEVO C230 (C051001150)</v>
      </c>
      <c r="C175" s="3" t="str">
        <f ca="1">IFERROR(INDEX(OFFSET(INDIRECT("v_buffer_hist_hoy!$A$1"),1,MATCH("buh_codigo_generico",INDIRECT("v_buffer_hist_hoy!$1:$1"),0)-1,100000,1),MATCH(CLEAN(TABLATRANSFERENCIA[[#This Row],[CODIGO]]),OFFSET(INDIRECT("v_buffer_hist_hoy!$A$1"),1,MATCH("buh_codigo",INDIRECT("v_buffer_hist_hoy!$1:$1"),0)-1,100000,1),0)),"")</f>
        <v>0</v>
      </c>
      <c r="D175" s="3" t="str">
        <f ca="1">IFERROR(INDEX(OFFSET(INDIRECT("v_buffer_hist_hoy!$A$1"),1,MATCH("buh_codigo_vinculado",INDIRECT("v_buffer_hist_hoy!$1:$1"),0)-1,100000,1),MATCH(CLEAN(TABLATRANSFERENCIA[[#This Row],[CODIGO]]),OFFSET(INDIRECT("v_buffer_hist_hoy!$A$1"),1,MATCH("buh_codigo",INDIRECT("v_buffer_hist_hoy!$1:$1"),0)-1,100000,1),0)),"")</f>
        <v>EC-P021048031</v>
      </c>
      <c r="E175" s="3" t="str">
        <f ca="1">IFERROR(INDEX(OFFSET(INDIRECT("v_buffer_hist_hoy!$A$1"),1,MATCH("pro_linea",INDIRECT("v_buffer_hist_hoy!$1:$1"),0)-1,100000,1),MATCH(CLEAN(TABLATRANSFERENCIA[[#This Row],[CODIGO]]),OFFSET(INDIRECT("v_buffer_hist_hoy!$A$1"),1,MATCH("buh_codigo",INDIRECT("v_buffer_hist_hoy!$1:$1"),0)-1,100000,1),0)),"")</f>
        <v>AGROFORESTAL</v>
      </c>
      <c r="F175" s="3">
        <f ca="1">IFERROR(INDEX(OFFSET(INDIRECT("v_buffer_hist_hoy!$A$1"),1,MATCH("pro_sublinea",INDIRECT("v_buffer_hist_hoy!$1:$1"),0)-1,100000,1),MATCH(CLEAN(TABLATRANSFERENCIA[[#This Row],[CODIGO]]),OFFSET(INDIRECT("v_buffer_hist_hoy!$A$1"),1,MATCH("buh_codigo",INDIRECT("v_buffer_hist_hoy!$1:$1"),0)-1,100000,1),0)),"")</f>
        <v>0</v>
      </c>
      <c r="G175" s="3" t="str">
        <f ca="1">IFERROR(INDEX(OFFSET(INDIRECT("v_buffer_hist_hoy!$A$1"),1,MATCH("pro_grupo",INDIRECT("v_buffer_hist_hoy!$1:$1"),0)-1,100000,1),MATCH(CLEAN(TABLATRANSFERENCIA[[#This Row],[CODIGO]]),OFFSET(INDIRECT("v_buffer_hist_hoy!$A$1"),1,MATCH("buh_codigo",INDIRECT("v_buffer_hist_hoy!$1:$1"),0)-1,100000,1),0)),"")</f>
        <v>REPUESTOS DESMALEZADORAS</v>
      </c>
      <c r="H175" s="3">
        <f ca="1">IFERROR(INDEX(OFFSET(INDIRECT("v_buffer_hist_hoy!$A$1"),1,MATCH("pro_familia",INDIRECT("v_buffer_hist_hoy!$1:$1"),0)-1,100000,1),MATCH(CLEAN(TABLATRANSFERENCIA[[#This Row],[CODIGO]]),OFFSET(INDIRECT("v_buffer_hist_hoy!$A$1"),1,MATCH("buh_codigo",INDIRECT("v_buffer_hist_hoy!$1:$1"),0)-1,100000,1),0)),"")</f>
        <v>0</v>
      </c>
      <c r="I175" s="3">
        <f ca="1">IFERROR(INDEX(OFFSET(INDIRECT("v_buffer_hist_hoy!$A$1"),1,MATCH("pro_subfamilia",INDIRECT("v_buffer_hist_hoy!$1:$1"),0)-1,100000,1),MATCH(CLEAN(TABLATRANSFERENCIA[[#This Row],[CODIGO]]),OFFSET(INDIRECT("v_buffer_hist_hoy!$A$1"),1,MATCH("buh_codigo",INDIRECT("v_buffer_hist_hoy!$1:$1"),0)-1,100000,1),0)),"")</f>
        <v>0</v>
      </c>
      <c r="J17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5" s="3">
        <f ca="1">IFERROR(INDEX(OFFSET(INDIRECT("v_buffer_hist_hoy!$A$1"),1,MATCH("pro_tipo",INDIRECT("v_buffer_hist_hoy!$1:$1"),0)-1,100000,1),MATCH(CLEAN(TABLATRANSFERENCIA[[#This Row],[CODIGO]]),OFFSET(INDIRECT("v_buffer_hist_hoy!$A$1"),1,MATCH("buh_codigo",INDIRECT("v_buffer_hist_hoy!$1:$1"),0)-1,100000,1),0)),"")</f>
        <v>0</v>
      </c>
      <c r="L175" s="3" t="str">
        <f ca="1">IFERROR(INDEX(OFFSET(INDIRECT("v_buffer_hist_hoy!$A$1"),1,MATCH("pro_marca",INDIRECT("v_buffer_hist_hoy!$1:$1"),0)-1,100000,1),MATCH(CLEAN(TABLATRANSFERENCIA[[#This Row],[CODIGO]]),OFFSET(INDIRECT("v_buffer_hist_hoy!$A$1"),1,MATCH("buh_codigo",INDIRECT("v_buffer_hist_hoy!$1:$1"),0)-1,100000,1),0)),"")</f>
        <v>SHINDAIWA</v>
      </c>
      <c r="M175" s="3">
        <f ca="1">IFERROR(INDEX(OFFSET(INDIRECT("v_buffer_hist_hoy!$A$1"),1,MATCH("pro_modelo",INDIRECT("v_buffer_hist_hoy!$1:$1"),0)-1,100000,1),MATCH(CLEAN(TABLATRANSFERENCIA[[#This Row],[CODIGO]]),OFFSET(INDIRECT("v_buffer_hist_hoy!$A$1"),1,MATCH("buh_codigo",INDIRECT("v_buffer_hist_hoy!$1:$1"),0)-1,100000,1),0)),"")</f>
        <v>0</v>
      </c>
      <c r="N175" s="3">
        <f ca="1">IFERROR(INDEX(OFFSET(INDIRECT("v_buffer_hist_hoy!$A$1"),1,MATCH("pro_cat_management",INDIRECT("v_buffer_hist_hoy!$1:$1"),0)-1,100000,1),MATCH(CLEAN(TABLATRANSFERENCIA[[#This Row],[CODIGO]]),OFFSET(INDIRECT("v_buffer_hist_hoy!$A$1"),1,MATCH("buh_codigo",INDIRECT("v_buffer_hist_hoy!$1:$1"),0)-1,100000,1),0)),"")</f>
        <v>0</v>
      </c>
      <c r="O175" s="5" t="str">
        <f ca="1">IFERROR(INDEX(OFFSET(INDIRECT("v_buffer_hist_hoy!$A$1"),1,MATCH("buh_estatus",INDIRECT("v_buffer_hist_hoy!$1:$1"),0)-1,100000,1),MATCH(CLEAN(TABLATRANSFERENCIA[[#This Row],[CODIGO]]),OFFSET(INDIRECT("v_buffer_hist_hoy!$A$1"),1,MATCH("buh_codigo",INDIRECT("v_buffer_hist_hoy!$1:$1"),0)-1,100000,1),0)),"")</f>
        <v>0</v>
      </c>
      <c r="P175" s="5">
        <f ca="1">IFERROR(INDEX(OFFSET(INDIRECT("v_buffer_hist_hoy!$A$1"),1,MATCH("buh_ctv",INDIRECT("v_buffer_hist_hoy!$1:$1"),0)-1,100000,1),MATCH(CLEAN(TABLATRANSFERENCIA[[#This Row],[CODIGO]]),OFFSET(INDIRECT("v_buffer_hist_hoy!$A$1"),1,MATCH("buh_codigo",INDIRECT("v_buffer_hist_hoy!$1:$1"),0)-1,100000,1),0)),"")</f>
        <v>30.26</v>
      </c>
      <c r="Q175" s="5">
        <f ca="1">IFERROR(INDEX(OFFSET(INDIRECT("v_buffer_hist_hoy!$A$1"),1,MATCH("buh_pv",INDIRECT("v_buffer_hist_hoy!$1:$1"),0)-1,100000,1),MATCH(CLEAN(TABLATRANSFERENCIA[[#This Row],[CODIGO]]),OFFSET(INDIRECT("v_buffer_hist_hoy!$A$1"),1,MATCH("buh_codigo",INDIRECT("v_buffer_hist_hoy!$1:$1"),0)-1,100000,1),0)),"")</f>
        <v>63.78</v>
      </c>
      <c r="R175" s="46">
        <f ca="1">IFERROR(INDEX(OFFSET(INDIRECT("v_buffer_hist_hoy!$A$1"),1,MATCH("buh_roi_pasado",INDIRECT("v_buffer_hist_hoy!$1:$1"),0)-1,100000,1),MATCH(CLEAN(TABLATRANSFERENCIA[[#This Row],[CODIGO]]),OFFSET(INDIRECT("v_buffer_hist_hoy!$A$1"),1,MATCH("buh_codigo",INDIRECT("v_buffer_hist_hoy!$1:$1"),0)-1,100000,1),0)),"")</f>
        <v>0</v>
      </c>
      <c r="S175" s="46">
        <f ca="1">IFERROR(INDEX(OFFSET(INDIRECT("v_buffer_hist_hoy!$A$1"),1,MATCH("buh_roi_proyectado",INDIRECT("v_buffer_hist_hoy!$1:$1"),0)-1,100000,1),MATCH(CLEAN(TABLATRANSFERENCIA[[#This Row],[CODIGO]]),OFFSET(INDIRECT("v_buffer_hist_hoy!$A$1"),1,MATCH("buh_codigo",INDIRECT("v_buffer_hist_hoy!$1:$1"),0)-1,100000,1),0)),"")</f>
        <v>4.83</v>
      </c>
      <c r="T175" s="46">
        <f ca="1">IFERROR(INDEX(OFFSET(INDIRECT("v_buffer_hist_hoy!$A$1"),1,MATCH("buh_velocity",INDIRECT("v_buffer_hist_hoy!$1:$1"),0)-1,100000,1),MATCH(CLEAN(TABLATRANSFERENCIA[[#This Row],[CODIGO]]),OFFSET(INDIRECT("v_buffer_hist_hoy!$A$1"),1,MATCH("buh_codigo",INDIRECT("v_buffer_hist_hoy!$1:$1"),0)-1,100000,1),0)),"")</f>
        <v>0</v>
      </c>
      <c r="U175" s="46">
        <f ca="1">IFERROR(INDEX(OFFSET(INDIRECT("v_buffer_hist_hoy!$A$1"),1,MATCH("buh_nivel_servicio",INDIRECT("v_buffer_hist_hoy!$1:$1"),0)-1,100000,1),MATCH(CLEAN(TABLATRANSFERENCIA[[#This Row],[CODIGO]]),OFFSET(INDIRECT("v_buffer_hist_hoy!$A$1"),1,MATCH("buh_codigo",INDIRECT("v_buffer_hist_hoy!$1:$1"),0)-1,100000,1),0)),"")</f>
        <v>1</v>
      </c>
      <c r="V175" s="49" t="str">
        <f ca="1">IFERROR(INDEX(OFFSET(INDIRECT("v_buffer_hist_hoy!$A$1"),1,MATCH("pro_nombre",INDIRECT("v_buffer_hist_hoy!$1:$1"),0)-1,100000,1),MATCH(CLEAN(TABLATRANSFERENCIA[[#This Row],[CODIGO]]),OFFSET(INDIRECT("v_buffer_hist_hoy!$A$1"),1,MATCH("buh_codigo",INDIRECT("v_buffer_hist_hoy!$1:$1"),0)-1,100000,1),0)),"")</f>
        <v>Echo</v>
      </c>
      <c r="W175" s="49" t="str">
        <f ca="1">IFERROR(INDEX(OFFSET(INDIRECT("v_buffer_hist_hoy!$A$1"),1,MATCH("pre_nombre",INDIRECT("v_buffer_hist_hoy!$1:$1"),0)-1,100000,1),MATCH(CLEAN(TABLATRANSFERENCIA[[#This Row],[CODIGO]]),OFFSET(INDIRECT("v_buffer_hist_hoy!$A$1"),1,MATCH("buh_codigo",INDIRECT("v_buffer_hist_hoy!$1:$1"),0)-1,100000,1),0)),"")</f>
        <v>USA</v>
      </c>
      <c r="X175" s="51">
        <f ca="1">IFERROR(INDEX(OFFSET(INDIRECT("v_buffer_hist_hoy!$A$1"),1,MATCH("buh_tiempo_suministro",INDIRECT("v_buffer_hist_hoy!$1:$1"),0)-1,100000,1),MATCH(CLEAN(TABLATRANSFERENCIA[[#This Row],[CODIGO]]),OFFSET(INDIRECT("v_buffer_hist_hoy!$A$1"),1,MATCH("buh_codigo",INDIRECT("v_buffer_hist_hoy!$1:$1"),0)-1,100000,1),0)),"")</f>
        <v>8</v>
      </c>
      <c r="Y175" s="51">
        <f ca="1">IFERROR(INDEX(OFFSET(INDIRECT("v_buffer_hist_hoy!$A$1"),1,MATCH("buh_frecuencia_reposicion",INDIRECT("v_buffer_hist_hoy!$1:$1"),0)-1,100000,1),MATCH(CLEAN(TABLATRANSFERENCIA[[#This Row],[CODIGO]]),OFFSET(INDIRECT("v_buffer_hist_hoy!$A$1"),1,MATCH("buh_codigo",INDIRECT("v_buffer_hist_hoy!$1:$1"),0)-1,100000,1),0)),"")</f>
        <v>3</v>
      </c>
      <c r="Z175" s="6">
        <f ca="1">IFERROR(INDEX(OFFSET(INDIRECT("v_buffer_hist_hoy!$A$1"),1,MATCH("buh_buffer_actual",INDIRECT("v_buffer_hist_hoy!$1:$1"),0)-1,100000,1),MATCH(CLEAN(TABLATRANSFERENCIA[[#This Row],[CODIGO]]),OFFSET(INDIRECT("v_buffer_hist_hoy!$A$1"),1,MATCH("buh_codigo",INDIRECT("v_buffer_hist_hoy!$1:$1"),0)-1,100000,1),0)),"")</f>
        <v>14</v>
      </c>
      <c r="AA175" s="6">
        <f ca="1">IFERROR(INDEX(OFFSET(INDIRECT("v_buffer_hist_hoy!$A$1"),1,MATCH("buh_inventario_proveedor",INDIRECT("v_buffer_hist_hoy!$1:$1"),0)-1,100000,1),MATCH(CLEAN(TABLATRANSFERENCIA[[#This Row],[CODIGO]]),OFFSET(INDIRECT("v_buffer_hist_hoy!$A$1"),1,MATCH("buh_codigo",INDIRECT("v_buffer_hist_hoy!$1:$1"),0)-1,100000,1),0)),"")</f>
        <v>1000000000</v>
      </c>
      <c r="AB175" s="6">
        <f ca="1">IFERROR(INDEX(OFFSET(INDIRECT("v_buffer_hist_hoy!$A$1"),1,MATCH("buh_inventario_fisico",INDIRECT("v_buffer_hist_hoy!$1:$1"),0)-1,100000,1),MATCH(CLEAN(TABLATRANSFERENCIA[[#This Row],[CODIGO]]),OFFSET(INDIRECT("v_buffer_hist_hoy!$A$1"),1,MATCH("buh_codigo",INDIRECT("v_buffer_hist_hoy!$1:$1"),0)-1,100000,1),0)),"")</f>
        <v>7</v>
      </c>
      <c r="AC175" s="4">
        <f ca="1">IFERROR(INDEX(OFFSET(INDIRECT("v_buffer_hist_hoy!$A$1"),1,MATCH("buh_estado_inventario_fisico",INDIRECT("v_buffer_hist_hoy!$1:$1"),0)-1,100000,1),MATCH(CLEAN(TABLATRANSFERENCIA[[#This Row],[CODIGO]]),OFFSET(INDIRECT("v_buffer_hist_hoy!$A$1"),1,MATCH("buh_codigo",INDIRECT("v_buffer_hist_hoy!$1:$1"),0)-1,100000,1),0)),"")</f>
        <v>0.5</v>
      </c>
      <c r="AD175" s="6" t="str">
        <f ca="1">IFERROR(INDEX(OFFSET(INDIRECT("v_buffer_hist_hoy!$A$1"),1,MATCH("buh_color_inventario_fisico",INDIRECT("v_buffer_hist_hoy!$1:$1"),0)-1,100000,1),MATCH(CLEAN(TABLATRANSFERENCIA[[#This Row],[CODIGO]]),OFFSET(INDIRECT("v_buffer_hist_hoy!$A$1"),1,MATCH("buh_codigo",INDIRECT("v_buffer_hist_hoy!$1:$1"),0)-1,100000,1),0)),"")</f>
        <v>A</v>
      </c>
      <c r="AE175" s="6">
        <f ca="1">IFERROR(INDEX(OFFSET(INDIRECT("v_buffer_hist_hoy!$A$1"),1,MATCH("buh_transito",INDIRECT("v_buffer_hist_hoy!$1:$1"),0)-1,100000,1),MATCH(CLEAN(TABLATRANSFERENCIA[[#This Row],[CODIGO]]),OFFSET(INDIRECT("v_buffer_hist_hoy!$A$1"),1,MATCH("buh_codigo",INDIRECT("v_buffer_hist_hoy!$1:$1"),0)-1,100000,1),0)),"")</f>
        <v>0</v>
      </c>
      <c r="AF175" s="6">
        <f ca="1">IFERROR(INDEX(OFFSET(INDIRECT("v_buffer_hist_hoy!$A$1"),1,MATCH("buh_negociacion",INDIRECT("v_buffer_hist_hoy!$1:$1"),0)-1,100000,1),MATCH(CLEAN(TABLATRANSFERENCIA[[#This Row],[CODIGO]]),OFFSET(INDIRECT("v_buffer_hist_hoy!$A$1"),1,MATCH("buh_codigo",INDIRECT("v_buffer_hist_hoy!$1:$1"),0)-1,100000,1),0)),"")</f>
        <v>0</v>
      </c>
      <c r="AG175" s="6">
        <f ca="1">IFERROR(INDEX(OFFSET(INDIRECT("v_buffer_hist_hoy!$A$1"),1,MATCH("buh_produccion",INDIRECT("v_buffer_hist_hoy!$1:$1"),0)-1,100000,1),MATCH(CLEAN(TABLATRANSFERENCIA[[#This Row],[CODIGO]]),OFFSET(INDIRECT("v_buffer_hist_hoy!$A$1"),1,MATCH("buh_codigo",INDIRECT("v_buffer_hist_hoy!$1:$1"),0)-1,100000,1),0)),"")</f>
        <v>0</v>
      </c>
      <c r="AH175" s="6">
        <f ca="1">IFERROR(INDEX(OFFSET(INDIRECT("v_buffer_hist_hoy!$A$1"),1,MATCH("buh_embarcado",INDIRECT("v_buffer_hist_hoy!$1:$1"),0)-1,100000,1),MATCH(CLEAN(TABLATRANSFERENCIA[[#This Row],[CODIGO]]),OFFSET(INDIRECT("v_buffer_hist_hoy!$A$1"),1,MATCH("buh_codigo",INDIRECT("v_buffer_hist_hoy!$1:$1"),0)-1,100000,1),0)),"")</f>
        <v>0</v>
      </c>
      <c r="AI175" s="6">
        <f ca="1">IFERROR(INDEX(OFFSET(INDIRECT("v_buffer_hist_hoy!$A$1"),1,MATCH("buh_comprometido",INDIRECT("v_buffer_hist_hoy!$1:$1"),0)-1,100000,1),MATCH(CLEAN(TABLATRANSFERENCIA[[#This Row],[CODIGO]]),OFFSET(INDIRECT("v_buffer_hist_hoy!$A$1"),1,MATCH("buh_codigo",INDIRECT("v_buffer_hist_hoy!$1:$1"),0)-1,100000,1),0)),"")</f>
        <v>0</v>
      </c>
      <c r="AJ175" s="6">
        <f ca="1">IFERROR(INDEX(OFFSET(INDIRECT("v_buffer_hist_hoy!$A$1"),1,MATCH("buh_backorder",INDIRECT("v_buffer_hist_hoy!$1:$1"),0)-1,100000,1),MATCH(CLEAN(TABLATRANSFERENCIA[[#This Row],[CODIGO]]),OFFSET(INDIRECT("v_buffer_hist_hoy!$A$1"),1,MATCH("buh_codigo",INDIRECT("v_buffer_hist_hoy!$1:$1"),0)-1,100000,1),0)),"")</f>
        <v>2</v>
      </c>
      <c r="AK175" s="6">
        <f ca="1">IFERROR(INDEX(OFFSET(INDIRECT("v_buffer_hist_hoy!$A$1"),1,MATCH("buh_inventario_proyectado",INDIRECT("v_buffer_hist_hoy!$1:$1"),0)-1,100000,1),MATCH(CLEAN(TABLATRANSFERENCIA[[#This Row],[CODIGO]]),OFFSET(INDIRECT("v_buffer_hist_hoy!$A$1"),1,MATCH("buh_codigo",INDIRECT("v_buffer_hist_hoy!$1:$1"),0)-1,100000,1),0)),"")</f>
        <v>9</v>
      </c>
      <c r="AL175" s="4">
        <f ca="1">IFERROR(INDEX(OFFSET(INDIRECT("v_buffer_hist_hoy!$A$1"),1,MATCH("buh_estado_inventario_proyectado",INDIRECT("v_buffer_hist_hoy!$1:$1"),0)-1,100000,1),MATCH(CLEAN(TABLATRANSFERENCIA[[#This Row],[CODIGO]]),OFFSET(INDIRECT("v_buffer_hist_hoy!$A$1"),1,MATCH("buh_codigo",INDIRECT("v_buffer_hist_hoy!$1:$1"),0)-1,100000,1),0)),"")</f>
        <v>0.36</v>
      </c>
      <c r="AM175" s="6" t="str">
        <f ca="1">IFERROR(INDEX(OFFSET(INDIRECT("v_buffer_hist_hoy!$A$1"),1,MATCH("buh_color_inventario_proyectado",INDIRECT("v_buffer_hist_hoy!$1:$1"),0)-1,100000,1),MATCH(CLEAN(TABLATRANSFERENCIA[[#This Row],[CODIGO]]),OFFSET(INDIRECT("v_buffer_hist_hoy!$A$1"),1,MATCH("buh_codigo",INDIRECT("v_buffer_hist_hoy!$1:$1"),0)-1,100000,1),0)),"")</f>
        <v>A</v>
      </c>
      <c r="AN175" s="6">
        <f ca="1">IFERROR(INDEX(OFFSET(INDIRECT("v_buffer_hist_hoy!$A$1"),1,MATCH("buh_pedido_minimo",INDIRECT("v_buffer_hist_hoy!$1:$1"),0)-1,100000,1),MATCH(CLEAN(TABLATRANSFERENCIA[[#This Row],[CODIGO]]),OFFSET(INDIRECT("v_buffer_hist_hoy!$A$1"),1,MATCH("buh_codigo",INDIRECT("v_buffer_hist_hoy!$1:$1"),0)-1,100000,1),0)),"")</f>
        <v>0</v>
      </c>
      <c r="AO175" s="6">
        <f ca="1">IFERROR(INDEX(OFFSET(INDIRECT("v_buffer_hist_hoy!$A$1"),1,MATCH("buh_pedido_minimo_grupo",INDIRECT("v_buffer_hist_hoy!$1:$1"),0)-1,100000,1),MATCH(CLEAN(TABLATRANSFERENCIA[[#This Row],[CODIGO]]),OFFSET(INDIRECT("v_buffer_hist_hoy!$A$1"),1,MATCH("buh_codigo",INDIRECT("v_buffer_hist_hoy!$1:$1"),0)-1,100000,1),0)),"")</f>
        <v>0</v>
      </c>
      <c r="AP175" s="6">
        <f ca="1">IFERROR(INDEX(OFFSET(INDIRECT("v_buffer_hist_hoy!$A$1"),1,MATCH("buh_unidad_empaque",INDIRECT("v_buffer_hist_hoy!$1:$1"),0)-1,100000,1),MATCH(CLEAN(TABLATRANSFERENCIA[[#This Row],[CODIGO]]),OFFSET(INDIRECT("v_buffer_hist_hoy!$A$1"),1,MATCH("buh_codigo",INDIRECT("v_buffer_hist_hoy!$1:$1"),0)-1,100000,1),0)),"")</f>
        <v>2</v>
      </c>
      <c r="AQ175" s="6">
        <f ca="1">IFERROR(INDEX(OFFSET(INDIRECT("v_buffer_hist_hoy!$A$1"),1,MATCH("buh_pedido_promedio",INDIRECT("v_buffer_hist_hoy!$1:$1"),0)-1,100000,1),MATCH(CLEAN(TABLATRANSFERENCIA[[#This Row],[CODIGO]]),OFFSET(INDIRECT("v_buffer_hist_hoy!$A$1"),1,MATCH("buh_codigo",INDIRECT("v_buffer_hist_hoy!$1:$1"),0)-1,100000,1),0)),"")</f>
        <v>4</v>
      </c>
      <c r="AR175" s="6">
        <f ca="1">IFERROR(INDEX(OFFSET(INDIRECT("v_buffer_hist_hoy!$A$1"),1,MATCH("buh_cobertura_buffer",INDIRECT("v_buffer_hist_hoy!$1:$1"),0)-1,100000,1),MATCH(CLEAN(TABLATRANSFERENCIA[[#This Row],[CODIGO]]),OFFSET(INDIRECT("v_buffer_hist_hoy!$A$1"),1,MATCH("buh_codigo",INDIRECT("v_buffer_hist_hoy!$1:$1"),0)-1,100000,1),0)),"")</f>
        <v>0</v>
      </c>
      <c r="AS175" s="6">
        <f ca="1">IFERROR(INDEX(OFFSET(INDIRECT("v_buffer_hist_hoy!$A$1"),1,MATCH("buh_cobertura_inventario_proyectado",INDIRECT("v_buffer_hist_hoy!$1:$1"),0)-1,100000,1),MATCH(CLEAN(TABLATRANSFERENCIA[[#This Row],[CODIGO]]),OFFSET(INDIRECT("v_buffer_hist_hoy!$A$1"),1,MATCH("buh_codigo",INDIRECT("v_buffer_hist_hoy!$1:$1"),0)-1,100000,1),0)),"")</f>
        <v>0</v>
      </c>
      <c r="AT175" s="6">
        <f ca="1">IFERROR(INDEX(OFFSET(INDIRECT("v_buffer_hist_hoy!$A$1"),1,MATCH("buh_cobertura_pedido_minimo",INDIRECT("v_buffer_hist_hoy!$1:$1"),0)-1,100000,1),MATCH(CLEAN(TABLATRANSFERENCIA[[#This Row],[CODIGO]]),OFFSET(INDIRECT("v_buffer_hist_hoy!$A$1"),1,MATCH("buh_codigo",INDIRECT("v_buffer_hist_hoy!$1:$1"),0)-1,100000,1),0)),"")</f>
        <v>0</v>
      </c>
      <c r="AU175" s="6">
        <f ca="1">IFERROR(INDEX(OFFSET(INDIRECT("v_buffer_hist_hoy!$A$1"),1,MATCH("buh_dias_desabastecimiento",INDIRECT("v_buffer_hist_hoy!$1:$1"),0)-1,100000,1),MATCH(CLEAN(TABLATRANSFERENCIA[[#This Row],[CODIGO]]),OFFSET(INDIRECT("v_buffer_hist_hoy!$A$1"),1,MATCH("buh_codigo",INDIRECT("v_buffer_hist_hoy!$1:$1"),0)-1,100000,1),0)),"")</f>
        <v>0</v>
      </c>
      <c r="AV175" s="6">
        <f t="array" ref="AV175">IFERROR(INDEX(Datos_Consumo[CANTIDAD],MATCH(TABLATRANSFERENCIA[[#This Row],[CODIGO]]&amp;TABLATRANSFERENCIA[[#Headers],[Columna1]],Datos_Consumo[CODIGO]&amp;Datos_Consumo[FECHA_FORMATO],0)),0)</f>
        <v>0</v>
      </c>
      <c r="AW175" s="6">
        <f t="array" ref="AW175">IFERROR(INDEX(Datos_Consumo[CANTIDAD],MATCH(TABLATRANSFERENCIA[[#This Row],[CODIGO]]&amp;TABLATRANSFERENCIA[[#Headers],[Columna2]],Datos_Consumo[CODIGO]&amp;Datos_Consumo[FECHA_FORMATO],0)),0)</f>
        <v>0</v>
      </c>
      <c r="AX175" s="6">
        <f t="array" ref="AX175">IFERROR(INDEX(Datos_Consumo[CANTIDAD],MATCH(TABLATRANSFERENCIA[[#This Row],[CODIGO]]&amp;TABLATRANSFERENCIA[[#Headers],[Columna3]],Datos_Consumo[CODIGO]&amp;Datos_Consumo[FECHA_FORMATO],0)),0)</f>
        <v>0</v>
      </c>
      <c r="AY175" s="6">
        <f t="array" ref="AY175">IFERROR(INDEX(Datos_Consumo[CANTIDAD],MATCH(TABLATRANSFERENCIA[[#This Row],[CODIGO]]&amp;TABLATRANSFERENCIA[[#Headers],[Columna4]],Datos_Consumo[CODIGO]&amp;Datos_Consumo[FECHA_FORMATO],0)),0)</f>
        <v>0</v>
      </c>
      <c r="AZ175" s="6">
        <f t="array" ref="AZ175">IFERROR(INDEX(Datos_Consumo[CANTIDAD],MATCH(TABLATRANSFERENCIA[[#This Row],[CODIGO]]&amp;TABLATRANSFERENCIA[[#Headers],[Columna5]],Datos_Consumo[CODIGO]&amp;Datos_Consumo[FECHA_FORMATO],0)),0)</f>
        <v>0</v>
      </c>
      <c r="BA175" s="6">
        <f t="array" ref="BA175">IFERROR(INDEX(Datos_Consumo[CANTIDAD],MATCH(TABLATRANSFERENCIA[[#This Row],[CODIGO]]&amp;TABLATRANSFERENCIA[[#Headers],[Columna6]],Datos_Consumo[CODIGO]&amp;Datos_Consumo[FECHA_FORMATO],0)),0)</f>
        <v>0</v>
      </c>
      <c r="BB175" s="56">
        <f ca="1">IFERROR(INDEX(OFFSET(INDIRECT("v_buffer_hist_hoy!$A$1"),1,MATCH("buh_ultima_transferencia_ini",INDIRECT("v_buffer_hist_hoy!$1:$1"),0)-1,100000,1),MATCH(CLEAN(TABLATRANSFERENCIA[[#This Row],[CODIGO]]),OFFSET(INDIRECT("v_buffer_hist_hoy!$A$1"),1,MATCH("buh_codigo",INDIRECT("v_buffer_hist_hoy!$1:$1"),0)-1,100000,1),0)),"")</f>
        <v>0</v>
      </c>
      <c r="BC175" s="56">
        <f ca="1">IFERROR(INDEX(OFFSET(INDIRECT("v_buffer_hist_hoy!$A$1"),1,MATCH("buh_ultima_transferencia_fin",INDIRECT("v_buffer_hist_hoy!$1:$1"),0)-1,100000,1),MATCH(CLEAN(TABLATRANSFERENCIA[[#This Row],[CODIGO]]),OFFSET(INDIRECT("v_buffer_hist_hoy!$A$1"),1,MATCH("buh_codigo",INDIRECT("v_buffer_hist_hoy!$1:$1"),0)-1,100000,1),0)),"")</f>
        <v>0</v>
      </c>
      <c r="BD175" s="50" t="s">
        <v>7723</v>
      </c>
      <c r="BE175" s="55"/>
      <c r="BF175" s="51"/>
      <c r="BG175"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5" s="51"/>
      <c r="BM175" s="46">
        <f ca="1">IFERROR(TABLATRANSFERENCIA[[#This Row],[REQUERIM]]/TABLATRANSFERENCIA[[#This Row],[PEDIDO PROMEDIO]],0)</f>
        <v>0.5</v>
      </c>
      <c r="BN175" s="51"/>
      <c r="BO175" s="59"/>
      <c r="BP175" s="3" t="str">
        <f>IF(TABLATRANSFERENCIA[[#This Row],[RECIBIDO]]&lt;&gt;"",0,IF(TABLATRANSFERENCIA[[#This Row],[DESPACHO]]&lt;&gt;"",TABLATRANSFERENCIA[[#This Row],[DESPACHO]],TABLATRANSFERENCIA[[#This Row],[REQUERIM]]))</f>
        <v>2</v>
      </c>
      <c r="BQ175" s="50"/>
      <c r="BR175" s="50"/>
      <c r="BS175" s="50" t="str">
        <f t="shared" si="2"/>
        <v>N</v>
      </c>
      <c r="BT175" s="51">
        <f t="array" aca="1" ref="BT175" ca="1">IF(SUM(--(TABLATRANSFERENCIA[[#This Row],[CODIGO GENERICO]]=TABLATRANSFERENCIA[CODIGO GENERICO])*TABLATRANSFERENCIA[REQUERIM])&lt;TABLATRANSFERENCIA[[#This Row],[PEDIDO MIN GRUPO]],1,0)</f>
        <v>0</v>
      </c>
      <c r="BU17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75" s="51">
        <f ca="1">IFERROR(INDEX(OFFSET(INDIRECT("v_buffer_hist_hoy!$A$1"),1,MATCH("buh_zona_amarilla",INDIRECT("v_buffer_hist_hoy!$1:$1"),0)-1,100000,1),MATCH(CLEAN(TABLATRANSFERENCIA[[#This Row],[CODIGO]]),OFFSET(INDIRECT("v_buffer_hist_hoy!$A$1"),1,MATCH("buh_codigo",INDIRECT("v_buffer_hist_hoy!$1:$1"),0)-1,100000,1),0)),"")</f>
        <v>9</v>
      </c>
      <c r="BW175" s="51">
        <f ca="1">IFERROR(INDEX(OFFSET(INDIRECT("v_buffer_hist_hoy!$A$1"),1,MATCH("buh_zona_roja",INDIRECT("v_buffer_hist_hoy!$1:$1"),0)-1,100000,1),MATCH(CLEAN(TABLATRANSFERENCIA[[#This Row],[CODIGO]]),OFFSET(INDIRECT("v_buffer_hist_hoy!$A$1"),1,MATCH("buh_codigo",INDIRECT("v_buffer_hist_hoy!$1:$1"),0)-1,100000,1),0)),"")</f>
        <v>5</v>
      </c>
    </row>
    <row r="176" spans="1:75" hidden="1" x14ac:dyDescent="0.25">
      <c r="A176" s="54" t="s">
        <v>1515</v>
      </c>
      <c r="B176" s="3" t="str">
        <f ca="1">IFERROR(INDEX(OFFSET(INDIRECT("v_buffer_hist_hoy!$A$1"),1,MATCH("pro_descripcion",INDIRECT("v_buffer_hist_hoy!$1:$1"),0)-1,100000,1),MATCH(CLEAN(TABLATRANSFERENCIA[[#This Row],[CODIGO]]),OFFSET(INDIRECT("v_buffer_hist_hoy!$A$1"),1,MATCH("buh_codigo",INDIRECT("v_buffer_hist_hoy!$1:$1"),0)-1,100000,1),0)),"")</f>
        <v>CAJA DE ENGRANAJE SRM4605 (P021012591)</v>
      </c>
      <c r="C176" s="3" t="str">
        <f ca="1">IFERROR(INDEX(OFFSET(INDIRECT("v_buffer_hist_hoy!$A$1"),1,MATCH("buh_codigo_generico",INDIRECT("v_buffer_hist_hoy!$1:$1"),0)-1,100000,1),MATCH(CLEAN(TABLATRANSFERENCIA[[#This Row],[CODIGO]]),OFFSET(INDIRECT("v_buffer_hist_hoy!$A$1"),1,MATCH("buh_codigo",INDIRECT("v_buffer_hist_hoy!$1:$1"),0)-1,100000,1),0)),"")</f>
        <v>0</v>
      </c>
      <c r="D176" s="3" t="str">
        <f ca="1">IFERROR(INDEX(OFFSET(INDIRECT("v_buffer_hist_hoy!$A$1"),1,MATCH("buh_codigo_vinculado",INDIRECT("v_buffer_hist_hoy!$1:$1"),0)-1,100000,1),MATCH(CLEAN(TABLATRANSFERENCIA[[#This Row],[CODIGO]]),OFFSET(INDIRECT("v_buffer_hist_hoy!$A$1"),1,MATCH("buh_codigo",INDIRECT("v_buffer_hist_hoy!$1:$1"),0)-1,100000,1),0)),"")</f>
        <v>EC-P021012593</v>
      </c>
      <c r="E176" s="3" t="str">
        <f ca="1">IFERROR(INDEX(OFFSET(INDIRECT("v_buffer_hist_hoy!$A$1"),1,MATCH("pro_linea",INDIRECT("v_buffer_hist_hoy!$1:$1"),0)-1,100000,1),MATCH(CLEAN(TABLATRANSFERENCIA[[#This Row],[CODIGO]]),OFFSET(INDIRECT("v_buffer_hist_hoy!$A$1"),1,MATCH("buh_codigo",INDIRECT("v_buffer_hist_hoy!$1:$1"),0)-1,100000,1),0)),"")</f>
        <v>AGROFORESTAL</v>
      </c>
      <c r="F176" s="3">
        <f ca="1">IFERROR(INDEX(OFFSET(INDIRECT("v_buffer_hist_hoy!$A$1"),1,MATCH("pro_sublinea",INDIRECT("v_buffer_hist_hoy!$1:$1"),0)-1,100000,1),MATCH(CLEAN(TABLATRANSFERENCIA[[#This Row],[CODIGO]]),OFFSET(INDIRECT("v_buffer_hist_hoy!$A$1"),1,MATCH("buh_codigo",INDIRECT("v_buffer_hist_hoy!$1:$1"),0)-1,100000,1),0)),"")</f>
        <v>0</v>
      </c>
      <c r="G176" s="3" t="str">
        <f ca="1">IFERROR(INDEX(OFFSET(INDIRECT("v_buffer_hist_hoy!$A$1"),1,MATCH("pro_grupo",INDIRECT("v_buffer_hist_hoy!$1:$1"),0)-1,100000,1),MATCH(CLEAN(TABLATRANSFERENCIA[[#This Row],[CODIGO]]),OFFSET(INDIRECT("v_buffer_hist_hoy!$A$1"),1,MATCH("buh_codigo",INDIRECT("v_buffer_hist_hoy!$1:$1"),0)-1,100000,1),0)),"")</f>
        <v>REPUESTOS DESMALEZADORAS</v>
      </c>
      <c r="H176" s="3">
        <f ca="1">IFERROR(INDEX(OFFSET(INDIRECT("v_buffer_hist_hoy!$A$1"),1,MATCH("pro_familia",INDIRECT("v_buffer_hist_hoy!$1:$1"),0)-1,100000,1),MATCH(CLEAN(TABLATRANSFERENCIA[[#This Row],[CODIGO]]),OFFSET(INDIRECT("v_buffer_hist_hoy!$A$1"),1,MATCH("buh_codigo",INDIRECT("v_buffer_hist_hoy!$1:$1"),0)-1,100000,1),0)),"")</f>
        <v>0</v>
      </c>
      <c r="I176" s="3">
        <f ca="1">IFERROR(INDEX(OFFSET(INDIRECT("v_buffer_hist_hoy!$A$1"),1,MATCH("pro_subfamilia",INDIRECT("v_buffer_hist_hoy!$1:$1"),0)-1,100000,1),MATCH(CLEAN(TABLATRANSFERENCIA[[#This Row],[CODIGO]]),OFFSET(INDIRECT("v_buffer_hist_hoy!$A$1"),1,MATCH("buh_codigo",INDIRECT("v_buffer_hist_hoy!$1:$1"),0)-1,100000,1),0)),"")</f>
        <v>0</v>
      </c>
      <c r="J17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6" s="3">
        <f ca="1">IFERROR(INDEX(OFFSET(INDIRECT("v_buffer_hist_hoy!$A$1"),1,MATCH("pro_tipo",INDIRECT("v_buffer_hist_hoy!$1:$1"),0)-1,100000,1),MATCH(CLEAN(TABLATRANSFERENCIA[[#This Row],[CODIGO]]),OFFSET(INDIRECT("v_buffer_hist_hoy!$A$1"),1,MATCH("buh_codigo",INDIRECT("v_buffer_hist_hoy!$1:$1"),0)-1,100000,1),0)),"")</f>
        <v>0</v>
      </c>
      <c r="L176" s="3" t="str">
        <f ca="1">IFERROR(INDEX(OFFSET(INDIRECT("v_buffer_hist_hoy!$A$1"),1,MATCH("pro_marca",INDIRECT("v_buffer_hist_hoy!$1:$1"),0)-1,100000,1),MATCH(CLEAN(TABLATRANSFERENCIA[[#This Row],[CODIGO]]),OFFSET(INDIRECT("v_buffer_hist_hoy!$A$1"),1,MATCH("buh_codigo",INDIRECT("v_buffer_hist_hoy!$1:$1"),0)-1,100000,1),0)),"")</f>
        <v>ECHO</v>
      </c>
      <c r="M176" s="3">
        <f ca="1">IFERROR(INDEX(OFFSET(INDIRECT("v_buffer_hist_hoy!$A$1"),1,MATCH("pro_modelo",INDIRECT("v_buffer_hist_hoy!$1:$1"),0)-1,100000,1),MATCH(CLEAN(TABLATRANSFERENCIA[[#This Row],[CODIGO]]),OFFSET(INDIRECT("v_buffer_hist_hoy!$A$1"),1,MATCH("buh_codigo",INDIRECT("v_buffer_hist_hoy!$1:$1"),0)-1,100000,1),0)),"")</f>
        <v>0</v>
      </c>
      <c r="N176" s="3">
        <f ca="1">IFERROR(INDEX(OFFSET(INDIRECT("v_buffer_hist_hoy!$A$1"),1,MATCH("pro_cat_management",INDIRECT("v_buffer_hist_hoy!$1:$1"),0)-1,100000,1),MATCH(CLEAN(TABLATRANSFERENCIA[[#This Row],[CODIGO]]),OFFSET(INDIRECT("v_buffer_hist_hoy!$A$1"),1,MATCH("buh_codigo",INDIRECT("v_buffer_hist_hoy!$1:$1"),0)-1,100000,1),0)),"")</f>
        <v>0</v>
      </c>
      <c r="O176" s="5" t="str">
        <f ca="1">IFERROR(INDEX(OFFSET(INDIRECT("v_buffer_hist_hoy!$A$1"),1,MATCH("buh_estatus",INDIRECT("v_buffer_hist_hoy!$1:$1"),0)-1,100000,1),MATCH(CLEAN(TABLATRANSFERENCIA[[#This Row],[CODIGO]]),OFFSET(INDIRECT("v_buffer_hist_hoy!$A$1"),1,MATCH("buh_codigo",INDIRECT("v_buffer_hist_hoy!$1:$1"),0)-1,100000,1),0)),"")</f>
        <v>0</v>
      </c>
      <c r="P176" s="5">
        <f ca="1">IFERROR(INDEX(OFFSET(INDIRECT("v_buffer_hist_hoy!$A$1"),1,MATCH("buh_ctv",INDIRECT("v_buffer_hist_hoy!$1:$1"),0)-1,100000,1),MATCH(CLEAN(TABLATRANSFERENCIA[[#This Row],[CODIGO]]),OFFSET(INDIRECT("v_buffer_hist_hoy!$A$1"),1,MATCH("buh_codigo",INDIRECT("v_buffer_hist_hoy!$1:$1"),0)-1,100000,1),0)),"")</f>
        <v>52.25</v>
      </c>
      <c r="Q176" s="5">
        <f ca="1">IFERROR(INDEX(OFFSET(INDIRECT("v_buffer_hist_hoy!$A$1"),1,MATCH("buh_pv",INDIRECT("v_buffer_hist_hoy!$1:$1"),0)-1,100000,1),MATCH(CLEAN(TABLATRANSFERENCIA[[#This Row],[CODIGO]]),OFFSET(INDIRECT("v_buffer_hist_hoy!$A$1"),1,MATCH("buh_codigo",INDIRECT("v_buffer_hist_hoy!$1:$1"),0)-1,100000,1),0)),"")</f>
        <v>125.06</v>
      </c>
      <c r="R176" s="46">
        <f ca="1">IFERROR(INDEX(OFFSET(INDIRECT("v_buffer_hist_hoy!$A$1"),1,MATCH("buh_roi_pasado",INDIRECT("v_buffer_hist_hoy!$1:$1"),0)-1,100000,1),MATCH(CLEAN(TABLATRANSFERENCIA[[#This Row],[CODIGO]]),OFFSET(INDIRECT("v_buffer_hist_hoy!$A$1"),1,MATCH("buh_codigo",INDIRECT("v_buffer_hist_hoy!$1:$1"),0)-1,100000,1),0)),"")</f>
        <v>0</v>
      </c>
      <c r="S176" s="46">
        <f ca="1">IFERROR(INDEX(OFFSET(INDIRECT("v_buffer_hist_hoy!$A$1"),1,MATCH("buh_roi_proyectado",INDIRECT("v_buffer_hist_hoy!$1:$1"),0)-1,100000,1),MATCH(CLEAN(TABLATRANSFERENCIA[[#This Row],[CODIGO]]),OFFSET(INDIRECT("v_buffer_hist_hoy!$A$1"),1,MATCH("buh_codigo",INDIRECT("v_buffer_hist_hoy!$1:$1"),0)-1,100000,1),0)),"")</f>
        <v>6.08</v>
      </c>
      <c r="T176" s="46">
        <f ca="1">IFERROR(INDEX(OFFSET(INDIRECT("v_buffer_hist_hoy!$A$1"),1,MATCH("buh_velocity",INDIRECT("v_buffer_hist_hoy!$1:$1"),0)-1,100000,1),MATCH(CLEAN(TABLATRANSFERENCIA[[#This Row],[CODIGO]]),OFFSET(INDIRECT("v_buffer_hist_hoy!$A$1"),1,MATCH("buh_codigo",INDIRECT("v_buffer_hist_hoy!$1:$1"),0)-1,100000,1),0)),"")</f>
        <v>0</v>
      </c>
      <c r="U176" s="46">
        <f ca="1">IFERROR(INDEX(OFFSET(INDIRECT("v_buffer_hist_hoy!$A$1"),1,MATCH("buh_nivel_servicio",INDIRECT("v_buffer_hist_hoy!$1:$1"),0)-1,100000,1),MATCH(CLEAN(TABLATRANSFERENCIA[[#This Row],[CODIGO]]),OFFSET(INDIRECT("v_buffer_hist_hoy!$A$1"),1,MATCH("buh_codigo",INDIRECT("v_buffer_hist_hoy!$1:$1"),0)-1,100000,1),0)),"")</f>
        <v>1</v>
      </c>
      <c r="V176" s="49" t="str">
        <f ca="1">IFERROR(INDEX(OFFSET(INDIRECT("v_buffer_hist_hoy!$A$1"),1,MATCH("pro_nombre",INDIRECT("v_buffer_hist_hoy!$1:$1"),0)-1,100000,1),MATCH(CLEAN(TABLATRANSFERENCIA[[#This Row],[CODIGO]]),OFFSET(INDIRECT("v_buffer_hist_hoy!$A$1"),1,MATCH("buh_codigo",INDIRECT("v_buffer_hist_hoy!$1:$1"),0)-1,100000,1),0)),"")</f>
        <v>Echo</v>
      </c>
      <c r="W176" s="49" t="str">
        <f ca="1">IFERROR(INDEX(OFFSET(INDIRECT("v_buffer_hist_hoy!$A$1"),1,MATCH("pre_nombre",INDIRECT("v_buffer_hist_hoy!$1:$1"),0)-1,100000,1),MATCH(CLEAN(TABLATRANSFERENCIA[[#This Row],[CODIGO]]),OFFSET(INDIRECT("v_buffer_hist_hoy!$A$1"),1,MATCH("buh_codigo",INDIRECT("v_buffer_hist_hoy!$1:$1"),0)-1,100000,1),0)),"")</f>
        <v>USA</v>
      </c>
      <c r="X176" s="51">
        <f ca="1">IFERROR(INDEX(OFFSET(INDIRECT("v_buffer_hist_hoy!$A$1"),1,MATCH("buh_tiempo_suministro",INDIRECT("v_buffer_hist_hoy!$1:$1"),0)-1,100000,1),MATCH(CLEAN(TABLATRANSFERENCIA[[#This Row],[CODIGO]]),OFFSET(INDIRECT("v_buffer_hist_hoy!$A$1"),1,MATCH("buh_codigo",INDIRECT("v_buffer_hist_hoy!$1:$1"),0)-1,100000,1),0)),"")</f>
        <v>8</v>
      </c>
      <c r="Y176" s="51">
        <f ca="1">IFERROR(INDEX(OFFSET(INDIRECT("v_buffer_hist_hoy!$A$1"),1,MATCH("buh_frecuencia_reposicion",INDIRECT("v_buffer_hist_hoy!$1:$1"),0)-1,100000,1),MATCH(CLEAN(TABLATRANSFERENCIA[[#This Row],[CODIGO]]),OFFSET(INDIRECT("v_buffer_hist_hoy!$A$1"),1,MATCH("buh_codigo",INDIRECT("v_buffer_hist_hoy!$1:$1"),0)-1,100000,1),0)),"")</f>
        <v>3</v>
      </c>
      <c r="Z176" s="6">
        <f ca="1">IFERROR(INDEX(OFFSET(INDIRECT("v_buffer_hist_hoy!$A$1"),1,MATCH("buh_buffer_actual",INDIRECT("v_buffer_hist_hoy!$1:$1"),0)-1,100000,1),MATCH(CLEAN(TABLATRANSFERENCIA[[#This Row],[CODIGO]]),OFFSET(INDIRECT("v_buffer_hist_hoy!$A$1"),1,MATCH("buh_codigo",INDIRECT("v_buffer_hist_hoy!$1:$1"),0)-1,100000,1),0)),"")</f>
        <v>12</v>
      </c>
      <c r="AA176" s="6">
        <f ca="1">IFERROR(INDEX(OFFSET(INDIRECT("v_buffer_hist_hoy!$A$1"),1,MATCH("buh_inventario_proveedor",INDIRECT("v_buffer_hist_hoy!$1:$1"),0)-1,100000,1),MATCH(CLEAN(TABLATRANSFERENCIA[[#This Row],[CODIGO]]),OFFSET(INDIRECT("v_buffer_hist_hoy!$A$1"),1,MATCH("buh_codigo",INDIRECT("v_buffer_hist_hoy!$1:$1"),0)-1,100000,1),0)),"")</f>
        <v>1000000000</v>
      </c>
      <c r="AB176" s="6">
        <f ca="1">IFERROR(INDEX(OFFSET(INDIRECT("v_buffer_hist_hoy!$A$1"),1,MATCH("buh_inventario_fisico",INDIRECT("v_buffer_hist_hoy!$1:$1"),0)-1,100000,1),MATCH(CLEAN(TABLATRANSFERENCIA[[#This Row],[CODIGO]]),OFFSET(INDIRECT("v_buffer_hist_hoy!$A$1"),1,MATCH("buh_codigo",INDIRECT("v_buffer_hist_hoy!$1:$1"),0)-1,100000,1),0)),"")</f>
        <v>4</v>
      </c>
      <c r="AC176" s="4">
        <f ca="1">IFERROR(INDEX(OFFSET(INDIRECT("v_buffer_hist_hoy!$A$1"),1,MATCH("buh_estado_inventario_fisico",INDIRECT("v_buffer_hist_hoy!$1:$1"),0)-1,100000,1),MATCH(CLEAN(TABLATRANSFERENCIA[[#This Row],[CODIGO]]),OFFSET(INDIRECT("v_buffer_hist_hoy!$A$1"),1,MATCH("buh_codigo",INDIRECT("v_buffer_hist_hoy!$1:$1"),0)-1,100000,1),0)),"")</f>
        <v>0.67</v>
      </c>
      <c r="AD176" s="6" t="str">
        <f ca="1">IFERROR(INDEX(OFFSET(INDIRECT("v_buffer_hist_hoy!$A$1"),1,MATCH("buh_color_inventario_fisico",INDIRECT("v_buffer_hist_hoy!$1:$1"),0)-1,100000,1),MATCH(CLEAN(TABLATRANSFERENCIA[[#This Row],[CODIGO]]),OFFSET(INDIRECT("v_buffer_hist_hoy!$A$1"),1,MATCH("buh_codigo",INDIRECT("v_buffer_hist_hoy!$1:$1"),0)-1,100000,1),0)),"")</f>
        <v>R</v>
      </c>
      <c r="AE176" s="6">
        <f ca="1">IFERROR(INDEX(OFFSET(INDIRECT("v_buffer_hist_hoy!$A$1"),1,MATCH("buh_transito",INDIRECT("v_buffer_hist_hoy!$1:$1"),0)-1,100000,1),MATCH(CLEAN(TABLATRANSFERENCIA[[#This Row],[CODIGO]]),OFFSET(INDIRECT("v_buffer_hist_hoy!$A$1"),1,MATCH("buh_codigo",INDIRECT("v_buffer_hist_hoy!$1:$1"),0)-1,100000,1),0)),"")</f>
        <v>5</v>
      </c>
      <c r="AF176" s="6">
        <f ca="1">IFERROR(INDEX(OFFSET(INDIRECT("v_buffer_hist_hoy!$A$1"),1,MATCH("buh_negociacion",INDIRECT("v_buffer_hist_hoy!$1:$1"),0)-1,100000,1),MATCH(CLEAN(TABLATRANSFERENCIA[[#This Row],[CODIGO]]),OFFSET(INDIRECT("v_buffer_hist_hoy!$A$1"),1,MATCH("buh_codigo",INDIRECT("v_buffer_hist_hoy!$1:$1"),0)-1,100000,1),0)),"")</f>
        <v>0</v>
      </c>
      <c r="AG176" s="6">
        <f ca="1">IFERROR(INDEX(OFFSET(INDIRECT("v_buffer_hist_hoy!$A$1"),1,MATCH("buh_produccion",INDIRECT("v_buffer_hist_hoy!$1:$1"),0)-1,100000,1),MATCH(CLEAN(TABLATRANSFERENCIA[[#This Row],[CODIGO]]),OFFSET(INDIRECT("v_buffer_hist_hoy!$A$1"),1,MATCH("buh_codigo",INDIRECT("v_buffer_hist_hoy!$1:$1"),0)-1,100000,1),0)),"")</f>
        <v>0</v>
      </c>
      <c r="AH176" s="6">
        <f ca="1">IFERROR(INDEX(OFFSET(INDIRECT("v_buffer_hist_hoy!$A$1"),1,MATCH("buh_embarcado",INDIRECT("v_buffer_hist_hoy!$1:$1"),0)-1,100000,1),MATCH(CLEAN(TABLATRANSFERENCIA[[#This Row],[CODIGO]]),OFFSET(INDIRECT("v_buffer_hist_hoy!$A$1"),1,MATCH("buh_codigo",INDIRECT("v_buffer_hist_hoy!$1:$1"),0)-1,100000,1),0)),"")</f>
        <v>0</v>
      </c>
      <c r="AI176" s="6">
        <f ca="1">IFERROR(INDEX(OFFSET(INDIRECT("v_buffer_hist_hoy!$A$1"),1,MATCH("buh_comprometido",INDIRECT("v_buffer_hist_hoy!$1:$1"),0)-1,100000,1),MATCH(CLEAN(TABLATRANSFERENCIA[[#This Row],[CODIGO]]),OFFSET(INDIRECT("v_buffer_hist_hoy!$A$1"),1,MATCH("buh_codigo",INDIRECT("v_buffer_hist_hoy!$1:$1"),0)-1,100000,1),0)),"")</f>
        <v>0</v>
      </c>
      <c r="AJ176" s="6">
        <f ca="1">IFERROR(INDEX(OFFSET(INDIRECT("v_buffer_hist_hoy!$A$1"),1,MATCH("buh_backorder",INDIRECT("v_buffer_hist_hoy!$1:$1"),0)-1,100000,1),MATCH(CLEAN(TABLATRANSFERENCIA[[#This Row],[CODIGO]]),OFFSET(INDIRECT("v_buffer_hist_hoy!$A$1"),1,MATCH("buh_codigo",INDIRECT("v_buffer_hist_hoy!$1:$1"),0)-1,100000,1),0)),"")</f>
        <v>2</v>
      </c>
      <c r="AK176" s="6">
        <f ca="1">IFERROR(INDEX(OFFSET(INDIRECT("v_buffer_hist_hoy!$A$1"),1,MATCH("buh_inventario_proyectado",INDIRECT("v_buffer_hist_hoy!$1:$1"),0)-1,100000,1),MATCH(CLEAN(TABLATRANSFERENCIA[[#This Row],[CODIGO]]),OFFSET(INDIRECT("v_buffer_hist_hoy!$A$1"),1,MATCH("buh_codigo",INDIRECT("v_buffer_hist_hoy!$1:$1"),0)-1,100000,1),0)),"")</f>
        <v>11</v>
      </c>
      <c r="AL176" s="4">
        <f ca="1">IFERROR(INDEX(OFFSET(INDIRECT("v_buffer_hist_hoy!$A$1"),1,MATCH("buh_estado_inventario_proyectado",INDIRECT("v_buffer_hist_hoy!$1:$1"),0)-1,100000,1),MATCH(CLEAN(TABLATRANSFERENCIA[[#This Row],[CODIGO]]),OFFSET(INDIRECT("v_buffer_hist_hoy!$A$1"),1,MATCH("buh_codigo",INDIRECT("v_buffer_hist_hoy!$1:$1"),0)-1,100000,1),0)),"")</f>
        <v>0.08</v>
      </c>
      <c r="AM176" s="6" t="str">
        <f ca="1">IFERROR(INDEX(OFFSET(INDIRECT("v_buffer_hist_hoy!$A$1"),1,MATCH("buh_color_inventario_proyectado",INDIRECT("v_buffer_hist_hoy!$1:$1"),0)-1,100000,1),MATCH(CLEAN(TABLATRANSFERENCIA[[#This Row],[CODIGO]]),OFFSET(INDIRECT("v_buffer_hist_hoy!$A$1"),1,MATCH("buh_codigo",INDIRECT("v_buffer_hist_hoy!$1:$1"),0)-1,100000,1),0)),"")</f>
        <v>V</v>
      </c>
      <c r="AN176" s="6">
        <f ca="1">IFERROR(INDEX(OFFSET(INDIRECT("v_buffer_hist_hoy!$A$1"),1,MATCH("buh_pedido_minimo",INDIRECT("v_buffer_hist_hoy!$1:$1"),0)-1,100000,1),MATCH(CLEAN(TABLATRANSFERENCIA[[#This Row],[CODIGO]]),OFFSET(INDIRECT("v_buffer_hist_hoy!$A$1"),1,MATCH("buh_codigo",INDIRECT("v_buffer_hist_hoy!$1:$1"),0)-1,100000,1),0)),"")</f>
        <v>0</v>
      </c>
      <c r="AO176" s="6">
        <f ca="1">IFERROR(INDEX(OFFSET(INDIRECT("v_buffer_hist_hoy!$A$1"),1,MATCH("buh_pedido_minimo_grupo",INDIRECT("v_buffer_hist_hoy!$1:$1"),0)-1,100000,1),MATCH(CLEAN(TABLATRANSFERENCIA[[#This Row],[CODIGO]]),OFFSET(INDIRECT("v_buffer_hist_hoy!$A$1"),1,MATCH("buh_codigo",INDIRECT("v_buffer_hist_hoy!$1:$1"),0)-1,100000,1),0)),"")</f>
        <v>0</v>
      </c>
      <c r="AP176" s="6">
        <f ca="1">IFERROR(INDEX(OFFSET(INDIRECT("v_buffer_hist_hoy!$A$1"),1,MATCH("buh_unidad_empaque",INDIRECT("v_buffer_hist_hoy!$1:$1"),0)-1,100000,1),MATCH(CLEAN(TABLATRANSFERENCIA[[#This Row],[CODIGO]]),OFFSET(INDIRECT("v_buffer_hist_hoy!$A$1"),1,MATCH("buh_codigo",INDIRECT("v_buffer_hist_hoy!$1:$1"),0)-1,100000,1),0)),"")</f>
        <v>2</v>
      </c>
      <c r="AQ176" s="6">
        <f ca="1">IFERROR(INDEX(OFFSET(INDIRECT("v_buffer_hist_hoy!$A$1"),1,MATCH("buh_pedido_promedio",INDIRECT("v_buffer_hist_hoy!$1:$1"),0)-1,100000,1),MATCH(CLEAN(TABLATRANSFERENCIA[[#This Row],[CODIGO]]),OFFSET(INDIRECT("v_buffer_hist_hoy!$A$1"),1,MATCH("buh_codigo",INDIRECT("v_buffer_hist_hoy!$1:$1"),0)-1,100000,1),0)),"")</f>
        <v>3</v>
      </c>
      <c r="AR176" s="6">
        <f ca="1">IFERROR(INDEX(OFFSET(INDIRECT("v_buffer_hist_hoy!$A$1"),1,MATCH("buh_cobertura_buffer",INDIRECT("v_buffer_hist_hoy!$1:$1"),0)-1,100000,1),MATCH(CLEAN(TABLATRANSFERENCIA[[#This Row],[CODIGO]]),OFFSET(INDIRECT("v_buffer_hist_hoy!$A$1"),1,MATCH("buh_codigo",INDIRECT("v_buffer_hist_hoy!$1:$1"),0)-1,100000,1),0)),"")</f>
        <v>0</v>
      </c>
      <c r="AS176" s="6">
        <f ca="1">IFERROR(INDEX(OFFSET(INDIRECT("v_buffer_hist_hoy!$A$1"),1,MATCH("buh_cobertura_inventario_proyectado",INDIRECT("v_buffer_hist_hoy!$1:$1"),0)-1,100000,1),MATCH(CLEAN(TABLATRANSFERENCIA[[#This Row],[CODIGO]]),OFFSET(INDIRECT("v_buffer_hist_hoy!$A$1"),1,MATCH("buh_codigo",INDIRECT("v_buffer_hist_hoy!$1:$1"),0)-1,100000,1),0)),"")</f>
        <v>0</v>
      </c>
      <c r="AT176" s="6">
        <f ca="1">IFERROR(INDEX(OFFSET(INDIRECT("v_buffer_hist_hoy!$A$1"),1,MATCH("buh_cobertura_pedido_minimo",INDIRECT("v_buffer_hist_hoy!$1:$1"),0)-1,100000,1),MATCH(CLEAN(TABLATRANSFERENCIA[[#This Row],[CODIGO]]),OFFSET(INDIRECT("v_buffer_hist_hoy!$A$1"),1,MATCH("buh_codigo",INDIRECT("v_buffer_hist_hoy!$1:$1"),0)-1,100000,1),0)),"")</f>
        <v>0</v>
      </c>
      <c r="AU176" s="6">
        <f ca="1">IFERROR(INDEX(OFFSET(INDIRECT("v_buffer_hist_hoy!$A$1"),1,MATCH("buh_dias_desabastecimiento",INDIRECT("v_buffer_hist_hoy!$1:$1"),0)-1,100000,1),MATCH(CLEAN(TABLATRANSFERENCIA[[#This Row],[CODIGO]]),OFFSET(INDIRECT("v_buffer_hist_hoy!$A$1"),1,MATCH("buh_codigo",INDIRECT("v_buffer_hist_hoy!$1:$1"),0)-1,100000,1),0)),"")</f>
        <v>32</v>
      </c>
      <c r="AV176" s="6">
        <f t="array" ref="AV176">IFERROR(INDEX(Datos_Consumo[CANTIDAD],MATCH(TABLATRANSFERENCIA[[#This Row],[CODIGO]]&amp;TABLATRANSFERENCIA[[#Headers],[Columna1]],Datos_Consumo[CODIGO]&amp;Datos_Consumo[FECHA_FORMATO],0)),0)</f>
        <v>0</v>
      </c>
      <c r="AW176" s="6">
        <f t="array" ref="AW176">IFERROR(INDEX(Datos_Consumo[CANTIDAD],MATCH(TABLATRANSFERENCIA[[#This Row],[CODIGO]]&amp;TABLATRANSFERENCIA[[#Headers],[Columna2]],Datos_Consumo[CODIGO]&amp;Datos_Consumo[FECHA_FORMATO],0)),0)</f>
        <v>0</v>
      </c>
      <c r="AX176" s="6">
        <f t="array" ref="AX176">IFERROR(INDEX(Datos_Consumo[CANTIDAD],MATCH(TABLATRANSFERENCIA[[#This Row],[CODIGO]]&amp;TABLATRANSFERENCIA[[#Headers],[Columna3]],Datos_Consumo[CODIGO]&amp;Datos_Consumo[FECHA_FORMATO],0)),0)</f>
        <v>0</v>
      </c>
      <c r="AY176" s="6">
        <f t="array" ref="AY176">IFERROR(INDEX(Datos_Consumo[CANTIDAD],MATCH(TABLATRANSFERENCIA[[#This Row],[CODIGO]]&amp;TABLATRANSFERENCIA[[#Headers],[Columna4]],Datos_Consumo[CODIGO]&amp;Datos_Consumo[FECHA_FORMATO],0)),0)</f>
        <v>0</v>
      </c>
      <c r="AZ176" s="6">
        <f t="array" ref="AZ176">IFERROR(INDEX(Datos_Consumo[CANTIDAD],MATCH(TABLATRANSFERENCIA[[#This Row],[CODIGO]]&amp;TABLATRANSFERENCIA[[#Headers],[Columna5]],Datos_Consumo[CODIGO]&amp;Datos_Consumo[FECHA_FORMATO],0)),0)</f>
        <v>0</v>
      </c>
      <c r="BA176" s="6">
        <f t="array" ref="BA176">IFERROR(INDEX(Datos_Consumo[CANTIDAD],MATCH(TABLATRANSFERENCIA[[#This Row],[CODIGO]]&amp;TABLATRANSFERENCIA[[#Headers],[Columna6]],Datos_Consumo[CODIGO]&amp;Datos_Consumo[FECHA_FORMATO],0)),0)</f>
        <v>0</v>
      </c>
      <c r="BB176" s="56">
        <f ca="1">IFERROR(INDEX(OFFSET(INDIRECT("v_buffer_hist_hoy!$A$1"),1,MATCH("buh_ultima_transferencia_ini",INDIRECT("v_buffer_hist_hoy!$1:$1"),0)-1,100000,1),MATCH(CLEAN(TABLATRANSFERENCIA[[#This Row],[CODIGO]]),OFFSET(INDIRECT("v_buffer_hist_hoy!$A$1"),1,MATCH("buh_codigo",INDIRECT("v_buffer_hist_hoy!$1:$1"),0)-1,100000,1),0)),"")</f>
        <v>0</v>
      </c>
      <c r="BC176" s="56">
        <f ca="1">IFERROR(INDEX(OFFSET(INDIRECT("v_buffer_hist_hoy!$A$1"),1,MATCH("buh_ultima_transferencia_fin",INDIRECT("v_buffer_hist_hoy!$1:$1"),0)-1,100000,1),MATCH(CLEAN(TABLATRANSFERENCIA[[#This Row],[CODIGO]]),OFFSET(INDIRECT("v_buffer_hist_hoy!$A$1"),1,MATCH("buh_codigo",INDIRECT("v_buffer_hist_hoy!$1:$1"),0)-1,100000,1),0)),"")</f>
        <v>0</v>
      </c>
      <c r="BD176" s="50" t="s">
        <v>7723</v>
      </c>
      <c r="BE176" s="55"/>
      <c r="BF176" s="51"/>
      <c r="BG176"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6" s="51"/>
      <c r="BM176" s="46">
        <f ca="1">IFERROR(TABLATRANSFERENCIA[[#This Row],[REQUERIM]]/TABLATRANSFERENCIA[[#This Row],[PEDIDO PROMEDIO]],0)</f>
        <v>0.66666666666666663</v>
      </c>
      <c r="BN176" s="51"/>
      <c r="BO176" s="59"/>
      <c r="BP176" s="3" t="str">
        <f>IF(TABLATRANSFERENCIA[[#This Row],[RECIBIDO]]&lt;&gt;"",0,IF(TABLATRANSFERENCIA[[#This Row],[DESPACHO]]&lt;&gt;"",TABLATRANSFERENCIA[[#This Row],[DESPACHO]],TABLATRANSFERENCIA[[#This Row],[REQUERIM]]))</f>
        <v>2</v>
      </c>
      <c r="BQ176" s="50"/>
      <c r="BR176" s="50"/>
      <c r="BS176" s="50" t="str">
        <f t="shared" si="2"/>
        <v>N</v>
      </c>
      <c r="BT176" s="51">
        <f t="array" aca="1" ref="BT176" ca="1">IF(SUM(--(TABLATRANSFERENCIA[[#This Row],[CODIGO GENERICO]]=TABLATRANSFERENCIA[CODIGO GENERICO])*TABLATRANSFERENCIA[REQUERIM])&lt;TABLATRANSFERENCIA[[#This Row],[PEDIDO MIN GRUPO]],1,0)</f>
        <v>0</v>
      </c>
      <c r="BU17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6" s="51">
        <f ca="1">IFERROR(INDEX(OFFSET(INDIRECT("v_buffer_hist_hoy!$A$1"),1,MATCH("buh_zona_amarilla",INDIRECT("v_buffer_hist_hoy!$1:$1"),0)-1,100000,1),MATCH(CLEAN(TABLATRANSFERENCIA[[#This Row],[CODIGO]]),OFFSET(INDIRECT("v_buffer_hist_hoy!$A$1"),1,MATCH("buh_codigo",INDIRECT("v_buffer_hist_hoy!$1:$1"),0)-1,100000,1),0)),"")</f>
        <v>8</v>
      </c>
      <c r="BW176" s="51">
        <f ca="1">IFERROR(INDEX(OFFSET(INDIRECT("v_buffer_hist_hoy!$A$1"),1,MATCH("buh_zona_roja",INDIRECT("v_buffer_hist_hoy!$1:$1"),0)-1,100000,1),MATCH(CLEAN(TABLATRANSFERENCIA[[#This Row],[CODIGO]]),OFFSET(INDIRECT("v_buffer_hist_hoy!$A$1"),1,MATCH("buh_codigo",INDIRECT("v_buffer_hist_hoy!$1:$1"),0)-1,100000,1),0)),"")</f>
        <v>4</v>
      </c>
    </row>
    <row r="177" spans="1:75" hidden="1" x14ac:dyDescent="0.25">
      <c r="A177" s="54" t="s">
        <v>3468</v>
      </c>
      <c r="B177" s="3" t="str">
        <f ca="1">IFERROR(INDEX(OFFSET(INDIRECT("v_buffer_hist_hoy!$A$1"),1,MATCH("pro_descripcion",INDIRECT("v_buffer_hist_hoy!$1:$1"),0)-1,100000,1),MATCH(CLEAN(TABLATRANSFERENCIA[[#This Row],[CODIGO]]),OFFSET(INDIRECT("v_buffer_hist_hoy!$A$1"),1,MATCH("buh_codigo",INDIRECT("v_buffer_hist_hoy!$1:$1"),0)-1,100000,1),0)),"")</f>
        <v>CUBIERTA BUJIA B530 (62035-32310)</v>
      </c>
      <c r="C177" s="3" t="str">
        <f ca="1">IFERROR(INDEX(OFFSET(INDIRECT("v_buffer_hist_hoy!$A$1"),1,MATCH("buh_codigo_generico",INDIRECT("v_buffer_hist_hoy!$1:$1"),0)-1,100000,1),MATCH(CLEAN(TABLATRANSFERENCIA[[#This Row],[CODIGO]]),OFFSET(INDIRECT("v_buffer_hist_hoy!$A$1"),1,MATCH("buh_codigo",INDIRECT("v_buffer_hist_hoy!$1:$1"),0)-1,100000,1),0)),"")</f>
        <v>0</v>
      </c>
      <c r="D177" s="3" t="str">
        <f ca="1">IFERROR(INDEX(OFFSET(INDIRECT("v_buffer_hist_hoy!$A$1"),1,MATCH("buh_codigo_vinculado",INDIRECT("v_buffer_hist_hoy!$1:$1"),0)-1,100000,1),MATCH(CLEAN(TABLATRANSFERENCIA[[#This Row],[CODIGO]]),OFFSET(INDIRECT("v_buffer_hist_hoy!$A$1"),1,MATCH("buh_codigo",INDIRECT("v_buffer_hist_hoy!$1:$1"),0)-1,100000,1),0)),"")</f>
        <v>EC-A429000120</v>
      </c>
      <c r="E177" s="3" t="str">
        <f ca="1">IFERROR(INDEX(OFFSET(INDIRECT("v_buffer_hist_hoy!$A$1"),1,MATCH("pro_linea",INDIRECT("v_buffer_hist_hoy!$1:$1"),0)-1,100000,1),MATCH(CLEAN(TABLATRANSFERENCIA[[#This Row],[CODIGO]]),OFFSET(INDIRECT("v_buffer_hist_hoy!$A$1"),1,MATCH("buh_codigo",INDIRECT("v_buffer_hist_hoy!$1:$1"),0)-1,100000,1),0)),"")</f>
        <v>AGROFORESTAL</v>
      </c>
      <c r="F177" s="3">
        <f ca="1">IFERROR(INDEX(OFFSET(INDIRECT("v_buffer_hist_hoy!$A$1"),1,MATCH("pro_sublinea",INDIRECT("v_buffer_hist_hoy!$1:$1"),0)-1,100000,1),MATCH(CLEAN(TABLATRANSFERENCIA[[#This Row],[CODIGO]]),OFFSET(INDIRECT("v_buffer_hist_hoy!$A$1"),1,MATCH("buh_codigo",INDIRECT("v_buffer_hist_hoy!$1:$1"),0)-1,100000,1),0)),"")</f>
        <v>0</v>
      </c>
      <c r="G177" s="3" t="str">
        <f ca="1">IFERROR(INDEX(OFFSET(INDIRECT("v_buffer_hist_hoy!$A$1"),1,MATCH("pro_grupo",INDIRECT("v_buffer_hist_hoy!$1:$1"),0)-1,100000,1),MATCH(CLEAN(TABLATRANSFERENCIA[[#This Row],[CODIGO]]),OFFSET(INDIRECT("v_buffer_hist_hoy!$A$1"),1,MATCH("buh_codigo",INDIRECT("v_buffer_hist_hoy!$1:$1"),0)-1,100000,1),0)),"")</f>
        <v>REPUESTOS DESMALEZADORAS</v>
      </c>
      <c r="H177" s="3">
        <f ca="1">IFERROR(INDEX(OFFSET(INDIRECT("v_buffer_hist_hoy!$A$1"),1,MATCH("pro_familia",INDIRECT("v_buffer_hist_hoy!$1:$1"),0)-1,100000,1),MATCH(CLEAN(TABLATRANSFERENCIA[[#This Row],[CODIGO]]),OFFSET(INDIRECT("v_buffer_hist_hoy!$A$1"),1,MATCH("buh_codigo",INDIRECT("v_buffer_hist_hoy!$1:$1"),0)-1,100000,1),0)),"")</f>
        <v>0</v>
      </c>
      <c r="I177" s="3">
        <f ca="1">IFERROR(INDEX(OFFSET(INDIRECT("v_buffer_hist_hoy!$A$1"),1,MATCH("pro_subfamilia",INDIRECT("v_buffer_hist_hoy!$1:$1"),0)-1,100000,1),MATCH(CLEAN(TABLATRANSFERENCIA[[#This Row],[CODIGO]]),OFFSET(INDIRECT("v_buffer_hist_hoy!$A$1"),1,MATCH("buh_codigo",INDIRECT("v_buffer_hist_hoy!$1:$1"),0)-1,100000,1),0)),"")</f>
        <v>0</v>
      </c>
      <c r="J17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7" s="3">
        <f ca="1">IFERROR(INDEX(OFFSET(INDIRECT("v_buffer_hist_hoy!$A$1"),1,MATCH("pro_tipo",INDIRECT("v_buffer_hist_hoy!$1:$1"),0)-1,100000,1),MATCH(CLEAN(TABLATRANSFERENCIA[[#This Row],[CODIGO]]),OFFSET(INDIRECT("v_buffer_hist_hoy!$A$1"),1,MATCH("buh_codigo",INDIRECT("v_buffer_hist_hoy!$1:$1"),0)-1,100000,1),0)),"")</f>
        <v>0</v>
      </c>
      <c r="L177" s="3" t="str">
        <f ca="1">IFERROR(INDEX(OFFSET(INDIRECT("v_buffer_hist_hoy!$A$1"),1,MATCH("pro_marca",INDIRECT("v_buffer_hist_hoy!$1:$1"),0)-1,100000,1),MATCH(CLEAN(TABLATRANSFERENCIA[[#This Row],[CODIGO]]),OFFSET(INDIRECT("v_buffer_hist_hoy!$A$1"),1,MATCH("buh_codigo",INDIRECT("v_buffer_hist_hoy!$1:$1"),0)-1,100000,1),0)),"")</f>
        <v>SHINDAIWA</v>
      </c>
      <c r="M177" s="3">
        <f ca="1">IFERROR(INDEX(OFFSET(INDIRECT("v_buffer_hist_hoy!$A$1"),1,MATCH("pro_modelo",INDIRECT("v_buffer_hist_hoy!$1:$1"),0)-1,100000,1),MATCH(CLEAN(TABLATRANSFERENCIA[[#This Row],[CODIGO]]),OFFSET(INDIRECT("v_buffer_hist_hoy!$A$1"),1,MATCH("buh_codigo",INDIRECT("v_buffer_hist_hoy!$1:$1"),0)-1,100000,1),0)),"")</f>
        <v>0</v>
      </c>
      <c r="N177" s="3">
        <f ca="1">IFERROR(INDEX(OFFSET(INDIRECT("v_buffer_hist_hoy!$A$1"),1,MATCH("pro_cat_management",INDIRECT("v_buffer_hist_hoy!$1:$1"),0)-1,100000,1),MATCH(CLEAN(TABLATRANSFERENCIA[[#This Row],[CODIGO]]),OFFSET(INDIRECT("v_buffer_hist_hoy!$A$1"),1,MATCH("buh_codigo",INDIRECT("v_buffer_hist_hoy!$1:$1"),0)-1,100000,1),0)),"")</f>
        <v>0</v>
      </c>
      <c r="O177" s="5" t="str">
        <f ca="1">IFERROR(INDEX(OFFSET(INDIRECT("v_buffer_hist_hoy!$A$1"),1,MATCH("buh_estatus",INDIRECT("v_buffer_hist_hoy!$1:$1"),0)-1,100000,1),MATCH(CLEAN(TABLATRANSFERENCIA[[#This Row],[CODIGO]]),OFFSET(INDIRECT("v_buffer_hist_hoy!$A$1"),1,MATCH("buh_codigo",INDIRECT("v_buffer_hist_hoy!$1:$1"),0)-1,100000,1),0)),"")</f>
        <v>0</v>
      </c>
      <c r="P177" s="5">
        <f ca="1">IFERROR(INDEX(OFFSET(INDIRECT("v_buffer_hist_hoy!$A$1"),1,MATCH("buh_ctv",INDIRECT("v_buffer_hist_hoy!$1:$1"),0)-1,100000,1),MATCH(CLEAN(TABLATRANSFERENCIA[[#This Row],[CODIGO]]),OFFSET(INDIRECT("v_buffer_hist_hoy!$A$1"),1,MATCH("buh_codigo",INDIRECT("v_buffer_hist_hoy!$1:$1"),0)-1,100000,1),0)),"")</f>
        <v>2.0299999999999998</v>
      </c>
      <c r="Q177" s="5">
        <f ca="1">IFERROR(INDEX(OFFSET(INDIRECT("v_buffer_hist_hoy!$A$1"),1,MATCH("buh_pv",INDIRECT("v_buffer_hist_hoy!$1:$1"),0)-1,100000,1),MATCH(CLEAN(TABLATRANSFERENCIA[[#This Row],[CODIGO]]),OFFSET(INDIRECT("v_buffer_hist_hoy!$A$1"),1,MATCH("buh_codigo",INDIRECT("v_buffer_hist_hoy!$1:$1"),0)-1,100000,1),0)),"")</f>
        <v>5.89</v>
      </c>
      <c r="R177" s="46">
        <f ca="1">IFERROR(INDEX(OFFSET(INDIRECT("v_buffer_hist_hoy!$A$1"),1,MATCH("buh_roi_pasado",INDIRECT("v_buffer_hist_hoy!$1:$1"),0)-1,100000,1),MATCH(CLEAN(TABLATRANSFERENCIA[[#This Row],[CODIGO]]),OFFSET(INDIRECT("v_buffer_hist_hoy!$A$1"),1,MATCH("buh_codigo",INDIRECT("v_buffer_hist_hoy!$1:$1"),0)-1,100000,1),0)),"")</f>
        <v>0</v>
      </c>
      <c r="S177" s="46">
        <f ca="1">IFERROR(INDEX(OFFSET(INDIRECT("v_buffer_hist_hoy!$A$1"),1,MATCH("buh_roi_proyectado",INDIRECT("v_buffer_hist_hoy!$1:$1"),0)-1,100000,1),MATCH(CLEAN(TABLATRANSFERENCIA[[#This Row],[CODIGO]]),OFFSET(INDIRECT("v_buffer_hist_hoy!$A$1"),1,MATCH("buh_codigo",INDIRECT("v_buffer_hist_hoy!$1:$1"),0)-1,100000,1),0)),"")</f>
        <v>8.3000000000000007</v>
      </c>
      <c r="T177" s="46">
        <f ca="1">IFERROR(INDEX(OFFSET(INDIRECT("v_buffer_hist_hoy!$A$1"),1,MATCH("buh_velocity",INDIRECT("v_buffer_hist_hoy!$1:$1"),0)-1,100000,1),MATCH(CLEAN(TABLATRANSFERENCIA[[#This Row],[CODIGO]]),OFFSET(INDIRECT("v_buffer_hist_hoy!$A$1"),1,MATCH("buh_codigo",INDIRECT("v_buffer_hist_hoy!$1:$1"),0)-1,100000,1),0)),"")</f>
        <v>0</v>
      </c>
      <c r="U177" s="46">
        <f ca="1">IFERROR(INDEX(OFFSET(INDIRECT("v_buffer_hist_hoy!$A$1"),1,MATCH("buh_nivel_servicio",INDIRECT("v_buffer_hist_hoy!$1:$1"),0)-1,100000,1),MATCH(CLEAN(TABLATRANSFERENCIA[[#This Row],[CODIGO]]),OFFSET(INDIRECT("v_buffer_hist_hoy!$A$1"),1,MATCH("buh_codigo",INDIRECT("v_buffer_hist_hoy!$1:$1"),0)-1,100000,1),0)),"")</f>
        <v>1</v>
      </c>
      <c r="V177" s="49" t="str">
        <f ca="1">IFERROR(INDEX(OFFSET(INDIRECT("v_buffer_hist_hoy!$A$1"),1,MATCH("pro_nombre",INDIRECT("v_buffer_hist_hoy!$1:$1"),0)-1,100000,1),MATCH(CLEAN(TABLATRANSFERENCIA[[#This Row],[CODIGO]]),OFFSET(INDIRECT("v_buffer_hist_hoy!$A$1"),1,MATCH("buh_codigo",INDIRECT("v_buffer_hist_hoy!$1:$1"),0)-1,100000,1),0)),"")</f>
        <v>Echo</v>
      </c>
      <c r="W177" s="49" t="str">
        <f ca="1">IFERROR(INDEX(OFFSET(INDIRECT("v_buffer_hist_hoy!$A$1"),1,MATCH("pre_nombre",INDIRECT("v_buffer_hist_hoy!$1:$1"),0)-1,100000,1),MATCH(CLEAN(TABLATRANSFERENCIA[[#This Row],[CODIGO]]),OFFSET(INDIRECT("v_buffer_hist_hoy!$A$1"),1,MATCH("buh_codigo",INDIRECT("v_buffer_hist_hoy!$1:$1"),0)-1,100000,1),0)),"")</f>
        <v>USA</v>
      </c>
      <c r="X177" s="51">
        <f ca="1">IFERROR(INDEX(OFFSET(INDIRECT("v_buffer_hist_hoy!$A$1"),1,MATCH("buh_tiempo_suministro",INDIRECT("v_buffer_hist_hoy!$1:$1"),0)-1,100000,1),MATCH(CLEAN(TABLATRANSFERENCIA[[#This Row],[CODIGO]]),OFFSET(INDIRECT("v_buffer_hist_hoy!$A$1"),1,MATCH("buh_codigo",INDIRECT("v_buffer_hist_hoy!$1:$1"),0)-1,100000,1),0)),"")</f>
        <v>8</v>
      </c>
      <c r="Y177" s="51">
        <f ca="1">IFERROR(INDEX(OFFSET(INDIRECT("v_buffer_hist_hoy!$A$1"),1,MATCH("buh_frecuencia_reposicion",INDIRECT("v_buffer_hist_hoy!$1:$1"),0)-1,100000,1),MATCH(CLEAN(TABLATRANSFERENCIA[[#This Row],[CODIGO]]),OFFSET(INDIRECT("v_buffer_hist_hoy!$A$1"),1,MATCH("buh_codigo",INDIRECT("v_buffer_hist_hoy!$1:$1"),0)-1,100000,1),0)),"")</f>
        <v>3</v>
      </c>
      <c r="Z177" s="6">
        <f ca="1">IFERROR(INDEX(OFFSET(INDIRECT("v_buffer_hist_hoy!$A$1"),1,MATCH("buh_buffer_actual",INDIRECT("v_buffer_hist_hoy!$1:$1"),0)-1,100000,1),MATCH(CLEAN(TABLATRANSFERENCIA[[#This Row],[CODIGO]]),OFFSET(INDIRECT("v_buffer_hist_hoy!$A$1"),1,MATCH("buh_codigo",INDIRECT("v_buffer_hist_hoy!$1:$1"),0)-1,100000,1),0)),"")</f>
        <v>9</v>
      </c>
      <c r="AA177" s="6">
        <f ca="1">IFERROR(INDEX(OFFSET(INDIRECT("v_buffer_hist_hoy!$A$1"),1,MATCH("buh_inventario_proveedor",INDIRECT("v_buffer_hist_hoy!$1:$1"),0)-1,100000,1),MATCH(CLEAN(TABLATRANSFERENCIA[[#This Row],[CODIGO]]),OFFSET(INDIRECT("v_buffer_hist_hoy!$A$1"),1,MATCH("buh_codigo",INDIRECT("v_buffer_hist_hoy!$1:$1"),0)-1,100000,1),0)),"")</f>
        <v>1000000000</v>
      </c>
      <c r="AB177" s="6">
        <f ca="1">IFERROR(INDEX(OFFSET(INDIRECT("v_buffer_hist_hoy!$A$1"),1,MATCH("buh_inventario_fisico",INDIRECT("v_buffer_hist_hoy!$1:$1"),0)-1,100000,1),MATCH(CLEAN(TABLATRANSFERENCIA[[#This Row],[CODIGO]]),OFFSET(INDIRECT("v_buffer_hist_hoy!$A$1"),1,MATCH("buh_codigo",INDIRECT("v_buffer_hist_hoy!$1:$1"),0)-1,100000,1),0)),"")</f>
        <v>8</v>
      </c>
      <c r="AC177" s="4">
        <f ca="1">IFERROR(INDEX(OFFSET(INDIRECT("v_buffer_hist_hoy!$A$1"),1,MATCH("buh_estado_inventario_fisico",INDIRECT("v_buffer_hist_hoy!$1:$1"),0)-1,100000,1),MATCH(CLEAN(TABLATRANSFERENCIA[[#This Row],[CODIGO]]),OFFSET(INDIRECT("v_buffer_hist_hoy!$A$1"),1,MATCH("buh_codigo",INDIRECT("v_buffer_hist_hoy!$1:$1"),0)-1,100000,1),0)),"")</f>
        <v>0.11</v>
      </c>
      <c r="AD177" s="6" t="str">
        <f ca="1">IFERROR(INDEX(OFFSET(INDIRECT("v_buffer_hist_hoy!$A$1"),1,MATCH("buh_color_inventario_fisico",INDIRECT("v_buffer_hist_hoy!$1:$1"),0)-1,100000,1),MATCH(CLEAN(TABLATRANSFERENCIA[[#This Row],[CODIGO]]),OFFSET(INDIRECT("v_buffer_hist_hoy!$A$1"),1,MATCH("buh_codigo",INDIRECT("v_buffer_hist_hoy!$1:$1"),0)-1,100000,1),0)),"")</f>
        <v>V</v>
      </c>
      <c r="AE177" s="6">
        <f ca="1">IFERROR(INDEX(OFFSET(INDIRECT("v_buffer_hist_hoy!$A$1"),1,MATCH("buh_transito",INDIRECT("v_buffer_hist_hoy!$1:$1"),0)-1,100000,1),MATCH(CLEAN(TABLATRANSFERENCIA[[#This Row],[CODIGO]]),OFFSET(INDIRECT("v_buffer_hist_hoy!$A$1"),1,MATCH("buh_codigo",INDIRECT("v_buffer_hist_hoy!$1:$1"),0)-1,100000,1),0)),"")</f>
        <v>0</v>
      </c>
      <c r="AF177" s="6">
        <f ca="1">IFERROR(INDEX(OFFSET(INDIRECT("v_buffer_hist_hoy!$A$1"),1,MATCH("buh_negociacion",INDIRECT("v_buffer_hist_hoy!$1:$1"),0)-1,100000,1),MATCH(CLEAN(TABLATRANSFERENCIA[[#This Row],[CODIGO]]),OFFSET(INDIRECT("v_buffer_hist_hoy!$A$1"),1,MATCH("buh_codigo",INDIRECT("v_buffer_hist_hoy!$1:$1"),0)-1,100000,1),0)),"")</f>
        <v>0</v>
      </c>
      <c r="AG177" s="6">
        <f ca="1">IFERROR(INDEX(OFFSET(INDIRECT("v_buffer_hist_hoy!$A$1"),1,MATCH("buh_produccion",INDIRECT("v_buffer_hist_hoy!$1:$1"),0)-1,100000,1),MATCH(CLEAN(TABLATRANSFERENCIA[[#This Row],[CODIGO]]),OFFSET(INDIRECT("v_buffer_hist_hoy!$A$1"),1,MATCH("buh_codigo",INDIRECT("v_buffer_hist_hoy!$1:$1"),0)-1,100000,1),0)),"")</f>
        <v>0</v>
      </c>
      <c r="AH177" s="6">
        <f ca="1">IFERROR(INDEX(OFFSET(INDIRECT("v_buffer_hist_hoy!$A$1"),1,MATCH("buh_embarcado",INDIRECT("v_buffer_hist_hoy!$1:$1"),0)-1,100000,1),MATCH(CLEAN(TABLATRANSFERENCIA[[#This Row],[CODIGO]]),OFFSET(INDIRECT("v_buffer_hist_hoy!$A$1"),1,MATCH("buh_codigo",INDIRECT("v_buffer_hist_hoy!$1:$1"),0)-1,100000,1),0)),"")</f>
        <v>0</v>
      </c>
      <c r="AI177" s="6">
        <f ca="1">IFERROR(INDEX(OFFSET(INDIRECT("v_buffer_hist_hoy!$A$1"),1,MATCH("buh_comprometido",INDIRECT("v_buffer_hist_hoy!$1:$1"),0)-1,100000,1),MATCH(CLEAN(TABLATRANSFERENCIA[[#This Row],[CODIGO]]),OFFSET(INDIRECT("v_buffer_hist_hoy!$A$1"),1,MATCH("buh_codigo",INDIRECT("v_buffer_hist_hoy!$1:$1"),0)-1,100000,1),0)),"")</f>
        <v>0</v>
      </c>
      <c r="AJ177" s="6">
        <f ca="1">IFERROR(INDEX(OFFSET(INDIRECT("v_buffer_hist_hoy!$A$1"),1,MATCH("buh_backorder",INDIRECT("v_buffer_hist_hoy!$1:$1"),0)-1,100000,1),MATCH(CLEAN(TABLATRANSFERENCIA[[#This Row],[CODIGO]]),OFFSET(INDIRECT("v_buffer_hist_hoy!$A$1"),1,MATCH("buh_codigo",INDIRECT("v_buffer_hist_hoy!$1:$1"),0)-1,100000,1),0)),"")</f>
        <v>2</v>
      </c>
      <c r="AK177" s="6">
        <f ca="1">IFERROR(INDEX(OFFSET(INDIRECT("v_buffer_hist_hoy!$A$1"),1,MATCH("buh_inventario_proyectado",INDIRECT("v_buffer_hist_hoy!$1:$1"),0)-1,100000,1),MATCH(CLEAN(TABLATRANSFERENCIA[[#This Row],[CODIGO]]),OFFSET(INDIRECT("v_buffer_hist_hoy!$A$1"),1,MATCH("buh_codigo",INDIRECT("v_buffer_hist_hoy!$1:$1"),0)-1,100000,1),0)),"")</f>
        <v>10</v>
      </c>
      <c r="AL177" s="4">
        <f ca="1">IFERROR(INDEX(OFFSET(INDIRECT("v_buffer_hist_hoy!$A$1"),1,MATCH("buh_estado_inventario_proyectado",INDIRECT("v_buffer_hist_hoy!$1:$1"),0)-1,100000,1),MATCH(CLEAN(TABLATRANSFERENCIA[[#This Row],[CODIGO]]),OFFSET(INDIRECT("v_buffer_hist_hoy!$A$1"),1,MATCH("buh_codigo",INDIRECT("v_buffer_hist_hoy!$1:$1"),0)-1,100000,1),0)),"")</f>
        <v>-0.11</v>
      </c>
      <c r="AM177" s="6" t="str">
        <f ca="1">IFERROR(INDEX(OFFSET(INDIRECT("v_buffer_hist_hoy!$A$1"),1,MATCH("buh_color_inventario_proyectado",INDIRECT("v_buffer_hist_hoy!$1:$1"),0)-1,100000,1),MATCH(CLEAN(TABLATRANSFERENCIA[[#This Row],[CODIGO]]),OFFSET(INDIRECT("v_buffer_hist_hoy!$A$1"),1,MATCH("buh_codigo",INDIRECT("v_buffer_hist_hoy!$1:$1"),0)-1,100000,1),0)),"")</f>
        <v>L</v>
      </c>
      <c r="AN177" s="6">
        <f ca="1">IFERROR(INDEX(OFFSET(INDIRECT("v_buffer_hist_hoy!$A$1"),1,MATCH("buh_pedido_minimo",INDIRECT("v_buffer_hist_hoy!$1:$1"),0)-1,100000,1),MATCH(CLEAN(TABLATRANSFERENCIA[[#This Row],[CODIGO]]),OFFSET(INDIRECT("v_buffer_hist_hoy!$A$1"),1,MATCH("buh_codigo",INDIRECT("v_buffer_hist_hoy!$1:$1"),0)-1,100000,1),0)),"")</f>
        <v>0</v>
      </c>
      <c r="AO177" s="6">
        <f ca="1">IFERROR(INDEX(OFFSET(INDIRECT("v_buffer_hist_hoy!$A$1"),1,MATCH("buh_pedido_minimo_grupo",INDIRECT("v_buffer_hist_hoy!$1:$1"),0)-1,100000,1),MATCH(CLEAN(TABLATRANSFERENCIA[[#This Row],[CODIGO]]),OFFSET(INDIRECT("v_buffer_hist_hoy!$A$1"),1,MATCH("buh_codigo",INDIRECT("v_buffer_hist_hoy!$1:$1"),0)-1,100000,1),0)),"")</f>
        <v>0</v>
      </c>
      <c r="AP177" s="6">
        <f ca="1">IFERROR(INDEX(OFFSET(INDIRECT("v_buffer_hist_hoy!$A$1"),1,MATCH("buh_unidad_empaque",INDIRECT("v_buffer_hist_hoy!$1:$1"),0)-1,100000,1),MATCH(CLEAN(TABLATRANSFERENCIA[[#This Row],[CODIGO]]),OFFSET(INDIRECT("v_buffer_hist_hoy!$A$1"),1,MATCH("buh_codigo",INDIRECT("v_buffer_hist_hoy!$1:$1"),0)-1,100000,1),0)),"")</f>
        <v>2</v>
      </c>
      <c r="AQ177" s="6">
        <f ca="1">IFERROR(INDEX(OFFSET(INDIRECT("v_buffer_hist_hoy!$A$1"),1,MATCH("buh_pedido_promedio",INDIRECT("v_buffer_hist_hoy!$1:$1"),0)-1,100000,1),MATCH(CLEAN(TABLATRANSFERENCIA[[#This Row],[CODIGO]]),OFFSET(INDIRECT("v_buffer_hist_hoy!$A$1"),1,MATCH("buh_codigo",INDIRECT("v_buffer_hist_hoy!$1:$1"),0)-1,100000,1),0)),"")</f>
        <v>2</v>
      </c>
      <c r="AR177" s="6">
        <f ca="1">IFERROR(INDEX(OFFSET(INDIRECT("v_buffer_hist_hoy!$A$1"),1,MATCH("buh_cobertura_buffer",INDIRECT("v_buffer_hist_hoy!$1:$1"),0)-1,100000,1),MATCH(CLEAN(TABLATRANSFERENCIA[[#This Row],[CODIGO]]),OFFSET(INDIRECT("v_buffer_hist_hoy!$A$1"),1,MATCH("buh_codigo",INDIRECT("v_buffer_hist_hoy!$1:$1"),0)-1,100000,1),0)),"")</f>
        <v>0</v>
      </c>
      <c r="AS177" s="6">
        <f ca="1">IFERROR(INDEX(OFFSET(INDIRECT("v_buffer_hist_hoy!$A$1"),1,MATCH("buh_cobertura_inventario_proyectado",INDIRECT("v_buffer_hist_hoy!$1:$1"),0)-1,100000,1),MATCH(CLEAN(TABLATRANSFERENCIA[[#This Row],[CODIGO]]),OFFSET(INDIRECT("v_buffer_hist_hoy!$A$1"),1,MATCH("buh_codigo",INDIRECT("v_buffer_hist_hoy!$1:$1"),0)-1,100000,1),0)),"")</f>
        <v>0</v>
      </c>
      <c r="AT177" s="6">
        <f ca="1">IFERROR(INDEX(OFFSET(INDIRECT("v_buffer_hist_hoy!$A$1"),1,MATCH("buh_cobertura_pedido_minimo",INDIRECT("v_buffer_hist_hoy!$1:$1"),0)-1,100000,1),MATCH(CLEAN(TABLATRANSFERENCIA[[#This Row],[CODIGO]]),OFFSET(INDIRECT("v_buffer_hist_hoy!$A$1"),1,MATCH("buh_codigo",INDIRECT("v_buffer_hist_hoy!$1:$1"),0)-1,100000,1),0)),"")</f>
        <v>0</v>
      </c>
      <c r="AU177" s="6">
        <f ca="1">IFERROR(INDEX(OFFSET(INDIRECT("v_buffer_hist_hoy!$A$1"),1,MATCH("buh_dias_desabastecimiento",INDIRECT("v_buffer_hist_hoy!$1:$1"),0)-1,100000,1),MATCH(CLEAN(TABLATRANSFERENCIA[[#This Row],[CODIGO]]),OFFSET(INDIRECT("v_buffer_hist_hoy!$A$1"),1,MATCH("buh_codigo",INDIRECT("v_buffer_hist_hoy!$1:$1"),0)-1,100000,1),0)),"")</f>
        <v>0</v>
      </c>
      <c r="AV177" s="6">
        <f t="array" ref="AV177">IFERROR(INDEX(Datos_Consumo[CANTIDAD],MATCH(TABLATRANSFERENCIA[[#This Row],[CODIGO]]&amp;TABLATRANSFERENCIA[[#Headers],[Columna1]],Datos_Consumo[CODIGO]&amp;Datos_Consumo[FECHA_FORMATO],0)),0)</f>
        <v>0</v>
      </c>
      <c r="AW177" s="6">
        <f t="array" ref="AW177">IFERROR(INDEX(Datos_Consumo[CANTIDAD],MATCH(TABLATRANSFERENCIA[[#This Row],[CODIGO]]&amp;TABLATRANSFERENCIA[[#Headers],[Columna2]],Datos_Consumo[CODIGO]&amp;Datos_Consumo[FECHA_FORMATO],0)),0)</f>
        <v>0</v>
      </c>
      <c r="AX177" s="6">
        <f t="array" ref="AX177">IFERROR(INDEX(Datos_Consumo[CANTIDAD],MATCH(TABLATRANSFERENCIA[[#This Row],[CODIGO]]&amp;TABLATRANSFERENCIA[[#Headers],[Columna3]],Datos_Consumo[CODIGO]&amp;Datos_Consumo[FECHA_FORMATO],0)),0)</f>
        <v>0</v>
      </c>
      <c r="AY177" s="6">
        <f t="array" ref="AY177">IFERROR(INDEX(Datos_Consumo[CANTIDAD],MATCH(TABLATRANSFERENCIA[[#This Row],[CODIGO]]&amp;TABLATRANSFERENCIA[[#Headers],[Columna4]],Datos_Consumo[CODIGO]&amp;Datos_Consumo[FECHA_FORMATO],0)),0)</f>
        <v>0</v>
      </c>
      <c r="AZ177" s="6">
        <f t="array" ref="AZ177">IFERROR(INDEX(Datos_Consumo[CANTIDAD],MATCH(TABLATRANSFERENCIA[[#This Row],[CODIGO]]&amp;TABLATRANSFERENCIA[[#Headers],[Columna5]],Datos_Consumo[CODIGO]&amp;Datos_Consumo[FECHA_FORMATO],0)),0)</f>
        <v>0</v>
      </c>
      <c r="BA177" s="6">
        <f t="array" ref="BA177">IFERROR(INDEX(Datos_Consumo[CANTIDAD],MATCH(TABLATRANSFERENCIA[[#This Row],[CODIGO]]&amp;TABLATRANSFERENCIA[[#Headers],[Columna6]],Datos_Consumo[CODIGO]&amp;Datos_Consumo[FECHA_FORMATO],0)),0)</f>
        <v>0</v>
      </c>
      <c r="BB177" s="56">
        <f ca="1">IFERROR(INDEX(OFFSET(INDIRECT("v_buffer_hist_hoy!$A$1"),1,MATCH("buh_ultima_transferencia_ini",INDIRECT("v_buffer_hist_hoy!$1:$1"),0)-1,100000,1),MATCH(CLEAN(TABLATRANSFERENCIA[[#This Row],[CODIGO]]),OFFSET(INDIRECT("v_buffer_hist_hoy!$A$1"),1,MATCH("buh_codigo",INDIRECT("v_buffer_hist_hoy!$1:$1"),0)-1,100000,1),0)),"")</f>
        <v>0</v>
      </c>
      <c r="BC177" s="56">
        <f ca="1">IFERROR(INDEX(OFFSET(INDIRECT("v_buffer_hist_hoy!$A$1"),1,MATCH("buh_ultima_transferencia_fin",INDIRECT("v_buffer_hist_hoy!$1:$1"),0)-1,100000,1),MATCH(CLEAN(TABLATRANSFERENCIA[[#This Row],[CODIGO]]),OFFSET(INDIRECT("v_buffer_hist_hoy!$A$1"),1,MATCH("buh_codigo",INDIRECT("v_buffer_hist_hoy!$1:$1"),0)-1,100000,1),0)),"")</f>
        <v>0</v>
      </c>
      <c r="BD177" s="50" t="s">
        <v>7723</v>
      </c>
      <c r="BE177" s="55"/>
      <c r="BF177" s="51"/>
      <c r="BG177"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7" s="51"/>
      <c r="BM177" s="46">
        <f ca="1">IFERROR(TABLATRANSFERENCIA[[#This Row],[REQUERIM]]/TABLATRANSFERENCIA[[#This Row],[PEDIDO PROMEDIO]],0)</f>
        <v>1</v>
      </c>
      <c r="BN177" s="51"/>
      <c r="BO177" s="59"/>
      <c r="BP177" s="3" t="str">
        <f>IF(TABLATRANSFERENCIA[[#This Row],[RECIBIDO]]&lt;&gt;"",0,IF(TABLATRANSFERENCIA[[#This Row],[DESPACHO]]&lt;&gt;"",TABLATRANSFERENCIA[[#This Row],[DESPACHO]],TABLATRANSFERENCIA[[#This Row],[REQUERIM]]))</f>
        <v>2</v>
      </c>
      <c r="BQ177" s="50"/>
      <c r="BR177" s="50"/>
      <c r="BS177" s="50" t="str">
        <f t="shared" si="2"/>
        <v>N</v>
      </c>
      <c r="BT177" s="51">
        <f t="array" aca="1" ref="BT177" ca="1">IF(SUM(--(TABLATRANSFERENCIA[[#This Row],[CODIGO GENERICO]]=TABLATRANSFERENCIA[CODIGO GENERICO])*TABLATRANSFERENCIA[REQUERIM])&lt;TABLATRANSFERENCIA[[#This Row],[PEDIDO MIN GRUPO]],1,0)</f>
        <v>0</v>
      </c>
      <c r="BU17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7" s="51">
        <f ca="1">IFERROR(INDEX(OFFSET(INDIRECT("v_buffer_hist_hoy!$A$1"),1,MATCH("buh_zona_amarilla",INDIRECT("v_buffer_hist_hoy!$1:$1"),0)-1,100000,1),MATCH(CLEAN(TABLATRANSFERENCIA[[#This Row],[CODIGO]]),OFFSET(INDIRECT("v_buffer_hist_hoy!$A$1"),1,MATCH("buh_codigo",INDIRECT("v_buffer_hist_hoy!$1:$1"),0)-1,100000,1),0)),"")</f>
        <v>6</v>
      </c>
      <c r="BW177" s="51">
        <f ca="1">IFERROR(INDEX(OFFSET(INDIRECT("v_buffer_hist_hoy!$A$1"),1,MATCH("buh_zona_roja",INDIRECT("v_buffer_hist_hoy!$1:$1"),0)-1,100000,1),MATCH(CLEAN(TABLATRANSFERENCIA[[#This Row],[CODIGO]]),OFFSET(INDIRECT("v_buffer_hist_hoy!$A$1"),1,MATCH("buh_codigo",INDIRECT("v_buffer_hist_hoy!$1:$1"),0)-1,100000,1),0)),"")</f>
        <v>3</v>
      </c>
    </row>
    <row r="178" spans="1:75" hidden="1" x14ac:dyDescent="0.25">
      <c r="A178" s="54" t="s">
        <v>3494</v>
      </c>
      <c r="B178" s="3" t="str">
        <f ca="1">IFERROR(INDEX(OFFSET(INDIRECT("v_buffer_hist_hoy!$A$1"),1,MATCH("pro_descripcion",INDIRECT("v_buffer_hist_hoy!$1:$1"),0)-1,100000,1),MATCH(CLEAN(TABLATRANSFERENCIA[[#This Row],[CODIGO]]),OFFSET(INDIRECT("v_buffer_hist_hoy!$A$1"),1,MATCH("buh_codigo",INDIRECT("v_buffer_hist_hoy!$1:$1"),0)-1,100000,1),0)),"")</f>
        <v>CUBIERTA CILINDRO B450 (70210-32111)</v>
      </c>
      <c r="C178" s="3" t="str">
        <f ca="1">IFERROR(INDEX(OFFSET(INDIRECT("v_buffer_hist_hoy!$A$1"),1,MATCH("buh_codigo_generico",INDIRECT("v_buffer_hist_hoy!$1:$1"),0)-1,100000,1),MATCH(CLEAN(TABLATRANSFERENCIA[[#This Row],[CODIGO]]),OFFSET(INDIRECT("v_buffer_hist_hoy!$A$1"),1,MATCH("buh_codigo",INDIRECT("v_buffer_hist_hoy!$1:$1"),0)-1,100000,1),0)),"")</f>
        <v>0</v>
      </c>
      <c r="D178" s="3" t="str">
        <f ca="1">IFERROR(INDEX(OFFSET(INDIRECT("v_buffer_hist_hoy!$A$1"),1,MATCH("buh_codigo_vinculado",INDIRECT("v_buffer_hist_hoy!$1:$1"),0)-1,100000,1),MATCH(CLEAN(TABLATRANSFERENCIA[[#This Row],[CODIGO]]),OFFSET(INDIRECT("v_buffer_hist_hoy!$A$1"),1,MATCH("buh_codigo",INDIRECT("v_buffer_hist_hoy!$1:$1"),0)-1,100000,1),0)),"")</f>
        <v>EC-A160001640</v>
      </c>
      <c r="E178" s="3" t="str">
        <f ca="1">IFERROR(INDEX(OFFSET(INDIRECT("v_buffer_hist_hoy!$A$1"),1,MATCH("pro_linea",INDIRECT("v_buffer_hist_hoy!$1:$1"),0)-1,100000,1),MATCH(CLEAN(TABLATRANSFERENCIA[[#This Row],[CODIGO]]),OFFSET(INDIRECT("v_buffer_hist_hoy!$A$1"),1,MATCH("buh_codigo",INDIRECT("v_buffer_hist_hoy!$1:$1"),0)-1,100000,1),0)),"")</f>
        <v>AGROFORESTAL</v>
      </c>
      <c r="F178" s="3">
        <f ca="1">IFERROR(INDEX(OFFSET(INDIRECT("v_buffer_hist_hoy!$A$1"),1,MATCH("pro_sublinea",INDIRECT("v_buffer_hist_hoy!$1:$1"),0)-1,100000,1),MATCH(CLEAN(TABLATRANSFERENCIA[[#This Row],[CODIGO]]),OFFSET(INDIRECT("v_buffer_hist_hoy!$A$1"),1,MATCH("buh_codigo",INDIRECT("v_buffer_hist_hoy!$1:$1"),0)-1,100000,1),0)),"")</f>
        <v>0</v>
      </c>
      <c r="G178" s="3" t="str">
        <f ca="1">IFERROR(INDEX(OFFSET(INDIRECT("v_buffer_hist_hoy!$A$1"),1,MATCH("pro_grupo",INDIRECT("v_buffer_hist_hoy!$1:$1"),0)-1,100000,1),MATCH(CLEAN(TABLATRANSFERENCIA[[#This Row],[CODIGO]]),OFFSET(INDIRECT("v_buffer_hist_hoy!$A$1"),1,MATCH("buh_codigo",INDIRECT("v_buffer_hist_hoy!$1:$1"),0)-1,100000,1),0)),"")</f>
        <v>REPUESTOS DESMALEZADORAS</v>
      </c>
      <c r="H178" s="3">
        <f ca="1">IFERROR(INDEX(OFFSET(INDIRECT("v_buffer_hist_hoy!$A$1"),1,MATCH("pro_familia",INDIRECT("v_buffer_hist_hoy!$1:$1"),0)-1,100000,1),MATCH(CLEAN(TABLATRANSFERENCIA[[#This Row],[CODIGO]]),OFFSET(INDIRECT("v_buffer_hist_hoy!$A$1"),1,MATCH("buh_codigo",INDIRECT("v_buffer_hist_hoy!$1:$1"),0)-1,100000,1),0)),"")</f>
        <v>0</v>
      </c>
      <c r="I178" s="3">
        <f ca="1">IFERROR(INDEX(OFFSET(INDIRECT("v_buffer_hist_hoy!$A$1"),1,MATCH("pro_subfamilia",INDIRECT("v_buffer_hist_hoy!$1:$1"),0)-1,100000,1),MATCH(CLEAN(TABLATRANSFERENCIA[[#This Row],[CODIGO]]),OFFSET(INDIRECT("v_buffer_hist_hoy!$A$1"),1,MATCH("buh_codigo",INDIRECT("v_buffer_hist_hoy!$1:$1"),0)-1,100000,1),0)),"")</f>
        <v>0</v>
      </c>
      <c r="J17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8" s="3">
        <f ca="1">IFERROR(INDEX(OFFSET(INDIRECT("v_buffer_hist_hoy!$A$1"),1,MATCH("pro_tipo",INDIRECT("v_buffer_hist_hoy!$1:$1"),0)-1,100000,1),MATCH(CLEAN(TABLATRANSFERENCIA[[#This Row],[CODIGO]]),OFFSET(INDIRECT("v_buffer_hist_hoy!$A$1"),1,MATCH("buh_codigo",INDIRECT("v_buffer_hist_hoy!$1:$1"),0)-1,100000,1),0)),"")</f>
        <v>0</v>
      </c>
      <c r="L178" s="3" t="str">
        <f ca="1">IFERROR(INDEX(OFFSET(INDIRECT("v_buffer_hist_hoy!$A$1"),1,MATCH("pro_marca",INDIRECT("v_buffer_hist_hoy!$1:$1"),0)-1,100000,1),MATCH(CLEAN(TABLATRANSFERENCIA[[#This Row],[CODIGO]]),OFFSET(INDIRECT("v_buffer_hist_hoy!$A$1"),1,MATCH("buh_codigo",INDIRECT("v_buffer_hist_hoy!$1:$1"),0)-1,100000,1),0)),"")</f>
        <v>SHINDAIWA</v>
      </c>
      <c r="M178" s="3">
        <f ca="1">IFERROR(INDEX(OFFSET(INDIRECT("v_buffer_hist_hoy!$A$1"),1,MATCH("pro_modelo",INDIRECT("v_buffer_hist_hoy!$1:$1"),0)-1,100000,1),MATCH(CLEAN(TABLATRANSFERENCIA[[#This Row],[CODIGO]]),OFFSET(INDIRECT("v_buffer_hist_hoy!$A$1"),1,MATCH("buh_codigo",INDIRECT("v_buffer_hist_hoy!$1:$1"),0)-1,100000,1),0)),"")</f>
        <v>0</v>
      </c>
      <c r="N178" s="3">
        <f ca="1">IFERROR(INDEX(OFFSET(INDIRECT("v_buffer_hist_hoy!$A$1"),1,MATCH("pro_cat_management",INDIRECT("v_buffer_hist_hoy!$1:$1"),0)-1,100000,1),MATCH(CLEAN(TABLATRANSFERENCIA[[#This Row],[CODIGO]]),OFFSET(INDIRECT("v_buffer_hist_hoy!$A$1"),1,MATCH("buh_codigo",INDIRECT("v_buffer_hist_hoy!$1:$1"),0)-1,100000,1),0)),"")</f>
        <v>0</v>
      </c>
      <c r="O178" s="5" t="str">
        <f ca="1">IFERROR(INDEX(OFFSET(INDIRECT("v_buffer_hist_hoy!$A$1"),1,MATCH("buh_estatus",INDIRECT("v_buffer_hist_hoy!$1:$1"),0)-1,100000,1),MATCH(CLEAN(TABLATRANSFERENCIA[[#This Row],[CODIGO]]),OFFSET(INDIRECT("v_buffer_hist_hoy!$A$1"),1,MATCH("buh_codigo",INDIRECT("v_buffer_hist_hoy!$1:$1"),0)-1,100000,1),0)),"")</f>
        <v>0</v>
      </c>
      <c r="P178" s="5">
        <f ca="1">IFERROR(INDEX(OFFSET(INDIRECT("v_buffer_hist_hoy!$A$1"),1,MATCH("buh_ctv",INDIRECT("v_buffer_hist_hoy!$1:$1"),0)-1,100000,1),MATCH(CLEAN(TABLATRANSFERENCIA[[#This Row],[CODIGO]]),OFFSET(INDIRECT("v_buffer_hist_hoy!$A$1"),1,MATCH("buh_codigo",INDIRECT("v_buffer_hist_hoy!$1:$1"),0)-1,100000,1),0)),"")</f>
        <v>11.7</v>
      </c>
      <c r="Q178" s="5">
        <f ca="1">IFERROR(INDEX(OFFSET(INDIRECT("v_buffer_hist_hoy!$A$1"),1,MATCH("buh_pv",INDIRECT("v_buffer_hist_hoy!$1:$1"),0)-1,100000,1),MATCH(CLEAN(TABLATRANSFERENCIA[[#This Row],[CODIGO]]),OFFSET(INDIRECT("v_buffer_hist_hoy!$A$1"),1,MATCH("buh_codigo",INDIRECT("v_buffer_hist_hoy!$1:$1"),0)-1,100000,1),0)),"")</f>
        <v>38.44</v>
      </c>
      <c r="R178" s="46">
        <f ca="1">IFERROR(INDEX(OFFSET(INDIRECT("v_buffer_hist_hoy!$A$1"),1,MATCH("buh_roi_pasado",INDIRECT("v_buffer_hist_hoy!$1:$1"),0)-1,100000,1),MATCH(CLEAN(TABLATRANSFERENCIA[[#This Row],[CODIGO]]),OFFSET(INDIRECT("v_buffer_hist_hoy!$A$1"),1,MATCH("buh_codigo",INDIRECT("v_buffer_hist_hoy!$1:$1"),0)-1,100000,1),0)),"")</f>
        <v>0</v>
      </c>
      <c r="S178" s="46">
        <f ca="1">IFERROR(INDEX(OFFSET(INDIRECT("v_buffer_hist_hoy!$A$1"),1,MATCH("buh_roi_proyectado",INDIRECT("v_buffer_hist_hoy!$1:$1"),0)-1,100000,1),MATCH(CLEAN(TABLATRANSFERENCIA[[#This Row],[CODIGO]]),OFFSET(INDIRECT("v_buffer_hist_hoy!$A$1"),1,MATCH("buh_codigo",INDIRECT("v_buffer_hist_hoy!$1:$1"),0)-1,100000,1),0)),"")</f>
        <v>9.9700000000000006</v>
      </c>
      <c r="T178" s="46">
        <f ca="1">IFERROR(INDEX(OFFSET(INDIRECT("v_buffer_hist_hoy!$A$1"),1,MATCH("buh_velocity",INDIRECT("v_buffer_hist_hoy!$1:$1"),0)-1,100000,1),MATCH(CLEAN(TABLATRANSFERENCIA[[#This Row],[CODIGO]]),OFFSET(INDIRECT("v_buffer_hist_hoy!$A$1"),1,MATCH("buh_codigo",INDIRECT("v_buffer_hist_hoy!$1:$1"),0)-1,100000,1),0)),"")</f>
        <v>0</v>
      </c>
      <c r="U178" s="46">
        <f ca="1">IFERROR(INDEX(OFFSET(INDIRECT("v_buffer_hist_hoy!$A$1"),1,MATCH("buh_nivel_servicio",INDIRECT("v_buffer_hist_hoy!$1:$1"),0)-1,100000,1),MATCH(CLEAN(TABLATRANSFERENCIA[[#This Row],[CODIGO]]),OFFSET(INDIRECT("v_buffer_hist_hoy!$A$1"),1,MATCH("buh_codigo",INDIRECT("v_buffer_hist_hoy!$1:$1"),0)-1,100000,1),0)),"")</f>
        <v>1</v>
      </c>
      <c r="V178" s="49" t="str">
        <f ca="1">IFERROR(INDEX(OFFSET(INDIRECT("v_buffer_hist_hoy!$A$1"),1,MATCH("pro_nombre",INDIRECT("v_buffer_hist_hoy!$1:$1"),0)-1,100000,1),MATCH(CLEAN(TABLATRANSFERENCIA[[#This Row],[CODIGO]]),OFFSET(INDIRECT("v_buffer_hist_hoy!$A$1"),1,MATCH("buh_codigo",INDIRECT("v_buffer_hist_hoy!$1:$1"),0)-1,100000,1),0)),"")</f>
        <v>Echo</v>
      </c>
      <c r="W178" s="49" t="str">
        <f ca="1">IFERROR(INDEX(OFFSET(INDIRECT("v_buffer_hist_hoy!$A$1"),1,MATCH("pre_nombre",INDIRECT("v_buffer_hist_hoy!$1:$1"),0)-1,100000,1),MATCH(CLEAN(TABLATRANSFERENCIA[[#This Row],[CODIGO]]),OFFSET(INDIRECT("v_buffer_hist_hoy!$A$1"),1,MATCH("buh_codigo",INDIRECT("v_buffer_hist_hoy!$1:$1"),0)-1,100000,1),0)),"")</f>
        <v>USA</v>
      </c>
      <c r="X178" s="51">
        <f ca="1">IFERROR(INDEX(OFFSET(INDIRECT("v_buffer_hist_hoy!$A$1"),1,MATCH("buh_tiempo_suministro",INDIRECT("v_buffer_hist_hoy!$1:$1"),0)-1,100000,1),MATCH(CLEAN(TABLATRANSFERENCIA[[#This Row],[CODIGO]]),OFFSET(INDIRECT("v_buffer_hist_hoy!$A$1"),1,MATCH("buh_codigo",INDIRECT("v_buffer_hist_hoy!$1:$1"),0)-1,100000,1),0)),"")</f>
        <v>8</v>
      </c>
      <c r="Y178" s="51">
        <f ca="1">IFERROR(INDEX(OFFSET(INDIRECT("v_buffer_hist_hoy!$A$1"),1,MATCH("buh_frecuencia_reposicion",INDIRECT("v_buffer_hist_hoy!$1:$1"),0)-1,100000,1),MATCH(CLEAN(TABLATRANSFERENCIA[[#This Row],[CODIGO]]),OFFSET(INDIRECT("v_buffer_hist_hoy!$A$1"),1,MATCH("buh_codigo",INDIRECT("v_buffer_hist_hoy!$1:$1"),0)-1,100000,1),0)),"")</f>
        <v>3</v>
      </c>
      <c r="Z178" s="6">
        <f ca="1">IFERROR(INDEX(OFFSET(INDIRECT("v_buffer_hist_hoy!$A$1"),1,MATCH("buh_buffer_actual",INDIRECT("v_buffer_hist_hoy!$1:$1"),0)-1,100000,1),MATCH(CLEAN(TABLATRANSFERENCIA[[#This Row],[CODIGO]]),OFFSET(INDIRECT("v_buffer_hist_hoy!$A$1"),1,MATCH("buh_codigo",INDIRECT("v_buffer_hist_hoy!$1:$1"),0)-1,100000,1),0)),"")</f>
        <v>14</v>
      </c>
      <c r="AA178" s="6">
        <f ca="1">IFERROR(INDEX(OFFSET(INDIRECT("v_buffer_hist_hoy!$A$1"),1,MATCH("buh_inventario_proveedor",INDIRECT("v_buffer_hist_hoy!$1:$1"),0)-1,100000,1),MATCH(CLEAN(TABLATRANSFERENCIA[[#This Row],[CODIGO]]),OFFSET(INDIRECT("v_buffer_hist_hoy!$A$1"),1,MATCH("buh_codigo",INDIRECT("v_buffer_hist_hoy!$1:$1"),0)-1,100000,1),0)),"")</f>
        <v>1000000000</v>
      </c>
      <c r="AB178" s="6">
        <f ca="1">IFERROR(INDEX(OFFSET(INDIRECT("v_buffer_hist_hoy!$A$1"),1,MATCH("buh_inventario_fisico",INDIRECT("v_buffer_hist_hoy!$1:$1"),0)-1,100000,1),MATCH(CLEAN(TABLATRANSFERENCIA[[#This Row],[CODIGO]]),OFFSET(INDIRECT("v_buffer_hist_hoy!$A$1"),1,MATCH("buh_codigo",INDIRECT("v_buffer_hist_hoy!$1:$1"),0)-1,100000,1),0)),"")</f>
        <v>13</v>
      </c>
      <c r="AC178" s="4">
        <f ca="1">IFERROR(INDEX(OFFSET(INDIRECT("v_buffer_hist_hoy!$A$1"),1,MATCH("buh_estado_inventario_fisico",INDIRECT("v_buffer_hist_hoy!$1:$1"),0)-1,100000,1),MATCH(CLEAN(TABLATRANSFERENCIA[[#This Row],[CODIGO]]),OFFSET(INDIRECT("v_buffer_hist_hoy!$A$1"),1,MATCH("buh_codigo",INDIRECT("v_buffer_hist_hoy!$1:$1"),0)-1,100000,1),0)),"")</f>
        <v>7.0000000000000007E-2</v>
      </c>
      <c r="AD178" s="6" t="str">
        <f ca="1">IFERROR(INDEX(OFFSET(INDIRECT("v_buffer_hist_hoy!$A$1"),1,MATCH("buh_color_inventario_fisico",INDIRECT("v_buffer_hist_hoy!$1:$1"),0)-1,100000,1),MATCH(CLEAN(TABLATRANSFERENCIA[[#This Row],[CODIGO]]),OFFSET(INDIRECT("v_buffer_hist_hoy!$A$1"),1,MATCH("buh_codigo",INDIRECT("v_buffer_hist_hoy!$1:$1"),0)-1,100000,1),0)),"")</f>
        <v>V</v>
      </c>
      <c r="AE178" s="6">
        <f ca="1">IFERROR(INDEX(OFFSET(INDIRECT("v_buffer_hist_hoy!$A$1"),1,MATCH("buh_transito",INDIRECT("v_buffer_hist_hoy!$1:$1"),0)-1,100000,1),MATCH(CLEAN(TABLATRANSFERENCIA[[#This Row],[CODIGO]]),OFFSET(INDIRECT("v_buffer_hist_hoy!$A$1"),1,MATCH("buh_codigo",INDIRECT("v_buffer_hist_hoy!$1:$1"),0)-1,100000,1),0)),"")</f>
        <v>0</v>
      </c>
      <c r="AF178" s="6">
        <f ca="1">IFERROR(INDEX(OFFSET(INDIRECT("v_buffer_hist_hoy!$A$1"),1,MATCH("buh_negociacion",INDIRECT("v_buffer_hist_hoy!$1:$1"),0)-1,100000,1),MATCH(CLEAN(TABLATRANSFERENCIA[[#This Row],[CODIGO]]),OFFSET(INDIRECT("v_buffer_hist_hoy!$A$1"),1,MATCH("buh_codigo",INDIRECT("v_buffer_hist_hoy!$1:$1"),0)-1,100000,1),0)),"")</f>
        <v>0</v>
      </c>
      <c r="AG178" s="6">
        <f ca="1">IFERROR(INDEX(OFFSET(INDIRECT("v_buffer_hist_hoy!$A$1"),1,MATCH("buh_produccion",INDIRECT("v_buffer_hist_hoy!$1:$1"),0)-1,100000,1),MATCH(CLEAN(TABLATRANSFERENCIA[[#This Row],[CODIGO]]),OFFSET(INDIRECT("v_buffer_hist_hoy!$A$1"),1,MATCH("buh_codigo",INDIRECT("v_buffer_hist_hoy!$1:$1"),0)-1,100000,1),0)),"")</f>
        <v>0</v>
      </c>
      <c r="AH178" s="6">
        <f ca="1">IFERROR(INDEX(OFFSET(INDIRECT("v_buffer_hist_hoy!$A$1"),1,MATCH("buh_embarcado",INDIRECT("v_buffer_hist_hoy!$1:$1"),0)-1,100000,1),MATCH(CLEAN(TABLATRANSFERENCIA[[#This Row],[CODIGO]]),OFFSET(INDIRECT("v_buffer_hist_hoy!$A$1"),1,MATCH("buh_codigo",INDIRECT("v_buffer_hist_hoy!$1:$1"),0)-1,100000,1),0)),"")</f>
        <v>0</v>
      </c>
      <c r="AI178" s="6">
        <f ca="1">IFERROR(INDEX(OFFSET(INDIRECT("v_buffer_hist_hoy!$A$1"),1,MATCH("buh_comprometido",INDIRECT("v_buffer_hist_hoy!$1:$1"),0)-1,100000,1),MATCH(CLEAN(TABLATRANSFERENCIA[[#This Row],[CODIGO]]),OFFSET(INDIRECT("v_buffer_hist_hoy!$A$1"),1,MATCH("buh_codigo",INDIRECT("v_buffer_hist_hoy!$1:$1"),0)-1,100000,1),0)),"")</f>
        <v>0</v>
      </c>
      <c r="AJ178" s="6">
        <f ca="1">IFERROR(INDEX(OFFSET(INDIRECT("v_buffer_hist_hoy!$A$1"),1,MATCH("buh_backorder",INDIRECT("v_buffer_hist_hoy!$1:$1"),0)-1,100000,1),MATCH(CLEAN(TABLATRANSFERENCIA[[#This Row],[CODIGO]]),OFFSET(INDIRECT("v_buffer_hist_hoy!$A$1"),1,MATCH("buh_codigo",INDIRECT("v_buffer_hist_hoy!$1:$1"),0)-1,100000,1),0)),"")</f>
        <v>2</v>
      </c>
      <c r="AK178" s="6">
        <f ca="1">IFERROR(INDEX(OFFSET(INDIRECT("v_buffer_hist_hoy!$A$1"),1,MATCH("buh_inventario_proyectado",INDIRECT("v_buffer_hist_hoy!$1:$1"),0)-1,100000,1),MATCH(CLEAN(TABLATRANSFERENCIA[[#This Row],[CODIGO]]),OFFSET(INDIRECT("v_buffer_hist_hoy!$A$1"),1,MATCH("buh_codigo",INDIRECT("v_buffer_hist_hoy!$1:$1"),0)-1,100000,1),0)),"")</f>
        <v>15</v>
      </c>
      <c r="AL178"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178" s="6" t="str">
        <f ca="1">IFERROR(INDEX(OFFSET(INDIRECT("v_buffer_hist_hoy!$A$1"),1,MATCH("buh_color_inventario_proyectado",INDIRECT("v_buffer_hist_hoy!$1:$1"),0)-1,100000,1),MATCH(CLEAN(TABLATRANSFERENCIA[[#This Row],[CODIGO]]),OFFSET(INDIRECT("v_buffer_hist_hoy!$A$1"),1,MATCH("buh_codigo",INDIRECT("v_buffer_hist_hoy!$1:$1"),0)-1,100000,1),0)),"")</f>
        <v>L</v>
      </c>
      <c r="AN178" s="6">
        <f ca="1">IFERROR(INDEX(OFFSET(INDIRECT("v_buffer_hist_hoy!$A$1"),1,MATCH("buh_pedido_minimo",INDIRECT("v_buffer_hist_hoy!$1:$1"),0)-1,100000,1),MATCH(CLEAN(TABLATRANSFERENCIA[[#This Row],[CODIGO]]),OFFSET(INDIRECT("v_buffer_hist_hoy!$A$1"),1,MATCH("buh_codigo",INDIRECT("v_buffer_hist_hoy!$1:$1"),0)-1,100000,1),0)),"")</f>
        <v>0</v>
      </c>
      <c r="AO178" s="6">
        <f ca="1">IFERROR(INDEX(OFFSET(INDIRECT("v_buffer_hist_hoy!$A$1"),1,MATCH("buh_pedido_minimo_grupo",INDIRECT("v_buffer_hist_hoy!$1:$1"),0)-1,100000,1),MATCH(CLEAN(TABLATRANSFERENCIA[[#This Row],[CODIGO]]),OFFSET(INDIRECT("v_buffer_hist_hoy!$A$1"),1,MATCH("buh_codigo",INDIRECT("v_buffer_hist_hoy!$1:$1"),0)-1,100000,1),0)),"")</f>
        <v>0</v>
      </c>
      <c r="AP178" s="6">
        <f ca="1">IFERROR(INDEX(OFFSET(INDIRECT("v_buffer_hist_hoy!$A$1"),1,MATCH("buh_unidad_empaque",INDIRECT("v_buffer_hist_hoy!$1:$1"),0)-1,100000,1),MATCH(CLEAN(TABLATRANSFERENCIA[[#This Row],[CODIGO]]),OFFSET(INDIRECT("v_buffer_hist_hoy!$A$1"),1,MATCH("buh_codigo",INDIRECT("v_buffer_hist_hoy!$1:$1"),0)-1,100000,1),0)),"")</f>
        <v>2</v>
      </c>
      <c r="AQ178" s="6">
        <f ca="1">IFERROR(INDEX(OFFSET(INDIRECT("v_buffer_hist_hoy!$A$1"),1,MATCH("buh_pedido_promedio",INDIRECT("v_buffer_hist_hoy!$1:$1"),0)-1,100000,1),MATCH(CLEAN(TABLATRANSFERENCIA[[#This Row],[CODIGO]]),OFFSET(INDIRECT("v_buffer_hist_hoy!$A$1"),1,MATCH("buh_codigo",INDIRECT("v_buffer_hist_hoy!$1:$1"),0)-1,100000,1),0)),"")</f>
        <v>4</v>
      </c>
      <c r="AR178" s="6">
        <f ca="1">IFERROR(INDEX(OFFSET(INDIRECT("v_buffer_hist_hoy!$A$1"),1,MATCH("buh_cobertura_buffer",INDIRECT("v_buffer_hist_hoy!$1:$1"),0)-1,100000,1),MATCH(CLEAN(TABLATRANSFERENCIA[[#This Row],[CODIGO]]),OFFSET(INDIRECT("v_buffer_hist_hoy!$A$1"),1,MATCH("buh_codigo",INDIRECT("v_buffer_hist_hoy!$1:$1"),0)-1,100000,1),0)),"")</f>
        <v>0</v>
      </c>
      <c r="AS178" s="6">
        <f ca="1">IFERROR(INDEX(OFFSET(INDIRECT("v_buffer_hist_hoy!$A$1"),1,MATCH("buh_cobertura_inventario_proyectado",INDIRECT("v_buffer_hist_hoy!$1:$1"),0)-1,100000,1),MATCH(CLEAN(TABLATRANSFERENCIA[[#This Row],[CODIGO]]),OFFSET(INDIRECT("v_buffer_hist_hoy!$A$1"),1,MATCH("buh_codigo",INDIRECT("v_buffer_hist_hoy!$1:$1"),0)-1,100000,1),0)),"")</f>
        <v>0</v>
      </c>
      <c r="AT178" s="6">
        <f ca="1">IFERROR(INDEX(OFFSET(INDIRECT("v_buffer_hist_hoy!$A$1"),1,MATCH("buh_cobertura_pedido_minimo",INDIRECT("v_buffer_hist_hoy!$1:$1"),0)-1,100000,1),MATCH(CLEAN(TABLATRANSFERENCIA[[#This Row],[CODIGO]]),OFFSET(INDIRECT("v_buffer_hist_hoy!$A$1"),1,MATCH("buh_codigo",INDIRECT("v_buffer_hist_hoy!$1:$1"),0)-1,100000,1),0)),"")</f>
        <v>0</v>
      </c>
      <c r="AU178" s="6">
        <f ca="1">IFERROR(INDEX(OFFSET(INDIRECT("v_buffer_hist_hoy!$A$1"),1,MATCH("buh_dias_desabastecimiento",INDIRECT("v_buffer_hist_hoy!$1:$1"),0)-1,100000,1),MATCH(CLEAN(TABLATRANSFERENCIA[[#This Row],[CODIGO]]),OFFSET(INDIRECT("v_buffer_hist_hoy!$A$1"),1,MATCH("buh_codigo",INDIRECT("v_buffer_hist_hoy!$1:$1"),0)-1,100000,1),0)),"")</f>
        <v>0</v>
      </c>
      <c r="AV178" s="6">
        <f t="array" ref="AV178">IFERROR(INDEX(Datos_Consumo[CANTIDAD],MATCH(TABLATRANSFERENCIA[[#This Row],[CODIGO]]&amp;TABLATRANSFERENCIA[[#Headers],[Columna1]],Datos_Consumo[CODIGO]&amp;Datos_Consumo[FECHA_FORMATO],0)),0)</f>
        <v>0</v>
      </c>
      <c r="AW178" s="6">
        <f t="array" ref="AW178">IFERROR(INDEX(Datos_Consumo[CANTIDAD],MATCH(TABLATRANSFERENCIA[[#This Row],[CODIGO]]&amp;TABLATRANSFERENCIA[[#Headers],[Columna2]],Datos_Consumo[CODIGO]&amp;Datos_Consumo[FECHA_FORMATO],0)),0)</f>
        <v>0</v>
      </c>
      <c r="AX178" s="6">
        <f t="array" ref="AX178">IFERROR(INDEX(Datos_Consumo[CANTIDAD],MATCH(TABLATRANSFERENCIA[[#This Row],[CODIGO]]&amp;TABLATRANSFERENCIA[[#Headers],[Columna3]],Datos_Consumo[CODIGO]&amp;Datos_Consumo[FECHA_FORMATO],0)),0)</f>
        <v>0</v>
      </c>
      <c r="AY178" s="6">
        <f t="array" ref="AY178">IFERROR(INDEX(Datos_Consumo[CANTIDAD],MATCH(TABLATRANSFERENCIA[[#This Row],[CODIGO]]&amp;TABLATRANSFERENCIA[[#Headers],[Columna4]],Datos_Consumo[CODIGO]&amp;Datos_Consumo[FECHA_FORMATO],0)),0)</f>
        <v>0</v>
      </c>
      <c r="AZ178" s="6">
        <f t="array" ref="AZ178">IFERROR(INDEX(Datos_Consumo[CANTIDAD],MATCH(TABLATRANSFERENCIA[[#This Row],[CODIGO]]&amp;TABLATRANSFERENCIA[[#Headers],[Columna5]],Datos_Consumo[CODIGO]&amp;Datos_Consumo[FECHA_FORMATO],0)),0)</f>
        <v>0</v>
      </c>
      <c r="BA178" s="6">
        <f t="array" ref="BA178">IFERROR(INDEX(Datos_Consumo[CANTIDAD],MATCH(TABLATRANSFERENCIA[[#This Row],[CODIGO]]&amp;TABLATRANSFERENCIA[[#Headers],[Columna6]],Datos_Consumo[CODIGO]&amp;Datos_Consumo[FECHA_FORMATO],0)),0)</f>
        <v>0</v>
      </c>
      <c r="BB178" s="56">
        <f ca="1">IFERROR(INDEX(OFFSET(INDIRECT("v_buffer_hist_hoy!$A$1"),1,MATCH("buh_ultima_transferencia_ini",INDIRECT("v_buffer_hist_hoy!$1:$1"),0)-1,100000,1),MATCH(CLEAN(TABLATRANSFERENCIA[[#This Row],[CODIGO]]),OFFSET(INDIRECT("v_buffer_hist_hoy!$A$1"),1,MATCH("buh_codigo",INDIRECT("v_buffer_hist_hoy!$1:$1"),0)-1,100000,1),0)),"")</f>
        <v>0</v>
      </c>
      <c r="BC178" s="56">
        <f ca="1">IFERROR(INDEX(OFFSET(INDIRECT("v_buffer_hist_hoy!$A$1"),1,MATCH("buh_ultima_transferencia_fin",INDIRECT("v_buffer_hist_hoy!$1:$1"),0)-1,100000,1),MATCH(CLEAN(TABLATRANSFERENCIA[[#This Row],[CODIGO]]),OFFSET(INDIRECT("v_buffer_hist_hoy!$A$1"),1,MATCH("buh_codigo",INDIRECT("v_buffer_hist_hoy!$1:$1"),0)-1,100000,1),0)),"")</f>
        <v>0</v>
      </c>
      <c r="BD178" s="50" t="s">
        <v>7723</v>
      </c>
      <c r="BE178" s="55"/>
      <c r="BF178" s="51"/>
      <c r="BG178"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8" s="51"/>
      <c r="BM178" s="46">
        <f ca="1">IFERROR(TABLATRANSFERENCIA[[#This Row],[REQUERIM]]/TABLATRANSFERENCIA[[#This Row],[PEDIDO PROMEDIO]],0)</f>
        <v>0.5</v>
      </c>
      <c r="BN178" s="51"/>
      <c r="BO178" s="59"/>
      <c r="BP178" s="3" t="str">
        <f>IF(TABLATRANSFERENCIA[[#This Row],[RECIBIDO]]&lt;&gt;"",0,IF(TABLATRANSFERENCIA[[#This Row],[DESPACHO]]&lt;&gt;"",TABLATRANSFERENCIA[[#This Row],[DESPACHO]],TABLATRANSFERENCIA[[#This Row],[REQUERIM]]))</f>
        <v>2</v>
      </c>
      <c r="BQ178" s="50"/>
      <c r="BR178" s="50"/>
      <c r="BS178" s="50" t="str">
        <f t="shared" si="2"/>
        <v>N</v>
      </c>
      <c r="BT178" s="51">
        <f t="array" aca="1" ref="BT178" ca="1">IF(SUM(--(TABLATRANSFERENCIA[[#This Row],[CODIGO GENERICO]]=TABLATRANSFERENCIA[CODIGO GENERICO])*TABLATRANSFERENCIA[REQUERIM])&lt;TABLATRANSFERENCIA[[#This Row],[PEDIDO MIN GRUPO]],1,0)</f>
        <v>0</v>
      </c>
      <c r="BU17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8" s="51">
        <f ca="1">IFERROR(INDEX(OFFSET(INDIRECT("v_buffer_hist_hoy!$A$1"),1,MATCH("buh_zona_amarilla",INDIRECT("v_buffer_hist_hoy!$1:$1"),0)-1,100000,1),MATCH(CLEAN(TABLATRANSFERENCIA[[#This Row],[CODIGO]]),OFFSET(INDIRECT("v_buffer_hist_hoy!$A$1"),1,MATCH("buh_codigo",INDIRECT("v_buffer_hist_hoy!$1:$1"),0)-1,100000,1),0)),"")</f>
        <v>9</v>
      </c>
      <c r="BW178" s="51">
        <f ca="1">IFERROR(INDEX(OFFSET(INDIRECT("v_buffer_hist_hoy!$A$1"),1,MATCH("buh_zona_roja",INDIRECT("v_buffer_hist_hoy!$1:$1"),0)-1,100000,1),MATCH(CLEAN(TABLATRANSFERENCIA[[#This Row],[CODIGO]]),OFFSET(INDIRECT("v_buffer_hist_hoy!$A$1"),1,MATCH("buh_codigo",INDIRECT("v_buffer_hist_hoy!$1:$1"),0)-1,100000,1),0)),"")</f>
        <v>5</v>
      </c>
    </row>
    <row r="179" spans="1:75" hidden="1" x14ac:dyDescent="0.25">
      <c r="A179" s="54" t="s">
        <v>7169</v>
      </c>
      <c r="B179" s="3" t="str">
        <f ca="1">IFERROR(INDEX(OFFSET(INDIRECT("v_buffer_hist_hoy!$A$1"),1,MATCH("pro_descripcion",INDIRECT("v_buffer_hist_hoy!$1:$1"),0)-1,100000,1),MATCH(CLEAN(TABLATRANSFERENCIA[[#This Row],[CODIGO]]),OFFSET(INDIRECT("v_buffer_hist_hoy!$A$1"),1,MATCH("buh_codigo",INDIRECT("v_buffer_hist_hoy!$1:$1"),0)-1,100000,1),0)),"")</f>
        <v>EJE DE ENGRANAJE NUEVO C230</v>
      </c>
      <c r="C179" s="3" t="str">
        <f ca="1">IFERROR(INDEX(OFFSET(INDIRECT("v_buffer_hist_hoy!$A$1"),1,MATCH("buh_codigo_generico",INDIRECT("v_buffer_hist_hoy!$1:$1"),0)-1,100000,1),MATCH(CLEAN(TABLATRANSFERENCIA[[#This Row],[CODIGO]]),OFFSET(INDIRECT("v_buffer_hist_hoy!$A$1"),1,MATCH("buh_codigo",INDIRECT("v_buffer_hist_hoy!$1:$1"),0)-1,100000,1),0)),"")</f>
        <v>0</v>
      </c>
      <c r="D179" s="3" t="str">
        <f ca="1">IFERROR(INDEX(OFFSET(INDIRECT("v_buffer_hist_hoy!$A$1"),1,MATCH("buh_codigo_vinculado",INDIRECT("v_buffer_hist_hoy!$1:$1"),0)-1,100000,1),MATCH(CLEAN(TABLATRANSFERENCIA[[#This Row],[CODIGO]]),OFFSET(INDIRECT("v_buffer_hist_hoy!$A$1"),1,MATCH("buh_codigo",INDIRECT("v_buffer_hist_hoy!$1:$1"),0)-1,100000,1),0)),"")</f>
        <v>EC-C534000960</v>
      </c>
      <c r="E179" s="3" t="str">
        <f ca="1">IFERROR(INDEX(OFFSET(INDIRECT("v_buffer_hist_hoy!$A$1"),1,MATCH("pro_linea",INDIRECT("v_buffer_hist_hoy!$1:$1"),0)-1,100000,1),MATCH(CLEAN(TABLATRANSFERENCIA[[#This Row],[CODIGO]]),OFFSET(INDIRECT("v_buffer_hist_hoy!$A$1"),1,MATCH("buh_codigo",INDIRECT("v_buffer_hist_hoy!$1:$1"),0)-1,100000,1),0)),"")</f>
        <v>AGROFORESTAL</v>
      </c>
      <c r="F179" s="3">
        <f ca="1">IFERROR(INDEX(OFFSET(INDIRECT("v_buffer_hist_hoy!$A$1"),1,MATCH("pro_sublinea",INDIRECT("v_buffer_hist_hoy!$1:$1"),0)-1,100000,1),MATCH(CLEAN(TABLATRANSFERENCIA[[#This Row],[CODIGO]]),OFFSET(INDIRECT("v_buffer_hist_hoy!$A$1"),1,MATCH("buh_codigo",INDIRECT("v_buffer_hist_hoy!$1:$1"),0)-1,100000,1),0)),"")</f>
        <v>0</v>
      </c>
      <c r="G179" s="3" t="str">
        <f ca="1">IFERROR(INDEX(OFFSET(INDIRECT("v_buffer_hist_hoy!$A$1"),1,MATCH("pro_grupo",INDIRECT("v_buffer_hist_hoy!$1:$1"),0)-1,100000,1),MATCH(CLEAN(TABLATRANSFERENCIA[[#This Row],[CODIGO]]),OFFSET(INDIRECT("v_buffer_hist_hoy!$A$1"),1,MATCH("buh_codigo",INDIRECT("v_buffer_hist_hoy!$1:$1"),0)-1,100000,1),0)),"")</f>
        <v>REPUESTOS DESMALEZADORAS</v>
      </c>
      <c r="H179" s="3">
        <f ca="1">IFERROR(INDEX(OFFSET(INDIRECT("v_buffer_hist_hoy!$A$1"),1,MATCH("pro_familia",INDIRECT("v_buffer_hist_hoy!$1:$1"),0)-1,100000,1),MATCH(CLEAN(TABLATRANSFERENCIA[[#This Row],[CODIGO]]),OFFSET(INDIRECT("v_buffer_hist_hoy!$A$1"),1,MATCH("buh_codigo",INDIRECT("v_buffer_hist_hoy!$1:$1"),0)-1,100000,1),0)),"")</f>
        <v>0</v>
      </c>
      <c r="I179" s="3">
        <f ca="1">IFERROR(INDEX(OFFSET(INDIRECT("v_buffer_hist_hoy!$A$1"),1,MATCH("pro_subfamilia",INDIRECT("v_buffer_hist_hoy!$1:$1"),0)-1,100000,1),MATCH(CLEAN(TABLATRANSFERENCIA[[#This Row],[CODIGO]]),OFFSET(INDIRECT("v_buffer_hist_hoy!$A$1"),1,MATCH("buh_codigo",INDIRECT("v_buffer_hist_hoy!$1:$1"),0)-1,100000,1),0)),"")</f>
        <v>0</v>
      </c>
      <c r="J17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79" s="3">
        <f ca="1">IFERROR(INDEX(OFFSET(INDIRECT("v_buffer_hist_hoy!$A$1"),1,MATCH("pro_tipo",INDIRECT("v_buffer_hist_hoy!$1:$1"),0)-1,100000,1),MATCH(CLEAN(TABLATRANSFERENCIA[[#This Row],[CODIGO]]),OFFSET(INDIRECT("v_buffer_hist_hoy!$A$1"),1,MATCH("buh_codigo",INDIRECT("v_buffer_hist_hoy!$1:$1"),0)-1,100000,1),0)),"")</f>
        <v>0</v>
      </c>
      <c r="L179" s="3" t="str">
        <f ca="1">IFERROR(INDEX(OFFSET(INDIRECT("v_buffer_hist_hoy!$A$1"),1,MATCH("pro_marca",INDIRECT("v_buffer_hist_hoy!$1:$1"),0)-1,100000,1),MATCH(CLEAN(TABLATRANSFERENCIA[[#This Row],[CODIGO]]),OFFSET(INDIRECT("v_buffer_hist_hoy!$A$1"),1,MATCH("buh_codigo",INDIRECT("v_buffer_hist_hoy!$1:$1"),0)-1,100000,1),0)),"")</f>
        <v>SHINDAIWA</v>
      </c>
      <c r="M179" s="3">
        <f ca="1">IFERROR(INDEX(OFFSET(INDIRECT("v_buffer_hist_hoy!$A$1"),1,MATCH("pro_modelo",INDIRECT("v_buffer_hist_hoy!$1:$1"),0)-1,100000,1),MATCH(CLEAN(TABLATRANSFERENCIA[[#This Row],[CODIGO]]),OFFSET(INDIRECT("v_buffer_hist_hoy!$A$1"),1,MATCH("buh_codigo",INDIRECT("v_buffer_hist_hoy!$1:$1"),0)-1,100000,1),0)),"")</f>
        <v>0</v>
      </c>
      <c r="N179" s="3">
        <f ca="1">IFERROR(INDEX(OFFSET(INDIRECT("v_buffer_hist_hoy!$A$1"),1,MATCH("pro_cat_management",INDIRECT("v_buffer_hist_hoy!$1:$1"),0)-1,100000,1),MATCH(CLEAN(TABLATRANSFERENCIA[[#This Row],[CODIGO]]),OFFSET(INDIRECT("v_buffer_hist_hoy!$A$1"),1,MATCH("buh_codigo",INDIRECT("v_buffer_hist_hoy!$1:$1"),0)-1,100000,1),0)),"")</f>
        <v>0</v>
      </c>
      <c r="O179" s="5" t="str">
        <f ca="1">IFERROR(INDEX(OFFSET(INDIRECT("v_buffer_hist_hoy!$A$1"),1,MATCH("buh_estatus",INDIRECT("v_buffer_hist_hoy!$1:$1"),0)-1,100000,1),MATCH(CLEAN(TABLATRANSFERENCIA[[#This Row],[CODIGO]]),OFFSET(INDIRECT("v_buffer_hist_hoy!$A$1"),1,MATCH("buh_codigo",INDIRECT("v_buffer_hist_hoy!$1:$1"),0)-1,100000,1),0)),"")</f>
        <v>0</v>
      </c>
      <c r="P179" s="5">
        <f ca="1">IFERROR(INDEX(OFFSET(INDIRECT("v_buffer_hist_hoy!$A$1"),1,MATCH("buh_ctv",INDIRECT("v_buffer_hist_hoy!$1:$1"),0)-1,100000,1),MATCH(CLEAN(TABLATRANSFERENCIA[[#This Row],[CODIGO]]),OFFSET(INDIRECT("v_buffer_hist_hoy!$A$1"),1,MATCH("buh_codigo",INDIRECT("v_buffer_hist_hoy!$1:$1"),0)-1,100000,1),0)),"")</f>
        <v>5.57</v>
      </c>
      <c r="Q179" s="5">
        <f ca="1">IFERROR(INDEX(OFFSET(INDIRECT("v_buffer_hist_hoy!$A$1"),1,MATCH("buh_pv",INDIRECT("v_buffer_hist_hoy!$1:$1"),0)-1,100000,1),MATCH(CLEAN(TABLATRANSFERENCIA[[#This Row],[CODIGO]]),OFFSET(INDIRECT("v_buffer_hist_hoy!$A$1"),1,MATCH("buh_codigo",INDIRECT("v_buffer_hist_hoy!$1:$1"),0)-1,100000,1),0)),"")</f>
        <v>15</v>
      </c>
      <c r="R179" s="46">
        <f ca="1">IFERROR(INDEX(OFFSET(INDIRECT("v_buffer_hist_hoy!$A$1"),1,MATCH("buh_roi_pasado",INDIRECT("v_buffer_hist_hoy!$1:$1"),0)-1,100000,1),MATCH(CLEAN(TABLATRANSFERENCIA[[#This Row],[CODIGO]]),OFFSET(INDIRECT("v_buffer_hist_hoy!$A$1"),1,MATCH("buh_codigo",INDIRECT("v_buffer_hist_hoy!$1:$1"),0)-1,100000,1),0)),"")</f>
        <v>0</v>
      </c>
      <c r="S179" s="46">
        <f ca="1">IFERROR(INDEX(OFFSET(INDIRECT("v_buffer_hist_hoy!$A$1"),1,MATCH("buh_roi_proyectado",INDIRECT("v_buffer_hist_hoy!$1:$1"),0)-1,100000,1),MATCH(CLEAN(TABLATRANSFERENCIA[[#This Row],[CODIGO]]),OFFSET(INDIRECT("v_buffer_hist_hoy!$A$1"),1,MATCH("buh_codigo",INDIRECT("v_buffer_hist_hoy!$1:$1"),0)-1,100000,1),0)),"")</f>
        <v>7.39</v>
      </c>
      <c r="T179" s="46">
        <f ca="1">IFERROR(INDEX(OFFSET(INDIRECT("v_buffer_hist_hoy!$A$1"),1,MATCH("buh_velocity",INDIRECT("v_buffer_hist_hoy!$1:$1"),0)-1,100000,1),MATCH(CLEAN(TABLATRANSFERENCIA[[#This Row],[CODIGO]]),OFFSET(INDIRECT("v_buffer_hist_hoy!$A$1"),1,MATCH("buh_codigo",INDIRECT("v_buffer_hist_hoy!$1:$1"),0)-1,100000,1),0)),"")</f>
        <v>0</v>
      </c>
      <c r="U179" s="46">
        <f ca="1">IFERROR(INDEX(OFFSET(INDIRECT("v_buffer_hist_hoy!$A$1"),1,MATCH("buh_nivel_servicio",INDIRECT("v_buffer_hist_hoy!$1:$1"),0)-1,100000,1),MATCH(CLEAN(TABLATRANSFERENCIA[[#This Row],[CODIGO]]),OFFSET(INDIRECT("v_buffer_hist_hoy!$A$1"),1,MATCH("buh_codigo",INDIRECT("v_buffer_hist_hoy!$1:$1"),0)-1,100000,1),0)),"")</f>
        <v>1</v>
      </c>
      <c r="V179" s="49" t="str">
        <f ca="1">IFERROR(INDEX(OFFSET(INDIRECT("v_buffer_hist_hoy!$A$1"),1,MATCH("pro_nombre",INDIRECT("v_buffer_hist_hoy!$1:$1"),0)-1,100000,1),MATCH(CLEAN(TABLATRANSFERENCIA[[#This Row],[CODIGO]]),OFFSET(INDIRECT("v_buffer_hist_hoy!$A$1"),1,MATCH("buh_codigo",INDIRECT("v_buffer_hist_hoy!$1:$1"),0)-1,100000,1),0)),"")</f>
        <v>Echo</v>
      </c>
      <c r="W179" s="49" t="str">
        <f ca="1">IFERROR(INDEX(OFFSET(INDIRECT("v_buffer_hist_hoy!$A$1"),1,MATCH("pre_nombre",INDIRECT("v_buffer_hist_hoy!$1:$1"),0)-1,100000,1),MATCH(CLEAN(TABLATRANSFERENCIA[[#This Row],[CODIGO]]),OFFSET(INDIRECT("v_buffer_hist_hoy!$A$1"),1,MATCH("buh_codigo",INDIRECT("v_buffer_hist_hoy!$1:$1"),0)-1,100000,1),0)),"")</f>
        <v>USA</v>
      </c>
      <c r="X179" s="51">
        <f ca="1">IFERROR(INDEX(OFFSET(INDIRECT("v_buffer_hist_hoy!$A$1"),1,MATCH("buh_tiempo_suministro",INDIRECT("v_buffer_hist_hoy!$1:$1"),0)-1,100000,1),MATCH(CLEAN(TABLATRANSFERENCIA[[#This Row],[CODIGO]]),OFFSET(INDIRECT("v_buffer_hist_hoy!$A$1"),1,MATCH("buh_codigo",INDIRECT("v_buffer_hist_hoy!$1:$1"),0)-1,100000,1),0)),"")</f>
        <v>8</v>
      </c>
      <c r="Y179" s="51">
        <f ca="1">IFERROR(INDEX(OFFSET(INDIRECT("v_buffer_hist_hoy!$A$1"),1,MATCH("buh_frecuencia_reposicion",INDIRECT("v_buffer_hist_hoy!$1:$1"),0)-1,100000,1),MATCH(CLEAN(TABLATRANSFERENCIA[[#This Row],[CODIGO]]),OFFSET(INDIRECT("v_buffer_hist_hoy!$A$1"),1,MATCH("buh_codigo",INDIRECT("v_buffer_hist_hoy!$1:$1"),0)-1,100000,1),0)),"")</f>
        <v>3</v>
      </c>
      <c r="Z179" s="6">
        <f ca="1">IFERROR(INDEX(OFFSET(INDIRECT("v_buffer_hist_hoy!$A$1"),1,MATCH("buh_buffer_actual",INDIRECT("v_buffer_hist_hoy!$1:$1"),0)-1,100000,1),MATCH(CLEAN(TABLATRANSFERENCIA[[#This Row],[CODIGO]]),OFFSET(INDIRECT("v_buffer_hist_hoy!$A$1"),1,MATCH("buh_codigo",INDIRECT("v_buffer_hist_hoy!$1:$1"),0)-1,100000,1),0)),"")</f>
        <v>10</v>
      </c>
      <c r="AA179" s="6">
        <f ca="1">IFERROR(INDEX(OFFSET(INDIRECT("v_buffer_hist_hoy!$A$1"),1,MATCH("buh_inventario_proveedor",INDIRECT("v_buffer_hist_hoy!$1:$1"),0)-1,100000,1),MATCH(CLEAN(TABLATRANSFERENCIA[[#This Row],[CODIGO]]),OFFSET(INDIRECT("v_buffer_hist_hoy!$A$1"),1,MATCH("buh_codigo",INDIRECT("v_buffer_hist_hoy!$1:$1"),0)-1,100000,1),0)),"")</f>
        <v>1000000000</v>
      </c>
      <c r="AB179" s="6">
        <f ca="1">IFERROR(INDEX(OFFSET(INDIRECT("v_buffer_hist_hoy!$A$1"),1,MATCH("buh_inventario_fisico",INDIRECT("v_buffer_hist_hoy!$1:$1"),0)-1,100000,1),MATCH(CLEAN(TABLATRANSFERENCIA[[#This Row],[CODIGO]]),OFFSET(INDIRECT("v_buffer_hist_hoy!$A$1"),1,MATCH("buh_codigo",INDIRECT("v_buffer_hist_hoy!$1:$1"),0)-1,100000,1),0)),"")</f>
        <v>2</v>
      </c>
      <c r="AC179" s="4">
        <f ca="1">IFERROR(INDEX(OFFSET(INDIRECT("v_buffer_hist_hoy!$A$1"),1,MATCH("buh_estado_inventario_fisico",INDIRECT("v_buffer_hist_hoy!$1:$1"),0)-1,100000,1),MATCH(CLEAN(TABLATRANSFERENCIA[[#This Row],[CODIGO]]),OFFSET(INDIRECT("v_buffer_hist_hoy!$A$1"),1,MATCH("buh_codigo",INDIRECT("v_buffer_hist_hoy!$1:$1"),0)-1,100000,1),0)),"")</f>
        <v>0.8</v>
      </c>
      <c r="AD179" s="6" t="str">
        <f ca="1">IFERROR(INDEX(OFFSET(INDIRECT("v_buffer_hist_hoy!$A$1"),1,MATCH("buh_color_inventario_fisico",INDIRECT("v_buffer_hist_hoy!$1:$1"),0)-1,100000,1),MATCH(CLEAN(TABLATRANSFERENCIA[[#This Row],[CODIGO]]),OFFSET(INDIRECT("v_buffer_hist_hoy!$A$1"),1,MATCH("buh_codigo",INDIRECT("v_buffer_hist_hoy!$1:$1"),0)-1,100000,1),0)),"")</f>
        <v>R</v>
      </c>
      <c r="AE179" s="6">
        <f ca="1">IFERROR(INDEX(OFFSET(INDIRECT("v_buffer_hist_hoy!$A$1"),1,MATCH("buh_transito",INDIRECT("v_buffer_hist_hoy!$1:$1"),0)-1,100000,1),MATCH(CLEAN(TABLATRANSFERENCIA[[#This Row],[CODIGO]]),OFFSET(INDIRECT("v_buffer_hist_hoy!$A$1"),1,MATCH("buh_codigo",INDIRECT("v_buffer_hist_hoy!$1:$1"),0)-1,100000,1),0)),"")</f>
        <v>4</v>
      </c>
      <c r="AF179" s="6">
        <f ca="1">IFERROR(INDEX(OFFSET(INDIRECT("v_buffer_hist_hoy!$A$1"),1,MATCH("buh_negociacion",INDIRECT("v_buffer_hist_hoy!$1:$1"),0)-1,100000,1),MATCH(CLEAN(TABLATRANSFERENCIA[[#This Row],[CODIGO]]),OFFSET(INDIRECT("v_buffer_hist_hoy!$A$1"),1,MATCH("buh_codigo",INDIRECT("v_buffer_hist_hoy!$1:$1"),0)-1,100000,1),0)),"")</f>
        <v>0</v>
      </c>
      <c r="AG179" s="6">
        <f ca="1">IFERROR(INDEX(OFFSET(INDIRECT("v_buffer_hist_hoy!$A$1"),1,MATCH("buh_produccion",INDIRECT("v_buffer_hist_hoy!$1:$1"),0)-1,100000,1),MATCH(CLEAN(TABLATRANSFERENCIA[[#This Row],[CODIGO]]),OFFSET(INDIRECT("v_buffer_hist_hoy!$A$1"),1,MATCH("buh_codigo",INDIRECT("v_buffer_hist_hoy!$1:$1"),0)-1,100000,1),0)),"")</f>
        <v>0</v>
      </c>
      <c r="AH179" s="6">
        <f ca="1">IFERROR(INDEX(OFFSET(INDIRECT("v_buffer_hist_hoy!$A$1"),1,MATCH("buh_embarcado",INDIRECT("v_buffer_hist_hoy!$1:$1"),0)-1,100000,1),MATCH(CLEAN(TABLATRANSFERENCIA[[#This Row],[CODIGO]]),OFFSET(INDIRECT("v_buffer_hist_hoy!$A$1"),1,MATCH("buh_codigo",INDIRECT("v_buffer_hist_hoy!$1:$1"),0)-1,100000,1),0)),"")</f>
        <v>0</v>
      </c>
      <c r="AI179" s="6">
        <f ca="1">IFERROR(INDEX(OFFSET(INDIRECT("v_buffer_hist_hoy!$A$1"),1,MATCH("buh_comprometido",INDIRECT("v_buffer_hist_hoy!$1:$1"),0)-1,100000,1),MATCH(CLEAN(TABLATRANSFERENCIA[[#This Row],[CODIGO]]),OFFSET(INDIRECT("v_buffer_hist_hoy!$A$1"),1,MATCH("buh_codigo",INDIRECT("v_buffer_hist_hoy!$1:$1"),0)-1,100000,1),0)),"")</f>
        <v>0</v>
      </c>
      <c r="AJ179" s="6">
        <f ca="1">IFERROR(INDEX(OFFSET(INDIRECT("v_buffer_hist_hoy!$A$1"),1,MATCH("buh_backorder",INDIRECT("v_buffer_hist_hoy!$1:$1"),0)-1,100000,1),MATCH(CLEAN(TABLATRANSFERENCIA[[#This Row],[CODIGO]]),OFFSET(INDIRECT("v_buffer_hist_hoy!$A$1"),1,MATCH("buh_codigo",INDIRECT("v_buffer_hist_hoy!$1:$1"),0)-1,100000,1),0)),"")</f>
        <v>2</v>
      </c>
      <c r="AK179" s="6">
        <f ca="1">IFERROR(INDEX(OFFSET(INDIRECT("v_buffer_hist_hoy!$A$1"),1,MATCH("buh_inventario_proyectado",INDIRECT("v_buffer_hist_hoy!$1:$1"),0)-1,100000,1),MATCH(CLEAN(TABLATRANSFERENCIA[[#This Row],[CODIGO]]),OFFSET(INDIRECT("v_buffer_hist_hoy!$A$1"),1,MATCH("buh_codigo",INDIRECT("v_buffer_hist_hoy!$1:$1"),0)-1,100000,1),0)),"")</f>
        <v>8</v>
      </c>
      <c r="AL179" s="4">
        <f ca="1">IFERROR(INDEX(OFFSET(INDIRECT("v_buffer_hist_hoy!$A$1"),1,MATCH("buh_estado_inventario_proyectado",INDIRECT("v_buffer_hist_hoy!$1:$1"),0)-1,100000,1),MATCH(CLEAN(TABLATRANSFERENCIA[[#This Row],[CODIGO]]),OFFSET(INDIRECT("v_buffer_hist_hoy!$A$1"),1,MATCH("buh_codigo",INDIRECT("v_buffer_hist_hoy!$1:$1"),0)-1,100000,1),0)),"")</f>
        <v>0.2</v>
      </c>
      <c r="AM179" s="6" t="str">
        <f ca="1">IFERROR(INDEX(OFFSET(INDIRECT("v_buffer_hist_hoy!$A$1"),1,MATCH("buh_color_inventario_proyectado",INDIRECT("v_buffer_hist_hoy!$1:$1"),0)-1,100000,1),MATCH(CLEAN(TABLATRANSFERENCIA[[#This Row],[CODIGO]]),OFFSET(INDIRECT("v_buffer_hist_hoy!$A$1"),1,MATCH("buh_codigo",INDIRECT("v_buffer_hist_hoy!$1:$1"),0)-1,100000,1),0)),"")</f>
        <v>V</v>
      </c>
      <c r="AN179" s="6">
        <f ca="1">IFERROR(INDEX(OFFSET(INDIRECT("v_buffer_hist_hoy!$A$1"),1,MATCH("buh_pedido_minimo",INDIRECT("v_buffer_hist_hoy!$1:$1"),0)-1,100000,1),MATCH(CLEAN(TABLATRANSFERENCIA[[#This Row],[CODIGO]]),OFFSET(INDIRECT("v_buffer_hist_hoy!$A$1"),1,MATCH("buh_codigo",INDIRECT("v_buffer_hist_hoy!$1:$1"),0)-1,100000,1),0)),"")</f>
        <v>0</v>
      </c>
      <c r="AO179" s="6">
        <f ca="1">IFERROR(INDEX(OFFSET(INDIRECT("v_buffer_hist_hoy!$A$1"),1,MATCH("buh_pedido_minimo_grupo",INDIRECT("v_buffer_hist_hoy!$1:$1"),0)-1,100000,1),MATCH(CLEAN(TABLATRANSFERENCIA[[#This Row],[CODIGO]]),OFFSET(INDIRECT("v_buffer_hist_hoy!$A$1"),1,MATCH("buh_codigo",INDIRECT("v_buffer_hist_hoy!$1:$1"),0)-1,100000,1),0)),"")</f>
        <v>0</v>
      </c>
      <c r="AP179" s="6">
        <f ca="1">IFERROR(INDEX(OFFSET(INDIRECT("v_buffer_hist_hoy!$A$1"),1,MATCH("buh_unidad_empaque",INDIRECT("v_buffer_hist_hoy!$1:$1"),0)-1,100000,1),MATCH(CLEAN(TABLATRANSFERENCIA[[#This Row],[CODIGO]]),OFFSET(INDIRECT("v_buffer_hist_hoy!$A$1"),1,MATCH("buh_codigo",INDIRECT("v_buffer_hist_hoy!$1:$1"),0)-1,100000,1),0)),"")</f>
        <v>2</v>
      </c>
      <c r="AQ179" s="6">
        <f ca="1">IFERROR(INDEX(OFFSET(INDIRECT("v_buffer_hist_hoy!$A$1"),1,MATCH("buh_pedido_promedio",INDIRECT("v_buffer_hist_hoy!$1:$1"),0)-1,100000,1),MATCH(CLEAN(TABLATRANSFERENCIA[[#This Row],[CODIGO]]),OFFSET(INDIRECT("v_buffer_hist_hoy!$A$1"),1,MATCH("buh_codigo",INDIRECT("v_buffer_hist_hoy!$1:$1"),0)-1,100000,1),0)),"")</f>
        <v>3</v>
      </c>
      <c r="AR179" s="6">
        <f ca="1">IFERROR(INDEX(OFFSET(INDIRECT("v_buffer_hist_hoy!$A$1"),1,MATCH("buh_cobertura_buffer",INDIRECT("v_buffer_hist_hoy!$1:$1"),0)-1,100000,1),MATCH(CLEAN(TABLATRANSFERENCIA[[#This Row],[CODIGO]]),OFFSET(INDIRECT("v_buffer_hist_hoy!$A$1"),1,MATCH("buh_codigo",INDIRECT("v_buffer_hist_hoy!$1:$1"),0)-1,100000,1),0)),"")</f>
        <v>0</v>
      </c>
      <c r="AS179" s="6">
        <f ca="1">IFERROR(INDEX(OFFSET(INDIRECT("v_buffer_hist_hoy!$A$1"),1,MATCH("buh_cobertura_inventario_proyectado",INDIRECT("v_buffer_hist_hoy!$1:$1"),0)-1,100000,1),MATCH(CLEAN(TABLATRANSFERENCIA[[#This Row],[CODIGO]]),OFFSET(INDIRECT("v_buffer_hist_hoy!$A$1"),1,MATCH("buh_codigo",INDIRECT("v_buffer_hist_hoy!$1:$1"),0)-1,100000,1),0)),"")</f>
        <v>0</v>
      </c>
      <c r="AT179" s="6">
        <f ca="1">IFERROR(INDEX(OFFSET(INDIRECT("v_buffer_hist_hoy!$A$1"),1,MATCH("buh_cobertura_pedido_minimo",INDIRECT("v_buffer_hist_hoy!$1:$1"),0)-1,100000,1),MATCH(CLEAN(TABLATRANSFERENCIA[[#This Row],[CODIGO]]),OFFSET(INDIRECT("v_buffer_hist_hoy!$A$1"),1,MATCH("buh_codigo",INDIRECT("v_buffer_hist_hoy!$1:$1"),0)-1,100000,1),0)),"")</f>
        <v>0</v>
      </c>
      <c r="AU179" s="6">
        <f ca="1">IFERROR(INDEX(OFFSET(INDIRECT("v_buffer_hist_hoy!$A$1"),1,MATCH("buh_dias_desabastecimiento",INDIRECT("v_buffer_hist_hoy!$1:$1"),0)-1,100000,1),MATCH(CLEAN(TABLATRANSFERENCIA[[#This Row],[CODIGO]]),OFFSET(INDIRECT("v_buffer_hist_hoy!$A$1"),1,MATCH("buh_codigo",INDIRECT("v_buffer_hist_hoy!$1:$1"),0)-1,100000,1),0)),"")</f>
        <v>0</v>
      </c>
      <c r="AV179" s="6">
        <f t="array" ref="AV179">IFERROR(INDEX(Datos_Consumo[CANTIDAD],MATCH(TABLATRANSFERENCIA[[#This Row],[CODIGO]]&amp;TABLATRANSFERENCIA[[#Headers],[Columna1]],Datos_Consumo[CODIGO]&amp;Datos_Consumo[FECHA_FORMATO],0)),0)</f>
        <v>0</v>
      </c>
      <c r="AW179" s="6">
        <f t="array" ref="AW179">IFERROR(INDEX(Datos_Consumo[CANTIDAD],MATCH(TABLATRANSFERENCIA[[#This Row],[CODIGO]]&amp;TABLATRANSFERENCIA[[#Headers],[Columna2]],Datos_Consumo[CODIGO]&amp;Datos_Consumo[FECHA_FORMATO],0)),0)</f>
        <v>0</v>
      </c>
      <c r="AX179" s="6">
        <f t="array" ref="AX179">IFERROR(INDEX(Datos_Consumo[CANTIDAD],MATCH(TABLATRANSFERENCIA[[#This Row],[CODIGO]]&amp;TABLATRANSFERENCIA[[#Headers],[Columna3]],Datos_Consumo[CODIGO]&amp;Datos_Consumo[FECHA_FORMATO],0)),0)</f>
        <v>0</v>
      </c>
      <c r="AY179" s="6">
        <f t="array" ref="AY179">IFERROR(INDEX(Datos_Consumo[CANTIDAD],MATCH(TABLATRANSFERENCIA[[#This Row],[CODIGO]]&amp;TABLATRANSFERENCIA[[#Headers],[Columna4]],Datos_Consumo[CODIGO]&amp;Datos_Consumo[FECHA_FORMATO],0)),0)</f>
        <v>0</v>
      </c>
      <c r="AZ179" s="6">
        <f t="array" ref="AZ179">IFERROR(INDEX(Datos_Consumo[CANTIDAD],MATCH(TABLATRANSFERENCIA[[#This Row],[CODIGO]]&amp;TABLATRANSFERENCIA[[#Headers],[Columna5]],Datos_Consumo[CODIGO]&amp;Datos_Consumo[FECHA_FORMATO],0)),0)</f>
        <v>0</v>
      </c>
      <c r="BA179" s="6">
        <f t="array" ref="BA179">IFERROR(INDEX(Datos_Consumo[CANTIDAD],MATCH(TABLATRANSFERENCIA[[#This Row],[CODIGO]]&amp;TABLATRANSFERENCIA[[#Headers],[Columna6]],Datos_Consumo[CODIGO]&amp;Datos_Consumo[FECHA_FORMATO],0)),0)</f>
        <v>0</v>
      </c>
      <c r="BB179" s="56">
        <f ca="1">IFERROR(INDEX(OFFSET(INDIRECT("v_buffer_hist_hoy!$A$1"),1,MATCH("buh_ultima_transferencia_ini",INDIRECT("v_buffer_hist_hoy!$1:$1"),0)-1,100000,1),MATCH(CLEAN(TABLATRANSFERENCIA[[#This Row],[CODIGO]]),OFFSET(INDIRECT("v_buffer_hist_hoy!$A$1"),1,MATCH("buh_codigo",INDIRECT("v_buffer_hist_hoy!$1:$1"),0)-1,100000,1),0)),"")</f>
        <v>0</v>
      </c>
      <c r="BC179" s="56">
        <f ca="1">IFERROR(INDEX(OFFSET(INDIRECT("v_buffer_hist_hoy!$A$1"),1,MATCH("buh_ultima_transferencia_fin",INDIRECT("v_buffer_hist_hoy!$1:$1"),0)-1,100000,1),MATCH(CLEAN(TABLATRANSFERENCIA[[#This Row],[CODIGO]]),OFFSET(INDIRECT("v_buffer_hist_hoy!$A$1"),1,MATCH("buh_codigo",INDIRECT("v_buffer_hist_hoy!$1:$1"),0)-1,100000,1),0)),"")</f>
        <v>0</v>
      </c>
      <c r="BD179" s="50" t="s">
        <v>7723</v>
      </c>
      <c r="BE179" s="55"/>
      <c r="BF179" s="51"/>
      <c r="BG179"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7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9" s="51"/>
      <c r="BM179" s="46">
        <f ca="1">IFERROR(TABLATRANSFERENCIA[[#This Row],[REQUERIM]]/TABLATRANSFERENCIA[[#This Row],[PEDIDO PROMEDIO]],0)</f>
        <v>0.66666666666666663</v>
      </c>
      <c r="BN179" s="51"/>
      <c r="BO179" s="59"/>
      <c r="BP179" s="3" t="str">
        <f>IF(TABLATRANSFERENCIA[[#This Row],[RECIBIDO]]&lt;&gt;"",0,IF(TABLATRANSFERENCIA[[#This Row],[DESPACHO]]&lt;&gt;"",TABLATRANSFERENCIA[[#This Row],[DESPACHO]],TABLATRANSFERENCIA[[#This Row],[REQUERIM]]))</f>
        <v>2</v>
      </c>
      <c r="BQ179" s="50"/>
      <c r="BR179" s="50"/>
      <c r="BS179" s="50" t="str">
        <f t="shared" si="2"/>
        <v>N</v>
      </c>
      <c r="BT179" s="51">
        <f t="array" aca="1" ref="BT179" ca="1">IF(SUM(--(TABLATRANSFERENCIA[[#This Row],[CODIGO GENERICO]]=TABLATRANSFERENCIA[CODIGO GENERICO])*TABLATRANSFERENCIA[REQUERIM])&lt;TABLATRANSFERENCIA[[#This Row],[PEDIDO MIN GRUPO]],1,0)</f>
        <v>0</v>
      </c>
      <c r="BU17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79" s="51">
        <f ca="1">IFERROR(INDEX(OFFSET(INDIRECT("v_buffer_hist_hoy!$A$1"),1,MATCH("buh_zona_amarilla",INDIRECT("v_buffer_hist_hoy!$1:$1"),0)-1,100000,1),MATCH(CLEAN(TABLATRANSFERENCIA[[#This Row],[CODIGO]]),OFFSET(INDIRECT("v_buffer_hist_hoy!$A$1"),1,MATCH("buh_codigo",INDIRECT("v_buffer_hist_hoy!$1:$1"),0)-1,100000,1),0)),"")</f>
        <v>7</v>
      </c>
      <c r="BW179" s="51">
        <f ca="1">IFERROR(INDEX(OFFSET(INDIRECT("v_buffer_hist_hoy!$A$1"),1,MATCH("buh_zona_roja",INDIRECT("v_buffer_hist_hoy!$1:$1"),0)-1,100000,1),MATCH(CLEAN(TABLATRANSFERENCIA[[#This Row],[CODIGO]]),OFFSET(INDIRECT("v_buffer_hist_hoy!$A$1"),1,MATCH("buh_codigo",INDIRECT("v_buffer_hist_hoy!$1:$1"),0)-1,100000,1),0)),"")</f>
        <v>3</v>
      </c>
    </row>
    <row r="180" spans="1:75" hidden="1" x14ac:dyDescent="0.25">
      <c r="A180" s="54" t="s">
        <v>1604</v>
      </c>
      <c r="B180" s="3" t="str">
        <f ca="1">IFERROR(INDEX(OFFSET(INDIRECT("v_buffer_hist_hoy!$A$1"),1,MATCH("pro_descripcion",INDIRECT("v_buffer_hist_hoy!$1:$1"),0)-1,100000,1),MATCH(CLEAN(TABLATRANSFERENCIA[[#This Row],[CODIGO]]),OFFSET(INDIRECT("v_buffer_hist_hoy!$A$1"),1,MATCH("buh_codigo",INDIRECT("v_buffer_hist_hoy!$1:$1"),0)-1,100000,1),0)),"")</f>
        <v>EMBRAGUE B45 (20021-51102)</v>
      </c>
      <c r="C180" s="3" t="str">
        <f ca="1">IFERROR(INDEX(OFFSET(INDIRECT("v_buffer_hist_hoy!$A$1"),1,MATCH("buh_codigo_generico",INDIRECT("v_buffer_hist_hoy!$1:$1"),0)-1,100000,1),MATCH(CLEAN(TABLATRANSFERENCIA[[#This Row],[CODIGO]]),OFFSET(INDIRECT("v_buffer_hist_hoy!$A$1"),1,MATCH("buh_codigo",INDIRECT("v_buffer_hist_hoy!$1:$1"),0)-1,100000,1),0)),"")</f>
        <v>0</v>
      </c>
      <c r="D180" s="3" t="str">
        <f ca="1">IFERROR(INDEX(OFFSET(INDIRECT("v_buffer_hist_hoy!$A$1"),1,MATCH("buh_codigo_vinculado",INDIRECT("v_buffer_hist_hoy!$1:$1"),0)-1,100000,1),MATCH(CLEAN(TABLATRANSFERENCIA[[#This Row],[CODIGO]]),OFFSET(INDIRECT("v_buffer_hist_hoy!$A$1"),1,MATCH("buh_codigo",INDIRECT("v_buffer_hist_hoy!$1:$1"),0)-1,100000,1),0)),"")</f>
        <v>EC-P021017990</v>
      </c>
      <c r="E180" s="3" t="str">
        <f ca="1">IFERROR(INDEX(OFFSET(INDIRECT("v_buffer_hist_hoy!$A$1"),1,MATCH("pro_linea",INDIRECT("v_buffer_hist_hoy!$1:$1"),0)-1,100000,1),MATCH(CLEAN(TABLATRANSFERENCIA[[#This Row],[CODIGO]]),OFFSET(INDIRECT("v_buffer_hist_hoy!$A$1"),1,MATCH("buh_codigo",INDIRECT("v_buffer_hist_hoy!$1:$1"),0)-1,100000,1),0)),"")</f>
        <v>AGROFORESTAL</v>
      </c>
      <c r="F180" s="3">
        <f ca="1">IFERROR(INDEX(OFFSET(INDIRECT("v_buffer_hist_hoy!$A$1"),1,MATCH("pro_sublinea",INDIRECT("v_buffer_hist_hoy!$1:$1"),0)-1,100000,1),MATCH(CLEAN(TABLATRANSFERENCIA[[#This Row],[CODIGO]]),OFFSET(INDIRECT("v_buffer_hist_hoy!$A$1"),1,MATCH("buh_codigo",INDIRECT("v_buffer_hist_hoy!$1:$1"),0)-1,100000,1),0)),"")</f>
        <v>0</v>
      </c>
      <c r="G180" s="3" t="str">
        <f ca="1">IFERROR(INDEX(OFFSET(INDIRECT("v_buffer_hist_hoy!$A$1"),1,MATCH("pro_grupo",INDIRECT("v_buffer_hist_hoy!$1:$1"),0)-1,100000,1),MATCH(CLEAN(TABLATRANSFERENCIA[[#This Row],[CODIGO]]),OFFSET(INDIRECT("v_buffer_hist_hoy!$A$1"),1,MATCH("buh_codigo",INDIRECT("v_buffer_hist_hoy!$1:$1"),0)-1,100000,1),0)),"")</f>
        <v>REPUESTOS DESMALEZADORAS</v>
      </c>
      <c r="H180" s="3">
        <f ca="1">IFERROR(INDEX(OFFSET(INDIRECT("v_buffer_hist_hoy!$A$1"),1,MATCH("pro_familia",INDIRECT("v_buffer_hist_hoy!$1:$1"),0)-1,100000,1),MATCH(CLEAN(TABLATRANSFERENCIA[[#This Row],[CODIGO]]),OFFSET(INDIRECT("v_buffer_hist_hoy!$A$1"),1,MATCH("buh_codigo",INDIRECT("v_buffer_hist_hoy!$1:$1"),0)-1,100000,1),0)),"")</f>
        <v>0</v>
      </c>
      <c r="I180" s="3">
        <f ca="1">IFERROR(INDEX(OFFSET(INDIRECT("v_buffer_hist_hoy!$A$1"),1,MATCH("pro_subfamilia",INDIRECT("v_buffer_hist_hoy!$1:$1"),0)-1,100000,1),MATCH(CLEAN(TABLATRANSFERENCIA[[#This Row],[CODIGO]]),OFFSET(INDIRECT("v_buffer_hist_hoy!$A$1"),1,MATCH("buh_codigo",INDIRECT("v_buffer_hist_hoy!$1:$1"),0)-1,100000,1),0)),"")</f>
        <v>0</v>
      </c>
      <c r="J18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0" s="3">
        <f ca="1">IFERROR(INDEX(OFFSET(INDIRECT("v_buffer_hist_hoy!$A$1"),1,MATCH("pro_tipo",INDIRECT("v_buffer_hist_hoy!$1:$1"),0)-1,100000,1),MATCH(CLEAN(TABLATRANSFERENCIA[[#This Row],[CODIGO]]),OFFSET(INDIRECT("v_buffer_hist_hoy!$A$1"),1,MATCH("buh_codigo",INDIRECT("v_buffer_hist_hoy!$1:$1"),0)-1,100000,1),0)),"")</f>
        <v>0</v>
      </c>
      <c r="L180" s="3" t="str">
        <f ca="1">IFERROR(INDEX(OFFSET(INDIRECT("v_buffer_hist_hoy!$A$1"),1,MATCH("pro_marca",INDIRECT("v_buffer_hist_hoy!$1:$1"),0)-1,100000,1),MATCH(CLEAN(TABLATRANSFERENCIA[[#This Row],[CODIGO]]),OFFSET(INDIRECT("v_buffer_hist_hoy!$A$1"),1,MATCH("buh_codigo",INDIRECT("v_buffer_hist_hoy!$1:$1"),0)-1,100000,1),0)),"")</f>
        <v>SHINDAIWA</v>
      </c>
      <c r="M180" s="3">
        <f ca="1">IFERROR(INDEX(OFFSET(INDIRECT("v_buffer_hist_hoy!$A$1"),1,MATCH("pro_modelo",INDIRECT("v_buffer_hist_hoy!$1:$1"),0)-1,100000,1),MATCH(CLEAN(TABLATRANSFERENCIA[[#This Row],[CODIGO]]),OFFSET(INDIRECT("v_buffer_hist_hoy!$A$1"),1,MATCH("buh_codigo",INDIRECT("v_buffer_hist_hoy!$1:$1"),0)-1,100000,1),0)),"")</f>
        <v>0</v>
      </c>
      <c r="N180" s="3">
        <f ca="1">IFERROR(INDEX(OFFSET(INDIRECT("v_buffer_hist_hoy!$A$1"),1,MATCH("pro_cat_management",INDIRECT("v_buffer_hist_hoy!$1:$1"),0)-1,100000,1),MATCH(CLEAN(TABLATRANSFERENCIA[[#This Row],[CODIGO]]),OFFSET(INDIRECT("v_buffer_hist_hoy!$A$1"),1,MATCH("buh_codigo",INDIRECT("v_buffer_hist_hoy!$1:$1"),0)-1,100000,1),0)),"")</f>
        <v>0</v>
      </c>
      <c r="O180" s="5" t="str">
        <f ca="1">IFERROR(INDEX(OFFSET(INDIRECT("v_buffer_hist_hoy!$A$1"),1,MATCH("buh_estatus",INDIRECT("v_buffer_hist_hoy!$1:$1"),0)-1,100000,1),MATCH(CLEAN(TABLATRANSFERENCIA[[#This Row],[CODIGO]]),OFFSET(INDIRECT("v_buffer_hist_hoy!$A$1"),1,MATCH("buh_codigo",INDIRECT("v_buffer_hist_hoy!$1:$1"),0)-1,100000,1),0)),"")</f>
        <v>0</v>
      </c>
      <c r="P180" s="5">
        <f ca="1">IFERROR(INDEX(OFFSET(INDIRECT("v_buffer_hist_hoy!$A$1"),1,MATCH("buh_ctv",INDIRECT("v_buffer_hist_hoy!$1:$1"),0)-1,100000,1),MATCH(CLEAN(TABLATRANSFERENCIA[[#This Row],[CODIGO]]),OFFSET(INDIRECT("v_buffer_hist_hoy!$A$1"),1,MATCH("buh_codigo",INDIRECT("v_buffer_hist_hoy!$1:$1"),0)-1,100000,1),0)),"")</f>
        <v>19.170000000000002</v>
      </c>
      <c r="Q180" s="5">
        <f ca="1">IFERROR(INDEX(OFFSET(INDIRECT("v_buffer_hist_hoy!$A$1"),1,MATCH("buh_pv",INDIRECT("v_buffer_hist_hoy!$1:$1"),0)-1,100000,1),MATCH(CLEAN(TABLATRANSFERENCIA[[#This Row],[CODIGO]]),OFFSET(INDIRECT("v_buffer_hist_hoy!$A$1"),1,MATCH("buh_codigo",INDIRECT("v_buffer_hist_hoy!$1:$1"),0)-1,100000,1),0)),"")</f>
        <v>46.82</v>
      </c>
      <c r="R180" s="46">
        <f ca="1">IFERROR(INDEX(OFFSET(INDIRECT("v_buffer_hist_hoy!$A$1"),1,MATCH("buh_roi_pasado",INDIRECT("v_buffer_hist_hoy!$1:$1"),0)-1,100000,1),MATCH(CLEAN(TABLATRANSFERENCIA[[#This Row],[CODIGO]]),OFFSET(INDIRECT("v_buffer_hist_hoy!$A$1"),1,MATCH("buh_codigo",INDIRECT("v_buffer_hist_hoy!$1:$1"),0)-1,100000,1),0)),"")</f>
        <v>0</v>
      </c>
      <c r="S180" s="46">
        <f ca="1">IFERROR(INDEX(OFFSET(INDIRECT("v_buffer_hist_hoy!$A$1"),1,MATCH("buh_roi_proyectado",INDIRECT("v_buffer_hist_hoy!$1:$1"),0)-1,100000,1),MATCH(CLEAN(TABLATRANSFERENCIA[[#This Row],[CODIGO]]),OFFSET(INDIRECT("v_buffer_hist_hoy!$A$1"),1,MATCH("buh_codigo",INDIRECT("v_buffer_hist_hoy!$1:$1"),0)-1,100000,1),0)),"")</f>
        <v>6.29</v>
      </c>
      <c r="T180" s="46">
        <f ca="1">IFERROR(INDEX(OFFSET(INDIRECT("v_buffer_hist_hoy!$A$1"),1,MATCH("buh_velocity",INDIRECT("v_buffer_hist_hoy!$1:$1"),0)-1,100000,1),MATCH(CLEAN(TABLATRANSFERENCIA[[#This Row],[CODIGO]]),OFFSET(INDIRECT("v_buffer_hist_hoy!$A$1"),1,MATCH("buh_codigo",INDIRECT("v_buffer_hist_hoy!$1:$1"),0)-1,100000,1),0)),"")</f>
        <v>0</v>
      </c>
      <c r="U180" s="46">
        <f ca="1">IFERROR(INDEX(OFFSET(INDIRECT("v_buffer_hist_hoy!$A$1"),1,MATCH("buh_nivel_servicio",INDIRECT("v_buffer_hist_hoy!$1:$1"),0)-1,100000,1),MATCH(CLEAN(TABLATRANSFERENCIA[[#This Row],[CODIGO]]),OFFSET(INDIRECT("v_buffer_hist_hoy!$A$1"),1,MATCH("buh_codigo",INDIRECT("v_buffer_hist_hoy!$1:$1"),0)-1,100000,1),0)),"")</f>
        <v>1</v>
      </c>
      <c r="V180" s="49" t="str">
        <f ca="1">IFERROR(INDEX(OFFSET(INDIRECT("v_buffer_hist_hoy!$A$1"),1,MATCH("pro_nombre",INDIRECT("v_buffer_hist_hoy!$1:$1"),0)-1,100000,1),MATCH(CLEAN(TABLATRANSFERENCIA[[#This Row],[CODIGO]]),OFFSET(INDIRECT("v_buffer_hist_hoy!$A$1"),1,MATCH("buh_codigo",INDIRECT("v_buffer_hist_hoy!$1:$1"),0)-1,100000,1),0)),"")</f>
        <v>Echo</v>
      </c>
      <c r="W180" s="49" t="str">
        <f ca="1">IFERROR(INDEX(OFFSET(INDIRECT("v_buffer_hist_hoy!$A$1"),1,MATCH("pre_nombre",INDIRECT("v_buffer_hist_hoy!$1:$1"),0)-1,100000,1),MATCH(CLEAN(TABLATRANSFERENCIA[[#This Row],[CODIGO]]),OFFSET(INDIRECT("v_buffer_hist_hoy!$A$1"),1,MATCH("buh_codigo",INDIRECT("v_buffer_hist_hoy!$1:$1"),0)-1,100000,1),0)),"")</f>
        <v>USA</v>
      </c>
      <c r="X180" s="51">
        <f ca="1">IFERROR(INDEX(OFFSET(INDIRECT("v_buffer_hist_hoy!$A$1"),1,MATCH("buh_tiempo_suministro",INDIRECT("v_buffer_hist_hoy!$1:$1"),0)-1,100000,1),MATCH(CLEAN(TABLATRANSFERENCIA[[#This Row],[CODIGO]]),OFFSET(INDIRECT("v_buffer_hist_hoy!$A$1"),1,MATCH("buh_codigo",INDIRECT("v_buffer_hist_hoy!$1:$1"),0)-1,100000,1),0)),"")</f>
        <v>8</v>
      </c>
      <c r="Y180" s="51">
        <f ca="1">IFERROR(INDEX(OFFSET(INDIRECT("v_buffer_hist_hoy!$A$1"),1,MATCH("buh_frecuencia_reposicion",INDIRECT("v_buffer_hist_hoy!$1:$1"),0)-1,100000,1),MATCH(CLEAN(TABLATRANSFERENCIA[[#This Row],[CODIGO]]),OFFSET(INDIRECT("v_buffer_hist_hoy!$A$1"),1,MATCH("buh_codigo",INDIRECT("v_buffer_hist_hoy!$1:$1"),0)-1,100000,1),0)),"")</f>
        <v>3</v>
      </c>
      <c r="Z180" s="6">
        <f ca="1">IFERROR(INDEX(OFFSET(INDIRECT("v_buffer_hist_hoy!$A$1"),1,MATCH("buh_buffer_actual",INDIRECT("v_buffer_hist_hoy!$1:$1"),0)-1,100000,1),MATCH(CLEAN(TABLATRANSFERENCIA[[#This Row],[CODIGO]]),OFFSET(INDIRECT("v_buffer_hist_hoy!$A$1"),1,MATCH("buh_codigo",INDIRECT("v_buffer_hist_hoy!$1:$1"),0)-1,100000,1),0)),"")</f>
        <v>15</v>
      </c>
      <c r="AA180" s="6">
        <f ca="1">IFERROR(INDEX(OFFSET(INDIRECT("v_buffer_hist_hoy!$A$1"),1,MATCH("buh_inventario_proveedor",INDIRECT("v_buffer_hist_hoy!$1:$1"),0)-1,100000,1),MATCH(CLEAN(TABLATRANSFERENCIA[[#This Row],[CODIGO]]),OFFSET(INDIRECT("v_buffer_hist_hoy!$A$1"),1,MATCH("buh_codigo",INDIRECT("v_buffer_hist_hoy!$1:$1"),0)-1,100000,1),0)),"")</f>
        <v>1000000000</v>
      </c>
      <c r="AB180" s="6">
        <f ca="1">IFERROR(INDEX(OFFSET(INDIRECT("v_buffer_hist_hoy!$A$1"),1,MATCH("buh_inventario_fisico",INDIRECT("v_buffer_hist_hoy!$1:$1"),0)-1,100000,1),MATCH(CLEAN(TABLATRANSFERENCIA[[#This Row],[CODIGO]]),OFFSET(INDIRECT("v_buffer_hist_hoy!$A$1"),1,MATCH("buh_codigo",INDIRECT("v_buffer_hist_hoy!$1:$1"),0)-1,100000,1),0)),"")</f>
        <v>5</v>
      </c>
      <c r="AC180" s="4">
        <f ca="1">IFERROR(INDEX(OFFSET(INDIRECT("v_buffer_hist_hoy!$A$1"),1,MATCH("buh_estado_inventario_fisico",INDIRECT("v_buffer_hist_hoy!$1:$1"),0)-1,100000,1),MATCH(CLEAN(TABLATRANSFERENCIA[[#This Row],[CODIGO]]),OFFSET(INDIRECT("v_buffer_hist_hoy!$A$1"),1,MATCH("buh_codigo",INDIRECT("v_buffer_hist_hoy!$1:$1"),0)-1,100000,1),0)),"")</f>
        <v>0.67</v>
      </c>
      <c r="AD180" s="6" t="str">
        <f ca="1">IFERROR(INDEX(OFFSET(INDIRECT("v_buffer_hist_hoy!$A$1"),1,MATCH("buh_color_inventario_fisico",INDIRECT("v_buffer_hist_hoy!$1:$1"),0)-1,100000,1),MATCH(CLEAN(TABLATRANSFERENCIA[[#This Row],[CODIGO]]),OFFSET(INDIRECT("v_buffer_hist_hoy!$A$1"),1,MATCH("buh_codigo",INDIRECT("v_buffer_hist_hoy!$1:$1"),0)-1,100000,1),0)),"")</f>
        <v>R</v>
      </c>
      <c r="AE180" s="6">
        <f ca="1">IFERROR(INDEX(OFFSET(INDIRECT("v_buffer_hist_hoy!$A$1"),1,MATCH("buh_transito",INDIRECT("v_buffer_hist_hoy!$1:$1"),0)-1,100000,1),MATCH(CLEAN(TABLATRANSFERENCIA[[#This Row],[CODIGO]]),OFFSET(INDIRECT("v_buffer_hist_hoy!$A$1"),1,MATCH("buh_codigo",INDIRECT("v_buffer_hist_hoy!$1:$1"),0)-1,100000,1),0)),"")</f>
        <v>5</v>
      </c>
      <c r="AF180" s="6">
        <f ca="1">IFERROR(INDEX(OFFSET(INDIRECT("v_buffer_hist_hoy!$A$1"),1,MATCH("buh_negociacion",INDIRECT("v_buffer_hist_hoy!$1:$1"),0)-1,100000,1),MATCH(CLEAN(TABLATRANSFERENCIA[[#This Row],[CODIGO]]),OFFSET(INDIRECT("v_buffer_hist_hoy!$A$1"),1,MATCH("buh_codigo",INDIRECT("v_buffer_hist_hoy!$1:$1"),0)-1,100000,1),0)),"")</f>
        <v>0</v>
      </c>
      <c r="AG180" s="6">
        <f ca="1">IFERROR(INDEX(OFFSET(INDIRECT("v_buffer_hist_hoy!$A$1"),1,MATCH("buh_produccion",INDIRECT("v_buffer_hist_hoy!$1:$1"),0)-1,100000,1),MATCH(CLEAN(TABLATRANSFERENCIA[[#This Row],[CODIGO]]),OFFSET(INDIRECT("v_buffer_hist_hoy!$A$1"),1,MATCH("buh_codigo",INDIRECT("v_buffer_hist_hoy!$1:$1"),0)-1,100000,1),0)),"")</f>
        <v>0</v>
      </c>
      <c r="AH180" s="6">
        <f ca="1">IFERROR(INDEX(OFFSET(INDIRECT("v_buffer_hist_hoy!$A$1"),1,MATCH("buh_embarcado",INDIRECT("v_buffer_hist_hoy!$1:$1"),0)-1,100000,1),MATCH(CLEAN(TABLATRANSFERENCIA[[#This Row],[CODIGO]]),OFFSET(INDIRECT("v_buffer_hist_hoy!$A$1"),1,MATCH("buh_codigo",INDIRECT("v_buffer_hist_hoy!$1:$1"),0)-1,100000,1),0)),"")</f>
        <v>0</v>
      </c>
      <c r="AI180" s="6">
        <f ca="1">IFERROR(INDEX(OFFSET(INDIRECT("v_buffer_hist_hoy!$A$1"),1,MATCH("buh_comprometido",INDIRECT("v_buffer_hist_hoy!$1:$1"),0)-1,100000,1),MATCH(CLEAN(TABLATRANSFERENCIA[[#This Row],[CODIGO]]),OFFSET(INDIRECT("v_buffer_hist_hoy!$A$1"),1,MATCH("buh_codigo",INDIRECT("v_buffer_hist_hoy!$1:$1"),0)-1,100000,1),0)),"")</f>
        <v>0</v>
      </c>
      <c r="AJ180" s="6">
        <f ca="1">IFERROR(INDEX(OFFSET(INDIRECT("v_buffer_hist_hoy!$A$1"),1,MATCH("buh_backorder",INDIRECT("v_buffer_hist_hoy!$1:$1"),0)-1,100000,1),MATCH(CLEAN(TABLATRANSFERENCIA[[#This Row],[CODIGO]]),OFFSET(INDIRECT("v_buffer_hist_hoy!$A$1"),1,MATCH("buh_codigo",INDIRECT("v_buffer_hist_hoy!$1:$1"),0)-1,100000,1),0)),"")</f>
        <v>2</v>
      </c>
      <c r="AK180" s="6">
        <f ca="1">IFERROR(INDEX(OFFSET(INDIRECT("v_buffer_hist_hoy!$A$1"),1,MATCH("buh_inventario_proyectado",INDIRECT("v_buffer_hist_hoy!$1:$1"),0)-1,100000,1),MATCH(CLEAN(TABLATRANSFERENCIA[[#This Row],[CODIGO]]),OFFSET(INDIRECT("v_buffer_hist_hoy!$A$1"),1,MATCH("buh_codigo",INDIRECT("v_buffer_hist_hoy!$1:$1"),0)-1,100000,1),0)),"")</f>
        <v>12</v>
      </c>
      <c r="AL180" s="4">
        <f ca="1">IFERROR(INDEX(OFFSET(INDIRECT("v_buffer_hist_hoy!$A$1"),1,MATCH("buh_estado_inventario_proyectado",INDIRECT("v_buffer_hist_hoy!$1:$1"),0)-1,100000,1),MATCH(CLEAN(TABLATRANSFERENCIA[[#This Row],[CODIGO]]),OFFSET(INDIRECT("v_buffer_hist_hoy!$A$1"),1,MATCH("buh_codigo",INDIRECT("v_buffer_hist_hoy!$1:$1"),0)-1,100000,1),0)),"")</f>
        <v>0.2</v>
      </c>
      <c r="AM180" s="6" t="str">
        <f ca="1">IFERROR(INDEX(OFFSET(INDIRECT("v_buffer_hist_hoy!$A$1"),1,MATCH("buh_color_inventario_proyectado",INDIRECT("v_buffer_hist_hoy!$1:$1"),0)-1,100000,1),MATCH(CLEAN(TABLATRANSFERENCIA[[#This Row],[CODIGO]]),OFFSET(INDIRECT("v_buffer_hist_hoy!$A$1"),1,MATCH("buh_codigo",INDIRECT("v_buffer_hist_hoy!$1:$1"),0)-1,100000,1),0)),"")</f>
        <v>V</v>
      </c>
      <c r="AN180" s="6">
        <f ca="1">IFERROR(INDEX(OFFSET(INDIRECT("v_buffer_hist_hoy!$A$1"),1,MATCH("buh_pedido_minimo",INDIRECT("v_buffer_hist_hoy!$1:$1"),0)-1,100000,1),MATCH(CLEAN(TABLATRANSFERENCIA[[#This Row],[CODIGO]]),OFFSET(INDIRECT("v_buffer_hist_hoy!$A$1"),1,MATCH("buh_codigo",INDIRECT("v_buffer_hist_hoy!$1:$1"),0)-1,100000,1),0)),"")</f>
        <v>0</v>
      </c>
      <c r="AO180" s="6">
        <f ca="1">IFERROR(INDEX(OFFSET(INDIRECT("v_buffer_hist_hoy!$A$1"),1,MATCH("buh_pedido_minimo_grupo",INDIRECT("v_buffer_hist_hoy!$1:$1"),0)-1,100000,1),MATCH(CLEAN(TABLATRANSFERENCIA[[#This Row],[CODIGO]]),OFFSET(INDIRECT("v_buffer_hist_hoy!$A$1"),1,MATCH("buh_codigo",INDIRECT("v_buffer_hist_hoy!$1:$1"),0)-1,100000,1),0)),"")</f>
        <v>0</v>
      </c>
      <c r="AP180" s="6">
        <f ca="1">IFERROR(INDEX(OFFSET(INDIRECT("v_buffer_hist_hoy!$A$1"),1,MATCH("buh_unidad_empaque",INDIRECT("v_buffer_hist_hoy!$1:$1"),0)-1,100000,1),MATCH(CLEAN(TABLATRANSFERENCIA[[#This Row],[CODIGO]]),OFFSET(INDIRECT("v_buffer_hist_hoy!$A$1"),1,MATCH("buh_codigo",INDIRECT("v_buffer_hist_hoy!$1:$1"),0)-1,100000,1),0)),"")</f>
        <v>2</v>
      </c>
      <c r="AQ180" s="6">
        <f ca="1">IFERROR(INDEX(OFFSET(INDIRECT("v_buffer_hist_hoy!$A$1"),1,MATCH("buh_pedido_promedio",INDIRECT("v_buffer_hist_hoy!$1:$1"),0)-1,100000,1),MATCH(CLEAN(TABLATRANSFERENCIA[[#This Row],[CODIGO]]),OFFSET(INDIRECT("v_buffer_hist_hoy!$A$1"),1,MATCH("buh_codigo",INDIRECT("v_buffer_hist_hoy!$1:$1"),0)-1,100000,1),0)),"")</f>
        <v>4</v>
      </c>
      <c r="AR180" s="6">
        <f ca="1">IFERROR(INDEX(OFFSET(INDIRECT("v_buffer_hist_hoy!$A$1"),1,MATCH("buh_cobertura_buffer",INDIRECT("v_buffer_hist_hoy!$1:$1"),0)-1,100000,1),MATCH(CLEAN(TABLATRANSFERENCIA[[#This Row],[CODIGO]]),OFFSET(INDIRECT("v_buffer_hist_hoy!$A$1"),1,MATCH("buh_codigo",INDIRECT("v_buffer_hist_hoy!$1:$1"),0)-1,100000,1),0)),"")</f>
        <v>0</v>
      </c>
      <c r="AS180" s="6">
        <f ca="1">IFERROR(INDEX(OFFSET(INDIRECT("v_buffer_hist_hoy!$A$1"),1,MATCH("buh_cobertura_inventario_proyectado",INDIRECT("v_buffer_hist_hoy!$1:$1"),0)-1,100000,1),MATCH(CLEAN(TABLATRANSFERENCIA[[#This Row],[CODIGO]]),OFFSET(INDIRECT("v_buffer_hist_hoy!$A$1"),1,MATCH("buh_codigo",INDIRECT("v_buffer_hist_hoy!$1:$1"),0)-1,100000,1),0)),"")</f>
        <v>0</v>
      </c>
      <c r="AT180" s="6">
        <f ca="1">IFERROR(INDEX(OFFSET(INDIRECT("v_buffer_hist_hoy!$A$1"),1,MATCH("buh_cobertura_pedido_minimo",INDIRECT("v_buffer_hist_hoy!$1:$1"),0)-1,100000,1),MATCH(CLEAN(TABLATRANSFERENCIA[[#This Row],[CODIGO]]),OFFSET(INDIRECT("v_buffer_hist_hoy!$A$1"),1,MATCH("buh_codigo",INDIRECT("v_buffer_hist_hoy!$1:$1"),0)-1,100000,1),0)),"")</f>
        <v>0</v>
      </c>
      <c r="AU180" s="6">
        <f ca="1">IFERROR(INDEX(OFFSET(INDIRECT("v_buffer_hist_hoy!$A$1"),1,MATCH("buh_dias_desabastecimiento",INDIRECT("v_buffer_hist_hoy!$1:$1"),0)-1,100000,1),MATCH(CLEAN(TABLATRANSFERENCIA[[#This Row],[CODIGO]]),OFFSET(INDIRECT("v_buffer_hist_hoy!$A$1"),1,MATCH("buh_codigo",INDIRECT("v_buffer_hist_hoy!$1:$1"),0)-1,100000,1),0)),"")</f>
        <v>0</v>
      </c>
      <c r="AV180" s="6">
        <f t="array" ref="AV180">IFERROR(INDEX(Datos_Consumo[CANTIDAD],MATCH(TABLATRANSFERENCIA[[#This Row],[CODIGO]]&amp;TABLATRANSFERENCIA[[#Headers],[Columna1]],Datos_Consumo[CODIGO]&amp;Datos_Consumo[FECHA_FORMATO],0)),0)</f>
        <v>0</v>
      </c>
      <c r="AW180" s="6">
        <f t="array" ref="AW180">IFERROR(INDEX(Datos_Consumo[CANTIDAD],MATCH(TABLATRANSFERENCIA[[#This Row],[CODIGO]]&amp;TABLATRANSFERENCIA[[#Headers],[Columna2]],Datos_Consumo[CODIGO]&amp;Datos_Consumo[FECHA_FORMATO],0)),0)</f>
        <v>0</v>
      </c>
      <c r="AX180" s="6">
        <f t="array" ref="AX180">IFERROR(INDEX(Datos_Consumo[CANTIDAD],MATCH(TABLATRANSFERENCIA[[#This Row],[CODIGO]]&amp;TABLATRANSFERENCIA[[#Headers],[Columna3]],Datos_Consumo[CODIGO]&amp;Datos_Consumo[FECHA_FORMATO],0)),0)</f>
        <v>0</v>
      </c>
      <c r="AY180" s="6">
        <f t="array" ref="AY180">IFERROR(INDEX(Datos_Consumo[CANTIDAD],MATCH(TABLATRANSFERENCIA[[#This Row],[CODIGO]]&amp;TABLATRANSFERENCIA[[#Headers],[Columna4]],Datos_Consumo[CODIGO]&amp;Datos_Consumo[FECHA_FORMATO],0)),0)</f>
        <v>0</v>
      </c>
      <c r="AZ180" s="6">
        <f t="array" ref="AZ180">IFERROR(INDEX(Datos_Consumo[CANTIDAD],MATCH(TABLATRANSFERENCIA[[#This Row],[CODIGO]]&amp;TABLATRANSFERENCIA[[#Headers],[Columna5]],Datos_Consumo[CODIGO]&amp;Datos_Consumo[FECHA_FORMATO],0)),0)</f>
        <v>0</v>
      </c>
      <c r="BA180" s="6">
        <f t="array" ref="BA180">IFERROR(INDEX(Datos_Consumo[CANTIDAD],MATCH(TABLATRANSFERENCIA[[#This Row],[CODIGO]]&amp;TABLATRANSFERENCIA[[#Headers],[Columna6]],Datos_Consumo[CODIGO]&amp;Datos_Consumo[FECHA_FORMATO],0)),0)</f>
        <v>0</v>
      </c>
      <c r="BB180" s="56">
        <f ca="1">IFERROR(INDEX(OFFSET(INDIRECT("v_buffer_hist_hoy!$A$1"),1,MATCH("buh_ultima_transferencia_ini",INDIRECT("v_buffer_hist_hoy!$1:$1"),0)-1,100000,1),MATCH(CLEAN(TABLATRANSFERENCIA[[#This Row],[CODIGO]]),OFFSET(INDIRECT("v_buffer_hist_hoy!$A$1"),1,MATCH("buh_codigo",INDIRECT("v_buffer_hist_hoy!$1:$1"),0)-1,100000,1),0)),"")</f>
        <v>0</v>
      </c>
      <c r="BC180" s="56">
        <f ca="1">IFERROR(INDEX(OFFSET(INDIRECT("v_buffer_hist_hoy!$A$1"),1,MATCH("buh_ultima_transferencia_fin",INDIRECT("v_buffer_hist_hoy!$1:$1"),0)-1,100000,1),MATCH(CLEAN(TABLATRANSFERENCIA[[#This Row],[CODIGO]]),OFFSET(INDIRECT("v_buffer_hist_hoy!$A$1"),1,MATCH("buh_codigo",INDIRECT("v_buffer_hist_hoy!$1:$1"),0)-1,100000,1),0)),"")</f>
        <v>0</v>
      </c>
      <c r="BD180" s="50" t="s">
        <v>7723</v>
      </c>
      <c r="BE180" s="55"/>
      <c r="BF180" s="51"/>
      <c r="BG180"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0" s="51"/>
      <c r="BM180" s="46">
        <f ca="1">IFERROR(TABLATRANSFERENCIA[[#This Row],[REQUERIM]]/TABLATRANSFERENCIA[[#This Row],[PEDIDO PROMEDIO]],0)</f>
        <v>0.5</v>
      </c>
      <c r="BN180" s="51"/>
      <c r="BO180" s="59"/>
      <c r="BP180" s="3" t="str">
        <f>IF(TABLATRANSFERENCIA[[#This Row],[RECIBIDO]]&lt;&gt;"",0,IF(TABLATRANSFERENCIA[[#This Row],[DESPACHO]]&lt;&gt;"",TABLATRANSFERENCIA[[#This Row],[DESPACHO]],TABLATRANSFERENCIA[[#This Row],[REQUERIM]]))</f>
        <v>2</v>
      </c>
      <c r="BQ180" s="50"/>
      <c r="BR180" s="50"/>
      <c r="BS180" s="50" t="str">
        <f t="shared" si="2"/>
        <v>N</v>
      </c>
      <c r="BT180" s="51">
        <f t="array" aca="1" ref="BT180" ca="1">IF(SUM(--(TABLATRANSFERENCIA[[#This Row],[CODIGO GENERICO]]=TABLATRANSFERENCIA[CODIGO GENERICO])*TABLATRANSFERENCIA[REQUERIM])&lt;TABLATRANSFERENCIA[[#This Row],[PEDIDO MIN GRUPO]],1,0)</f>
        <v>0</v>
      </c>
      <c r="BU18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0" s="51">
        <f ca="1">IFERROR(INDEX(OFFSET(INDIRECT("v_buffer_hist_hoy!$A$1"),1,MATCH("buh_zona_amarilla",INDIRECT("v_buffer_hist_hoy!$1:$1"),0)-1,100000,1),MATCH(CLEAN(TABLATRANSFERENCIA[[#This Row],[CODIGO]]),OFFSET(INDIRECT("v_buffer_hist_hoy!$A$1"),1,MATCH("buh_codigo",INDIRECT("v_buffer_hist_hoy!$1:$1"),0)-1,100000,1),0)),"")</f>
        <v>10</v>
      </c>
      <c r="BW180" s="51">
        <f ca="1">IFERROR(INDEX(OFFSET(INDIRECT("v_buffer_hist_hoy!$A$1"),1,MATCH("buh_zona_roja",INDIRECT("v_buffer_hist_hoy!$1:$1"),0)-1,100000,1),MATCH(CLEAN(TABLATRANSFERENCIA[[#This Row],[CODIGO]]),OFFSET(INDIRECT("v_buffer_hist_hoy!$A$1"),1,MATCH("buh_codigo",INDIRECT("v_buffer_hist_hoy!$1:$1"),0)-1,100000,1),0)),"")</f>
        <v>5</v>
      </c>
    </row>
    <row r="181" spans="1:75" hidden="1" x14ac:dyDescent="0.25">
      <c r="A181" s="54" t="s">
        <v>7199</v>
      </c>
      <c r="B181" s="3" t="str">
        <f ca="1">IFERROR(INDEX(OFFSET(INDIRECT("v_buffer_hist_hoy!$A$1"),1,MATCH("pro_descripcion",INDIRECT("v_buffer_hist_hoy!$1:$1"),0)-1,100000,1),MATCH(CLEAN(TABLATRANSFERENCIA[[#This Row],[CODIGO]]),OFFSET(INDIRECT("v_buffer_hist_hoy!$A$1"),1,MATCH("buh_codigo",INDIRECT("v_buffer_hist_hoy!$1:$1"),0)-1,100000,1),0)),"")</f>
        <v>EMPAQUE DIAFRAGMA DM6110 SRM270</v>
      </c>
      <c r="C181" s="3" t="str">
        <f ca="1">IFERROR(INDEX(OFFSET(INDIRECT("v_buffer_hist_hoy!$A$1"),1,MATCH("buh_codigo_generico",INDIRECT("v_buffer_hist_hoy!$1:$1"),0)-1,100000,1),MATCH(CLEAN(TABLATRANSFERENCIA[[#This Row],[CODIGO]]),OFFSET(INDIRECT("v_buffer_hist_hoy!$A$1"),1,MATCH("buh_codigo",INDIRECT("v_buffer_hist_hoy!$1:$1"),0)-1,100000,1),0)),"")</f>
        <v>0</v>
      </c>
      <c r="D181" s="3" t="str">
        <f ca="1">IFERROR(INDEX(OFFSET(INDIRECT("v_buffer_hist_hoy!$A$1"),1,MATCH("buh_codigo_vinculado",INDIRECT("v_buffer_hist_hoy!$1:$1"),0)-1,100000,1),MATCH(CLEAN(TABLATRANSFERENCIA[[#This Row],[CODIGO]]),OFFSET(INDIRECT("v_buffer_hist_hoy!$A$1"),1,MATCH("buh_codigo",INDIRECT("v_buffer_hist_hoy!$1:$1"),0)-1,100000,1),0)),"")</f>
        <v>EC-12314005560</v>
      </c>
      <c r="E181" s="3" t="str">
        <f ca="1">IFERROR(INDEX(OFFSET(INDIRECT("v_buffer_hist_hoy!$A$1"),1,MATCH("pro_linea",INDIRECT("v_buffer_hist_hoy!$1:$1"),0)-1,100000,1),MATCH(CLEAN(TABLATRANSFERENCIA[[#This Row],[CODIGO]]),OFFSET(INDIRECT("v_buffer_hist_hoy!$A$1"),1,MATCH("buh_codigo",INDIRECT("v_buffer_hist_hoy!$1:$1"),0)-1,100000,1),0)),"")</f>
        <v>AGROFORESTAL</v>
      </c>
      <c r="F181" s="3">
        <f ca="1">IFERROR(INDEX(OFFSET(INDIRECT("v_buffer_hist_hoy!$A$1"),1,MATCH("pro_sublinea",INDIRECT("v_buffer_hist_hoy!$1:$1"),0)-1,100000,1),MATCH(CLEAN(TABLATRANSFERENCIA[[#This Row],[CODIGO]]),OFFSET(INDIRECT("v_buffer_hist_hoy!$A$1"),1,MATCH("buh_codigo",INDIRECT("v_buffer_hist_hoy!$1:$1"),0)-1,100000,1),0)),"")</f>
        <v>0</v>
      </c>
      <c r="G181" s="3" t="str">
        <f ca="1">IFERROR(INDEX(OFFSET(INDIRECT("v_buffer_hist_hoy!$A$1"),1,MATCH("pro_grupo",INDIRECT("v_buffer_hist_hoy!$1:$1"),0)-1,100000,1),MATCH(CLEAN(TABLATRANSFERENCIA[[#This Row],[CODIGO]]),OFFSET(INDIRECT("v_buffer_hist_hoy!$A$1"),1,MATCH("buh_codigo",INDIRECT("v_buffer_hist_hoy!$1:$1"),0)-1,100000,1),0)),"")</f>
        <v>REPUESTOS FUMIGACION</v>
      </c>
      <c r="H181" s="3">
        <f ca="1">IFERROR(INDEX(OFFSET(INDIRECT("v_buffer_hist_hoy!$A$1"),1,MATCH("pro_familia",INDIRECT("v_buffer_hist_hoy!$1:$1"),0)-1,100000,1),MATCH(CLEAN(TABLATRANSFERENCIA[[#This Row],[CODIGO]]),OFFSET(INDIRECT("v_buffer_hist_hoy!$A$1"),1,MATCH("buh_codigo",INDIRECT("v_buffer_hist_hoy!$1:$1"),0)-1,100000,1),0)),"")</f>
        <v>0</v>
      </c>
      <c r="I181" s="3">
        <f ca="1">IFERROR(INDEX(OFFSET(INDIRECT("v_buffer_hist_hoy!$A$1"),1,MATCH("pro_subfamilia",INDIRECT("v_buffer_hist_hoy!$1:$1"),0)-1,100000,1),MATCH(CLEAN(TABLATRANSFERENCIA[[#This Row],[CODIGO]]),OFFSET(INDIRECT("v_buffer_hist_hoy!$A$1"),1,MATCH("buh_codigo",INDIRECT("v_buffer_hist_hoy!$1:$1"),0)-1,100000,1),0)),"")</f>
        <v>0</v>
      </c>
      <c r="J18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1" s="3">
        <f ca="1">IFERROR(INDEX(OFFSET(INDIRECT("v_buffer_hist_hoy!$A$1"),1,MATCH("pro_tipo",INDIRECT("v_buffer_hist_hoy!$1:$1"),0)-1,100000,1),MATCH(CLEAN(TABLATRANSFERENCIA[[#This Row],[CODIGO]]),OFFSET(INDIRECT("v_buffer_hist_hoy!$A$1"),1,MATCH("buh_codigo",INDIRECT("v_buffer_hist_hoy!$1:$1"),0)-1,100000,1),0)),"")</f>
        <v>0</v>
      </c>
      <c r="L181" s="3" t="str">
        <f ca="1">IFERROR(INDEX(OFFSET(INDIRECT("v_buffer_hist_hoy!$A$1"),1,MATCH("pro_marca",INDIRECT("v_buffer_hist_hoy!$1:$1"),0)-1,100000,1),MATCH(CLEAN(TABLATRANSFERENCIA[[#This Row],[CODIGO]]),OFFSET(INDIRECT("v_buffer_hist_hoy!$A$1"),1,MATCH("buh_codigo",INDIRECT("v_buffer_hist_hoy!$1:$1"),0)-1,100000,1),0)),"")</f>
        <v>ECHO</v>
      </c>
      <c r="M181" s="3">
        <f ca="1">IFERROR(INDEX(OFFSET(INDIRECT("v_buffer_hist_hoy!$A$1"),1,MATCH("pro_modelo",INDIRECT("v_buffer_hist_hoy!$1:$1"),0)-1,100000,1),MATCH(CLEAN(TABLATRANSFERENCIA[[#This Row],[CODIGO]]),OFFSET(INDIRECT("v_buffer_hist_hoy!$A$1"),1,MATCH("buh_codigo",INDIRECT("v_buffer_hist_hoy!$1:$1"),0)-1,100000,1),0)),"")</f>
        <v>0</v>
      </c>
      <c r="N181" s="3">
        <f ca="1">IFERROR(INDEX(OFFSET(INDIRECT("v_buffer_hist_hoy!$A$1"),1,MATCH("pro_cat_management",INDIRECT("v_buffer_hist_hoy!$1:$1"),0)-1,100000,1),MATCH(CLEAN(TABLATRANSFERENCIA[[#This Row],[CODIGO]]),OFFSET(INDIRECT("v_buffer_hist_hoy!$A$1"),1,MATCH("buh_codigo",INDIRECT("v_buffer_hist_hoy!$1:$1"),0)-1,100000,1),0)),"")</f>
        <v>0</v>
      </c>
      <c r="O181" s="5" t="str">
        <f ca="1">IFERROR(INDEX(OFFSET(INDIRECT("v_buffer_hist_hoy!$A$1"),1,MATCH("buh_estatus",INDIRECT("v_buffer_hist_hoy!$1:$1"),0)-1,100000,1),MATCH(CLEAN(TABLATRANSFERENCIA[[#This Row],[CODIGO]]),OFFSET(INDIRECT("v_buffer_hist_hoy!$A$1"),1,MATCH("buh_codigo",INDIRECT("v_buffer_hist_hoy!$1:$1"),0)-1,100000,1),0)),"")</f>
        <v>0</v>
      </c>
      <c r="P181" s="5">
        <f ca="1">IFERROR(INDEX(OFFSET(INDIRECT("v_buffer_hist_hoy!$A$1"),1,MATCH("buh_ctv",INDIRECT("v_buffer_hist_hoy!$1:$1"),0)-1,100000,1),MATCH(CLEAN(TABLATRANSFERENCIA[[#This Row],[CODIGO]]),OFFSET(INDIRECT("v_buffer_hist_hoy!$A$1"),1,MATCH("buh_codigo",INDIRECT("v_buffer_hist_hoy!$1:$1"),0)-1,100000,1),0)),"")</f>
        <v>0.99</v>
      </c>
      <c r="Q181" s="5">
        <f ca="1">IFERROR(INDEX(OFFSET(INDIRECT("v_buffer_hist_hoy!$A$1"),1,MATCH("buh_pv",INDIRECT("v_buffer_hist_hoy!$1:$1"),0)-1,100000,1),MATCH(CLEAN(TABLATRANSFERENCIA[[#This Row],[CODIGO]]),OFFSET(INDIRECT("v_buffer_hist_hoy!$A$1"),1,MATCH("buh_codigo",INDIRECT("v_buffer_hist_hoy!$1:$1"),0)-1,100000,1),0)),"")</f>
        <v>2.25</v>
      </c>
      <c r="R181" s="46">
        <f ca="1">IFERROR(INDEX(OFFSET(INDIRECT("v_buffer_hist_hoy!$A$1"),1,MATCH("buh_roi_pasado",INDIRECT("v_buffer_hist_hoy!$1:$1"),0)-1,100000,1),MATCH(CLEAN(TABLATRANSFERENCIA[[#This Row],[CODIGO]]),OFFSET(INDIRECT("v_buffer_hist_hoy!$A$1"),1,MATCH("buh_codigo",INDIRECT("v_buffer_hist_hoy!$1:$1"),0)-1,100000,1),0)),"")</f>
        <v>0</v>
      </c>
      <c r="S181" s="46">
        <f ca="1">IFERROR(INDEX(OFFSET(INDIRECT("v_buffer_hist_hoy!$A$1"),1,MATCH("buh_roi_proyectado",INDIRECT("v_buffer_hist_hoy!$1:$1"),0)-1,100000,1),MATCH(CLEAN(TABLATRANSFERENCIA[[#This Row],[CODIGO]]),OFFSET(INDIRECT("v_buffer_hist_hoy!$A$1"),1,MATCH("buh_codigo",INDIRECT("v_buffer_hist_hoy!$1:$1"),0)-1,100000,1),0)),"")</f>
        <v>5.55</v>
      </c>
      <c r="T181" s="46">
        <f ca="1">IFERROR(INDEX(OFFSET(INDIRECT("v_buffer_hist_hoy!$A$1"),1,MATCH("buh_velocity",INDIRECT("v_buffer_hist_hoy!$1:$1"),0)-1,100000,1),MATCH(CLEAN(TABLATRANSFERENCIA[[#This Row],[CODIGO]]),OFFSET(INDIRECT("v_buffer_hist_hoy!$A$1"),1,MATCH("buh_codigo",INDIRECT("v_buffer_hist_hoy!$1:$1"),0)-1,100000,1),0)),"")</f>
        <v>0</v>
      </c>
      <c r="U181" s="46">
        <f ca="1">IFERROR(INDEX(OFFSET(INDIRECT("v_buffer_hist_hoy!$A$1"),1,MATCH("buh_nivel_servicio",INDIRECT("v_buffer_hist_hoy!$1:$1"),0)-1,100000,1),MATCH(CLEAN(TABLATRANSFERENCIA[[#This Row],[CODIGO]]),OFFSET(INDIRECT("v_buffer_hist_hoy!$A$1"),1,MATCH("buh_codigo",INDIRECT("v_buffer_hist_hoy!$1:$1"),0)-1,100000,1),0)),"")</f>
        <v>1</v>
      </c>
      <c r="V181" s="49" t="str">
        <f ca="1">IFERROR(INDEX(OFFSET(INDIRECT("v_buffer_hist_hoy!$A$1"),1,MATCH("pro_nombre",INDIRECT("v_buffer_hist_hoy!$1:$1"),0)-1,100000,1),MATCH(CLEAN(TABLATRANSFERENCIA[[#This Row],[CODIGO]]),OFFSET(INDIRECT("v_buffer_hist_hoy!$A$1"),1,MATCH("buh_codigo",INDIRECT("v_buffer_hist_hoy!$1:$1"),0)-1,100000,1),0)),"")</f>
        <v>Echo</v>
      </c>
      <c r="W181" s="49" t="str">
        <f ca="1">IFERROR(INDEX(OFFSET(INDIRECT("v_buffer_hist_hoy!$A$1"),1,MATCH("pre_nombre",INDIRECT("v_buffer_hist_hoy!$1:$1"),0)-1,100000,1),MATCH(CLEAN(TABLATRANSFERENCIA[[#This Row],[CODIGO]]),OFFSET(INDIRECT("v_buffer_hist_hoy!$A$1"),1,MATCH("buh_codigo",INDIRECT("v_buffer_hist_hoy!$1:$1"),0)-1,100000,1),0)),"")</f>
        <v>USA</v>
      </c>
      <c r="X181" s="51">
        <f ca="1">IFERROR(INDEX(OFFSET(INDIRECT("v_buffer_hist_hoy!$A$1"),1,MATCH("buh_tiempo_suministro",INDIRECT("v_buffer_hist_hoy!$1:$1"),0)-1,100000,1),MATCH(CLEAN(TABLATRANSFERENCIA[[#This Row],[CODIGO]]),OFFSET(INDIRECT("v_buffer_hist_hoy!$A$1"),1,MATCH("buh_codigo",INDIRECT("v_buffer_hist_hoy!$1:$1"),0)-1,100000,1),0)),"")</f>
        <v>8</v>
      </c>
      <c r="Y181" s="51">
        <f ca="1">IFERROR(INDEX(OFFSET(INDIRECT("v_buffer_hist_hoy!$A$1"),1,MATCH("buh_frecuencia_reposicion",INDIRECT("v_buffer_hist_hoy!$1:$1"),0)-1,100000,1),MATCH(CLEAN(TABLATRANSFERENCIA[[#This Row],[CODIGO]]),OFFSET(INDIRECT("v_buffer_hist_hoy!$A$1"),1,MATCH("buh_codigo",INDIRECT("v_buffer_hist_hoy!$1:$1"),0)-1,100000,1),0)),"")</f>
        <v>3</v>
      </c>
      <c r="Z181" s="6">
        <f ca="1">IFERROR(INDEX(OFFSET(INDIRECT("v_buffer_hist_hoy!$A$1"),1,MATCH("buh_buffer_actual",INDIRECT("v_buffer_hist_hoy!$1:$1"),0)-1,100000,1),MATCH(CLEAN(TABLATRANSFERENCIA[[#This Row],[CODIGO]]),OFFSET(INDIRECT("v_buffer_hist_hoy!$A$1"),1,MATCH("buh_codigo",INDIRECT("v_buffer_hist_hoy!$1:$1"),0)-1,100000,1),0)),"")</f>
        <v>5</v>
      </c>
      <c r="AA181" s="6">
        <f ca="1">IFERROR(INDEX(OFFSET(INDIRECT("v_buffer_hist_hoy!$A$1"),1,MATCH("buh_inventario_proveedor",INDIRECT("v_buffer_hist_hoy!$1:$1"),0)-1,100000,1),MATCH(CLEAN(TABLATRANSFERENCIA[[#This Row],[CODIGO]]),OFFSET(INDIRECT("v_buffer_hist_hoy!$A$1"),1,MATCH("buh_codigo",INDIRECT("v_buffer_hist_hoy!$1:$1"),0)-1,100000,1),0)),"")</f>
        <v>1000000000</v>
      </c>
      <c r="AB181" s="6">
        <f ca="1">IFERROR(INDEX(OFFSET(INDIRECT("v_buffer_hist_hoy!$A$1"),1,MATCH("buh_inventario_fisico",INDIRECT("v_buffer_hist_hoy!$1:$1"),0)-1,100000,1),MATCH(CLEAN(TABLATRANSFERENCIA[[#This Row],[CODIGO]]),OFFSET(INDIRECT("v_buffer_hist_hoy!$A$1"),1,MATCH("buh_codigo",INDIRECT("v_buffer_hist_hoy!$1:$1"),0)-1,100000,1),0)),"")</f>
        <v>3</v>
      </c>
      <c r="AC181" s="4">
        <f ca="1">IFERROR(INDEX(OFFSET(INDIRECT("v_buffer_hist_hoy!$A$1"),1,MATCH("buh_estado_inventario_fisico",INDIRECT("v_buffer_hist_hoy!$1:$1"),0)-1,100000,1),MATCH(CLEAN(TABLATRANSFERENCIA[[#This Row],[CODIGO]]),OFFSET(INDIRECT("v_buffer_hist_hoy!$A$1"),1,MATCH("buh_codigo",INDIRECT("v_buffer_hist_hoy!$1:$1"),0)-1,100000,1),0)),"")</f>
        <v>0.4</v>
      </c>
      <c r="AD181" s="6" t="str">
        <f ca="1">IFERROR(INDEX(OFFSET(INDIRECT("v_buffer_hist_hoy!$A$1"),1,MATCH("buh_color_inventario_fisico",INDIRECT("v_buffer_hist_hoy!$1:$1"),0)-1,100000,1),MATCH(CLEAN(TABLATRANSFERENCIA[[#This Row],[CODIGO]]),OFFSET(INDIRECT("v_buffer_hist_hoy!$A$1"),1,MATCH("buh_codigo",INDIRECT("v_buffer_hist_hoy!$1:$1"),0)-1,100000,1),0)),"")</f>
        <v>A</v>
      </c>
      <c r="AE181" s="6">
        <f ca="1">IFERROR(INDEX(OFFSET(INDIRECT("v_buffer_hist_hoy!$A$1"),1,MATCH("buh_transito",INDIRECT("v_buffer_hist_hoy!$1:$1"),0)-1,100000,1),MATCH(CLEAN(TABLATRANSFERENCIA[[#This Row],[CODIGO]]),OFFSET(INDIRECT("v_buffer_hist_hoy!$A$1"),1,MATCH("buh_codigo",INDIRECT("v_buffer_hist_hoy!$1:$1"),0)-1,100000,1),0)),"")</f>
        <v>0</v>
      </c>
      <c r="AF181" s="6">
        <f ca="1">IFERROR(INDEX(OFFSET(INDIRECT("v_buffer_hist_hoy!$A$1"),1,MATCH("buh_negociacion",INDIRECT("v_buffer_hist_hoy!$1:$1"),0)-1,100000,1),MATCH(CLEAN(TABLATRANSFERENCIA[[#This Row],[CODIGO]]),OFFSET(INDIRECT("v_buffer_hist_hoy!$A$1"),1,MATCH("buh_codigo",INDIRECT("v_buffer_hist_hoy!$1:$1"),0)-1,100000,1),0)),"")</f>
        <v>0</v>
      </c>
      <c r="AG181" s="6">
        <f ca="1">IFERROR(INDEX(OFFSET(INDIRECT("v_buffer_hist_hoy!$A$1"),1,MATCH("buh_produccion",INDIRECT("v_buffer_hist_hoy!$1:$1"),0)-1,100000,1),MATCH(CLEAN(TABLATRANSFERENCIA[[#This Row],[CODIGO]]),OFFSET(INDIRECT("v_buffer_hist_hoy!$A$1"),1,MATCH("buh_codigo",INDIRECT("v_buffer_hist_hoy!$1:$1"),0)-1,100000,1),0)),"")</f>
        <v>0</v>
      </c>
      <c r="AH181" s="6">
        <f ca="1">IFERROR(INDEX(OFFSET(INDIRECT("v_buffer_hist_hoy!$A$1"),1,MATCH("buh_embarcado",INDIRECT("v_buffer_hist_hoy!$1:$1"),0)-1,100000,1),MATCH(CLEAN(TABLATRANSFERENCIA[[#This Row],[CODIGO]]),OFFSET(INDIRECT("v_buffer_hist_hoy!$A$1"),1,MATCH("buh_codigo",INDIRECT("v_buffer_hist_hoy!$1:$1"),0)-1,100000,1),0)),"")</f>
        <v>0</v>
      </c>
      <c r="AI181" s="6">
        <f ca="1">IFERROR(INDEX(OFFSET(INDIRECT("v_buffer_hist_hoy!$A$1"),1,MATCH("buh_comprometido",INDIRECT("v_buffer_hist_hoy!$1:$1"),0)-1,100000,1),MATCH(CLEAN(TABLATRANSFERENCIA[[#This Row],[CODIGO]]),OFFSET(INDIRECT("v_buffer_hist_hoy!$A$1"),1,MATCH("buh_codigo",INDIRECT("v_buffer_hist_hoy!$1:$1"),0)-1,100000,1),0)),"")</f>
        <v>0</v>
      </c>
      <c r="AJ181" s="6">
        <f ca="1">IFERROR(INDEX(OFFSET(INDIRECT("v_buffer_hist_hoy!$A$1"),1,MATCH("buh_backorder",INDIRECT("v_buffer_hist_hoy!$1:$1"),0)-1,100000,1),MATCH(CLEAN(TABLATRANSFERENCIA[[#This Row],[CODIGO]]),OFFSET(INDIRECT("v_buffer_hist_hoy!$A$1"),1,MATCH("buh_codigo",INDIRECT("v_buffer_hist_hoy!$1:$1"),0)-1,100000,1),0)),"")</f>
        <v>2</v>
      </c>
      <c r="AK181" s="6">
        <f ca="1">IFERROR(INDEX(OFFSET(INDIRECT("v_buffer_hist_hoy!$A$1"),1,MATCH("buh_inventario_proyectado",INDIRECT("v_buffer_hist_hoy!$1:$1"),0)-1,100000,1),MATCH(CLEAN(TABLATRANSFERENCIA[[#This Row],[CODIGO]]),OFFSET(INDIRECT("v_buffer_hist_hoy!$A$1"),1,MATCH("buh_codigo",INDIRECT("v_buffer_hist_hoy!$1:$1"),0)-1,100000,1),0)),"")</f>
        <v>5</v>
      </c>
      <c r="AL181" s="4">
        <f ca="1">IFERROR(INDEX(OFFSET(INDIRECT("v_buffer_hist_hoy!$A$1"),1,MATCH("buh_estado_inventario_proyectado",INDIRECT("v_buffer_hist_hoy!$1:$1"),0)-1,100000,1),MATCH(CLEAN(TABLATRANSFERENCIA[[#This Row],[CODIGO]]),OFFSET(INDIRECT("v_buffer_hist_hoy!$A$1"),1,MATCH("buh_codigo",INDIRECT("v_buffer_hist_hoy!$1:$1"),0)-1,100000,1),0)),"")</f>
        <v>0</v>
      </c>
      <c r="AM181" s="6" t="str">
        <f ca="1">IFERROR(INDEX(OFFSET(INDIRECT("v_buffer_hist_hoy!$A$1"),1,MATCH("buh_color_inventario_proyectado",INDIRECT("v_buffer_hist_hoy!$1:$1"),0)-1,100000,1),MATCH(CLEAN(TABLATRANSFERENCIA[[#This Row],[CODIGO]]),OFFSET(INDIRECT("v_buffer_hist_hoy!$A$1"),1,MATCH("buh_codigo",INDIRECT("v_buffer_hist_hoy!$1:$1"),0)-1,100000,1),0)),"")</f>
        <v>V</v>
      </c>
      <c r="AN181" s="6">
        <f ca="1">IFERROR(INDEX(OFFSET(INDIRECT("v_buffer_hist_hoy!$A$1"),1,MATCH("buh_pedido_minimo",INDIRECT("v_buffer_hist_hoy!$1:$1"),0)-1,100000,1),MATCH(CLEAN(TABLATRANSFERENCIA[[#This Row],[CODIGO]]),OFFSET(INDIRECT("v_buffer_hist_hoy!$A$1"),1,MATCH("buh_codigo",INDIRECT("v_buffer_hist_hoy!$1:$1"),0)-1,100000,1),0)),"")</f>
        <v>0</v>
      </c>
      <c r="AO181" s="6">
        <f ca="1">IFERROR(INDEX(OFFSET(INDIRECT("v_buffer_hist_hoy!$A$1"),1,MATCH("buh_pedido_minimo_grupo",INDIRECT("v_buffer_hist_hoy!$1:$1"),0)-1,100000,1),MATCH(CLEAN(TABLATRANSFERENCIA[[#This Row],[CODIGO]]),OFFSET(INDIRECT("v_buffer_hist_hoy!$A$1"),1,MATCH("buh_codigo",INDIRECT("v_buffer_hist_hoy!$1:$1"),0)-1,100000,1),0)),"")</f>
        <v>0</v>
      </c>
      <c r="AP181" s="6">
        <f ca="1">IFERROR(INDEX(OFFSET(INDIRECT("v_buffer_hist_hoy!$A$1"),1,MATCH("buh_unidad_empaque",INDIRECT("v_buffer_hist_hoy!$1:$1"),0)-1,100000,1),MATCH(CLEAN(TABLATRANSFERENCIA[[#This Row],[CODIGO]]),OFFSET(INDIRECT("v_buffer_hist_hoy!$A$1"),1,MATCH("buh_codigo",INDIRECT("v_buffer_hist_hoy!$1:$1"),0)-1,100000,1),0)),"")</f>
        <v>0</v>
      </c>
      <c r="AQ181" s="6">
        <f ca="1">IFERROR(INDEX(OFFSET(INDIRECT("v_buffer_hist_hoy!$A$1"),1,MATCH("buh_pedido_promedio",INDIRECT("v_buffer_hist_hoy!$1:$1"),0)-1,100000,1),MATCH(CLEAN(TABLATRANSFERENCIA[[#This Row],[CODIGO]]),OFFSET(INDIRECT("v_buffer_hist_hoy!$A$1"),1,MATCH("buh_codigo",INDIRECT("v_buffer_hist_hoy!$1:$1"),0)-1,100000,1),0)),"")</f>
        <v>1</v>
      </c>
      <c r="AR181" s="6">
        <f ca="1">IFERROR(INDEX(OFFSET(INDIRECT("v_buffer_hist_hoy!$A$1"),1,MATCH("buh_cobertura_buffer",INDIRECT("v_buffer_hist_hoy!$1:$1"),0)-1,100000,1),MATCH(CLEAN(TABLATRANSFERENCIA[[#This Row],[CODIGO]]),OFFSET(INDIRECT("v_buffer_hist_hoy!$A$1"),1,MATCH("buh_codigo",INDIRECT("v_buffer_hist_hoy!$1:$1"),0)-1,100000,1),0)),"")</f>
        <v>0</v>
      </c>
      <c r="AS181" s="6">
        <f ca="1">IFERROR(INDEX(OFFSET(INDIRECT("v_buffer_hist_hoy!$A$1"),1,MATCH("buh_cobertura_inventario_proyectado",INDIRECT("v_buffer_hist_hoy!$1:$1"),0)-1,100000,1),MATCH(CLEAN(TABLATRANSFERENCIA[[#This Row],[CODIGO]]),OFFSET(INDIRECT("v_buffer_hist_hoy!$A$1"),1,MATCH("buh_codigo",INDIRECT("v_buffer_hist_hoy!$1:$1"),0)-1,100000,1),0)),"")</f>
        <v>0</v>
      </c>
      <c r="AT181" s="6">
        <f ca="1">IFERROR(INDEX(OFFSET(INDIRECT("v_buffer_hist_hoy!$A$1"),1,MATCH("buh_cobertura_pedido_minimo",INDIRECT("v_buffer_hist_hoy!$1:$1"),0)-1,100000,1),MATCH(CLEAN(TABLATRANSFERENCIA[[#This Row],[CODIGO]]),OFFSET(INDIRECT("v_buffer_hist_hoy!$A$1"),1,MATCH("buh_codigo",INDIRECT("v_buffer_hist_hoy!$1:$1"),0)-1,100000,1),0)),"")</f>
        <v>0</v>
      </c>
      <c r="AU181" s="6">
        <f ca="1">IFERROR(INDEX(OFFSET(INDIRECT("v_buffer_hist_hoy!$A$1"),1,MATCH("buh_dias_desabastecimiento",INDIRECT("v_buffer_hist_hoy!$1:$1"),0)-1,100000,1),MATCH(CLEAN(TABLATRANSFERENCIA[[#This Row],[CODIGO]]),OFFSET(INDIRECT("v_buffer_hist_hoy!$A$1"),1,MATCH("buh_codigo",INDIRECT("v_buffer_hist_hoy!$1:$1"),0)-1,100000,1),0)),"")</f>
        <v>0</v>
      </c>
      <c r="AV181" s="6">
        <f t="array" ref="AV181">IFERROR(INDEX(Datos_Consumo[CANTIDAD],MATCH(TABLATRANSFERENCIA[[#This Row],[CODIGO]]&amp;TABLATRANSFERENCIA[[#Headers],[Columna1]],Datos_Consumo[CODIGO]&amp;Datos_Consumo[FECHA_FORMATO],0)),0)</f>
        <v>0</v>
      </c>
      <c r="AW181" s="6">
        <f t="array" ref="AW181">IFERROR(INDEX(Datos_Consumo[CANTIDAD],MATCH(TABLATRANSFERENCIA[[#This Row],[CODIGO]]&amp;TABLATRANSFERENCIA[[#Headers],[Columna2]],Datos_Consumo[CODIGO]&amp;Datos_Consumo[FECHA_FORMATO],0)),0)</f>
        <v>0</v>
      </c>
      <c r="AX181" s="6">
        <f t="array" ref="AX181">IFERROR(INDEX(Datos_Consumo[CANTIDAD],MATCH(TABLATRANSFERENCIA[[#This Row],[CODIGO]]&amp;TABLATRANSFERENCIA[[#Headers],[Columna3]],Datos_Consumo[CODIGO]&amp;Datos_Consumo[FECHA_FORMATO],0)),0)</f>
        <v>0</v>
      </c>
      <c r="AY181" s="6">
        <f t="array" ref="AY181">IFERROR(INDEX(Datos_Consumo[CANTIDAD],MATCH(TABLATRANSFERENCIA[[#This Row],[CODIGO]]&amp;TABLATRANSFERENCIA[[#Headers],[Columna4]],Datos_Consumo[CODIGO]&amp;Datos_Consumo[FECHA_FORMATO],0)),0)</f>
        <v>0</v>
      </c>
      <c r="AZ181" s="6">
        <f t="array" ref="AZ181">IFERROR(INDEX(Datos_Consumo[CANTIDAD],MATCH(TABLATRANSFERENCIA[[#This Row],[CODIGO]]&amp;TABLATRANSFERENCIA[[#Headers],[Columna5]],Datos_Consumo[CODIGO]&amp;Datos_Consumo[FECHA_FORMATO],0)),0)</f>
        <v>0</v>
      </c>
      <c r="BA181" s="6">
        <f t="array" ref="BA181">IFERROR(INDEX(Datos_Consumo[CANTIDAD],MATCH(TABLATRANSFERENCIA[[#This Row],[CODIGO]]&amp;TABLATRANSFERENCIA[[#Headers],[Columna6]],Datos_Consumo[CODIGO]&amp;Datos_Consumo[FECHA_FORMATO],0)),0)</f>
        <v>0</v>
      </c>
      <c r="BB181" s="56">
        <f ca="1">IFERROR(INDEX(OFFSET(INDIRECT("v_buffer_hist_hoy!$A$1"),1,MATCH("buh_ultima_transferencia_ini",INDIRECT("v_buffer_hist_hoy!$1:$1"),0)-1,100000,1),MATCH(CLEAN(TABLATRANSFERENCIA[[#This Row],[CODIGO]]),OFFSET(INDIRECT("v_buffer_hist_hoy!$A$1"),1,MATCH("buh_codigo",INDIRECT("v_buffer_hist_hoy!$1:$1"),0)-1,100000,1),0)),"")</f>
        <v>0</v>
      </c>
      <c r="BC181" s="56">
        <f ca="1">IFERROR(INDEX(OFFSET(INDIRECT("v_buffer_hist_hoy!$A$1"),1,MATCH("buh_ultima_transferencia_fin",INDIRECT("v_buffer_hist_hoy!$1:$1"),0)-1,100000,1),MATCH(CLEAN(TABLATRANSFERENCIA[[#This Row],[CODIGO]]),OFFSET(INDIRECT("v_buffer_hist_hoy!$A$1"),1,MATCH("buh_codigo",INDIRECT("v_buffer_hist_hoy!$1:$1"),0)-1,100000,1),0)),"")</f>
        <v>0</v>
      </c>
      <c r="BD181" s="50" t="s">
        <v>7723</v>
      </c>
      <c r="BE181" s="55"/>
      <c r="BF181" s="51"/>
      <c r="BG181"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1" s="51"/>
      <c r="BM181" s="46">
        <f ca="1">IFERROR(TABLATRANSFERENCIA[[#This Row],[REQUERIM]]/TABLATRANSFERENCIA[[#This Row],[PEDIDO PROMEDIO]],0)</f>
        <v>2</v>
      </c>
      <c r="BN181" s="51"/>
      <c r="BO181" s="59"/>
      <c r="BP181" s="3" t="str">
        <f>IF(TABLATRANSFERENCIA[[#This Row],[RECIBIDO]]&lt;&gt;"",0,IF(TABLATRANSFERENCIA[[#This Row],[DESPACHO]]&lt;&gt;"",TABLATRANSFERENCIA[[#This Row],[DESPACHO]],TABLATRANSFERENCIA[[#This Row],[REQUERIM]]))</f>
        <v>2</v>
      </c>
      <c r="BQ181" s="50"/>
      <c r="BR181" s="50"/>
      <c r="BS181" s="50" t="str">
        <f t="shared" si="2"/>
        <v>N</v>
      </c>
      <c r="BT181" s="51">
        <f t="array" aca="1" ref="BT181" ca="1">IF(SUM(--(TABLATRANSFERENCIA[[#This Row],[CODIGO GENERICO]]=TABLATRANSFERENCIA[CODIGO GENERICO])*TABLATRANSFERENCIA[REQUERIM])&lt;TABLATRANSFERENCIA[[#This Row],[PEDIDO MIN GRUPO]],1,0)</f>
        <v>0</v>
      </c>
      <c r="BU18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1" s="51">
        <f ca="1">IFERROR(INDEX(OFFSET(INDIRECT("v_buffer_hist_hoy!$A$1"),1,MATCH("buh_zona_amarilla",INDIRECT("v_buffer_hist_hoy!$1:$1"),0)-1,100000,1),MATCH(CLEAN(TABLATRANSFERENCIA[[#This Row],[CODIGO]]),OFFSET(INDIRECT("v_buffer_hist_hoy!$A$1"),1,MATCH("buh_codigo",INDIRECT("v_buffer_hist_hoy!$1:$1"),0)-1,100000,1),0)),"")</f>
        <v>3</v>
      </c>
      <c r="BW181" s="51">
        <f ca="1">IFERROR(INDEX(OFFSET(INDIRECT("v_buffer_hist_hoy!$A$1"),1,MATCH("buh_zona_roja",INDIRECT("v_buffer_hist_hoy!$1:$1"),0)-1,100000,1),MATCH(CLEAN(TABLATRANSFERENCIA[[#This Row],[CODIGO]]),OFFSET(INDIRECT("v_buffer_hist_hoy!$A$1"),1,MATCH("buh_codigo",INDIRECT("v_buffer_hist_hoy!$1:$1"),0)-1,100000,1),0)),"")</f>
        <v>2</v>
      </c>
    </row>
    <row r="182" spans="1:75" hidden="1" x14ac:dyDescent="0.25">
      <c r="A182" s="54" t="s">
        <v>4874</v>
      </c>
      <c r="B182" s="3" t="str">
        <f ca="1">IFERROR(INDEX(OFFSET(INDIRECT("v_buffer_hist_hoy!$A$1"),1,MATCH("pro_descripcion",INDIRECT("v_buffer_hist_hoy!$1:$1"),0)-1,100000,1),MATCH(CLEAN(TABLATRANSFERENCIA[[#This Row],[CODIGO]]),OFFSET(INDIRECT("v_buffer_hist_hoy!$A$1"),1,MATCH("buh_codigo",INDIRECT("v_buffer_hist_hoy!$1:$1"),0)-1,100000,1),0)),"")</f>
        <v>EMPAQUE SILENCIADOR CS680</v>
      </c>
      <c r="C182" s="3" t="str">
        <f ca="1">IFERROR(INDEX(OFFSET(INDIRECT("v_buffer_hist_hoy!$A$1"),1,MATCH("buh_codigo_generico",INDIRECT("v_buffer_hist_hoy!$1:$1"),0)-1,100000,1),MATCH(CLEAN(TABLATRANSFERENCIA[[#This Row],[CODIGO]]),OFFSET(INDIRECT("v_buffer_hist_hoy!$A$1"),1,MATCH("buh_codigo",INDIRECT("v_buffer_hist_hoy!$1:$1"),0)-1,100000,1),0)),"")</f>
        <v>0</v>
      </c>
      <c r="D182" s="3" t="str">
        <f ca="1">IFERROR(INDEX(OFFSET(INDIRECT("v_buffer_hist_hoy!$A$1"),1,MATCH("buh_codigo_vinculado",INDIRECT("v_buffer_hist_hoy!$1:$1"),0)-1,100000,1),MATCH(CLEAN(TABLATRANSFERENCIA[[#This Row],[CODIGO]]),OFFSET(INDIRECT("v_buffer_hist_hoy!$A$1"),1,MATCH("buh_codigo",INDIRECT("v_buffer_hist_hoy!$1:$1"),0)-1,100000,1),0)),"")</f>
        <v>EC-V104000920</v>
      </c>
      <c r="E182" s="3" t="str">
        <f ca="1">IFERROR(INDEX(OFFSET(INDIRECT("v_buffer_hist_hoy!$A$1"),1,MATCH("pro_linea",INDIRECT("v_buffer_hist_hoy!$1:$1"),0)-1,100000,1),MATCH(CLEAN(TABLATRANSFERENCIA[[#This Row],[CODIGO]]),OFFSET(INDIRECT("v_buffer_hist_hoy!$A$1"),1,MATCH("buh_codigo",INDIRECT("v_buffer_hist_hoy!$1:$1"),0)-1,100000,1),0)),"")</f>
        <v>AGROFORESTAL</v>
      </c>
      <c r="F182" s="3">
        <f ca="1">IFERROR(INDEX(OFFSET(INDIRECT("v_buffer_hist_hoy!$A$1"),1,MATCH("pro_sublinea",INDIRECT("v_buffer_hist_hoy!$1:$1"),0)-1,100000,1),MATCH(CLEAN(TABLATRANSFERENCIA[[#This Row],[CODIGO]]),OFFSET(INDIRECT("v_buffer_hist_hoy!$A$1"),1,MATCH("buh_codigo",INDIRECT("v_buffer_hist_hoy!$1:$1"),0)-1,100000,1),0)),"")</f>
        <v>0</v>
      </c>
      <c r="G182" s="3" t="str">
        <f ca="1">IFERROR(INDEX(OFFSET(INDIRECT("v_buffer_hist_hoy!$A$1"),1,MATCH("pro_grupo",INDIRECT("v_buffer_hist_hoy!$1:$1"),0)-1,100000,1),MATCH(CLEAN(TABLATRANSFERENCIA[[#This Row],[CODIGO]]),OFFSET(INDIRECT("v_buffer_hist_hoy!$A$1"),1,MATCH("buh_codigo",INDIRECT("v_buffer_hist_hoy!$1:$1"),0)-1,100000,1),0)),"")</f>
        <v>REPUESTOS MOTOSIERRAS</v>
      </c>
      <c r="H182" s="3">
        <f ca="1">IFERROR(INDEX(OFFSET(INDIRECT("v_buffer_hist_hoy!$A$1"),1,MATCH("pro_familia",INDIRECT("v_buffer_hist_hoy!$1:$1"),0)-1,100000,1),MATCH(CLEAN(TABLATRANSFERENCIA[[#This Row],[CODIGO]]),OFFSET(INDIRECT("v_buffer_hist_hoy!$A$1"),1,MATCH("buh_codigo",INDIRECT("v_buffer_hist_hoy!$1:$1"),0)-1,100000,1),0)),"")</f>
        <v>0</v>
      </c>
      <c r="I182" s="3">
        <f ca="1">IFERROR(INDEX(OFFSET(INDIRECT("v_buffer_hist_hoy!$A$1"),1,MATCH("pro_subfamilia",INDIRECT("v_buffer_hist_hoy!$1:$1"),0)-1,100000,1),MATCH(CLEAN(TABLATRANSFERENCIA[[#This Row],[CODIGO]]),OFFSET(INDIRECT("v_buffer_hist_hoy!$A$1"),1,MATCH("buh_codigo",INDIRECT("v_buffer_hist_hoy!$1:$1"),0)-1,100000,1),0)),"")</f>
        <v>0</v>
      </c>
      <c r="J18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2" s="3">
        <f ca="1">IFERROR(INDEX(OFFSET(INDIRECT("v_buffer_hist_hoy!$A$1"),1,MATCH("pro_tipo",INDIRECT("v_buffer_hist_hoy!$1:$1"),0)-1,100000,1),MATCH(CLEAN(TABLATRANSFERENCIA[[#This Row],[CODIGO]]),OFFSET(INDIRECT("v_buffer_hist_hoy!$A$1"),1,MATCH("buh_codigo",INDIRECT("v_buffer_hist_hoy!$1:$1"),0)-1,100000,1),0)),"")</f>
        <v>0</v>
      </c>
      <c r="L182" s="3" t="str">
        <f ca="1">IFERROR(INDEX(OFFSET(INDIRECT("v_buffer_hist_hoy!$A$1"),1,MATCH("pro_marca",INDIRECT("v_buffer_hist_hoy!$1:$1"),0)-1,100000,1),MATCH(CLEAN(TABLATRANSFERENCIA[[#This Row],[CODIGO]]),OFFSET(INDIRECT("v_buffer_hist_hoy!$A$1"),1,MATCH("buh_codigo",INDIRECT("v_buffer_hist_hoy!$1:$1"),0)-1,100000,1),0)),"")</f>
        <v>ECHO</v>
      </c>
      <c r="M182" s="3">
        <f ca="1">IFERROR(INDEX(OFFSET(INDIRECT("v_buffer_hist_hoy!$A$1"),1,MATCH("pro_modelo",INDIRECT("v_buffer_hist_hoy!$1:$1"),0)-1,100000,1),MATCH(CLEAN(TABLATRANSFERENCIA[[#This Row],[CODIGO]]),OFFSET(INDIRECT("v_buffer_hist_hoy!$A$1"),1,MATCH("buh_codigo",INDIRECT("v_buffer_hist_hoy!$1:$1"),0)-1,100000,1),0)),"")</f>
        <v>0</v>
      </c>
      <c r="N182" s="3">
        <f ca="1">IFERROR(INDEX(OFFSET(INDIRECT("v_buffer_hist_hoy!$A$1"),1,MATCH("pro_cat_management",INDIRECT("v_buffer_hist_hoy!$1:$1"),0)-1,100000,1),MATCH(CLEAN(TABLATRANSFERENCIA[[#This Row],[CODIGO]]),OFFSET(INDIRECT("v_buffer_hist_hoy!$A$1"),1,MATCH("buh_codigo",INDIRECT("v_buffer_hist_hoy!$1:$1"),0)-1,100000,1),0)),"")</f>
        <v>0</v>
      </c>
      <c r="O182" s="5" t="str">
        <f ca="1">IFERROR(INDEX(OFFSET(INDIRECT("v_buffer_hist_hoy!$A$1"),1,MATCH("buh_estatus",INDIRECT("v_buffer_hist_hoy!$1:$1"),0)-1,100000,1),MATCH(CLEAN(TABLATRANSFERENCIA[[#This Row],[CODIGO]]),OFFSET(INDIRECT("v_buffer_hist_hoy!$A$1"),1,MATCH("buh_codigo",INDIRECT("v_buffer_hist_hoy!$1:$1"),0)-1,100000,1),0)),"")</f>
        <v>0</v>
      </c>
      <c r="P182" s="5">
        <f ca="1">IFERROR(INDEX(OFFSET(INDIRECT("v_buffer_hist_hoy!$A$1"),1,MATCH("buh_ctv",INDIRECT("v_buffer_hist_hoy!$1:$1"),0)-1,100000,1),MATCH(CLEAN(TABLATRANSFERENCIA[[#This Row],[CODIGO]]),OFFSET(INDIRECT("v_buffer_hist_hoy!$A$1"),1,MATCH("buh_codigo",INDIRECT("v_buffer_hist_hoy!$1:$1"),0)-1,100000,1),0)),"")</f>
        <v>1.37</v>
      </c>
      <c r="Q182" s="5">
        <f ca="1">IFERROR(INDEX(OFFSET(INDIRECT("v_buffer_hist_hoy!$A$1"),1,MATCH("buh_pv",INDIRECT("v_buffer_hist_hoy!$1:$1"),0)-1,100000,1),MATCH(CLEAN(TABLATRANSFERENCIA[[#This Row],[CODIGO]]),OFFSET(INDIRECT("v_buffer_hist_hoy!$A$1"),1,MATCH("buh_codigo",INDIRECT("v_buffer_hist_hoy!$1:$1"),0)-1,100000,1),0)),"")</f>
        <v>4.41</v>
      </c>
      <c r="R182" s="46">
        <f ca="1">IFERROR(INDEX(OFFSET(INDIRECT("v_buffer_hist_hoy!$A$1"),1,MATCH("buh_roi_pasado",INDIRECT("v_buffer_hist_hoy!$1:$1"),0)-1,100000,1),MATCH(CLEAN(TABLATRANSFERENCIA[[#This Row],[CODIGO]]),OFFSET(INDIRECT("v_buffer_hist_hoy!$A$1"),1,MATCH("buh_codigo",INDIRECT("v_buffer_hist_hoy!$1:$1"),0)-1,100000,1),0)),"")</f>
        <v>0</v>
      </c>
      <c r="S182" s="46">
        <f ca="1">IFERROR(INDEX(OFFSET(INDIRECT("v_buffer_hist_hoy!$A$1"),1,MATCH("buh_roi_proyectado",INDIRECT("v_buffer_hist_hoy!$1:$1"),0)-1,100000,1),MATCH(CLEAN(TABLATRANSFERENCIA[[#This Row],[CODIGO]]),OFFSET(INDIRECT("v_buffer_hist_hoy!$A$1"),1,MATCH("buh_codigo",INDIRECT("v_buffer_hist_hoy!$1:$1"),0)-1,100000,1),0)),"")</f>
        <v>9.68</v>
      </c>
      <c r="T182" s="46">
        <f ca="1">IFERROR(INDEX(OFFSET(INDIRECT("v_buffer_hist_hoy!$A$1"),1,MATCH("buh_velocity",INDIRECT("v_buffer_hist_hoy!$1:$1"),0)-1,100000,1),MATCH(CLEAN(TABLATRANSFERENCIA[[#This Row],[CODIGO]]),OFFSET(INDIRECT("v_buffer_hist_hoy!$A$1"),1,MATCH("buh_codigo",INDIRECT("v_buffer_hist_hoy!$1:$1"),0)-1,100000,1),0)),"")</f>
        <v>0</v>
      </c>
      <c r="U182" s="46">
        <f ca="1">IFERROR(INDEX(OFFSET(INDIRECT("v_buffer_hist_hoy!$A$1"),1,MATCH("buh_nivel_servicio",INDIRECT("v_buffer_hist_hoy!$1:$1"),0)-1,100000,1),MATCH(CLEAN(TABLATRANSFERENCIA[[#This Row],[CODIGO]]),OFFSET(INDIRECT("v_buffer_hist_hoy!$A$1"),1,MATCH("buh_codigo",INDIRECT("v_buffer_hist_hoy!$1:$1"),0)-1,100000,1),0)),"")</f>
        <v>1</v>
      </c>
      <c r="V182" s="49" t="str">
        <f ca="1">IFERROR(INDEX(OFFSET(INDIRECT("v_buffer_hist_hoy!$A$1"),1,MATCH("pro_nombre",INDIRECT("v_buffer_hist_hoy!$1:$1"),0)-1,100000,1),MATCH(CLEAN(TABLATRANSFERENCIA[[#This Row],[CODIGO]]),OFFSET(INDIRECT("v_buffer_hist_hoy!$A$1"),1,MATCH("buh_codigo",INDIRECT("v_buffer_hist_hoy!$1:$1"),0)-1,100000,1),0)),"")</f>
        <v>Echo</v>
      </c>
      <c r="W182" s="49" t="str">
        <f ca="1">IFERROR(INDEX(OFFSET(INDIRECT("v_buffer_hist_hoy!$A$1"),1,MATCH("pre_nombre",INDIRECT("v_buffer_hist_hoy!$1:$1"),0)-1,100000,1),MATCH(CLEAN(TABLATRANSFERENCIA[[#This Row],[CODIGO]]),OFFSET(INDIRECT("v_buffer_hist_hoy!$A$1"),1,MATCH("buh_codigo",INDIRECT("v_buffer_hist_hoy!$1:$1"),0)-1,100000,1),0)),"")</f>
        <v>USA</v>
      </c>
      <c r="X182" s="51">
        <f ca="1">IFERROR(INDEX(OFFSET(INDIRECT("v_buffer_hist_hoy!$A$1"),1,MATCH("buh_tiempo_suministro",INDIRECT("v_buffer_hist_hoy!$1:$1"),0)-1,100000,1),MATCH(CLEAN(TABLATRANSFERENCIA[[#This Row],[CODIGO]]),OFFSET(INDIRECT("v_buffer_hist_hoy!$A$1"),1,MATCH("buh_codigo",INDIRECT("v_buffer_hist_hoy!$1:$1"),0)-1,100000,1),0)),"")</f>
        <v>8</v>
      </c>
      <c r="Y182" s="51">
        <f ca="1">IFERROR(INDEX(OFFSET(INDIRECT("v_buffer_hist_hoy!$A$1"),1,MATCH("buh_frecuencia_reposicion",INDIRECT("v_buffer_hist_hoy!$1:$1"),0)-1,100000,1),MATCH(CLEAN(TABLATRANSFERENCIA[[#This Row],[CODIGO]]),OFFSET(INDIRECT("v_buffer_hist_hoy!$A$1"),1,MATCH("buh_codigo",INDIRECT("v_buffer_hist_hoy!$1:$1"),0)-1,100000,1),0)),"")</f>
        <v>3</v>
      </c>
      <c r="Z182" s="6">
        <f ca="1">IFERROR(INDEX(OFFSET(INDIRECT("v_buffer_hist_hoy!$A$1"),1,MATCH("buh_buffer_actual",INDIRECT("v_buffer_hist_hoy!$1:$1"),0)-1,100000,1),MATCH(CLEAN(TABLATRANSFERENCIA[[#This Row],[CODIGO]]),OFFSET(INDIRECT("v_buffer_hist_hoy!$A$1"),1,MATCH("buh_codigo",INDIRECT("v_buffer_hist_hoy!$1:$1"),0)-1,100000,1),0)),"")</f>
        <v>4</v>
      </c>
      <c r="AA182" s="6">
        <f ca="1">IFERROR(INDEX(OFFSET(INDIRECT("v_buffer_hist_hoy!$A$1"),1,MATCH("buh_inventario_proveedor",INDIRECT("v_buffer_hist_hoy!$1:$1"),0)-1,100000,1),MATCH(CLEAN(TABLATRANSFERENCIA[[#This Row],[CODIGO]]),OFFSET(INDIRECT("v_buffer_hist_hoy!$A$1"),1,MATCH("buh_codigo",INDIRECT("v_buffer_hist_hoy!$1:$1"),0)-1,100000,1),0)),"")</f>
        <v>1000000000</v>
      </c>
      <c r="AB182" s="6">
        <f ca="1">IFERROR(INDEX(OFFSET(INDIRECT("v_buffer_hist_hoy!$A$1"),1,MATCH("buh_inventario_fisico",INDIRECT("v_buffer_hist_hoy!$1:$1"),0)-1,100000,1),MATCH(CLEAN(TABLATRANSFERENCIA[[#This Row],[CODIGO]]),OFFSET(INDIRECT("v_buffer_hist_hoy!$A$1"),1,MATCH("buh_codigo",INDIRECT("v_buffer_hist_hoy!$1:$1"),0)-1,100000,1),0)),"")</f>
        <v>1</v>
      </c>
      <c r="AC182" s="4">
        <f ca="1">IFERROR(INDEX(OFFSET(INDIRECT("v_buffer_hist_hoy!$A$1"),1,MATCH("buh_estado_inventario_fisico",INDIRECT("v_buffer_hist_hoy!$1:$1"),0)-1,100000,1),MATCH(CLEAN(TABLATRANSFERENCIA[[#This Row],[CODIGO]]),OFFSET(INDIRECT("v_buffer_hist_hoy!$A$1"),1,MATCH("buh_codigo",INDIRECT("v_buffer_hist_hoy!$1:$1"),0)-1,100000,1),0)),"")</f>
        <v>0.75</v>
      </c>
      <c r="AD182" s="6" t="str">
        <f ca="1">IFERROR(INDEX(OFFSET(INDIRECT("v_buffer_hist_hoy!$A$1"),1,MATCH("buh_color_inventario_fisico",INDIRECT("v_buffer_hist_hoy!$1:$1"),0)-1,100000,1),MATCH(CLEAN(TABLATRANSFERENCIA[[#This Row],[CODIGO]]),OFFSET(INDIRECT("v_buffer_hist_hoy!$A$1"),1,MATCH("buh_codigo",INDIRECT("v_buffer_hist_hoy!$1:$1"),0)-1,100000,1),0)),"")</f>
        <v>R</v>
      </c>
      <c r="AE182" s="6">
        <f ca="1">IFERROR(INDEX(OFFSET(INDIRECT("v_buffer_hist_hoy!$A$1"),1,MATCH("buh_transito",INDIRECT("v_buffer_hist_hoy!$1:$1"),0)-1,100000,1),MATCH(CLEAN(TABLATRANSFERENCIA[[#This Row],[CODIGO]]),OFFSET(INDIRECT("v_buffer_hist_hoy!$A$1"),1,MATCH("buh_codigo",INDIRECT("v_buffer_hist_hoy!$1:$1"),0)-1,100000,1),0)),"")</f>
        <v>0</v>
      </c>
      <c r="AF182" s="6">
        <f ca="1">IFERROR(INDEX(OFFSET(INDIRECT("v_buffer_hist_hoy!$A$1"),1,MATCH("buh_negociacion",INDIRECT("v_buffer_hist_hoy!$1:$1"),0)-1,100000,1),MATCH(CLEAN(TABLATRANSFERENCIA[[#This Row],[CODIGO]]),OFFSET(INDIRECT("v_buffer_hist_hoy!$A$1"),1,MATCH("buh_codigo",INDIRECT("v_buffer_hist_hoy!$1:$1"),0)-1,100000,1),0)),"")</f>
        <v>0</v>
      </c>
      <c r="AG182" s="6">
        <f ca="1">IFERROR(INDEX(OFFSET(INDIRECT("v_buffer_hist_hoy!$A$1"),1,MATCH("buh_produccion",INDIRECT("v_buffer_hist_hoy!$1:$1"),0)-1,100000,1),MATCH(CLEAN(TABLATRANSFERENCIA[[#This Row],[CODIGO]]),OFFSET(INDIRECT("v_buffer_hist_hoy!$A$1"),1,MATCH("buh_codigo",INDIRECT("v_buffer_hist_hoy!$1:$1"),0)-1,100000,1),0)),"")</f>
        <v>0</v>
      </c>
      <c r="AH182" s="6">
        <f ca="1">IFERROR(INDEX(OFFSET(INDIRECT("v_buffer_hist_hoy!$A$1"),1,MATCH("buh_embarcado",INDIRECT("v_buffer_hist_hoy!$1:$1"),0)-1,100000,1),MATCH(CLEAN(TABLATRANSFERENCIA[[#This Row],[CODIGO]]),OFFSET(INDIRECT("v_buffer_hist_hoy!$A$1"),1,MATCH("buh_codigo",INDIRECT("v_buffer_hist_hoy!$1:$1"),0)-1,100000,1),0)),"")</f>
        <v>0</v>
      </c>
      <c r="AI182" s="6">
        <f ca="1">IFERROR(INDEX(OFFSET(INDIRECT("v_buffer_hist_hoy!$A$1"),1,MATCH("buh_comprometido",INDIRECT("v_buffer_hist_hoy!$1:$1"),0)-1,100000,1),MATCH(CLEAN(TABLATRANSFERENCIA[[#This Row],[CODIGO]]),OFFSET(INDIRECT("v_buffer_hist_hoy!$A$1"),1,MATCH("buh_codigo",INDIRECT("v_buffer_hist_hoy!$1:$1"),0)-1,100000,1),0)),"")</f>
        <v>0</v>
      </c>
      <c r="AJ182" s="6">
        <f ca="1">IFERROR(INDEX(OFFSET(INDIRECT("v_buffer_hist_hoy!$A$1"),1,MATCH("buh_backorder",INDIRECT("v_buffer_hist_hoy!$1:$1"),0)-1,100000,1),MATCH(CLEAN(TABLATRANSFERENCIA[[#This Row],[CODIGO]]),OFFSET(INDIRECT("v_buffer_hist_hoy!$A$1"),1,MATCH("buh_codigo",INDIRECT("v_buffer_hist_hoy!$1:$1"),0)-1,100000,1),0)),"")</f>
        <v>2</v>
      </c>
      <c r="AK182" s="6">
        <f ca="1">IFERROR(INDEX(OFFSET(INDIRECT("v_buffer_hist_hoy!$A$1"),1,MATCH("buh_inventario_proyectado",INDIRECT("v_buffer_hist_hoy!$1:$1"),0)-1,100000,1),MATCH(CLEAN(TABLATRANSFERENCIA[[#This Row],[CODIGO]]),OFFSET(INDIRECT("v_buffer_hist_hoy!$A$1"),1,MATCH("buh_codigo",INDIRECT("v_buffer_hist_hoy!$1:$1"),0)-1,100000,1),0)),"")</f>
        <v>3</v>
      </c>
      <c r="AL182" s="4">
        <f ca="1">IFERROR(INDEX(OFFSET(INDIRECT("v_buffer_hist_hoy!$A$1"),1,MATCH("buh_estado_inventario_proyectado",INDIRECT("v_buffer_hist_hoy!$1:$1"),0)-1,100000,1),MATCH(CLEAN(TABLATRANSFERENCIA[[#This Row],[CODIGO]]),OFFSET(INDIRECT("v_buffer_hist_hoy!$A$1"),1,MATCH("buh_codigo",INDIRECT("v_buffer_hist_hoy!$1:$1"),0)-1,100000,1),0)),"")</f>
        <v>0.25</v>
      </c>
      <c r="AM182" s="6" t="str">
        <f ca="1">IFERROR(INDEX(OFFSET(INDIRECT("v_buffer_hist_hoy!$A$1"),1,MATCH("buh_color_inventario_proyectado",INDIRECT("v_buffer_hist_hoy!$1:$1"),0)-1,100000,1),MATCH(CLEAN(TABLATRANSFERENCIA[[#This Row],[CODIGO]]),OFFSET(INDIRECT("v_buffer_hist_hoy!$A$1"),1,MATCH("buh_codigo",INDIRECT("v_buffer_hist_hoy!$1:$1"),0)-1,100000,1),0)),"")</f>
        <v>A</v>
      </c>
      <c r="AN182" s="6">
        <f ca="1">IFERROR(INDEX(OFFSET(INDIRECT("v_buffer_hist_hoy!$A$1"),1,MATCH("buh_pedido_minimo",INDIRECT("v_buffer_hist_hoy!$1:$1"),0)-1,100000,1),MATCH(CLEAN(TABLATRANSFERENCIA[[#This Row],[CODIGO]]),OFFSET(INDIRECT("v_buffer_hist_hoy!$A$1"),1,MATCH("buh_codigo",INDIRECT("v_buffer_hist_hoy!$1:$1"),0)-1,100000,1),0)),"")</f>
        <v>0</v>
      </c>
      <c r="AO182" s="6">
        <f ca="1">IFERROR(INDEX(OFFSET(INDIRECT("v_buffer_hist_hoy!$A$1"),1,MATCH("buh_pedido_minimo_grupo",INDIRECT("v_buffer_hist_hoy!$1:$1"),0)-1,100000,1),MATCH(CLEAN(TABLATRANSFERENCIA[[#This Row],[CODIGO]]),OFFSET(INDIRECT("v_buffer_hist_hoy!$A$1"),1,MATCH("buh_codigo",INDIRECT("v_buffer_hist_hoy!$1:$1"),0)-1,100000,1),0)),"")</f>
        <v>0</v>
      </c>
      <c r="AP182" s="6">
        <f ca="1">IFERROR(INDEX(OFFSET(INDIRECT("v_buffer_hist_hoy!$A$1"),1,MATCH("buh_unidad_empaque",INDIRECT("v_buffer_hist_hoy!$1:$1"),0)-1,100000,1),MATCH(CLEAN(TABLATRANSFERENCIA[[#This Row],[CODIGO]]),OFFSET(INDIRECT("v_buffer_hist_hoy!$A$1"),1,MATCH("buh_codigo",INDIRECT("v_buffer_hist_hoy!$1:$1"),0)-1,100000,1),0)),"")</f>
        <v>0</v>
      </c>
      <c r="AQ182" s="6">
        <f ca="1">IFERROR(INDEX(OFFSET(INDIRECT("v_buffer_hist_hoy!$A$1"),1,MATCH("buh_pedido_promedio",INDIRECT("v_buffer_hist_hoy!$1:$1"),0)-1,100000,1),MATCH(CLEAN(TABLATRANSFERENCIA[[#This Row],[CODIGO]]),OFFSET(INDIRECT("v_buffer_hist_hoy!$A$1"),1,MATCH("buh_codigo",INDIRECT("v_buffer_hist_hoy!$1:$1"),0)-1,100000,1),0)),"")</f>
        <v>1</v>
      </c>
      <c r="AR182" s="6">
        <f ca="1">IFERROR(INDEX(OFFSET(INDIRECT("v_buffer_hist_hoy!$A$1"),1,MATCH("buh_cobertura_buffer",INDIRECT("v_buffer_hist_hoy!$1:$1"),0)-1,100000,1),MATCH(CLEAN(TABLATRANSFERENCIA[[#This Row],[CODIGO]]),OFFSET(INDIRECT("v_buffer_hist_hoy!$A$1"),1,MATCH("buh_codigo",INDIRECT("v_buffer_hist_hoy!$1:$1"),0)-1,100000,1),0)),"")</f>
        <v>0</v>
      </c>
      <c r="AS182" s="6">
        <f ca="1">IFERROR(INDEX(OFFSET(INDIRECT("v_buffer_hist_hoy!$A$1"),1,MATCH("buh_cobertura_inventario_proyectado",INDIRECT("v_buffer_hist_hoy!$1:$1"),0)-1,100000,1),MATCH(CLEAN(TABLATRANSFERENCIA[[#This Row],[CODIGO]]),OFFSET(INDIRECT("v_buffer_hist_hoy!$A$1"),1,MATCH("buh_codigo",INDIRECT("v_buffer_hist_hoy!$1:$1"),0)-1,100000,1),0)),"")</f>
        <v>0</v>
      </c>
      <c r="AT182" s="6">
        <f ca="1">IFERROR(INDEX(OFFSET(INDIRECT("v_buffer_hist_hoy!$A$1"),1,MATCH("buh_cobertura_pedido_minimo",INDIRECT("v_buffer_hist_hoy!$1:$1"),0)-1,100000,1),MATCH(CLEAN(TABLATRANSFERENCIA[[#This Row],[CODIGO]]),OFFSET(INDIRECT("v_buffer_hist_hoy!$A$1"),1,MATCH("buh_codigo",INDIRECT("v_buffer_hist_hoy!$1:$1"),0)-1,100000,1),0)),"")</f>
        <v>0</v>
      </c>
      <c r="AU182" s="6">
        <f ca="1">IFERROR(INDEX(OFFSET(INDIRECT("v_buffer_hist_hoy!$A$1"),1,MATCH("buh_dias_desabastecimiento",INDIRECT("v_buffer_hist_hoy!$1:$1"),0)-1,100000,1),MATCH(CLEAN(TABLATRANSFERENCIA[[#This Row],[CODIGO]]),OFFSET(INDIRECT("v_buffer_hist_hoy!$A$1"),1,MATCH("buh_codigo",INDIRECT("v_buffer_hist_hoy!$1:$1"),0)-1,100000,1),0)),"")</f>
        <v>0</v>
      </c>
      <c r="AV182" s="6">
        <f t="array" ref="AV182">IFERROR(INDEX(Datos_Consumo[CANTIDAD],MATCH(TABLATRANSFERENCIA[[#This Row],[CODIGO]]&amp;TABLATRANSFERENCIA[[#Headers],[Columna1]],Datos_Consumo[CODIGO]&amp;Datos_Consumo[FECHA_FORMATO],0)),0)</f>
        <v>0</v>
      </c>
      <c r="AW182" s="6">
        <f t="array" ref="AW182">IFERROR(INDEX(Datos_Consumo[CANTIDAD],MATCH(TABLATRANSFERENCIA[[#This Row],[CODIGO]]&amp;TABLATRANSFERENCIA[[#Headers],[Columna2]],Datos_Consumo[CODIGO]&amp;Datos_Consumo[FECHA_FORMATO],0)),0)</f>
        <v>0</v>
      </c>
      <c r="AX182" s="6">
        <f t="array" ref="AX182">IFERROR(INDEX(Datos_Consumo[CANTIDAD],MATCH(TABLATRANSFERENCIA[[#This Row],[CODIGO]]&amp;TABLATRANSFERENCIA[[#Headers],[Columna3]],Datos_Consumo[CODIGO]&amp;Datos_Consumo[FECHA_FORMATO],0)),0)</f>
        <v>0</v>
      </c>
      <c r="AY182" s="6">
        <f t="array" ref="AY182">IFERROR(INDEX(Datos_Consumo[CANTIDAD],MATCH(TABLATRANSFERENCIA[[#This Row],[CODIGO]]&amp;TABLATRANSFERENCIA[[#Headers],[Columna4]],Datos_Consumo[CODIGO]&amp;Datos_Consumo[FECHA_FORMATO],0)),0)</f>
        <v>0</v>
      </c>
      <c r="AZ182" s="6">
        <f t="array" ref="AZ182">IFERROR(INDEX(Datos_Consumo[CANTIDAD],MATCH(TABLATRANSFERENCIA[[#This Row],[CODIGO]]&amp;TABLATRANSFERENCIA[[#Headers],[Columna5]],Datos_Consumo[CODIGO]&amp;Datos_Consumo[FECHA_FORMATO],0)),0)</f>
        <v>0</v>
      </c>
      <c r="BA182" s="6">
        <f t="array" ref="BA182">IFERROR(INDEX(Datos_Consumo[CANTIDAD],MATCH(TABLATRANSFERENCIA[[#This Row],[CODIGO]]&amp;TABLATRANSFERENCIA[[#Headers],[Columna6]],Datos_Consumo[CODIGO]&amp;Datos_Consumo[FECHA_FORMATO],0)),0)</f>
        <v>0</v>
      </c>
      <c r="BB182" s="56">
        <f ca="1">IFERROR(INDEX(OFFSET(INDIRECT("v_buffer_hist_hoy!$A$1"),1,MATCH("buh_ultima_transferencia_ini",INDIRECT("v_buffer_hist_hoy!$1:$1"),0)-1,100000,1),MATCH(CLEAN(TABLATRANSFERENCIA[[#This Row],[CODIGO]]),OFFSET(INDIRECT("v_buffer_hist_hoy!$A$1"),1,MATCH("buh_codigo",INDIRECT("v_buffer_hist_hoy!$1:$1"),0)-1,100000,1),0)),"")</f>
        <v>0</v>
      </c>
      <c r="BC182" s="56">
        <f ca="1">IFERROR(INDEX(OFFSET(INDIRECT("v_buffer_hist_hoy!$A$1"),1,MATCH("buh_ultima_transferencia_fin",INDIRECT("v_buffer_hist_hoy!$1:$1"),0)-1,100000,1),MATCH(CLEAN(TABLATRANSFERENCIA[[#This Row],[CODIGO]]),OFFSET(INDIRECT("v_buffer_hist_hoy!$A$1"),1,MATCH("buh_codigo",INDIRECT("v_buffer_hist_hoy!$1:$1"),0)-1,100000,1),0)),"")</f>
        <v>0</v>
      </c>
      <c r="BD182" s="50" t="s">
        <v>7723</v>
      </c>
      <c r="BE182" s="55"/>
      <c r="BF182" s="51"/>
      <c r="BG182"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2" s="51"/>
      <c r="BM182" s="46">
        <f ca="1">IFERROR(TABLATRANSFERENCIA[[#This Row],[REQUERIM]]/TABLATRANSFERENCIA[[#This Row],[PEDIDO PROMEDIO]],0)</f>
        <v>2</v>
      </c>
      <c r="BN182" s="51"/>
      <c r="BO182" s="59"/>
      <c r="BP182" s="3" t="str">
        <f>IF(TABLATRANSFERENCIA[[#This Row],[RECIBIDO]]&lt;&gt;"",0,IF(TABLATRANSFERENCIA[[#This Row],[DESPACHO]]&lt;&gt;"",TABLATRANSFERENCIA[[#This Row],[DESPACHO]],TABLATRANSFERENCIA[[#This Row],[REQUERIM]]))</f>
        <v>2</v>
      </c>
      <c r="BQ182" s="50"/>
      <c r="BR182" s="50"/>
      <c r="BS182" s="50" t="str">
        <f t="shared" si="2"/>
        <v>N</v>
      </c>
      <c r="BT182" s="51">
        <f t="array" aca="1" ref="BT182" ca="1">IF(SUM(--(TABLATRANSFERENCIA[[#This Row],[CODIGO GENERICO]]=TABLATRANSFERENCIA[CODIGO GENERICO])*TABLATRANSFERENCIA[REQUERIM])&lt;TABLATRANSFERENCIA[[#This Row],[PEDIDO MIN GRUPO]],1,0)</f>
        <v>0</v>
      </c>
      <c r="BU18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2" s="51">
        <f ca="1">IFERROR(INDEX(OFFSET(INDIRECT("v_buffer_hist_hoy!$A$1"),1,MATCH("buh_zona_amarilla",INDIRECT("v_buffer_hist_hoy!$1:$1"),0)-1,100000,1),MATCH(CLEAN(TABLATRANSFERENCIA[[#This Row],[CODIGO]]),OFFSET(INDIRECT("v_buffer_hist_hoy!$A$1"),1,MATCH("buh_codigo",INDIRECT("v_buffer_hist_hoy!$1:$1"),0)-1,100000,1),0)),"")</f>
        <v>3</v>
      </c>
      <c r="BW182" s="51">
        <f ca="1">IFERROR(INDEX(OFFSET(INDIRECT("v_buffer_hist_hoy!$A$1"),1,MATCH("buh_zona_roja",INDIRECT("v_buffer_hist_hoy!$1:$1"),0)-1,100000,1),MATCH(CLEAN(TABLATRANSFERENCIA[[#This Row],[CODIGO]]),OFFSET(INDIRECT("v_buffer_hist_hoy!$A$1"),1,MATCH("buh_codigo",INDIRECT("v_buffer_hist_hoy!$1:$1"),0)-1,100000,1),0)),"")</f>
        <v>1</v>
      </c>
    </row>
    <row r="183" spans="1:75" hidden="1" x14ac:dyDescent="0.25">
      <c r="A183" s="54" t="s">
        <v>4971</v>
      </c>
      <c r="B183" s="3" t="str">
        <f ca="1">IFERROR(INDEX(OFFSET(INDIRECT("v_buffer_hist_hoy!$A$1"),1,MATCH("pro_descripcion",INDIRECT("v_buffer_hist_hoy!$1:$1"),0)-1,100000,1),MATCH(CLEAN(TABLATRANSFERENCIA[[#This Row],[CODIGO]]),OFFSET(INDIRECT("v_buffer_hist_hoy!$A$1"),1,MATCH("buh_codigo",INDIRECT("v_buffer_hist_hoy!$1:$1"),0)-1,100000,1),0)),"")</f>
        <v>EMPAQUE SILENCIADOR DM6110</v>
      </c>
      <c r="C183" s="3" t="str">
        <f ca="1">IFERROR(INDEX(OFFSET(INDIRECT("v_buffer_hist_hoy!$A$1"),1,MATCH("buh_codigo_generico",INDIRECT("v_buffer_hist_hoy!$1:$1"),0)-1,100000,1),MATCH(CLEAN(TABLATRANSFERENCIA[[#This Row],[CODIGO]]),OFFSET(INDIRECT("v_buffer_hist_hoy!$A$1"),1,MATCH("buh_codigo",INDIRECT("v_buffer_hist_hoy!$1:$1"),0)-1,100000,1),0)),"")</f>
        <v>0</v>
      </c>
      <c r="D183" s="3" t="str">
        <f ca="1">IFERROR(INDEX(OFFSET(INDIRECT("v_buffer_hist_hoy!$A$1"),1,MATCH("buh_codigo_vinculado",INDIRECT("v_buffer_hist_hoy!$1:$1"),0)-1,100000,1),MATCH(CLEAN(TABLATRANSFERENCIA[[#This Row],[CODIGO]]),OFFSET(INDIRECT("v_buffer_hist_hoy!$A$1"),1,MATCH("buh_codigo",INDIRECT("v_buffer_hist_hoy!$1:$1"),0)-1,100000,1),0)),"")</f>
        <v>EC-14551006211</v>
      </c>
      <c r="E183" s="3" t="str">
        <f ca="1">IFERROR(INDEX(OFFSET(INDIRECT("v_buffer_hist_hoy!$A$1"),1,MATCH("pro_linea",INDIRECT("v_buffer_hist_hoy!$1:$1"),0)-1,100000,1),MATCH(CLEAN(TABLATRANSFERENCIA[[#This Row],[CODIGO]]),OFFSET(INDIRECT("v_buffer_hist_hoy!$A$1"),1,MATCH("buh_codigo",INDIRECT("v_buffer_hist_hoy!$1:$1"),0)-1,100000,1),0)),"")</f>
        <v>AGROFORESTAL</v>
      </c>
      <c r="F183" s="3">
        <f ca="1">IFERROR(INDEX(OFFSET(INDIRECT("v_buffer_hist_hoy!$A$1"),1,MATCH("pro_sublinea",INDIRECT("v_buffer_hist_hoy!$1:$1"),0)-1,100000,1),MATCH(CLEAN(TABLATRANSFERENCIA[[#This Row],[CODIGO]]),OFFSET(INDIRECT("v_buffer_hist_hoy!$A$1"),1,MATCH("buh_codigo",INDIRECT("v_buffer_hist_hoy!$1:$1"),0)-1,100000,1),0)),"")</f>
        <v>0</v>
      </c>
      <c r="G183" s="3" t="str">
        <f ca="1">IFERROR(INDEX(OFFSET(INDIRECT("v_buffer_hist_hoy!$A$1"),1,MATCH("pro_grupo",INDIRECT("v_buffer_hist_hoy!$1:$1"),0)-1,100000,1),MATCH(CLEAN(TABLATRANSFERENCIA[[#This Row],[CODIGO]]),OFFSET(INDIRECT("v_buffer_hist_hoy!$A$1"),1,MATCH("buh_codigo",INDIRECT("v_buffer_hist_hoy!$1:$1"),0)-1,100000,1),0)),"")</f>
        <v>REPUESTOS FUMIGACION</v>
      </c>
      <c r="H183" s="3">
        <f ca="1">IFERROR(INDEX(OFFSET(INDIRECT("v_buffer_hist_hoy!$A$1"),1,MATCH("pro_familia",INDIRECT("v_buffer_hist_hoy!$1:$1"),0)-1,100000,1),MATCH(CLEAN(TABLATRANSFERENCIA[[#This Row],[CODIGO]]),OFFSET(INDIRECT("v_buffer_hist_hoy!$A$1"),1,MATCH("buh_codigo",INDIRECT("v_buffer_hist_hoy!$1:$1"),0)-1,100000,1),0)),"")</f>
        <v>0</v>
      </c>
      <c r="I183" s="3">
        <f ca="1">IFERROR(INDEX(OFFSET(INDIRECT("v_buffer_hist_hoy!$A$1"),1,MATCH("pro_subfamilia",INDIRECT("v_buffer_hist_hoy!$1:$1"),0)-1,100000,1),MATCH(CLEAN(TABLATRANSFERENCIA[[#This Row],[CODIGO]]),OFFSET(INDIRECT("v_buffer_hist_hoy!$A$1"),1,MATCH("buh_codigo",INDIRECT("v_buffer_hist_hoy!$1:$1"),0)-1,100000,1),0)),"")</f>
        <v>0</v>
      </c>
      <c r="J18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3" s="3">
        <f ca="1">IFERROR(INDEX(OFFSET(INDIRECT("v_buffer_hist_hoy!$A$1"),1,MATCH("pro_tipo",INDIRECT("v_buffer_hist_hoy!$1:$1"),0)-1,100000,1),MATCH(CLEAN(TABLATRANSFERENCIA[[#This Row],[CODIGO]]),OFFSET(INDIRECT("v_buffer_hist_hoy!$A$1"),1,MATCH("buh_codigo",INDIRECT("v_buffer_hist_hoy!$1:$1"),0)-1,100000,1),0)),"")</f>
        <v>0</v>
      </c>
      <c r="L183" s="3" t="str">
        <f ca="1">IFERROR(INDEX(OFFSET(INDIRECT("v_buffer_hist_hoy!$A$1"),1,MATCH("pro_marca",INDIRECT("v_buffer_hist_hoy!$1:$1"),0)-1,100000,1),MATCH(CLEAN(TABLATRANSFERENCIA[[#This Row],[CODIGO]]),OFFSET(INDIRECT("v_buffer_hist_hoy!$A$1"),1,MATCH("buh_codigo",INDIRECT("v_buffer_hist_hoy!$1:$1"),0)-1,100000,1),0)),"")</f>
        <v>ECHO</v>
      </c>
      <c r="M183" s="3">
        <f ca="1">IFERROR(INDEX(OFFSET(INDIRECT("v_buffer_hist_hoy!$A$1"),1,MATCH("pro_modelo",INDIRECT("v_buffer_hist_hoy!$1:$1"),0)-1,100000,1),MATCH(CLEAN(TABLATRANSFERENCIA[[#This Row],[CODIGO]]),OFFSET(INDIRECT("v_buffer_hist_hoy!$A$1"),1,MATCH("buh_codigo",INDIRECT("v_buffer_hist_hoy!$1:$1"),0)-1,100000,1),0)),"")</f>
        <v>0</v>
      </c>
      <c r="N183" s="3">
        <f ca="1">IFERROR(INDEX(OFFSET(INDIRECT("v_buffer_hist_hoy!$A$1"),1,MATCH("pro_cat_management",INDIRECT("v_buffer_hist_hoy!$1:$1"),0)-1,100000,1),MATCH(CLEAN(TABLATRANSFERENCIA[[#This Row],[CODIGO]]),OFFSET(INDIRECT("v_buffer_hist_hoy!$A$1"),1,MATCH("buh_codigo",INDIRECT("v_buffer_hist_hoy!$1:$1"),0)-1,100000,1),0)),"")</f>
        <v>0</v>
      </c>
      <c r="O183" s="5" t="str">
        <f ca="1">IFERROR(INDEX(OFFSET(INDIRECT("v_buffer_hist_hoy!$A$1"),1,MATCH("buh_estatus",INDIRECT("v_buffer_hist_hoy!$1:$1"),0)-1,100000,1),MATCH(CLEAN(TABLATRANSFERENCIA[[#This Row],[CODIGO]]),OFFSET(INDIRECT("v_buffer_hist_hoy!$A$1"),1,MATCH("buh_codigo",INDIRECT("v_buffer_hist_hoy!$1:$1"),0)-1,100000,1),0)),"")</f>
        <v>0</v>
      </c>
      <c r="P183" s="5">
        <f ca="1">IFERROR(INDEX(OFFSET(INDIRECT("v_buffer_hist_hoy!$A$1"),1,MATCH("buh_ctv",INDIRECT("v_buffer_hist_hoy!$1:$1"),0)-1,100000,1),MATCH(CLEAN(TABLATRANSFERENCIA[[#This Row],[CODIGO]]),OFFSET(INDIRECT("v_buffer_hist_hoy!$A$1"),1,MATCH("buh_codigo",INDIRECT("v_buffer_hist_hoy!$1:$1"),0)-1,100000,1),0)),"")</f>
        <v>0.82</v>
      </c>
      <c r="Q183" s="5">
        <f ca="1">IFERROR(INDEX(OFFSET(INDIRECT("v_buffer_hist_hoy!$A$1"),1,MATCH("buh_pv",INDIRECT("v_buffer_hist_hoy!$1:$1"),0)-1,100000,1),MATCH(CLEAN(TABLATRANSFERENCIA[[#This Row],[CODIGO]]),OFFSET(INDIRECT("v_buffer_hist_hoy!$A$1"),1,MATCH("buh_codigo",INDIRECT("v_buffer_hist_hoy!$1:$1"),0)-1,100000,1),0)),"")</f>
        <v>1.92</v>
      </c>
      <c r="R183" s="46">
        <f ca="1">IFERROR(INDEX(OFFSET(INDIRECT("v_buffer_hist_hoy!$A$1"),1,MATCH("buh_roi_pasado",INDIRECT("v_buffer_hist_hoy!$1:$1"),0)-1,100000,1),MATCH(CLEAN(TABLATRANSFERENCIA[[#This Row],[CODIGO]]),OFFSET(INDIRECT("v_buffer_hist_hoy!$A$1"),1,MATCH("buh_codigo",INDIRECT("v_buffer_hist_hoy!$1:$1"),0)-1,100000,1),0)),"")</f>
        <v>0</v>
      </c>
      <c r="S183" s="46">
        <f ca="1">IFERROR(INDEX(OFFSET(INDIRECT("v_buffer_hist_hoy!$A$1"),1,MATCH("buh_roi_proyectado",INDIRECT("v_buffer_hist_hoy!$1:$1"),0)-1,100000,1),MATCH(CLEAN(TABLATRANSFERENCIA[[#This Row],[CODIGO]]),OFFSET(INDIRECT("v_buffer_hist_hoy!$A$1"),1,MATCH("buh_codigo",INDIRECT("v_buffer_hist_hoy!$1:$1"),0)-1,100000,1),0)),"")</f>
        <v>5.85</v>
      </c>
      <c r="T183" s="46">
        <f ca="1">IFERROR(INDEX(OFFSET(INDIRECT("v_buffer_hist_hoy!$A$1"),1,MATCH("buh_velocity",INDIRECT("v_buffer_hist_hoy!$1:$1"),0)-1,100000,1),MATCH(CLEAN(TABLATRANSFERENCIA[[#This Row],[CODIGO]]),OFFSET(INDIRECT("v_buffer_hist_hoy!$A$1"),1,MATCH("buh_codigo",INDIRECT("v_buffer_hist_hoy!$1:$1"),0)-1,100000,1),0)),"")</f>
        <v>0</v>
      </c>
      <c r="U183" s="46">
        <f ca="1">IFERROR(INDEX(OFFSET(INDIRECT("v_buffer_hist_hoy!$A$1"),1,MATCH("buh_nivel_servicio",INDIRECT("v_buffer_hist_hoy!$1:$1"),0)-1,100000,1),MATCH(CLEAN(TABLATRANSFERENCIA[[#This Row],[CODIGO]]),OFFSET(INDIRECT("v_buffer_hist_hoy!$A$1"),1,MATCH("buh_codigo",INDIRECT("v_buffer_hist_hoy!$1:$1"),0)-1,100000,1),0)),"")</f>
        <v>1</v>
      </c>
      <c r="V183" s="49" t="str">
        <f ca="1">IFERROR(INDEX(OFFSET(INDIRECT("v_buffer_hist_hoy!$A$1"),1,MATCH("pro_nombre",INDIRECT("v_buffer_hist_hoy!$1:$1"),0)-1,100000,1),MATCH(CLEAN(TABLATRANSFERENCIA[[#This Row],[CODIGO]]),OFFSET(INDIRECT("v_buffer_hist_hoy!$A$1"),1,MATCH("buh_codigo",INDIRECT("v_buffer_hist_hoy!$1:$1"),0)-1,100000,1),0)),"")</f>
        <v>Echo</v>
      </c>
      <c r="W183" s="49" t="str">
        <f ca="1">IFERROR(INDEX(OFFSET(INDIRECT("v_buffer_hist_hoy!$A$1"),1,MATCH("pre_nombre",INDIRECT("v_buffer_hist_hoy!$1:$1"),0)-1,100000,1),MATCH(CLEAN(TABLATRANSFERENCIA[[#This Row],[CODIGO]]),OFFSET(INDIRECT("v_buffer_hist_hoy!$A$1"),1,MATCH("buh_codigo",INDIRECT("v_buffer_hist_hoy!$1:$1"),0)-1,100000,1),0)),"")</f>
        <v>USA</v>
      </c>
      <c r="X183" s="51">
        <f ca="1">IFERROR(INDEX(OFFSET(INDIRECT("v_buffer_hist_hoy!$A$1"),1,MATCH("buh_tiempo_suministro",INDIRECT("v_buffer_hist_hoy!$1:$1"),0)-1,100000,1),MATCH(CLEAN(TABLATRANSFERENCIA[[#This Row],[CODIGO]]),OFFSET(INDIRECT("v_buffer_hist_hoy!$A$1"),1,MATCH("buh_codigo",INDIRECT("v_buffer_hist_hoy!$1:$1"),0)-1,100000,1),0)),"")</f>
        <v>8</v>
      </c>
      <c r="Y183" s="51">
        <f ca="1">IFERROR(INDEX(OFFSET(INDIRECT("v_buffer_hist_hoy!$A$1"),1,MATCH("buh_frecuencia_reposicion",INDIRECT("v_buffer_hist_hoy!$1:$1"),0)-1,100000,1),MATCH(CLEAN(TABLATRANSFERENCIA[[#This Row],[CODIGO]]),OFFSET(INDIRECT("v_buffer_hist_hoy!$A$1"),1,MATCH("buh_codigo",INDIRECT("v_buffer_hist_hoy!$1:$1"),0)-1,100000,1),0)),"")</f>
        <v>3</v>
      </c>
      <c r="Z183" s="6">
        <f ca="1">IFERROR(INDEX(OFFSET(INDIRECT("v_buffer_hist_hoy!$A$1"),1,MATCH("buh_buffer_actual",INDIRECT("v_buffer_hist_hoy!$1:$1"),0)-1,100000,1),MATCH(CLEAN(TABLATRANSFERENCIA[[#This Row],[CODIGO]]),OFFSET(INDIRECT("v_buffer_hist_hoy!$A$1"),1,MATCH("buh_codigo",INDIRECT("v_buffer_hist_hoy!$1:$1"),0)-1,100000,1),0)),"")</f>
        <v>10</v>
      </c>
      <c r="AA183" s="6">
        <f ca="1">IFERROR(INDEX(OFFSET(INDIRECT("v_buffer_hist_hoy!$A$1"),1,MATCH("buh_inventario_proveedor",INDIRECT("v_buffer_hist_hoy!$1:$1"),0)-1,100000,1),MATCH(CLEAN(TABLATRANSFERENCIA[[#This Row],[CODIGO]]),OFFSET(INDIRECT("v_buffer_hist_hoy!$A$1"),1,MATCH("buh_codigo",INDIRECT("v_buffer_hist_hoy!$1:$1"),0)-1,100000,1),0)),"")</f>
        <v>1000000000</v>
      </c>
      <c r="AB183" s="6">
        <f ca="1">IFERROR(INDEX(OFFSET(INDIRECT("v_buffer_hist_hoy!$A$1"),1,MATCH("buh_inventario_fisico",INDIRECT("v_buffer_hist_hoy!$1:$1"),0)-1,100000,1),MATCH(CLEAN(TABLATRANSFERENCIA[[#This Row],[CODIGO]]),OFFSET(INDIRECT("v_buffer_hist_hoy!$A$1"),1,MATCH("buh_codigo",INDIRECT("v_buffer_hist_hoy!$1:$1"),0)-1,100000,1),0)),"")</f>
        <v>5</v>
      </c>
      <c r="AC183" s="4">
        <f ca="1">IFERROR(INDEX(OFFSET(INDIRECT("v_buffer_hist_hoy!$A$1"),1,MATCH("buh_estado_inventario_fisico",INDIRECT("v_buffer_hist_hoy!$1:$1"),0)-1,100000,1),MATCH(CLEAN(TABLATRANSFERENCIA[[#This Row],[CODIGO]]),OFFSET(INDIRECT("v_buffer_hist_hoy!$A$1"),1,MATCH("buh_codigo",INDIRECT("v_buffer_hist_hoy!$1:$1"),0)-1,100000,1),0)),"")</f>
        <v>0.5</v>
      </c>
      <c r="AD183" s="6" t="str">
        <f ca="1">IFERROR(INDEX(OFFSET(INDIRECT("v_buffer_hist_hoy!$A$1"),1,MATCH("buh_color_inventario_fisico",INDIRECT("v_buffer_hist_hoy!$1:$1"),0)-1,100000,1),MATCH(CLEAN(TABLATRANSFERENCIA[[#This Row],[CODIGO]]),OFFSET(INDIRECT("v_buffer_hist_hoy!$A$1"),1,MATCH("buh_codigo",INDIRECT("v_buffer_hist_hoy!$1:$1"),0)-1,100000,1),0)),"")</f>
        <v>A</v>
      </c>
      <c r="AE183" s="6">
        <f ca="1">IFERROR(INDEX(OFFSET(INDIRECT("v_buffer_hist_hoy!$A$1"),1,MATCH("buh_transito",INDIRECT("v_buffer_hist_hoy!$1:$1"),0)-1,100000,1),MATCH(CLEAN(TABLATRANSFERENCIA[[#This Row],[CODIGO]]),OFFSET(INDIRECT("v_buffer_hist_hoy!$A$1"),1,MATCH("buh_codigo",INDIRECT("v_buffer_hist_hoy!$1:$1"),0)-1,100000,1),0)),"")</f>
        <v>0</v>
      </c>
      <c r="AF183" s="6">
        <f ca="1">IFERROR(INDEX(OFFSET(INDIRECT("v_buffer_hist_hoy!$A$1"),1,MATCH("buh_negociacion",INDIRECT("v_buffer_hist_hoy!$1:$1"),0)-1,100000,1),MATCH(CLEAN(TABLATRANSFERENCIA[[#This Row],[CODIGO]]),OFFSET(INDIRECT("v_buffer_hist_hoy!$A$1"),1,MATCH("buh_codigo",INDIRECT("v_buffer_hist_hoy!$1:$1"),0)-1,100000,1),0)),"")</f>
        <v>0</v>
      </c>
      <c r="AG183" s="6">
        <f ca="1">IFERROR(INDEX(OFFSET(INDIRECT("v_buffer_hist_hoy!$A$1"),1,MATCH("buh_produccion",INDIRECT("v_buffer_hist_hoy!$1:$1"),0)-1,100000,1),MATCH(CLEAN(TABLATRANSFERENCIA[[#This Row],[CODIGO]]),OFFSET(INDIRECT("v_buffer_hist_hoy!$A$1"),1,MATCH("buh_codigo",INDIRECT("v_buffer_hist_hoy!$1:$1"),0)-1,100000,1),0)),"")</f>
        <v>0</v>
      </c>
      <c r="AH183" s="6">
        <f ca="1">IFERROR(INDEX(OFFSET(INDIRECT("v_buffer_hist_hoy!$A$1"),1,MATCH("buh_embarcado",INDIRECT("v_buffer_hist_hoy!$1:$1"),0)-1,100000,1),MATCH(CLEAN(TABLATRANSFERENCIA[[#This Row],[CODIGO]]),OFFSET(INDIRECT("v_buffer_hist_hoy!$A$1"),1,MATCH("buh_codigo",INDIRECT("v_buffer_hist_hoy!$1:$1"),0)-1,100000,1),0)),"")</f>
        <v>0</v>
      </c>
      <c r="AI183" s="6">
        <f ca="1">IFERROR(INDEX(OFFSET(INDIRECT("v_buffer_hist_hoy!$A$1"),1,MATCH("buh_comprometido",INDIRECT("v_buffer_hist_hoy!$1:$1"),0)-1,100000,1),MATCH(CLEAN(TABLATRANSFERENCIA[[#This Row],[CODIGO]]),OFFSET(INDIRECT("v_buffer_hist_hoy!$A$1"),1,MATCH("buh_codigo",INDIRECT("v_buffer_hist_hoy!$1:$1"),0)-1,100000,1),0)),"")</f>
        <v>0</v>
      </c>
      <c r="AJ183" s="6">
        <f ca="1">IFERROR(INDEX(OFFSET(INDIRECT("v_buffer_hist_hoy!$A$1"),1,MATCH("buh_backorder",INDIRECT("v_buffer_hist_hoy!$1:$1"),0)-1,100000,1),MATCH(CLEAN(TABLATRANSFERENCIA[[#This Row],[CODIGO]]),OFFSET(INDIRECT("v_buffer_hist_hoy!$A$1"),1,MATCH("buh_codigo",INDIRECT("v_buffer_hist_hoy!$1:$1"),0)-1,100000,1),0)),"")</f>
        <v>2</v>
      </c>
      <c r="AK183" s="6">
        <f ca="1">IFERROR(INDEX(OFFSET(INDIRECT("v_buffer_hist_hoy!$A$1"),1,MATCH("buh_inventario_proyectado",INDIRECT("v_buffer_hist_hoy!$1:$1"),0)-1,100000,1),MATCH(CLEAN(TABLATRANSFERENCIA[[#This Row],[CODIGO]]),OFFSET(INDIRECT("v_buffer_hist_hoy!$A$1"),1,MATCH("buh_codigo",INDIRECT("v_buffer_hist_hoy!$1:$1"),0)-1,100000,1),0)),"")</f>
        <v>7</v>
      </c>
      <c r="AL183" s="4">
        <f ca="1">IFERROR(INDEX(OFFSET(INDIRECT("v_buffer_hist_hoy!$A$1"),1,MATCH("buh_estado_inventario_proyectado",INDIRECT("v_buffer_hist_hoy!$1:$1"),0)-1,100000,1),MATCH(CLEAN(TABLATRANSFERENCIA[[#This Row],[CODIGO]]),OFFSET(INDIRECT("v_buffer_hist_hoy!$A$1"),1,MATCH("buh_codigo",INDIRECT("v_buffer_hist_hoy!$1:$1"),0)-1,100000,1),0)),"")</f>
        <v>0.3</v>
      </c>
      <c r="AM183" s="6" t="str">
        <f ca="1">IFERROR(INDEX(OFFSET(INDIRECT("v_buffer_hist_hoy!$A$1"),1,MATCH("buh_color_inventario_proyectado",INDIRECT("v_buffer_hist_hoy!$1:$1"),0)-1,100000,1),MATCH(CLEAN(TABLATRANSFERENCIA[[#This Row],[CODIGO]]),OFFSET(INDIRECT("v_buffer_hist_hoy!$A$1"),1,MATCH("buh_codigo",INDIRECT("v_buffer_hist_hoy!$1:$1"),0)-1,100000,1),0)),"")</f>
        <v>A</v>
      </c>
      <c r="AN183" s="6">
        <f ca="1">IFERROR(INDEX(OFFSET(INDIRECT("v_buffer_hist_hoy!$A$1"),1,MATCH("buh_pedido_minimo",INDIRECT("v_buffer_hist_hoy!$1:$1"),0)-1,100000,1),MATCH(CLEAN(TABLATRANSFERENCIA[[#This Row],[CODIGO]]),OFFSET(INDIRECT("v_buffer_hist_hoy!$A$1"),1,MATCH("buh_codigo",INDIRECT("v_buffer_hist_hoy!$1:$1"),0)-1,100000,1),0)),"")</f>
        <v>0</v>
      </c>
      <c r="AO183" s="6">
        <f ca="1">IFERROR(INDEX(OFFSET(INDIRECT("v_buffer_hist_hoy!$A$1"),1,MATCH("buh_pedido_minimo_grupo",INDIRECT("v_buffer_hist_hoy!$1:$1"),0)-1,100000,1),MATCH(CLEAN(TABLATRANSFERENCIA[[#This Row],[CODIGO]]),OFFSET(INDIRECT("v_buffer_hist_hoy!$A$1"),1,MATCH("buh_codigo",INDIRECT("v_buffer_hist_hoy!$1:$1"),0)-1,100000,1),0)),"")</f>
        <v>0</v>
      </c>
      <c r="AP183" s="6">
        <f ca="1">IFERROR(INDEX(OFFSET(INDIRECT("v_buffer_hist_hoy!$A$1"),1,MATCH("buh_unidad_empaque",INDIRECT("v_buffer_hist_hoy!$1:$1"),0)-1,100000,1),MATCH(CLEAN(TABLATRANSFERENCIA[[#This Row],[CODIGO]]),OFFSET(INDIRECT("v_buffer_hist_hoy!$A$1"),1,MATCH("buh_codigo",INDIRECT("v_buffer_hist_hoy!$1:$1"),0)-1,100000,1),0)),"")</f>
        <v>2</v>
      </c>
      <c r="AQ183" s="6">
        <f ca="1">IFERROR(INDEX(OFFSET(INDIRECT("v_buffer_hist_hoy!$A$1"),1,MATCH("buh_pedido_promedio",INDIRECT("v_buffer_hist_hoy!$1:$1"),0)-1,100000,1),MATCH(CLEAN(TABLATRANSFERENCIA[[#This Row],[CODIGO]]),OFFSET(INDIRECT("v_buffer_hist_hoy!$A$1"),1,MATCH("buh_codigo",INDIRECT("v_buffer_hist_hoy!$1:$1"),0)-1,100000,1),0)),"")</f>
        <v>3</v>
      </c>
      <c r="AR183" s="6">
        <f ca="1">IFERROR(INDEX(OFFSET(INDIRECT("v_buffer_hist_hoy!$A$1"),1,MATCH("buh_cobertura_buffer",INDIRECT("v_buffer_hist_hoy!$1:$1"),0)-1,100000,1),MATCH(CLEAN(TABLATRANSFERENCIA[[#This Row],[CODIGO]]),OFFSET(INDIRECT("v_buffer_hist_hoy!$A$1"),1,MATCH("buh_codigo",INDIRECT("v_buffer_hist_hoy!$1:$1"),0)-1,100000,1),0)),"")</f>
        <v>0</v>
      </c>
      <c r="AS183" s="6">
        <f ca="1">IFERROR(INDEX(OFFSET(INDIRECT("v_buffer_hist_hoy!$A$1"),1,MATCH("buh_cobertura_inventario_proyectado",INDIRECT("v_buffer_hist_hoy!$1:$1"),0)-1,100000,1),MATCH(CLEAN(TABLATRANSFERENCIA[[#This Row],[CODIGO]]),OFFSET(INDIRECT("v_buffer_hist_hoy!$A$1"),1,MATCH("buh_codigo",INDIRECT("v_buffer_hist_hoy!$1:$1"),0)-1,100000,1),0)),"")</f>
        <v>0</v>
      </c>
      <c r="AT183" s="6">
        <f ca="1">IFERROR(INDEX(OFFSET(INDIRECT("v_buffer_hist_hoy!$A$1"),1,MATCH("buh_cobertura_pedido_minimo",INDIRECT("v_buffer_hist_hoy!$1:$1"),0)-1,100000,1),MATCH(CLEAN(TABLATRANSFERENCIA[[#This Row],[CODIGO]]),OFFSET(INDIRECT("v_buffer_hist_hoy!$A$1"),1,MATCH("buh_codigo",INDIRECT("v_buffer_hist_hoy!$1:$1"),0)-1,100000,1),0)),"")</f>
        <v>0</v>
      </c>
      <c r="AU183" s="6">
        <f ca="1">IFERROR(INDEX(OFFSET(INDIRECT("v_buffer_hist_hoy!$A$1"),1,MATCH("buh_dias_desabastecimiento",INDIRECT("v_buffer_hist_hoy!$1:$1"),0)-1,100000,1),MATCH(CLEAN(TABLATRANSFERENCIA[[#This Row],[CODIGO]]),OFFSET(INDIRECT("v_buffer_hist_hoy!$A$1"),1,MATCH("buh_codigo",INDIRECT("v_buffer_hist_hoy!$1:$1"),0)-1,100000,1),0)),"")</f>
        <v>0</v>
      </c>
      <c r="AV183" s="6">
        <f t="array" ref="AV183">IFERROR(INDEX(Datos_Consumo[CANTIDAD],MATCH(TABLATRANSFERENCIA[[#This Row],[CODIGO]]&amp;TABLATRANSFERENCIA[[#Headers],[Columna1]],Datos_Consumo[CODIGO]&amp;Datos_Consumo[FECHA_FORMATO],0)),0)</f>
        <v>0</v>
      </c>
      <c r="AW183" s="6">
        <f t="array" ref="AW183">IFERROR(INDEX(Datos_Consumo[CANTIDAD],MATCH(TABLATRANSFERENCIA[[#This Row],[CODIGO]]&amp;TABLATRANSFERENCIA[[#Headers],[Columna2]],Datos_Consumo[CODIGO]&amp;Datos_Consumo[FECHA_FORMATO],0)),0)</f>
        <v>0</v>
      </c>
      <c r="AX183" s="6">
        <f t="array" ref="AX183">IFERROR(INDEX(Datos_Consumo[CANTIDAD],MATCH(TABLATRANSFERENCIA[[#This Row],[CODIGO]]&amp;TABLATRANSFERENCIA[[#Headers],[Columna3]],Datos_Consumo[CODIGO]&amp;Datos_Consumo[FECHA_FORMATO],0)),0)</f>
        <v>0</v>
      </c>
      <c r="AY183" s="6">
        <f t="array" ref="AY183">IFERROR(INDEX(Datos_Consumo[CANTIDAD],MATCH(TABLATRANSFERENCIA[[#This Row],[CODIGO]]&amp;TABLATRANSFERENCIA[[#Headers],[Columna4]],Datos_Consumo[CODIGO]&amp;Datos_Consumo[FECHA_FORMATO],0)),0)</f>
        <v>0</v>
      </c>
      <c r="AZ183" s="6">
        <f t="array" ref="AZ183">IFERROR(INDEX(Datos_Consumo[CANTIDAD],MATCH(TABLATRANSFERENCIA[[#This Row],[CODIGO]]&amp;TABLATRANSFERENCIA[[#Headers],[Columna5]],Datos_Consumo[CODIGO]&amp;Datos_Consumo[FECHA_FORMATO],0)),0)</f>
        <v>0</v>
      </c>
      <c r="BA183" s="6">
        <f t="array" ref="BA183">IFERROR(INDEX(Datos_Consumo[CANTIDAD],MATCH(TABLATRANSFERENCIA[[#This Row],[CODIGO]]&amp;TABLATRANSFERENCIA[[#Headers],[Columna6]],Datos_Consumo[CODIGO]&amp;Datos_Consumo[FECHA_FORMATO],0)),0)</f>
        <v>0</v>
      </c>
      <c r="BB183" s="56">
        <f ca="1">IFERROR(INDEX(OFFSET(INDIRECT("v_buffer_hist_hoy!$A$1"),1,MATCH("buh_ultima_transferencia_ini",INDIRECT("v_buffer_hist_hoy!$1:$1"),0)-1,100000,1),MATCH(CLEAN(TABLATRANSFERENCIA[[#This Row],[CODIGO]]),OFFSET(INDIRECT("v_buffer_hist_hoy!$A$1"),1,MATCH("buh_codigo",INDIRECT("v_buffer_hist_hoy!$1:$1"),0)-1,100000,1),0)),"")</f>
        <v>0</v>
      </c>
      <c r="BC183" s="56">
        <f ca="1">IFERROR(INDEX(OFFSET(INDIRECT("v_buffer_hist_hoy!$A$1"),1,MATCH("buh_ultima_transferencia_fin",INDIRECT("v_buffer_hist_hoy!$1:$1"),0)-1,100000,1),MATCH(CLEAN(TABLATRANSFERENCIA[[#This Row],[CODIGO]]),OFFSET(INDIRECT("v_buffer_hist_hoy!$A$1"),1,MATCH("buh_codigo",INDIRECT("v_buffer_hist_hoy!$1:$1"),0)-1,100000,1),0)),"")</f>
        <v>0</v>
      </c>
      <c r="BD183" s="50" t="s">
        <v>7723</v>
      </c>
      <c r="BE183" s="55"/>
      <c r="BF183" s="51"/>
      <c r="BG183"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3" s="51"/>
      <c r="BM183" s="46">
        <f ca="1">IFERROR(TABLATRANSFERENCIA[[#This Row],[REQUERIM]]/TABLATRANSFERENCIA[[#This Row],[PEDIDO PROMEDIO]],0)</f>
        <v>0.66666666666666663</v>
      </c>
      <c r="BN183" s="51"/>
      <c r="BO183" s="59"/>
      <c r="BP183" s="3" t="str">
        <f>IF(TABLATRANSFERENCIA[[#This Row],[RECIBIDO]]&lt;&gt;"",0,IF(TABLATRANSFERENCIA[[#This Row],[DESPACHO]]&lt;&gt;"",TABLATRANSFERENCIA[[#This Row],[DESPACHO]],TABLATRANSFERENCIA[[#This Row],[REQUERIM]]))</f>
        <v>2</v>
      </c>
      <c r="BQ183" s="50"/>
      <c r="BR183" s="50"/>
      <c r="BS183" s="50" t="str">
        <f t="shared" si="2"/>
        <v>N</v>
      </c>
      <c r="BT183" s="51">
        <f t="array" aca="1" ref="BT183" ca="1">IF(SUM(--(TABLATRANSFERENCIA[[#This Row],[CODIGO GENERICO]]=TABLATRANSFERENCIA[CODIGO GENERICO])*TABLATRANSFERENCIA[REQUERIM])&lt;TABLATRANSFERENCIA[[#This Row],[PEDIDO MIN GRUPO]],1,0)</f>
        <v>0</v>
      </c>
      <c r="BU18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3" s="51">
        <f ca="1">IFERROR(INDEX(OFFSET(INDIRECT("v_buffer_hist_hoy!$A$1"),1,MATCH("buh_zona_amarilla",INDIRECT("v_buffer_hist_hoy!$1:$1"),0)-1,100000,1),MATCH(CLEAN(TABLATRANSFERENCIA[[#This Row],[CODIGO]]),OFFSET(INDIRECT("v_buffer_hist_hoy!$A$1"),1,MATCH("buh_codigo",INDIRECT("v_buffer_hist_hoy!$1:$1"),0)-1,100000,1),0)),"")</f>
        <v>7</v>
      </c>
      <c r="BW183" s="51">
        <f ca="1">IFERROR(INDEX(OFFSET(INDIRECT("v_buffer_hist_hoy!$A$1"),1,MATCH("buh_zona_roja",INDIRECT("v_buffer_hist_hoy!$1:$1"),0)-1,100000,1),MATCH(CLEAN(TABLATRANSFERENCIA[[#This Row],[CODIGO]]),OFFSET(INDIRECT("v_buffer_hist_hoy!$A$1"),1,MATCH("buh_codigo",INDIRECT("v_buffer_hist_hoy!$1:$1"),0)-1,100000,1),0)),"")</f>
        <v>3</v>
      </c>
    </row>
    <row r="184" spans="1:75" hidden="1" x14ac:dyDescent="0.25">
      <c r="A184" s="54" t="s">
        <v>2855</v>
      </c>
      <c r="B184" s="3" t="str">
        <f ca="1">IFERROR(INDEX(OFFSET(INDIRECT("v_buffer_hist_hoy!$A$1"),1,MATCH("pro_descripcion",INDIRECT("v_buffer_hist_hoy!$1:$1"),0)-1,100000,1),MATCH(CLEAN(TABLATRANSFERENCIA[[#This Row],[CODIGO]]),OFFSET(INDIRECT("v_buffer_hist_hoy!$A$1"),1,MATCH("buh_codigo",INDIRECT("v_buffer_hist_hoy!$1:$1"),0)-1,100000,1),0)),"")</f>
        <v>EMPAQUETADURA DIAF B45-B45LA (72080-98020)</v>
      </c>
      <c r="C184" s="3" t="str">
        <f ca="1">IFERROR(INDEX(OFFSET(INDIRECT("v_buffer_hist_hoy!$A$1"),1,MATCH("buh_codigo_generico",INDIRECT("v_buffer_hist_hoy!$1:$1"),0)-1,100000,1),MATCH(CLEAN(TABLATRANSFERENCIA[[#This Row],[CODIGO]]),OFFSET(INDIRECT("v_buffer_hist_hoy!$A$1"),1,MATCH("buh_codigo",INDIRECT("v_buffer_hist_hoy!$1:$1"),0)-1,100000,1),0)),"")</f>
        <v>0</v>
      </c>
      <c r="D184" s="3" t="str">
        <f ca="1">IFERROR(INDEX(OFFSET(INDIRECT("v_buffer_hist_hoy!$A$1"),1,MATCH("buh_codigo_vinculado",INDIRECT("v_buffer_hist_hoy!$1:$1"),0)-1,100000,1),MATCH(CLEAN(TABLATRANSFERENCIA[[#This Row],[CODIGO]]),OFFSET(INDIRECT("v_buffer_hist_hoy!$A$1"),1,MATCH("buh_codigo",INDIRECT("v_buffer_hist_hoy!$1:$1"),0)-1,100000,1),0)),"")</f>
        <v>EC-P050009290</v>
      </c>
      <c r="E184" s="3" t="str">
        <f ca="1">IFERROR(INDEX(OFFSET(INDIRECT("v_buffer_hist_hoy!$A$1"),1,MATCH("pro_linea",INDIRECT("v_buffer_hist_hoy!$1:$1"),0)-1,100000,1),MATCH(CLEAN(TABLATRANSFERENCIA[[#This Row],[CODIGO]]),OFFSET(INDIRECT("v_buffer_hist_hoy!$A$1"),1,MATCH("buh_codigo",INDIRECT("v_buffer_hist_hoy!$1:$1"),0)-1,100000,1),0)),"")</f>
        <v>AGROFORESTAL</v>
      </c>
      <c r="F184" s="3">
        <f ca="1">IFERROR(INDEX(OFFSET(INDIRECT("v_buffer_hist_hoy!$A$1"),1,MATCH("pro_sublinea",INDIRECT("v_buffer_hist_hoy!$1:$1"),0)-1,100000,1),MATCH(CLEAN(TABLATRANSFERENCIA[[#This Row],[CODIGO]]),OFFSET(INDIRECT("v_buffer_hist_hoy!$A$1"),1,MATCH("buh_codigo",INDIRECT("v_buffer_hist_hoy!$1:$1"),0)-1,100000,1),0)),"")</f>
        <v>0</v>
      </c>
      <c r="G184" s="3" t="str">
        <f ca="1">IFERROR(INDEX(OFFSET(INDIRECT("v_buffer_hist_hoy!$A$1"),1,MATCH("pro_grupo",INDIRECT("v_buffer_hist_hoy!$1:$1"),0)-1,100000,1),MATCH(CLEAN(TABLATRANSFERENCIA[[#This Row],[CODIGO]]),OFFSET(INDIRECT("v_buffer_hist_hoy!$A$1"),1,MATCH("buh_codigo",INDIRECT("v_buffer_hist_hoy!$1:$1"),0)-1,100000,1),0)),"")</f>
        <v>REPUESTOS DESMALEZADORAS</v>
      </c>
      <c r="H184" s="3">
        <f ca="1">IFERROR(INDEX(OFFSET(INDIRECT("v_buffer_hist_hoy!$A$1"),1,MATCH("pro_familia",INDIRECT("v_buffer_hist_hoy!$1:$1"),0)-1,100000,1),MATCH(CLEAN(TABLATRANSFERENCIA[[#This Row],[CODIGO]]),OFFSET(INDIRECT("v_buffer_hist_hoy!$A$1"),1,MATCH("buh_codigo",INDIRECT("v_buffer_hist_hoy!$1:$1"),0)-1,100000,1),0)),"")</f>
        <v>0</v>
      </c>
      <c r="I184" s="3">
        <f ca="1">IFERROR(INDEX(OFFSET(INDIRECT("v_buffer_hist_hoy!$A$1"),1,MATCH("pro_subfamilia",INDIRECT("v_buffer_hist_hoy!$1:$1"),0)-1,100000,1),MATCH(CLEAN(TABLATRANSFERENCIA[[#This Row],[CODIGO]]),OFFSET(INDIRECT("v_buffer_hist_hoy!$A$1"),1,MATCH("buh_codigo",INDIRECT("v_buffer_hist_hoy!$1:$1"),0)-1,100000,1),0)),"")</f>
        <v>0</v>
      </c>
      <c r="J18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4" s="3">
        <f ca="1">IFERROR(INDEX(OFFSET(INDIRECT("v_buffer_hist_hoy!$A$1"),1,MATCH("pro_tipo",INDIRECT("v_buffer_hist_hoy!$1:$1"),0)-1,100000,1),MATCH(CLEAN(TABLATRANSFERENCIA[[#This Row],[CODIGO]]),OFFSET(INDIRECT("v_buffer_hist_hoy!$A$1"),1,MATCH("buh_codigo",INDIRECT("v_buffer_hist_hoy!$1:$1"),0)-1,100000,1),0)),"")</f>
        <v>0</v>
      </c>
      <c r="L184" s="3" t="str">
        <f ca="1">IFERROR(INDEX(OFFSET(INDIRECT("v_buffer_hist_hoy!$A$1"),1,MATCH("pro_marca",INDIRECT("v_buffer_hist_hoy!$1:$1"),0)-1,100000,1),MATCH(CLEAN(TABLATRANSFERENCIA[[#This Row],[CODIGO]]),OFFSET(INDIRECT("v_buffer_hist_hoy!$A$1"),1,MATCH("buh_codigo",INDIRECT("v_buffer_hist_hoy!$1:$1"),0)-1,100000,1),0)),"")</f>
        <v>SHINDAIWA</v>
      </c>
      <c r="M184" s="3">
        <f ca="1">IFERROR(INDEX(OFFSET(INDIRECT("v_buffer_hist_hoy!$A$1"),1,MATCH("pro_modelo",INDIRECT("v_buffer_hist_hoy!$1:$1"),0)-1,100000,1),MATCH(CLEAN(TABLATRANSFERENCIA[[#This Row],[CODIGO]]),OFFSET(INDIRECT("v_buffer_hist_hoy!$A$1"),1,MATCH("buh_codigo",INDIRECT("v_buffer_hist_hoy!$1:$1"),0)-1,100000,1),0)),"")</f>
        <v>0</v>
      </c>
      <c r="N184" s="3">
        <f ca="1">IFERROR(INDEX(OFFSET(INDIRECT("v_buffer_hist_hoy!$A$1"),1,MATCH("pro_cat_management",INDIRECT("v_buffer_hist_hoy!$1:$1"),0)-1,100000,1),MATCH(CLEAN(TABLATRANSFERENCIA[[#This Row],[CODIGO]]),OFFSET(INDIRECT("v_buffer_hist_hoy!$A$1"),1,MATCH("buh_codigo",INDIRECT("v_buffer_hist_hoy!$1:$1"),0)-1,100000,1),0)),"")</f>
        <v>0</v>
      </c>
      <c r="O184" s="5" t="str">
        <f ca="1">IFERROR(INDEX(OFFSET(INDIRECT("v_buffer_hist_hoy!$A$1"),1,MATCH("buh_estatus",INDIRECT("v_buffer_hist_hoy!$1:$1"),0)-1,100000,1),MATCH(CLEAN(TABLATRANSFERENCIA[[#This Row],[CODIGO]]),OFFSET(INDIRECT("v_buffer_hist_hoy!$A$1"),1,MATCH("buh_codigo",INDIRECT("v_buffer_hist_hoy!$1:$1"),0)-1,100000,1),0)),"")</f>
        <v>0</v>
      </c>
      <c r="P184" s="5">
        <f ca="1">IFERROR(INDEX(OFFSET(INDIRECT("v_buffer_hist_hoy!$A$1"),1,MATCH("buh_ctv",INDIRECT("v_buffer_hist_hoy!$1:$1"),0)-1,100000,1),MATCH(CLEAN(TABLATRANSFERENCIA[[#This Row],[CODIGO]]),OFFSET(INDIRECT("v_buffer_hist_hoy!$A$1"),1,MATCH("buh_codigo",INDIRECT("v_buffer_hist_hoy!$1:$1"),0)-1,100000,1),0)),"")</f>
        <v>14.37</v>
      </c>
      <c r="Q184" s="5">
        <f ca="1">IFERROR(INDEX(OFFSET(INDIRECT("v_buffer_hist_hoy!$A$1"),1,MATCH("buh_pv",INDIRECT("v_buffer_hist_hoy!$1:$1"),0)-1,100000,1),MATCH(CLEAN(TABLATRANSFERENCIA[[#This Row],[CODIGO]]),OFFSET(INDIRECT("v_buffer_hist_hoy!$A$1"),1,MATCH("buh_codigo",INDIRECT("v_buffer_hist_hoy!$1:$1"),0)-1,100000,1),0)),"")</f>
        <v>29.59</v>
      </c>
      <c r="R184" s="46">
        <f ca="1">IFERROR(INDEX(OFFSET(INDIRECT("v_buffer_hist_hoy!$A$1"),1,MATCH("buh_roi_pasado",INDIRECT("v_buffer_hist_hoy!$1:$1"),0)-1,100000,1),MATCH(CLEAN(TABLATRANSFERENCIA[[#This Row],[CODIGO]]),OFFSET(INDIRECT("v_buffer_hist_hoy!$A$1"),1,MATCH("buh_codigo",INDIRECT("v_buffer_hist_hoy!$1:$1"),0)-1,100000,1),0)),"")</f>
        <v>0</v>
      </c>
      <c r="S184" s="46">
        <f ca="1">IFERROR(INDEX(OFFSET(INDIRECT("v_buffer_hist_hoy!$A$1"),1,MATCH("buh_roi_proyectado",INDIRECT("v_buffer_hist_hoy!$1:$1"),0)-1,100000,1),MATCH(CLEAN(TABLATRANSFERENCIA[[#This Row],[CODIGO]]),OFFSET(INDIRECT("v_buffer_hist_hoy!$A$1"),1,MATCH("buh_codigo",INDIRECT("v_buffer_hist_hoy!$1:$1"),0)-1,100000,1),0)),"")</f>
        <v>4.62</v>
      </c>
      <c r="T184" s="46">
        <f ca="1">IFERROR(INDEX(OFFSET(INDIRECT("v_buffer_hist_hoy!$A$1"),1,MATCH("buh_velocity",INDIRECT("v_buffer_hist_hoy!$1:$1"),0)-1,100000,1),MATCH(CLEAN(TABLATRANSFERENCIA[[#This Row],[CODIGO]]),OFFSET(INDIRECT("v_buffer_hist_hoy!$A$1"),1,MATCH("buh_codigo",INDIRECT("v_buffer_hist_hoy!$1:$1"),0)-1,100000,1),0)),"")</f>
        <v>0</v>
      </c>
      <c r="U184" s="46">
        <f ca="1">IFERROR(INDEX(OFFSET(INDIRECT("v_buffer_hist_hoy!$A$1"),1,MATCH("buh_nivel_servicio",INDIRECT("v_buffer_hist_hoy!$1:$1"),0)-1,100000,1),MATCH(CLEAN(TABLATRANSFERENCIA[[#This Row],[CODIGO]]),OFFSET(INDIRECT("v_buffer_hist_hoy!$A$1"),1,MATCH("buh_codigo",INDIRECT("v_buffer_hist_hoy!$1:$1"),0)-1,100000,1),0)),"")</f>
        <v>1</v>
      </c>
      <c r="V184" s="49" t="str">
        <f ca="1">IFERROR(INDEX(OFFSET(INDIRECT("v_buffer_hist_hoy!$A$1"),1,MATCH("pro_nombre",INDIRECT("v_buffer_hist_hoy!$1:$1"),0)-1,100000,1),MATCH(CLEAN(TABLATRANSFERENCIA[[#This Row],[CODIGO]]),OFFSET(INDIRECT("v_buffer_hist_hoy!$A$1"),1,MATCH("buh_codigo",INDIRECT("v_buffer_hist_hoy!$1:$1"),0)-1,100000,1),0)),"")</f>
        <v>Echo</v>
      </c>
      <c r="W184" s="49" t="str">
        <f ca="1">IFERROR(INDEX(OFFSET(INDIRECT("v_buffer_hist_hoy!$A$1"),1,MATCH("pre_nombre",INDIRECT("v_buffer_hist_hoy!$1:$1"),0)-1,100000,1),MATCH(CLEAN(TABLATRANSFERENCIA[[#This Row],[CODIGO]]),OFFSET(INDIRECT("v_buffer_hist_hoy!$A$1"),1,MATCH("buh_codigo",INDIRECT("v_buffer_hist_hoy!$1:$1"),0)-1,100000,1),0)),"")</f>
        <v>USA</v>
      </c>
      <c r="X184" s="51">
        <f ca="1">IFERROR(INDEX(OFFSET(INDIRECT("v_buffer_hist_hoy!$A$1"),1,MATCH("buh_tiempo_suministro",INDIRECT("v_buffer_hist_hoy!$1:$1"),0)-1,100000,1),MATCH(CLEAN(TABLATRANSFERENCIA[[#This Row],[CODIGO]]),OFFSET(INDIRECT("v_buffer_hist_hoy!$A$1"),1,MATCH("buh_codigo",INDIRECT("v_buffer_hist_hoy!$1:$1"),0)-1,100000,1),0)),"")</f>
        <v>8</v>
      </c>
      <c r="Y184" s="51">
        <f ca="1">IFERROR(INDEX(OFFSET(INDIRECT("v_buffer_hist_hoy!$A$1"),1,MATCH("buh_frecuencia_reposicion",INDIRECT("v_buffer_hist_hoy!$1:$1"),0)-1,100000,1),MATCH(CLEAN(TABLATRANSFERENCIA[[#This Row],[CODIGO]]),OFFSET(INDIRECT("v_buffer_hist_hoy!$A$1"),1,MATCH("buh_codigo",INDIRECT("v_buffer_hist_hoy!$1:$1"),0)-1,100000,1),0)),"")</f>
        <v>3</v>
      </c>
      <c r="Z184" s="6">
        <f ca="1">IFERROR(INDEX(OFFSET(INDIRECT("v_buffer_hist_hoy!$A$1"),1,MATCH("buh_buffer_actual",INDIRECT("v_buffer_hist_hoy!$1:$1"),0)-1,100000,1),MATCH(CLEAN(TABLATRANSFERENCIA[[#This Row],[CODIGO]]),OFFSET(INDIRECT("v_buffer_hist_hoy!$A$1"),1,MATCH("buh_codigo",INDIRECT("v_buffer_hist_hoy!$1:$1"),0)-1,100000,1),0)),"")</f>
        <v>10</v>
      </c>
      <c r="AA184" s="6">
        <f ca="1">IFERROR(INDEX(OFFSET(INDIRECT("v_buffer_hist_hoy!$A$1"),1,MATCH("buh_inventario_proveedor",INDIRECT("v_buffer_hist_hoy!$1:$1"),0)-1,100000,1),MATCH(CLEAN(TABLATRANSFERENCIA[[#This Row],[CODIGO]]),OFFSET(INDIRECT("v_buffer_hist_hoy!$A$1"),1,MATCH("buh_codigo",INDIRECT("v_buffer_hist_hoy!$1:$1"),0)-1,100000,1),0)),"")</f>
        <v>1000000000</v>
      </c>
      <c r="AB184" s="6">
        <f ca="1">IFERROR(INDEX(OFFSET(INDIRECT("v_buffer_hist_hoy!$A$1"),1,MATCH("buh_inventario_fisico",INDIRECT("v_buffer_hist_hoy!$1:$1"),0)-1,100000,1),MATCH(CLEAN(TABLATRANSFERENCIA[[#This Row],[CODIGO]]),OFFSET(INDIRECT("v_buffer_hist_hoy!$A$1"),1,MATCH("buh_codigo",INDIRECT("v_buffer_hist_hoy!$1:$1"),0)-1,100000,1),0)),"")</f>
        <v>8</v>
      </c>
      <c r="AC184" s="4">
        <f ca="1">IFERROR(INDEX(OFFSET(INDIRECT("v_buffer_hist_hoy!$A$1"),1,MATCH("buh_estado_inventario_fisico",INDIRECT("v_buffer_hist_hoy!$1:$1"),0)-1,100000,1),MATCH(CLEAN(TABLATRANSFERENCIA[[#This Row],[CODIGO]]),OFFSET(INDIRECT("v_buffer_hist_hoy!$A$1"),1,MATCH("buh_codigo",INDIRECT("v_buffer_hist_hoy!$1:$1"),0)-1,100000,1),0)),"")</f>
        <v>0.2</v>
      </c>
      <c r="AD184" s="6" t="str">
        <f ca="1">IFERROR(INDEX(OFFSET(INDIRECT("v_buffer_hist_hoy!$A$1"),1,MATCH("buh_color_inventario_fisico",INDIRECT("v_buffer_hist_hoy!$1:$1"),0)-1,100000,1),MATCH(CLEAN(TABLATRANSFERENCIA[[#This Row],[CODIGO]]),OFFSET(INDIRECT("v_buffer_hist_hoy!$A$1"),1,MATCH("buh_codigo",INDIRECT("v_buffer_hist_hoy!$1:$1"),0)-1,100000,1),0)),"")</f>
        <v>V</v>
      </c>
      <c r="AE184" s="6">
        <f ca="1">IFERROR(INDEX(OFFSET(INDIRECT("v_buffer_hist_hoy!$A$1"),1,MATCH("buh_transito",INDIRECT("v_buffer_hist_hoy!$1:$1"),0)-1,100000,1),MATCH(CLEAN(TABLATRANSFERENCIA[[#This Row],[CODIGO]]),OFFSET(INDIRECT("v_buffer_hist_hoy!$A$1"),1,MATCH("buh_codigo",INDIRECT("v_buffer_hist_hoy!$1:$1"),0)-1,100000,1),0)),"")</f>
        <v>0</v>
      </c>
      <c r="AF184" s="6">
        <f ca="1">IFERROR(INDEX(OFFSET(INDIRECT("v_buffer_hist_hoy!$A$1"),1,MATCH("buh_negociacion",INDIRECT("v_buffer_hist_hoy!$1:$1"),0)-1,100000,1),MATCH(CLEAN(TABLATRANSFERENCIA[[#This Row],[CODIGO]]),OFFSET(INDIRECT("v_buffer_hist_hoy!$A$1"),1,MATCH("buh_codigo",INDIRECT("v_buffer_hist_hoy!$1:$1"),0)-1,100000,1),0)),"")</f>
        <v>0</v>
      </c>
      <c r="AG184" s="6">
        <f ca="1">IFERROR(INDEX(OFFSET(INDIRECT("v_buffer_hist_hoy!$A$1"),1,MATCH("buh_produccion",INDIRECT("v_buffer_hist_hoy!$1:$1"),0)-1,100000,1),MATCH(CLEAN(TABLATRANSFERENCIA[[#This Row],[CODIGO]]),OFFSET(INDIRECT("v_buffer_hist_hoy!$A$1"),1,MATCH("buh_codigo",INDIRECT("v_buffer_hist_hoy!$1:$1"),0)-1,100000,1),0)),"")</f>
        <v>0</v>
      </c>
      <c r="AH184" s="6">
        <f ca="1">IFERROR(INDEX(OFFSET(INDIRECT("v_buffer_hist_hoy!$A$1"),1,MATCH("buh_embarcado",INDIRECT("v_buffer_hist_hoy!$1:$1"),0)-1,100000,1),MATCH(CLEAN(TABLATRANSFERENCIA[[#This Row],[CODIGO]]),OFFSET(INDIRECT("v_buffer_hist_hoy!$A$1"),1,MATCH("buh_codigo",INDIRECT("v_buffer_hist_hoy!$1:$1"),0)-1,100000,1),0)),"")</f>
        <v>0</v>
      </c>
      <c r="AI184" s="6">
        <f ca="1">IFERROR(INDEX(OFFSET(INDIRECT("v_buffer_hist_hoy!$A$1"),1,MATCH("buh_comprometido",INDIRECT("v_buffer_hist_hoy!$1:$1"),0)-1,100000,1),MATCH(CLEAN(TABLATRANSFERENCIA[[#This Row],[CODIGO]]),OFFSET(INDIRECT("v_buffer_hist_hoy!$A$1"),1,MATCH("buh_codigo",INDIRECT("v_buffer_hist_hoy!$1:$1"),0)-1,100000,1),0)),"")</f>
        <v>0</v>
      </c>
      <c r="AJ184" s="6">
        <f ca="1">IFERROR(INDEX(OFFSET(INDIRECT("v_buffer_hist_hoy!$A$1"),1,MATCH("buh_backorder",INDIRECT("v_buffer_hist_hoy!$1:$1"),0)-1,100000,1),MATCH(CLEAN(TABLATRANSFERENCIA[[#This Row],[CODIGO]]),OFFSET(INDIRECT("v_buffer_hist_hoy!$A$1"),1,MATCH("buh_codigo",INDIRECT("v_buffer_hist_hoy!$1:$1"),0)-1,100000,1),0)),"")</f>
        <v>2</v>
      </c>
      <c r="AK184" s="6">
        <f ca="1">IFERROR(INDEX(OFFSET(INDIRECT("v_buffer_hist_hoy!$A$1"),1,MATCH("buh_inventario_proyectado",INDIRECT("v_buffer_hist_hoy!$1:$1"),0)-1,100000,1),MATCH(CLEAN(TABLATRANSFERENCIA[[#This Row],[CODIGO]]),OFFSET(INDIRECT("v_buffer_hist_hoy!$A$1"),1,MATCH("buh_codigo",INDIRECT("v_buffer_hist_hoy!$1:$1"),0)-1,100000,1),0)),"")</f>
        <v>10</v>
      </c>
      <c r="AL184" s="4">
        <f ca="1">IFERROR(INDEX(OFFSET(INDIRECT("v_buffer_hist_hoy!$A$1"),1,MATCH("buh_estado_inventario_proyectado",INDIRECT("v_buffer_hist_hoy!$1:$1"),0)-1,100000,1),MATCH(CLEAN(TABLATRANSFERENCIA[[#This Row],[CODIGO]]),OFFSET(INDIRECT("v_buffer_hist_hoy!$A$1"),1,MATCH("buh_codigo",INDIRECT("v_buffer_hist_hoy!$1:$1"),0)-1,100000,1),0)),"")</f>
        <v>0</v>
      </c>
      <c r="AM184" s="6" t="str">
        <f ca="1">IFERROR(INDEX(OFFSET(INDIRECT("v_buffer_hist_hoy!$A$1"),1,MATCH("buh_color_inventario_proyectado",INDIRECT("v_buffer_hist_hoy!$1:$1"),0)-1,100000,1),MATCH(CLEAN(TABLATRANSFERENCIA[[#This Row],[CODIGO]]),OFFSET(INDIRECT("v_buffer_hist_hoy!$A$1"),1,MATCH("buh_codigo",INDIRECT("v_buffer_hist_hoy!$1:$1"),0)-1,100000,1),0)),"")</f>
        <v>V</v>
      </c>
      <c r="AN184" s="6">
        <f ca="1">IFERROR(INDEX(OFFSET(INDIRECT("v_buffer_hist_hoy!$A$1"),1,MATCH("buh_pedido_minimo",INDIRECT("v_buffer_hist_hoy!$1:$1"),0)-1,100000,1),MATCH(CLEAN(TABLATRANSFERENCIA[[#This Row],[CODIGO]]),OFFSET(INDIRECT("v_buffer_hist_hoy!$A$1"),1,MATCH("buh_codigo",INDIRECT("v_buffer_hist_hoy!$1:$1"),0)-1,100000,1),0)),"")</f>
        <v>0</v>
      </c>
      <c r="AO184" s="6">
        <f ca="1">IFERROR(INDEX(OFFSET(INDIRECT("v_buffer_hist_hoy!$A$1"),1,MATCH("buh_pedido_minimo_grupo",INDIRECT("v_buffer_hist_hoy!$1:$1"),0)-1,100000,1),MATCH(CLEAN(TABLATRANSFERENCIA[[#This Row],[CODIGO]]),OFFSET(INDIRECT("v_buffer_hist_hoy!$A$1"),1,MATCH("buh_codigo",INDIRECT("v_buffer_hist_hoy!$1:$1"),0)-1,100000,1),0)),"")</f>
        <v>0</v>
      </c>
      <c r="AP184" s="6">
        <f ca="1">IFERROR(INDEX(OFFSET(INDIRECT("v_buffer_hist_hoy!$A$1"),1,MATCH("buh_unidad_empaque",INDIRECT("v_buffer_hist_hoy!$1:$1"),0)-1,100000,1),MATCH(CLEAN(TABLATRANSFERENCIA[[#This Row],[CODIGO]]),OFFSET(INDIRECT("v_buffer_hist_hoy!$A$1"),1,MATCH("buh_codigo",INDIRECT("v_buffer_hist_hoy!$1:$1"),0)-1,100000,1),0)),"")</f>
        <v>2</v>
      </c>
      <c r="AQ184" s="6">
        <f ca="1">IFERROR(INDEX(OFFSET(INDIRECT("v_buffer_hist_hoy!$A$1"),1,MATCH("buh_pedido_promedio",INDIRECT("v_buffer_hist_hoy!$1:$1"),0)-1,100000,1),MATCH(CLEAN(TABLATRANSFERENCIA[[#This Row],[CODIGO]]),OFFSET(INDIRECT("v_buffer_hist_hoy!$A$1"),1,MATCH("buh_codigo",INDIRECT("v_buffer_hist_hoy!$1:$1"),0)-1,100000,1),0)),"")</f>
        <v>3</v>
      </c>
      <c r="AR184" s="6">
        <f ca="1">IFERROR(INDEX(OFFSET(INDIRECT("v_buffer_hist_hoy!$A$1"),1,MATCH("buh_cobertura_buffer",INDIRECT("v_buffer_hist_hoy!$1:$1"),0)-1,100000,1),MATCH(CLEAN(TABLATRANSFERENCIA[[#This Row],[CODIGO]]),OFFSET(INDIRECT("v_buffer_hist_hoy!$A$1"),1,MATCH("buh_codigo",INDIRECT("v_buffer_hist_hoy!$1:$1"),0)-1,100000,1),0)),"")</f>
        <v>0</v>
      </c>
      <c r="AS184" s="6">
        <f ca="1">IFERROR(INDEX(OFFSET(INDIRECT("v_buffer_hist_hoy!$A$1"),1,MATCH("buh_cobertura_inventario_proyectado",INDIRECT("v_buffer_hist_hoy!$1:$1"),0)-1,100000,1),MATCH(CLEAN(TABLATRANSFERENCIA[[#This Row],[CODIGO]]),OFFSET(INDIRECT("v_buffer_hist_hoy!$A$1"),1,MATCH("buh_codigo",INDIRECT("v_buffer_hist_hoy!$1:$1"),0)-1,100000,1),0)),"")</f>
        <v>0</v>
      </c>
      <c r="AT184" s="6">
        <f ca="1">IFERROR(INDEX(OFFSET(INDIRECT("v_buffer_hist_hoy!$A$1"),1,MATCH("buh_cobertura_pedido_minimo",INDIRECT("v_buffer_hist_hoy!$1:$1"),0)-1,100000,1),MATCH(CLEAN(TABLATRANSFERENCIA[[#This Row],[CODIGO]]),OFFSET(INDIRECT("v_buffer_hist_hoy!$A$1"),1,MATCH("buh_codigo",INDIRECT("v_buffer_hist_hoy!$1:$1"),0)-1,100000,1),0)),"")</f>
        <v>0</v>
      </c>
      <c r="AU184" s="6">
        <f ca="1">IFERROR(INDEX(OFFSET(INDIRECT("v_buffer_hist_hoy!$A$1"),1,MATCH("buh_dias_desabastecimiento",INDIRECT("v_buffer_hist_hoy!$1:$1"),0)-1,100000,1),MATCH(CLEAN(TABLATRANSFERENCIA[[#This Row],[CODIGO]]),OFFSET(INDIRECT("v_buffer_hist_hoy!$A$1"),1,MATCH("buh_codigo",INDIRECT("v_buffer_hist_hoy!$1:$1"),0)-1,100000,1),0)),"")</f>
        <v>0</v>
      </c>
      <c r="AV184" s="6">
        <f t="array" ref="AV184">IFERROR(INDEX(Datos_Consumo[CANTIDAD],MATCH(TABLATRANSFERENCIA[[#This Row],[CODIGO]]&amp;TABLATRANSFERENCIA[[#Headers],[Columna1]],Datos_Consumo[CODIGO]&amp;Datos_Consumo[FECHA_FORMATO],0)),0)</f>
        <v>0</v>
      </c>
      <c r="AW184" s="6">
        <f t="array" ref="AW184">IFERROR(INDEX(Datos_Consumo[CANTIDAD],MATCH(TABLATRANSFERENCIA[[#This Row],[CODIGO]]&amp;TABLATRANSFERENCIA[[#Headers],[Columna2]],Datos_Consumo[CODIGO]&amp;Datos_Consumo[FECHA_FORMATO],0)),0)</f>
        <v>0</v>
      </c>
      <c r="AX184" s="6">
        <f t="array" ref="AX184">IFERROR(INDEX(Datos_Consumo[CANTIDAD],MATCH(TABLATRANSFERENCIA[[#This Row],[CODIGO]]&amp;TABLATRANSFERENCIA[[#Headers],[Columna3]],Datos_Consumo[CODIGO]&amp;Datos_Consumo[FECHA_FORMATO],0)),0)</f>
        <v>0</v>
      </c>
      <c r="AY184" s="6">
        <f t="array" ref="AY184">IFERROR(INDEX(Datos_Consumo[CANTIDAD],MATCH(TABLATRANSFERENCIA[[#This Row],[CODIGO]]&amp;TABLATRANSFERENCIA[[#Headers],[Columna4]],Datos_Consumo[CODIGO]&amp;Datos_Consumo[FECHA_FORMATO],0)),0)</f>
        <v>0</v>
      </c>
      <c r="AZ184" s="6">
        <f t="array" ref="AZ184">IFERROR(INDEX(Datos_Consumo[CANTIDAD],MATCH(TABLATRANSFERENCIA[[#This Row],[CODIGO]]&amp;TABLATRANSFERENCIA[[#Headers],[Columna5]],Datos_Consumo[CODIGO]&amp;Datos_Consumo[FECHA_FORMATO],0)),0)</f>
        <v>0</v>
      </c>
      <c r="BA184" s="6">
        <f t="array" ref="BA184">IFERROR(INDEX(Datos_Consumo[CANTIDAD],MATCH(TABLATRANSFERENCIA[[#This Row],[CODIGO]]&amp;TABLATRANSFERENCIA[[#Headers],[Columna6]],Datos_Consumo[CODIGO]&amp;Datos_Consumo[FECHA_FORMATO],0)),0)</f>
        <v>0</v>
      </c>
      <c r="BB184" s="56">
        <f ca="1">IFERROR(INDEX(OFFSET(INDIRECT("v_buffer_hist_hoy!$A$1"),1,MATCH("buh_ultima_transferencia_ini",INDIRECT("v_buffer_hist_hoy!$1:$1"),0)-1,100000,1),MATCH(CLEAN(TABLATRANSFERENCIA[[#This Row],[CODIGO]]),OFFSET(INDIRECT("v_buffer_hist_hoy!$A$1"),1,MATCH("buh_codigo",INDIRECT("v_buffer_hist_hoy!$1:$1"),0)-1,100000,1),0)),"")</f>
        <v>0</v>
      </c>
      <c r="BC184" s="56">
        <f ca="1">IFERROR(INDEX(OFFSET(INDIRECT("v_buffer_hist_hoy!$A$1"),1,MATCH("buh_ultima_transferencia_fin",INDIRECT("v_buffer_hist_hoy!$1:$1"),0)-1,100000,1),MATCH(CLEAN(TABLATRANSFERENCIA[[#This Row],[CODIGO]]),OFFSET(INDIRECT("v_buffer_hist_hoy!$A$1"),1,MATCH("buh_codigo",INDIRECT("v_buffer_hist_hoy!$1:$1"),0)-1,100000,1),0)),"")</f>
        <v>0</v>
      </c>
      <c r="BD184" s="50" t="s">
        <v>7723</v>
      </c>
      <c r="BE184" s="55"/>
      <c r="BF184" s="51"/>
      <c r="BG184"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4" s="51"/>
      <c r="BM184" s="46">
        <f ca="1">IFERROR(TABLATRANSFERENCIA[[#This Row],[REQUERIM]]/TABLATRANSFERENCIA[[#This Row],[PEDIDO PROMEDIO]],0)</f>
        <v>0.66666666666666663</v>
      </c>
      <c r="BN184" s="51"/>
      <c r="BO184" s="59"/>
      <c r="BP184" s="3" t="str">
        <f>IF(TABLATRANSFERENCIA[[#This Row],[RECIBIDO]]&lt;&gt;"",0,IF(TABLATRANSFERENCIA[[#This Row],[DESPACHO]]&lt;&gt;"",TABLATRANSFERENCIA[[#This Row],[DESPACHO]],TABLATRANSFERENCIA[[#This Row],[REQUERIM]]))</f>
        <v>2</v>
      </c>
      <c r="BQ184" s="50"/>
      <c r="BR184" s="50"/>
      <c r="BS184" s="50" t="str">
        <f t="shared" si="2"/>
        <v>N</v>
      </c>
      <c r="BT184" s="51">
        <f t="array" aca="1" ref="BT184" ca="1">IF(SUM(--(TABLATRANSFERENCIA[[#This Row],[CODIGO GENERICO]]=TABLATRANSFERENCIA[CODIGO GENERICO])*TABLATRANSFERENCIA[REQUERIM])&lt;TABLATRANSFERENCIA[[#This Row],[PEDIDO MIN GRUPO]],1,0)</f>
        <v>0</v>
      </c>
      <c r="BU18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4" s="51">
        <f ca="1">IFERROR(INDEX(OFFSET(INDIRECT("v_buffer_hist_hoy!$A$1"),1,MATCH("buh_zona_amarilla",INDIRECT("v_buffer_hist_hoy!$1:$1"),0)-1,100000,1),MATCH(CLEAN(TABLATRANSFERENCIA[[#This Row],[CODIGO]]),OFFSET(INDIRECT("v_buffer_hist_hoy!$A$1"),1,MATCH("buh_codigo",INDIRECT("v_buffer_hist_hoy!$1:$1"),0)-1,100000,1),0)),"")</f>
        <v>7</v>
      </c>
      <c r="BW184" s="51">
        <f ca="1">IFERROR(INDEX(OFFSET(INDIRECT("v_buffer_hist_hoy!$A$1"),1,MATCH("buh_zona_roja",INDIRECT("v_buffer_hist_hoy!$1:$1"),0)-1,100000,1),MATCH(CLEAN(TABLATRANSFERENCIA[[#This Row],[CODIGO]]),OFFSET(INDIRECT("v_buffer_hist_hoy!$A$1"),1,MATCH("buh_codigo",INDIRECT("v_buffer_hist_hoy!$1:$1"),0)-1,100000,1),0)),"")</f>
        <v>3</v>
      </c>
    </row>
    <row r="185" spans="1:75" hidden="1" x14ac:dyDescent="0.25">
      <c r="A185" s="54" t="s">
        <v>7299</v>
      </c>
      <c r="B185" s="3" t="str">
        <f ca="1">IFERROR(INDEX(OFFSET(INDIRECT("v_buffer_hist_hoy!$A$1"),1,MATCH("pro_descripcion",INDIRECT("v_buffer_hist_hoy!$1:$1"),0)-1,100000,1),MATCH(CLEAN(TABLATRANSFERENCIA[[#This Row],[CODIGO]]),OFFSET(INDIRECT("v_buffer_hist_hoy!$A$1"),1,MATCH("buh_codigo",INDIRECT("v_buffer_hist_hoy!$1:$1"),0)-1,100000,1),0)),"")</f>
        <v>FILTRO AIRE CS510</v>
      </c>
      <c r="C185" s="3" t="str">
        <f ca="1">IFERROR(INDEX(OFFSET(INDIRECT("v_buffer_hist_hoy!$A$1"),1,MATCH("buh_codigo_generico",INDIRECT("v_buffer_hist_hoy!$1:$1"),0)-1,100000,1),MATCH(CLEAN(TABLATRANSFERENCIA[[#This Row],[CODIGO]]),OFFSET(INDIRECT("v_buffer_hist_hoy!$A$1"),1,MATCH("buh_codigo",INDIRECT("v_buffer_hist_hoy!$1:$1"),0)-1,100000,1),0)),"")</f>
        <v>0</v>
      </c>
      <c r="D185" s="3" t="str">
        <f ca="1">IFERROR(INDEX(OFFSET(INDIRECT("v_buffer_hist_hoy!$A$1"),1,MATCH("buh_codigo_vinculado",INDIRECT("v_buffer_hist_hoy!$1:$1"),0)-1,100000,1),MATCH(CLEAN(TABLATRANSFERENCIA[[#This Row],[CODIGO]]),OFFSET(INDIRECT("v_buffer_hist_hoy!$A$1"),1,MATCH("buh_codigo",INDIRECT("v_buffer_hist_hoy!$1:$1"),0)-1,100000,1),0)),"")</f>
        <v>EC-13031038331</v>
      </c>
      <c r="E185" s="3" t="str">
        <f ca="1">IFERROR(INDEX(OFFSET(INDIRECT("v_buffer_hist_hoy!$A$1"),1,MATCH("pro_linea",INDIRECT("v_buffer_hist_hoy!$1:$1"),0)-1,100000,1),MATCH(CLEAN(TABLATRANSFERENCIA[[#This Row],[CODIGO]]),OFFSET(INDIRECT("v_buffer_hist_hoy!$A$1"),1,MATCH("buh_codigo",INDIRECT("v_buffer_hist_hoy!$1:$1"),0)-1,100000,1),0)),"")</f>
        <v>AGROFORESTAL</v>
      </c>
      <c r="F185" s="3">
        <f ca="1">IFERROR(INDEX(OFFSET(INDIRECT("v_buffer_hist_hoy!$A$1"),1,MATCH("pro_sublinea",INDIRECT("v_buffer_hist_hoy!$1:$1"),0)-1,100000,1),MATCH(CLEAN(TABLATRANSFERENCIA[[#This Row],[CODIGO]]),OFFSET(INDIRECT("v_buffer_hist_hoy!$A$1"),1,MATCH("buh_codigo",INDIRECT("v_buffer_hist_hoy!$1:$1"),0)-1,100000,1),0)),"")</f>
        <v>0</v>
      </c>
      <c r="G185" s="3" t="str">
        <f ca="1">IFERROR(INDEX(OFFSET(INDIRECT("v_buffer_hist_hoy!$A$1"),1,MATCH("pro_grupo",INDIRECT("v_buffer_hist_hoy!$1:$1"),0)-1,100000,1),MATCH(CLEAN(TABLATRANSFERENCIA[[#This Row],[CODIGO]]),OFFSET(INDIRECT("v_buffer_hist_hoy!$A$1"),1,MATCH("buh_codigo",INDIRECT("v_buffer_hist_hoy!$1:$1"),0)-1,100000,1),0)),"")</f>
        <v>REPUESTOS CHIPPER</v>
      </c>
      <c r="H185" s="3">
        <f ca="1">IFERROR(INDEX(OFFSET(INDIRECT("v_buffer_hist_hoy!$A$1"),1,MATCH("pro_familia",INDIRECT("v_buffer_hist_hoy!$1:$1"),0)-1,100000,1),MATCH(CLEAN(TABLATRANSFERENCIA[[#This Row],[CODIGO]]),OFFSET(INDIRECT("v_buffer_hist_hoy!$A$1"),1,MATCH("buh_codigo",INDIRECT("v_buffer_hist_hoy!$1:$1"),0)-1,100000,1),0)),"")</f>
        <v>0</v>
      </c>
      <c r="I185" s="3">
        <f ca="1">IFERROR(INDEX(OFFSET(INDIRECT("v_buffer_hist_hoy!$A$1"),1,MATCH("pro_subfamilia",INDIRECT("v_buffer_hist_hoy!$1:$1"),0)-1,100000,1),MATCH(CLEAN(TABLATRANSFERENCIA[[#This Row],[CODIGO]]),OFFSET(INDIRECT("v_buffer_hist_hoy!$A$1"),1,MATCH("buh_codigo",INDIRECT("v_buffer_hist_hoy!$1:$1"),0)-1,100000,1),0)),"")</f>
        <v>0</v>
      </c>
      <c r="J18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5" s="3">
        <f ca="1">IFERROR(INDEX(OFFSET(INDIRECT("v_buffer_hist_hoy!$A$1"),1,MATCH("pro_tipo",INDIRECT("v_buffer_hist_hoy!$1:$1"),0)-1,100000,1),MATCH(CLEAN(TABLATRANSFERENCIA[[#This Row],[CODIGO]]),OFFSET(INDIRECT("v_buffer_hist_hoy!$A$1"),1,MATCH("buh_codigo",INDIRECT("v_buffer_hist_hoy!$1:$1"),0)-1,100000,1),0)),"")</f>
        <v>0</v>
      </c>
      <c r="L185" s="3" t="str">
        <f ca="1">IFERROR(INDEX(OFFSET(INDIRECT("v_buffer_hist_hoy!$A$1"),1,MATCH("pro_marca",INDIRECT("v_buffer_hist_hoy!$1:$1"),0)-1,100000,1),MATCH(CLEAN(TABLATRANSFERENCIA[[#This Row],[CODIGO]]),OFFSET(INDIRECT("v_buffer_hist_hoy!$A$1"),1,MATCH("buh_codigo",INDIRECT("v_buffer_hist_hoy!$1:$1"),0)-1,100000,1),0)),"")</f>
        <v>ECHO</v>
      </c>
      <c r="M185" s="3">
        <f ca="1">IFERROR(INDEX(OFFSET(INDIRECT("v_buffer_hist_hoy!$A$1"),1,MATCH("pro_modelo",INDIRECT("v_buffer_hist_hoy!$1:$1"),0)-1,100000,1),MATCH(CLEAN(TABLATRANSFERENCIA[[#This Row],[CODIGO]]),OFFSET(INDIRECT("v_buffer_hist_hoy!$A$1"),1,MATCH("buh_codigo",INDIRECT("v_buffer_hist_hoy!$1:$1"),0)-1,100000,1),0)),"")</f>
        <v>0</v>
      </c>
      <c r="N185" s="3">
        <f ca="1">IFERROR(INDEX(OFFSET(INDIRECT("v_buffer_hist_hoy!$A$1"),1,MATCH("pro_cat_management",INDIRECT("v_buffer_hist_hoy!$1:$1"),0)-1,100000,1),MATCH(CLEAN(TABLATRANSFERENCIA[[#This Row],[CODIGO]]),OFFSET(INDIRECT("v_buffer_hist_hoy!$A$1"),1,MATCH("buh_codigo",INDIRECT("v_buffer_hist_hoy!$1:$1"),0)-1,100000,1),0)),"")</f>
        <v>0</v>
      </c>
      <c r="O185" s="5" t="str">
        <f ca="1">IFERROR(INDEX(OFFSET(INDIRECT("v_buffer_hist_hoy!$A$1"),1,MATCH("buh_estatus",INDIRECT("v_buffer_hist_hoy!$1:$1"),0)-1,100000,1),MATCH(CLEAN(TABLATRANSFERENCIA[[#This Row],[CODIGO]]),OFFSET(INDIRECT("v_buffer_hist_hoy!$A$1"),1,MATCH("buh_codigo",INDIRECT("v_buffer_hist_hoy!$1:$1"),0)-1,100000,1),0)),"")</f>
        <v>0</v>
      </c>
      <c r="P185" s="5">
        <f ca="1">IFERROR(INDEX(OFFSET(INDIRECT("v_buffer_hist_hoy!$A$1"),1,MATCH("buh_ctv",INDIRECT("v_buffer_hist_hoy!$1:$1"),0)-1,100000,1),MATCH(CLEAN(TABLATRANSFERENCIA[[#This Row],[CODIGO]]),OFFSET(INDIRECT("v_buffer_hist_hoy!$A$1"),1,MATCH("buh_codigo",INDIRECT("v_buffer_hist_hoy!$1:$1"),0)-1,100000,1),0)),"")</f>
        <v>5.17</v>
      </c>
      <c r="Q185" s="5">
        <f ca="1">IFERROR(INDEX(OFFSET(INDIRECT("v_buffer_hist_hoy!$A$1"),1,MATCH("buh_pv",INDIRECT("v_buffer_hist_hoy!$1:$1"),0)-1,100000,1),MATCH(CLEAN(TABLATRANSFERENCIA[[#This Row],[CODIGO]]),OFFSET(INDIRECT("v_buffer_hist_hoy!$A$1"),1,MATCH("buh_codigo",INDIRECT("v_buffer_hist_hoy!$1:$1"),0)-1,100000,1),0)),"")</f>
        <v>12.31</v>
      </c>
      <c r="R185" s="46">
        <f ca="1">IFERROR(INDEX(OFFSET(INDIRECT("v_buffer_hist_hoy!$A$1"),1,MATCH("buh_roi_pasado",INDIRECT("v_buffer_hist_hoy!$1:$1"),0)-1,100000,1),MATCH(CLEAN(TABLATRANSFERENCIA[[#This Row],[CODIGO]]),OFFSET(INDIRECT("v_buffer_hist_hoy!$A$1"),1,MATCH("buh_codigo",INDIRECT("v_buffer_hist_hoy!$1:$1"),0)-1,100000,1),0)),"")</f>
        <v>0</v>
      </c>
      <c r="S185" s="46">
        <f ca="1">IFERROR(INDEX(OFFSET(INDIRECT("v_buffer_hist_hoy!$A$1"),1,MATCH("buh_roi_proyectado",INDIRECT("v_buffer_hist_hoy!$1:$1"),0)-1,100000,1),MATCH(CLEAN(TABLATRANSFERENCIA[[#This Row],[CODIGO]]),OFFSET(INDIRECT("v_buffer_hist_hoy!$A$1"),1,MATCH("buh_codigo",INDIRECT("v_buffer_hist_hoy!$1:$1"),0)-1,100000,1),0)),"")</f>
        <v>6.03</v>
      </c>
      <c r="T185" s="46">
        <f ca="1">IFERROR(INDEX(OFFSET(INDIRECT("v_buffer_hist_hoy!$A$1"),1,MATCH("buh_velocity",INDIRECT("v_buffer_hist_hoy!$1:$1"),0)-1,100000,1),MATCH(CLEAN(TABLATRANSFERENCIA[[#This Row],[CODIGO]]),OFFSET(INDIRECT("v_buffer_hist_hoy!$A$1"),1,MATCH("buh_codigo",INDIRECT("v_buffer_hist_hoy!$1:$1"),0)-1,100000,1),0)),"")</f>
        <v>0</v>
      </c>
      <c r="U185" s="46">
        <f ca="1">IFERROR(INDEX(OFFSET(INDIRECT("v_buffer_hist_hoy!$A$1"),1,MATCH("buh_nivel_servicio",INDIRECT("v_buffer_hist_hoy!$1:$1"),0)-1,100000,1),MATCH(CLEAN(TABLATRANSFERENCIA[[#This Row],[CODIGO]]),OFFSET(INDIRECT("v_buffer_hist_hoy!$A$1"),1,MATCH("buh_codigo",INDIRECT("v_buffer_hist_hoy!$1:$1"),0)-1,100000,1),0)),"")</f>
        <v>1</v>
      </c>
      <c r="V185" s="49" t="str">
        <f ca="1">IFERROR(INDEX(OFFSET(INDIRECT("v_buffer_hist_hoy!$A$1"),1,MATCH("pro_nombre",INDIRECT("v_buffer_hist_hoy!$1:$1"),0)-1,100000,1),MATCH(CLEAN(TABLATRANSFERENCIA[[#This Row],[CODIGO]]),OFFSET(INDIRECT("v_buffer_hist_hoy!$A$1"),1,MATCH("buh_codigo",INDIRECT("v_buffer_hist_hoy!$1:$1"),0)-1,100000,1),0)),"")</f>
        <v>Echo</v>
      </c>
      <c r="W185" s="49" t="str">
        <f ca="1">IFERROR(INDEX(OFFSET(INDIRECT("v_buffer_hist_hoy!$A$1"),1,MATCH("pre_nombre",INDIRECT("v_buffer_hist_hoy!$1:$1"),0)-1,100000,1),MATCH(CLEAN(TABLATRANSFERENCIA[[#This Row],[CODIGO]]),OFFSET(INDIRECT("v_buffer_hist_hoy!$A$1"),1,MATCH("buh_codigo",INDIRECT("v_buffer_hist_hoy!$1:$1"),0)-1,100000,1),0)),"")</f>
        <v>USA</v>
      </c>
      <c r="X185" s="51">
        <f ca="1">IFERROR(INDEX(OFFSET(INDIRECT("v_buffer_hist_hoy!$A$1"),1,MATCH("buh_tiempo_suministro",INDIRECT("v_buffer_hist_hoy!$1:$1"),0)-1,100000,1),MATCH(CLEAN(TABLATRANSFERENCIA[[#This Row],[CODIGO]]),OFFSET(INDIRECT("v_buffer_hist_hoy!$A$1"),1,MATCH("buh_codigo",INDIRECT("v_buffer_hist_hoy!$1:$1"),0)-1,100000,1),0)),"")</f>
        <v>8</v>
      </c>
      <c r="Y185" s="51">
        <f ca="1">IFERROR(INDEX(OFFSET(INDIRECT("v_buffer_hist_hoy!$A$1"),1,MATCH("buh_frecuencia_reposicion",INDIRECT("v_buffer_hist_hoy!$1:$1"),0)-1,100000,1),MATCH(CLEAN(TABLATRANSFERENCIA[[#This Row],[CODIGO]]),OFFSET(INDIRECT("v_buffer_hist_hoy!$A$1"),1,MATCH("buh_codigo",INDIRECT("v_buffer_hist_hoy!$1:$1"),0)-1,100000,1),0)),"")</f>
        <v>3</v>
      </c>
      <c r="Z185" s="6">
        <f ca="1">IFERROR(INDEX(OFFSET(INDIRECT("v_buffer_hist_hoy!$A$1"),1,MATCH("buh_buffer_actual",INDIRECT("v_buffer_hist_hoy!$1:$1"),0)-1,100000,1),MATCH(CLEAN(TABLATRANSFERENCIA[[#This Row],[CODIGO]]),OFFSET(INDIRECT("v_buffer_hist_hoy!$A$1"),1,MATCH("buh_codigo",INDIRECT("v_buffer_hist_hoy!$1:$1"),0)-1,100000,1),0)),"")</f>
        <v>8</v>
      </c>
      <c r="AA185" s="6">
        <f ca="1">IFERROR(INDEX(OFFSET(INDIRECT("v_buffer_hist_hoy!$A$1"),1,MATCH("buh_inventario_proveedor",INDIRECT("v_buffer_hist_hoy!$1:$1"),0)-1,100000,1),MATCH(CLEAN(TABLATRANSFERENCIA[[#This Row],[CODIGO]]),OFFSET(INDIRECT("v_buffer_hist_hoy!$A$1"),1,MATCH("buh_codigo",INDIRECT("v_buffer_hist_hoy!$1:$1"),0)-1,100000,1),0)),"")</f>
        <v>1000000000</v>
      </c>
      <c r="AB185" s="6">
        <f ca="1">IFERROR(INDEX(OFFSET(INDIRECT("v_buffer_hist_hoy!$A$1"),1,MATCH("buh_inventario_fisico",INDIRECT("v_buffer_hist_hoy!$1:$1"),0)-1,100000,1),MATCH(CLEAN(TABLATRANSFERENCIA[[#This Row],[CODIGO]]),OFFSET(INDIRECT("v_buffer_hist_hoy!$A$1"),1,MATCH("buh_codigo",INDIRECT("v_buffer_hist_hoy!$1:$1"),0)-1,100000,1),0)),"")</f>
        <v>0</v>
      </c>
      <c r="AC185" s="4">
        <f ca="1">IFERROR(INDEX(OFFSET(INDIRECT("v_buffer_hist_hoy!$A$1"),1,MATCH("buh_estado_inventario_fisico",INDIRECT("v_buffer_hist_hoy!$1:$1"),0)-1,100000,1),MATCH(CLEAN(TABLATRANSFERENCIA[[#This Row],[CODIGO]]),OFFSET(INDIRECT("v_buffer_hist_hoy!$A$1"),1,MATCH("buh_codigo",INDIRECT("v_buffer_hist_hoy!$1:$1"),0)-1,100000,1),0)),"")</f>
        <v>1</v>
      </c>
      <c r="AD185" s="6" t="str">
        <f ca="1">IFERROR(INDEX(OFFSET(INDIRECT("v_buffer_hist_hoy!$A$1"),1,MATCH("buh_color_inventario_fisico",INDIRECT("v_buffer_hist_hoy!$1:$1"),0)-1,100000,1),MATCH(CLEAN(TABLATRANSFERENCIA[[#This Row],[CODIGO]]),OFFSET(INDIRECT("v_buffer_hist_hoy!$A$1"),1,MATCH("buh_codigo",INDIRECT("v_buffer_hist_hoy!$1:$1"),0)-1,100000,1),0)),"")</f>
        <v>N</v>
      </c>
      <c r="AE185" s="6">
        <f ca="1">IFERROR(INDEX(OFFSET(INDIRECT("v_buffer_hist_hoy!$A$1"),1,MATCH("buh_transito",INDIRECT("v_buffer_hist_hoy!$1:$1"),0)-1,100000,1),MATCH(CLEAN(TABLATRANSFERENCIA[[#This Row],[CODIGO]]),OFFSET(INDIRECT("v_buffer_hist_hoy!$A$1"),1,MATCH("buh_codigo",INDIRECT("v_buffer_hist_hoy!$1:$1"),0)-1,100000,1),0)),"")</f>
        <v>6</v>
      </c>
      <c r="AF185" s="6">
        <f ca="1">IFERROR(INDEX(OFFSET(INDIRECT("v_buffer_hist_hoy!$A$1"),1,MATCH("buh_negociacion",INDIRECT("v_buffer_hist_hoy!$1:$1"),0)-1,100000,1),MATCH(CLEAN(TABLATRANSFERENCIA[[#This Row],[CODIGO]]),OFFSET(INDIRECT("v_buffer_hist_hoy!$A$1"),1,MATCH("buh_codigo",INDIRECT("v_buffer_hist_hoy!$1:$1"),0)-1,100000,1),0)),"")</f>
        <v>0</v>
      </c>
      <c r="AG185" s="6">
        <f ca="1">IFERROR(INDEX(OFFSET(INDIRECT("v_buffer_hist_hoy!$A$1"),1,MATCH("buh_produccion",INDIRECT("v_buffer_hist_hoy!$1:$1"),0)-1,100000,1),MATCH(CLEAN(TABLATRANSFERENCIA[[#This Row],[CODIGO]]),OFFSET(INDIRECT("v_buffer_hist_hoy!$A$1"),1,MATCH("buh_codigo",INDIRECT("v_buffer_hist_hoy!$1:$1"),0)-1,100000,1),0)),"")</f>
        <v>0</v>
      </c>
      <c r="AH185" s="6">
        <f ca="1">IFERROR(INDEX(OFFSET(INDIRECT("v_buffer_hist_hoy!$A$1"),1,MATCH("buh_embarcado",INDIRECT("v_buffer_hist_hoy!$1:$1"),0)-1,100000,1),MATCH(CLEAN(TABLATRANSFERENCIA[[#This Row],[CODIGO]]),OFFSET(INDIRECT("v_buffer_hist_hoy!$A$1"),1,MATCH("buh_codigo",INDIRECT("v_buffer_hist_hoy!$1:$1"),0)-1,100000,1),0)),"")</f>
        <v>0</v>
      </c>
      <c r="AI185" s="6">
        <f ca="1">IFERROR(INDEX(OFFSET(INDIRECT("v_buffer_hist_hoy!$A$1"),1,MATCH("buh_comprometido",INDIRECT("v_buffer_hist_hoy!$1:$1"),0)-1,100000,1),MATCH(CLEAN(TABLATRANSFERENCIA[[#This Row],[CODIGO]]),OFFSET(INDIRECT("v_buffer_hist_hoy!$A$1"),1,MATCH("buh_codigo",INDIRECT("v_buffer_hist_hoy!$1:$1"),0)-1,100000,1),0)),"")</f>
        <v>0</v>
      </c>
      <c r="AJ185" s="6">
        <f ca="1">IFERROR(INDEX(OFFSET(INDIRECT("v_buffer_hist_hoy!$A$1"),1,MATCH("buh_backorder",INDIRECT("v_buffer_hist_hoy!$1:$1"),0)-1,100000,1),MATCH(CLEAN(TABLATRANSFERENCIA[[#This Row],[CODIGO]]),OFFSET(INDIRECT("v_buffer_hist_hoy!$A$1"),1,MATCH("buh_codigo",INDIRECT("v_buffer_hist_hoy!$1:$1"),0)-1,100000,1),0)),"")</f>
        <v>2</v>
      </c>
      <c r="AK185" s="6">
        <f ca="1">IFERROR(INDEX(OFFSET(INDIRECT("v_buffer_hist_hoy!$A$1"),1,MATCH("buh_inventario_proyectado",INDIRECT("v_buffer_hist_hoy!$1:$1"),0)-1,100000,1),MATCH(CLEAN(TABLATRANSFERENCIA[[#This Row],[CODIGO]]),OFFSET(INDIRECT("v_buffer_hist_hoy!$A$1"),1,MATCH("buh_codigo",INDIRECT("v_buffer_hist_hoy!$1:$1"),0)-1,100000,1),0)),"")</f>
        <v>8</v>
      </c>
      <c r="AL185" s="4">
        <f ca="1">IFERROR(INDEX(OFFSET(INDIRECT("v_buffer_hist_hoy!$A$1"),1,MATCH("buh_estado_inventario_proyectado",INDIRECT("v_buffer_hist_hoy!$1:$1"),0)-1,100000,1),MATCH(CLEAN(TABLATRANSFERENCIA[[#This Row],[CODIGO]]),OFFSET(INDIRECT("v_buffer_hist_hoy!$A$1"),1,MATCH("buh_codigo",INDIRECT("v_buffer_hist_hoy!$1:$1"),0)-1,100000,1),0)),"")</f>
        <v>0</v>
      </c>
      <c r="AM185" s="6" t="str">
        <f ca="1">IFERROR(INDEX(OFFSET(INDIRECT("v_buffer_hist_hoy!$A$1"),1,MATCH("buh_color_inventario_proyectado",INDIRECT("v_buffer_hist_hoy!$1:$1"),0)-1,100000,1),MATCH(CLEAN(TABLATRANSFERENCIA[[#This Row],[CODIGO]]),OFFSET(INDIRECT("v_buffer_hist_hoy!$A$1"),1,MATCH("buh_codigo",INDIRECT("v_buffer_hist_hoy!$1:$1"),0)-1,100000,1),0)),"")</f>
        <v>V</v>
      </c>
      <c r="AN185" s="6">
        <f ca="1">IFERROR(INDEX(OFFSET(INDIRECT("v_buffer_hist_hoy!$A$1"),1,MATCH("buh_pedido_minimo",INDIRECT("v_buffer_hist_hoy!$1:$1"),0)-1,100000,1),MATCH(CLEAN(TABLATRANSFERENCIA[[#This Row],[CODIGO]]),OFFSET(INDIRECT("v_buffer_hist_hoy!$A$1"),1,MATCH("buh_codigo",INDIRECT("v_buffer_hist_hoy!$1:$1"),0)-1,100000,1),0)),"")</f>
        <v>0</v>
      </c>
      <c r="AO185" s="6">
        <f ca="1">IFERROR(INDEX(OFFSET(INDIRECT("v_buffer_hist_hoy!$A$1"),1,MATCH("buh_pedido_minimo_grupo",INDIRECT("v_buffer_hist_hoy!$1:$1"),0)-1,100000,1),MATCH(CLEAN(TABLATRANSFERENCIA[[#This Row],[CODIGO]]),OFFSET(INDIRECT("v_buffer_hist_hoy!$A$1"),1,MATCH("buh_codigo",INDIRECT("v_buffer_hist_hoy!$1:$1"),0)-1,100000,1),0)),"")</f>
        <v>0</v>
      </c>
      <c r="AP185" s="6">
        <f ca="1">IFERROR(INDEX(OFFSET(INDIRECT("v_buffer_hist_hoy!$A$1"),1,MATCH("buh_unidad_empaque",INDIRECT("v_buffer_hist_hoy!$1:$1"),0)-1,100000,1),MATCH(CLEAN(TABLATRANSFERENCIA[[#This Row],[CODIGO]]),OFFSET(INDIRECT("v_buffer_hist_hoy!$A$1"),1,MATCH("buh_codigo",INDIRECT("v_buffer_hist_hoy!$1:$1"),0)-1,100000,1),0)),"")</f>
        <v>0</v>
      </c>
      <c r="AQ185" s="6">
        <f ca="1">IFERROR(INDEX(OFFSET(INDIRECT("v_buffer_hist_hoy!$A$1"),1,MATCH("buh_pedido_promedio",INDIRECT("v_buffer_hist_hoy!$1:$1"),0)-1,100000,1),MATCH(CLEAN(TABLATRANSFERENCIA[[#This Row],[CODIGO]]),OFFSET(INDIRECT("v_buffer_hist_hoy!$A$1"),1,MATCH("buh_codigo",INDIRECT("v_buffer_hist_hoy!$1:$1"),0)-1,100000,1),0)),"")</f>
        <v>2</v>
      </c>
      <c r="AR185" s="6">
        <f ca="1">IFERROR(INDEX(OFFSET(INDIRECT("v_buffer_hist_hoy!$A$1"),1,MATCH("buh_cobertura_buffer",INDIRECT("v_buffer_hist_hoy!$1:$1"),0)-1,100000,1),MATCH(CLEAN(TABLATRANSFERENCIA[[#This Row],[CODIGO]]),OFFSET(INDIRECT("v_buffer_hist_hoy!$A$1"),1,MATCH("buh_codigo",INDIRECT("v_buffer_hist_hoy!$1:$1"),0)-1,100000,1),0)),"")</f>
        <v>0</v>
      </c>
      <c r="AS185" s="6">
        <f ca="1">IFERROR(INDEX(OFFSET(INDIRECT("v_buffer_hist_hoy!$A$1"),1,MATCH("buh_cobertura_inventario_proyectado",INDIRECT("v_buffer_hist_hoy!$1:$1"),0)-1,100000,1),MATCH(CLEAN(TABLATRANSFERENCIA[[#This Row],[CODIGO]]),OFFSET(INDIRECT("v_buffer_hist_hoy!$A$1"),1,MATCH("buh_codigo",INDIRECT("v_buffer_hist_hoy!$1:$1"),0)-1,100000,1),0)),"")</f>
        <v>0</v>
      </c>
      <c r="AT185" s="6">
        <f ca="1">IFERROR(INDEX(OFFSET(INDIRECT("v_buffer_hist_hoy!$A$1"),1,MATCH("buh_cobertura_pedido_minimo",INDIRECT("v_buffer_hist_hoy!$1:$1"),0)-1,100000,1),MATCH(CLEAN(TABLATRANSFERENCIA[[#This Row],[CODIGO]]),OFFSET(INDIRECT("v_buffer_hist_hoy!$A$1"),1,MATCH("buh_codigo",INDIRECT("v_buffer_hist_hoy!$1:$1"),0)-1,100000,1),0)),"")</f>
        <v>0</v>
      </c>
      <c r="AU185" s="6">
        <f ca="1">IFERROR(INDEX(OFFSET(INDIRECT("v_buffer_hist_hoy!$A$1"),1,MATCH("buh_dias_desabastecimiento",INDIRECT("v_buffer_hist_hoy!$1:$1"),0)-1,100000,1),MATCH(CLEAN(TABLATRANSFERENCIA[[#This Row],[CODIGO]]),OFFSET(INDIRECT("v_buffer_hist_hoy!$A$1"),1,MATCH("buh_codigo",INDIRECT("v_buffer_hist_hoy!$1:$1"),0)-1,100000,1),0)),"")</f>
        <v>108</v>
      </c>
      <c r="AV185" s="6">
        <f t="array" ref="AV185">IFERROR(INDEX(Datos_Consumo[CANTIDAD],MATCH(TABLATRANSFERENCIA[[#This Row],[CODIGO]]&amp;TABLATRANSFERENCIA[[#Headers],[Columna1]],Datos_Consumo[CODIGO]&amp;Datos_Consumo[FECHA_FORMATO],0)),0)</f>
        <v>0</v>
      </c>
      <c r="AW185" s="6">
        <f t="array" ref="AW185">IFERROR(INDEX(Datos_Consumo[CANTIDAD],MATCH(TABLATRANSFERENCIA[[#This Row],[CODIGO]]&amp;TABLATRANSFERENCIA[[#Headers],[Columna2]],Datos_Consumo[CODIGO]&amp;Datos_Consumo[FECHA_FORMATO],0)),0)</f>
        <v>0</v>
      </c>
      <c r="AX185" s="6">
        <f t="array" ref="AX185">IFERROR(INDEX(Datos_Consumo[CANTIDAD],MATCH(TABLATRANSFERENCIA[[#This Row],[CODIGO]]&amp;TABLATRANSFERENCIA[[#Headers],[Columna3]],Datos_Consumo[CODIGO]&amp;Datos_Consumo[FECHA_FORMATO],0)),0)</f>
        <v>0</v>
      </c>
      <c r="AY185" s="6">
        <f t="array" ref="AY185">IFERROR(INDEX(Datos_Consumo[CANTIDAD],MATCH(TABLATRANSFERENCIA[[#This Row],[CODIGO]]&amp;TABLATRANSFERENCIA[[#Headers],[Columna4]],Datos_Consumo[CODIGO]&amp;Datos_Consumo[FECHA_FORMATO],0)),0)</f>
        <v>0</v>
      </c>
      <c r="AZ185" s="6">
        <f t="array" ref="AZ185">IFERROR(INDEX(Datos_Consumo[CANTIDAD],MATCH(TABLATRANSFERENCIA[[#This Row],[CODIGO]]&amp;TABLATRANSFERENCIA[[#Headers],[Columna5]],Datos_Consumo[CODIGO]&amp;Datos_Consumo[FECHA_FORMATO],0)),0)</f>
        <v>0</v>
      </c>
      <c r="BA185" s="6">
        <f t="array" ref="BA185">IFERROR(INDEX(Datos_Consumo[CANTIDAD],MATCH(TABLATRANSFERENCIA[[#This Row],[CODIGO]]&amp;TABLATRANSFERENCIA[[#Headers],[Columna6]],Datos_Consumo[CODIGO]&amp;Datos_Consumo[FECHA_FORMATO],0)),0)</f>
        <v>0</v>
      </c>
      <c r="BB185" s="56">
        <f ca="1">IFERROR(INDEX(OFFSET(INDIRECT("v_buffer_hist_hoy!$A$1"),1,MATCH("buh_ultima_transferencia_ini",INDIRECT("v_buffer_hist_hoy!$1:$1"),0)-1,100000,1),MATCH(CLEAN(TABLATRANSFERENCIA[[#This Row],[CODIGO]]),OFFSET(INDIRECT("v_buffer_hist_hoy!$A$1"),1,MATCH("buh_codigo",INDIRECT("v_buffer_hist_hoy!$1:$1"),0)-1,100000,1),0)),"")</f>
        <v>0</v>
      </c>
      <c r="BC185" s="56">
        <f ca="1">IFERROR(INDEX(OFFSET(INDIRECT("v_buffer_hist_hoy!$A$1"),1,MATCH("buh_ultima_transferencia_fin",INDIRECT("v_buffer_hist_hoy!$1:$1"),0)-1,100000,1),MATCH(CLEAN(TABLATRANSFERENCIA[[#This Row],[CODIGO]]),OFFSET(INDIRECT("v_buffer_hist_hoy!$A$1"),1,MATCH("buh_codigo",INDIRECT("v_buffer_hist_hoy!$1:$1"),0)-1,100000,1),0)),"")</f>
        <v>0</v>
      </c>
      <c r="BD185" s="50" t="s">
        <v>7723</v>
      </c>
      <c r="BE185" s="55"/>
      <c r="BF185" s="51"/>
      <c r="BG185"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5" s="51"/>
      <c r="BM185" s="46">
        <f ca="1">IFERROR(TABLATRANSFERENCIA[[#This Row],[REQUERIM]]/TABLATRANSFERENCIA[[#This Row],[PEDIDO PROMEDIO]],0)</f>
        <v>1</v>
      </c>
      <c r="BN185" s="51"/>
      <c r="BO185" s="59"/>
      <c r="BP185" s="3" t="str">
        <f>IF(TABLATRANSFERENCIA[[#This Row],[RECIBIDO]]&lt;&gt;"",0,IF(TABLATRANSFERENCIA[[#This Row],[DESPACHO]]&lt;&gt;"",TABLATRANSFERENCIA[[#This Row],[DESPACHO]],TABLATRANSFERENCIA[[#This Row],[REQUERIM]]))</f>
        <v>2</v>
      </c>
      <c r="BQ185" s="50"/>
      <c r="BR185" s="50"/>
      <c r="BS185" s="50" t="str">
        <f t="shared" si="2"/>
        <v>N</v>
      </c>
      <c r="BT185" s="51">
        <f t="array" aca="1" ref="BT185" ca="1">IF(SUM(--(TABLATRANSFERENCIA[[#This Row],[CODIGO GENERICO]]=TABLATRANSFERENCIA[CODIGO GENERICO])*TABLATRANSFERENCIA[REQUERIM])&lt;TABLATRANSFERENCIA[[#This Row],[PEDIDO MIN GRUPO]],1,0)</f>
        <v>0</v>
      </c>
      <c r="BU18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5" s="51">
        <f ca="1">IFERROR(INDEX(OFFSET(INDIRECT("v_buffer_hist_hoy!$A$1"),1,MATCH("buh_zona_amarilla",INDIRECT("v_buffer_hist_hoy!$1:$1"),0)-1,100000,1),MATCH(CLEAN(TABLATRANSFERENCIA[[#This Row],[CODIGO]]),OFFSET(INDIRECT("v_buffer_hist_hoy!$A$1"),1,MATCH("buh_codigo",INDIRECT("v_buffer_hist_hoy!$1:$1"),0)-1,100000,1),0)),"")</f>
        <v>5</v>
      </c>
      <c r="BW185" s="51">
        <f ca="1">IFERROR(INDEX(OFFSET(INDIRECT("v_buffer_hist_hoy!$A$1"),1,MATCH("buh_zona_roja",INDIRECT("v_buffer_hist_hoy!$1:$1"),0)-1,100000,1),MATCH(CLEAN(TABLATRANSFERENCIA[[#This Row],[CODIGO]]),OFFSET(INDIRECT("v_buffer_hist_hoy!$A$1"),1,MATCH("buh_codigo",INDIRECT("v_buffer_hist_hoy!$1:$1"),0)-1,100000,1),0)),"")</f>
        <v>3</v>
      </c>
    </row>
    <row r="186" spans="1:75" x14ac:dyDescent="0.25">
      <c r="A186" s="54" t="s">
        <v>1620</v>
      </c>
      <c r="B186" s="3" t="str">
        <f ca="1">IFERROR(INDEX(OFFSET(INDIRECT("v_buffer_hist_hoy!$A$1"),1,MATCH("pro_descripcion",INDIRECT("v_buffer_hist_hoy!$1:$1"),0)-1,100000,1),MATCH(CLEAN(TABLATRANSFERENCIA[[#This Row],[CODIGO]]),OFFSET(INDIRECT("v_buffer_hist_hoy!$A$1"),1,MATCH("buh_codigo",INDIRECT("v_buffer_hist_hoy!$1:$1"),0)-1,100000,1),0)),"")</f>
        <v>KIT MOTOR RECONSTRUCCION C230 ES726 (P021032910)</v>
      </c>
      <c r="C186" s="3" t="str">
        <f ca="1">IFERROR(INDEX(OFFSET(INDIRECT("v_buffer_hist_hoy!$A$1"),1,MATCH("buh_codigo_generico",INDIRECT("v_buffer_hist_hoy!$1:$1"),0)-1,100000,1),MATCH(CLEAN(TABLATRANSFERENCIA[[#This Row],[CODIGO]]),OFFSET(INDIRECT("v_buffer_hist_hoy!$A$1"),1,MATCH("buh_codigo",INDIRECT("v_buffer_hist_hoy!$1:$1"),0)-1,100000,1),0)),"")</f>
        <v>0</v>
      </c>
      <c r="D186" s="3" t="str">
        <f ca="1">IFERROR(INDEX(OFFSET(INDIRECT("v_buffer_hist_hoy!$A$1"),1,MATCH("buh_codigo_vinculado",INDIRECT("v_buffer_hist_hoy!$1:$1"),0)-1,100000,1),MATCH(CLEAN(TABLATRANSFERENCIA[[#This Row],[CODIGO]]),OFFSET(INDIRECT("v_buffer_hist_hoy!$A$1"),1,MATCH("buh_codigo",INDIRECT("v_buffer_hist_hoy!$1:$1"),0)-1,100000,1),0)),"")</f>
        <v>EC-P021032911</v>
      </c>
      <c r="E186" s="3" t="str">
        <f ca="1">IFERROR(INDEX(OFFSET(INDIRECT("v_buffer_hist_hoy!$A$1"),1,MATCH("pro_linea",INDIRECT("v_buffer_hist_hoy!$1:$1"),0)-1,100000,1),MATCH(CLEAN(TABLATRANSFERENCIA[[#This Row],[CODIGO]]),OFFSET(INDIRECT("v_buffer_hist_hoy!$A$1"),1,MATCH("buh_codigo",INDIRECT("v_buffer_hist_hoy!$1:$1"),0)-1,100000,1),0)),"")</f>
        <v>AGROFORESTAL</v>
      </c>
      <c r="F186" s="3">
        <f ca="1">IFERROR(INDEX(OFFSET(INDIRECT("v_buffer_hist_hoy!$A$1"),1,MATCH("pro_sublinea",INDIRECT("v_buffer_hist_hoy!$1:$1"),0)-1,100000,1),MATCH(CLEAN(TABLATRANSFERENCIA[[#This Row],[CODIGO]]),OFFSET(INDIRECT("v_buffer_hist_hoy!$A$1"),1,MATCH("buh_codigo",INDIRECT("v_buffer_hist_hoy!$1:$1"),0)-1,100000,1),0)),"")</f>
        <v>0</v>
      </c>
      <c r="G186" s="3" t="str">
        <f ca="1">IFERROR(INDEX(OFFSET(INDIRECT("v_buffer_hist_hoy!$A$1"),1,MATCH("pro_grupo",INDIRECT("v_buffer_hist_hoy!$1:$1"),0)-1,100000,1),MATCH(CLEAN(TABLATRANSFERENCIA[[#This Row],[CODIGO]]),OFFSET(INDIRECT("v_buffer_hist_hoy!$A$1"),1,MATCH("buh_codigo",INDIRECT("v_buffer_hist_hoy!$1:$1"),0)-1,100000,1),0)),"")</f>
        <v>REPUESTOS DESMALEZADORAS</v>
      </c>
      <c r="H186" s="3">
        <f ca="1">IFERROR(INDEX(OFFSET(INDIRECT("v_buffer_hist_hoy!$A$1"),1,MATCH("pro_familia",INDIRECT("v_buffer_hist_hoy!$1:$1"),0)-1,100000,1),MATCH(CLEAN(TABLATRANSFERENCIA[[#This Row],[CODIGO]]),OFFSET(INDIRECT("v_buffer_hist_hoy!$A$1"),1,MATCH("buh_codigo",INDIRECT("v_buffer_hist_hoy!$1:$1"),0)-1,100000,1),0)),"")</f>
        <v>0</v>
      </c>
      <c r="I186" s="3">
        <f ca="1">IFERROR(INDEX(OFFSET(INDIRECT("v_buffer_hist_hoy!$A$1"),1,MATCH("pro_subfamilia",INDIRECT("v_buffer_hist_hoy!$1:$1"),0)-1,100000,1),MATCH(CLEAN(TABLATRANSFERENCIA[[#This Row],[CODIGO]]),OFFSET(INDIRECT("v_buffer_hist_hoy!$A$1"),1,MATCH("buh_codigo",INDIRECT("v_buffer_hist_hoy!$1:$1"),0)-1,100000,1),0)),"")</f>
        <v>0</v>
      </c>
      <c r="J18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6" s="3">
        <f ca="1">IFERROR(INDEX(OFFSET(INDIRECT("v_buffer_hist_hoy!$A$1"),1,MATCH("pro_tipo",INDIRECT("v_buffer_hist_hoy!$1:$1"),0)-1,100000,1),MATCH(CLEAN(TABLATRANSFERENCIA[[#This Row],[CODIGO]]),OFFSET(INDIRECT("v_buffer_hist_hoy!$A$1"),1,MATCH("buh_codigo",INDIRECT("v_buffer_hist_hoy!$1:$1"),0)-1,100000,1),0)),"")</f>
        <v>0</v>
      </c>
      <c r="L186" s="3" t="str">
        <f ca="1">IFERROR(INDEX(OFFSET(INDIRECT("v_buffer_hist_hoy!$A$1"),1,MATCH("pro_marca",INDIRECT("v_buffer_hist_hoy!$1:$1"),0)-1,100000,1),MATCH(CLEAN(TABLATRANSFERENCIA[[#This Row],[CODIGO]]),OFFSET(INDIRECT("v_buffer_hist_hoy!$A$1"),1,MATCH("buh_codigo",INDIRECT("v_buffer_hist_hoy!$1:$1"),0)-1,100000,1),0)),"")</f>
        <v>SHINDAIWA</v>
      </c>
      <c r="M186" s="3">
        <f ca="1">IFERROR(INDEX(OFFSET(INDIRECT("v_buffer_hist_hoy!$A$1"),1,MATCH("pro_modelo",INDIRECT("v_buffer_hist_hoy!$1:$1"),0)-1,100000,1),MATCH(CLEAN(TABLATRANSFERENCIA[[#This Row],[CODIGO]]),OFFSET(INDIRECT("v_buffer_hist_hoy!$A$1"),1,MATCH("buh_codigo",INDIRECT("v_buffer_hist_hoy!$1:$1"),0)-1,100000,1),0)),"")</f>
        <v>0</v>
      </c>
      <c r="N186" s="3">
        <f ca="1">IFERROR(INDEX(OFFSET(INDIRECT("v_buffer_hist_hoy!$A$1"),1,MATCH("pro_cat_management",INDIRECT("v_buffer_hist_hoy!$1:$1"),0)-1,100000,1),MATCH(CLEAN(TABLATRANSFERENCIA[[#This Row],[CODIGO]]),OFFSET(INDIRECT("v_buffer_hist_hoy!$A$1"),1,MATCH("buh_codigo",INDIRECT("v_buffer_hist_hoy!$1:$1"),0)-1,100000,1),0)),"")</f>
        <v>0</v>
      </c>
      <c r="O186" s="5" t="str">
        <f ca="1">IFERROR(INDEX(OFFSET(INDIRECT("v_buffer_hist_hoy!$A$1"),1,MATCH("buh_estatus",INDIRECT("v_buffer_hist_hoy!$1:$1"),0)-1,100000,1),MATCH(CLEAN(TABLATRANSFERENCIA[[#This Row],[CODIGO]]),OFFSET(INDIRECT("v_buffer_hist_hoy!$A$1"),1,MATCH("buh_codigo",INDIRECT("v_buffer_hist_hoy!$1:$1"),0)-1,100000,1),0)),"")</f>
        <v>0</v>
      </c>
      <c r="P186" s="5">
        <f ca="1">IFERROR(INDEX(OFFSET(INDIRECT("v_buffer_hist_hoy!$A$1"),1,MATCH("buh_ctv",INDIRECT("v_buffer_hist_hoy!$1:$1"),0)-1,100000,1),MATCH(CLEAN(TABLATRANSFERENCIA[[#This Row],[CODIGO]]),OFFSET(INDIRECT("v_buffer_hist_hoy!$A$1"),1,MATCH("buh_codigo",INDIRECT("v_buffer_hist_hoy!$1:$1"),0)-1,100000,1),0)),"")</f>
        <v>19.25</v>
      </c>
      <c r="Q186" s="5">
        <f ca="1">IFERROR(INDEX(OFFSET(INDIRECT("v_buffer_hist_hoy!$A$1"),1,MATCH("buh_pv",INDIRECT("v_buffer_hist_hoy!$1:$1"),0)-1,100000,1),MATCH(CLEAN(TABLATRANSFERENCIA[[#This Row],[CODIGO]]),OFFSET(INDIRECT("v_buffer_hist_hoy!$A$1"),1,MATCH("buh_codigo",INDIRECT("v_buffer_hist_hoy!$1:$1"),0)-1,100000,1),0)),"")</f>
        <v>69.989999999999995</v>
      </c>
      <c r="R186" s="46">
        <f ca="1">IFERROR(INDEX(OFFSET(INDIRECT("v_buffer_hist_hoy!$A$1"),1,MATCH("buh_roi_pasado",INDIRECT("v_buffer_hist_hoy!$1:$1"),0)-1,100000,1),MATCH(CLEAN(TABLATRANSFERENCIA[[#This Row],[CODIGO]]),OFFSET(INDIRECT("v_buffer_hist_hoy!$A$1"),1,MATCH("buh_codigo",INDIRECT("v_buffer_hist_hoy!$1:$1"),0)-1,100000,1),0)),"")</f>
        <v>0</v>
      </c>
      <c r="S186" s="46">
        <f ca="1">IFERROR(INDEX(OFFSET(INDIRECT("v_buffer_hist_hoy!$A$1"),1,MATCH("buh_roi_proyectado",INDIRECT("v_buffer_hist_hoy!$1:$1"),0)-1,100000,1),MATCH(CLEAN(TABLATRANSFERENCIA[[#This Row],[CODIGO]]),OFFSET(INDIRECT("v_buffer_hist_hoy!$A$1"),1,MATCH("buh_codigo",INDIRECT("v_buffer_hist_hoy!$1:$1"),0)-1,100000,1),0)),"")</f>
        <v>11.5</v>
      </c>
      <c r="T186" s="46">
        <f ca="1">IFERROR(INDEX(OFFSET(INDIRECT("v_buffer_hist_hoy!$A$1"),1,MATCH("buh_velocity",INDIRECT("v_buffer_hist_hoy!$1:$1"),0)-1,100000,1),MATCH(CLEAN(TABLATRANSFERENCIA[[#This Row],[CODIGO]]),OFFSET(INDIRECT("v_buffer_hist_hoy!$A$1"),1,MATCH("buh_codigo",INDIRECT("v_buffer_hist_hoy!$1:$1"),0)-1,100000,1),0)),"")</f>
        <v>0</v>
      </c>
      <c r="U186" s="46">
        <f ca="1">IFERROR(INDEX(OFFSET(INDIRECT("v_buffer_hist_hoy!$A$1"),1,MATCH("buh_nivel_servicio",INDIRECT("v_buffer_hist_hoy!$1:$1"),0)-1,100000,1),MATCH(CLEAN(TABLATRANSFERENCIA[[#This Row],[CODIGO]]),OFFSET(INDIRECT("v_buffer_hist_hoy!$A$1"),1,MATCH("buh_codigo",INDIRECT("v_buffer_hist_hoy!$1:$1"),0)-1,100000,1),0)),"")</f>
        <v>1</v>
      </c>
      <c r="V186" s="49" t="str">
        <f ca="1">IFERROR(INDEX(OFFSET(INDIRECT("v_buffer_hist_hoy!$A$1"),1,MATCH("pro_nombre",INDIRECT("v_buffer_hist_hoy!$1:$1"),0)-1,100000,1),MATCH(CLEAN(TABLATRANSFERENCIA[[#This Row],[CODIGO]]),OFFSET(INDIRECT("v_buffer_hist_hoy!$A$1"),1,MATCH("buh_codigo",INDIRECT("v_buffer_hist_hoy!$1:$1"),0)-1,100000,1),0)),"")</f>
        <v>Echo</v>
      </c>
      <c r="W186" s="49" t="str">
        <f ca="1">IFERROR(INDEX(OFFSET(INDIRECT("v_buffer_hist_hoy!$A$1"),1,MATCH("pre_nombre",INDIRECT("v_buffer_hist_hoy!$1:$1"),0)-1,100000,1),MATCH(CLEAN(TABLATRANSFERENCIA[[#This Row],[CODIGO]]),OFFSET(INDIRECT("v_buffer_hist_hoy!$A$1"),1,MATCH("buh_codigo",INDIRECT("v_buffer_hist_hoy!$1:$1"),0)-1,100000,1),0)),"")</f>
        <v>USA</v>
      </c>
      <c r="X186" s="51">
        <f ca="1">IFERROR(INDEX(OFFSET(INDIRECT("v_buffer_hist_hoy!$A$1"),1,MATCH("buh_tiempo_suministro",INDIRECT("v_buffer_hist_hoy!$1:$1"),0)-1,100000,1),MATCH(CLEAN(TABLATRANSFERENCIA[[#This Row],[CODIGO]]),OFFSET(INDIRECT("v_buffer_hist_hoy!$A$1"),1,MATCH("buh_codigo",INDIRECT("v_buffer_hist_hoy!$1:$1"),0)-1,100000,1),0)),"")</f>
        <v>8</v>
      </c>
      <c r="Y186" s="51">
        <f ca="1">IFERROR(INDEX(OFFSET(INDIRECT("v_buffer_hist_hoy!$A$1"),1,MATCH("buh_frecuencia_reposicion",INDIRECT("v_buffer_hist_hoy!$1:$1"),0)-1,100000,1),MATCH(CLEAN(TABLATRANSFERENCIA[[#This Row],[CODIGO]]),OFFSET(INDIRECT("v_buffer_hist_hoy!$A$1"),1,MATCH("buh_codigo",INDIRECT("v_buffer_hist_hoy!$1:$1"),0)-1,100000,1),0)),"")</f>
        <v>3</v>
      </c>
      <c r="Z186" s="6">
        <f ca="1">IFERROR(INDEX(OFFSET(INDIRECT("v_buffer_hist_hoy!$A$1"),1,MATCH("buh_buffer_actual",INDIRECT("v_buffer_hist_hoy!$1:$1"),0)-1,100000,1),MATCH(CLEAN(TABLATRANSFERENCIA[[#This Row],[CODIGO]]),OFFSET(INDIRECT("v_buffer_hist_hoy!$A$1"),1,MATCH("buh_codigo",INDIRECT("v_buffer_hist_hoy!$1:$1"),0)-1,100000,1),0)),"")</f>
        <v>14</v>
      </c>
      <c r="AA186" s="6">
        <f ca="1">IFERROR(INDEX(OFFSET(INDIRECT("v_buffer_hist_hoy!$A$1"),1,MATCH("buh_inventario_proveedor",INDIRECT("v_buffer_hist_hoy!$1:$1"),0)-1,100000,1),MATCH(CLEAN(TABLATRANSFERENCIA[[#This Row],[CODIGO]]),OFFSET(INDIRECT("v_buffer_hist_hoy!$A$1"),1,MATCH("buh_codigo",INDIRECT("v_buffer_hist_hoy!$1:$1"),0)-1,100000,1),0)),"")</f>
        <v>1000000000</v>
      </c>
      <c r="AB186" s="6">
        <f ca="1">IFERROR(INDEX(OFFSET(INDIRECT("v_buffer_hist_hoy!$A$1"),1,MATCH("buh_inventario_fisico",INDIRECT("v_buffer_hist_hoy!$1:$1"),0)-1,100000,1),MATCH(CLEAN(TABLATRANSFERENCIA[[#This Row],[CODIGO]]),OFFSET(INDIRECT("v_buffer_hist_hoy!$A$1"),1,MATCH("buh_codigo",INDIRECT("v_buffer_hist_hoy!$1:$1"),0)-1,100000,1),0)),"")</f>
        <v>6</v>
      </c>
      <c r="AC186"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186" s="6" t="str">
        <f ca="1">IFERROR(INDEX(OFFSET(INDIRECT("v_buffer_hist_hoy!$A$1"),1,MATCH("buh_color_inventario_fisico",INDIRECT("v_buffer_hist_hoy!$1:$1"),0)-1,100000,1),MATCH(CLEAN(TABLATRANSFERENCIA[[#This Row],[CODIGO]]),OFFSET(INDIRECT("v_buffer_hist_hoy!$A$1"),1,MATCH("buh_codigo",INDIRECT("v_buffer_hist_hoy!$1:$1"),0)-1,100000,1),0)),"")</f>
        <v>A</v>
      </c>
      <c r="AE186" s="6">
        <f ca="1">IFERROR(INDEX(OFFSET(INDIRECT("v_buffer_hist_hoy!$A$1"),1,MATCH("buh_transito",INDIRECT("v_buffer_hist_hoy!$1:$1"),0)-1,100000,1),MATCH(CLEAN(TABLATRANSFERENCIA[[#This Row],[CODIGO]]),OFFSET(INDIRECT("v_buffer_hist_hoy!$A$1"),1,MATCH("buh_codigo",INDIRECT("v_buffer_hist_hoy!$1:$1"),0)-1,100000,1),0)),"")</f>
        <v>0</v>
      </c>
      <c r="AF186" s="6">
        <f ca="1">IFERROR(INDEX(OFFSET(INDIRECT("v_buffer_hist_hoy!$A$1"),1,MATCH("buh_negociacion",INDIRECT("v_buffer_hist_hoy!$1:$1"),0)-1,100000,1),MATCH(CLEAN(TABLATRANSFERENCIA[[#This Row],[CODIGO]]),OFFSET(INDIRECT("v_buffer_hist_hoy!$A$1"),1,MATCH("buh_codigo",INDIRECT("v_buffer_hist_hoy!$1:$1"),0)-1,100000,1),0)),"")</f>
        <v>0</v>
      </c>
      <c r="AG186" s="6">
        <f ca="1">IFERROR(INDEX(OFFSET(INDIRECT("v_buffer_hist_hoy!$A$1"),1,MATCH("buh_produccion",INDIRECT("v_buffer_hist_hoy!$1:$1"),0)-1,100000,1),MATCH(CLEAN(TABLATRANSFERENCIA[[#This Row],[CODIGO]]),OFFSET(INDIRECT("v_buffer_hist_hoy!$A$1"),1,MATCH("buh_codigo",INDIRECT("v_buffer_hist_hoy!$1:$1"),0)-1,100000,1),0)),"")</f>
        <v>0</v>
      </c>
      <c r="AH186" s="6">
        <f ca="1">IFERROR(INDEX(OFFSET(INDIRECT("v_buffer_hist_hoy!$A$1"),1,MATCH("buh_embarcado",INDIRECT("v_buffer_hist_hoy!$1:$1"),0)-1,100000,1),MATCH(CLEAN(TABLATRANSFERENCIA[[#This Row],[CODIGO]]),OFFSET(INDIRECT("v_buffer_hist_hoy!$A$1"),1,MATCH("buh_codigo",INDIRECT("v_buffer_hist_hoy!$1:$1"),0)-1,100000,1),0)),"")</f>
        <v>0</v>
      </c>
      <c r="AI186" s="6">
        <f ca="1">IFERROR(INDEX(OFFSET(INDIRECT("v_buffer_hist_hoy!$A$1"),1,MATCH("buh_comprometido",INDIRECT("v_buffer_hist_hoy!$1:$1"),0)-1,100000,1),MATCH(CLEAN(TABLATRANSFERENCIA[[#This Row],[CODIGO]]),OFFSET(INDIRECT("v_buffer_hist_hoy!$A$1"),1,MATCH("buh_codigo",INDIRECT("v_buffer_hist_hoy!$1:$1"),0)-1,100000,1),0)),"")</f>
        <v>0</v>
      </c>
      <c r="AJ186" s="6">
        <f ca="1">IFERROR(INDEX(OFFSET(INDIRECT("v_buffer_hist_hoy!$A$1"),1,MATCH("buh_backorder",INDIRECT("v_buffer_hist_hoy!$1:$1"),0)-1,100000,1),MATCH(CLEAN(TABLATRANSFERENCIA[[#This Row],[CODIGO]]),OFFSET(INDIRECT("v_buffer_hist_hoy!$A$1"),1,MATCH("buh_codigo",INDIRECT("v_buffer_hist_hoy!$1:$1"),0)-1,100000,1),0)),"")</f>
        <v>2</v>
      </c>
      <c r="AK186" s="6">
        <f ca="1">IFERROR(INDEX(OFFSET(INDIRECT("v_buffer_hist_hoy!$A$1"),1,MATCH("buh_inventario_proyectado",INDIRECT("v_buffer_hist_hoy!$1:$1"),0)-1,100000,1),MATCH(CLEAN(TABLATRANSFERENCIA[[#This Row],[CODIGO]]),OFFSET(INDIRECT("v_buffer_hist_hoy!$A$1"),1,MATCH("buh_codigo",INDIRECT("v_buffer_hist_hoy!$1:$1"),0)-1,100000,1),0)),"")</f>
        <v>8</v>
      </c>
      <c r="AL186" s="4">
        <f ca="1">IFERROR(INDEX(OFFSET(INDIRECT("v_buffer_hist_hoy!$A$1"),1,MATCH("buh_estado_inventario_proyectado",INDIRECT("v_buffer_hist_hoy!$1:$1"),0)-1,100000,1),MATCH(CLEAN(TABLATRANSFERENCIA[[#This Row],[CODIGO]]),OFFSET(INDIRECT("v_buffer_hist_hoy!$A$1"),1,MATCH("buh_codigo",INDIRECT("v_buffer_hist_hoy!$1:$1"),0)-1,100000,1),0)),"")</f>
        <v>0.43</v>
      </c>
      <c r="AM186" s="6" t="str">
        <f ca="1">IFERROR(INDEX(OFFSET(INDIRECT("v_buffer_hist_hoy!$A$1"),1,MATCH("buh_color_inventario_proyectado",INDIRECT("v_buffer_hist_hoy!$1:$1"),0)-1,100000,1),MATCH(CLEAN(TABLATRANSFERENCIA[[#This Row],[CODIGO]]),OFFSET(INDIRECT("v_buffer_hist_hoy!$A$1"),1,MATCH("buh_codigo",INDIRECT("v_buffer_hist_hoy!$1:$1"),0)-1,100000,1),0)),"")</f>
        <v>A</v>
      </c>
      <c r="AN186" s="6">
        <f ca="1">IFERROR(INDEX(OFFSET(INDIRECT("v_buffer_hist_hoy!$A$1"),1,MATCH("buh_pedido_minimo",INDIRECT("v_buffer_hist_hoy!$1:$1"),0)-1,100000,1),MATCH(CLEAN(TABLATRANSFERENCIA[[#This Row],[CODIGO]]),OFFSET(INDIRECT("v_buffer_hist_hoy!$A$1"),1,MATCH("buh_codigo",INDIRECT("v_buffer_hist_hoy!$1:$1"),0)-1,100000,1),0)),"")</f>
        <v>0</v>
      </c>
      <c r="AO186" s="6">
        <f ca="1">IFERROR(INDEX(OFFSET(INDIRECT("v_buffer_hist_hoy!$A$1"),1,MATCH("buh_pedido_minimo_grupo",INDIRECT("v_buffer_hist_hoy!$1:$1"),0)-1,100000,1),MATCH(CLEAN(TABLATRANSFERENCIA[[#This Row],[CODIGO]]),OFFSET(INDIRECT("v_buffer_hist_hoy!$A$1"),1,MATCH("buh_codigo",INDIRECT("v_buffer_hist_hoy!$1:$1"),0)-1,100000,1),0)),"")</f>
        <v>0</v>
      </c>
      <c r="AP186" s="6">
        <f ca="1">IFERROR(INDEX(OFFSET(INDIRECT("v_buffer_hist_hoy!$A$1"),1,MATCH("buh_unidad_empaque",INDIRECT("v_buffer_hist_hoy!$1:$1"),0)-1,100000,1),MATCH(CLEAN(TABLATRANSFERENCIA[[#This Row],[CODIGO]]),OFFSET(INDIRECT("v_buffer_hist_hoy!$A$1"),1,MATCH("buh_codigo",INDIRECT("v_buffer_hist_hoy!$1:$1"),0)-1,100000,1),0)),"")</f>
        <v>2</v>
      </c>
      <c r="AQ186" s="6">
        <f ca="1">IFERROR(INDEX(OFFSET(INDIRECT("v_buffer_hist_hoy!$A$1"),1,MATCH("buh_pedido_promedio",INDIRECT("v_buffer_hist_hoy!$1:$1"),0)-1,100000,1),MATCH(CLEAN(TABLATRANSFERENCIA[[#This Row],[CODIGO]]),OFFSET(INDIRECT("v_buffer_hist_hoy!$A$1"),1,MATCH("buh_codigo",INDIRECT("v_buffer_hist_hoy!$1:$1"),0)-1,100000,1),0)),"")</f>
        <v>4</v>
      </c>
      <c r="AR186" s="6">
        <f ca="1">IFERROR(INDEX(OFFSET(INDIRECT("v_buffer_hist_hoy!$A$1"),1,MATCH("buh_cobertura_buffer",INDIRECT("v_buffer_hist_hoy!$1:$1"),0)-1,100000,1),MATCH(CLEAN(TABLATRANSFERENCIA[[#This Row],[CODIGO]]),OFFSET(INDIRECT("v_buffer_hist_hoy!$A$1"),1,MATCH("buh_codigo",INDIRECT("v_buffer_hist_hoy!$1:$1"),0)-1,100000,1),0)),"")</f>
        <v>0</v>
      </c>
      <c r="AS186" s="6">
        <f ca="1">IFERROR(INDEX(OFFSET(INDIRECT("v_buffer_hist_hoy!$A$1"),1,MATCH("buh_cobertura_inventario_proyectado",INDIRECT("v_buffer_hist_hoy!$1:$1"),0)-1,100000,1),MATCH(CLEAN(TABLATRANSFERENCIA[[#This Row],[CODIGO]]),OFFSET(INDIRECT("v_buffer_hist_hoy!$A$1"),1,MATCH("buh_codigo",INDIRECT("v_buffer_hist_hoy!$1:$1"),0)-1,100000,1),0)),"")</f>
        <v>0</v>
      </c>
      <c r="AT186" s="6">
        <f ca="1">IFERROR(INDEX(OFFSET(INDIRECT("v_buffer_hist_hoy!$A$1"),1,MATCH("buh_cobertura_pedido_minimo",INDIRECT("v_buffer_hist_hoy!$1:$1"),0)-1,100000,1),MATCH(CLEAN(TABLATRANSFERENCIA[[#This Row],[CODIGO]]),OFFSET(INDIRECT("v_buffer_hist_hoy!$A$1"),1,MATCH("buh_codigo",INDIRECT("v_buffer_hist_hoy!$1:$1"),0)-1,100000,1),0)),"")</f>
        <v>0</v>
      </c>
      <c r="AU186" s="6">
        <f ca="1">IFERROR(INDEX(OFFSET(INDIRECT("v_buffer_hist_hoy!$A$1"),1,MATCH("buh_dias_desabastecimiento",INDIRECT("v_buffer_hist_hoy!$1:$1"),0)-1,100000,1),MATCH(CLEAN(TABLATRANSFERENCIA[[#This Row],[CODIGO]]),OFFSET(INDIRECT("v_buffer_hist_hoy!$A$1"),1,MATCH("buh_codigo",INDIRECT("v_buffer_hist_hoy!$1:$1"),0)-1,100000,1),0)),"")</f>
        <v>0</v>
      </c>
      <c r="AV186" s="6">
        <f t="array" ref="AV186">IFERROR(INDEX(Datos_Consumo[CANTIDAD],MATCH(TABLATRANSFERENCIA[[#This Row],[CODIGO]]&amp;TABLATRANSFERENCIA[[#Headers],[Columna1]],Datos_Consumo[CODIGO]&amp;Datos_Consumo[FECHA_FORMATO],0)),0)</f>
        <v>0</v>
      </c>
      <c r="AW186" s="6">
        <f t="array" ref="AW186">IFERROR(INDEX(Datos_Consumo[CANTIDAD],MATCH(TABLATRANSFERENCIA[[#This Row],[CODIGO]]&amp;TABLATRANSFERENCIA[[#Headers],[Columna2]],Datos_Consumo[CODIGO]&amp;Datos_Consumo[FECHA_FORMATO],0)),0)</f>
        <v>0</v>
      </c>
      <c r="AX186" s="6">
        <f t="array" ref="AX186">IFERROR(INDEX(Datos_Consumo[CANTIDAD],MATCH(TABLATRANSFERENCIA[[#This Row],[CODIGO]]&amp;TABLATRANSFERENCIA[[#Headers],[Columna3]],Datos_Consumo[CODIGO]&amp;Datos_Consumo[FECHA_FORMATO],0)),0)</f>
        <v>0</v>
      </c>
      <c r="AY186" s="6">
        <f t="array" ref="AY186">IFERROR(INDEX(Datos_Consumo[CANTIDAD],MATCH(TABLATRANSFERENCIA[[#This Row],[CODIGO]]&amp;TABLATRANSFERENCIA[[#Headers],[Columna4]],Datos_Consumo[CODIGO]&amp;Datos_Consumo[FECHA_FORMATO],0)),0)</f>
        <v>0</v>
      </c>
      <c r="AZ186" s="6">
        <f t="array" ref="AZ186">IFERROR(INDEX(Datos_Consumo[CANTIDAD],MATCH(TABLATRANSFERENCIA[[#This Row],[CODIGO]]&amp;TABLATRANSFERENCIA[[#Headers],[Columna5]],Datos_Consumo[CODIGO]&amp;Datos_Consumo[FECHA_FORMATO],0)),0)</f>
        <v>0</v>
      </c>
      <c r="BA186" s="6">
        <f t="array" ref="BA186">IFERROR(INDEX(Datos_Consumo[CANTIDAD],MATCH(TABLATRANSFERENCIA[[#This Row],[CODIGO]]&amp;TABLATRANSFERENCIA[[#Headers],[Columna6]],Datos_Consumo[CODIGO]&amp;Datos_Consumo[FECHA_FORMATO],0)),0)</f>
        <v>0</v>
      </c>
      <c r="BB186" s="56">
        <f ca="1">IFERROR(INDEX(OFFSET(INDIRECT("v_buffer_hist_hoy!$A$1"),1,MATCH("buh_ultima_transferencia_ini",INDIRECT("v_buffer_hist_hoy!$1:$1"),0)-1,100000,1),MATCH(CLEAN(TABLATRANSFERENCIA[[#This Row],[CODIGO]]),OFFSET(INDIRECT("v_buffer_hist_hoy!$A$1"),1,MATCH("buh_codigo",INDIRECT("v_buffer_hist_hoy!$1:$1"),0)-1,100000,1),0)),"")</f>
        <v>0</v>
      </c>
      <c r="BC186" s="56">
        <f ca="1">IFERROR(INDEX(OFFSET(INDIRECT("v_buffer_hist_hoy!$A$1"),1,MATCH("buh_ultima_transferencia_fin",INDIRECT("v_buffer_hist_hoy!$1:$1"),0)-1,100000,1),MATCH(CLEAN(TABLATRANSFERENCIA[[#This Row],[CODIGO]]),OFFSET(INDIRECT("v_buffer_hist_hoy!$A$1"),1,MATCH("buh_codigo",INDIRECT("v_buffer_hist_hoy!$1:$1"),0)-1,100000,1),0)),"")</f>
        <v>0</v>
      </c>
      <c r="BD186" s="50" t="s">
        <v>7723</v>
      </c>
      <c r="BE186" s="55"/>
      <c r="BF186" s="51"/>
      <c r="BG186"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6" s="51"/>
      <c r="BM186" s="46">
        <f ca="1">IFERROR(TABLATRANSFERENCIA[[#This Row],[REQUERIM]]/TABLATRANSFERENCIA[[#This Row],[PEDIDO PROMEDIO]],0)</f>
        <v>0.5</v>
      </c>
      <c r="BN186" s="51"/>
      <c r="BO186" s="59"/>
      <c r="BP186" s="3" t="str">
        <f>IF(TABLATRANSFERENCIA[[#This Row],[RECIBIDO]]&lt;&gt;"",0,IF(TABLATRANSFERENCIA[[#This Row],[DESPACHO]]&lt;&gt;"",TABLATRANSFERENCIA[[#This Row],[DESPACHO]],TABLATRANSFERENCIA[[#This Row],[REQUERIM]]))</f>
        <v>2</v>
      </c>
      <c r="BQ186" s="50"/>
      <c r="BR186" s="50"/>
      <c r="BS186" s="50" t="str">
        <f t="shared" si="2"/>
        <v>N</v>
      </c>
      <c r="BT186" s="51">
        <f t="array" aca="1" ref="BT186" ca="1">IF(SUM(--(TABLATRANSFERENCIA[[#This Row],[CODIGO GENERICO]]=TABLATRANSFERENCIA[CODIGO GENERICO])*TABLATRANSFERENCIA[REQUERIM])&lt;TABLATRANSFERENCIA[[#This Row],[PEDIDO MIN GRUPO]],1,0)</f>
        <v>0</v>
      </c>
      <c r="BU18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6" s="51">
        <f ca="1">IFERROR(INDEX(OFFSET(INDIRECT("v_buffer_hist_hoy!$A$1"),1,MATCH("buh_zona_amarilla",INDIRECT("v_buffer_hist_hoy!$1:$1"),0)-1,100000,1),MATCH(CLEAN(TABLATRANSFERENCIA[[#This Row],[CODIGO]]),OFFSET(INDIRECT("v_buffer_hist_hoy!$A$1"),1,MATCH("buh_codigo",INDIRECT("v_buffer_hist_hoy!$1:$1"),0)-1,100000,1),0)),"")</f>
        <v>9</v>
      </c>
      <c r="BW186" s="51">
        <f ca="1">IFERROR(INDEX(OFFSET(INDIRECT("v_buffer_hist_hoy!$A$1"),1,MATCH("buh_zona_roja",INDIRECT("v_buffer_hist_hoy!$1:$1"),0)-1,100000,1),MATCH(CLEAN(TABLATRANSFERENCIA[[#This Row],[CODIGO]]),OFFSET(INDIRECT("v_buffer_hist_hoy!$A$1"),1,MATCH("buh_codigo",INDIRECT("v_buffer_hist_hoy!$1:$1"),0)-1,100000,1),0)),"")</f>
        <v>5</v>
      </c>
    </row>
    <row r="187" spans="1:75" x14ac:dyDescent="0.25">
      <c r="A187" s="54" t="s">
        <v>1661</v>
      </c>
      <c r="B187" s="3" t="str">
        <f ca="1">IFERROR(INDEX(OFFSET(INDIRECT("v_buffer_hist_hoy!$A$1"),1,MATCH("pro_descripcion",INDIRECT("v_buffer_hist_hoy!$1:$1"),0)-1,100000,1),MATCH(CLEAN(TABLATRANSFERENCIA[[#This Row],[CODIGO]]),OFFSET(INDIRECT("v_buffer_hist_hoy!$A$1"),1,MATCH("buh_codigo",INDIRECT("v_buffer_hist_hoy!$1:$1"),0)-1,100000,1),0)),"")</f>
        <v>KIT MOTOR RECONSTRUCCION DM6110</v>
      </c>
      <c r="C187" s="3" t="str">
        <f ca="1">IFERROR(INDEX(OFFSET(INDIRECT("v_buffer_hist_hoy!$A$1"),1,MATCH("buh_codigo_generico",INDIRECT("v_buffer_hist_hoy!$1:$1"),0)-1,100000,1),MATCH(CLEAN(TABLATRANSFERENCIA[[#This Row],[CODIGO]]),OFFSET(INDIRECT("v_buffer_hist_hoy!$A$1"),1,MATCH("buh_codigo",INDIRECT("v_buffer_hist_hoy!$1:$1"),0)-1,100000,1),0)),"")</f>
        <v>0</v>
      </c>
      <c r="D187" s="3" t="str">
        <f ca="1">IFERROR(INDEX(OFFSET(INDIRECT("v_buffer_hist_hoy!$A$1"),1,MATCH("buh_codigo_vinculado",INDIRECT("v_buffer_hist_hoy!$1:$1"),0)-1,100000,1),MATCH(CLEAN(TABLATRANSFERENCIA[[#This Row],[CODIGO]]),OFFSET(INDIRECT("v_buffer_hist_hoy!$A$1"),1,MATCH("buh_codigo",INDIRECT("v_buffer_hist_hoy!$1:$1"),0)-1,100000,1),0)),"")</f>
        <v>EC-P021039010</v>
      </c>
      <c r="E187" s="3" t="str">
        <f ca="1">IFERROR(INDEX(OFFSET(INDIRECT("v_buffer_hist_hoy!$A$1"),1,MATCH("pro_linea",INDIRECT("v_buffer_hist_hoy!$1:$1"),0)-1,100000,1),MATCH(CLEAN(TABLATRANSFERENCIA[[#This Row],[CODIGO]]),OFFSET(INDIRECT("v_buffer_hist_hoy!$A$1"),1,MATCH("buh_codigo",INDIRECT("v_buffer_hist_hoy!$1:$1"),0)-1,100000,1),0)),"")</f>
        <v>AGROFORESTAL</v>
      </c>
      <c r="F187" s="3">
        <f ca="1">IFERROR(INDEX(OFFSET(INDIRECT("v_buffer_hist_hoy!$A$1"),1,MATCH("pro_sublinea",INDIRECT("v_buffer_hist_hoy!$1:$1"),0)-1,100000,1),MATCH(CLEAN(TABLATRANSFERENCIA[[#This Row],[CODIGO]]),OFFSET(INDIRECT("v_buffer_hist_hoy!$A$1"),1,MATCH("buh_codigo",INDIRECT("v_buffer_hist_hoy!$1:$1"),0)-1,100000,1),0)),"")</f>
        <v>0</v>
      </c>
      <c r="G187" s="3" t="str">
        <f ca="1">IFERROR(INDEX(OFFSET(INDIRECT("v_buffer_hist_hoy!$A$1"),1,MATCH("pro_grupo",INDIRECT("v_buffer_hist_hoy!$1:$1"),0)-1,100000,1),MATCH(CLEAN(TABLATRANSFERENCIA[[#This Row],[CODIGO]]),OFFSET(INDIRECT("v_buffer_hist_hoy!$A$1"),1,MATCH("buh_codigo",INDIRECT("v_buffer_hist_hoy!$1:$1"),0)-1,100000,1),0)),"")</f>
        <v>REPUESTOS FUMIGACION</v>
      </c>
      <c r="H187" s="3">
        <f ca="1">IFERROR(INDEX(OFFSET(INDIRECT("v_buffer_hist_hoy!$A$1"),1,MATCH("pro_familia",INDIRECT("v_buffer_hist_hoy!$1:$1"),0)-1,100000,1),MATCH(CLEAN(TABLATRANSFERENCIA[[#This Row],[CODIGO]]),OFFSET(INDIRECT("v_buffer_hist_hoy!$A$1"),1,MATCH("buh_codigo",INDIRECT("v_buffer_hist_hoy!$1:$1"),0)-1,100000,1),0)),"")</f>
        <v>0</v>
      </c>
      <c r="I187" s="3">
        <f ca="1">IFERROR(INDEX(OFFSET(INDIRECT("v_buffer_hist_hoy!$A$1"),1,MATCH("pro_subfamilia",INDIRECT("v_buffer_hist_hoy!$1:$1"),0)-1,100000,1),MATCH(CLEAN(TABLATRANSFERENCIA[[#This Row],[CODIGO]]),OFFSET(INDIRECT("v_buffer_hist_hoy!$A$1"),1,MATCH("buh_codigo",INDIRECT("v_buffer_hist_hoy!$1:$1"),0)-1,100000,1),0)),"")</f>
        <v>0</v>
      </c>
      <c r="J18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7" s="3">
        <f ca="1">IFERROR(INDEX(OFFSET(INDIRECT("v_buffer_hist_hoy!$A$1"),1,MATCH("pro_tipo",INDIRECT("v_buffer_hist_hoy!$1:$1"),0)-1,100000,1),MATCH(CLEAN(TABLATRANSFERENCIA[[#This Row],[CODIGO]]),OFFSET(INDIRECT("v_buffer_hist_hoy!$A$1"),1,MATCH("buh_codigo",INDIRECT("v_buffer_hist_hoy!$1:$1"),0)-1,100000,1),0)),"")</f>
        <v>0</v>
      </c>
      <c r="L187" s="3" t="str">
        <f ca="1">IFERROR(INDEX(OFFSET(INDIRECT("v_buffer_hist_hoy!$A$1"),1,MATCH("pro_marca",INDIRECT("v_buffer_hist_hoy!$1:$1"),0)-1,100000,1),MATCH(CLEAN(TABLATRANSFERENCIA[[#This Row],[CODIGO]]),OFFSET(INDIRECT("v_buffer_hist_hoy!$A$1"),1,MATCH("buh_codigo",INDIRECT("v_buffer_hist_hoy!$1:$1"),0)-1,100000,1),0)),"")</f>
        <v>ECHO</v>
      </c>
      <c r="M187" s="3">
        <f ca="1">IFERROR(INDEX(OFFSET(INDIRECT("v_buffer_hist_hoy!$A$1"),1,MATCH("pro_modelo",INDIRECT("v_buffer_hist_hoy!$1:$1"),0)-1,100000,1),MATCH(CLEAN(TABLATRANSFERENCIA[[#This Row],[CODIGO]]),OFFSET(INDIRECT("v_buffer_hist_hoy!$A$1"),1,MATCH("buh_codigo",INDIRECT("v_buffer_hist_hoy!$1:$1"),0)-1,100000,1),0)),"")</f>
        <v>0</v>
      </c>
      <c r="N187" s="3">
        <f ca="1">IFERROR(INDEX(OFFSET(INDIRECT("v_buffer_hist_hoy!$A$1"),1,MATCH("pro_cat_management",INDIRECT("v_buffer_hist_hoy!$1:$1"),0)-1,100000,1),MATCH(CLEAN(TABLATRANSFERENCIA[[#This Row],[CODIGO]]),OFFSET(INDIRECT("v_buffer_hist_hoy!$A$1"),1,MATCH("buh_codigo",INDIRECT("v_buffer_hist_hoy!$1:$1"),0)-1,100000,1),0)),"")</f>
        <v>0</v>
      </c>
      <c r="O187" s="5" t="str">
        <f ca="1">IFERROR(INDEX(OFFSET(INDIRECT("v_buffer_hist_hoy!$A$1"),1,MATCH("buh_estatus",INDIRECT("v_buffer_hist_hoy!$1:$1"),0)-1,100000,1),MATCH(CLEAN(TABLATRANSFERENCIA[[#This Row],[CODIGO]]),OFFSET(INDIRECT("v_buffer_hist_hoy!$A$1"),1,MATCH("buh_codigo",INDIRECT("v_buffer_hist_hoy!$1:$1"),0)-1,100000,1),0)),"")</f>
        <v>0</v>
      </c>
      <c r="P187" s="5">
        <f ca="1">IFERROR(INDEX(OFFSET(INDIRECT("v_buffer_hist_hoy!$A$1"),1,MATCH("buh_ctv",INDIRECT("v_buffer_hist_hoy!$1:$1"),0)-1,100000,1),MATCH(CLEAN(TABLATRANSFERENCIA[[#This Row],[CODIGO]]),OFFSET(INDIRECT("v_buffer_hist_hoy!$A$1"),1,MATCH("buh_codigo",INDIRECT("v_buffer_hist_hoy!$1:$1"),0)-1,100000,1),0)),"")</f>
        <v>46.23</v>
      </c>
      <c r="Q187" s="5">
        <f ca="1">IFERROR(INDEX(OFFSET(INDIRECT("v_buffer_hist_hoy!$A$1"),1,MATCH("buh_pv",INDIRECT("v_buffer_hist_hoy!$1:$1"),0)-1,100000,1),MATCH(CLEAN(TABLATRANSFERENCIA[[#This Row],[CODIGO]]),OFFSET(INDIRECT("v_buffer_hist_hoy!$A$1"),1,MATCH("buh_codigo",INDIRECT("v_buffer_hist_hoy!$1:$1"),0)-1,100000,1),0)),"")</f>
        <v>115.9</v>
      </c>
      <c r="R187" s="46">
        <f ca="1">IFERROR(INDEX(OFFSET(INDIRECT("v_buffer_hist_hoy!$A$1"),1,MATCH("buh_roi_pasado",INDIRECT("v_buffer_hist_hoy!$1:$1"),0)-1,100000,1),MATCH(CLEAN(TABLATRANSFERENCIA[[#This Row],[CODIGO]]),OFFSET(INDIRECT("v_buffer_hist_hoy!$A$1"),1,MATCH("buh_codigo",INDIRECT("v_buffer_hist_hoy!$1:$1"),0)-1,100000,1),0)),"")</f>
        <v>0</v>
      </c>
      <c r="S187" s="46">
        <f ca="1">IFERROR(INDEX(OFFSET(INDIRECT("v_buffer_hist_hoy!$A$1"),1,MATCH("buh_roi_proyectado",INDIRECT("v_buffer_hist_hoy!$1:$1"),0)-1,100000,1),MATCH(CLEAN(TABLATRANSFERENCIA[[#This Row],[CODIGO]]),OFFSET(INDIRECT("v_buffer_hist_hoy!$A$1"),1,MATCH("buh_codigo",INDIRECT("v_buffer_hist_hoy!$1:$1"),0)-1,100000,1),0)),"")</f>
        <v>6.58</v>
      </c>
      <c r="T187" s="46">
        <f ca="1">IFERROR(INDEX(OFFSET(INDIRECT("v_buffer_hist_hoy!$A$1"),1,MATCH("buh_velocity",INDIRECT("v_buffer_hist_hoy!$1:$1"),0)-1,100000,1),MATCH(CLEAN(TABLATRANSFERENCIA[[#This Row],[CODIGO]]),OFFSET(INDIRECT("v_buffer_hist_hoy!$A$1"),1,MATCH("buh_codigo",INDIRECT("v_buffer_hist_hoy!$1:$1"),0)-1,100000,1),0)),"")</f>
        <v>0</v>
      </c>
      <c r="U187" s="46">
        <f ca="1">IFERROR(INDEX(OFFSET(INDIRECT("v_buffer_hist_hoy!$A$1"),1,MATCH("buh_nivel_servicio",INDIRECT("v_buffer_hist_hoy!$1:$1"),0)-1,100000,1),MATCH(CLEAN(TABLATRANSFERENCIA[[#This Row],[CODIGO]]),OFFSET(INDIRECT("v_buffer_hist_hoy!$A$1"),1,MATCH("buh_codigo",INDIRECT("v_buffer_hist_hoy!$1:$1"),0)-1,100000,1),0)),"")</f>
        <v>1</v>
      </c>
      <c r="V187" s="49" t="str">
        <f ca="1">IFERROR(INDEX(OFFSET(INDIRECT("v_buffer_hist_hoy!$A$1"),1,MATCH("pro_nombre",INDIRECT("v_buffer_hist_hoy!$1:$1"),0)-1,100000,1),MATCH(CLEAN(TABLATRANSFERENCIA[[#This Row],[CODIGO]]),OFFSET(INDIRECT("v_buffer_hist_hoy!$A$1"),1,MATCH("buh_codigo",INDIRECT("v_buffer_hist_hoy!$1:$1"),0)-1,100000,1),0)),"")</f>
        <v>Echo</v>
      </c>
      <c r="W187" s="49" t="str">
        <f ca="1">IFERROR(INDEX(OFFSET(INDIRECT("v_buffer_hist_hoy!$A$1"),1,MATCH("pre_nombre",INDIRECT("v_buffer_hist_hoy!$1:$1"),0)-1,100000,1),MATCH(CLEAN(TABLATRANSFERENCIA[[#This Row],[CODIGO]]),OFFSET(INDIRECT("v_buffer_hist_hoy!$A$1"),1,MATCH("buh_codigo",INDIRECT("v_buffer_hist_hoy!$1:$1"),0)-1,100000,1),0)),"")</f>
        <v>USA</v>
      </c>
      <c r="X187" s="51">
        <f ca="1">IFERROR(INDEX(OFFSET(INDIRECT("v_buffer_hist_hoy!$A$1"),1,MATCH("buh_tiempo_suministro",INDIRECT("v_buffer_hist_hoy!$1:$1"),0)-1,100000,1),MATCH(CLEAN(TABLATRANSFERENCIA[[#This Row],[CODIGO]]),OFFSET(INDIRECT("v_buffer_hist_hoy!$A$1"),1,MATCH("buh_codigo",INDIRECT("v_buffer_hist_hoy!$1:$1"),0)-1,100000,1),0)),"")</f>
        <v>8</v>
      </c>
      <c r="Y187" s="51">
        <f ca="1">IFERROR(INDEX(OFFSET(INDIRECT("v_buffer_hist_hoy!$A$1"),1,MATCH("buh_frecuencia_reposicion",INDIRECT("v_buffer_hist_hoy!$1:$1"),0)-1,100000,1),MATCH(CLEAN(TABLATRANSFERENCIA[[#This Row],[CODIGO]]),OFFSET(INDIRECT("v_buffer_hist_hoy!$A$1"),1,MATCH("buh_codigo",INDIRECT("v_buffer_hist_hoy!$1:$1"),0)-1,100000,1),0)),"")</f>
        <v>3</v>
      </c>
      <c r="Z187" s="6">
        <f ca="1">IFERROR(INDEX(OFFSET(INDIRECT("v_buffer_hist_hoy!$A$1"),1,MATCH("buh_buffer_actual",INDIRECT("v_buffer_hist_hoy!$1:$1"),0)-1,100000,1),MATCH(CLEAN(TABLATRANSFERENCIA[[#This Row],[CODIGO]]),OFFSET(INDIRECT("v_buffer_hist_hoy!$A$1"),1,MATCH("buh_codigo",INDIRECT("v_buffer_hist_hoy!$1:$1"),0)-1,100000,1),0)),"")</f>
        <v>11</v>
      </c>
      <c r="AA187" s="6">
        <f ca="1">IFERROR(INDEX(OFFSET(INDIRECT("v_buffer_hist_hoy!$A$1"),1,MATCH("buh_inventario_proveedor",INDIRECT("v_buffer_hist_hoy!$1:$1"),0)-1,100000,1),MATCH(CLEAN(TABLATRANSFERENCIA[[#This Row],[CODIGO]]),OFFSET(INDIRECT("v_buffer_hist_hoy!$A$1"),1,MATCH("buh_codigo",INDIRECT("v_buffer_hist_hoy!$1:$1"),0)-1,100000,1),0)),"")</f>
        <v>1000000000</v>
      </c>
      <c r="AB187" s="6">
        <f ca="1">IFERROR(INDEX(OFFSET(INDIRECT("v_buffer_hist_hoy!$A$1"),1,MATCH("buh_inventario_fisico",INDIRECT("v_buffer_hist_hoy!$1:$1"),0)-1,100000,1),MATCH(CLEAN(TABLATRANSFERENCIA[[#This Row],[CODIGO]]),OFFSET(INDIRECT("v_buffer_hist_hoy!$A$1"),1,MATCH("buh_codigo",INDIRECT("v_buffer_hist_hoy!$1:$1"),0)-1,100000,1),0)),"")</f>
        <v>5</v>
      </c>
      <c r="AC187" s="4">
        <f ca="1">IFERROR(INDEX(OFFSET(INDIRECT("v_buffer_hist_hoy!$A$1"),1,MATCH("buh_estado_inventario_fisico",INDIRECT("v_buffer_hist_hoy!$1:$1"),0)-1,100000,1),MATCH(CLEAN(TABLATRANSFERENCIA[[#This Row],[CODIGO]]),OFFSET(INDIRECT("v_buffer_hist_hoy!$A$1"),1,MATCH("buh_codigo",INDIRECT("v_buffer_hist_hoy!$1:$1"),0)-1,100000,1),0)),"")</f>
        <v>0.55000000000000004</v>
      </c>
      <c r="AD187" s="6" t="str">
        <f ca="1">IFERROR(INDEX(OFFSET(INDIRECT("v_buffer_hist_hoy!$A$1"),1,MATCH("buh_color_inventario_fisico",INDIRECT("v_buffer_hist_hoy!$1:$1"),0)-1,100000,1),MATCH(CLEAN(TABLATRANSFERENCIA[[#This Row],[CODIGO]]),OFFSET(INDIRECT("v_buffer_hist_hoy!$A$1"),1,MATCH("buh_codigo",INDIRECT("v_buffer_hist_hoy!$1:$1"),0)-1,100000,1),0)),"")</f>
        <v>A</v>
      </c>
      <c r="AE187" s="6">
        <f ca="1">IFERROR(INDEX(OFFSET(INDIRECT("v_buffer_hist_hoy!$A$1"),1,MATCH("buh_transito",INDIRECT("v_buffer_hist_hoy!$1:$1"),0)-1,100000,1),MATCH(CLEAN(TABLATRANSFERENCIA[[#This Row],[CODIGO]]),OFFSET(INDIRECT("v_buffer_hist_hoy!$A$1"),1,MATCH("buh_codigo",INDIRECT("v_buffer_hist_hoy!$1:$1"),0)-1,100000,1),0)),"")</f>
        <v>0</v>
      </c>
      <c r="AF187" s="6">
        <f ca="1">IFERROR(INDEX(OFFSET(INDIRECT("v_buffer_hist_hoy!$A$1"),1,MATCH("buh_negociacion",INDIRECT("v_buffer_hist_hoy!$1:$1"),0)-1,100000,1),MATCH(CLEAN(TABLATRANSFERENCIA[[#This Row],[CODIGO]]),OFFSET(INDIRECT("v_buffer_hist_hoy!$A$1"),1,MATCH("buh_codigo",INDIRECT("v_buffer_hist_hoy!$1:$1"),0)-1,100000,1),0)),"")</f>
        <v>0</v>
      </c>
      <c r="AG187" s="6">
        <f ca="1">IFERROR(INDEX(OFFSET(INDIRECT("v_buffer_hist_hoy!$A$1"),1,MATCH("buh_produccion",INDIRECT("v_buffer_hist_hoy!$1:$1"),0)-1,100000,1),MATCH(CLEAN(TABLATRANSFERENCIA[[#This Row],[CODIGO]]),OFFSET(INDIRECT("v_buffer_hist_hoy!$A$1"),1,MATCH("buh_codigo",INDIRECT("v_buffer_hist_hoy!$1:$1"),0)-1,100000,1),0)),"")</f>
        <v>0</v>
      </c>
      <c r="AH187" s="6">
        <f ca="1">IFERROR(INDEX(OFFSET(INDIRECT("v_buffer_hist_hoy!$A$1"),1,MATCH("buh_embarcado",INDIRECT("v_buffer_hist_hoy!$1:$1"),0)-1,100000,1),MATCH(CLEAN(TABLATRANSFERENCIA[[#This Row],[CODIGO]]),OFFSET(INDIRECT("v_buffer_hist_hoy!$A$1"),1,MATCH("buh_codigo",INDIRECT("v_buffer_hist_hoy!$1:$1"),0)-1,100000,1),0)),"")</f>
        <v>0</v>
      </c>
      <c r="AI187" s="6">
        <f ca="1">IFERROR(INDEX(OFFSET(INDIRECT("v_buffer_hist_hoy!$A$1"),1,MATCH("buh_comprometido",INDIRECT("v_buffer_hist_hoy!$1:$1"),0)-1,100000,1),MATCH(CLEAN(TABLATRANSFERENCIA[[#This Row],[CODIGO]]),OFFSET(INDIRECT("v_buffer_hist_hoy!$A$1"),1,MATCH("buh_codigo",INDIRECT("v_buffer_hist_hoy!$1:$1"),0)-1,100000,1),0)),"")</f>
        <v>0</v>
      </c>
      <c r="AJ187" s="6">
        <f ca="1">IFERROR(INDEX(OFFSET(INDIRECT("v_buffer_hist_hoy!$A$1"),1,MATCH("buh_backorder",INDIRECT("v_buffer_hist_hoy!$1:$1"),0)-1,100000,1),MATCH(CLEAN(TABLATRANSFERENCIA[[#This Row],[CODIGO]]),OFFSET(INDIRECT("v_buffer_hist_hoy!$A$1"),1,MATCH("buh_codigo",INDIRECT("v_buffer_hist_hoy!$1:$1"),0)-1,100000,1),0)),"")</f>
        <v>2</v>
      </c>
      <c r="AK187" s="6">
        <f ca="1">IFERROR(INDEX(OFFSET(INDIRECT("v_buffer_hist_hoy!$A$1"),1,MATCH("buh_inventario_proyectado",INDIRECT("v_buffer_hist_hoy!$1:$1"),0)-1,100000,1),MATCH(CLEAN(TABLATRANSFERENCIA[[#This Row],[CODIGO]]),OFFSET(INDIRECT("v_buffer_hist_hoy!$A$1"),1,MATCH("buh_codigo",INDIRECT("v_buffer_hist_hoy!$1:$1"),0)-1,100000,1),0)),"")</f>
        <v>7</v>
      </c>
      <c r="AL187" s="4">
        <f ca="1">IFERROR(INDEX(OFFSET(INDIRECT("v_buffer_hist_hoy!$A$1"),1,MATCH("buh_estado_inventario_proyectado",INDIRECT("v_buffer_hist_hoy!$1:$1"),0)-1,100000,1),MATCH(CLEAN(TABLATRANSFERENCIA[[#This Row],[CODIGO]]),OFFSET(INDIRECT("v_buffer_hist_hoy!$A$1"),1,MATCH("buh_codigo",INDIRECT("v_buffer_hist_hoy!$1:$1"),0)-1,100000,1),0)),"")</f>
        <v>0.36</v>
      </c>
      <c r="AM187" s="6" t="str">
        <f ca="1">IFERROR(INDEX(OFFSET(INDIRECT("v_buffer_hist_hoy!$A$1"),1,MATCH("buh_color_inventario_proyectado",INDIRECT("v_buffer_hist_hoy!$1:$1"),0)-1,100000,1),MATCH(CLEAN(TABLATRANSFERENCIA[[#This Row],[CODIGO]]),OFFSET(INDIRECT("v_buffer_hist_hoy!$A$1"),1,MATCH("buh_codigo",INDIRECT("v_buffer_hist_hoy!$1:$1"),0)-1,100000,1),0)),"")</f>
        <v>A</v>
      </c>
      <c r="AN187" s="6">
        <f ca="1">IFERROR(INDEX(OFFSET(INDIRECT("v_buffer_hist_hoy!$A$1"),1,MATCH("buh_pedido_minimo",INDIRECT("v_buffer_hist_hoy!$1:$1"),0)-1,100000,1),MATCH(CLEAN(TABLATRANSFERENCIA[[#This Row],[CODIGO]]),OFFSET(INDIRECT("v_buffer_hist_hoy!$A$1"),1,MATCH("buh_codigo",INDIRECT("v_buffer_hist_hoy!$1:$1"),0)-1,100000,1),0)),"")</f>
        <v>0</v>
      </c>
      <c r="AO187" s="6">
        <f ca="1">IFERROR(INDEX(OFFSET(INDIRECT("v_buffer_hist_hoy!$A$1"),1,MATCH("buh_pedido_minimo_grupo",INDIRECT("v_buffer_hist_hoy!$1:$1"),0)-1,100000,1),MATCH(CLEAN(TABLATRANSFERENCIA[[#This Row],[CODIGO]]),OFFSET(INDIRECT("v_buffer_hist_hoy!$A$1"),1,MATCH("buh_codigo",INDIRECT("v_buffer_hist_hoy!$1:$1"),0)-1,100000,1),0)),"")</f>
        <v>0</v>
      </c>
      <c r="AP187" s="6">
        <f ca="1">IFERROR(INDEX(OFFSET(INDIRECT("v_buffer_hist_hoy!$A$1"),1,MATCH("buh_unidad_empaque",INDIRECT("v_buffer_hist_hoy!$1:$1"),0)-1,100000,1),MATCH(CLEAN(TABLATRANSFERENCIA[[#This Row],[CODIGO]]),OFFSET(INDIRECT("v_buffer_hist_hoy!$A$1"),1,MATCH("buh_codigo",INDIRECT("v_buffer_hist_hoy!$1:$1"),0)-1,100000,1),0)),"")</f>
        <v>2</v>
      </c>
      <c r="AQ187" s="6">
        <f ca="1">IFERROR(INDEX(OFFSET(INDIRECT("v_buffer_hist_hoy!$A$1"),1,MATCH("buh_pedido_promedio",INDIRECT("v_buffer_hist_hoy!$1:$1"),0)-1,100000,1),MATCH(CLEAN(TABLATRANSFERENCIA[[#This Row],[CODIGO]]),OFFSET(INDIRECT("v_buffer_hist_hoy!$A$1"),1,MATCH("buh_codigo",INDIRECT("v_buffer_hist_hoy!$1:$1"),0)-1,100000,1),0)),"")</f>
        <v>3</v>
      </c>
      <c r="AR187" s="6">
        <f ca="1">IFERROR(INDEX(OFFSET(INDIRECT("v_buffer_hist_hoy!$A$1"),1,MATCH("buh_cobertura_buffer",INDIRECT("v_buffer_hist_hoy!$1:$1"),0)-1,100000,1),MATCH(CLEAN(TABLATRANSFERENCIA[[#This Row],[CODIGO]]),OFFSET(INDIRECT("v_buffer_hist_hoy!$A$1"),1,MATCH("buh_codigo",INDIRECT("v_buffer_hist_hoy!$1:$1"),0)-1,100000,1),0)),"")</f>
        <v>0</v>
      </c>
      <c r="AS187" s="6">
        <f ca="1">IFERROR(INDEX(OFFSET(INDIRECT("v_buffer_hist_hoy!$A$1"),1,MATCH("buh_cobertura_inventario_proyectado",INDIRECT("v_buffer_hist_hoy!$1:$1"),0)-1,100000,1),MATCH(CLEAN(TABLATRANSFERENCIA[[#This Row],[CODIGO]]),OFFSET(INDIRECT("v_buffer_hist_hoy!$A$1"),1,MATCH("buh_codigo",INDIRECT("v_buffer_hist_hoy!$1:$1"),0)-1,100000,1),0)),"")</f>
        <v>0</v>
      </c>
      <c r="AT187" s="6">
        <f ca="1">IFERROR(INDEX(OFFSET(INDIRECT("v_buffer_hist_hoy!$A$1"),1,MATCH("buh_cobertura_pedido_minimo",INDIRECT("v_buffer_hist_hoy!$1:$1"),0)-1,100000,1),MATCH(CLEAN(TABLATRANSFERENCIA[[#This Row],[CODIGO]]),OFFSET(INDIRECT("v_buffer_hist_hoy!$A$1"),1,MATCH("buh_codigo",INDIRECT("v_buffer_hist_hoy!$1:$1"),0)-1,100000,1),0)),"")</f>
        <v>0</v>
      </c>
      <c r="AU187" s="6">
        <f ca="1">IFERROR(INDEX(OFFSET(INDIRECT("v_buffer_hist_hoy!$A$1"),1,MATCH("buh_dias_desabastecimiento",INDIRECT("v_buffer_hist_hoy!$1:$1"),0)-1,100000,1),MATCH(CLEAN(TABLATRANSFERENCIA[[#This Row],[CODIGO]]),OFFSET(INDIRECT("v_buffer_hist_hoy!$A$1"),1,MATCH("buh_codigo",INDIRECT("v_buffer_hist_hoy!$1:$1"),0)-1,100000,1),0)),"")</f>
        <v>3</v>
      </c>
      <c r="AV187" s="6">
        <f t="array" ref="AV187">IFERROR(INDEX(Datos_Consumo[CANTIDAD],MATCH(TABLATRANSFERENCIA[[#This Row],[CODIGO]]&amp;TABLATRANSFERENCIA[[#Headers],[Columna1]],Datos_Consumo[CODIGO]&amp;Datos_Consumo[FECHA_FORMATO],0)),0)</f>
        <v>0</v>
      </c>
      <c r="AW187" s="6">
        <f t="array" ref="AW187">IFERROR(INDEX(Datos_Consumo[CANTIDAD],MATCH(TABLATRANSFERENCIA[[#This Row],[CODIGO]]&amp;TABLATRANSFERENCIA[[#Headers],[Columna2]],Datos_Consumo[CODIGO]&amp;Datos_Consumo[FECHA_FORMATO],0)),0)</f>
        <v>0</v>
      </c>
      <c r="AX187" s="6">
        <f t="array" ref="AX187">IFERROR(INDEX(Datos_Consumo[CANTIDAD],MATCH(TABLATRANSFERENCIA[[#This Row],[CODIGO]]&amp;TABLATRANSFERENCIA[[#Headers],[Columna3]],Datos_Consumo[CODIGO]&amp;Datos_Consumo[FECHA_FORMATO],0)),0)</f>
        <v>0</v>
      </c>
      <c r="AY187" s="6">
        <f t="array" ref="AY187">IFERROR(INDEX(Datos_Consumo[CANTIDAD],MATCH(TABLATRANSFERENCIA[[#This Row],[CODIGO]]&amp;TABLATRANSFERENCIA[[#Headers],[Columna4]],Datos_Consumo[CODIGO]&amp;Datos_Consumo[FECHA_FORMATO],0)),0)</f>
        <v>0</v>
      </c>
      <c r="AZ187" s="6">
        <f t="array" ref="AZ187">IFERROR(INDEX(Datos_Consumo[CANTIDAD],MATCH(TABLATRANSFERENCIA[[#This Row],[CODIGO]]&amp;TABLATRANSFERENCIA[[#Headers],[Columna5]],Datos_Consumo[CODIGO]&amp;Datos_Consumo[FECHA_FORMATO],0)),0)</f>
        <v>0</v>
      </c>
      <c r="BA187" s="6">
        <f t="array" ref="BA187">IFERROR(INDEX(Datos_Consumo[CANTIDAD],MATCH(TABLATRANSFERENCIA[[#This Row],[CODIGO]]&amp;TABLATRANSFERENCIA[[#Headers],[Columna6]],Datos_Consumo[CODIGO]&amp;Datos_Consumo[FECHA_FORMATO],0)),0)</f>
        <v>0</v>
      </c>
      <c r="BB187" s="56">
        <f ca="1">IFERROR(INDEX(OFFSET(INDIRECT("v_buffer_hist_hoy!$A$1"),1,MATCH("buh_ultima_transferencia_ini",INDIRECT("v_buffer_hist_hoy!$1:$1"),0)-1,100000,1),MATCH(CLEAN(TABLATRANSFERENCIA[[#This Row],[CODIGO]]),OFFSET(INDIRECT("v_buffer_hist_hoy!$A$1"),1,MATCH("buh_codigo",INDIRECT("v_buffer_hist_hoy!$1:$1"),0)-1,100000,1),0)),"")</f>
        <v>0</v>
      </c>
      <c r="BC187" s="56">
        <f ca="1">IFERROR(INDEX(OFFSET(INDIRECT("v_buffer_hist_hoy!$A$1"),1,MATCH("buh_ultima_transferencia_fin",INDIRECT("v_buffer_hist_hoy!$1:$1"),0)-1,100000,1),MATCH(CLEAN(TABLATRANSFERENCIA[[#This Row],[CODIGO]]),OFFSET(INDIRECT("v_buffer_hist_hoy!$A$1"),1,MATCH("buh_codigo",INDIRECT("v_buffer_hist_hoy!$1:$1"),0)-1,100000,1),0)),"")</f>
        <v>0</v>
      </c>
      <c r="BD187" s="50" t="s">
        <v>7723</v>
      </c>
      <c r="BE187" s="55"/>
      <c r="BF187" s="51"/>
      <c r="BG187"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7" s="51"/>
      <c r="BM187" s="46">
        <f ca="1">IFERROR(TABLATRANSFERENCIA[[#This Row],[REQUERIM]]/TABLATRANSFERENCIA[[#This Row],[PEDIDO PROMEDIO]],0)</f>
        <v>0.66666666666666663</v>
      </c>
      <c r="BN187" s="51"/>
      <c r="BO187" s="59"/>
      <c r="BP187" s="3" t="str">
        <f>IF(TABLATRANSFERENCIA[[#This Row],[RECIBIDO]]&lt;&gt;"",0,IF(TABLATRANSFERENCIA[[#This Row],[DESPACHO]]&lt;&gt;"",TABLATRANSFERENCIA[[#This Row],[DESPACHO]],TABLATRANSFERENCIA[[#This Row],[REQUERIM]]))</f>
        <v>2</v>
      </c>
      <c r="BQ187" s="50"/>
      <c r="BR187" s="50"/>
      <c r="BS187" s="50" t="str">
        <f t="shared" si="2"/>
        <v>N</v>
      </c>
      <c r="BT187" s="51">
        <f t="array" aca="1" ref="BT187" ca="1">IF(SUM(--(TABLATRANSFERENCIA[[#This Row],[CODIGO GENERICO]]=TABLATRANSFERENCIA[CODIGO GENERICO])*TABLATRANSFERENCIA[REQUERIM])&lt;TABLATRANSFERENCIA[[#This Row],[PEDIDO MIN GRUPO]],1,0)</f>
        <v>0</v>
      </c>
      <c r="BU18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7" s="51">
        <f ca="1">IFERROR(INDEX(OFFSET(INDIRECT("v_buffer_hist_hoy!$A$1"),1,MATCH("buh_zona_amarilla",INDIRECT("v_buffer_hist_hoy!$1:$1"),0)-1,100000,1),MATCH(CLEAN(TABLATRANSFERENCIA[[#This Row],[CODIGO]]),OFFSET(INDIRECT("v_buffer_hist_hoy!$A$1"),1,MATCH("buh_codigo",INDIRECT("v_buffer_hist_hoy!$1:$1"),0)-1,100000,1),0)),"")</f>
        <v>7</v>
      </c>
      <c r="BW187" s="51">
        <f ca="1">IFERROR(INDEX(OFFSET(INDIRECT("v_buffer_hist_hoy!$A$1"),1,MATCH("buh_zona_roja",INDIRECT("v_buffer_hist_hoy!$1:$1"),0)-1,100000,1),MATCH(CLEAN(TABLATRANSFERENCIA[[#This Row],[CODIGO]]),OFFSET(INDIRECT("v_buffer_hist_hoy!$A$1"),1,MATCH("buh_codigo",INDIRECT("v_buffer_hist_hoy!$1:$1"),0)-1,100000,1),0)),"")</f>
        <v>4</v>
      </c>
    </row>
    <row r="188" spans="1:75" hidden="1" x14ac:dyDescent="0.25">
      <c r="A188" s="54" t="s">
        <v>1664</v>
      </c>
      <c r="B188" s="3" t="str">
        <f ca="1">IFERROR(INDEX(OFFSET(INDIRECT("v_buffer_hist_hoy!$A$1"),1,MATCH("pro_descripcion",INDIRECT("v_buffer_hist_hoy!$1:$1"),0)-1,100000,1),MATCH(CLEAN(TABLATRANSFERENCIA[[#This Row],[CODIGO]]),OFFSET(INDIRECT("v_buffer_hist_hoy!$A$1"),1,MATCH("buh_codigo",INDIRECT("v_buffer_hist_hoy!$1:$1"),0)-1,100000,1),0)),"")</f>
        <v>PIÑON BASTAGO C270</v>
      </c>
      <c r="C188" s="3" t="str">
        <f ca="1">IFERROR(INDEX(OFFSET(INDIRECT("v_buffer_hist_hoy!$A$1"),1,MATCH("buh_codigo_generico",INDIRECT("v_buffer_hist_hoy!$1:$1"),0)-1,100000,1),MATCH(CLEAN(TABLATRANSFERENCIA[[#This Row],[CODIGO]]),OFFSET(INDIRECT("v_buffer_hist_hoy!$A$1"),1,MATCH("buh_codigo",INDIRECT("v_buffer_hist_hoy!$1:$1"),0)-1,100000,1),0)),"")</f>
        <v>0</v>
      </c>
      <c r="D188" s="3" t="str">
        <f ca="1">IFERROR(INDEX(OFFSET(INDIRECT("v_buffer_hist_hoy!$A$1"),1,MATCH("buh_codigo_vinculado",INDIRECT("v_buffer_hist_hoy!$1:$1"),0)-1,100000,1),MATCH(CLEAN(TABLATRANSFERENCIA[[#This Row],[CODIGO]]),OFFSET(INDIRECT("v_buffer_hist_hoy!$A$1"),1,MATCH("buh_codigo",INDIRECT("v_buffer_hist_hoy!$1:$1"),0)-1,100000,1),0)),"")</f>
        <v>EC-V651000460</v>
      </c>
      <c r="E188" s="3" t="str">
        <f ca="1">IFERROR(INDEX(OFFSET(INDIRECT("v_buffer_hist_hoy!$A$1"),1,MATCH("pro_linea",INDIRECT("v_buffer_hist_hoy!$1:$1"),0)-1,100000,1),MATCH(CLEAN(TABLATRANSFERENCIA[[#This Row],[CODIGO]]),OFFSET(INDIRECT("v_buffer_hist_hoy!$A$1"),1,MATCH("buh_codigo",INDIRECT("v_buffer_hist_hoy!$1:$1"),0)-1,100000,1),0)),"")</f>
        <v>AGROFORESTAL</v>
      </c>
      <c r="F188" s="3">
        <f ca="1">IFERROR(INDEX(OFFSET(INDIRECT("v_buffer_hist_hoy!$A$1"),1,MATCH("pro_sublinea",INDIRECT("v_buffer_hist_hoy!$1:$1"),0)-1,100000,1),MATCH(CLEAN(TABLATRANSFERENCIA[[#This Row],[CODIGO]]),OFFSET(INDIRECT("v_buffer_hist_hoy!$A$1"),1,MATCH("buh_codigo",INDIRECT("v_buffer_hist_hoy!$1:$1"),0)-1,100000,1),0)),"")</f>
        <v>0</v>
      </c>
      <c r="G188" s="3" t="str">
        <f ca="1">IFERROR(INDEX(OFFSET(INDIRECT("v_buffer_hist_hoy!$A$1"),1,MATCH("pro_grupo",INDIRECT("v_buffer_hist_hoy!$1:$1"),0)-1,100000,1),MATCH(CLEAN(TABLATRANSFERENCIA[[#This Row],[CODIGO]]),OFFSET(INDIRECT("v_buffer_hist_hoy!$A$1"),1,MATCH("buh_codigo",INDIRECT("v_buffer_hist_hoy!$1:$1"),0)-1,100000,1),0)),"")</f>
        <v>REPUESTOS DESMALEZADORAS</v>
      </c>
      <c r="H188" s="3">
        <f ca="1">IFERROR(INDEX(OFFSET(INDIRECT("v_buffer_hist_hoy!$A$1"),1,MATCH("pro_familia",INDIRECT("v_buffer_hist_hoy!$1:$1"),0)-1,100000,1),MATCH(CLEAN(TABLATRANSFERENCIA[[#This Row],[CODIGO]]),OFFSET(INDIRECT("v_buffer_hist_hoy!$A$1"),1,MATCH("buh_codigo",INDIRECT("v_buffer_hist_hoy!$1:$1"),0)-1,100000,1),0)),"")</f>
        <v>0</v>
      </c>
      <c r="I188" s="3">
        <f ca="1">IFERROR(INDEX(OFFSET(INDIRECT("v_buffer_hist_hoy!$A$1"),1,MATCH("pro_subfamilia",INDIRECT("v_buffer_hist_hoy!$1:$1"),0)-1,100000,1),MATCH(CLEAN(TABLATRANSFERENCIA[[#This Row],[CODIGO]]),OFFSET(INDIRECT("v_buffer_hist_hoy!$A$1"),1,MATCH("buh_codigo",INDIRECT("v_buffer_hist_hoy!$1:$1"),0)-1,100000,1),0)),"")</f>
        <v>0</v>
      </c>
      <c r="J188"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8" s="3">
        <f ca="1">IFERROR(INDEX(OFFSET(INDIRECT("v_buffer_hist_hoy!$A$1"),1,MATCH("pro_tipo",INDIRECT("v_buffer_hist_hoy!$1:$1"),0)-1,100000,1),MATCH(CLEAN(TABLATRANSFERENCIA[[#This Row],[CODIGO]]),OFFSET(INDIRECT("v_buffer_hist_hoy!$A$1"),1,MATCH("buh_codigo",INDIRECT("v_buffer_hist_hoy!$1:$1"),0)-1,100000,1),0)),"")</f>
        <v>0</v>
      </c>
      <c r="L188" s="3" t="str">
        <f ca="1">IFERROR(INDEX(OFFSET(INDIRECT("v_buffer_hist_hoy!$A$1"),1,MATCH("pro_marca",INDIRECT("v_buffer_hist_hoy!$1:$1"),0)-1,100000,1),MATCH(CLEAN(TABLATRANSFERENCIA[[#This Row],[CODIGO]]),OFFSET(INDIRECT("v_buffer_hist_hoy!$A$1"),1,MATCH("buh_codigo",INDIRECT("v_buffer_hist_hoy!$1:$1"),0)-1,100000,1),0)),"")</f>
        <v>SHINDAIWA</v>
      </c>
      <c r="M188" s="3">
        <f ca="1">IFERROR(INDEX(OFFSET(INDIRECT("v_buffer_hist_hoy!$A$1"),1,MATCH("pro_modelo",INDIRECT("v_buffer_hist_hoy!$1:$1"),0)-1,100000,1),MATCH(CLEAN(TABLATRANSFERENCIA[[#This Row],[CODIGO]]),OFFSET(INDIRECT("v_buffer_hist_hoy!$A$1"),1,MATCH("buh_codigo",INDIRECT("v_buffer_hist_hoy!$1:$1"),0)-1,100000,1),0)),"")</f>
        <v>0</v>
      </c>
      <c r="N188" s="3">
        <f ca="1">IFERROR(INDEX(OFFSET(INDIRECT("v_buffer_hist_hoy!$A$1"),1,MATCH("pro_cat_management",INDIRECT("v_buffer_hist_hoy!$1:$1"),0)-1,100000,1),MATCH(CLEAN(TABLATRANSFERENCIA[[#This Row],[CODIGO]]),OFFSET(INDIRECT("v_buffer_hist_hoy!$A$1"),1,MATCH("buh_codigo",INDIRECT("v_buffer_hist_hoy!$1:$1"),0)-1,100000,1),0)),"")</f>
        <v>0</v>
      </c>
      <c r="O188" s="5" t="str">
        <f ca="1">IFERROR(INDEX(OFFSET(INDIRECT("v_buffer_hist_hoy!$A$1"),1,MATCH("buh_estatus",INDIRECT("v_buffer_hist_hoy!$1:$1"),0)-1,100000,1),MATCH(CLEAN(TABLATRANSFERENCIA[[#This Row],[CODIGO]]),OFFSET(INDIRECT("v_buffer_hist_hoy!$A$1"),1,MATCH("buh_codigo",INDIRECT("v_buffer_hist_hoy!$1:$1"),0)-1,100000,1),0)),"")</f>
        <v>0</v>
      </c>
      <c r="P188" s="5">
        <f ca="1">IFERROR(INDEX(OFFSET(INDIRECT("v_buffer_hist_hoy!$A$1"),1,MATCH("buh_ctv",INDIRECT("v_buffer_hist_hoy!$1:$1"),0)-1,100000,1),MATCH(CLEAN(TABLATRANSFERENCIA[[#This Row],[CODIGO]]),OFFSET(INDIRECT("v_buffer_hist_hoy!$A$1"),1,MATCH("buh_codigo",INDIRECT("v_buffer_hist_hoy!$1:$1"),0)-1,100000,1),0)),"")</f>
        <v>5.72</v>
      </c>
      <c r="Q188" s="5">
        <f ca="1">IFERROR(INDEX(OFFSET(INDIRECT("v_buffer_hist_hoy!$A$1"),1,MATCH("buh_pv",INDIRECT("v_buffer_hist_hoy!$1:$1"),0)-1,100000,1),MATCH(CLEAN(TABLATRANSFERENCIA[[#This Row],[CODIGO]]),OFFSET(INDIRECT("v_buffer_hist_hoy!$A$1"),1,MATCH("buh_codigo",INDIRECT("v_buffer_hist_hoy!$1:$1"),0)-1,100000,1),0)),"")</f>
        <v>14.86</v>
      </c>
      <c r="R188" s="46">
        <f ca="1">IFERROR(INDEX(OFFSET(INDIRECT("v_buffer_hist_hoy!$A$1"),1,MATCH("buh_roi_pasado",INDIRECT("v_buffer_hist_hoy!$1:$1"),0)-1,100000,1),MATCH(CLEAN(TABLATRANSFERENCIA[[#This Row],[CODIGO]]),OFFSET(INDIRECT("v_buffer_hist_hoy!$A$1"),1,MATCH("buh_codigo",INDIRECT("v_buffer_hist_hoy!$1:$1"),0)-1,100000,1),0)),"")</f>
        <v>0</v>
      </c>
      <c r="S188" s="46">
        <f ca="1">IFERROR(INDEX(OFFSET(INDIRECT("v_buffer_hist_hoy!$A$1"),1,MATCH("buh_roi_proyectado",INDIRECT("v_buffer_hist_hoy!$1:$1"),0)-1,100000,1),MATCH(CLEAN(TABLATRANSFERENCIA[[#This Row],[CODIGO]]),OFFSET(INDIRECT("v_buffer_hist_hoy!$A$1"),1,MATCH("buh_codigo",INDIRECT("v_buffer_hist_hoy!$1:$1"),0)-1,100000,1),0)),"")</f>
        <v>6.97</v>
      </c>
      <c r="T188" s="46">
        <f ca="1">IFERROR(INDEX(OFFSET(INDIRECT("v_buffer_hist_hoy!$A$1"),1,MATCH("buh_velocity",INDIRECT("v_buffer_hist_hoy!$1:$1"),0)-1,100000,1),MATCH(CLEAN(TABLATRANSFERENCIA[[#This Row],[CODIGO]]),OFFSET(INDIRECT("v_buffer_hist_hoy!$A$1"),1,MATCH("buh_codigo",INDIRECT("v_buffer_hist_hoy!$1:$1"),0)-1,100000,1),0)),"")</f>
        <v>0</v>
      </c>
      <c r="U188" s="46">
        <f ca="1">IFERROR(INDEX(OFFSET(INDIRECT("v_buffer_hist_hoy!$A$1"),1,MATCH("buh_nivel_servicio",INDIRECT("v_buffer_hist_hoy!$1:$1"),0)-1,100000,1),MATCH(CLEAN(TABLATRANSFERENCIA[[#This Row],[CODIGO]]),OFFSET(INDIRECT("v_buffer_hist_hoy!$A$1"),1,MATCH("buh_codigo",INDIRECT("v_buffer_hist_hoy!$1:$1"),0)-1,100000,1),0)),"")</f>
        <v>1</v>
      </c>
      <c r="V188" s="49" t="str">
        <f ca="1">IFERROR(INDEX(OFFSET(INDIRECT("v_buffer_hist_hoy!$A$1"),1,MATCH("pro_nombre",INDIRECT("v_buffer_hist_hoy!$1:$1"),0)-1,100000,1),MATCH(CLEAN(TABLATRANSFERENCIA[[#This Row],[CODIGO]]),OFFSET(INDIRECT("v_buffer_hist_hoy!$A$1"),1,MATCH("buh_codigo",INDIRECT("v_buffer_hist_hoy!$1:$1"),0)-1,100000,1),0)),"")</f>
        <v>Echo</v>
      </c>
      <c r="W188" s="49" t="str">
        <f ca="1">IFERROR(INDEX(OFFSET(INDIRECT("v_buffer_hist_hoy!$A$1"),1,MATCH("pre_nombre",INDIRECT("v_buffer_hist_hoy!$1:$1"),0)-1,100000,1),MATCH(CLEAN(TABLATRANSFERENCIA[[#This Row],[CODIGO]]),OFFSET(INDIRECT("v_buffer_hist_hoy!$A$1"),1,MATCH("buh_codigo",INDIRECT("v_buffer_hist_hoy!$1:$1"),0)-1,100000,1),0)),"")</f>
        <v>USA</v>
      </c>
      <c r="X188" s="51">
        <f ca="1">IFERROR(INDEX(OFFSET(INDIRECT("v_buffer_hist_hoy!$A$1"),1,MATCH("buh_tiempo_suministro",INDIRECT("v_buffer_hist_hoy!$1:$1"),0)-1,100000,1),MATCH(CLEAN(TABLATRANSFERENCIA[[#This Row],[CODIGO]]),OFFSET(INDIRECT("v_buffer_hist_hoy!$A$1"),1,MATCH("buh_codigo",INDIRECT("v_buffer_hist_hoy!$1:$1"),0)-1,100000,1),0)),"")</f>
        <v>8</v>
      </c>
      <c r="Y188" s="51">
        <f ca="1">IFERROR(INDEX(OFFSET(INDIRECT("v_buffer_hist_hoy!$A$1"),1,MATCH("buh_frecuencia_reposicion",INDIRECT("v_buffer_hist_hoy!$1:$1"),0)-1,100000,1),MATCH(CLEAN(TABLATRANSFERENCIA[[#This Row],[CODIGO]]),OFFSET(INDIRECT("v_buffer_hist_hoy!$A$1"),1,MATCH("buh_codigo",INDIRECT("v_buffer_hist_hoy!$1:$1"),0)-1,100000,1),0)),"")</f>
        <v>3</v>
      </c>
      <c r="Z188" s="6">
        <f ca="1">IFERROR(INDEX(OFFSET(INDIRECT("v_buffer_hist_hoy!$A$1"),1,MATCH("buh_buffer_actual",INDIRECT("v_buffer_hist_hoy!$1:$1"),0)-1,100000,1),MATCH(CLEAN(TABLATRANSFERENCIA[[#This Row],[CODIGO]]),OFFSET(INDIRECT("v_buffer_hist_hoy!$A$1"),1,MATCH("buh_codigo",INDIRECT("v_buffer_hist_hoy!$1:$1"),0)-1,100000,1),0)),"")</f>
        <v>8</v>
      </c>
      <c r="AA188" s="6">
        <f ca="1">IFERROR(INDEX(OFFSET(INDIRECT("v_buffer_hist_hoy!$A$1"),1,MATCH("buh_inventario_proveedor",INDIRECT("v_buffer_hist_hoy!$1:$1"),0)-1,100000,1),MATCH(CLEAN(TABLATRANSFERENCIA[[#This Row],[CODIGO]]),OFFSET(INDIRECT("v_buffer_hist_hoy!$A$1"),1,MATCH("buh_codigo",INDIRECT("v_buffer_hist_hoy!$1:$1"),0)-1,100000,1),0)),"")</f>
        <v>1000000000</v>
      </c>
      <c r="AB188" s="6">
        <f ca="1">IFERROR(INDEX(OFFSET(INDIRECT("v_buffer_hist_hoy!$A$1"),1,MATCH("buh_inventario_fisico",INDIRECT("v_buffer_hist_hoy!$1:$1"),0)-1,100000,1),MATCH(CLEAN(TABLATRANSFERENCIA[[#This Row],[CODIGO]]),OFFSET(INDIRECT("v_buffer_hist_hoy!$A$1"),1,MATCH("buh_codigo",INDIRECT("v_buffer_hist_hoy!$1:$1"),0)-1,100000,1),0)),"")</f>
        <v>5</v>
      </c>
      <c r="AC188" s="4">
        <f ca="1">IFERROR(INDEX(OFFSET(INDIRECT("v_buffer_hist_hoy!$A$1"),1,MATCH("buh_estado_inventario_fisico",INDIRECT("v_buffer_hist_hoy!$1:$1"),0)-1,100000,1),MATCH(CLEAN(TABLATRANSFERENCIA[[#This Row],[CODIGO]]),OFFSET(INDIRECT("v_buffer_hist_hoy!$A$1"),1,MATCH("buh_codigo",INDIRECT("v_buffer_hist_hoy!$1:$1"),0)-1,100000,1),0)),"")</f>
        <v>0.38</v>
      </c>
      <c r="AD188" s="6" t="str">
        <f ca="1">IFERROR(INDEX(OFFSET(INDIRECT("v_buffer_hist_hoy!$A$1"),1,MATCH("buh_color_inventario_fisico",INDIRECT("v_buffer_hist_hoy!$1:$1"),0)-1,100000,1),MATCH(CLEAN(TABLATRANSFERENCIA[[#This Row],[CODIGO]]),OFFSET(INDIRECT("v_buffer_hist_hoy!$A$1"),1,MATCH("buh_codigo",INDIRECT("v_buffer_hist_hoy!$1:$1"),0)-1,100000,1),0)),"")</f>
        <v>A</v>
      </c>
      <c r="AE188" s="6">
        <f ca="1">IFERROR(INDEX(OFFSET(INDIRECT("v_buffer_hist_hoy!$A$1"),1,MATCH("buh_transito",INDIRECT("v_buffer_hist_hoy!$1:$1"),0)-1,100000,1),MATCH(CLEAN(TABLATRANSFERENCIA[[#This Row],[CODIGO]]),OFFSET(INDIRECT("v_buffer_hist_hoy!$A$1"),1,MATCH("buh_codigo",INDIRECT("v_buffer_hist_hoy!$1:$1"),0)-1,100000,1),0)),"")</f>
        <v>0</v>
      </c>
      <c r="AF188" s="6">
        <f ca="1">IFERROR(INDEX(OFFSET(INDIRECT("v_buffer_hist_hoy!$A$1"),1,MATCH("buh_negociacion",INDIRECT("v_buffer_hist_hoy!$1:$1"),0)-1,100000,1),MATCH(CLEAN(TABLATRANSFERENCIA[[#This Row],[CODIGO]]),OFFSET(INDIRECT("v_buffer_hist_hoy!$A$1"),1,MATCH("buh_codigo",INDIRECT("v_buffer_hist_hoy!$1:$1"),0)-1,100000,1),0)),"")</f>
        <v>0</v>
      </c>
      <c r="AG188" s="6">
        <f ca="1">IFERROR(INDEX(OFFSET(INDIRECT("v_buffer_hist_hoy!$A$1"),1,MATCH("buh_produccion",INDIRECT("v_buffer_hist_hoy!$1:$1"),0)-1,100000,1),MATCH(CLEAN(TABLATRANSFERENCIA[[#This Row],[CODIGO]]),OFFSET(INDIRECT("v_buffer_hist_hoy!$A$1"),1,MATCH("buh_codigo",INDIRECT("v_buffer_hist_hoy!$1:$1"),0)-1,100000,1),0)),"")</f>
        <v>0</v>
      </c>
      <c r="AH188" s="6">
        <f ca="1">IFERROR(INDEX(OFFSET(INDIRECT("v_buffer_hist_hoy!$A$1"),1,MATCH("buh_embarcado",INDIRECT("v_buffer_hist_hoy!$1:$1"),0)-1,100000,1),MATCH(CLEAN(TABLATRANSFERENCIA[[#This Row],[CODIGO]]),OFFSET(INDIRECT("v_buffer_hist_hoy!$A$1"),1,MATCH("buh_codigo",INDIRECT("v_buffer_hist_hoy!$1:$1"),0)-1,100000,1),0)),"")</f>
        <v>0</v>
      </c>
      <c r="AI188" s="6">
        <f ca="1">IFERROR(INDEX(OFFSET(INDIRECT("v_buffer_hist_hoy!$A$1"),1,MATCH("buh_comprometido",INDIRECT("v_buffer_hist_hoy!$1:$1"),0)-1,100000,1),MATCH(CLEAN(TABLATRANSFERENCIA[[#This Row],[CODIGO]]),OFFSET(INDIRECT("v_buffer_hist_hoy!$A$1"),1,MATCH("buh_codigo",INDIRECT("v_buffer_hist_hoy!$1:$1"),0)-1,100000,1),0)),"")</f>
        <v>0</v>
      </c>
      <c r="AJ188" s="6">
        <f ca="1">IFERROR(INDEX(OFFSET(INDIRECT("v_buffer_hist_hoy!$A$1"),1,MATCH("buh_backorder",INDIRECT("v_buffer_hist_hoy!$1:$1"),0)-1,100000,1),MATCH(CLEAN(TABLATRANSFERENCIA[[#This Row],[CODIGO]]),OFFSET(INDIRECT("v_buffer_hist_hoy!$A$1"),1,MATCH("buh_codigo",INDIRECT("v_buffer_hist_hoy!$1:$1"),0)-1,100000,1),0)),"")</f>
        <v>2</v>
      </c>
      <c r="AK188" s="6">
        <f ca="1">IFERROR(INDEX(OFFSET(INDIRECT("v_buffer_hist_hoy!$A$1"),1,MATCH("buh_inventario_proyectado",INDIRECT("v_buffer_hist_hoy!$1:$1"),0)-1,100000,1),MATCH(CLEAN(TABLATRANSFERENCIA[[#This Row],[CODIGO]]),OFFSET(INDIRECT("v_buffer_hist_hoy!$A$1"),1,MATCH("buh_codigo",INDIRECT("v_buffer_hist_hoy!$1:$1"),0)-1,100000,1),0)),"")</f>
        <v>7</v>
      </c>
      <c r="AL188" s="4">
        <f ca="1">IFERROR(INDEX(OFFSET(INDIRECT("v_buffer_hist_hoy!$A$1"),1,MATCH("buh_estado_inventario_proyectado",INDIRECT("v_buffer_hist_hoy!$1:$1"),0)-1,100000,1),MATCH(CLEAN(TABLATRANSFERENCIA[[#This Row],[CODIGO]]),OFFSET(INDIRECT("v_buffer_hist_hoy!$A$1"),1,MATCH("buh_codigo",INDIRECT("v_buffer_hist_hoy!$1:$1"),0)-1,100000,1),0)),"")</f>
        <v>0.13</v>
      </c>
      <c r="AM188" s="6" t="str">
        <f ca="1">IFERROR(INDEX(OFFSET(INDIRECT("v_buffer_hist_hoy!$A$1"),1,MATCH("buh_color_inventario_proyectado",INDIRECT("v_buffer_hist_hoy!$1:$1"),0)-1,100000,1),MATCH(CLEAN(TABLATRANSFERENCIA[[#This Row],[CODIGO]]),OFFSET(INDIRECT("v_buffer_hist_hoy!$A$1"),1,MATCH("buh_codigo",INDIRECT("v_buffer_hist_hoy!$1:$1"),0)-1,100000,1),0)),"")</f>
        <v>V</v>
      </c>
      <c r="AN188" s="6">
        <f ca="1">IFERROR(INDEX(OFFSET(INDIRECT("v_buffer_hist_hoy!$A$1"),1,MATCH("buh_pedido_minimo",INDIRECT("v_buffer_hist_hoy!$1:$1"),0)-1,100000,1),MATCH(CLEAN(TABLATRANSFERENCIA[[#This Row],[CODIGO]]),OFFSET(INDIRECT("v_buffer_hist_hoy!$A$1"),1,MATCH("buh_codigo",INDIRECT("v_buffer_hist_hoy!$1:$1"),0)-1,100000,1),0)),"")</f>
        <v>0</v>
      </c>
      <c r="AO188" s="6">
        <f ca="1">IFERROR(INDEX(OFFSET(INDIRECT("v_buffer_hist_hoy!$A$1"),1,MATCH("buh_pedido_minimo_grupo",INDIRECT("v_buffer_hist_hoy!$1:$1"),0)-1,100000,1),MATCH(CLEAN(TABLATRANSFERENCIA[[#This Row],[CODIGO]]),OFFSET(INDIRECT("v_buffer_hist_hoy!$A$1"),1,MATCH("buh_codigo",INDIRECT("v_buffer_hist_hoy!$1:$1"),0)-1,100000,1),0)),"")</f>
        <v>0</v>
      </c>
      <c r="AP188" s="6">
        <f ca="1">IFERROR(INDEX(OFFSET(INDIRECT("v_buffer_hist_hoy!$A$1"),1,MATCH("buh_unidad_empaque",INDIRECT("v_buffer_hist_hoy!$1:$1"),0)-1,100000,1),MATCH(CLEAN(TABLATRANSFERENCIA[[#This Row],[CODIGO]]),OFFSET(INDIRECT("v_buffer_hist_hoy!$A$1"),1,MATCH("buh_codigo",INDIRECT("v_buffer_hist_hoy!$1:$1"),0)-1,100000,1),0)),"")</f>
        <v>2</v>
      </c>
      <c r="AQ188" s="6">
        <f ca="1">IFERROR(INDEX(OFFSET(INDIRECT("v_buffer_hist_hoy!$A$1"),1,MATCH("buh_pedido_promedio",INDIRECT("v_buffer_hist_hoy!$1:$1"),0)-1,100000,1),MATCH(CLEAN(TABLATRANSFERENCIA[[#This Row],[CODIGO]]),OFFSET(INDIRECT("v_buffer_hist_hoy!$A$1"),1,MATCH("buh_codigo",INDIRECT("v_buffer_hist_hoy!$1:$1"),0)-1,100000,1),0)),"")</f>
        <v>2</v>
      </c>
      <c r="AR188" s="6">
        <f ca="1">IFERROR(INDEX(OFFSET(INDIRECT("v_buffer_hist_hoy!$A$1"),1,MATCH("buh_cobertura_buffer",INDIRECT("v_buffer_hist_hoy!$1:$1"),0)-1,100000,1),MATCH(CLEAN(TABLATRANSFERENCIA[[#This Row],[CODIGO]]),OFFSET(INDIRECT("v_buffer_hist_hoy!$A$1"),1,MATCH("buh_codigo",INDIRECT("v_buffer_hist_hoy!$1:$1"),0)-1,100000,1),0)),"")</f>
        <v>0</v>
      </c>
      <c r="AS188" s="6">
        <f ca="1">IFERROR(INDEX(OFFSET(INDIRECT("v_buffer_hist_hoy!$A$1"),1,MATCH("buh_cobertura_inventario_proyectado",INDIRECT("v_buffer_hist_hoy!$1:$1"),0)-1,100000,1),MATCH(CLEAN(TABLATRANSFERENCIA[[#This Row],[CODIGO]]),OFFSET(INDIRECT("v_buffer_hist_hoy!$A$1"),1,MATCH("buh_codigo",INDIRECT("v_buffer_hist_hoy!$1:$1"),0)-1,100000,1),0)),"")</f>
        <v>0</v>
      </c>
      <c r="AT188" s="6">
        <f ca="1">IFERROR(INDEX(OFFSET(INDIRECT("v_buffer_hist_hoy!$A$1"),1,MATCH("buh_cobertura_pedido_minimo",INDIRECT("v_buffer_hist_hoy!$1:$1"),0)-1,100000,1),MATCH(CLEAN(TABLATRANSFERENCIA[[#This Row],[CODIGO]]),OFFSET(INDIRECT("v_buffer_hist_hoy!$A$1"),1,MATCH("buh_codigo",INDIRECT("v_buffer_hist_hoy!$1:$1"),0)-1,100000,1),0)),"")</f>
        <v>0</v>
      </c>
      <c r="AU188" s="6">
        <f ca="1">IFERROR(INDEX(OFFSET(INDIRECT("v_buffer_hist_hoy!$A$1"),1,MATCH("buh_dias_desabastecimiento",INDIRECT("v_buffer_hist_hoy!$1:$1"),0)-1,100000,1),MATCH(CLEAN(TABLATRANSFERENCIA[[#This Row],[CODIGO]]),OFFSET(INDIRECT("v_buffer_hist_hoy!$A$1"),1,MATCH("buh_codigo",INDIRECT("v_buffer_hist_hoy!$1:$1"),0)-1,100000,1),0)),"")</f>
        <v>0</v>
      </c>
      <c r="AV188" s="6">
        <f t="array" ref="AV188">IFERROR(INDEX(Datos_Consumo[CANTIDAD],MATCH(TABLATRANSFERENCIA[[#This Row],[CODIGO]]&amp;TABLATRANSFERENCIA[[#Headers],[Columna1]],Datos_Consumo[CODIGO]&amp;Datos_Consumo[FECHA_FORMATO],0)),0)</f>
        <v>0</v>
      </c>
      <c r="AW188" s="6">
        <f t="array" ref="AW188">IFERROR(INDEX(Datos_Consumo[CANTIDAD],MATCH(TABLATRANSFERENCIA[[#This Row],[CODIGO]]&amp;TABLATRANSFERENCIA[[#Headers],[Columna2]],Datos_Consumo[CODIGO]&amp;Datos_Consumo[FECHA_FORMATO],0)),0)</f>
        <v>0</v>
      </c>
      <c r="AX188" s="6">
        <f t="array" ref="AX188">IFERROR(INDEX(Datos_Consumo[CANTIDAD],MATCH(TABLATRANSFERENCIA[[#This Row],[CODIGO]]&amp;TABLATRANSFERENCIA[[#Headers],[Columna3]],Datos_Consumo[CODIGO]&amp;Datos_Consumo[FECHA_FORMATO],0)),0)</f>
        <v>0</v>
      </c>
      <c r="AY188" s="6">
        <f t="array" ref="AY188">IFERROR(INDEX(Datos_Consumo[CANTIDAD],MATCH(TABLATRANSFERENCIA[[#This Row],[CODIGO]]&amp;TABLATRANSFERENCIA[[#Headers],[Columna4]],Datos_Consumo[CODIGO]&amp;Datos_Consumo[FECHA_FORMATO],0)),0)</f>
        <v>0</v>
      </c>
      <c r="AZ188" s="6">
        <f t="array" ref="AZ188">IFERROR(INDEX(Datos_Consumo[CANTIDAD],MATCH(TABLATRANSFERENCIA[[#This Row],[CODIGO]]&amp;TABLATRANSFERENCIA[[#Headers],[Columna5]],Datos_Consumo[CODIGO]&amp;Datos_Consumo[FECHA_FORMATO],0)),0)</f>
        <v>0</v>
      </c>
      <c r="BA188" s="6">
        <f t="array" ref="BA188">IFERROR(INDEX(Datos_Consumo[CANTIDAD],MATCH(TABLATRANSFERENCIA[[#This Row],[CODIGO]]&amp;TABLATRANSFERENCIA[[#Headers],[Columna6]],Datos_Consumo[CODIGO]&amp;Datos_Consumo[FECHA_FORMATO],0)),0)</f>
        <v>0</v>
      </c>
      <c r="BB188" s="56">
        <f ca="1">IFERROR(INDEX(OFFSET(INDIRECT("v_buffer_hist_hoy!$A$1"),1,MATCH("buh_ultima_transferencia_ini",INDIRECT("v_buffer_hist_hoy!$1:$1"),0)-1,100000,1),MATCH(CLEAN(TABLATRANSFERENCIA[[#This Row],[CODIGO]]),OFFSET(INDIRECT("v_buffer_hist_hoy!$A$1"),1,MATCH("buh_codigo",INDIRECT("v_buffer_hist_hoy!$1:$1"),0)-1,100000,1),0)),"")</f>
        <v>0</v>
      </c>
      <c r="BC188" s="56">
        <f ca="1">IFERROR(INDEX(OFFSET(INDIRECT("v_buffer_hist_hoy!$A$1"),1,MATCH("buh_ultima_transferencia_fin",INDIRECT("v_buffer_hist_hoy!$1:$1"),0)-1,100000,1),MATCH(CLEAN(TABLATRANSFERENCIA[[#This Row],[CODIGO]]),OFFSET(INDIRECT("v_buffer_hist_hoy!$A$1"),1,MATCH("buh_codigo",INDIRECT("v_buffer_hist_hoy!$1:$1"),0)-1,100000,1),0)),"")</f>
        <v>0</v>
      </c>
      <c r="BD188" s="50" t="s">
        <v>7723</v>
      </c>
      <c r="BE188" s="55"/>
      <c r="BF188" s="51"/>
      <c r="BG188"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8" s="51"/>
      <c r="BM188" s="46">
        <f ca="1">IFERROR(TABLATRANSFERENCIA[[#This Row],[REQUERIM]]/TABLATRANSFERENCIA[[#This Row],[PEDIDO PROMEDIO]],0)</f>
        <v>1</v>
      </c>
      <c r="BN188" s="51"/>
      <c r="BO188" s="59"/>
      <c r="BP188" s="3" t="str">
        <f>IF(TABLATRANSFERENCIA[[#This Row],[RECIBIDO]]&lt;&gt;"",0,IF(TABLATRANSFERENCIA[[#This Row],[DESPACHO]]&lt;&gt;"",TABLATRANSFERENCIA[[#This Row],[DESPACHO]],TABLATRANSFERENCIA[[#This Row],[REQUERIM]]))</f>
        <v>2</v>
      </c>
      <c r="BQ188" s="50"/>
      <c r="BR188" s="50"/>
      <c r="BS188" s="50" t="str">
        <f t="shared" si="2"/>
        <v>N</v>
      </c>
      <c r="BT188" s="51">
        <f t="array" aca="1" ref="BT188" ca="1">IF(SUM(--(TABLATRANSFERENCIA[[#This Row],[CODIGO GENERICO]]=TABLATRANSFERENCIA[CODIGO GENERICO])*TABLATRANSFERENCIA[REQUERIM])&lt;TABLATRANSFERENCIA[[#This Row],[PEDIDO MIN GRUPO]],1,0)</f>
        <v>0</v>
      </c>
      <c r="BU18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8" s="51">
        <f ca="1">IFERROR(INDEX(OFFSET(INDIRECT("v_buffer_hist_hoy!$A$1"),1,MATCH("buh_zona_amarilla",INDIRECT("v_buffer_hist_hoy!$1:$1"),0)-1,100000,1),MATCH(CLEAN(TABLATRANSFERENCIA[[#This Row],[CODIGO]]),OFFSET(INDIRECT("v_buffer_hist_hoy!$A$1"),1,MATCH("buh_codigo",INDIRECT("v_buffer_hist_hoy!$1:$1"),0)-1,100000,1),0)),"")</f>
        <v>5</v>
      </c>
      <c r="BW188" s="51">
        <f ca="1">IFERROR(INDEX(OFFSET(INDIRECT("v_buffer_hist_hoy!$A$1"),1,MATCH("buh_zona_roja",INDIRECT("v_buffer_hist_hoy!$1:$1"),0)-1,100000,1),MATCH(CLEAN(TABLATRANSFERENCIA[[#This Row],[CODIGO]]),OFFSET(INDIRECT("v_buffer_hist_hoy!$A$1"),1,MATCH("buh_codigo",INDIRECT("v_buffer_hist_hoy!$1:$1"),0)-1,100000,1),0)),"")</f>
        <v>3</v>
      </c>
    </row>
    <row r="189" spans="1:75" hidden="1" x14ac:dyDescent="0.25">
      <c r="A189" s="54" t="s">
        <v>5746</v>
      </c>
      <c r="B189" s="3" t="str">
        <f ca="1">IFERROR(INDEX(OFFSET(INDIRECT("v_buffer_hist_hoy!$A$1"),1,MATCH("pro_descripcion",INDIRECT("v_buffer_hist_hoy!$1:$1"),0)-1,100000,1),MATCH(CLEAN(TABLATRANSFERENCIA[[#This Row],[CODIGO]]),OFFSET(INDIRECT("v_buffer_hist_hoy!$A$1"),1,MATCH("buh_codigo",INDIRECT("v_buffer_hist_hoy!$1:$1"),0)-1,100000,1),0)),"")</f>
        <v>RESORTE DE TORCION DE ARRANQUE CS420</v>
      </c>
      <c r="C189" s="3" t="str">
        <f ca="1">IFERROR(INDEX(OFFSET(INDIRECT("v_buffer_hist_hoy!$A$1"),1,MATCH("buh_codigo_generico",INDIRECT("v_buffer_hist_hoy!$1:$1"),0)-1,100000,1),MATCH(CLEAN(TABLATRANSFERENCIA[[#This Row],[CODIGO]]),OFFSET(INDIRECT("v_buffer_hist_hoy!$A$1"),1,MATCH("buh_codigo",INDIRECT("v_buffer_hist_hoy!$1:$1"),0)-1,100000,1),0)),"")</f>
        <v>0</v>
      </c>
      <c r="D189" s="3" t="str">
        <f ca="1">IFERROR(INDEX(OFFSET(INDIRECT("v_buffer_hist_hoy!$A$1"),1,MATCH("buh_codigo_vinculado",INDIRECT("v_buffer_hist_hoy!$1:$1"),0)-1,100000,1),MATCH(CLEAN(TABLATRANSFERENCIA[[#This Row],[CODIGO]]),OFFSET(INDIRECT("v_buffer_hist_hoy!$A$1"),1,MATCH("buh_codigo",INDIRECT("v_buffer_hist_hoy!$1:$1"),0)-1,100000,1),0)),"")</f>
        <v>EC-V452000220</v>
      </c>
      <c r="E189" s="3" t="str">
        <f ca="1">IFERROR(INDEX(OFFSET(INDIRECT("v_buffer_hist_hoy!$A$1"),1,MATCH("pro_linea",INDIRECT("v_buffer_hist_hoy!$1:$1"),0)-1,100000,1),MATCH(CLEAN(TABLATRANSFERENCIA[[#This Row],[CODIGO]]),OFFSET(INDIRECT("v_buffer_hist_hoy!$A$1"),1,MATCH("buh_codigo",INDIRECT("v_buffer_hist_hoy!$1:$1"),0)-1,100000,1),0)),"")</f>
        <v>AGROFORESTAL</v>
      </c>
      <c r="F189" s="3">
        <f ca="1">IFERROR(INDEX(OFFSET(INDIRECT("v_buffer_hist_hoy!$A$1"),1,MATCH("pro_sublinea",INDIRECT("v_buffer_hist_hoy!$1:$1"),0)-1,100000,1),MATCH(CLEAN(TABLATRANSFERENCIA[[#This Row],[CODIGO]]),OFFSET(INDIRECT("v_buffer_hist_hoy!$A$1"),1,MATCH("buh_codigo",INDIRECT("v_buffer_hist_hoy!$1:$1"),0)-1,100000,1),0)),"")</f>
        <v>0</v>
      </c>
      <c r="G189" s="3" t="str">
        <f ca="1">IFERROR(INDEX(OFFSET(INDIRECT("v_buffer_hist_hoy!$A$1"),1,MATCH("pro_grupo",INDIRECT("v_buffer_hist_hoy!$1:$1"),0)-1,100000,1),MATCH(CLEAN(TABLATRANSFERENCIA[[#This Row],[CODIGO]]),OFFSET(INDIRECT("v_buffer_hist_hoy!$A$1"),1,MATCH("buh_codigo",INDIRECT("v_buffer_hist_hoy!$1:$1"),0)-1,100000,1),0)),"")</f>
        <v>REPUESTOS MOTOSIERRAS</v>
      </c>
      <c r="H189" s="3">
        <f ca="1">IFERROR(INDEX(OFFSET(INDIRECT("v_buffer_hist_hoy!$A$1"),1,MATCH("pro_familia",INDIRECT("v_buffer_hist_hoy!$1:$1"),0)-1,100000,1),MATCH(CLEAN(TABLATRANSFERENCIA[[#This Row],[CODIGO]]),OFFSET(INDIRECT("v_buffer_hist_hoy!$A$1"),1,MATCH("buh_codigo",INDIRECT("v_buffer_hist_hoy!$1:$1"),0)-1,100000,1),0)),"")</f>
        <v>0</v>
      </c>
      <c r="I189" s="3">
        <f ca="1">IFERROR(INDEX(OFFSET(INDIRECT("v_buffer_hist_hoy!$A$1"),1,MATCH("pro_subfamilia",INDIRECT("v_buffer_hist_hoy!$1:$1"),0)-1,100000,1),MATCH(CLEAN(TABLATRANSFERENCIA[[#This Row],[CODIGO]]),OFFSET(INDIRECT("v_buffer_hist_hoy!$A$1"),1,MATCH("buh_codigo",INDIRECT("v_buffer_hist_hoy!$1:$1"),0)-1,100000,1),0)),"")</f>
        <v>0</v>
      </c>
      <c r="J18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89" s="3">
        <f ca="1">IFERROR(INDEX(OFFSET(INDIRECT("v_buffer_hist_hoy!$A$1"),1,MATCH("pro_tipo",INDIRECT("v_buffer_hist_hoy!$1:$1"),0)-1,100000,1),MATCH(CLEAN(TABLATRANSFERENCIA[[#This Row],[CODIGO]]),OFFSET(INDIRECT("v_buffer_hist_hoy!$A$1"),1,MATCH("buh_codigo",INDIRECT("v_buffer_hist_hoy!$1:$1"),0)-1,100000,1),0)),"")</f>
        <v>0</v>
      </c>
      <c r="L189" s="3" t="str">
        <f ca="1">IFERROR(INDEX(OFFSET(INDIRECT("v_buffer_hist_hoy!$A$1"),1,MATCH("pro_marca",INDIRECT("v_buffer_hist_hoy!$1:$1"),0)-1,100000,1),MATCH(CLEAN(TABLATRANSFERENCIA[[#This Row],[CODIGO]]),OFFSET(INDIRECT("v_buffer_hist_hoy!$A$1"),1,MATCH("buh_codigo",INDIRECT("v_buffer_hist_hoy!$1:$1"),0)-1,100000,1),0)),"")</f>
        <v>ECHO</v>
      </c>
      <c r="M189" s="3">
        <f ca="1">IFERROR(INDEX(OFFSET(INDIRECT("v_buffer_hist_hoy!$A$1"),1,MATCH("pro_modelo",INDIRECT("v_buffer_hist_hoy!$1:$1"),0)-1,100000,1),MATCH(CLEAN(TABLATRANSFERENCIA[[#This Row],[CODIGO]]),OFFSET(INDIRECT("v_buffer_hist_hoy!$A$1"),1,MATCH("buh_codigo",INDIRECT("v_buffer_hist_hoy!$1:$1"),0)-1,100000,1),0)),"")</f>
        <v>0</v>
      </c>
      <c r="N189" s="3">
        <f ca="1">IFERROR(INDEX(OFFSET(INDIRECT("v_buffer_hist_hoy!$A$1"),1,MATCH("pro_cat_management",INDIRECT("v_buffer_hist_hoy!$1:$1"),0)-1,100000,1),MATCH(CLEAN(TABLATRANSFERENCIA[[#This Row],[CODIGO]]),OFFSET(INDIRECT("v_buffer_hist_hoy!$A$1"),1,MATCH("buh_codigo",INDIRECT("v_buffer_hist_hoy!$1:$1"),0)-1,100000,1),0)),"")</f>
        <v>0</v>
      </c>
      <c r="O189" s="5" t="str">
        <f ca="1">IFERROR(INDEX(OFFSET(INDIRECT("v_buffer_hist_hoy!$A$1"),1,MATCH("buh_estatus",INDIRECT("v_buffer_hist_hoy!$1:$1"),0)-1,100000,1),MATCH(CLEAN(TABLATRANSFERENCIA[[#This Row],[CODIGO]]),OFFSET(INDIRECT("v_buffer_hist_hoy!$A$1"),1,MATCH("buh_codigo",INDIRECT("v_buffer_hist_hoy!$1:$1"),0)-1,100000,1),0)),"")</f>
        <v>0</v>
      </c>
      <c r="P189" s="5">
        <f ca="1">IFERROR(INDEX(OFFSET(INDIRECT("v_buffer_hist_hoy!$A$1"),1,MATCH("buh_ctv",INDIRECT("v_buffer_hist_hoy!$1:$1"),0)-1,100000,1),MATCH(CLEAN(TABLATRANSFERENCIA[[#This Row],[CODIGO]]),OFFSET(INDIRECT("v_buffer_hist_hoy!$A$1"),1,MATCH("buh_codigo",INDIRECT("v_buffer_hist_hoy!$1:$1"),0)-1,100000,1),0)),"")</f>
        <v>2.14</v>
      </c>
      <c r="Q189" s="5">
        <f ca="1">IFERROR(INDEX(OFFSET(INDIRECT("v_buffer_hist_hoy!$A$1"),1,MATCH("buh_pv",INDIRECT("v_buffer_hist_hoy!$1:$1"),0)-1,100000,1),MATCH(CLEAN(TABLATRANSFERENCIA[[#This Row],[CODIGO]]),OFFSET(INDIRECT("v_buffer_hist_hoy!$A$1"),1,MATCH("buh_codigo",INDIRECT("v_buffer_hist_hoy!$1:$1"),0)-1,100000,1),0)),"")</f>
        <v>5.34</v>
      </c>
      <c r="R189" s="46">
        <f ca="1">IFERROR(INDEX(OFFSET(INDIRECT("v_buffer_hist_hoy!$A$1"),1,MATCH("buh_roi_pasado",INDIRECT("v_buffer_hist_hoy!$1:$1"),0)-1,100000,1),MATCH(CLEAN(TABLATRANSFERENCIA[[#This Row],[CODIGO]]),OFFSET(INDIRECT("v_buffer_hist_hoy!$A$1"),1,MATCH("buh_codigo",INDIRECT("v_buffer_hist_hoy!$1:$1"),0)-1,100000,1),0)),"")</f>
        <v>0</v>
      </c>
      <c r="S189" s="46">
        <f ca="1">IFERROR(INDEX(OFFSET(INDIRECT("v_buffer_hist_hoy!$A$1"),1,MATCH("buh_roi_proyectado",INDIRECT("v_buffer_hist_hoy!$1:$1"),0)-1,100000,1),MATCH(CLEAN(TABLATRANSFERENCIA[[#This Row],[CODIGO]]),OFFSET(INDIRECT("v_buffer_hist_hoy!$A$1"),1,MATCH("buh_codigo",INDIRECT("v_buffer_hist_hoy!$1:$1"),0)-1,100000,1),0)),"")</f>
        <v>6.53</v>
      </c>
      <c r="T189" s="46">
        <f ca="1">IFERROR(INDEX(OFFSET(INDIRECT("v_buffer_hist_hoy!$A$1"),1,MATCH("buh_velocity",INDIRECT("v_buffer_hist_hoy!$1:$1"),0)-1,100000,1),MATCH(CLEAN(TABLATRANSFERENCIA[[#This Row],[CODIGO]]),OFFSET(INDIRECT("v_buffer_hist_hoy!$A$1"),1,MATCH("buh_codigo",INDIRECT("v_buffer_hist_hoy!$1:$1"),0)-1,100000,1),0)),"")</f>
        <v>0</v>
      </c>
      <c r="U189" s="46">
        <f ca="1">IFERROR(INDEX(OFFSET(INDIRECT("v_buffer_hist_hoy!$A$1"),1,MATCH("buh_nivel_servicio",INDIRECT("v_buffer_hist_hoy!$1:$1"),0)-1,100000,1),MATCH(CLEAN(TABLATRANSFERENCIA[[#This Row],[CODIGO]]),OFFSET(INDIRECT("v_buffer_hist_hoy!$A$1"),1,MATCH("buh_codigo",INDIRECT("v_buffer_hist_hoy!$1:$1"),0)-1,100000,1),0)),"")</f>
        <v>1</v>
      </c>
      <c r="V189" s="49" t="str">
        <f ca="1">IFERROR(INDEX(OFFSET(INDIRECT("v_buffer_hist_hoy!$A$1"),1,MATCH("pro_nombre",INDIRECT("v_buffer_hist_hoy!$1:$1"),0)-1,100000,1),MATCH(CLEAN(TABLATRANSFERENCIA[[#This Row],[CODIGO]]),OFFSET(INDIRECT("v_buffer_hist_hoy!$A$1"),1,MATCH("buh_codigo",INDIRECT("v_buffer_hist_hoy!$1:$1"),0)-1,100000,1),0)),"")</f>
        <v>Echo</v>
      </c>
      <c r="W189" s="49" t="str">
        <f ca="1">IFERROR(INDEX(OFFSET(INDIRECT("v_buffer_hist_hoy!$A$1"),1,MATCH("pre_nombre",INDIRECT("v_buffer_hist_hoy!$1:$1"),0)-1,100000,1),MATCH(CLEAN(TABLATRANSFERENCIA[[#This Row],[CODIGO]]),OFFSET(INDIRECT("v_buffer_hist_hoy!$A$1"),1,MATCH("buh_codigo",INDIRECT("v_buffer_hist_hoy!$1:$1"),0)-1,100000,1),0)),"")</f>
        <v>USA</v>
      </c>
      <c r="X189" s="51">
        <f ca="1">IFERROR(INDEX(OFFSET(INDIRECT("v_buffer_hist_hoy!$A$1"),1,MATCH("buh_tiempo_suministro",INDIRECT("v_buffer_hist_hoy!$1:$1"),0)-1,100000,1),MATCH(CLEAN(TABLATRANSFERENCIA[[#This Row],[CODIGO]]),OFFSET(INDIRECT("v_buffer_hist_hoy!$A$1"),1,MATCH("buh_codigo",INDIRECT("v_buffer_hist_hoy!$1:$1"),0)-1,100000,1),0)),"")</f>
        <v>8</v>
      </c>
      <c r="Y189" s="51">
        <f ca="1">IFERROR(INDEX(OFFSET(INDIRECT("v_buffer_hist_hoy!$A$1"),1,MATCH("buh_frecuencia_reposicion",INDIRECT("v_buffer_hist_hoy!$1:$1"),0)-1,100000,1),MATCH(CLEAN(TABLATRANSFERENCIA[[#This Row],[CODIGO]]),OFFSET(INDIRECT("v_buffer_hist_hoy!$A$1"),1,MATCH("buh_codigo",INDIRECT("v_buffer_hist_hoy!$1:$1"),0)-1,100000,1),0)),"")</f>
        <v>3</v>
      </c>
      <c r="Z189" s="6">
        <f ca="1">IFERROR(INDEX(OFFSET(INDIRECT("v_buffer_hist_hoy!$A$1"),1,MATCH("buh_buffer_actual",INDIRECT("v_buffer_hist_hoy!$1:$1"),0)-1,100000,1),MATCH(CLEAN(TABLATRANSFERENCIA[[#This Row],[CODIGO]]),OFFSET(INDIRECT("v_buffer_hist_hoy!$A$1"),1,MATCH("buh_codigo",INDIRECT("v_buffer_hist_hoy!$1:$1"),0)-1,100000,1),0)),"")</f>
        <v>7</v>
      </c>
      <c r="AA189" s="6">
        <f ca="1">IFERROR(INDEX(OFFSET(INDIRECT("v_buffer_hist_hoy!$A$1"),1,MATCH("buh_inventario_proveedor",INDIRECT("v_buffer_hist_hoy!$1:$1"),0)-1,100000,1),MATCH(CLEAN(TABLATRANSFERENCIA[[#This Row],[CODIGO]]),OFFSET(INDIRECT("v_buffer_hist_hoy!$A$1"),1,MATCH("buh_codigo",INDIRECT("v_buffer_hist_hoy!$1:$1"),0)-1,100000,1),0)),"")</f>
        <v>1000000000</v>
      </c>
      <c r="AB189" s="6">
        <f ca="1">IFERROR(INDEX(OFFSET(INDIRECT("v_buffer_hist_hoy!$A$1"),1,MATCH("buh_inventario_fisico",INDIRECT("v_buffer_hist_hoy!$1:$1"),0)-1,100000,1),MATCH(CLEAN(TABLATRANSFERENCIA[[#This Row],[CODIGO]]),OFFSET(INDIRECT("v_buffer_hist_hoy!$A$1"),1,MATCH("buh_codigo",INDIRECT("v_buffer_hist_hoy!$1:$1"),0)-1,100000,1),0)),"")</f>
        <v>6</v>
      </c>
      <c r="AC189" s="4">
        <f ca="1">IFERROR(INDEX(OFFSET(INDIRECT("v_buffer_hist_hoy!$A$1"),1,MATCH("buh_estado_inventario_fisico",INDIRECT("v_buffer_hist_hoy!$1:$1"),0)-1,100000,1),MATCH(CLEAN(TABLATRANSFERENCIA[[#This Row],[CODIGO]]),OFFSET(INDIRECT("v_buffer_hist_hoy!$A$1"),1,MATCH("buh_codigo",INDIRECT("v_buffer_hist_hoy!$1:$1"),0)-1,100000,1),0)),"")</f>
        <v>0.14000000000000001</v>
      </c>
      <c r="AD189" s="6" t="str">
        <f ca="1">IFERROR(INDEX(OFFSET(INDIRECT("v_buffer_hist_hoy!$A$1"),1,MATCH("buh_color_inventario_fisico",INDIRECT("v_buffer_hist_hoy!$1:$1"),0)-1,100000,1),MATCH(CLEAN(TABLATRANSFERENCIA[[#This Row],[CODIGO]]),OFFSET(INDIRECT("v_buffer_hist_hoy!$A$1"),1,MATCH("buh_codigo",INDIRECT("v_buffer_hist_hoy!$1:$1"),0)-1,100000,1),0)),"")</f>
        <v>V</v>
      </c>
      <c r="AE189" s="6">
        <f ca="1">IFERROR(INDEX(OFFSET(INDIRECT("v_buffer_hist_hoy!$A$1"),1,MATCH("buh_transito",INDIRECT("v_buffer_hist_hoy!$1:$1"),0)-1,100000,1),MATCH(CLEAN(TABLATRANSFERENCIA[[#This Row],[CODIGO]]),OFFSET(INDIRECT("v_buffer_hist_hoy!$A$1"),1,MATCH("buh_codigo",INDIRECT("v_buffer_hist_hoy!$1:$1"),0)-1,100000,1),0)),"")</f>
        <v>0</v>
      </c>
      <c r="AF189" s="6">
        <f ca="1">IFERROR(INDEX(OFFSET(INDIRECT("v_buffer_hist_hoy!$A$1"),1,MATCH("buh_negociacion",INDIRECT("v_buffer_hist_hoy!$1:$1"),0)-1,100000,1),MATCH(CLEAN(TABLATRANSFERENCIA[[#This Row],[CODIGO]]),OFFSET(INDIRECT("v_buffer_hist_hoy!$A$1"),1,MATCH("buh_codigo",INDIRECT("v_buffer_hist_hoy!$1:$1"),0)-1,100000,1),0)),"")</f>
        <v>0</v>
      </c>
      <c r="AG189" s="6">
        <f ca="1">IFERROR(INDEX(OFFSET(INDIRECT("v_buffer_hist_hoy!$A$1"),1,MATCH("buh_produccion",INDIRECT("v_buffer_hist_hoy!$1:$1"),0)-1,100000,1),MATCH(CLEAN(TABLATRANSFERENCIA[[#This Row],[CODIGO]]),OFFSET(INDIRECT("v_buffer_hist_hoy!$A$1"),1,MATCH("buh_codigo",INDIRECT("v_buffer_hist_hoy!$1:$1"),0)-1,100000,1),0)),"")</f>
        <v>0</v>
      </c>
      <c r="AH189" s="6">
        <f ca="1">IFERROR(INDEX(OFFSET(INDIRECT("v_buffer_hist_hoy!$A$1"),1,MATCH("buh_embarcado",INDIRECT("v_buffer_hist_hoy!$1:$1"),0)-1,100000,1),MATCH(CLEAN(TABLATRANSFERENCIA[[#This Row],[CODIGO]]),OFFSET(INDIRECT("v_buffer_hist_hoy!$A$1"),1,MATCH("buh_codigo",INDIRECT("v_buffer_hist_hoy!$1:$1"),0)-1,100000,1),0)),"")</f>
        <v>0</v>
      </c>
      <c r="AI189" s="6">
        <f ca="1">IFERROR(INDEX(OFFSET(INDIRECT("v_buffer_hist_hoy!$A$1"),1,MATCH("buh_comprometido",INDIRECT("v_buffer_hist_hoy!$1:$1"),0)-1,100000,1),MATCH(CLEAN(TABLATRANSFERENCIA[[#This Row],[CODIGO]]),OFFSET(INDIRECT("v_buffer_hist_hoy!$A$1"),1,MATCH("buh_codigo",INDIRECT("v_buffer_hist_hoy!$1:$1"),0)-1,100000,1),0)),"")</f>
        <v>0</v>
      </c>
      <c r="AJ189" s="6">
        <f ca="1">IFERROR(INDEX(OFFSET(INDIRECT("v_buffer_hist_hoy!$A$1"),1,MATCH("buh_backorder",INDIRECT("v_buffer_hist_hoy!$1:$1"),0)-1,100000,1),MATCH(CLEAN(TABLATRANSFERENCIA[[#This Row],[CODIGO]]),OFFSET(INDIRECT("v_buffer_hist_hoy!$A$1"),1,MATCH("buh_codigo",INDIRECT("v_buffer_hist_hoy!$1:$1"),0)-1,100000,1),0)),"")</f>
        <v>2</v>
      </c>
      <c r="AK189" s="6">
        <f ca="1">IFERROR(INDEX(OFFSET(INDIRECT("v_buffer_hist_hoy!$A$1"),1,MATCH("buh_inventario_proyectado",INDIRECT("v_buffer_hist_hoy!$1:$1"),0)-1,100000,1),MATCH(CLEAN(TABLATRANSFERENCIA[[#This Row],[CODIGO]]),OFFSET(INDIRECT("v_buffer_hist_hoy!$A$1"),1,MATCH("buh_codigo",INDIRECT("v_buffer_hist_hoy!$1:$1"),0)-1,100000,1),0)),"")</f>
        <v>8</v>
      </c>
      <c r="AL189" s="4">
        <f ca="1">IFERROR(INDEX(OFFSET(INDIRECT("v_buffer_hist_hoy!$A$1"),1,MATCH("buh_estado_inventario_proyectado",INDIRECT("v_buffer_hist_hoy!$1:$1"),0)-1,100000,1),MATCH(CLEAN(TABLATRANSFERENCIA[[#This Row],[CODIGO]]),OFFSET(INDIRECT("v_buffer_hist_hoy!$A$1"),1,MATCH("buh_codigo",INDIRECT("v_buffer_hist_hoy!$1:$1"),0)-1,100000,1),0)),"")</f>
        <v>-0.14000000000000001</v>
      </c>
      <c r="AM189" s="6" t="str">
        <f ca="1">IFERROR(INDEX(OFFSET(INDIRECT("v_buffer_hist_hoy!$A$1"),1,MATCH("buh_color_inventario_proyectado",INDIRECT("v_buffer_hist_hoy!$1:$1"),0)-1,100000,1),MATCH(CLEAN(TABLATRANSFERENCIA[[#This Row],[CODIGO]]),OFFSET(INDIRECT("v_buffer_hist_hoy!$A$1"),1,MATCH("buh_codigo",INDIRECT("v_buffer_hist_hoy!$1:$1"),0)-1,100000,1),0)),"")</f>
        <v>L</v>
      </c>
      <c r="AN189" s="6">
        <f ca="1">IFERROR(INDEX(OFFSET(INDIRECT("v_buffer_hist_hoy!$A$1"),1,MATCH("buh_pedido_minimo",INDIRECT("v_buffer_hist_hoy!$1:$1"),0)-1,100000,1),MATCH(CLEAN(TABLATRANSFERENCIA[[#This Row],[CODIGO]]),OFFSET(INDIRECT("v_buffer_hist_hoy!$A$1"),1,MATCH("buh_codigo",INDIRECT("v_buffer_hist_hoy!$1:$1"),0)-1,100000,1),0)),"")</f>
        <v>0</v>
      </c>
      <c r="AO189" s="6">
        <f ca="1">IFERROR(INDEX(OFFSET(INDIRECT("v_buffer_hist_hoy!$A$1"),1,MATCH("buh_pedido_minimo_grupo",INDIRECT("v_buffer_hist_hoy!$1:$1"),0)-1,100000,1),MATCH(CLEAN(TABLATRANSFERENCIA[[#This Row],[CODIGO]]),OFFSET(INDIRECT("v_buffer_hist_hoy!$A$1"),1,MATCH("buh_codigo",INDIRECT("v_buffer_hist_hoy!$1:$1"),0)-1,100000,1),0)),"")</f>
        <v>0</v>
      </c>
      <c r="AP189" s="6">
        <f ca="1">IFERROR(INDEX(OFFSET(INDIRECT("v_buffer_hist_hoy!$A$1"),1,MATCH("buh_unidad_empaque",INDIRECT("v_buffer_hist_hoy!$1:$1"),0)-1,100000,1),MATCH(CLEAN(TABLATRANSFERENCIA[[#This Row],[CODIGO]]),OFFSET(INDIRECT("v_buffer_hist_hoy!$A$1"),1,MATCH("buh_codigo",INDIRECT("v_buffer_hist_hoy!$1:$1"),0)-1,100000,1),0)),"")</f>
        <v>2</v>
      </c>
      <c r="AQ189" s="6">
        <f ca="1">IFERROR(INDEX(OFFSET(INDIRECT("v_buffer_hist_hoy!$A$1"),1,MATCH("buh_pedido_promedio",INDIRECT("v_buffer_hist_hoy!$1:$1"),0)-1,100000,1),MATCH(CLEAN(TABLATRANSFERENCIA[[#This Row],[CODIGO]]),OFFSET(INDIRECT("v_buffer_hist_hoy!$A$1"),1,MATCH("buh_codigo",INDIRECT("v_buffer_hist_hoy!$1:$1"),0)-1,100000,1),0)),"")</f>
        <v>2</v>
      </c>
      <c r="AR189" s="6">
        <f ca="1">IFERROR(INDEX(OFFSET(INDIRECT("v_buffer_hist_hoy!$A$1"),1,MATCH("buh_cobertura_buffer",INDIRECT("v_buffer_hist_hoy!$1:$1"),0)-1,100000,1),MATCH(CLEAN(TABLATRANSFERENCIA[[#This Row],[CODIGO]]),OFFSET(INDIRECT("v_buffer_hist_hoy!$A$1"),1,MATCH("buh_codigo",INDIRECT("v_buffer_hist_hoy!$1:$1"),0)-1,100000,1),0)),"")</f>
        <v>0</v>
      </c>
      <c r="AS189" s="6">
        <f ca="1">IFERROR(INDEX(OFFSET(INDIRECT("v_buffer_hist_hoy!$A$1"),1,MATCH("buh_cobertura_inventario_proyectado",INDIRECT("v_buffer_hist_hoy!$1:$1"),0)-1,100000,1),MATCH(CLEAN(TABLATRANSFERENCIA[[#This Row],[CODIGO]]),OFFSET(INDIRECT("v_buffer_hist_hoy!$A$1"),1,MATCH("buh_codigo",INDIRECT("v_buffer_hist_hoy!$1:$1"),0)-1,100000,1),0)),"")</f>
        <v>0</v>
      </c>
      <c r="AT189" s="6">
        <f ca="1">IFERROR(INDEX(OFFSET(INDIRECT("v_buffer_hist_hoy!$A$1"),1,MATCH("buh_cobertura_pedido_minimo",INDIRECT("v_buffer_hist_hoy!$1:$1"),0)-1,100000,1),MATCH(CLEAN(TABLATRANSFERENCIA[[#This Row],[CODIGO]]),OFFSET(INDIRECT("v_buffer_hist_hoy!$A$1"),1,MATCH("buh_codigo",INDIRECT("v_buffer_hist_hoy!$1:$1"),0)-1,100000,1),0)),"")</f>
        <v>0</v>
      </c>
      <c r="AU189" s="6">
        <f ca="1">IFERROR(INDEX(OFFSET(INDIRECT("v_buffer_hist_hoy!$A$1"),1,MATCH("buh_dias_desabastecimiento",INDIRECT("v_buffer_hist_hoy!$1:$1"),0)-1,100000,1),MATCH(CLEAN(TABLATRANSFERENCIA[[#This Row],[CODIGO]]),OFFSET(INDIRECT("v_buffer_hist_hoy!$A$1"),1,MATCH("buh_codigo",INDIRECT("v_buffer_hist_hoy!$1:$1"),0)-1,100000,1),0)),"")</f>
        <v>0</v>
      </c>
      <c r="AV189" s="6">
        <f t="array" ref="AV189">IFERROR(INDEX(Datos_Consumo[CANTIDAD],MATCH(TABLATRANSFERENCIA[[#This Row],[CODIGO]]&amp;TABLATRANSFERENCIA[[#Headers],[Columna1]],Datos_Consumo[CODIGO]&amp;Datos_Consumo[FECHA_FORMATO],0)),0)</f>
        <v>0</v>
      </c>
      <c r="AW189" s="6">
        <f t="array" ref="AW189">IFERROR(INDEX(Datos_Consumo[CANTIDAD],MATCH(TABLATRANSFERENCIA[[#This Row],[CODIGO]]&amp;TABLATRANSFERENCIA[[#Headers],[Columna2]],Datos_Consumo[CODIGO]&amp;Datos_Consumo[FECHA_FORMATO],0)),0)</f>
        <v>0</v>
      </c>
      <c r="AX189" s="6">
        <f t="array" ref="AX189">IFERROR(INDEX(Datos_Consumo[CANTIDAD],MATCH(TABLATRANSFERENCIA[[#This Row],[CODIGO]]&amp;TABLATRANSFERENCIA[[#Headers],[Columna3]],Datos_Consumo[CODIGO]&amp;Datos_Consumo[FECHA_FORMATO],0)),0)</f>
        <v>0</v>
      </c>
      <c r="AY189" s="6">
        <f t="array" ref="AY189">IFERROR(INDEX(Datos_Consumo[CANTIDAD],MATCH(TABLATRANSFERENCIA[[#This Row],[CODIGO]]&amp;TABLATRANSFERENCIA[[#Headers],[Columna4]],Datos_Consumo[CODIGO]&amp;Datos_Consumo[FECHA_FORMATO],0)),0)</f>
        <v>0</v>
      </c>
      <c r="AZ189" s="6">
        <f t="array" ref="AZ189">IFERROR(INDEX(Datos_Consumo[CANTIDAD],MATCH(TABLATRANSFERENCIA[[#This Row],[CODIGO]]&amp;TABLATRANSFERENCIA[[#Headers],[Columna5]],Datos_Consumo[CODIGO]&amp;Datos_Consumo[FECHA_FORMATO],0)),0)</f>
        <v>0</v>
      </c>
      <c r="BA189" s="6">
        <f t="array" ref="BA189">IFERROR(INDEX(Datos_Consumo[CANTIDAD],MATCH(TABLATRANSFERENCIA[[#This Row],[CODIGO]]&amp;TABLATRANSFERENCIA[[#Headers],[Columna6]],Datos_Consumo[CODIGO]&amp;Datos_Consumo[FECHA_FORMATO],0)),0)</f>
        <v>0</v>
      </c>
      <c r="BB189" s="56">
        <f ca="1">IFERROR(INDEX(OFFSET(INDIRECT("v_buffer_hist_hoy!$A$1"),1,MATCH("buh_ultima_transferencia_ini",INDIRECT("v_buffer_hist_hoy!$1:$1"),0)-1,100000,1),MATCH(CLEAN(TABLATRANSFERENCIA[[#This Row],[CODIGO]]),OFFSET(INDIRECT("v_buffer_hist_hoy!$A$1"),1,MATCH("buh_codigo",INDIRECT("v_buffer_hist_hoy!$1:$1"),0)-1,100000,1),0)),"")</f>
        <v>0</v>
      </c>
      <c r="BC189" s="56">
        <f ca="1">IFERROR(INDEX(OFFSET(INDIRECT("v_buffer_hist_hoy!$A$1"),1,MATCH("buh_ultima_transferencia_fin",INDIRECT("v_buffer_hist_hoy!$1:$1"),0)-1,100000,1),MATCH(CLEAN(TABLATRANSFERENCIA[[#This Row],[CODIGO]]),OFFSET(INDIRECT("v_buffer_hist_hoy!$A$1"),1,MATCH("buh_codigo",INDIRECT("v_buffer_hist_hoy!$1:$1"),0)-1,100000,1),0)),"")</f>
        <v>0</v>
      </c>
      <c r="BD189" s="50" t="s">
        <v>7723</v>
      </c>
      <c r="BE189" s="55"/>
      <c r="BF189" s="51"/>
      <c r="BG189"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8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9" s="51"/>
      <c r="BM189" s="46">
        <f ca="1">IFERROR(TABLATRANSFERENCIA[[#This Row],[REQUERIM]]/TABLATRANSFERENCIA[[#This Row],[PEDIDO PROMEDIO]],0)</f>
        <v>1</v>
      </c>
      <c r="BN189" s="51"/>
      <c r="BO189" s="59"/>
      <c r="BP189" s="3" t="str">
        <f>IF(TABLATRANSFERENCIA[[#This Row],[RECIBIDO]]&lt;&gt;"",0,IF(TABLATRANSFERENCIA[[#This Row],[DESPACHO]]&lt;&gt;"",TABLATRANSFERENCIA[[#This Row],[DESPACHO]],TABLATRANSFERENCIA[[#This Row],[REQUERIM]]))</f>
        <v>2</v>
      </c>
      <c r="BQ189" s="50"/>
      <c r="BR189" s="50"/>
      <c r="BS189" s="50" t="str">
        <f t="shared" si="2"/>
        <v>N</v>
      </c>
      <c r="BT189" s="51">
        <f t="array" aca="1" ref="BT189" ca="1">IF(SUM(--(TABLATRANSFERENCIA[[#This Row],[CODIGO GENERICO]]=TABLATRANSFERENCIA[CODIGO GENERICO])*TABLATRANSFERENCIA[REQUERIM])&lt;TABLATRANSFERENCIA[[#This Row],[PEDIDO MIN GRUPO]],1,0)</f>
        <v>0</v>
      </c>
      <c r="BU18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89" s="51">
        <f ca="1">IFERROR(INDEX(OFFSET(INDIRECT("v_buffer_hist_hoy!$A$1"),1,MATCH("buh_zona_amarilla",INDIRECT("v_buffer_hist_hoy!$1:$1"),0)-1,100000,1),MATCH(CLEAN(TABLATRANSFERENCIA[[#This Row],[CODIGO]]),OFFSET(INDIRECT("v_buffer_hist_hoy!$A$1"),1,MATCH("buh_codigo",INDIRECT("v_buffer_hist_hoy!$1:$1"),0)-1,100000,1),0)),"")</f>
        <v>5</v>
      </c>
      <c r="BW189" s="51">
        <f ca="1">IFERROR(INDEX(OFFSET(INDIRECT("v_buffer_hist_hoy!$A$1"),1,MATCH("buh_zona_roja",INDIRECT("v_buffer_hist_hoy!$1:$1"),0)-1,100000,1),MATCH(CLEAN(TABLATRANSFERENCIA[[#This Row],[CODIGO]]),OFFSET(INDIRECT("v_buffer_hist_hoy!$A$1"),1,MATCH("buh_codigo",INDIRECT("v_buffer_hist_hoy!$1:$1"),0)-1,100000,1),0)),"")</f>
        <v>2</v>
      </c>
    </row>
    <row r="190" spans="1:75" hidden="1" x14ac:dyDescent="0.25">
      <c r="A190" s="54" t="s">
        <v>4157</v>
      </c>
      <c r="B190" s="3" t="str">
        <f ca="1">IFERROR(INDEX(OFFSET(INDIRECT("v_buffer_hist_hoy!$A$1"),1,MATCH("pro_descripcion",INDIRECT("v_buffer_hist_hoy!$1:$1"),0)-1,100000,1),MATCH(CLEAN(TABLATRANSFERENCIA[[#This Row],[CODIGO]]),OFFSET(INDIRECT("v_buffer_hist_hoy!$A$1"),1,MATCH("buh_codigo",INDIRECT("v_buffer_hist_hoy!$1:$1"),0)-1,100000,1),0)),"")</f>
        <v>SOPORTE (A) C270 (C535000640)</v>
      </c>
      <c r="C190" s="3" t="str">
        <f ca="1">IFERROR(INDEX(OFFSET(INDIRECT("v_buffer_hist_hoy!$A$1"),1,MATCH("buh_codigo_generico",INDIRECT("v_buffer_hist_hoy!$1:$1"),0)-1,100000,1),MATCH(CLEAN(TABLATRANSFERENCIA[[#This Row],[CODIGO]]),OFFSET(INDIRECT("v_buffer_hist_hoy!$A$1"),1,MATCH("buh_codigo",INDIRECT("v_buffer_hist_hoy!$1:$1"),0)-1,100000,1),0)),"")</f>
        <v>0</v>
      </c>
      <c r="D190" s="3" t="str">
        <f ca="1">IFERROR(INDEX(OFFSET(INDIRECT("v_buffer_hist_hoy!$A$1"),1,MATCH("buh_codigo_vinculado",INDIRECT("v_buffer_hist_hoy!$1:$1"),0)-1,100000,1),MATCH(CLEAN(TABLATRANSFERENCIA[[#This Row],[CODIGO]]),OFFSET(INDIRECT("v_buffer_hist_hoy!$A$1"),1,MATCH("buh_codigo",INDIRECT("v_buffer_hist_hoy!$1:$1"),0)-1,100000,1),0)),"")</f>
        <v>EC-C535000641</v>
      </c>
      <c r="E190" s="3" t="str">
        <f ca="1">IFERROR(INDEX(OFFSET(INDIRECT("v_buffer_hist_hoy!$A$1"),1,MATCH("pro_linea",INDIRECT("v_buffer_hist_hoy!$1:$1"),0)-1,100000,1),MATCH(CLEAN(TABLATRANSFERENCIA[[#This Row],[CODIGO]]),OFFSET(INDIRECT("v_buffer_hist_hoy!$A$1"),1,MATCH("buh_codigo",INDIRECT("v_buffer_hist_hoy!$1:$1"),0)-1,100000,1),0)),"")</f>
        <v>AGROFORESTAL</v>
      </c>
      <c r="F190" s="3">
        <f ca="1">IFERROR(INDEX(OFFSET(INDIRECT("v_buffer_hist_hoy!$A$1"),1,MATCH("pro_sublinea",INDIRECT("v_buffer_hist_hoy!$1:$1"),0)-1,100000,1),MATCH(CLEAN(TABLATRANSFERENCIA[[#This Row],[CODIGO]]),OFFSET(INDIRECT("v_buffer_hist_hoy!$A$1"),1,MATCH("buh_codigo",INDIRECT("v_buffer_hist_hoy!$1:$1"),0)-1,100000,1),0)),"")</f>
        <v>0</v>
      </c>
      <c r="G190" s="3" t="str">
        <f ca="1">IFERROR(INDEX(OFFSET(INDIRECT("v_buffer_hist_hoy!$A$1"),1,MATCH("pro_grupo",INDIRECT("v_buffer_hist_hoy!$1:$1"),0)-1,100000,1),MATCH(CLEAN(TABLATRANSFERENCIA[[#This Row],[CODIGO]]),OFFSET(INDIRECT("v_buffer_hist_hoy!$A$1"),1,MATCH("buh_codigo",INDIRECT("v_buffer_hist_hoy!$1:$1"),0)-1,100000,1),0)),"")</f>
        <v>REPUESTOS DESMALEZADORAS</v>
      </c>
      <c r="H190" s="3">
        <f ca="1">IFERROR(INDEX(OFFSET(INDIRECT("v_buffer_hist_hoy!$A$1"),1,MATCH("pro_familia",INDIRECT("v_buffer_hist_hoy!$1:$1"),0)-1,100000,1),MATCH(CLEAN(TABLATRANSFERENCIA[[#This Row],[CODIGO]]),OFFSET(INDIRECT("v_buffer_hist_hoy!$A$1"),1,MATCH("buh_codigo",INDIRECT("v_buffer_hist_hoy!$1:$1"),0)-1,100000,1),0)),"")</f>
        <v>0</v>
      </c>
      <c r="I190" s="3">
        <f ca="1">IFERROR(INDEX(OFFSET(INDIRECT("v_buffer_hist_hoy!$A$1"),1,MATCH("pro_subfamilia",INDIRECT("v_buffer_hist_hoy!$1:$1"),0)-1,100000,1),MATCH(CLEAN(TABLATRANSFERENCIA[[#This Row],[CODIGO]]),OFFSET(INDIRECT("v_buffer_hist_hoy!$A$1"),1,MATCH("buh_codigo",INDIRECT("v_buffer_hist_hoy!$1:$1"),0)-1,100000,1),0)),"")</f>
        <v>0</v>
      </c>
      <c r="J19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0" s="3">
        <f ca="1">IFERROR(INDEX(OFFSET(INDIRECT("v_buffer_hist_hoy!$A$1"),1,MATCH("pro_tipo",INDIRECT("v_buffer_hist_hoy!$1:$1"),0)-1,100000,1),MATCH(CLEAN(TABLATRANSFERENCIA[[#This Row],[CODIGO]]),OFFSET(INDIRECT("v_buffer_hist_hoy!$A$1"),1,MATCH("buh_codigo",INDIRECT("v_buffer_hist_hoy!$1:$1"),0)-1,100000,1),0)),"")</f>
        <v>0</v>
      </c>
      <c r="L190" s="3" t="str">
        <f ca="1">IFERROR(INDEX(OFFSET(INDIRECT("v_buffer_hist_hoy!$A$1"),1,MATCH("pro_marca",INDIRECT("v_buffer_hist_hoy!$1:$1"),0)-1,100000,1),MATCH(CLEAN(TABLATRANSFERENCIA[[#This Row],[CODIGO]]),OFFSET(INDIRECT("v_buffer_hist_hoy!$A$1"),1,MATCH("buh_codigo",INDIRECT("v_buffer_hist_hoy!$1:$1"),0)-1,100000,1),0)),"")</f>
        <v>SHINDAIWA</v>
      </c>
      <c r="M190" s="3">
        <f ca="1">IFERROR(INDEX(OFFSET(INDIRECT("v_buffer_hist_hoy!$A$1"),1,MATCH("pro_modelo",INDIRECT("v_buffer_hist_hoy!$1:$1"),0)-1,100000,1),MATCH(CLEAN(TABLATRANSFERENCIA[[#This Row],[CODIGO]]),OFFSET(INDIRECT("v_buffer_hist_hoy!$A$1"),1,MATCH("buh_codigo",INDIRECT("v_buffer_hist_hoy!$1:$1"),0)-1,100000,1),0)),"")</f>
        <v>0</v>
      </c>
      <c r="N190" s="3">
        <f ca="1">IFERROR(INDEX(OFFSET(INDIRECT("v_buffer_hist_hoy!$A$1"),1,MATCH("pro_cat_management",INDIRECT("v_buffer_hist_hoy!$1:$1"),0)-1,100000,1),MATCH(CLEAN(TABLATRANSFERENCIA[[#This Row],[CODIGO]]),OFFSET(INDIRECT("v_buffer_hist_hoy!$A$1"),1,MATCH("buh_codigo",INDIRECT("v_buffer_hist_hoy!$1:$1"),0)-1,100000,1),0)),"")</f>
        <v>0</v>
      </c>
      <c r="O190" s="5" t="str">
        <f ca="1">IFERROR(INDEX(OFFSET(INDIRECT("v_buffer_hist_hoy!$A$1"),1,MATCH("buh_estatus",INDIRECT("v_buffer_hist_hoy!$1:$1"),0)-1,100000,1),MATCH(CLEAN(TABLATRANSFERENCIA[[#This Row],[CODIGO]]),OFFSET(INDIRECT("v_buffer_hist_hoy!$A$1"),1,MATCH("buh_codigo",INDIRECT("v_buffer_hist_hoy!$1:$1"),0)-1,100000,1),0)),"")</f>
        <v>0</v>
      </c>
      <c r="P190" s="5">
        <f ca="1">IFERROR(INDEX(OFFSET(INDIRECT("v_buffer_hist_hoy!$A$1"),1,MATCH("buh_ctv",INDIRECT("v_buffer_hist_hoy!$1:$1"),0)-1,100000,1),MATCH(CLEAN(TABLATRANSFERENCIA[[#This Row],[CODIGO]]),OFFSET(INDIRECT("v_buffer_hist_hoy!$A$1"),1,MATCH("buh_codigo",INDIRECT("v_buffer_hist_hoy!$1:$1"),0)-1,100000,1),0)),"")</f>
        <v>7.3</v>
      </c>
      <c r="Q190" s="5">
        <f ca="1">IFERROR(INDEX(OFFSET(INDIRECT("v_buffer_hist_hoy!$A$1"),1,MATCH("buh_pv",INDIRECT("v_buffer_hist_hoy!$1:$1"),0)-1,100000,1),MATCH(CLEAN(TABLATRANSFERENCIA[[#This Row],[CODIGO]]),OFFSET(INDIRECT("v_buffer_hist_hoy!$A$1"),1,MATCH("buh_codigo",INDIRECT("v_buffer_hist_hoy!$1:$1"),0)-1,100000,1),0)),"")</f>
        <v>26.76</v>
      </c>
      <c r="R190" s="46">
        <f ca="1">IFERROR(INDEX(OFFSET(INDIRECT("v_buffer_hist_hoy!$A$1"),1,MATCH("buh_roi_pasado",INDIRECT("v_buffer_hist_hoy!$1:$1"),0)-1,100000,1),MATCH(CLEAN(TABLATRANSFERENCIA[[#This Row],[CODIGO]]),OFFSET(INDIRECT("v_buffer_hist_hoy!$A$1"),1,MATCH("buh_codigo",INDIRECT("v_buffer_hist_hoy!$1:$1"),0)-1,100000,1),0)),"")</f>
        <v>0</v>
      </c>
      <c r="S190" s="46">
        <f ca="1">IFERROR(INDEX(OFFSET(INDIRECT("v_buffer_hist_hoy!$A$1"),1,MATCH("buh_roi_proyectado",INDIRECT("v_buffer_hist_hoy!$1:$1"),0)-1,100000,1),MATCH(CLEAN(TABLATRANSFERENCIA[[#This Row],[CODIGO]]),OFFSET(INDIRECT("v_buffer_hist_hoy!$A$1"),1,MATCH("buh_codigo",INDIRECT("v_buffer_hist_hoy!$1:$1"),0)-1,100000,1),0)),"")</f>
        <v>11.63</v>
      </c>
      <c r="T190" s="46">
        <f ca="1">IFERROR(INDEX(OFFSET(INDIRECT("v_buffer_hist_hoy!$A$1"),1,MATCH("buh_velocity",INDIRECT("v_buffer_hist_hoy!$1:$1"),0)-1,100000,1),MATCH(CLEAN(TABLATRANSFERENCIA[[#This Row],[CODIGO]]),OFFSET(INDIRECT("v_buffer_hist_hoy!$A$1"),1,MATCH("buh_codigo",INDIRECT("v_buffer_hist_hoy!$1:$1"),0)-1,100000,1),0)),"")</f>
        <v>0</v>
      </c>
      <c r="U190" s="46">
        <f ca="1">IFERROR(INDEX(OFFSET(INDIRECT("v_buffer_hist_hoy!$A$1"),1,MATCH("buh_nivel_servicio",INDIRECT("v_buffer_hist_hoy!$1:$1"),0)-1,100000,1),MATCH(CLEAN(TABLATRANSFERENCIA[[#This Row],[CODIGO]]),OFFSET(INDIRECT("v_buffer_hist_hoy!$A$1"),1,MATCH("buh_codigo",INDIRECT("v_buffer_hist_hoy!$1:$1"),0)-1,100000,1),0)),"")</f>
        <v>1</v>
      </c>
      <c r="V190" s="49" t="str">
        <f ca="1">IFERROR(INDEX(OFFSET(INDIRECT("v_buffer_hist_hoy!$A$1"),1,MATCH("pro_nombre",INDIRECT("v_buffer_hist_hoy!$1:$1"),0)-1,100000,1),MATCH(CLEAN(TABLATRANSFERENCIA[[#This Row],[CODIGO]]),OFFSET(INDIRECT("v_buffer_hist_hoy!$A$1"),1,MATCH("buh_codigo",INDIRECT("v_buffer_hist_hoy!$1:$1"),0)-1,100000,1),0)),"")</f>
        <v>Echo</v>
      </c>
      <c r="W190" s="49" t="str">
        <f ca="1">IFERROR(INDEX(OFFSET(INDIRECT("v_buffer_hist_hoy!$A$1"),1,MATCH("pre_nombre",INDIRECT("v_buffer_hist_hoy!$1:$1"),0)-1,100000,1),MATCH(CLEAN(TABLATRANSFERENCIA[[#This Row],[CODIGO]]),OFFSET(INDIRECT("v_buffer_hist_hoy!$A$1"),1,MATCH("buh_codigo",INDIRECT("v_buffer_hist_hoy!$1:$1"),0)-1,100000,1),0)),"")</f>
        <v>USA</v>
      </c>
      <c r="X190" s="51">
        <f ca="1">IFERROR(INDEX(OFFSET(INDIRECT("v_buffer_hist_hoy!$A$1"),1,MATCH("buh_tiempo_suministro",INDIRECT("v_buffer_hist_hoy!$1:$1"),0)-1,100000,1),MATCH(CLEAN(TABLATRANSFERENCIA[[#This Row],[CODIGO]]),OFFSET(INDIRECT("v_buffer_hist_hoy!$A$1"),1,MATCH("buh_codigo",INDIRECT("v_buffer_hist_hoy!$1:$1"),0)-1,100000,1),0)),"")</f>
        <v>8</v>
      </c>
      <c r="Y190" s="51">
        <f ca="1">IFERROR(INDEX(OFFSET(INDIRECT("v_buffer_hist_hoy!$A$1"),1,MATCH("buh_frecuencia_reposicion",INDIRECT("v_buffer_hist_hoy!$1:$1"),0)-1,100000,1),MATCH(CLEAN(TABLATRANSFERENCIA[[#This Row],[CODIGO]]),OFFSET(INDIRECT("v_buffer_hist_hoy!$A$1"),1,MATCH("buh_codigo",INDIRECT("v_buffer_hist_hoy!$1:$1"),0)-1,100000,1),0)),"")</f>
        <v>3</v>
      </c>
      <c r="Z190" s="6">
        <f ca="1">IFERROR(INDEX(OFFSET(INDIRECT("v_buffer_hist_hoy!$A$1"),1,MATCH("buh_buffer_actual",INDIRECT("v_buffer_hist_hoy!$1:$1"),0)-1,100000,1),MATCH(CLEAN(TABLATRANSFERENCIA[[#This Row],[CODIGO]]),OFFSET(INDIRECT("v_buffer_hist_hoy!$A$1"),1,MATCH("buh_codigo",INDIRECT("v_buffer_hist_hoy!$1:$1"),0)-1,100000,1),0)),"")</f>
        <v>6</v>
      </c>
      <c r="AA190" s="6">
        <f ca="1">IFERROR(INDEX(OFFSET(INDIRECT("v_buffer_hist_hoy!$A$1"),1,MATCH("buh_inventario_proveedor",INDIRECT("v_buffer_hist_hoy!$1:$1"),0)-1,100000,1),MATCH(CLEAN(TABLATRANSFERENCIA[[#This Row],[CODIGO]]),OFFSET(INDIRECT("v_buffer_hist_hoy!$A$1"),1,MATCH("buh_codigo",INDIRECT("v_buffer_hist_hoy!$1:$1"),0)-1,100000,1),0)),"")</f>
        <v>1000000000</v>
      </c>
      <c r="AB190" s="6">
        <f ca="1">IFERROR(INDEX(OFFSET(INDIRECT("v_buffer_hist_hoy!$A$1"),1,MATCH("buh_inventario_fisico",INDIRECT("v_buffer_hist_hoy!$1:$1"),0)-1,100000,1),MATCH(CLEAN(TABLATRANSFERENCIA[[#This Row],[CODIGO]]),OFFSET(INDIRECT("v_buffer_hist_hoy!$A$1"),1,MATCH("buh_codigo",INDIRECT("v_buffer_hist_hoy!$1:$1"),0)-1,100000,1),0)),"")</f>
        <v>3</v>
      </c>
      <c r="AC190" s="4">
        <f ca="1">IFERROR(INDEX(OFFSET(INDIRECT("v_buffer_hist_hoy!$A$1"),1,MATCH("buh_estado_inventario_fisico",INDIRECT("v_buffer_hist_hoy!$1:$1"),0)-1,100000,1),MATCH(CLEAN(TABLATRANSFERENCIA[[#This Row],[CODIGO]]),OFFSET(INDIRECT("v_buffer_hist_hoy!$A$1"),1,MATCH("buh_codigo",INDIRECT("v_buffer_hist_hoy!$1:$1"),0)-1,100000,1),0)),"")</f>
        <v>0.5</v>
      </c>
      <c r="AD190" s="6" t="str">
        <f ca="1">IFERROR(INDEX(OFFSET(INDIRECT("v_buffer_hist_hoy!$A$1"),1,MATCH("buh_color_inventario_fisico",INDIRECT("v_buffer_hist_hoy!$1:$1"),0)-1,100000,1),MATCH(CLEAN(TABLATRANSFERENCIA[[#This Row],[CODIGO]]),OFFSET(INDIRECT("v_buffer_hist_hoy!$A$1"),1,MATCH("buh_codigo",INDIRECT("v_buffer_hist_hoy!$1:$1"),0)-1,100000,1),0)),"")</f>
        <v>A</v>
      </c>
      <c r="AE190" s="6">
        <f ca="1">IFERROR(INDEX(OFFSET(INDIRECT("v_buffer_hist_hoy!$A$1"),1,MATCH("buh_transito",INDIRECT("v_buffer_hist_hoy!$1:$1"),0)-1,100000,1),MATCH(CLEAN(TABLATRANSFERENCIA[[#This Row],[CODIGO]]),OFFSET(INDIRECT("v_buffer_hist_hoy!$A$1"),1,MATCH("buh_codigo",INDIRECT("v_buffer_hist_hoy!$1:$1"),0)-1,100000,1),0)),"")</f>
        <v>0</v>
      </c>
      <c r="AF190" s="6">
        <f ca="1">IFERROR(INDEX(OFFSET(INDIRECT("v_buffer_hist_hoy!$A$1"),1,MATCH("buh_negociacion",INDIRECT("v_buffer_hist_hoy!$1:$1"),0)-1,100000,1),MATCH(CLEAN(TABLATRANSFERENCIA[[#This Row],[CODIGO]]),OFFSET(INDIRECT("v_buffer_hist_hoy!$A$1"),1,MATCH("buh_codigo",INDIRECT("v_buffer_hist_hoy!$1:$1"),0)-1,100000,1),0)),"")</f>
        <v>0</v>
      </c>
      <c r="AG190" s="6">
        <f ca="1">IFERROR(INDEX(OFFSET(INDIRECT("v_buffer_hist_hoy!$A$1"),1,MATCH("buh_produccion",INDIRECT("v_buffer_hist_hoy!$1:$1"),0)-1,100000,1),MATCH(CLEAN(TABLATRANSFERENCIA[[#This Row],[CODIGO]]),OFFSET(INDIRECT("v_buffer_hist_hoy!$A$1"),1,MATCH("buh_codigo",INDIRECT("v_buffer_hist_hoy!$1:$1"),0)-1,100000,1),0)),"")</f>
        <v>0</v>
      </c>
      <c r="AH190" s="6">
        <f ca="1">IFERROR(INDEX(OFFSET(INDIRECT("v_buffer_hist_hoy!$A$1"),1,MATCH("buh_embarcado",INDIRECT("v_buffer_hist_hoy!$1:$1"),0)-1,100000,1),MATCH(CLEAN(TABLATRANSFERENCIA[[#This Row],[CODIGO]]),OFFSET(INDIRECT("v_buffer_hist_hoy!$A$1"),1,MATCH("buh_codigo",INDIRECT("v_buffer_hist_hoy!$1:$1"),0)-1,100000,1),0)),"")</f>
        <v>0</v>
      </c>
      <c r="AI190" s="6">
        <f ca="1">IFERROR(INDEX(OFFSET(INDIRECT("v_buffer_hist_hoy!$A$1"),1,MATCH("buh_comprometido",INDIRECT("v_buffer_hist_hoy!$1:$1"),0)-1,100000,1),MATCH(CLEAN(TABLATRANSFERENCIA[[#This Row],[CODIGO]]),OFFSET(INDIRECT("v_buffer_hist_hoy!$A$1"),1,MATCH("buh_codigo",INDIRECT("v_buffer_hist_hoy!$1:$1"),0)-1,100000,1),0)),"")</f>
        <v>0</v>
      </c>
      <c r="AJ190" s="6">
        <f ca="1">IFERROR(INDEX(OFFSET(INDIRECT("v_buffer_hist_hoy!$A$1"),1,MATCH("buh_backorder",INDIRECT("v_buffer_hist_hoy!$1:$1"),0)-1,100000,1),MATCH(CLEAN(TABLATRANSFERENCIA[[#This Row],[CODIGO]]),OFFSET(INDIRECT("v_buffer_hist_hoy!$A$1"),1,MATCH("buh_codigo",INDIRECT("v_buffer_hist_hoy!$1:$1"),0)-1,100000,1),0)),"")</f>
        <v>2</v>
      </c>
      <c r="AK190" s="6">
        <f ca="1">IFERROR(INDEX(OFFSET(INDIRECT("v_buffer_hist_hoy!$A$1"),1,MATCH("buh_inventario_proyectado",INDIRECT("v_buffer_hist_hoy!$1:$1"),0)-1,100000,1),MATCH(CLEAN(TABLATRANSFERENCIA[[#This Row],[CODIGO]]),OFFSET(INDIRECT("v_buffer_hist_hoy!$A$1"),1,MATCH("buh_codigo",INDIRECT("v_buffer_hist_hoy!$1:$1"),0)-1,100000,1),0)),"")</f>
        <v>5</v>
      </c>
      <c r="AL190" s="4">
        <f ca="1">IFERROR(INDEX(OFFSET(INDIRECT("v_buffer_hist_hoy!$A$1"),1,MATCH("buh_estado_inventario_proyectado",INDIRECT("v_buffer_hist_hoy!$1:$1"),0)-1,100000,1),MATCH(CLEAN(TABLATRANSFERENCIA[[#This Row],[CODIGO]]),OFFSET(INDIRECT("v_buffer_hist_hoy!$A$1"),1,MATCH("buh_codigo",INDIRECT("v_buffer_hist_hoy!$1:$1"),0)-1,100000,1),0)),"")</f>
        <v>0.17</v>
      </c>
      <c r="AM190" s="6" t="str">
        <f ca="1">IFERROR(INDEX(OFFSET(INDIRECT("v_buffer_hist_hoy!$A$1"),1,MATCH("buh_color_inventario_proyectado",INDIRECT("v_buffer_hist_hoy!$1:$1"),0)-1,100000,1),MATCH(CLEAN(TABLATRANSFERENCIA[[#This Row],[CODIGO]]),OFFSET(INDIRECT("v_buffer_hist_hoy!$A$1"),1,MATCH("buh_codigo",INDIRECT("v_buffer_hist_hoy!$1:$1"),0)-1,100000,1),0)),"")</f>
        <v>V</v>
      </c>
      <c r="AN190" s="6">
        <f ca="1">IFERROR(INDEX(OFFSET(INDIRECT("v_buffer_hist_hoy!$A$1"),1,MATCH("buh_pedido_minimo",INDIRECT("v_buffer_hist_hoy!$1:$1"),0)-1,100000,1),MATCH(CLEAN(TABLATRANSFERENCIA[[#This Row],[CODIGO]]),OFFSET(INDIRECT("v_buffer_hist_hoy!$A$1"),1,MATCH("buh_codigo",INDIRECT("v_buffer_hist_hoy!$1:$1"),0)-1,100000,1),0)),"")</f>
        <v>0</v>
      </c>
      <c r="AO190" s="6">
        <f ca="1">IFERROR(INDEX(OFFSET(INDIRECT("v_buffer_hist_hoy!$A$1"),1,MATCH("buh_pedido_minimo_grupo",INDIRECT("v_buffer_hist_hoy!$1:$1"),0)-1,100000,1),MATCH(CLEAN(TABLATRANSFERENCIA[[#This Row],[CODIGO]]),OFFSET(INDIRECT("v_buffer_hist_hoy!$A$1"),1,MATCH("buh_codigo",INDIRECT("v_buffer_hist_hoy!$1:$1"),0)-1,100000,1),0)),"")</f>
        <v>0</v>
      </c>
      <c r="AP190" s="6">
        <f ca="1">IFERROR(INDEX(OFFSET(INDIRECT("v_buffer_hist_hoy!$A$1"),1,MATCH("buh_unidad_empaque",INDIRECT("v_buffer_hist_hoy!$1:$1"),0)-1,100000,1),MATCH(CLEAN(TABLATRANSFERENCIA[[#This Row],[CODIGO]]),OFFSET(INDIRECT("v_buffer_hist_hoy!$A$1"),1,MATCH("buh_codigo",INDIRECT("v_buffer_hist_hoy!$1:$1"),0)-1,100000,1),0)),"")</f>
        <v>2</v>
      </c>
      <c r="AQ190" s="6">
        <f ca="1">IFERROR(INDEX(OFFSET(INDIRECT("v_buffer_hist_hoy!$A$1"),1,MATCH("buh_pedido_promedio",INDIRECT("v_buffer_hist_hoy!$1:$1"),0)-1,100000,1),MATCH(CLEAN(TABLATRANSFERENCIA[[#This Row],[CODIGO]]),OFFSET(INDIRECT("v_buffer_hist_hoy!$A$1"),1,MATCH("buh_codigo",INDIRECT("v_buffer_hist_hoy!$1:$1"),0)-1,100000,1),0)),"")</f>
        <v>2</v>
      </c>
      <c r="AR190" s="6">
        <f ca="1">IFERROR(INDEX(OFFSET(INDIRECT("v_buffer_hist_hoy!$A$1"),1,MATCH("buh_cobertura_buffer",INDIRECT("v_buffer_hist_hoy!$1:$1"),0)-1,100000,1),MATCH(CLEAN(TABLATRANSFERENCIA[[#This Row],[CODIGO]]),OFFSET(INDIRECT("v_buffer_hist_hoy!$A$1"),1,MATCH("buh_codigo",INDIRECT("v_buffer_hist_hoy!$1:$1"),0)-1,100000,1),0)),"")</f>
        <v>0</v>
      </c>
      <c r="AS190" s="6">
        <f ca="1">IFERROR(INDEX(OFFSET(INDIRECT("v_buffer_hist_hoy!$A$1"),1,MATCH("buh_cobertura_inventario_proyectado",INDIRECT("v_buffer_hist_hoy!$1:$1"),0)-1,100000,1),MATCH(CLEAN(TABLATRANSFERENCIA[[#This Row],[CODIGO]]),OFFSET(INDIRECT("v_buffer_hist_hoy!$A$1"),1,MATCH("buh_codigo",INDIRECT("v_buffer_hist_hoy!$1:$1"),0)-1,100000,1),0)),"")</f>
        <v>0</v>
      </c>
      <c r="AT190" s="6">
        <f ca="1">IFERROR(INDEX(OFFSET(INDIRECT("v_buffer_hist_hoy!$A$1"),1,MATCH("buh_cobertura_pedido_minimo",INDIRECT("v_buffer_hist_hoy!$1:$1"),0)-1,100000,1),MATCH(CLEAN(TABLATRANSFERENCIA[[#This Row],[CODIGO]]),OFFSET(INDIRECT("v_buffer_hist_hoy!$A$1"),1,MATCH("buh_codigo",INDIRECT("v_buffer_hist_hoy!$1:$1"),0)-1,100000,1),0)),"")</f>
        <v>0</v>
      </c>
      <c r="AU190" s="6">
        <f ca="1">IFERROR(INDEX(OFFSET(INDIRECT("v_buffer_hist_hoy!$A$1"),1,MATCH("buh_dias_desabastecimiento",INDIRECT("v_buffer_hist_hoy!$1:$1"),0)-1,100000,1),MATCH(CLEAN(TABLATRANSFERENCIA[[#This Row],[CODIGO]]),OFFSET(INDIRECT("v_buffer_hist_hoy!$A$1"),1,MATCH("buh_codigo",INDIRECT("v_buffer_hist_hoy!$1:$1"),0)-1,100000,1),0)),"")</f>
        <v>0</v>
      </c>
      <c r="AV190" s="6">
        <f t="array" ref="AV190">IFERROR(INDEX(Datos_Consumo[CANTIDAD],MATCH(TABLATRANSFERENCIA[[#This Row],[CODIGO]]&amp;TABLATRANSFERENCIA[[#Headers],[Columna1]],Datos_Consumo[CODIGO]&amp;Datos_Consumo[FECHA_FORMATO],0)),0)</f>
        <v>0</v>
      </c>
      <c r="AW190" s="6">
        <f t="array" ref="AW190">IFERROR(INDEX(Datos_Consumo[CANTIDAD],MATCH(TABLATRANSFERENCIA[[#This Row],[CODIGO]]&amp;TABLATRANSFERENCIA[[#Headers],[Columna2]],Datos_Consumo[CODIGO]&amp;Datos_Consumo[FECHA_FORMATO],0)),0)</f>
        <v>0</v>
      </c>
      <c r="AX190" s="6">
        <f t="array" ref="AX190">IFERROR(INDEX(Datos_Consumo[CANTIDAD],MATCH(TABLATRANSFERENCIA[[#This Row],[CODIGO]]&amp;TABLATRANSFERENCIA[[#Headers],[Columna3]],Datos_Consumo[CODIGO]&amp;Datos_Consumo[FECHA_FORMATO],0)),0)</f>
        <v>0</v>
      </c>
      <c r="AY190" s="6">
        <f t="array" ref="AY190">IFERROR(INDEX(Datos_Consumo[CANTIDAD],MATCH(TABLATRANSFERENCIA[[#This Row],[CODIGO]]&amp;TABLATRANSFERENCIA[[#Headers],[Columna4]],Datos_Consumo[CODIGO]&amp;Datos_Consumo[FECHA_FORMATO],0)),0)</f>
        <v>0</v>
      </c>
      <c r="AZ190" s="6">
        <f t="array" ref="AZ190">IFERROR(INDEX(Datos_Consumo[CANTIDAD],MATCH(TABLATRANSFERENCIA[[#This Row],[CODIGO]]&amp;TABLATRANSFERENCIA[[#Headers],[Columna5]],Datos_Consumo[CODIGO]&amp;Datos_Consumo[FECHA_FORMATO],0)),0)</f>
        <v>0</v>
      </c>
      <c r="BA190" s="6">
        <f t="array" ref="BA190">IFERROR(INDEX(Datos_Consumo[CANTIDAD],MATCH(TABLATRANSFERENCIA[[#This Row],[CODIGO]]&amp;TABLATRANSFERENCIA[[#Headers],[Columna6]],Datos_Consumo[CODIGO]&amp;Datos_Consumo[FECHA_FORMATO],0)),0)</f>
        <v>0</v>
      </c>
      <c r="BB190" s="56">
        <f ca="1">IFERROR(INDEX(OFFSET(INDIRECT("v_buffer_hist_hoy!$A$1"),1,MATCH("buh_ultima_transferencia_ini",INDIRECT("v_buffer_hist_hoy!$1:$1"),0)-1,100000,1),MATCH(CLEAN(TABLATRANSFERENCIA[[#This Row],[CODIGO]]),OFFSET(INDIRECT("v_buffer_hist_hoy!$A$1"),1,MATCH("buh_codigo",INDIRECT("v_buffer_hist_hoy!$1:$1"),0)-1,100000,1),0)),"")</f>
        <v>0</v>
      </c>
      <c r="BC190" s="56">
        <f ca="1">IFERROR(INDEX(OFFSET(INDIRECT("v_buffer_hist_hoy!$A$1"),1,MATCH("buh_ultima_transferencia_fin",INDIRECT("v_buffer_hist_hoy!$1:$1"),0)-1,100000,1),MATCH(CLEAN(TABLATRANSFERENCIA[[#This Row],[CODIGO]]),OFFSET(INDIRECT("v_buffer_hist_hoy!$A$1"),1,MATCH("buh_codigo",INDIRECT("v_buffer_hist_hoy!$1:$1"),0)-1,100000,1),0)),"")</f>
        <v>0</v>
      </c>
      <c r="BD190" s="50" t="s">
        <v>7723</v>
      </c>
      <c r="BE190" s="55"/>
      <c r="BF190" s="51"/>
      <c r="BG190"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9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0" s="51"/>
      <c r="BM190" s="46">
        <f ca="1">IFERROR(TABLATRANSFERENCIA[[#This Row],[REQUERIM]]/TABLATRANSFERENCIA[[#This Row],[PEDIDO PROMEDIO]],0)</f>
        <v>1</v>
      </c>
      <c r="BN190" s="51"/>
      <c r="BO190" s="59"/>
      <c r="BP190" s="3" t="str">
        <f>IF(TABLATRANSFERENCIA[[#This Row],[RECIBIDO]]&lt;&gt;"",0,IF(TABLATRANSFERENCIA[[#This Row],[DESPACHO]]&lt;&gt;"",TABLATRANSFERENCIA[[#This Row],[DESPACHO]],TABLATRANSFERENCIA[[#This Row],[REQUERIM]]))</f>
        <v>2</v>
      </c>
      <c r="BQ190" s="50"/>
      <c r="BR190" s="50"/>
      <c r="BS190" s="50" t="str">
        <f t="shared" si="2"/>
        <v>N</v>
      </c>
      <c r="BT190" s="51">
        <f t="array" aca="1" ref="BT190" ca="1">IF(SUM(--(TABLATRANSFERENCIA[[#This Row],[CODIGO GENERICO]]=TABLATRANSFERENCIA[CODIGO GENERICO])*TABLATRANSFERENCIA[REQUERIM])&lt;TABLATRANSFERENCIA[[#This Row],[PEDIDO MIN GRUPO]],1,0)</f>
        <v>0</v>
      </c>
      <c r="BU19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0" s="51">
        <f ca="1">IFERROR(INDEX(OFFSET(INDIRECT("v_buffer_hist_hoy!$A$1"),1,MATCH("buh_zona_amarilla",INDIRECT("v_buffer_hist_hoy!$1:$1"),0)-1,100000,1),MATCH(CLEAN(TABLATRANSFERENCIA[[#This Row],[CODIGO]]),OFFSET(INDIRECT("v_buffer_hist_hoy!$A$1"),1,MATCH("buh_codigo",INDIRECT("v_buffer_hist_hoy!$1:$1"),0)-1,100000,1),0)),"")</f>
        <v>4</v>
      </c>
      <c r="BW190" s="51">
        <f ca="1">IFERROR(INDEX(OFFSET(INDIRECT("v_buffer_hist_hoy!$A$1"),1,MATCH("buh_zona_roja",INDIRECT("v_buffer_hist_hoy!$1:$1"),0)-1,100000,1),MATCH(CLEAN(TABLATRANSFERENCIA[[#This Row],[CODIGO]]),OFFSET(INDIRECT("v_buffer_hist_hoy!$A$1"),1,MATCH("buh_codigo",INDIRECT("v_buffer_hist_hoy!$1:$1"),0)-1,100000,1),0)),"")</f>
        <v>2</v>
      </c>
    </row>
    <row r="191" spans="1:75" hidden="1" x14ac:dyDescent="0.25">
      <c r="A191" s="54" t="s">
        <v>1542</v>
      </c>
      <c r="B191" s="3" t="str">
        <f ca="1">IFERROR(INDEX(OFFSET(INDIRECT("v_buffer_hist_hoy!$A$1"),1,MATCH("pro_descripcion",INDIRECT("v_buffer_hist_hoy!$1:$1"),0)-1,100000,1),MATCH(CLEAN(TABLATRANSFERENCIA[[#This Row],[CODIGO]]),OFFSET(INDIRECT("v_buffer_hist_hoy!$A$1"),1,MATCH("buh_codigo",INDIRECT("v_buffer_hist_hoy!$1:$1"),0)-1,100000,1),0)),"")</f>
        <v>SUETADOR DE TANQUE DM6110</v>
      </c>
      <c r="C191" s="3" t="str">
        <f ca="1">IFERROR(INDEX(OFFSET(INDIRECT("v_buffer_hist_hoy!$A$1"),1,MATCH("buh_codigo_generico",INDIRECT("v_buffer_hist_hoy!$1:$1"),0)-1,100000,1),MATCH(CLEAN(TABLATRANSFERENCIA[[#This Row],[CODIGO]]),OFFSET(INDIRECT("v_buffer_hist_hoy!$A$1"),1,MATCH("buh_codigo",INDIRECT("v_buffer_hist_hoy!$1:$1"),0)-1,100000,1),0)),"")</f>
        <v>0</v>
      </c>
      <c r="D191" s="3" t="str">
        <f ca="1">IFERROR(INDEX(OFFSET(INDIRECT("v_buffer_hist_hoy!$A$1"),1,MATCH("buh_codigo_vinculado",INDIRECT("v_buffer_hist_hoy!$1:$1"),0)-1,100000,1),MATCH(CLEAN(TABLATRANSFERENCIA[[#This Row],[CODIGO]]),OFFSET(INDIRECT("v_buffer_hist_hoy!$A$1"),1,MATCH("buh_codigo",INDIRECT("v_buffer_hist_hoy!$1:$1"),0)-1,100000,1),0)),"")</f>
        <v>EC-25090206310</v>
      </c>
      <c r="E191" s="3" t="str">
        <f ca="1">IFERROR(INDEX(OFFSET(INDIRECT("v_buffer_hist_hoy!$A$1"),1,MATCH("pro_linea",INDIRECT("v_buffer_hist_hoy!$1:$1"),0)-1,100000,1),MATCH(CLEAN(TABLATRANSFERENCIA[[#This Row],[CODIGO]]),OFFSET(INDIRECT("v_buffer_hist_hoy!$A$1"),1,MATCH("buh_codigo",INDIRECT("v_buffer_hist_hoy!$1:$1"),0)-1,100000,1),0)),"")</f>
        <v>AGROFORESTAL</v>
      </c>
      <c r="F191" s="3">
        <f ca="1">IFERROR(INDEX(OFFSET(INDIRECT("v_buffer_hist_hoy!$A$1"),1,MATCH("pro_sublinea",INDIRECT("v_buffer_hist_hoy!$1:$1"),0)-1,100000,1),MATCH(CLEAN(TABLATRANSFERENCIA[[#This Row],[CODIGO]]),OFFSET(INDIRECT("v_buffer_hist_hoy!$A$1"),1,MATCH("buh_codigo",INDIRECT("v_buffer_hist_hoy!$1:$1"),0)-1,100000,1),0)),"")</f>
        <v>0</v>
      </c>
      <c r="G191" s="3" t="str">
        <f ca="1">IFERROR(INDEX(OFFSET(INDIRECT("v_buffer_hist_hoy!$A$1"),1,MATCH("pro_grupo",INDIRECT("v_buffer_hist_hoy!$1:$1"),0)-1,100000,1),MATCH(CLEAN(TABLATRANSFERENCIA[[#This Row],[CODIGO]]),OFFSET(INDIRECT("v_buffer_hist_hoy!$A$1"),1,MATCH("buh_codigo",INDIRECT("v_buffer_hist_hoy!$1:$1"),0)-1,100000,1),0)),"")</f>
        <v>REPUESTOS FUMIGACION</v>
      </c>
      <c r="H191" s="3">
        <f ca="1">IFERROR(INDEX(OFFSET(INDIRECT("v_buffer_hist_hoy!$A$1"),1,MATCH("pro_familia",INDIRECT("v_buffer_hist_hoy!$1:$1"),0)-1,100000,1),MATCH(CLEAN(TABLATRANSFERENCIA[[#This Row],[CODIGO]]),OFFSET(INDIRECT("v_buffer_hist_hoy!$A$1"),1,MATCH("buh_codigo",INDIRECT("v_buffer_hist_hoy!$1:$1"),0)-1,100000,1),0)),"")</f>
        <v>0</v>
      </c>
      <c r="I191" s="3">
        <f ca="1">IFERROR(INDEX(OFFSET(INDIRECT("v_buffer_hist_hoy!$A$1"),1,MATCH("pro_subfamilia",INDIRECT("v_buffer_hist_hoy!$1:$1"),0)-1,100000,1),MATCH(CLEAN(TABLATRANSFERENCIA[[#This Row],[CODIGO]]),OFFSET(INDIRECT("v_buffer_hist_hoy!$A$1"),1,MATCH("buh_codigo",INDIRECT("v_buffer_hist_hoy!$1:$1"),0)-1,100000,1),0)),"")</f>
        <v>0</v>
      </c>
      <c r="J19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1" s="3">
        <f ca="1">IFERROR(INDEX(OFFSET(INDIRECT("v_buffer_hist_hoy!$A$1"),1,MATCH("pro_tipo",INDIRECT("v_buffer_hist_hoy!$1:$1"),0)-1,100000,1),MATCH(CLEAN(TABLATRANSFERENCIA[[#This Row],[CODIGO]]),OFFSET(INDIRECT("v_buffer_hist_hoy!$A$1"),1,MATCH("buh_codigo",INDIRECT("v_buffer_hist_hoy!$1:$1"),0)-1,100000,1),0)),"")</f>
        <v>0</v>
      </c>
      <c r="L191" s="3" t="str">
        <f ca="1">IFERROR(INDEX(OFFSET(INDIRECT("v_buffer_hist_hoy!$A$1"),1,MATCH("pro_marca",INDIRECT("v_buffer_hist_hoy!$1:$1"),0)-1,100000,1),MATCH(CLEAN(TABLATRANSFERENCIA[[#This Row],[CODIGO]]),OFFSET(INDIRECT("v_buffer_hist_hoy!$A$1"),1,MATCH("buh_codigo",INDIRECT("v_buffer_hist_hoy!$1:$1"),0)-1,100000,1),0)),"")</f>
        <v>ECHO</v>
      </c>
      <c r="M191" s="3">
        <f ca="1">IFERROR(INDEX(OFFSET(INDIRECT("v_buffer_hist_hoy!$A$1"),1,MATCH("pro_modelo",INDIRECT("v_buffer_hist_hoy!$1:$1"),0)-1,100000,1),MATCH(CLEAN(TABLATRANSFERENCIA[[#This Row],[CODIGO]]),OFFSET(INDIRECT("v_buffer_hist_hoy!$A$1"),1,MATCH("buh_codigo",INDIRECT("v_buffer_hist_hoy!$1:$1"),0)-1,100000,1),0)),"")</f>
        <v>0</v>
      </c>
      <c r="N191" s="3">
        <f ca="1">IFERROR(INDEX(OFFSET(INDIRECT("v_buffer_hist_hoy!$A$1"),1,MATCH("pro_cat_management",INDIRECT("v_buffer_hist_hoy!$1:$1"),0)-1,100000,1),MATCH(CLEAN(TABLATRANSFERENCIA[[#This Row],[CODIGO]]),OFFSET(INDIRECT("v_buffer_hist_hoy!$A$1"),1,MATCH("buh_codigo",INDIRECT("v_buffer_hist_hoy!$1:$1"),0)-1,100000,1),0)),"")</f>
        <v>0</v>
      </c>
      <c r="O191" s="5" t="str">
        <f ca="1">IFERROR(INDEX(OFFSET(INDIRECT("v_buffer_hist_hoy!$A$1"),1,MATCH("buh_estatus",INDIRECT("v_buffer_hist_hoy!$1:$1"),0)-1,100000,1),MATCH(CLEAN(TABLATRANSFERENCIA[[#This Row],[CODIGO]]),OFFSET(INDIRECT("v_buffer_hist_hoy!$A$1"),1,MATCH("buh_codigo",INDIRECT("v_buffer_hist_hoy!$1:$1"),0)-1,100000,1),0)),"")</f>
        <v>0</v>
      </c>
      <c r="P191" s="5">
        <f ca="1">IFERROR(INDEX(OFFSET(INDIRECT("v_buffer_hist_hoy!$A$1"),1,MATCH("buh_ctv",INDIRECT("v_buffer_hist_hoy!$1:$1"),0)-1,100000,1),MATCH(CLEAN(TABLATRANSFERENCIA[[#This Row],[CODIGO]]),OFFSET(INDIRECT("v_buffer_hist_hoy!$A$1"),1,MATCH("buh_codigo",INDIRECT("v_buffer_hist_hoy!$1:$1"),0)-1,100000,1),0)),"")</f>
        <v>31.6</v>
      </c>
      <c r="Q191" s="5">
        <f ca="1">IFERROR(INDEX(OFFSET(INDIRECT("v_buffer_hist_hoy!$A$1"),1,MATCH("buh_pv",INDIRECT("v_buffer_hist_hoy!$1:$1"),0)-1,100000,1),MATCH(CLEAN(TABLATRANSFERENCIA[[#This Row],[CODIGO]]),OFFSET(INDIRECT("v_buffer_hist_hoy!$A$1"),1,MATCH("buh_codigo",INDIRECT("v_buffer_hist_hoy!$1:$1"),0)-1,100000,1),0)),"")</f>
        <v>75.599999999999994</v>
      </c>
      <c r="R191" s="46">
        <f ca="1">IFERROR(INDEX(OFFSET(INDIRECT("v_buffer_hist_hoy!$A$1"),1,MATCH("buh_roi_pasado",INDIRECT("v_buffer_hist_hoy!$1:$1"),0)-1,100000,1),MATCH(CLEAN(TABLATRANSFERENCIA[[#This Row],[CODIGO]]),OFFSET(INDIRECT("v_buffer_hist_hoy!$A$1"),1,MATCH("buh_codigo",INDIRECT("v_buffer_hist_hoy!$1:$1"),0)-1,100000,1),0)),"")</f>
        <v>0</v>
      </c>
      <c r="S191" s="46">
        <f ca="1">IFERROR(INDEX(OFFSET(INDIRECT("v_buffer_hist_hoy!$A$1"),1,MATCH("buh_roi_proyectado",INDIRECT("v_buffer_hist_hoy!$1:$1"),0)-1,100000,1),MATCH(CLEAN(TABLATRANSFERENCIA[[#This Row],[CODIGO]]),OFFSET(INDIRECT("v_buffer_hist_hoy!$A$1"),1,MATCH("buh_codigo",INDIRECT("v_buffer_hist_hoy!$1:$1"),0)-1,100000,1),0)),"")</f>
        <v>6.08</v>
      </c>
      <c r="T191" s="46">
        <f ca="1">IFERROR(INDEX(OFFSET(INDIRECT("v_buffer_hist_hoy!$A$1"),1,MATCH("buh_velocity",INDIRECT("v_buffer_hist_hoy!$1:$1"),0)-1,100000,1),MATCH(CLEAN(TABLATRANSFERENCIA[[#This Row],[CODIGO]]),OFFSET(INDIRECT("v_buffer_hist_hoy!$A$1"),1,MATCH("buh_codigo",INDIRECT("v_buffer_hist_hoy!$1:$1"),0)-1,100000,1),0)),"")</f>
        <v>0</v>
      </c>
      <c r="U191" s="46">
        <f ca="1">IFERROR(INDEX(OFFSET(INDIRECT("v_buffer_hist_hoy!$A$1"),1,MATCH("buh_nivel_servicio",INDIRECT("v_buffer_hist_hoy!$1:$1"),0)-1,100000,1),MATCH(CLEAN(TABLATRANSFERENCIA[[#This Row],[CODIGO]]),OFFSET(INDIRECT("v_buffer_hist_hoy!$A$1"),1,MATCH("buh_codigo",INDIRECT("v_buffer_hist_hoy!$1:$1"),0)-1,100000,1),0)),"")</f>
        <v>1</v>
      </c>
      <c r="V191" s="49" t="str">
        <f ca="1">IFERROR(INDEX(OFFSET(INDIRECT("v_buffer_hist_hoy!$A$1"),1,MATCH("pro_nombre",INDIRECT("v_buffer_hist_hoy!$1:$1"),0)-1,100000,1),MATCH(CLEAN(TABLATRANSFERENCIA[[#This Row],[CODIGO]]),OFFSET(INDIRECT("v_buffer_hist_hoy!$A$1"),1,MATCH("buh_codigo",INDIRECT("v_buffer_hist_hoy!$1:$1"),0)-1,100000,1),0)),"")</f>
        <v>Echo</v>
      </c>
      <c r="W191" s="49" t="str">
        <f ca="1">IFERROR(INDEX(OFFSET(INDIRECT("v_buffer_hist_hoy!$A$1"),1,MATCH("pre_nombre",INDIRECT("v_buffer_hist_hoy!$1:$1"),0)-1,100000,1),MATCH(CLEAN(TABLATRANSFERENCIA[[#This Row],[CODIGO]]),OFFSET(INDIRECT("v_buffer_hist_hoy!$A$1"),1,MATCH("buh_codigo",INDIRECT("v_buffer_hist_hoy!$1:$1"),0)-1,100000,1),0)),"")</f>
        <v>USA</v>
      </c>
      <c r="X191" s="51">
        <f ca="1">IFERROR(INDEX(OFFSET(INDIRECT("v_buffer_hist_hoy!$A$1"),1,MATCH("buh_tiempo_suministro",INDIRECT("v_buffer_hist_hoy!$1:$1"),0)-1,100000,1),MATCH(CLEAN(TABLATRANSFERENCIA[[#This Row],[CODIGO]]),OFFSET(INDIRECT("v_buffer_hist_hoy!$A$1"),1,MATCH("buh_codigo",INDIRECT("v_buffer_hist_hoy!$1:$1"),0)-1,100000,1),0)),"")</f>
        <v>8</v>
      </c>
      <c r="Y191" s="51">
        <f ca="1">IFERROR(INDEX(OFFSET(INDIRECT("v_buffer_hist_hoy!$A$1"),1,MATCH("buh_frecuencia_reposicion",INDIRECT("v_buffer_hist_hoy!$1:$1"),0)-1,100000,1),MATCH(CLEAN(TABLATRANSFERENCIA[[#This Row],[CODIGO]]),OFFSET(INDIRECT("v_buffer_hist_hoy!$A$1"),1,MATCH("buh_codigo",INDIRECT("v_buffer_hist_hoy!$1:$1"),0)-1,100000,1),0)),"")</f>
        <v>3</v>
      </c>
      <c r="Z191" s="6">
        <f ca="1">IFERROR(INDEX(OFFSET(INDIRECT("v_buffer_hist_hoy!$A$1"),1,MATCH("buh_buffer_actual",INDIRECT("v_buffer_hist_hoy!$1:$1"),0)-1,100000,1),MATCH(CLEAN(TABLATRANSFERENCIA[[#This Row],[CODIGO]]),OFFSET(INDIRECT("v_buffer_hist_hoy!$A$1"),1,MATCH("buh_codigo",INDIRECT("v_buffer_hist_hoy!$1:$1"),0)-1,100000,1),0)),"")</f>
        <v>7</v>
      </c>
      <c r="AA191" s="6">
        <f ca="1">IFERROR(INDEX(OFFSET(INDIRECT("v_buffer_hist_hoy!$A$1"),1,MATCH("buh_inventario_proveedor",INDIRECT("v_buffer_hist_hoy!$1:$1"),0)-1,100000,1),MATCH(CLEAN(TABLATRANSFERENCIA[[#This Row],[CODIGO]]),OFFSET(INDIRECT("v_buffer_hist_hoy!$A$1"),1,MATCH("buh_codigo",INDIRECT("v_buffer_hist_hoy!$1:$1"),0)-1,100000,1),0)),"")</f>
        <v>1000000000</v>
      </c>
      <c r="AB191" s="6">
        <f ca="1">IFERROR(INDEX(OFFSET(INDIRECT("v_buffer_hist_hoy!$A$1"),1,MATCH("buh_inventario_fisico",INDIRECT("v_buffer_hist_hoy!$1:$1"),0)-1,100000,1),MATCH(CLEAN(TABLATRANSFERENCIA[[#This Row],[CODIGO]]),OFFSET(INDIRECT("v_buffer_hist_hoy!$A$1"),1,MATCH("buh_codigo",INDIRECT("v_buffer_hist_hoy!$1:$1"),0)-1,100000,1),0)),"")</f>
        <v>8</v>
      </c>
      <c r="AC191" s="4">
        <f ca="1">IFERROR(INDEX(OFFSET(INDIRECT("v_buffer_hist_hoy!$A$1"),1,MATCH("buh_estado_inventario_fisico",INDIRECT("v_buffer_hist_hoy!$1:$1"),0)-1,100000,1),MATCH(CLEAN(TABLATRANSFERENCIA[[#This Row],[CODIGO]]),OFFSET(INDIRECT("v_buffer_hist_hoy!$A$1"),1,MATCH("buh_codigo",INDIRECT("v_buffer_hist_hoy!$1:$1"),0)-1,100000,1),0)),"")</f>
        <v>-0.14000000000000001</v>
      </c>
      <c r="AD191" s="6" t="str">
        <f ca="1">IFERROR(INDEX(OFFSET(INDIRECT("v_buffer_hist_hoy!$A$1"),1,MATCH("buh_color_inventario_fisico",INDIRECT("v_buffer_hist_hoy!$1:$1"),0)-1,100000,1),MATCH(CLEAN(TABLATRANSFERENCIA[[#This Row],[CODIGO]]),OFFSET(INDIRECT("v_buffer_hist_hoy!$A$1"),1,MATCH("buh_codigo",INDIRECT("v_buffer_hist_hoy!$1:$1"),0)-1,100000,1),0)),"")</f>
        <v>L</v>
      </c>
      <c r="AE191" s="6">
        <f ca="1">IFERROR(INDEX(OFFSET(INDIRECT("v_buffer_hist_hoy!$A$1"),1,MATCH("buh_transito",INDIRECT("v_buffer_hist_hoy!$1:$1"),0)-1,100000,1),MATCH(CLEAN(TABLATRANSFERENCIA[[#This Row],[CODIGO]]),OFFSET(INDIRECT("v_buffer_hist_hoy!$A$1"),1,MATCH("buh_codigo",INDIRECT("v_buffer_hist_hoy!$1:$1"),0)-1,100000,1),0)),"")</f>
        <v>0</v>
      </c>
      <c r="AF191" s="6">
        <f ca="1">IFERROR(INDEX(OFFSET(INDIRECT("v_buffer_hist_hoy!$A$1"),1,MATCH("buh_negociacion",INDIRECT("v_buffer_hist_hoy!$1:$1"),0)-1,100000,1),MATCH(CLEAN(TABLATRANSFERENCIA[[#This Row],[CODIGO]]),OFFSET(INDIRECT("v_buffer_hist_hoy!$A$1"),1,MATCH("buh_codigo",INDIRECT("v_buffer_hist_hoy!$1:$1"),0)-1,100000,1),0)),"")</f>
        <v>0</v>
      </c>
      <c r="AG191" s="6">
        <f ca="1">IFERROR(INDEX(OFFSET(INDIRECT("v_buffer_hist_hoy!$A$1"),1,MATCH("buh_produccion",INDIRECT("v_buffer_hist_hoy!$1:$1"),0)-1,100000,1),MATCH(CLEAN(TABLATRANSFERENCIA[[#This Row],[CODIGO]]),OFFSET(INDIRECT("v_buffer_hist_hoy!$A$1"),1,MATCH("buh_codigo",INDIRECT("v_buffer_hist_hoy!$1:$1"),0)-1,100000,1),0)),"")</f>
        <v>0</v>
      </c>
      <c r="AH191" s="6">
        <f ca="1">IFERROR(INDEX(OFFSET(INDIRECT("v_buffer_hist_hoy!$A$1"),1,MATCH("buh_embarcado",INDIRECT("v_buffer_hist_hoy!$1:$1"),0)-1,100000,1),MATCH(CLEAN(TABLATRANSFERENCIA[[#This Row],[CODIGO]]),OFFSET(INDIRECT("v_buffer_hist_hoy!$A$1"),1,MATCH("buh_codigo",INDIRECT("v_buffer_hist_hoy!$1:$1"),0)-1,100000,1),0)),"")</f>
        <v>0</v>
      </c>
      <c r="AI191" s="6">
        <f ca="1">IFERROR(INDEX(OFFSET(INDIRECT("v_buffer_hist_hoy!$A$1"),1,MATCH("buh_comprometido",INDIRECT("v_buffer_hist_hoy!$1:$1"),0)-1,100000,1),MATCH(CLEAN(TABLATRANSFERENCIA[[#This Row],[CODIGO]]),OFFSET(INDIRECT("v_buffer_hist_hoy!$A$1"),1,MATCH("buh_codigo",INDIRECT("v_buffer_hist_hoy!$1:$1"),0)-1,100000,1),0)),"")</f>
        <v>0</v>
      </c>
      <c r="AJ191" s="6">
        <f ca="1">IFERROR(INDEX(OFFSET(INDIRECT("v_buffer_hist_hoy!$A$1"),1,MATCH("buh_backorder",INDIRECT("v_buffer_hist_hoy!$1:$1"),0)-1,100000,1),MATCH(CLEAN(TABLATRANSFERENCIA[[#This Row],[CODIGO]]),OFFSET(INDIRECT("v_buffer_hist_hoy!$A$1"),1,MATCH("buh_codigo",INDIRECT("v_buffer_hist_hoy!$1:$1"),0)-1,100000,1),0)),"")</f>
        <v>2</v>
      </c>
      <c r="AK191" s="6">
        <f ca="1">IFERROR(INDEX(OFFSET(INDIRECT("v_buffer_hist_hoy!$A$1"),1,MATCH("buh_inventario_proyectado",INDIRECT("v_buffer_hist_hoy!$1:$1"),0)-1,100000,1),MATCH(CLEAN(TABLATRANSFERENCIA[[#This Row],[CODIGO]]),OFFSET(INDIRECT("v_buffer_hist_hoy!$A$1"),1,MATCH("buh_codigo",INDIRECT("v_buffer_hist_hoy!$1:$1"),0)-1,100000,1),0)),"")</f>
        <v>10</v>
      </c>
      <c r="AL191" s="4">
        <f ca="1">IFERROR(INDEX(OFFSET(INDIRECT("v_buffer_hist_hoy!$A$1"),1,MATCH("buh_estado_inventario_proyectado",INDIRECT("v_buffer_hist_hoy!$1:$1"),0)-1,100000,1),MATCH(CLEAN(TABLATRANSFERENCIA[[#This Row],[CODIGO]]),OFFSET(INDIRECT("v_buffer_hist_hoy!$A$1"),1,MATCH("buh_codigo",INDIRECT("v_buffer_hist_hoy!$1:$1"),0)-1,100000,1),0)),"")</f>
        <v>-0.43</v>
      </c>
      <c r="AM191" s="6" t="str">
        <f ca="1">IFERROR(INDEX(OFFSET(INDIRECT("v_buffer_hist_hoy!$A$1"),1,MATCH("buh_color_inventario_proyectado",INDIRECT("v_buffer_hist_hoy!$1:$1"),0)-1,100000,1),MATCH(CLEAN(TABLATRANSFERENCIA[[#This Row],[CODIGO]]),OFFSET(INDIRECT("v_buffer_hist_hoy!$A$1"),1,MATCH("buh_codigo",INDIRECT("v_buffer_hist_hoy!$1:$1"),0)-1,100000,1),0)),"")</f>
        <v>L</v>
      </c>
      <c r="AN191" s="6">
        <f ca="1">IFERROR(INDEX(OFFSET(INDIRECT("v_buffer_hist_hoy!$A$1"),1,MATCH("buh_pedido_minimo",INDIRECT("v_buffer_hist_hoy!$1:$1"),0)-1,100000,1),MATCH(CLEAN(TABLATRANSFERENCIA[[#This Row],[CODIGO]]),OFFSET(INDIRECT("v_buffer_hist_hoy!$A$1"),1,MATCH("buh_codigo",INDIRECT("v_buffer_hist_hoy!$1:$1"),0)-1,100000,1),0)),"")</f>
        <v>0</v>
      </c>
      <c r="AO191" s="6">
        <f ca="1">IFERROR(INDEX(OFFSET(INDIRECT("v_buffer_hist_hoy!$A$1"),1,MATCH("buh_pedido_minimo_grupo",INDIRECT("v_buffer_hist_hoy!$1:$1"),0)-1,100000,1),MATCH(CLEAN(TABLATRANSFERENCIA[[#This Row],[CODIGO]]),OFFSET(INDIRECT("v_buffer_hist_hoy!$A$1"),1,MATCH("buh_codigo",INDIRECT("v_buffer_hist_hoy!$1:$1"),0)-1,100000,1),0)),"")</f>
        <v>0</v>
      </c>
      <c r="AP191" s="6">
        <f ca="1">IFERROR(INDEX(OFFSET(INDIRECT("v_buffer_hist_hoy!$A$1"),1,MATCH("buh_unidad_empaque",INDIRECT("v_buffer_hist_hoy!$1:$1"),0)-1,100000,1),MATCH(CLEAN(TABLATRANSFERENCIA[[#This Row],[CODIGO]]),OFFSET(INDIRECT("v_buffer_hist_hoy!$A$1"),1,MATCH("buh_codigo",INDIRECT("v_buffer_hist_hoy!$1:$1"),0)-1,100000,1),0)),"")</f>
        <v>2</v>
      </c>
      <c r="AQ191" s="6">
        <f ca="1">IFERROR(INDEX(OFFSET(INDIRECT("v_buffer_hist_hoy!$A$1"),1,MATCH("buh_pedido_promedio",INDIRECT("v_buffer_hist_hoy!$1:$1"),0)-1,100000,1),MATCH(CLEAN(TABLATRANSFERENCIA[[#This Row],[CODIGO]]),OFFSET(INDIRECT("v_buffer_hist_hoy!$A$1"),1,MATCH("buh_codigo",INDIRECT("v_buffer_hist_hoy!$1:$1"),0)-1,100000,1),0)),"")</f>
        <v>2</v>
      </c>
      <c r="AR191" s="6">
        <f ca="1">IFERROR(INDEX(OFFSET(INDIRECT("v_buffer_hist_hoy!$A$1"),1,MATCH("buh_cobertura_buffer",INDIRECT("v_buffer_hist_hoy!$1:$1"),0)-1,100000,1),MATCH(CLEAN(TABLATRANSFERENCIA[[#This Row],[CODIGO]]),OFFSET(INDIRECT("v_buffer_hist_hoy!$A$1"),1,MATCH("buh_codigo",INDIRECT("v_buffer_hist_hoy!$1:$1"),0)-1,100000,1),0)),"")</f>
        <v>0</v>
      </c>
      <c r="AS191" s="6">
        <f ca="1">IFERROR(INDEX(OFFSET(INDIRECT("v_buffer_hist_hoy!$A$1"),1,MATCH("buh_cobertura_inventario_proyectado",INDIRECT("v_buffer_hist_hoy!$1:$1"),0)-1,100000,1),MATCH(CLEAN(TABLATRANSFERENCIA[[#This Row],[CODIGO]]),OFFSET(INDIRECT("v_buffer_hist_hoy!$A$1"),1,MATCH("buh_codigo",INDIRECT("v_buffer_hist_hoy!$1:$1"),0)-1,100000,1),0)),"")</f>
        <v>0</v>
      </c>
      <c r="AT191" s="6">
        <f ca="1">IFERROR(INDEX(OFFSET(INDIRECT("v_buffer_hist_hoy!$A$1"),1,MATCH("buh_cobertura_pedido_minimo",INDIRECT("v_buffer_hist_hoy!$1:$1"),0)-1,100000,1),MATCH(CLEAN(TABLATRANSFERENCIA[[#This Row],[CODIGO]]),OFFSET(INDIRECT("v_buffer_hist_hoy!$A$1"),1,MATCH("buh_codigo",INDIRECT("v_buffer_hist_hoy!$1:$1"),0)-1,100000,1),0)),"")</f>
        <v>0</v>
      </c>
      <c r="AU191" s="6">
        <f ca="1">IFERROR(INDEX(OFFSET(INDIRECT("v_buffer_hist_hoy!$A$1"),1,MATCH("buh_dias_desabastecimiento",INDIRECT("v_buffer_hist_hoy!$1:$1"),0)-1,100000,1),MATCH(CLEAN(TABLATRANSFERENCIA[[#This Row],[CODIGO]]),OFFSET(INDIRECT("v_buffer_hist_hoy!$A$1"),1,MATCH("buh_codigo",INDIRECT("v_buffer_hist_hoy!$1:$1"),0)-1,100000,1),0)),"")</f>
        <v>39</v>
      </c>
      <c r="AV191" s="6">
        <f t="array" ref="AV191">IFERROR(INDEX(Datos_Consumo[CANTIDAD],MATCH(TABLATRANSFERENCIA[[#This Row],[CODIGO]]&amp;TABLATRANSFERENCIA[[#Headers],[Columna1]],Datos_Consumo[CODIGO]&amp;Datos_Consumo[FECHA_FORMATO],0)),0)</f>
        <v>0</v>
      </c>
      <c r="AW191" s="6">
        <f t="array" ref="AW191">IFERROR(INDEX(Datos_Consumo[CANTIDAD],MATCH(TABLATRANSFERENCIA[[#This Row],[CODIGO]]&amp;TABLATRANSFERENCIA[[#Headers],[Columna2]],Datos_Consumo[CODIGO]&amp;Datos_Consumo[FECHA_FORMATO],0)),0)</f>
        <v>0</v>
      </c>
      <c r="AX191" s="6">
        <f t="array" ref="AX191">IFERROR(INDEX(Datos_Consumo[CANTIDAD],MATCH(TABLATRANSFERENCIA[[#This Row],[CODIGO]]&amp;TABLATRANSFERENCIA[[#Headers],[Columna3]],Datos_Consumo[CODIGO]&amp;Datos_Consumo[FECHA_FORMATO],0)),0)</f>
        <v>0</v>
      </c>
      <c r="AY191" s="6">
        <f t="array" ref="AY191">IFERROR(INDEX(Datos_Consumo[CANTIDAD],MATCH(TABLATRANSFERENCIA[[#This Row],[CODIGO]]&amp;TABLATRANSFERENCIA[[#Headers],[Columna4]],Datos_Consumo[CODIGO]&amp;Datos_Consumo[FECHA_FORMATO],0)),0)</f>
        <v>0</v>
      </c>
      <c r="AZ191" s="6">
        <f t="array" ref="AZ191">IFERROR(INDEX(Datos_Consumo[CANTIDAD],MATCH(TABLATRANSFERENCIA[[#This Row],[CODIGO]]&amp;TABLATRANSFERENCIA[[#Headers],[Columna5]],Datos_Consumo[CODIGO]&amp;Datos_Consumo[FECHA_FORMATO],0)),0)</f>
        <v>0</v>
      </c>
      <c r="BA191" s="6">
        <f t="array" ref="BA191">IFERROR(INDEX(Datos_Consumo[CANTIDAD],MATCH(TABLATRANSFERENCIA[[#This Row],[CODIGO]]&amp;TABLATRANSFERENCIA[[#Headers],[Columna6]],Datos_Consumo[CODIGO]&amp;Datos_Consumo[FECHA_FORMATO],0)),0)</f>
        <v>0</v>
      </c>
      <c r="BB191" s="56">
        <f ca="1">IFERROR(INDEX(OFFSET(INDIRECT("v_buffer_hist_hoy!$A$1"),1,MATCH("buh_ultima_transferencia_ini",INDIRECT("v_buffer_hist_hoy!$1:$1"),0)-1,100000,1),MATCH(CLEAN(TABLATRANSFERENCIA[[#This Row],[CODIGO]]),OFFSET(INDIRECT("v_buffer_hist_hoy!$A$1"),1,MATCH("buh_codigo",INDIRECT("v_buffer_hist_hoy!$1:$1"),0)-1,100000,1),0)),"")</f>
        <v>0</v>
      </c>
      <c r="BC191" s="56">
        <f ca="1">IFERROR(INDEX(OFFSET(INDIRECT("v_buffer_hist_hoy!$A$1"),1,MATCH("buh_ultima_transferencia_fin",INDIRECT("v_buffer_hist_hoy!$1:$1"),0)-1,100000,1),MATCH(CLEAN(TABLATRANSFERENCIA[[#This Row],[CODIGO]]),OFFSET(INDIRECT("v_buffer_hist_hoy!$A$1"),1,MATCH("buh_codigo",INDIRECT("v_buffer_hist_hoy!$1:$1"),0)-1,100000,1),0)),"")</f>
        <v>0</v>
      </c>
      <c r="BD191" s="50" t="s">
        <v>7723</v>
      </c>
      <c r="BE191" s="55"/>
      <c r="BF191" s="51"/>
      <c r="BG191"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9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1" s="51"/>
      <c r="BM191" s="46">
        <f ca="1">IFERROR(TABLATRANSFERENCIA[[#This Row],[REQUERIM]]/TABLATRANSFERENCIA[[#This Row],[PEDIDO PROMEDIO]],0)</f>
        <v>1</v>
      </c>
      <c r="BN191" s="51"/>
      <c r="BO191" s="59"/>
      <c r="BP191" s="3" t="str">
        <f>IF(TABLATRANSFERENCIA[[#This Row],[RECIBIDO]]&lt;&gt;"",0,IF(TABLATRANSFERENCIA[[#This Row],[DESPACHO]]&lt;&gt;"",TABLATRANSFERENCIA[[#This Row],[DESPACHO]],TABLATRANSFERENCIA[[#This Row],[REQUERIM]]))</f>
        <v>2</v>
      </c>
      <c r="BQ191" s="50"/>
      <c r="BR191" s="50"/>
      <c r="BS191" s="50" t="str">
        <f t="shared" si="2"/>
        <v>N</v>
      </c>
      <c r="BT191" s="51">
        <f t="array" aca="1" ref="BT191" ca="1">IF(SUM(--(TABLATRANSFERENCIA[[#This Row],[CODIGO GENERICO]]=TABLATRANSFERENCIA[CODIGO GENERICO])*TABLATRANSFERENCIA[REQUERIM])&lt;TABLATRANSFERENCIA[[#This Row],[PEDIDO MIN GRUPO]],1,0)</f>
        <v>0</v>
      </c>
      <c r="BU19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1" s="51">
        <f ca="1">IFERROR(INDEX(OFFSET(INDIRECT("v_buffer_hist_hoy!$A$1"),1,MATCH("buh_zona_amarilla",INDIRECT("v_buffer_hist_hoy!$1:$1"),0)-1,100000,1),MATCH(CLEAN(TABLATRANSFERENCIA[[#This Row],[CODIGO]]),OFFSET(INDIRECT("v_buffer_hist_hoy!$A$1"),1,MATCH("buh_codigo",INDIRECT("v_buffer_hist_hoy!$1:$1"),0)-1,100000,1),0)),"")</f>
        <v>5</v>
      </c>
      <c r="BW191" s="51">
        <f ca="1">IFERROR(INDEX(OFFSET(INDIRECT("v_buffer_hist_hoy!$A$1"),1,MATCH("buh_zona_roja",INDIRECT("v_buffer_hist_hoy!$1:$1"),0)-1,100000,1),MATCH(CLEAN(TABLATRANSFERENCIA[[#This Row],[CODIGO]]),OFFSET(INDIRECT("v_buffer_hist_hoy!$A$1"),1,MATCH("buh_codigo",INDIRECT("v_buffer_hist_hoy!$1:$1"),0)-1,100000,1),0)),"")</f>
        <v>2</v>
      </c>
    </row>
    <row r="192" spans="1:75" hidden="1" x14ac:dyDescent="0.25">
      <c r="A192" s="54" t="s">
        <v>1461</v>
      </c>
      <c r="B192" s="3" t="str">
        <f ca="1">IFERROR(INDEX(OFFSET(INDIRECT("v_buffer_hist_hoy!$A$1"),1,MATCH("pro_descripcion",INDIRECT("v_buffer_hist_hoy!$1:$1"),0)-1,100000,1),MATCH(CLEAN(TABLATRANSFERENCIA[[#This Row],[CODIGO]]),OFFSET(INDIRECT("v_buffer_hist_hoy!$A$1"),1,MATCH("buh_codigo",INDIRECT("v_buffer_hist_hoy!$1:$1"),0)-1,100000,1),0)),"")</f>
        <v>TUBO COMP CON ETIQUETA  C230 22C (C050002080) (80247)</v>
      </c>
      <c r="C192" s="3" t="str">
        <f ca="1">IFERROR(INDEX(OFFSET(INDIRECT("v_buffer_hist_hoy!$A$1"),1,MATCH("buh_codigo_generico",INDIRECT("v_buffer_hist_hoy!$1:$1"),0)-1,100000,1),MATCH(CLEAN(TABLATRANSFERENCIA[[#This Row],[CODIGO]]),OFFSET(INDIRECT("v_buffer_hist_hoy!$A$1"),1,MATCH("buh_codigo",INDIRECT("v_buffer_hist_hoy!$1:$1"),0)-1,100000,1),0)),"")</f>
        <v>0</v>
      </c>
      <c r="D192" s="3" t="str">
        <f ca="1">IFERROR(INDEX(OFFSET(INDIRECT("v_buffer_hist_hoy!$A$1"),1,MATCH("buh_codigo_vinculado",INDIRECT("v_buffer_hist_hoy!$1:$1"),0)-1,100000,1),MATCH(CLEAN(TABLATRANSFERENCIA[[#This Row],[CODIGO]]),OFFSET(INDIRECT("v_buffer_hist_hoy!$A$1"),1,MATCH("buh_codigo",INDIRECT("v_buffer_hist_hoy!$1:$1"),0)-1,100000,1),0)),"")</f>
        <v>EC-P021042400</v>
      </c>
      <c r="E192" s="3" t="str">
        <f ca="1">IFERROR(INDEX(OFFSET(INDIRECT("v_buffer_hist_hoy!$A$1"),1,MATCH("pro_linea",INDIRECT("v_buffer_hist_hoy!$1:$1"),0)-1,100000,1),MATCH(CLEAN(TABLATRANSFERENCIA[[#This Row],[CODIGO]]),OFFSET(INDIRECT("v_buffer_hist_hoy!$A$1"),1,MATCH("buh_codigo",INDIRECT("v_buffer_hist_hoy!$1:$1"),0)-1,100000,1),0)),"")</f>
        <v>AGROFORESTAL</v>
      </c>
      <c r="F192" s="3">
        <f ca="1">IFERROR(INDEX(OFFSET(INDIRECT("v_buffer_hist_hoy!$A$1"),1,MATCH("pro_sublinea",INDIRECT("v_buffer_hist_hoy!$1:$1"),0)-1,100000,1),MATCH(CLEAN(TABLATRANSFERENCIA[[#This Row],[CODIGO]]),OFFSET(INDIRECT("v_buffer_hist_hoy!$A$1"),1,MATCH("buh_codigo",INDIRECT("v_buffer_hist_hoy!$1:$1"),0)-1,100000,1),0)),"")</f>
        <v>0</v>
      </c>
      <c r="G192" s="3" t="str">
        <f ca="1">IFERROR(INDEX(OFFSET(INDIRECT("v_buffer_hist_hoy!$A$1"),1,MATCH("pro_grupo",INDIRECT("v_buffer_hist_hoy!$1:$1"),0)-1,100000,1),MATCH(CLEAN(TABLATRANSFERENCIA[[#This Row],[CODIGO]]),OFFSET(INDIRECT("v_buffer_hist_hoy!$A$1"),1,MATCH("buh_codigo",INDIRECT("v_buffer_hist_hoy!$1:$1"),0)-1,100000,1),0)),"")</f>
        <v>REPUESTOS DESMALEZADORAS</v>
      </c>
      <c r="H192" s="3">
        <f ca="1">IFERROR(INDEX(OFFSET(INDIRECT("v_buffer_hist_hoy!$A$1"),1,MATCH("pro_familia",INDIRECT("v_buffer_hist_hoy!$1:$1"),0)-1,100000,1),MATCH(CLEAN(TABLATRANSFERENCIA[[#This Row],[CODIGO]]),OFFSET(INDIRECT("v_buffer_hist_hoy!$A$1"),1,MATCH("buh_codigo",INDIRECT("v_buffer_hist_hoy!$1:$1"),0)-1,100000,1),0)),"")</f>
        <v>0</v>
      </c>
      <c r="I192" s="3">
        <f ca="1">IFERROR(INDEX(OFFSET(INDIRECT("v_buffer_hist_hoy!$A$1"),1,MATCH("pro_subfamilia",INDIRECT("v_buffer_hist_hoy!$1:$1"),0)-1,100000,1),MATCH(CLEAN(TABLATRANSFERENCIA[[#This Row],[CODIGO]]),OFFSET(INDIRECT("v_buffer_hist_hoy!$A$1"),1,MATCH("buh_codigo",INDIRECT("v_buffer_hist_hoy!$1:$1"),0)-1,100000,1),0)),"")</f>
        <v>0</v>
      </c>
      <c r="J192"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2" s="3">
        <f ca="1">IFERROR(INDEX(OFFSET(INDIRECT("v_buffer_hist_hoy!$A$1"),1,MATCH("pro_tipo",INDIRECT("v_buffer_hist_hoy!$1:$1"),0)-1,100000,1),MATCH(CLEAN(TABLATRANSFERENCIA[[#This Row],[CODIGO]]),OFFSET(INDIRECT("v_buffer_hist_hoy!$A$1"),1,MATCH("buh_codigo",INDIRECT("v_buffer_hist_hoy!$1:$1"),0)-1,100000,1),0)),"")</f>
        <v>0</v>
      </c>
      <c r="L192" s="3" t="str">
        <f ca="1">IFERROR(INDEX(OFFSET(INDIRECT("v_buffer_hist_hoy!$A$1"),1,MATCH("pro_marca",INDIRECT("v_buffer_hist_hoy!$1:$1"),0)-1,100000,1),MATCH(CLEAN(TABLATRANSFERENCIA[[#This Row],[CODIGO]]),OFFSET(INDIRECT("v_buffer_hist_hoy!$A$1"),1,MATCH("buh_codigo",INDIRECT("v_buffer_hist_hoy!$1:$1"),0)-1,100000,1),0)),"")</f>
        <v>SHINDAIWA</v>
      </c>
      <c r="M192" s="3">
        <f ca="1">IFERROR(INDEX(OFFSET(INDIRECT("v_buffer_hist_hoy!$A$1"),1,MATCH("pro_modelo",INDIRECT("v_buffer_hist_hoy!$1:$1"),0)-1,100000,1),MATCH(CLEAN(TABLATRANSFERENCIA[[#This Row],[CODIGO]]),OFFSET(INDIRECT("v_buffer_hist_hoy!$A$1"),1,MATCH("buh_codigo",INDIRECT("v_buffer_hist_hoy!$1:$1"),0)-1,100000,1),0)),"")</f>
        <v>0</v>
      </c>
      <c r="N192" s="3">
        <f ca="1">IFERROR(INDEX(OFFSET(INDIRECT("v_buffer_hist_hoy!$A$1"),1,MATCH("pro_cat_management",INDIRECT("v_buffer_hist_hoy!$1:$1"),0)-1,100000,1),MATCH(CLEAN(TABLATRANSFERENCIA[[#This Row],[CODIGO]]),OFFSET(INDIRECT("v_buffer_hist_hoy!$A$1"),1,MATCH("buh_codigo",INDIRECT("v_buffer_hist_hoy!$1:$1"),0)-1,100000,1),0)),"")</f>
        <v>0</v>
      </c>
      <c r="O192" s="5" t="str">
        <f ca="1">IFERROR(INDEX(OFFSET(INDIRECT("v_buffer_hist_hoy!$A$1"),1,MATCH("buh_estatus",INDIRECT("v_buffer_hist_hoy!$1:$1"),0)-1,100000,1),MATCH(CLEAN(TABLATRANSFERENCIA[[#This Row],[CODIGO]]),OFFSET(INDIRECT("v_buffer_hist_hoy!$A$1"),1,MATCH("buh_codigo",INDIRECT("v_buffer_hist_hoy!$1:$1"),0)-1,100000,1),0)),"")</f>
        <v>0</v>
      </c>
      <c r="P192" s="5">
        <f ca="1">IFERROR(INDEX(OFFSET(INDIRECT("v_buffer_hist_hoy!$A$1"),1,MATCH("buh_ctv",INDIRECT("v_buffer_hist_hoy!$1:$1"),0)-1,100000,1),MATCH(CLEAN(TABLATRANSFERENCIA[[#This Row],[CODIGO]]),OFFSET(INDIRECT("v_buffer_hist_hoy!$A$1"),1,MATCH("buh_codigo",INDIRECT("v_buffer_hist_hoy!$1:$1"),0)-1,100000,1),0)),"")</f>
        <v>22.59</v>
      </c>
      <c r="Q192" s="5">
        <f ca="1">IFERROR(INDEX(OFFSET(INDIRECT("v_buffer_hist_hoy!$A$1"),1,MATCH("buh_pv",INDIRECT("v_buffer_hist_hoy!$1:$1"),0)-1,100000,1),MATCH(CLEAN(TABLATRANSFERENCIA[[#This Row],[CODIGO]]),OFFSET(INDIRECT("v_buffer_hist_hoy!$A$1"),1,MATCH("buh_codigo",INDIRECT("v_buffer_hist_hoy!$1:$1"),0)-1,100000,1),0)),"")</f>
        <v>53.13</v>
      </c>
      <c r="R192" s="46">
        <f ca="1">IFERROR(INDEX(OFFSET(INDIRECT("v_buffer_hist_hoy!$A$1"),1,MATCH("buh_roi_pasado",INDIRECT("v_buffer_hist_hoy!$1:$1"),0)-1,100000,1),MATCH(CLEAN(TABLATRANSFERENCIA[[#This Row],[CODIGO]]),OFFSET(INDIRECT("v_buffer_hist_hoy!$A$1"),1,MATCH("buh_codigo",INDIRECT("v_buffer_hist_hoy!$1:$1"),0)-1,100000,1),0)),"")</f>
        <v>0</v>
      </c>
      <c r="S192" s="46">
        <f ca="1">IFERROR(INDEX(OFFSET(INDIRECT("v_buffer_hist_hoy!$A$1"),1,MATCH("buh_roi_proyectado",INDIRECT("v_buffer_hist_hoy!$1:$1"),0)-1,100000,1),MATCH(CLEAN(TABLATRANSFERENCIA[[#This Row],[CODIGO]]),OFFSET(INDIRECT("v_buffer_hist_hoy!$A$1"),1,MATCH("buh_codigo",INDIRECT("v_buffer_hist_hoy!$1:$1"),0)-1,100000,1),0)),"")</f>
        <v>5.9</v>
      </c>
      <c r="T192" s="46">
        <f ca="1">IFERROR(INDEX(OFFSET(INDIRECT("v_buffer_hist_hoy!$A$1"),1,MATCH("buh_velocity",INDIRECT("v_buffer_hist_hoy!$1:$1"),0)-1,100000,1),MATCH(CLEAN(TABLATRANSFERENCIA[[#This Row],[CODIGO]]),OFFSET(INDIRECT("v_buffer_hist_hoy!$A$1"),1,MATCH("buh_codigo",INDIRECT("v_buffer_hist_hoy!$1:$1"),0)-1,100000,1),0)),"")</f>
        <v>0</v>
      </c>
      <c r="U192" s="46">
        <f ca="1">IFERROR(INDEX(OFFSET(INDIRECT("v_buffer_hist_hoy!$A$1"),1,MATCH("buh_nivel_servicio",INDIRECT("v_buffer_hist_hoy!$1:$1"),0)-1,100000,1),MATCH(CLEAN(TABLATRANSFERENCIA[[#This Row],[CODIGO]]),OFFSET(INDIRECT("v_buffer_hist_hoy!$A$1"),1,MATCH("buh_codigo",INDIRECT("v_buffer_hist_hoy!$1:$1"),0)-1,100000,1),0)),"")</f>
        <v>1</v>
      </c>
      <c r="V192" s="49" t="str">
        <f ca="1">IFERROR(INDEX(OFFSET(INDIRECT("v_buffer_hist_hoy!$A$1"),1,MATCH("pro_nombre",INDIRECT("v_buffer_hist_hoy!$1:$1"),0)-1,100000,1),MATCH(CLEAN(TABLATRANSFERENCIA[[#This Row],[CODIGO]]),OFFSET(INDIRECT("v_buffer_hist_hoy!$A$1"),1,MATCH("buh_codigo",INDIRECT("v_buffer_hist_hoy!$1:$1"),0)-1,100000,1),0)),"")</f>
        <v>Echo</v>
      </c>
      <c r="W192" s="49" t="str">
        <f ca="1">IFERROR(INDEX(OFFSET(INDIRECT("v_buffer_hist_hoy!$A$1"),1,MATCH("pre_nombre",INDIRECT("v_buffer_hist_hoy!$1:$1"),0)-1,100000,1),MATCH(CLEAN(TABLATRANSFERENCIA[[#This Row],[CODIGO]]),OFFSET(INDIRECT("v_buffer_hist_hoy!$A$1"),1,MATCH("buh_codigo",INDIRECT("v_buffer_hist_hoy!$1:$1"),0)-1,100000,1),0)),"")</f>
        <v>USA</v>
      </c>
      <c r="X192" s="51">
        <f ca="1">IFERROR(INDEX(OFFSET(INDIRECT("v_buffer_hist_hoy!$A$1"),1,MATCH("buh_tiempo_suministro",INDIRECT("v_buffer_hist_hoy!$1:$1"),0)-1,100000,1),MATCH(CLEAN(TABLATRANSFERENCIA[[#This Row],[CODIGO]]),OFFSET(INDIRECT("v_buffer_hist_hoy!$A$1"),1,MATCH("buh_codigo",INDIRECT("v_buffer_hist_hoy!$1:$1"),0)-1,100000,1),0)),"")</f>
        <v>8</v>
      </c>
      <c r="Y192" s="51">
        <f ca="1">IFERROR(INDEX(OFFSET(INDIRECT("v_buffer_hist_hoy!$A$1"),1,MATCH("buh_frecuencia_reposicion",INDIRECT("v_buffer_hist_hoy!$1:$1"),0)-1,100000,1),MATCH(CLEAN(TABLATRANSFERENCIA[[#This Row],[CODIGO]]),OFFSET(INDIRECT("v_buffer_hist_hoy!$A$1"),1,MATCH("buh_codigo",INDIRECT("v_buffer_hist_hoy!$1:$1"),0)-1,100000,1),0)),"")</f>
        <v>3</v>
      </c>
      <c r="Z192" s="6">
        <f ca="1">IFERROR(INDEX(OFFSET(INDIRECT("v_buffer_hist_hoy!$A$1"),1,MATCH("buh_buffer_actual",INDIRECT("v_buffer_hist_hoy!$1:$1"),0)-1,100000,1),MATCH(CLEAN(TABLATRANSFERENCIA[[#This Row],[CODIGO]]),OFFSET(INDIRECT("v_buffer_hist_hoy!$A$1"),1,MATCH("buh_codigo",INDIRECT("v_buffer_hist_hoy!$1:$1"),0)-1,100000,1),0)),"")</f>
        <v>10</v>
      </c>
      <c r="AA192" s="6">
        <f ca="1">IFERROR(INDEX(OFFSET(INDIRECT("v_buffer_hist_hoy!$A$1"),1,MATCH("buh_inventario_proveedor",INDIRECT("v_buffer_hist_hoy!$1:$1"),0)-1,100000,1),MATCH(CLEAN(TABLATRANSFERENCIA[[#This Row],[CODIGO]]),OFFSET(INDIRECT("v_buffer_hist_hoy!$A$1"),1,MATCH("buh_codigo",INDIRECT("v_buffer_hist_hoy!$1:$1"),0)-1,100000,1),0)),"")</f>
        <v>1000000000</v>
      </c>
      <c r="AB192" s="6">
        <f ca="1">IFERROR(INDEX(OFFSET(INDIRECT("v_buffer_hist_hoy!$A$1"),1,MATCH("buh_inventario_fisico",INDIRECT("v_buffer_hist_hoy!$1:$1"),0)-1,100000,1),MATCH(CLEAN(TABLATRANSFERENCIA[[#This Row],[CODIGO]]),OFFSET(INDIRECT("v_buffer_hist_hoy!$A$1"),1,MATCH("buh_codigo",INDIRECT("v_buffer_hist_hoy!$1:$1"),0)-1,100000,1),0)),"")</f>
        <v>2</v>
      </c>
      <c r="AC192" s="4">
        <f ca="1">IFERROR(INDEX(OFFSET(INDIRECT("v_buffer_hist_hoy!$A$1"),1,MATCH("buh_estado_inventario_fisico",INDIRECT("v_buffer_hist_hoy!$1:$1"),0)-1,100000,1),MATCH(CLEAN(TABLATRANSFERENCIA[[#This Row],[CODIGO]]),OFFSET(INDIRECT("v_buffer_hist_hoy!$A$1"),1,MATCH("buh_codigo",INDIRECT("v_buffer_hist_hoy!$1:$1"),0)-1,100000,1),0)),"")</f>
        <v>0.8</v>
      </c>
      <c r="AD192" s="6" t="str">
        <f ca="1">IFERROR(INDEX(OFFSET(INDIRECT("v_buffer_hist_hoy!$A$1"),1,MATCH("buh_color_inventario_fisico",INDIRECT("v_buffer_hist_hoy!$1:$1"),0)-1,100000,1),MATCH(CLEAN(TABLATRANSFERENCIA[[#This Row],[CODIGO]]),OFFSET(INDIRECT("v_buffer_hist_hoy!$A$1"),1,MATCH("buh_codigo",INDIRECT("v_buffer_hist_hoy!$1:$1"),0)-1,100000,1),0)),"")</f>
        <v>R</v>
      </c>
      <c r="AE192" s="6">
        <f ca="1">IFERROR(INDEX(OFFSET(INDIRECT("v_buffer_hist_hoy!$A$1"),1,MATCH("buh_transito",INDIRECT("v_buffer_hist_hoy!$1:$1"),0)-1,100000,1),MATCH(CLEAN(TABLATRANSFERENCIA[[#This Row],[CODIGO]]),OFFSET(INDIRECT("v_buffer_hist_hoy!$A$1"),1,MATCH("buh_codigo",INDIRECT("v_buffer_hist_hoy!$1:$1"),0)-1,100000,1),0)),"")</f>
        <v>0</v>
      </c>
      <c r="AF192" s="6">
        <f ca="1">IFERROR(INDEX(OFFSET(INDIRECT("v_buffer_hist_hoy!$A$1"),1,MATCH("buh_negociacion",INDIRECT("v_buffer_hist_hoy!$1:$1"),0)-1,100000,1),MATCH(CLEAN(TABLATRANSFERENCIA[[#This Row],[CODIGO]]),OFFSET(INDIRECT("v_buffer_hist_hoy!$A$1"),1,MATCH("buh_codigo",INDIRECT("v_buffer_hist_hoy!$1:$1"),0)-1,100000,1),0)),"")</f>
        <v>0</v>
      </c>
      <c r="AG192" s="6">
        <f ca="1">IFERROR(INDEX(OFFSET(INDIRECT("v_buffer_hist_hoy!$A$1"),1,MATCH("buh_produccion",INDIRECT("v_buffer_hist_hoy!$1:$1"),0)-1,100000,1),MATCH(CLEAN(TABLATRANSFERENCIA[[#This Row],[CODIGO]]),OFFSET(INDIRECT("v_buffer_hist_hoy!$A$1"),1,MATCH("buh_codigo",INDIRECT("v_buffer_hist_hoy!$1:$1"),0)-1,100000,1),0)),"")</f>
        <v>0</v>
      </c>
      <c r="AH192" s="6">
        <f ca="1">IFERROR(INDEX(OFFSET(INDIRECT("v_buffer_hist_hoy!$A$1"),1,MATCH("buh_embarcado",INDIRECT("v_buffer_hist_hoy!$1:$1"),0)-1,100000,1),MATCH(CLEAN(TABLATRANSFERENCIA[[#This Row],[CODIGO]]),OFFSET(INDIRECT("v_buffer_hist_hoy!$A$1"),1,MATCH("buh_codigo",INDIRECT("v_buffer_hist_hoy!$1:$1"),0)-1,100000,1),0)),"")</f>
        <v>0</v>
      </c>
      <c r="AI192" s="6">
        <f ca="1">IFERROR(INDEX(OFFSET(INDIRECT("v_buffer_hist_hoy!$A$1"),1,MATCH("buh_comprometido",INDIRECT("v_buffer_hist_hoy!$1:$1"),0)-1,100000,1),MATCH(CLEAN(TABLATRANSFERENCIA[[#This Row],[CODIGO]]),OFFSET(INDIRECT("v_buffer_hist_hoy!$A$1"),1,MATCH("buh_codigo",INDIRECT("v_buffer_hist_hoy!$1:$1"),0)-1,100000,1),0)),"")</f>
        <v>0</v>
      </c>
      <c r="AJ192" s="6">
        <f ca="1">IFERROR(INDEX(OFFSET(INDIRECT("v_buffer_hist_hoy!$A$1"),1,MATCH("buh_backorder",INDIRECT("v_buffer_hist_hoy!$1:$1"),0)-1,100000,1),MATCH(CLEAN(TABLATRANSFERENCIA[[#This Row],[CODIGO]]),OFFSET(INDIRECT("v_buffer_hist_hoy!$A$1"),1,MATCH("buh_codigo",INDIRECT("v_buffer_hist_hoy!$1:$1"),0)-1,100000,1),0)),"")</f>
        <v>2</v>
      </c>
      <c r="AK192" s="6">
        <f ca="1">IFERROR(INDEX(OFFSET(INDIRECT("v_buffer_hist_hoy!$A$1"),1,MATCH("buh_inventario_proyectado",INDIRECT("v_buffer_hist_hoy!$1:$1"),0)-1,100000,1),MATCH(CLEAN(TABLATRANSFERENCIA[[#This Row],[CODIGO]]),OFFSET(INDIRECT("v_buffer_hist_hoy!$A$1"),1,MATCH("buh_codigo",INDIRECT("v_buffer_hist_hoy!$1:$1"),0)-1,100000,1),0)),"")</f>
        <v>4</v>
      </c>
      <c r="AL192" s="4">
        <f ca="1">IFERROR(INDEX(OFFSET(INDIRECT("v_buffer_hist_hoy!$A$1"),1,MATCH("buh_estado_inventario_proyectado",INDIRECT("v_buffer_hist_hoy!$1:$1"),0)-1,100000,1),MATCH(CLEAN(TABLATRANSFERENCIA[[#This Row],[CODIGO]]),OFFSET(INDIRECT("v_buffer_hist_hoy!$A$1"),1,MATCH("buh_codigo",INDIRECT("v_buffer_hist_hoy!$1:$1"),0)-1,100000,1),0)),"")</f>
        <v>0.6</v>
      </c>
      <c r="AM192" s="6" t="str">
        <f ca="1">IFERROR(INDEX(OFFSET(INDIRECT("v_buffer_hist_hoy!$A$1"),1,MATCH("buh_color_inventario_proyectado",INDIRECT("v_buffer_hist_hoy!$1:$1"),0)-1,100000,1),MATCH(CLEAN(TABLATRANSFERENCIA[[#This Row],[CODIGO]]),OFFSET(INDIRECT("v_buffer_hist_hoy!$A$1"),1,MATCH("buh_codigo",INDIRECT("v_buffer_hist_hoy!$1:$1"),0)-1,100000,1),0)),"")</f>
        <v>A</v>
      </c>
      <c r="AN192" s="6">
        <f ca="1">IFERROR(INDEX(OFFSET(INDIRECT("v_buffer_hist_hoy!$A$1"),1,MATCH("buh_pedido_minimo",INDIRECT("v_buffer_hist_hoy!$1:$1"),0)-1,100000,1),MATCH(CLEAN(TABLATRANSFERENCIA[[#This Row],[CODIGO]]),OFFSET(INDIRECT("v_buffer_hist_hoy!$A$1"),1,MATCH("buh_codigo",INDIRECT("v_buffer_hist_hoy!$1:$1"),0)-1,100000,1),0)),"")</f>
        <v>0</v>
      </c>
      <c r="AO192" s="6">
        <f ca="1">IFERROR(INDEX(OFFSET(INDIRECT("v_buffer_hist_hoy!$A$1"),1,MATCH("buh_pedido_minimo_grupo",INDIRECT("v_buffer_hist_hoy!$1:$1"),0)-1,100000,1),MATCH(CLEAN(TABLATRANSFERENCIA[[#This Row],[CODIGO]]),OFFSET(INDIRECT("v_buffer_hist_hoy!$A$1"),1,MATCH("buh_codigo",INDIRECT("v_buffer_hist_hoy!$1:$1"),0)-1,100000,1),0)),"")</f>
        <v>0</v>
      </c>
      <c r="AP192" s="6">
        <f ca="1">IFERROR(INDEX(OFFSET(INDIRECT("v_buffer_hist_hoy!$A$1"),1,MATCH("buh_unidad_empaque",INDIRECT("v_buffer_hist_hoy!$1:$1"),0)-1,100000,1),MATCH(CLEAN(TABLATRANSFERENCIA[[#This Row],[CODIGO]]),OFFSET(INDIRECT("v_buffer_hist_hoy!$A$1"),1,MATCH("buh_codigo",INDIRECT("v_buffer_hist_hoy!$1:$1"),0)-1,100000,1),0)),"")</f>
        <v>2</v>
      </c>
      <c r="AQ192" s="6">
        <f ca="1">IFERROR(INDEX(OFFSET(INDIRECT("v_buffer_hist_hoy!$A$1"),1,MATCH("buh_pedido_promedio",INDIRECT("v_buffer_hist_hoy!$1:$1"),0)-1,100000,1),MATCH(CLEAN(TABLATRANSFERENCIA[[#This Row],[CODIGO]]),OFFSET(INDIRECT("v_buffer_hist_hoy!$A$1"),1,MATCH("buh_codigo",INDIRECT("v_buffer_hist_hoy!$1:$1"),0)-1,100000,1),0)),"")</f>
        <v>3</v>
      </c>
      <c r="AR192" s="6">
        <f ca="1">IFERROR(INDEX(OFFSET(INDIRECT("v_buffer_hist_hoy!$A$1"),1,MATCH("buh_cobertura_buffer",INDIRECT("v_buffer_hist_hoy!$1:$1"),0)-1,100000,1),MATCH(CLEAN(TABLATRANSFERENCIA[[#This Row],[CODIGO]]),OFFSET(INDIRECT("v_buffer_hist_hoy!$A$1"),1,MATCH("buh_codigo",INDIRECT("v_buffer_hist_hoy!$1:$1"),0)-1,100000,1),0)),"")</f>
        <v>0</v>
      </c>
      <c r="AS192" s="6">
        <f ca="1">IFERROR(INDEX(OFFSET(INDIRECT("v_buffer_hist_hoy!$A$1"),1,MATCH("buh_cobertura_inventario_proyectado",INDIRECT("v_buffer_hist_hoy!$1:$1"),0)-1,100000,1),MATCH(CLEAN(TABLATRANSFERENCIA[[#This Row],[CODIGO]]),OFFSET(INDIRECT("v_buffer_hist_hoy!$A$1"),1,MATCH("buh_codigo",INDIRECT("v_buffer_hist_hoy!$1:$1"),0)-1,100000,1),0)),"")</f>
        <v>0</v>
      </c>
      <c r="AT192" s="6">
        <f ca="1">IFERROR(INDEX(OFFSET(INDIRECT("v_buffer_hist_hoy!$A$1"),1,MATCH("buh_cobertura_pedido_minimo",INDIRECT("v_buffer_hist_hoy!$1:$1"),0)-1,100000,1),MATCH(CLEAN(TABLATRANSFERENCIA[[#This Row],[CODIGO]]),OFFSET(INDIRECT("v_buffer_hist_hoy!$A$1"),1,MATCH("buh_codigo",INDIRECT("v_buffer_hist_hoy!$1:$1"),0)-1,100000,1),0)),"")</f>
        <v>0</v>
      </c>
      <c r="AU192" s="6">
        <f ca="1">IFERROR(INDEX(OFFSET(INDIRECT("v_buffer_hist_hoy!$A$1"),1,MATCH("buh_dias_desabastecimiento",INDIRECT("v_buffer_hist_hoy!$1:$1"),0)-1,100000,1),MATCH(CLEAN(TABLATRANSFERENCIA[[#This Row],[CODIGO]]),OFFSET(INDIRECT("v_buffer_hist_hoy!$A$1"),1,MATCH("buh_codigo",INDIRECT("v_buffer_hist_hoy!$1:$1"),0)-1,100000,1),0)),"")</f>
        <v>0</v>
      </c>
      <c r="AV192" s="6">
        <f t="array" ref="AV192">IFERROR(INDEX(Datos_Consumo[CANTIDAD],MATCH(TABLATRANSFERENCIA[[#This Row],[CODIGO]]&amp;TABLATRANSFERENCIA[[#Headers],[Columna1]],Datos_Consumo[CODIGO]&amp;Datos_Consumo[FECHA_FORMATO],0)),0)</f>
        <v>0</v>
      </c>
      <c r="AW192" s="6">
        <f t="array" ref="AW192">IFERROR(INDEX(Datos_Consumo[CANTIDAD],MATCH(TABLATRANSFERENCIA[[#This Row],[CODIGO]]&amp;TABLATRANSFERENCIA[[#Headers],[Columna2]],Datos_Consumo[CODIGO]&amp;Datos_Consumo[FECHA_FORMATO],0)),0)</f>
        <v>0</v>
      </c>
      <c r="AX192" s="6">
        <f t="array" ref="AX192">IFERROR(INDEX(Datos_Consumo[CANTIDAD],MATCH(TABLATRANSFERENCIA[[#This Row],[CODIGO]]&amp;TABLATRANSFERENCIA[[#Headers],[Columna3]],Datos_Consumo[CODIGO]&amp;Datos_Consumo[FECHA_FORMATO],0)),0)</f>
        <v>0</v>
      </c>
      <c r="AY192" s="6">
        <f t="array" ref="AY192">IFERROR(INDEX(Datos_Consumo[CANTIDAD],MATCH(TABLATRANSFERENCIA[[#This Row],[CODIGO]]&amp;TABLATRANSFERENCIA[[#Headers],[Columna4]],Datos_Consumo[CODIGO]&amp;Datos_Consumo[FECHA_FORMATO],0)),0)</f>
        <v>0</v>
      </c>
      <c r="AZ192" s="6">
        <f t="array" ref="AZ192">IFERROR(INDEX(Datos_Consumo[CANTIDAD],MATCH(TABLATRANSFERENCIA[[#This Row],[CODIGO]]&amp;TABLATRANSFERENCIA[[#Headers],[Columna5]],Datos_Consumo[CODIGO]&amp;Datos_Consumo[FECHA_FORMATO],0)),0)</f>
        <v>0</v>
      </c>
      <c r="BA192" s="6">
        <f t="array" ref="BA192">IFERROR(INDEX(Datos_Consumo[CANTIDAD],MATCH(TABLATRANSFERENCIA[[#This Row],[CODIGO]]&amp;TABLATRANSFERENCIA[[#Headers],[Columna6]],Datos_Consumo[CODIGO]&amp;Datos_Consumo[FECHA_FORMATO],0)),0)</f>
        <v>0</v>
      </c>
      <c r="BB192" s="56">
        <f ca="1">IFERROR(INDEX(OFFSET(INDIRECT("v_buffer_hist_hoy!$A$1"),1,MATCH("buh_ultima_transferencia_ini",INDIRECT("v_buffer_hist_hoy!$1:$1"),0)-1,100000,1),MATCH(CLEAN(TABLATRANSFERENCIA[[#This Row],[CODIGO]]),OFFSET(INDIRECT("v_buffer_hist_hoy!$A$1"),1,MATCH("buh_codigo",INDIRECT("v_buffer_hist_hoy!$1:$1"),0)-1,100000,1),0)),"")</f>
        <v>0</v>
      </c>
      <c r="BC192" s="56">
        <f ca="1">IFERROR(INDEX(OFFSET(INDIRECT("v_buffer_hist_hoy!$A$1"),1,MATCH("buh_ultima_transferencia_fin",INDIRECT("v_buffer_hist_hoy!$1:$1"),0)-1,100000,1),MATCH(CLEAN(TABLATRANSFERENCIA[[#This Row],[CODIGO]]),OFFSET(INDIRECT("v_buffer_hist_hoy!$A$1"),1,MATCH("buh_codigo",INDIRECT("v_buffer_hist_hoy!$1:$1"),0)-1,100000,1),0)),"")</f>
        <v>0</v>
      </c>
      <c r="BD192" s="50" t="s">
        <v>7723</v>
      </c>
      <c r="BE192" s="55"/>
      <c r="BF192" s="51"/>
      <c r="BG192"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19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2" s="51"/>
      <c r="BM192" s="46">
        <f ca="1">IFERROR(TABLATRANSFERENCIA[[#This Row],[REQUERIM]]/TABLATRANSFERENCIA[[#This Row],[PEDIDO PROMEDIO]],0)</f>
        <v>0.66666666666666663</v>
      </c>
      <c r="BN192" s="51"/>
      <c r="BO192" s="59"/>
      <c r="BP192" s="3" t="str">
        <f>IF(TABLATRANSFERENCIA[[#This Row],[RECIBIDO]]&lt;&gt;"",0,IF(TABLATRANSFERENCIA[[#This Row],[DESPACHO]]&lt;&gt;"",TABLATRANSFERENCIA[[#This Row],[DESPACHO]],TABLATRANSFERENCIA[[#This Row],[REQUERIM]]))</f>
        <v>2</v>
      </c>
      <c r="BQ192" s="50"/>
      <c r="BR192" s="50"/>
      <c r="BS192" s="50" t="str">
        <f t="shared" si="2"/>
        <v>N</v>
      </c>
      <c r="BT192" s="51">
        <f t="array" aca="1" ref="BT192" ca="1">IF(SUM(--(TABLATRANSFERENCIA[[#This Row],[CODIGO GENERICO]]=TABLATRANSFERENCIA[CODIGO GENERICO])*TABLATRANSFERENCIA[REQUERIM])&lt;TABLATRANSFERENCIA[[#This Row],[PEDIDO MIN GRUPO]],1,0)</f>
        <v>0</v>
      </c>
      <c r="BU19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92" s="51">
        <f ca="1">IFERROR(INDEX(OFFSET(INDIRECT("v_buffer_hist_hoy!$A$1"),1,MATCH("buh_zona_amarilla",INDIRECT("v_buffer_hist_hoy!$1:$1"),0)-1,100000,1),MATCH(CLEAN(TABLATRANSFERENCIA[[#This Row],[CODIGO]]),OFFSET(INDIRECT("v_buffer_hist_hoy!$A$1"),1,MATCH("buh_codigo",INDIRECT("v_buffer_hist_hoy!$1:$1"),0)-1,100000,1),0)),"")</f>
        <v>7</v>
      </c>
      <c r="BW192" s="51">
        <f ca="1">IFERROR(INDEX(OFFSET(INDIRECT("v_buffer_hist_hoy!$A$1"),1,MATCH("buh_zona_roja",INDIRECT("v_buffer_hist_hoy!$1:$1"),0)-1,100000,1),MATCH(CLEAN(TABLATRANSFERENCIA[[#This Row],[CODIGO]]),OFFSET(INDIRECT("v_buffer_hist_hoy!$A$1"),1,MATCH("buh_codigo",INDIRECT("v_buffer_hist_hoy!$1:$1"),0)-1,100000,1),0)),"")</f>
        <v>3</v>
      </c>
    </row>
    <row r="193" spans="1:75" hidden="1" x14ac:dyDescent="0.25">
      <c r="A193" s="54" t="s">
        <v>5485</v>
      </c>
      <c r="B193" s="3" t="str">
        <f ca="1">IFERROR(INDEX(OFFSET(INDIRECT("v_buffer_hist_hoy!$A$1"),1,MATCH("pro_descripcion",INDIRECT("v_buffer_hist_hoy!$1:$1"),0)-1,100000,1),MATCH(CLEAN(TABLATRANSFERENCIA[[#This Row],[CODIGO]]),OFFSET(INDIRECT("v_buffer_hist_hoy!$A$1"),1,MATCH("buh_codigo",INDIRECT("v_buffer_hist_hoy!$1:$1"),0)-1,100000,1),0)),"")</f>
        <v>ACELERADOR COMPLETO BP35 (C044000390)</v>
      </c>
      <c r="C193" s="3" t="str">
        <f ca="1">IFERROR(INDEX(OFFSET(INDIRECT("v_buffer_hist_hoy!$A$1"),1,MATCH("buh_codigo_generico",INDIRECT("v_buffer_hist_hoy!$1:$1"),0)-1,100000,1),MATCH(CLEAN(TABLATRANSFERENCIA[[#This Row],[CODIGO]]),OFFSET(INDIRECT("v_buffer_hist_hoy!$A$1"),1,MATCH("buh_codigo",INDIRECT("v_buffer_hist_hoy!$1:$1"),0)-1,100000,1),0)),"")</f>
        <v>0</v>
      </c>
      <c r="D193" s="3" t="str">
        <f ca="1">IFERROR(INDEX(OFFSET(INDIRECT("v_buffer_hist_hoy!$A$1"),1,MATCH("buh_codigo_vinculado",INDIRECT("v_buffer_hist_hoy!$1:$1"),0)-1,100000,1),MATCH(CLEAN(TABLATRANSFERENCIA[[#This Row],[CODIGO]]),OFFSET(INDIRECT("v_buffer_hist_hoy!$A$1"),1,MATCH("buh_codigo",INDIRECT("v_buffer_hist_hoy!$1:$1"),0)-1,100000,1),0)),"")</f>
        <v>EC-C044000910</v>
      </c>
      <c r="E193" s="3" t="str">
        <f ca="1">IFERROR(INDEX(OFFSET(INDIRECT("v_buffer_hist_hoy!$A$1"),1,MATCH("pro_linea",INDIRECT("v_buffer_hist_hoy!$1:$1"),0)-1,100000,1),MATCH(CLEAN(TABLATRANSFERENCIA[[#This Row],[CODIGO]]),OFFSET(INDIRECT("v_buffer_hist_hoy!$A$1"),1,MATCH("buh_codigo",INDIRECT("v_buffer_hist_hoy!$1:$1"),0)-1,100000,1),0)),"")</f>
        <v>AGROFORESTAL</v>
      </c>
      <c r="F193" s="3">
        <f ca="1">IFERROR(INDEX(OFFSET(INDIRECT("v_buffer_hist_hoy!$A$1"),1,MATCH("pro_sublinea",INDIRECT("v_buffer_hist_hoy!$1:$1"),0)-1,100000,1),MATCH(CLEAN(TABLATRANSFERENCIA[[#This Row],[CODIGO]]),OFFSET(INDIRECT("v_buffer_hist_hoy!$A$1"),1,MATCH("buh_codigo",INDIRECT("v_buffer_hist_hoy!$1:$1"),0)-1,100000,1),0)),"")</f>
        <v>0</v>
      </c>
      <c r="G193" s="3" t="str">
        <f ca="1">IFERROR(INDEX(OFFSET(INDIRECT("v_buffer_hist_hoy!$A$1"),1,MATCH("pro_grupo",INDIRECT("v_buffer_hist_hoy!$1:$1"),0)-1,100000,1),MATCH(CLEAN(TABLATRANSFERENCIA[[#This Row],[CODIGO]]),OFFSET(INDIRECT("v_buffer_hist_hoy!$A$1"),1,MATCH("buh_codigo",INDIRECT("v_buffer_hist_hoy!$1:$1"),0)-1,100000,1),0)),"")</f>
        <v>REPUESTOS DESMALEZADORAS</v>
      </c>
      <c r="H193" s="3">
        <f ca="1">IFERROR(INDEX(OFFSET(INDIRECT("v_buffer_hist_hoy!$A$1"),1,MATCH("pro_familia",INDIRECT("v_buffer_hist_hoy!$1:$1"),0)-1,100000,1),MATCH(CLEAN(TABLATRANSFERENCIA[[#This Row],[CODIGO]]),OFFSET(INDIRECT("v_buffer_hist_hoy!$A$1"),1,MATCH("buh_codigo",INDIRECT("v_buffer_hist_hoy!$1:$1"),0)-1,100000,1),0)),"")</f>
        <v>0</v>
      </c>
      <c r="I193" s="3">
        <f ca="1">IFERROR(INDEX(OFFSET(INDIRECT("v_buffer_hist_hoy!$A$1"),1,MATCH("pro_subfamilia",INDIRECT("v_buffer_hist_hoy!$1:$1"),0)-1,100000,1),MATCH(CLEAN(TABLATRANSFERENCIA[[#This Row],[CODIGO]]),OFFSET(INDIRECT("v_buffer_hist_hoy!$A$1"),1,MATCH("buh_codigo",INDIRECT("v_buffer_hist_hoy!$1:$1"),0)-1,100000,1),0)),"")</f>
        <v>0</v>
      </c>
      <c r="J193"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3" s="3">
        <f ca="1">IFERROR(INDEX(OFFSET(INDIRECT("v_buffer_hist_hoy!$A$1"),1,MATCH("pro_tipo",INDIRECT("v_buffer_hist_hoy!$1:$1"),0)-1,100000,1),MATCH(CLEAN(TABLATRANSFERENCIA[[#This Row],[CODIGO]]),OFFSET(INDIRECT("v_buffer_hist_hoy!$A$1"),1,MATCH("buh_codigo",INDIRECT("v_buffer_hist_hoy!$1:$1"),0)-1,100000,1),0)),"")</f>
        <v>0</v>
      </c>
      <c r="L193" s="3" t="str">
        <f ca="1">IFERROR(INDEX(OFFSET(INDIRECT("v_buffer_hist_hoy!$A$1"),1,MATCH("pro_marca",INDIRECT("v_buffer_hist_hoy!$1:$1"),0)-1,100000,1),MATCH(CLEAN(TABLATRANSFERENCIA[[#This Row],[CODIGO]]),OFFSET(INDIRECT("v_buffer_hist_hoy!$A$1"),1,MATCH("buh_codigo",INDIRECT("v_buffer_hist_hoy!$1:$1"),0)-1,100000,1),0)),"")</f>
        <v>SHINDAIWA</v>
      </c>
      <c r="M193" s="3">
        <f ca="1">IFERROR(INDEX(OFFSET(INDIRECT("v_buffer_hist_hoy!$A$1"),1,MATCH("pro_modelo",INDIRECT("v_buffer_hist_hoy!$1:$1"),0)-1,100000,1),MATCH(CLEAN(TABLATRANSFERENCIA[[#This Row],[CODIGO]]),OFFSET(INDIRECT("v_buffer_hist_hoy!$A$1"),1,MATCH("buh_codigo",INDIRECT("v_buffer_hist_hoy!$1:$1"),0)-1,100000,1),0)),"")</f>
        <v>0</v>
      </c>
      <c r="N193" s="3">
        <f ca="1">IFERROR(INDEX(OFFSET(INDIRECT("v_buffer_hist_hoy!$A$1"),1,MATCH("pro_cat_management",INDIRECT("v_buffer_hist_hoy!$1:$1"),0)-1,100000,1),MATCH(CLEAN(TABLATRANSFERENCIA[[#This Row],[CODIGO]]),OFFSET(INDIRECT("v_buffer_hist_hoy!$A$1"),1,MATCH("buh_codigo",INDIRECT("v_buffer_hist_hoy!$1:$1"),0)-1,100000,1),0)),"")</f>
        <v>0</v>
      </c>
      <c r="O193" s="5" t="str">
        <f ca="1">IFERROR(INDEX(OFFSET(INDIRECT("v_buffer_hist_hoy!$A$1"),1,MATCH("buh_estatus",INDIRECT("v_buffer_hist_hoy!$1:$1"),0)-1,100000,1),MATCH(CLEAN(TABLATRANSFERENCIA[[#This Row],[CODIGO]]),OFFSET(INDIRECT("v_buffer_hist_hoy!$A$1"),1,MATCH("buh_codigo",INDIRECT("v_buffer_hist_hoy!$1:$1"),0)-1,100000,1),0)),"")</f>
        <v>0</v>
      </c>
      <c r="P193" s="5">
        <f ca="1">IFERROR(INDEX(OFFSET(INDIRECT("v_buffer_hist_hoy!$A$1"),1,MATCH("buh_ctv",INDIRECT("v_buffer_hist_hoy!$1:$1"),0)-1,100000,1),MATCH(CLEAN(TABLATRANSFERENCIA[[#This Row],[CODIGO]]),OFFSET(INDIRECT("v_buffer_hist_hoy!$A$1"),1,MATCH("buh_codigo",INDIRECT("v_buffer_hist_hoy!$1:$1"),0)-1,100000,1),0)),"")</f>
        <v>11.86</v>
      </c>
      <c r="Q193" s="5">
        <f ca="1">IFERROR(INDEX(OFFSET(INDIRECT("v_buffer_hist_hoy!$A$1"),1,MATCH("buh_pv",INDIRECT("v_buffer_hist_hoy!$1:$1"),0)-1,100000,1),MATCH(CLEAN(TABLATRANSFERENCIA[[#This Row],[CODIGO]]),OFFSET(INDIRECT("v_buffer_hist_hoy!$A$1"),1,MATCH("buh_codigo",INDIRECT("v_buffer_hist_hoy!$1:$1"),0)-1,100000,1),0)),"")</f>
        <v>40.450000000000003</v>
      </c>
      <c r="R193" s="46">
        <f ca="1">IFERROR(INDEX(OFFSET(INDIRECT("v_buffer_hist_hoy!$A$1"),1,MATCH("buh_roi_pasado",INDIRECT("v_buffer_hist_hoy!$1:$1"),0)-1,100000,1),MATCH(CLEAN(TABLATRANSFERENCIA[[#This Row],[CODIGO]]),OFFSET(INDIRECT("v_buffer_hist_hoy!$A$1"),1,MATCH("buh_codigo",INDIRECT("v_buffer_hist_hoy!$1:$1"),0)-1,100000,1),0)),"")</f>
        <v>0</v>
      </c>
      <c r="S193" s="46">
        <f ca="1">IFERROR(INDEX(OFFSET(INDIRECT("v_buffer_hist_hoy!$A$1"),1,MATCH("buh_roi_proyectado",INDIRECT("v_buffer_hist_hoy!$1:$1"),0)-1,100000,1),MATCH(CLEAN(TABLATRANSFERENCIA[[#This Row],[CODIGO]]),OFFSET(INDIRECT("v_buffer_hist_hoy!$A$1"),1,MATCH("buh_codigo",INDIRECT("v_buffer_hist_hoy!$1:$1"),0)-1,100000,1),0)),"")</f>
        <v>10.52</v>
      </c>
      <c r="T193" s="46">
        <f ca="1">IFERROR(INDEX(OFFSET(INDIRECT("v_buffer_hist_hoy!$A$1"),1,MATCH("buh_velocity",INDIRECT("v_buffer_hist_hoy!$1:$1"),0)-1,100000,1),MATCH(CLEAN(TABLATRANSFERENCIA[[#This Row],[CODIGO]]),OFFSET(INDIRECT("v_buffer_hist_hoy!$A$1"),1,MATCH("buh_codigo",INDIRECT("v_buffer_hist_hoy!$1:$1"),0)-1,100000,1),0)),"")</f>
        <v>0</v>
      </c>
      <c r="U193" s="46">
        <f ca="1">IFERROR(INDEX(OFFSET(INDIRECT("v_buffer_hist_hoy!$A$1"),1,MATCH("buh_nivel_servicio",INDIRECT("v_buffer_hist_hoy!$1:$1"),0)-1,100000,1),MATCH(CLEAN(TABLATRANSFERENCIA[[#This Row],[CODIGO]]),OFFSET(INDIRECT("v_buffer_hist_hoy!$A$1"),1,MATCH("buh_codigo",INDIRECT("v_buffer_hist_hoy!$1:$1"),0)-1,100000,1),0)),"")</f>
        <v>1</v>
      </c>
      <c r="V193" s="49" t="str">
        <f ca="1">IFERROR(INDEX(OFFSET(INDIRECT("v_buffer_hist_hoy!$A$1"),1,MATCH("pro_nombre",INDIRECT("v_buffer_hist_hoy!$1:$1"),0)-1,100000,1),MATCH(CLEAN(TABLATRANSFERENCIA[[#This Row],[CODIGO]]),OFFSET(INDIRECT("v_buffer_hist_hoy!$A$1"),1,MATCH("buh_codigo",INDIRECT("v_buffer_hist_hoy!$1:$1"),0)-1,100000,1),0)),"")</f>
        <v>Echo</v>
      </c>
      <c r="W193" s="49" t="str">
        <f ca="1">IFERROR(INDEX(OFFSET(INDIRECT("v_buffer_hist_hoy!$A$1"),1,MATCH("pre_nombre",INDIRECT("v_buffer_hist_hoy!$1:$1"),0)-1,100000,1),MATCH(CLEAN(TABLATRANSFERENCIA[[#This Row],[CODIGO]]),OFFSET(INDIRECT("v_buffer_hist_hoy!$A$1"),1,MATCH("buh_codigo",INDIRECT("v_buffer_hist_hoy!$1:$1"),0)-1,100000,1),0)),"")</f>
        <v>USA</v>
      </c>
      <c r="X193" s="51">
        <f ca="1">IFERROR(INDEX(OFFSET(INDIRECT("v_buffer_hist_hoy!$A$1"),1,MATCH("buh_tiempo_suministro",INDIRECT("v_buffer_hist_hoy!$1:$1"),0)-1,100000,1),MATCH(CLEAN(TABLATRANSFERENCIA[[#This Row],[CODIGO]]),OFFSET(INDIRECT("v_buffer_hist_hoy!$A$1"),1,MATCH("buh_codigo",INDIRECT("v_buffer_hist_hoy!$1:$1"),0)-1,100000,1),0)),"")</f>
        <v>8</v>
      </c>
      <c r="Y193" s="51">
        <f ca="1">IFERROR(INDEX(OFFSET(INDIRECT("v_buffer_hist_hoy!$A$1"),1,MATCH("buh_frecuencia_reposicion",INDIRECT("v_buffer_hist_hoy!$1:$1"),0)-1,100000,1),MATCH(CLEAN(TABLATRANSFERENCIA[[#This Row],[CODIGO]]),OFFSET(INDIRECT("v_buffer_hist_hoy!$A$1"),1,MATCH("buh_codigo",INDIRECT("v_buffer_hist_hoy!$1:$1"),0)-1,100000,1),0)),"")</f>
        <v>3</v>
      </c>
      <c r="Z193" s="6">
        <f ca="1">IFERROR(INDEX(OFFSET(INDIRECT("v_buffer_hist_hoy!$A$1"),1,MATCH("buh_buffer_actual",INDIRECT("v_buffer_hist_hoy!$1:$1"),0)-1,100000,1),MATCH(CLEAN(TABLATRANSFERENCIA[[#This Row],[CODIGO]]),OFFSET(INDIRECT("v_buffer_hist_hoy!$A$1"),1,MATCH("buh_codigo",INDIRECT("v_buffer_hist_hoy!$1:$1"),0)-1,100000,1),0)),"")</f>
        <v>3</v>
      </c>
      <c r="AA193" s="6">
        <f ca="1">IFERROR(INDEX(OFFSET(INDIRECT("v_buffer_hist_hoy!$A$1"),1,MATCH("buh_inventario_proveedor",INDIRECT("v_buffer_hist_hoy!$1:$1"),0)-1,100000,1),MATCH(CLEAN(TABLATRANSFERENCIA[[#This Row],[CODIGO]]),OFFSET(INDIRECT("v_buffer_hist_hoy!$A$1"),1,MATCH("buh_codigo",INDIRECT("v_buffer_hist_hoy!$1:$1"),0)-1,100000,1),0)),"")</f>
        <v>1000000000</v>
      </c>
      <c r="AB193" s="6">
        <f ca="1">IFERROR(INDEX(OFFSET(INDIRECT("v_buffer_hist_hoy!$A$1"),1,MATCH("buh_inventario_fisico",INDIRECT("v_buffer_hist_hoy!$1:$1"),0)-1,100000,1),MATCH(CLEAN(TABLATRANSFERENCIA[[#This Row],[CODIGO]]),OFFSET(INDIRECT("v_buffer_hist_hoy!$A$1"),1,MATCH("buh_codigo",INDIRECT("v_buffer_hist_hoy!$1:$1"),0)-1,100000,1),0)),"")</f>
        <v>2</v>
      </c>
      <c r="AC193" s="4">
        <f ca="1">IFERROR(INDEX(OFFSET(INDIRECT("v_buffer_hist_hoy!$A$1"),1,MATCH("buh_estado_inventario_fisico",INDIRECT("v_buffer_hist_hoy!$1:$1"),0)-1,100000,1),MATCH(CLEAN(TABLATRANSFERENCIA[[#This Row],[CODIGO]]),OFFSET(INDIRECT("v_buffer_hist_hoy!$A$1"),1,MATCH("buh_codigo",INDIRECT("v_buffer_hist_hoy!$1:$1"),0)-1,100000,1),0)),"")</f>
        <v>0.33</v>
      </c>
      <c r="AD193" s="6" t="str">
        <f ca="1">IFERROR(INDEX(OFFSET(INDIRECT("v_buffer_hist_hoy!$A$1"),1,MATCH("buh_color_inventario_fisico",INDIRECT("v_buffer_hist_hoy!$1:$1"),0)-1,100000,1),MATCH(CLEAN(TABLATRANSFERENCIA[[#This Row],[CODIGO]]),OFFSET(INDIRECT("v_buffer_hist_hoy!$A$1"),1,MATCH("buh_codigo",INDIRECT("v_buffer_hist_hoy!$1:$1"),0)-1,100000,1),0)),"")</f>
        <v>A</v>
      </c>
      <c r="AE193" s="6">
        <f ca="1">IFERROR(INDEX(OFFSET(INDIRECT("v_buffer_hist_hoy!$A$1"),1,MATCH("buh_transito",INDIRECT("v_buffer_hist_hoy!$1:$1"),0)-1,100000,1),MATCH(CLEAN(TABLATRANSFERENCIA[[#This Row],[CODIGO]]),OFFSET(INDIRECT("v_buffer_hist_hoy!$A$1"),1,MATCH("buh_codigo",INDIRECT("v_buffer_hist_hoy!$1:$1"),0)-1,100000,1),0)),"")</f>
        <v>0</v>
      </c>
      <c r="AF193" s="6">
        <f ca="1">IFERROR(INDEX(OFFSET(INDIRECT("v_buffer_hist_hoy!$A$1"),1,MATCH("buh_negociacion",INDIRECT("v_buffer_hist_hoy!$1:$1"),0)-1,100000,1),MATCH(CLEAN(TABLATRANSFERENCIA[[#This Row],[CODIGO]]),OFFSET(INDIRECT("v_buffer_hist_hoy!$A$1"),1,MATCH("buh_codigo",INDIRECT("v_buffer_hist_hoy!$1:$1"),0)-1,100000,1),0)),"")</f>
        <v>0</v>
      </c>
      <c r="AG193" s="6">
        <f ca="1">IFERROR(INDEX(OFFSET(INDIRECT("v_buffer_hist_hoy!$A$1"),1,MATCH("buh_produccion",INDIRECT("v_buffer_hist_hoy!$1:$1"),0)-1,100000,1),MATCH(CLEAN(TABLATRANSFERENCIA[[#This Row],[CODIGO]]),OFFSET(INDIRECT("v_buffer_hist_hoy!$A$1"),1,MATCH("buh_codigo",INDIRECT("v_buffer_hist_hoy!$1:$1"),0)-1,100000,1),0)),"")</f>
        <v>0</v>
      </c>
      <c r="AH193" s="6">
        <f ca="1">IFERROR(INDEX(OFFSET(INDIRECT("v_buffer_hist_hoy!$A$1"),1,MATCH("buh_embarcado",INDIRECT("v_buffer_hist_hoy!$1:$1"),0)-1,100000,1),MATCH(CLEAN(TABLATRANSFERENCIA[[#This Row],[CODIGO]]),OFFSET(INDIRECT("v_buffer_hist_hoy!$A$1"),1,MATCH("buh_codigo",INDIRECT("v_buffer_hist_hoy!$1:$1"),0)-1,100000,1),0)),"")</f>
        <v>0</v>
      </c>
      <c r="AI193" s="6">
        <f ca="1">IFERROR(INDEX(OFFSET(INDIRECT("v_buffer_hist_hoy!$A$1"),1,MATCH("buh_comprometido",INDIRECT("v_buffer_hist_hoy!$1:$1"),0)-1,100000,1),MATCH(CLEAN(TABLATRANSFERENCIA[[#This Row],[CODIGO]]),OFFSET(INDIRECT("v_buffer_hist_hoy!$A$1"),1,MATCH("buh_codigo",INDIRECT("v_buffer_hist_hoy!$1:$1"),0)-1,100000,1),0)),"")</f>
        <v>0</v>
      </c>
      <c r="AJ193" s="6">
        <f ca="1">IFERROR(INDEX(OFFSET(INDIRECT("v_buffer_hist_hoy!$A$1"),1,MATCH("buh_backorder",INDIRECT("v_buffer_hist_hoy!$1:$1"),0)-1,100000,1),MATCH(CLEAN(TABLATRANSFERENCIA[[#This Row],[CODIGO]]),OFFSET(INDIRECT("v_buffer_hist_hoy!$A$1"),1,MATCH("buh_codigo",INDIRECT("v_buffer_hist_hoy!$1:$1"),0)-1,100000,1),0)),"")</f>
        <v>1</v>
      </c>
      <c r="AK193" s="6">
        <f ca="1">IFERROR(INDEX(OFFSET(INDIRECT("v_buffer_hist_hoy!$A$1"),1,MATCH("buh_inventario_proyectado",INDIRECT("v_buffer_hist_hoy!$1:$1"),0)-1,100000,1),MATCH(CLEAN(TABLATRANSFERENCIA[[#This Row],[CODIGO]]),OFFSET(INDIRECT("v_buffer_hist_hoy!$A$1"),1,MATCH("buh_codigo",INDIRECT("v_buffer_hist_hoy!$1:$1"),0)-1,100000,1),0)),"")</f>
        <v>3</v>
      </c>
      <c r="AL193" s="4">
        <f ca="1">IFERROR(INDEX(OFFSET(INDIRECT("v_buffer_hist_hoy!$A$1"),1,MATCH("buh_estado_inventario_proyectado",INDIRECT("v_buffer_hist_hoy!$1:$1"),0)-1,100000,1),MATCH(CLEAN(TABLATRANSFERENCIA[[#This Row],[CODIGO]]),OFFSET(INDIRECT("v_buffer_hist_hoy!$A$1"),1,MATCH("buh_codigo",INDIRECT("v_buffer_hist_hoy!$1:$1"),0)-1,100000,1),0)),"")</f>
        <v>0</v>
      </c>
      <c r="AM193" s="6" t="str">
        <f ca="1">IFERROR(INDEX(OFFSET(INDIRECT("v_buffer_hist_hoy!$A$1"),1,MATCH("buh_color_inventario_proyectado",INDIRECT("v_buffer_hist_hoy!$1:$1"),0)-1,100000,1),MATCH(CLEAN(TABLATRANSFERENCIA[[#This Row],[CODIGO]]),OFFSET(INDIRECT("v_buffer_hist_hoy!$A$1"),1,MATCH("buh_codigo",INDIRECT("v_buffer_hist_hoy!$1:$1"),0)-1,100000,1),0)),"")</f>
        <v>V</v>
      </c>
      <c r="AN193" s="6">
        <f ca="1">IFERROR(INDEX(OFFSET(INDIRECT("v_buffer_hist_hoy!$A$1"),1,MATCH("buh_pedido_minimo",INDIRECT("v_buffer_hist_hoy!$1:$1"),0)-1,100000,1),MATCH(CLEAN(TABLATRANSFERENCIA[[#This Row],[CODIGO]]),OFFSET(INDIRECT("v_buffer_hist_hoy!$A$1"),1,MATCH("buh_codigo",INDIRECT("v_buffer_hist_hoy!$1:$1"),0)-1,100000,1),0)),"")</f>
        <v>0</v>
      </c>
      <c r="AO193" s="6">
        <f ca="1">IFERROR(INDEX(OFFSET(INDIRECT("v_buffer_hist_hoy!$A$1"),1,MATCH("buh_pedido_minimo_grupo",INDIRECT("v_buffer_hist_hoy!$1:$1"),0)-1,100000,1),MATCH(CLEAN(TABLATRANSFERENCIA[[#This Row],[CODIGO]]),OFFSET(INDIRECT("v_buffer_hist_hoy!$A$1"),1,MATCH("buh_codigo",INDIRECT("v_buffer_hist_hoy!$1:$1"),0)-1,100000,1),0)),"")</f>
        <v>0</v>
      </c>
      <c r="AP193" s="6">
        <f ca="1">IFERROR(INDEX(OFFSET(INDIRECT("v_buffer_hist_hoy!$A$1"),1,MATCH("buh_unidad_empaque",INDIRECT("v_buffer_hist_hoy!$1:$1"),0)-1,100000,1),MATCH(CLEAN(TABLATRANSFERENCIA[[#This Row],[CODIGO]]),OFFSET(INDIRECT("v_buffer_hist_hoy!$A$1"),1,MATCH("buh_codigo",INDIRECT("v_buffer_hist_hoy!$1:$1"),0)-1,100000,1),0)),"")</f>
        <v>0</v>
      </c>
      <c r="AQ193" s="6">
        <f ca="1">IFERROR(INDEX(OFFSET(INDIRECT("v_buffer_hist_hoy!$A$1"),1,MATCH("buh_pedido_promedio",INDIRECT("v_buffer_hist_hoy!$1:$1"),0)-1,100000,1),MATCH(CLEAN(TABLATRANSFERENCIA[[#This Row],[CODIGO]]),OFFSET(INDIRECT("v_buffer_hist_hoy!$A$1"),1,MATCH("buh_codigo",INDIRECT("v_buffer_hist_hoy!$1:$1"),0)-1,100000,1),0)),"")</f>
        <v>1</v>
      </c>
      <c r="AR193" s="6">
        <f ca="1">IFERROR(INDEX(OFFSET(INDIRECT("v_buffer_hist_hoy!$A$1"),1,MATCH("buh_cobertura_buffer",INDIRECT("v_buffer_hist_hoy!$1:$1"),0)-1,100000,1),MATCH(CLEAN(TABLATRANSFERENCIA[[#This Row],[CODIGO]]),OFFSET(INDIRECT("v_buffer_hist_hoy!$A$1"),1,MATCH("buh_codigo",INDIRECT("v_buffer_hist_hoy!$1:$1"),0)-1,100000,1),0)),"")</f>
        <v>0</v>
      </c>
      <c r="AS193" s="6">
        <f ca="1">IFERROR(INDEX(OFFSET(INDIRECT("v_buffer_hist_hoy!$A$1"),1,MATCH("buh_cobertura_inventario_proyectado",INDIRECT("v_buffer_hist_hoy!$1:$1"),0)-1,100000,1),MATCH(CLEAN(TABLATRANSFERENCIA[[#This Row],[CODIGO]]),OFFSET(INDIRECT("v_buffer_hist_hoy!$A$1"),1,MATCH("buh_codigo",INDIRECT("v_buffer_hist_hoy!$1:$1"),0)-1,100000,1),0)),"")</f>
        <v>0</v>
      </c>
      <c r="AT193" s="6">
        <f ca="1">IFERROR(INDEX(OFFSET(INDIRECT("v_buffer_hist_hoy!$A$1"),1,MATCH("buh_cobertura_pedido_minimo",INDIRECT("v_buffer_hist_hoy!$1:$1"),0)-1,100000,1),MATCH(CLEAN(TABLATRANSFERENCIA[[#This Row],[CODIGO]]),OFFSET(INDIRECT("v_buffer_hist_hoy!$A$1"),1,MATCH("buh_codigo",INDIRECT("v_buffer_hist_hoy!$1:$1"),0)-1,100000,1),0)),"")</f>
        <v>0</v>
      </c>
      <c r="AU193" s="6">
        <f ca="1">IFERROR(INDEX(OFFSET(INDIRECT("v_buffer_hist_hoy!$A$1"),1,MATCH("buh_dias_desabastecimiento",INDIRECT("v_buffer_hist_hoy!$1:$1"),0)-1,100000,1),MATCH(CLEAN(TABLATRANSFERENCIA[[#This Row],[CODIGO]]),OFFSET(INDIRECT("v_buffer_hist_hoy!$A$1"),1,MATCH("buh_codigo",INDIRECT("v_buffer_hist_hoy!$1:$1"),0)-1,100000,1),0)),"")</f>
        <v>0</v>
      </c>
      <c r="AV193" s="6">
        <f t="array" ref="AV193">IFERROR(INDEX(Datos_Consumo[CANTIDAD],MATCH(TABLATRANSFERENCIA[[#This Row],[CODIGO]]&amp;TABLATRANSFERENCIA[[#Headers],[Columna1]],Datos_Consumo[CODIGO]&amp;Datos_Consumo[FECHA_FORMATO],0)),0)</f>
        <v>0</v>
      </c>
      <c r="AW193" s="6">
        <f t="array" ref="AW193">IFERROR(INDEX(Datos_Consumo[CANTIDAD],MATCH(TABLATRANSFERENCIA[[#This Row],[CODIGO]]&amp;TABLATRANSFERENCIA[[#Headers],[Columna2]],Datos_Consumo[CODIGO]&amp;Datos_Consumo[FECHA_FORMATO],0)),0)</f>
        <v>0</v>
      </c>
      <c r="AX193" s="6">
        <f t="array" ref="AX193">IFERROR(INDEX(Datos_Consumo[CANTIDAD],MATCH(TABLATRANSFERENCIA[[#This Row],[CODIGO]]&amp;TABLATRANSFERENCIA[[#Headers],[Columna3]],Datos_Consumo[CODIGO]&amp;Datos_Consumo[FECHA_FORMATO],0)),0)</f>
        <v>0</v>
      </c>
      <c r="AY193" s="6">
        <f t="array" ref="AY193">IFERROR(INDEX(Datos_Consumo[CANTIDAD],MATCH(TABLATRANSFERENCIA[[#This Row],[CODIGO]]&amp;TABLATRANSFERENCIA[[#Headers],[Columna4]],Datos_Consumo[CODIGO]&amp;Datos_Consumo[FECHA_FORMATO],0)),0)</f>
        <v>0</v>
      </c>
      <c r="AZ193" s="6">
        <f t="array" ref="AZ193">IFERROR(INDEX(Datos_Consumo[CANTIDAD],MATCH(TABLATRANSFERENCIA[[#This Row],[CODIGO]]&amp;TABLATRANSFERENCIA[[#Headers],[Columna5]],Datos_Consumo[CODIGO]&amp;Datos_Consumo[FECHA_FORMATO],0)),0)</f>
        <v>0</v>
      </c>
      <c r="BA193" s="6">
        <f t="array" ref="BA193">IFERROR(INDEX(Datos_Consumo[CANTIDAD],MATCH(TABLATRANSFERENCIA[[#This Row],[CODIGO]]&amp;TABLATRANSFERENCIA[[#Headers],[Columna6]],Datos_Consumo[CODIGO]&amp;Datos_Consumo[FECHA_FORMATO],0)),0)</f>
        <v>0</v>
      </c>
      <c r="BB193" s="56">
        <f ca="1">IFERROR(INDEX(OFFSET(INDIRECT("v_buffer_hist_hoy!$A$1"),1,MATCH("buh_ultima_transferencia_ini",INDIRECT("v_buffer_hist_hoy!$1:$1"),0)-1,100000,1),MATCH(CLEAN(TABLATRANSFERENCIA[[#This Row],[CODIGO]]),OFFSET(INDIRECT("v_buffer_hist_hoy!$A$1"),1,MATCH("buh_codigo",INDIRECT("v_buffer_hist_hoy!$1:$1"),0)-1,100000,1),0)),"")</f>
        <v>0</v>
      </c>
      <c r="BC193" s="56">
        <f ca="1">IFERROR(INDEX(OFFSET(INDIRECT("v_buffer_hist_hoy!$A$1"),1,MATCH("buh_ultima_transferencia_fin",INDIRECT("v_buffer_hist_hoy!$1:$1"),0)-1,100000,1),MATCH(CLEAN(TABLATRANSFERENCIA[[#This Row],[CODIGO]]),OFFSET(INDIRECT("v_buffer_hist_hoy!$A$1"),1,MATCH("buh_codigo",INDIRECT("v_buffer_hist_hoy!$1:$1"),0)-1,100000,1),0)),"")</f>
        <v>0</v>
      </c>
      <c r="BD193" s="50" t="s">
        <v>1025</v>
      </c>
      <c r="BE193" s="55"/>
      <c r="BF193" s="51"/>
      <c r="BG193"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3" s="51"/>
      <c r="BM193" s="46">
        <f ca="1">IFERROR(TABLATRANSFERENCIA[[#This Row],[REQUERIM]]/TABLATRANSFERENCIA[[#This Row],[PEDIDO PROMEDIO]],0)</f>
        <v>1</v>
      </c>
      <c r="BN193" s="51"/>
      <c r="BO193" s="59"/>
      <c r="BP193" s="3" t="str">
        <f>IF(TABLATRANSFERENCIA[[#This Row],[RECIBIDO]]&lt;&gt;"",0,IF(TABLATRANSFERENCIA[[#This Row],[DESPACHO]]&lt;&gt;"",TABLATRANSFERENCIA[[#This Row],[DESPACHO]],TABLATRANSFERENCIA[[#This Row],[REQUERIM]]))</f>
        <v>1</v>
      </c>
      <c r="BQ193" s="50"/>
      <c r="BR193" s="50"/>
      <c r="BS193" s="50" t="str">
        <f t="shared" si="2"/>
        <v>N</v>
      </c>
      <c r="BT193" s="51">
        <f t="array" aca="1" ref="BT193" ca="1">IF(SUM(--(TABLATRANSFERENCIA[[#This Row],[CODIGO GENERICO]]=TABLATRANSFERENCIA[CODIGO GENERICO])*TABLATRANSFERENCIA[REQUERIM])&lt;TABLATRANSFERENCIA[[#This Row],[PEDIDO MIN GRUPO]],1,0)</f>
        <v>0</v>
      </c>
      <c r="BU19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3" s="51">
        <f ca="1">IFERROR(INDEX(OFFSET(INDIRECT("v_buffer_hist_hoy!$A$1"),1,MATCH("buh_zona_amarilla",INDIRECT("v_buffer_hist_hoy!$1:$1"),0)-1,100000,1),MATCH(CLEAN(TABLATRANSFERENCIA[[#This Row],[CODIGO]]),OFFSET(INDIRECT("v_buffer_hist_hoy!$A$1"),1,MATCH("buh_codigo",INDIRECT("v_buffer_hist_hoy!$1:$1"),0)-1,100000,1),0)),"")</f>
        <v>2</v>
      </c>
      <c r="BW193" s="51">
        <f ca="1">IFERROR(INDEX(OFFSET(INDIRECT("v_buffer_hist_hoy!$A$1"),1,MATCH("buh_zona_roja",INDIRECT("v_buffer_hist_hoy!$1:$1"),0)-1,100000,1),MATCH(CLEAN(TABLATRANSFERENCIA[[#This Row],[CODIGO]]),OFFSET(INDIRECT("v_buffer_hist_hoy!$A$1"),1,MATCH("buh_codigo",INDIRECT("v_buffer_hist_hoy!$1:$1"),0)-1,100000,1),0)),"")</f>
        <v>1</v>
      </c>
    </row>
    <row r="194" spans="1:75" hidden="1" x14ac:dyDescent="0.25">
      <c r="A194" s="54" t="s">
        <v>1427</v>
      </c>
      <c r="B194" s="3" t="str">
        <f ca="1">IFERROR(INDEX(OFFSET(INDIRECT("v_buffer_hist_hoy!$A$1"),1,MATCH("pro_descripcion",INDIRECT("v_buffer_hist_hoy!$1:$1"),0)-1,100000,1),MATCH(CLEAN(TABLATRANSFERENCIA[[#This Row],[CODIGO]]),OFFSET(INDIRECT("v_buffer_hist_hoy!$A$1"),1,MATCH("buh_codigo",INDIRECT("v_buffer_hist_hoy!$1:$1"),0)-1,100000,1),0)),"")</f>
        <v xml:space="preserve">ARRANCADOR SEMI 22F </v>
      </c>
      <c r="C194" s="3" t="str">
        <f ca="1">IFERROR(INDEX(OFFSET(INDIRECT("v_buffer_hist_hoy!$A$1"),1,MATCH("buh_codigo_generico",INDIRECT("v_buffer_hist_hoy!$1:$1"),0)-1,100000,1),MATCH(CLEAN(TABLATRANSFERENCIA[[#This Row],[CODIGO]]),OFFSET(INDIRECT("v_buffer_hist_hoy!$A$1"),1,MATCH("buh_codigo",INDIRECT("v_buffer_hist_hoy!$1:$1"),0)-1,100000,1),0)),"")</f>
        <v>0</v>
      </c>
      <c r="D194" s="3" t="str">
        <f ca="1">IFERROR(INDEX(OFFSET(INDIRECT("v_buffer_hist_hoy!$A$1"),1,MATCH("buh_codigo_vinculado",INDIRECT("v_buffer_hist_hoy!$1:$1"),0)-1,100000,1),MATCH(CLEAN(TABLATRANSFERENCIA[[#This Row],[CODIGO]]),OFFSET(INDIRECT("v_buffer_hist_hoy!$A$1"),1,MATCH("buh_codigo",INDIRECT("v_buffer_hist_hoy!$1:$1"),0)-1,100000,1),0)),"")</f>
        <v>EC-P021035261</v>
      </c>
      <c r="E194" s="3" t="str">
        <f ca="1">IFERROR(INDEX(OFFSET(INDIRECT("v_buffer_hist_hoy!$A$1"),1,MATCH("pro_linea",INDIRECT("v_buffer_hist_hoy!$1:$1"),0)-1,100000,1),MATCH(CLEAN(TABLATRANSFERENCIA[[#This Row],[CODIGO]]),OFFSET(INDIRECT("v_buffer_hist_hoy!$A$1"),1,MATCH("buh_codigo",INDIRECT("v_buffer_hist_hoy!$1:$1"),0)-1,100000,1),0)),"")</f>
        <v>AGROFORESTAL</v>
      </c>
      <c r="F194" s="3">
        <f ca="1">IFERROR(INDEX(OFFSET(INDIRECT("v_buffer_hist_hoy!$A$1"),1,MATCH("pro_sublinea",INDIRECT("v_buffer_hist_hoy!$1:$1"),0)-1,100000,1),MATCH(CLEAN(TABLATRANSFERENCIA[[#This Row],[CODIGO]]),OFFSET(INDIRECT("v_buffer_hist_hoy!$A$1"),1,MATCH("buh_codigo",INDIRECT("v_buffer_hist_hoy!$1:$1"),0)-1,100000,1),0)),"")</f>
        <v>0</v>
      </c>
      <c r="G194" s="3" t="str">
        <f ca="1">IFERROR(INDEX(OFFSET(INDIRECT("v_buffer_hist_hoy!$A$1"),1,MATCH("pro_grupo",INDIRECT("v_buffer_hist_hoy!$1:$1"),0)-1,100000,1),MATCH(CLEAN(TABLATRANSFERENCIA[[#This Row],[CODIGO]]),OFFSET(INDIRECT("v_buffer_hist_hoy!$A$1"),1,MATCH("buh_codigo",INDIRECT("v_buffer_hist_hoy!$1:$1"),0)-1,100000,1),0)),"")</f>
        <v>REPUESTOS DESMALEZADORAS</v>
      </c>
      <c r="H194" s="3">
        <f ca="1">IFERROR(INDEX(OFFSET(INDIRECT("v_buffer_hist_hoy!$A$1"),1,MATCH("pro_familia",INDIRECT("v_buffer_hist_hoy!$1:$1"),0)-1,100000,1),MATCH(CLEAN(TABLATRANSFERENCIA[[#This Row],[CODIGO]]),OFFSET(INDIRECT("v_buffer_hist_hoy!$A$1"),1,MATCH("buh_codigo",INDIRECT("v_buffer_hist_hoy!$1:$1"),0)-1,100000,1),0)),"")</f>
        <v>0</v>
      </c>
      <c r="I194" s="3">
        <f ca="1">IFERROR(INDEX(OFFSET(INDIRECT("v_buffer_hist_hoy!$A$1"),1,MATCH("pro_subfamilia",INDIRECT("v_buffer_hist_hoy!$1:$1"),0)-1,100000,1),MATCH(CLEAN(TABLATRANSFERENCIA[[#This Row],[CODIGO]]),OFFSET(INDIRECT("v_buffer_hist_hoy!$A$1"),1,MATCH("buh_codigo",INDIRECT("v_buffer_hist_hoy!$1:$1"),0)-1,100000,1),0)),"")</f>
        <v>0</v>
      </c>
      <c r="J194"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4" s="3">
        <f ca="1">IFERROR(INDEX(OFFSET(INDIRECT("v_buffer_hist_hoy!$A$1"),1,MATCH("pro_tipo",INDIRECT("v_buffer_hist_hoy!$1:$1"),0)-1,100000,1),MATCH(CLEAN(TABLATRANSFERENCIA[[#This Row],[CODIGO]]),OFFSET(INDIRECT("v_buffer_hist_hoy!$A$1"),1,MATCH("buh_codigo",INDIRECT("v_buffer_hist_hoy!$1:$1"),0)-1,100000,1),0)),"")</f>
        <v>0</v>
      </c>
      <c r="L194" s="3" t="str">
        <f ca="1">IFERROR(INDEX(OFFSET(INDIRECT("v_buffer_hist_hoy!$A$1"),1,MATCH("pro_marca",INDIRECT("v_buffer_hist_hoy!$1:$1"),0)-1,100000,1),MATCH(CLEAN(TABLATRANSFERENCIA[[#This Row],[CODIGO]]),OFFSET(INDIRECT("v_buffer_hist_hoy!$A$1"),1,MATCH("buh_codigo",INDIRECT("v_buffer_hist_hoy!$1:$1"),0)-1,100000,1),0)),"")</f>
        <v>SHINDAIWA</v>
      </c>
      <c r="M194" s="3">
        <f ca="1">IFERROR(INDEX(OFFSET(INDIRECT("v_buffer_hist_hoy!$A$1"),1,MATCH("pro_modelo",INDIRECT("v_buffer_hist_hoy!$1:$1"),0)-1,100000,1),MATCH(CLEAN(TABLATRANSFERENCIA[[#This Row],[CODIGO]]),OFFSET(INDIRECT("v_buffer_hist_hoy!$A$1"),1,MATCH("buh_codigo",INDIRECT("v_buffer_hist_hoy!$1:$1"),0)-1,100000,1),0)),"")</f>
        <v>0</v>
      </c>
      <c r="N194" s="3">
        <f ca="1">IFERROR(INDEX(OFFSET(INDIRECT("v_buffer_hist_hoy!$A$1"),1,MATCH("pro_cat_management",INDIRECT("v_buffer_hist_hoy!$1:$1"),0)-1,100000,1),MATCH(CLEAN(TABLATRANSFERENCIA[[#This Row],[CODIGO]]),OFFSET(INDIRECT("v_buffer_hist_hoy!$A$1"),1,MATCH("buh_codigo",INDIRECT("v_buffer_hist_hoy!$1:$1"),0)-1,100000,1),0)),"")</f>
        <v>0</v>
      </c>
      <c r="O194" s="5" t="str">
        <f ca="1">IFERROR(INDEX(OFFSET(INDIRECT("v_buffer_hist_hoy!$A$1"),1,MATCH("buh_estatus",INDIRECT("v_buffer_hist_hoy!$1:$1"),0)-1,100000,1),MATCH(CLEAN(TABLATRANSFERENCIA[[#This Row],[CODIGO]]),OFFSET(INDIRECT("v_buffer_hist_hoy!$A$1"),1,MATCH("buh_codigo",INDIRECT("v_buffer_hist_hoy!$1:$1"),0)-1,100000,1),0)),"")</f>
        <v>0</v>
      </c>
      <c r="P194" s="5">
        <f ca="1">IFERROR(INDEX(OFFSET(INDIRECT("v_buffer_hist_hoy!$A$1"),1,MATCH("buh_ctv",INDIRECT("v_buffer_hist_hoy!$1:$1"),0)-1,100000,1),MATCH(CLEAN(TABLATRANSFERENCIA[[#This Row],[CODIGO]]),OFFSET(INDIRECT("v_buffer_hist_hoy!$A$1"),1,MATCH("buh_codigo",INDIRECT("v_buffer_hist_hoy!$1:$1"),0)-1,100000,1),0)),"")</f>
        <v>12.25</v>
      </c>
      <c r="Q194" s="5">
        <f ca="1">IFERROR(INDEX(OFFSET(INDIRECT("v_buffer_hist_hoy!$A$1"),1,MATCH("buh_pv",INDIRECT("v_buffer_hist_hoy!$1:$1"),0)-1,100000,1),MATCH(CLEAN(TABLATRANSFERENCIA[[#This Row],[CODIGO]]),OFFSET(INDIRECT("v_buffer_hist_hoy!$A$1"),1,MATCH("buh_codigo",INDIRECT("v_buffer_hist_hoy!$1:$1"),0)-1,100000,1),0)),"")</f>
        <v>22.84</v>
      </c>
      <c r="R194" s="46">
        <f ca="1">IFERROR(INDEX(OFFSET(INDIRECT("v_buffer_hist_hoy!$A$1"),1,MATCH("buh_roi_pasado",INDIRECT("v_buffer_hist_hoy!$1:$1"),0)-1,100000,1),MATCH(CLEAN(TABLATRANSFERENCIA[[#This Row],[CODIGO]]),OFFSET(INDIRECT("v_buffer_hist_hoy!$A$1"),1,MATCH("buh_codigo",INDIRECT("v_buffer_hist_hoy!$1:$1"),0)-1,100000,1),0)),"")</f>
        <v>0</v>
      </c>
      <c r="S194" s="46">
        <f ca="1">IFERROR(INDEX(OFFSET(INDIRECT("v_buffer_hist_hoy!$A$1"),1,MATCH("buh_roi_proyectado",INDIRECT("v_buffer_hist_hoy!$1:$1"),0)-1,100000,1),MATCH(CLEAN(TABLATRANSFERENCIA[[#This Row],[CODIGO]]),OFFSET(INDIRECT("v_buffer_hist_hoy!$A$1"),1,MATCH("buh_codigo",INDIRECT("v_buffer_hist_hoy!$1:$1"),0)-1,100000,1),0)),"")</f>
        <v>3.77</v>
      </c>
      <c r="T194" s="46">
        <f ca="1">IFERROR(INDEX(OFFSET(INDIRECT("v_buffer_hist_hoy!$A$1"),1,MATCH("buh_velocity",INDIRECT("v_buffer_hist_hoy!$1:$1"),0)-1,100000,1),MATCH(CLEAN(TABLATRANSFERENCIA[[#This Row],[CODIGO]]),OFFSET(INDIRECT("v_buffer_hist_hoy!$A$1"),1,MATCH("buh_codigo",INDIRECT("v_buffer_hist_hoy!$1:$1"),0)-1,100000,1),0)),"")</f>
        <v>0</v>
      </c>
      <c r="U194" s="46">
        <f ca="1">IFERROR(INDEX(OFFSET(INDIRECT("v_buffer_hist_hoy!$A$1"),1,MATCH("buh_nivel_servicio",INDIRECT("v_buffer_hist_hoy!$1:$1"),0)-1,100000,1),MATCH(CLEAN(TABLATRANSFERENCIA[[#This Row],[CODIGO]]),OFFSET(INDIRECT("v_buffer_hist_hoy!$A$1"),1,MATCH("buh_codigo",INDIRECT("v_buffer_hist_hoy!$1:$1"),0)-1,100000,1),0)),"")</f>
        <v>1</v>
      </c>
      <c r="V194" s="49" t="str">
        <f ca="1">IFERROR(INDEX(OFFSET(INDIRECT("v_buffer_hist_hoy!$A$1"),1,MATCH("pro_nombre",INDIRECT("v_buffer_hist_hoy!$1:$1"),0)-1,100000,1),MATCH(CLEAN(TABLATRANSFERENCIA[[#This Row],[CODIGO]]),OFFSET(INDIRECT("v_buffer_hist_hoy!$A$1"),1,MATCH("buh_codigo",INDIRECT("v_buffer_hist_hoy!$1:$1"),0)-1,100000,1),0)),"")</f>
        <v>Echo</v>
      </c>
      <c r="W194" s="49" t="str">
        <f ca="1">IFERROR(INDEX(OFFSET(INDIRECT("v_buffer_hist_hoy!$A$1"),1,MATCH("pre_nombre",INDIRECT("v_buffer_hist_hoy!$1:$1"),0)-1,100000,1),MATCH(CLEAN(TABLATRANSFERENCIA[[#This Row],[CODIGO]]),OFFSET(INDIRECT("v_buffer_hist_hoy!$A$1"),1,MATCH("buh_codigo",INDIRECT("v_buffer_hist_hoy!$1:$1"),0)-1,100000,1),0)),"")</f>
        <v>USA</v>
      </c>
      <c r="X194" s="51">
        <f ca="1">IFERROR(INDEX(OFFSET(INDIRECT("v_buffer_hist_hoy!$A$1"),1,MATCH("buh_tiempo_suministro",INDIRECT("v_buffer_hist_hoy!$1:$1"),0)-1,100000,1),MATCH(CLEAN(TABLATRANSFERENCIA[[#This Row],[CODIGO]]),OFFSET(INDIRECT("v_buffer_hist_hoy!$A$1"),1,MATCH("buh_codigo",INDIRECT("v_buffer_hist_hoy!$1:$1"),0)-1,100000,1),0)),"")</f>
        <v>8</v>
      </c>
      <c r="Y194" s="51">
        <f ca="1">IFERROR(INDEX(OFFSET(INDIRECT("v_buffer_hist_hoy!$A$1"),1,MATCH("buh_frecuencia_reposicion",INDIRECT("v_buffer_hist_hoy!$1:$1"),0)-1,100000,1),MATCH(CLEAN(TABLATRANSFERENCIA[[#This Row],[CODIGO]]),OFFSET(INDIRECT("v_buffer_hist_hoy!$A$1"),1,MATCH("buh_codigo",INDIRECT("v_buffer_hist_hoy!$1:$1"),0)-1,100000,1),0)),"")</f>
        <v>3</v>
      </c>
      <c r="Z194" s="6">
        <f ca="1">IFERROR(INDEX(OFFSET(INDIRECT("v_buffer_hist_hoy!$A$1"),1,MATCH("buh_buffer_actual",INDIRECT("v_buffer_hist_hoy!$1:$1"),0)-1,100000,1),MATCH(CLEAN(TABLATRANSFERENCIA[[#This Row],[CODIGO]]),OFFSET(INDIRECT("v_buffer_hist_hoy!$A$1"),1,MATCH("buh_codigo",INDIRECT("v_buffer_hist_hoy!$1:$1"),0)-1,100000,1),0)),"")</f>
        <v>2</v>
      </c>
      <c r="AA194" s="6">
        <f ca="1">IFERROR(INDEX(OFFSET(INDIRECT("v_buffer_hist_hoy!$A$1"),1,MATCH("buh_inventario_proveedor",INDIRECT("v_buffer_hist_hoy!$1:$1"),0)-1,100000,1),MATCH(CLEAN(TABLATRANSFERENCIA[[#This Row],[CODIGO]]),OFFSET(INDIRECT("v_buffer_hist_hoy!$A$1"),1,MATCH("buh_codigo",INDIRECT("v_buffer_hist_hoy!$1:$1"),0)-1,100000,1),0)),"")</f>
        <v>1000000000</v>
      </c>
      <c r="AB194" s="6">
        <f ca="1">IFERROR(INDEX(OFFSET(INDIRECT("v_buffer_hist_hoy!$A$1"),1,MATCH("buh_inventario_fisico",INDIRECT("v_buffer_hist_hoy!$1:$1"),0)-1,100000,1),MATCH(CLEAN(TABLATRANSFERENCIA[[#This Row],[CODIGO]]),OFFSET(INDIRECT("v_buffer_hist_hoy!$A$1"),1,MATCH("buh_codigo",INDIRECT("v_buffer_hist_hoy!$1:$1"),0)-1,100000,1),0)),"")</f>
        <v>0</v>
      </c>
      <c r="AC194" s="4">
        <f ca="1">IFERROR(INDEX(OFFSET(INDIRECT("v_buffer_hist_hoy!$A$1"),1,MATCH("buh_estado_inventario_fisico",INDIRECT("v_buffer_hist_hoy!$1:$1"),0)-1,100000,1),MATCH(CLEAN(TABLATRANSFERENCIA[[#This Row],[CODIGO]]),OFFSET(INDIRECT("v_buffer_hist_hoy!$A$1"),1,MATCH("buh_codigo",INDIRECT("v_buffer_hist_hoy!$1:$1"),0)-1,100000,1),0)),"")</f>
        <v>1</v>
      </c>
      <c r="AD194" s="6" t="str">
        <f ca="1">IFERROR(INDEX(OFFSET(INDIRECT("v_buffer_hist_hoy!$A$1"),1,MATCH("buh_color_inventario_fisico",INDIRECT("v_buffer_hist_hoy!$1:$1"),0)-1,100000,1),MATCH(CLEAN(TABLATRANSFERENCIA[[#This Row],[CODIGO]]),OFFSET(INDIRECT("v_buffer_hist_hoy!$A$1"),1,MATCH("buh_codigo",INDIRECT("v_buffer_hist_hoy!$1:$1"),0)-1,100000,1),0)),"")</f>
        <v>N</v>
      </c>
      <c r="AE194" s="6">
        <f ca="1">IFERROR(INDEX(OFFSET(INDIRECT("v_buffer_hist_hoy!$A$1"),1,MATCH("buh_transito",INDIRECT("v_buffer_hist_hoy!$1:$1"),0)-1,100000,1),MATCH(CLEAN(TABLATRANSFERENCIA[[#This Row],[CODIGO]]),OFFSET(INDIRECT("v_buffer_hist_hoy!$A$1"),1,MATCH("buh_codigo",INDIRECT("v_buffer_hist_hoy!$1:$1"),0)-1,100000,1),0)),"")</f>
        <v>0</v>
      </c>
      <c r="AF194" s="6">
        <f ca="1">IFERROR(INDEX(OFFSET(INDIRECT("v_buffer_hist_hoy!$A$1"),1,MATCH("buh_negociacion",INDIRECT("v_buffer_hist_hoy!$1:$1"),0)-1,100000,1),MATCH(CLEAN(TABLATRANSFERENCIA[[#This Row],[CODIGO]]),OFFSET(INDIRECT("v_buffer_hist_hoy!$A$1"),1,MATCH("buh_codigo",INDIRECT("v_buffer_hist_hoy!$1:$1"),0)-1,100000,1),0)),"")</f>
        <v>0</v>
      </c>
      <c r="AG194" s="6">
        <f ca="1">IFERROR(INDEX(OFFSET(INDIRECT("v_buffer_hist_hoy!$A$1"),1,MATCH("buh_produccion",INDIRECT("v_buffer_hist_hoy!$1:$1"),0)-1,100000,1),MATCH(CLEAN(TABLATRANSFERENCIA[[#This Row],[CODIGO]]),OFFSET(INDIRECT("v_buffer_hist_hoy!$A$1"),1,MATCH("buh_codigo",INDIRECT("v_buffer_hist_hoy!$1:$1"),0)-1,100000,1),0)),"")</f>
        <v>0</v>
      </c>
      <c r="AH194" s="6">
        <f ca="1">IFERROR(INDEX(OFFSET(INDIRECT("v_buffer_hist_hoy!$A$1"),1,MATCH("buh_embarcado",INDIRECT("v_buffer_hist_hoy!$1:$1"),0)-1,100000,1),MATCH(CLEAN(TABLATRANSFERENCIA[[#This Row],[CODIGO]]),OFFSET(INDIRECT("v_buffer_hist_hoy!$A$1"),1,MATCH("buh_codigo",INDIRECT("v_buffer_hist_hoy!$1:$1"),0)-1,100000,1),0)),"")</f>
        <v>0</v>
      </c>
      <c r="AI194" s="6">
        <f ca="1">IFERROR(INDEX(OFFSET(INDIRECT("v_buffer_hist_hoy!$A$1"),1,MATCH("buh_comprometido",INDIRECT("v_buffer_hist_hoy!$1:$1"),0)-1,100000,1),MATCH(CLEAN(TABLATRANSFERENCIA[[#This Row],[CODIGO]]),OFFSET(INDIRECT("v_buffer_hist_hoy!$A$1"),1,MATCH("buh_codigo",INDIRECT("v_buffer_hist_hoy!$1:$1"),0)-1,100000,1),0)),"")</f>
        <v>0</v>
      </c>
      <c r="AJ194" s="6">
        <f ca="1">IFERROR(INDEX(OFFSET(INDIRECT("v_buffer_hist_hoy!$A$1"),1,MATCH("buh_backorder",INDIRECT("v_buffer_hist_hoy!$1:$1"),0)-1,100000,1),MATCH(CLEAN(TABLATRANSFERENCIA[[#This Row],[CODIGO]]),OFFSET(INDIRECT("v_buffer_hist_hoy!$A$1"),1,MATCH("buh_codigo",INDIRECT("v_buffer_hist_hoy!$1:$1"),0)-1,100000,1),0)),"")</f>
        <v>1</v>
      </c>
      <c r="AK194" s="6">
        <f ca="1">IFERROR(INDEX(OFFSET(INDIRECT("v_buffer_hist_hoy!$A$1"),1,MATCH("buh_inventario_proyectado",INDIRECT("v_buffer_hist_hoy!$1:$1"),0)-1,100000,1),MATCH(CLEAN(TABLATRANSFERENCIA[[#This Row],[CODIGO]]),OFFSET(INDIRECT("v_buffer_hist_hoy!$A$1"),1,MATCH("buh_codigo",INDIRECT("v_buffer_hist_hoy!$1:$1"),0)-1,100000,1),0)),"")</f>
        <v>1</v>
      </c>
      <c r="AL194" s="4">
        <f ca="1">IFERROR(INDEX(OFFSET(INDIRECT("v_buffer_hist_hoy!$A$1"),1,MATCH("buh_estado_inventario_proyectado",INDIRECT("v_buffer_hist_hoy!$1:$1"),0)-1,100000,1),MATCH(CLEAN(TABLATRANSFERENCIA[[#This Row],[CODIGO]]),OFFSET(INDIRECT("v_buffer_hist_hoy!$A$1"),1,MATCH("buh_codigo",INDIRECT("v_buffer_hist_hoy!$1:$1"),0)-1,100000,1),0)),"")</f>
        <v>0.5</v>
      </c>
      <c r="AM194" s="6" t="str">
        <f ca="1">IFERROR(INDEX(OFFSET(INDIRECT("v_buffer_hist_hoy!$A$1"),1,MATCH("buh_color_inventario_proyectado",INDIRECT("v_buffer_hist_hoy!$1:$1"),0)-1,100000,1),MATCH(CLEAN(TABLATRANSFERENCIA[[#This Row],[CODIGO]]),OFFSET(INDIRECT("v_buffer_hist_hoy!$A$1"),1,MATCH("buh_codigo",INDIRECT("v_buffer_hist_hoy!$1:$1"),0)-1,100000,1),0)),"")</f>
        <v>R</v>
      </c>
      <c r="AN194" s="6">
        <f ca="1">IFERROR(INDEX(OFFSET(INDIRECT("v_buffer_hist_hoy!$A$1"),1,MATCH("buh_pedido_minimo",INDIRECT("v_buffer_hist_hoy!$1:$1"),0)-1,100000,1),MATCH(CLEAN(TABLATRANSFERENCIA[[#This Row],[CODIGO]]),OFFSET(INDIRECT("v_buffer_hist_hoy!$A$1"),1,MATCH("buh_codigo",INDIRECT("v_buffer_hist_hoy!$1:$1"),0)-1,100000,1),0)),"")</f>
        <v>0</v>
      </c>
      <c r="AO194" s="6">
        <f ca="1">IFERROR(INDEX(OFFSET(INDIRECT("v_buffer_hist_hoy!$A$1"),1,MATCH("buh_pedido_minimo_grupo",INDIRECT("v_buffer_hist_hoy!$1:$1"),0)-1,100000,1),MATCH(CLEAN(TABLATRANSFERENCIA[[#This Row],[CODIGO]]),OFFSET(INDIRECT("v_buffer_hist_hoy!$A$1"),1,MATCH("buh_codigo",INDIRECT("v_buffer_hist_hoy!$1:$1"),0)-1,100000,1),0)),"")</f>
        <v>0</v>
      </c>
      <c r="AP194" s="6">
        <f ca="1">IFERROR(INDEX(OFFSET(INDIRECT("v_buffer_hist_hoy!$A$1"),1,MATCH("buh_unidad_empaque",INDIRECT("v_buffer_hist_hoy!$1:$1"),0)-1,100000,1),MATCH(CLEAN(TABLATRANSFERENCIA[[#This Row],[CODIGO]]),OFFSET(INDIRECT("v_buffer_hist_hoy!$A$1"),1,MATCH("buh_codigo",INDIRECT("v_buffer_hist_hoy!$1:$1"),0)-1,100000,1),0)),"")</f>
        <v>0</v>
      </c>
      <c r="AQ194" s="6">
        <f ca="1">IFERROR(INDEX(OFFSET(INDIRECT("v_buffer_hist_hoy!$A$1"),1,MATCH("buh_pedido_promedio",INDIRECT("v_buffer_hist_hoy!$1:$1"),0)-1,100000,1),MATCH(CLEAN(TABLATRANSFERENCIA[[#This Row],[CODIGO]]),OFFSET(INDIRECT("v_buffer_hist_hoy!$A$1"),1,MATCH("buh_codigo",INDIRECT("v_buffer_hist_hoy!$1:$1"),0)-1,100000,1),0)),"")</f>
        <v>1</v>
      </c>
      <c r="AR194" s="6">
        <f ca="1">IFERROR(INDEX(OFFSET(INDIRECT("v_buffer_hist_hoy!$A$1"),1,MATCH("buh_cobertura_buffer",INDIRECT("v_buffer_hist_hoy!$1:$1"),0)-1,100000,1),MATCH(CLEAN(TABLATRANSFERENCIA[[#This Row],[CODIGO]]),OFFSET(INDIRECT("v_buffer_hist_hoy!$A$1"),1,MATCH("buh_codigo",INDIRECT("v_buffer_hist_hoy!$1:$1"),0)-1,100000,1),0)),"")</f>
        <v>0</v>
      </c>
      <c r="AS194" s="6">
        <f ca="1">IFERROR(INDEX(OFFSET(INDIRECT("v_buffer_hist_hoy!$A$1"),1,MATCH("buh_cobertura_inventario_proyectado",INDIRECT("v_buffer_hist_hoy!$1:$1"),0)-1,100000,1),MATCH(CLEAN(TABLATRANSFERENCIA[[#This Row],[CODIGO]]),OFFSET(INDIRECT("v_buffer_hist_hoy!$A$1"),1,MATCH("buh_codigo",INDIRECT("v_buffer_hist_hoy!$1:$1"),0)-1,100000,1),0)),"")</f>
        <v>0</v>
      </c>
      <c r="AT194" s="6">
        <f ca="1">IFERROR(INDEX(OFFSET(INDIRECT("v_buffer_hist_hoy!$A$1"),1,MATCH("buh_cobertura_pedido_minimo",INDIRECT("v_buffer_hist_hoy!$1:$1"),0)-1,100000,1),MATCH(CLEAN(TABLATRANSFERENCIA[[#This Row],[CODIGO]]),OFFSET(INDIRECT("v_buffer_hist_hoy!$A$1"),1,MATCH("buh_codigo",INDIRECT("v_buffer_hist_hoy!$1:$1"),0)-1,100000,1),0)),"")</f>
        <v>0</v>
      </c>
      <c r="AU194" s="6">
        <f ca="1">IFERROR(INDEX(OFFSET(INDIRECT("v_buffer_hist_hoy!$A$1"),1,MATCH("buh_dias_desabastecimiento",INDIRECT("v_buffer_hist_hoy!$1:$1"),0)-1,100000,1),MATCH(CLEAN(TABLATRANSFERENCIA[[#This Row],[CODIGO]]),OFFSET(INDIRECT("v_buffer_hist_hoy!$A$1"),1,MATCH("buh_codigo",INDIRECT("v_buffer_hist_hoy!$1:$1"),0)-1,100000,1),0)),"")</f>
        <v>46</v>
      </c>
      <c r="AV194" s="6">
        <f t="array" ref="AV194">IFERROR(INDEX(Datos_Consumo[CANTIDAD],MATCH(TABLATRANSFERENCIA[[#This Row],[CODIGO]]&amp;TABLATRANSFERENCIA[[#Headers],[Columna1]],Datos_Consumo[CODIGO]&amp;Datos_Consumo[FECHA_FORMATO],0)),0)</f>
        <v>0</v>
      </c>
      <c r="AW194" s="6">
        <f t="array" ref="AW194">IFERROR(INDEX(Datos_Consumo[CANTIDAD],MATCH(TABLATRANSFERENCIA[[#This Row],[CODIGO]]&amp;TABLATRANSFERENCIA[[#Headers],[Columna2]],Datos_Consumo[CODIGO]&amp;Datos_Consumo[FECHA_FORMATO],0)),0)</f>
        <v>0</v>
      </c>
      <c r="AX194" s="6">
        <f t="array" ref="AX194">IFERROR(INDEX(Datos_Consumo[CANTIDAD],MATCH(TABLATRANSFERENCIA[[#This Row],[CODIGO]]&amp;TABLATRANSFERENCIA[[#Headers],[Columna3]],Datos_Consumo[CODIGO]&amp;Datos_Consumo[FECHA_FORMATO],0)),0)</f>
        <v>0</v>
      </c>
      <c r="AY194" s="6">
        <f t="array" ref="AY194">IFERROR(INDEX(Datos_Consumo[CANTIDAD],MATCH(TABLATRANSFERENCIA[[#This Row],[CODIGO]]&amp;TABLATRANSFERENCIA[[#Headers],[Columna4]],Datos_Consumo[CODIGO]&amp;Datos_Consumo[FECHA_FORMATO],0)),0)</f>
        <v>0</v>
      </c>
      <c r="AZ194" s="6">
        <f t="array" ref="AZ194">IFERROR(INDEX(Datos_Consumo[CANTIDAD],MATCH(TABLATRANSFERENCIA[[#This Row],[CODIGO]]&amp;TABLATRANSFERENCIA[[#Headers],[Columna5]],Datos_Consumo[CODIGO]&amp;Datos_Consumo[FECHA_FORMATO],0)),0)</f>
        <v>0</v>
      </c>
      <c r="BA194" s="6">
        <f t="array" ref="BA194">IFERROR(INDEX(Datos_Consumo[CANTIDAD],MATCH(TABLATRANSFERENCIA[[#This Row],[CODIGO]]&amp;TABLATRANSFERENCIA[[#Headers],[Columna6]],Datos_Consumo[CODIGO]&amp;Datos_Consumo[FECHA_FORMATO],0)),0)</f>
        <v>0</v>
      </c>
      <c r="BB194" s="56">
        <f ca="1">IFERROR(INDEX(OFFSET(INDIRECT("v_buffer_hist_hoy!$A$1"),1,MATCH("buh_ultima_transferencia_ini",INDIRECT("v_buffer_hist_hoy!$1:$1"),0)-1,100000,1),MATCH(CLEAN(TABLATRANSFERENCIA[[#This Row],[CODIGO]]),OFFSET(INDIRECT("v_buffer_hist_hoy!$A$1"),1,MATCH("buh_codigo",INDIRECT("v_buffer_hist_hoy!$1:$1"),0)-1,100000,1),0)),"")</f>
        <v>0</v>
      </c>
      <c r="BC194" s="56">
        <f ca="1">IFERROR(INDEX(OFFSET(INDIRECT("v_buffer_hist_hoy!$A$1"),1,MATCH("buh_ultima_transferencia_fin",INDIRECT("v_buffer_hist_hoy!$1:$1"),0)-1,100000,1),MATCH(CLEAN(TABLATRANSFERENCIA[[#This Row],[CODIGO]]),OFFSET(INDIRECT("v_buffer_hist_hoy!$A$1"),1,MATCH("buh_codigo",INDIRECT("v_buffer_hist_hoy!$1:$1"),0)-1,100000,1),0)),"")</f>
        <v>0</v>
      </c>
      <c r="BD194" s="50" t="s">
        <v>1025</v>
      </c>
      <c r="BE194" s="55"/>
      <c r="BF194" s="51"/>
      <c r="BG194"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4" s="51"/>
      <c r="BM194" s="46">
        <f ca="1">IFERROR(TABLATRANSFERENCIA[[#This Row],[REQUERIM]]/TABLATRANSFERENCIA[[#This Row],[PEDIDO PROMEDIO]],0)</f>
        <v>1</v>
      </c>
      <c r="BN194" s="51"/>
      <c r="BO194" s="59"/>
      <c r="BP194" s="3" t="str">
        <f>IF(TABLATRANSFERENCIA[[#This Row],[RECIBIDO]]&lt;&gt;"",0,IF(TABLATRANSFERENCIA[[#This Row],[DESPACHO]]&lt;&gt;"",TABLATRANSFERENCIA[[#This Row],[DESPACHO]],TABLATRANSFERENCIA[[#This Row],[REQUERIM]]))</f>
        <v>1</v>
      </c>
      <c r="BQ194" s="50"/>
      <c r="BR194" s="50"/>
      <c r="BS194" s="50" t="str">
        <f t="shared" si="2"/>
        <v>N</v>
      </c>
      <c r="BT194" s="51">
        <f t="array" aca="1" ref="BT194" ca="1">IF(SUM(--(TABLATRANSFERENCIA[[#This Row],[CODIGO GENERICO]]=TABLATRANSFERENCIA[CODIGO GENERICO])*TABLATRANSFERENCIA[REQUERIM])&lt;TABLATRANSFERENCIA[[#This Row],[PEDIDO MIN GRUPO]],1,0)</f>
        <v>0</v>
      </c>
      <c r="BU19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194" s="51">
        <f ca="1">IFERROR(INDEX(OFFSET(INDIRECT("v_buffer_hist_hoy!$A$1"),1,MATCH("buh_zona_amarilla",INDIRECT("v_buffer_hist_hoy!$1:$1"),0)-1,100000,1),MATCH(CLEAN(TABLATRANSFERENCIA[[#This Row],[CODIGO]]),OFFSET(INDIRECT("v_buffer_hist_hoy!$A$1"),1,MATCH("buh_codigo",INDIRECT("v_buffer_hist_hoy!$1:$1"),0)-1,100000,1),0)),"")</f>
        <v>2</v>
      </c>
      <c r="BW194" s="51">
        <f ca="1">IFERROR(INDEX(OFFSET(INDIRECT("v_buffer_hist_hoy!$A$1"),1,MATCH("buh_zona_roja",INDIRECT("v_buffer_hist_hoy!$1:$1"),0)-1,100000,1),MATCH(CLEAN(TABLATRANSFERENCIA[[#This Row],[CODIGO]]),OFFSET(INDIRECT("v_buffer_hist_hoy!$A$1"),1,MATCH("buh_codigo",INDIRECT("v_buffer_hist_hoy!$1:$1"),0)-1,100000,1),0)),"")</f>
        <v>1</v>
      </c>
    </row>
    <row r="195" spans="1:75" hidden="1" x14ac:dyDescent="0.25">
      <c r="A195" s="54" t="s">
        <v>7071</v>
      </c>
      <c r="B195" s="3" t="str">
        <f ca="1">IFERROR(INDEX(OFFSET(INDIRECT("v_buffer_hist_hoy!$A$1"),1,MATCH("pro_descripcion",INDIRECT("v_buffer_hist_hoy!$1:$1"),0)-1,100000,1),MATCH(CLEAN(TABLATRANSFERENCIA[[#This Row],[CODIGO]]),OFFSET(INDIRECT("v_buffer_hist_hoy!$A$1"),1,MATCH("buh_codigo",INDIRECT("v_buffer_hist_hoy!$1:$1"),0)-1,100000,1),0)),"")</f>
        <v>CABLE ACELERADOR KIT BP-35</v>
      </c>
      <c r="C195" s="3" t="str">
        <f ca="1">IFERROR(INDEX(OFFSET(INDIRECT("v_buffer_hist_hoy!$A$1"),1,MATCH("buh_codigo_generico",INDIRECT("v_buffer_hist_hoy!$1:$1"),0)-1,100000,1),MATCH(CLEAN(TABLATRANSFERENCIA[[#This Row],[CODIGO]]),OFFSET(INDIRECT("v_buffer_hist_hoy!$A$1"),1,MATCH("buh_codigo",INDIRECT("v_buffer_hist_hoy!$1:$1"),0)-1,100000,1),0)),"")</f>
        <v>0</v>
      </c>
      <c r="D195" s="3" t="str">
        <f ca="1">IFERROR(INDEX(OFFSET(INDIRECT("v_buffer_hist_hoy!$A$1"),1,MATCH("buh_codigo_vinculado",INDIRECT("v_buffer_hist_hoy!$1:$1"),0)-1,100000,1),MATCH(CLEAN(TABLATRANSFERENCIA[[#This Row],[CODIGO]]),OFFSET(INDIRECT("v_buffer_hist_hoy!$A$1"),1,MATCH("buh_codigo",INDIRECT("v_buffer_hist_hoy!$1:$1"),0)-1,100000,1),0)),"")</f>
        <v>EC-V043000600</v>
      </c>
      <c r="E195" s="3" t="str">
        <f ca="1">IFERROR(INDEX(OFFSET(INDIRECT("v_buffer_hist_hoy!$A$1"),1,MATCH("pro_linea",INDIRECT("v_buffer_hist_hoy!$1:$1"),0)-1,100000,1),MATCH(CLEAN(TABLATRANSFERENCIA[[#This Row],[CODIGO]]),OFFSET(INDIRECT("v_buffer_hist_hoy!$A$1"),1,MATCH("buh_codigo",INDIRECT("v_buffer_hist_hoy!$1:$1"),0)-1,100000,1),0)),"")</f>
        <v>AGROFORESTAL</v>
      </c>
      <c r="F195" s="3">
        <f ca="1">IFERROR(INDEX(OFFSET(INDIRECT("v_buffer_hist_hoy!$A$1"),1,MATCH("pro_sublinea",INDIRECT("v_buffer_hist_hoy!$1:$1"),0)-1,100000,1),MATCH(CLEAN(TABLATRANSFERENCIA[[#This Row],[CODIGO]]),OFFSET(INDIRECT("v_buffer_hist_hoy!$A$1"),1,MATCH("buh_codigo",INDIRECT("v_buffer_hist_hoy!$1:$1"),0)-1,100000,1),0)),"")</f>
        <v>0</v>
      </c>
      <c r="G195" s="3" t="str">
        <f ca="1">IFERROR(INDEX(OFFSET(INDIRECT("v_buffer_hist_hoy!$A$1"),1,MATCH("pro_grupo",INDIRECT("v_buffer_hist_hoy!$1:$1"),0)-1,100000,1),MATCH(CLEAN(TABLATRANSFERENCIA[[#This Row],[CODIGO]]),OFFSET(INDIRECT("v_buffer_hist_hoy!$A$1"),1,MATCH("buh_codigo",INDIRECT("v_buffer_hist_hoy!$1:$1"),0)-1,100000,1),0)),"")</f>
        <v>REPUESTOS DESMALEZADORAS</v>
      </c>
      <c r="H195" s="3">
        <f ca="1">IFERROR(INDEX(OFFSET(INDIRECT("v_buffer_hist_hoy!$A$1"),1,MATCH("pro_familia",INDIRECT("v_buffer_hist_hoy!$1:$1"),0)-1,100000,1),MATCH(CLEAN(TABLATRANSFERENCIA[[#This Row],[CODIGO]]),OFFSET(INDIRECT("v_buffer_hist_hoy!$A$1"),1,MATCH("buh_codigo",INDIRECT("v_buffer_hist_hoy!$1:$1"),0)-1,100000,1),0)),"")</f>
        <v>0</v>
      </c>
      <c r="I195" s="3">
        <f ca="1">IFERROR(INDEX(OFFSET(INDIRECT("v_buffer_hist_hoy!$A$1"),1,MATCH("pro_subfamilia",INDIRECT("v_buffer_hist_hoy!$1:$1"),0)-1,100000,1),MATCH(CLEAN(TABLATRANSFERENCIA[[#This Row],[CODIGO]]),OFFSET(INDIRECT("v_buffer_hist_hoy!$A$1"),1,MATCH("buh_codigo",INDIRECT("v_buffer_hist_hoy!$1:$1"),0)-1,100000,1),0)),"")</f>
        <v>0</v>
      </c>
      <c r="J195"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5" s="3">
        <f ca="1">IFERROR(INDEX(OFFSET(INDIRECT("v_buffer_hist_hoy!$A$1"),1,MATCH("pro_tipo",INDIRECT("v_buffer_hist_hoy!$1:$1"),0)-1,100000,1),MATCH(CLEAN(TABLATRANSFERENCIA[[#This Row],[CODIGO]]),OFFSET(INDIRECT("v_buffer_hist_hoy!$A$1"),1,MATCH("buh_codigo",INDIRECT("v_buffer_hist_hoy!$1:$1"),0)-1,100000,1),0)),"")</f>
        <v>0</v>
      </c>
      <c r="L195" s="3" t="str">
        <f ca="1">IFERROR(INDEX(OFFSET(INDIRECT("v_buffer_hist_hoy!$A$1"),1,MATCH("pro_marca",INDIRECT("v_buffer_hist_hoy!$1:$1"),0)-1,100000,1),MATCH(CLEAN(TABLATRANSFERENCIA[[#This Row],[CODIGO]]),OFFSET(INDIRECT("v_buffer_hist_hoy!$A$1"),1,MATCH("buh_codigo",INDIRECT("v_buffer_hist_hoy!$1:$1"),0)-1,100000,1),0)),"")</f>
        <v>SHINDAIWA</v>
      </c>
      <c r="M195" s="3">
        <f ca="1">IFERROR(INDEX(OFFSET(INDIRECT("v_buffer_hist_hoy!$A$1"),1,MATCH("pro_modelo",INDIRECT("v_buffer_hist_hoy!$1:$1"),0)-1,100000,1),MATCH(CLEAN(TABLATRANSFERENCIA[[#This Row],[CODIGO]]),OFFSET(INDIRECT("v_buffer_hist_hoy!$A$1"),1,MATCH("buh_codigo",INDIRECT("v_buffer_hist_hoy!$1:$1"),0)-1,100000,1),0)),"")</f>
        <v>0</v>
      </c>
      <c r="N195" s="3">
        <f ca="1">IFERROR(INDEX(OFFSET(INDIRECT("v_buffer_hist_hoy!$A$1"),1,MATCH("pro_cat_management",INDIRECT("v_buffer_hist_hoy!$1:$1"),0)-1,100000,1),MATCH(CLEAN(TABLATRANSFERENCIA[[#This Row],[CODIGO]]),OFFSET(INDIRECT("v_buffer_hist_hoy!$A$1"),1,MATCH("buh_codigo",INDIRECT("v_buffer_hist_hoy!$1:$1"),0)-1,100000,1),0)),"")</f>
        <v>0</v>
      </c>
      <c r="O195" s="5" t="str">
        <f ca="1">IFERROR(INDEX(OFFSET(INDIRECT("v_buffer_hist_hoy!$A$1"),1,MATCH("buh_estatus",INDIRECT("v_buffer_hist_hoy!$1:$1"),0)-1,100000,1),MATCH(CLEAN(TABLATRANSFERENCIA[[#This Row],[CODIGO]]),OFFSET(INDIRECT("v_buffer_hist_hoy!$A$1"),1,MATCH("buh_codigo",INDIRECT("v_buffer_hist_hoy!$1:$1"),0)-1,100000,1),0)),"")</f>
        <v>0</v>
      </c>
      <c r="P195" s="5">
        <f ca="1">IFERROR(INDEX(OFFSET(INDIRECT("v_buffer_hist_hoy!$A$1"),1,MATCH("buh_ctv",INDIRECT("v_buffer_hist_hoy!$1:$1"),0)-1,100000,1),MATCH(CLEAN(TABLATRANSFERENCIA[[#This Row],[CODIGO]]),OFFSET(INDIRECT("v_buffer_hist_hoy!$A$1"),1,MATCH("buh_codigo",INDIRECT("v_buffer_hist_hoy!$1:$1"),0)-1,100000,1),0)),"")</f>
        <v>7.78</v>
      </c>
      <c r="Q195" s="5">
        <f ca="1">IFERROR(INDEX(OFFSET(INDIRECT("v_buffer_hist_hoy!$A$1"),1,MATCH("buh_pv",INDIRECT("v_buffer_hist_hoy!$1:$1"),0)-1,100000,1),MATCH(CLEAN(TABLATRANSFERENCIA[[#This Row],[CODIGO]]),OFFSET(INDIRECT("v_buffer_hist_hoy!$A$1"),1,MATCH("buh_codigo",INDIRECT("v_buffer_hist_hoy!$1:$1"),0)-1,100000,1),0)),"")</f>
        <v>19.96</v>
      </c>
      <c r="R195" s="46">
        <f ca="1">IFERROR(INDEX(OFFSET(INDIRECT("v_buffer_hist_hoy!$A$1"),1,MATCH("buh_roi_pasado",INDIRECT("v_buffer_hist_hoy!$1:$1"),0)-1,100000,1),MATCH(CLEAN(TABLATRANSFERENCIA[[#This Row],[CODIGO]]),OFFSET(INDIRECT("v_buffer_hist_hoy!$A$1"),1,MATCH("buh_codigo",INDIRECT("v_buffer_hist_hoy!$1:$1"),0)-1,100000,1),0)),"")</f>
        <v>0</v>
      </c>
      <c r="S195" s="46">
        <f ca="1">IFERROR(INDEX(OFFSET(INDIRECT("v_buffer_hist_hoy!$A$1"),1,MATCH("buh_roi_proyectado",INDIRECT("v_buffer_hist_hoy!$1:$1"),0)-1,100000,1),MATCH(CLEAN(TABLATRANSFERENCIA[[#This Row],[CODIGO]]),OFFSET(INDIRECT("v_buffer_hist_hoy!$A$1"),1,MATCH("buh_codigo",INDIRECT("v_buffer_hist_hoy!$1:$1"),0)-1,100000,1),0)),"")</f>
        <v>6.83</v>
      </c>
      <c r="T195" s="46">
        <f ca="1">IFERROR(INDEX(OFFSET(INDIRECT("v_buffer_hist_hoy!$A$1"),1,MATCH("buh_velocity",INDIRECT("v_buffer_hist_hoy!$1:$1"),0)-1,100000,1),MATCH(CLEAN(TABLATRANSFERENCIA[[#This Row],[CODIGO]]),OFFSET(INDIRECT("v_buffer_hist_hoy!$A$1"),1,MATCH("buh_codigo",INDIRECT("v_buffer_hist_hoy!$1:$1"),0)-1,100000,1),0)),"")</f>
        <v>0</v>
      </c>
      <c r="U195" s="46">
        <f ca="1">IFERROR(INDEX(OFFSET(INDIRECT("v_buffer_hist_hoy!$A$1"),1,MATCH("buh_nivel_servicio",INDIRECT("v_buffer_hist_hoy!$1:$1"),0)-1,100000,1),MATCH(CLEAN(TABLATRANSFERENCIA[[#This Row],[CODIGO]]),OFFSET(INDIRECT("v_buffer_hist_hoy!$A$1"),1,MATCH("buh_codigo",INDIRECT("v_buffer_hist_hoy!$1:$1"),0)-1,100000,1),0)),"")</f>
        <v>1</v>
      </c>
      <c r="V195" s="49" t="str">
        <f ca="1">IFERROR(INDEX(OFFSET(INDIRECT("v_buffer_hist_hoy!$A$1"),1,MATCH("pro_nombre",INDIRECT("v_buffer_hist_hoy!$1:$1"),0)-1,100000,1),MATCH(CLEAN(TABLATRANSFERENCIA[[#This Row],[CODIGO]]),OFFSET(INDIRECT("v_buffer_hist_hoy!$A$1"),1,MATCH("buh_codigo",INDIRECT("v_buffer_hist_hoy!$1:$1"),0)-1,100000,1),0)),"")</f>
        <v>Echo</v>
      </c>
      <c r="W195" s="49" t="str">
        <f ca="1">IFERROR(INDEX(OFFSET(INDIRECT("v_buffer_hist_hoy!$A$1"),1,MATCH("pre_nombre",INDIRECT("v_buffer_hist_hoy!$1:$1"),0)-1,100000,1),MATCH(CLEAN(TABLATRANSFERENCIA[[#This Row],[CODIGO]]),OFFSET(INDIRECT("v_buffer_hist_hoy!$A$1"),1,MATCH("buh_codigo",INDIRECT("v_buffer_hist_hoy!$1:$1"),0)-1,100000,1),0)),"")</f>
        <v>USA</v>
      </c>
      <c r="X195" s="51">
        <f ca="1">IFERROR(INDEX(OFFSET(INDIRECT("v_buffer_hist_hoy!$A$1"),1,MATCH("buh_tiempo_suministro",INDIRECT("v_buffer_hist_hoy!$1:$1"),0)-1,100000,1),MATCH(CLEAN(TABLATRANSFERENCIA[[#This Row],[CODIGO]]),OFFSET(INDIRECT("v_buffer_hist_hoy!$A$1"),1,MATCH("buh_codigo",INDIRECT("v_buffer_hist_hoy!$1:$1"),0)-1,100000,1),0)),"")</f>
        <v>8</v>
      </c>
      <c r="Y195" s="51">
        <f ca="1">IFERROR(INDEX(OFFSET(INDIRECT("v_buffer_hist_hoy!$A$1"),1,MATCH("buh_frecuencia_reposicion",INDIRECT("v_buffer_hist_hoy!$1:$1"),0)-1,100000,1),MATCH(CLEAN(TABLATRANSFERENCIA[[#This Row],[CODIGO]]),OFFSET(INDIRECT("v_buffer_hist_hoy!$A$1"),1,MATCH("buh_codigo",INDIRECT("v_buffer_hist_hoy!$1:$1"),0)-1,100000,1),0)),"")</f>
        <v>3</v>
      </c>
      <c r="Z195" s="6">
        <f ca="1">IFERROR(INDEX(OFFSET(INDIRECT("v_buffer_hist_hoy!$A$1"),1,MATCH("buh_buffer_actual",INDIRECT("v_buffer_hist_hoy!$1:$1"),0)-1,100000,1),MATCH(CLEAN(TABLATRANSFERENCIA[[#This Row],[CODIGO]]),OFFSET(INDIRECT("v_buffer_hist_hoy!$A$1"),1,MATCH("buh_codigo",INDIRECT("v_buffer_hist_hoy!$1:$1"),0)-1,100000,1),0)),"")</f>
        <v>3</v>
      </c>
      <c r="AA195" s="6">
        <f ca="1">IFERROR(INDEX(OFFSET(INDIRECT("v_buffer_hist_hoy!$A$1"),1,MATCH("buh_inventario_proveedor",INDIRECT("v_buffer_hist_hoy!$1:$1"),0)-1,100000,1),MATCH(CLEAN(TABLATRANSFERENCIA[[#This Row],[CODIGO]]),OFFSET(INDIRECT("v_buffer_hist_hoy!$A$1"),1,MATCH("buh_codigo",INDIRECT("v_buffer_hist_hoy!$1:$1"),0)-1,100000,1),0)),"")</f>
        <v>1000000000</v>
      </c>
      <c r="AB195" s="6">
        <f ca="1">IFERROR(INDEX(OFFSET(INDIRECT("v_buffer_hist_hoy!$A$1"),1,MATCH("buh_inventario_fisico",INDIRECT("v_buffer_hist_hoy!$1:$1"),0)-1,100000,1),MATCH(CLEAN(TABLATRANSFERENCIA[[#This Row],[CODIGO]]),OFFSET(INDIRECT("v_buffer_hist_hoy!$A$1"),1,MATCH("buh_codigo",INDIRECT("v_buffer_hist_hoy!$1:$1"),0)-1,100000,1),0)),"")</f>
        <v>2</v>
      </c>
      <c r="AC195" s="4">
        <f ca="1">IFERROR(INDEX(OFFSET(INDIRECT("v_buffer_hist_hoy!$A$1"),1,MATCH("buh_estado_inventario_fisico",INDIRECT("v_buffer_hist_hoy!$1:$1"),0)-1,100000,1),MATCH(CLEAN(TABLATRANSFERENCIA[[#This Row],[CODIGO]]),OFFSET(INDIRECT("v_buffer_hist_hoy!$A$1"),1,MATCH("buh_codigo",INDIRECT("v_buffer_hist_hoy!$1:$1"),0)-1,100000,1),0)),"")</f>
        <v>0.33</v>
      </c>
      <c r="AD195" s="6" t="str">
        <f ca="1">IFERROR(INDEX(OFFSET(INDIRECT("v_buffer_hist_hoy!$A$1"),1,MATCH("buh_color_inventario_fisico",INDIRECT("v_buffer_hist_hoy!$1:$1"),0)-1,100000,1),MATCH(CLEAN(TABLATRANSFERENCIA[[#This Row],[CODIGO]]),OFFSET(INDIRECT("v_buffer_hist_hoy!$A$1"),1,MATCH("buh_codigo",INDIRECT("v_buffer_hist_hoy!$1:$1"),0)-1,100000,1),0)),"")</f>
        <v>A</v>
      </c>
      <c r="AE195" s="6">
        <f ca="1">IFERROR(INDEX(OFFSET(INDIRECT("v_buffer_hist_hoy!$A$1"),1,MATCH("buh_transito",INDIRECT("v_buffer_hist_hoy!$1:$1"),0)-1,100000,1),MATCH(CLEAN(TABLATRANSFERENCIA[[#This Row],[CODIGO]]),OFFSET(INDIRECT("v_buffer_hist_hoy!$A$1"),1,MATCH("buh_codigo",INDIRECT("v_buffer_hist_hoy!$1:$1"),0)-1,100000,1),0)),"")</f>
        <v>0</v>
      </c>
      <c r="AF195" s="6">
        <f ca="1">IFERROR(INDEX(OFFSET(INDIRECT("v_buffer_hist_hoy!$A$1"),1,MATCH("buh_negociacion",INDIRECT("v_buffer_hist_hoy!$1:$1"),0)-1,100000,1),MATCH(CLEAN(TABLATRANSFERENCIA[[#This Row],[CODIGO]]),OFFSET(INDIRECT("v_buffer_hist_hoy!$A$1"),1,MATCH("buh_codigo",INDIRECT("v_buffer_hist_hoy!$1:$1"),0)-1,100000,1),0)),"")</f>
        <v>0</v>
      </c>
      <c r="AG195" s="6">
        <f ca="1">IFERROR(INDEX(OFFSET(INDIRECT("v_buffer_hist_hoy!$A$1"),1,MATCH("buh_produccion",INDIRECT("v_buffer_hist_hoy!$1:$1"),0)-1,100000,1),MATCH(CLEAN(TABLATRANSFERENCIA[[#This Row],[CODIGO]]),OFFSET(INDIRECT("v_buffer_hist_hoy!$A$1"),1,MATCH("buh_codigo",INDIRECT("v_buffer_hist_hoy!$1:$1"),0)-1,100000,1),0)),"")</f>
        <v>0</v>
      </c>
      <c r="AH195" s="6">
        <f ca="1">IFERROR(INDEX(OFFSET(INDIRECT("v_buffer_hist_hoy!$A$1"),1,MATCH("buh_embarcado",INDIRECT("v_buffer_hist_hoy!$1:$1"),0)-1,100000,1),MATCH(CLEAN(TABLATRANSFERENCIA[[#This Row],[CODIGO]]),OFFSET(INDIRECT("v_buffer_hist_hoy!$A$1"),1,MATCH("buh_codigo",INDIRECT("v_buffer_hist_hoy!$1:$1"),0)-1,100000,1),0)),"")</f>
        <v>0</v>
      </c>
      <c r="AI195" s="6">
        <f ca="1">IFERROR(INDEX(OFFSET(INDIRECT("v_buffer_hist_hoy!$A$1"),1,MATCH("buh_comprometido",INDIRECT("v_buffer_hist_hoy!$1:$1"),0)-1,100000,1),MATCH(CLEAN(TABLATRANSFERENCIA[[#This Row],[CODIGO]]),OFFSET(INDIRECT("v_buffer_hist_hoy!$A$1"),1,MATCH("buh_codigo",INDIRECT("v_buffer_hist_hoy!$1:$1"),0)-1,100000,1),0)),"")</f>
        <v>0</v>
      </c>
      <c r="AJ195" s="6">
        <f ca="1">IFERROR(INDEX(OFFSET(INDIRECT("v_buffer_hist_hoy!$A$1"),1,MATCH("buh_backorder",INDIRECT("v_buffer_hist_hoy!$1:$1"),0)-1,100000,1),MATCH(CLEAN(TABLATRANSFERENCIA[[#This Row],[CODIGO]]),OFFSET(INDIRECT("v_buffer_hist_hoy!$A$1"),1,MATCH("buh_codigo",INDIRECT("v_buffer_hist_hoy!$1:$1"),0)-1,100000,1),0)),"")</f>
        <v>1</v>
      </c>
      <c r="AK195" s="6">
        <f ca="1">IFERROR(INDEX(OFFSET(INDIRECT("v_buffer_hist_hoy!$A$1"),1,MATCH("buh_inventario_proyectado",INDIRECT("v_buffer_hist_hoy!$1:$1"),0)-1,100000,1),MATCH(CLEAN(TABLATRANSFERENCIA[[#This Row],[CODIGO]]),OFFSET(INDIRECT("v_buffer_hist_hoy!$A$1"),1,MATCH("buh_codigo",INDIRECT("v_buffer_hist_hoy!$1:$1"),0)-1,100000,1),0)),"")</f>
        <v>3</v>
      </c>
      <c r="AL195" s="4">
        <f ca="1">IFERROR(INDEX(OFFSET(INDIRECT("v_buffer_hist_hoy!$A$1"),1,MATCH("buh_estado_inventario_proyectado",INDIRECT("v_buffer_hist_hoy!$1:$1"),0)-1,100000,1),MATCH(CLEAN(TABLATRANSFERENCIA[[#This Row],[CODIGO]]),OFFSET(INDIRECT("v_buffer_hist_hoy!$A$1"),1,MATCH("buh_codigo",INDIRECT("v_buffer_hist_hoy!$1:$1"),0)-1,100000,1),0)),"")</f>
        <v>0</v>
      </c>
      <c r="AM195" s="6" t="str">
        <f ca="1">IFERROR(INDEX(OFFSET(INDIRECT("v_buffer_hist_hoy!$A$1"),1,MATCH("buh_color_inventario_proyectado",INDIRECT("v_buffer_hist_hoy!$1:$1"),0)-1,100000,1),MATCH(CLEAN(TABLATRANSFERENCIA[[#This Row],[CODIGO]]),OFFSET(INDIRECT("v_buffer_hist_hoy!$A$1"),1,MATCH("buh_codigo",INDIRECT("v_buffer_hist_hoy!$1:$1"),0)-1,100000,1),0)),"")</f>
        <v>V</v>
      </c>
      <c r="AN195" s="6">
        <f ca="1">IFERROR(INDEX(OFFSET(INDIRECT("v_buffer_hist_hoy!$A$1"),1,MATCH("buh_pedido_minimo",INDIRECT("v_buffer_hist_hoy!$1:$1"),0)-1,100000,1),MATCH(CLEAN(TABLATRANSFERENCIA[[#This Row],[CODIGO]]),OFFSET(INDIRECT("v_buffer_hist_hoy!$A$1"),1,MATCH("buh_codigo",INDIRECT("v_buffer_hist_hoy!$1:$1"),0)-1,100000,1),0)),"")</f>
        <v>0</v>
      </c>
      <c r="AO195" s="6">
        <f ca="1">IFERROR(INDEX(OFFSET(INDIRECT("v_buffer_hist_hoy!$A$1"),1,MATCH("buh_pedido_minimo_grupo",INDIRECT("v_buffer_hist_hoy!$1:$1"),0)-1,100000,1),MATCH(CLEAN(TABLATRANSFERENCIA[[#This Row],[CODIGO]]),OFFSET(INDIRECT("v_buffer_hist_hoy!$A$1"),1,MATCH("buh_codigo",INDIRECT("v_buffer_hist_hoy!$1:$1"),0)-1,100000,1),0)),"")</f>
        <v>0</v>
      </c>
      <c r="AP195" s="6">
        <f ca="1">IFERROR(INDEX(OFFSET(INDIRECT("v_buffer_hist_hoy!$A$1"),1,MATCH("buh_unidad_empaque",INDIRECT("v_buffer_hist_hoy!$1:$1"),0)-1,100000,1),MATCH(CLEAN(TABLATRANSFERENCIA[[#This Row],[CODIGO]]),OFFSET(INDIRECT("v_buffer_hist_hoy!$A$1"),1,MATCH("buh_codigo",INDIRECT("v_buffer_hist_hoy!$1:$1"),0)-1,100000,1),0)),"")</f>
        <v>0</v>
      </c>
      <c r="AQ195" s="6">
        <f ca="1">IFERROR(INDEX(OFFSET(INDIRECT("v_buffer_hist_hoy!$A$1"),1,MATCH("buh_pedido_promedio",INDIRECT("v_buffer_hist_hoy!$1:$1"),0)-1,100000,1),MATCH(CLEAN(TABLATRANSFERENCIA[[#This Row],[CODIGO]]),OFFSET(INDIRECT("v_buffer_hist_hoy!$A$1"),1,MATCH("buh_codigo",INDIRECT("v_buffer_hist_hoy!$1:$1"),0)-1,100000,1),0)),"")</f>
        <v>1</v>
      </c>
      <c r="AR195" s="6">
        <f ca="1">IFERROR(INDEX(OFFSET(INDIRECT("v_buffer_hist_hoy!$A$1"),1,MATCH("buh_cobertura_buffer",INDIRECT("v_buffer_hist_hoy!$1:$1"),0)-1,100000,1),MATCH(CLEAN(TABLATRANSFERENCIA[[#This Row],[CODIGO]]),OFFSET(INDIRECT("v_buffer_hist_hoy!$A$1"),1,MATCH("buh_codigo",INDIRECT("v_buffer_hist_hoy!$1:$1"),0)-1,100000,1),0)),"")</f>
        <v>0</v>
      </c>
      <c r="AS195" s="6">
        <f ca="1">IFERROR(INDEX(OFFSET(INDIRECT("v_buffer_hist_hoy!$A$1"),1,MATCH("buh_cobertura_inventario_proyectado",INDIRECT("v_buffer_hist_hoy!$1:$1"),0)-1,100000,1),MATCH(CLEAN(TABLATRANSFERENCIA[[#This Row],[CODIGO]]),OFFSET(INDIRECT("v_buffer_hist_hoy!$A$1"),1,MATCH("buh_codigo",INDIRECT("v_buffer_hist_hoy!$1:$1"),0)-1,100000,1),0)),"")</f>
        <v>0</v>
      </c>
      <c r="AT195" s="6">
        <f ca="1">IFERROR(INDEX(OFFSET(INDIRECT("v_buffer_hist_hoy!$A$1"),1,MATCH("buh_cobertura_pedido_minimo",INDIRECT("v_buffer_hist_hoy!$1:$1"),0)-1,100000,1),MATCH(CLEAN(TABLATRANSFERENCIA[[#This Row],[CODIGO]]),OFFSET(INDIRECT("v_buffer_hist_hoy!$A$1"),1,MATCH("buh_codigo",INDIRECT("v_buffer_hist_hoy!$1:$1"),0)-1,100000,1),0)),"")</f>
        <v>0</v>
      </c>
      <c r="AU195" s="6">
        <f ca="1">IFERROR(INDEX(OFFSET(INDIRECT("v_buffer_hist_hoy!$A$1"),1,MATCH("buh_dias_desabastecimiento",INDIRECT("v_buffer_hist_hoy!$1:$1"),0)-1,100000,1),MATCH(CLEAN(TABLATRANSFERENCIA[[#This Row],[CODIGO]]),OFFSET(INDIRECT("v_buffer_hist_hoy!$A$1"),1,MATCH("buh_codigo",INDIRECT("v_buffer_hist_hoy!$1:$1"),0)-1,100000,1),0)),"")</f>
        <v>4</v>
      </c>
      <c r="AV195" s="6">
        <f t="array" ref="AV195">IFERROR(INDEX(Datos_Consumo[CANTIDAD],MATCH(TABLATRANSFERENCIA[[#This Row],[CODIGO]]&amp;TABLATRANSFERENCIA[[#Headers],[Columna1]],Datos_Consumo[CODIGO]&amp;Datos_Consumo[FECHA_FORMATO],0)),0)</f>
        <v>0</v>
      </c>
      <c r="AW195" s="6">
        <f t="array" ref="AW195">IFERROR(INDEX(Datos_Consumo[CANTIDAD],MATCH(TABLATRANSFERENCIA[[#This Row],[CODIGO]]&amp;TABLATRANSFERENCIA[[#Headers],[Columna2]],Datos_Consumo[CODIGO]&amp;Datos_Consumo[FECHA_FORMATO],0)),0)</f>
        <v>0</v>
      </c>
      <c r="AX195" s="6">
        <f t="array" ref="AX195">IFERROR(INDEX(Datos_Consumo[CANTIDAD],MATCH(TABLATRANSFERENCIA[[#This Row],[CODIGO]]&amp;TABLATRANSFERENCIA[[#Headers],[Columna3]],Datos_Consumo[CODIGO]&amp;Datos_Consumo[FECHA_FORMATO],0)),0)</f>
        <v>0</v>
      </c>
      <c r="AY195" s="6">
        <f t="array" ref="AY195">IFERROR(INDEX(Datos_Consumo[CANTIDAD],MATCH(TABLATRANSFERENCIA[[#This Row],[CODIGO]]&amp;TABLATRANSFERENCIA[[#Headers],[Columna4]],Datos_Consumo[CODIGO]&amp;Datos_Consumo[FECHA_FORMATO],0)),0)</f>
        <v>0</v>
      </c>
      <c r="AZ195" s="6">
        <f t="array" ref="AZ195">IFERROR(INDEX(Datos_Consumo[CANTIDAD],MATCH(TABLATRANSFERENCIA[[#This Row],[CODIGO]]&amp;TABLATRANSFERENCIA[[#Headers],[Columna5]],Datos_Consumo[CODIGO]&amp;Datos_Consumo[FECHA_FORMATO],0)),0)</f>
        <v>0</v>
      </c>
      <c r="BA195" s="6">
        <f t="array" ref="BA195">IFERROR(INDEX(Datos_Consumo[CANTIDAD],MATCH(TABLATRANSFERENCIA[[#This Row],[CODIGO]]&amp;TABLATRANSFERENCIA[[#Headers],[Columna6]],Datos_Consumo[CODIGO]&amp;Datos_Consumo[FECHA_FORMATO],0)),0)</f>
        <v>0</v>
      </c>
      <c r="BB195" s="56">
        <f ca="1">IFERROR(INDEX(OFFSET(INDIRECT("v_buffer_hist_hoy!$A$1"),1,MATCH("buh_ultima_transferencia_ini",INDIRECT("v_buffer_hist_hoy!$1:$1"),0)-1,100000,1),MATCH(CLEAN(TABLATRANSFERENCIA[[#This Row],[CODIGO]]),OFFSET(INDIRECT("v_buffer_hist_hoy!$A$1"),1,MATCH("buh_codigo",INDIRECT("v_buffer_hist_hoy!$1:$1"),0)-1,100000,1),0)),"")</f>
        <v>0</v>
      </c>
      <c r="BC195" s="56">
        <f ca="1">IFERROR(INDEX(OFFSET(INDIRECT("v_buffer_hist_hoy!$A$1"),1,MATCH("buh_ultima_transferencia_fin",INDIRECT("v_buffer_hist_hoy!$1:$1"),0)-1,100000,1),MATCH(CLEAN(TABLATRANSFERENCIA[[#This Row],[CODIGO]]),OFFSET(INDIRECT("v_buffer_hist_hoy!$A$1"),1,MATCH("buh_codigo",INDIRECT("v_buffer_hist_hoy!$1:$1"),0)-1,100000,1),0)),"")</f>
        <v>0</v>
      </c>
      <c r="BD195" s="50" t="s">
        <v>1025</v>
      </c>
      <c r="BE195" s="55"/>
      <c r="BF195" s="51"/>
      <c r="BG195"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5" s="51"/>
      <c r="BM195" s="46">
        <f ca="1">IFERROR(TABLATRANSFERENCIA[[#This Row],[REQUERIM]]/TABLATRANSFERENCIA[[#This Row],[PEDIDO PROMEDIO]],0)</f>
        <v>1</v>
      </c>
      <c r="BN195" s="51"/>
      <c r="BO195" s="59"/>
      <c r="BP195" s="3" t="str">
        <f>IF(TABLATRANSFERENCIA[[#This Row],[RECIBIDO]]&lt;&gt;"",0,IF(TABLATRANSFERENCIA[[#This Row],[DESPACHO]]&lt;&gt;"",TABLATRANSFERENCIA[[#This Row],[DESPACHO]],TABLATRANSFERENCIA[[#This Row],[REQUERIM]]))</f>
        <v>1</v>
      </c>
      <c r="BQ195" s="50"/>
      <c r="BR195" s="50"/>
      <c r="BS195" s="50" t="str">
        <f t="shared" si="2"/>
        <v>N</v>
      </c>
      <c r="BT195" s="51">
        <f t="array" aca="1" ref="BT195" ca="1">IF(SUM(--(TABLATRANSFERENCIA[[#This Row],[CODIGO GENERICO]]=TABLATRANSFERENCIA[CODIGO GENERICO])*TABLATRANSFERENCIA[REQUERIM])&lt;TABLATRANSFERENCIA[[#This Row],[PEDIDO MIN GRUPO]],1,0)</f>
        <v>0</v>
      </c>
      <c r="BU19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5" s="51">
        <f ca="1">IFERROR(INDEX(OFFSET(INDIRECT("v_buffer_hist_hoy!$A$1"),1,MATCH("buh_zona_amarilla",INDIRECT("v_buffer_hist_hoy!$1:$1"),0)-1,100000,1),MATCH(CLEAN(TABLATRANSFERENCIA[[#This Row],[CODIGO]]),OFFSET(INDIRECT("v_buffer_hist_hoy!$A$1"),1,MATCH("buh_codigo",INDIRECT("v_buffer_hist_hoy!$1:$1"),0)-1,100000,1),0)),"")</f>
        <v>2</v>
      </c>
      <c r="BW195" s="51">
        <f ca="1">IFERROR(INDEX(OFFSET(INDIRECT("v_buffer_hist_hoy!$A$1"),1,MATCH("buh_zona_roja",INDIRECT("v_buffer_hist_hoy!$1:$1"),0)-1,100000,1),MATCH(CLEAN(TABLATRANSFERENCIA[[#This Row],[CODIGO]]),OFFSET(INDIRECT("v_buffer_hist_hoy!$A$1"),1,MATCH("buh_codigo",INDIRECT("v_buffer_hist_hoy!$1:$1"),0)-1,100000,1),0)),"")</f>
        <v>1</v>
      </c>
    </row>
    <row r="196" spans="1:75" hidden="1" x14ac:dyDescent="0.25">
      <c r="A196" s="54" t="s">
        <v>7190</v>
      </c>
      <c r="B196" s="3" t="str">
        <f ca="1">IFERROR(INDEX(OFFSET(INDIRECT("v_buffer_hist_hoy!$A$1"),1,MATCH("pro_descripcion",INDIRECT("v_buffer_hist_hoy!$1:$1"),0)-1,100000,1),MATCH(CLEAN(TABLATRANSFERENCIA[[#This Row],[CODIGO]]),OFFSET(INDIRECT("v_buffer_hist_hoy!$A$1"),1,MATCH("buh_codigo",INDIRECT("v_buffer_hist_hoy!$1:$1"),0)-1,100000,1),0)),"")</f>
        <v>CARBURADOR GP450</v>
      </c>
      <c r="C196" s="3" t="str">
        <f ca="1">IFERROR(INDEX(OFFSET(INDIRECT("v_buffer_hist_hoy!$A$1"),1,MATCH("buh_codigo_generico",INDIRECT("v_buffer_hist_hoy!$1:$1"),0)-1,100000,1),MATCH(CLEAN(TABLATRANSFERENCIA[[#This Row],[CODIGO]]),OFFSET(INDIRECT("v_buffer_hist_hoy!$A$1"),1,MATCH("buh_codigo",INDIRECT("v_buffer_hist_hoy!$1:$1"),0)-1,100000,1),0)),"")</f>
        <v>0</v>
      </c>
      <c r="D196" s="3" t="str">
        <f ca="1">IFERROR(INDEX(OFFSET(INDIRECT("v_buffer_hist_hoy!$A$1"),1,MATCH("buh_codigo_vinculado",INDIRECT("v_buffer_hist_hoy!$1:$1"),0)-1,100000,1),MATCH(CLEAN(TABLATRANSFERENCIA[[#This Row],[CODIGO]]),OFFSET(INDIRECT("v_buffer_hist_hoy!$A$1"),1,MATCH("buh_codigo",INDIRECT("v_buffer_hist_hoy!$1:$1"),0)-1,100000,1),0)),"")</f>
        <v>EC-A020000220</v>
      </c>
      <c r="E196" s="3" t="str">
        <f ca="1">IFERROR(INDEX(OFFSET(INDIRECT("v_buffer_hist_hoy!$A$1"),1,MATCH("pro_linea",INDIRECT("v_buffer_hist_hoy!$1:$1"),0)-1,100000,1),MATCH(CLEAN(TABLATRANSFERENCIA[[#This Row],[CODIGO]]),OFFSET(INDIRECT("v_buffer_hist_hoy!$A$1"),1,MATCH("buh_codigo",INDIRECT("v_buffer_hist_hoy!$1:$1"),0)-1,100000,1),0)),"")</f>
        <v>AGROFORESTAL</v>
      </c>
      <c r="F196" s="3">
        <f ca="1">IFERROR(INDEX(OFFSET(INDIRECT("v_buffer_hist_hoy!$A$1"),1,MATCH("pro_sublinea",INDIRECT("v_buffer_hist_hoy!$1:$1"),0)-1,100000,1),MATCH(CLEAN(TABLATRANSFERENCIA[[#This Row],[CODIGO]]),OFFSET(INDIRECT("v_buffer_hist_hoy!$A$1"),1,MATCH("buh_codigo",INDIRECT("v_buffer_hist_hoy!$1:$1"),0)-1,100000,1),0)),"")</f>
        <v>0</v>
      </c>
      <c r="G196" s="3" t="str">
        <f ca="1">IFERROR(INDEX(OFFSET(INDIRECT("v_buffer_hist_hoy!$A$1"),1,MATCH("pro_grupo",INDIRECT("v_buffer_hist_hoy!$1:$1"),0)-1,100000,1),MATCH(CLEAN(TABLATRANSFERENCIA[[#This Row],[CODIGO]]),OFFSET(INDIRECT("v_buffer_hist_hoy!$A$1"),1,MATCH("buh_codigo",INDIRECT("v_buffer_hist_hoy!$1:$1"),0)-1,100000,1),0)),"")</f>
        <v>REPUESTOS ULTILITARIOS</v>
      </c>
      <c r="H196" s="3">
        <f ca="1">IFERROR(INDEX(OFFSET(INDIRECT("v_buffer_hist_hoy!$A$1"),1,MATCH("pro_familia",INDIRECT("v_buffer_hist_hoy!$1:$1"),0)-1,100000,1),MATCH(CLEAN(TABLATRANSFERENCIA[[#This Row],[CODIGO]]),OFFSET(INDIRECT("v_buffer_hist_hoy!$A$1"),1,MATCH("buh_codigo",INDIRECT("v_buffer_hist_hoy!$1:$1"),0)-1,100000,1),0)),"")</f>
        <v>0</v>
      </c>
      <c r="I196" s="3">
        <f ca="1">IFERROR(INDEX(OFFSET(INDIRECT("v_buffer_hist_hoy!$A$1"),1,MATCH("pro_subfamilia",INDIRECT("v_buffer_hist_hoy!$1:$1"),0)-1,100000,1),MATCH(CLEAN(TABLATRANSFERENCIA[[#This Row],[CODIGO]]),OFFSET(INDIRECT("v_buffer_hist_hoy!$A$1"),1,MATCH("buh_codigo",INDIRECT("v_buffer_hist_hoy!$1:$1"),0)-1,100000,1),0)),"")</f>
        <v>0</v>
      </c>
      <c r="J196"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6" s="3">
        <f ca="1">IFERROR(INDEX(OFFSET(INDIRECT("v_buffer_hist_hoy!$A$1"),1,MATCH("pro_tipo",INDIRECT("v_buffer_hist_hoy!$1:$1"),0)-1,100000,1),MATCH(CLEAN(TABLATRANSFERENCIA[[#This Row],[CODIGO]]),OFFSET(INDIRECT("v_buffer_hist_hoy!$A$1"),1,MATCH("buh_codigo",INDIRECT("v_buffer_hist_hoy!$1:$1"),0)-1,100000,1),0)),"")</f>
        <v>0</v>
      </c>
      <c r="L196" s="3" t="str">
        <f ca="1">IFERROR(INDEX(OFFSET(INDIRECT("v_buffer_hist_hoy!$A$1"),1,MATCH("pro_marca",INDIRECT("v_buffer_hist_hoy!$1:$1"),0)-1,100000,1),MATCH(CLEAN(TABLATRANSFERENCIA[[#This Row],[CODIGO]]),OFFSET(INDIRECT("v_buffer_hist_hoy!$A$1"),1,MATCH("buh_codigo",INDIRECT("v_buffer_hist_hoy!$1:$1"),0)-1,100000,1),0)),"")</f>
        <v>SHINDAIWA</v>
      </c>
      <c r="M196" s="3">
        <f ca="1">IFERROR(INDEX(OFFSET(INDIRECT("v_buffer_hist_hoy!$A$1"),1,MATCH("pro_modelo",INDIRECT("v_buffer_hist_hoy!$1:$1"),0)-1,100000,1),MATCH(CLEAN(TABLATRANSFERENCIA[[#This Row],[CODIGO]]),OFFSET(INDIRECT("v_buffer_hist_hoy!$A$1"),1,MATCH("buh_codigo",INDIRECT("v_buffer_hist_hoy!$1:$1"),0)-1,100000,1),0)),"")</f>
        <v>0</v>
      </c>
      <c r="N196" s="3">
        <f ca="1">IFERROR(INDEX(OFFSET(INDIRECT("v_buffer_hist_hoy!$A$1"),1,MATCH("pro_cat_management",INDIRECT("v_buffer_hist_hoy!$1:$1"),0)-1,100000,1),MATCH(CLEAN(TABLATRANSFERENCIA[[#This Row],[CODIGO]]),OFFSET(INDIRECT("v_buffer_hist_hoy!$A$1"),1,MATCH("buh_codigo",INDIRECT("v_buffer_hist_hoy!$1:$1"),0)-1,100000,1),0)),"")</f>
        <v>0</v>
      </c>
      <c r="O196" s="5" t="str">
        <f ca="1">IFERROR(INDEX(OFFSET(INDIRECT("v_buffer_hist_hoy!$A$1"),1,MATCH("buh_estatus",INDIRECT("v_buffer_hist_hoy!$1:$1"),0)-1,100000,1),MATCH(CLEAN(TABLATRANSFERENCIA[[#This Row],[CODIGO]]),OFFSET(INDIRECT("v_buffer_hist_hoy!$A$1"),1,MATCH("buh_codigo",INDIRECT("v_buffer_hist_hoy!$1:$1"),0)-1,100000,1),0)),"")</f>
        <v>0</v>
      </c>
      <c r="P196" s="5">
        <f ca="1">IFERROR(INDEX(OFFSET(INDIRECT("v_buffer_hist_hoy!$A$1"),1,MATCH("buh_ctv",INDIRECT("v_buffer_hist_hoy!$1:$1"),0)-1,100000,1),MATCH(CLEAN(TABLATRANSFERENCIA[[#This Row],[CODIGO]]),OFFSET(INDIRECT("v_buffer_hist_hoy!$A$1"),1,MATCH("buh_codigo",INDIRECT("v_buffer_hist_hoy!$1:$1"),0)-1,100000,1),0)),"")</f>
        <v>29.03</v>
      </c>
      <c r="Q196" s="5">
        <f ca="1">IFERROR(INDEX(OFFSET(INDIRECT("v_buffer_hist_hoy!$A$1"),1,MATCH("buh_pv",INDIRECT("v_buffer_hist_hoy!$1:$1"),0)-1,100000,1),MATCH(CLEAN(TABLATRANSFERENCIA[[#This Row],[CODIGO]]),OFFSET(INDIRECT("v_buffer_hist_hoy!$A$1"),1,MATCH("buh_codigo",INDIRECT("v_buffer_hist_hoy!$1:$1"),0)-1,100000,1),0)),"")</f>
        <v>74.47</v>
      </c>
      <c r="R196" s="46">
        <f ca="1">IFERROR(INDEX(OFFSET(INDIRECT("v_buffer_hist_hoy!$A$1"),1,MATCH("buh_roi_pasado",INDIRECT("v_buffer_hist_hoy!$1:$1"),0)-1,100000,1),MATCH(CLEAN(TABLATRANSFERENCIA[[#This Row],[CODIGO]]),OFFSET(INDIRECT("v_buffer_hist_hoy!$A$1"),1,MATCH("buh_codigo",INDIRECT("v_buffer_hist_hoy!$1:$1"),0)-1,100000,1),0)),"")</f>
        <v>0</v>
      </c>
      <c r="S196" s="46">
        <f ca="1">IFERROR(INDEX(OFFSET(INDIRECT("v_buffer_hist_hoy!$A$1"),1,MATCH("buh_roi_proyectado",INDIRECT("v_buffer_hist_hoy!$1:$1"),0)-1,100000,1),MATCH(CLEAN(TABLATRANSFERENCIA[[#This Row],[CODIGO]]),OFFSET(INDIRECT("v_buffer_hist_hoy!$A$1"),1,MATCH("buh_codigo",INDIRECT("v_buffer_hist_hoy!$1:$1"),0)-1,100000,1),0)),"")</f>
        <v>6.83</v>
      </c>
      <c r="T196" s="46">
        <f ca="1">IFERROR(INDEX(OFFSET(INDIRECT("v_buffer_hist_hoy!$A$1"),1,MATCH("buh_velocity",INDIRECT("v_buffer_hist_hoy!$1:$1"),0)-1,100000,1),MATCH(CLEAN(TABLATRANSFERENCIA[[#This Row],[CODIGO]]),OFFSET(INDIRECT("v_buffer_hist_hoy!$A$1"),1,MATCH("buh_codigo",INDIRECT("v_buffer_hist_hoy!$1:$1"),0)-1,100000,1),0)),"")</f>
        <v>0</v>
      </c>
      <c r="U196" s="46">
        <f ca="1">IFERROR(INDEX(OFFSET(INDIRECT("v_buffer_hist_hoy!$A$1"),1,MATCH("buh_nivel_servicio",INDIRECT("v_buffer_hist_hoy!$1:$1"),0)-1,100000,1),MATCH(CLEAN(TABLATRANSFERENCIA[[#This Row],[CODIGO]]),OFFSET(INDIRECT("v_buffer_hist_hoy!$A$1"),1,MATCH("buh_codigo",INDIRECT("v_buffer_hist_hoy!$1:$1"),0)-1,100000,1),0)),"")</f>
        <v>1</v>
      </c>
      <c r="V196" s="49" t="str">
        <f ca="1">IFERROR(INDEX(OFFSET(INDIRECT("v_buffer_hist_hoy!$A$1"),1,MATCH("pro_nombre",INDIRECT("v_buffer_hist_hoy!$1:$1"),0)-1,100000,1),MATCH(CLEAN(TABLATRANSFERENCIA[[#This Row],[CODIGO]]),OFFSET(INDIRECT("v_buffer_hist_hoy!$A$1"),1,MATCH("buh_codigo",INDIRECT("v_buffer_hist_hoy!$1:$1"),0)-1,100000,1),0)),"")</f>
        <v>Echo</v>
      </c>
      <c r="W196" s="49" t="str">
        <f ca="1">IFERROR(INDEX(OFFSET(INDIRECT("v_buffer_hist_hoy!$A$1"),1,MATCH("pre_nombre",INDIRECT("v_buffer_hist_hoy!$1:$1"),0)-1,100000,1),MATCH(CLEAN(TABLATRANSFERENCIA[[#This Row],[CODIGO]]),OFFSET(INDIRECT("v_buffer_hist_hoy!$A$1"),1,MATCH("buh_codigo",INDIRECT("v_buffer_hist_hoy!$1:$1"),0)-1,100000,1),0)),"")</f>
        <v>USA</v>
      </c>
      <c r="X196" s="51">
        <f ca="1">IFERROR(INDEX(OFFSET(INDIRECT("v_buffer_hist_hoy!$A$1"),1,MATCH("buh_tiempo_suministro",INDIRECT("v_buffer_hist_hoy!$1:$1"),0)-1,100000,1),MATCH(CLEAN(TABLATRANSFERENCIA[[#This Row],[CODIGO]]),OFFSET(INDIRECT("v_buffer_hist_hoy!$A$1"),1,MATCH("buh_codigo",INDIRECT("v_buffer_hist_hoy!$1:$1"),0)-1,100000,1),0)),"")</f>
        <v>8</v>
      </c>
      <c r="Y196" s="51">
        <f ca="1">IFERROR(INDEX(OFFSET(INDIRECT("v_buffer_hist_hoy!$A$1"),1,MATCH("buh_frecuencia_reposicion",INDIRECT("v_buffer_hist_hoy!$1:$1"),0)-1,100000,1),MATCH(CLEAN(TABLATRANSFERENCIA[[#This Row],[CODIGO]]),OFFSET(INDIRECT("v_buffer_hist_hoy!$A$1"),1,MATCH("buh_codigo",INDIRECT("v_buffer_hist_hoy!$1:$1"),0)-1,100000,1),0)),"")</f>
        <v>3</v>
      </c>
      <c r="Z196" s="6">
        <f ca="1">IFERROR(INDEX(OFFSET(INDIRECT("v_buffer_hist_hoy!$A$1"),1,MATCH("buh_buffer_actual",INDIRECT("v_buffer_hist_hoy!$1:$1"),0)-1,100000,1),MATCH(CLEAN(TABLATRANSFERENCIA[[#This Row],[CODIGO]]),OFFSET(INDIRECT("v_buffer_hist_hoy!$A$1"),1,MATCH("buh_codigo",INDIRECT("v_buffer_hist_hoy!$1:$1"),0)-1,100000,1),0)),"")</f>
        <v>6</v>
      </c>
      <c r="AA196" s="6">
        <f ca="1">IFERROR(INDEX(OFFSET(INDIRECT("v_buffer_hist_hoy!$A$1"),1,MATCH("buh_inventario_proveedor",INDIRECT("v_buffer_hist_hoy!$1:$1"),0)-1,100000,1),MATCH(CLEAN(TABLATRANSFERENCIA[[#This Row],[CODIGO]]),OFFSET(INDIRECT("v_buffer_hist_hoy!$A$1"),1,MATCH("buh_codigo",INDIRECT("v_buffer_hist_hoy!$1:$1"),0)-1,100000,1),0)),"")</f>
        <v>1000000000</v>
      </c>
      <c r="AB196" s="6">
        <f ca="1">IFERROR(INDEX(OFFSET(INDIRECT("v_buffer_hist_hoy!$A$1"),1,MATCH("buh_inventario_fisico",INDIRECT("v_buffer_hist_hoy!$1:$1"),0)-1,100000,1),MATCH(CLEAN(TABLATRANSFERENCIA[[#This Row],[CODIGO]]),OFFSET(INDIRECT("v_buffer_hist_hoy!$A$1"),1,MATCH("buh_codigo",INDIRECT("v_buffer_hist_hoy!$1:$1"),0)-1,100000,1),0)),"")</f>
        <v>5</v>
      </c>
      <c r="AC196" s="4">
        <f ca="1">IFERROR(INDEX(OFFSET(INDIRECT("v_buffer_hist_hoy!$A$1"),1,MATCH("buh_estado_inventario_fisico",INDIRECT("v_buffer_hist_hoy!$1:$1"),0)-1,100000,1),MATCH(CLEAN(TABLATRANSFERENCIA[[#This Row],[CODIGO]]),OFFSET(INDIRECT("v_buffer_hist_hoy!$A$1"),1,MATCH("buh_codigo",INDIRECT("v_buffer_hist_hoy!$1:$1"),0)-1,100000,1),0)),"")</f>
        <v>0.17</v>
      </c>
      <c r="AD196" s="6" t="str">
        <f ca="1">IFERROR(INDEX(OFFSET(INDIRECT("v_buffer_hist_hoy!$A$1"),1,MATCH("buh_color_inventario_fisico",INDIRECT("v_buffer_hist_hoy!$1:$1"),0)-1,100000,1),MATCH(CLEAN(TABLATRANSFERENCIA[[#This Row],[CODIGO]]),OFFSET(INDIRECT("v_buffer_hist_hoy!$A$1"),1,MATCH("buh_codigo",INDIRECT("v_buffer_hist_hoy!$1:$1"),0)-1,100000,1),0)),"")</f>
        <v>V</v>
      </c>
      <c r="AE196" s="6">
        <f ca="1">IFERROR(INDEX(OFFSET(INDIRECT("v_buffer_hist_hoy!$A$1"),1,MATCH("buh_transito",INDIRECT("v_buffer_hist_hoy!$1:$1"),0)-1,100000,1),MATCH(CLEAN(TABLATRANSFERENCIA[[#This Row],[CODIGO]]),OFFSET(INDIRECT("v_buffer_hist_hoy!$A$1"),1,MATCH("buh_codigo",INDIRECT("v_buffer_hist_hoy!$1:$1"),0)-1,100000,1),0)),"")</f>
        <v>0</v>
      </c>
      <c r="AF196" s="6">
        <f ca="1">IFERROR(INDEX(OFFSET(INDIRECT("v_buffer_hist_hoy!$A$1"),1,MATCH("buh_negociacion",INDIRECT("v_buffer_hist_hoy!$1:$1"),0)-1,100000,1),MATCH(CLEAN(TABLATRANSFERENCIA[[#This Row],[CODIGO]]),OFFSET(INDIRECT("v_buffer_hist_hoy!$A$1"),1,MATCH("buh_codigo",INDIRECT("v_buffer_hist_hoy!$1:$1"),0)-1,100000,1),0)),"")</f>
        <v>0</v>
      </c>
      <c r="AG196" s="6">
        <f ca="1">IFERROR(INDEX(OFFSET(INDIRECT("v_buffer_hist_hoy!$A$1"),1,MATCH("buh_produccion",INDIRECT("v_buffer_hist_hoy!$1:$1"),0)-1,100000,1),MATCH(CLEAN(TABLATRANSFERENCIA[[#This Row],[CODIGO]]),OFFSET(INDIRECT("v_buffer_hist_hoy!$A$1"),1,MATCH("buh_codigo",INDIRECT("v_buffer_hist_hoy!$1:$1"),0)-1,100000,1),0)),"")</f>
        <v>0</v>
      </c>
      <c r="AH196" s="6">
        <f ca="1">IFERROR(INDEX(OFFSET(INDIRECT("v_buffer_hist_hoy!$A$1"),1,MATCH("buh_embarcado",INDIRECT("v_buffer_hist_hoy!$1:$1"),0)-1,100000,1),MATCH(CLEAN(TABLATRANSFERENCIA[[#This Row],[CODIGO]]),OFFSET(INDIRECT("v_buffer_hist_hoy!$A$1"),1,MATCH("buh_codigo",INDIRECT("v_buffer_hist_hoy!$1:$1"),0)-1,100000,1),0)),"")</f>
        <v>0</v>
      </c>
      <c r="AI196" s="6">
        <f ca="1">IFERROR(INDEX(OFFSET(INDIRECT("v_buffer_hist_hoy!$A$1"),1,MATCH("buh_comprometido",INDIRECT("v_buffer_hist_hoy!$1:$1"),0)-1,100000,1),MATCH(CLEAN(TABLATRANSFERENCIA[[#This Row],[CODIGO]]),OFFSET(INDIRECT("v_buffer_hist_hoy!$A$1"),1,MATCH("buh_codigo",INDIRECT("v_buffer_hist_hoy!$1:$1"),0)-1,100000,1),0)),"")</f>
        <v>0</v>
      </c>
      <c r="AJ196" s="6">
        <f ca="1">IFERROR(INDEX(OFFSET(INDIRECT("v_buffer_hist_hoy!$A$1"),1,MATCH("buh_backorder",INDIRECT("v_buffer_hist_hoy!$1:$1"),0)-1,100000,1),MATCH(CLEAN(TABLATRANSFERENCIA[[#This Row],[CODIGO]]),OFFSET(INDIRECT("v_buffer_hist_hoy!$A$1"),1,MATCH("buh_codigo",INDIRECT("v_buffer_hist_hoy!$1:$1"),0)-1,100000,1),0)),"")</f>
        <v>1</v>
      </c>
      <c r="AK196" s="6">
        <f ca="1">IFERROR(INDEX(OFFSET(INDIRECT("v_buffer_hist_hoy!$A$1"),1,MATCH("buh_inventario_proyectado",INDIRECT("v_buffer_hist_hoy!$1:$1"),0)-1,100000,1),MATCH(CLEAN(TABLATRANSFERENCIA[[#This Row],[CODIGO]]),OFFSET(INDIRECT("v_buffer_hist_hoy!$A$1"),1,MATCH("buh_codigo",INDIRECT("v_buffer_hist_hoy!$1:$1"),0)-1,100000,1),0)),"")</f>
        <v>6</v>
      </c>
      <c r="AL196" s="4">
        <f ca="1">IFERROR(INDEX(OFFSET(INDIRECT("v_buffer_hist_hoy!$A$1"),1,MATCH("buh_estado_inventario_proyectado",INDIRECT("v_buffer_hist_hoy!$1:$1"),0)-1,100000,1),MATCH(CLEAN(TABLATRANSFERENCIA[[#This Row],[CODIGO]]),OFFSET(INDIRECT("v_buffer_hist_hoy!$A$1"),1,MATCH("buh_codigo",INDIRECT("v_buffer_hist_hoy!$1:$1"),0)-1,100000,1),0)),"")</f>
        <v>0</v>
      </c>
      <c r="AM196" s="6" t="str">
        <f ca="1">IFERROR(INDEX(OFFSET(INDIRECT("v_buffer_hist_hoy!$A$1"),1,MATCH("buh_color_inventario_proyectado",INDIRECT("v_buffer_hist_hoy!$1:$1"),0)-1,100000,1),MATCH(CLEAN(TABLATRANSFERENCIA[[#This Row],[CODIGO]]),OFFSET(INDIRECT("v_buffer_hist_hoy!$A$1"),1,MATCH("buh_codigo",INDIRECT("v_buffer_hist_hoy!$1:$1"),0)-1,100000,1),0)),"")</f>
        <v>V</v>
      </c>
      <c r="AN196" s="6">
        <f ca="1">IFERROR(INDEX(OFFSET(INDIRECT("v_buffer_hist_hoy!$A$1"),1,MATCH("buh_pedido_minimo",INDIRECT("v_buffer_hist_hoy!$1:$1"),0)-1,100000,1),MATCH(CLEAN(TABLATRANSFERENCIA[[#This Row],[CODIGO]]),OFFSET(INDIRECT("v_buffer_hist_hoy!$A$1"),1,MATCH("buh_codigo",INDIRECT("v_buffer_hist_hoy!$1:$1"),0)-1,100000,1),0)),"")</f>
        <v>0</v>
      </c>
      <c r="AO196" s="6">
        <f ca="1">IFERROR(INDEX(OFFSET(INDIRECT("v_buffer_hist_hoy!$A$1"),1,MATCH("buh_pedido_minimo_grupo",INDIRECT("v_buffer_hist_hoy!$1:$1"),0)-1,100000,1),MATCH(CLEAN(TABLATRANSFERENCIA[[#This Row],[CODIGO]]),OFFSET(INDIRECT("v_buffer_hist_hoy!$A$1"),1,MATCH("buh_codigo",INDIRECT("v_buffer_hist_hoy!$1:$1"),0)-1,100000,1),0)),"")</f>
        <v>0</v>
      </c>
      <c r="AP196" s="6">
        <f ca="1">IFERROR(INDEX(OFFSET(INDIRECT("v_buffer_hist_hoy!$A$1"),1,MATCH("buh_unidad_empaque",INDIRECT("v_buffer_hist_hoy!$1:$1"),0)-1,100000,1),MATCH(CLEAN(TABLATRANSFERENCIA[[#This Row],[CODIGO]]),OFFSET(INDIRECT("v_buffer_hist_hoy!$A$1"),1,MATCH("buh_codigo",INDIRECT("v_buffer_hist_hoy!$1:$1"),0)-1,100000,1),0)),"")</f>
        <v>0</v>
      </c>
      <c r="AQ196" s="6">
        <f ca="1">IFERROR(INDEX(OFFSET(INDIRECT("v_buffer_hist_hoy!$A$1"),1,MATCH("buh_pedido_promedio",INDIRECT("v_buffer_hist_hoy!$1:$1"),0)-1,100000,1),MATCH(CLEAN(TABLATRANSFERENCIA[[#This Row],[CODIGO]]),OFFSET(INDIRECT("v_buffer_hist_hoy!$A$1"),1,MATCH("buh_codigo",INDIRECT("v_buffer_hist_hoy!$1:$1"),0)-1,100000,1),0)),"")</f>
        <v>2</v>
      </c>
      <c r="AR196" s="6">
        <f ca="1">IFERROR(INDEX(OFFSET(INDIRECT("v_buffer_hist_hoy!$A$1"),1,MATCH("buh_cobertura_buffer",INDIRECT("v_buffer_hist_hoy!$1:$1"),0)-1,100000,1),MATCH(CLEAN(TABLATRANSFERENCIA[[#This Row],[CODIGO]]),OFFSET(INDIRECT("v_buffer_hist_hoy!$A$1"),1,MATCH("buh_codigo",INDIRECT("v_buffer_hist_hoy!$1:$1"),0)-1,100000,1),0)),"")</f>
        <v>0</v>
      </c>
      <c r="AS196" s="6">
        <f ca="1">IFERROR(INDEX(OFFSET(INDIRECT("v_buffer_hist_hoy!$A$1"),1,MATCH("buh_cobertura_inventario_proyectado",INDIRECT("v_buffer_hist_hoy!$1:$1"),0)-1,100000,1),MATCH(CLEAN(TABLATRANSFERENCIA[[#This Row],[CODIGO]]),OFFSET(INDIRECT("v_buffer_hist_hoy!$A$1"),1,MATCH("buh_codigo",INDIRECT("v_buffer_hist_hoy!$1:$1"),0)-1,100000,1),0)),"")</f>
        <v>0</v>
      </c>
      <c r="AT196" s="6">
        <f ca="1">IFERROR(INDEX(OFFSET(INDIRECT("v_buffer_hist_hoy!$A$1"),1,MATCH("buh_cobertura_pedido_minimo",INDIRECT("v_buffer_hist_hoy!$1:$1"),0)-1,100000,1),MATCH(CLEAN(TABLATRANSFERENCIA[[#This Row],[CODIGO]]),OFFSET(INDIRECT("v_buffer_hist_hoy!$A$1"),1,MATCH("buh_codigo",INDIRECT("v_buffer_hist_hoy!$1:$1"),0)-1,100000,1),0)),"")</f>
        <v>0</v>
      </c>
      <c r="AU196" s="6">
        <f ca="1">IFERROR(INDEX(OFFSET(INDIRECT("v_buffer_hist_hoy!$A$1"),1,MATCH("buh_dias_desabastecimiento",INDIRECT("v_buffer_hist_hoy!$1:$1"),0)-1,100000,1),MATCH(CLEAN(TABLATRANSFERENCIA[[#This Row],[CODIGO]]),OFFSET(INDIRECT("v_buffer_hist_hoy!$A$1"),1,MATCH("buh_codigo",INDIRECT("v_buffer_hist_hoy!$1:$1"),0)-1,100000,1),0)),"")</f>
        <v>0</v>
      </c>
      <c r="AV196" s="6">
        <f t="array" ref="AV196">IFERROR(INDEX(Datos_Consumo[CANTIDAD],MATCH(TABLATRANSFERENCIA[[#This Row],[CODIGO]]&amp;TABLATRANSFERENCIA[[#Headers],[Columna1]],Datos_Consumo[CODIGO]&amp;Datos_Consumo[FECHA_FORMATO],0)),0)</f>
        <v>0</v>
      </c>
      <c r="AW196" s="6">
        <f t="array" ref="AW196">IFERROR(INDEX(Datos_Consumo[CANTIDAD],MATCH(TABLATRANSFERENCIA[[#This Row],[CODIGO]]&amp;TABLATRANSFERENCIA[[#Headers],[Columna2]],Datos_Consumo[CODIGO]&amp;Datos_Consumo[FECHA_FORMATO],0)),0)</f>
        <v>0</v>
      </c>
      <c r="AX196" s="6">
        <f t="array" ref="AX196">IFERROR(INDEX(Datos_Consumo[CANTIDAD],MATCH(TABLATRANSFERENCIA[[#This Row],[CODIGO]]&amp;TABLATRANSFERENCIA[[#Headers],[Columna3]],Datos_Consumo[CODIGO]&amp;Datos_Consumo[FECHA_FORMATO],0)),0)</f>
        <v>0</v>
      </c>
      <c r="AY196" s="6">
        <f t="array" ref="AY196">IFERROR(INDEX(Datos_Consumo[CANTIDAD],MATCH(TABLATRANSFERENCIA[[#This Row],[CODIGO]]&amp;TABLATRANSFERENCIA[[#Headers],[Columna4]],Datos_Consumo[CODIGO]&amp;Datos_Consumo[FECHA_FORMATO],0)),0)</f>
        <v>0</v>
      </c>
      <c r="AZ196" s="6">
        <f t="array" ref="AZ196">IFERROR(INDEX(Datos_Consumo[CANTIDAD],MATCH(TABLATRANSFERENCIA[[#This Row],[CODIGO]]&amp;TABLATRANSFERENCIA[[#Headers],[Columna5]],Datos_Consumo[CODIGO]&amp;Datos_Consumo[FECHA_FORMATO],0)),0)</f>
        <v>0</v>
      </c>
      <c r="BA196" s="6">
        <f t="array" ref="BA196">IFERROR(INDEX(Datos_Consumo[CANTIDAD],MATCH(TABLATRANSFERENCIA[[#This Row],[CODIGO]]&amp;TABLATRANSFERENCIA[[#Headers],[Columna6]],Datos_Consumo[CODIGO]&amp;Datos_Consumo[FECHA_FORMATO],0)),0)</f>
        <v>0</v>
      </c>
      <c r="BB196" s="56">
        <f ca="1">IFERROR(INDEX(OFFSET(INDIRECT("v_buffer_hist_hoy!$A$1"),1,MATCH("buh_ultima_transferencia_ini",INDIRECT("v_buffer_hist_hoy!$1:$1"),0)-1,100000,1),MATCH(CLEAN(TABLATRANSFERENCIA[[#This Row],[CODIGO]]),OFFSET(INDIRECT("v_buffer_hist_hoy!$A$1"),1,MATCH("buh_codigo",INDIRECT("v_buffer_hist_hoy!$1:$1"),0)-1,100000,1),0)),"")</f>
        <v>0</v>
      </c>
      <c r="BC196" s="56">
        <f ca="1">IFERROR(INDEX(OFFSET(INDIRECT("v_buffer_hist_hoy!$A$1"),1,MATCH("buh_ultima_transferencia_fin",INDIRECT("v_buffer_hist_hoy!$1:$1"),0)-1,100000,1),MATCH(CLEAN(TABLATRANSFERENCIA[[#This Row],[CODIGO]]),OFFSET(INDIRECT("v_buffer_hist_hoy!$A$1"),1,MATCH("buh_codigo",INDIRECT("v_buffer_hist_hoy!$1:$1"),0)-1,100000,1),0)),"")</f>
        <v>0</v>
      </c>
      <c r="BD196" s="50" t="s">
        <v>1025</v>
      </c>
      <c r="BE196" s="55"/>
      <c r="BF196" s="51"/>
      <c r="BG196"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6" s="51"/>
      <c r="BM196" s="46">
        <f ca="1">IFERROR(TABLATRANSFERENCIA[[#This Row],[REQUERIM]]/TABLATRANSFERENCIA[[#This Row],[PEDIDO PROMEDIO]],0)</f>
        <v>0.5</v>
      </c>
      <c r="BN196" s="51"/>
      <c r="BO196" s="59"/>
      <c r="BP196" s="3" t="str">
        <f>IF(TABLATRANSFERENCIA[[#This Row],[RECIBIDO]]&lt;&gt;"",0,IF(TABLATRANSFERENCIA[[#This Row],[DESPACHO]]&lt;&gt;"",TABLATRANSFERENCIA[[#This Row],[DESPACHO]],TABLATRANSFERENCIA[[#This Row],[REQUERIM]]))</f>
        <v>1</v>
      </c>
      <c r="BQ196" s="50"/>
      <c r="BR196" s="50"/>
      <c r="BS196" s="50" t="str">
        <f t="shared" si="2"/>
        <v>N</v>
      </c>
      <c r="BT196" s="51">
        <f t="array" aca="1" ref="BT196" ca="1">IF(SUM(--(TABLATRANSFERENCIA[[#This Row],[CODIGO GENERICO]]=TABLATRANSFERENCIA[CODIGO GENERICO])*TABLATRANSFERENCIA[REQUERIM])&lt;TABLATRANSFERENCIA[[#This Row],[PEDIDO MIN GRUPO]],1,0)</f>
        <v>0</v>
      </c>
      <c r="BU19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6" s="51">
        <f ca="1">IFERROR(INDEX(OFFSET(INDIRECT("v_buffer_hist_hoy!$A$1"),1,MATCH("buh_zona_amarilla",INDIRECT("v_buffer_hist_hoy!$1:$1"),0)-1,100000,1),MATCH(CLEAN(TABLATRANSFERENCIA[[#This Row],[CODIGO]]),OFFSET(INDIRECT("v_buffer_hist_hoy!$A$1"),1,MATCH("buh_codigo",INDIRECT("v_buffer_hist_hoy!$1:$1"),0)-1,100000,1),0)),"")</f>
        <v>4</v>
      </c>
      <c r="BW196" s="51">
        <f ca="1">IFERROR(INDEX(OFFSET(INDIRECT("v_buffer_hist_hoy!$A$1"),1,MATCH("buh_zona_roja",INDIRECT("v_buffer_hist_hoy!$1:$1"),0)-1,100000,1),MATCH(CLEAN(TABLATRANSFERENCIA[[#This Row],[CODIGO]]),OFFSET(INDIRECT("v_buffer_hist_hoy!$A$1"),1,MATCH("buh_codigo",INDIRECT("v_buffer_hist_hoy!$1:$1"),0)-1,100000,1),0)),"")</f>
        <v>2</v>
      </c>
    </row>
    <row r="197" spans="1:75" hidden="1" x14ac:dyDescent="0.25">
      <c r="A197" s="54" t="s">
        <v>3054</v>
      </c>
      <c r="B197" s="3" t="str">
        <f ca="1">IFERROR(INDEX(OFFSET(INDIRECT("v_buffer_hist_hoy!$A$1"),1,MATCH("pro_descripcion",INDIRECT("v_buffer_hist_hoy!$1:$1"),0)-1,100000,1),MATCH(CLEAN(TABLATRANSFERENCIA[[#This Row],[CODIGO]]),OFFSET(INDIRECT("v_buffer_hist_hoy!$A$1"),1,MATCH("buh_codigo",INDIRECT("v_buffer_hist_hoy!$1:$1"),0)-1,100000,1),0)),"")</f>
        <v>CILINDRO DM6110 (A130000111 )</v>
      </c>
      <c r="C197" s="3" t="str">
        <f ca="1">IFERROR(INDEX(OFFSET(INDIRECT("v_buffer_hist_hoy!$A$1"),1,MATCH("buh_codigo_generico",INDIRECT("v_buffer_hist_hoy!$1:$1"),0)-1,100000,1),MATCH(CLEAN(TABLATRANSFERENCIA[[#This Row],[CODIGO]]),OFFSET(INDIRECT("v_buffer_hist_hoy!$A$1"),1,MATCH("buh_codigo",INDIRECT("v_buffer_hist_hoy!$1:$1"),0)-1,100000,1),0)),"")</f>
        <v>0</v>
      </c>
      <c r="D197" s="3" t="str">
        <f ca="1">IFERROR(INDEX(OFFSET(INDIRECT("v_buffer_hist_hoy!$A$1"),1,MATCH("buh_codigo_vinculado",INDIRECT("v_buffer_hist_hoy!$1:$1"),0)-1,100000,1),MATCH(CLEAN(TABLATRANSFERENCIA[[#This Row],[CODIGO]]),OFFSET(INDIRECT("v_buffer_hist_hoy!$A$1"),1,MATCH("buh_codigo",INDIRECT("v_buffer_hist_hoy!$1:$1"),0)-1,100000,1),0)),"")</f>
        <v>EC-A130000111</v>
      </c>
      <c r="E197" s="3" t="str">
        <f ca="1">IFERROR(INDEX(OFFSET(INDIRECT("v_buffer_hist_hoy!$A$1"),1,MATCH("pro_linea",INDIRECT("v_buffer_hist_hoy!$1:$1"),0)-1,100000,1),MATCH(CLEAN(TABLATRANSFERENCIA[[#This Row],[CODIGO]]),OFFSET(INDIRECT("v_buffer_hist_hoy!$A$1"),1,MATCH("buh_codigo",INDIRECT("v_buffer_hist_hoy!$1:$1"),0)-1,100000,1),0)),"")</f>
        <v>AGROFORESTAL</v>
      </c>
      <c r="F197" s="3">
        <f ca="1">IFERROR(INDEX(OFFSET(INDIRECT("v_buffer_hist_hoy!$A$1"),1,MATCH("pro_sublinea",INDIRECT("v_buffer_hist_hoy!$1:$1"),0)-1,100000,1),MATCH(CLEAN(TABLATRANSFERENCIA[[#This Row],[CODIGO]]),OFFSET(INDIRECT("v_buffer_hist_hoy!$A$1"),1,MATCH("buh_codigo",INDIRECT("v_buffer_hist_hoy!$1:$1"),0)-1,100000,1),0)),"")</f>
        <v>0</v>
      </c>
      <c r="G197" s="3" t="str">
        <f ca="1">IFERROR(INDEX(OFFSET(INDIRECT("v_buffer_hist_hoy!$A$1"),1,MATCH("pro_grupo",INDIRECT("v_buffer_hist_hoy!$1:$1"),0)-1,100000,1),MATCH(CLEAN(TABLATRANSFERENCIA[[#This Row],[CODIGO]]),OFFSET(INDIRECT("v_buffer_hist_hoy!$A$1"),1,MATCH("buh_codigo",INDIRECT("v_buffer_hist_hoy!$1:$1"),0)-1,100000,1),0)),"")</f>
        <v>REPUESTOS FUMIGACION</v>
      </c>
      <c r="H197" s="3">
        <f ca="1">IFERROR(INDEX(OFFSET(INDIRECT("v_buffer_hist_hoy!$A$1"),1,MATCH("pro_familia",INDIRECT("v_buffer_hist_hoy!$1:$1"),0)-1,100000,1),MATCH(CLEAN(TABLATRANSFERENCIA[[#This Row],[CODIGO]]),OFFSET(INDIRECT("v_buffer_hist_hoy!$A$1"),1,MATCH("buh_codigo",INDIRECT("v_buffer_hist_hoy!$1:$1"),0)-1,100000,1),0)),"")</f>
        <v>0</v>
      </c>
      <c r="I197" s="3">
        <f ca="1">IFERROR(INDEX(OFFSET(INDIRECT("v_buffer_hist_hoy!$A$1"),1,MATCH("pro_subfamilia",INDIRECT("v_buffer_hist_hoy!$1:$1"),0)-1,100000,1),MATCH(CLEAN(TABLATRANSFERENCIA[[#This Row],[CODIGO]]),OFFSET(INDIRECT("v_buffer_hist_hoy!$A$1"),1,MATCH("buh_codigo",INDIRECT("v_buffer_hist_hoy!$1:$1"),0)-1,100000,1),0)),"")</f>
        <v>0</v>
      </c>
      <c r="J197"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7" s="3">
        <f ca="1">IFERROR(INDEX(OFFSET(INDIRECT("v_buffer_hist_hoy!$A$1"),1,MATCH("pro_tipo",INDIRECT("v_buffer_hist_hoy!$1:$1"),0)-1,100000,1),MATCH(CLEAN(TABLATRANSFERENCIA[[#This Row],[CODIGO]]),OFFSET(INDIRECT("v_buffer_hist_hoy!$A$1"),1,MATCH("buh_codigo",INDIRECT("v_buffer_hist_hoy!$1:$1"),0)-1,100000,1),0)),"")</f>
        <v>0</v>
      </c>
      <c r="L197" s="3" t="str">
        <f ca="1">IFERROR(INDEX(OFFSET(INDIRECT("v_buffer_hist_hoy!$A$1"),1,MATCH("pro_marca",INDIRECT("v_buffer_hist_hoy!$1:$1"),0)-1,100000,1),MATCH(CLEAN(TABLATRANSFERENCIA[[#This Row],[CODIGO]]),OFFSET(INDIRECT("v_buffer_hist_hoy!$A$1"),1,MATCH("buh_codigo",INDIRECT("v_buffer_hist_hoy!$1:$1"),0)-1,100000,1),0)),"")</f>
        <v>ECHO</v>
      </c>
      <c r="M197" s="3">
        <f ca="1">IFERROR(INDEX(OFFSET(INDIRECT("v_buffer_hist_hoy!$A$1"),1,MATCH("pro_modelo",INDIRECT("v_buffer_hist_hoy!$1:$1"),0)-1,100000,1),MATCH(CLEAN(TABLATRANSFERENCIA[[#This Row],[CODIGO]]),OFFSET(INDIRECT("v_buffer_hist_hoy!$A$1"),1,MATCH("buh_codigo",INDIRECT("v_buffer_hist_hoy!$1:$1"),0)-1,100000,1),0)),"")</f>
        <v>0</v>
      </c>
      <c r="N197" s="3">
        <f ca="1">IFERROR(INDEX(OFFSET(INDIRECT("v_buffer_hist_hoy!$A$1"),1,MATCH("pro_cat_management",INDIRECT("v_buffer_hist_hoy!$1:$1"),0)-1,100000,1),MATCH(CLEAN(TABLATRANSFERENCIA[[#This Row],[CODIGO]]),OFFSET(INDIRECT("v_buffer_hist_hoy!$A$1"),1,MATCH("buh_codigo",INDIRECT("v_buffer_hist_hoy!$1:$1"),0)-1,100000,1),0)),"")</f>
        <v>0</v>
      </c>
      <c r="O197" s="5" t="str">
        <f ca="1">IFERROR(INDEX(OFFSET(INDIRECT("v_buffer_hist_hoy!$A$1"),1,MATCH("buh_estatus",INDIRECT("v_buffer_hist_hoy!$1:$1"),0)-1,100000,1),MATCH(CLEAN(TABLATRANSFERENCIA[[#This Row],[CODIGO]]),OFFSET(INDIRECT("v_buffer_hist_hoy!$A$1"),1,MATCH("buh_codigo",INDIRECT("v_buffer_hist_hoy!$1:$1"),0)-1,100000,1),0)),"")</f>
        <v>0</v>
      </c>
      <c r="P197" s="5">
        <f ca="1">IFERROR(INDEX(OFFSET(INDIRECT("v_buffer_hist_hoy!$A$1"),1,MATCH("buh_ctv",INDIRECT("v_buffer_hist_hoy!$1:$1"),0)-1,100000,1),MATCH(CLEAN(TABLATRANSFERENCIA[[#This Row],[CODIGO]]),OFFSET(INDIRECT("v_buffer_hist_hoy!$A$1"),1,MATCH("buh_codigo",INDIRECT("v_buffer_hist_hoy!$1:$1"),0)-1,100000,1),0)),"")</f>
        <v>57.23</v>
      </c>
      <c r="Q197" s="5">
        <f ca="1">IFERROR(INDEX(OFFSET(INDIRECT("v_buffer_hist_hoy!$A$1"),1,MATCH("buh_pv",INDIRECT("v_buffer_hist_hoy!$1:$1"),0)-1,100000,1),MATCH(CLEAN(TABLATRANSFERENCIA[[#This Row],[CODIGO]]),OFFSET(INDIRECT("v_buffer_hist_hoy!$A$1"),1,MATCH("buh_codigo",INDIRECT("v_buffer_hist_hoy!$1:$1"),0)-1,100000,1),0)),"")</f>
        <v>136.5</v>
      </c>
      <c r="R197" s="46">
        <f ca="1">IFERROR(INDEX(OFFSET(INDIRECT("v_buffer_hist_hoy!$A$1"),1,MATCH("buh_roi_pasado",INDIRECT("v_buffer_hist_hoy!$1:$1"),0)-1,100000,1),MATCH(CLEAN(TABLATRANSFERENCIA[[#This Row],[CODIGO]]),OFFSET(INDIRECT("v_buffer_hist_hoy!$A$1"),1,MATCH("buh_codigo",INDIRECT("v_buffer_hist_hoy!$1:$1"),0)-1,100000,1),0)),"")</f>
        <v>0</v>
      </c>
      <c r="S197" s="46">
        <f ca="1">IFERROR(INDEX(OFFSET(INDIRECT("v_buffer_hist_hoy!$A$1"),1,MATCH("buh_roi_proyectado",INDIRECT("v_buffer_hist_hoy!$1:$1"),0)-1,100000,1),MATCH(CLEAN(TABLATRANSFERENCIA[[#This Row],[CODIGO]]),OFFSET(INDIRECT("v_buffer_hist_hoy!$A$1"),1,MATCH("buh_codigo",INDIRECT("v_buffer_hist_hoy!$1:$1"),0)-1,100000,1),0)),"")</f>
        <v>6.04</v>
      </c>
      <c r="T197" s="46">
        <f ca="1">IFERROR(INDEX(OFFSET(INDIRECT("v_buffer_hist_hoy!$A$1"),1,MATCH("buh_velocity",INDIRECT("v_buffer_hist_hoy!$1:$1"),0)-1,100000,1),MATCH(CLEAN(TABLATRANSFERENCIA[[#This Row],[CODIGO]]),OFFSET(INDIRECT("v_buffer_hist_hoy!$A$1"),1,MATCH("buh_codigo",INDIRECT("v_buffer_hist_hoy!$1:$1"),0)-1,100000,1),0)),"")</f>
        <v>0</v>
      </c>
      <c r="U197" s="46">
        <f ca="1">IFERROR(INDEX(OFFSET(INDIRECT("v_buffer_hist_hoy!$A$1"),1,MATCH("buh_nivel_servicio",INDIRECT("v_buffer_hist_hoy!$1:$1"),0)-1,100000,1),MATCH(CLEAN(TABLATRANSFERENCIA[[#This Row],[CODIGO]]),OFFSET(INDIRECT("v_buffer_hist_hoy!$A$1"),1,MATCH("buh_codigo",INDIRECT("v_buffer_hist_hoy!$1:$1"),0)-1,100000,1),0)),"")</f>
        <v>1</v>
      </c>
      <c r="V197" s="49" t="str">
        <f ca="1">IFERROR(INDEX(OFFSET(INDIRECT("v_buffer_hist_hoy!$A$1"),1,MATCH("pro_nombre",INDIRECT("v_buffer_hist_hoy!$1:$1"),0)-1,100000,1),MATCH(CLEAN(TABLATRANSFERENCIA[[#This Row],[CODIGO]]),OFFSET(INDIRECT("v_buffer_hist_hoy!$A$1"),1,MATCH("buh_codigo",INDIRECT("v_buffer_hist_hoy!$1:$1"),0)-1,100000,1),0)),"")</f>
        <v>Echo</v>
      </c>
      <c r="W197" s="49" t="str">
        <f ca="1">IFERROR(INDEX(OFFSET(INDIRECT("v_buffer_hist_hoy!$A$1"),1,MATCH("pre_nombre",INDIRECT("v_buffer_hist_hoy!$1:$1"),0)-1,100000,1),MATCH(CLEAN(TABLATRANSFERENCIA[[#This Row],[CODIGO]]),OFFSET(INDIRECT("v_buffer_hist_hoy!$A$1"),1,MATCH("buh_codigo",INDIRECT("v_buffer_hist_hoy!$1:$1"),0)-1,100000,1),0)),"")</f>
        <v>USA</v>
      </c>
      <c r="X197" s="51">
        <f ca="1">IFERROR(INDEX(OFFSET(INDIRECT("v_buffer_hist_hoy!$A$1"),1,MATCH("buh_tiempo_suministro",INDIRECT("v_buffer_hist_hoy!$1:$1"),0)-1,100000,1),MATCH(CLEAN(TABLATRANSFERENCIA[[#This Row],[CODIGO]]),OFFSET(INDIRECT("v_buffer_hist_hoy!$A$1"),1,MATCH("buh_codigo",INDIRECT("v_buffer_hist_hoy!$1:$1"),0)-1,100000,1),0)),"")</f>
        <v>8</v>
      </c>
      <c r="Y197" s="51">
        <f ca="1">IFERROR(INDEX(OFFSET(INDIRECT("v_buffer_hist_hoy!$A$1"),1,MATCH("buh_frecuencia_reposicion",INDIRECT("v_buffer_hist_hoy!$1:$1"),0)-1,100000,1),MATCH(CLEAN(TABLATRANSFERENCIA[[#This Row],[CODIGO]]),OFFSET(INDIRECT("v_buffer_hist_hoy!$A$1"),1,MATCH("buh_codigo",INDIRECT("v_buffer_hist_hoy!$1:$1"),0)-1,100000,1),0)),"")</f>
        <v>3</v>
      </c>
      <c r="Z197" s="6">
        <f ca="1">IFERROR(INDEX(OFFSET(INDIRECT("v_buffer_hist_hoy!$A$1"),1,MATCH("buh_buffer_actual",INDIRECT("v_buffer_hist_hoy!$1:$1"),0)-1,100000,1),MATCH(CLEAN(TABLATRANSFERENCIA[[#This Row],[CODIGO]]),OFFSET(INDIRECT("v_buffer_hist_hoy!$A$1"),1,MATCH("buh_codigo",INDIRECT("v_buffer_hist_hoy!$1:$1"),0)-1,100000,1),0)),"")</f>
        <v>3</v>
      </c>
      <c r="AA197" s="6">
        <f ca="1">IFERROR(INDEX(OFFSET(INDIRECT("v_buffer_hist_hoy!$A$1"),1,MATCH("buh_inventario_proveedor",INDIRECT("v_buffer_hist_hoy!$1:$1"),0)-1,100000,1),MATCH(CLEAN(TABLATRANSFERENCIA[[#This Row],[CODIGO]]),OFFSET(INDIRECT("v_buffer_hist_hoy!$A$1"),1,MATCH("buh_codigo",INDIRECT("v_buffer_hist_hoy!$1:$1"),0)-1,100000,1),0)),"")</f>
        <v>1000000000</v>
      </c>
      <c r="AB197" s="6">
        <f ca="1">IFERROR(INDEX(OFFSET(INDIRECT("v_buffer_hist_hoy!$A$1"),1,MATCH("buh_inventario_fisico",INDIRECT("v_buffer_hist_hoy!$1:$1"),0)-1,100000,1),MATCH(CLEAN(TABLATRANSFERENCIA[[#This Row],[CODIGO]]),OFFSET(INDIRECT("v_buffer_hist_hoy!$A$1"),1,MATCH("buh_codigo",INDIRECT("v_buffer_hist_hoy!$1:$1"),0)-1,100000,1),0)),"")</f>
        <v>2</v>
      </c>
      <c r="AC197" s="4">
        <f ca="1">IFERROR(INDEX(OFFSET(INDIRECT("v_buffer_hist_hoy!$A$1"),1,MATCH("buh_estado_inventario_fisico",INDIRECT("v_buffer_hist_hoy!$1:$1"),0)-1,100000,1),MATCH(CLEAN(TABLATRANSFERENCIA[[#This Row],[CODIGO]]),OFFSET(INDIRECT("v_buffer_hist_hoy!$A$1"),1,MATCH("buh_codigo",INDIRECT("v_buffer_hist_hoy!$1:$1"),0)-1,100000,1),0)),"")</f>
        <v>0.33</v>
      </c>
      <c r="AD197" s="6" t="str">
        <f ca="1">IFERROR(INDEX(OFFSET(INDIRECT("v_buffer_hist_hoy!$A$1"),1,MATCH("buh_color_inventario_fisico",INDIRECT("v_buffer_hist_hoy!$1:$1"),0)-1,100000,1),MATCH(CLEAN(TABLATRANSFERENCIA[[#This Row],[CODIGO]]),OFFSET(INDIRECT("v_buffer_hist_hoy!$A$1"),1,MATCH("buh_codigo",INDIRECT("v_buffer_hist_hoy!$1:$1"),0)-1,100000,1),0)),"")</f>
        <v>A</v>
      </c>
      <c r="AE197" s="6">
        <f ca="1">IFERROR(INDEX(OFFSET(INDIRECT("v_buffer_hist_hoy!$A$1"),1,MATCH("buh_transito",INDIRECT("v_buffer_hist_hoy!$1:$1"),0)-1,100000,1),MATCH(CLEAN(TABLATRANSFERENCIA[[#This Row],[CODIGO]]),OFFSET(INDIRECT("v_buffer_hist_hoy!$A$1"),1,MATCH("buh_codigo",INDIRECT("v_buffer_hist_hoy!$1:$1"),0)-1,100000,1),0)),"")</f>
        <v>0</v>
      </c>
      <c r="AF197" s="6">
        <f ca="1">IFERROR(INDEX(OFFSET(INDIRECT("v_buffer_hist_hoy!$A$1"),1,MATCH("buh_negociacion",INDIRECT("v_buffer_hist_hoy!$1:$1"),0)-1,100000,1),MATCH(CLEAN(TABLATRANSFERENCIA[[#This Row],[CODIGO]]),OFFSET(INDIRECT("v_buffer_hist_hoy!$A$1"),1,MATCH("buh_codigo",INDIRECT("v_buffer_hist_hoy!$1:$1"),0)-1,100000,1),0)),"")</f>
        <v>0</v>
      </c>
      <c r="AG197" s="6">
        <f ca="1">IFERROR(INDEX(OFFSET(INDIRECT("v_buffer_hist_hoy!$A$1"),1,MATCH("buh_produccion",INDIRECT("v_buffer_hist_hoy!$1:$1"),0)-1,100000,1),MATCH(CLEAN(TABLATRANSFERENCIA[[#This Row],[CODIGO]]),OFFSET(INDIRECT("v_buffer_hist_hoy!$A$1"),1,MATCH("buh_codigo",INDIRECT("v_buffer_hist_hoy!$1:$1"),0)-1,100000,1),0)),"")</f>
        <v>0</v>
      </c>
      <c r="AH197" s="6">
        <f ca="1">IFERROR(INDEX(OFFSET(INDIRECT("v_buffer_hist_hoy!$A$1"),1,MATCH("buh_embarcado",INDIRECT("v_buffer_hist_hoy!$1:$1"),0)-1,100000,1),MATCH(CLEAN(TABLATRANSFERENCIA[[#This Row],[CODIGO]]),OFFSET(INDIRECT("v_buffer_hist_hoy!$A$1"),1,MATCH("buh_codigo",INDIRECT("v_buffer_hist_hoy!$1:$1"),0)-1,100000,1),0)),"")</f>
        <v>0</v>
      </c>
      <c r="AI197" s="6">
        <f ca="1">IFERROR(INDEX(OFFSET(INDIRECT("v_buffer_hist_hoy!$A$1"),1,MATCH("buh_comprometido",INDIRECT("v_buffer_hist_hoy!$1:$1"),0)-1,100000,1),MATCH(CLEAN(TABLATRANSFERENCIA[[#This Row],[CODIGO]]),OFFSET(INDIRECT("v_buffer_hist_hoy!$A$1"),1,MATCH("buh_codigo",INDIRECT("v_buffer_hist_hoy!$1:$1"),0)-1,100000,1),0)),"")</f>
        <v>0</v>
      </c>
      <c r="AJ197" s="6">
        <f ca="1">IFERROR(INDEX(OFFSET(INDIRECT("v_buffer_hist_hoy!$A$1"),1,MATCH("buh_backorder",INDIRECT("v_buffer_hist_hoy!$1:$1"),0)-1,100000,1),MATCH(CLEAN(TABLATRANSFERENCIA[[#This Row],[CODIGO]]),OFFSET(INDIRECT("v_buffer_hist_hoy!$A$1"),1,MATCH("buh_codigo",INDIRECT("v_buffer_hist_hoy!$1:$1"),0)-1,100000,1),0)),"")</f>
        <v>1</v>
      </c>
      <c r="AK197" s="6">
        <f ca="1">IFERROR(INDEX(OFFSET(INDIRECT("v_buffer_hist_hoy!$A$1"),1,MATCH("buh_inventario_proyectado",INDIRECT("v_buffer_hist_hoy!$1:$1"),0)-1,100000,1),MATCH(CLEAN(TABLATRANSFERENCIA[[#This Row],[CODIGO]]),OFFSET(INDIRECT("v_buffer_hist_hoy!$A$1"),1,MATCH("buh_codigo",INDIRECT("v_buffer_hist_hoy!$1:$1"),0)-1,100000,1),0)),"")</f>
        <v>3</v>
      </c>
      <c r="AL197" s="4">
        <f ca="1">IFERROR(INDEX(OFFSET(INDIRECT("v_buffer_hist_hoy!$A$1"),1,MATCH("buh_estado_inventario_proyectado",INDIRECT("v_buffer_hist_hoy!$1:$1"),0)-1,100000,1),MATCH(CLEAN(TABLATRANSFERENCIA[[#This Row],[CODIGO]]),OFFSET(INDIRECT("v_buffer_hist_hoy!$A$1"),1,MATCH("buh_codigo",INDIRECT("v_buffer_hist_hoy!$1:$1"),0)-1,100000,1),0)),"")</f>
        <v>0</v>
      </c>
      <c r="AM197" s="6" t="str">
        <f ca="1">IFERROR(INDEX(OFFSET(INDIRECT("v_buffer_hist_hoy!$A$1"),1,MATCH("buh_color_inventario_proyectado",INDIRECT("v_buffer_hist_hoy!$1:$1"),0)-1,100000,1),MATCH(CLEAN(TABLATRANSFERENCIA[[#This Row],[CODIGO]]),OFFSET(INDIRECT("v_buffer_hist_hoy!$A$1"),1,MATCH("buh_codigo",INDIRECT("v_buffer_hist_hoy!$1:$1"),0)-1,100000,1),0)),"")</f>
        <v>V</v>
      </c>
      <c r="AN197" s="6">
        <f ca="1">IFERROR(INDEX(OFFSET(INDIRECT("v_buffer_hist_hoy!$A$1"),1,MATCH("buh_pedido_minimo",INDIRECT("v_buffer_hist_hoy!$1:$1"),0)-1,100000,1),MATCH(CLEAN(TABLATRANSFERENCIA[[#This Row],[CODIGO]]),OFFSET(INDIRECT("v_buffer_hist_hoy!$A$1"),1,MATCH("buh_codigo",INDIRECT("v_buffer_hist_hoy!$1:$1"),0)-1,100000,1),0)),"")</f>
        <v>0</v>
      </c>
      <c r="AO197" s="6">
        <f ca="1">IFERROR(INDEX(OFFSET(INDIRECT("v_buffer_hist_hoy!$A$1"),1,MATCH("buh_pedido_minimo_grupo",INDIRECT("v_buffer_hist_hoy!$1:$1"),0)-1,100000,1),MATCH(CLEAN(TABLATRANSFERENCIA[[#This Row],[CODIGO]]),OFFSET(INDIRECT("v_buffer_hist_hoy!$A$1"),1,MATCH("buh_codigo",INDIRECT("v_buffer_hist_hoy!$1:$1"),0)-1,100000,1),0)),"")</f>
        <v>0</v>
      </c>
      <c r="AP197" s="6">
        <f ca="1">IFERROR(INDEX(OFFSET(INDIRECT("v_buffer_hist_hoy!$A$1"),1,MATCH("buh_unidad_empaque",INDIRECT("v_buffer_hist_hoy!$1:$1"),0)-1,100000,1),MATCH(CLEAN(TABLATRANSFERENCIA[[#This Row],[CODIGO]]),OFFSET(INDIRECT("v_buffer_hist_hoy!$A$1"),1,MATCH("buh_codigo",INDIRECT("v_buffer_hist_hoy!$1:$1"),0)-1,100000,1),0)),"")</f>
        <v>0</v>
      </c>
      <c r="AQ197" s="6">
        <f ca="1">IFERROR(INDEX(OFFSET(INDIRECT("v_buffer_hist_hoy!$A$1"),1,MATCH("buh_pedido_promedio",INDIRECT("v_buffer_hist_hoy!$1:$1"),0)-1,100000,1),MATCH(CLEAN(TABLATRANSFERENCIA[[#This Row],[CODIGO]]),OFFSET(INDIRECT("v_buffer_hist_hoy!$A$1"),1,MATCH("buh_codigo",INDIRECT("v_buffer_hist_hoy!$1:$1"),0)-1,100000,1),0)),"")</f>
        <v>1</v>
      </c>
      <c r="AR197" s="6">
        <f ca="1">IFERROR(INDEX(OFFSET(INDIRECT("v_buffer_hist_hoy!$A$1"),1,MATCH("buh_cobertura_buffer",INDIRECT("v_buffer_hist_hoy!$1:$1"),0)-1,100000,1),MATCH(CLEAN(TABLATRANSFERENCIA[[#This Row],[CODIGO]]),OFFSET(INDIRECT("v_buffer_hist_hoy!$A$1"),1,MATCH("buh_codigo",INDIRECT("v_buffer_hist_hoy!$1:$1"),0)-1,100000,1),0)),"")</f>
        <v>0</v>
      </c>
      <c r="AS197" s="6">
        <f ca="1">IFERROR(INDEX(OFFSET(INDIRECT("v_buffer_hist_hoy!$A$1"),1,MATCH("buh_cobertura_inventario_proyectado",INDIRECT("v_buffer_hist_hoy!$1:$1"),0)-1,100000,1),MATCH(CLEAN(TABLATRANSFERENCIA[[#This Row],[CODIGO]]),OFFSET(INDIRECT("v_buffer_hist_hoy!$A$1"),1,MATCH("buh_codigo",INDIRECT("v_buffer_hist_hoy!$1:$1"),0)-1,100000,1),0)),"")</f>
        <v>0</v>
      </c>
      <c r="AT197" s="6">
        <f ca="1">IFERROR(INDEX(OFFSET(INDIRECT("v_buffer_hist_hoy!$A$1"),1,MATCH("buh_cobertura_pedido_minimo",INDIRECT("v_buffer_hist_hoy!$1:$1"),0)-1,100000,1),MATCH(CLEAN(TABLATRANSFERENCIA[[#This Row],[CODIGO]]),OFFSET(INDIRECT("v_buffer_hist_hoy!$A$1"),1,MATCH("buh_codigo",INDIRECT("v_buffer_hist_hoy!$1:$1"),0)-1,100000,1),0)),"")</f>
        <v>0</v>
      </c>
      <c r="AU197" s="6">
        <f ca="1">IFERROR(INDEX(OFFSET(INDIRECT("v_buffer_hist_hoy!$A$1"),1,MATCH("buh_dias_desabastecimiento",INDIRECT("v_buffer_hist_hoy!$1:$1"),0)-1,100000,1),MATCH(CLEAN(TABLATRANSFERENCIA[[#This Row],[CODIGO]]),OFFSET(INDIRECT("v_buffer_hist_hoy!$A$1"),1,MATCH("buh_codigo",INDIRECT("v_buffer_hist_hoy!$1:$1"),0)-1,100000,1),0)),"")</f>
        <v>33</v>
      </c>
      <c r="AV197" s="6">
        <f t="array" ref="AV197">IFERROR(INDEX(Datos_Consumo[CANTIDAD],MATCH(TABLATRANSFERENCIA[[#This Row],[CODIGO]]&amp;TABLATRANSFERENCIA[[#Headers],[Columna1]],Datos_Consumo[CODIGO]&amp;Datos_Consumo[FECHA_FORMATO],0)),0)</f>
        <v>0</v>
      </c>
      <c r="AW197" s="6">
        <f t="array" ref="AW197">IFERROR(INDEX(Datos_Consumo[CANTIDAD],MATCH(TABLATRANSFERENCIA[[#This Row],[CODIGO]]&amp;TABLATRANSFERENCIA[[#Headers],[Columna2]],Datos_Consumo[CODIGO]&amp;Datos_Consumo[FECHA_FORMATO],0)),0)</f>
        <v>0</v>
      </c>
      <c r="AX197" s="6">
        <f t="array" ref="AX197">IFERROR(INDEX(Datos_Consumo[CANTIDAD],MATCH(TABLATRANSFERENCIA[[#This Row],[CODIGO]]&amp;TABLATRANSFERENCIA[[#Headers],[Columna3]],Datos_Consumo[CODIGO]&amp;Datos_Consumo[FECHA_FORMATO],0)),0)</f>
        <v>0</v>
      </c>
      <c r="AY197" s="6">
        <f t="array" ref="AY197">IFERROR(INDEX(Datos_Consumo[CANTIDAD],MATCH(TABLATRANSFERENCIA[[#This Row],[CODIGO]]&amp;TABLATRANSFERENCIA[[#Headers],[Columna4]],Datos_Consumo[CODIGO]&amp;Datos_Consumo[FECHA_FORMATO],0)),0)</f>
        <v>0</v>
      </c>
      <c r="AZ197" s="6">
        <f t="array" ref="AZ197">IFERROR(INDEX(Datos_Consumo[CANTIDAD],MATCH(TABLATRANSFERENCIA[[#This Row],[CODIGO]]&amp;TABLATRANSFERENCIA[[#Headers],[Columna5]],Datos_Consumo[CODIGO]&amp;Datos_Consumo[FECHA_FORMATO],0)),0)</f>
        <v>0</v>
      </c>
      <c r="BA197" s="6">
        <f t="array" ref="BA197">IFERROR(INDEX(Datos_Consumo[CANTIDAD],MATCH(TABLATRANSFERENCIA[[#This Row],[CODIGO]]&amp;TABLATRANSFERENCIA[[#Headers],[Columna6]],Datos_Consumo[CODIGO]&amp;Datos_Consumo[FECHA_FORMATO],0)),0)</f>
        <v>0</v>
      </c>
      <c r="BB197" s="56">
        <f ca="1">IFERROR(INDEX(OFFSET(INDIRECT("v_buffer_hist_hoy!$A$1"),1,MATCH("buh_ultima_transferencia_ini",INDIRECT("v_buffer_hist_hoy!$1:$1"),0)-1,100000,1),MATCH(CLEAN(TABLATRANSFERENCIA[[#This Row],[CODIGO]]),OFFSET(INDIRECT("v_buffer_hist_hoy!$A$1"),1,MATCH("buh_codigo",INDIRECT("v_buffer_hist_hoy!$1:$1"),0)-1,100000,1),0)),"")</f>
        <v>0</v>
      </c>
      <c r="BC197" s="56">
        <f ca="1">IFERROR(INDEX(OFFSET(INDIRECT("v_buffer_hist_hoy!$A$1"),1,MATCH("buh_ultima_transferencia_fin",INDIRECT("v_buffer_hist_hoy!$1:$1"),0)-1,100000,1),MATCH(CLEAN(TABLATRANSFERENCIA[[#This Row],[CODIGO]]),OFFSET(INDIRECT("v_buffer_hist_hoy!$A$1"),1,MATCH("buh_codigo",INDIRECT("v_buffer_hist_hoy!$1:$1"),0)-1,100000,1),0)),"")</f>
        <v>0</v>
      </c>
      <c r="BD197" s="50" t="s">
        <v>1025</v>
      </c>
      <c r="BE197" s="55"/>
      <c r="BF197" s="51"/>
      <c r="BG197"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7" s="51"/>
      <c r="BM197" s="46">
        <f ca="1">IFERROR(TABLATRANSFERENCIA[[#This Row],[REQUERIM]]/TABLATRANSFERENCIA[[#This Row],[PEDIDO PROMEDIO]],0)</f>
        <v>1</v>
      </c>
      <c r="BN197" s="51"/>
      <c r="BO197" s="59"/>
      <c r="BP197" s="3" t="str">
        <f>IF(TABLATRANSFERENCIA[[#This Row],[RECIBIDO]]&lt;&gt;"",0,IF(TABLATRANSFERENCIA[[#This Row],[DESPACHO]]&lt;&gt;"",TABLATRANSFERENCIA[[#This Row],[DESPACHO]],TABLATRANSFERENCIA[[#This Row],[REQUERIM]]))</f>
        <v>1</v>
      </c>
      <c r="BQ197" s="50"/>
      <c r="BR197" s="50"/>
      <c r="BS197" s="50" t="str">
        <f t="shared" si="2"/>
        <v>N</v>
      </c>
      <c r="BT197" s="51">
        <f t="array" aca="1" ref="BT197" ca="1">IF(SUM(--(TABLATRANSFERENCIA[[#This Row],[CODIGO GENERICO]]=TABLATRANSFERENCIA[CODIGO GENERICO])*TABLATRANSFERENCIA[REQUERIM])&lt;TABLATRANSFERENCIA[[#This Row],[PEDIDO MIN GRUPO]],1,0)</f>
        <v>0</v>
      </c>
      <c r="BU19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7" s="51">
        <f ca="1">IFERROR(INDEX(OFFSET(INDIRECT("v_buffer_hist_hoy!$A$1"),1,MATCH("buh_zona_amarilla",INDIRECT("v_buffer_hist_hoy!$1:$1"),0)-1,100000,1),MATCH(CLEAN(TABLATRANSFERENCIA[[#This Row],[CODIGO]]),OFFSET(INDIRECT("v_buffer_hist_hoy!$A$1"),1,MATCH("buh_codigo",INDIRECT("v_buffer_hist_hoy!$1:$1"),0)-1,100000,1),0)),"")</f>
        <v>2</v>
      </c>
      <c r="BW197" s="51">
        <f ca="1">IFERROR(INDEX(OFFSET(INDIRECT("v_buffer_hist_hoy!$A$1"),1,MATCH("buh_zona_roja",INDIRECT("v_buffer_hist_hoy!$1:$1"),0)-1,100000,1),MATCH(CLEAN(TABLATRANSFERENCIA[[#This Row],[CODIGO]]),OFFSET(INDIRECT("v_buffer_hist_hoy!$A$1"),1,MATCH("buh_codigo",INDIRECT("v_buffer_hist_hoy!$1:$1"),0)-1,100000,1),0)),"")</f>
        <v>1</v>
      </c>
    </row>
    <row r="198" spans="1:75" hidden="1" x14ac:dyDescent="0.25">
      <c r="A198" s="54" t="s">
        <v>3371</v>
      </c>
      <c r="B198" s="3" t="str">
        <f ca="1">IFERROR(INDEX(OFFSET(INDIRECT("v_buffer_hist_hoy!$A$1"),1,MATCH("pro_descripcion",INDIRECT("v_buffer_hist_hoy!$1:$1"),0)-1,100000,1),MATCH(CLEAN(TABLATRANSFERENCIA[[#This Row],[CODIGO]]),OFFSET(INDIRECT("v_buffer_hist_hoy!$A$1"),1,MATCH("buh_codigo",INDIRECT("v_buffer_hist_hoy!$1:$1"),0)-1,100000,1),0)),"")</f>
        <v>MALETIN HERRAMIENTA ECHO (91046)</v>
      </c>
      <c r="C198" s="3" t="str">
        <f ca="1">IFERROR(INDEX(OFFSET(INDIRECT("v_buffer_hist_hoy!$A$1"),1,MATCH("buh_codigo_generico",INDIRECT("v_buffer_hist_hoy!$1:$1"),0)-1,100000,1),MATCH(CLEAN(TABLATRANSFERENCIA[[#This Row],[CODIGO]]),OFFSET(INDIRECT("v_buffer_hist_hoy!$A$1"),1,MATCH("buh_codigo",INDIRECT("v_buffer_hist_hoy!$1:$1"),0)-1,100000,1),0)),"")</f>
        <v>0</v>
      </c>
      <c r="D198" s="3" t="str">
        <f ca="1">IFERROR(INDEX(OFFSET(INDIRECT("v_buffer_hist_hoy!$A$1"),1,MATCH("buh_codigo_vinculado",INDIRECT("v_buffer_hist_hoy!$1:$1"),0)-1,100000,1),MATCH(CLEAN(TABLATRANSFERENCIA[[#This Row],[CODIGO]]),OFFSET(INDIRECT("v_buffer_hist_hoy!$A$1"),1,MATCH("buh_codigo",INDIRECT("v_buffer_hist_hoy!$1:$1"),0)-1,100000,1),0)),"")</f>
        <v>EC-91146WC</v>
      </c>
      <c r="E198" s="3" t="str">
        <f ca="1">IFERROR(INDEX(OFFSET(INDIRECT("v_buffer_hist_hoy!$A$1"),1,MATCH("pro_linea",INDIRECT("v_buffer_hist_hoy!$1:$1"),0)-1,100000,1),MATCH(CLEAN(TABLATRANSFERENCIA[[#This Row],[CODIGO]]),OFFSET(INDIRECT("v_buffer_hist_hoy!$A$1"),1,MATCH("buh_codigo",INDIRECT("v_buffer_hist_hoy!$1:$1"),0)-1,100000,1),0)),"")</f>
        <v>AGROFORESTAL</v>
      </c>
      <c r="F198" s="3">
        <f ca="1">IFERROR(INDEX(OFFSET(INDIRECT("v_buffer_hist_hoy!$A$1"),1,MATCH("pro_sublinea",INDIRECT("v_buffer_hist_hoy!$1:$1"),0)-1,100000,1),MATCH(CLEAN(TABLATRANSFERENCIA[[#This Row],[CODIGO]]),OFFSET(INDIRECT("v_buffer_hist_hoy!$A$1"),1,MATCH("buh_codigo",INDIRECT("v_buffer_hist_hoy!$1:$1"),0)-1,100000,1),0)),"")</f>
        <v>0</v>
      </c>
      <c r="G198" s="3" t="str">
        <f ca="1">IFERROR(INDEX(OFFSET(INDIRECT("v_buffer_hist_hoy!$A$1"),1,MATCH("pro_grupo",INDIRECT("v_buffer_hist_hoy!$1:$1"),0)-1,100000,1),MATCH(CLEAN(TABLATRANSFERENCIA[[#This Row],[CODIGO]]),OFFSET(INDIRECT("v_buffer_hist_hoy!$A$1"),1,MATCH("buh_codigo",INDIRECT("v_buffer_hist_hoy!$1:$1"),0)-1,100000,1),0)),"")</f>
        <v>HERRAMIENTAS PARA LA VENTA</v>
      </c>
      <c r="H198" s="3">
        <f ca="1">IFERROR(INDEX(OFFSET(INDIRECT("v_buffer_hist_hoy!$A$1"),1,MATCH("pro_familia",INDIRECT("v_buffer_hist_hoy!$1:$1"),0)-1,100000,1),MATCH(CLEAN(TABLATRANSFERENCIA[[#This Row],[CODIGO]]),OFFSET(INDIRECT("v_buffer_hist_hoy!$A$1"),1,MATCH("buh_codigo",INDIRECT("v_buffer_hist_hoy!$1:$1"),0)-1,100000,1),0)),"")</f>
        <v>0</v>
      </c>
      <c r="I198" s="3">
        <f ca="1">IFERROR(INDEX(OFFSET(INDIRECT("v_buffer_hist_hoy!$A$1"),1,MATCH("pro_subfamilia",INDIRECT("v_buffer_hist_hoy!$1:$1"),0)-1,100000,1),MATCH(CLEAN(TABLATRANSFERENCIA[[#This Row],[CODIGO]]),OFFSET(INDIRECT("v_buffer_hist_hoy!$A$1"),1,MATCH("buh_codigo",INDIRECT("v_buffer_hist_hoy!$1:$1"),0)-1,100000,1),0)),"")</f>
        <v>0</v>
      </c>
      <c r="J198" s="3" t="str">
        <f ca="1">IFERROR(INDEX(OFFSET(INDIRECT("v_buffer_hist_hoy!$A$1"),1,MATCH("pro_categoria",INDIRECT("v_buffer_hist_hoy!$1:$1"),0)-1,100000,1),MATCH(CLEAN(TABLATRANSFERENCIA[[#This Row],[CODIGO]]),OFFSET(INDIRECT("v_buffer_hist_hoy!$A$1"),1,MATCH("buh_codigo",INDIRECT("v_buffer_hist_hoy!$1:$1"),0)-1,100000,1),0)),"")</f>
        <v>ACCESORIOS LUBRICANTES</v>
      </c>
      <c r="K198" s="3">
        <f ca="1">IFERROR(INDEX(OFFSET(INDIRECT("v_buffer_hist_hoy!$A$1"),1,MATCH("pro_tipo",INDIRECT("v_buffer_hist_hoy!$1:$1"),0)-1,100000,1),MATCH(CLEAN(TABLATRANSFERENCIA[[#This Row],[CODIGO]]),OFFSET(INDIRECT("v_buffer_hist_hoy!$A$1"),1,MATCH("buh_codigo",INDIRECT("v_buffer_hist_hoy!$1:$1"),0)-1,100000,1),0)),"")</f>
        <v>0</v>
      </c>
      <c r="L198" s="3" t="str">
        <f ca="1">IFERROR(INDEX(OFFSET(INDIRECT("v_buffer_hist_hoy!$A$1"),1,MATCH("pro_marca",INDIRECT("v_buffer_hist_hoy!$1:$1"),0)-1,100000,1),MATCH(CLEAN(TABLATRANSFERENCIA[[#This Row],[CODIGO]]),OFFSET(INDIRECT("v_buffer_hist_hoy!$A$1"),1,MATCH("buh_codigo",INDIRECT("v_buffer_hist_hoy!$1:$1"),0)-1,100000,1),0)),"")</f>
        <v>ECHO</v>
      </c>
      <c r="M198" s="3">
        <f ca="1">IFERROR(INDEX(OFFSET(INDIRECT("v_buffer_hist_hoy!$A$1"),1,MATCH("pro_modelo",INDIRECT("v_buffer_hist_hoy!$1:$1"),0)-1,100000,1),MATCH(CLEAN(TABLATRANSFERENCIA[[#This Row],[CODIGO]]),OFFSET(INDIRECT("v_buffer_hist_hoy!$A$1"),1,MATCH("buh_codigo",INDIRECT("v_buffer_hist_hoy!$1:$1"),0)-1,100000,1),0)),"")</f>
        <v>0</v>
      </c>
      <c r="N198" s="3">
        <f ca="1">IFERROR(INDEX(OFFSET(INDIRECT("v_buffer_hist_hoy!$A$1"),1,MATCH("pro_cat_management",INDIRECT("v_buffer_hist_hoy!$1:$1"),0)-1,100000,1),MATCH(CLEAN(TABLATRANSFERENCIA[[#This Row],[CODIGO]]),OFFSET(INDIRECT("v_buffer_hist_hoy!$A$1"),1,MATCH("buh_codigo",INDIRECT("v_buffer_hist_hoy!$1:$1"),0)-1,100000,1),0)),"")</f>
        <v>0</v>
      </c>
      <c r="O198" s="5" t="str">
        <f ca="1">IFERROR(INDEX(OFFSET(INDIRECT("v_buffer_hist_hoy!$A$1"),1,MATCH("buh_estatus",INDIRECT("v_buffer_hist_hoy!$1:$1"),0)-1,100000,1),MATCH(CLEAN(TABLATRANSFERENCIA[[#This Row],[CODIGO]]),OFFSET(INDIRECT("v_buffer_hist_hoy!$A$1"),1,MATCH("buh_codigo",INDIRECT("v_buffer_hist_hoy!$1:$1"),0)-1,100000,1),0)),"")</f>
        <v>0</v>
      </c>
      <c r="P198" s="5">
        <f ca="1">IFERROR(INDEX(OFFSET(INDIRECT("v_buffer_hist_hoy!$A$1"),1,MATCH("buh_ctv",INDIRECT("v_buffer_hist_hoy!$1:$1"),0)-1,100000,1),MATCH(CLEAN(TABLATRANSFERENCIA[[#This Row],[CODIGO]]),OFFSET(INDIRECT("v_buffer_hist_hoy!$A$1"),1,MATCH("buh_codigo",INDIRECT("v_buffer_hist_hoy!$1:$1"),0)-1,100000,1),0)),"")</f>
        <v>326.79000000000002</v>
      </c>
      <c r="Q198" s="5">
        <f ca="1">IFERROR(INDEX(OFFSET(INDIRECT("v_buffer_hist_hoy!$A$1"),1,MATCH("buh_pv",INDIRECT("v_buffer_hist_hoy!$1:$1"),0)-1,100000,1),MATCH(CLEAN(TABLATRANSFERENCIA[[#This Row],[CODIGO]]),OFFSET(INDIRECT("v_buffer_hist_hoy!$A$1"),1,MATCH("buh_codigo",INDIRECT("v_buffer_hist_hoy!$1:$1"),0)-1,100000,1),0)),"")</f>
        <v>484.1</v>
      </c>
      <c r="R198" s="46">
        <f ca="1">IFERROR(INDEX(OFFSET(INDIRECT("v_buffer_hist_hoy!$A$1"),1,MATCH("buh_roi_pasado",INDIRECT("v_buffer_hist_hoy!$1:$1"),0)-1,100000,1),MATCH(CLEAN(TABLATRANSFERENCIA[[#This Row],[CODIGO]]),OFFSET(INDIRECT("v_buffer_hist_hoy!$A$1"),1,MATCH("buh_codigo",INDIRECT("v_buffer_hist_hoy!$1:$1"),0)-1,100000,1),0)),"")</f>
        <v>0</v>
      </c>
      <c r="S198" s="46">
        <f ca="1">IFERROR(INDEX(OFFSET(INDIRECT("v_buffer_hist_hoy!$A$1"),1,MATCH("buh_roi_proyectado",INDIRECT("v_buffer_hist_hoy!$1:$1"),0)-1,100000,1),MATCH(CLEAN(TABLATRANSFERENCIA[[#This Row],[CODIGO]]),OFFSET(INDIRECT("v_buffer_hist_hoy!$A$1"),1,MATCH("buh_codigo",INDIRECT("v_buffer_hist_hoy!$1:$1"),0)-1,100000,1),0)),"")</f>
        <v>2.1</v>
      </c>
      <c r="T198" s="46">
        <f ca="1">IFERROR(INDEX(OFFSET(INDIRECT("v_buffer_hist_hoy!$A$1"),1,MATCH("buh_velocity",INDIRECT("v_buffer_hist_hoy!$1:$1"),0)-1,100000,1),MATCH(CLEAN(TABLATRANSFERENCIA[[#This Row],[CODIGO]]),OFFSET(INDIRECT("v_buffer_hist_hoy!$A$1"),1,MATCH("buh_codigo",INDIRECT("v_buffer_hist_hoy!$1:$1"),0)-1,100000,1),0)),"")</f>
        <v>0</v>
      </c>
      <c r="U198" s="46">
        <f ca="1">IFERROR(INDEX(OFFSET(INDIRECT("v_buffer_hist_hoy!$A$1"),1,MATCH("buh_nivel_servicio",INDIRECT("v_buffer_hist_hoy!$1:$1"),0)-1,100000,1),MATCH(CLEAN(TABLATRANSFERENCIA[[#This Row],[CODIGO]]),OFFSET(INDIRECT("v_buffer_hist_hoy!$A$1"),1,MATCH("buh_codigo",INDIRECT("v_buffer_hist_hoy!$1:$1"),0)-1,100000,1),0)),"")</f>
        <v>1</v>
      </c>
      <c r="V198" s="49" t="str">
        <f ca="1">IFERROR(INDEX(OFFSET(INDIRECT("v_buffer_hist_hoy!$A$1"),1,MATCH("pro_nombre",INDIRECT("v_buffer_hist_hoy!$1:$1"),0)-1,100000,1),MATCH(CLEAN(TABLATRANSFERENCIA[[#This Row],[CODIGO]]),OFFSET(INDIRECT("v_buffer_hist_hoy!$A$1"),1,MATCH("buh_codigo",INDIRECT("v_buffer_hist_hoy!$1:$1"),0)-1,100000,1),0)),"")</f>
        <v>Echo</v>
      </c>
      <c r="W198" s="49" t="str">
        <f ca="1">IFERROR(INDEX(OFFSET(INDIRECT("v_buffer_hist_hoy!$A$1"),1,MATCH("pre_nombre",INDIRECT("v_buffer_hist_hoy!$1:$1"),0)-1,100000,1),MATCH(CLEAN(TABLATRANSFERENCIA[[#This Row],[CODIGO]]),OFFSET(INDIRECT("v_buffer_hist_hoy!$A$1"),1,MATCH("buh_codigo",INDIRECT("v_buffer_hist_hoy!$1:$1"),0)-1,100000,1),0)),"")</f>
        <v>USA</v>
      </c>
      <c r="X198" s="51">
        <f ca="1">IFERROR(INDEX(OFFSET(INDIRECT("v_buffer_hist_hoy!$A$1"),1,MATCH("buh_tiempo_suministro",INDIRECT("v_buffer_hist_hoy!$1:$1"),0)-1,100000,1),MATCH(CLEAN(TABLATRANSFERENCIA[[#This Row],[CODIGO]]),OFFSET(INDIRECT("v_buffer_hist_hoy!$A$1"),1,MATCH("buh_codigo",INDIRECT("v_buffer_hist_hoy!$1:$1"),0)-1,100000,1),0)),"")</f>
        <v>8</v>
      </c>
      <c r="Y198" s="51">
        <f ca="1">IFERROR(INDEX(OFFSET(INDIRECT("v_buffer_hist_hoy!$A$1"),1,MATCH("buh_frecuencia_reposicion",INDIRECT("v_buffer_hist_hoy!$1:$1"),0)-1,100000,1),MATCH(CLEAN(TABLATRANSFERENCIA[[#This Row],[CODIGO]]),OFFSET(INDIRECT("v_buffer_hist_hoy!$A$1"),1,MATCH("buh_codigo",INDIRECT("v_buffer_hist_hoy!$1:$1"),0)-1,100000,1),0)),"")</f>
        <v>3</v>
      </c>
      <c r="Z198" s="6">
        <f ca="1">IFERROR(INDEX(OFFSET(INDIRECT("v_buffer_hist_hoy!$A$1"),1,MATCH("buh_buffer_actual",INDIRECT("v_buffer_hist_hoy!$1:$1"),0)-1,100000,1),MATCH(CLEAN(TABLATRANSFERENCIA[[#This Row],[CODIGO]]),OFFSET(INDIRECT("v_buffer_hist_hoy!$A$1"),1,MATCH("buh_codigo",INDIRECT("v_buffer_hist_hoy!$1:$1"),0)-1,100000,1),0)),"")</f>
        <v>5</v>
      </c>
      <c r="AA198" s="6">
        <f ca="1">IFERROR(INDEX(OFFSET(INDIRECT("v_buffer_hist_hoy!$A$1"),1,MATCH("buh_inventario_proveedor",INDIRECT("v_buffer_hist_hoy!$1:$1"),0)-1,100000,1),MATCH(CLEAN(TABLATRANSFERENCIA[[#This Row],[CODIGO]]),OFFSET(INDIRECT("v_buffer_hist_hoy!$A$1"),1,MATCH("buh_codigo",INDIRECT("v_buffer_hist_hoy!$1:$1"),0)-1,100000,1),0)),"")</f>
        <v>1000000000</v>
      </c>
      <c r="AB198" s="6">
        <f ca="1">IFERROR(INDEX(OFFSET(INDIRECT("v_buffer_hist_hoy!$A$1"),1,MATCH("buh_inventario_fisico",INDIRECT("v_buffer_hist_hoy!$1:$1"),0)-1,100000,1),MATCH(CLEAN(TABLATRANSFERENCIA[[#This Row],[CODIGO]]),OFFSET(INDIRECT("v_buffer_hist_hoy!$A$1"),1,MATCH("buh_codigo",INDIRECT("v_buffer_hist_hoy!$1:$1"),0)-1,100000,1),0)),"")</f>
        <v>3</v>
      </c>
      <c r="AC198" s="4">
        <f ca="1">IFERROR(INDEX(OFFSET(INDIRECT("v_buffer_hist_hoy!$A$1"),1,MATCH("buh_estado_inventario_fisico",INDIRECT("v_buffer_hist_hoy!$1:$1"),0)-1,100000,1),MATCH(CLEAN(TABLATRANSFERENCIA[[#This Row],[CODIGO]]),OFFSET(INDIRECT("v_buffer_hist_hoy!$A$1"),1,MATCH("buh_codigo",INDIRECT("v_buffer_hist_hoy!$1:$1"),0)-1,100000,1),0)),"")</f>
        <v>0.4</v>
      </c>
      <c r="AD198" s="6" t="str">
        <f ca="1">IFERROR(INDEX(OFFSET(INDIRECT("v_buffer_hist_hoy!$A$1"),1,MATCH("buh_color_inventario_fisico",INDIRECT("v_buffer_hist_hoy!$1:$1"),0)-1,100000,1),MATCH(CLEAN(TABLATRANSFERENCIA[[#This Row],[CODIGO]]),OFFSET(INDIRECT("v_buffer_hist_hoy!$A$1"),1,MATCH("buh_codigo",INDIRECT("v_buffer_hist_hoy!$1:$1"),0)-1,100000,1),0)),"")</f>
        <v>A</v>
      </c>
      <c r="AE198" s="6">
        <f ca="1">IFERROR(INDEX(OFFSET(INDIRECT("v_buffer_hist_hoy!$A$1"),1,MATCH("buh_transito",INDIRECT("v_buffer_hist_hoy!$1:$1"),0)-1,100000,1),MATCH(CLEAN(TABLATRANSFERENCIA[[#This Row],[CODIGO]]),OFFSET(INDIRECT("v_buffer_hist_hoy!$A$1"),1,MATCH("buh_codigo",INDIRECT("v_buffer_hist_hoy!$1:$1"),0)-1,100000,1),0)),"")</f>
        <v>0</v>
      </c>
      <c r="AF198" s="6">
        <f ca="1">IFERROR(INDEX(OFFSET(INDIRECT("v_buffer_hist_hoy!$A$1"),1,MATCH("buh_negociacion",INDIRECT("v_buffer_hist_hoy!$1:$1"),0)-1,100000,1),MATCH(CLEAN(TABLATRANSFERENCIA[[#This Row],[CODIGO]]),OFFSET(INDIRECT("v_buffer_hist_hoy!$A$1"),1,MATCH("buh_codigo",INDIRECT("v_buffer_hist_hoy!$1:$1"),0)-1,100000,1),0)),"")</f>
        <v>0</v>
      </c>
      <c r="AG198" s="6">
        <f ca="1">IFERROR(INDEX(OFFSET(INDIRECT("v_buffer_hist_hoy!$A$1"),1,MATCH("buh_produccion",INDIRECT("v_buffer_hist_hoy!$1:$1"),0)-1,100000,1),MATCH(CLEAN(TABLATRANSFERENCIA[[#This Row],[CODIGO]]),OFFSET(INDIRECT("v_buffer_hist_hoy!$A$1"),1,MATCH("buh_codigo",INDIRECT("v_buffer_hist_hoy!$1:$1"),0)-1,100000,1),0)),"")</f>
        <v>0</v>
      </c>
      <c r="AH198" s="6">
        <f ca="1">IFERROR(INDEX(OFFSET(INDIRECT("v_buffer_hist_hoy!$A$1"),1,MATCH("buh_embarcado",INDIRECT("v_buffer_hist_hoy!$1:$1"),0)-1,100000,1),MATCH(CLEAN(TABLATRANSFERENCIA[[#This Row],[CODIGO]]),OFFSET(INDIRECT("v_buffer_hist_hoy!$A$1"),1,MATCH("buh_codigo",INDIRECT("v_buffer_hist_hoy!$1:$1"),0)-1,100000,1),0)),"")</f>
        <v>0</v>
      </c>
      <c r="AI198" s="6">
        <f ca="1">IFERROR(INDEX(OFFSET(INDIRECT("v_buffer_hist_hoy!$A$1"),1,MATCH("buh_comprometido",INDIRECT("v_buffer_hist_hoy!$1:$1"),0)-1,100000,1),MATCH(CLEAN(TABLATRANSFERENCIA[[#This Row],[CODIGO]]),OFFSET(INDIRECT("v_buffer_hist_hoy!$A$1"),1,MATCH("buh_codigo",INDIRECT("v_buffer_hist_hoy!$1:$1"),0)-1,100000,1),0)),"")</f>
        <v>0</v>
      </c>
      <c r="AJ198" s="6">
        <f ca="1">IFERROR(INDEX(OFFSET(INDIRECT("v_buffer_hist_hoy!$A$1"),1,MATCH("buh_backorder",INDIRECT("v_buffer_hist_hoy!$1:$1"),0)-1,100000,1),MATCH(CLEAN(TABLATRANSFERENCIA[[#This Row],[CODIGO]]),OFFSET(INDIRECT("v_buffer_hist_hoy!$A$1"),1,MATCH("buh_codigo",INDIRECT("v_buffer_hist_hoy!$1:$1"),0)-1,100000,1),0)),"")</f>
        <v>1</v>
      </c>
      <c r="AK198" s="6">
        <f ca="1">IFERROR(INDEX(OFFSET(INDIRECT("v_buffer_hist_hoy!$A$1"),1,MATCH("buh_inventario_proyectado",INDIRECT("v_buffer_hist_hoy!$1:$1"),0)-1,100000,1),MATCH(CLEAN(TABLATRANSFERENCIA[[#This Row],[CODIGO]]),OFFSET(INDIRECT("v_buffer_hist_hoy!$A$1"),1,MATCH("buh_codigo",INDIRECT("v_buffer_hist_hoy!$1:$1"),0)-1,100000,1),0)),"")</f>
        <v>4</v>
      </c>
      <c r="AL198" s="4">
        <f ca="1">IFERROR(INDEX(OFFSET(INDIRECT("v_buffer_hist_hoy!$A$1"),1,MATCH("buh_estado_inventario_proyectado",INDIRECT("v_buffer_hist_hoy!$1:$1"),0)-1,100000,1),MATCH(CLEAN(TABLATRANSFERENCIA[[#This Row],[CODIGO]]),OFFSET(INDIRECT("v_buffer_hist_hoy!$A$1"),1,MATCH("buh_codigo",INDIRECT("v_buffer_hist_hoy!$1:$1"),0)-1,100000,1),0)),"")</f>
        <v>0.2</v>
      </c>
      <c r="AM198" s="6" t="str">
        <f ca="1">IFERROR(INDEX(OFFSET(INDIRECT("v_buffer_hist_hoy!$A$1"),1,MATCH("buh_color_inventario_proyectado",INDIRECT("v_buffer_hist_hoy!$1:$1"),0)-1,100000,1),MATCH(CLEAN(TABLATRANSFERENCIA[[#This Row],[CODIGO]]),OFFSET(INDIRECT("v_buffer_hist_hoy!$A$1"),1,MATCH("buh_codigo",INDIRECT("v_buffer_hist_hoy!$1:$1"),0)-1,100000,1),0)),"")</f>
        <v>V</v>
      </c>
      <c r="AN198" s="6">
        <f ca="1">IFERROR(INDEX(OFFSET(INDIRECT("v_buffer_hist_hoy!$A$1"),1,MATCH("buh_pedido_minimo",INDIRECT("v_buffer_hist_hoy!$1:$1"),0)-1,100000,1),MATCH(CLEAN(TABLATRANSFERENCIA[[#This Row],[CODIGO]]),OFFSET(INDIRECT("v_buffer_hist_hoy!$A$1"),1,MATCH("buh_codigo",INDIRECT("v_buffer_hist_hoy!$1:$1"),0)-1,100000,1),0)),"")</f>
        <v>0</v>
      </c>
      <c r="AO198" s="6">
        <f ca="1">IFERROR(INDEX(OFFSET(INDIRECT("v_buffer_hist_hoy!$A$1"),1,MATCH("buh_pedido_minimo_grupo",INDIRECT("v_buffer_hist_hoy!$1:$1"),0)-1,100000,1),MATCH(CLEAN(TABLATRANSFERENCIA[[#This Row],[CODIGO]]),OFFSET(INDIRECT("v_buffer_hist_hoy!$A$1"),1,MATCH("buh_codigo",INDIRECT("v_buffer_hist_hoy!$1:$1"),0)-1,100000,1),0)),"")</f>
        <v>0</v>
      </c>
      <c r="AP198" s="6">
        <f ca="1">IFERROR(INDEX(OFFSET(INDIRECT("v_buffer_hist_hoy!$A$1"),1,MATCH("buh_unidad_empaque",INDIRECT("v_buffer_hist_hoy!$1:$1"),0)-1,100000,1),MATCH(CLEAN(TABLATRANSFERENCIA[[#This Row],[CODIGO]]),OFFSET(INDIRECT("v_buffer_hist_hoy!$A$1"),1,MATCH("buh_codigo",INDIRECT("v_buffer_hist_hoy!$1:$1"),0)-1,100000,1),0)),"")</f>
        <v>0</v>
      </c>
      <c r="AQ198" s="6">
        <f ca="1">IFERROR(INDEX(OFFSET(INDIRECT("v_buffer_hist_hoy!$A$1"),1,MATCH("buh_pedido_promedio",INDIRECT("v_buffer_hist_hoy!$1:$1"),0)-1,100000,1),MATCH(CLEAN(TABLATRANSFERENCIA[[#This Row],[CODIGO]]),OFFSET(INDIRECT("v_buffer_hist_hoy!$A$1"),1,MATCH("buh_codigo",INDIRECT("v_buffer_hist_hoy!$1:$1"),0)-1,100000,1),0)),"")</f>
        <v>1</v>
      </c>
      <c r="AR198" s="6">
        <f ca="1">IFERROR(INDEX(OFFSET(INDIRECT("v_buffer_hist_hoy!$A$1"),1,MATCH("buh_cobertura_buffer",INDIRECT("v_buffer_hist_hoy!$1:$1"),0)-1,100000,1),MATCH(CLEAN(TABLATRANSFERENCIA[[#This Row],[CODIGO]]),OFFSET(INDIRECT("v_buffer_hist_hoy!$A$1"),1,MATCH("buh_codigo",INDIRECT("v_buffer_hist_hoy!$1:$1"),0)-1,100000,1),0)),"")</f>
        <v>0</v>
      </c>
      <c r="AS198" s="6">
        <f ca="1">IFERROR(INDEX(OFFSET(INDIRECT("v_buffer_hist_hoy!$A$1"),1,MATCH("buh_cobertura_inventario_proyectado",INDIRECT("v_buffer_hist_hoy!$1:$1"),0)-1,100000,1),MATCH(CLEAN(TABLATRANSFERENCIA[[#This Row],[CODIGO]]),OFFSET(INDIRECT("v_buffer_hist_hoy!$A$1"),1,MATCH("buh_codigo",INDIRECT("v_buffer_hist_hoy!$1:$1"),0)-1,100000,1),0)),"")</f>
        <v>0</v>
      </c>
      <c r="AT198" s="6">
        <f ca="1">IFERROR(INDEX(OFFSET(INDIRECT("v_buffer_hist_hoy!$A$1"),1,MATCH("buh_cobertura_pedido_minimo",INDIRECT("v_buffer_hist_hoy!$1:$1"),0)-1,100000,1),MATCH(CLEAN(TABLATRANSFERENCIA[[#This Row],[CODIGO]]),OFFSET(INDIRECT("v_buffer_hist_hoy!$A$1"),1,MATCH("buh_codigo",INDIRECT("v_buffer_hist_hoy!$1:$1"),0)-1,100000,1),0)),"")</f>
        <v>0</v>
      </c>
      <c r="AU198" s="6">
        <f ca="1">IFERROR(INDEX(OFFSET(INDIRECT("v_buffer_hist_hoy!$A$1"),1,MATCH("buh_dias_desabastecimiento",INDIRECT("v_buffer_hist_hoy!$1:$1"),0)-1,100000,1),MATCH(CLEAN(TABLATRANSFERENCIA[[#This Row],[CODIGO]]),OFFSET(INDIRECT("v_buffer_hist_hoy!$A$1"),1,MATCH("buh_codigo",INDIRECT("v_buffer_hist_hoy!$1:$1"),0)-1,100000,1),0)),"")</f>
        <v>2</v>
      </c>
      <c r="AV198" s="6">
        <f t="array" ref="AV198">IFERROR(INDEX(Datos_Consumo[CANTIDAD],MATCH(TABLATRANSFERENCIA[[#This Row],[CODIGO]]&amp;TABLATRANSFERENCIA[[#Headers],[Columna1]],Datos_Consumo[CODIGO]&amp;Datos_Consumo[FECHA_FORMATO],0)),0)</f>
        <v>0</v>
      </c>
      <c r="AW198" s="6">
        <f t="array" ref="AW198">IFERROR(INDEX(Datos_Consumo[CANTIDAD],MATCH(TABLATRANSFERENCIA[[#This Row],[CODIGO]]&amp;TABLATRANSFERENCIA[[#Headers],[Columna2]],Datos_Consumo[CODIGO]&amp;Datos_Consumo[FECHA_FORMATO],0)),0)</f>
        <v>0</v>
      </c>
      <c r="AX198" s="6">
        <f t="array" ref="AX198">IFERROR(INDEX(Datos_Consumo[CANTIDAD],MATCH(TABLATRANSFERENCIA[[#This Row],[CODIGO]]&amp;TABLATRANSFERENCIA[[#Headers],[Columna3]],Datos_Consumo[CODIGO]&amp;Datos_Consumo[FECHA_FORMATO],0)),0)</f>
        <v>0</v>
      </c>
      <c r="AY198" s="6">
        <f t="array" ref="AY198">IFERROR(INDEX(Datos_Consumo[CANTIDAD],MATCH(TABLATRANSFERENCIA[[#This Row],[CODIGO]]&amp;TABLATRANSFERENCIA[[#Headers],[Columna4]],Datos_Consumo[CODIGO]&amp;Datos_Consumo[FECHA_FORMATO],0)),0)</f>
        <v>0</v>
      </c>
      <c r="AZ198" s="6">
        <f t="array" ref="AZ198">IFERROR(INDEX(Datos_Consumo[CANTIDAD],MATCH(TABLATRANSFERENCIA[[#This Row],[CODIGO]]&amp;TABLATRANSFERENCIA[[#Headers],[Columna5]],Datos_Consumo[CODIGO]&amp;Datos_Consumo[FECHA_FORMATO],0)),0)</f>
        <v>0</v>
      </c>
      <c r="BA198" s="6">
        <f t="array" ref="BA198">IFERROR(INDEX(Datos_Consumo[CANTIDAD],MATCH(TABLATRANSFERENCIA[[#This Row],[CODIGO]]&amp;TABLATRANSFERENCIA[[#Headers],[Columna6]],Datos_Consumo[CODIGO]&amp;Datos_Consumo[FECHA_FORMATO],0)),0)</f>
        <v>0</v>
      </c>
      <c r="BB198" s="56">
        <f ca="1">IFERROR(INDEX(OFFSET(INDIRECT("v_buffer_hist_hoy!$A$1"),1,MATCH("buh_ultima_transferencia_ini",INDIRECT("v_buffer_hist_hoy!$1:$1"),0)-1,100000,1),MATCH(CLEAN(TABLATRANSFERENCIA[[#This Row],[CODIGO]]),OFFSET(INDIRECT("v_buffer_hist_hoy!$A$1"),1,MATCH("buh_codigo",INDIRECT("v_buffer_hist_hoy!$1:$1"),0)-1,100000,1),0)),"")</f>
        <v>0</v>
      </c>
      <c r="BC198" s="56">
        <f ca="1">IFERROR(INDEX(OFFSET(INDIRECT("v_buffer_hist_hoy!$A$1"),1,MATCH("buh_ultima_transferencia_fin",INDIRECT("v_buffer_hist_hoy!$1:$1"),0)-1,100000,1),MATCH(CLEAN(TABLATRANSFERENCIA[[#This Row],[CODIGO]]),OFFSET(INDIRECT("v_buffer_hist_hoy!$A$1"),1,MATCH("buh_codigo",INDIRECT("v_buffer_hist_hoy!$1:$1"),0)-1,100000,1),0)),"")</f>
        <v>0</v>
      </c>
      <c r="BD198" s="50" t="s">
        <v>1025</v>
      </c>
      <c r="BE198" s="55"/>
      <c r="BF198" s="51"/>
      <c r="BG198"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8" s="51"/>
      <c r="BM198" s="46">
        <f ca="1">IFERROR(TABLATRANSFERENCIA[[#This Row],[REQUERIM]]/TABLATRANSFERENCIA[[#This Row],[PEDIDO PROMEDIO]],0)</f>
        <v>1</v>
      </c>
      <c r="BN198" s="51"/>
      <c r="BO198" s="59"/>
      <c r="BP198" s="3" t="str">
        <f>IF(TABLATRANSFERENCIA[[#This Row],[RECIBIDO]]&lt;&gt;"",0,IF(TABLATRANSFERENCIA[[#This Row],[DESPACHO]]&lt;&gt;"",TABLATRANSFERENCIA[[#This Row],[DESPACHO]],TABLATRANSFERENCIA[[#This Row],[REQUERIM]]))</f>
        <v>1</v>
      </c>
      <c r="BQ198" s="50"/>
      <c r="BR198" s="50"/>
      <c r="BS198" s="50" t="str">
        <f t="shared" si="2"/>
        <v>N</v>
      </c>
      <c r="BT198" s="51">
        <f t="array" aca="1" ref="BT198" ca="1">IF(SUM(--(TABLATRANSFERENCIA[[#This Row],[CODIGO GENERICO]]=TABLATRANSFERENCIA[CODIGO GENERICO])*TABLATRANSFERENCIA[REQUERIM])&lt;TABLATRANSFERENCIA[[#This Row],[PEDIDO MIN GRUPO]],1,0)</f>
        <v>0</v>
      </c>
      <c r="BU19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98" s="51">
        <f ca="1">IFERROR(INDEX(OFFSET(INDIRECT("v_buffer_hist_hoy!$A$1"),1,MATCH("buh_zona_amarilla",INDIRECT("v_buffer_hist_hoy!$1:$1"),0)-1,100000,1),MATCH(CLEAN(TABLATRANSFERENCIA[[#This Row],[CODIGO]]),OFFSET(INDIRECT("v_buffer_hist_hoy!$A$1"),1,MATCH("buh_codigo",INDIRECT("v_buffer_hist_hoy!$1:$1"),0)-1,100000,1),0)),"")</f>
        <v>3</v>
      </c>
      <c r="BW198" s="51">
        <f ca="1">IFERROR(INDEX(OFFSET(INDIRECT("v_buffer_hist_hoy!$A$1"),1,MATCH("buh_zona_roja",INDIRECT("v_buffer_hist_hoy!$1:$1"),0)-1,100000,1),MATCH(CLEAN(TABLATRANSFERENCIA[[#This Row],[CODIGO]]),OFFSET(INDIRECT("v_buffer_hist_hoy!$A$1"),1,MATCH("buh_codigo",INDIRECT("v_buffer_hist_hoy!$1:$1"),0)-1,100000,1),0)),"")</f>
        <v>2</v>
      </c>
    </row>
    <row r="199" spans="1:75" hidden="1" x14ac:dyDescent="0.25">
      <c r="A199" s="54" t="s">
        <v>2048</v>
      </c>
      <c r="B199" s="3" t="str">
        <f ca="1">IFERROR(INDEX(OFFSET(INDIRECT("v_buffer_hist_hoy!$A$1"),1,MATCH("pro_descripcion",INDIRECT("v_buffer_hist_hoy!$1:$1"),0)-1,100000,1),MATCH(CLEAN(TABLATRANSFERENCIA[[#This Row],[CODIGO]]),OFFSET(INDIRECT("v_buffer_hist_hoy!$A$1"),1,MATCH("buh_codigo",INDIRECT("v_buffer_hist_hoy!$1:$1"),0)-1,100000,1),0)),"")</f>
        <v>PERNO EMBRAGUE SRM3605</v>
      </c>
      <c r="C199" s="3" t="str">
        <f ca="1">IFERROR(INDEX(OFFSET(INDIRECT("v_buffer_hist_hoy!$A$1"),1,MATCH("buh_codigo_generico",INDIRECT("v_buffer_hist_hoy!$1:$1"),0)-1,100000,1),MATCH(CLEAN(TABLATRANSFERENCIA[[#This Row],[CODIGO]]),OFFSET(INDIRECT("v_buffer_hist_hoy!$A$1"),1,MATCH("buh_codigo",INDIRECT("v_buffer_hist_hoy!$1:$1"),0)-1,100000,1),0)),"")</f>
        <v>0</v>
      </c>
      <c r="D199" s="3" t="str">
        <f ca="1">IFERROR(INDEX(OFFSET(INDIRECT("v_buffer_hist_hoy!$A$1"),1,MATCH("buh_codigo_vinculado",INDIRECT("v_buffer_hist_hoy!$1:$1"),0)-1,100000,1),MATCH(CLEAN(TABLATRANSFERENCIA[[#This Row],[CODIGO]]),OFFSET(INDIRECT("v_buffer_hist_hoy!$A$1"),1,MATCH("buh_codigo",INDIRECT("v_buffer_hist_hoy!$1:$1"),0)-1,100000,1),0)),"")</f>
        <v>EC-17504646430</v>
      </c>
      <c r="E199" s="3" t="str">
        <f ca="1">IFERROR(INDEX(OFFSET(INDIRECT("v_buffer_hist_hoy!$A$1"),1,MATCH("pro_linea",INDIRECT("v_buffer_hist_hoy!$1:$1"),0)-1,100000,1),MATCH(CLEAN(TABLATRANSFERENCIA[[#This Row],[CODIGO]]),OFFSET(INDIRECT("v_buffer_hist_hoy!$A$1"),1,MATCH("buh_codigo",INDIRECT("v_buffer_hist_hoy!$1:$1"),0)-1,100000,1),0)),"")</f>
        <v>AGROFORESTAL</v>
      </c>
      <c r="F199" s="3">
        <f ca="1">IFERROR(INDEX(OFFSET(INDIRECT("v_buffer_hist_hoy!$A$1"),1,MATCH("pro_sublinea",INDIRECT("v_buffer_hist_hoy!$1:$1"),0)-1,100000,1),MATCH(CLEAN(TABLATRANSFERENCIA[[#This Row],[CODIGO]]),OFFSET(INDIRECT("v_buffer_hist_hoy!$A$1"),1,MATCH("buh_codigo",INDIRECT("v_buffer_hist_hoy!$1:$1"),0)-1,100000,1),0)),"")</f>
        <v>0</v>
      </c>
      <c r="G199" s="3" t="str">
        <f ca="1">IFERROR(INDEX(OFFSET(INDIRECT("v_buffer_hist_hoy!$A$1"),1,MATCH("pro_grupo",INDIRECT("v_buffer_hist_hoy!$1:$1"),0)-1,100000,1),MATCH(CLEAN(TABLATRANSFERENCIA[[#This Row],[CODIGO]]),OFFSET(INDIRECT("v_buffer_hist_hoy!$A$1"),1,MATCH("buh_codigo",INDIRECT("v_buffer_hist_hoy!$1:$1"),0)-1,100000,1),0)),"")</f>
        <v>REPUESTOS DESMALEZADORAS</v>
      </c>
      <c r="H199" s="3">
        <f ca="1">IFERROR(INDEX(OFFSET(INDIRECT("v_buffer_hist_hoy!$A$1"),1,MATCH("pro_familia",INDIRECT("v_buffer_hist_hoy!$1:$1"),0)-1,100000,1),MATCH(CLEAN(TABLATRANSFERENCIA[[#This Row],[CODIGO]]),OFFSET(INDIRECT("v_buffer_hist_hoy!$A$1"),1,MATCH("buh_codigo",INDIRECT("v_buffer_hist_hoy!$1:$1"),0)-1,100000,1),0)),"")</f>
        <v>0</v>
      </c>
      <c r="I199" s="3">
        <f ca="1">IFERROR(INDEX(OFFSET(INDIRECT("v_buffer_hist_hoy!$A$1"),1,MATCH("pro_subfamilia",INDIRECT("v_buffer_hist_hoy!$1:$1"),0)-1,100000,1),MATCH(CLEAN(TABLATRANSFERENCIA[[#This Row],[CODIGO]]),OFFSET(INDIRECT("v_buffer_hist_hoy!$A$1"),1,MATCH("buh_codigo",INDIRECT("v_buffer_hist_hoy!$1:$1"),0)-1,100000,1),0)),"")</f>
        <v>0</v>
      </c>
      <c r="J199" s="3" t="str">
        <f ca="1">IFERROR(INDEX(OFFSET(INDIRECT("v_buffer_hist_hoy!$A$1"),1,MATCH("pro_categoria",INDIRECT("v_buffer_hist_hoy!$1:$1"),0)-1,100000,1),MATCH(CLEAN(TABLATRANSFERENCIA[[#This Row],[CODIGO]]),OFFSET(INDIRECT("v_buffer_hist_hoy!$A$1"),1,MATCH("buh_codigo",INDIRECT("v_buffer_hist_hoy!$1:$1"),0)-1,100000,1),0)),"")</f>
        <v>REPUESTOS ECHO Y SHINDAIWA</v>
      </c>
      <c r="K199" s="3">
        <f ca="1">IFERROR(INDEX(OFFSET(INDIRECT("v_buffer_hist_hoy!$A$1"),1,MATCH("pro_tipo",INDIRECT("v_buffer_hist_hoy!$1:$1"),0)-1,100000,1),MATCH(CLEAN(TABLATRANSFERENCIA[[#This Row],[CODIGO]]),OFFSET(INDIRECT("v_buffer_hist_hoy!$A$1"),1,MATCH("buh_codigo",INDIRECT("v_buffer_hist_hoy!$1:$1"),0)-1,100000,1),0)),"")</f>
        <v>0</v>
      </c>
      <c r="L199" s="3" t="str">
        <f ca="1">IFERROR(INDEX(OFFSET(INDIRECT("v_buffer_hist_hoy!$A$1"),1,MATCH("pro_marca",INDIRECT("v_buffer_hist_hoy!$1:$1"),0)-1,100000,1),MATCH(CLEAN(TABLATRANSFERENCIA[[#This Row],[CODIGO]]),OFFSET(INDIRECT("v_buffer_hist_hoy!$A$1"),1,MATCH("buh_codigo",INDIRECT("v_buffer_hist_hoy!$1:$1"),0)-1,100000,1),0)),"")</f>
        <v>ECHO</v>
      </c>
      <c r="M199" s="3">
        <f ca="1">IFERROR(INDEX(OFFSET(INDIRECT("v_buffer_hist_hoy!$A$1"),1,MATCH("pro_modelo",INDIRECT("v_buffer_hist_hoy!$1:$1"),0)-1,100000,1),MATCH(CLEAN(TABLATRANSFERENCIA[[#This Row],[CODIGO]]),OFFSET(INDIRECT("v_buffer_hist_hoy!$A$1"),1,MATCH("buh_codigo",INDIRECT("v_buffer_hist_hoy!$1:$1"),0)-1,100000,1),0)),"")</f>
        <v>0</v>
      </c>
      <c r="N199" s="3">
        <f ca="1">IFERROR(INDEX(OFFSET(INDIRECT("v_buffer_hist_hoy!$A$1"),1,MATCH("pro_cat_management",INDIRECT("v_buffer_hist_hoy!$1:$1"),0)-1,100000,1),MATCH(CLEAN(TABLATRANSFERENCIA[[#This Row],[CODIGO]]),OFFSET(INDIRECT("v_buffer_hist_hoy!$A$1"),1,MATCH("buh_codigo",INDIRECT("v_buffer_hist_hoy!$1:$1"),0)-1,100000,1),0)),"")</f>
        <v>0</v>
      </c>
      <c r="O199" s="5" t="str">
        <f ca="1">IFERROR(INDEX(OFFSET(INDIRECT("v_buffer_hist_hoy!$A$1"),1,MATCH("buh_estatus",INDIRECT("v_buffer_hist_hoy!$1:$1"),0)-1,100000,1),MATCH(CLEAN(TABLATRANSFERENCIA[[#This Row],[CODIGO]]),OFFSET(INDIRECT("v_buffer_hist_hoy!$A$1"),1,MATCH("buh_codigo",INDIRECT("v_buffer_hist_hoy!$1:$1"),0)-1,100000,1),0)),"")</f>
        <v>0</v>
      </c>
      <c r="P199" s="5">
        <f ca="1">IFERROR(INDEX(OFFSET(INDIRECT("v_buffer_hist_hoy!$A$1"),1,MATCH("buh_ctv",INDIRECT("v_buffer_hist_hoy!$1:$1"),0)-1,100000,1),MATCH(CLEAN(TABLATRANSFERENCIA[[#This Row],[CODIGO]]),OFFSET(INDIRECT("v_buffer_hist_hoy!$A$1"),1,MATCH("buh_codigo",INDIRECT("v_buffer_hist_hoy!$1:$1"),0)-1,100000,1),0)),"")</f>
        <v>0.91</v>
      </c>
      <c r="Q199" s="5">
        <f ca="1">IFERROR(INDEX(OFFSET(INDIRECT("v_buffer_hist_hoy!$A$1"),1,MATCH("buh_pv",INDIRECT("v_buffer_hist_hoy!$1:$1"),0)-1,100000,1),MATCH(CLEAN(TABLATRANSFERENCIA[[#This Row],[CODIGO]]),OFFSET(INDIRECT("v_buffer_hist_hoy!$A$1"),1,MATCH("buh_codigo",INDIRECT("v_buffer_hist_hoy!$1:$1"),0)-1,100000,1),0)),"")</f>
        <v>2.29</v>
      </c>
      <c r="R199" s="46">
        <f ca="1">IFERROR(INDEX(OFFSET(INDIRECT("v_buffer_hist_hoy!$A$1"),1,MATCH("buh_roi_pasado",INDIRECT("v_buffer_hist_hoy!$1:$1"),0)-1,100000,1),MATCH(CLEAN(TABLATRANSFERENCIA[[#This Row],[CODIGO]]),OFFSET(INDIRECT("v_buffer_hist_hoy!$A$1"),1,MATCH("buh_codigo",INDIRECT("v_buffer_hist_hoy!$1:$1"),0)-1,100000,1),0)),"")</f>
        <v>0</v>
      </c>
      <c r="S199" s="46">
        <f ca="1">IFERROR(INDEX(OFFSET(INDIRECT("v_buffer_hist_hoy!$A$1"),1,MATCH("buh_roi_proyectado",INDIRECT("v_buffer_hist_hoy!$1:$1"),0)-1,100000,1),MATCH(CLEAN(TABLATRANSFERENCIA[[#This Row],[CODIGO]]),OFFSET(INDIRECT("v_buffer_hist_hoy!$A$1"),1,MATCH("buh_codigo",INDIRECT("v_buffer_hist_hoy!$1:$1"),0)-1,100000,1),0)),"")</f>
        <v>6.62</v>
      </c>
      <c r="T199" s="46">
        <f ca="1">IFERROR(INDEX(OFFSET(INDIRECT("v_buffer_hist_hoy!$A$1"),1,MATCH("buh_velocity",INDIRECT("v_buffer_hist_hoy!$1:$1"),0)-1,100000,1),MATCH(CLEAN(TABLATRANSFERENCIA[[#This Row],[CODIGO]]),OFFSET(INDIRECT("v_buffer_hist_hoy!$A$1"),1,MATCH("buh_codigo",INDIRECT("v_buffer_hist_hoy!$1:$1"),0)-1,100000,1),0)),"")</f>
        <v>0</v>
      </c>
      <c r="U199" s="46">
        <f ca="1">IFERROR(INDEX(OFFSET(INDIRECT("v_buffer_hist_hoy!$A$1"),1,MATCH("buh_nivel_servicio",INDIRECT("v_buffer_hist_hoy!$1:$1"),0)-1,100000,1),MATCH(CLEAN(TABLATRANSFERENCIA[[#This Row],[CODIGO]]),OFFSET(INDIRECT("v_buffer_hist_hoy!$A$1"),1,MATCH("buh_codigo",INDIRECT("v_buffer_hist_hoy!$1:$1"),0)-1,100000,1),0)),"")</f>
        <v>1</v>
      </c>
      <c r="V199" s="49" t="str">
        <f ca="1">IFERROR(INDEX(OFFSET(INDIRECT("v_buffer_hist_hoy!$A$1"),1,MATCH("pro_nombre",INDIRECT("v_buffer_hist_hoy!$1:$1"),0)-1,100000,1),MATCH(CLEAN(TABLATRANSFERENCIA[[#This Row],[CODIGO]]),OFFSET(INDIRECT("v_buffer_hist_hoy!$A$1"),1,MATCH("buh_codigo",INDIRECT("v_buffer_hist_hoy!$1:$1"),0)-1,100000,1),0)),"")</f>
        <v>Echo</v>
      </c>
      <c r="W199" s="49" t="str">
        <f ca="1">IFERROR(INDEX(OFFSET(INDIRECT("v_buffer_hist_hoy!$A$1"),1,MATCH("pre_nombre",INDIRECT("v_buffer_hist_hoy!$1:$1"),0)-1,100000,1),MATCH(CLEAN(TABLATRANSFERENCIA[[#This Row],[CODIGO]]),OFFSET(INDIRECT("v_buffer_hist_hoy!$A$1"),1,MATCH("buh_codigo",INDIRECT("v_buffer_hist_hoy!$1:$1"),0)-1,100000,1),0)),"")</f>
        <v>USA</v>
      </c>
      <c r="X199" s="51">
        <f ca="1">IFERROR(INDEX(OFFSET(INDIRECT("v_buffer_hist_hoy!$A$1"),1,MATCH("buh_tiempo_suministro",INDIRECT("v_buffer_hist_hoy!$1:$1"),0)-1,100000,1),MATCH(CLEAN(TABLATRANSFERENCIA[[#This Row],[CODIGO]]),OFFSET(INDIRECT("v_buffer_hist_hoy!$A$1"),1,MATCH("buh_codigo",INDIRECT("v_buffer_hist_hoy!$1:$1"),0)-1,100000,1),0)),"")</f>
        <v>8</v>
      </c>
      <c r="Y199" s="51">
        <f ca="1">IFERROR(INDEX(OFFSET(INDIRECT("v_buffer_hist_hoy!$A$1"),1,MATCH("buh_frecuencia_reposicion",INDIRECT("v_buffer_hist_hoy!$1:$1"),0)-1,100000,1),MATCH(CLEAN(TABLATRANSFERENCIA[[#This Row],[CODIGO]]),OFFSET(INDIRECT("v_buffer_hist_hoy!$A$1"),1,MATCH("buh_codigo",INDIRECT("v_buffer_hist_hoy!$1:$1"),0)-1,100000,1),0)),"")</f>
        <v>3</v>
      </c>
      <c r="Z199" s="6">
        <f ca="1">IFERROR(INDEX(OFFSET(INDIRECT("v_buffer_hist_hoy!$A$1"),1,MATCH("buh_buffer_actual",INDIRECT("v_buffer_hist_hoy!$1:$1"),0)-1,100000,1),MATCH(CLEAN(TABLATRANSFERENCIA[[#This Row],[CODIGO]]),OFFSET(INDIRECT("v_buffer_hist_hoy!$A$1"),1,MATCH("buh_codigo",INDIRECT("v_buffer_hist_hoy!$1:$1"),0)-1,100000,1),0)),"")</f>
        <v>1</v>
      </c>
      <c r="AA199" s="6">
        <f ca="1">IFERROR(INDEX(OFFSET(INDIRECT("v_buffer_hist_hoy!$A$1"),1,MATCH("buh_inventario_proveedor",INDIRECT("v_buffer_hist_hoy!$1:$1"),0)-1,100000,1),MATCH(CLEAN(TABLATRANSFERENCIA[[#This Row],[CODIGO]]),OFFSET(INDIRECT("v_buffer_hist_hoy!$A$1"),1,MATCH("buh_codigo",INDIRECT("v_buffer_hist_hoy!$1:$1"),0)-1,100000,1),0)),"")</f>
        <v>1000000000</v>
      </c>
      <c r="AB199" s="6">
        <f ca="1">IFERROR(INDEX(OFFSET(INDIRECT("v_buffer_hist_hoy!$A$1"),1,MATCH("buh_inventario_fisico",INDIRECT("v_buffer_hist_hoy!$1:$1"),0)-1,100000,1),MATCH(CLEAN(TABLATRANSFERENCIA[[#This Row],[CODIGO]]),OFFSET(INDIRECT("v_buffer_hist_hoy!$A$1"),1,MATCH("buh_codigo",INDIRECT("v_buffer_hist_hoy!$1:$1"),0)-1,100000,1),0)),"")</f>
        <v>0</v>
      </c>
      <c r="AC199" s="4">
        <f ca="1">IFERROR(INDEX(OFFSET(INDIRECT("v_buffer_hist_hoy!$A$1"),1,MATCH("buh_estado_inventario_fisico",INDIRECT("v_buffer_hist_hoy!$1:$1"),0)-1,100000,1),MATCH(CLEAN(TABLATRANSFERENCIA[[#This Row],[CODIGO]]),OFFSET(INDIRECT("v_buffer_hist_hoy!$A$1"),1,MATCH("buh_codigo",INDIRECT("v_buffer_hist_hoy!$1:$1"),0)-1,100000,1),0)),"")</f>
        <v>1</v>
      </c>
      <c r="AD199" s="6" t="str">
        <f ca="1">IFERROR(INDEX(OFFSET(INDIRECT("v_buffer_hist_hoy!$A$1"),1,MATCH("buh_color_inventario_fisico",INDIRECT("v_buffer_hist_hoy!$1:$1"),0)-1,100000,1),MATCH(CLEAN(TABLATRANSFERENCIA[[#This Row],[CODIGO]]),OFFSET(INDIRECT("v_buffer_hist_hoy!$A$1"),1,MATCH("buh_codigo",INDIRECT("v_buffer_hist_hoy!$1:$1"),0)-1,100000,1),0)),"")</f>
        <v>N</v>
      </c>
      <c r="AE199" s="6">
        <f ca="1">IFERROR(INDEX(OFFSET(INDIRECT("v_buffer_hist_hoy!$A$1"),1,MATCH("buh_transito",INDIRECT("v_buffer_hist_hoy!$1:$1"),0)-1,100000,1),MATCH(CLEAN(TABLATRANSFERENCIA[[#This Row],[CODIGO]]),OFFSET(INDIRECT("v_buffer_hist_hoy!$A$1"),1,MATCH("buh_codigo",INDIRECT("v_buffer_hist_hoy!$1:$1"),0)-1,100000,1),0)),"")</f>
        <v>0</v>
      </c>
      <c r="AF199" s="6">
        <f ca="1">IFERROR(INDEX(OFFSET(INDIRECT("v_buffer_hist_hoy!$A$1"),1,MATCH("buh_negociacion",INDIRECT("v_buffer_hist_hoy!$1:$1"),0)-1,100000,1),MATCH(CLEAN(TABLATRANSFERENCIA[[#This Row],[CODIGO]]),OFFSET(INDIRECT("v_buffer_hist_hoy!$A$1"),1,MATCH("buh_codigo",INDIRECT("v_buffer_hist_hoy!$1:$1"),0)-1,100000,1),0)),"")</f>
        <v>0</v>
      </c>
      <c r="AG199" s="6">
        <f ca="1">IFERROR(INDEX(OFFSET(INDIRECT("v_buffer_hist_hoy!$A$1"),1,MATCH("buh_produccion",INDIRECT("v_buffer_hist_hoy!$1:$1"),0)-1,100000,1),MATCH(CLEAN(TABLATRANSFERENCIA[[#This Row],[CODIGO]]),OFFSET(INDIRECT("v_buffer_hist_hoy!$A$1"),1,MATCH("buh_codigo",INDIRECT("v_buffer_hist_hoy!$1:$1"),0)-1,100000,1),0)),"")</f>
        <v>0</v>
      </c>
      <c r="AH199" s="6">
        <f ca="1">IFERROR(INDEX(OFFSET(INDIRECT("v_buffer_hist_hoy!$A$1"),1,MATCH("buh_embarcado",INDIRECT("v_buffer_hist_hoy!$1:$1"),0)-1,100000,1),MATCH(CLEAN(TABLATRANSFERENCIA[[#This Row],[CODIGO]]),OFFSET(INDIRECT("v_buffer_hist_hoy!$A$1"),1,MATCH("buh_codigo",INDIRECT("v_buffer_hist_hoy!$1:$1"),0)-1,100000,1),0)),"")</f>
        <v>0</v>
      </c>
      <c r="AI199" s="6">
        <f ca="1">IFERROR(INDEX(OFFSET(INDIRECT("v_buffer_hist_hoy!$A$1"),1,MATCH("buh_comprometido",INDIRECT("v_buffer_hist_hoy!$1:$1"),0)-1,100000,1),MATCH(CLEAN(TABLATRANSFERENCIA[[#This Row],[CODIGO]]),OFFSET(INDIRECT("v_buffer_hist_hoy!$A$1"),1,MATCH("buh_codigo",INDIRECT("v_buffer_hist_hoy!$1:$1"),0)-1,100000,1),0)),"")</f>
        <v>0</v>
      </c>
      <c r="AJ199" s="6">
        <f ca="1">IFERROR(INDEX(OFFSET(INDIRECT("v_buffer_hist_hoy!$A$1"),1,MATCH("buh_backorder",INDIRECT("v_buffer_hist_hoy!$1:$1"),0)-1,100000,1),MATCH(CLEAN(TABLATRANSFERENCIA[[#This Row],[CODIGO]]),OFFSET(INDIRECT("v_buffer_hist_hoy!$A$1"),1,MATCH("buh_codigo",INDIRECT("v_buffer_hist_hoy!$1:$1"),0)-1,100000,1),0)),"")</f>
        <v>1</v>
      </c>
      <c r="AK199" s="6">
        <f ca="1">IFERROR(INDEX(OFFSET(INDIRECT("v_buffer_hist_hoy!$A$1"),1,MATCH("buh_inventario_proyectado",INDIRECT("v_buffer_hist_hoy!$1:$1"),0)-1,100000,1),MATCH(CLEAN(TABLATRANSFERENCIA[[#This Row],[CODIGO]]),OFFSET(INDIRECT("v_buffer_hist_hoy!$A$1"),1,MATCH("buh_codigo",INDIRECT("v_buffer_hist_hoy!$1:$1"),0)-1,100000,1),0)),"")</f>
        <v>1</v>
      </c>
      <c r="AL199" s="4">
        <f ca="1">IFERROR(INDEX(OFFSET(INDIRECT("v_buffer_hist_hoy!$A$1"),1,MATCH("buh_estado_inventario_proyectado",INDIRECT("v_buffer_hist_hoy!$1:$1"),0)-1,100000,1),MATCH(CLEAN(TABLATRANSFERENCIA[[#This Row],[CODIGO]]),OFFSET(INDIRECT("v_buffer_hist_hoy!$A$1"),1,MATCH("buh_codigo",INDIRECT("v_buffer_hist_hoy!$1:$1"),0)-1,100000,1),0)),"")</f>
        <v>0</v>
      </c>
      <c r="AM199" s="6" t="str">
        <f ca="1">IFERROR(INDEX(OFFSET(INDIRECT("v_buffer_hist_hoy!$A$1"),1,MATCH("buh_color_inventario_proyectado",INDIRECT("v_buffer_hist_hoy!$1:$1"),0)-1,100000,1),MATCH(CLEAN(TABLATRANSFERENCIA[[#This Row],[CODIGO]]),OFFSET(INDIRECT("v_buffer_hist_hoy!$A$1"),1,MATCH("buh_codigo",INDIRECT("v_buffer_hist_hoy!$1:$1"),0)-1,100000,1),0)),"")</f>
        <v>A</v>
      </c>
      <c r="AN199" s="6">
        <f ca="1">IFERROR(INDEX(OFFSET(INDIRECT("v_buffer_hist_hoy!$A$1"),1,MATCH("buh_pedido_minimo",INDIRECT("v_buffer_hist_hoy!$1:$1"),0)-1,100000,1),MATCH(CLEAN(TABLATRANSFERENCIA[[#This Row],[CODIGO]]),OFFSET(INDIRECT("v_buffer_hist_hoy!$A$1"),1,MATCH("buh_codigo",INDIRECT("v_buffer_hist_hoy!$1:$1"),0)-1,100000,1),0)),"")</f>
        <v>0</v>
      </c>
      <c r="AO199" s="6">
        <f ca="1">IFERROR(INDEX(OFFSET(INDIRECT("v_buffer_hist_hoy!$A$1"),1,MATCH("buh_pedido_minimo_grupo",INDIRECT("v_buffer_hist_hoy!$1:$1"),0)-1,100000,1),MATCH(CLEAN(TABLATRANSFERENCIA[[#This Row],[CODIGO]]),OFFSET(INDIRECT("v_buffer_hist_hoy!$A$1"),1,MATCH("buh_codigo",INDIRECT("v_buffer_hist_hoy!$1:$1"),0)-1,100000,1),0)),"")</f>
        <v>0</v>
      </c>
      <c r="AP199" s="6">
        <f ca="1">IFERROR(INDEX(OFFSET(INDIRECT("v_buffer_hist_hoy!$A$1"),1,MATCH("buh_unidad_empaque",INDIRECT("v_buffer_hist_hoy!$1:$1"),0)-1,100000,1),MATCH(CLEAN(TABLATRANSFERENCIA[[#This Row],[CODIGO]]),OFFSET(INDIRECT("v_buffer_hist_hoy!$A$1"),1,MATCH("buh_codigo",INDIRECT("v_buffer_hist_hoy!$1:$1"),0)-1,100000,1),0)),"")</f>
        <v>0</v>
      </c>
      <c r="AQ199" s="6">
        <f ca="1">IFERROR(INDEX(OFFSET(INDIRECT("v_buffer_hist_hoy!$A$1"),1,MATCH("buh_pedido_promedio",INDIRECT("v_buffer_hist_hoy!$1:$1"),0)-1,100000,1),MATCH(CLEAN(TABLATRANSFERENCIA[[#This Row],[CODIGO]]),OFFSET(INDIRECT("v_buffer_hist_hoy!$A$1"),1,MATCH("buh_codigo",INDIRECT("v_buffer_hist_hoy!$1:$1"),0)-1,100000,1),0)),"")</f>
        <v>0</v>
      </c>
      <c r="AR199" s="6">
        <f ca="1">IFERROR(INDEX(OFFSET(INDIRECT("v_buffer_hist_hoy!$A$1"),1,MATCH("buh_cobertura_buffer",INDIRECT("v_buffer_hist_hoy!$1:$1"),0)-1,100000,1),MATCH(CLEAN(TABLATRANSFERENCIA[[#This Row],[CODIGO]]),OFFSET(INDIRECT("v_buffer_hist_hoy!$A$1"),1,MATCH("buh_codigo",INDIRECT("v_buffer_hist_hoy!$1:$1"),0)-1,100000,1),0)),"")</f>
        <v>0</v>
      </c>
      <c r="AS199" s="6">
        <f ca="1">IFERROR(INDEX(OFFSET(INDIRECT("v_buffer_hist_hoy!$A$1"),1,MATCH("buh_cobertura_inventario_proyectado",INDIRECT("v_buffer_hist_hoy!$1:$1"),0)-1,100000,1),MATCH(CLEAN(TABLATRANSFERENCIA[[#This Row],[CODIGO]]),OFFSET(INDIRECT("v_buffer_hist_hoy!$A$1"),1,MATCH("buh_codigo",INDIRECT("v_buffer_hist_hoy!$1:$1"),0)-1,100000,1),0)),"")</f>
        <v>0</v>
      </c>
      <c r="AT199" s="6">
        <f ca="1">IFERROR(INDEX(OFFSET(INDIRECT("v_buffer_hist_hoy!$A$1"),1,MATCH("buh_cobertura_pedido_minimo",INDIRECT("v_buffer_hist_hoy!$1:$1"),0)-1,100000,1),MATCH(CLEAN(TABLATRANSFERENCIA[[#This Row],[CODIGO]]),OFFSET(INDIRECT("v_buffer_hist_hoy!$A$1"),1,MATCH("buh_codigo",INDIRECT("v_buffer_hist_hoy!$1:$1"),0)-1,100000,1),0)),"")</f>
        <v>0</v>
      </c>
      <c r="AU199" s="6">
        <f ca="1">IFERROR(INDEX(OFFSET(INDIRECT("v_buffer_hist_hoy!$A$1"),1,MATCH("buh_dias_desabastecimiento",INDIRECT("v_buffer_hist_hoy!$1:$1"),0)-1,100000,1),MATCH(CLEAN(TABLATRANSFERENCIA[[#This Row],[CODIGO]]),OFFSET(INDIRECT("v_buffer_hist_hoy!$A$1"),1,MATCH("buh_codigo",INDIRECT("v_buffer_hist_hoy!$1:$1"),0)-1,100000,1),0)),"")</f>
        <v>64</v>
      </c>
      <c r="AV199" s="6">
        <f t="array" ref="AV199">IFERROR(INDEX(Datos_Consumo[CANTIDAD],MATCH(TABLATRANSFERENCIA[[#This Row],[CODIGO]]&amp;TABLATRANSFERENCIA[[#Headers],[Columna1]],Datos_Consumo[CODIGO]&amp;Datos_Consumo[FECHA_FORMATO],0)),0)</f>
        <v>0</v>
      </c>
      <c r="AW199" s="6">
        <f t="array" ref="AW199">IFERROR(INDEX(Datos_Consumo[CANTIDAD],MATCH(TABLATRANSFERENCIA[[#This Row],[CODIGO]]&amp;TABLATRANSFERENCIA[[#Headers],[Columna2]],Datos_Consumo[CODIGO]&amp;Datos_Consumo[FECHA_FORMATO],0)),0)</f>
        <v>0</v>
      </c>
      <c r="AX199" s="6">
        <f t="array" ref="AX199">IFERROR(INDEX(Datos_Consumo[CANTIDAD],MATCH(TABLATRANSFERENCIA[[#This Row],[CODIGO]]&amp;TABLATRANSFERENCIA[[#Headers],[Columna3]],Datos_Consumo[CODIGO]&amp;Datos_Consumo[FECHA_FORMATO],0)),0)</f>
        <v>0</v>
      </c>
      <c r="AY199" s="6">
        <f t="array" ref="AY199">IFERROR(INDEX(Datos_Consumo[CANTIDAD],MATCH(TABLATRANSFERENCIA[[#This Row],[CODIGO]]&amp;TABLATRANSFERENCIA[[#Headers],[Columna4]],Datos_Consumo[CODIGO]&amp;Datos_Consumo[FECHA_FORMATO],0)),0)</f>
        <v>0</v>
      </c>
      <c r="AZ199" s="6">
        <f t="array" ref="AZ199">IFERROR(INDEX(Datos_Consumo[CANTIDAD],MATCH(TABLATRANSFERENCIA[[#This Row],[CODIGO]]&amp;TABLATRANSFERENCIA[[#Headers],[Columna5]],Datos_Consumo[CODIGO]&amp;Datos_Consumo[FECHA_FORMATO],0)),0)</f>
        <v>0</v>
      </c>
      <c r="BA199" s="6">
        <f t="array" ref="BA199">IFERROR(INDEX(Datos_Consumo[CANTIDAD],MATCH(TABLATRANSFERENCIA[[#This Row],[CODIGO]]&amp;TABLATRANSFERENCIA[[#Headers],[Columna6]],Datos_Consumo[CODIGO]&amp;Datos_Consumo[FECHA_FORMATO],0)),0)</f>
        <v>0</v>
      </c>
      <c r="BB199" s="56">
        <f ca="1">IFERROR(INDEX(OFFSET(INDIRECT("v_buffer_hist_hoy!$A$1"),1,MATCH("buh_ultima_transferencia_ini",INDIRECT("v_buffer_hist_hoy!$1:$1"),0)-1,100000,1),MATCH(CLEAN(TABLATRANSFERENCIA[[#This Row],[CODIGO]]),OFFSET(INDIRECT("v_buffer_hist_hoy!$A$1"),1,MATCH("buh_codigo",INDIRECT("v_buffer_hist_hoy!$1:$1"),0)-1,100000,1),0)),"")</f>
        <v>0</v>
      </c>
      <c r="BC199" s="56">
        <f ca="1">IFERROR(INDEX(OFFSET(INDIRECT("v_buffer_hist_hoy!$A$1"),1,MATCH("buh_ultima_transferencia_fin",INDIRECT("v_buffer_hist_hoy!$1:$1"),0)-1,100000,1),MATCH(CLEAN(TABLATRANSFERENCIA[[#This Row],[CODIGO]]),OFFSET(INDIRECT("v_buffer_hist_hoy!$A$1"),1,MATCH("buh_codigo",INDIRECT("v_buffer_hist_hoy!$1:$1"),0)-1,100000,1),0)),"")</f>
        <v>0</v>
      </c>
      <c r="BD199" s="50" t="s">
        <v>1025</v>
      </c>
      <c r="BE199" s="55"/>
      <c r="BF199" s="51"/>
      <c r="BG199"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19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9" s="51"/>
      <c r="BM199" s="46">
        <f ca="1">IFERROR(TABLATRANSFERENCIA[[#This Row],[REQUERIM]]/TABLATRANSFERENCIA[[#This Row],[PEDIDO PROMEDIO]],0)</f>
        <v>0</v>
      </c>
      <c r="BN199" s="51"/>
      <c r="BO199" s="59"/>
      <c r="BP199" s="3" t="str">
        <f>IF(TABLATRANSFERENCIA[[#This Row],[RECIBIDO]]&lt;&gt;"",0,IF(TABLATRANSFERENCIA[[#This Row],[DESPACHO]]&lt;&gt;"",TABLATRANSFERENCIA[[#This Row],[DESPACHO]],TABLATRANSFERENCIA[[#This Row],[REQUERIM]]))</f>
        <v>1</v>
      </c>
      <c r="BQ199" s="50"/>
      <c r="BR199" s="50"/>
      <c r="BS199" s="50" t="str">
        <f t="shared" si="2"/>
        <v>N</v>
      </c>
      <c r="BT199" s="51">
        <f t="array" aca="1" ref="BT199" ca="1">IF(SUM(--(TABLATRANSFERENCIA[[#This Row],[CODIGO GENERICO]]=TABLATRANSFERENCIA[CODIGO GENERICO])*TABLATRANSFERENCIA[REQUERIM])&lt;TABLATRANSFERENCIA[[#This Row],[PEDIDO MIN GRUPO]],1,0)</f>
        <v>0</v>
      </c>
      <c r="BU19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9" s="51">
        <f ca="1">IFERROR(INDEX(OFFSET(INDIRECT("v_buffer_hist_hoy!$A$1"),1,MATCH("buh_zona_amarilla",INDIRECT("v_buffer_hist_hoy!$1:$1"),0)-1,100000,1),MATCH(CLEAN(TABLATRANSFERENCIA[[#This Row],[CODIGO]]),OFFSET(INDIRECT("v_buffer_hist_hoy!$A$1"),1,MATCH("buh_codigo",INDIRECT("v_buffer_hist_hoy!$1:$1"),0)-1,100000,1),0)),"")</f>
        <v>1</v>
      </c>
      <c r="BW199" s="51">
        <f ca="1">IFERROR(INDEX(OFFSET(INDIRECT("v_buffer_hist_hoy!$A$1"),1,MATCH("buh_zona_roja",INDIRECT("v_buffer_hist_hoy!$1:$1"),0)-1,100000,1),MATCH(CLEAN(TABLATRANSFERENCIA[[#This Row],[CODIGO]]),OFFSET(INDIRECT("v_buffer_hist_hoy!$A$1"),1,MATCH("buh_codigo",INDIRECT("v_buffer_hist_hoy!$1:$1"),0)-1,100000,1),0)),"")</f>
        <v>0.5</v>
      </c>
    </row>
    <row r="200" spans="1:75" hidden="1" x14ac:dyDescent="0.25">
      <c r="A200" s="54" t="s">
        <v>4656</v>
      </c>
      <c r="B200" s="3" t="str">
        <f ca="1">IFERROR(INDEX(OFFSET(INDIRECT("v_buffer_hist_hoy!$A$1"),1,MATCH("pro_descripcion",INDIRECT("v_buffer_hist_hoy!$1:$1"),0)-1,100000,1),MATCH(CLEAN(TABLATRANSFERENCIA[[#This Row],[CODIGO]]),OFFSET(INDIRECT("v_buffer_hist_hoy!$A$1"),1,MATCH("buh_codigo",INDIRECT("v_buffer_hist_hoy!$1:$1"),0)-1,100000,1),0)),"")</f>
        <v>PISTON KIT EB500 (P021033470)</v>
      </c>
      <c r="C200" s="3" t="str">
        <f ca="1">IFERROR(INDEX(OFFSET(INDIRECT("v_buffer_hist_hoy!$A$1"),1,MATCH("buh_codigo_generico",INDIRECT("v_buffer_hist_hoy!$1:$1"),0)-1,100000,1),MATCH(CLEAN(TABLATRANSFERENCIA[[#This Row],[CODIGO]]),OFFSET(INDIRECT("v_buffer_hist_hoy!$A$1"),1,MATCH("buh_codigo",INDIRECT("v_buffer_hist_hoy!$1:$1"),0)-1,100000,1),0)),"")</f>
        <v>0</v>
      </c>
      <c r="D200" s="3" t="str">
        <f ca="1">IFERROR(INDEX(OFFSET(INDIRECT("v_buffer_hist_hoy!$A$1"),1,MATCH("buh_codigo_vinculado",INDIRECT("v_buffer_hist_hoy!$1:$1"),0)-1,100000,1),MATCH(CLEAN(TABLATRANSFERENCIA[[#This Row],[CODIGO]]),OFFSET(INDIRECT("v_buffer_hist_hoy!$A$1"),1,MATCH("buh_codigo",INDIRECT("v_buffer_hist_hoy!$1:$1"),0)-1,100000,1),0)),"")</f>
        <v>EC-P021033471</v>
      </c>
      <c r="E200" s="3" t="str">
        <f ca="1">IFERROR(INDEX(OFFSET(INDIRECT("v_buffer_hist_hoy!$A$1"),1,MATCH("pro_linea",INDIRECT("v_buffer_hist_hoy!$1:$1"),0)-1,100000,1),MATCH(CLEAN(TABLATRANSFERENCIA[[#This Row],[CODIGO]]),OFFSET(INDIRECT("v_buffer_hist_hoy!$A$1"),1,MATCH("buh_codigo",INDIRECT("v_buffer_hist_hoy!$1:$1"),0)-1,100000,1),0)),"")</f>
        <v>AGROFORESTAL</v>
      </c>
      <c r="F200" s="3">
        <f ca="1">IFERROR(INDEX(OFFSET(INDIRECT("v_buffer_hist_hoy!$A$1"),1,MATCH("pro_sublinea",INDIRECT("v_buffer_hist_hoy!$1:$1"),0)-1,100000,1),MATCH(CLEAN(TABLATRANSFERENCIA[[#This Row],[CODIGO]]),OFFSET(INDIRECT("v_buffer_hist_hoy!$A$1"),1,MATCH("buh_codigo",INDIRECT("v_buffer_hist_hoy!$1:$1"),0)-1,100000,1),0)),"")</f>
        <v>0</v>
      </c>
      <c r="G200" s="3" t="str">
        <f ca="1">IFERROR(INDEX(OFFSET(INDIRECT("v_buffer_hist_hoy!$A$1"),1,MATCH("pro_grupo",INDIRECT("v_buffer_hist_hoy!$1:$1"),0)-1,100000,1),MATCH(CLEAN(TABLATRANSFERENCIA[[#This Row],[CODIGO]]),OFFSET(INDIRECT("v_buffer_hist_hoy!$A$1"),1,MATCH("buh_codigo",INDIRECT("v_buffer_hist_hoy!$1:$1"),0)-1,100000,1),0)),"")</f>
        <v>REPUESTOS ULTILITARIOS</v>
      </c>
      <c r="H200" s="3">
        <f ca="1">IFERROR(INDEX(OFFSET(INDIRECT("v_buffer_hist_hoy!$A$1"),1,MATCH("pro_familia",INDIRECT("v_buffer_hist_hoy!$1:$1"),0)-1,100000,1),MATCH(CLEAN(TABLATRANSFERENCIA[[#This Row],[CODIGO]]),OFFSET(INDIRECT("v_buffer_hist_hoy!$A$1"),1,MATCH("buh_codigo",INDIRECT("v_buffer_hist_hoy!$1:$1"),0)-1,100000,1),0)),"")</f>
        <v>0</v>
      </c>
      <c r="I200" s="3">
        <f ca="1">IFERROR(INDEX(OFFSET(INDIRECT("v_buffer_hist_hoy!$A$1"),1,MATCH("pro_subfamilia",INDIRECT("v_buffer_hist_hoy!$1:$1"),0)-1,100000,1),MATCH(CLEAN(TABLATRANSFERENCIA[[#This Row],[CODIGO]]),OFFSET(INDIRECT("v_buffer_hist_hoy!$A$1"),1,MATCH("buh_codigo",INDIRECT("v_buffer_hist_hoy!$1:$1"),0)-1,100000,1),0)),"")</f>
        <v>0</v>
      </c>
      <c r="J200"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00" s="3">
        <f ca="1">IFERROR(INDEX(OFFSET(INDIRECT("v_buffer_hist_hoy!$A$1"),1,MATCH("pro_tipo",INDIRECT("v_buffer_hist_hoy!$1:$1"),0)-1,100000,1),MATCH(CLEAN(TABLATRANSFERENCIA[[#This Row],[CODIGO]]),OFFSET(INDIRECT("v_buffer_hist_hoy!$A$1"),1,MATCH("buh_codigo",INDIRECT("v_buffer_hist_hoy!$1:$1"),0)-1,100000,1),0)),"")</f>
        <v>0</v>
      </c>
      <c r="L200" s="3" t="str">
        <f ca="1">IFERROR(INDEX(OFFSET(INDIRECT("v_buffer_hist_hoy!$A$1"),1,MATCH("pro_marca",INDIRECT("v_buffer_hist_hoy!$1:$1"),0)-1,100000,1),MATCH(CLEAN(TABLATRANSFERENCIA[[#This Row],[CODIGO]]),OFFSET(INDIRECT("v_buffer_hist_hoy!$A$1"),1,MATCH("buh_codigo",INDIRECT("v_buffer_hist_hoy!$1:$1"),0)-1,100000,1),0)),"")</f>
        <v>SHINDAIWA</v>
      </c>
      <c r="M200" s="3">
        <f ca="1">IFERROR(INDEX(OFFSET(INDIRECT("v_buffer_hist_hoy!$A$1"),1,MATCH("pro_modelo",INDIRECT("v_buffer_hist_hoy!$1:$1"),0)-1,100000,1),MATCH(CLEAN(TABLATRANSFERENCIA[[#This Row],[CODIGO]]),OFFSET(INDIRECT("v_buffer_hist_hoy!$A$1"),1,MATCH("buh_codigo",INDIRECT("v_buffer_hist_hoy!$1:$1"),0)-1,100000,1),0)),"")</f>
        <v>0</v>
      </c>
      <c r="N200" s="3">
        <f ca="1">IFERROR(INDEX(OFFSET(INDIRECT("v_buffer_hist_hoy!$A$1"),1,MATCH("pro_cat_management",INDIRECT("v_buffer_hist_hoy!$1:$1"),0)-1,100000,1),MATCH(CLEAN(TABLATRANSFERENCIA[[#This Row],[CODIGO]]),OFFSET(INDIRECT("v_buffer_hist_hoy!$A$1"),1,MATCH("buh_codigo",INDIRECT("v_buffer_hist_hoy!$1:$1"),0)-1,100000,1),0)),"")</f>
        <v>0</v>
      </c>
      <c r="O200" s="5" t="str">
        <f ca="1">IFERROR(INDEX(OFFSET(INDIRECT("v_buffer_hist_hoy!$A$1"),1,MATCH("buh_estatus",INDIRECT("v_buffer_hist_hoy!$1:$1"),0)-1,100000,1),MATCH(CLEAN(TABLATRANSFERENCIA[[#This Row],[CODIGO]]),OFFSET(INDIRECT("v_buffer_hist_hoy!$A$1"),1,MATCH("buh_codigo",INDIRECT("v_buffer_hist_hoy!$1:$1"),0)-1,100000,1),0)),"")</f>
        <v>0</v>
      </c>
      <c r="P200" s="5">
        <f ca="1">IFERROR(INDEX(OFFSET(INDIRECT("v_buffer_hist_hoy!$A$1"),1,MATCH("buh_ctv",INDIRECT("v_buffer_hist_hoy!$1:$1"),0)-1,100000,1),MATCH(CLEAN(TABLATRANSFERENCIA[[#This Row],[CODIGO]]),OFFSET(INDIRECT("v_buffer_hist_hoy!$A$1"),1,MATCH("buh_codigo",INDIRECT("v_buffer_hist_hoy!$1:$1"),0)-1,100000,1),0)),"")</f>
        <v>18.89</v>
      </c>
      <c r="Q200" s="5">
        <f ca="1">IFERROR(INDEX(OFFSET(INDIRECT("v_buffer_hist_hoy!$A$1"),1,MATCH("buh_pv",INDIRECT("v_buffer_hist_hoy!$1:$1"),0)-1,100000,1),MATCH(CLEAN(TABLATRANSFERENCIA[[#This Row],[CODIGO]]),OFFSET(INDIRECT("v_buffer_hist_hoy!$A$1"),1,MATCH("buh_codigo",INDIRECT("v_buffer_hist_hoy!$1:$1"),0)-1,100000,1),0)),"")</f>
        <v>58.71</v>
      </c>
      <c r="R200" s="46">
        <f ca="1">IFERROR(INDEX(OFFSET(INDIRECT("v_buffer_hist_hoy!$A$1"),1,MATCH("buh_roi_pasado",INDIRECT("v_buffer_hist_hoy!$1:$1"),0)-1,100000,1),MATCH(CLEAN(TABLATRANSFERENCIA[[#This Row],[CODIGO]]),OFFSET(INDIRECT("v_buffer_hist_hoy!$A$1"),1,MATCH("buh_codigo",INDIRECT("v_buffer_hist_hoy!$1:$1"),0)-1,100000,1),0)),"")</f>
        <v>0</v>
      </c>
      <c r="S200" s="46">
        <f ca="1">IFERROR(INDEX(OFFSET(INDIRECT("v_buffer_hist_hoy!$A$1"),1,MATCH("buh_roi_proyectado",INDIRECT("v_buffer_hist_hoy!$1:$1"),0)-1,100000,1),MATCH(CLEAN(TABLATRANSFERENCIA[[#This Row],[CODIGO]]),OFFSET(INDIRECT("v_buffer_hist_hoy!$A$1"),1,MATCH("buh_codigo",INDIRECT("v_buffer_hist_hoy!$1:$1"),0)-1,100000,1),0)),"")</f>
        <v>9.1999999999999993</v>
      </c>
      <c r="T200" s="46">
        <f ca="1">IFERROR(INDEX(OFFSET(INDIRECT("v_buffer_hist_hoy!$A$1"),1,MATCH("buh_velocity",INDIRECT("v_buffer_hist_hoy!$1:$1"),0)-1,100000,1),MATCH(CLEAN(TABLATRANSFERENCIA[[#This Row],[CODIGO]]),OFFSET(INDIRECT("v_buffer_hist_hoy!$A$1"),1,MATCH("buh_codigo",INDIRECT("v_buffer_hist_hoy!$1:$1"),0)-1,100000,1),0)),"")</f>
        <v>0</v>
      </c>
      <c r="U200" s="46">
        <f ca="1">IFERROR(INDEX(OFFSET(INDIRECT("v_buffer_hist_hoy!$A$1"),1,MATCH("buh_nivel_servicio",INDIRECT("v_buffer_hist_hoy!$1:$1"),0)-1,100000,1),MATCH(CLEAN(TABLATRANSFERENCIA[[#This Row],[CODIGO]]),OFFSET(INDIRECT("v_buffer_hist_hoy!$A$1"),1,MATCH("buh_codigo",INDIRECT("v_buffer_hist_hoy!$1:$1"),0)-1,100000,1),0)),"")</f>
        <v>1</v>
      </c>
      <c r="V200" s="49" t="str">
        <f ca="1">IFERROR(INDEX(OFFSET(INDIRECT("v_buffer_hist_hoy!$A$1"),1,MATCH("pro_nombre",INDIRECT("v_buffer_hist_hoy!$1:$1"),0)-1,100000,1),MATCH(CLEAN(TABLATRANSFERENCIA[[#This Row],[CODIGO]]),OFFSET(INDIRECT("v_buffer_hist_hoy!$A$1"),1,MATCH("buh_codigo",INDIRECT("v_buffer_hist_hoy!$1:$1"),0)-1,100000,1),0)),"")</f>
        <v>Echo</v>
      </c>
      <c r="W200" s="49" t="str">
        <f ca="1">IFERROR(INDEX(OFFSET(INDIRECT("v_buffer_hist_hoy!$A$1"),1,MATCH("pre_nombre",INDIRECT("v_buffer_hist_hoy!$1:$1"),0)-1,100000,1),MATCH(CLEAN(TABLATRANSFERENCIA[[#This Row],[CODIGO]]),OFFSET(INDIRECT("v_buffer_hist_hoy!$A$1"),1,MATCH("buh_codigo",INDIRECT("v_buffer_hist_hoy!$1:$1"),0)-1,100000,1),0)),"")</f>
        <v>USA</v>
      </c>
      <c r="X200" s="51">
        <f ca="1">IFERROR(INDEX(OFFSET(INDIRECT("v_buffer_hist_hoy!$A$1"),1,MATCH("buh_tiempo_suministro",INDIRECT("v_buffer_hist_hoy!$1:$1"),0)-1,100000,1),MATCH(CLEAN(TABLATRANSFERENCIA[[#This Row],[CODIGO]]),OFFSET(INDIRECT("v_buffer_hist_hoy!$A$1"),1,MATCH("buh_codigo",INDIRECT("v_buffer_hist_hoy!$1:$1"),0)-1,100000,1),0)),"")</f>
        <v>8</v>
      </c>
      <c r="Y200" s="51">
        <f ca="1">IFERROR(INDEX(OFFSET(INDIRECT("v_buffer_hist_hoy!$A$1"),1,MATCH("buh_frecuencia_reposicion",INDIRECT("v_buffer_hist_hoy!$1:$1"),0)-1,100000,1),MATCH(CLEAN(TABLATRANSFERENCIA[[#This Row],[CODIGO]]),OFFSET(INDIRECT("v_buffer_hist_hoy!$A$1"),1,MATCH("buh_codigo",INDIRECT("v_buffer_hist_hoy!$1:$1"),0)-1,100000,1),0)),"")</f>
        <v>3</v>
      </c>
      <c r="Z200" s="6">
        <f ca="1">IFERROR(INDEX(OFFSET(INDIRECT("v_buffer_hist_hoy!$A$1"),1,MATCH("buh_buffer_actual",INDIRECT("v_buffer_hist_hoy!$1:$1"),0)-1,100000,1),MATCH(CLEAN(TABLATRANSFERENCIA[[#This Row],[CODIGO]]),OFFSET(INDIRECT("v_buffer_hist_hoy!$A$1"),1,MATCH("buh_codigo",INDIRECT("v_buffer_hist_hoy!$1:$1"),0)-1,100000,1),0)),"")</f>
        <v>4</v>
      </c>
      <c r="AA200" s="6">
        <f ca="1">IFERROR(INDEX(OFFSET(INDIRECT("v_buffer_hist_hoy!$A$1"),1,MATCH("buh_inventario_proveedor",INDIRECT("v_buffer_hist_hoy!$1:$1"),0)-1,100000,1),MATCH(CLEAN(TABLATRANSFERENCIA[[#This Row],[CODIGO]]),OFFSET(INDIRECT("v_buffer_hist_hoy!$A$1"),1,MATCH("buh_codigo",INDIRECT("v_buffer_hist_hoy!$1:$1"),0)-1,100000,1),0)),"")</f>
        <v>1000000000</v>
      </c>
      <c r="AB200" s="6">
        <f ca="1">IFERROR(INDEX(OFFSET(INDIRECT("v_buffer_hist_hoy!$A$1"),1,MATCH("buh_inventario_fisico",INDIRECT("v_buffer_hist_hoy!$1:$1"),0)-1,100000,1),MATCH(CLEAN(TABLATRANSFERENCIA[[#This Row],[CODIGO]]),OFFSET(INDIRECT("v_buffer_hist_hoy!$A$1"),1,MATCH("buh_codigo",INDIRECT("v_buffer_hist_hoy!$1:$1"),0)-1,100000,1),0)),"")</f>
        <v>1</v>
      </c>
      <c r="AC200" s="4">
        <f ca="1">IFERROR(INDEX(OFFSET(INDIRECT("v_buffer_hist_hoy!$A$1"),1,MATCH("buh_estado_inventario_fisico",INDIRECT("v_buffer_hist_hoy!$1:$1"),0)-1,100000,1),MATCH(CLEAN(TABLATRANSFERENCIA[[#This Row],[CODIGO]]),OFFSET(INDIRECT("v_buffer_hist_hoy!$A$1"),1,MATCH("buh_codigo",INDIRECT("v_buffer_hist_hoy!$1:$1"),0)-1,100000,1),0)),"")</f>
        <v>0.75</v>
      </c>
      <c r="AD200" s="6" t="str">
        <f ca="1">IFERROR(INDEX(OFFSET(INDIRECT("v_buffer_hist_hoy!$A$1"),1,MATCH("buh_color_inventario_fisico",INDIRECT("v_buffer_hist_hoy!$1:$1"),0)-1,100000,1),MATCH(CLEAN(TABLATRANSFERENCIA[[#This Row],[CODIGO]]),OFFSET(INDIRECT("v_buffer_hist_hoy!$A$1"),1,MATCH("buh_codigo",INDIRECT("v_buffer_hist_hoy!$1:$1"),0)-1,100000,1),0)),"")</f>
        <v>R</v>
      </c>
      <c r="AE200" s="6">
        <f ca="1">IFERROR(INDEX(OFFSET(INDIRECT("v_buffer_hist_hoy!$A$1"),1,MATCH("buh_transito",INDIRECT("v_buffer_hist_hoy!$1:$1"),0)-1,100000,1),MATCH(CLEAN(TABLATRANSFERENCIA[[#This Row],[CODIGO]]),OFFSET(INDIRECT("v_buffer_hist_hoy!$A$1"),1,MATCH("buh_codigo",INDIRECT("v_buffer_hist_hoy!$1:$1"),0)-1,100000,1),0)),"")</f>
        <v>0</v>
      </c>
      <c r="AF200" s="6">
        <f ca="1">IFERROR(INDEX(OFFSET(INDIRECT("v_buffer_hist_hoy!$A$1"),1,MATCH("buh_negociacion",INDIRECT("v_buffer_hist_hoy!$1:$1"),0)-1,100000,1),MATCH(CLEAN(TABLATRANSFERENCIA[[#This Row],[CODIGO]]),OFFSET(INDIRECT("v_buffer_hist_hoy!$A$1"),1,MATCH("buh_codigo",INDIRECT("v_buffer_hist_hoy!$1:$1"),0)-1,100000,1),0)),"")</f>
        <v>0</v>
      </c>
      <c r="AG200" s="6">
        <f ca="1">IFERROR(INDEX(OFFSET(INDIRECT("v_buffer_hist_hoy!$A$1"),1,MATCH("buh_produccion",INDIRECT("v_buffer_hist_hoy!$1:$1"),0)-1,100000,1),MATCH(CLEAN(TABLATRANSFERENCIA[[#This Row],[CODIGO]]),OFFSET(INDIRECT("v_buffer_hist_hoy!$A$1"),1,MATCH("buh_codigo",INDIRECT("v_buffer_hist_hoy!$1:$1"),0)-1,100000,1),0)),"")</f>
        <v>0</v>
      </c>
      <c r="AH200" s="6">
        <f ca="1">IFERROR(INDEX(OFFSET(INDIRECT("v_buffer_hist_hoy!$A$1"),1,MATCH("buh_embarcado",INDIRECT("v_buffer_hist_hoy!$1:$1"),0)-1,100000,1),MATCH(CLEAN(TABLATRANSFERENCIA[[#This Row],[CODIGO]]),OFFSET(INDIRECT("v_buffer_hist_hoy!$A$1"),1,MATCH("buh_codigo",INDIRECT("v_buffer_hist_hoy!$1:$1"),0)-1,100000,1),0)),"")</f>
        <v>0</v>
      </c>
      <c r="AI200" s="6">
        <f ca="1">IFERROR(INDEX(OFFSET(INDIRECT("v_buffer_hist_hoy!$A$1"),1,MATCH("buh_comprometido",INDIRECT("v_buffer_hist_hoy!$1:$1"),0)-1,100000,1),MATCH(CLEAN(TABLATRANSFERENCIA[[#This Row],[CODIGO]]),OFFSET(INDIRECT("v_buffer_hist_hoy!$A$1"),1,MATCH("buh_codigo",INDIRECT("v_buffer_hist_hoy!$1:$1"),0)-1,100000,1),0)),"")</f>
        <v>0</v>
      </c>
      <c r="AJ200" s="6">
        <f ca="1">IFERROR(INDEX(OFFSET(INDIRECT("v_buffer_hist_hoy!$A$1"),1,MATCH("buh_backorder",INDIRECT("v_buffer_hist_hoy!$1:$1"),0)-1,100000,1),MATCH(CLEAN(TABLATRANSFERENCIA[[#This Row],[CODIGO]]),OFFSET(INDIRECT("v_buffer_hist_hoy!$A$1"),1,MATCH("buh_codigo",INDIRECT("v_buffer_hist_hoy!$1:$1"),0)-1,100000,1),0)),"")</f>
        <v>1</v>
      </c>
      <c r="AK200" s="6">
        <f ca="1">IFERROR(INDEX(OFFSET(INDIRECT("v_buffer_hist_hoy!$A$1"),1,MATCH("buh_inventario_proyectado",INDIRECT("v_buffer_hist_hoy!$1:$1"),0)-1,100000,1),MATCH(CLEAN(TABLATRANSFERENCIA[[#This Row],[CODIGO]]),OFFSET(INDIRECT("v_buffer_hist_hoy!$A$1"),1,MATCH("buh_codigo",INDIRECT("v_buffer_hist_hoy!$1:$1"),0)-1,100000,1),0)),"")</f>
        <v>2</v>
      </c>
      <c r="AL200" s="4">
        <f ca="1">IFERROR(INDEX(OFFSET(INDIRECT("v_buffer_hist_hoy!$A$1"),1,MATCH("buh_estado_inventario_proyectado",INDIRECT("v_buffer_hist_hoy!$1:$1"),0)-1,100000,1),MATCH(CLEAN(TABLATRANSFERENCIA[[#This Row],[CODIGO]]),OFFSET(INDIRECT("v_buffer_hist_hoy!$A$1"),1,MATCH("buh_codigo",INDIRECT("v_buffer_hist_hoy!$1:$1"),0)-1,100000,1),0)),"")</f>
        <v>0.5</v>
      </c>
      <c r="AM200" s="6" t="str">
        <f ca="1">IFERROR(INDEX(OFFSET(INDIRECT("v_buffer_hist_hoy!$A$1"),1,MATCH("buh_color_inventario_proyectado",INDIRECT("v_buffer_hist_hoy!$1:$1"),0)-1,100000,1),MATCH(CLEAN(TABLATRANSFERENCIA[[#This Row],[CODIGO]]),OFFSET(INDIRECT("v_buffer_hist_hoy!$A$1"),1,MATCH("buh_codigo",INDIRECT("v_buffer_hist_hoy!$1:$1"),0)-1,100000,1),0)),"")</f>
        <v>A</v>
      </c>
      <c r="AN200" s="6">
        <f ca="1">IFERROR(INDEX(OFFSET(INDIRECT("v_buffer_hist_hoy!$A$1"),1,MATCH("buh_pedido_minimo",INDIRECT("v_buffer_hist_hoy!$1:$1"),0)-1,100000,1),MATCH(CLEAN(TABLATRANSFERENCIA[[#This Row],[CODIGO]]),OFFSET(INDIRECT("v_buffer_hist_hoy!$A$1"),1,MATCH("buh_codigo",INDIRECT("v_buffer_hist_hoy!$1:$1"),0)-1,100000,1),0)),"")</f>
        <v>0</v>
      </c>
      <c r="AO200" s="6">
        <f ca="1">IFERROR(INDEX(OFFSET(INDIRECT("v_buffer_hist_hoy!$A$1"),1,MATCH("buh_pedido_minimo_grupo",INDIRECT("v_buffer_hist_hoy!$1:$1"),0)-1,100000,1),MATCH(CLEAN(TABLATRANSFERENCIA[[#This Row],[CODIGO]]),OFFSET(INDIRECT("v_buffer_hist_hoy!$A$1"),1,MATCH("buh_codigo",INDIRECT("v_buffer_hist_hoy!$1:$1"),0)-1,100000,1),0)),"")</f>
        <v>0</v>
      </c>
      <c r="AP200" s="6">
        <f ca="1">IFERROR(INDEX(OFFSET(INDIRECT("v_buffer_hist_hoy!$A$1"),1,MATCH("buh_unidad_empaque",INDIRECT("v_buffer_hist_hoy!$1:$1"),0)-1,100000,1),MATCH(CLEAN(TABLATRANSFERENCIA[[#This Row],[CODIGO]]),OFFSET(INDIRECT("v_buffer_hist_hoy!$A$1"),1,MATCH("buh_codigo",INDIRECT("v_buffer_hist_hoy!$1:$1"),0)-1,100000,1),0)),"")</f>
        <v>0</v>
      </c>
      <c r="AQ200" s="6">
        <f ca="1">IFERROR(INDEX(OFFSET(INDIRECT("v_buffer_hist_hoy!$A$1"),1,MATCH("buh_pedido_promedio",INDIRECT("v_buffer_hist_hoy!$1:$1"),0)-1,100000,1),MATCH(CLEAN(TABLATRANSFERENCIA[[#This Row],[CODIGO]]),OFFSET(INDIRECT("v_buffer_hist_hoy!$A$1"),1,MATCH("buh_codigo",INDIRECT("v_buffer_hist_hoy!$1:$1"),0)-1,100000,1),0)),"")</f>
        <v>1</v>
      </c>
      <c r="AR200" s="6">
        <f ca="1">IFERROR(INDEX(OFFSET(INDIRECT("v_buffer_hist_hoy!$A$1"),1,MATCH("buh_cobertura_buffer",INDIRECT("v_buffer_hist_hoy!$1:$1"),0)-1,100000,1),MATCH(CLEAN(TABLATRANSFERENCIA[[#This Row],[CODIGO]]),OFFSET(INDIRECT("v_buffer_hist_hoy!$A$1"),1,MATCH("buh_codigo",INDIRECT("v_buffer_hist_hoy!$1:$1"),0)-1,100000,1),0)),"")</f>
        <v>0</v>
      </c>
      <c r="AS200" s="6">
        <f ca="1">IFERROR(INDEX(OFFSET(INDIRECT("v_buffer_hist_hoy!$A$1"),1,MATCH("buh_cobertura_inventario_proyectado",INDIRECT("v_buffer_hist_hoy!$1:$1"),0)-1,100000,1),MATCH(CLEAN(TABLATRANSFERENCIA[[#This Row],[CODIGO]]),OFFSET(INDIRECT("v_buffer_hist_hoy!$A$1"),1,MATCH("buh_codigo",INDIRECT("v_buffer_hist_hoy!$1:$1"),0)-1,100000,1),0)),"")</f>
        <v>0</v>
      </c>
      <c r="AT200" s="6">
        <f ca="1">IFERROR(INDEX(OFFSET(INDIRECT("v_buffer_hist_hoy!$A$1"),1,MATCH("buh_cobertura_pedido_minimo",INDIRECT("v_buffer_hist_hoy!$1:$1"),0)-1,100000,1),MATCH(CLEAN(TABLATRANSFERENCIA[[#This Row],[CODIGO]]),OFFSET(INDIRECT("v_buffer_hist_hoy!$A$1"),1,MATCH("buh_codigo",INDIRECT("v_buffer_hist_hoy!$1:$1"),0)-1,100000,1),0)),"")</f>
        <v>0</v>
      </c>
      <c r="AU200" s="6">
        <f ca="1">IFERROR(INDEX(OFFSET(INDIRECT("v_buffer_hist_hoy!$A$1"),1,MATCH("buh_dias_desabastecimiento",INDIRECT("v_buffer_hist_hoy!$1:$1"),0)-1,100000,1),MATCH(CLEAN(TABLATRANSFERENCIA[[#This Row],[CODIGO]]),OFFSET(INDIRECT("v_buffer_hist_hoy!$A$1"),1,MATCH("buh_codigo",INDIRECT("v_buffer_hist_hoy!$1:$1"),0)-1,100000,1),0)),"")</f>
        <v>2</v>
      </c>
      <c r="AV200" s="6">
        <f t="array" ref="AV200">IFERROR(INDEX(Datos_Consumo[CANTIDAD],MATCH(TABLATRANSFERENCIA[[#This Row],[CODIGO]]&amp;TABLATRANSFERENCIA[[#Headers],[Columna1]],Datos_Consumo[CODIGO]&amp;Datos_Consumo[FECHA_FORMATO],0)),0)</f>
        <v>0</v>
      </c>
      <c r="AW200" s="6">
        <f t="array" ref="AW200">IFERROR(INDEX(Datos_Consumo[CANTIDAD],MATCH(TABLATRANSFERENCIA[[#This Row],[CODIGO]]&amp;TABLATRANSFERENCIA[[#Headers],[Columna2]],Datos_Consumo[CODIGO]&amp;Datos_Consumo[FECHA_FORMATO],0)),0)</f>
        <v>0</v>
      </c>
      <c r="AX200" s="6">
        <f t="array" ref="AX200">IFERROR(INDEX(Datos_Consumo[CANTIDAD],MATCH(TABLATRANSFERENCIA[[#This Row],[CODIGO]]&amp;TABLATRANSFERENCIA[[#Headers],[Columna3]],Datos_Consumo[CODIGO]&amp;Datos_Consumo[FECHA_FORMATO],0)),0)</f>
        <v>0</v>
      </c>
      <c r="AY200" s="6">
        <f t="array" ref="AY200">IFERROR(INDEX(Datos_Consumo[CANTIDAD],MATCH(TABLATRANSFERENCIA[[#This Row],[CODIGO]]&amp;TABLATRANSFERENCIA[[#Headers],[Columna4]],Datos_Consumo[CODIGO]&amp;Datos_Consumo[FECHA_FORMATO],0)),0)</f>
        <v>0</v>
      </c>
      <c r="AZ200" s="6">
        <f t="array" ref="AZ200">IFERROR(INDEX(Datos_Consumo[CANTIDAD],MATCH(TABLATRANSFERENCIA[[#This Row],[CODIGO]]&amp;TABLATRANSFERENCIA[[#Headers],[Columna5]],Datos_Consumo[CODIGO]&amp;Datos_Consumo[FECHA_FORMATO],0)),0)</f>
        <v>0</v>
      </c>
      <c r="BA200" s="6">
        <f t="array" ref="BA200">IFERROR(INDEX(Datos_Consumo[CANTIDAD],MATCH(TABLATRANSFERENCIA[[#This Row],[CODIGO]]&amp;TABLATRANSFERENCIA[[#Headers],[Columna6]],Datos_Consumo[CODIGO]&amp;Datos_Consumo[FECHA_FORMATO],0)),0)</f>
        <v>0</v>
      </c>
      <c r="BB200" s="56">
        <f ca="1">IFERROR(INDEX(OFFSET(INDIRECT("v_buffer_hist_hoy!$A$1"),1,MATCH("buh_ultima_transferencia_ini",INDIRECT("v_buffer_hist_hoy!$1:$1"),0)-1,100000,1),MATCH(CLEAN(TABLATRANSFERENCIA[[#This Row],[CODIGO]]),OFFSET(INDIRECT("v_buffer_hist_hoy!$A$1"),1,MATCH("buh_codigo",INDIRECT("v_buffer_hist_hoy!$1:$1"),0)-1,100000,1),0)),"")</f>
        <v>0</v>
      </c>
      <c r="BC200" s="56">
        <f ca="1">IFERROR(INDEX(OFFSET(INDIRECT("v_buffer_hist_hoy!$A$1"),1,MATCH("buh_ultima_transferencia_fin",INDIRECT("v_buffer_hist_hoy!$1:$1"),0)-1,100000,1),MATCH(CLEAN(TABLATRANSFERENCIA[[#This Row],[CODIGO]]),OFFSET(INDIRECT("v_buffer_hist_hoy!$A$1"),1,MATCH("buh_codigo",INDIRECT("v_buffer_hist_hoy!$1:$1"),0)-1,100000,1),0)),"")</f>
        <v>0</v>
      </c>
      <c r="BD200" s="50" t="s">
        <v>1025</v>
      </c>
      <c r="BE200" s="55"/>
      <c r="BF200" s="51"/>
      <c r="BG200"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0" s="51"/>
      <c r="BM200" s="46">
        <f ca="1">IFERROR(TABLATRANSFERENCIA[[#This Row],[REQUERIM]]/TABLATRANSFERENCIA[[#This Row],[PEDIDO PROMEDIO]],0)</f>
        <v>1</v>
      </c>
      <c r="BN200" s="51"/>
      <c r="BO200" s="59"/>
      <c r="BP200" s="3" t="str">
        <f>IF(TABLATRANSFERENCIA[[#This Row],[RECIBIDO]]&lt;&gt;"",0,IF(TABLATRANSFERENCIA[[#This Row],[DESPACHO]]&lt;&gt;"",TABLATRANSFERENCIA[[#This Row],[DESPACHO]],TABLATRANSFERENCIA[[#This Row],[REQUERIM]]))</f>
        <v>1</v>
      </c>
      <c r="BQ200" s="50"/>
      <c r="BR200" s="50"/>
      <c r="BS200" s="50" t="str">
        <f t="shared" si="2"/>
        <v>N</v>
      </c>
      <c r="BT200" s="51">
        <f t="array" aca="1" ref="BT200" ca="1">IF(SUM(--(TABLATRANSFERENCIA[[#This Row],[CODIGO GENERICO]]=TABLATRANSFERENCIA[CODIGO GENERICO])*TABLATRANSFERENCIA[REQUERIM])&lt;TABLATRANSFERENCIA[[#This Row],[PEDIDO MIN GRUPO]],1,0)</f>
        <v>0</v>
      </c>
      <c r="BU20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00" s="51">
        <f ca="1">IFERROR(INDEX(OFFSET(INDIRECT("v_buffer_hist_hoy!$A$1"),1,MATCH("buh_zona_amarilla",INDIRECT("v_buffer_hist_hoy!$1:$1"),0)-1,100000,1),MATCH(CLEAN(TABLATRANSFERENCIA[[#This Row],[CODIGO]]),OFFSET(INDIRECT("v_buffer_hist_hoy!$A$1"),1,MATCH("buh_codigo",INDIRECT("v_buffer_hist_hoy!$1:$1"),0)-1,100000,1),0)),"")</f>
        <v>3</v>
      </c>
      <c r="BW200" s="51">
        <f ca="1">IFERROR(INDEX(OFFSET(INDIRECT("v_buffer_hist_hoy!$A$1"),1,MATCH("buh_zona_roja",INDIRECT("v_buffer_hist_hoy!$1:$1"),0)-1,100000,1),MATCH(CLEAN(TABLATRANSFERENCIA[[#This Row],[CODIGO]]),OFFSET(INDIRECT("v_buffer_hist_hoy!$A$1"),1,MATCH("buh_codigo",INDIRECT("v_buffer_hist_hoy!$1:$1"),0)-1,100000,1),0)),"")</f>
        <v>1</v>
      </c>
    </row>
    <row r="201" spans="1:75" hidden="1" x14ac:dyDescent="0.25">
      <c r="A201" s="54" t="s">
        <v>3659</v>
      </c>
      <c r="B201" s="3" t="str">
        <f ca="1">IFERROR(INDEX(OFFSET(INDIRECT("v_buffer_hist_hoy!$A$1"),1,MATCH("pro_descripcion",INDIRECT("v_buffer_hist_hoy!$1:$1"),0)-1,100000,1),MATCH(CLEAN(TABLATRANSFERENCIA[[#This Row],[CODIGO]]),OFFSET(INDIRECT("v_buffer_hist_hoy!$A$1"),1,MATCH("buh_codigo",INDIRECT("v_buffer_hist_hoy!$1:$1"),0)-1,100000,1),0)),"")</f>
        <v>PROTECTOR DEL TANQUE B530 (62035-85360)</v>
      </c>
      <c r="C201" s="3" t="str">
        <f ca="1">IFERROR(INDEX(OFFSET(INDIRECT("v_buffer_hist_hoy!$A$1"),1,MATCH("buh_codigo_generico",INDIRECT("v_buffer_hist_hoy!$1:$1"),0)-1,100000,1),MATCH(CLEAN(TABLATRANSFERENCIA[[#This Row],[CODIGO]]),OFFSET(INDIRECT("v_buffer_hist_hoy!$A$1"),1,MATCH("buh_codigo",INDIRECT("v_buffer_hist_hoy!$1:$1"),0)-1,100000,1),0)),"")</f>
        <v>0</v>
      </c>
      <c r="D201" s="3" t="str">
        <f ca="1">IFERROR(INDEX(OFFSET(INDIRECT("v_buffer_hist_hoy!$A$1"),1,MATCH("buh_codigo_vinculado",INDIRECT("v_buffer_hist_hoy!$1:$1"),0)-1,100000,1),MATCH(CLEAN(TABLATRANSFERENCIA[[#This Row],[CODIGO]]),OFFSET(INDIRECT("v_buffer_hist_hoy!$A$1"),1,MATCH("buh_codigo",INDIRECT("v_buffer_hist_hoy!$1:$1"),0)-1,100000,1),0)),"")</f>
        <v>EC-A175000210</v>
      </c>
      <c r="E201" s="3" t="str">
        <f ca="1">IFERROR(INDEX(OFFSET(INDIRECT("v_buffer_hist_hoy!$A$1"),1,MATCH("pro_linea",INDIRECT("v_buffer_hist_hoy!$1:$1"),0)-1,100000,1),MATCH(CLEAN(TABLATRANSFERENCIA[[#This Row],[CODIGO]]),OFFSET(INDIRECT("v_buffer_hist_hoy!$A$1"),1,MATCH("buh_codigo",INDIRECT("v_buffer_hist_hoy!$1:$1"),0)-1,100000,1),0)),"")</f>
        <v>AGROFORESTAL</v>
      </c>
      <c r="F201" s="3">
        <f ca="1">IFERROR(INDEX(OFFSET(INDIRECT("v_buffer_hist_hoy!$A$1"),1,MATCH("pro_sublinea",INDIRECT("v_buffer_hist_hoy!$1:$1"),0)-1,100000,1),MATCH(CLEAN(TABLATRANSFERENCIA[[#This Row],[CODIGO]]),OFFSET(INDIRECT("v_buffer_hist_hoy!$A$1"),1,MATCH("buh_codigo",INDIRECT("v_buffer_hist_hoy!$1:$1"),0)-1,100000,1),0)),"")</f>
        <v>0</v>
      </c>
      <c r="G201" s="3" t="str">
        <f ca="1">IFERROR(INDEX(OFFSET(INDIRECT("v_buffer_hist_hoy!$A$1"),1,MATCH("pro_grupo",INDIRECT("v_buffer_hist_hoy!$1:$1"),0)-1,100000,1),MATCH(CLEAN(TABLATRANSFERENCIA[[#This Row],[CODIGO]]),OFFSET(INDIRECT("v_buffer_hist_hoy!$A$1"),1,MATCH("buh_codigo",INDIRECT("v_buffer_hist_hoy!$1:$1"),0)-1,100000,1),0)),"")</f>
        <v>REPUESTOS DESMALEZADORAS</v>
      </c>
      <c r="H201" s="3">
        <f ca="1">IFERROR(INDEX(OFFSET(INDIRECT("v_buffer_hist_hoy!$A$1"),1,MATCH("pro_familia",INDIRECT("v_buffer_hist_hoy!$1:$1"),0)-1,100000,1),MATCH(CLEAN(TABLATRANSFERENCIA[[#This Row],[CODIGO]]),OFFSET(INDIRECT("v_buffer_hist_hoy!$A$1"),1,MATCH("buh_codigo",INDIRECT("v_buffer_hist_hoy!$1:$1"),0)-1,100000,1),0)),"")</f>
        <v>0</v>
      </c>
      <c r="I201" s="3">
        <f ca="1">IFERROR(INDEX(OFFSET(INDIRECT("v_buffer_hist_hoy!$A$1"),1,MATCH("pro_subfamilia",INDIRECT("v_buffer_hist_hoy!$1:$1"),0)-1,100000,1),MATCH(CLEAN(TABLATRANSFERENCIA[[#This Row],[CODIGO]]),OFFSET(INDIRECT("v_buffer_hist_hoy!$A$1"),1,MATCH("buh_codigo",INDIRECT("v_buffer_hist_hoy!$1:$1"),0)-1,100000,1),0)),"")</f>
        <v>0</v>
      </c>
      <c r="J201" s="3" t="str">
        <f ca="1">IFERROR(INDEX(OFFSET(INDIRECT("v_buffer_hist_hoy!$A$1"),1,MATCH("pro_categoria",INDIRECT("v_buffer_hist_hoy!$1:$1"),0)-1,100000,1),MATCH(CLEAN(TABLATRANSFERENCIA[[#This Row],[CODIGO]]),OFFSET(INDIRECT("v_buffer_hist_hoy!$A$1"),1,MATCH("buh_codigo",INDIRECT("v_buffer_hist_hoy!$1:$1"),0)-1,100000,1),0)),"")</f>
        <v>REPUESTOS ECHO Y SHINDAIWA</v>
      </c>
      <c r="K201" s="3">
        <f ca="1">IFERROR(INDEX(OFFSET(INDIRECT("v_buffer_hist_hoy!$A$1"),1,MATCH("pro_tipo",INDIRECT("v_buffer_hist_hoy!$1:$1"),0)-1,100000,1),MATCH(CLEAN(TABLATRANSFERENCIA[[#This Row],[CODIGO]]),OFFSET(INDIRECT("v_buffer_hist_hoy!$A$1"),1,MATCH("buh_codigo",INDIRECT("v_buffer_hist_hoy!$1:$1"),0)-1,100000,1),0)),"")</f>
        <v>0</v>
      </c>
      <c r="L201" s="3" t="str">
        <f ca="1">IFERROR(INDEX(OFFSET(INDIRECT("v_buffer_hist_hoy!$A$1"),1,MATCH("pro_marca",INDIRECT("v_buffer_hist_hoy!$1:$1"),0)-1,100000,1),MATCH(CLEAN(TABLATRANSFERENCIA[[#This Row],[CODIGO]]),OFFSET(INDIRECT("v_buffer_hist_hoy!$A$1"),1,MATCH("buh_codigo",INDIRECT("v_buffer_hist_hoy!$1:$1"),0)-1,100000,1),0)),"")</f>
        <v>SHINDAIWA</v>
      </c>
      <c r="M201" s="3">
        <f ca="1">IFERROR(INDEX(OFFSET(INDIRECT("v_buffer_hist_hoy!$A$1"),1,MATCH("pro_modelo",INDIRECT("v_buffer_hist_hoy!$1:$1"),0)-1,100000,1),MATCH(CLEAN(TABLATRANSFERENCIA[[#This Row],[CODIGO]]),OFFSET(INDIRECT("v_buffer_hist_hoy!$A$1"),1,MATCH("buh_codigo",INDIRECT("v_buffer_hist_hoy!$1:$1"),0)-1,100000,1),0)),"")</f>
        <v>0</v>
      </c>
      <c r="N201" s="3">
        <f ca="1">IFERROR(INDEX(OFFSET(INDIRECT("v_buffer_hist_hoy!$A$1"),1,MATCH("pro_cat_management",INDIRECT("v_buffer_hist_hoy!$1:$1"),0)-1,100000,1),MATCH(CLEAN(TABLATRANSFERENCIA[[#This Row],[CODIGO]]),OFFSET(INDIRECT("v_buffer_hist_hoy!$A$1"),1,MATCH("buh_codigo",INDIRECT("v_buffer_hist_hoy!$1:$1"),0)-1,100000,1),0)),"")</f>
        <v>0</v>
      </c>
      <c r="O201" s="5" t="str">
        <f ca="1">IFERROR(INDEX(OFFSET(INDIRECT("v_buffer_hist_hoy!$A$1"),1,MATCH("buh_estatus",INDIRECT("v_buffer_hist_hoy!$1:$1"),0)-1,100000,1),MATCH(CLEAN(TABLATRANSFERENCIA[[#This Row],[CODIGO]]),OFFSET(INDIRECT("v_buffer_hist_hoy!$A$1"),1,MATCH("buh_codigo",INDIRECT("v_buffer_hist_hoy!$1:$1"),0)-1,100000,1),0)),"")</f>
        <v>0</v>
      </c>
      <c r="P201" s="5">
        <f ca="1">IFERROR(INDEX(OFFSET(INDIRECT("v_buffer_hist_hoy!$A$1"),1,MATCH("buh_ctv",INDIRECT("v_buffer_hist_hoy!$1:$1"),0)-1,100000,1),MATCH(CLEAN(TABLATRANSFERENCIA[[#This Row],[CODIGO]]),OFFSET(INDIRECT("v_buffer_hist_hoy!$A$1"),1,MATCH("buh_codigo",INDIRECT("v_buffer_hist_hoy!$1:$1"),0)-1,100000,1),0)),"")</f>
        <v>12.78</v>
      </c>
      <c r="Q201" s="5">
        <f ca="1">IFERROR(INDEX(OFFSET(INDIRECT("v_buffer_hist_hoy!$A$1"),1,MATCH("buh_pv",INDIRECT("v_buffer_hist_hoy!$1:$1"),0)-1,100000,1),MATCH(CLEAN(TABLATRANSFERENCIA[[#This Row],[CODIGO]]),OFFSET(INDIRECT("v_buffer_hist_hoy!$A$1"),1,MATCH("buh_codigo",INDIRECT("v_buffer_hist_hoy!$1:$1"),0)-1,100000,1),0)),"")</f>
        <v>39.99</v>
      </c>
      <c r="R201" s="46">
        <f ca="1">IFERROR(INDEX(OFFSET(INDIRECT("v_buffer_hist_hoy!$A$1"),1,MATCH("buh_roi_pasado",INDIRECT("v_buffer_hist_hoy!$1:$1"),0)-1,100000,1),MATCH(CLEAN(TABLATRANSFERENCIA[[#This Row],[CODIGO]]),OFFSET(INDIRECT("v_buffer_hist_hoy!$A$1"),1,MATCH("buh_codigo",INDIRECT("v_buffer_hist_hoy!$1:$1"),0)-1,100000,1),0)),"")</f>
        <v>0</v>
      </c>
      <c r="S201" s="46">
        <f ca="1">IFERROR(INDEX(OFFSET(INDIRECT("v_buffer_hist_hoy!$A$1"),1,MATCH("buh_roi_proyectado",INDIRECT("v_buffer_hist_hoy!$1:$1"),0)-1,100000,1),MATCH(CLEAN(TABLATRANSFERENCIA[[#This Row],[CODIGO]]),OFFSET(INDIRECT("v_buffer_hist_hoy!$A$1"),1,MATCH("buh_codigo",INDIRECT("v_buffer_hist_hoy!$1:$1"),0)-1,100000,1),0)),"")</f>
        <v>9.2899999999999991</v>
      </c>
      <c r="T201" s="46">
        <f ca="1">IFERROR(INDEX(OFFSET(INDIRECT("v_buffer_hist_hoy!$A$1"),1,MATCH("buh_velocity",INDIRECT("v_buffer_hist_hoy!$1:$1"),0)-1,100000,1),MATCH(CLEAN(TABLATRANSFERENCIA[[#This Row],[CODIGO]]),OFFSET(INDIRECT("v_buffer_hist_hoy!$A$1"),1,MATCH("buh_codigo",INDIRECT("v_buffer_hist_hoy!$1:$1"),0)-1,100000,1),0)),"")</f>
        <v>0</v>
      </c>
      <c r="U201" s="46">
        <f ca="1">IFERROR(INDEX(OFFSET(INDIRECT("v_buffer_hist_hoy!$A$1"),1,MATCH("buh_nivel_servicio",INDIRECT("v_buffer_hist_hoy!$1:$1"),0)-1,100000,1),MATCH(CLEAN(TABLATRANSFERENCIA[[#This Row],[CODIGO]]),OFFSET(INDIRECT("v_buffer_hist_hoy!$A$1"),1,MATCH("buh_codigo",INDIRECT("v_buffer_hist_hoy!$1:$1"),0)-1,100000,1),0)),"")</f>
        <v>1</v>
      </c>
      <c r="V201" s="49" t="str">
        <f ca="1">IFERROR(INDEX(OFFSET(INDIRECT("v_buffer_hist_hoy!$A$1"),1,MATCH("pro_nombre",INDIRECT("v_buffer_hist_hoy!$1:$1"),0)-1,100000,1),MATCH(CLEAN(TABLATRANSFERENCIA[[#This Row],[CODIGO]]),OFFSET(INDIRECT("v_buffer_hist_hoy!$A$1"),1,MATCH("buh_codigo",INDIRECT("v_buffer_hist_hoy!$1:$1"),0)-1,100000,1),0)),"")</f>
        <v>Echo</v>
      </c>
      <c r="W201" s="49" t="str">
        <f ca="1">IFERROR(INDEX(OFFSET(INDIRECT("v_buffer_hist_hoy!$A$1"),1,MATCH("pre_nombre",INDIRECT("v_buffer_hist_hoy!$1:$1"),0)-1,100000,1),MATCH(CLEAN(TABLATRANSFERENCIA[[#This Row],[CODIGO]]),OFFSET(INDIRECT("v_buffer_hist_hoy!$A$1"),1,MATCH("buh_codigo",INDIRECT("v_buffer_hist_hoy!$1:$1"),0)-1,100000,1),0)),"")</f>
        <v>USA</v>
      </c>
      <c r="X201" s="51">
        <f ca="1">IFERROR(INDEX(OFFSET(INDIRECT("v_buffer_hist_hoy!$A$1"),1,MATCH("buh_tiempo_suministro",INDIRECT("v_buffer_hist_hoy!$1:$1"),0)-1,100000,1),MATCH(CLEAN(TABLATRANSFERENCIA[[#This Row],[CODIGO]]),OFFSET(INDIRECT("v_buffer_hist_hoy!$A$1"),1,MATCH("buh_codigo",INDIRECT("v_buffer_hist_hoy!$1:$1"),0)-1,100000,1),0)),"")</f>
        <v>8</v>
      </c>
      <c r="Y201" s="51">
        <f ca="1">IFERROR(INDEX(OFFSET(INDIRECT("v_buffer_hist_hoy!$A$1"),1,MATCH("buh_frecuencia_reposicion",INDIRECT("v_buffer_hist_hoy!$1:$1"),0)-1,100000,1),MATCH(CLEAN(TABLATRANSFERENCIA[[#This Row],[CODIGO]]),OFFSET(INDIRECT("v_buffer_hist_hoy!$A$1"),1,MATCH("buh_codigo",INDIRECT("v_buffer_hist_hoy!$1:$1"),0)-1,100000,1),0)),"")</f>
        <v>3</v>
      </c>
      <c r="Z201" s="6">
        <f ca="1">IFERROR(INDEX(OFFSET(INDIRECT("v_buffer_hist_hoy!$A$1"),1,MATCH("buh_buffer_actual",INDIRECT("v_buffer_hist_hoy!$1:$1"),0)-1,100000,1),MATCH(CLEAN(TABLATRANSFERENCIA[[#This Row],[CODIGO]]),OFFSET(INDIRECT("v_buffer_hist_hoy!$A$1"),1,MATCH("buh_codigo",INDIRECT("v_buffer_hist_hoy!$1:$1"),0)-1,100000,1),0)),"")</f>
        <v>6</v>
      </c>
      <c r="AA201" s="6">
        <f ca="1">IFERROR(INDEX(OFFSET(INDIRECT("v_buffer_hist_hoy!$A$1"),1,MATCH("buh_inventario_proveedor",INDIRECT("v_buffer_hist_hoy!$1:$1"),0)-1,100000,1),MATCH(CLEAN(TABLATRANSFERENCIA[[#This Row],[CODIGO]]),OFFSET(INDIRECT("v_buffer_hist_hoy!$A$1"),1,MATCH("buh_codigo",INDIRECT("v_buffer_hist_hoy!$1:$1"),0)-1,100000,1),0)),"")</f>
        <v>1000000000</v>
      </c>
      <c r="AB201" s="6">
        <f ca="1">IFERROR(INDEX(OFFSET(INDIRECT("v_buffer_hist_hoy!$A$1"),1,MATCH("buh_inventario_fisico",INDIRECT("v_buffer_hist_hoy!$1:$1"),0)-1,100000,1),MATCH(CLEAN(TABLATRANSFERENCIA[[#This Row],[CODIGO]]),OFFSET(INDIRECT("v_buffer_hist_hoy!$A$1"),1,MATCH("buh_codigo",INDIRECT("v_buffer_hist_hoy!$1:$1"),0)-1,100000,1),0)),"")</f>
        <v>5</v>
      </c>
      <c r="AC201" s="4">
        <f ca="1">IFERROR(INDEX(OFFSET(INDIRECT("v_buffer_hist_hoy!$A$1"),1,MATCH("buh_estado_inventario_fisico",INDIRECT("v_buffer_hist_hoy!$1:$1"),0)-1,100000,1),MATCH(CLEAN(TABLATRANSFERENCIA[[#This Row],[CODIGO]]),OFFSET(INDIRECT("v_buffer_hist_hoy!$A$1"),1,MATCH("buh_codigo",INDIRECT("v_buffer_hist_hoy!$1:$1"),0)-1,100000,1),0)),"")</f>
        <v>0.17</v>
      </c>
      <c r="AD201" s="6" t="str">
        <f ca="1">IFERROR(INDEX(OFFSET(INDIRECT("v_buffer_hist_hoy!$A$1"),1,MATCH("buh_color_inventario_fisico",INDIRECT("v_buffer_hist_hoy!$1:$1"),0)-1,100000,1),MATCH(CLEAN(TABLATRANSFERENCIA[[#This Row],[CODIGO]]),OFFSET(INDIRECT("v_buffer_hist_hoy!$A$1"),1,MATCH("buh_codigo",INDIRECT("v_buffer_hist_hoy!$1:$1"),0)-1,100000,1),0)),"")</f>
        <v>V</v>
      </c>
      <c r="AE201" s="6">
        <f ca="1">IFERROR(INDEX(OFFSET(INDIRECT("v_buffer_hist_hoy!$A$1"),1,MATCH("buh_transito",INDIRECT("v_buffer_hist_hoy!$1:$1"),0)-1,100000,1),MATCH(CLEAN(TABLATRANSFERENCIA[[#This Row],[CODIGO]]),OFFSET(INDIRECT("v_buffer_hist_hoy!$A$1"),1,MATCH("buh_codigo",INDIRECT("v_buffer_hist_hoy!$1:$1"),0)-1,100000,1),0)),"")</f>
        <v>0</v>
      </c>
      <c r="AF201" s="6">
        <f ca="1">IFERROR(INDEX(OFFSET(INDIRECT("v_buffer_hist_hoy!$A$1"),1,MATCH("buh_negociacion",INDIRECT("v_buffer_hist_hoy!$1:$1"),0)-1,100000,1),MATCH(CLEAN(TABLATRANSFERENCIA[[#This Row],[CODIGO]]),OFFSET(INDIRECT("v_buffer_hist_hoy!$A$1"),1,MATCH("buh_codigo",INDIRECT("v_buffer_hist_hoy!$1:$1"),0)-1,100000,1),0)),"")</f>
        <v>0</v>
      </c>
      <c r="AG201" s="6">
        <f ca="1">IFERROR(INDEX(OFFSET(INDIRECT("v_buffer_hist_hoy!$A$1"),1,MATCH("buh_produccion",INDIRECT("v_buffer_hist_hoy!$1:$1"),0)-1,100000,1),MATCH(CLEAN(TABLATRANSFERENCIA[[#This Row],[CODIGO]]),OFFSET(INDIRECT("v_buffer_hist_hoy!$A$1"),1,MATCH("buh_codigo",INDIRECT("v_buffer_hist_hoy!$1:$1"),0)-1,100000,1),0)),"")</f>
        <v>0</v>
      </c>
      <c r="AH201" s="6">
        <f ca="1">IFERROR(INDEX(OFFSET(INDIRECT("v_buffer_hist_hoy!$A$1"),1,MATCH("buh_embarcado",INDIRECT("v_buffer_hist_hoy!$1:$1"),0)-1,100000,1),MATCH(CLEAN(TABLATRANSFERENCIA[[#This Row],[CODIGO]]),OFFSET(INDIRECT("v_buffer_hist_hoy!$A$1"),1,MATCH("buh_codigo",INDIRECT("v_buffer_hist_hoy!$1:$1"),0)-1,100000,1),0)),"")</f>
        <v>0</v>
      </c>
      <c r="AI201" s="6">
        <f ca="1">IFERROR(INDEX(OFFSET(INDIRECT("v_buffer_hist_hoy!$A$1"),1,MATCH("buh_comprometido",INDIRECT("v_buffer_hist_hoy!$1:$1"),0)-1,100000,1),MATCH(CLEAN(TABLATRANSFERENCIA[[#This Row],[CODIGO]]),OFFSET(INDIRECT("v_buffer_hist_hoy!$A$1"),1,MATCH("buh_codigo",INDIRECT("v_buffer_hist_hoy!$1:$1"),0)-1,100000,1),0)),"")</f>
        <v>0</v>
      </c>
      <c r="AJ201" s="6">
        <f ca="1">IFERROR(INDEX(OFFSET(INDIRECT("v_buffer_hist_hoy!$A$1"),1,MATCH("buh_backorder",INDIRECT("v_buffer_hist_hoy!$1:$1"),0)-1,100000,1),MATCH(CLEAN(TABLATRANSFERENCIA[[#This Row],[CODIGO]]),OFFSET(INDIRECT("v_buffer_hist_hoy!$A$1"),1,MATCH("buh_codigo",INDIRECT("v_buffer_hist_hoy!$1:$1"),0)-1,100000,1),0)),"")</f>
        <v>1</v>
      </c>
      <c r="AK201" s="6">
        <f ca="1">IFERROR(INDEX(OFFSET(INDIRECT("v_buffer_hist_hoy!$A$1"),1,MATCH("buh_inventario_proyectado",INDIRECT("v_buffer_hist_hoy!$1:$1"),0)-1,100000,1),MATCH(CLEAN(TABLATRANSFERENCIA[[#This Row],[CODIGO]]),OFFSET(INDIRECT("v_buffer_hist_hoy!$A$1"),1,MATCH("buh_codigo",INDIRECT("v_buffer_hist_hoy!$1:$1"),0)-1,100000,1),0)),"")</f>
        <v>6</v>
      </c>
      <c r="AL201" s="4">
        <f ca="1">IFERROR(INDEX(OFFSET(INDIRECT("v_buffer_hist_hoy!$A$1"),1,MATCH("buh_estado_inventario_proyectado",INDIRECT("v_buffer_hist_hoy!$1:$1"),0)-1,100000,1),MATCH(CLEAN(TABLATRANSFERENCIA[[#This Row],[CODIGO]]),OFFSET(INDIRECT("v_buffer_hist_hoy!$A$1"),1,MATCH("buh_codigo",INDIRECT("v_buffer_hist_hoy!$1:$1"),0)-1,100000,1),0)),"")</f>
        <v>0</v>
      </c>
      <c r="AM201" s="6" t="str">
        <f ca="1">IFERROR(INDEX(OFFSET(INDIRECT("v_buffer_hist_hoy!$A$1"),1,MATCH("buh_color_inventario_proyectado",INDIRECT("v_buffer_hist_hoy!$1:$1"),0)-1,100000,1),MATCH(CLEAN(TABLATRANSFERENCIA[[#This Row],[CODIGO]]),OFFSET(INDIRECT("v_buffer_hist_hoy!$A$1"),1,MATCH("buh_codigo",INDIRECT("v_buffer_hist_hoy!$1:$1"),0)-1,100000,1),0)),"")</f>
        <v>V</v>
      </c>
      <c r="AN201" s="6">
        <f ca="1">IFERROR(INDEX(OFFSET(INDIRECT("v_buffer_hist_hoy!$A$1"),1,MATCH("buh_pedido_minimo",INDIRECT("v_buffer_hist_hoy!$1:$1"),0)-1,100000,1),MATCH(CLEAN(TABLATRANSFERENCIA[[#This Row],[CODIGO]]),OFFSET(INDIRECT("v_buffer_hist_hoy!$A$1"),1,MATCH("buh_codigo",INDIRECT("v_buffer_hist_hoy!$1:$1"),0)-1,100000,1),0)),"")</f>
        <v>0</v>
      </c>
      <c r="AO201" s="6">
        <f ca="1">IFERROR(INDEX(OFFSET(INDIRECT("v_buffer_hist_hoy!$A$1"),1,MATCH("buh_pedido_minimo_grupo",INDIRECT("v_buffer_hist_hoy!$1:$1"),0)-1,100000,1),MATCH(CLEAN(TABLATRANSFERENCIA[[#This Row],[CODIGO]]),OFFSET(INDIRECT("v_buffer_hist_hoy!$A$1"),1,MATCH("buh_codigo",INDIRECT("v_buffer_hist_hoy!$1:$1"),0)-1,100000,1),0)),"")</f>
        <v>0</v>
      </c>
      <c r="AP201" s="6">
        <f ca="1">IFERROR(INDEX(OFFSET(INDIRECT("v_buffer_hist_hoy!$A$1"),1,MATCH("buh_unidad_empaque",INDIRECT("v_buffer_hist_hoy!$1:$1"),0)-1,100000,1),MATCH(CLEAN(TABLATRANSFERENCIA[[#This Row],[CODIGO]]),OFFSET(INDIRECT("v_buffer_hist_hoy!$A$1"),1,MATCH("buh_codigo",INDIRECT("v_buffer_hist_hoy!$1:$1"),0)-1,100000,1),0)),"")</f>
        <v>0</v>
      </c>
      <c r="AQ201" s="6">
        <f ca="1">IFERROR(INDEX(OFFSET(INDIRECT("v_buffer_hist_hoy!$A$1"),1,MATCH("buh_pedido_promedio",INDIRECT("v_buffer_hist_hoy!$1:$1"),0)-1,100000,1),MATCH(CLEAN(TABLATRANSFERENCIA[[#This Row],[CODIGO]]),OFFSET(INDIRECT("v_buffer_hist_hoy!$A$1"),1,MATCH("buh_codigo",INDIRECT("v_buffer_hist_hoy!$1:$1"),0)-1,100000,1),0)),"")</f>
        <v>2</v>
      </c>
      <c r="AR201" s="6">
        <f ca="1">IFERROR(INDEX(OFFSET(INDIRECT("v_buffer_hist_hoy!$A$1"),1,MATCH("buh_cobertura_buffer",INDIRECT("v_buffer_hist_hoy!$1:$1"),0)-1,100000,1),MATCH(CLEAN(TABLATRANSFERENCIA[[#This Row],[CODIGO]]),OFFSET(INDIRECT("v_buffer_hist_hoy!$A$1"),1,MATCH("buh_codigo",INDIRECT("v_buffer_hist_hoy!$1:$1"),0)-1,100000,1),0)),"")</f>
        <v>0</v>
      </c>
      <c r="AS201" s="6">
        <f ca="1">IFERROR(INDEX(OFFSET(INDIRECT("v_buffer_hist_hoy!$A$1"),1,MATCH("buh_cobertura_inventario_proyectado",INDIRECT("v_buffer_hist_hoy!$1:$1"),0)-1,100000,1),MATCH(CLEAN(TABLATRANSFERENCIA[[#This Row],[CODIGO]]),OFFSET(INDIRECT("v_buffer_hist_hoy!$A$1"),1,MATCH("buh_codigo",INDIRECT("v_buffer_hist_hoy!$1:$1"),0)-1,100000,1),0)),"")</f>
        <v>0</v>
      </c>
      <c r="AT201" s="6">
        <f ca="1">IFERROR(INDEX(OFFSET(INDIRECT("v_buffer_hist_hoy!$A$1"),1,MATCH("buh_cobertura_pedido_minimo",INDIRECT("v_buffer_hist_hoy!$1:$1"),0)-1,100000,1),MATCH(CLEAN(TABLATRANSFERENCIA[[#This Row],[CODIGO]]),OFFSET(INDIRECT("v_buffer_hist_hoy!$A$1"),1,MATCH("buh_codigo",INDIRECT("v_buffer_hist_hoy!$1:$1"),0)-1,100000,1),0)),"")</f>
        <v>0</v>
      </c>
      <c r="AU201" s="6">
        <f ca="1">IFERROR(INDEX(OFFSET(INDIRECT("v_buffer_hist_hoy!$A$1"),1,MATCH("buh_dias_desabastecimiento",INDIRECT("v_buffer_hist_hoy!$1:$1"),0)-1,100000,1),MATCH(CLEAN(TABLATRANSFERENCIA[[#This Row],[CODIGO]]),OFFSET(INDIRECT("v_buffer_hist_hoy!$A$1"),1,MATCH("buh_codigo",INDIRECT("v_buffer_hist_hoy!$1:$1"),0)-1,100000,1),0)),"")</f>
        <v>0</v>
      </c>
      <c r="AV201" s="6">
        <f t="array" ref="AV201">IFERROR(INDEX(Datos_Consumo[CANTIDAD],MATCH(TABLATRANSFERENCIA[[#This Row],[CODIGO]]&amp;TABLATRANSFERENCIA[[#Headers],[Columna1]],Datos_Consumo[CODIGO]&amp;Datos_Consumo[FECHA_FORMATO],0)),0)</f>
        <v>0</v>
      </c>
      <c r="AW201" s="6">
        <f t="array" ref="AW201">IFERROR(INDEX(Datos_Consumo[CANTIDAD],MATCH(TABLATRANSFERENCIA[[#This Row],[CODIGO]]&amp;TABLATRANSFERENCIA[[#Headers],[Columna2]],Datos_Consumo[CODIGO]&amp;Datos_Consumo[FECHA_FORMATO],0)),0)</f>
        <v>0</v>
      </c>
      <c r="AX201" s="6">
        <f t="array" ref="AX201">IFERROR(INDEX(Datos_Consumo[CANTIDAD],MATCH(TABLATRANSFERENCIA[[#This Row],[CODIGO]]&amp;TABLATRANSFERENCIA[[#Headers],[Columna3]],Datos_Consumo[CODIGO]&amp;Datos_Consumo[FECHA_FORMATO],0)),0)</f>
        <v>0</v>
      </c>
      <c r="AY201" s="6">
        <f t="array" ref="AY201">IFERROR(INDEX(Datos_Consumo[CANTIDAD],MATCH(TABLATRANSFERENCIA[[#This Row],[CODIGO]]&amp;TABLATRANSFERENCIA[[#Headers],[Columna4]],Datos_Consumo[CODIGO]&amp;Datos_Consumo[FECHA_FORMATO],0)),0)</f>
        <v>0</v>
      </c>
      <c r="AZ201" s="6">
        <f t="array" ref="AZ201">IFERROR(INDEX(Datos_Consumo[CANTIDAD],MATCH(TABLATRANSFERENCIA[[#This Row],[CODIGO]]&amp;TABLATRANSFERENCIA[[#Headers],[Columna5]],Datos_Consumo[CODIGO]&amp;Datos_Consumo[FECHA_FORMATO],0)),0)</f>
        <v>0</v>
      </c>
      <c r="BA201" s="6">
        <f t="array" ref="BA201">IFERROR(INDEX(Datos_Consumo[CANTIDAD],MATCH(TABLATRANSFERENCIA[[#This Row],[CODIGO]]&amp;TABLATRANSFERENCIA[[#Headers],[Columna6]],Datos_Consumo[CODIGO]&amp;Datos_Consumo[FECHA_FORMATO],0)),0)</f>
        <v>0</v>
      </c>
      <c r="BB201" s="56">
        <f ca="1">IFERROR(INDEX(OFFSET(INDIRECT("v_buffer_hist_hoy!$A$1"),1,MATCH("buh_ultima_transferencia_ini",INDIRECT("v_buffer_hist_hoy!$1:$1"),0)-1,100000,1),MATCH(CLEAN(TABLATRANSFERENCIA[[#This Row],[CODIGO]]),OFFSET(INDIRECT("v_buffer_hist_hoy!$A$1"),1,MATCH("buh_codigo",INDIRECT("v_buffer_hist_hoy!$1:$1"),0)-1,100000,1),0)),"")</f>
        <v>0</v>
      </c>
      <c r="BC201" s="56">
        <f ca="1">IFERROR(INDEX(OFFSET(INDIRECT("v_buffer_hist_hoy!$A$1"),1,MATCH("buh_ultima_transferencia_fin",INDIRECT("v_buffer_hist_hoy!$1:$1"),0)-1,100000,1),MATCH(CLEAN(TABLATRANSFERENCIA[[#This Row],[CODIGO]]),OFFSET(INDIRECT("v_buffer_hist_hoy!$A$1"),1,MATCH("buh_codigo",INDIRECT("v_buffer_hist_hoy!$1:$1"),0)-1,100000,1),0)),"")</f>
        <v>0</v>
      </c>
      <c r="BD201" s="50" t="s">
        <v>1025</v>
      </c>
      <c r="BE201" s="55"/>
      <c r="BF201" s="51"/>
      <c r="BG201"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1" s="51"/>
      <c r="BM201" s="46">
        <f ca="1">IFERROR(TABLATRANSFERENCIA[[#This Row],[REQUERIM]]/TABLATRANSFERENCIA[[#This Row],[PEDIDO PROMEDIO]],0)</f>
        <v>0.5</v>
      </c>
      <c r="BN201" s="51"/>
      <c r="BO201" s="59"/>
      <c r="BP201" s="3" t="str">
        <f>IF(TABLATRANSFERENCIA[[#This Row],[RECIBIDO]]&lt;&gt;"",0,IF(TABLATRANSFERENCIA[[#This Row],[DESPACHO]]&lt;&gt;"",TABLATRANSFERENCIA[[#This Row],[DESPACHO]],TABLATRANSFERENCIA[[#This Row],[REQUERIM]]))</f>
        <v>1</v>
      </c>
      <c r="BQ201" s="50"/>
      <c r="BR201" s="50"/>
      <c r="BS201" s="50" t="str">
        <f t="shared" ref="BS201:BS248" si="3">"N"</f>
        <v>N</v>
      </c>
      <c r="BT201" s="51">
        <f t="array" aca="1" ref="BT201" ca="1">IF(SUM(--(TABLATRANSFERENCIA[[#This Row],[CODIGO GENERICO]]=TABLATRANSFERENCIA[CODIGO GENERICO])*TABLATRANSFERENCIA[REQUERIM])&lt;TABLATRANSFERENCIA[[#This Row],[PEDIDO MIN GRUPO]],1,0)</f>
        <v>0</v>
      </c>
      <c r="BU20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1" s="51">
        <f ca="1">IFERROR(INDEX(OFFSET(INDIRECT("v_buffer_hist_hoy!$A$1"),1,MATCH("buh_zona_amarilla",INDIRECT("v_buffer_hist_hoy!$1:$1"),0)-1,100000,1),MATCH(CLEAN(TABLATRANSFERENCIA[[#This Row],[CODIGO]]),OFFSET(INDIRECT("v_buffer_hist_hoy!$A$1"),1,MATCH("buh_codigo",INDIRECT("v_buffer_hist_hoy!$1:$1"),0)-1,100000,1),0)),"")</f>
        <v>4</v>
      </c>
      <c r="BW201" s="51">
        <f ca="1">IFERROR(INDEX(OFFSET(INDIRECT("v_buffer_hist_hoy!$A$1"),1,MATCH("buh_zona_roja",INDIRECT("v_buffer_hist_hoy!$1:$1"),0)-1,100000,1),MATCH(CLEAN(TABLATRANSFERENCIA[[#This Row],[CODIGO]]),OFFSET(INDIRECT("v_buffer_hist_hoy!$A$1"),1,MATCH("buh_codigo",INDIRECT("v_buffer_hist_hoy!$1:$1"),0)-1,100000,1),0)),"")</f>
        <v>2</v>
      </c>
    </row>
    <row r="202" spans="1:75" hidden="1" x14ac:dyDescent="0.25">
      <c r="A202" s="54" t="s">
        <v>7722</v>
      </c>
      <c r="B202" s="3" t="str">
        <f ca="1">IFERROR(INDEX(OFFSET(INDIRECT("v_buffer_hist_hoy!$A$1"),1,MATCH("pro_descripcion",INDIRECT("v_buffer_hist_hoy!$1:$1"),0)-1,100000,1),MATCH(CLEAN(TABLATRANSFERENCIA[[#This Row],[CODIGO]]),OFFSET(INDIRECT("v_buffer_hist_hoy!$A$1"),1,MATCH("buh_codigo",INDIRECT("v_buffer_hist_hoy!$1:$1"),0)-1,100000,1),0)),"")</f>
        <v/>
      </c>
      <c r="C202" s="3" t="str">
        <f ca="1">IFERROR(INDEX(OFFSET(INDIRECT("v_buffer_hist_hoy!$A$1"),1,MATCH("buh_codigo_generico",INDIRECT("v_buffer_hist_hoy!$1:$1"),0)-1,100000,1),MATCH(CLEAN(TABLATRANSFERENCIA[[#This Row],[CODIGO]]),OFFSET(INDIRECT("v_buffer_hist_hoy!$A$1"),1,MATCH("buh_codigo",INDIRECT("v_buffer_hist_hoy!$1:$1"),0)-1,100000,1),0)),"")</f>
        <v/>
      </c>
      <c r="D202" s="3" t="str">
        <f ca="1">IFERROR(INDEX(OFFSET(INDIRECT("v_buffer_hist_hoy!$A$1"),1,MATCH("buh_codigo_vinculado",INDIRECT("v_buffer_hist_hoy!$1:$1"),0)-1,100000,1),MATCH(CLEAN(TABLATRANSFERENCIA[[#This Row],[CODIGO]]),OFFSET(INDIRECT("v_buffer_hist_hoy!$A$1"),1,MATCH("buh_codigo",INDIRECT("v_buffer_hist_hoy!$1:$1"),0)-1,100000,1),0)),"")</f>
        <v/>
      </c>
      <c r="E202" s="3" t="str">
        <f ca="1">IFERROR(INDEX(OFFSET(INDIRECT("v_buffer_hist_hoy!$A$1"),1,MATCH("pro_linea",INDIRECT("v_buffer_hist_hoy!$1:$1"),0)-1,100000,1),MATCH(CLEAN(TABLATRANSFERENCIA[[#This Row],[CODIGO]]),OFFSET(INDIRECT("v_buffer_hist_hoy!$A$1"),1,MATCH("buh_codigo",INDIRECT("v_buffer_hist_hoy!$1:$1"),0)-1,100000,1),0)),"")</f>
        <v/>
      </c>
      <c r="F202" s="3" t="str">
        <f ca="1">IFERROR(INDEX(OFFSET(INDIRECT("v_buffer_hist_hoy!$A$1"),1,MATCH("pro_sublinea",INDIRECT("v_buffer_hist_hoy!$1:$1"),0)-1,100000,1),MATCH(CLEAN(TABLATRANSFERENCIA[[#This Row],[CODIGO]]),OFFSET(INDIRECT("v_buffer_hist_hoy!$A$1"),1,MATCH("buh_codigo",INDIRECT("v_buffer_hist_hoy!$1:$1"),0)-1,100000,1),0)),"")</f>
        <v/>
      </c>
      <c r="G202" s="3" t="str">
        <f ca="1">IFERROR(INDEX(OFFSET(INDIRECT("v_buffer_hist_hoy!$A$1"),1,MATCH("pro_grupo",INDIRECT("v_buffer_hist_hoy!$1:$1"),0)-1,100000,1),MATCH(CLEAN(TABLATRANSFERENCIA[[#This Row],[CODIGO]]),OFFSET(INDIRECT("v_buffer_hist_hoy!$A$1"),1,MATCH("buh_codigo",INDIRECT("v_buffer_hist_hoy!$1:$1"),0)-1,100000,1),0)),"")</f>
        <v/>
      </c>
      <c r="H202" s="3" t="str">
        <f ca="1">IFERROR(INDEX(OFFSET(INDIRECT("v_buffer_hist_hoy!$A$1"),1,MATCH("pro_familia",INDIRECT("v_buffer_hist_hoy!$1:$1"),0)-1,100000,1),MATCH(CLEAN(TABLATRANSFERENCIA[[#This Row],[CODIGO]]),OFFSET(INDIRECT("v_buffer_hist_hoy!$A$1"),1,MATCH("buh_codigo",INDIRECT("v_buffer_hist_hoy!$1:$1"),0)-1,100000,1),0)),"")</f>
        <v/>
      </c>
      <c r="I202" s="3" t="str">
        <f ca="1">IFERROR(INDEX(OFFSET(INDIRECT("v_buffer_hist_hoy!$A$1"),1,MATCH("pro_subfamilia",INDIRECT("v_buffer_hist_hoy!$1:$1"),0)-1,100000,1),MATCH(CLEAN(TABLATRANSFERENCIA[[#This Row],[CODIGO]]),OFFSET(INDIRECT("v_buffer_hist_hoy!$A$1"),1,MATCH("buh_codigo",INDIRECT("v_buffer_hist_hoy!$1:$1"),0)-1,100000,1),0)),"")</f>
        <v/>
      </c>
      <c r="J202" s="3" t="str">
        <f ca="1">IFERROR(INDEX(OFFSET(INDIRECT("v_buffer_hist_hoy!$A$1"),1,MATCH("pro_categoria",INDIRECT("v_buffer_hist_hoy!$1:$1"),0)-1,100000,1),MATCH(CLEAN(TABLATRANSFERENCIA[[#This Row],[CODIGO]]),OFFSET(INDIRECT("v_buffer_hist_hoy!$A$1"),1,MATCH("buh_codigo",INDIRECT("v_buffer_hist_hoy!$1:$1"),0)-1,100000,1),0)),"")</f>
        <v/>
      </c>
      <c r="K202" s="3" t="str">
        <f ca="1">IFERROR(INDEX(OFFSET(INDIRECT("v_buffer_hist_hoy!$A$1"),1,MATCH("pro_tipo",INDIRECT("v_buffer_hist_hoy!$1:$1"),0)-1,100000,1),MATCH(CLEAN(TABLATRANSFERENCIA[[#This Row],[CODIGO]]),OFFSET(INDIRECT("v_buffer_hist_hoy!$A$1"),1,MATCH("buh_codigo",INDIRECT("v_buffer_hist_hoy!$1:$1"),0)-1,100000,1),0)),"")</f>
        <v/>
      </c>
      <c r="L202" s="3" t="str">
        <f ca="1">IFERROR(INDEX(OFFSET(INDIRECT("v_buffer_hist_hoy!$A$1"),1,MATCH("pro_marca",INDIRECT("v_buffer_hist_hoy!$1:$1"),0)-1,100000,1),MATCH(CLEAN(TABLATRANSFERENCIA[[#This Row],[CODIGO]]),OFFSET(INDIRECT("v_buffer_hist_hoy!$A$1"),1,MATCH("buh_codigo",INDIRECT("v_buffer_hist_hoy!$1:$1"),0)-1,100000,1),0)),"")</f>
        <v/>
      </c>
      <c r="M202" s="3" t="str">
        <f ca="1">IFERROR(INDEX(OFFSET(INDIRECT("v_buffer_hist_hoy!$A$1"),1,MATCH("pro_modelo",INDIRECT("v_buffer_hist_hoy!$1:$1"),0)-1,100000,1),MATCH(CLEAN(TABLATRANSFERENCIA[[#This Row],[CODIGO]]),OFFSET(INDIRECT("v_buffer_hist_hoy!$A$1"),1,MATCH("buh_codigo",INDIRECT("v_buffer_hist_hoy!$1:$1"),0)-1,100000,1),0)),"")</f>
        <v/>
      </c>
      <c r="N202" s="3" t="str">
        <f ca="1">IFERROR(INDEX(OFFSET(INDIRECT("v_buffer_hist_hoy!$A$1"),1,MATCH("pro_cat_management",INDIRECT("v_buffer_hist_hoy!$1:$1"),0)-1,100000,1),MATCH(CLEAN(TABLATRANSFERENCIA[[#This Row],[CODIGO]]),OFFSET(INDIRECT("v_buffer_hist_hoy!$A$1"),1,MATCH("buh_codigo",INDIRECT("v_buffer_hist_hoy!$1:$1"),0)-1,100000,1),0)),"")</f>
        <v/>
      </c>
      <c r="O202" s="5" t="str">
        <f ca="1">IFERROR(INDEX(OFFSET(INDIRECT("v_buffer_hist_hoy!$A$1"),1,MATCH("buh_estatus",INDIRECT("v_buffer_hist_hoy!$1:$1"),0)-1,100000,1),MATCH(CLEAN(TABLATRANSFERENCIA[[#This Row],[CODIGO]]),OFFSET(INDIRECT("v_buffer_hist_hoy!$A$1"),1,MATCH("buh_codigo",INDIRECT("v_buffer_hist_hoy!$1:$1"),0)-1,100000,1),0)),"")</f>
        <v/>
      </c>
      <c r="P202" s="5" t="str">
        <f ca="1">IFERROR(INDEX(OFFSET(INDIRECT("v_buffer_hist_hoy!$A$1"),1,MATCH("buh_ctv",INDIRECT("v_buffer_hist_hoy!$1:$1"),0)-1,100000,1),MATCH(CLEAN(TABLATRANSFERENCIA[[#This Row],[CODIGO]]),OFFSET(INDIRECT("v_buffer_hist_hoy!$A$1"),1,MATCH("buh_codigo",INDIRECT("v_buffer_hist_hoy!$1:$1"),0)-1,100000,1),0)),"")</f>
        <v/>
      </c>
      <c r="Q202" s="5" t="str">
        <f ca="1">IFERROR(INDEX(OFFSET(INDIRECT("v_buffer_hist_hoy!$A$1"),1,MATCH("buh_pv",INDIRECT("v_buffer_hist_hoy!$1:$1"),0)-1,100000,1),MATCH(CLEAN(TABLATRANSFERENCIA[[#This Row],[CODIGO]]),OFFSET(INDIRECT("v_buffer_hist_hoy!$A$1"),1,MATCH("buh_codigo",INDIRECT("v_buffer_hist_hoy!$1:$1"),0)-1,100000,1),0)),"")</f>
        <v/>
      </c>
      <c r="R202" s="46" t="str">
        <f ca="1">IFERROR(INDEX(OFFSET(INDIRECT("v_buffer_hist_hoy!$A$1"),1,MATCH("buh_roi_pasado",INDIRECT("v_buffer_hist_hoy!$1:$1"),0)-1,100000,1),MATCH(CLEAN(TABLATRANSFERENCIA[[#This Row],[CODIGO]]),OFFSET(INDIRECT("v_buffer_hist_hoy!$A$1"),1,MATCH("buh_codigo",INDIRECT("v_buffer_hist_hoy!$1:$1"),0)-1,100000,1),0)),"")</f>
        <v/>
      </c>
      <c r="S202" s="46" t="str">
        <f ca="1">IFERROR(INDEX(OFFSET(INDIRECT("v_buffer_hist_hoy!$A$1"),1,MATCH("buh_roi_proyectado",INDIRECT("v_buffer_hist_hoy!$1:$1"),0)-1,100000,1),MATCH(CLEAN(TABLATRANSFERENCIA[[#This Row],[CODIGO]]),OFFSET(INDIRECT("v_buffer_hist_hoy!$A$1"),1,MATCH("buh_codigo",INDIRECT("v_buffer_hist_hoy!$1:$1"),0)-1,100000,1),0)),"")</f>
        <v/>
      </c>
      <c r="T202" s="46" t="str">
        <f ca="1">IFERROR(INDEX(OFFSET(INDIRECT("v_buffer_hist_hoy!$A$1"),1,MATCH("buh_velocity",INDIRECT("v_buffer_hist_hoy!$1:$1"),0)-1,100000,1),MATCH(CLEAN(TABLATRANSFERENCIA[[#This Row],[CODIGO]]),OFFSET(INDIRECT("v_buffer_hist_hoy!$A$1"),1,MATCH("buh_codigo",INDIRECT("v_buffer_hist_hoy!$1:$1"),0)-1,100000,1),0)),"")</f>
        <v/>
      </c>
      <c r="U202" s="46" t="str">
        <f ca="1">IFERROR(INDEX(OFFSET(INDIRECT("v_buffer_hist_hoy!$A$1"),1,MATCH("buh_nivel_servicio",INDIRECT("v_buffer_hist_hoy!$1:$1"),0)-1,100000,1),MATCH(CLEAN(TABLATRANSFERENCIA[[#This Row],[CODIGO]]),OFFSET(INDIRECT("v_buffer_hist_hoy!$A$1"),1,MATCH("buh_codigo",INDIRECT("v_buffer_hist_hoy!$1:$1"),0)-1,100000,1),0)),"")</f>
        <v/>
      </c>
      <c r="V202" s="49" t="str">
        <f ca="1">IFERROR(INDEX(OFFSET(INDIRECT("v_buffer_hist_hoy!$A$1"),1,MATCH("pro_nombre",INDIRECT("v_buffer_hist_hoy!$1:$1"),0)-1,100000,1),MATCH(CLEAN(TABLATRANSFERENCIA[[#This Row],[CODIGO]]),OFFSET(INDIRECT("v_buffer_hist_hoy!$A$1"),1,MATCH("buh_codigo",INDIRECT("v_buffer_hist_hoy!$1:$1"),0)-1,100000,1),0)),"")</f>
        <v/>
      </c>
      <c r="W202" s="49" t="str">
        <f ca="1">IFERROR(INDEX(OFFSET(INDIRECT("v_buffer_hist_hoy!$A$1"),1,MATCH("pre_nombre",INDIRECT("v_buffer_hist_hoy!$1:$1"),0)-1,100000,1),MATCH(CLEAN(TABLATRANSFERENCIA[[#This Row],[CODIGO]]),OFFSET(INDIRECT("v_buffer_hist_hoy!$A$1"),1,MATCH("buh_codigo",INDIRECT("v_buffer_hist_hoy!$1:$1"),0)-1,100000,1),0)),"")</f>
        <v/>
      </c>
      <c r="X202" s="51" t="str">
        <f ca="1">IFERROR(INDEX(OFFSET(INDIRECT("v_buffer_hist_hoy!$A$1"),1,MATCH("buh_tiempo_suministro",INDIRECT("v_buffer_hist_hoy!$1:$1"),0)-1,100000,1),MATCH(CLEAN(TABLATRANSFERENCIA[[#This Row],[CODIGO]]),OFFSET(INDIRECT("v_buffer_hist_hoy!$A$1"),1,MATCH("buh_codigo",INDIRECT("v_buffer_hist_hoy!$1:$1"),0)-1,100000,1),0)),"")</f>
        <v/>
      </c>
      <c r="Y202" s="51" t="str">
        <f ca="1">IFERROR(INDEX(OFFSET(INDIRECT("v_buffer_hist_hoy!$A$1"),1,MATCH("buh_frecuencia_reposicion",INDIRECT("v_buffer_hist_hoy!$1:$1"),0)-1,100000,1),MATCH(CLEAN(TABLATRANSFERENCIA[[#This Row],[CODIGO]]),OFFSET(INDIRECT("v_buffer_hist_hoy!$A$1"),1,MATCH("buh_codigo",INDIRECT("v_buffer_hist_hoy!$1:$1"),0)-1,100000,1),0)),"")</f>
        <v/>
      </c>
      <c r="Z202" s="6" t="str">
        <f ca="1">IFERROR(INDEX(OFFSET(INDIRECT("v_buffer_hist_hoy!$A$1"),1,MATCH("buh_buffer_actual",INDIRECT("v_buffer_hist_hoy!$1:$1"),0)-1,100000,1),MATCH(CLEAN(TABLATRANSFERENCIA[[#This Row],[CODIGO]]),OFFSET(INDIRECT("v_buffer_hist_hoy!$A$1"),1,MATCH("buh_codigo",INDIRECT("v_buffer_hist_hoy!$1:$1"),0)-1,100000,1),0)),"")</f>
        <v/>
      </c>
      <c r="AA202" s="6" t="str">
        <f ca="1">IFERROR(INDEX(OFFSET(INDIRECT("v_buffer_hist_hoy!$A$1"),1,MATCH("buh_inventario_proveedor",INDIRECT("v_buffer_hist_hoy!$1:$1"),0)-1,100000,1),MATCH(CLEAN(TABLATRANSFERENCIA[[#This Row],[CODIGO]]),OFFSET(INDIRECT("v_buffer_hist_hoy!$A$1"),1,MATCH("buh_codigo",INDIRECT("v_buffer_hist_hoy!$1:$1"),0)-1,100000,1),0)),"")</f>
        <v/>
      </c>
      <c r="AB202" s="6" t="str">
        <f ca="1">IFERROR(INDEX(OFFSET(INDIRECT("v_buffer_hist_hoy!$A$1"),1,MATCH("buh_inventario_fisico",INDIRECT("v_buffer_hist_hoy!$1:$1"),0)-1,100000,1),MATCH(CLEAN(TABLATRANSFERENCIA[[#This Row],[CODIGO]]),OFFSET(INDIRECT("v_buffer_hist_hoy!$A$1"),1,MATCH("buh_codigo",INDIRECT("v_buffer_hist_hoy!$1:$1"),0)-1,100000,1),0)),"")</f>
        <v/>
      </c>
      <c r="AC202" s="4" t="str">
        <f ca="1">IFERROR(INDEX(OFFSET(INDIRECT("v_buffer_hist_hoy!$A$1"),1,MATCH("buh_estado_inventario_fisico",INDIRECT("v_buffer_hist_hoy!$1:$1"),0)-1,100000,1),MATCH(CLEAN(TABLATRANSFERENCIA[[#This Row],[CODIGO]]),OFFSET(INDIRECT("v_buffer_hist_hoy!$A$1"),1,MATCH("buh_codigo",INDIRECT("v_buffer_hist_hoy!$1:$1"),0)-1,100000,1),0)),"")</f>
        <v/>
      </c>
      <c r="AD202" s="6" t="str">
        <f ca="1">IFERROR(INDEX(OFFSET(INDIRECT("v_buffer_hist_hoy!$A$1"),1,MATCH("buh_color_inventario_fisico",INDIRECT("v_buffer_hist_hoy!$1:$1"),0)-1,100000,1),MATCH(CLEAN(TABLATRANSFERENCIA[[#This Row],[CODIGO]]),OFFSET(INDIRECT("v_buffer_hist_hoy!$A$1"),1,MATCH("buh_codigo",INDIRECT("v_buffer_hist_hoy!$1:$1"),0)-1,100000,1),0)),"")</f>
        <v/>
      </c>
      <c r="AE202" s="6" t="str">
        <f ca="1">IFERROR(INDEX(OFFSET(INDIRECT("v_buffer_hist_hoy!$A$1"),1,MATCH("buh_transito",INDIRECT("v_buffer_hist_hoy!$1:$1"),0)-1,100000,1),MATCH(CLEAN(TABLATRANSFERENCIA[[#This Row],[CODIGO]]),OFFSET(INDIRECT("v_buffer_hist_hoy!$A$1"),1,MATCH("buh_codigo",INDIRECT("v_buffer_hist_hoy!$1:$1"),0)-1,100000,1),0)),"")</f>
        <v/>
      </c>
      <c r="AF202" s="6" t="str">
        <f ca="1">IFERROR(INDEX(OFFSET(INDIRECT("v_buffer_hist_hoy!$A$1"),1,MATCH("buh_negociacion",INDIRECT("v_buffer_hist_hoy!$1:$1"),0)-1,100000,1),MATCH(CLEAN(TABLATRANSFERENCIA[[#This Row],[CODIGO]]),OFFSET(INDIRECT("v_buffer_hist_hoy!$A$1"),1,MATCH("buh_codigo",INDIRECT("v_buffer_hist_hoy!$1:$1"),0)-1,100000,1),0)),"")</f>
        <v/>
      </c>
      <c r="AG202" s="6" t="str">
        <f ca="1">IFERROR(INDEX(OFFSET(INDIRECT("v_buffer_hist_hoy!$A$1"),1,MATCH("buh_produccion",INDIRECT("v_buffer_hist_hoy!$1:$1"),0)-1,100000,1),MATCH(CLEAN(TABLATRANSFERENCIA[[#This Row],[CODIGO]]),OFFSET(INDIRECT("v_buffer_hist_hoy!$A$1"),1,MATCH("buh_codigo",INDIRECT("v_buffer_hist_hoy!$1:$1"),0)-1,100000,1),0)),"")</f>
        <v/>
      </c>
      <c r="AH202" s="6" t="str">
        <f ca="1">IFERROR(INDEX(OFFSET(INDIRECT("v_buffer_hist_hoy!$A$1"),1,MATCH("buh_embarcado",INDIRECT("v_buffer_hist_hoy!$1:$1"),0)-1,100000,1),MATCH(CLEAN(TABLATRANSFERENCIA[[#This Row],[CODIGO]]),OFFSET(INDIRECT("v_buffer_hist_hoy!$A$1"),1,MATCH("buh_codigo",INDIRECT("v_buffer_hist_hoy!$1:$1"),0)-1,100000,1),0)),"")</f>
        <v/>
      </c>
      <c r="AI202" s="6" t="str">
        <f ca="1">IFERROR(INDEX(OFFSET(INDIRECT("v_buffer_hist_hoy!$A$1"),1,MATCH("buh_comprometido",INDIRECT("v_buffer_hist_hoy!$1:$1"),0)-1,100000,1),MATCH(CLEAN(TABLATRANSFERENCIA[[#This Row],[CODIGO]]),OFFSET(INDIRECT("v_buffer_hist_hoy!$A$1"),1,MATCH("buh_codigo",INDIRECT("v_buffer_hist_hoy!$1:$1"),0)-1,100000,1),0)),"")</f>
        <v/>
      </c>
      <c r="AJ202" s="6" t="str">
        <f ca="1">IFERROR(INDEX(OFFSET(INDIRECT("v_buffer_hist_hoy!$A$1"),1,MATCH("buh_backorder",INDIRECT("v_buffer_hist_hoy!$1:$1"),0)-1,100000,1),MATCH(CLEAN(TABLATRANSFERENCIA[[#This Row],[CODIGO]]),OFFSET(INDIRECT("v_buffer_hist_hoy!$A$1"),1,MATCH("buh_codigo",INDIRECT("v_buffer_hist_hoy!$1:$1"),0)-1,100000,1),0)),"")</f>
        <v/>
      </c>
      <c r="AK202" s="6" t="str">
        <f ca="1">IFERROR(INDEX(OFFSET(INDIRECT("v_buffer_hist_hoy!$A$1"),1,MATCH("buh_inventario_proyectado",INDIRECT("v_buffer_hist_hoy!$1:$1"),0)-1,100000,1),MATCH(CLEAN(TABLATRANSFERENCIA[[#This Row],[CODIGO]]),OFFSET(INDIRECT("v_buffer_hist_hoy!$A$1"),1,MATCH("buh_codigo",INDIRECT("v_buffer_hist_hoy!$1:$1"),0)-1,100000,1),0)),"")</f>
        <v/>
      </c>
      <c r="AL202" s="4" t="str">
        <f ca="1">IFERROR(INDEX(OFFSET(INDIRECT("v_buffer_hist_hoy!$A$1"),1,MATCH("buh_estado_inventario_proyectado",INDIRECT("v_buffer_hist_hoy!$1:$1"),0)-1,100000,1),MATCH(CLEAN(TABLATRANSFERENCIA[[#This Row],[CODIGO]]),OFFSET(INDIRECT("v_buffer_hist_hoy!$A$1"),1,MATCH("buh_codigo",INDIRECT("v_buffer_hist_hoy!$1:$1"),0)-1,100000,1),0)),"")</f>
        <v/>
      </c>
      <c r="AM202" s="6" t="str">
        <f ca="1">IFERROR(INDEX(OFFSET(INDIRECT("v_buffer_hist_hoy!$A$1"),1,MATCH("buh_color_inventario_proyectado",INDIRECT("v_buffer_hist_hoy!$1:$1"),0)-1,100000,1),MATCH(CLEAN(TABLATRANSFERENCIA[[#This Row],[CODIGO]]),OFFSET(INDIRECT("v_buffer_hist_hoy!$A$1"),1,MATCH("buh_codigo",INDIRECT("v_buffer_hist_hoy!$1:$1"),0)-1,100000,1),0)),"")</f>
        <v/>
      </c>
      <c r="AN202" s="6" t="str">
        <f ca="1">IFERROR(INDEX(OFFSET(INDIRECT("v_buffer_hist_hoy!$A$1"),1,MATCH("buh_pedido_minimo",INDIRECT("v_buffer_hist_hoy!$1:$1"),0)-1,100000,1),MATCH(CLEAN(TABLATRANSFERENCIA[[#This Row],[CODIGO]]),OFFSET(INDIRECT("v_buffer_hist_hoy!$A$1"),1,MATCH("buh_codigo",INDIRECT("v_buffer_hist_hoy!$1:$1"),0)-1,100000,1),0)),"")</f>
        <v/>
      </c>
      <c r="AO202" s="6" t="str">
        <f ca="1">IFERROR(INDEX(OFFSET(INDIRECT("v_buffer_hist_hoy!$A$1"),1,MATCH("buh_pedido_minimo_grupo",INDIRECT("v_buffer_hist_hoy!$1:$1"),0)-1,100000,1),MATCH(CLEAN(TABLATRANSFERENCIA[[#This Row],[CODIGO]]),OFFSET(INDIRECT("v_buffer_hist_hoy!$A$1"),1,MATCH("buh_codigo",INDIRECT("v_buffer_hist_hoy!$1:$1"),0)-1,100000,1),0)),"")</f>
        <v/>
      </c>
      <c r="AP202" s="6" t="str">
        <f ca="1">IFERROR(INDEX(OFFSET(INDIRECT("v_buffer_hist_hoy!$A$1"),1,MATCH("buh_unidad_empaque",INDIRECT("v_buffer_hist_hoy!$1:$1"),0)-1,100000,1),MATCH(CLEAN(TABLATRANSFERENCIA[[#This Row],[CODIGO]]),OFFSET(INDIRECT("v_buffer_hist_hoy!$A$1"),1,MATCH("buh_codigo",INDIRECT("v_buffer_hist_hoy!$1:$1"),0)-1,100000,1),0)),"")</f>
        <v/>
      </c>
      <c r="AQ202" s="6" t="str">
        <f ca="1">IFERROR(INDEX(OFFSET(INDIRECT("v_buffer_hist_hoy!$A$1"),1,MATCH("buh_pedido_promedio",INDIRECT("v_buffer_hist_hoy!$1:$1"),0)-1,100000,1),MATCH(CLEAN(TABLATRANSFERENCIA[[#This Row],[CODIGO]]),OFFSET(INDIRECT("v_buffer_hist_hoy!$A$1"),1,MATCH("buh_codigo",INDIRECT("v_buffer_hist_hoy!$1:$1"),0)-1,100000,1),0)),"")</f>
        <v/>
      </c>
      <c r="AR202" s="6" t="str">
        <f ca="1">IFERROR(INDEX(OFFSET(INDIRECT("v_buffer_hist_hoy!$A$1"),1,MATCH("buh_cobertura_buffer",INDIRECT("v_buffer_hist_hoy!$1:$1"),0)-1,100000,1),MATCH(CLEAN(TABLATRANSFERENCIA[[#This Row],[CODIGO]]),OFFSET(INDIRECT("v_buffer_hist_hoy!$A$1"),1,MATCH("buh_codigo",INDIRECT("v_buffer_hist_hoy!$1:$1"),0)-1,100000,1),0)),"")</f>
        <v/>
      </c>
      <c r="AS202" s="6" t="str">
        <f ca="1">IFERROR(INDEX(OFFSET(INDIRECT("v_buffer_hist_hoy!$A$1"),1,MATCH("buh_cobertura_inventario_proyectado",INDIRECT("v_buffer_hist_hoy!$1:$1"),0)-1,100000,1),MATCH(CLEAN(TABLATRANSFERENCIA[[#This Row],[CODIGO]]),OFFSET(INDIRECT("v_buffer_hist_hoy!$A$1"),1,MATCH("buh_codigo",INDIRECT("v_buffer_hist_hoy!$1:$1"),0)-1,100000,1),0)),"")</f>
        <v/>
      </c>
      <c r="AT202" s="6" t="str">
        <f ca="1">IFERROR(INDEX(OFFSET(INDIRECT("v_buffer_hist_hoy!$A$1"),1,MATCH("buh_cobertura_pedido_minimo",INDIRECT("v_buffer_hist_hoy!$1:$1"),0)-1,100000,1),MATCH(CLEAN(TABLATRANSFERENCIA[[#This Row],[CODIGO]]),OFFSET(INDIRECT("v_buffer_hist_hoy!$A$1"),1,MATCH("buh_codigo",INDIRECT("v_buffer_hist_hoy!$1:$1"),0)-1,100000,1),0)),"")</f>
        <v/>
      </c>
      <c r="AU202" s="6" t="str">
        <f ca="1">IFERROR(INDEX(OFFSET(INDIRECT("v_buffer_hist_hoy!$A$1"),1,MATCH("buh_dias_desabastecimiento",INDIRECT("v_buffer_hist_hoy!$1:$1"),0)-1,100000,1),MATCH(CLEAN(TABLATRANSFERENCIA[[#This Row],[CODIGO]]),OFFSET(INDIRECT("v_buffer_hist_hoy!$A$1"),1,MATCH("buh_codigo",INDIRECT("v_buffer_hist_hoy!$1:$1"),0)-1,100000,1),0)),"")</f>
        <v/>
      </c>
      <c r="AV202" s="6">
        <f t="array" ref="AV202">IFERROR(INDEX(Datos_Consumo[CANTIDAD],MATCH(TABLATRANSFERENCIA[[#This Row],[CODIGO]]&amp;TABLATRANSFERENCIA[[#Headers],[Columna1]],Datos_Consumo[CODIGO]&amp;Datos_Consumo[FECHA_FORMATO],0)),0)</f>
        <v>0</v>
      </c>
      <c r="AW202" s="6">
        <f t="array" ref="AW202">IFERROR(INDEX(Datos_Consumo[CANTIDAD],MATCH(TABLATRANSFERENCIA[[#This Row],[CODIGO]]&amp;TABLATRANSFERENCIA[[#Headers],[Columna2]],Datos_Consumo[CODIGO]&amp;Datos_Consumo[FECHA_FORMATO],0)),0)</f>
        <v>0</v>
      </c>
      <c r="AX202" s="6">
        <f t="array" ref="AX202">IFERROR(INDEX(Datos_Consumo[CANTIDAD],MATCH(TABLATRANSFERENCIA[[#This Row],[CODIGO]]&amp;TABLATRANSFERENCIA[[#Headers],[Columna3]],Datos_Consumo[CODIGO]&amp;Datos_Consumo[FECHA_FORMATO],0)),0)</f>
        <v>0</v>
      </c>
      <c r="AY202" s="6">
        <f t="array" ref="AY202">IFERROR(INDEX(Datos_Consumo[CANTIDAD],MATCH(TABLATRANSFERENCIA[[#This Row],[CODIGO]]&amp;TABLATRANSFERENCIA[[#Headers],[Columna4]],Datos_Consumo[CODIGO]&amp;Datos_Consumo[FECHA_FORMATO],0)),0)</f>
        <v>0</v>
      </c>
      <c r="AZ202" s="6">
        <f t="array" ref="AZ202">IFERROR(INDEX(Datos_Consumo[CANTIDAD],MATCH(TABLATRANSFERENCIA[[#This Row],[CODIGO]]&amp;TABLATRANSFERENCIA[[#Headers],[Columna5]],Datos_Consumo[CODIGO]&amp;Datos_Consumo[FECHA_FORMATO],0)),0)</f>
        <v>0</v>
      </c>
      <c r="BA202" s="6">
        <f t="array" ref="BA202">IFERROR(INDEX(Datos_Consumo[CANTIDAD],MATCH(TABLATRANSFERENCIA[[#This Row],[CODIGO]]&amp;TABLATRANSFERENCIA[[#Headers],[Columna6]],Datos_Consumo[CODIGO]&amp;Datos_Consumo[FECHA_FORMATO],0)),0)</f>
        <v>0</v>
      </c>
      <c r="BB202" s="56" t="str">
        <f ca="1">IFERROR(INDEX(OFFSET(INDIRECT("v_buffer_hist_hoy!$A$1"),1,MATCH("buh_ultima_transferencia_ini",INDIRECT("v_buffer_hist_hoy!$1:$1"),0)-1,100000,1),MATCH(CLEAN(TABLATRANSFERENCIA[[#This Row],[CODIGO]]),OFFSET(INDIRECT("v_buffer_hist_hoy!$A$1"),1,MATCH("buh_codigo",INDIRECT("v_buffer_hist_hoy!$1:$1"),0)-1,100000,1),0)),"")</f>
        <v/>
      </c>
      <c r="BC202" s="56" t="str">
        <f ca="1">IFERROR(INDEX(OFFSET(INDIRECT("v_buffer_hist_hoy!$A$1"),1,MATCH("buh_ultima_transferencia_fin",INDIRECT("v_buffer_hist_hoy!$1:$1"),0)-1,100000,1),MATCH(CLEAN(TABLATRANSFERENCIA[[#This Row],[CODIGO]]),OFFSET(INDIRECT("v_buffer_hist_hoy!$A$1"),1,MATCH("buh_codigo",INDIRECT("v_buffer_hist_hoy!$1:$1"),0)-1,100000,1),0)),"")</f>
        <v/>
      </c>
      <c r="BD202" s="50" t="s">
        <v>7724</v>
      </c>
      <c r="BE202" s="55"/>
      <c r="BF202" s="51"/>
      <c r="BG202"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20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2" s="51"/>
      <c r="BM202" s="46">
        <f ca="1">IFERROR(TABLATRANSFERENCIA[[#This Row],[REQUERIM]]/TABLATRANSFERENCIA[[#This Row],[PEDIDO PROMEDIO]],0)</f>
        <v>0</v>
      </c>
      <c r="BN202" s="51"/>
      <c r="BO202" s="59"/>
      <c r="BP202" s="3" t="str">
        <f>IF(TABLATRANSFERENCIA[[#This Row],[RECIBIDO]]&lt;&gt;"",0,IF(TABLATRANSFERENCIA[[#This Row],[DESPACHO]]&lt;&gt;"",TABLATRANSFERENCIA[[#This Row],[DESPACHO]],TABLATRANSFERENCIA[[#This Row],[REQUERIM]]))</f>
        <v>5</v>
      </c>
      <c r="BQ202" s="50"/>
      <c r="BR202" s="50"/>
      <c r="BS202" s="50" t="str">
        <f t="shared" si="3"/>
        <v>N</v>
      </c>
      <c r="BT202" s="51">
        <f t="array" aca="1" ref="BT202" ca="1">IF(SUM(--(TABLATRANSFERENCIA[[#This Row],[CODIGO GENERICO]]=TABLATRANSFERENCIA[CODIGO GENERICO])*TABLATRANSFERENCIA[REQUERIM])&lt;TABLATRANSFERENCIA[[#This Row],[PEDIDO MIN GRUPO]],1,0)</f>
        <v>1</v>
      </c>
      <c r="BU20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202" s="51" t="str">
        <f ca="1">IFERROR(INDEX(OFFSET(INDIRECT("v_buffer_hist_hoy!$A$1"),1,MATCH("buh_zona_amarilla",INDIRECT("v_buffer_hist_hoy!$1:$1"),0)-1,100000,1),MATCH(CLEAN(TABLATRANSFERENCIA[[#This Row],[CODIGO]]),OFFSET(INDIRECT("v_buffer_hist_hoy!$A$1"),1,MATCH("buh_codigo",INDIRECT("v_buffer_hist_hoy!$1:$1"),0)-1,100000,1),0)),"")</f>
        <v/>
      </c>
      <c r="BW202" s="51" t="str">
        <f ca="1">IFERROR(INDEX(OFFSET(INDIRECT("v_buffer_hist_hoy!$A$1"),1,MATCH("buh_zona_roja",INDIRECT("v_buffer_hist_hoy!$1:$1"),0)-1,100000,1),MATCH(CLEAN(TABLATRANSFERENCIA[[#This Row],[CODIGO]]),OFFSET(INDIRECT("v_buffer_hist_hoy!$A$1"),1,MATCH("buh_codigo",INDIRECT("v_buffer_hist_hoy!$1:$1"),0)-1,100000,1),0)),"")</f>
        <v/>
      </c>
    </row>
    <row r="203" spans="1:75" hidden="1" x14ac:dyDescent="0.25">
      <c r="A203" s="54" t="s">
        <v>5434</v>
      </c>
      <c r="B203" s="3" t="str">
        <f ca="1">IFERROR(INDEX(OFFSET(INDIRECT("v_buffer_hist_hoy!$A$1"),1,MATCH("pro_descripcion",INDIRECT("v_buffer_hist_hoy!$1:$1"),0)-1,100000,1),MATCH(CLEAN(TABLATRANSFERENCIA[[#This Row],[CODIGO]]),OFFSET(INDIRECT("v_buffer_hist_hoy!$A$1"),1,MATCH("buh_codigo",INDIRECT("v_buffer_hist_hoy!$1:$1"),0)-1,100000,1),0)),"")</f>
        <v>BARRA 30CM 12" 3/8 0.050 CS3000</v>
      </c>
      <c r="C203" s="3" t="str">
        <f ca="1">IFERROR(INDEX(OFFSET(INDIRECT("v_buffer_hist_hoy!$A$1"),1,MATCH("buh_codigo_generico",INDIRECT("v_buffer_hist_hoy!$1:$1"),0)-1,100000,1),MATCH(CLEAN(TABLATRANSFERENCIA[[#This Row],[CODIGO]]),OFFSET(INDIRECT("v_buffer_hist_hoy!$A$1"),1,MATCH("buh_codigo",INDIRECT("v_buffer_hist_hoy!$1:$1"),0)-1,100000,1),0)),"")</f>
        <v>0</v>
      </c>
      <c r="D203" s="3" t="str">
        <f ca="1">IFERROR(INDEX(OFFSET(INDIRECT("v_buffer_hist_hoy!$A$1"),1,MATCH("buh_codigo_vinculado",INDIRECT("v_buffer_hist_hoy!$1:$1"),0)-1,100000,1),MATCH(CLEAN(TABLATRANSFERENCIA[[#This Row],[CODIGO]]),OFFSET(INDIRECT("v_buffer_hist_hoy!$A$1"),1,MATCH("buh_codigo",INDIRECT("v_buffer_hist_hoy!$1:$1"),0)-1,100000,1),0)),"")</f>
        <v>EC-12A0ED3745</v>
      </c>
      <c r="E203" s="3" t="str">
        <f ca="1">IFERROR(INDEX(OFFSET(INDIRECT("v_buffer_hist_hoy!$A$1"),1,MATCH("pro_linea",INDIRECT("v_buffer_hist_hoy!$1:$1"),0)-1,100000,1),MATCH(CLEAN(TABLATRANSFERENCIA[[#This Row],[CODIGO]]),OFFSET(INDIRECT("v_buffer_hist_hoy!$A$1"),1,MATCH("buh_codigo",INDIRECT("v_buffer_hist_hoy!$1:$1"),0)-1,100000,1),0)),"")</f>
        <v>AGROFORESTAL</v>
      </c>
      <c r="F203" s="3">
        <f ca="1">IFERROR(INDEX(OFFSET(INDIRECT("v_buffer_hist_hoy!$A$1"),1,MATCH("pro_sublinea",INDIRECT("v_buffer_hist_hoy!$1:$1"),0)-1,100000,1),MATCH(CLEAN(TABLATRANSFERENCIA[[#This Row],[CODIGO]]),OFFSET(INDIRECT("v_buffer_hist_hoy!$A$1"),1,MATCH("buh_codigo",INDIRECT("v_buffer_hist_hoy!$1:$1"),0)-1,100000,1),0)),"")</f>
        <v>0</v>
      </c>
      <c r="G203" s="3" t="str">
        <f ca="1">IFERROR(INDEX(OFFSET(INDIRECT("v_buffer_hist_hoy!$A$1"),1,MATCH("pro_grupo",INDIRECT("v_buffer_hist_hoy!$1:$1"),0)-1,100000,1),MATCH(CLEAN(TABLATRANSFERENCIA[[#This Row],[CODIGO]]),OFFSET(INDIRECT("v_buffer_hist_hoy!$A$1"),1,MATCH("buh_codigo",INDIRECT("v_buffer_hist_hoy!$1:$1"),0)-1,100000,1),0)),"")</f>
        <v>ACCESORIOS</v>
      </c>
      <c r="H203" s="3">
        <f ca="1">IFERROR(INDEX(OFFSET(INDIRECT("v_buffer_hist_hoy!$A$1"),1,MATCH("pro_familia",INDIRECT("v_buffer_hist_hoy!$1:$1"),0)-1,100000,1),MATCH(CLEAN(TABLATRANSFERENCIA[[#This Row],[CODIGO]]),OFFSET(INDIRECT("v_buffer_hist_hoy!$A$1"),1,MATCH("buh_codigo",INDIRECT("v_buffer_hist_hoy!$1:$1"),0)-1,100000,1),0)),"")</f>
        <v>0</v>
      </c>
      <c r="I203" s="3">
        <f ca="1">IFERROR(INDEX(OFFSET(INDIRECT("v_buffer_hist_hoy!$A$1"),1,MATCH("pro_subfamilia",INDIRECT("v_buffer_hist_hoy!$1:$1"),0)-1,100000,1),MATCH(CLEAN(TABLATRANSFERENCIA[[#This Row],[CODIGO]]),OFFSET(INDIRECT("v_buffer_hist_hoy!$A$1"),1,MATCH("buh_codigo",INDIRECT("v_buffer_hist_hoy!$1:$1"),0)-1,100000,1),0)),"")</f>
        <v>0</v>
      </c>
      <c r="J203" s="3" t="str">
        <f ca="1">IFERROR(INDEX(OFFSET(INDIRECT("v_buffer_hist_hoy!$A$1"),1,MATCH("pro_categoria",INDIRECT("v_buffer_hist_hoy!$1:$1"),0)-1,100000,1),MATCH(CLEAN(TABLATRANSFERENCIA[[#This Row],[CODIGO]]),OFFSET(INDIRECT("v_buffer_hist_hoy!$A$1"),1,MATCH("buh_codigo",INDIRECT("v_buffer_hist_hoy!$1:$1"),0)-1,100000,1),0)),"")</f>
        <v>ACCESORIOS LUBRICANTES</v>
      </c>
      <c r="K203" s="3">
        <f ca="1">IFERROR(INDEX(OFFSET(INDIRECT("v_buffer_hist_hoy!$A$1"),1,MATCH("pro_tipo",INDIRECT("v_buffer_hist_hoy!$1:$1"),0)-1,100000,1),MATCH(CLEAN(TABLATRANSFERENCIA[[#This Row],[CODIGO]]),OFFSET(INDIRECT("v_buffer_hist_hoy!$A$1"),1,MATCH("buh_codigo",INDIRECT("v_buffer_hist_hoy!$1:$1"),0)-1,100000,1),0)),"")</f>
        <v>0</v>
      </c>
      <c r="L203" s="3" t="str">
        <f ca="1">IFERROR(INDEX(OFFSET(INDIRECT("v_buffer_hist_hoy!$A$1"),1,MATCH("pro_marca",INDIRECT("v_buffer_hist_hoy!$1:$1"),0)-1,100000,1),MATCH(CLEAN(TABLATRANSFERENCIA[[#This Row],[CODIGO]]),OFFSET(INDIRECT("v_buffer_hist_hoy!$A$1"),1,MATCH("buh_codigo",INDIRECT("v_buffer_hist_hoy!$1:$1"),0)-1,100000,1),0)),"")</f>
        <v>OREGON</v>
      </c>
      <c r="M203" s="3">
        <f ca="1">IFERROR(INDEX(OFFSET(INDIRECT("v_buffer_hist_hoy!$A$1"),1,MATCH("pro_modelo",INDIRECT("v_buffer_hist_hoy!$1:$1"),0)-1,100000,1),MATCH(CLEAN(TABLATRANSFERENCIA[[#This Row],[CODIGO]]),OFFSET(INDIRECT("v_buffer_hist_hoy!$A$1"),1,MATCH("buh_codigo",INDIRECT("v_buffer_hist_hoy!$1:$1"),0)-1,100000,1),0)),"")</f>
        <v>0</v>
      </c>
      <c r="N203" s="3">
        <f ca="1">IFERROR(INDEX(OFFSET(INDIRECT("v_buffer_hist_hoy!$A$1"),1,MATCH("pro_cat_management",INDIRECT("v_buffer_hist_hoy!$1:$1"),0)-1,100000,1),MATCH(CLEAN(TABLATRANSFERENCIA[[#This Row],[CODIGO]]),OFFSET(INDIRECT("v_buffer_hist_hoy!$A$1"),1,MATCH("buh_codigo",INDIRECT("v_buffer_hist_hoy!$1:$1"),0)-1,100000,1),0)),"")</f>
        <v>0</v>
      </c>
      <c r="O203" s="5" t="str">
        <f ca="1">IFERROR(INDEX(OFFSET(INDIRECT("v_buffer_hist_hoy!$A$1"),1,MATCH("buh_estatus",INDIRECT("v_buffer_hist_hoy!$1:$1"),0)-1,100000,1),MATCH(CLEAN(TABLATRANSFERENCIA[[#This Row],[CODIGO]]),OFFSET(INDIRECT("v_buffer_hist_hoy!$A$1"),1,MATCH("buh_codigo",INDIRECT("v_buffer_hist_hoy!$1:$1"),0)-1,100000,1),0)),"")</f>
        <v>0</v>
      </c>
      <c r="P203" s="5">
        <f ca="1">IFERROR(INDEX(OFFSET(INDIRECT("v_buffer_hist_hoy!$A$1"),1,MATCH("buh_ctv",INDIRECT("v_buffer_hist_hoy!$1:$1"),0)-1,100000,1),MATCH(CLEAN(TABLATRANSFERENCIA[[#This Row],[CODIGO]]),OFFSET(INDIRECT("v_buffer_hist_hoy!$A$1"),1,MATCH("buh_codigo",INDIRECT("v_buffer_hist_hoy!$1:$1"),0)-1,100000,1),0)),"")</f>
        <v>17.510000000000002</v>
      </c>
      <c r="Q203" s="5">
        <f ca="1">IFERROR(INDEX(OFFSET(INDIRECT("v_buffer_hist_hoy!$A$1"),1,MATCH("buh_pv",INDIRECT("v_buffer_hist_hoy!$1:$1"),0)-1,100000,1),MATCH(CLEAN(TABLATRANSFERENCIA[[#This Row],[CODIGO]]),OFFSET(INDIRECT("v_buffer_hist_hoy!$A$1"),1,MATCH("buh_codigo",INDIRECT("v_buffer_hist_hoy!$1:$1"),0)-1,100000,1),0)),"")</f>
        <v>32</v>
      </c>
      <c r="R203" s="46">
        <f ca="1">IFERROR(INDEX(OFFSET(INDIRECT("v_buffer_hist_hoy!$A$1"),1,MATCH("buh_roi_pasado",INDIRECT("v_buffer_hist_hoy!$1:$1"),0)-1,100000,1),MATCH(CLEAN(TABLATRANSFERENCIA[[#This Row],[CODIGO]]),OFFSET(INDIRECT("v_buffer_hist_hoy!$A$1"),1,MATCH("buh_codigo",INDIRECT("v_buffer_hist_hoy!$1:$1"),0)-1,100000,1),0)),"")</f>
        <v>0</v>
      </c>
      <c r="S203" s="46">
        <f ca="1">IFERROR(INDEX(OFFSET(INDIRECT("v_buffer_hist_hoy!$A$1"),1,MATCH("buh_roi_proyectado",INDIRECT("v_buffer_hist_hoy!$1:$1"),0)-1,100000,1),MATCH(CLEAN(TABLATRANSFERENCIA[[#This Row],[CODIGO]]),OFFSET(INDIRECT("v_buffer_hist_hoy!$A$1"),1,MATCH("buh_codigo",INDIRECT("v_buffer_hist_hoy!$1:$1"),0)-1,100000,1),0)),"")</f>
        <v>3.61</v>
      </c>
      <c r="T203" s="46">
        <f ca="1">IFERROR(INDEX(OFFSET(INDIRECT("v_buffer_hist_hoy!$A$1"),1,MATCH("buh_velocity",INDIRECT("v_buffer_hist_hoy!$1:$1"),0)-1,100000,1),MATCH(CLEAN(TABLATRANSFERENCIA[[#This Row],[CODIGO]]),OFFSET(INDIRECT("v_buffer_hist_hoy!$A$1"),1,MATCH("buh_codigo",INDIRECT("v_buffer_hist_hoy!$1:$1"),0)-1,100000,1),0)),"")</f>
        <v>0</v>
      </c>
      <c r="U203" s="46">
        <f ca="1">IFERROR(INDEX(OFFSET(INDIRECT("v_buffer_hist_hoy!$A$1"),1,MATCH("buh_nivel_servicio",INDIRECT("v_buffer_hist_hoy!$1:$1"),0)-1,100000,1),MATCH(CLEAN(TABLATRANSFERENCIA[[#This Row],[CODIGO]]),OFFSET(INDIRECT("v_buffer_hist_hoy!$A$1"),1,MATCH("buh_codigo",INDIRECT("v_buffer_hist_hoy!$1:$1"),0)-1,100000,1),0)),"")</f>
        <v>1</v>
      </c>
      <c r="V203" s="49" t="str">
        <f ca="1">IFERROR(INDEX(OFFSET(INDIRECT("v_buffer_hist_hoy!$A$1"),1,MATCH("pro_nombre",INDIRECT("v_buffer_hist_hoy!$1:$1"),0)-1,100000,1),MATCH(CLEAN(TABLATRANSFERENCIA[[#This Row],[CODIGO]]),OFFSET(INDIRECT("v_buffer_hist_hoy!$A$1"),1,MATCH("buh_codigo",INDIRECT("v_buffer_hist_hoy!$1:$1"),0)-1,100000,1),0)),"")</f>
        <v>Echo</v>
      </c>
      <c r="W203" s="49" t="str">
        <f ca="1">IFERROR(INDEX(OFFSET(INDIRECT("v_buffer_hist_hoy!$A$1"),1,MATCH("pre_nombre",INDIRECT("v_buffer_hist_hoy!$1:$1"),0)-1,100000,1),MATCH(CLEAN(TABLATRANSFERENCIA[[#This Row],[CODIGO]]),OFFSET(INDIRECT("v_buffer_hist_hoy!$A$1"),1,MATCH("buh_codigo",INDIRECT("v_buffer_hist_hoy!$1:$1"),0)-1,100000,1),0)),"")</f>
        <v>USA</v>
      </c>
      <c r="X203" s="51">
        <f ca="1">IFERROR(INDEX(OFFSET(INDIRECT("v_buffer_hist_hoy!$A$1"),1,MATCH("buh_tiempo_suministro",INDIRECT("v_buffer_hist_hoy!$1:$1"),0)-1,100000,1),MATCH(CLEAN(TABLATRANSFERENCIA[[#This Row],[CODIGO]]),OFFSET(INDIRECT("v_buffer_hist_hoy!$A$1"),1,MATCH("buh_codigo",INDIRECT("v_buffer_hist_hoy!$1:$1"),0)-1,100000,1),0)),"")</f>
        <v>8</v>
      </c>
      <c r="Y203" s="51">
        <f ca="1">IFERROR(INDEX(OFFSET(INDIRECT("v_buffer_hist_hoy!$A$1"),1,MATCH("buh_frecuencia_reposicion",INDIRECT("v_buffer_hist_hoy!$1:$1"),0)-1,100000,1),MATCH(CLEAN(TABLATRANSFERENCIA[[#This Row],[CODIGO]]),OFFSET(INDIRECT("v_buffer_hist_hoy!$A$1"),1,MATCH("buh_codigo",INDIRECT("v_buffer_hist_hoy!$1:$1"),0)-1,100000,1),0)),"")</f>
        <v>3</v>
      </c>
      <c r="Z203" s="6">
        <f ca="1">IFERROR(INDEX(OFFSET(INDIRECT("v_buffer_hist_hoy!$A$1"),1,MATCH("buh_buffer_actual",INDIRECT("v_buffer_hist_hoy!$1:$1"),0)-1,100000,1),MATCH(CLEAN(TABLATRANSFERENCIA[[#This Row],[CODIGO]]),OFFSET(INDIRECT("v_buffer_hist_hoy!$A$1"),1,MATCH("buh_codigo",INDIRECT("v_buffer_hist_hoy!$1:$1"),0)-1,100000,1),0)),"")</f>
        <v>6</v>
      </c>
      <c r="AA203" s="6">
        <f ca="1">IFERROR(INDEX(OFFSET(INDIRECT("v_buffer_hist_hoy!$A$1"),1,MATCH("buh_inventario_proveedor",INDIRECT("v_buffer_hist_hoy!$1:$1"),0)-1,100000,1),MATCH(CLEAN(TABLATRANSFERENCIA[[#This Row],[CODIGO]]),OFFSET(INDIRECT("v_buffer_hist_hoy!$A$1"),1,MATCH("buh_codigo",INDIRECT("v_buffer_hist_hoy!$1:$1"),0)-1,100000,1),0)),"")</f>
        <v>1000000000</v>
      </c>
      <c r="AB203" s="6">
        <f ca="1">IFERROR(INDEX(OFFSET(INDIRECT("v_buffer_hist_hoy!$A$1"),1,MATCH("buh_inventario_fisico",INDIRECT("v_buffer_hist_hoy!$1:$1"),0)-1,100000,1),MATCH(CLEAN(TABLATRANSFERENCIA[[#This Row],[CODIGO]]),OFFSET(INDIRECT("v_buffer_hist_hoy!$A$1"),1,MATCH("buh_codigo",INDIRECT("v_buffer_hist_hoy!$1:$1"),0)-1,100000,1),0)),"")</f>
        <v>5</v>
      </c>
      <c r="AC203" s="4">
        <f ca="1">IFERROR(INDEX(OFFSET(INDIRECT("v_buffer_hist_hoy!$A$1"),1,MATCH("buh_estado_inventario_fisico",INDIRECT("v_buffer_hist_hoy!$1:$1"),0)-1,100000,1),MATCH(CLEAN(TABLATRANSFERENCIA[[#This Row],[CODIGO]]),OFFSET(INDIRECT("v_buffer_hist_hoy!$A$1"),1,MATCH("buh_codigo",INDIRECT("v_buffer_hist_hoy!$1:$1"),0)-1,100000,1),0)),"")</f>
        <v>0.17</v>
      </c>
      <c r="AD203" s="6" t="str">
        <f ca="1">IFERROR(INDEX(OFFSET(INDIRECT("v_buffer_hist_hoy!$A$1"),1,MATCH("buh_color_inventario_fisico",INDIRECT("v_buffer_hist_hoy!$1:$1"),0)-1,100000,1),MATCH(CLEAN(TABLATRANSFERENCIA[[#This Row],[CODIGO]]),OFFSET(INDIRECT("v_buffer_hist_hoy!$A$1"),1,MATCH("buh_codigo",INDIRECT("v_buffer_hist_hoy!$1:$1"),0)-1,100000,1),0)),"")</f>
        <v>V</v>
      </c>
      <c r="AE203" s="6">
        <f ca="1">IFERROR(INDEX(OFFSET(INDIRECT("v_buffer_hist_hoy!$A$1"),1,MATCH("buh_transito",INDIRECT("v_buffer_hist_hoy!$1:$1"),0)-1,100000,1),MATCH(CLEAN(TABLATRANSFERENCIA[[#This Row],[CODIGO]]),OFFSET(INDIRECT("v_buffer_hist_hoy!$A$1"),1,MATCH("buh_codigo",INDIRECT("v_buffer_hist_hoy!$1:$1"),0)-1,100000,1),0)),"")</f>
        <v>0</v>
      </c>
      <c r="AF203" s="6">
        <f ca="1">IFERROR(INDEX(OFFSET(INDIRECT("v_buffer_hist_hoy!$A$1"),1,MATCH("buh_negociacion",INDIRECT("v_buffer_hist_hoy!$1:$1"),0)-1,100000,1),MATCH(CLEAN(TABLATRANSFERENCIA[[#This Row],[CODIGO]]),OFFSET(INDIRECT("v_buffer_hist_hoy!$A$1"),1,MATCH("buh_codigo",INDIRECT("v_buffer_hist_hoy!$1:$1"),0)-1,100000,1),0)),"")</f>
        <v>0</v>
      </c>
      <c r="AG203" s="6">
        <f ca="1">IFERROR(INDEX(OFFSET(INDIRECT("v_buffer_hist_hoy!$A$1"),1,MATCH("buh_produccion",INDIRECT("v_buffer_hist_hoy!$1:$1"),0)-1,100000,1),MATCH(CLEAN(TABLATRANSFERENCIA[[#This Row],[CODIGO]]),OFFSET(INDIRECT("v_buffer_hist_hoy!$A$1"),1,MATCH("buh_codigo",INDIRECT("v_buffer_hist_hoy!$1:$1"),0)-1,100000,1),0)),"")</f>
        <v>0</v>
      </c>
      <c r="AH203" s="6">
        <f ca="1">IFERROR(INDEX(OFFSET(INDIRECT("v_buffer_hist_hoy!$A$1"),1,MATCH("buh_embarcado",INDIRECT("v_buffer_hist_hoy!$1:$1"),0)-1,100000,1),MATCH(CLEAN(TABLATRANSFERENCIA[[#This Row],[CODIGO]]),OFFSET(INDIRECT("v_buffer_hist_hoy!$A$1"),1,MATCH("buh_codigo",INDIRECT("v_buffer_hist_hoy!$1:$1"),0)-1,100000,1),0)),"")</f>
        <v>0</v>
      </c>
      <c r="AI203" s="6">
        <f ca="1">IFERROR(INDEX(OFFSET(INDIRECT("v_buffer_hist_hoy!$A$1"),1,MATCH("buh_comprometido",INDIRECT("v_buffer_hist_hoy!$1:$1"),0)-1,100000,1),MATCH(CLEAN(TABLATRANSFERENCIA[[#This Row],[CODIGO]]),OFFSET(INDIRECT("v_buffer_hist_hoy!$A$1"),1,MATCH("buh_codigo",INDIRECT("v_buffer_hist_hoy!$1:$1"),0)-1,100000,1),0)),"")</f>
        <v>0</v>
      </c>
      <c r="AJ203" s="6">
        <f ca="1">IFERROR(INDEX(OFFSET(INDIRECT("v_buffer_hist_hoy!$A$1"),1,MATCH("buh_backorder",INDIRECT("v_buffer_hist_hoy!$1:$1"),0)-1,100000,1),MATCH(CLEAN(TABLATRANSFERENCIA[[#This Row],[CODIGO]]),OFFSET(INDIRECT("v_buffer_hist_hoy!$A$1"),1,MATCH("buh_codigo",INDIRECT("v_buffer_hist_hoy!$1:$1"),0)-1,100000,1),0)),"")</f>
        <v>1</v>
      </c>
      <c r="AK203" s="6">
        <f ca="1">IFERROR(INDEX(OFFSET(INDIRECT("v_buffer_hist_hoy!$A$1"),1,MATCH("buh_inventario_proyectado",INDIRECT("v_buffer_hist_hoy!$1:$1"),0)-1,100000,1),MATCH(CLEAN(TABLATRANSFERENCIA[[#This Row],[CODIGO]]),OFFSET(INDIRECT("v_buffer_hist_hoy!$A$1"),1,MATCH("buh_codigo",INDIRECT("v_buffer_hist_hoy!$1:$1"),0)-1,100000,1),0)),"")</f>
        <v>6</v>
      </c>
      <c r="AL203" s="4">
        <f ca="1">IFERROR(INDEX(OFFSET(INDIRECT("v_buffer_hist_hoy!$A$1"),1,MATCH("buh_estado_inventario_proyectado",INDIRECT("v_buffer_hist_hoy!$1:$1"),0)-1,100000,1),MATCH(CLEAN(TABLATRANSFERENCIA[[#This Row],[CODIGO]]),OFFSET(INDIRECT("v_buffer_hist_hoy!$A$1"),1,MATCH("buh_codigo",INDIRECT("v_buffer_hist_hoy!$1:$1"),0)-1,100000,1),0)),"")</f>
        <v>0</v>
      </c>
      <c r="AM203" s="6" t="str">
        <f ca="1">IFERROR(INDEX(OFFSET(INDIRECT("v_buffer_hist_hoy!$A$1"),1,MATCH("buh_color_inventario_proyectado",INDIRECT("v_buffer_hist_hoy!$1:$1"),0)-1,100000,1),MATCH(CLEAN(TABLATRANSFERENCIA[[#This Row],[CODIGO]]),OFFSET(INDIRECT("v_buffer_hist_hoy!$A$1"),1,MATCH("buh_codigo",INDIRECT("v_buffer_hist_hoy!$1:$1"),0)-1,100000,1),0)),"")</f>
        <v>V</v>
      </c>
      <c r="AN203" s="6">
        <f ca="1">IFERROR(INDEX(OFFSET(INDIRECT("v_buffer_hist_hoy!$A$1"),1,MATCH("buh_pedido_minimo",INDIRECT("v_buffer_hist_hoy!$1:$1"),0)-1,100000,1),MATCH(CLEAN(TABLATRANSFERENCIA[[#This Row],[CODIGO]]),OFFSET(INDIRECT("v_buffer_hist_hoy!$A$1"),1,MATCH("buh_codigo",INDIRECT("v_buffer_hist_hoy!$1:$1"),0)-1,100000,1),0)),"")</f>
        <v>0</v>
      </c>
      <c r="AO203" s="6">
        <f ca="1">IFERROR(INDEX(OFFSET(INDIRECT("v_buffer_hist_hoy!$A$1"),1,MATCH("buh_pedido_minimo_grupo",INDIRECT("v_buffer_hist_hoy!$1:$1"),0)-1,100000,1),MATCH(CLEAN(TABLATRANSFERENCIA[[#This Row],[CODIGO]]),OFFSET(INDIRECT("v_buffer_hist_hoy!$A$1"),1,MATCH("buh_codigo",INDIRECT("v_buffer_hist_hoy!$1:$1"),0)-1,100000,1),0)),"")</f>
        <v>0</v>
      </c>
      <c r="AP203" s="6">
        <f ca="1">IFERROR(INDEX(OFFSET(INDIRECT("v_buffer_hist_hoy!$A$1"),1,MATCH("buh_unidad_empaque",INDIRECT("v_buffer_hist_hoy!$1:$1"),0)-1,100000,1),MATCH(CLEAN(TABLATRANSFERENCIA[[#This Row],[CODIGO]]),OFFSET(INDIRECT("v_buffer_hist_hoy!$A$1"),1,MATCH("buh_codigo",INDIRECT("v_buffer_hist_hoy!$1:$1"),0)-1,100000,1),0)),"")</f>
        <v>0</v>
      </c>
      <c r="AQ203" s="6">
        <f ca="1">IFERROR(INDEX(OFFSET(INDIRECT("v_buffer_hist_hoy!$A$1"),1,MATCH("buh_pedido_promedio",INDIRECT("v_buffer_hist_hoy!$1:$1"),0)-1,100000,1),MATCH(CLEAN(TABLATRANSFERENCIA[[#This Row],[CODIGO]]),OFFSET(INDIRECT("v_buffer_hist_hoy!$A$1"),1,MATCH("buh_codigo",INDIRECT("v_buffer_hist_hoy!$1:$1"),0)-1,100000,1),0)),"")</f>
        <v>2</v>
      </c>
      <c r="AR203" s="6">
        <f ca="1">IFERROR(INDEX(OFFSET(INDIRECT("v_buffer_hist_hoy!$A$1"),1,MATCH("buh_cobertura_buffer",INDIRECT("v_buffer_hist_hoy!$1:$1"),0)-1,100000,1),MATCH(CLEAN(TABLATRANSFERENCIA[[#This Row],[CODIGO]]),OFFSET(INDIRECT("v_buffer_hist_hoy!$A$1"),1,MATCH("buh_codigo",INDIRECT("v_buffer_hist_hoy!$1:$1"),0)-1,100000,1),0)),"")</f>
        <v>0</v>
      </c>
      <c r="AS203" s="6">
        <f ca="1">IFERROR(INDEX(OFFSET(INDIRECT("v_buffer_hist_hoy!$A$1"),1,MATCH("buh_cobertura_inventario_proyectado",INDIRECT("v_buffer_hist_hoy!$1:$1"),0)-1,100000,1),MATCH(CLEAN(TABLATRANSFERENCIA[[#This Row],[CODIGO]]),OFFSET(INDIRECT("v_buffer_hist_hoy!$A$1"),1,MATCH("buh_codigo",INDIRECT("v_buffer_hist_hoy!$1:$1"),0)-1,100000,1),0)),"")</f>
        <v>0</v>
      </c>
      <c r="AT203" s="6">
        <f ca="1">IFERROR(INDEX(OFFSET(INDIRECT("v_buffer_hist_hoy!$A$1"),1,MATCH("buh_cobertura_pedido_minimo",INDIRECT("v_buffer_hist_hoy!$1:$1"),0)-1,100000,1),MATCH(CLEAN(TABLATRANSFERENCIA[[#This Row],[CODIGO]]),OFFSET(INDIRECT("v_buffer_hist_hoy!$A$1"),1,MATCH("buh_codigo",INDIRECT("v_buffer_hist_hoy!$1:$1"),0)-1,100000,1),0)),"")</f>
        <v>0</v>
      </c>
      <c r="AU203" s="6">
        <f ca="1">IFERROR(INDEX(OFFSET(INDIRECT("v_buffer_hist_hoy!$A$1"),1,MATCH("buh_dias_desabastecimiento",INDIRECT("v_buffer_hist_hoy!$1:$1"),0)-1,100000,1),MATCH(CLEAN(TABLATRANSFERENCIA[[#This Row],[CODIGO]]),OFFSET(INDIRECT("v_buffer_hist_hoy!$A$1"),1,MATCH("buh_codigo",INDIRECT("v_buffer_hist_hoy!$1:$1"),0)-1,100000,1),0)),"")</f>
        <v>2</v>
      </c>
      <c r="AV203" s="6">
        <f t="array" ref="AV203">IFERROR(INDEX(Datos_Consumo[CANTIDAD],MATCH(TABLATRANSFERENCIA[[#This Row],[CODIGO]]&amp;TABLATRANSFERENCIA[[#Headers],[Columna1]],Datos_Consumo[CODIGO]&amp;Datos_Consumo[FECHA_FORMATO],0)),0)</f>
        <v>0</v>
      </c>
      <c r="AW203" s="6">
        <f t="array" ref="AW203">IFERROR(INDEX(Datos_Consumo[CANTIDAD],MATCH(TABLATRANSFERENCIA[[#This Row],[CODIGO]]&amp;TABLATRANSFERENCIA[[#Headers],[Columna2]],Datos_Consumo[CODIGO]&amp;Datos_Consumo[FECHA_FORMATO],0)),0)</f>
        <v>0</v>
      </c>
      <c r="AX203" s="6">
        <f t="array" ref="AX203">IFERROR(INDEX(Datos_Consumo[CANTIDAD],MATCH(TABLATRANSFERENCIA[[#This Row],[CODIGO]]&amp;TABLATRANSFERENCIA[[#Headers],[Columna3]],Datos_Consumo[CODIGO]&amp;Datos_Consumo[FECHA_FORMATO],0)),0)</f>
        <v>0</v>
      </c>
      <c r="AY203" s="6">
        <f t="array" ref="AY203">IFERROR(INDEX(Datos_Consumo[CANTIDAD],MATCH(TABLATRANSFERENCIA[[#This Row],[CODIGO]]&amp;TABLATRANSFERENCIA[[#Headers],[Columna4]],Datos_Consumo[CODIGO]&amp;Datos_Consumo[FECHA_FORMATO],0)),0)</f>
        <v>0</v>
      </c>
      <c r="AZ203" s="6">
        <f t="array" ref="AZ203">IFERROR(INDEX(Datos_Consumo[CANTIDAD],MATCH(TABLATRANSFERENCIA[[#This Row],[CODIGO]]&amp;TABLATRANSFERENCIA[[#Headers],[Columna5]],Datos_Consumo[CODIGO]&amp;Datos_Consumo[FECHA_FORMATO],0)),0)</f>
        <v>0</v>
      </c>
      <c r="BA203" s="6">
        <f t="array" ref="BA203">IFERROR(INDEX(Datos_Consumo[CANTIDAD],MATCH(TABLATRANSFERENCIA[[#This Row],[CODIGO]]&amp;TABLATRANSFERENCIA[[#Headers],[Columna6]],Datos_Consumo[CODIGO]&amp;Datos_Consumo[FECHA_FORMATO],0)),0)</f>
        <v>0</v>
      </c>
      <c r="BB203" s="56">
        <f ca="1">IFERROR(INDEX(OFFSET(INDIRECT("v_buffer_hist_hoy!$A$1"),1,MATCH("buh_ultima_transferencia_ini",INDIRECT("v_buffer_hist_hoy!$1:$1"),0)-1,100000,1),MATCH(CLEAN(TABLATRANSFERENCIA[[#This Row],[CODIGO]]),OFFSET(INDIRECT("v_buffer_hist_hoy!$A$1"),1,MATCH("buh_codigo",INDIRECT("v_buffer_hist_hoy!$1:$1"),0)-1,100000,1),0)),"")</f>
        <v>0</v>
      </c>
      <c r="BC203" s="56">
        <f ca="1">IFERROR(INDEX(OFFSET(INDIRECT("v_buffer_hist_hoy!$A$1"),1,MATCH("buh_ultima_transferencia_fin",INDIRECT("v_buffer_hist_hoy!$1:$1"),0)-1,100000,1),MATCH(CLEAN(TABLATRANSFERENCIA[[#This Row],[CODIGO]]),OFFSET(INDIRECT("v_buffer_hist_hoy!$A$1"),1,MATCH("buh_codigo",INDIRECT("v_buffer_hist_hoy!$1:$1"),0)-1,100000,1),0)),"")</f>
        <v>0</v>
      </c>
      <c r="BD203" s="50" t="s">
        <v>1025</v>
      </c>
      <c r="BE203" s="55"/>
      <c r="BF203" s="51"/>
      <c r="BG203"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3" s="51"/>
      <c r="BM203" s="46">
        <f ca="1">IFERROR(TABLATRANSFERENCIA[[#This Row],[REQUERIM]]/TABLATRANSFERENCIA[[#This Row],[PEDIDO PROMEDIO]],0)</f>
        <v>0.5</v>
      </c>
      <c r="BN203" s="51"/>
      <c r="BO203" s="59"/>
      <c r="BP203" s="3" t="str">
        <f>IF(TABLATRANSFERENCIA[[#This Row],[RECIBIDO]]&lt;&gt;"",0,IF(TABLATRANSFERENCIA[[#This Row],[DESPACHO]]&lt;&gt;"",TABLATRANSFERENCIA[[#This Row],[DESPACHO]],TABLATRANSFERENCIA[[#This Row],[REQUERIM]]))</f>
        <v>1</v>
      </c>
      <c r="BQ203" s="50"/>
      <c r="BR203" s="50"/>
      <c r="BS203" s="50" t="str">
        <f t="shared" si="3"/>
        <v>N</v>
      </c>
      <c r="BT203" s="51">
        <f t="array" aca="1" ref="BT203" ca="1">IF(SUM(--(TABLATRANSFERENCIA[[#This Row],[CODIGO GENERICO]]=TABLATRANSFERENCIA[CODIGO GENERICO])*TABLATRANSFERENCIA[REQUERIM])&lt;TABLATRANSFERENCIA[[#This Row],[PEDIDO MIN GRUPO]],1,0)</f>
        <v>0</v>
      </c>
      <c r="BU20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3" s="51">
        <f ca="1">IFERROR(INDEX(OFFSET(INDIRECT("v_buffer_hist_hoy!$A$1"),1,MATCH("buh_zona_amarilla",INDIRECT("v_buffer_hist_hoy!$1:$1"),0)-1,100000,1),MATCH(CLEAN(TABLATRANSFERENCIA[[#This Row],[CODIGO]]),OFFSET(INDIRECT("v_buffer_hist_hoy!$A$1"),1,MATCH("buh_codigo",INDIRECT("v_buffer_hist_hoy!$1:$1"),0)-1,100000,1),0)),"")</f>
        <v>4</v>
      </c>
      <c r="BW203" s="51">
        <f ca="1">IFERROR(INDEX(OFFSET(INDIRECT("v_buffer_hist_hoy!$A$1"),1,MATCH("buh_zona_roja",INDIRECT("v_buffer_hist_hoy!$1:$1"),0)-1,100000,1),MATCH(CLEAN(TABLATRANSFERENCIA[[#This Row],[CODIGO]]),OFFSET(INDIRECT("v_buffer_hist_hoy!$A$1"),1,MATCH("buh_codigo",INDIRECT("v_buffer_hist_hoy!$1:$1"),0)-1,100000,1),0)),"")</f>
        <v>2</v>
      </c>
    </row>
    <row r="204" spans="1:75" hidden="1" x14ac:dyDescent="0.25">
      <c r="A204" s="54" t="s">
        <v>1599</v>
      </c>
      <c r="B204" s="3" t="str">
        <f ca="1">IFERROR(INDEX(OFFSET(INDIRECT("v_buffer_hist_hoy!$A$1"),1,MATCH("pro_descripcion",INDIRECT("v_buffer_hist_hoy!$1:$1"),0)-1,100000,1),MATCH(CLEAN(TABLATRANSFERENCIA[[#This Row],[CODIGO]]),OFFSET(INDIRECT("v_buffer_hist_hoy!$A$1"),1,MATCH("buh_codigo",INDIRECT("v_buffer_hist_hoy!$1:$1"),0)-1,100000,1),0)),"")</f>
        <v>BARRA 45CM 18" 0.325 0.058 CS420 (7107)</v>
      </c>
      <c r="C204" s="3" t="str">
        <f ca="1">IFERROR(INDEX(OFFSET(INDIRECT("v_buffer_hist_hoy!$A$1"),1,MATCH("buh_codigo_generico",INDIRECT("v_buffer_hist_hoy!$1:$1"),0)-1,100000,1),MATCH(CLEAN(TABLATRANSFERENCIA[[#This Row],[CODIGO]]),OFFSET(INDIRECT("v_buffer_hist_hoy!$A$1"),1,MATCH("buh_codigo",INDIRECT("v_buffer_hist_hoy!$1:$1"),0)-1,100000,1),0)),"")</f>
        <v>0</v>
      </c>
      <c r="D204" s="3" t="str">
        <f ca="1">IFERROR(INDEX(OFFSET(INDIRECT("v_buffer_hist_hoy!$A$1"),1,MATCH("buh_codigo_vinculado",INDIRECT("v_buffer_hist_hoy!$1:$1"),0)-1,100000,1),MATCH(CLEAN(TABLATRANSFERENCIA[[#This Row],[CODIGO]]),OFFSET(INDIRECT("v_buffer_hist_hoy!$A$1"),1,MATCH("buh_codigo",INDIRECT("v_buffer_hist_hoy!$1:$1"),0)-1,100000,1),0)),"")</f>
        <v>EC-18F8LS3372</v>
      </c>
      <c r="E204" s="3" t="str">
        <f ca="1">IFERROR(INDEX(OFFSET(INDIRECT("v_buffer_hist_hoy!$A$1"),1,MATCH("pro_linea",INDIRECT("v_buffer_hist_hoy!$1:$1"),0)-1,100000,1),MATCH(CLEAN(TABLATRANSFERENCIA[[#This Row],[CODIGO]]),OFFSET(INDIRECT("v_buffer_hist_hoy!$A$1"),1,MATCH("buh_codigo",INDIRECT("v_buffer_hist_hoy!$1:$1"),0)-1,100000,1),0)),"")</f>
        <v>AGROFORESTAL</v>
      </c>
      <c r="F204" s="3">
        <f ca="1">IFERROR(INDEX(OFFSET(INDIRECT("v_buffer_hist_hoy!$A$1"),1,MATCH("pro_sublinea",INDIRECT("v_buffer_hist_hoy!$1:$1"),0)-1,100000,1),MATCH(CLEAN(TABLATRANSFERENCIA[[#This Row],[CODIGO]]),OFFSET(INDIRECT("v_buffer_hist_hoy!$A$1"),1,MATCH("buh_codigo",INDIRECT("v_buffer_hist_hoy!$1:$1"),0)-1,100000,1),0)),"")</f>
        <v>0</v>
      </c>
      <c r="G204" s="3" t="str">
        <f ca="1">IFERROR(INDEX(OFFSET(INDIRECT("v_buffer_hist_hoy!$A$1"),1,MATCH("pro_grupo",INDIRECT("v_buffer_hist_hoy!$1:$1"),0)-1,100000,1),MATCH(CLEAN(TABLATRANSFERENCIA[[#This Row],[CODIGO]]),OFFSET(INDIRECT("v_buffer_hist_hoy!$A$1"),1,MATCH("buh_codigo",INDIRECT("v_buffer_hist_hoy!$1:$1"),0)-1,100000,1),0)),"")</f>
        <v>ACCESORIOS</v>
      </c>
      <c r="H204" s="3">
        <f ca="1">IFERROR(INDEX(OFFSET(INDIRECT("v_buffer_hist_hoy!$A$1"),1,MATCH("pro_familia",INDIRECT("v_buffer_hist_hoy!$1:$1"),0)-1,100000,1),MATCH(CLEAN(TABLATRANSFERENCIA[[#This Row],[CODIGO]]),OFFSET(INDIRECT("v_buffer_hist_hoy!$A$1"),1,MATCH("buh_codigo",INDIRECT("v_buffer_hist_hoy!$1:$1"),0)-1,100000,1),0)),"")</f>
        <v>0</v>
      </c>
      <c r="I204" s="3">
        <f ca="1">IFERROR(INDEX(OFFSET(INDIRECT("v_buffer_hist_hoy!$A$1"),1,MATCH("pro_subfamilia",INDIRECT("v_buffer_hist_hoy!$1:$1"),0)-1,100000,1),MATCH(CLEAN(TABLATRANSFERENCIA[[#This Row],[CODIGO]]),OFFSET(INDIRECT("v_buffer_hist_hoy!$A$1"),1,MATCH("buh_codigo",INDIRECT("v_buffer_hist_hoy!$1:$1"),0)-1,100000,1),0)),"")</f>
        <v>0</v>
      </c>
      <c r="J204" s="3" t="str">
        <f ca="1">IFERROR(INDEX(OFFSET(INDIRECT("v_buffer_hist_hoy!$A$1"),1,MATCH("pro_categoria",INDIRECT("v_buffer_hist_hoy!$1:$1"),0)-1,100000,1),MATCH(CLEAN(TABLATRANSFERENCIA[[#This Row],[CODIGO]]),OFFSET(INDIRECT("v_buffer_hist_hoy!$A$1"),1,MATCH("buh_codigo",INDIRECT("v_buffer_hist_hoy!$1:$1"),0)-1,100000,1),0)),"")</f>
        <v>ACCESORIOS LUBRICANTES</v>
      </c>
      <c r="K204" s="3">
        <f ca="1">IFERROR(INDEX(OFFSET(INDIRECT("v_buffer_hist_hoy!$A$1"),1,MATCH("pro_tipo",INDIRECT("v_buffer_hist_hoy!$1:$1"),0)-1,100000,1),MATCH(CLEAN(TABLATRANSFERENCIA[[#This Row],[CODIGO]]),OFFSET(INDIRECT("v_buffer_hist_hoy!$A$1"),1,MATCH("buh_codigo",INDIRECT("v_buffer_hist_hoy!$1:$1"),0)-1,100000,1),0)),"")</f>
        <v>0</v>
      </c>
      <c r="L204" s="3" t="str">
        <f ca="1">IFERROR(INDEX(OFFSET(INDIRECT("v_buffer_hist_hoy!$A$1"),1,MATCH("pro_marca",INDIRECT("v_buffer_hist_hoy!$1:$1"),0)-1,100000,1),MATCH(CLEAN(TABLATRANSFERENCIA[[#This Row],[CODIGO]]),OFFSET(INDIRECT("v_buffer_hist_hoy!$A$1"),1,MATCH("buh_codigo",INDIRECT("v_buffer_hist_hoy!$1:$1"),0)-1,100000,1),0)),"")</f>
        <v>ECHO</v>
      </c>
      <c r="M204" s="3">
        <f ca="1">IFERROR(INDEX(OFFSET(INDIRECT("v_buffer_hist_hoy!$A$1"),1,MATCH("pro_modelo",INDIRECT("v_buffer_hist_hoy!$1:$1"),0)-1,100000,1),MATCH(CLEAN(TABLATRANSFERENCIA[[#This Row],[CODIGO]]),OFFSET(INDIRECT("v_buffer_hist_hoy!$A$1"),1,MATCH("buh_codigo",INDIRECT("v_buffer_hist_hoy!$1:$1"),0)-1,100000,1),0)),"")</f>
        <v>0</v>
      </c>
      <c r="N204" s="3">
        <f ca="1">IFERROR(INDEX(OFFSET(INDIRECT("v_buffer_hist_hoy!$A$1"),1,MATCH("pro_cat_management",INDIRECT("v_buffer_hist_hoy!$1:$1"),0)-1,100000,1),MATCH(CLEAN(TABLATRANSFERENCIA[[#This Row],[CODIGO]]),OFFSET(INDIRECT("v_buffer_hist_hoy!$A$1"),1,MATCH("buh_codigo",INDIRECT("v_buffer_hist_hoy!$1:$1"),0)-1,100000,1),0)),"")</f>
        <v>0</v>
      </c>
      <c r="O204" s="5" t="str">
        <f ca="1">IFERROR(INDEX(OFFSET(INDIRECT("v_buffer_hist_hoy!$A$1"),1,MATCH("buh_estatus",INDIRECT("v_buffer_hist_hoy!$1:$1"),0)-1,100000,1),MATCH(CLEAN(TABLATRANSFERENCIA[[#This Row],[CODIGO]]),OFFSET(INDIRECT("v_buffer_hist_hoy!$A$1"),1,MATCH("buh_codigo",INDIRECT("v_buffer_hist_hoy!$1:$1"),0)-1,100000,1),0)),"")</f>
        <v>0</v>
      </c>
      <c r="P204" s="5">
        <f ca="1">IFERROR(INDEX(OFFSET(INDIRECT("v_buffer_hist_hoy!$A$1"),1,MATCH("buh_ctv",INDIRECT("v_buffer_hist_hoy!$1:$1"),0)-1,100000,1),MATCH(CLEAN(TABLATRANSFERENCIA[[#This Row],[CODIGO]]),OFFSET(INDIRECT("v_buffer_hist_hoy!$A$1"),1,MATCH("buh_codigo",INDIRECT("v_buffer_hist_hoy!$1:$1"),0)-1,100000,1),0)),"")</f>
        <v>24.26</v>
      </c>
      <c r="Q204" s="5">
        <f ca="1">IFERROR(INDEX(OFFSET(INDIRECT("v_buffer_hist_hoy!$A$1"),1,MATCH("buh_pv",INDIRECT("v_buffer_hist_hoy!$1:$1"),0)-1,100000,1),MATCH(CLEAN(TABLATRANSFERENCIA[[#This Row],[CODIGO]]),OFFSET(INDIRECT("v_buffer_hist_hoy!$A$1"),1,MATCH("buh_codigo",INDIRECT("v_buffer_hist_hoy!$1:$1"),0)-1,100000,1),0)),"")</f>
        <v>54.49</v>
      </c>
      <c r="R204" s="46">
        <f ca="1">IFERROR(INDEX(OFFSET(INDIRECT("v_buffer_hist_hoy!$A$1"),1,MATCH("buh_roi_pasado",INDIRECT("v_buffer_hist_hoy!$1:$1"),0)-1,100000,1),MATCH(CLEAN(TABLATRANSFERENCIA[[#This Row],[CODIGO]]),OFFSET(INDIRECT("v_buffer_hist_hoy!$A$1"),1,MATCH("buh_codigo",INDIRECT("v_buffer_hist_hoy!$1:$1"),0)-1,100000,1),0)),"")</f>
        <v>0</v>
      </c>
      <c r="S204" s="46">
        <f ca="1">IFERROR(INDEX(OFFSET(INDIRECT("v_buffer_hist_hoy!$A$1"),1,MATCH("buh_roi_proyectado",INDIRECT("v_buffer_hist_hoy!$1:$1"),0)-1,100000,1),MATCH(CLEAN(TABLATRANSFERENCIA[[#This Row],[CODIGO]]),OFFSET(INDIRECT("v_buffer_hist_hoy!$A$1"),1,MATCH("buh_codigo",INDIRECT("v_buffer_hist_hoy!$1:$1"),0)-1,100000,1),0)),"")</f>
        <v>5.44</v>
      </c>
      <c r="T204" s="46">
        <f ca="1">IFERROR(INDEX(OFFSET(INDIRECT("v_buffer_hist_hoy!$A$1"),1,MATCH("buh_velocity",INDIRECT("v_buffer_hist_hoy!$1:$1"),0)-1,100000,1),MATCH(CLEAN(TABLATRANSFERENCIA[[#This Row],[CODIGO]]),OFFSET(INDIRECT("v_buffer_hist_hoy!$A$1"),1,MATCH("buh_codigo",INDIRECT("v_buffer_hist_hoy!$1:$1"),0)-1,100000,1),0)),"")</f>
        <v>0</v>
      </c>
      <c r="U204" s="46">
        <f ca="1">IFERROR(INDEX(OFFSET(INDIRECT("v_buffer_hist_hoy!$A$1"),1,MATCH("buh_nivel_servicio",INDIRECT("v_buffer_hist_hoy!$1:$1"),0)-1,100000,1),MATCH(CLEAN(TABLATRANSFERENCIA[[#This Row],[CODIGO]]),OFFSET(INDIRECT("v_buffer_hist_hoy!$A$1"),1,MATCH("buh_codigo",INDIRECT("v_buffer_hist_hoy!$1:$1"),0)-1,100000,1),0)),"")</f>
        <v>1</v>
      </c>
      <c r="V204" s="49" t="str">
        <f ca="1">IFERROR(INDEX(OFFSET(INDIRECT("v_buffer_hist_hoy!$A$1"),1,MATCH("pro_nombre",INDIRECT("v_buffer_hist_hoy!$1:$1"),0)-1,100000,1),MATCH(CLEAN(TABLATRANSFERENCIA[[#This Row],[CODIGO]]),OFFSET(INDIRECT("v_buffer_hist_hoy!$A$1"),1,MATCH("buh_codigo",INDIRECT("v_buffer_hist_hoy!$1:$1"),0)-1,100000,1),0)),"")</f>
        <v>Echo</v>
      </c>
      <c r="W204" s="49" t="str">
        <f ca="1">IFERROR(INDEX(OFFSET(INDIRECT("v_buffer_hist_hoy!$A$1"),1,MATCH("pre_nombre",INDIRECT("v_buffer_hist_hoy!$1:$1"),0)-1,100000,1),MATCH(CLEAN(TABLATRANSFERENCIA[[#This Row],[CODIGO]]),OFFSET(INDIRECT("v_buffer_hist_hoy!$A$1"),1,MATCH("buh_codigo",INDIRECT("v_buffer_hist_hoy!$1:$1"),0)-1,100000,1),0)),"")</f>
        <v>USA</v>
      </c>
      <c r="X204" s="51">
        <f ca="1">IFERROR(INDEX(OFFSET(INDIRECT("v_buffer_hist_hoy!$A$1"),1,MATCH("buh_tiempo_suministro",INDIRECT("v_buffer_hist_hoy!$1:$1"),0)-1,100000,1),MATCH(CLEAN(TABLATRANSFERENCIA[[#This Row],[CODIGO]]),OFFSET(INDIRECT("v_buffer_hist_hoy!$A$1"),1,MATCH("buh_codigo",INDIRECT("v_buffer_hist_hoy!$1:$1"),0)-1,100000,1),0)),"")</f>
        <v>8</v>
      </c>
      <c r="Y204" s="51">
        <f ca="1">IFERROR(INDEX(OFFSET(INDIRECT("v_buffer_hist_hoy!$A$1"),1,MATCH("buh_frecuencia_reposicion",INDIRECT("v_buffer_hist_hoy!$1:$1"),0)-1,100000,1),MATCH(CLEAN(TABLATRANSFERENCIA[[#This Row],[CODIGO]]),OFFSET(INDIRECT("v_buffer_hist_hoy!$A$1"),1,MATCH("buh_codigo",INDIRECT("v_buffer_hist_hoy!$1:$1"),0)-1,100000,1),0)),"")</f>
        <v>3</v>
      </c>
      <c r="Z204" s="6">
        <f ca="1">IFERROR(INDEX(OFFSET(INDIRECT("v_buffer_hist_hoy!$A$1"),1,MATCH("buh_buffer_actual",INDIRECT("v_buffer_hist_hoy!$1:$1"),0)-1,100000,1),MATCH(CLEAN(TABLATRANSFERENCIA[[#This Row],[CODIGO]]),OFFSET(INDIRECT("v_buffer_hist_hoy!$A$1"),1,MATCH("buh_codigo",INDIRECT("v_buffer_hist_hoy!$1:$1"),0)-1,100000,1),0)),"")</f>
        <v>15</v>
      </c>
      <c r="AA204" s="6">
        <f ca="1">IFERROR(INDEX(OFFSET(INDIRECT("v_buffer_hist_hoy!$A$1"),1,MATCH("buh_inventario_proveedor",INDIRECT("v_buffer_hist_hoy!$1:$1"),0)-1,100000,1),MATCH(CLEAN(TABLATRANSFERENCIA[[#This Row],[CODIGO]]),OFFSET(INDIRECT("v_buffer_hist_hoy!$A$1"),1,MATCH("buh_codigo",INDIRECT("v_buffer_hist_hoy!$1:$1"),0)-1,100000,1),0)),"")</f>
        <v>1000000000</v>
      </c>
      <c r="AB204" s="6">
        <f ca="1">IFERROR(INDEX(OFFSET(INDIRECT("v_buffer_hist_hoy!$A$1"),1,MATCH("buh_inventario_fisico",INDIRECT("v_buffer_hist_hoy!$1:$1"),0)-1,100000,1),MATCH(CLEAN(TABLATRANSFERENCIA[[#This Row],[CODIGO]]),OFFSET(INDIRECT("v_buffer_hist_hoy!$A$1"),1,MATCH("buh_codigo",INDIRECT("v_buffer_hist_hoy!$1:$1"),0)-1,100000,1),0)),"")</f>
        <v>0</v>
      </c>
      <c r="AC204" s="4">
        <f ca="1">IFERROR(INDEX(OFFSET(INDIRECT("v_buffer_hist_hoy!$A$1"),1,MATCH("buh_estado_inventario_fisico",INDIRECT("v_buffer_hist_hoy!$1:$1"),0)-1,100000,1),MATCH(CLEAN(TABLATRANSFERENCIA[[#This Row],[CODIGO]]),OFFSET(INDIRECT("v_buffer_hist_hoy!$A$1"),1,MATCH("buh_codigo",INDIRECT("v_buffer_hist_hoy!$1:$1"),0)-1,100000,1),0)),"")</f>
        <v>1</v>
      </c>
      <c r="AD204" s="6" t="str">
        <f ca="1">IFERROR(INDEX(OFFSET(INDIRECT("v_buffer_hist_hoy!$A$1"),1,MATCH("buh_color_inventario_fisico",INDIRECT("v_buffer_hist_hoy!$1:$1"),0)-1,100000,1),MATCH(CLEAN(TABLATRANSFERENCIA[[#This Row],[CODIGO]]),OFFSET(INDIRECT("v_buffer_hist_hoy!$A$1"),1,MATCH("buh_codigo",INDIRECT("v_buffer_hist_hoy!$1:$1"),0)-1,100000,1),0)),"")</f>
        <v>N</v>
      </c>
      <c r="AE204" s="6">
        <f ca="1">IFERROR(INDEX(OFFSET(INDIRECT("v_buffer_hist_hoy!$A$1"),1,MATCH("buh_transito",INDIRECT("v_buffer_hist_hoy!$1:$1"),0)-1,100000,1),MATCH(CLEAN(TABLATRANSFERENCIA[[#This Row],[CODIGO]]),OFFSET(INDIRECT("v_buffer_hist_hoy!$A$1"),1,MATCH("buh_codigo",INDIRECT("v_buffer_hist_hoy!$1:$1"),0)-1,100000,1),0)),"")</f>
        <v>5</v>
      </c>
      <c r="AF204" s="6">
        <f ca="1">IFERROR(INDEX(OFFSET(INDIRECT("v_buffer_hist_hoy!$A$1"),1,MATCH("buh_negociacion",INDIRECT("v_buffer_hist_hoy!$1:$1"),0)-1,100000,1),MATCH(CLEAN(TABLATRANSFERENCIA[[#This Row],[CODIGO]]),OFFSET(INDIRECT("v_buffer_hist_hoy!$A$1"),1,MATCH("buh_codigo",INDIRECT("v_buffer_hist_hoy!$1:$1"),0)-1,100000,1),0)),"")</f>
        <v>0</v>
      </c>
      <c r="AG204" s="6">
        <f ca="1">IFERROR(INDEX(OFFSET(INDIRECT("v_buffer_hist_hoy!$A$1"),1,MATCH("buh_produccion",INDIRECT("v_buffer_hist_hoy!$1:$1"),0)-1,100000,1),MATCH(CLEAN(TABLATRANSFERENCIA[[#This Row],[CODIGO]]),OFFSET(INDIRECT("v_buffer_hist_hoy!$A$1"),1,MATCH("buh_codigo",INDIRECT("v_buffer_hist_hoy!$1:$1"),0)-1,100000,1),0)),"")</f>
        <v>0</v>
      </c>
      <c r="AH204" s="6">
        <f ca="1">IFERROR(INDEX(OFFSET(INDIRECT("v_buffer_hist_hoy!$A$1"),1,MATCH("buh_embarcado",INDIRECT("v_buffer_hist_hoy!$1:$1"),0)-1,100000,1),MATCH(CLEAN(TABLATRANSFERENCIA[[#This Row],[CODIGO]]),OFFSET(INDIRECT("v_buffer_hist_hoy!$A$1"),1,MATCH("buh_codigo",INDIRECT("v_buffer_hist_hoy!$1:$1"),0)-1,100000,1),0)),"")</f>
        <v>0</v>
      </c>
      <c r="AI204" s="6">
        <f ca="1">IFERROR(INDEX(OFFSET(INDIRECT("v_buffer_hist_hoy!$A$1"),1,MATCH("buh_comprometido",INDIRECT("v_buffer_hist_hoy!$1:$1"),0)-1,100000,1),MATCH(CLEAN(TABLATRANSFERENCIA[[#This Row],[CODIGO]]),OFFSET(INDIRECT("v_buffer_hist_hoy!$A$1"),1,MATCH("buh_codigo",INDIRECT("v_buffer_hist_hoy!$1:$1"),0)-1,100000,1),0)),"")</f>
        <v>0</v>
      </c>
      <c r="AJ204" s="6">
        <f ca="1">IFERROR(INDEX(OFFSET(INDIRECT("v_buffer_hist_hoy!$A$1"),1,MATCH("buh_backorder",INDIRECT("v_buffer_hist_hoy!$1:$1"),0)-1,100000,1),MATCH(CLEAN(TABLATRANSFERENCIA[[#This Row],[CODIGO]]),OFFSET(INDIRECT("v_buffer_hist_hoy!$A$1"),1,MATCH("buh_codigo",INDIRECT("v_buffer_hist_hoy!$1:$1"),0)-1,100000,1),0)),"")</f>
        <v>1</v>
      </c>
      <c r="AK204" s="6">
        <f ca="1">IFERROR(INDEX(OFFSET(INDIRECT("v_buffer_hist_hoy!$A$1"),1,MATCH("buh_inventario_proyectado",INDIRECT("v_buffer_hist_hoy!$1:$1"),0)-1,100000,1),MATCH(CLEAN(TABLATRANSFERENCIA[[#This Row],[CODIGO]]),OFFSET(INDIRECT("v_buffer_hist_hoy!$A$1"),1,MATCH("buh_codigo",INDIRECT("v_buffer_hist_hoy!$1:$1"),0)-1,100000,1),0)),"")</f>
        <v>6</v>
      </c>
      <c r="AL204" s="4">
        <f ca="1">IFERROR(INDEX(OFFSET(INDIRECT("v_buffer_hist_hoy!$A$1"),1,MATCH("buh_estado_inventario_proyectado",INDIRECT("v_buffer_hist_hoy!$1:$1"),0)-1,100000,1),MATCH(CLEAN(TABLATRANSFERENCIA[[#This Row],[CODIGO]]),OFFSET(INDIRECT("v_buffer_hist_hoy!$A$1"),1,MATCH("buh_codigo",INDIRECT("v_buffer_hist_hoy!$1:$1"),0)-1,100000,1),0)),"")</f>
        <v>0.6</v>
      </c>
      <c r="AM204" s="6" t="str">
        <f ca="1">IFERROR(INDEX(OFFSET(INDIRECT("v_buffer_hist_hoy!$A$1"),1,MATCH("buh_color_inventario_proyectado",INDIRECT("v_buffer_hist_hoy!$1:$1"),0)-1,100000,1),MATCH(CLEAN(TABLATRANSFERENCIA[[#This Row],[CODIGO]]),OFFSET(INDIRECT("v_buffer_hist_hoy!$A$1"),1,MATCH("buh_codigo",INDIRECT("v_buffer_hist_hoy!$1:$1"),0)-1,100000,1),0)),"")</f>
        <v>A</v>
      </c>
      <c r="AN204" s="6">
        <f ca="1">IFERROR(INDEX(OFFSET(INDIRECT("v_buffer_hist_hoy!$A$1"),1,MATCH("buh_pedido_minimo",INDIRECT("v_buffer_hist_hoy!$1:$1"),0)-1,100000,1),MATCH(CLEAN(TABLATRANSFERENCIA[[#This Row],[CODIGO]]),OFFSET(INDIRECT("v_buffer_hist_hoy!$A$1"),1,MATCH("buh_codigo",INDIRECT("v_buffer_hist_hoy!$1:$1"),0)-1,100000,1),0)),"")</f>
        <v>0</v>
      </c>
      <c r="AO204" s="6">
        <f ca="1">IFERROR(INDEX(OFFSET(INDIRECT("v_buffer_hist_hoy!$A$1"),1,MATCH("buh_pedido_minimo_grupo",INDIRECT("v_buffer_hist_hoy!$1:$1"),0)-1,100000,1),MATCH(CLEAN(TABLATRANSFERENCIA[[#This Row],[CODIGO]]),OFFSET(INDIRECT("v_buffer_hist_hoy!$A$1"),1,MATCH("buh_codigo",INDIRECT("v_buffer_hist_hoy!$1:$1"),0)-1,100000,1),0)),"")</f>
        <v>0</v>
      </c>
      <c r="AP204" s="6">
        <f ca="1">IFERROR(INDEX(OFFSET(INDIRECT("v_buffer_hist_hoy!$A$1"),1,MATCH("buh_unidad_empaque",INDIRECT("v_buffer_hist_hoy!$1:$1"),0)-1,100000,1),MATCH(CLEAN(TABLATRANSFERENCIA[[#This Row],[CODIGO]]),OFFSET(INDIRECT("v_buffer_hist_hoy!$A$1"),1,MATCH("buh_codigo",INDIRECT("v_buffer_hist_hoy!$1:$1"),0)-1,100000,1),0)),"")</f>
        <v>0</v>
      </c>
      <c r="AQ204" s="6">
        <f ca="1">IFERROR(INDEX(OFFSET(INDIRECT("v_buffer_hist_hoy!$A$1"),1,MATCH("buh_pedido_promedio",INDIRECT("v_buffer_hist_hoy!$1:$1"),0)-1,100000,1),MATCH(CLEAN(TABLATRANSFERENCIA[[#This Row],[CODIGO]]),OFFSET(INDIRECT("v_buffer_hist_hoy!$A$1"),1,MATCH("buh_codigo",INDIRECT("v_buffer_hist_hoy!$1:$1"),0)-1,100000,1),0)),"")</f>
        <v>4</v>
      </c>
      <c r="AR204" s="6">
        <f ca="1">IFERROR(INDEX(OFFSET(INDIRECT("v_buffer_hist_hoy!$A$1"),1,MATCH("buh_cobertura_buffer",INDIRECT("v_buffer_hist_hoy!$1:$1"),0)-1,100000,1),MATCH(CLEAN(TABLATRANSFERENCIA[[#This Row],[CODIGO]]),OFFSET(INDIRECT("v_buffer_hist_hoy!$A$1"),1,MATCH("buh_codigo",INDIRECT("v_buffer_hist_hoy!$1:$1"),0)-1,100000,1),0)),"")</f>
        <v>0</v>
      </c>
      <c r="AS204" s="6">
        <f ca="1">IFERROR(INDEX(OFFSET(INDIRECT("v_buffer_hist_hoy!$A$1"),1,MATCH("buh_cobertura_inventario_proyectado",INDIRECT("v_buffer_hist_hoy!$1:$1"),0)-1,100000,1),MATCH(CLEAN(TABLATRANSFERENCIA[[#This Row],[CODIGO]]),OFFSET(INDIRECT("v_buffer_hist_hoy!$A$1"),1,MATCH("buh_codigo",INDIRECT("v_buffer_hist_hoy!$1:$1"),0)-1,100000,1),0)),"")</f>
        <v>0</v>
      </c>
      <c r="AT204" s="6">
        <f ca="1">IFERROR(INDEX(OFFSET(INDIRECT("v_buffer_hist_hoy!$A$1"),1,MATCH("buh_cobertura_pedido_minimo",INDIRECT("v_buffer_hist_hoy!$1:$1"),0)-1,100000,1),MATCH(CLEAN(TABLATRANSFERENCIA[[#This Row],[CODIGO]]),OFFSET(INDIRECT("v_buffer_hist_hoy!$A$1"),1,MATCH("buh_codigo",INDIRECT("v_buffer_hist_hoy!$1:$1"),0)-1,100000,1),0)),"")</f>
        <v>0</v>
      </c>
      <c r="AU204" s="6">
        <f ca="1">IFERROR(INDEX(OFFSET(INDIRECT("v_buffer_hist_hoy!$A$1"),1,MATCH("buh_dias_desabastecimiento",INDIRECT("v_buffer_hist_hoy!$1:$1"),0)-1,100000,1),MATCH(CLEAN(TABLATRANSFERENCIA[[#This Row],[CODIGO]]),OFFSET(INDIRECT("v_buffer_hist_hoy!$A$1"),1,MATCH("buh_codigo",INDIRECT("v_buffer_hist_hoy!$1:$1"),0)-1,100000,1),0)),"")</f>
        <v>34</v>
      </c>
      <c r="AV204" s="6">
        <f t="array" ref="AV204">IFERROR(INDEX(Datos_Consumo[CANTIDAD],MATCH(TABLATRANSFERENCIA[[#This Row],[CODIGO]]&amp;TABLATRANSFERENCIA[[#Headers],[Columna1]],Datos_Consumo[CODIGO]&amp;Datos_Consumo[FECHA_FORMATO],0)),0)</f>
        <v>0</v>
      </c>
      <c r="AW204" s="6">
        <f t="array" ref="AW204">IFERROR(INDEX(Datos_Consumo[CANTIDAD],MATCH(TABLATRANSFERENCIA[[#This Row],[CODIGO]]&amp;TABLATRANSFERENCIA[[#Headers],[Columna2]],Datos_Consumo[CODIGO]&amp;Datos_Consumo[FECHA_FORMATO],0)),0)</f>
        <v>0</v>
      </c>
      <c r="AX204" s="6">
        <f t="array" ref="AX204">IFERROR(INDEX(Datos_Consumo[CANTIDAD],MATCH(TABLATRANSFERENCIA[[#This Row],[CODIGO]]&amp;TABLATRANSFERENCIA[[#Headers],[Columna3]],Datos_Consumo[CODIGO]&amp;Datos_Consumo[FECHA_FORMATO],0)),0)</f>
        <v>0</v>
      </c>
      <c r="AY204" s="6">
        <f t="array" ref="AY204">IFERROR(INDEX(Datos_Consumo[CANTIDAD],MATCH(TABLATRANSFERENCIA[[#This Row],[CODIGO]]&amp;TABLATRANSFERENCIA[[#Headers],[Columna4]],Datos_Consumo[CODIGO]&amp;Datos_Consumo[FECHA_FORMATO],0)),0)</f>
        <v>0</v>
      </c>
      <c r="AZ204" s="6">
        <f t="array" ref="AZ204">IFERROR(INDEX(Datos_Consumo[CANTIDAD],MATCH(TABLATRANSFERENCIA[[#This Row],[CODIGO]]&amp;TABLATRANSFERENCIA[[#Headers],[Columna5]],Datos_Consumo[CODIGO]&amp;Datos_Consumo[FECHA_FORMATO],0)),0)</f>
        <v>0</v>
      </c>
      <c r="BA204" s="6">
        <f t="array" ref="BA204">IFERROR(INDEX(Datos_Consumo[CANTIDAD],MATCH(TABLATRANSFERENCIA[[#This Row],[CODIGO]]&amp;TABLATRANSFERENCIA[[#Headers],[Columna6]],Datos_Consumo[CODIGO]&amp;Datos_Consumo[FECHA_FORMATO],0)),0)</f>
        <v>0</v>
      </c>
      <c r="BB204" s="56">
        <f ca="1">IFERROR(INDEX(OFFSET(INDIRECT("v_buffer_hist_hoy!$A$1"),1,MATCH("buh_ultima_transferencia_ini",INDIRECT("v_buffer_hist_hoy!$1:$1"),0)-1,100000,1),MATCH(CLEAN(TABLATRANSFERENCIA[[#This Row],[CODIGO]]),OFFSET(INDIRECT("v_buffer_hist_hoy!$A$1"),1,MATCH("buh_codigo",INDIRECT("v_buffer_hist_hoy!$1:$1"),0)-1,100000,1),0)),"")</f>
        <v>0</v>
      </c>
      <c r="BC204" s="56">
        <f ca="1">IFERROR(INDEX(OFFSET(INDIRECT("v_buffer_hist_hoy!$A$1"),1,MATCH("buh_ultima_transferencia_fin",INDIRECT("v_buffer_hist_hoy!$1:$1"),0)-1,100000,1),MATCH(CLEAN(TABLATRANSFERENCIA[[#This Row],[CODIGO]]),OFFSET(INDIRECT("v_buffer_hist_hoy!$A$1"),1,MATCH("buh_codigo",INDIRECT("v_buffer_hist_hoy!$1:$1"),0)-1,100000,1),0)),"")</f>
        <v>0</v>
      </c>
      <c r="BD204" s="50" t="s">
        <v>1025</v>
      </c>
      <c r="BE204" s="55"/>
      <c r="BF204" s="51"/>
      <c r="BG204"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4" s="51"/>
      <c r="BM204" s="46">
        <f ca="1">IFERROR(TABLATRANSFERENCIA[[#This Row],[REQUERIM]]/TABLATRANSFERENCIA[[#This Row],[PEDIDO PROMEDIO]],0)</f>
        <v>0.25</v>
      </c>
      <c r="BN204" s="51"/>
      <c r="BO204" s="59"/>
      <c r="BP204" s="3" t="str">
        <f>IF(TABLATRANSFERENCIA[[#This Row],[RECIBIDO]]&lt;&gt;"",0,IF(TABLATRANSFERENCIA[[#This Row],[DESPACHO]]&lt;&gt;"",TABLATRANSFERENCIA[[#This Row],[DESPACHO]],TABLATRANSFERENCIA[[#This Row],[REQUERIM]]))</f>
        <v>1</v>
      </c>
      <c r="BQ204" s="50"/>
      <c r="BR204" s="50"/>
      <c r="BS204" s="50" t="str">
        <f t="shared" si="3"/>
        <v>N</v>
      </c>
      <c r="BT204" s="51">
        <f t="array" aca="1" ref="BT204" ca="1">IF(SUM(--(TABLATRANSFERENCIA[[#This Row],[CODIGO GENERICO]]=TABLATRANSFERENCIA[CODIGO GENERICO])*TABLATRANSFERENCIA[REQUERIM])&lt;TABLATRANSFERENCIA[[#This Row],[PEDIDO MIN GRUPO]],1,0)</f>
        <v>0</v>
      </c>
      <c r="BU20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04" s="51">
        <f ca="1">IFERROR(INDEX(OFFSET(INDIRECT("v_buffer_hist_hoy!$A$1"),1,MATCH("buh_zona_amarilla",INDIRECT("v_buffer_hist_hoy!$1:$1"),0)-1,100000,1),MATCH(CLEAN(TABLATRANSFERENCIA[[#This Row],[CODIGO]]),OFFSET(INDIRECT("v_buffer_hist_hoy!$A$1"),1,MATCH("buh_codigo",INDIRECT("v_buffer_hist_hoy!$1:$1"),0)-1,100000,1),0)),"")</f>
        <v>10</v>
      </c>
      <c r="BW204" s="51">
        <f ca="1">IFERROR(INDEX(OFFSET(INDIRECT("v_buffer_hist_hoy!$A$1"),1,MATCH("buh_zona_roja",INDIRECT("v_buffer_hist_hoy!$1:$1"),0)-1,100000,1),MATCH(CLEAN(TABLATRANSFERENCIA[[#This Row],[CODIGO]]),OFFSET(INDIRECT("v_buffer_hist_hoy!$A$1"),1,MATCH("buh_codigo",INDIRECT("v_buffer_hist_hoy!$1:$1"),0)-1,100000,1),0)),"")</f>
        <v>5</v>
      </c>
    </row>
    <row r="205" spans="1:75" hidden="1" x14ac:dyDescent="0.25">
      <c r="A205" s="54" t="s">
        <v>1692</v>
      </c>
      <c r="B205" s="3" t="str">
        <f ca="1">IFERROR(INDEX(OFFSET(INDIRECT("v_buffer_hist_hoy!$A$1"),1,MATCH("pro_descripcion",INDIRECT("v_buffer_hist_hoy!$1:$1"),0)-1,100000,1),MATCH(CLEAN(TABLATRANSFERENCIA[[#This Row],[CODIGO]]),OFFSET(INDIRECT("v_buffer_hist_hoy!$A$1"),1,MATCH("buh_codigo",INDIRECT("v_buffer_hist_hoy!$1:$1"),0)-1,100000,1),0)),"")</f>
        <v>BARRA 50CM 20" 0.325 0.58 CS510</v>
      </c>
      <c r="C205" s="3" t="str">
        <f ca="1">IFERROR(INDEX(OFFSET(INDIRECT("v_buffer_hist_hoy!$A$1"),1,MATCH("buh_codigo_generico",INDIRECT("v_buffer_hist_hoy!$1:$1"),0)-1,100000,1),MATCH(CLEAN(TABLATRANSFERENCIA[[#This Row],[CODIGO]]),OFFSET(INDIRECT("v_buffer_hist_hoy!$A$1"),1,MATCH("buh_codigo",INDIRECT("v_buffer_hist_hoy!$1:$1"),0)-1,100000,1),0)),"")</f>
        <v>0</v>
      </c>
      <c r="D205" s="3" t="str">
        <f ca="1">IFERROR(INDEX(OFFSET(INDIRECT("v_buffer_hist_hoy!$A$1"),1,MATCH("buh_codigo_vinculado",INDIRECT("v_buffer_hist_hoy!$1:$1"),0)-1,100000,1),MATCH(CLEAN(TABLATRANSFERENCIA[[#This Row],[CODIGO]]),OFFSET(INDIRECT("v_buffer_hist_hoy!$A$1"),1,MATCH("buh_codigo",INDIRECT("v_buffer_hist_hoy!$1:$1"),0)-1,100000,1),0)),"")</f>
        <v>EC-20F8LS3378</v>
      </c>
      <c r="E205" s="3" t="str">
        <f ca="1">IFERROR(INDEX(OFFSET(INDIRECT("v_buffer_hist_hoy!$A$1"),1,MATCH("pro_linea",INDIRECT("v_buffer_hist_hoy!$1:$1"),0)-1,100000,1),MATCH(CLEAN(TABLATRANSFERENCIA[[#This Row],[CODIGO]]),OFFSET(INDIRECT("v_buffer_hist_hoy!$A$1"),1,MATCH("buh_codigo",INDIRECT("v_buffer_hist_hoy!$1:$1"),0)-1,100000,1),0)),"")</f>
        <v>AGROFORESTAL</v>
      </c>
      <c r="F205" s="3">
        <f ca="1">IFERROR(INDEX(OFFSET(INDIRECT("v_buffer_hist_hoy!$A$1"),1,MATCH("pro_sublinea",INDIRECT("v_buffer_hist_hoy!$1:$1"),0)-1,100000,1),MATCH(CLEAN(TABLATRANSFERENCIA[[#This Row],[CODIGO]]),OFFSET(INDIRECT("v_buffer_hist_hoy!$A$1"),1,MATCH("buh_codigo",INDIRECT("v_buffer_hist_hoy!$1:$1"),0)-1,100000,1),0)),"")</f>
        <v>0</v>
      </c>
      <c r="G205" s="3" t="str">
        <f ca="1">IFERROR(INDEX(OFFSET(INDIRECT("v_buffer_hist_hoy!$A$1"),1,MATCH("pro_grupo",INDIRECT("v_buffer_hist_hoy!$1:$1"),0)-1,100000,1),MATCH(CLEAN(TABLATRANSFERENCIA[[#This Row],[CODIGO]]),OFFSET(INDIRECT("v_buffer_hist_hoy!$A$1"),1,MATCH("buh_codigo",INDIRECT("v_buffer_hist_hoy!$1:$1"),0)-1,100000,1),0)),"")</f>
        <v>ACCESORIOS</v>
      </c>
      <c r="H205" s="3">
        <f ca="1">IFERROR(INDEX(OFFSET(INDIRECT("v_buffer_hist_hoy!$A$1"),1,MATCH("pro_familia",INDIRECT("v_buffer_hist_hoy!$1:$1"),0)-1,100000,1),MATCH(CLEAN(TABLATRANSFERENCIA[[#This Row],[CODIGO]]),OFFSET(INDIRECT("v_buffer_hist_hoy!$A$1"),1,MATCH("buh_codigo",INDIRECT("v_buffer_hist_hoy!$1:$1"),0)-1,100000,1),0)),"")</f>
        <v>0</v>
      </c>
      <c r="I205" s="3">
        <f ca="1">IFERROR(INDEX(OFFSET(INDIRECT("v_buffer_hist_hoy!$A$1"),1,MATCH("pro_subfamilia",INDIRECT("v_buffer_hist_hoy!$1:$1"),0)-1,100000,1),MATCH(CLEAN(TABLATRANSFERENCIA[[#This Row],[CODIGO]]),OFFSET(INDIRECT("v_buffer_hist_hoy!$A$1"),1,MATCH("buh_codigo",INDIRECT("v_buffer_hist_hoy!$1:$1"),0)-1,100000,1),0)),"")</f>
        <v>0</v>
      </c>
      <c r="J205" s="3" t="str">
        <f ca="1">IFERROR(INDEX(OFFSET(INDIRECT("v_buffer_hist_hoy!$A$1"),1,MATCH("pro_categoria",INDIRECT("v_buffer_hist_hoy!$1:$1"),0)-1,100000,1),MATCH(CLEAN(TABLATRANSFERENCIA[[#This Row],[CODIGO]]),OFFSET(INDIRECT("v_buffer_hist_hoy!$A$1"),1,MATCH("buh_codigo",INDIRECT("v_buffer_hist_hoy!$1:$1"),0)-1,100000,1),0)),"")</f>
        <v>ACCESORIOS LUBRICANTES</v>
      </c>
      <c r="K205" s="3">
        <f ca="1">IFERROR(INDEX(OFFSET(INDIRECT("v_buffer_hist_hoy!$A$1"),1,MATCH("pro_tipo",INDIRECT("v_buffer_hist_hoy!$1:$1"),0)-1,100000,1),MATCH(CLEAN(TABLATRANSFERENCIA[[#This Row],[CODIGO]]),OFFSET(INDIRECT("v_buffer_hist_hoy!$A$1"),1,MATCH("buh_codigo",INDIRECT("v_buffer_hist_hoy!$1:$1"),0)-1,100000,1),0)),"")</f>
        <v>0</v>
      </c>
      <c r="L205" s="3" t="str">
        <f ca="1">IFERROR(INDEX(OFFSET(INDIRECT("v_buffer_hist_hoy!$A$1"),1,MATCH("pro_marca",INDIRECT("v_buffer_hist_hoy!$1:$1"),0)-1,100000,1),MATCH(CLEAN(TABLATRANSFERENCIA[[#This Row],[CODIGO]]),OFFSET(INDIRECT("v_buffer_hist_hoy!$A$1"),1,MATCH("buh_codigo",INDIRECT("v_buffer_hist_hoy!$1:$1"),0)-1,100000,1),0)),"")</f>
        <v>ECHO</v>
      </c>
      <c r="M205" s="3">
        <f ca="1">IFERROR(INDEX(OFFSET(INDIRECT("v_buffer_hist_hoy!$A$1"),1,MATCH("pro_modelo",INDIRECT("v_buffer_hist_hoy!$1:$1"),0)-1,100000,1),MATCH(CLEAN(TABLATRANSFERENCIA[[#This Row],[CODIGO]]),OFFSET(INDIRECT("v_buffer_hist_hoy!$A$1"),1,MATCH("buh_codigo",INDIRECT("v_buffer_hist_hoy!$1:$1"),0)-1,100000,1),0)),"")</f>
        <v>0</v>
      </c>
      <c r="N205" s="3">
        <f ca="1">IFERROR(INDEX(OFFSET(INDIRECT("v_buffer_hist_hoy!$A$1"),1,MATCH("pro_cat_management",INDIRECT("v_buffer_hist_hoy!$1:$1"),0)-1,100000,1),MATCH(CLEAN(TABLATRANSFERENCIA[[#This Row],[CODIGO]]),OFFSET(INDIRECT("v_buffer_hist_hoy!$A$1"),1,MATCH("buh_codigo",INDIRECT("v_buffer_hist_hoy!$1:$1"),0)-1,100000,1),0)),"")</f>
        <v>0</v>
      </c>
      <c r="O205" s="5" t="str">
        <f ca="1">IFERROR(INDEX(OFFSET(INDIRECT("v_buffer_hist_hoy!$A$1"),1,MATCH("buh_estatus",INDIRECT("v_buffer_hist_hoy!$1:$1"),0)-1,100000,1),MATCH(CLEAN(TABLATRANSFERENCIA[[#This Row],[CODIGO]]),OFFSET(INDIRECT("v_buffer_hist_hoy!$A$1"),1,MATCH("buh_codigo",INDIRECT("v_buffer_hist_hoy!$1:$1"),0)-1,100000,1),0)),"")</f>
        <v>0</v>
      </c>
      <c r="P205" s="5">
        <f ca="1">IFERROR(INDEX(OFFSET(INDIRECT("v_buffer_hist_hoy!$A$1"),1,MATCH("buh_ctv",INDIRECT("v_buffer_hist_hoy!$1:$1"),0)-1,100000,1),MATCH(CLEAN(TABLATRANSFERENCIA[[#This Row],[CODIGO]]),OFFSET(INDIRECT("v_buffer_hist_hoy!$A$1"),1,MATCH("buh_codigo",INDIRECT("v_buffer_hist_hoy!$1:$1"),0)-1,100000,1),0)),"")</f>
        <v>25.51</v>
      </c>
      <c r="Q205" s="5">
        <f ca="1">IFERROR(INDEX(OFFSET(INDIRECT("v_buffer_hist_hoy!$A$1"),1,MATCH("buh_pv",INDIRECT("v_buffer_hist_hoy!$1:$1"),0)-1,100000,1),MATCH(CLEAN(TABLATRANSFERENCIA[[#This Row],[CODIGO]]),OFFSET(INDIRECT("v_buffer_hist_hoy!$A$1"),1,MATCH("buh_codigo",INDIRECT("v_buffer_hist_hoy!$1:$1"),0)-1,100000,1),0)),"")</f>
        <v>61</v>
      </c>
      <c r="R205" s="46">
        <f ca="1">IFERROR(INDEX(OFFSET(INDIRECT("v_buffer_hist_hoy!$A$1"),1,MATCH("buh_roi_pasado",INDIRECT("v_buffer_hist_hoy!$1:$1"),0)-1,100000,1),MATCH(CLEAN(TABLATRANSFERENCIA[[#This Row],[CODIGO]]),OFFSET(INDIRECT("v_buffer_hist_hoy!$A$1"),1,MATCH("buh_codigo",INDIRECT("v_buffer_hist_hoy!$1:$1"),0)-1,100000,1),0)),"")</f>
        <v>0</v>
      </c>
      <c r="S205" s="46">
        <f ca="1">IFERROR(INDEX(OFFSET(INDIRECT("v_buffer_hist_hoy!$A$1"),1,MATCH("buh_roi_proyectado",INDIRECT("v_buffer_hist_hoy!$1:$1"),0)-1,100000,1),MATCH(CLEAN(TABLATRANSFERENCIA[[#This Row],[CODIGO]]),OFFSET(INDIRECT("v_buffer_hist_hoy!$A$1"),1,MATCH("buh_codigo",INDIRECT("v_buffer_hist_hoy!$1:$1"),0)-1,100000,1),0)),"")</f>
        <v>6.07</v>
      </c>
      <c r="T205" s="46">
        <f ca="1">IFERROR(INDEX(OFFSET(INDIRECT("v_buffer_hist_hoy!$A$1"),1,MATCH("buh_velocity",INDIRECT("v_buffer_hist_hoy!$1:$1"),0)-1,100000,1),MATCH(CLEAN(TABLATRANSFERENCIA[[#This Row],[CODIGO]]),OFFSET(INDIRECT("v_buffer_hist_hoy!$A$1"),1,MATCH("buh_codigo",INDIRECT("v_buffer_hist_hoy!$1:$1"),0)-1,100000,1),0)),"")</f>
        <v>0</v>
      </c>
      <c r="U205" s="46">
        <f ca="1">IFERROR(INDEX(OFFSET(INDIRECT("v_buffer_hist_hoy!$A$1"),1,MATCH("buh_nivel_servicio",INDIRECT("v_buffer_hist_hoy!$1:$1"),0)-1,100000,1),MATCH(CLEAN(TABLATRANSFERENCIA[[#This Row],[CODIGO]]),OFFSET(INDIRECT("v_buffer_hist_hoy!$A$1"),1,MATCH("buh_codigo",INDIRECT("v_buffer_hist_hoy!$1:$1"),0)-1,100000,1),0)),"")</f>
        <v>1</v>
      </c>
      <c r="V205" s="49" t="str">
        <f ca="1">IFERROR(INDEX(OFFSET(INDIRECT("v_buffer_hist_hoy!$A$1"),1,MATCH("pro_nombre",INDIRECT("v_buffer_hist_hoy!$1:$1"),0)-1,100000,1),MATCH(CLEAN(TABLATRANSFERENCIA[[#This Row],[CODIGO]]),OFFSET(INDIRECT("v_buffer_hist_hoy!$A$1"),1,MATCH("buh_codigo",INDIRECT("v_buffer_hist_hoy!$1:$1"),0)-1,100000,1),0)),"")</f>
        <v>Echo</v>
      </c>
      <c r="W205" s="49" t="str">
        <f ca="1">IFERROR(INDEX(OFFSET(INDIRECT("v_buffer_hist_hoy!$A$1"),1,MATCH("pre_nombre",INDIRECT("v_buffer_hist_hoy!$1:$1"),0)-1,100000,1),MATCH(CLEAN(TABLATRANSFERENCIA[[#This Row],[CODIGO]]),OFFSET(INDIRECT("v_buffer_hist_hoy!$A$1"),1,MATCH("buh_codigo",INDIRECT("v_buffer_hist_hoy!$1:$1"),0)-1,100000,1),0)),"")</f>
        <v>USA</v>
      </c>
      <c r="X205" s="51">
        <f ca="1">IFERROR(INDEX(OFFSET(INDIRECT("v_buffer_hist_hoy!$A$1"),1,MATCH("buh_tiempo_suministro",INDIRECT("v_buffer_hist_hoy!$1:$1"),0)-1,100000,1),MATCH(CLEAN(TABLATRANSFERENCIA[[#This Row],[CODIGO]]),OFFSET(INDIRECT("v_buffer_hist_hoy!$A$1"),1,MATCH("buh_codigo",INDIRECT("v_buffer_hist_hoy!$1:$1"),0)-1,100000,1),0)),"")</f>
        <v>8</v>
      </c>
      <c r="Y205" s="51">
        <f ca="1">IFERROR(INDEX(OFFSET(INDIRECT("v_buffer_hist_hoy!$A$1"),1,MATCH("buh_frecuencia_reposicion",INDIRECT("v_buffer_hist_hoy!$1:$1"),0)-1,100000,1),MATCH(CLEAN(TABLATRANSFERENCIA[[#This Row],[CODIGO]]),OFFSET(INDIRECT("v_buffer_hist_hoy!$A$1"),1,MATCH("buh_codigo",INDIRECT("v_buffer_hist_hoy!$1:$1"),0)-1,100000,1),0)),"")</f>
        <v>3</v>
      </c>
      <c r="Z205" s="6">
        <f ca="1">IFERROR(INDEX(OFFSET(INDIRECT("v_buffer_hist_hoy!$A$1"),1,MATCH("buh_buffer_actual",INDIRECT("v_buffer_hist_hoy!$1:$1"),0)-1,100000,1),MATCH(CLEAN(TABLATRANSFERENCIA[[#This Row],[CODIGO]]),OFFSET(INDIRECT("v_buffer_hist_hoy!$A$1"),1,MATCH("buh_codigo",INDIRECT("v_buffer_hist_hoy!$1:$1"),0)-1,100000,1),0)),"")</f>
        <v>6</v>
      </c>
      <c r="AA205" s="6">
        <f ca="1">IFERROR(INDEX(OFFSET(INDIRECT("v_buffer_hist_hoy!$A$1"),1,MATCH("buh_inventario_proveedor",INDIRECT("v_buffer_hist_hoy!$1:$1"),0)-1,100000,1),MATCH(CLEAN(TABLATRANSFERENCIA[[#This Row],[CODIGO]]),OFFSET(INDIRECT("v_buffer_hist_hoy!$A$1"),1,MATCH("buh_codigo",INDIRECT("v_buffer_hist_hoy!$1:$1"),0)-1,100000,1),0)),"")</f>
        <v>1000000000</v>
      </c>
      <c r="AB205" s="6">
        <f ca="1">IFERROR(INDEX(OFFSET(INDIRECT("v_buffer_hist_hoy!$A$1"),1,MATCH("buh_inventario_fisico",INDIRECT("v_buffer_hist_hoy!$1:$1"),0)-1,100000,1),MATCH(CLEAN(TABLATRANSFERENCIA[[#This Row],[CODIGO]]),OFFSET(INDIRECT("v_buffer_hist_hoy!$A$1"),1,MATCH("buh_codigo",INDIRECT("v_buffer_hist_hoy!$1:$1"),0)-1,100000,1),0)),"")</f>
        <v>3</v>
      </c>
      <c r="AC205" s="4">
        <f ca="1">IFERROR(INDEX(OFFSET(INDIRECT("v_buffer_hist_hoy!$A$1"),1,MATCH("buh_estado_inventario_fisico",INDIRECT("v_buffer_hist_hoy!$1:$1"),0)-1,100000,1),MATCH(CLEAN(TABLATRANSFERENCIA[[#This Row],[CODIGO]]),OFFSET(INDIRECT("v_buffer_hist_hoy!$A$1"),1,MATCH("buh_codigo",INDIRECT("v_buffer_hist_hoy!$1:$1"),0)-1,100000,1),0)),"")</f>
        <v>0.5</v>
      </c>
      <c r="AD205" s="6" t="str">
        <f ca="1">IFERROR(INDEX(OFFSET(INDIRECT("v_buffer_hist_hoy!$A$1"),1,MATCH("buh_color_inventario_fisico",INDIRECT("v_buffer_hist_hoy!$1:$1"),0)-1,100000,1),MATCH(CLEAN(TABLATRANSFERENCIA[[#This Row],[CODIGO]]),OFFSET(INDIRECT("v_buffer_hist_hoy!$A$1"),1,MATCH("buh_codigo",INDIRECT("v_buffer_hist_hoy!$1:$1"),0)-1,100000,1),0)),"")</f>
        <v>A</v>
      </c>
      <c r="AE205" s="6">
        <f ca="1">IFERROR(INDEX(OFFSET(INDIRECT("v_buffer_hist_hoy!$A$1"),1,MATCH("buh_transito",INDIRECT("v_buffer_hist_hoy!$1:$1"),0)-1,100000,1),MATCH(CLEAN(TABLATRANSFERENCIA[[#This Row],[CODIGO]]),OFFSET(INDIRECT("v_buffer_hist_hoy!$A$1"),1,MATCH("buh_codigo",INDIRECT("v_buffer_hist_hoy!$1:$1"),0)-1,100000,1),0)),"")</f>
        <v>2</v>
      </c>
      <c r="AF205" s="6">
        <f ca="1">IFERROR(INDEX(OFFSET(INDIRECT("v_buffer_hist_hoy!$A$1"),1,MATCH("buh_negociacion",INDIRECT("v_buffer_hist_hoy!$1:$1"),0)-1,100000,1),MATCH(CLEAN(TABLATRANSFERENCIA[[#This Row],[CODIGO]]),OFFSET(INDIRECT("v_buffer_hist_hoy!$A$1"),1,MATCH("buh_codigo",INDIRECT("v_buffer_hist_hoy!$1:$1"),0)-1,100000,1),0)),"")</f>
        <v>0</v>
      </c>
      <c r="AG205" s="6">
        <f ca="1">IFERROR(INDEX(OFFSET(INDIRECT("v_buffer_hist_hoy!$A$1"),1,MATCH("buh_produccion",INDIRECT("v_buffer_hist_hoy!$1:$1"),0)-1,100000,1),MATCH(CLEAN(TABLATRANSFERENCIA[[#This Row],[CODIGO]]),OFFSET(INDIRECT("v_buffer_hist_hoy!$A$1"),1,MATCH("buh_codigo",INDIRECT("v_buffer_hist_hoy!$1:$1"),0)-1,100000,1),0)),"")</f>
        <v>0</v>
      </c>
      <c r="AH205" s="6">
        <f ca="1">IFERROR(INDEX(OFFSET(INDIRECT("v_buffer_hist_hoy!$A$1"),1,MATCH("buh_embarcado",INDIRECT("v_buffer_hist_hoy!$1:$1"),0)-1,100000,1),MATCH(CLEAN(TABLATRANSFERENCIA[[#This Row],[CODIGO]]),OFFSET(INDIRECT("v_buffer_hist_hoy!$A$1"),1,MATCH("buh_codigo",INDIRECT("v_buffer_hist_hoy!$1:$1"),0)-1,100000,1),0)),"")</f>
        <v>0</v>
      </c>
      <c r="AI205" s="6">
        <f ca="1">IFERROR(INDEX(OFFSET(INDIRECT("v_buffer_hist_hoy!$A$1"),1,MATCH("buh_comprometido",INDIRECT("v_buffer_hist_hoy!$1:$1"),0)-1,100000,1),MATCH(CLEAN(TABLATRANSFERENCIA[[#This Row],[CODIGO]]),OFFSET(INDIRECT("v_buffer_hist_hoy!$A$1"),1,MATCH("buh_codigo",INDIRECT("v_buffer_hist_hoy!$1:$1"),0)-1,100000,1),0)),"")</f>
        <v>0</v>
      </c>
      <c r="AJ205" s="6">
        <f ca="1">IFERROR(INDEX(OFFSET(INDIRECT("v_buffer_hist_hoy!$A$1"),1,MATCH("buh_backorder",INDIRECT("v_buffer_hist_hoy!$1:$1"),0)-1,100000,1),MATCH(CLEAN(TABLATRANSFERENCIA[[#This Row],[CODIGO]]),OFFSET(INDIRECT("v_buffer_hist_hoy!$A$1"),1,MATCH("buh_codigo",INDIRECT("v_buffer_hist_hoy!$1:$1"),0)-1,100000,1),0)),"")</f>
        <v>1</v>
      </c>
      <c r="AK205" s="6">
        <f ca="1">IFERROR(INDEX(OFFSET(INDIRECT("v_buffer_hist_hoy!$A$1"),1,MATCH("buh_inventario_proyectado",INDIRECT("v_buffer_hist_hoy!$1:$1"),0)-1,100000,1),MATCH(CLEAN(TABLATRANSFERENCIA[[#This Row],[CODIGO]]),OFFSET(INDIRECT("v_buffer_hist_hoy!$A$1"),1,MATCH("buh_codigo",INDIRECT("v_buffer_hist_hoy!$1:$1"),0)-1,100000,1),0)),"")</f>
        <v>6</v>
      </c>
      <c r="AL205" s="4">
        <f ca="1">IFERROR(INDEX(OFFSET(INDIRECT("v_buffer_hist_hoy!$A$1"),1,MATCH("buh_estado_inventario_proyectado",INDIRECT("v_buffer_hist_hoy!$1:$1"),0)-1,100000,1),MATCH(CLEAN(TABLATRANSFERENCIA[[#This Row],[CODIGO]]),OFFSET(INDIRECT("v_buffer_hist_hoy!$A$1"),1,MATCH("buh_codigo",INDIRECT("v_buffer_hist_hoy!$1:$1"),0)-1,100000,1),0)),"")</f>
        <v>0</v>
      </c>
      <c r="AM205" s="6" t="str">
        <f ca="1">IFERROR(INDEX(OFFSET(INDIRECT("v_buffer_hist_hoy!$A$1"),1,MATCH("buh_color_inventario_proyectado",INDIRECT("v_buffer_hist_hoy!$1:$1"),0)-1,100000,1),MATCH(CLEAN(TABLATRANSFERENCIA[[#This Row],[CODIGO]]),OFFSET(INDIRECT("v_buffer_hist_hoy!$A$1"),1,MATCH("buh_codigo",INDIRECT("v_buffer_hist_hoy!$1:$1"),0)-1,100000,1),0)),"")</f>
        <v>V</v>
      </c>
      <c r="AN205" s="6">
        <f ca="1">IFERROR(INDEX(OFFSET(INDIRECT("v_buffer_hist_hoy!$A$1"),1,MATCH("buh_pedido_minimo",INDIRECT("v_buffer_hist_hoy!$1:$1"),0)-1,100000,1),MATCH(CLEAN(TABLATRANSFERENCIA[[#This Row],[CODIGO]]),OFFSET(INDIRECT("v_buffer_hist_hoy!$A$1"),1,MATCH("buh_codigo",INDIRECT("v_buffer_hist_hoy!$1:$1"),0)-1,100000,1),0)),"")</f>
        <v>0</v>
      </c>
      <c r="AO205" s="6">
        <f ca="1">IFERROR(INDEX(OFFSET(INDIRECT("v_buffer_hist_hoy!$A$1"),1,MATCH("buh_pedido_minimo_grupo",INDIRECT("v_buffer_hist_hoy!$1:$1"),0)-1,100000,1),MATCH(CLEAN(TABLATRANSFERENCIA[[#This Row],[CODIGO]]),OFFSET(INDIRECT("v_buffer_hist_hoy!$A$1"),1,MATCH("buh_codigo",INDIRECT("v_buffer_hist_hoy!$1:$1"),0)-1,100000,1),0)),"")</f>
        <v>0</v>
      </c>
      <c r="AP205" s="6">
        <f ca="1">IFERROR(INDEX(OFFSET(INDIRECT("v_buffer_hist_hoy!$A$1"),1,MATCH("buh_unidad_empaque",INDIRECT("v_buffer_hist_hoy!$1:$1"),0)-1,100000,1),MATCH(CLEAN(TABLATRANSFERENCIA[[#This Row],[CODIGO]]),OFFSET(INDIRECT("v_buffer_hist_hoy!$A$1"),1,MATCH("buh_codigo",INDIRECT("v_buffer_hist_hoy!$1:$1"),0)-1,100000,1),0)),"")</f>
        <v>0</v>
      </c>
      <c r="AQ205" s="6">
        <f ca="1">IFERROR(INDEX(OFFSET(INDIRECT("v_buffer_hist_hoy!$A$1"),1,MATCH("buh_pedido_promedio",INDIRECT("v_buffer_hist_hoy!$1:$1"),0)-1,100000,1),MATCH(CLEAN(TABLATRANSFERENCIA[[#This Row],[CODIGO]]),OFFSET(INDIRECT("v_buffer_hist_hoy!$A$1"),1,MATCH("buh_codigo",INDIRECT("v_buffer_hist_hoy!$1:$1"),0)-1,100000,1),0)),"")</f>
        <v>2</v>
      </c>
      <c r="AR205" s="6">
        <f ca="1">IFERROR(INDEX(OFFSET(INDIRECT("v_buffer_hist_hoy!$A$1"),1,MATCH("buh_cobertura_buffer",INDIRECT("v_buffer_hist_hoy!$1:$1"),0)-1,100000,1),MATCH(CLEAN(TABLATRANSFERENCIA[[#This Row],[CODIGO]]),OFFSET(INDIRECT("v_buffer_hist_hoy!$A$1"),1,MATCH("buh_codigo",INDIRECT("v_buffer_hist_hoy!$1:$1"),0)-1,100000,1),0)),"")</f>
        <v>0</v>
      </c>
      <c r="AS205" s="6">
        <f ca="1">IFERROR(INDEX(OFFSET(INDIRECT("v_buffer_hist_hoy!$A$1"),1,MATCH("buh_cobertura_inventario_proyectado",INDIRECT("v_buffer_hist_hoy!$1:$1"),0)-1,100000,1),MATCH(CLEAN(TABLATRANSFERENCIA[[#This Row],[CODIGO]]),OFFSET(INDIRECT("v_buffer_hist_hoy!$A$1"),1,MATCH("buh_codigo",INDIRECT("v_buffer_hist_hoy!$1:$1"),0)-1,100000,1),0)),"")</f>
        <v>0</v>
      </c>
      <c r="AT205" s="6">
        <f ca="1">IFERROR(INDEX(OFFSET(INDIRECT("v_buffer_hist_hoy!$A$1"),1,MATCH("buh_cobertura_pedido_minimo",INDIRECT("v_buffer_hist_hoy!$1:$1"),0)-1,100000,1),MATCH(CLEAN(TABLATRANSFERENCIA[[#This Row],[CODIGO]]),OFFSET(INDIRECT("v_buffer_hist_hoy!$A$1"),1,MATCH("buh_codigo",INDIRECT("v_buffer_hist_hoy!$1:$1"),0)-1,100000,1),0)),"")</f>
        <v>0</v>
      </c>
      <c r="AU205" s="6">
        <f ca="1">IFERROR(INDEX(OFFSET(INDIRECT("v_buffer_hist_hoy!$A$1"),1,MATCH("buh_dias_desabastecimiento",INDIRECT("v_buffer_hist_hoy!$1:$1"),0)-1,100000,1),MATCH(CLEAN(TABLATRANSFERENCIA[[#This Row],[CODIGO]]),OFFSET(INDIRECT("v_buffer_hist_hoy!$A$1"),1,MATCH("buh_codigo",INDIRECT("v_buffer_hist_hoy!$1:$1"),0)-1,100000,1),0)),"")</f>
        <v>2</v>
      </c>
      <c r="AV205" s="6">
        <f t="array" ref="AV205">IFERROR(INDEX(Datos_Consumo[CANTIDAD],MATCH(TABLATRANSFERENCIA[[#This Row],[CODIGO]]&amp;TABLATRANSFERENCIA[[#Headers],[Columna1]],Datos_Consumo[CODIGO]&amp;Datos_Consumo[FECHA_FORMATO],0)),0)</f>
        <v>0</v>
      </c>
      <c r="AW205" s="6">
        <f t="array" ref="AW205">IFERROR(INDEX(Datos_Consumo[CANTIDAD],MATCH(TABLATRANSFERENCIA[[#This Row],[CODIGO]]&amp;TABLATRANSFERENCIA[[#Headers],[Columna2]],Datos_Consumo[CODIGO]&amp;Datos_Consumo[FECHA_FORMATO],0)),0)</f>
        <v>0</v>
      </c>
      <c r="AX205" s="6">
        <f t="array" ref="AX205">IFERROR(INDEX(Datos_Consumo[CANTIDAD],MATCH(TABLATRANSFERENCIA[[#This Row],[CODIGO]]&amp;TABLATRANSFERENCIA[[#Headers],[Columna3]],Datos_Consumo[CODIGO]&amp;Datos_Consumo[FECHA_FORMATO],0)),0)</f>
        <v>0</v>
      </c>
      <c r="AY205" s="6">
        <f t="array" ref="AY205">IFERROR(INDEX(Datos_Consumo[CANTIDAD],MATCH(TABLATRANSFERENCIA[[#This Row],[CODIGO]]&amp;TABLATRANSFERENCIA[[#Headers],[Columna4]],Datos_Consumo[CODIGO]&amp;Datos_Consumo[FECHA_FORMATO],0)),0)</f>
        <v>0</v>
      </c>
      <c r="AZ205" s="6">
        <f t="array" ref="AZ205">IFERROR(INDEX(Datos_Consumo[CANTIDAD],MATCH(TABLATRANSFERENCIA[[#This Row],[CODIGO]]&amp;TABLATRANSFERENCIA[[#Headers],[Columna5]],Datos_Consumo[CODIGO]&amp;Datos_Consumo[FECHA_FORMATO],0)),0)</f>
        <v>0</v>
      </c>
      <c r="BA205" s="6">
        <f t="array" ref="BA205">IFERROR(INDEX(Datos_Consumo[CANTIDAD],MATCH(TABLATRANSFERENCIA[[#This Row],[CODIGO]]&amp;TABLATRANSFERENCIA[[#Headers],[Columna6]],Datos_Consumo[CODIGO]&amp;Datos_Consumo[FECHA_FORMATO],0)),0)</f>
        <v>0</v>
      </c>
      <c r="BB205" s="56">
        <f ca="1">IFERROR(INDEX(OFFSET(INDIRECT("v_buffer_hist_hoy!$A$1"),1,MATCH("buh_ultima_transferencia_ini",INDIRECT("v_buffer_hist_hoy!$1:$1"),0)-1,100000,1),MATCH(CLEAN(TABLATRANSFERENCIA[[#This Row],[CODIGO]]),OFFSET(INDIRECT("v_buffer_hist_hoy!$A$1"),1,MATCH("buh_codigo",INDIRECT("v_buffer_hist_hoy!$1:$1"),0)-1,100000,1),0)),"")</f>
        <v>0</v>
      </c>
      <c r="BC205" s="56">
        <f ca="1">IFERROR(INDEX(OFFSET(INDIRECT("v_buffer_hist_hoy!$A$1"),1,MATCH("buh_ultima_transferencia_fin",INDIRECT("v_buffer_hist_hoy!$1:$1"),0)-1,100000,1),MATCH(CLEAN(TABLATRANSFERENCIA[[#This Row],[CODIGO]]),OFFSET(INDIRECT("v_buffer_hist_hoy!$A$1"),1,MATCH("buh_codigo",INDIRECT("v_buffer_hist_hoy!$1:$1"),0)-1,100000,1),0)),"")</f>
        <v>0</v>
      </c>
      <c r="BD205" s="50" t="s">
        <v>1025</v>
      </c>
      <c r="BE205" s="55"/>
      <c r="BF205" s="51"/>
      <c r="BG205"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5" s="51"/>
      <c r="BM205" s="46">
        <f ca="1">IFERROR(TABLATRANSFERENCIA[[#This Row],[REQUERIM]]/TABLATRANSFERENCIA[[#This Row],[PEDIDO PROMEDIO]],0)</f>
        <v>0.5</v>
      </c>
      <c r="BN205" s="51"/>
      <c r="BO205" s="59"/>
      <c r="BP205" s="3" t="str">
        <f>IF(TABLATRANSFERENCIA[[#This Row],[RECIBIDO]]&lt;&gt;"",0,IF(TABLATRANSFERENCIA[[#This Row],[DESPACHO]]&lt;&gt;"",TABLATRANSFERENCIA[[#This Row],[DESPACHO]],TABLATRANSFERENCIA[[#This Row],[REQUERIM]]))</f>
        <v>1</v>
      </c>
      <c r="BQ205" s="50"/>
      <c r="BR205" s="50"/>
      <c r="BS205" s="50" t="str">
        <f t="shared" si="3"/>
        <v>N</v>
      </c>
      <c r="BT205" s="51">
        <f t="array" aca="1" ref="BT205" ca="1">IF(SUM(--(TABLATRANSFERENCIA[[#This Row],[CODIGO GENERICO]]=TABLATRANSFERENCIA[CODIGO GENERICO])*TABLATRANSFERENCIA[REQUERIM])&lt;TABLATRANSFERENCIA[[#This Row],[PEDIDO MIN GRUPO]],1,0)</f>
        <v>0</v>
      </c>
      <c r="BU20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5" s="51">
        <f ca="1">IFERROR(INDEX(OFFSET(INDIRECT("v_buffer_hist_hoy!$A$1"),1,MATCH("buh_zona_amarilla",INDIRECT("v_buffer_hist_hoy!$1:$1"),0)-1,100000,1),MATCH(CLEAN(TABLATRANSFERENCIA[[#This Row],[CODIGO]]),OFFSET(INDIRECT("v_buffer_hist_hoy!$A$1"),1,MATCH("buh_codigo",INDIRECT("v_buffer_hist_hoy!$1:$1"),0)-1,100000,1),0)),"")</f>
        <v>4</v>
      </c>
      <c r="BW205" s="51">
        <f ca="1">IFERROR(INDEX(OFFSET(INDIRECT("v_buffer_hist_hoy!$A$1"),1,MATCH("buh_zona_roja",INDIRECT("v_buffer_hist_hoy!$1:$1"),0)-1,100000,1),MATCH(CLEAN(TABLATRANSFERENCIA[[#This Row],[CODIGO]]),OFFSET(INDIRECT("v_buffer_hist_hoy!$A$1"),1,MATCH("buh_codigo",INDIRECT("v_buffer_hist_hoy!$1:$1"),0)-1,100000,1),0)),"")</f>
        <v>2</v>
      </c>
    </row>
    <row r="206" spans="1:75" hidden="1" x14ac:dyDescent="0.25">
      <c r="A206" s="54" t="s">
        <v>5024</v>
      </c>
      <c r="B206" s="3" t="str">
        <f ca="1">IFERROR(INDEX(OFFSET(INDIRECT("v_buffer_hist_hoy!$A$1"),1,MATCH("pro_descripcion",INDIRECT("v_buffer_hist_hoy!$1:$1"),0)-1,100000,1),MATCH(CLEAN(TABLATRANSFERENCIA[[#This Row],[CODIGO]]),OFFSET(INDIRECT("v_buffer_hist_hoy!$A$1"),1,MATCH("buh_codigo",INDIRECT("v_buffer_hist_hoy!$1:$1"),0)-1,100000,1),0)),"")</f>
        <v>BARRA 70CM 28" 3/8 0.058  CS680S</v>
      </c>
      <c r="C206" s="3" t="str">
        <f ca="1">IFERROR(INDEX(OFFSET(INDIRECT("v_buffer_hist_hoy!$A$1"),1,MATCH("buh_codigo_generico",INDIRECT("v_buffer_hist_hoy!$1:$1"),0)-1,100000,1),MATCH(CLEAN(TABLATRANSFERENCIA[[#This Row],[CODIGO]]),OFFSET(INDIRECT("v_buffer_hist_hoy!$A$1"),1,MATCH("buh_codigo",INDIRECT("v_buffer_hist_hoy!$1:$1"),0)-1,100000,1),0)),"")</f>
        <v>0</v>
      </c>
      <c r="D206" s="3" t="str">
        <f ca="1">IFERROR(INDEX(OFFSET(INDIRECT("v_buffer_hist_hoy!$A$1"),1,MATCH("buh_codigo_vinculado",INDIRECT("v_buffer_hist_hoy!$1:$1"),0)-1,100000,1),MATCH(CLEAN(TABLATRANSFERENCIA[[#This Row],[CODIGO]]),OFFSET(INDIRECT("v_buffer_hist_hoy!$A$1"),1,MATCH("buh_codigo",INDIRECT("v_buffer_hist_hoy!$1:$1"),0)-1,100000,1),0)),"")</f>
        <v>EC-28D8TW3892</v>
      </c>
      <c r="E206" s="3" t="str">
        <f ca="1">IFERROR(INDEX(OFFSET(INDIRECT("v_buffer_hist_hoy!$A$1"),1,MATCH("pro_linea",INDIRECT("v_buffer_hist_hoy!$1:$1"),0)-1,100000,1),MATCH(CLEAN(TABLATRANSFERENCIA[[#This Row],[CODIGO]]),OFFSET(INDIRECT("v_buffer_hist_hoy!$A$1"),1,MATCH("buh_codigo",INDIRECT("v_buffer_hist_hoy!$1:$1"),0)-1,100000,1),0)),"")</f>
        <v>AGROFORESTAL</v>
      </c>
      <c r="F206" s="3">
        <f ca="1">IFERROR(INDEX(OFFSET(INDIRECT("v_buffer_hist_hoy!$A$1"),1,MATCH("pro_sublinea",INDIRECT("v_buffer_hist_hoy!$1:$1"),0)-1,100000,1),MATCH(CLEAN(TABLATRANSFERENCIA[[#This Row],[CODIGO]]),OFFSET(INDIRECT("v_buffer_hist_hoy!$A$1"),1,MATCH("buh_codigo",INDIRECT("v_buffer_hist_hoy!$1:$1"),0)-1,100000,1),0)),"")</f>
        <v>0</v>
      </c>
      <c r="G206" s="3" t="str">
        <f ca="1">IFERROR(INDEX(OFFSET(INDIRECT("v_buffer_hist_hoy!$A$1"),1,MATCH("pro_grupo",INDIRECT("v_buffer_hist_hoy!$1:$1"),0)-1,100000,1),MATCH(CLEAN(TABLATRANSFERENCIA[[#This Row],[CODIGO]]),OFFSET(INDIRECT("v_buffer_hist_hoy!$A$1"),1,MATCH("buh_codigo",INDIRECT("v_buffer_hist_hoy!$1:$1"),0)-1,100000,1),0)),"")</f>
        <v>ACCESORIOS</v>
      </c>
      <c r="H206" s="3">
        <f ca="1">IFERROR(INDEX(OFFSET(INDIRECT("v_buffer_hist_hoy!$A$1"),1,MATCH("pro_familia",INDIRECT("v_buffer_hist_hoy!$1:$1"),0)-1,100000,1),MATCH(CLEAN(TABLATRANSFERENCIA[[#This Row],[CODIGO]]),OFFSET(INDIRECT("v_buffer_hist_hoy!$A$1"),1,MATCH("buh_codigo",INDIRECT("v_buffer_hist_hoy!$1:$1"),0)-1,100000,1),0)),"")</f>
        <v>0</v>
      </c>
      <c r="I206" s="3">
        <f ca="1">IFERROR(INDEX(OFFSET(INDIRECT("v_buffer_hist_hoy!$A$1"),1,MATCH("pro_subfamilia",INDIRECT("v_buffer_hist_hoy!$1:$1"),0)-1,100000,1),MATCH(CLEAN(TABLATRANSFERENCIA[[#This Row],[CODIGO]]),OFFSET(INDIRECT("v_buffer_hist_hoy!$A$1"),1,MATCH("buh_codigo",INDIRECT("v_buffer_hist_hoy!$1:$1"),0)-1,100000,1),0)),"")</f>
        <v>0</v>
      </c>
      <c r="J206" s="3" t="str">
        <f ca="1">IFERROR(INDEX(OFFSET(INDIRECT("v_buffer_hist_hoy!$A$1"),1,MATCH("pro_categoria",INDIRECT("v_buffer_hist_hoy!$1:$1"),0)-1,100000,1),MATCH(CLEAN(TABLATRANSFERENCIA[[#This Row],[CODIGO]]),OFFSET(INDIRECT("v_buffer_hist_hoy!$A$1"),1,MATCH("buh_codigo",INDIRECT("v_buffer_hist_hoy!$1:$1"),0)-1,100000,1),0)),"")</f>
        <v>ACCESORIOS LUBRICANTES</v>
      </c>
      <c r="K206" s="3">
        <f ca="1">IFERROR(INDEX(OFFSET(INDIRECT("v_buffer_hist_hoy!$A$1"),1,MATCH("pro_tipo",INDIRECT("v_buffer_hist_hoy!$1:$1"),0)-1,100000,1),MATCH(CLEAN(TABLATRANSFERENCIA[[#This Row],[CODIGO]]),OFFSET(INDIRECT("v_buffer_hist_hoy!$A$1"),1,MATCH("buh_codigo",INDIRECT("v_buffer_hist_hoy!$1:$1"),0)-1,100000,1),0)),"")</f>
        <v>0</v>
      </c>
      <c r="L206" s="3" t="str">
        <f ca="1">IFERROR(INDEX(OFFSET(INDIRECT("v_buffer_hist_hoy!$A$1"),1,MATCH("pro_marca",INDIRECT("v_buffer_hist_hoy!$1:$1"),0)-1,100000,1),MATCH(CLEAN(TABLATRANSFERENCIA[[#This Row],[CODIGO]]),OFFSET(INDIRECT("v_buffer_hist_hoy!$A$1"),1,MATCH("buh_codigo",INDIRECT("v_buffer_hist_hoy!$1:$1"),0)-1,100000,1),0)),"")</f>
        <v>ECHO</v>
      </c>
      <c r="M206" s="3">
        <f ca="1">IFERROR(INDEX(OFFSET(INDIRECT("v_buffer_hist_hoy!$A$1"),1,MATCH("pro_modelo",INDIRECT("v_buffer_hist_hoy!$1:$1"),0)-1,100000,1),MATCH(CLEAN(TABLATRANSFERENCIA[[#This Row],[CODIGO]]),OFFSET(INDIRECT("v_buffer_hist_hoy!$A$1"),1,MATCH("buh_codigo",INDIRECT("v_buffer_hist_hoy!$1:$1"),0)-1,100000,1),0)),"")</f>
        <v>0</v>
      </c>
      <c r="N206" s="3">
        <f ca="1">IFERROR(INDEX(OFFSET(INDIRECT("v_buffer_hist_hoy!$A$1"),1,MATCH("pro_cat_management",INDIRECT("v_buffer_hist_hoy!$1:$1"),0)-1,100000,1),MATCH(CLEAN(TABLATRANSFERENCIA[[#This Row],[CODIGO]]),OFFSET(INDIRECT("v_buffer_hist_hoy!$A$1"),1,MATCH("buh_codigo",INDIRECT("v_buffer_hist_hoy!$1:$1"),0)-1,100000,1),0)),"")</f>
        <v>0</v>
      </c>
      <c r="O206" s="5" t="str">
        <f ca="1">IFERROR(INDEX(OFFSET(INDIRECT("v_buffer_hist_hoy!$A$1"),1,MATCH("buh_estatus",INDIRECT("v_buffer_hist_hoy!$1:$1"),0)-1,100000,1),MATCH(CLEAN(TABLATRANSFERENCIA[[#This Row],[CODIGO]]),OFFSET(INDIRECT("v_buffer_hist_hoy!$A$1"),1,MATCH("buh_codigo",INDIRECT("v_buffer_hist_hoy!$1:$1"),0)-1,100000,1),0)),"")</f>
        <v>0</v>
      </c>
      <c r="P206" s="5">
        <f ca="1">IFERROR(INDEX(OFFSET(INDIRECT("v_buffer_hist_hoy!$A$1"),1,MATCH("buh_ctv",INDIRECT("v_buffer_hist_hoy!$1:$1"),0)-1,100000,1),MATCH(CLEAN(TABLATRANSFERENCIA[[#This Row],[CODIGO]]),OFFSET(INDIRECT("v_buffer_hist_hoy!$A$1"),1,MATCH("buh_codigo",INDIRECT("v_buffer_hist_hoy!$1:$1"),0)-1,100000,1),0)),"")</f>
        <v>47.83</v>
      </c>
      <c r="Q206" s="5">
        <f ca="1">IFERROR(INDEX(OFFSET(INDIRECT("v_buffer_hist_hoy!$A$1"),1,MATCH("buh_pv",INDIRECT("v_buffer_hist_hoy!$1:$1"),0)-1,100000,1),MATCH(CLEAN(TABLATRANSFERENCIA[[#This Row],[CODIGO]]),OFFSET(INDIRECT("v_buffer_hist_hoy!$A$1"),1,MATCH("buh_codigo",INDIRECT("v_buffer_hist_hoy!$1:$1"),0)-1,100000,1),0)),"")</f>
        <v>80.819999999999993</v>
      </c>
      <c r="R206" s="46">
        <f ca="1">IFERROR(INDEX(OFFSET(INDIRECT("v_buffer_hist_hoy!$A$1"),1,MATCH("buh_roi_pasado",INDIRECT("v_buffer_hist_hoy!$1:$1"),0)-1,100000,1),MATCH(CLEAN(TABLATRANSFERENCIA[[#This Row],[CODIGO]]),OFFSET(INDIRECT("v_buffer_hist_hoy!$A$1"),1,MATCH("buh_codigo",INDIRECT("v_buffer_hist_hoy!$1:$1"),0)-1,100000,1),0)),"")</f>
        <v>0</v>
      </c>
      <c r="S206" s="46">
        <f ca="1">IFERROR(INDEX(OFFSET(INDIRECT("v_buffer_hist_hoy!$A$1"),1,MATCH("buh_roi_proyectado",INDIRECT("v_buffer_hist_hoy!$1:$1"),0)-1,100000,1),MATCH(CLEAN(TABLATRANSFERENCIA[[#This Row],[CODIGO]]),OFFSET(INDIRECT("v_buffer_hist_hoy!$A$1"),1,MATCH("buh_codigo",INDIRECT("v_buffer_hist_hoy!$1:$1"),0)-1,100000,1),0)),"")</f>
        <v>3.01</v>
      </c>
      <c r="T206" s="46">
        <f ca="1">IFERROR(INDEX(OFFSET(INDIRECT("v_buffer_hist_hoy!$A$1"),1,MATCH("buh_velocity",INDIRECT("v_buffer_hist_hoy!$1:$1"),0)-1,100000,1),MATCH(CLEAN(TABLATRANSFERENCIA[[#This Row],[CODIGO]]),OFFSET(INDIRECT("v_buffer_hist_hoy!$A$1"),1,MATCH("buh_codigo",INDIRECT("v_buffer_hist_hoy!$1:$1"),0)-1,100000,1),0)),"")</f>
        <v>0</v>
      </c>
      <c r="U206" s="46">
        <f ca="1">IFERROR(INDEX(OFFSET(INDIRECT("v_buffer_hist_hoy!$A$1"),1,MATCH("buh_nivel_servicio",INDIRECT("v_buffer_hist_hoy!$1:$1"),0)-1,100000,1),MATCH(CLEAN(TABLATRANSFERENCIA[[#This Row],[CODIGO]]),OFFSET(INDIRECT("v_buffer_hist_hoy!$A$1"),1,MATCH("buh_codigo",INDIRECT("v_buffer_hist_hoy!$1:$1"),0)-1,100000,1),0)),"")</f>
        <v>1</v>
      </c>
      <c r="V206" s="49" t="str">
        <f ca="1">IFERROR(INDEX(OFFSET(INDIRECT("v_buffer_hist_hoy!$A$1"),1,MATCH("pro_nombre",INDIRECT("v_buffer_hist_hoy!$1:$1"),0)-1,100000,1),MATCH(CLEAN(TABLATRANSFERENCIA[[#This Row],[CODIGO]]),OFFSET(INDIRECT("v_buffer_hist_hoy!$A$1"),1,MATCH("buh_codigo",INDIRECT("v_buffer_hist_hoy!$1:$1"),0)-1,100000,1),0)),"")</f>
        <v>Echo</v>
      </c>
      <c r="W206" s="49" t="str">
        <f ca="1">IFERROR(INDEX(OFFSET(INDIRECT("v_buffer_hist_hoy!$A$1"),1,MATCH("pre_nombre",INDIRECT("v_buffer_hist_hoy!$1:$1"),0)-1,100000,1),MATCH(CLEAN(TABLATRANSFERENCIA[[#This Row],[CODIGO]]),OFFSET(INDIRECT("v_buffer_hist_hoy!$A$1"),1,MATCH("buh_codigo",INDIRECT("v_buffer_hist_hoy!$1:$1"),0)-1,100000,1),0)),"")</f>
        <v>USA</v>
      </c>
      <c r="X206" s="51">
        <f ca="1">IFERROR(INDEX(OFFSET(INDIRECT("v_buffer_hist_hoy!$A$1"),1,MATCH("buh_tiempo_suministro",INDIRECT("v_buffer_hist_hoy!$1:$1"),0)-1,100000,1),MATCH(CLEAN(TABLATRANSFERENCIA[[#This Row],[CODIGO]]),OFFSET(INDIRECT("v_buffer_hist_hoy!$A$1"),1,MATCH("buh_codigo",INDIRECT("v_buffer_hist_hoy!$1:$1"),0)-1,100000,1),0)),"")</f>
        <v>8</v>
      </c>
      <c r="Y206" s="51">
        <f ca="1">IFERROR(INDEX(OFFSET(INDIRECT("v_buffer_hist_hoy!$A$1"),1,MATCH("buh_frecuencia_reposicion",INDIRECT("v_buffer_hist_hoy!$1:$1"),0)-1,100000,1),MATCH(CLEAN(TABLATRANSFERENCIA[[#This Row],[CODIGO]]),OFFSET(INDIRECT("v_buffer_hist_hoy!$A$1"),1,MATCH("buh_codigo",INDIRECT("v_buffer_hist_hoy!$1:$1"),0)-1,100000,1),0)),"")</f>
        <v>3</v>
      </c>
      <c r="Z206" s="6">
        <f ca="1">IFERROR(INDEX(OFFSET(INDIRECT("v_buffer_hist_hoy!$A$1"),1,MATCH("buh_buffer_actual",INDIRECT("v_buffer_hist_hoy!$1:$1"),0)-1,100000,1),MATCH(CLEAN(TABLATRANSFERENCIA[[#This Row],[CODIGO]]),OFFSET(INDIRECT("v_buffer_hist_hoy!$A$1"),1,MATCH("buh_codigo",INDIRECT("v_buffer_hist_hoy!$1:$1"),0)-1,100000,1),0)),"")</f>
        <v>15</v>
      </c>
      <c r="AA206" s="6">
        <f ca="1">IFERROR(INDEX(OFFSET(INDIRECT("v_buffer_hist_hoy!$A$1"),1,MATCH("buh_inventario_proveedor",INDIRECT("v_buffer_hist_hoy!$1:$1"),0)-1,100000,1),MATCH(CLEAN(TABLATRANSFERENCIA[[#This Row],[CODIGO]]),OFFSET(INDIRECT("v_buffer_hist_hoy!$A$1"),1,MATCH("buh_codigo",INDIRECT("v_buffer_hist_hoy!$1:$1"),0)-1,100000,1),0)),"")</f>
        <v>1000000000</v>
      </c>
      <c r="AB206" s="6">
        <f ca="1">IFERROR(INDEX(OFFSET(INDIRECT("v_buffer_hist_hoy!$A$1"),1,MATCH("buh_inventario_fisico",INDIRECT("v_buffer_hist_hoy!$1:$1"),0)-1,100000,1),MATCH(CLEAN(TABLATRANSFERENCIA[[#This Row],[CODIGO]]),OFFSET(INDIRECT("v_buffer_hist_hoy!$A$1"),1,MATCH("buh_codigo",INDIRECT("v_buffer_hist_hoy!$1:$1"),0)-1,100000,1),0)),"")</f>
        <v>2</v>
      </c>
      <c r="AC206" s="4">
        <f ca="1">IFERROR(INDEX(OFFSET(INDIRECT("v_buffer_hist_hoy!$A$1"),1,MATCH("buh_estado_inventario_fisico",INDIRECT("v_buffer_hist_hoy!$1:$1"),0)-1,100000,1),MATCH(CLEAN(TABLATRANSFERENCIA[[#This Row],[CODIGO]]),OFFSET(INDIRECT("v_buffer_hist_hoy!$A$1"),1,MATCH("buh_codigo",INDIRECT("v_buffer_hist_hoy!$1:$1"),0)-1,100000,1),0)),"")</f>
        <v>0.87</v>
      </c>
      <c r="AD206" s="6" t="str">
        <f ca="1">IFERROR(INDEX(OFFSET(INDIRECT("v_buffer_hist_hoy!$A$1"),1,MATCH("buh_color_inventario_fisico",INDIRECT("v_buffer_hist_hoy!$1:$1"),0)-1,100000,1),MATCH(CLEAN(TABLATRANSFERENCIA[[#This Row],[CODIGO]]),OFFSET(INDIRECT("v_buffer_hist_hoy!$A$1"),1,MATCH("buh_codigo",INDIRECT("v_buffer_hist_hoy!$1:$1"),0)-1,100000,1),0)),"")</f>
        <v>R</v>
      </c>
      <c r="AE206" s="6">
        <f ca="1">IFERROR(INDEX(OFFSET(INDIRECT("v_buffer_hist_hoy!$A$1"),1,MATCH("buh_transito",INDIRECT("v_buffer_hist_hoy!$1:$1"),0)-1,100000,1),MATCH(CLEAN(TABLATRANSFERENCIA[[#This Row],[CODIGO]]),OFFSET(INDIRECT("v_buffer_hist_hoy!$A$1"),1,MATCH("buh_codigo",INDIRECT("v_buffer_hist_hoy!$1:$1"),0)-1,100000,1),0)),"")</f>
        <v>7</v>
      </c>
      <c r="AF206" s="6">
        <f ca="1">IFERROR(INDEX(OFFSET(INDIRECT("v_buffer_hist_hoy!$A$1"),1,MATCH("buh_negociacion",INDIRECT("v_buffer_hist_hoy!$1:$1"),0)-1,100000,1),MATCH(CLEAN(TABLATRANSFERENCIA[[#This Row],[CODIGO]]),OFFSET(INDIRECT("v_buffer_hist_hoy!$A$1"),1,MATCH("buh_codigo",INDIRECT("v_buffer_hist_hoy!$1:$1"),0)-1,100000,1),0)),"")</f>
        <v>0</v>
      </c>
      <c r="AG206" s="6">
        <f ca="1">IFERROR(INDEX(OFFSET(INDIRECT("v_buffer_hist_hoy!$A$1"),1,MATCH("buh_produccion",INDIRECT("v_buffer_hist_hoy!$1:$1"),0)-1,100000,1),MATCH(CLEAN(TABLATRANSFERENCIA[[#This Row],[CODIGO]]),OFFSET(INDIRECT("v_buffer_hist_hoy!$A$1"),1,MATCH("buh_codigo",INDIRECT("v_buffer_hist_hoy!$1:$1"),0)-1,100000,1),0)),"")</f>
        <v>0</v>
      </c>
      <c r="AH206" s="6">
        <f ca="1">IFERROR(INDEX(OFFSET(INDIRECT("v_buffer_hist_hoy!$A$1"),1,MATCH("buh_embarcado",INDIRECT("v_buffer_hist_hoy!$1:$1"),0)-1,100000,1),MATCH(CLEAN(TABLATRANSFERENCIA[[#This Row],[CODIGO]]),OFFSET(INDIRECT("v_buffer_hist_hoy!$A$1"),1,MATCH("buh_codigo",INDIRECT("v_buffer_hist_hoy!$1:$1"),0)-1,100000,1),0)),"")</f>
        <v>0</v>
      </c>
      <c r="AI206" s="6">
        <f ca="1">IFERROR(INDEX(OFFSET(INDIRECT("v_buffer_hist_hoy!$A$1"),1,MATCH("buh_comprometido",INDIRECT("v_buffer_hist_hoy!$1:$1"),0)-1,100000,1),MATCH(CLEAN(TABLATRANSFERENCIA[[#This Row],[CODIGO]]),OFFSET(INDIRECT("v_buffer_hist_hoy!$A$1"),1,MATCH("buh_codigo",INDIRECT("v_buffer_hist_hoy!$1:$1"),0)-1,100000,1),0)),"")</f>
        <v>0</v>
      </c>
      <c r="AJ206" s="6">
        <f ca="1">IFERROR(INDEX(OFFSET(INDIRECT("v_buffer_hist_hoy!$A$1"),1,MATCH("buh_backorder",INDIRECT("v_buffer_hist_hoy!$1:$1"),0)-1,100000,1),MATCH(CLEAN(TABLATRANSFERENCIA[[#This Row],[CODIGO]]),OFFSET(INDIRECT("v_buffer_hist_hoy!$A$1"),1,MATCH("buh_codigo",INDIRECT("v_buffer_hist_hoy!$1:$1"),0)-1,100000,1),0)),"")</f>
        <v>1</v>
      </c>
      <c r="AK206" s="6">
        <f ca="1">IFERROR(INDEX(OFFSET(INDIRECT("v_buffer_hist_hoy!$A$1"),1,MATCH("buh_inventario_proyectado",INDIRECT("v_buffer_hist_hoy!$1:$1"),0)-1,100000,1),MATCH(CLEAN(TABLATRANSFERENCIA[[#This Row],[CODIGO]]),OFFSET(INDIRECT("v_buffer_hist_hoy!$A$1"),1,MATCH("buh_codigo",INDIRECT("v_buffer_hist_hoy!$1:$1"),0)-1,100000,1),0)),"")</f>
        <v>10</v>
      </c>
      <c r="AL206" s="4">
        <f ca="1">IFERROR(INDEX(OFFSET(INDIRECT("v_buffer_hist_hoy!$A$1"),1,MATCH("buh_estado_inventario_proyectado",INDIRECT("v_buffer_hist_hoy!$1:$1"),0)-1,100000,1),MATCH(CLEAN(TABLATRANSFERENCIA[[#This Row],[CODIGO]]),OFFSET(INDIRECT("v_buffer_hist_hoy!$A$1"),1,MATCH("buh_codigo",INDIRECT("v_buffer_hist_hoy!$1:$1"),0)-1,100000,1),0)),"")</f>
        <v>0.33</v>
      </c>
      <c r="AM206" s="6" t="str">
        <f ca="1">IFERROR(INDEX(OFFSET(INDIRECT("v_buffer_hist_hoy!$A$1"),1,MATCH("buh_color_inventario_proyectado",INDIRECT("v_buffer_hist_hoy!$1:$1"),0)-1,100000,1),MATCH(CLEAN(TABLATRANSFERENCIA[[#This Row],[CODIGO]]),OFFSET(INDIRECT("v_buffer_hist_hoy!$A$1"),1,MATCH("buh_codigo",INDIRECT("v_buffer_hist_hoy!$1:$1"),0)-1,100000,1),0)),"")</f>
        <v>A</v>
      </c>
      <c r="AN206" s="6">
        <f ca="1">IFERROR(INDEX(OFFSET(INDIRECT("v_buffer_hist_hoy!$A$1"),1,MATCH("buh_pedido_minimo",INDIRECT("v_buffer_hist_hoy!$1:$1"),0)-1,100000,1),MATCH(CLEAN(TABLATRANSFERENCIA[[#This Row],[CODIGO]]),OFFSET(INDIRECT("v_buffer_hist_hoy!$A$1"),1,MATCH("buh_codigo",INDIRECT("v_buffer_hist_hoy!$1:$1"),0)-1,100000,1),0)),"")</f>
        <v>0</v>
      </c>
      <c r="AO206" s="6">
        <f ca="1">IFERROR(INDEX(OFFSET(INDIRECT("v_buffer_hist_hoy!$A$1"),1,MATCH("buh_pedido_minimo_grupo",INDIRECT("v_buffer_hist_hoy!$1:$1"),0)-1,100000,1),MATCH(CLEAN(TABLATRANSFERENCIA[[#This Row],[CODIGO]]),OFFSET(INDIRECT("v_buffer_hist_hoy!$A$1"),1,MATCH("buh_codigo",INDIRECT("v_buffer_hist_hoy!$1:$1"),0)-1,100000,1),0)),"")</f>
        <v>0</v>
      </c>
      <c r="AP206" s="6">
        <f ca="1">IFERROR(INDEX(OFFSET(INDIRECT("v_buffer_hist_hoy!$A$1"),1,MATCH("buh_unidad_empaque",INDIRECT("v_buffer_hist_hoy!$1:$1"),0)-1,100000,1),MATCH(CLEAN(TABLATRANSFERENCIA[[#This Row],[CODIGO]]),OFFSET(INDIRECT("v_buffer_hist_hoy!$A$1"),1,MATCH("buh_codigo",INDIRECT("v_buffer_hist_hoy!$1:$1"),0)-1,100000,1),0)),"")</f>
        <v>0</v>
      </c>
      <c r="AQ206" s="6">
        <f ca="1">IFERROR(INDEX(OFFSET(INDIRECT("v_buffer_hist_hoy!$A$1"),1,MATCH("buh_pedido_promedio",INDIRECT("v_buffer_hist_hoy!$1:$1"),0)-1,100000,1),MATCH(CLEAN(TABLATRANSFERENCIA[[#This Row],[CODIGO]]),OFFSET(INDIRECT("v_buffer_hist_hoy!$A$1"),1,MATCH("buh_codigo",INDIRECT("v_buffer_hist_hoy!$1:$1"),0)-1,100000,1),0)),"")</f>
        <v>4</v>
      </c>
      <c r="AR206" s="6">
        <f ca="1">IFERROR(INDEX(OFFSET(INDIRECT("v_buffer_hist_hoy!$A$1"),1,MATCH("buh_cobertura_buffer",INDIRECT("v_buffer_hist_hoy!$1:$1"),0)-1,100000,1),MATCH(CLEAN(TABLATRANSFERENCIA[[#This Row],[CODIGO]]),OFFSET(INDIRECT("v_buffer_hist_hoy!$A$1"),1,MATCH("buh_codigo",INDIRECT("v_buffer_hist_hoy!$1:$1"),0)-1,100000,1),0)),"")</f>
        <v>0</v>
      </c>
      <c r="AS206" s="6">
        <f ca="1">IFERROR(INDEX(OFFSET(INDIRECT("v_buffer_hist_hoy!$A$1"),1,MATCH("buh_cobertura_inventario_proyectado",INDIRECT("v_buffer_hist_hoy!$1:$1"),0)-1,100000,1),MATCH(CLEAN(TABLATRANSFERENCIA[[#This Row],[CODIGO]]),OFFSET(INDIRECT("v_buffer_hist_hoy!$A$1"),1,MATCH("buh_codigo",INDIRECT("v_buffer_hist_hoy!$1:$1"),0)-1,100000,1),0)),"")</f>
        <v>0</v>
      </c>
      <c r="AT206" s="6">
        <f ca="1">IFERROR(INDEX(OFFSET(INDIRECT("v_buffer_hist_hoy!$A$1"),1,MATCH("buh_cobertura_pedido_minimo",INDIRECT("v_buffer_hist_hoy!$1:$1"),0)-1,100000,1),MATCH(CLEAN(TABLATRANSFERENCIA[[#This Row],[CODIGO]]),OFFSET(INDIRECT("v_buffer_hist_hoy!$A$1"),1,MATCH("buh_codigo",INDIRECT("v_buffer_hist_hoy!$1:$1"),0)-1,100000,1),0)),"")</f>
        <v>0</v>
      </c>
      <c r="AU206" s="6">
        <f ca="1">IFERROR(INDEX(OFFSET(INDIRECT("v_buffer_hist_hoy!$A$1"),1,MATCH("buh_dias_desabastecimiento",INDIRECT("v_buffer_hist_hoy!$1:$1"),0)-1,100000,1),MATCH(CLEAN(TABLATRANSFERENCIA[[#This Row],[CODIGO]]),OFFSET(INDIRECT("v_buffer_hist_hoy!$A$1"),1,MATCH("buh_codigo",INDIRECT("v_buffer_hist_hoy!$1:$1"),0)-1,100000,1),0)),"")</f>
        <v>2</v>
      </c>
      <c r="AV206" s="6">
        <f t="array" ref="AV206">IFERROR(INDEX(Datos_Consumo[CANTIDAD],MATCH(TABLATRANSFERENCIA[[#This Row],[CODIGO]]&amp;TABLATRANSFERENCIA[[#Headers],[Columna1]],Datos_Consumo[CODIGO]&amp;Datos_Consumo[FECHA_FORMATO],0)),0)</f>
        <v>0</v>
      </c>
      <c r="AW206" s="6">
        <f t="array" ref="AW206">IFERROR(INDEX(Datos_Consumo[CANTIDAD],MATCH(TABLATRANSFERENCIA[[#This Row],[CODIGO]]&amp;TABLATRANSFERENCIA[[#Headers],[Columna2]],Datos_Consumo[CODIGO]&amp;Datos_Consumo[FECHA_FORMATO],0)),0)</f>
        <v>0</v>
      </c>
      <c r="AX206" s="6">
        <f t="array" ref="AX206">IFERROR(INDEX(Datos_Consumo[CANTIDAD],MATCH(TABLATRANSFERENCIA[[#This Row],[CODIGO]]&amp;TABLATRANSFERENCIA[[#Headers],[Columna3]],Datos_Consumo[CODIGO]&amp;Datos_Consumo[FECHA_FORMATO],0)),0)</f>
        <v>0</v>
      </c>
      <c r="AY206" s="6">
        <f t="array" ref="AY206">IFERROR(INDEX(Datos_Consumo[CANTIDAD],MATCH(TABLATRANSFERENCIA[[#This Row],[CODIGO]]&amp;TABLATRANSFERENCIA[[#Headers],[Columna4]],Datos_Consumo[CODIGO]&amp;Datos_Consumo[FECHA_FORMATO],0)),0)</f>
        <v>0</v>
      </c>
      <c r="AZ206" s="6">
        <f t="array" ref="AZ206">IFERROR(INDEX(Datos_Consumo[CANTIDAD],MATCH(TABLATRANSFERENCIA[[#This Row],[CODIGO]]&amp;TABLATRANSFERENCIA[[#Headers],[Columna5]],Datos_Consumo[CODIGO]&amp;Datos_Consumo[FECHA_FORMATO],0)),0)</f>
        <v>0</v>
      </c>
      <c r="BA206" s="6">
        <f t="array" ref="BA206">IFERROR(INDEX(Datos_Consumo[CANTIDAD],MATCH(TABLATRANSFERENCIA[[#This Row],[CODIGO]]&amp;TABLATRANSFERENCIA[[#Headers],[Columna6]],Datos_Consumo[CODIGO]&amp;Datos_Consumo[FECHA_FORMATO],0)),0)</f>
        <v>0</v>
      </c>
      <c r="BB206" s="56">
        <f ca="1">IFERROR(INDEX(OFFSET(INDIRECT("v_buffer_hist_hoy!$A$1"),1,MATCH("buh_ultima_transferencia_ini",INDIRECT("v_buffer_hist_hoy!$1:$1"),0)-1,100000,1),MATCH(CLEAN(TABLATRANSFERENCIA[[#This Row],[CODIGO]]),OFFSET(INDIRECT("v_buffer_hist_hoy!$A$1"),1,MATCH("buh_codigo",INDIRECT("v_buffer_hist_hoy!$1:$1"),0)-1,100000,1),0)),"")</f>
        <v>0</v>
      </c>
      <c r="BC206" s="56">
        <f ca="1">IFERROR(INDEX(OFFSET(INDIRECT("v_buffer_hist_hoy!$A$1"),1,MATCH("buh_ultima_transferencia_fin",INDIRECT("v_buffer_hist_hoy!$1:$1"),0)-1,100000,1),MATCH(CLEAN(TABLATRANSFERENCIA[[#This Row],[CODIGO]]),OFFSET(INDIRECT("v_buffer_hist_hoy!$A$1"),1,MATCH("buh_codigo",INDIRECT("v_buffer_hist_hoy!$1:$1"),0)-1,100000,1),0)),"")</f>
        <v>0</v>
      </c>
      <c r="BD206" s="50" t="s">
        <v>1025</v>
      </c>
      <c r="BE206" s="55"/>
      <c r="BF206" s="51"/>
      <c r="BG206"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6" s="51"/>
      <c r="BM206" s="46">
        <f ca="1">IFERROR(TABLATRANSFERENCIA[[#This Row],[REQUERIM]]/TABLATRANSFERENCIA[[#This Row],[PEDIDO PROMEDIO]],0)</f>
        <v>0.25</v>
      </c>
      <c r="BN206" s="51"/>
      <c r="BO206" s="59"/>
      <c r="BP206" s="3" t="str">
        <f>IF(TABLATRANSFERENCIA[[#This Row],[RECIBIDO]]&lt;&gt;"",0,IF(TABLATRANSFERENCIA[[#This Row],[DESPACHO]]&lt;&gt;"",TABLATRANSFERENCIA[[#This Row],[DESPACHO]],TABLATRANSFERENCIA[[#This Row],[REQUERIM]]))</f>
        <v>1</v>
      </c>
      <c r="BQ206" s="50"/>
      <c r="BR206" s="50"/>
      <c r="BS206" s="50" t="str">
        <f t="shared" si="3"/>
        <v>N</v>
      </c>
      <c r="BT206" s="51">
        <f t="array" aca="1" ref="BT206" ca="1">IF(SUM(--(TABLATRANSFERENCIA[[#This Row],[CODIGO GENERICO]]=TABLATRANSFERENCIA[CODIGO GENERICO])*TABLATRANSFERENCIA[REQUERIM])&lt;TABLATRANSFERENCIA[[#This Row],[PEDIDO MIN GRUPO]],1,0)</f>
        <v>0</v>
      </c>
      <c r="BU20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06" s="51">
        <f ca="1">IFERROR(INDEX(OFFSET(INDIRECT("v_buffer_hist_hoy!$A$1"),1,MATCH("buh_zona_amarilla",INDIRECT("v_buffer_hist_hoy!$1:$1"),0)-1,100000,1),MATCH(CLEAN(TABLATRANSFERENCIA[[#This Row],[CODIGO]]),OFFSET(INDIRECT("v_buffer_hist_hoy!$A$1"),1,MATCH("buh_codigo",INDIRECT("v_buffer_hist_hoy!$1:$1"),0)-1,100000,1),0)),"")</f>
        <v>10</v>
      </c>
      <c r="BW206" s="51">
        <f ca="1">IFERROR(INDEX(OFFSET(INDIRECT("v_buffer_hist_hoy!$A$1"),1,MATCH("buh_zona_roja",INDIRECT("v_buffer_hist_hoy!$1:$1"),0)-1,100000,1),MATCH(CLEAN(TABLATRANSFERENCIA[[#This Row],[CODIGO]]),OFFSET(INDIRECT("v_buffer_hist_hoy!$A$1"),1,MATCH("buh_codigo",INDIRECT("v_buffer_hist_hoy!$1:$1"),0)-1,100000,1),0)),"")</f>
        <v>5</v>
      </c>
    </row>
    <row r="207" spans="1:75" hidden="1" x14ac:dyDescent="0.25">
      <c r="A207" s="54" t="s">
        <v>1672</v>
      </c>
      <c r="B207" s="3" t="str">
        <f ca="1">IFERROR(INDEX(OFFSET(INDIRECT("v_buffer_hist_hoy!$A$1"),1,MATCH("pro_descripcion",INDIRECT("v_buffer_hist_hoy!$1:$1"),0)-1,100000,1),MATCH(CLEAN(TABLATRANSFERENCIA[[#This Row],[CODIGO]]),OFFSET(INDIRECT("v_buffer_hist_hoy!$A$1"),1,MATCH("buh_codigo",INDIRECT("v_buffer_hist_hoy!$1:$1"),0)-1,100000,1),0)),"")</f>
        <v>BOQUILLA 3 SALIDAS SHP800 ES726 (7027) YAMAHO</v>
      </c>
      <c r="C207" s="3" t="str">
        <f ca="1">IFERROR(INDEX(OFFSET(INDIRECT("v_buffer_hist_hoy!$A$1"),1,MATCH("buh_codigo_generico",INDIRECT("v_buffer_hist_hoy!$1:$1"),0)-1,100000,1),MATCH(CLEAN(TABLATRANSFERENCIA[[#This Row],[CODIGO]]),OFFSET(INDIRECT("v_buffer_hist_hoy!$A$1"),1,MATCH("buh_codigo",INDIRECT("v_buffer_hist_hoy!$1:$1"),0)-1,100000,1),0)),"")</f>
        <v>0</v>
      </c>
      <c r="D207" s="3" t="str">
        <f ca="1">IFERROR(INDEX(OFFSET(INDIRECT("v_buffer_hist_hoy!$A$1"),1,MATCH("buh_codigo_vinculado",INDIRECT("v_buffer_hist_hoy!$1:$1"),0)-1,100000,1),MATCH(CLEAN(TABLATRANSFERENCIA[[#This Row],[CODIGO]]),OFFSET(INDIRECT("v_buffer_hist_hoy!$A$1"),1,MATCH("buh_codigo",INDIRECT("v_buffer_hist_hoy!$1:$1"),0)-1,100000,1),0)),"")</f>
        <v>EC-88103</v>
      </c>
      <c r="E207" s="3" t="str">
        <f ca="1">IFERROR(INDEX(OFFSET(INDIRECT("v_buffer_hist_hoy!$A$1"),1,MATCH("pro_linea",INDIRECT("v_buffer_hist_hoy!$1:$1"),0)-1,100000,1),MATCH(CLEAN(TABLATRANSFERENCIA[[#This Row],[CODIGO]]),OFFSET(INDIRECT("v_buffer_hist_hoy!$A$1"),1,MATCH("buh_codigo",INDIRECT("v_buffer_hist_hoy!$1:$1"),0)-1,100000,1),0)),"")</f>
        <v>AGROFORESTAL</v>
      </c>
      <c r="F207" s="3">
        <f ca="1">IFERROR(INDEX(OFFSET(INDIRECT("v_buffer_hist_hoy!$A$1"),1,MATCH("pro_sublinea",INDIRECT("v_buffer_hist_hoy!$1:$1"),0)-1,100000,1),MATCH(CLEAN(TABLATRANSFERENCIA[[#This Row],[CODIGO]]),OFFSET(INDIRECT("v_buffer_hist_hoy!$A$1"),1,MATCH("buh_codigo",INDIRECT("v_buffer_hist_hoy!$1:$1"),0)-1,100000,1),0)),"")</f>
        <v>0</v>
      </c>
      <c r="G207" s="3" t="str">
        <f ca="1">IFERROR(INDEX(OFFSET(INDIRECT("v_buffer_hist_hoy!$A$1"),1,MATCH("pro_grupo",INDIRECT("v_buffer_hist_hoy!$1:$1"),0)-1,100000,1),MATCH(CLEAN(TABLATRANSFERENCIA[[#This Row],[CODIGO]]),OFFSET(INDIRECT("v_buffer_hist_hoy!$A$1"),1,MATCH("buh_codigo",INDIRECT("v_buffer_hist_hoy!$1:$1"),0)-1,100000,1),0)),"")</f>
        <v>PULVERIZADORES</v>
      </c>
      <c r="H207" s="3">
        <f ca="1">IFERROR(INDEX(OFFSET(INDIRECT("v_buffer_hist_hoy!$A$1"),1,MATCH("pro_familia",INDIRECT("v_buffer_hist_hoy!$1:$1"),0)-1,100000,1),MATCH(CLEAN(TABLATRANSFERENCIA[[#This Row],[CODIGO]]),OFFSET(INDIRECT("v_buffer_hist_hoy!$A$1"),1,MATCH("buh_codigo",INDIRECT("v_buffer_hist_hoy!$1:$1"),0)-1,100000,1),0)),"")</f>
        <v>0</v>
      </c>
      <c r="I207" s="3">
        <f ca="1">IFERROR(INDEX(OFFSET(INDIRECT("v_buffer_hist_hoy!$A$1"),1,MATCH("pro_subfamilia",INDIRECT("v_buffer_hist_hoy!$1:$1"),0)-1,100000,1),MATCH(CLEAN(TABLATRANSFERENCIA[[#This Row],[CODIGO]]),OFFSET(INDIRECT("v_buffer_hist_hoy!$A$1"),1,MATCH("buh_codigo",INDIRECT("v_buffer_hist_hoy!$1:$1"),0)-1,100000,1),0)),"")</f>
        <v>0</v>
      </c>
      <c r="J207" s="3" t="str">
        <f ca="1">IFERROR(INDEX(OFFSET(INDIRECT("v_buffer_hist_hoy!$A$1"),1,MATCH("pro_categoria",INDIRECT("v_buffer_hist_hoy!$1:$1"),0)-1,100000,1),MATCH(CLEAN(TABLATRANSFERENCIA[[#This Row],[CODIGO]]),OFFSET(INDIRECT("v_buffer_hist_hoy!$A$1"),1,MATCH("buh_codigo",INDIRECT("v_buffer_hist_hoy!$1:$1"),0)-1,100000,1),0)),"")</f>
        <v>FUMIGACION</v>
      </c>
      <c r="K207" s="3">
        <f ca="1">IFERROR(INDEX(OFFSET(INDIRECT("v_buffer_hist_hoy!$A$1"),1,MATCH("pro_tipo",INDIRECT("v_buffer_hist_hoy!$1:$1"),0)-1,100000,1),MATCH(CLEAN(TABLATRANSFERENCIA[[#This Row],[CODIGO]]),OFFSET(INDIRECT("v_buffer_hist_hoy!$A$1"),1,MATCH("buh_codigo",INDIRECT("v_buffer_hist_hoy!$1:$1"),0)-1,100000,1),0)),"")</f>
        <v>0</v>
      </c>
      <c r="L207" s="3" t="str">
        <f ca="1">IFERROR(INDEX(OFFSET(INDIRECT("v_buffer_hist_hoy!$A$1"),1,MATCH("pro_marca",INDIRECT("v_buffer_hist_hoy!$1:$1"),0)-1,100000,1),MATCH(CLEAN(TABLATRANSFERENCIA[[#This Row],[CODIGO]]),OFFSET(INDIRECT("v_buffer_hist_hoy!$A$1"),1,MATCH("buh_codigo",INDIRECT("v_buffer_hist_hoy!$1:$1"),0)-1,100000,1),0)),"")</f>
        <v>ECHO</v>
      </c>
      <c r="M207" s="3">
        <f ca="1">IFERROR(INDEX(OFFSET(INDIRECT("v_buffer_hist_hoy!$A$1"),1,MATCH("pro_modelo",INDIRECT("v_buffer_hist_hoy!$1:$1"),0)-1,100000,1),MATCH(CLEAN(TABLATRANSFERENCIA[[#This Row],[CODIGO]]),OFFSET(INDIRECT("v_buffer_hist_hoy!$A$1"),1,MATCH("buh_codigo",INDIRECT("v_buffer_hist_hoy!$1:$1"),0)-1,100000,1),0)),"")</f>
        <v>0</v>
      </c>
      <c r="N207" s="3">
        <f ca="1">IFERROR(INDEX(OFFSET(INDIRECT("v_buffer_hist_hoy!$A$1"),1,MATCH("pro_cat_management",INDIRECT("v_buffer_hist_hoy!$1:$1"),0)-1,100000,1),MATCH(CLEAN(TABLATRANSFERENCIA[[#This Row],[CODIGO]]),OFFSET(INDIRECT("v_buffer_hist_hoy!$A$1"),1,MATCH("buh_codigo",INDIRECT("v_buffer_hist_hoy!$1:$1"),0)-1,100000,1),0)),"")</f>
        <v>0</v>
      </c>
      <c r="O207" s="5" t="str">
        <f ca="1">IFERROR(INDEX(OFFSET(INDIRECT("v_buffer_hist_hoy!$A$1"),1,MATCH("buh_estatus",INDIRECT("v_buffer_hist_hoy!$1:$1"),0)-1,100000,1),MATCH(CLEAN(TABLATRANSFERENCIA[[#This Row],[CODIGO]]),OFFSET(INDIRECT("v_buffer_hist_hoy!$A$1"),1,MATCH("buh_codigo",INDIRECT("v_buffer_hist_hoy!$1:$1"),0)-1,100000,1),0)),"")</f>
        <v>0</v>
      </c>
      <c r="P207" s="5">
        <f ca="1">IFERROR(INDEX(OFFSET(INDIRECT("v_buffer_hist_hoy!$A$1"),1,MATCH("buh_ctv",INDIRECT("v_buffer_hist_hoy!$1:$1"),0)-1,100000,1),MATCH(CLEAN(TABLATRANSFERENCIA[[#This Row],[CODIGO]]),OFFSET(INDIRECT("v_buffer_hist_hoy!$A$1"),1,MATCH("buh_codigo",INDIRECT("v_buffer_hist_hoy!$1:$1"),0)-1,100000,1),0)),"")</f>
        <v>13.92</v>
      </c>
      <c r="Q207" s="5">
        <f ca="1">IFERROR(INDEX(OFFSET(INDIRECT("v_buffer_hist_hoy!$A$1"),1,MATCH("buh_pv",INDIRECT("v_buffer_hist_hoy!$1:$1"),0)-1,100000,1),MATCH(CLEAN(TABLATRANSFERENCIA[[#This Row],[CODIGO]]),OFFSET(INDIRECT("v_buffer_hist_hoy!$A$1"),1,MATCH("buh_codigo",INDIRECT("v_buffer_hist_hoy!$1:$1"),0)-1,100000,1),0)),"")</f>
        <v>26.79</v>
      </c>
      <c r="R207" s="46">
        <f ca="1">IFERROR(INDEX(OFFSET(INDIRECT("v_buffer_hist_hoy!$A$1"),1,MATCH("buh_roi_pasado",INDIRECT("v_buffer_hist_hoy!$1:$1"),0)-1,100000,1),MATCH(CLEAN(TABLATRANSFERENCIA[[#This Row],[CODIGO]]),OFFSET(INDIRECT("v_buffer_hist_hoy!$A$1"),1,MATCH("buh_codigo",INDIRECT("v_buffer_hist_hoy!$1:$1"),0)-1,100000,1),0)),"")</f>
        <v>0</v>
      </c>
      <c r="S207" s="46">
        <f ca="1">IFERROR(INDEX(OFFSET(INDIRECT("v_buffer_hist_hoy!$A$1"),1,MATCH("buh_roi_proyectado",INDIRECT("v_buffer_hist_hoy!$1:$1"),0)-1,100000,1),MATCH(CLEAN(TABLATRANSFERENCIA[[#This Row],[CODIGO]]),OFFSET(INDIRECT("v_buffer_hist_hoy!$A$1"),1,MATCH("buh_codigo",INDIRECT("v_buffer_hist_hoy!$1:$1"),0)-1,100000,1),0)),"")</f>
        <v>4.03</v>
      </c>
      <c r="T207" s="46">
        <f ca="1">IFERROR(INDEX(OFFSET(INDIRECT("v_buffer_hist_hoy!$A$1"),1,MATCH("buh_velocity",INDIRECT("v_buffer_hist_hoy!$1:$1"),0)-1,100000,1),MATCH(CLEAN(TABLATRANSFERENCIA[[#This Row],[CODIGO]]),OFFSET(INDIRECT("v_buffer_hist_hoy!$A$1"),1,MATCH("buh_codigo",INDIRECT("v_buffer_hist_hoy!$1:$1"),0)-1,100000,1),0)),"")</f>
        <v>0</v>
      </c>
      <c r="U207" s="46">
        <f ca="1">IFERROR(INDEX(OFFSET(INDIRECT("v_buffer_hist_hoy!$A$1"),1,MATCH("buh_nivel_servicio",INDIRECT("v_buffer_hist_hoy!$1:$1"),0)-1,100000,1),MATCH(CLEAN(TABLATRANSFERENCIA[[#This Row],[CODIGO]]),OFFSET(INDIRECT("v_buffer_hist_hoy!$A$1"),1,MATCH("buh_codigo",INDIRECT("v_buffer_hist_hoy!$1:$1"),0)-1,100000,1),0)),"")</f>
        <v>1</v>
      </c>
      <c r="V207" s="49" t="str">
        <f ca="1">IFERROR(INDEX(OFFSET(INDIRECT("v_buffer_hist_hoy!$A$1"),1,MATCH("pro_nombre",INDIRECT("v_buffer_hist_hoy!$1:$1"),0)-1,100000,1),MATCH(CLEAN(TABLATRANSFERENCIA[[#This Row],[CODIGO]]),OFFSET(INDIRECT("v_buffer_hist_hoy!$A$1"),1,MATCH("buh_codigo",INDIRECT("v_buffer_hist_hoy!$1:$1"),0)-1,100000,1),0)),"")</f>
        <v>Echo</v>
      </c>
      <c r="W207" s="49" t="str">
        <f ca="1">IFERROR(INDEX(OFFSET(INDIRECT("v_buffer_hist_hoy!$A$1"),1,MATCH("pre_nombre",INDIRECT("v_buffer_hist_hoy!$1:$1"),0)-1,100000,1),MATCH(CLEAN(TABLATRANSFERENCIA[[#This Row],[CODIGO]]),OFFSET(INDIRECT("v_buffer_hist_hoy!$A$1"),1,MATCH("buh_codigo",INDIRECT("v_buffer_hist_hoy!$1:$1"),0)-1,100000,1),0)),"")</f>
        <v>USA</v>
      </c>
      <c r="X207" s="51">
        <f ca="1">IFERROR(INDEX(OFFSET(INDIRECT("v_buffer_hist_hoy!$A$1"),1,MATCH("buh_tiempo_suministro",INDIRECT("v_buffer_hist_hoy!$1:$1"),0)-1,100000,1),MATCH(CLEAN(TABLATRANSFERENCIA[[#This Row],[CODIGO]]),OFFSET(INDIRECT("v_buffer_hist_hoy!$A$1"),1,MATCH("buh_codigo",INDIRECT("v_buffer_hist_hoy!$1:$1"),0)-1,100000,1),0)),"")</f>
        <v>8</v>
      </c>
      <c r="Y207" s="51">
        <f ca="1">IFERROR(INDEX(OFFSET(INDIRECT("v_buffer_hist_hoy!$A$1"),1,MATCH("buh_frecuencia_reposicion",INDIRECT("v_buffer_hist_hoy!$1:$1"),0)-1,100000,1),MATCH(CLEAN(TABLATRANSFERENCIA[[#This Row],[CODIGO]]),OFFSET(INDIRECT("v_buffer_hist_hoy!$A$1"),1,MATCH("buh_codigo",INDIRECT("v_buffer_hist_hoy!$1:$1"),0)-1,100000,1),0)),"")</f>
        <v>3</v>
      </c>
      <c r="Z207" s="6">
        <f ca="1">IFERROR(INDEX(OFFSET(INDIRECT("v_buffer_hist_hoy!$A$1"),1,MATCH("buh_buffer_actual",INDIRECT("v_buffer_hist_hoy!$1:$1"),0)-1,100000,1),MATCH(CLEAN(TABLATRANSFERENCIA[[#This Row],[CODIGO]]),OFFSET(INDIRECT("v_buffer_hist_hoy!$A$1"),1,MATCH("buh_codigo",INDIRECT("v_buffer_hist_hoy!$1:$1"),0)-1,100000,1),0)),"")</f>
        <v>20</v>
      </c>
      <c r="AA207" s="6">
        <f ca="1">IFERROR(INDEX(OFFSET(INDIRECT("v_buffer_hist_hoy!$A$1"),1,MATCH("buh_inventario_proveedor",INDIRECT("v_buffer_hist_hoy!$1:$1"),0)-1,100000,1),MATCH(CLEAN(TABLATRANSFERENCIA[[#This Row],[CODIGO]]),OFFSET(INDIRECT("v_buffer_hist_hoy!$A$1"),1,MATCH("buh_codigo",INDIRECT("v_buffer_hist_hoy!$1:$1"),0)-1,100000,1),0)),"")</f>
        <v>1000000000</v>
      </c>
      <c r="AB207" s="6">
        <f ca="1">IFERROR(INDEX(OFFSET(INDIRECT("v_buffer_hist_hoy!$A$1"),1,MATCH("buh_inventario_fisico",INDIRECT("v_buffer_hist_hoy!$1:$1"),0)-1,100000,1),MATCH(CLEAN(TABLATRANSFERENCIA[[#This Row],[CODIGO]]),OFFSET(INDIRECT("v_buffer_hist_hoy!$A$1"),1,MATCH("buh_codigo",INDIRECT("v_buffer_hist_hoy!$1:$1"),0)-1,100000,1),0)),"")</f>
        <v>15</v>
      </c>
      <c r="AC207" s="4">
        <f ca="1">IFERROR(INDEX(OFFSET(INDIRECT("v_buffer_hist_hoy!$A$1"),1,MATCH("buh_estado_inventario_fisico",INDIRECT("v_buffer_hist_hoy!$1:$1"),0)-1,100000,1),MATCH(CLEAN(TABLATRANSFERENCIA[[#This Row],[CODIGO]]),OFFSET(INDIRECT("v_buffer_hist_hoy!$A$1"),1,MATCH("buh_codigo",INDIRECT("v_buffer_hist_hoy!$1:$1"),0)-1,100000,1),0)),"")</f>
        <v>0.25</v>
      </c>
      <c r="AD207" s="6" t="str">
        <f ca="1">IFERROR(INDEX(OFFSET(INDIRECT("v_buffer_hist_hoy!$A$1"),1,MATCH("buh_color_inventario_fisico",INDIRECT("v_buffer_hist_hoy!$1:$1"),0)-1,100000,1),MATCH(CLEAN(TABLATRANSFERENCIA[[#This Row],[CODIGO]]),OFFSET(INDIRECT("v_buffer_hist_hoy!$A$1"),1,MATCH("buh_codigo",INDIRECT("v_buffer_hist_hoy!$1:$1"),0)-1,100000,1),0)),"")</f>
        <v>V</v>
      </c>
      <c r="AE207" s="6">
        <f ca="1">IFERROR(INDEX(OFFSET(INDIRECT("v_buffer_hist_hoy!$A$1"),1,MATCH("buh_transito",INDIRECT("v_buffer_hist_hoy!$1:$1"),0)-1,100000,1),MATCH(CLEAN(TABLATRANSFERENCIA[[#This Row],[CODIGO]]),OFFSET(INDIRECT("v_buffer_hist_hoy!$A$1"),1,MATCH("buh_codigo",INDIRECT("v_buffer_hist_hoy!$1:$1"),0)-1,100000,1),0)),"")</f>
        <v>0</v>
      </c>
      <c r="AF207" s="6">
        <f ca="1">IFERROR(INDEX(OFFSET(INDIRECT("v_buffer_hist_hoy!$A$1"),1,MATCH("buh_negociacion",INDIRECT("v_buffer_hist_hoy!$1:$1"),0)-1,100000,1),MATCH(CLEAN(TABLATRANSFERENCIA[[#This Row],[CODIGO]]),OFFSET(INDIRECT("v_buffer_hist_hoy!$A$1"),1,MATCH("buh_codigo",INDIRECT("v_buffer_hist_hoy!$1:$1"),0)-1,100000,1),0)),"")</f>
        <v>0</v>
      </c>
      <c r="AG207" s="6">
        <f ca="1">IFERROR(INDEX(OFFSET(INDIRECT("v_buffer_hist_hoy!$A$1"),1,MATCH("buh_produccion",INDIRECT("v_buffer_hist_hoy!$1:$1"),0)-1,100000,1),MATCH(CLEAN(TABLATRANSFERENCIA[[#This Row],[CODIGO]]),OFFSET(INDIRECT("v_buffer_hist_hoy!$A$1"),1,MATCH("buh_codigo",INDIRECT("v_buffer_hist_hoy!$1:$1"),0)-1,100000,1),0)),"")</f>
        <v>0</v>
      </c>
      <c r="AH207" s="6">
        <f ca="1">IFERROR(INDEX(OFFSET(INDIRECT("v_buffer_hist_hoy!$A$1"),1,MATCH("buh_embarcado",INDIRECT("v_buffer_hist_hoy!$1:$1"),0)-1,100000,1),MATCH(CLEAN(TABLATRANSFERENCIA[[#This Row],[CODIGO]]),OFFSET(INDIRECT("v_buffer_hist_hoy!$A$1"),1,MATCH("buh_codigo",INDIRECT("v_buffer_hist_hoy!$1:$1"),0)-1,100000,1),0)),"")</f>
        <v>0</v>
      </c>
      <c r="AI207" s="6">
        <f ca="1">IFERROR(INDEX(OFFSET(INDIRECT("v_buffer_hist_hoy!$A$1"),1,MATCH("buh_comprometido",INDIRECT("v_buffer_hist_hoy!$1:$1"),0)-1,100000,1),MATCH(CLEAN(TABLATRANSFERENCIA[[#This Row],[CODIGO]]),OFFSET(INDIRECT("v_buffer_hist_hoy!$A$1"),1,MATCH("buh_codigo",INDIRECT("v_buffer_hist_hoy!$1:$1"),0)-1,100000,1),0)),"")</f>
        <v>0</v>
      </c>
      <c r="AJ207" s="6">
        <f ca="1">IFERROR(INDEX(OFFSET(INDIRECT("v_buffer_hist_hoy!$A$1"),1,MATCH("buh_backorder",INDIRECT("v_buffer_hist_hoy!$1:$1"),0)-1,100000,1),MATCH(CLEAN(TABLATRANSFERENCIA[[#This Row],[CODIGO]]),OFFSET(INDIRECT("v_buffer_hist_hoy!$A$1"),1,MATCH("buh_codigo",INDIRECT("v_buffer_hist_hoy!$1:$1"),0)-1,100000,1),0)),"")</f>
        <v>1</v>
      </c>
      <c r="AK207" s="6">
        <f ca="1">IFERROR(INDEX(OFFSET(INDIRECT("v_buffer_hist_hoy!$A$1"),1,MATCH("buh_inventario_proyectado",INDIRECT("v_buffer_hist_hoy!$1:$1"),0)-1,100000,1),MATCH(CLEAN(TABLATRANSFERENCIA[[#This Row],[CODIGO]]),OFFSET(INDIRECT("v_buffer_hist_hoy!$A$1"),1,MATCH("buh_codigo",INDIRECT("v_buffer_hist_hoy!$1:$1"),0)-1,100000,1),0)),"")</f>
        <v>16</v>
      </c>
      <c r="AL207" s="4">
        <f ca="1">IFERROR(INDEX(OFFSET(INDIRECT("v_buffer_hist_hoy!$A$1"),1,MATCH("buh_estado_inventario_proyectado",INDIRECT("v_buffer_hist_hoy!$1:$1"),0)-1,100000,1),MATCH(CLEAN(TABLATRANSFERENCIA[[#This Row],[CODIGO]]),OFFSET(INDIRECT("v_buffer_hist_hoy!$A$1"),1,MATCH("buh_codigo",INDIRECT("v_buffer_hist_hoy!$1:$1"),0)-1,100000,1),0)),"")</f>
        <v>0.2</v>
      </c>
      <c r="AM207" s="6" t="str">
        <f ca="1">IFERROR(INDEX(OFFSET(INDIRECT("v_buffer_hist_hoy!$A$1"),1,MATCH("buh_color_inventario_proyectado",INDIRECT("v_buffer_hist_hoy!$1:$1"),0)-1,100000,1),MATCH(CLEAN(TABLATRANSFERENCIA[[#This Row],[CODIGO]]),OFFSET(INDIRECT("v_buffer_hist_hoy!$A$1"),1,MATCH("buh_codigo",INDIRECT("v_buffer_hist_hoy!$1:$1"),0)-1,100000,1),0)),"")</f>
        <v>V</v>
      </c>
      <c r="AN207" s="6">
        <f ca="1">IFERROR(INDEX(OFFSET(INDIRECT("v_buffer_hist_hoy!$A$1"),1,MATCH("buh_pedido_minimo",INDIRECT("v_buffer_hist_hoy!$1:$1"),0)-1,100000,1),MATCH(CLEAN(TABLATRANSFERENCIA[[#This Row],[CODIGO]]),OFFSET(INDIRECT("v_buffer_hist_hoy!$A$1"),1,MATCH("buh_codigo",INDIRECT("v_buffer_hist_hoy!$1:$1"),0)-1,100000,1),0)),"")</f>
        <v>0</v>
      </c>
      <c r="AO207" s="6">
        <f ca="1">IFERROR(INDEX(OFFSET(INDIRECT("v_buffer_hist_hoy!$A$1"),1,MATCH("buh_pedido_minimo_grupo",INDIRECT("v_buffer_hist_hoy!$1:$1"),0)-1,100000,1),MATCH(CLEAN(TABLATRANSFERENCIA[[#This Row],[CODIGO]]),OFFSET(INDIRECT("v_buffer_hist_hoy!$A$1"),1,MATCH("buh_codigo",INDIRECT("v_buffer_hist_hoy!$1:$1"),0)-1,100000,1),0)),"")</f>
        <v>0</v>
      </c>
      <c r="AP207" s="6">
        <f ca="1">IFERROR(INDEX(OFFSET(INDIRECT("v_buffer_hist_hoy!$A$1"),1,MATCH("buh_unidad_empaque",INDIRECT("v_buffer_hist_hoy!$1:$1"),0)-1,100000,1),MATCH(CLEAN(TABLATRANSFERENCIA[[#This Row],[CODIGO]]),OFFSET(INDIRECT("v_buffer_hist_hoy!$A$1"),1,MATCH("buh_codigo",INDIRECT("v_buffer_hist_hoy!$1:$1"),0)-1,100000,1),0)),"")</f>
        <v>0</v>
      </c>
      <c r="AQ207" s="6">
        <f ca="1">IFERROR(INDEX(OFFSET(INDIRECT("v_buffer_hist_hoy!$A$1"),1,MATCH("buh_pedido_promedio",INDIRECT("v_buffer_hist_hoy!$1:$1"),0)-1,100000,1),MATCH(CLEAN(TABLATRANSFERENCIA[[#This Row],[CODIGO]]),OFFSET(INDIRECT("v_buffer_hist_hoy!$A$1"),1,MATCH("buh_codigo",INDIRECT("v_buffer_hist_hoy!$1:$1"),0)-1,100000,1),0)),"")</f>
        <v>5</v>
      </c>
      <c r="AR207" s="6">
        <f ca="1">IFERROR(INDEX(OFFSET(INDIRECT("v_buffer_hist_hoy!$A$1"),1,MATCH("buh_cobertura_buffer",INDIRECT("v_buffer_hist_hoy!$1:$1"),0)-1,100000,1),MATCH(CLEAN(TABLATRANSFERENCIA[[#This Row],[CODIGO]]),OFFSET(INDIRECT("v_buffer_hist_hoy!$A$1"),1,MATCH("buh_codigo",INDIRECT("v_buffer_hist_hoy!$1:$1"),0)-1,100000,1),0)),"")</f>
        <v>0</v>
      </c>
      <c r="AS207" s="6">
        <f ca="1">IFERROR(INDEX(OFFSET(INDIRECT("v_buffer_hist_hoy!$A$1"),1,MATCH("buh_cobertura_inventario_proyectado",INDIRECT("v_buffer_hist_hoy!$1:$1"),0)-1,100000,1),MATCH(CLEAN(TABLATRANSFERENCIA[[#This Row],[CODIGO]]),OFFSET(INDIRECT("v_buffer_hist_hoy!$A$1"),1,MATCH("buh_codigo",INDIRECT("v_buffer_hist_hoy!$1:$1"),0)-1,100000,1),0)),"")</f>
        <v>0</v>
      </c>
      <c r="AT207" s="6">
        <f ca="1">IFERROR(INDEX(OFFSET(INDIRECT("v_buffer_hist_hoy!$A$1"),1,MATCH("buh_cobertura_pedido_minimo",INDIRECT("v_buffer_hist_hoy!$1:$1"),0)-1,100000,1),MATCH(CLEAN(TABLATRANSFERENCIA[[#This Row],[CODIGO]]),OFFSET(INDIRECT("v_buffer_hist_hoy!$A$1"),1,MATCH("buh_codigo",INDIRECT("v_buffer_hist_hoy!$1:$1"),0)-1,100000,1),0)),"")</f>
        <v>0</v>
      </c>
      <c r="AU207" s="6">
        <f ca="1">IFERROR(INDEX(OFFSET(INDIRECT("v_buffer_hist_hoy!$A$1"),1,MATCH("buh_dias_desabastecimiento",INDIRECT("v_buffer_hist_hoy!$1:$1"),0)-1,100000,1),MATCH(CLEAN(TABLATRANSFERENCIA[[#This Row],[CODIGO]]),OFFSET(INDIRECT("v_buffer_hist_hoy!$A$1"),1,MATCH("buh_codigo",INDIRECT("v_buffer_hist_hoy!$1:$1"),0)-1,100000,1),0)),"")</f>
        <v>2</v>
      </c>
      <c r="AV207" s="6">
        <f t="array" ref="AV207">IFERROR(INDEX(Datos_Consumo[CANTIDAD],MATCH(TABLATRANSFERENCIA[[#This Row],[CODIGO]]&amp;TABLATRANSFERENCIA[[#Headers],[Columna1]],Datos_Consumo[CODIGO]&amp;Datos_Consumo[FECHA_FORMATO],0)),0)</f>
        <v>0</v>
      </c>
      <c r="AW207" s="6">
        <f t="array" ref="AW207">IFERROR(INDEX(Datos_Consumo[CANTIDAD],MATCH(TABLATRANSFERENCIA[[#This Row],[CODIGO]]&amp;TABLATRANSFERENCIA[[#Headers],[Columna2]],Datos_Consumo[CODIGO]&amp;Datos_Consumo[FECHA_FORMATO],0)),0)</f>
        <v>0</v>
      </c>
      <c r="AX207" s="6">
        <f t="array" ref="AX207">IFERROR(INDEX(Datos_Consumo[CANTIDAD],MATCH(TABLATRANSFERENCIA[[#This Row],[CODIGO]]&amp;TABLATRANSFERENCIA[[#Headers],[Columna3]],Datos_Consumo[CODIGO]&amp;Datos_Consumo[FECHA_FORMATO],0)),0)</f>
        <v>0</v>
      </c>
      <c r="AY207" s="6">
        <f t="array" ref="AY207">IFERROR(INDEX(Datos_Consumo[CANTIDAD],MATCH(TABLATRANSFERENCIA[[#This Row],[CODIGO]]&amp;TABLATRANSFERENCIA[[#Headers],[Columna4]],Datos_Consumo[CODIGO]&amp;Datos_Consumo[FECHA_FORMATO],0)),0)</f>
        <v>0</v>
      </c>
      <c r="AZ207" s="6">
        <f t="array" ref="AZ207">IFERROR(INDEX(Datos_Consumo[CANTIDAD],MATCH(TABLATRANSFERENCIA[[#This Row],[CODIGO]]&amp;TABLATRANSFERENCIA[[#Headers],[Columna5]],Datos_Consumo[CODIGO]&amp;Datos_Consumo[FECHA_FORMATO],0)),0)</f>
        <v>0</v>
      </c>
      <c r="BA207" s="6">
        <f t="array" ref="BA207">IFERROR(INDEX(Datos_Consumo[CANTIDAD],MATCH(TABLATRANSFERENCIA[[#This Row],[CODIGO]]&amp;TABLATRANSFERENCIA[[#Headers],[Columna6]],Datos_Consumo[CODIGO]&amp;Datos_Consumo[FECHA_FORMATO],0)),0)</f>
        <v>0</v>
      </c>
      <c r="BB207" s="56">
        <f ca="1">IFERROR(INDEX(OFFSET(INDIRECT("v_buffer_hist_hoy!$A$1"),1,MATCH("buh_ultima_transferencia_ini",INDIRECT("v_buffer_hist_hoy!$1:$1"),0)-1,100000,1),MATCH(CLEAN(TABLATRANSFERENCIA[[#This Row],[CODIGO]]),OFFSET(INDIRECT("v_buffer_hist_hoy!$A$1"),1,MATCH("buh_codigo",INDIRECT("v_buffer_hist_hoy!$1:$1"),0)-1,100000,1),0)),"")</f>
        <v>0</v>
      </c>
      <c r="BC207" s="56">
        <f ca="1">IFERROR(INDEX(OFFSET(INDIRECT("v_buffer_hist_hoy!$A$1"),1,MATCH("buh_ultima_transferencia_fin",INDIRECT("v_buffer_hist_hoy!$1:$1"),0)-1,100000,1),MATCH(CLEAN(TABLATRANSFERENCIA[[#This Row],[CODIGO]]),OFFSET(INDIRECT("v_buffer_hist_hoy!$A$1"),1,MATCH("buh_codigo",INDIRECT("v_buffer_hist_hoy!$1:$1"),0)-1,100000,1),0)),"")</f>
        <v>0</v>
      </c>
      <c r="BD207" s="50" t="s">
        <v>1025</v>
      </c>
      <c r="BE207" s="55"/>
      <c r="BF207" s="51"/>
      <c r="BG207"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7" s="51"/>
      <c r="BM207" s="46">
        <f ca="1">IFERROR(TABLATRANSFERENCIA[[#This Row],[REQUERIM]]/TABLATRANSFERENCIA[[#This Row],[PEDIDO PROMEDIO]],0)</f>
        <v>0.2</v>
      </c>
      <c r="BN207" s="51"/>
      <c r="BO207" s="59"/>
      <c r="BP207" s="3" t="str">
        <f>IF(TABLATRANSFERENCIA[[#This Row],[RECIBIDO]]&lt;&gt;"",0,IF(TABLATRANSFERENCIA[[#This Row],[DESPACHO]]&lt;&gt;"",TABLATRANSFERENCIA[[#This Row],[DESPACHO]],TABLATRANSFERENCIA[[#This Row],[REQUERIM]]))</f>
        <v>1</v>
      </c>
      <c r="BQ207" s="50"/>
      <c r="BR207" s="50"/>
      <c r="BS207" s="50" t="str">
        <f t="shared" si="3"/>
        <v>N</v>
      </c>
      <c r="BT207" s="51">
        <f t="array" aca="1" ref="BT207" ca="1">IF(SUM(--(TABLATRANSFERENCIA[[#This Row],[CODIGO GENERICO]]=TABLATRANSFERENCIA[CODIGO GENERICO])*TABLATRANSFERENCIA[REQUERIM])&lt;TABLATRANSFERENCIA[[#This Row],[PEDIDO MIN GRUPO]],1,0)</f>
        <v>0</v>
      </c>
      <c r="BU20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07" s="51">
        <f ca="1">IFERROR(INDEX(OFFSET(INDIRECT("v_buffer_hist_hoy!$A$1"),1,MATCH("buh_zona_amarilla",INDIRECT("v_buffer_hist_hoy!$1:$1"),0)-1,100000,1),MATCH(CLEAN(TABLATRANSFERENCIA[[#This Row],[CODIGO]]),OFFSET(INDIRECT("v_buffer_hist_hoy!$A$1"),1,MATCH("buh_codigo",INDIRECT("v_buffer_hist_hoy!$1:$1"),0)-1,100000,1),0)),"")</f>
        <v>13</v>
      </c>
      <c r="BW207" s="51">
        <f ca="1">IFERROR(INDEX(OFFSET(INDIRECT("v_buffer_hist_hoy!$A$1"),1,MATCH("buh_zona_roja",INDIRECT("v_buffer_hist_hoy!$1:$1"),0)-1,100000,1),MATCH(CLEAN(TABLATRANSFERENCIA[[#This Row],[CODIGO]]),OFFSET(INDIRECT("v_buffer_hist_hoy!$A$1"),1,MATCH("buh_codigo",INDIRECT("v_buffer_hist_hoy!$1:$1"),0)-1,100000,1),0)),"")</f>
        <v>7</v>
      </c>
    </row>
    <row r="208" spans="1:75" hidden="1" x14ac:dyDescent="0.25">
      <c r="A208" s="54" t="s">
        <v>2942</v>
      </c>
      <c r="B208" s="3" t="str">
        <f ca="1">IFERROR(INDEX(OFFSET(INDIRECT("v_buffer_hist_hoy!$A$1"),1,MATCH("pro_descripcion",INDIRECT("v_buffer_hist_hoy!$1:$1"),0)-1,100000,1),MATCH(CLEAN(TABLATRANSFERENCIA[[#This Row],[CODIGO]]),OFFSET(INDIRECT("v_buffer_hist_hoy!$A$1"),1,MATCH("buh_codigo",INDIRECT("v_buffer_hist_hoy!$1:$1"),0)-1,100000,1),0)),"")</f>
        <v>BOQUILLA HV-2 (88102)</v>
      </c>
      <c r="C208" s="3" t="str">
        <f ca="1">IFERROR(INDEX(OFFSET(INDIRECT("v_buffer_hist_hoy!$A$1"),1,MATCH("buh_codigo_generico",INDIRECT("v_buffer_hist_hoy!$1:$1"),0)-1,100000,1),MATCH(CLEAN(TABLATRANSFERENCIA[[#This Row],[CODIGO]]),OFFSET(INDIRECT("v_buffer_hist_hoy!$A$1"),1,MATCH("buh_codigo",INDIRECT("v_buffer_hist_hoy!$1:$1"),0)-1,100000,1),0)),"")</f>
        <v>0</v>
      </c>
      <c r="D208" s="3" t="str">
        <f ca="1">IFERROR(INDEX(OFFSET(INDIRECT("v_buffer_hist_hoy!$A$1"),1,MATCH("buh_codigo_vinculado",INDIRECT("v_buffer_hist_hoy!$1:$1"),0)-1,100000,1),MATCH(CLEAN(TABLATRANSFERENCIA[[#This Row],[CODIGO]]),OFFSET(INDIRECT("v_buffer_hist_hoy!$A$1"),1,MATCH("buh_codigo",INDIRECT("v_buffer_hist_hoy!$1:$1"),0)-1,100000,1),0)),"")</f>
        <v>EC-88102</v>
      </c>
      <c r="E208" s="3" t="str">
        <f ca="1">IFERROR(INDEX(OFFSET(INDIRECT("v_buffer_hist_hoy!$A$1"),1,MATCH("pro_linea",INDIRECT("v_buffer_hist_hoy!$1:$1"),0)-1,100000,1),MATCH(CLEAN(TABLATRANSFERENCIA[[#This Row],[CODIGO]]),OFFSET(INDIRECT("v_buffer_hist_hoy!$A$1"),1,MATCH("buh_codigo",INDIRECT("v_buffer_hist_hoy!$1:$1"),0)-1,100000,1),0)),"")</f>
        <v>AGROFORESTAL</v>
      </c>
      <c r="F208" s="3">
        <f ca="1">IFERROR(INDEX(OFFSET(INDIRECT("v_buffer_hist_hoy!$A$1"),1,MATCH("pro_sublinea",INDIRECT("v_buffer_hist_hoy!$1:$1"),0)-1,100000,1),MATCH(CLEAN(TABLATRANSFERENCIA[[#This Row],[CODIGO]]),OFFSET(INDIRECT("v_buffer_hist_hoy!$A$1"),1,MATCH("buh_codigo",INDIRECT("v_buffer_hist_hoy!$1:$1"),0)-1,100000,1),0)),"")</f>
        <v>0</v>
      </c>
      <c r="G208" s="3" t="str">
        <f ca="1">IFERROR(INDEX(OFFSET(INDIRECT("v_buffer_hist_hoy!$A$1"),1,MATCH("pro_grupo",INDIRECT("v_buffer_hist_hoy!$1:$1"),0)-1,100000,1),MATCH(CLEAN(TABLATRANSFERENCIA[[#This Row],[CODIGO]]),OFFSET(INDIRECT("v_buffer_hist_hoy!$A$1"),1,MATCH("buh_codigo",INDIRECT("v_buffer_hist_hoy!$1:$1"),0)-1,100000,1),0)),"")</f>
        <v>PULVERIZADORES</v>
      </c>
      <c r="H208" s="3">
        <f ca="1">IFERROR(INDEX(OFFSET(INDIRECT("v_buffer_hist_hoy!$A$1"),1,MATCH("pro_familia",INDIRECT("v_buffer_hist_hoy!$1:$1"),0)-1,100000,1),MATCH(CLEAN(TABLATRANSFERENCIA[[#This Row],[CODIGO]]),OFFSET(INDIRECT("v_buffer_hist_hoy!$A$1"),1,MATCH("buh_codigo",INDIRECT("v_buffer_hist_hoy!$1:$1"),0)-1,100000,1),0)),"")</f>
        <v>0</v>
      </c>
      <c r="I208" s="3">
        <f ca="1">IFERROR(INDEX(OFFSET(INDIRECT("v_buffer_hist_hoy!$A$1"),1,MATCH("pro_subfamilia",INDIRECT("v_buffer_hist_hoy!$1:$1"),0)-1,100000,1),MATCH(CLEAN(TABLATRANSFERENCIA[[#This Row],[CODIGO]]),OFFSET(INDIRECT("v_buffer_hist_hoy!$A$1"),1,MATCH("buh_codigo",INDIRECT("v_buffer_hist_hoy!$1:$1"),0)-1,100000,1),0)),"")</f>
        <v>0</v>
      </c>
      <c r="J208" s="3" t="str">
        <f ca="1">IFERROR(INDEX(OFFSET(INDIRECT("v_buffer_hist_hoy!$A$1"),1,MATCH("pro_categoria",INDIRECT("v_buffer_hist_hoy!$1:$1"),0)-1,100000,1),MATCH(CLEAN(TABLATRANSFERENCIA[[#This Row],[CODIGO]]),OFFSET(INDIRECT("v_buffer_hist_hoy!$A$1"),1,MATCH("buh_codigo",INDIRECT("v_buffer_hist_hoy!$1:$1"),0)-1,100000,1),0)),"")</f>
        <v>FUMIGACION</v>
      </c>
      <c r="K208" s="3">
        <f ca="1">IFERROR(INDEX(OFFSET(INDIRECT("v_buffer_hist_hoy!$A$1"),1,MATCH("pro_tipo",INDIRECT("v_buffer_hist_hoy!$1:$1"),0)-1,100000,1),MATCH(CLEAN(TABLATRANSFERENCIA[[#This Row],[CODIGO]]),OFFSET(INDIRECT("v_buffer_hist_hoy!$A$1"),1,MATCH("buh_codigo",INDIRECT("v_buffer_hist_hoy!$1:$1"),0)-1,100000,1),0)),"")</f>
        <v>0</v>
      </c>
      <c r="L208" s="3" t="str">
        <f ca="1">IFERROR(INDEX(OFFSET(INDIRECT("v_buffer_hist_hoy!$A$1"),1,MATCH("pro_marca",INDIRECT("v_buffer_hist_hoy!$1:$1"),0)-1,100000,1),MATCH(CLEAN(TABLATRANSFERENCIA[[#This Row],[CODIGO]]),OFFSET(INDIRECT("v_buffer_hist_hoy!$A$1"),1,MATCH("buh_codigo",INDIRECT("v_buffer_hist_hoy!$1:$1"),0)-1,100000,1),0)),"")</f>
        <v>SHINDAIWA</v>
      </c>
      <c r="M208" s="3">
        <f ca="1">IFERROR(INDEX(OFFSET(INDIRECT("v_buffer_hist_hoy!$A$1"),1,MATCH("pro_modelo",INDIRECT("v_buffer_hist_hoy!$1:$1"),0)-1,100000,1),MATCH(CLEAN(TABLATRANSFERENCIA[[#This Row],[CODIGO]]),OFFSET(INDIRECT("v_buffer_hist_hoy!$A$1"),1,MATCH("buh_codigo",INDIRECT("v_buffer_hist_hoy!$1:$1"),0)-1,100000,1),0)),"")</f>
        <v>0</v>
      </c>
      <c r="N208" s="3">
        <f ca="1">IFERROR(INDEX(OFFSET(INDIRECT("v_buffer_hist_hoy!$A$1"),1,MATCH("pro_cat_management",INDIRECT("v_buffer_hist_hoy!$1:$1"),0)-1,100000,1),MATCH(CLEAN(TABLATRANSFERENCIA[[#This Row],[CODIGO]]),OFFSET(INDIRECT("v_buffer_hist_hoy!$A$1"),1,MATCH("buh_codigo",INDIRECT("v_buffer_hist_hoy!$1:$1"),0)-1,100000,1),0)),"")</f>
        <v>0</v>
      </c>
      <c r="O208" s="5" t="str">
        <f ca="1">IFERROR(INDEX(OFFSET(INDIRECT("v_buffer_hist_hoy!$A$1"),1,MATCH("buh_estatus",INDIRECT("v_buffer_hist_hoy!$1:$1"),0)-1,100000,1),MATCH(CLEAN(TABLATRANSFERENCIA[[#This Row],[CODIGO]]),OFFSET(INDIRECT("v_buffer_hist_hoy!$A$1"),1,MATCH("buh_codigo",INDIRECT("v_buffer_hist_hoy!$1:$1"),0)-1,100000,1),0)),"")</f>
        <v>0</v>
      </c>
      <c r="P208" s="5">
        <f ca="1">IFERROR(INDEX(OFFSET(INDIRECT("v_buffer_hist_hoy!$A$1"),1,MATCH("buh_ctv",INDIRECT("v_buffer_hist_hoy!$1:$1"),0)-1,100000,1),MATCH(CLEAN(TABLATRANSFERENCIA[[#This Row],[CODIGO]]),OFFSET(INDIRECT("v_buffer_hist_hoy!$A$1"),1,MATCH("buh_codigo",INDIRECT("v_buffer_hist_hoy!$1:$1"),0)-1,100000,1),0)),"")</f>
        <v>11.07</v>
      </c>
      <c r="Q208" s="5">
        <f ca="1">IFERROR(INDEX(OFFSET(INDIRECT("v_buffer_hist_hoy!$A$1"),1,MATCH("buh_pv",INDIRECT("v_buffer_hist_hoy!$1:$1"),0)-1,100000,1),MATCH(CLEAN(TABLATRANSFERENCIA[[#This Row],[CODIGO]]),OFFSET(INDIRECT("v_buffer_hist_hoy!$A$1"),1,MATCH("buh_codigo",INDIRECT("v_buffer_hist_hoy!$1:$1"),0)-1,100000,1),0)),"")</f>
        <v>21.85</v>
      </c>
      <c r="R208" s="46">
        <f ca="1">IFERROR(INDEX(OFFSET(INDIRECT("v_buffer_hist_hoy!$A$1"),1,MATCH("buh_roi_pasado",INDIRECT("v_buffer_hist_hoy!$1:$1"),0)-1,100000,1),MATCH(CLEAN(TABLATRANSFERENCIA[[#This Row],[CODIGO]]),OFFSET(INDIRECT("v_buffer_hist_hoy!$A$1"),1,MATCH("buh_codigo",INDIRECT("v_buffer_hist_hoy!$1:$1"),0)-1,100000,1),0)),"")</f>
        <v>0</v>
      </c>
      <c r="S208" s="46">
        <f ca="1">IFERROR(INDEX(OFFSET(INDIRECT("v_buffer_hist_hoy!$A$1"),1,MATCH("buh_roi_proyectado",INDIRECT("v_buffer_hist_hoy!$1:$1"),0)-1,100000,1),MATCH(CLEAN(TABLATRANSFERENCIA[[#This Row],[CODIGO]]),OFFSET(INDIRECT("v_buffer_hist_hoy!$A$1"),1,MATCH("buh_codigo",INDIRECT("v_buffer_hist_hoy!$1:$1"),0)-1,100000,1),0)),"")</f>
        <v>4.25</v>
      </c>
      <c r="T208" s="46">
        <f ca="1">IFERROR(INDEX(OFFSET(INDIRECT("v_buffer_hist_hoy!$A$1"),1,MATCH("buh_velocity",INDIRECT("v_buffer_hist_hoy!$1:$1"),0)-1,100000,1),MATCH(CLEAN(TABLATRANSFERENCIA[[#This Row],[CODIGO]]),OFFSET(INDIRECT("v_buffer_hist_hoy!$A$1"),1,MATCH("buh_codigo",INDIRECT("v_buffer_hist_hoy!$1:$1"),0)-1,100000,1),0)),"")</f>
        <v>0</v>
      </c>
      <c r="U208" s="46">
        <f ca="1">IFERROR(INDEX(OFFSET(INDIRECT("v_buffer_hist_hoy!$A$1"),1,MATCH("buh_nivel_servicio",INDIRECT("v_buffer_hist_hoy!$1:$1"),0)-1,100000,1),MATCH(CLEAN(TABLATRANSFERENCIA[[#This Row],[CODIGO]]),OFFSET(INDIRECT("v_buffer_hist_hoy!$A$1"),1,MATCH("buh_codigo",INDIRECT("v_buffer_hist_hoy!$1:$1"),0)-1,100000,1),0)),"")</f>
        <v>1</v>
      </c>
      <c r="V208" s="49" t="str">
        <f ca="1">IFERROR(INDEX(OFFSET(INDIRECT("v_buffer_hist_hoy!$A$1"),1,MATCH("pro_nombre",INDIRECT("v_buffer_hist_hoy!$1:$1"),0)-1,100000,1),MATCH(CLEAN(TABLATRANSFERENCIA[[#This Row],[CODIGO]]),OFFSET(INDIRECT("v_buffer_hist_hoy!$A$1"),1,MATCH("buh_codigo",INDIRECT("v_buffer_hist_hoy!$1:$1"),0)-1,100000,1),0)),"")</f>
        <v>Echo</v>
      </c>
      <c r="W208" s="49" t="str">
        <f ca="1">IFERROR(INDEX(OFFSET(INDIRECT("v_buffer_hist_hoy!$A$1"),1,MATCH("pre_nombre",INDIRECT("v_buffer_hist_hoy!$1:$1"),0)-1,100000,1),MATCH(CLEAN(TABLATRANSFERENCIA[[#This Row],[CODIGO]]),OFFSET(INDIRECT("v_buffer_hist_hoy!$A$1"),1,MATCH("buh_codigo",INDIRECT("v_buffer_hist_hoy!$1:$1"),0)-1,100000,1),0)),"")</f>
        <v>USA</v>
      </c>
      <c r="X208" s="51">
        <f ca="1">IFERROR(INDEX(OFFSET(INDIRECT("v_buffer_hist_hoy!$A$1"),1,MATCH("buh_tiempo_suministro",INDIRECT("v_buffer_hist_hoy!$1:$1"),0)-1,100000,1),MATCH(CLEAN(TABLATRANSFERENCIA[[#This Row],[CODIGO]]),OFFSET(INDIRECT("v_buffer_hist_hoy!$A$1"),1,MATCH("buh_codigo",INDIRECT("v_buffer_hist_hoy!$1:$1"),0)-1,100000,1),0)),"")</f>
        <v>8</v>
      </c>
      <c r="Y208" s="51">
        <f ca="1">IFERROR(INDEX(OFFSET(INDIRECT("v_buffer_hist_hoy!$A$1"),1,MATCH("buh_frecuencia_reposicion",INDIRECT("v_buffer_hist_hoy!$1:$1"),0)-1,100000,1),MATCH(CLEAN(TABLATRANSFERENCIA[[#This Row],[CODIGO]]),OFFSET(INDIRECT("v_buffer_hist_hoy!$A$1"),1,MATCH("buh_codigo",INDIRECT("v_buffer_hist_hoy!$1:$1"),0)-1,100000,1),0)),"")</f>
        <v>3</v>
      </c>
      <c r="Z208" s="6">
        <f ca="1">IFERROR(INDEX(OFFSET(INDIRECT("v_buffer_hist_hoy!$A$1"),1,MATCH("buh_buffer_actual",INDIRECT("v_buffer_hist_hoy!$1:$1"),0)-1,100000,1),MATCH(CLEAN(TABLATRANSFERENCIA[[#This Row],[CODIGO]]),OFFSET(INDIRECT("v_buffer_hist_hoy!$A$1"),1,MATCH("buh_codigo",INDIRECT("v_buffer_hist_hoy!$1:$1"),0)-1,100000,1),0)),"")</f>
        <v>5</v>
      </c>
      <c r="AA208" s="6">
        <f ca="1">IFERROR(INDEX(OFFSET(INDIRECT("v_buffer_hist_hoy!$A$1"),1,MATCH("buh_inventario_proveedor",INDIRECT("v_buffer_hist_hoy!$1:$1"),0)-1,100000,1),MATCH(CLEAN(TABLATRANSFERENCIA[[#This Row],[CODIGO]]),OFFSET(INDIRECT("v_buffer_hist_hoy!$A$1"),1,MATCH("buh_codigo",INDIRECT("v_buffer_hist_hoy!$1:$1"),0)-1,100000,1),0)),"")</f>
        <v>1000000000</v>
      </c>
      <c r="AB208" s="6">
        <f ca="1">IFERROR(INDEX(OFFSET(INDIRECT("v_buffer_hist_hoy!$A$1"),1,MATCH("buh_inventario_fisico",INDIRECT("v_buffer_hist_hoy!$1:$1"),0)-1,100000,1),MATCH(CLEAN(TABLATRANSFERENCIA[[#This Row],[CODIGO]]),OFFSET(INDIRECT("v_buffer_hist_hoy!$A$1"),1,MATCH("buh_codigo",INDIRECT("v_buffer_hist_hoy!$1:$1"),0)-1,100000,1),0)),"")</f>
        <v>5</v>
      </c>
      <c r="AC208" s="4">
        <f ca="1">IFERROR(INDEX(OFFSET(INDIRECT("v_buffer_hist_hoy!$A$1"),1,MATCH("buh_estado_inventario_fisico",INDIRECT("v_buffer_hist_hoy!$1:$1"),0)-1,100000,1),MATCH(CLEAN(TABLATRANSFERENCIA[[#This Row],[CODIGO]]),OFFSET(INDIRECT("v_buffer_hist_hoy!$A$1"),1,MATCH("buh_codigo",INDIRECT("v_buffer_hist_hoy!$1:$1"),0)-1,100000,1),0)),"")</f>
        <v>0</v>
      </c>
      <c r="AD208" s="6" t="str">
        <f ca="1">IFERROR(INDEX(OFFSET(INDIRECT("v_buffer_hist_hoy!$A$1"),1,MATCH("buh_color_inventario_fisico",INDIRECT("v_buffer_hist_hoy!$1:$1"),0)-1,100000,1),MATCH(CLEAN(TABLATRANSFERENCIA[[#This Row],[CODIGO]]),OFFSET(INDIRECT("v_buffer_hist_hoy!$A$1"),1,MATCH("buh_codigo",INDIRECT("v_buffer_hist_hoy!$1:$1"),0)-1,100000,1),0)),"")</f>
        <v>V</v>
      </c>
      <c r="AE208" s="6">
        <f ca="1">IFERROR(INDEX(OFFSET(INDIRECT("v_buffer_hist_hoy!$A$1"),1,MATCH("buh_transito",INDIRECT("v_buffer_hist_hoy!$1:$1"),0)-1,100000,1),MATCH(CLEAN(TABLATRANSFERENCIA[[#This Row],[CODIGO]]),OFFSET(INDIRECT("v_buffer_hist_hoy!$A$1"),1,MATCH("buh_codigo",INDIRECT("v_buffer_hist_hoy!$1:$1"),0)-1,100000,1),0)),"")</f>
        <v>0</v>
      </c>
      <c r="AF208" s="6">
        <f ca="1">IFERROR(INDEX(OFFSET(INDIRECT("v_buffer_hist_hoy!$A$1"),1,MATCH("buh_negociacion",INDIRECT("v_buffer_hist_hoy!$1:$1"),0)-1,100000,1),MATCH(CLEAN(TABLATRANSFERENCIA[[#This Row],[CODIGO]]),OFFSET(INDIRECT("v_buffer_hist_hoy!$A$1"),1,MATCH("buh_codigo",INDIRECT("v_buffer_hist_hoy!$1:$1"),0)-1,100000,1),0)),"")</f>
        <v>0</v>
      </c>
      <c r="AG208" s="6">
        <f ca="1">IFERROR(INDEX(OFFSET(INDIRECT("v_buffer_hist_hoy!$A$1"),1,MATCH("buh_produccion",INDIRECT("v_buffer_hist_hoy!$1:$1"),0)-1,100000,1),MATCH(CLEAN(TABLATRANSFERENCIA[[#This Row],[CODIGO]]),OFFSET(INDIRECT("v_buffer_hist_hoy!$A$1"),1,MATCH("buh_codigo",INDIRECT("v_buffer_hist_hoy!$1:$1"),0)-1,100000,1),0)),"")</f>
        <v>0</v>
      </c>
      <c r="AH208" s="6">
        <f ca="1">IFERROR(INDEX(OFFSET(INDIRECT("v_buffer_hist_hoy!$A$1"),1,MATCH("buh_embarcado",INDIRECT("v_buffer_hist_hoy!$1:$1"),0)-1,100000,1),MATCH(CLEAN(TABLATRANSFERENCIA[[#This Row],[CODIGO]]),OFFSET(INDIRECT("v_buffer_hist_hoy!$A$1"),1,MATCH("buh_codigo",INDIRECT("v_buffer_hist_hoy!$1:$1"),0)-1,100000,1),0)),"")</f>
        <v>0</v>
      </c>
      <c r="AI208" s="6">
        <f ca="1">IFERROR(INDEX(OFFSET(INDIRECT("v_buffer_hist_hoy!$A$1"),1,MATCH("buh_comprometido",INDIRECT("v_buffer_hist_hoy!$1:$1"),0)-1,100000,1),MATCH(CLEAN(TABLATRANSFERENCIA[[#This Row],[CODIGO]]),OFFSET(INDIRECT("v_buffer_hist_hoy!$A$1"),1,MATCH("buh_codigo",INDIRECT("v_buffer_hist_hoy!$1:$1"),0)-1,100000,1),0)),"")</f>
        <v>0</v>
      </c>
      <c r="AJ208" s="6">
        <f ca="1">IFERROR(INDEX(OFFSET(INDIRECT("v_buffer_hist_hoy!$A$1"),1,MATCH("buh_backorder",INDIRECT("v_buffer_hist_hoy!$1:$1"),0)-1,100000,1),MATCH(CLEAN(TABLATRANSFERENCIA[[#This Row],[CODIGO]]),OFFSET(INDIRECT("v_buffer_hist_hoy!$A$1"),1,MATCH("buh_codigo",INDIRECT("v_buffer_hist_hoy!$1:$1"),0)-1,100000,1),0)),"")</f>
        <v>1</v>
      </c>
      <c r="AK208" s="6">
        <f ca="1">IFERROR(INDEX(OFFSET(INDIRECT("v_buffer_hist_hoy!$A$1"),1,MATCH("buh_inventario_proyectado",INDIRECT("v_buffer_hist_hoy!$1:$1"),0)-1,100000,1),MATCH(CLEAN(TABLATRANSFERENCIA[[#This Row],[CODIGO]]),OFFSET(INDIRECT("v_buffer_hist_hoy!$A$1"),1,MATCH("buh_codigo",INDIRECT("v_buffer_hist_hoy!$1:$1"),0)-1,100000,1),0)),"")</f>
        <v>6</v>
      </c>
      <c r="AL208" s="4">
        <f ca="1">IFERROR(INDEX(OFFSET(INDIRECT("v_buffer_hist_hoy!$A$1"),1,MATCH("buh_estado_inventario_proyectado",INDIRECT("v_buffer_hist_hoy!$1:$1"),0)-1,100000,1),MATCH(CLEAN(TABLATRANSFERENCIA[[#This Row],[CODIGO]]),OFFSET(INDIRECT("v_buffer_hist_hoy!$A$1"),1,MATCH("buh_codigo",INDIRECT("v_buffer_hist_hoy!$1:$1"),0)-1,100000,1),0)),"")</f>
        <v>-0.2</v>
      </c>
      <c r="AM208" s="6" t="str">
        <f ca="1">IFERROR(INDEX(OFFSET(INDIRECT("v_buffer_hist_hoy!$A$1"),1,MATCH("buh_color_inventario_proyectado",INDIRECT("v_buffer_hist_hoy!$1:$1"),0)-1,100000,1),MATCH(CLEAN(TABLATRANSFERENCIA[[#This Row],[CODIGO]]),OFFSET(INDIRECT("v_buffer_hist_hoy!$A$1"),1,MATCH("buh_codigo",INDIRECT("v_buffer_hist_hoy!$1:$1"),0)-1,100000,1),0)),"")</f>
        <v>L</v>
      </c>
      <c r="AN208" s="6">
        <f ca="1">IFERROR(INDEX(OFFSET(INDIRECT("v_buffer_hist_hoy!$A$1"),1,MATCH("buh_pedido_minimo",INDIRECT("v_buffer_hist_hoy!$1:$1"),0)-1,100000,1),MATCH(CLEAN(TABLATRANSFERENCIA[[#This Row],[CODIGO]]),OFFSET(INDIRECT("v_buffer_hist_hoy!$A$1"),1,MATCH("buh_codigo",INDIRECT("v_buffer_hist_hoy!$1:$1"),0)-1,100000,1),0)),"")</f>
        <v>0</v>
      </c>
      <c r="AO208" s="6">
        <f ca="1">IFERROR(INDEX(OFFSET(INDIRECT("v_buffer_hist_hoy!$A$1"),1,MATCH("buh_pedido_minimo_grupo",INDIRECT("v_buffer_hist_hoy!$1:$1"),0)-1,100000,1),MATCH(CLEAN(TABLATRANSFERENCIA[[#This Row],[CODIGO]]),OFFSET(INDIRECT("v_buffer_hist_hoy!$A$1"),1,MATCH("buh_codigo",INDIRECT("v_buffer_hist_hoy!$1:$1"),0)-1,100000,1),0)),"")</f>
        <v>0</v>
      </c>
      <c r="AP208" s="6">
        <f ca="1">IFERROR(INDEX(OFFSET(INDIRECT("v_buffer_hist_hoy!$A$1"),1,MATCH("buh_unidad_empaque",INDIRECT("v_buffer_hist_hoy!$1:$1"),0)-1,100000,1),MATCH(CLEAN(TABLATRANSFERENCIA[[#This Row],[CODIGO]]),OFFSET(INDIRECT("v_buffer_hist_hoy!$A$1"),1,MATCH("buh_codigo",INDIRECT("v_buffer_hist_hoy!$1:$1"),0)-1,100000,1),0)),"")</f>
        <v>0</v>
      </c>
      <c r="AQ208" s="6">
        <f ca="1">IFERROR(INDEX(OFFSET(INDIRECT("v_buffer_hist_hoy!$A$1"),1,MATCH("buh_pedido_promedio",INDIRECT("v_buffer_hist_hoy!$1:$1"),0)-1,100000,1),MATCH(CLEAN(TABLATRANSFERENCIA[[#This Row],[CODIGO]]),OFFSET(INDIRECT("v_buffer_hist_hoy!$A$1"),1,MATCH("buh_codigo",INDIRECT("v_buffer_hist_hoy!$1:$1"),0)-1,100000,1),0)),"")</f>
        <v>1</v>
      </c>
      <c r="AR208" s="6">
        <f ca="1">IFERROR(INDEX(OFFSET(INDIRECT("v_buffer_hist_hoy!$A$1"),1,MATCH("buh_cobertura_buffer",INDIRECT("v_buffer_hist_hoy!$1:$1"),0)-1,100000,1),MATCH(CLEAN(TABLATRANSFERENCIA[[#This Row],[CODIGO]]),OFFSET(INDIRECT("v_buffer_hist_hoy!$A$1"),1,MATCH("buh_codigo",INDIRECT("v_buffer_hist_hoy!$1:$1"),0)-1,100000,1),0)),"")</f>
        <v>0</v>
      </c>
      <c r="AS208" s="6">
        <f ca="1">IFERROR(INDEX(OFFSET(INDIRECT("v_buffer_hist_hoy!$A$1"),1,MATCH("buh_cobertura_inventario_proyectado",INDIRECT("v_buffer_hist_hoy!$1:$1"),0)-1,100000,1),MATCH(CLEAN(TABLATRANSFERENCIA[[#This Row],[CODIGO]]),OFFSET(INDIRECT("v_buffer_hist_hoy!$A$1"),1,MATCH("buh_codigo",INDIRECT("v_buffer_hist_hoy!$1:$1"),0)-1,100000,1),0)),"")</f>
        <v>0</v>
      </c>
      <c r="AT208" s="6">
        <f ca="1">IFERROR(INDEX(OFFSET(INDIRECT("v_buffer_hist_hoy!$A$1"),1,MATCH("buh_cobertura_pedido_minimo",INDIRECT("v_buffer_hist_hoy!$1:$1"),0)-1,100000,1),MATCH(CLEAN(TABLATRANSFERENCIA[[#This Row],[CODIGO]]),OFFSET(INDIRECT("v_buffer_hist_hoy!$A$1"),1,MATCH("buh_codigo",INDIRECT("v_buffer_hist_hoy!$1:$1"),0)-1,100000,1),0)),"")</f>
        <v>0</v>
      </c>
      <c r="AU208" s="6">
        <f ca="1">IFERROR(INDEX(OFFSET(INDIRECT("v_buffer_hist_hoy!$A$1"),1,MATCH("buh_dias_desabastecimiento",INDIRECT("v_buffer_hist_hoy!$1:$1"),0)-1,100000,1),MATCH(CLEAN(TABLATRANSFERENCIA[[#This Row],[CODIGO]]),OFFSET(INDIRECT("v_buffer_hist_hoy!$A$1"),1,MATCH("buh_codigo",INDIRECT("v_buffer_hist_hoy!$1:$1"),0)-1,100000,1),0)),"")</f>
        <v>2</v>
      </c>
      <c r="AV208" s="6">
        <f t="array" ref="AV208">IFERROR(INDEX(Datos_Consumo[CANTIDAD],MATCH(TABLATRANSFERENCIA[[#This Row],[CODIGO]]&amp;TABLATRANSFERENCIA[[#Headers],[Columna1]],Datos_Consumo[CODIGO]&amp;Datos_Consumo[FECHA_FORMATO],0)),0)</f>
        <v>0</v>
      </c>
      <c r="AW208" s="6">
        <f t="array" ref="AW208">IFERROR(INDEX(Datos_Consumo[CANTIDAD],MATCH(TABLATRANSFERENCIA[[#This Row],[CODIGO]]&amp;TABLATRANSFERENCIA[[#Headers],[Columna2]],Datos_Consumo[CODIGO]&amp;Datos_Consumo[FECHA_FORMATO],0)),0)</f>
        <v>0</v>
      </c>
      <c r="AX208" s="6">
        <f t="array" ref="AX208">IFERROR(INDEX(Datos_Consumo[CANTIDAD],MATCH(TABLATRANSFERENCIA[[#This Row],[CODIGO]]&amp;TABLATRANSFERENCIA[[#Headers],[Columna3]],Datos_Consumo[CODIGO]&amp;Datos_Consumo[FECHA_FORMATO],0)),0)</f>
        <v>0</v>
      </c>
      <c r="AY208" s="6">
        <f t="array" ref="AY208">IFERROR(INDEX(Datos_Consumo[CANTIDAD],MATCH(TABLATRANSFERENCIA[[#This Row],[CODIGO]]&amp;TABLATRANSFERENCIA[[#Headers],[Columna4]],Datos_Consumo[CODIGO]&amp;Datos_Consumo[FECHA_FORMATO],0)),0)</f>
        <v>0</v>
      </c>
      <c r="AZ208" s="6">
        <f t="array" ref="AZ208">IFERROR(INDEX(Datos_Consumo[CANTIDAD],MATCH(TABLATRANSFERENCIA[[#This Row],[CODIGO]]&amp;TABLATRANSFERENCIA[[#Headers],[Columna5]],Datos_Consumo[CODIGO]&amp;Datos_Consumo[FECHA_FORMATO],0)),0)</f>
        <v>0</v>
      </c>
      <c r="BA208" s="6">
        <f t="array" ref="BA208">IFERROR(INDEX(Datos_Consumo[CANTIDAD],MATCH(TABLATRANSFERENCIA[[#This Row],[CODIGO]]&amp;TABLATRANSFERENCIA[[#Headers],[Columna6]],Datos_Consumo[CODIGO]&amp;Datos_Consumo[FECHA_FORMATO],0)),0)</f>
        <v>0</v>
      </c>
      <c r="BB208" s="56">
        <f ca="1">IFERROR(INDEX(OFFSET(INDIRECT("v_buffer_hist_hoy!$A$1"),1,MATCH("buh_ultima_transferencia_ini",INDIRECT("v_buffer_hist_hoy!$1:$1"),0)-1,100000,1),MATCH(CLEAN(TABLATRANSFERENCIA[[#This Row],[CODIGO]]),OFFSET(INDIRECT("v_buffer_hist_hoy!$A$1"),1,MATCH("buh_codigo",INDIRECT("v_buffer_hist_hoy!$1:$1"),0)-1,100000,1),0)),"")</f>
        <v>0</v>
      </c>
      <c r="BC208" s="56">
        <f ca="1">IFERROR(INDEX(OFFSET(INDIRECT("v_buffer_hist_hoy!$A$1"),1,MATCH("buh_ultima_transferencia_fin",INDIRECT("v_buffer_hist_hoy!$1:$1"),0)-1,100000,1),MATCH(CLEAN(TABLATRANSFERENCIA[[#This Row],[CODIGO]]),OFFSET(INDIRECT("v_buffer_hist_hoy!$A$1"),1,MATCH("buh_codigo",INDIRECT("v_buffer_hist_hoy!$1:$1"),0)-1,100000,1),0)),"")</f>
        <v>0</v>
      </c>
      <c r="BD208" s="50" t="s">
        <v>1025</v>
      </c>
      <c r="BE208" s="55"/>
      <c r="BF208" s="51"/>
      <c r="BG208"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0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8" s="51"/>
      <c r="BM208" s="46">
        <f ca="1">IFERROR(TABLATRANSFERENCIA[[#This Row],[REQUERIM]]/TABLATRANSFERENCIA[[#This Row],[PEDIDO PROMEDIO]],0)</f>
        <v>1</v>
      </c>
      <c r="BN208" s="51"/>
      <c r="BO208" s="59"/>
      <c r="BP208" s="3" t="str">
        <f>IF(TABLATRANSFERENCIA[[#This Row],[RECIBIDO]]&lt;&gt;"",0,IF(TABLATRANSFERENCIA[[#This Row],[DESPACHO]]&lt;&gt;"",TABLATRANSFERENCIA[[#This Row],[DESPACHO]],TABLATRANSFERENCIA[[#This Row],[REQUERIM]]))</f>
        <v>1</v>
      </c>
      <c r="BQ208" s="50"/>
      <c r="BR208" s="50"/>
      <c r="BS208" s="50" t="str">
        <f t="shared" si="3"/>
        <v>N</v>
      </c>
      <c r="BT208" s="51">
        <f t="array" aca="1" ref="BT208" ca="1">IF(SUM(--(TABLATRANSFERENCIA[[#This Row],[CODIGO GENERICO]]=TABLATRANSFERENCIA[CODIGO GENERICO])*TABLATRANSFERENCIA[REQUERIM])&lt;TABLATRANSFERENCIA[[#This Row],[PEDIDO MIN GRUPO]],1,0)</f>
        <v>0</v>
      </c>
      <c r="BU20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8" s="51">
        <f ca="1">IFERROR(INDEX(OFFSET(INDIRECT("v_buffer_hist_hoy!$A$1"),1,MATCH("buh_zona_amarilla",INDIRECT("v_buffer_hist_hoy!$1:$1"),0)-1,100000,1),MATCH(CLEAN(TABLATRANSFERENCIA[[#This Row],[CODIGO]]),OFFSET(INDIRECT("v_buffer_hist_hoy!$A$1"),1,MATCH("buh_codigo",INDIRECT("v_buffer_hist_hoy!$1:$1"),0)-1,100000,1),0)),"")</f>
        <v>3</v>
      </c>
      <c r="BW208" s="51">
        <f ca="1">IFERROR(INDEX(OFFSET(INDIRECT("v_buffer_hist_hoy!$A$1"),1,MATCH("buh_zona_roja",INDIRECT("v_buffer_hist_hoy!$1:$1"),0)-1,100000,1),MATCH(CLEAN(TABLATRANSFERENCIA[[#This Row],[CODIGO]]),OFFSET(INDIRECT("v_buffer_hist_hoy!$A$1"),1,MATCH("buh_codigo",INDIRECT("v_buffer_hist_hoy!$1:$1"),0)-1,100000,1),0)),"")</f>
        <v>2</v>
      </c>
    </row>
    <row r="209" spans="1:75" hidden="1" x14ac:dyDescent="0.25">
      <c r="A209" s="54" t="s">
        <v>1609</v>
      </c>
      <c r="B209" s="3" t="str">
        <f ca="1">IFERROR(INDEX(OFFSET(INDIRECT("v_buffer_hist_hoy!$A$1"),1,MATCH("pro_descripcion",INDIRECT("v_buffer_hist_hoy!$1:$1"),0)-1,100000,1),MATCH(CLEAN(TABLATRANSFERENCIA[[#This Row],[CODIGO]]),OFFSET(INDIRECT("v_buffer_hist_hoy!$A$1"),1,MATCH("buh_codigo",INDIRECT("v_buffer_hist_hoy!$1:$1"),0)-1,100000,1),0)),"")</f>
        <v xml:space="preserve">CABEZAL METALICO NEGRO  (22000-92812) </v>
      </c>
      <c r="C209" s="3" t="str">
        <f ca="1">IFERROR(INDEX(OFFSET(INDIRECT("v_buffer_hist_hoy!$A$1"),1,MATCH("buh_codigo_generico",INDIRECT("v_buffer_hist_hoy!$1:$1"),0)-1,100000,1),MATCH(CLEAN(TABLATRANSFERENCIA[[#This Row],[CODIGO]]),OFFSET(INDIRECT("v_buffer_hist_hoy!$A$1"),1,MATCH("buh_codigo",INDIRECT("v_buffer_hist_hoy!$1:$1"),0)-1,100000,1),0)),"")</f>
        <v>0</v>
      </c>
      <c r="D209" s="3" t="str">
        <f ca="1">IFERROR(INDEX(OFFSET(INDIRECT("v_buffer_hist_hoy!$A$1"),1,MATCH("buh_codigo_vinculado",INDIRECT("v_buffer_hist_hoy!$1:$1"),0)-1,100000,1),MATCH(CLEAN(TABLATRANSFERENCIA[[#This Row],[CODIGO]]),OFFSET(INDIRECT("v_buffer_hist_hoy!$A$1"),1,MATCH("buh_codigo",INDIRECT("v_buffer_hist_hoy!$1:$1"),0)-1,100000,1),0)),"")</f>
        <v>EC-X047000520</v>
      </c>
      <c r="E209" s="3" t="str">
        <f ca="1">IFERROR(INDEX(OFFSET(INDIRECT("v_buffer_hist_hoy!$A$1"),1,MATCH("pro_linea",INDIRECT("v_buffer_hist_hoy!$1:$1"),0)-1,100000,1),MATCH(CLEAN(TABLATRANSFERENCIA[[#This Row],[CODIGO]]),OFFSET(INDIRECT("v_buffer_hist_hoy!$A$1"),1,MATCH("buh_codigo",INDIRECT("v_buffer_hist_hoy!$1:$1"),0)-1,100000,1),0)),"")</f>
        <v>AGROFORESTAL</v>
      </c>
      <c r="F209" s="3">
        <f ca="1">IFERROR(INDEX(OFFSET(INDIRECT("v_buffer_hist_hoy!$A$1"),1,MATCH("pro_sublinea",INDIRECT("v_buffer_hist_hoy!$1:$1"),0)-1,100000,1),MATCH(CLEAN(TABLATRANSFERENCIA[[#This Row],[CODIGO]]),OFFSET(INDIRECT("v_buffer_hist_hoy!$A$1"),1,MATCH("buh_codigo",INDIRECT("v_buffer_hist_hoy!$1:$1"),0)-1,100000,1),0)),"")</f>
        <v>0</v>
      </c>
      <c r="G209" s="3" t="str">
        <f ca="1">IFERROR(INDEX(OFFSET(INDIRECT("v_buffer_hist_hoy!$A$1"),1,MATCH("pro_grupo",INDIRECT("v_buffer_hist_hoy!$1:$1"),0)-1,100000,1),MATCH(CLEAN(TABLATRANSFERENCIA[[#This Row],[CODIGO]]),OFFSET(INDIRECT("v_buffer_hist_hoy!$A$1"),1,MATCH("buh_codigo",INDIRECT("v_buffer_hist_hoy!$1:$1"),0)-1,100000,1),0)),"")</f>
        <v>MOTOGUADAÑA SHINDAIWA</v>
      </c>
      <c r="H209" s="3">
        <f ca="1">IFERROR(INDEX(OFFSET(INDIRECT("v_buffer_hist_hoy!$A$1"),1,MATCH("pro_familia",INDIRECT("v_buffer_hist_hoy!$1:$1"),0)-1,100000,1),MATCH(CLEAN(TABLATRANSFERENCIA[[#This Row],[CODIGO]]),OFFSET(INDIRECT("v_buffer_hist_hoy!$A$1"),1,MATCH("buh_codigo",INDIRECT("v_buffer_hist_hoy!$1:$1"),0)-1,100000,1),0)),"")</f>
        <v>0</v>
      </c>
      <c r="I209" s="3">
        <f ca="1">IFERROR(INDEX(OFFSET(INDIRECT("v_buffer_hist_hoy!$A$1"),1,MATCH("pro_subfamilia",INDIRECT("v_buffer_hist_hoy!$1:$1"),0)-1,100000,1),MATCH(CLEAN(TABLATRANSFERENCIA[[#This Row],[CODIGO]]),OFFSET(INDIRECT("v_buffer_hist_hoy!$A$1"),1,MATCH("buh_codigo",INDIRECT("v_buffer_hist_hoy!$1:$1"),0)-1,100000,1),0)),"")</f>
        <v>0</v>
      </c>
      <c r="J209" s="3" t="str">
        <f ca="1">IFERROR(INDEX(OFFSET(INDIRECT("v_buffer_hist_hoy!$A$1"),1,MATCH("pro_categoria",INDIRECT("v_buffer_hist_hoy!$1:$1"),0)-1,100000,1),MATCH(CLEAN(TABLATRANSFERENCIA[[#This Row],[CODIGO]]),OFFSET(INDIRECT("v_buffer_hist_hoy!$A$1"),1,MATCH("buh_codigo",INDIRECT("v_buffer_hist_hoy!$1:$1"),0)-1,100000,1),0)),"")</f>
        <v>DESMALEZADORAS SHINDAIWA</v>
      </c>
      <c r="K209" s="3">
        <f ca="1">IFERROR(INDEX(OFFSET(INDIRECT("v_buffer_hist_hoy!$A$1"),1,MATCH("pro_tipo",INDIRECT("v_buffer_hist_hoy!$1:$1"),0)-1,100000,1),MATCH(CLEAN(TABLATRANSFERENCIA[[#This Row],[CODIGO]]),OFFSET(INDIRECT("v_buffer_hist_hoy!$A$1"),1,MATCH("buh_codigo",INDIRECT("v_buffer_hist_hoy!$1:$1"),0)-1,100000,1),0)),"")</f>
        <v>0</v>
      </c>
      <c r="L209" s="3" t="str">
        <f ca="1">IFERROR(INDEX(OFFSET(INDIRECT("v_buffer_hist_hoy!$A$1"),1,MATCH("pro_marca",INDIRECT("v_buffer_hist_hoy!$1:$1"),0)-1,100000,1),MATCH(CLEAN(TABLATRANSFERENCIA[[#This Row],[CODIGO]]),OFFSET(INDIRECT("v_buffer_hist_hoy!$A$1"),1,MATCH("buh_codigo",INDIRECT("v_buffer_hist_hoy!$1:$1"),0)-1,100000,1),0)),"")</f>
        <v>SHINDAIWA</v>
      </c>
      <c r="M209" s="3">
        <f ca="1">IFERROR(INDEX(OFFSET(INDIRECT("v_buffer_hist_hoy!$A$1"),1,MATCH("pro_modelo",INDIRECT("v_buffer_hist_hoy!$1:$1"),0)-1,100000,1),MATCH(CLEAN(TABLATRANSFERENCIA[[#This Row],[CODIGO]]),OFFSET(INDIRECT("v_buffer_hist_hoy!$A$1"),1,MATCH("buh_codigo",INDIRECT("v_buffer_hist_hoy!$1:$1"),0)-1,100000,1),0)),"")</f>
        <v>0</v>
      </c>
      <c r="N209" s="3">
        <f ca="1">IFERROR(INDEX(OFFSET(INDIRECT("v_buffer_hist_hoy!$A$1"),1,MATCH("pro_cat_management",INDIRECT("v_buffer_hist_hoy!$1:$1"),0)-1,100000,1),MATCH(CLEAN(TABLATRANSFERENCIA[[#This Row],[CODIGO]]),OFFSET(INDIRECT("v_buffer_hist_hoy!$A$1"),1,MATCH("buh_codigo",INDIRECT("v_buffer_hist_hoy!$1:$1"),0)-1,100000,1),0)),"")</f>
        <v>0</v>
      </c>
      <c r="O209" s="5" t="str">
        <f ca="1">IFERROR(INDEX(OFFSET(INDIRECT("v_buffer_hist_hoy!$A$1"),1,MATCH("buh_estatus",INDIRECT("v_buffer_hist_hoy!$1:$1"),0)-1,100000,1),MATCH(CLEAN(TABLATRANSFERENCIA[[#This Row],[CODIGO]]),OFFSET(INDIRECT("v_buffer_hist_hoy!$A$1"),1,MATCH("buh_codigo",INDIRECT("v_buffer_hist_hoy!$1:$1"),0)-1,100000,1),0)),"")</f>
        <v>0</v>
      </c>
      <c r="P209" s="5">
        <f ca="1">IFERROR(INDEX(OFFSET(INDIRECT("v_buffer_hist_hoy!$A$1"),1,MATCH("buh_ctv",INDIRECT("v_buffer_hist_hoy!$1:$1"),0)-1,100000,1),MATCH(CLEAN(TABLATRANSFERENCIA[[#This Row],[CODIGO]]),OFFSET(INDIRECT("v_buffer_hist_hoy!$A$1"),1,MATCH("buh_codigo",INDIRECT("v_buffer_hist_hoy!$1:$1"),0)-1,100000,1),0)),"")</f>
        <v>4.05</v>
      </c>
      <c r="Q209" s="5">
        <f ca="1">IFERROR(INDEX(OFFSET(INDIRECT("v_buffer_hist_hoy!$A$1"),1,MATCH("buh_pv",INDIRECT("v_buffer_hist_hoy!$1:$1"),0)-1,100000,1),MATCH(CLEAN(TABLATRANSFERENCIA[[#This Row],[CODIGO]]),OFFSET(INDIRECT("v_buffer_hist_hoy!$A$1"),1,MATCH("buh_codigo",INDIRECT("v_buffer_hist_hoy!$1:$1"),0)-1,100000,1),0)),"")</f>
        <v>15.76</v>
      </c>
      <c r="R209" s="46">
        <f ca="1">IFERROR(INDEX(OFFSET(INDIRECT("v_buffer_hist_hoy!$A$1"),1,MATCH("buh_roi_pasado",INDIRECT("v_buffer_hist_hoy!$1:$1"),0)-1,100000,1),MATCH(CLEAN(TABLATRANSFERENCIA[[#This Row],[CODIGO]]),OFFSET(INDIRECT("v_buffer_hist_hoy!$A$1"),1,MATCH("buh_codigo",INDIRECT("v_buffer_hist_hoy!$1:$1"),0)-1,100000,1),0)),"")</f>
        <v>0</v>
      </c>
      <c r="S209" s="46">
        <f ca="1">IFERROR(INDEX(OFFSET(INDIRECT("v_buffer_hist_hoy!$A$1"),1,MATCH("buh_roi_proyectado",INDIRECT("v_buffer_hist_hoy!$1:$1"),0)-1,100000,1),MATCH(CLEAN(TABLATRANSFERENCIA[[#This Row],[CODIGO]]),OFFSET(INDIRECT("v_buffer_hist_hoy!$A$1"),1,MATCH("buh_codigo",INDIRECT("v_buffer_hist_hoy!$1:$1"),0)-1,100000,1),0)),"")</f>
        <v>12.62</v>
      </c>
      <c r="T209" s="46">
        <f ca="1">IFERROR(INDEX(OFFSET(INDIRECT("v_buffer_hist_hoy!$A$1"),1,MATCH("buh_velocity",INDIRECT("v_buffer_hist_hoy!$1:$1"),0)-1,100000,1),MATCH(CLEAN(TABLATRANSFERENCIA[[#This Row],[CODIGO]]),OFFSET(INDIRECT("v_buffer_hist_hoy!$A$1"),1,MATCH("buh_codigo",INDIRECT("v_buffer_hist_hoy!$1:$1"),0)-1,100000,1),0)),"")</f>
        <v>0</v>
      </c>
      <c r="U209" s="46">
        <f ca="1">IFERROR(INDEX(OFFSET(INDIRECT("v_buffer_hist_hoy!$A$1"),1,MATCH("buh_nivel_servicio",INDIRECT("v_buffer_hist_hoy!$1:$1"),0)-1,100000,1),MATCH(CLEAN(TABLATRANSFERENCIA[[#This Row],[CODIGO]]),OFFSET(INDIRECT("v_buffer_hist_hoy!$A$1"),1,MATCH("buh_codigo",INDIRECT("v_buffer_hist_hoy!$1:$1"),0)-1,100000,1),0)),"")</f>
        <v>1</v>
      </c>
      <c r="V209" s="49" t="str">
        <f ca="1">IFERROR(INDEX(OFFSET(INDIRECT("v_buffer_hist_hoy!$A$1"),1,MATCH("pro_nombre",INDIRECT("v_buffer_hist_hoy!$1:$1"),0)-1,100000,1),MATCH(CLEAN(TABLATRANSFERENCIA[[#This Row],[CODIGO]]),OFFSET(INDIRECT("v_buffer_hist_hoy!$A$1"),1,MATCH("buh_codigo",INDIRECT("v_buffer_hist_hoy!$1:$1"),0)-1,100000,1),0)),"")</f>
        <v>Echo</v>
      </c>
      <c r="W209" s="49" t="str">
        <f ca="1">IFERROR(INDEX(OFFSET(INDIRECT("v_buffer_hist_hoy!$A$1"),1,MATCH("pre_nombre",INDIRECT("v_buffer_hist_hoy!$1:$1"),0)-1,100000,1),MATCH(CLEAN(TABLATRANSFERENCIA[[#This Row],[CODIGO]]),OFFSET(INDIRECT("v_buffer_hist_hoy!$A$1"),1,MATCH("buh_codigo",INDIRECT("v_buffer_hist_hoy!$1:$1"),0)-1,100000,1),0)),"")</f>
        <v>USA</v>
      </c>
      <c r="X209" s="51">
        <f ca="1">IFERROR(INDEX(OFFSET(INDIRECT("v_buffer_hist_hoy!$A$1"),1,MATCH("buh_tiempo_suministro",INDIRECT("v_buffer_hist_hoy!$1:$1"),0)-1,100000,1),MATCH(CLEAN(TABLATRANSFERENCIA[[#This Row],[CODIGO]]),OFFSET(INDIRECT("v_buffer_hist_hoy!$A$1"),1,MATCH("buh_codigo",INDIRECT("v_buffer_hist_hoy!$1:$1"),0)-1,100000,1),0)),"")</f>
        <v>8</v>
      </c>
      <c r="Y209" s="51">
        <f ca="1">IFERROR(INDEX(OFFSET(INDIRECT("v_buffer_hist_hoy!$A$1"),1,MATCH("buh_frecuencia_reposicion",INDIRECT("v_buffer_hist_hoy!$1:$1"),0)-1,100000,1),MATCH(CLEAN(TABLATRANSFERENCIA[[#This Row],[CODIGO]]),OFFSET(INDIRECT("v_buffer_hist_hoy!$A$1"),1,MATCH("buh_codigo",INDIRECT("v_buffer_hist_hoy!$1:$1"),0)-1,100000,1),0)),"")</f>
        <v>3</v>
      </c>
      <c r="Z209" s="6">
        <f ca="1">IFERROR(INDEX(OFFSET(INDIRECT("v_buffer_hist_hoy!$A$1"),1,MATCH("buh_buffer_actual",INDIRECT("v_buffer_hist_hoy!$1:$1"),0)-1,100000,1),MATCH(CLEAN(TABLATRANSFERENCIA[[#This Row],[CODIGO]]),OFFSET(INDIRECT("v_buffer_hist_hoy!$A$1"),1,MATCH("buh_codigo",INDIRECT("v_buffer_hist_hoy!$1:$1"),0)-1,100000,1),0)),"")</f>
        <v>800</v>
      </c>
      <c r="AA209" s="6">
        <f ca="1">IFERROR(INDEX(OFFSET(INDIRECT("v_buffer_hist_hoy!$A$1"),1,MATCH("buh_inventario_proveedor",INDIRECT("v_buffer_hist_hoy!$1:$1"),0)-1,100000,1),MATCH(CLEAN(TABLATRANSFERENCIA[[#This Row],[CODIGO]]),OFFSET(INDIRECT("v_buffer_hist_hoy!$A$1"),1,MATCH("buh_codigo",INDIRECT("v_buffer_hist_hoy!$1:$1"),0)-1,100000,1),0)),"")</f>
        <v>1000000000</v>
      </c>
      <c r="AB209" s="6">
        <f ca="1">IFERROR(INDEX(OFFSET(INDIRECT("v_buffer_hist_hoy!$A$1"),1,MATCH("buh_inventario_fisico",INDIRECT("v_buffer_hist_hoy!$1:$1"),0)-1,100000,1),MATCH(CLEAN(TABLATRANSFERENCIA[[#This Row],[CODIGO]]),OFFSET(INDIRECT("v_buffer_hist_hoy!$A$1"),1,MATCH("buh_codigo",INDIRECT("v_buffer_hist_hoy!$1:$1"),0)-1,100000,1),0)),"")</f>
        <v>535</v>
      </c>
      <c r="AC209" s="4">
        <f ca="1">IFERROR(INDEX(OFFSET(INDIRECT("v_buffer_hist_hoy!$A$1"),1,MATCH("buh_estado_inventario_fisico",INDIRECT("v_buffer_hist_hoy!$1:$1"),0)-1,100000,1),MATCH(CLEAN(TABLATRANSFERENCIA[[#This Row],[CODIGO]]),OFFSET(INDIRECT("v_buffer_hist_hoy!$A$1"),1,MATCH("buh_codigo",INDIRECT("v_buffer_hist_hoy!$1:$1"),0)-1,100000,1),0)),"")</f>
        <v>0.33</v>
      </c>
      <c r="AD209" s="6" t="str">
        <f ca="1">IFERROR(INDEX(OFFSET(INDIRECT("v_buffer_hist_hoy!$A$1"),1,MATCH("buh_color_inventario_fisico",INDIRECT("v_buffer_hist_hoy!$1:$1"),0)-1,100000,1),MATCH(CLEAN(TABLATRANSFERENCIA[[#This Row],[CODIGO]]),OFFSET(INDIRECT("v_buffer_hist_hoy!$A$1"),1,MATCH("buh_codigo",INDIRECT("v_buffer_hist_hoy!$1:$1"),0)-1,100000,1),0)),"")</f>
        <v>V</v>
      </c>
      <c r="AE209" s="6">
        <f ca="1">IFERROR(INDEX(OFFSET(INDIRECT("v_buffer_hist_hoy!$A$1"),1,MATCH("buh_transito",INDIRECT("v_buffer_hist_hoy!$1:$1"),0)-1,100000,1),MATCH(CLEAN(TABLATRANSFERENCIA[[#This Row],[CODIGO]]),OFFSET(INDIRECT("v_buffer_hist_hoy!$A$1"),1,MATCH("buh_codigo",INDIRECT("v_buffer_hist_hoy!$1:$1"),0)-1,100000,1),0)),"")</f>
        <v>432</v>
      </c>
      <c r="AF209" s="6">
        <f ca="1">IFERROR(INDEX(OFFSET(INDIRECT("v_buffer_hist_hoy!$A$1"),1,MATCH("buh_negociacion",INDIRECT("v_buffer_hist_hoy!$1:$1"),0)-1,100000,1),MATCH(CLEAN(TABLATRANSFERENCIA[[#This Row],[CODIGO]]),OFFSET(INDIRECT("v_buffer_hist_hoy!$A$1"),1,MATCH("buh_codigo",INDIRECT("v_buffer_hist_hoy!$1:$1"),0)-1,100000,1),0)),"")</f>
        <v>0</v>
      </c>
      <c r="AG209" s="6">
        <f ca="1">IFERROR(INDEX(OFFSET(INDIRECT("v_buffer_hist_hoy!$A$1"),1,MATCH("buh_produccion",INDIRECT("v_buffer_hist_hoy!$1:$1"),0)-1,100000,1),MATCH(CLEAN(TABLATRANSFERENCIA[[#This Row],[CODIGO]]),OFFSET(INDIRECT("v_buffer_hist_hoy!$A$1"),1,MATCH("buh_codigo",INDIRECT("v_buffer_hist_hoy!$1:$1"),0)-1,100000,1),0)),"")</f>
        <v>0</v>
      </c>
      <c r="AH209" s="6">
        <f ca="1">IFERROR(INDEX(OFFSET(INDIRECT("v_buffer_hist_hoy!$A$1"),1,MATCH("buh_embarcado",INDIRECT("v_buffer_hist_hoy!$1:$1"),0)-1,100000,1),MATCH(CLEAN(TABLATRANSFERENCIA[[#This Row],[CODIGO]]),OFFSET(INDIRECT("v_buffer_hist_hoy!$A$1"),1,MATCH("buh_codigo",INDIRECT("v_buffer_hist_hoy!$1:$1"),0)-1,100000,1),0)),"")</f>
        <v>0</v>
      </c>
      <c r="AI209" s="6">
        <f ca="1">IFERROR(INDEX(OFFSET(INDIRECT("v_buffer_hist_hoy!$A$1"),1,MATCH("buh_comprometido",INDIRECT("v_buffer_hist_hoy!$1:$1"),0)-1,100000,1),MATCH(CLEAN(TABLATRANSFERENCIA[[#This Row],[CODIGO]]),OFFSET(INDIRECT("v_buffer_hist_hoy!$A$1"),1,MATCH("buh_codigo",INDIRECT("v_buffer_hist_hoy!$1:$1"),0)-1,100000,1),0)),"")</f>
        <v>0</v>
      </c>
      <c r="AJ209" s="6">
        <f ca="1">IFERROR(INDEX(OFFSET(INDIRECT("v_buffer_hist_hoy!$A$1"),1,MATCH("buh_backorder",INDIRECT("v_buffer_hist_hoy!$1:$1"),0)-1,100000,1),MATCH(CLEAN(TABLATRANSFERENCIA[[#This Row],[CODIGO]]),OFFSET(INDIRECT("v_buffer_hist_hoy!$A$1"),1,MATCH("buh_codigo",INDIRECT("v_buffer_hist_hoy!$1:$1"),0)-1,100000,1),0)),"")</f>
        <v>50</v>
      </c>
      <c r="AK209" s="6">
        <f ca="1">IFERROR(INDEX(OFFSET(INDIRECT("v_buffer_hist_hoy!$A$1"),1,MATCH("buh_inventario_proyectado",INDIRECT("v_buffer_hist_hoy!$1:$1"),0)-1,100000,1),MATCH(CLEAN(TABLATRANSFERENCIA[[#This Row],[CODIGO]]),OFFSET(INDIRECT("v_buffer_hist_hoy!$A$1"),1,MATCH("buh_codigo",INDIRECT("v_buffer_hist_hoy!$1:$1"),0)-1,100000,1),0)),"")</f>
        <v>1017</v>
      </c>
      <c r="AL209" s="4">
        <f ca="1">IFERROR(INDEX(OFFSET(INDIRECT("v_buffer_hist_hoy!$A$1"),1,MATCH("buh_estado_inventario_proyectado",INDIRECT("v_buffer_hist_hoy!$1:$1"),0)-1,100000,1),MATCH(CLEAN(TABLATRANSFERENCIA[[#This Row],[CODIGO]]),OFFSET(INDIRECT("v_buffer_hist_hoy!$A$1"),1,MATCH("buh_codigo",INDIRECT("v_buffer_hist_hoy!$1:$1"),0)-1,100000,1),0)),"")</f>
        <v>-0.27</v>
      </c>
      <c r="AM209" s="6" t="str">
        <f ca="1">IFERROR(INDEX(OFFSET(INDIRECT("v_buffer_hist_hoy!$A$1"),1,MATCH("buh_color_inventario_proyectado",INDIRECT("v_buffer_hist_hoy!$1:$1"),0)-1,100000,1),MATCH(CLEAN(TABLATRANSFERENCIA[[#This Row],[CODIGO]]),OFFSET(INDIRECT("v_buffer_hist_hoy!$A$1"),1,MATCH("buh_codigo",INDIRECT("v_buffer_hist_hoy!$1:$1"),0)-1,100000,1),0)),"")</f>
        <v>L</v>
      </c>
      <c r="AN209" s="6">
        <f ca="1">IFERROR(INDEX(OFFSET(INDIRECT("v_buffer_hist_hoy!$A$1"),1,MATCH("buh_pedido_minimo",INDIRECT("v_buffer_hist_hoy!$1:$1"),0)-1,100000,1),MATCH(CLEAN(TABLATRANSFERENCIA[[#This Row],[CODIGO]]),OFFSET(INDIRECT("v_buffer_hist_hoy!$A$1"),1,MATCH("buh_codigo",INDIRECT("v_buffer_hist_hoy!$1:$1"),0)-1,100000,1),0)),"")</f>
        <v>0</v>
      </c>
      <c r="AO209" s="6">
        <f ca="1">IFERROR(INDEX(OFFSET(INDIRECT("v_buffer_hist_hoy!$A$1"),1,MATCH("buh_pedido_minimo_grupo",INDIRECT("v_buffer_hist_hoy!$1:$1"),0)-1,100000,1),MATCH(CLEAN(TABLATRANSFERENCIA[[#This Row],[CODIGO]]),OFFSET(INDIRECT("v_buffer_hist_hoy!$A$1"),1,MATCH("buh_codigo",INDIRECT("v_buffer_hist_hoy!$1:$1"),0)-1,100000,1),0)),"")</f>
        <v>0</v>
      </c>
      <c r="AP209" s="6">
        <f ca="1">IFERROR(INDEX(OFFSET(INDIRECT("v_buffer_hist_hoy!$A$1"),1,MATCH("buh_unidad_empaque",INDIRECT("v_buffer_hist_hoy!$1:$1"),0)-1,100000,1),MATCH(CLEAN(TABLATRANSFERENCIA[[#This Row],[CODIGO]]),OFFSET(INDIRECT("v_buffer_hist_hoy!$A$1"),1,MATCH("buh_codigo",INDIRECT("v_buffer_hist_hoy!$1:$1"),0)-1,100000,1),0)),"")</f>
        <v>54</v>
      </c>
      <c r="AQ209" s="6">
        <f ca="1">IFERROR(INDEX(OFFSET(INDIRECT("v_buffer_hist_hoy!$A$1"),1,MATCH("buh_pedido_promedio",INDIRECT("v_buffer_hist_hoy!$1:$1"),0)-1,100000,1),MATCH(CLEAN(TABLATRANSFERENCIA[[#This Row],[CODIGO]]),OFFSET(INDIRECT("v_buffer_hist_hoy!$A$1"),1,MATCH("buh_codigo",INDIRECT("v_buffer_hist_hoy!$1:$1"),0)-1,100000,1),0)),"")</f>
        <v>218</v>
      </c>
      <c r="AR209" s="6">
        <f ca="1">IFERROR(INDEX(OFFSET(INDIRECT("v_buffer_hist_hoy!$A$1"),1,MATCH("buh_cobertura_buffer",INDIRECT("v_buffer_hist_hoy!$1:$1"),0)-1,100000,1),MATCH(CLEAN(TABLATRANSFERENCIA[[#This Row],[CODIGO]]),OFFSET(INDIRECT("v_buffer_hist_hoy!$A$1"),1,MATCH("buh_codigo",INDIRECT("v_buffer_hist_hoy!$1:$1"),0)-1,100000,1),0)),"")</f>
        <v>0</v>
      </c>
      <c r="AS209" s="6">
        <f ca="1">IFERROR(INDEX(OFFSET(INDIRECT("v_buffer_hist_hoy!$A$1"),1,MATCH("buh_cobertura_inventario_proyectado",INDIRECT("v_buffer_hist_hoy!$1:$1"),0)-1,100000,1),MATCH(CLEAN(TABLATRANSFERENCIA[[#This Row],[CODIGO]]),OFFSET(INDIRECT("v_buffer_hist_hoy!$A$1"),1,MATCH("buh_codigo",INDIRECT("v_buffer_hist_hoy!$1:$1"),0)-1,100000,1),0)),"")</f>
        <v>0</v>
      </c>
      <c r="AT209" s="6">
        <f ca="1">IFERROR(INDEX(OFFSET(INDIRECT("v_buffer_hist_hoy!$A$1"),1,MATCH("buh_cobertura_pedido_minimo",INDIRECT("v_buffer_hist_hoy!$1:$1"),0)-1,100000,1),MATCH(CLEAN(TABLATRANSFERENCIA[[#This Row],[CODIGO]]),OFFSET(INDIRECT("v_buffer_hist_hoy!$A$1"),1,MATCH("buh_codigo",INDIRECT("v_buffer_hist_hoy!$1:$1"),0)-1,100000,1),0)),"")</f>
        <v>0</v>
      </c>
      <c r="AU209" s="6">
        <f ca="1">IFERROR(INDEX(OFFSET(INDIRECT("v_buffer_hist_hoy!$A$1"),1,MATCH("buh_dias_desabastecimiento",INDIRECT("v_buffer_hist_hoy!$1:$1"),0)-1,100000,1),MATCH(CLEAN(TABLATRANSFERENCIA[[#This Row],[CODIGO]]),OFFSET(INDIRECT("v_buffer_hist_hoy!$A$1"),1,MATCH("buh_codigo",INDIRECT("v_buffer_hist_hoy!$1:$1"),0)-1,100000,1),0)),"")</f>
        <v>2</v>
      </c>
      <c r="AV209" s="6">
        <f t="array" ref="AV209">IFERROR(INDEX(Datos_Consumo[CANTIDAD],MATCH(TABLATRANSFERENCIA[[#This Row],[CODIGO]]&amp;TABLATRANSFERENCIA[[#Headers],[Columna1]],Datos_Consumo[CODIGO]&amp;Datos_Consumo[FECHA_FORMATO],0)),0)</f>
        <v>0</v>
      </c>
      <c r="AW209" s="6">
        <f t="array" ref="AW209">IFERROR(INDEX(Datos_Consumo[CANTIDAD],MATCH(TABLATRANSFERENCIA[[#This Row],[CODIGO]]&amp;TABLATRANSFERENCIA[[#Headers],[Columna2]],Datos_Consumo[CODIGO]&amp;Datos_Consumo[FECHA_FORMATO],0)),0)</f>
        <v>0</v>
      </c>
      <c r="AX209" s="6">
        <f t="array" ref="AX209">IFERROR(INDEX(Datos_Consumo[CANTIDAD],MATCH(TABLATRANSFERENCIA[[#This Row],[CODIGO]]&amp;TABLATRANSFERENCIA[[#Headers],[Columna3]],Datos_Consumo[CODIGO]&amp;Datos_Consumo[FECHA_FORMATO],0)),0)</f>
        <v>0</v>
      </c>
      <c r="AY209" s="6">
        <f t="array" ref="AY209">IFERROR(INDEX(Datos_Consumo[CANTIDAD],MATCH(TABLATRANSFERENCIA[[#This Row],[CODIGO]]&amp;TABLATRANSFERENCIA[[#Headers],[Columna4]],Datos_Consumo[CODIGO]&amp;Datos_Consumo[FECHA_FORMATO],0)),0)</f>
        <v>0</v>
      </c>
      <c r="AZ209" s="6">
        <f t="array" ref="AZ209">IFERROR(INDEX(Datos_Consumo[CANTIDAD],MATCH(TABLATRANSFERENCIA[[#This Row],[CODIGO]]&amp;TABLATRANSFERENCIA[[#Headers],[Columna5]],Datos_Consumo[CODIGO]&amp;Datos_Consumo[FECHA_FORMATO],0)),0)</f>
        <v>0</v>
      </c>
      <c r="BA209" s="6">
        <f t="array" ref="BA209">IFERROR(INDEX(Datos_Consumo[CANTIDAD],MATCH(TABLATRANSFERENCIA[[#This Row],[CODIGO]]&amp;TABLATRANSFERENCIA[[#Headers],[Columna6]],Datos_Consumo[CODIGO]&amp;Datos_Consumo[FECHA_FORMATO],0)),0)</f>
        <v>0</v>
      </c>
      <c r="BB209" s="56">
        <f ca="1">IFERROR(INDEX(OFFSET(INDIRECT("v_buffer_hist_hoy!$A$1"),1,MATCH("buh_ultima_transferencia_ini",INDIRECT("v_buffer_hist_hoy!$1:$1"),0)-1,100000,1),MATCH(CLEAN(TABLATRANSFERENCIA[[#This Row],[CODIGO]]),OFFSET(INDIRECT("v_buffer_hist_hoy!$A$1"),1,MATCH("buh_codigo",INDIRECT("v_buffer_hist_hoy!$1:$1"),0)-1,100000,1),0)),"")</f>
        <v>0</v>
      </c>
      <c r="BC209" s="56">
        <f ca="1">IFERROR(INDEX(OFFSET(INDIRECT("v_buffer_hist_hoy!$A$1"),1,MATCH("buh_ultima_transferencia_fin",INDIRECT("v_buffer_hist_hoy!$1:$1"),0)-1,100000,1),MATCH(CLEAN(TABLATRANSFERENCIA[[#This Row],[CODIGO]]),OFFSET(INDIRECT("v_buffer_hist_hoy!$A$1"),1,MATCH("buh_codigo",INDIRECT("v_buffer_hist_hoy!$1:$1"),0)-1,100000,1),0)),"")</f>
        <v>0</v>
      </c>
      <c r="BD209" s="50" t="s">
        <v>7739</v>
      </c>
      <c r="BE209" s="55"/>
      <c r="BF209" s="51"/>
      <c r="BG209" s="51" t="str">
        <f>IF(RIGHT(TABLATRANSFERENCIA[[#Headers],[Emb1]],1)*1&lt;=TABLATRANSFERENCIA[[#This Row],[EMBARQUES]],IF(ISBLANK(TABLATRANSFERENCIA[[#This Row],[EMBARQUES]]),TABLATRANSFERENCIA[[#This Row],[REQUERIM]],ROUND(TABLATRANSFERENCIA[[#This Row],[REQUERIM]]/TABLATRANSFERENCIA[[#This Row],[EMBARQUES]],0)),TABLATRANSFERENCIA[[#This Row],[REQUERIM]])</f>
        <v>50</v>
      </c>
      <c r="BH20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0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0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0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09" s="51"/>
      <c r="BM209" s="46">
        <f ca="1">IFERROR(TABLATRANSFERENCIA[[#This Row],[REQUERIM]]/TABLATRANSFERENCIA[[#This Row],[PEDIDO PROMEDIO]],0)</f>
        <v>0.22935779816513763</v>
      </c>
      <c r="BN209" s="51"/>
      <c r="BO209" s="59"/>
      <c r="BP209" s="3" t="str">
        <f>IF(TABLATRANSFERENCIA[[#This Row],[RECIBIDO]]&lt;&gt;"",0,IF(TABLATRANSFERENCIA[[#This Row],[DESPACHO]]&lt;&gt;"",TABLATRANSFERENCIA[[#This Row],[DESPACHO]],TABLATRANSFERENCIA[[#This Row],[REQUERIM]]))</f>
        <v>50</v>
      </c>
      <c r="BQ209" s="50"/>
      <c r="BR209" s="50"/>
      <c r="BS209" s="50" t="str">
        <f t="shared" si="3"/>
        <v>N</v>
      </c>
      <c r="BT209" s="51">
        <f t="array" aca="1" ref="BT209" ca="1">IF(SUM(--(TABLATRANSFERENCIA[[#This Row],[CODIGO GENERICO]]=TABLATRANSFERENCIA[CODIGO GENERICO])*TABLATRANSFERENCIA[REQUERIM])&lt;TABLATRANSFERENCIA[[#This Row],[PEDIDO MIN GRUPO]],1,0)</f>
        <v>0</v>
      </c>
      <c r="BU20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09" s="51">
        <f ca="1">IFERROR(INDEX(OFFSET(INDIRECT("v_buffer_hist_hoy!$A$1"),1,MATCH("buh_zona_amarilla",INDIRECT("v_buffer_hist_hoy!$1:$1"),0)-1,100000,1),MATCH(CLEAN(TABLATRANSFERENCIA[[#This Row],[CODIGO]]),OFFSET(INDIRECT("v_buffer_hist_hoy!$A$1"),1,MATCH("buh_codigo",INDIRECT("v_buffer_hist_hoy!$1:$1"),0)-1,100000,1),0)),"")</f>
        <v>532</v>
      </c>
      <c r="BW209" s="51">
        <f ca="1">IFERROR(INDEX(OFFSET(INDIRECT("v_buffer_hist_hoy!$A$1"),1,MATCH("buh_zona_roja",INDIRECT("v_buffer_hist_hoy!$1:$1"),0)-1,100000,1),MATCH(CLEAN(TABLATRANSFERENCIA[[#This Row],[CODIGO]]),OFFSET(INDIRECT("v_buffer_hist_hoy!$A$1"),1,MATCH("buh_codigo",INDIRECT("v_buffer_hist_hoy!$1:$1"),0)-1,100000,1),0)),"")</f>
        <v>264</v>
      </c>
    </row>
    <row r="210" spans="1:75" hidden="1" x14ac:dyDescent="0.25">
      <c r="A210" s="54" t="s">
        <v>1543</v>
      </c>
      <c r="B210" s="3" t="str">
        <f ca="1">IFERROR(INDEX(OFFSET(INDIRECT("v_buffer_hist_hoy!$A$1"),1,MATCH("pro_descripcion",INDIRECT("v_buffer_hist_hoy!$1:$1"),0)-1,100000,1),MATCH(CLEAN(TABLATRANSFERENCIA[[#This Row],[CODIGO]]),OFFSET(INDIRECT("v_buffer_hist_hoy!$A$1"),1,MATCH("buh_codigo",INDIRECT("v_buffer_hist_hoy!$1:$1"),0)-1,100000,1),0)),"")</f>
        <v>CABEZAL NYLON SPEED-FEED 450</v>
      </c>
      <c r="C210" s="3" t="str">
        <f ca="1">IFERROR(INDEX(OFFSET(INDIRECT("v_buffer_hist_hoy!$A$1"),1,MATCH("buh_codigo_generico",INDIRECT("v_buffer_hist_hoy!$1:$1"),0)-1,100000,1),MATCH(CLEAN(TABLATRANSFERENCIA[[#This Row],[CODIGO]]),OFFSET(INDIRECT("v_buffer_hist_hoy!$A$1"),1,MATCH("buh_codigo",INDIRECT("v_buffer_hist_hoy!$1:$1"),0)-1,100000,1),0)),"")</f>
        <v>0</v>
      </c>
      <c r="D210" s="3" t="str">
        <f ca="1">IFERROR(INDEX(OFFSET(INDIRECT("v_buffer_hist_hoy!$A$1"),1,MATCH("buh_codigo_vinculado",INDIRECT("v_buffer_hist_hoy!$1:$1"),0)-1,100000,1),MATCH(CLEAN(TABLATRANSFERENCIA[[#This Row],[CODIGO]]),OFFSET(INDIRECT("v_buffer_hist_hoy!$A$1"),1,MATCH("buh_codigo",INDIRECT("v_buffer_hist_hoy!$1:$1"),0)-1,100000,1),0)),"")</f>
        <v>EC-28820-08000</v>
      </c>
      <c r="E210" s="3" t="str">
        <f ca="1">IFERROR(INDEX(OFFSET(INDIRECT("v_buffer_hist_hoy!$A$1"),1,MATCH("pro_linea",INDIRECT("v_buffer_hist_hoy!$1:$1"),0)-1,100000,1),MATCH(CLEAN(TABLATRANSFERENCIA[[#This Row],[CODIGO]]),OFFSET(INDIRECT("v_buffer_hist_hoy!$A$1"),1,MATCH("buh_codigo",INDIRECT("v_buffer_hist_hoy!$1:$1"),0)-1,100000,1),0)),"")</f>
        <v>AGROFORESTAL</v>
      </c>
      <c r="F210" s="3">
        <f ca="1">IFERROR(INDEX(OFFSET(INDIRECT("v_buffer_hist_hoy!$A$1"),1,MATCH("pro_sublinea",INDIRECT("v_buffer_hist_hoy!$1:$1"),0)-1,100000,1),MATCH(CLEAN(TABLATRANSFERENCIA[[#This Row],[CODIGO]]),OFFSET(INDIRECT("v_buffer_hist_hoy!$A$1"),1,MATCH("buh_codigo",INDIRECT("v_buffer_hist_hoy!$1:$1"),0)-1,100000,1),0)),"")</f>
        <v>0</v>
      </c>
      <c r="G210" s="3" t="str">
        <f ca="1">IFERROR(INDEX(OFFSET(INDIRECT("v_buffer_hist_hoy!$A$1"),1,MATCH("pro_grupo",INDIRECT("v_buffer_hist_hoy!$1:$1"),0)-1,100000,1),MATCH(CLEAN(TABLATRANSFERENCIA[[#This Row],[CODIGO]]),OFFSET(INDIRECT("v_buffer_hist_hoy!$A$1"),1,MATCH("buh_codigo",INDIRECT("v_buffer_hist_hoy!$1:$1"),0)-1,100000,1),0)),"")</f>
        <v>ACCESORIOS</v>
      </c>
      <c r="H210" s="3">
        <f ca="1">IFERROR(INDEX(OFFSET(INDIRECT("v_buffer_hist_hoy!$A$1"),1,MATCH("pro_familia",INDIRECT("v_buffer_hist_hoy!$1:$1"),0)-1,100000,1),MATCH(CLEAN(TABLATRANSFERENCIA[[#This Row],[CODIGO]]),OFFSET(INDIRECT("v_buffer_hist_hoy!$A$1"),1,MATCH("buh_codigo",INDIRECT("v_buffer_hist_hoy!$1:$1"),0)-1,100000,1),0)),"")</f>
        <v>0</v>
      </c>
      <c r="I210" s="3">
        <f ca="1">IFERROR(INDEX(OFFSET(INDIRECT("v_buffer_hist_hoy!$A$1"),1,MATCH("pro_subfamilia",INDIRECT("v_buffer_hist_hoy!$1:$1"),0)-1,100000,1),MATCH(CLEAN(TABLATRANSFERENCIA[[#This Row],[CODIGO]]),OFFSET(INDIRECT("v_buffer_hist_hoy!$A$1"),1,MATCH("buh_codigo",INDIRECT("v_buffer_hist_hoy!$1:$1"),0)-1,100000,1),0)),"")</f>
        <v>0</v>
      </c>
      <c r="J210" s="3" t="str">
        <f ca="1">IFERROR(INDEX(OFFSET(INDIRECT("v_buffer_hist_hoy!$A$1"),1,MATCH("pro_categoria",INDIRECT("v_buffer_hist_hoy!$1:$1"),0)-1,100000,1),MATCH(CLEAN(TABLATRANSFERENCIA[[#This Row],[CODIGO]]),OFFSET(INDIRECT("v_buffer_hist_hoy!$A$1"),1,MATCH("buh_codigo",INDIRECT("v_buffer_hist_hoy!$1:$1"),0)-1,100000,1),0)),"")</f>
        <v>ACCESORIOS LUBRICANTES</v>
      </c>
      <c r="K210" s="3">
        <f ca="1">IFERROR(INDEX(OFFSET(INDIRECT("v_buffer_hist_hoy!$A$1"),1,MATCH("pro_tipo",INDIRECT("v_buffer_hist_hoy!$1:$1"),0)-1,100000,1),MATCH(CLEAN(TABLATRANSFERENCIA[[#This Row],[CODIGO]]),OFFSET(INDIRECT("v_buffer_hist_hoy!$A$1"),1,MATCH("buh_codigo",INDIRECT("v_buffer_hist_hoy!$1:$1"),0)-1,100000,1),0)),"")</f>
        <v>0</v>
      </c>
      <c r="L210" s="3" t="str">
        <f ca="1">IFERROR(INDEX(OFFSET(INDIRECT("v_buffer_hist_hoy!$A$1"),1,MATCH("pro_marca",INDIRECT("v_buffer_hist_hoy!$1:$1"),0)-1,100000,1),MATCH(CLEAN(TABLATRANSFERENCIA[[#This Row],[CODIGO]]),OFFSET(INDIRECT("v_buffer_hist_hoy!$A$1"),1,MATCH("buh_codigo",INDIRECT("v_buffer_hist_hoy!$1:$1"),0)-1,100000,1),0)),"")</f>
        <v>SHINDAIWA</v>
      </c>
      <c r="M210" s="3">
        <f ca="1">IFERROR(INDEX(OFFSET(INDIRECT("v_buffer_hist_hoy!$A$1"),1,MATCH("pro_modelo",INDIRECT("v_buffer_hist_hoy!$1:$1"),0)-1,100000,1),MATCH(CLEAN(TABLATRANSFERENCIA[[#This Row],[CODIGO]]),OFFSET(INDIRECT("v_buffer_hist_hoy!$A$1"),1,MATCH("buh_codigo",INDIRECT("v_buffer_hist_hoy!$1:$1"),0)-1,100000,1),0)),"")</f>
        <v>0</v>
      </c>
      <c r="N210" s="3">
        <f ca="1">IFERROR(INDEX(OFFSET(INDIRECT("v_buffer_hist_hoy!$A$1"),1,MATCH("pro_cat_management",INDIRECT("v_buffer_hist_hoy!$1:$1"),0)-1,100000,1),MATCH(CLEAN(TABLATRANSFERENCIA[[#This Row],[CODIGO]]),OFFSET(INDIRECT("v_buffer_hist_hoy!$A$1"),1,MATCH("buh_codigo",INDIRECT("v_buffer_hist_hoy!$1:$1"),0)-1,100000,1),0)),"")</f>
        <v>0</v>
      </c>
      <c r="O210" s="5" t="str">
        <f ca="1">IFERROR(INDEX(OFFSET(INDIRECT("v_buffer_hist_hoy!$A$1"),1,MATCH("buh_estatus",INDIRECT("v_buffer_hist_hoy!$1:$1"),0)-1,100000,1),MATCH(CLEAN(TABLATRANSFERENCIA[[#This Row],[CODIGO]]),OFFSET(INDIRECT("v_buffer_hist_hoy!$A$1"),1,MATCH("buh_codigo",INDIRECT("v_buffer_hist_hoy!$1:$1"),0)-1,100000,1),0)),"")</f>
        <v>0</v>
      </c>
      <c r="P210" s="5">
        <f ca="1">IFERROR(INDEX(OFFSET(INDIRECT("v_buffer_hist_hoy!$A$1"),1,MATCH("buh_ctv",INDIRECT("v_buffer_hist_hoy!$1:$1"),0)-1,100000,1),MATCH(CLEAN(TABLATRANSFERENCIA[[#This Row],[CODIGO]]),OFFSET(INDIRECT("v_buffer_hist_hoy!$A$1"),1,MATCH("buh_codigo",INDIRECT("v_buffer_hist_hoy!$1:$1"),0)-1,100000,1),0)),"")</f>
        <v>16.399999999999999</v>
      </c>
      <c r="Q210" s="5">
        <f ca="1">IFERROR(INDEX(OFFSET(INDIRECT("v_buffer_hist_hoy!$A$1"),1,MATCH("buh_pv",INDIRECT("v_buffer_hist_hoy!$1:$1"),0)-1,100000,1),MATCH(CLEAN(TABLATRANSFERENCIA[[#This Row],[CODIGO]]),OFFSET(INDIRECT("v_buffer_hist_hoy!$A$1"),1,MATCH("buh_codigo",INDIRECT("v_buffer_hist_hoy!$1:$1"),0)-1,100000,1),0)),"")</f>
        <v>30.46</v>
      </c>
      <c r="R210" s="46">
        <f ca="1">IFERROR(INDEX(OFFSET(INDIRECT("v_buffer_hist_hoy!$A$1"),1,MATCH("buh_roi_pasado",INDIRECT("v_buffer_hist_hoy!$1:$1"),0)-1,100000,1),MATCH(CLEAN(TABLATRANSFERENCIA[[#This Row],[CODIGO]]),OFFSET(INDIRECT("v_buffer_hist_hoy!$A$1"),1,MATCH("buh_codigo",INDIRECT("v_buffer_hist_hoy!$1:$1"),0)-1,100000,1),0)),"")</f>
        <v>0</v>
      </c>
      <c r="S210" s="46">
        <f ca="1">IFERROR(INDEX(OFFSET(INDIRECT("v_buffer_hist_hoy!$A$1"),1,MATCH("buh_roi_proyectado",INDIRECT("v_buffer_hist_hoy!$1:$1"),0)-1,100000,1),MATCH(CLEAN(TABLATRANSFERENCIA[[#This Row],[CODIGO]]),OFFSET(INDIRECT("v_buffer_hist_hoy!$A$1"),1,MATCH("buh_codigo",INDIRECT("v_buffer_hist_hoy!$1:$1"),0)-1,100000,1),0)),"")</f>
        <v>3.74</v>
      </c>
      <c r="T210" s="46">
        <f ca="1">IFERROR(INDEX(OFFSET(INDIRECT("v_buffer_hist_hoy!$A$1"),1,MATCH("buh_velocity",INDIRECT("v_buffer_hist_hoy!$1:$1"),0)-1,100000,1),MATCH(CLEAN(TABLATRANSFERENCIA[[#This Row],[CODIGO]]),OFFSET(INDIRECT("v_buffer_hist_hoy!$A$1"),1,MATCH("buh_codigo",INDIRECT("v_buffer_hist_hoy!$1:$1"),0)-1,100000,1),0)),"")</f>
        <v>0</v>
      </c>
      <c r="U210" s="46">
        <f ca="1">IFERROR(INDEX(OFFSET(INDIRECT("v_buffer_hist_hoy!$A$1"),1,MATCH("buh_nivel_servicio",INDIRECT("v_buffer_hist_hoy!$1:$1"),0)-1,100000,1),MATCH(CLEAN(TABLATRANSFERENCIA[[#This Row],[CODIGO]]),OFFSET(INDIRECT("v_buffer_hist_hoy!$A$1"),1,MATCH("buh_codigo",INDIRECT("v_buffer_hist_hoy!$1:$1"),0)-1,100000,1),0)),"")</f>
        <v>1</v>
      </c>
      <c r="V210" s="49" t="str">
        <f ca="1">IFERROR(INDEX(OFFSET(INDIRECT("v_buffer_hist_hoy!$A$1"),1,MATCH("pro_nombre",INDIRECT("v_buffer_hist_hoy!$1:$1"),0)-1,100000,1),MATCH(CLEAN(TABLATRANSFERENCIA[[#This Row],[CODIGO]]),OFFSET(INDIRECT("v_buffer_hist_hoy!$A$1"),1,MATCH("buh_codigo",INDIRECT("v_buffer_hist_hoy!$1:$1"),0)-1,100000,1),0)),"")</f>
        <v>Echo</v>
      </c>
      <c r="W210" s="49" t="str">
        <f ca="1">IFERROR(INDEX(OFFSET(INDIRECT("v_buffer_hist_hoy!$A$1"),1,MATCH("pre_nombre",INDIRECT("v_buffer_hist_hoy!$1:$1"),0)-1,100000,1),MATCH(CLEAN(TABLATRANSFERENCIA[[#This Row],[CODIGO]]),OFFSET(INDIRECT("v_buffer_hist_hoy!$A$1"),1,MATCH("buh_codigo",INDIRECT("v_buffer_hist_hoy!$1:$1"),0)-1,100000,1),0)),"")</f>
        <v>USA</v>
      </c>
      <c r="X210" s="51">
        <f ca="1">IFERROR(INDEX(OFFSET(INDIRECT("v_buffer_hist_hoy!$A$1"),1,MATCH("buh_tiempo_suministro",INDIRECT("v_buffer_hist_hoy!$1:$1"),0)-1,100000,1),MATCH(CLEAN(TABLATRANSFERENCIA[[#This Row],[CODIGO]]),OFFSET(INDIRECT("v_buffer_hist_hoy!$A$1"),1,MATCH("buh_codigo",INDIRECT("v_buffer_hist_hoy!$1:$1"),0)-1,100000,1),0)),"")</f>
        <v>8</v>
      </c>
      <c r="Y210" s="51">
        <f ca="1">IFERROR(INDEX(OFFSET(INDIRECT("v_buffer_hist_hoy!$A$1"),1,MATCH("buh_frecuencia_reposicion",INDIRECT("v_buffer_hist_hoy!$1:$1"),0)-1,100000,1),MATCH(CLEAN(TABLATRANSFERENCIA[[#This Row],[CODIGO]]),OFFSET(INDIRECT("v_buffer_hist_hoy!$A$1"),1,MATCH("buh_codigo",INDIRECT("v_buffer_hist_hoy!$1:$1"),0)-1,100000,1),0)),"")</f>
        <v>3</v>
      </c>
      <c r="Z210" s="6">
        <f ca="1">IFERROR(INDEX(OFFSET(INDIRECT("v_buffer_hist_hoy!$A$1"),1,MATCH("buh_buffer_actual",INDIRECT("v_buffer_hist_hoy!$1:$1"),0)-1,100000,1),MATCH(CLEAN(TABLATRANSFERENCIA[[#This Row],[CODIGO]]),OFFSET(INDIRECT("v_buffer_hist_hoy!$A$1"),1,MATCH("buh_codigo",INDIRECT("v_buffer_hist_hoy!$1:$1"),0)-1,100000,1),0)),"")</f>
        <v>60</v>
      </c>
      <c r="AA210" s="6">
        <f ca="1">IFERROR(INDEX(OFFSET(INDIRECT("v_buffer_hist_hoy!$A$1"),1,MATCH("buh_inventario_proveedor",INDIRECT("v_buffer_hist_hoy!$1:$1"),0)-1,100000,1),MATCH(CLEAN(TABLATRANSFERENCIA[[#This Row],[CODIGO]]),OFFSET(INDIRECT("v_buffer_hist_hoy!$A$1"),1,MATCH("buh_codigo",INDIRECT("v_buffer_hist_hoy!$1:$1"),0)-1,100000,1),0)),"")</f>
        <v>1000000000</v>
      </c>
      <c r="AB210" s="6">
        <f ca="1">IFERROR(INDEX(OFFSET(INDIRECT("v_buffer_hist_hoy!$A$1"),1,MATCH("buh_inventario_fisico",INDIRECT("v_buffer_hist_hoy!$1:$1"),0)-1,100000,1),MATCH(CLEAN(TABLATRANSFERENCIA[[#This Row],[CODIGO]]),OFFSET(INDIRECT("v_buffer_hist_hoy!$A$1"),1,MATCH("buh_codigo",INDIRECT("v_buffer_hist_hoy!$1:$1"),0)-1,100000,1),0)),"")</f>
        <v>23</v>
      </c>
      <c r="AC210" s="4">
        <f ca="1">IFERROR(INDEX(OFFSET(INDIRECT("v_buffer_hist_hoy!$A$1"),1,MATCH("buh_estado_inventario_fisico",INDIRECT("v_buffer_hist_hoy!$1:$1"),0)-1,100000,1),MATCH(CLEAN(TABLATRANSFERENCIA[[#This Row],[CODIGO]]),OFFSET(INDIRECT("v_buffer_hist_hoy!$A$1"),1,MATCH("buh_codigo",INDIRECT("v_buffer_hist_hoy!$1:$1"),0)-1,100000,1),0)),"")</f>
        <v>0.62</v>
      </c>
      <c r="AD210" s="6" t="str">
        <f ca="1">IFERROR(INDEX(OFFSET(INDIRECT("v_buffer_hist_hoy!$A$1"),1,MATCH("buh_color_inventario_fisico",INDIRECT("v_buffer_hist_hoy!$1:$1"),0)-1,100000,1),MATCH(CLEAN(TABLATRANSFERENCIA[[#This Row],[CODIGO]]),OFFSET(INDIRECT("v_buffer_hist_hoy!$A$1"),1,MATCH("buh_codigo",INDIRECT("v_buffer_hist_hoy!$1:$1"),0)-1,100000,1),0)),"")</f>
        <v>A</v>
      </c>
      <c r="AE210" s="6">
        <f ca="1">IFERROR(INDEX(OFFSET(INDIRECT("v_buffer_hist_hoy!$A$1"),1,MATCH("buh_transito",INDIRECT("v_buffer_hist_hoy!$1:$1"),0)-1,100000,1),MATCH(CLEAN(TABLATRANSFERENCIA[[#This Row],[CODIGO]]),OFFSET(INDIRECT("v_buffer_hist_hoy!$A$1"),1,MATCH("buh_codigo",INDIRECT("v_buffer_hist_hoy!$1:$1"),0)-1,100000,1),0)),"")</f>
        <v>0</v>
      </c>
      <c r="AF210" s="6">
        <f ca="1">IFERROR(INDEX(OFFSET(INDIRECT("v_buffer_hist_hoy!$A$1"),1,MATCH("buh_negociacion",INDIRECT("v_buffer_hist_hoy!$1:$1"),0)-1,100000,1),MATCH(CLEAN(TABLATRANSFERENCIA[[#This Row],[CODIGO]]),OFFSET(INDIRECT("v_buffer_hist_hoy!$A$1"),1,MATCH("buh_codigo",INDIRECT("v_buffer_hist_hoy!$1:$1"),0)-1,100000,1),0)),"")</f>
        <v>0</v>
      </c>
      <c r="AG210" s="6">
        <f ca="1">IFERROR(INDEX(OFFSET(INDIRECT("v_buffer_hist_hoy!$A$1"),1,MATCH("buh_produccion",INDIRECT("v_buffer_hist_hoy!$1:$1"),0)-1,100000,1),MATCH(CLEAN(TABLATRANSFERENCIA[[#This Row],[CODIGO]]),OFFSET(INDIRECT("v_buffer_hist_hoy!$A$1"),1,MATCH("buh_codigo",INDIRECT("v_buffer_hist_hoy!$1:$1"),0)-1,100000,1),0)),"")</f>
        <v>0</v>
      </c>
      <c r="AH210" s="6">
        <f ca="1">IFERROR(INDEX(OFFSET(INDIRECT("v_buffer_hist_hoy!$A$1"),1,MATCH("buh_embarcado",INDIRECT("v_buffer_hist_hoy!$1:$1"),0)-1,100000,1),MATCH(CLEAN(TABLATRANSFERENCIA[[#This Row],[CODIGO]]),OFFSET(INDIRECT("v_buffer_hist_hoy!$A$1"),1,MATCH("buh_codigo",INDIRECT("v_buffer_hist_hoy!$1:$1"),0)-1,100000,1),0)),"")</f>
        <v>0</v>
      </c>
      <c r="AI210" s="6">
        <f ca="1">IFERROR(INDEX(OFFSET(INDIRECT("v_buffer_hist_hoy!$A$1"),1,MATCH("buh_comprometido",INDIRECT("v_buffer_hist_hoy!$1:$1"),0)-1,100000,1),MATCH(CLEAN(TABLATRANSFERENCIA[[#This Row],[CODIGO]]),OFFSET(INDIRECT("v_buffer_hist_hoy!$A$1"),1,MATCH("buh_codigo",INDIRECT("v_buffer_hist_hoy!$1:$1"),0)-1,100000,1),0)),"")</f>
        <v>0</v>
      </c>
      <c r="AJ210" s="6">
        <f ca="1">IFERROR(INDEX(OFFSET(INDIRECT("v_buffer_hist_hoy!$A$1"),1,MATCH("buh_backorder",INDIRECT("v_buffer_hist_hoy!$1:$1"),0)-1,100000,1),MATCH(CLEAN(TABLATRANSFERENCIA[[#This Row],[CODIGO]]),OFFSET(INDIRECT("v_buffer_hist_hoy!$A$1"),1,MATCH("buh_codigo",INDIRECT("v_buffer_hist_hoy!$1:$1"),0)-1,100000,1),0)),"")</f>
        <v>6</v>
      </c>
      <c r="AK210" s="6">
        <f ca="1">IFERROR(INDEX(OFFSET(INDIRECT("v_buffer_hist_hoy!$A$1"),1,MATCH("buh_inventario_proyectado",INDIRECT("v_buffer_hist_hoy!$1:$1"),0)-1,100000,1),MATCH(CLEAN(TABLATRANSFERENCIA[[#This Row],[CODIGO]]),OFFSET(INDIRECT("v_buffer_hist_hoy!$A$1"),1,MATCH("buh_codigo",INDIRECT("v_buffer_hist_hoy!$1:$1"),0)-1,100000,1),0)),"")</f>
        <v>29</v>
      </c>
      <c r="AL210" s="4">
        <f ca="1">IFERROR(INDEX(OFFSET(INDIRECT("v_buffer_hist_hoy!$A$1"),1,MATCH("buh_estado_inventario_proyectado",INDIRECT("v_buffer_hist_hoy!$1:$1"),0)-1,100000,1),MATCH(CLEAN(TABLATRANSFERENCIA[[#This Row],[CODIGO]]),OFFSET(INDIRECT("v_buffer_hist_hoy!$A$1"),1,MATCH("buh_codigo",INDIRECT("v_buffer_hist_hoy!$1:$1"),0)-1,100000,1),0)),"")</f>
        <v>0.52</v>
      </c>
      <c r="AM210" s="6" t="str">
        <f ca="1">IFERROR(INDEX(OFFSET(INDIRECT("v_buffer_hist_hoy!$A$1"),1,MATCH("buh_color_inventario_proyectado",INDIRECT("v_buffer_hist_hoy!$1:$1"),0)-1,100000,1),MATCH(CLEAN(TABLATRANSFERENCIA[[#This Row],[CODIGO]]),OFFSET(INDIRECT("v_buffer_hist_hoy!$A$1"),1,MATCH("buh_codigo",INDIRECT("v_buffer_hist_hoy!$1:$1"),0)-1,100000,1),0)),"")</f>
        <v>A</v>
      </c>
      <c r="AN210" s="6">
        <f ca="1">IFERROR(INDEX(OFFSET(INDIRECT("v_buffer_hist_hoy!$A$1"),1,MATCH("buh_pedido_minimo",INDIRECT("v_buffer_hist_hoy!$1:$1"),0)-1,100000,1),MATCH(CLEAN(TABLATRANSFERENCIA[[#This Row],[CODIGO]]),OFFSET(INDIRECT("v_buffer_hist_hoy!$A$1"),1,MATCH("buh_codigo",INDIRECT("v_buffer_hist_hoy!$1:$1"),0)-1,100000,1),0)),"")</f>
        <v>0</v>
      </c>
      <c r="AO210" s="6">
        <f ca="1">IFERROR(INDEX(OFFSET(INDIRECT("v_buffer_hist_hoy!$A$1"),1,MATCH("buh_pedido_minimo_grupo",INDIRECT("v_buffer_hist_hoy!$1:$1"),0)-1,100000,1),MATCH(CLEAN(TABLATRANSFERENCIA[[#This Row],[CODIGO]]),OFFSET(INDIRECT("v_buffer_hist_hoy!$A$1"),1,MATCH("buh_codigo",INDIRECT("v_buffer_hist_hoy!$1:$1"),0)-1,100000,1),0)),"")</f>
        <v>0</v>
      </c>
      <c r="AP210" s="6">
        <f ca="1">IFERROR(INDEX(OFFSET(INDIRECT("v_buffer_hist_hoy!$A$1"),1,MATCH("buh_unidad_empaque",INDIRECT("v_buffer_hist_hoy!$1:$1"),0)-1,100000,1),MATCH(CLEAN(TABLATRANSFERENCIA[[#This Row],[CODIGO]]),OFFSET(INDIRECT("v_buffer_hist_hoy!$A$1"),1,MATCH("buh_codigo",INDIRECT("v_buffer_hist_hoy!$1:$1"),0)-1,100000,1),0)),"")</f>
        <v>6</v>
      </c>
      <c r="AQ210" s="6">
        <f ca="1">IFERROR(INDEX(OFFSET(INDIRECT("v_buffer_hist_hoy!$A$1"),1,MATCH("buh_pedido_promedio",INDIRECT("v_buffer_hist_hoy!$1:$1"),0)-1,100000,1),MATCH(CLEAN(TABLATRANSFERENCIA[[#This Row],[CODIGO]]),OFFSET(INDIRECT("v_buffer_hist_hoy!$A$1"),1,MATCH("buh_codigo",INDIRECT("v_buffer_hist_hoy!$1:$1"),0)-1,100000,1),0)),"")</f>
        <v>16</v>
      </c>
      <c r="AR210" s="6">
        <f ca="1">IFERROR(INDEX(OFFSET(INDIRECT("v_buffer_hist_hoy!$A$1"),1,MATCH("buh_cobertura_buffer",INDIRECT("v_buffer_hist_hoy!$1:$1"),0)-1,100000,1),MATCH(CLEAN(TABLATRANSFERENCIA[[#This Row],[CODIGO]]),OFFSET(INDIRECT("v_buffer_hist_hoy!$A$1"),1,MATCH("buh_codigo",INDIRECT("v_buffer_hist_hoy!$1:$1"),0)-1,100000,1),0)),"")</f>
        <v>0</v>
      </c>
      <c r="AS210" s="6">
        <f ca="1">IFERROR(INDEX(OFFSET(INDIRECT("v_buffer_hist_hoy!$A$1"),1,MATCH("buh_cobertura_inventario_proyectado",INDIRECT("v_buffer_hist_hoy!$1:$1"),0)-1,100000,1),MATCH(CLEAN(TABLATRANSFERENCIA[[#This Row],[CODIGO]]),OFFSET(INDIRECT("v_buffer_hist_hoy!$A$1"),1,MATCH("buh_codigo",INDIRECT("v_buffer_hist_hoy!$1:$1"),0)-1,100000,1),0)),"")</f>
        <v>0</v>
      </c>
      <c r="AT210" s="6">
        <f ca="1">IFERROR(INDEX(OFFSET(INDIRECT("v_buffer_hist_hoy!$A$1"),1,MATCH("buh_cobertura_pedido_minimo",INDIRECT("v_buffer_hist_hoy!$1:$1"),0)-1,100000,1),MATCH(CLEAN(TABLATRANSFERENCIA[[#This Row],[CODIGO]]),OFFSET(INDIRECT("v_buffer_hist_hoy!$A$1"),1,MATCH("buh_codigo",INDIRECT("v_buffer_hist_hoy!$1:$1"),0)-1,100000,1),0)),"")</f>
        <v>0</v>
      </c>
      <c r="AU210" s="6">
        <f ca="1">IFERROR(INDEX(OFFSET(INDIRECT("v_buffer_hist_hoy!$A$1"),1,MATCH("buh_dias_desabastecimiento",INDIRECT("v_buffer_hist_hoy!$1:$1"),0)-1,100000,1),MATCH(CLEAN(TABLATRANSFERENCIA[[#This Row],[CODIGO]]),OFFSET(INDIRECT("v_buffer_hist_hoy!$A$1"),1,MATCH("buh_codigo",INDIRECT("v_buffer_hist_hoy!$1:$1"),0)-1,100000,1),0)),"")</f>
        <v>2</v>
      </c>
      <c r="AV210" s="6">
        <f t="array" ref="AV210">IFERROR(INDEX(Datos_Consumo[CANTIDAD],MATCH(TABLATRANSFERENCIA[[#This Row],[CODIGO]]&amp;TABLATRANSFERENCIA[[#Headers],[Columna1]],Datos_Consumo[CODIGO]&amp;Datos_Consumo[FECHA_FORMATO],0)),0)</f>
        <v>0</v>
      </c>
      <c r="AW210" s="6">
        <f t="array" ref="AW210">IFERROR(INDEX(Datos_Consumo[CANTIDAD],MATCH(TABLATRANSFERENCIA[[#This Row],[CODIGO]]&amp;TABLATRANSFERENCIA[[#Headers],[Columna2]],Datos_Consumo[CODIGO]&amp;Datos_Consumo[FECHA_FORMATO],0)),0)</f>
        <v>0</v>
      </c>
      <c r="AX210" s="6">
        <f t="array" ref="AX210">IFERROR(INDEX(Datos_Consumo[CANTIDAD],MATCH(TABLATRANSFERENCIA[[#This Row],[CODIGO]]&amp;TABLATRANSFERENCIA[[#Headers],[Columna3]],Datos_Consumo[CODIGO]&amp;Datos_Consumo[FECHA_FORMATO],0)),0)</f>
        <v>0</v>
      </c>
      <c r="AY210" s="6">
        <f t="array" ref="AY210">IFERROR(INDEX(Datos_Consumo[CANTIDAD],MATCH(TABLATRANSFERENCIA[[#This Row],[CODIGO]]&amp;TABLATRANSFERENCIA[[#Headers],[Columna4]],Datos_Consumo[CODIGO]&amp;Datos_Consumo[FECHA_FORMATO],0)),0)</f>
        <v>0</v>
      </c>
      <c r="AZ210" s="6">
        <f t="array" ref="AZ210">IFERROR(INDEX(Datos_Consumo[CANTIDAD],MATCH(TABLATRANSFERENCIA[[#This Row],[CODIGO]]&amp;TABLATRANSFERENCIA[[#Headers],[Columna5]],Datos_Consumo[CODIGO]&amp;Datos_Consumo[FECHA_FORMATO],0)),0)</f>
        <v>0</v>
      </c>
      <c r="BA210" s="6">
        <f t="array" ref="BA210">IFERROR(INDEX(Datos_Consumo[CANTIDAD],MATCH(TABLATRANSFERENCIA[[#This Row],[CODIGO]]&amp;TABLATRANSFERENCIA[[#Headers],[Columna6]],Datos_Consumo[CODIGO]&amp;Datos_Consumo[FECHA_FORMATO],0)),0)</f>
        <v>0</v>
      </c>
      <c r="BB210" s="56">
        <f ca="1">IFERROR(INDEX(OFFSET(INDIRECT("v_buffer_hist_hoy!$A$1"),1,MATCH("buh_ultima_transferencia_ini",INDIRECT("v_buffer_hist_hoy!$1:$1"),0)-1,100000,1),MATCH(CLEAN(TABLATRANSFERENCIA[[#This Row],[CODIGO]]),OFFSET(INDIRECT("v_buffer_hist_hoy!$A$1"),1,MATCH("buh_codigo",INDIRECT("v_buffer_hist_hoy!$1:$1"),0)-1,100000,1),0)),"")</f>
        <v>0</v>
      </c>
      <c r="BC210" s="56">
        <f ca="1">IFERROR(INDEX(OFFSET(INDIRECT("v_buffer_hist_hoy!$A$1"),1,MATCH("buh_ultima_transferencia_fin",INDIRECT("v_buffer_hist_hoy!$1:$1"),0)-1,100000,1),MATCH(CLEAN(TABLATRANSFERENCIA[[#This Row],[CODIGO]]),OFFSET(INDIRECT("v_buffer_hist_hoy!$A$1"),1,MATCH("buh_codigo",INDIRECT("v_buffer_hist_hoy!$1:$1"),0)-1,100000,1),0)),"")</f>
        <v>0</v>
      </c>
      <c r="BD210" s="50" t="s">
        <v>7735</v>
      </c>
      <c r="BE210" s="55"/>
      <c r="BF210" s="51"/>
      <c r="BG210"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2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0" s="51"/>
      <c r="BM210" s="46">
        <f ca="1">IFERROR(TABLATRANSFERENCIA[[#This Row],[REQUERIM]]/TABLATRANSFERENCIA[[#This Row],[PEDIDO PROMEDIO]],0)</f>
        <v>0.375</v>
      </c>
      <c r="BN210" s="51"/>
      <c r="BO210" s="59"/>
      <c r="BP210" s="3" t="str">
        <f>IF(TABLATRANSFERENCIA[[#This Row],[RECIBIDO]]&lt;&gt;"",0,IF(TABLATRANSFERENCIA[[#This Row],[DESPACHO]]&lt;&gt;"",TABLATRANSFERENCIA[[#This Row],[DESPACHO]],TABLATRANSFERENCIA[[#This Row],[REQUERIM]]))</f>
        <v>6</v>
      </c>
      <c r="BQ210" s="50"/>
      <c r="BR210" s="50"/>
      <c r="BS210" s="50" t="str">
        <f t="shared" si="3"/>
        <v>N</v>
      </c>
      <c r="BT210" s="51">
        <f t="array" aca="1" ref="BT210" ca="1">IF(SUM(--(TABLATRANSFERENCIA[[#This Row],[CODIGO GENERICO]]=TABLATRANSFERENCIA[CODIGO GENERICO])*TABLATRANSFERENCIA[REQUERIM])&lt;TABLATRANSFERENCIA[[#This Row],[PEDIDO MIN GRUPO]],1,0)</f>
        <v>0</v>
      </c>
      <c r="BU2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10" s="51">
        <f ca="1">IFERROR(INDEX(OFFSET(INDIRECT("v_buffer_hist_hoy!$A$1"),1,MATCH("buh_zona_amarilla",INDIRECT("v_buffer_hist_hoy!$1:$1"),0)-1,100000,1),MATCH(CLEAN(TABLATRANSFERENCIA[[#This Row],[CODIGO]]),OFFSET(INDIRECT("v_buffer_hist_hoy!$A$1"),1,MATCH("buh_codigo",INDIRECT("v_buffer_hist_hoy!$1:$1"),0)-1,100000,1),0)),"")</f>
        <v>40</v>
      </c>
      <c r="BW210" s="51">
        <f ca="1">IFERROR(INDEX(OFFSET(INDIRECT("v_buffer_hist_hoy!$A$1"),1,MATCH("buh_zona_roja",INDIRECT("v_buffer_hist_hoy!$1:$1"),0)-1,100000,1),MATCH(CLEAN(TABLATRANSFERENCIA[[#This Row],[CODIGO]]),OFFSET(INDIRECT("v_buffer_hist_hoy!$A$1"),1,MATCH("buh_codigo",INDIRECT("v_buffer_hist_hoy!$1:$1"),0)-1,100000,1),0)),"")</f>
        <v>20</v>
      </c>
    </row>
    <row r="211" spans="1:75" hidden="1" x14ac:dyDescent="0.25">
      <c r="A211" s="54" t="s">
        <v>1714</v>
      </c>
      <c r="B211" s="3" t="str">
        <f ca="1">IFERROR(INDEX(OFFSET(INDIRECT("v_buffer_hist_hoy!$A$1"),1,MATCH("pro_descripcion",INDIRECT("v_buffer_hist_hoy!$1:$1"),0)-1,100000,1),MATCH(CLEAN(TABLATRANSFERENCIA[[#This Row],[CODIGO]]),OFFSET(INDIRECT("v_buffer_hist_hoy!$A$1"),1,MATCH("buh_codigo",INDIRECT("v_buffer_hist_hoy!$1:$1"),0)-1,100000,1),0)),"")</f>
        <v>CABEZAL NYLON UN10 DE ALTA CAPACIDAD ECHO</v>
      </c>
      <c r="C211" s="3" t="str">
        <f ca="1">IFERROR(INDEX(OFFSET(INDIRECT("v_buffer_hist_hoy!$A$1"),1,MATCH("buh_codigo_generico",INDIRECT("v_buffer_hist_hoy!$1:$1"),0)-1,100000,1),MATCH(CLEAN(TABLATRANSFERENCIA[[#This Row],[CODIGO]]),OFFSET(INDIRECT("v_buffer_hist_hoy!$A$1"),1,MATCH("buh_codigo",INDIRECT("v_buffer_hist_hoy!$1:$1"),0)-1,100000,1),0)),"")</f>
        <v>0</v>
      </c>
      <c r="D211" s="3" t="str">
        <f ca="1">IFERROR(INDEX(OFFSET(INDIRECT("v_buffer_hist_hoy!$A$1"),1,MATCH("buh_codigo_vinculado",INDIRECT("v_buffer_hist_hoy!$1:$1"),0)-1,100000,1),MATCH(CLEAN(TABLATRANSFERENCIA[[#This Row],[CODIGO]]),OFFSET(INDIRECT("v_buffer_hist_hoy!$A$1"),1,MATCH("buh_codigo",INDIRECT("v_buffer_hist_hoy!$1:$1"),0)-1,100000,1),0)),"")</f>
        <v>EC-21560066B</v>
      </c>
      <c r="E211" s="3" t="str">
        <f ca="1">IFERROR(INDEX(OFFSET(INDIRECT("v_buffer_hist_hoy!$A$1"),1,MATCH("pro_linea",INDIRECT("v_buffer_hist_hoy!$1:$1"),0)-1,100000,1),MATCH(CLEAN(TABLATRANSFERENCIA[[#This Row],[CODIGO]]),OFFSET(INDIRECT("v_buffer_hist_hoy!$A$1"),1,MATCH("buh_codigo",INDIRECT("v_buffer_hist_hoy!$1:$1"),0)-1,100000,1),0)),"")</f>
        <v>AGROFORESTAL</v>
      </c>
      <c r="F211" s="3">
        <f ca="1">IFERROR(INDEX(OFFSET(INDIRECT("v_buffer_hist_hoy!$A$1"),1,MATCH("pro_sublinea",INDIRECT("v_buffer_hist_hoy!$1:$1"),0)-1,100000,1),MATCH(CLEAN(TABLATRANSFERENCIA[[#This Row],[CODIGO]]),OFFSET(INDIRECT("v_buffer_hist_hoy!$A$1"),1,MATCH("buh_codigo",INDIRECT("v_buffer_hist_hoy!$1:$1"),0)-1,100000,1),0)),"")</f>
        <v>0</v>
      </c>
      <c r="G211" s="3" t="str">
        <f ca="1">IFERROR(INDEX(OFFSET(INDIRECT("v_buffer_hist_hoy!$A$1"),1,MATCH("pro_grupo",INDIRECT("v_buffer_hist_hoy!$1:$1"),0)-1,100000,1),MATCH(CLEAN(TABLATRANSFERENCIA[[#This Row],[CODIGO]]),OFFSET(INDIRECT("v_buffer_hist_hoy!$A$1"),1,MATCH("buh_codigo",INDIRECT("v_buffer_hist_hoy!$1:$1"),0)-1,100000,1),0)),"")</f>
        <v>MOTOGUADAÑA ECHO</v>
      </c>
      <c r="H211" s="3">
        <f ca="1">IFERROR(INDEX(OFFSET(INDIRECT("v_buffer_hist_hoy!$A$1"),1,MATCH("pro_familia",INDIRECT("v_buffer_hist_hoy!$1:$1"),0)-1,100000,1),MATCH(CLEAN(TABLATRANSFERENCIA[[#This Row],[CODIGO]]),OFFSET(INDIRECT("v_buffer_hist_hoy!$A$1"),1,MATCH("buh_codigo",INDIRECT("v_buffer_hist_hoy!$1:$1"),0)-1,100000,1),0)),"")</f>
        <v>0</v>
      </c>
      <c r="I211" s="3">
        <f ca="1">IFERROR(INDEX(OFFSET(INDIRECT("v_buffer_hist_hoy!$A$1"),1,MATCH("pro_subfamilia",INDIRECT("v_buffer_hist_hoy!$1:$1"),0)-1,100000,1),MATCH(CLEAN(TABLATRANSFERENCIA[[#This Row],[CODIGO]]),OFFSET(INDIRECT("v_buffer_hist_hoy!$A$1"),1,MATCH("buh_codigo",INDIRECT("v_buffer_hist_hoy!$1:$1"),0)-1,100000,1),0)),"")</f>
        <v>0</v>
      </c>
      <c r="J211" s="3" t="str">
        <f ca="1">IFERROR(INDEX(OFFSET(INDIRECT("v_buffer_hist_hoy!$A$1"),1,MATCH("pro_categoria",INDIRECT("v_buffer_hist_hoy!$1:$1"),0)-1,100000,1),MATCH(CLEAN(TABLATRANSFERENCIA[[#This Row],[CODIGO]]),OFFSET(INDIRECT("v_buffer_hist_hoy!$A$1"),1,MATCH("buh_codigo",INDIRECT("v_buffer_hist_hoy!$1:$1"),0)-1,100000,1),0)),"")</f>
        <v>DESMALEZADORA ECHO</v>
      </c>
      <c r="K211" s="3">
        <f ca="1">IFERROR(INDEX(OFFSET(INDIRECT("v_buffer_hist_hoy!$A$1"),1,MATCH("pro_tipo",INDIRECT("v_buffer_hist_hoy!$1:$1"),0)-1,100000,1),MATCH(CLEAN(TABLATRANSFERENCIA[[#This Row],[CODIGO]]),OFFSET(INDIRECT("v_buffer_hist_hoy!$A$1"),1,MATCH("buh_codigo",INDIRECT("v_buffer_hist_hoy!$1:$1"),0)-1,100000,1),0)),"")</f>
        <v>0</v>
      </c>
      <c r="L211" s="3" t="str">
        <f ca="1">IFERROR(INDEX(OFFSET(INDIRECT("v_buffer_hist_hoy!$A$1"),1,MATCH("pro_marca",INDIRECT("v_buffer_hist_hoy!$1:$1"),0)-1,100000,1),MATCH(CLEAN(TABLATRANSFERENCIA[[#This Row],[CODIGO]]),OFFSET(INDIRECT("v_buffer_hist_hoy!$A$1"),1,MATCH("buh_codigo",INDIRECT("v_buffer_hist_hoy!$1:$1"),0)-1,100000,1),0)),"")</f>
        <v>ECHO</v>
      </c>
      <c r="M211" s="3">
        <f ca="1">IFERROR(INDEX(OFFSET(INDIRECT("v_buffer_hist_hoy!$A$1"),1,MATCH("pro_modelo",INDIRECT("v_buffer_hist_hoy!$1:$1"),0)-1,100000,1),MATCH(CLEAN(TABLATRANSFERENCIA[[#This Row],[CODIGO]]),OFFSET(INDIRECT("v_buffer_hist_hoy!$A$1"),1,MATCH("buh_codigo",INDIRECT("v_buffer_hist_hoy!$1:$1"),0)-1,100000,1),0)),"")</f>
        <v>0</v>
      </c>
      <c r="N211" s="3">
        <f ca="1">IFERROR(INDEX(OFFSET(INDIRECT("v_buffer_hist_hoy!$A$1"),1,MATCH("pro_cat_management",INDIRECT("v_buffer_hist_hoy!$1:$1"),0)-1,100000,1),MATCH(CLEAN(TABLATRANSFERENCIA[[#This Row],[CODIGO]]),OFFSET(INDIRECT("v_buffer_hist_hoy!$A$1"),1,MATCH("buh_codigo",INDIRECT("v_buffer_hist_hoy!$1:$1"),0)-1,100000,1),0)),"")</f>
        <v>0</v>
      </c>
      <c r="O211" s="5" t="str">
        <f ca="1">IFERROR(INDEX(OFFSET(INDIRECT("v_buffer_hist_hoy!$A$1"),1,MATCH("buh_estatus",INDIRECT("v_buffer_hist_hoy!$1:$1"),0)-1,100000,1),MATCH(CLEAN(TABLATRANSFERENCIA[[#This Row],[CODIGO]]),OFFSET(INDIRECT("v_buffer_hist_hoy!$A$1"),1,MATCH("buh_codigo",INDIRECT("v_buffer_hist_hoy!$1:$1"),0)-1,100000,1),0)),"")</f>
        <v>0</v>
      </c>
      <c r="P211" s="5">
        <f ca="1">IFERROR(INDEX(OFFSET(INDIRECT("v_buffer_hist_hoy!$A$1"),1,MATCH("buh_ctv",INDIRECT("v_buffer_hist_hoy!$1:$1"),0)-1,100000,1),MATCH(CLEAN(TABLATRANSFERENCIA[[#This Row],[CODIGO]]),OFFSET(INDIRECT("v_buffer_hist_hoy!$A$1"),1,MATCH("buh_codigo",INDIRECT("v_buffer_hist_hoy!$1:$1"),0)-1,100000,1),0)),"")</f>
        <v>5.65</v>
      </c>
      <c r="Q211" s="5">
        <f ca="1">IFERROR(INDEX(OFFSET(INDIRECT("v_buffer_hist_hoy!$A$1"),1,MATCH("buh_pv",INDIRECT("v_buffer_hist_hoy!$1:$1"),0)-1,100000,1),MATCH(CLEAN(TABLATRANSFERENCIA[[#This Row],[CODIGO]]),OFFSET(INDIRECT("v_buffer_hist_hoy!$A$1"),1,MATCH("buh_codigo",INDIRECT("v_buffer_hist_hoy!$1:$1"),0)-1,100000,1),0)),"")</f>
        <v>15.9</v>
      </c>
      <c r="R211" s="46">
        <f ca="1">IFERROR(INDEX(OFFSET(INDIRECT("v_buffer_hist_hoy!$A$1"),1,MATCH("buh_roi_pasado",INDIRECT("v_buffer_hist_hoy!$1:$1"),0)-1,100000,1),MATCH(CLEAN(TABLATRANSFERENCIA[[#This Row],[CODIGO]]),OFFSET(INDIRECT("v_buffer_hist_hoy!$A$1"),1,MATCH("buh_codigo",INDIRECT("v_buffer_hist_hoy!$1:$1"),0)-1,100000,1),0)),"")</f>
        <v>0</v>
      </c>
      <c r="S211" s="46">
        <f ca="1">IFERROR(INDEX(OFFSET(INDIRECT("v_buffer_hist_hoy!$A$1"),1,MATCH("buh_roi_proyectado",INDIRECT("v_buffer_hist_hoy!$1:$1"),0)-1,100000,1),MATCH(CLEAN(TABLATRANSFERENCIA[[#This Row],[CODIGO]]),OFFSET(INDIRECT("v_buffer_hist_hoy!$A$1"),1,MATCH("buh_codigo",INDIRECT("v_buffer_hist_hoy!$1:$1"),0)-1,100000,1),0)),"")</f>
        <v>7.92</v>
      </c>
      <c r="T211" s="46">
        <f ca="1">IFERROR(INDEX(OFFSET(INDIRECT("v_buffer_hist_hoy!$A$1"),1,MATCH("buh_velocity",INDIRECT("v_buffer_hist_hoy!$1:$1"),0)-1,100000,1),MATCH(CLEAN(TABLATRANSFERENCIA[[#This Row],[CODIGO]]),OFFSET(INDIRECT("v_buffer_hist_hoy!$A$1"),1,MATCH("buh_codigo",INDIRECT("v_buffer_hist_hoy!$1:$1"),0)-1,100000,1),0)),"")</f>
        <v>0</v>
      </c>
      <c r="U211" s="46">
        <f ca="1">IFERROR(INDEX(OFFSET(INDIRECT("v_buffer_hist_hoy!$A$1"),1,MATCH("buh_nivel_servicio",INDIRECT("v_buffer_hist_hoy!$1:$1"),0)-1,100000,1),MATCH(CLEAN(TABLATRANSFERENCIA[[#This Row],[CODIGO]]),OFFSET(INDIRECT("v_buffer_hist_hoy!$A$1"),1,MATCH("buh_codigo",INDIRECT("v_buffer_hist_hoy!$1:$1"),0)-1,100000,1),0)),"")</f>
        <v>1</v>
      </c>
      <c r="V211" s="49" t="str">
        <f ca="1">IFERROR(INDEX(OFFSET(INDIRECT("v_buffer_hist_hoy!$A$1"),1,MATCH("pro_nombre",INDIRECT("v_buffer_hist_hoy!$1:$1"),0)-1,100000,1),MATCH(CLEAN(TABLATRANSFERENCIA[[#This Row],[CODIGO]]),OFFSET(INDIRECT("v_buffer_hist_hoy!$A$1"),1,MATCH("buh_codigo",INDIRECT("v_buffer_hist_hoy!$1:$1"),0)-1,100000,1),0)),"")</f>
        <v>Echo</v>
      </c>
      <c r="W211" s="49" t="str">
        <f ca="1">IFERROR(INDEX(OFFSET(INDIRECT("v_buffer_hist_hoy!$A$1"),1,MATCH("pre_nombre",INDIRECT("v_buffer_hist_hoy!$1:$1"),0)-1,100000,1),MATCH(CLEAN(TABLATRANSFERENCIA[[#This Row],[CODIGO]]),OFFSET(INDIRECT("v_buffer_hist_hoy!$A$1"),1,MATCH("buh_codigo",INDIRECT("v_buffer_hist_hoy!$1:$1"),0)-1,100000,1),0)),"")</f>
        <v>USA</v>
      </c>
      <c r="X211" s="51">
        <f ca="1">IFERROR(INDEX(OFFSET(INDIRECT("v_buffer_hist_hoy!$A$1"),1,MATCH("buh_tiempo_suministro",INDIRECT("v_buffer_hist_hoy!$1:$1"),0)-1,100000,1),MATCH(CLEAN(TABLATRANSFERENCIA[[#This Row],[CODIGO]]),OFFSET(INDIRECT("v_buffer_hist_hoy!$A$1"),1,MATCH("buh_codigo",INDIRECT("v_buffer_hist_hoy!$1:$1"),0)-1,100000,1),0)),"")</f>
        <v>8</v>
      </c>
      <c r="Y211" s="51">
        <f ca="1">IFERROR(INDEX(OFFSET(INDIRECT("v_buffer_hist_hoy!$A$1"),1,MATCH("buh_frecuencia_reposicion",INDIRECT("v_buffer_hist_hoy!$1:$1"),0)-1,100000,1),MATCH(CLEAN(TABLATRANSFERENCIA[[#This Row],[CODIGO]]),OFFSET(INDIRECT("v_buffer_hist_hoy!$A$1"),1,MATCH("buh_codigo",INDIRECT("v_buffer_hist_hoy!$1:$1"),0)-1,100000,1),0)),"")</f>
        <v>3</v>
      </c>
      <c r="Z211" s="6">
        <f ca="1">IFERROR(INDEX(OFFSET(INDIRECT("v_buffer_hist_hoy!$A$1"),1,MATCH("buh_buffer_actual",INDIRECT("v_buffer_hist_hoy!$1:$1"),0)-1,100000,1),MATCH(CLEAN(TABLATRANSFERENCIA[[#This Row],[CODIGO]]),OFFSET(INDIRECT("v_buffer_hist_hoy!$A$1"),1,MATCH("buh_codigo",INDIRECT("v_buffer_hist_hoy!$1:$1"),0)-1,100000,1),0)),"")</f>
        <v>380</v>
      </c>
      <c r="AA211" s="6">
        <f ca="1">IFERROR(INDEX(OFFSET(INDIRECT("v_buffer_hist_hoy!$A$1"),1,MATCH("buh_inventario_proveedor",INDIRECT("v_buffer_hist_hoy!$1:$1"),0)-1,100000,1),MATCH(CLEAN(TABLATRANSFERENCIA[[#This Row],[CODIGO]]),OFFSET(INDIRECT("v_buffer_hist_hoy!$A$1"),1,MATCH("buh_codigo",INDIRECT("v_buffer_hist_hoy!$1:$1"),0)-1,100000,1),0)),"")</f>
        <v>1000000000</v>
      </c>
      <c r="AB211" s="6">
        <f ca="1">IFERROR(INDEX(OFFSET(INDIRECT("v_buffer_hist_hoy!$A$1"),1,MATCH("buh_inventario_fisico",INDIRECT("v_buffer_hist_hoy!$1:$1"),0)-1,100000,1),MATCH(CLEAN(TABLATRANSFERENCIA[[#This Row],[CODIGO]]),OFFSET(INDIRECT("v_buffer_hist_hoy!$A$1"),1,MATCH("buh_codigo",INDIRECT("v_buffer_hist_hoy!$1:$1"),0)-1,100000,1),0)),"")</f>
        <v>164</v>
      </c>
      <c r="AC211"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211" s="6" t="str">
        <f ca="1">IFERROR(INDEX(OFFSET(INDIRECT("v_buffer_hist_hoy!$A$1"),1,MATCH("buh_color_inventario_fisico",INDIRECT("v_buffer_hist_hoy!$1:$1"),0)-1,100000,1),MATCH(CLEAN(TABLATRANSFERENCIA[[#This Row],[CODIGO]]),OFFSET(INDIRECT("v_buffer_hist_hoy!$A$1"),1,MATCH("buh_codigo",INDIRECT("v_buffer_hist_hoy!$1:$1"),0)-1,100000,1),0)),"")</f>
        <v>A</v>
      </c>
      <c r="AE211" s="6">
        <f ca="1">IFERROR(INDEX(OFFSET(INDIRECT("v_buffer_hist_hoy!$A$1"),1,MATCH("buh_transito",INDIRECT("v_buffer_hist_hoy!$1:$1"),0)-1,100000,1),MATCH(CLEAN(TABLATRANSFERENCIA[[#This Row],[CODIGO]]),OFFSET(INDIRECT("v_buffer_hist_hoy!$A$1"),1,MATCH("buh_codigo",INDIRECT("v_buffer_hist_hoy!$1:$1"),0)-1,100000,1),0)),"")</f>
        <v>0</v>
      </c>
      <c r="AF211" s="6">
        <f ca="1">IFERROR(INDEX(OFFSET(INDIRECT("v_buffer_hist_hoy!$A$1"),1,MATCH("buh_negociacion",INDIRECT("v_buffer_hist_hoy!$1:$1"),0)-1,100000,1),MATCH(CLEAN(TABLATRANSFERENCIA[[#This Row],[CODIGO]]),OFFSET(INDIRECT("v_buffer_hist_hoy!$A$1"),1,MATCH("buh_codigo",INDIRECT("v_buffer_hist_hoy!$1:$1"),0)-1,100000,1),0)),"")</f>
        <v>0</v>
      </c>
      <c r="AG211" s="6">
        <f ca="1">IFERROR(INDEX(OFFSET(INDIRECT("v_buffer_hist_hoy!$A$1"),1,MATCH("buh_produccion",INDIRECT("v_buffer_hist_hoy!$1:$1"),0)-1,100000,1),MATCH(CLEAN(TABLATRANSFERENCIA[[#This Row],[CODIGO]]),OFFSET(INDIRECT("v_buffer_hist_hoy!$A$1"),1,MATCH("buh_codigo",INDIRECT("v_buffer_hist_hoy!$1:$1"),0)-1,100000,1),0)),"")</f>
        <v>0</v>
      </c>
      <c r="AH211" s="6">
        <f ca="1">IFERROR(INDEX(OFFSET(INDIRECT("v_buffer_hist_hoy!$A$1"),1,MATCH("buh_embarcado",INDIRECT("v_buffer_hist_hoy!$1:$1"),0)-1,100000,1),MATCH(CLEAN(TABLATRANSFERENCIA[[#This Row],[CODIGO]]),OFFSET(INDIRECT("v_buffer_hist_hoy!$A$1"),1,MATCH("buh_codigo",INDIRECT("v_buffer_hist_hoy!$1:$1"),0)-1,100000,1),0)),"")</f>
        <v>0</v>
      </c>
      <c r="AI211" s="6">
        <f ca="1">IFERROR(INDEX(OFFSET(INDIRECT("v_buffer_hist_hoy!$A$1"),1,MATCH("buh_comprometido",INDIRECT("v_buffer_hist_hoy!$1:$1"),0)-1,100000,1),MATCH(CLEAN(TABLATRANSFERENCIA[[#This Row],[CODIGO]]),OFFSET(INDIRECT("v_buffer_hist_hoy!$A$1"),1,MATCH("buh_codigo",INDIRECT("v_buffer_hist_hoy!$1:$1"),0)-1,100000,1),0)),"")</f>
        <v>0</v>
      </c>
      <c r="AJ211" s="6">
        <f ca="1">IFERROR(INDEX(OFFSET(INDIRECT("v_buffer_hist_hoy!$A$1"),1,MATCH("buh_backorder",INDIRECT("v_buffer_hist_hoy!$1:$1"),0)-1,100000,1),MATCH(CLEAN(TABLATRANSFERENCIA[[#This Row],[CODIGO]]),OFFSET(INDIRECT("v_buffer_hist_hoy!$A$1"),1,MATCH("buh_codigo",INDIRECT("v_buffer_hist_hoy!$1:$1"),0)-1,100000,1),0)),"")</f>
        <v>119</v>
      </c>
      <c r="AK211" s="6">
        <f ca="1">IFERROR(INDEX(OFFSET(INDIRECT("v_buffer_hist_hoy!$A$1"),1,MATCH("buh_inventario_proyectado",INDIRECT("v_buffer_hist_hoy!$1:$1"),0)-1,100000,1),MATCH(CLEAN(TABLATRANSFERENCIA[[#This Row],[CODIGO]]),OFFSET(INDIRECT("v_buffer_hist_hoy!$A$1"),1,MATCH("buh_codigo",INDIRECT("v_buffer_hist_hoy!$1:$1"),0)-1,100000,1),0)),"")</f>
        <v>283</v>
      </c>
      <c r="AL211" s="4">
        <f ca="1">IFERROR(INDEX(OFFSET(INDIRECT("v_buffer_hist_hoy!$A$1"),1,MATCH("buh_estado_inventario_proyectado",INDIRECT("v_buffer_hist_hoy!$1:$1"),0)-1,100000,1),MATCH(CLEAN(TABLATRANSFERENCIA[[#This Row],[CODIGO]]),OFFSET(INDIRECT("v_buffer_hist_hoy!$A$1"),1,MATCH("buh_codigo",INDIRECT("v_buffer_hist_hoy!$1:$1"),0)-1,100000,1),0)),"")</f>
        <v>0.26</v>
      </c>
      <c r="AM211" s="6" t="str">
        <f ca="1">IFERROR(INDEX(OFFSET(INDIRECT("v_buffer_hist_hoy!$A$1"),1,MATCH("buh_color_inventario_proyectado",INDIRECT("v_buffer_hist_hoy!$1:$1"),0)-1,100000,1),MATCH(CLEAN(TABLATRANSFERENCIA[[#This Row],[CODIGO]]),OFFSET(INDIRECT("v_buffer_hist_hoy!$A$1"),1,MATCH("buh_codigo",INDIRECT("v_buffer_hist_hoy!$1:$1"),0)-1,100000,1),0)),"")</f>
        <v>V</v>
      </c>
      <c r="AN211" s="6">
        <f ca="1">IFERROR(INDEX(OFFSET(INDIRECT("v_buffer_hist_hoy!$A$1"),1,MATCH("buh_pedido_minimo",INDIRECT("v_buffer_hist_hoy!$1:$1"),0)-1,100000,1),MATCH(CLEAN(TABLATRANSFERENCIA[[#This Row],[CODIGO]]),OFFSET(INDIRECT("v_buffer_hist_hoy!$A$1"),1,MATCH("buh_codigo",INDIRECT("v_buffer_hist_hoy!$1:$1"),0)-1,100000,1),0)),"")</f>
        <v>0</v>
      </c>
      <c r="AO211" s="6">
        <f ca="1">IFERROR(INDEX(OFFSET(INDIRECT("v_buffer_hist_hoy!$A$1"),1,MATCH("buh_pedido_minimo_grupo",INDIRECT("v_buffer_hist_hoy!$1:$1"),0)-1,100000,1),MATCH(CLEAN(TABLATRANSFERENCIA[[#This Row],[CODIGO]]),OFFSET(INDIRECT("v_buffer_hist_hoy!$A$1"),1,MATCH("buh_codigo",INDIRECT("v_buffer_hist_hoy!$1:$1"),0)-1,100000,1),0)),"")</f>
        <v>0</v>
      </c>
      <c r="AP211" s="6">
        <f ca="1">IFERROR(INDEX(OFFSET(INDIRECT("v_buffer_hist_hoy!$A$1"),1,MATCH("buh_unidad_empaque",INDIRECT("v_buffer_hist_hoy!$1:$1"),0)-1,100000,1),MATCH(CLEAN(TABLATRANSFERENCIA[[#This Row],[CODIGO]]),OFFSET(INDIRECT("v_buffer_hist_hoy!$A$1"),1,MATCH("buh_codigo",INDIRECT("v_buffer_hist_hoy!$1:$1"),0)-1,100000,1),0)),"")</f>
        <v>0</v>
      </c>
      <c r="AQ211" s="6">
        <f ca="1">IFERROR(INDEX(OFFSET(INDIRECT("v_buffer_hist_hoy!$A$1"),1,MATCH("buh_pedido_promedio",INDIRECT("v_buffer_hist_hoy!$1:$1"),0)-1,100000,1),MATCH(CLEAN(TABLATRANSFERENCIA[[#This Row],[CODIGO]]),OFFSET(INDIRECT("v_buffer_hist_hoy!$A$1"),1,MATCH("buh_codigo",INDIRECT("v_buffer_hist_hoy!$1:$1"),0)-1,100000,1),0)),"")</f>
        <v>104</v>
      </c>
      <c r="AR211" s="6">
        <f ca="1">IFERROR(INDEX(OFFSET(INDIRECT("v_buffer_hist_hoy!$A$1"),1,MATCH("buh_cobertura_buffer",INDIRECT("v_buffer_hist_hoy!$1:$1"),0)-1,100000,1),MATCH(CLEAN(TABLATRANSFERENCIA[[#This Row],[CODIGO]]),OFFSET(INDIRECT("v_buffer_hist_hoy!$A$1"),1,MATCH("buh_codigo",INDIRECT("v_buffer_hist_hoy!$1:$1"),0)-1,100000,1),0)),"")</f>
        <v>0</v>
      </c>
      <c r="AS211" s="6">
        <f ca="1">IFERROR(INDEX(OFFSET(INDIRECT("v_buffer_hist_hoy!$A$1"),1,MATCH("buh_cobertura_inventario_proyectado",INDIRECT("v_buffer_hist_hoy!$1:$1"),0)-1,100000,1),MATCH(CLEAN(TABLATRANSFERENCIA[[#This Row],[CODIGO]]),OFFSET(INDIRECT("v_buffer_hist_hoy!$A$1"),1,MATCH("buh_codigo",INDIRECT("v_buffer_hist_hoy!$1:$1"),0)-1,100000,1),0)),"")</f>
        <v>0</v>
      </c>
      <c r="AT211" s="6">
        <f ca="1">IFERROR(INDEX(OFFSET(INDIRECT("v_buffer_hist_hoy!$A$1"),1,MATCH("buh_cobertura_pedido_minimo",INDIRECT("v_buffer_hist_hoy!$1:$1"),0)-1,100000,1),MATCH(CLEAN(TABLATRANSFERENCIA[[#This Row],[CODIGO]]),OFFSET(INDIRECT("v_buffer_hist_hoy!$A$1"),1,MATCH("buh_codigo",INDIRECT("v_buffer_hist_hoy!$1:$1"),0)-1,100000,1),0)),"")</f>
        <v>0</v>
      </c>
      <c r="AU211" s="6">
        <f ca="1">IFERROR(INDEX(OFFSET(INDIRECT("v_buffer_hist_hoy!$A$1"),1,MATCH("buh_dias_desabastecimiento",INDIRECT("v_buffer_hist_hoy!$1:$1"),0)-1,100000,1),MATCH(CLEAN(TABLATRANSFERENCIA[[#This Row],[CODIGO]]),OFFSET(INDIRECT("v_buffer_hist_hoy!$A$1"),1,MATCH("buh_codigo",INDIRECT("v_buffer_hist_hoy!$1:$1"),0)-1,100000,1),0)),"")</f>
        <v>2</v>
      </c>
      <c r="AV211" s="6">
        <f t="array" ref="AV211">IFERROR(INDEX(Datos_Consumo[CANTIDAD],MATCH(TABLATRANSFERENCIA[[#This Row],[CODIGO]]&amp;TABLATRANSFERENCIA[[#Headers],[Columna1]],Datos_Consumo[CODIGO]&amp;Datos_Consumo[FECHA_FORMATO],0)),0)</f>
        <v>0</v>
      </c>
      <c r="AW211" s="6">
        <f t="array" ref="AW211">IFERROR(INDEX(Datos_Consumo[CANTIDAD],MATCH(TABLATRANSFERENCIA[[#This Row],[CODIGO]]&amp;TABLATRANSFERENCIA[[#Headers],[Columna2]],Datos_Consumo[CODIGO]&amp;Datos_Consumo[FECHA_FORMATO],0)),0)</f>
        <v>0</v>
      </c>
      <c r="AX211" s="6">
        <f t="array" ref="AX211">IFERROR(INDEX(Datos_Consumo[CANTIDAD],MATCH(TABLATRANSFERENCIA[[#This Row],[CODIGO]]&amp;TABLATRANSFERENCIA[[#Headers],[Columna3]],Datos_Consumo[CODIGO]&amp;Datos_Consumo[FECHA_FORMATO],0)),0)</f>
        <v>0</v>
      </c>
      <c r="AY211" s="6">
        <f t="array" ref="AY211">IFERROR(INDEX(Datos_Consumo[CANTIDAD],MATCH(TABLATRANSFERENCIA[[#This Row],[CODIGO]]&amp;TABLATRANSFERENCIA[[#Headers],[Columna4]],Datos_Consumo[CODIGO]&amp;Datos_Consumo[FECHA_FORMATO],0)),0)</f>
        <v>0</v>
      </c>
      <c r="AZ211" s="6">
        <f t="array" ref="AZ211">IFERROR(INDEX(Datos_Consumo[CANTIDAD],MATCH(TABLATRANSFERENCIA[[#This Row],[CODIGO]]&amp;TABLATRANSFERENCIA[[#Headers],[Columna5]],Datos_Consumo[CODIGO]&amp;Datos_Consumo[FECHA_FORMATO],0)),0)</f>
        <v>0</v>
      </c>
      <c r="BA211" s="6">
        <f t="array" ref="BA211">IFERROR(INDEX(Datos_Consumo[CANTIDAD],MATCH(TABLATRANSFERENCIA[[#This Row],[CODIGO]]&amp;TABLATRANSFERENCIA[[#Headers],[Columna6]],Datos_Consumo[CODIGO]&amp;Datos_Consumo[FECHA_FORMATO],0)),0)</f>
        <v>0</v>
      </c>
      <c r="BB211" s="56">
        <f ca="1">IFERROR(INDEX(OFFSET(INDIRECT("v_buffer_hist_hoy!$A$1"),1,MATCH("buh_ultima_transferencia_ini",INDIRECT("v_buffer_hist_hoy!$1:$1"),0)-1,100000,1),MATCH(CLEAN(TABLATRANSFERENCIA[[#This Row],[CODIGO]]),OFFSET(INDIRECT("v_buffer_hist_hoy!$A$1"),1,MATCH("buh_codigo",INDIRECT("v_buffer_hist_hoy!$1:$1"),0)-1,100000,1),0)),"")</f>
        <v>0</v>
      </c>
      <c r="BC211" s="56">
        <f ca="1">IFERROR(INDEX(OFFSET(INDIRECT("v_buffer_hist_hoy!$A$1"),1,MATCH("buh_ultima_transferencia_fin",INDIRECT("v_buffer_hist_hoy!$1:$1"),0)-1,100000,1),MATCH(CLEAN(TABLATRANSFERENCIA[[#This Row],[CODIGO]]),OFFSET(INDIRECT("v_buffer_hist_hoy!$A$1"),1,MATCH("buh_codigo",INDIRECT("v_buffer_hist_hoy!$1:$1"),0)-1,100000,1),0)),"")</f>
        <v>0</v>
      </c>
      <c r="BD211" s="50" t="s">
        <v>7750</v>
      </c>
      <c r="BE211" s="55"/>
      <c r="BF211" s="51"/>
      <c r="BG211" s="51" t="str">
        <f>IF(RIGHT(TABLATRANSFERENCIA[[#Headers],[Emb1]],1)*1&lt;=TABLATRANSFERENCIA[[#This Row],[EMBARQUES]],IF(ISBLANK(TABLATRANSFERENCIA[[#This Row],[EMBARQUES]]),TABLATRANSFERENCIA[[#This Row],[REQUERIM]],ROUND(TABLATRANSFERENCIA[[#This Row],[REQUERIM]]/TABLATRANSFERENCIA[[#This Row],[EMBARQUES]],0)),TABLATRANSFERENCIA[[#This Row],[REQUERIM]])</f>
        <v>96</v>
      </c>
      <c r="BH2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1" s="51"/>
      <c r="BM211" s="46">
        <f ca="1">IFERROR(TABLATRANSFERENCIA[[#This Row],[REQUERIM]]/TABLATRANSFERENCIA[[#This Row],[PEDIDO PROMEDIO]],0)</f>
        <v>0.92307692307692313</v>
      </c>
      <c r="BN211" s="51"/>
      <c r="BO211" s="59"/>
      <c r="BP211" s="3" t="str">
        <f>IF(TABLATRANSFERENCIA[[#This Row],[RECIBIDO]]&lt;&gt;"",0,IF(TABLATRANSFERENCIA[[#This Row],[DESPACHO]]&lt;&gt;"",TABLATRANSFERENCIA[[#This Row],[DESPACHO]],TABLATRANSFERENCIA[[#This Row],[REQUERIM]]))</f>
        <v>96</v>
      </c>
      <c r="BQ211" s="50"/>
      <c r="BR211" s="50"/>
      <c r="BS211" s="50" t="str">
        <f t="shared" si="3"/>
        <v>N</v>
      </c>
      <c r="BT211" s="51">
        <f t="array" aca="1" ref="BT211" ca="1">IF(SUM(--(TABLATRANSFERENCIA[[#This Row],[CODIGO GENERICO]]=TABLATRANSFERENCIA[CODIGO GENERICO])*TABLATRANSFERENCIA[REQUERIM])&lt;TABLATRANSFERENCIA[[#This Row],[PEDIDO MIN GRUPO]],1,0)</f>
        <v>0</v>
      </c>
      <c r="BU2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11" s="51">
        <f ca="1">IFERROR(INDEX(OFFSET(INDIRECT("v_buffer_hist_hoy!$A$1"),1,MATCH("buh_zona_amarilla",INDIRECT("v_buffer_hist_hoy!$1:$1"),0)-1,100000,1),MATCH(CLEAN(TABLATRANSFERENCIA[[#This Row],[CODIGO]]),OFFSET(INDIRECT("v_buffer_hist_hoy!$A$1"),1,MATCH("buh_codigo",INDIRECT("v_buffer_hist_hoy!$1:$1"),0)-1,100000,1),0)),"")</f>
        <v>253</v>
      </c>
      <c r="BW211" s="51">
        <f ca="1">IFERROR(INDEX(OFFSET(INDIRECT("v_buffer_hist_hoy!$A$1"),1,MATCH("buh_zona_roja",INDIRECT("v_buffer_hist_hoy!$1:$1"),0)-1,100000,1),MATCH(CLEAN(TABLATRANSFERENCIA[[#This Row],[CODIGO]]),OFFSET(INDIRECT("v_buffer_hist_hoy!$A$1"),1,MATCH("buh_codigo",INDIRECT("v_buffer_hist_hoy!$1:$1"),0)-1,100000,1),0)),"")</f>
        <v>125</v>
      </c>
    </row>
    <row r="212" spans="1:75" hidden="1" x14ac:dyDescent="0.25">
      <c r="A212" s="54" t="s">
        <v>4746</v>
      </c>
      <c r="B212" s="3" t="str">
        <f ca="1">IFERROR(INDEX(OFFSET(INDIRECT("v_buffer_hist_hoy!$A$1"),1,MATCH("pro_descripcion",INDIRECT("v_buffer_hist_hoy!$1:$1"),0)-1,100000,1),MATCH(CLEAN(TABLATRANSFERENCIA[[#This Row],[CODIGO]]),OFFSET(INDIRECT("v_buffer_hist_hoy!$A$1"),1,MATCH("buh_codigo",INDIRECT("v_buffer_hist_hoy!$1:$1"),0)-1,100000,1),0)),"")</f>
        <v>CABEZAL SPEED FEED 375 C230, T230 (78890-11000)</v>
      </c>
      <c r="C212" s="3" t="str">
        <f ca="1">IFERROR(INDEX(OFFSET(INDIRECT("v_buffer_hist_hoy!$A$1"),1,MATCH("buh_codigo_generico",INDIRECT("v_buffer_hist_hoy!$1:$1"),0)-1,100000,1),MATCH(CLEAN(TABLATRANSFERENCIA[[#This Row],[CODIGO]]),OFFSET(INDIRECT("v_buffer_hist_hoy!$A$1"),1,MATCH("buh_codigo",INDIRECT("v_buffer_hist_hoy!$1:$1"),0)-1,100000,1),0)),"")</f>
        <v>0</v>
      </c>
      <c r="D212" s="3" t="str">
        <f ca="1">IFERROR(INDEX(OFFSET(INDIRECT("v_buffer_hist_hoy!$A$1"),1,MATCH("buh_codigo_vinculado",INDIRECT("v_buffer_hist_hoy!$1:$1"),0)-1,100000,1),MATCH(CLEAN(TABLATRANSFERENCIA[[#This Row],[CODIGO]]),OFFSET(INDIRECT("v_buffer_hist_hoy!$A$1"),1,MATCH("buh_codigo",INDIRECT("v_buffer_hist_hoy!$1:$1"),0)-1,100000,1),0)),"")</f>
        <v>EC-78890-30000</v>
      </c>
      <c r="E212" s="3" t="str">
        <f ca="1">IFERROR(INDEX(OFFSET(INDIRECT("v_buffer_hist_hoy!$A$1"),1,MATCH("pro_linea",INDIRECT("v_buffer_hist_hoy!$1:$1"),0)-1,100000,1),MATCH(CLEAN(TABLATRANSFERENCIA[[#This Row],[CODIGO]]),OFFSET(INDIRECT("v_buffer_hist_hoy!$A$1"),1,MATCH("buh_codigo",INDIRECT("v_buffer_hist_hoy!$1:$1"),0)-1,100000,1),0)),"")</f>
        <v>AGROFORESTAL</v>
      </c>
      <c r="F212" s="3">
        <f ca="1">IFERROR(INDEX(OFFSET(INDIRECT("v_buffer_hist_hoy!$A$1"),1,MATCH("pro_sublinea",INDIRECT("v_buffer_hist_hoy!$1:$1"),0)-1,100000,1),MATCH(CLEAN(TABLATRANSFERENCIA[[#This Row],[CODIGO]]),OFFSET(INDIRECT("v_buffer_hist_hoy!$A$1"),1,MATCH("buh_codigo",INDIRECT("v_buffer_hist_hoy!$1:$1"),0)-1,100000,1),0)),"")</f>
        <v>0</v>
      </c>
      <c r="G212" s="3" t="str">
        <f ca="1">IFERROR(INDEX(OFFSET(INDIRECT("v_buffer_hist_hoy!$A$1"),1,MATCH("pro_grupo",INDIRECT("v_buffer_hist_hoy!$1:$1"),0)-1,100000,1),MATCH(CLEAN(TABLATRANSFERENCIA[[#This Row],[CODIGO]]),OFFSET(INDIRECT("v_buffer_hist_hoy!$A$1"),1,MATCH("buh_codigo",INDIRECT("v_buffer_hist_hoy!$1:$1"),0)-1,100000,1),0)),"")</f>
        <v>ACCESORIOS</v>
      </c>
      <c r="H212" s="3">
        <f ca="1">IFERROR(INDEX(OFFSET(INDIRECT("v_buffer_hist_hoy!$A$1"),1,MATCH("pro_familia",INDIRECT("v_buffer_hist_hoy!$1:$1"),0)-1,100000,1),MATCH(CLEAN(TABLATRANSFERENCIA[[#This Row],[CODIGO]]),OFFSET(INDIRECT("v_buffer_hist_hoy!$A$1"),1,MATCH("buh_codigo",INDIRECT("v_buffer_hist_hoy!$1:$1"),0)-1,100000,1),0)),"")</f>
        <v>0</v>
      </c>
      <c r="I212" s="3">
        <f ca="1">IFERROR(INDEX(OFFSET(INDIRECT("v_buffer_hist_hoy!$A$1"),1,MATCH("pro_subfamilia",INDIRECT("v_buffer_hist_hoy!$1:$1"),0)-1,100000,1),MATCH(CLEAN(TABLATRANSFERENCIA[[#This Row],[CODIGO]]),OFFSET(INDIRECT("v_buffer_hist_hoy!$A$1"),1,MATCH("buh_codigo",INDIRECT("v_buffer_hist_hoy!$1:$1"),0)-1,100000,1),0)),"")</f>
        <v>0</v>
      </c>
      <c r="J212" s="3" t="str">
        <f ca="1">IFERROR(INDEX(OFFSET(INDIRECT("v_buffer_hist_hoy!$A$1"),1,MATCH("pro_categoria",INDIRECT("v_buffer_hist_hoy!$1:$1"),0)-1,100000,1),MATCH(CLEAN(TABLATRANSFERENCIA[[#This Row],[CODIGO]]),OFFSET(INDIRECT("v_buffer_hist_hoy!$A$1"),1,MATCH("buh_codigo",INDIRECT("v_buffer_hist_hoy!$1:$1"),0)-1,100000,1),0)),"")</f>
        <v>ACCESORIOS LUBRICANTES</v>
      </c>
      <c r="K212" s="3">
        <f ca="1">IFERROR(INDEX(OFFSET(INDIRECT("v_buffer_hist_hoy!$A$1"),1,MATCH("pro_tipo",INDIRECT("v_buffer_hist_hoy!$1:$1"),0)-1,100000,1),MATCH(CLEAN(TABLATRANSFERENCIA[[#This Row],[CODIGO]]),OFFSET(INDIRECT("v_buffer_hist_hoy!$A$1"),1,MATCH("buh_codigo",INDIRECT("v_buffer_hist_hoy!$1:$1"),0)-1,100000,1),0)),"")</f>
        <v>0</v>
      </c>
      <c r="L212" s="3" t="str">
        <f ca="1">IFERROR(INDEX(OFFSET(INDIRECT("v_buffer_hist_hoy!$A$1"),1,MATCH("pro_marca",INDIRECT("v_buffer_hist_hoy!$1:$1"),0)-1,100000,1),MATCH(CLEAN(TABLATRANSFERENCIA[[#This Row],[CODIGO]]),OFFSET(INDIRECT("v_buffer_hist_hoy!$A$1"),1,MATCH("buh_codigo",INDIRECT("v_buffer_hist_hoy!$1:$1"),0)-1,100000,1),0)),"")</f>
        <v>SHINDAIWA</v>
      </c>
      <c r="M212" s="3">
        <f ca="1">IFERROR(INDEX(OFFSET(INDIRECT("v_buffer_hist_hoy!$A$1"),1,MATCH("pro_modelo",INDIRECT("v_buffer_hist_hoy!$1:$1"),0)-1,100000,1),MATCH(CLEAN(TABLATRANSFERENCIA[[#This Row],[CODIGO]]),OFFSET(INDIRECT("v_buffer_hist_hoy!$A$1"),1,MATCH("buh_codigo",INDIRECT("v_buffer_hist_hoy!$1:$1"),0)-1,100000,1),0)),"")</f>
        <v>0</v>
      </c>
      <c r="N212" s="3">
        <f ca="1">IFERROR(INDEX(OFFSET(INDIRECT("v_buffer_hist_hoy!$A$1"),1,MATCH("pro_cat_management",INDIRECT("v_buffer_hist_hoy!$1:$1"),0)-1,100000,1),MATCH(CLEAN(TABLATRANSFERENCIA[[#This Row],[CODIGO]]),OFFSET(INDIRECT("v_buffer_hist_hoy!$A$1"),1,MATCH("buh_codigo",INDIRECT("v_buffer_hist_hoy!$1:$1"),0)-1,100000,1),0)),"")</f>
        <v>0</v>
      </c>
      <c r="O212" s="5" t="str">
        <f ca="1">IFERROR(INDEX(OFFSET(INDIRECT("v_buffer_hist_hoy!$A$1"),1,MATCH("buh_estatus",INDIRECT("v_buffer_hist_hoy!$1:$1"),0)-1,100000,1),MATCH(CLEAN(TABLATRANSFERENCIA[[#This Row],[CODIGO]]),OFFSET(INDIRECT("v_buffer_hist_hoy!$A$1"),1,MATCH("buh_codigo",INDIRECT("v_buffer_hist_hoy!$1:$1"),0)-1,100000,1),0)),"")</f>
        <v>0</v>
      </c>
      <c r="P212" s="5">
        <f ca="1">IFERROR(INDEX(OFFSET(INDIRECT("v_buffer_hist_hoy!$A$1"),1,MATCH("buh_ctv",INDIRECT("v_buffer_hist_hoy!$1:$1"),0)-1,100000,1),MATCH(CLEAN(TABLATRANSFERENCIA[[#This Row],[CODIGO]]),OFFSET(INDIRECT("v_buffer_hist_hoy!$A$1"),1,MATCH("buh_codigo",INDIRECT("v_buffer_hist_hoy!$1:$1"),0)-1,100000,1),0)),"")</f>
        <v>16.04</v>
      </c>
      <c r="Q212" s="5">
        <f ca="1">IFERROR(INDEX(OFFSET(INDIRECT("v_buffer_hist_hoy!$A$1"),1,MATCH("buh_pv",INDIRECT("v_buffer_hist_hoy!$1:$1"),0)-1,100000,1),MATCH(CLEAN(TABLATRANSFERENCIA[[#This Row],[CODIGO]]),OFFSET(INDIRECT("v_buffer_hist_hoy!$A$1"),1,MATCH("buh_codigo",INDIRECT("v_buffer_hist_hoy!$1:$1"),0)-1,100000,1),0)),"")</f>
        <v>26.78</v>
      </c>
      <c r="R212" s="46">
        <f ca="1">IFERROR(INDEX(OFFSET(INDIRECT("v_buffer_hist_hoy!$A$1"),1,MATCH("buh_roi_pasado",INDIRECT("v_buffer_hist_hoy!$1:$1"),0)-1,100000,1),MATCH(CLEAN(TABLATRANSFERENCIA[[#This Row],[CODIGO]]),OFFSET(INDIRECT("v_buffer_hist_hoy!$A$1"),1,MATCH("buh_codigo",INDIRECT("v_buffer_hist_hoy!$1:$1"),0)-1,100000,1),0)),"")</f>
        <v>0</v>
      </c>
      <c r="S212" s="46">
        <f ca="1">IFERROR(INDEX(OFFSET(INDIRECT("v_buffer_hist_hoy!$A$1"),1,MATCH("buh_roi_proyectado",INDIRECT("v_buffer_hist_hoy!$1:$1"),0)-1,100000,1),MATCH(CLEAN(TABLATRANSFERENCIA[[#This Row],[CODIGO]]),OFFSET(INDIRECT("v_buffer_hist_hoy!$A$1"),1,MATCH("buh_codigo",INDIRECT("v_buffer_hist_hoy!$1:$1"),0)-1,100000,1),0)),"")</f>
        <v>2.92</v>
      </c>
      <c r="T212" s="46">
        <f ca="1">IFERROR(INDEX(OFFSET(INDIRECT("v_buffer_hist_hoy!$A$1"),1,MATCH("buh_velocity",INDIRECT("v_buffer_hist_hoy!$1:$1"),0)-1,100000,1),MATCH(CLEAN(TABLATRANSFERENCIA[[#This Row],[CODIGO]]),OFFSET(INDIRECT("v_buffer_hist_hoy!$A$1"),1,MATCH("buh_codigo",INDIRECT("v_buffer_hist_hoy!$1:$1"),0)-1,100000,1),0)),"")</f>
        <v>0</v>
      </c>
      <c r="U212" s="46">
        <f ca="1">IFERROR(INDEX(OFFSET(INDIRECT("v_buffer_hist_hoy!$A$1"),1,MATCH("buh_nivel_servicio",INDIRECT("v_buffer_hist_hoy!$1:$1"),0)-1,100000,1),MATCH(CLEAN(TABLATRANSFERENCIA[[#This Row],[CODIGO]]),OFFSET(INDIRECT("v_buffer_hist_hoy!$A$1"),1,MATCH("buh_codigo",INDIRECT("v_buffer_hist_hoy!$1:$1"),0)-1,100000,1),0)),"")</f>
        <v>1</v>
      </c>
      <c r="V212" s="49" t="str">
        <f ca="1">IFERROR(INDEX(OFFSET(INDIRECT("v_buffer_hist_hoy!$A$1"),1,MATCH("pro_nombre",INDIRECT("v_buffer_hist_hoy!$1:$1"),0)-1,100000,1),MATCH(CLEAN(TABLATRANSFERENCIA[[#This Row],[CODIGO]]),OFFSET(INDIRECT("v_buffer_hist_hoy!$A$1"),1,MATCH("buh_codigo",INDIRECT("v_buffer_hist_hoy!$1:$1"),0)-1,100000,1),0)),"")</f>
        <v>Echo</v>
      </c>
      <c r="W212" s="49" t="str">
        <f ca="1">IFERROR(INDEX(OFFSET(INDIRECT("v_buffer_hist_hoy!$A$1"),1,MATCH("pre_nombre",INDIRECT("v_buffer_hist_hoy!$1:$1"),0)-1,100000,1),MATCH(CLEAN(TABLATRANSFERENCIA[[#This Row],[CODIGO]]),OFFSET(INDIRECT("v_buffer_hist_hoy!$A$1"),1,MATCH("buh_codigo",INDIRECT("v_buffer_hist_hoy!$1:$1"),0)-1,100000,1),0)),"")</f>
        <v>USA</v>
      </c>
      <c r="X212" s="51">
        <f ca="1">IFERROR(INDEX(OFFSET(INDIRECT("v_buffer_hist_hoy!$A$1"),1,MATCH("buh_tiempo_suministro",INDIRECT("v_buffer_hist_hoy!$1:$1"),0)-1,100000,1),MATCH(CLEAN(TABLATRANSFERENCIA[[#This Row],[CODIGO]]),OFFSET(INDIRECT("v_buffer_hist_hoy!$A$1"),1,MATCH("buh_codigo",INDIRECT("v_buffer_hist_hoy!$1:$1"),0)-1,100000,1),0)),"")</f>
        <v>8</v>
      </c>
      <c r="Y212" s="51">
        <f ca="1">IFERROR(INDEX(OFFSET(INDIRECT("v_buffer_hist_hoy!$A$1"),1,MATCH("buh_frecuencia_reposicion",INDIRECT("v_buffer_hist_hoy!$1:$1"),0)-1,100000,1),MATCH(CLEAN(TABLATRANSFERENCIA[[#This Row],[CODIGO]]),OFFSET(INDIRECT("v_buffer_hist_hoy!$A$1"),1,MATCH("buh_codigo",INDIRECT("v_buffer_hist_hoy!$1:$1"),0)-1,100000,1),0)),"")</f>
        <v>3</v>
      </c>
      <c r="Z212" s="6">
        <f ca="1">IFERROR(INDEX(OFFSET(INDIRECT("v_buffer_hist_hoy!$A$1"),1,MATCH("buh_buffer_actual",INDIRECT("v_buffer_hist_hoy!$1:$1"),0)-1,100000,1),MATCH(CLEAN(TABLATRANSFERENCIA[[#This Row],[CODIGO]]),OFFSET(INDIRECT("v_buffer_hist_hoy!$A$1"),1,MATCH("buh_codigo",INDIRECT("v_buffer_hist_hoy!$1:$1"),0)-1,100000,1),0)),"")</f>
        <v>20</v>
      </c>
      <c r="AA212" s="6">
        <f ca="1">IFERROR(INDEX(OFFSET(INDIRECT("v_buffer_hist_hoy!$A$1"),1,MATCH("buh_inventario_proveedor",INDIRECT("v_buffer_hist_hoy!$1:$1"),0)-1,100000,1),MATCH(CLEAN(TABLATRANSFERENCIA[[#This Row],[CODIGO]]),OFFSET(INDIRECT("v_buffer_hist_hoy!$A$1"),1,MATCH("buh_codigo",INDIRECT("v_buffer_hist_hoy!$1:$1"),0)-1,100000,1),0)),"")</f>
        <v>1000000000</v>
      </c>
      <c r="AB212" s="6">
        <f ca="1">IFERROR(INDEX(OFFSET(INDIRECT("v_buffer_hist_hoy!$A$1"),1,MATCH("buh_inventario_fisico",INDIRECT("v_buffer_hist_hoy!$1:$1"),0)-1,100000,1),MATCH(CLEAN(TABLATRANSFERENCIA[[#This Row],[CODIGO]]),OFFSET(INDIRECT("v_buffer_hist_hoy!$A$1"),1,MATCH("buh_codigo",INDIRECT("v_buffer_hist_hoy!$1:$1"),0)-1,100000,1),0)),"")</f>
        <v>6</v>
      </c>
      <c r="AC212" s="4">
        <f ca="1">IFERROR(INDEX(OFFSET(INDIRECT("v_buffer_hist_hoy!$A$1"),1,MATCH("buh_estado_inventario_fisico",INDIRECT("v_buffer_hist_hoy!$1:$1"),0)-1,100000,1),MATCH(CLEAN(TABLATRANSFERENCIA[[#This Row],[CODIGO]]),OFFSET(INDIRECT("v_buffer_hist_hoy!$A$1"),1,MATCH("buh_codigo",INDIRECT("v_buffer_hist_hoy!$1:$1"),0)-1,100000,1),0)),"")</f>
        <v>0.7</v>
      </c>
      <c r="AD212" s="6" t="str">
        <f ca="1">IFERROR(INDEX(OFFSET(INDIRECT("v_buffer_hist_hoy!$A$1"),1,MATCH("buh_color_inventario_fisico",INDIRECT("v_buffer_hist_hoy!$1:$1"),0)-1,100000,1),MATCH(CLEAN(TABLATRANSFERENCIA[[#This Row],[CODIGO]]),OFFSET(INDIRECT("v_buffer_hist_hoy!$A$1"),1,MATCH("buh_codigo",INDIRECT("v_buffer_hist_hoy!$1:$1"),0)-1,100000,1),0)),"")</f>
        <v>R</v>
      </c>
      <c r="AE212" s="6">
        <f ca="1">IFERROR(INDEX(OFFSET(INDIRECT("v_buffer_hist_hoy!$A$1"),1,MATCH("buh_transito",INDIRECT("v_buffer_hist_hoy!$1:$1"),0)-1,100000,1),MATCH(CLEAN(TABLATRANSFERENCIA[[#This Row],[CODIGO]]),OFFSET(INDIRECT("v_buffer_hist_hoy!$A$1"),1,MATCH("buh_codigo",INDIRECT("v_buffer_hist_hoy!$1:$1"),0)-1,100000,1),0)),"")</f>
        <v>0</v>
      </c>
      <c r="AF212" s="6">
        <f ca="1">IFERROR(INDEX(OFFSET(INDIRECT("v_buffer_hist_hoy!$A$1"),1,MATCH("buh_negociacion",INDIRECT("v_buffer_hist_hoy!$1:$1"),0)-1,100000,1),MATCH(CLEAN(TABLATRANSFERENCIA[[#This Row],[CODIGO]]),OFFSET(INDIRECT("v_buffer_hist_hoy!$A$1"),1,MATCH("buh_codigo",INDIRECT("v_buffer_hist_hoy!$1:$1"),0)-1,100000,1),0)),"")</f>
        <v>0</v>
      </c>
      <c r="AG212" s="6">
        <f ca="1">IFERROR(INDEX(OFFSET(INDIRECT("v_buffer_hist_hoy!$A$1"),1,MATCH("buh_produccion",INDIRECT("v_buffer_hist_hoy!$1:$1"),0)-1,100000,1),MATCH(CLEAN(TABLATRANSFERENCIA[[#This Row],[CODIGO]]),OFFSET(INDIRECT("v_buffer_hist_hoy!$A$1"),1,MATCH("buh_codigo",INDIRECT("v_buffer_hist_hoy!$1:$1"),0)-1,100000,1),0)),"")</f>
        <v>0</v>
      </c>
      <c r="AH212" s="6">
        <f ca="1">IFERROR(INDEX(OFFSET(INDIRECT("v_buffer_hist_hoy!$A$1"),1,MATCH("buh_embarcado",INDIRECT("v_buffer_hist_hoy!$1:$1"),0)-1,100000,1),MATCH(CLEAN(TABLATRANSFERENCIA[[#This Row],[CODIGO]]),OFFSET(INDIRECT("v_buffer_hist_hoy!$A$1"),1,MATCH("buh_codigo",INDIRECT("v_buffer_hist_hoy!$1:$1"),0)-1,100000,1),0)),"")</f>
        <v>0</v>
      </c>
      <c r="AI212" s="6">
        <f ca="1">IFERROR(INDEX(OFFSET(INDIRECT("v_buffer_hist_hoy!$A$1"),1,MATCH("buh_comprometido",INDIRECT("v_buffer_hist_hoy!$1:$1"),0)-1,100000,1),MATCH(CLEAN(TABLATRANSFERENCIA[[#This Row],[CODIGO]]),OFFSET(INDIRECT("v_buffer_hist_hoy!$A$1"),1,MATCH("buh_codigo",INDIRECT("v_buffer_hist_hoy!$1:$1"),0)-1,100000,1),0)),"")</f>
        <v>0</v>
      </c>
      <c r="AJ212" s="6">
        <f ca="1">IFERROR(INDEX(OFFSET(INDIRECT("v_buffer_hist_hoy!$A$1"),1,MATCH("buh_backorder",INDIRECT("v_buffer_hist_hoy!$1:$1"),0)-1,100000,1),MATCH(CLEAN(TABLATRANSFERENCIA[[#This Row],[CODIGO]]),OFFSET(INDIRECT("v_buffer_hist_hoy!$A$1"),1,MATCH("buh_codigo",INDIRECT("v_buffer_hist_hoy!$1:$1"),0)-1,100000,1),0)),"")</f>
        <v>12</v>
      </c>
      <c r="AK212" s="6">
        <f ca="1">IFERROR(INDEX(OFFSET(INDIRECT("v_buffer_hist_hoy!$A$1"),1,MATCH("buh_inventario_proyectado",INDIRECT("v_buffer_hist_hoy!$1:$1"),0)-1,100000,1),MATCH(CLEAN(TABLATRANSFERENCIA[[#This Row],[CODIGO]]),OFFSET(INDIRECT("v_buffer_hist_hoy!$A$1"),1,MATCH("buh_codigo",INDIRECT("v_buffer_hist_hoy!$1:$1"),0)-1,100000,1),0)),"")</f>
        <v>18</v>
      </c>
      <c r="AL212" s="4">
        <f ca="1">IFERROR(INDEX(OFFSET(INDIRECT("v_buffer_hist_hoy!$A$1"),1,MATCH("buh_estado_inventario_proyectado",INDIRECT("v_buffer_hist_hoy!$1:$1"),0)-1,100000,1),MATCH(CLEAN(TABLATRANSFERENCIA[[#This Row],[CODIGO]]),OFFSET(INDIRECT("v_buffer_hist_hoy!$A$1"),1,MATCH("buh_codigo",INDIRECT("v_buffer_hist_hoy!$1:$1"),0)-1,100000,1),0)),"")</f>
        <v>0.1</v>
      </c>
      <c r="AM212" s="6" t="str">
        <f ca="1">IFERROR(INDEX(OFFSET(INDIRECT("v_buffer_hist_hoy!$A$1"),1,MATCH("buh_color_inventario_proyectado",INDIRECT("v_buffer_hist_hoy!$1:$1"),0)-1,100000,1),MATCH(CLEAN(TABLATRANSFERENCIA[[#This Row],[CODIGO]]),OFFSET(INDIRECT("v_buffer_hist_hoy!$A$1"),1,MATCH("buh_codigo",INDIRECT("v_buffer_hist_hoy!$1:$1"),0)-1,100000,1),0)),"")</f>
        <v>V</v>
      </c>
      <c r="AN212" s="6">
        <f ca="1">IFERROR(INDEX(OFFSET(INDIRECT("v_buffer_hist_hoy!$A$1"),1,MATCH("buh_pedido_minimo",INDIRECT("v_buffer_hist_hoy!$1:$1"),0)-1,100000,1),MATCH(CLEAN(TABLATRANSFERENCIA[[#This Row],[CODIGO]]),OFFSET(INDIRECT("v_buffer_hist_hoy!$A$1"),1,MATCH("buh_codigo",INDIRECT("v_buffer_hist_hoy!$1:$1"),0)-1,100000,1),0)),"")</f>
        <v>0</v>
      </c>
      <c r="AO212" s="6">
        <f ca="1">IFERROR(INDEX(OFFSET(INDIRECT("v_buffer_hist_hoy!$A$1"),1,MATCH("buh_pedido_minimo_grupo",INDIRECT("v_buffer_hist_hoy!$1:$1"),0)-1,100000,1),MATCH(CLEAN(TABLATRANSFERENCIA[[#This Row],[CODIGO]]),OFFSET(INDIRECT("v_buffer_hist_hoy!$A$1"),1,MATCH("buh_codigo",INDIRECT("v_buffer_hist_hoy!$1:$1"),0)-1,100000,1),0)),"")</f>
        <v>0</v>
      </c>
      <c r="AP212" s="6">
        <f ca="1">IFERROR(INDEX(OFFSET(INDIRECT("v_buffer_hist_hoy!$A$1"),1,MATCH("buh_unidad_empaque",INDIRECT("v_buffer_hist_hoy!$1:$1"),0)-1,100000,1),MATCH(CLEAN(TABLATRANSFERENCIA[[#This Row],[CODIGO]]),OFFSET(INDIRECT("v_buffer_hist_hoy!$A$1"),1,MATCH("buh_codigo",INDIRECT("v_buffer_hist_hoy!$1:$1"),0)-1,100000,1),0)),"")</f>
        <v>0</v>
      </c>
      <c r="AQ212" s="6">
        <f ca="1">IFERROR(INDEX(OFFSET(INDIRECT("v_buffer_hist_hoy!$A$1"),1,MATCH("buh_pedido_promedio",INDIRECT("v_buffer_hist_hoy!$1:$1"),0)-1,100000,1),MATCH(CLEAN(TABLATRANSFERENCIA[[#This Row],[CODIGO]]),OFFSET(INDIRECT("v_buffer_hist_hoy!$A$1"),1,MATCH("buh_codigo",INDIRECT("v_buffer_hist_hoy!$1:$1"),0)-1,100000,1),0)),"")</f>
        <v>5</v>
      </c>
      <c r="AR212" s="6">
        <f ca="1">IFERROR(INDEX(OFFSET(INDIRECT("v_buffer_hist_hoy!$A$1"),1,MATCH("buh_cobertura_buffer",INDIRECT("v_buffer_hist_hoy!$1:$1"),0)-1,100000,1),MATCH(CLEAN(TABLATRANSFERENCIA[[#This Row],[CODIGO]]),OFFSET(INDIRECT("v_buffer_hist_hoy!$A$1"),1,MATCH("buh_codigo",INDIRECT("v_buffer_hist_hoy!$1:$1"),0)-1,100000,1),0)),"")</f>
        <v>0</v>
      </c>
      <c r="AS212" s="6">
        <f ca="1">IFERROR(INDEX(OFFSET(INDIRECT("v_buffer_hist_hoy!$A$1"),1,MATCH("buh_cobertura_inventario_proyectado",INDIRECT("v_buffer_hist_hoy!$1:$1"),0)-1,100000,1),MATCH(CLEAN(TABLATRANSFERENCIA[[#This Row],[CODIGO]]),OFFSET(INDIRECT("v_buffer_hist_hoy!$A$1"),1,MATCH("buh_codigo",INDIRECT("v_buffer_hist_hoy!$1:$1"),0)-1,100000,1),0)),"")</f>
        <v>0</v>
      </c>
      <c r="AT212" s="6">
        <f ca="1">IFERROR(INDEX(OFFSET(INDIRECT("v_buffer_hist_hoy!$A$1"),1,MATCH("buh_cobertura_pedido_minimo",INDIRECT("v_buffer_hist_hoy!$1:$1"),0)-1,100000,1),MATCH(CLEAN(TABLATRANSFERENCIA[[#This Row],[CODIGO]]),OFFSET(INDIRECT("v_buffer_hist_hoy!$A$1"),1,MATCH("buh_codigo",INDIRECT("v_buffer_hist_hoy!$1:$1"),0)-1,100000,1),0)),"")</f>
        <v>0</v>
      </c>
      <c r="AU212" s="6">
        <f ca="1">IFERROR(INDEX(OFFSET(INDIRECT("v_buffer_hist_hoy!$A$1"),1,MATCH("buh_dias_desabastecimiento",INDIRECT("v_buffer_hist_hoy!$1:$1"),0)-1,100000,1),MATCH(CLEAN(TABLATRANSFERENCIA[[#This Row],[CODIGO]]),OFFSET(INDIRECT("v_buffer_hist_hoy!$A$1"),1,MATCH("buh_codigo",INDIRECT("v_buffer_hist_hoy!$1:$1"),0)-1,100000,1),0)),"")</f>
        <v>2</v>
      </c>
      <c r="AV212" s="6">
        <f t="array" ref="AV212">IFERROR(INDEX(Datos_Consumo[CANTIDAD],MATCH(TABLATRANSFERENCIA[[#This Row],[CODIGO]]&amp;TABLATRANSFERENCIA[[#Headers],[Columna1]],Datos_Consumo[CODIGO]&amp;Datos_Consumo[FECHA_FORMATO],0)),0)</f>
        <v>0</v>
      </c>
      <c r="AW212" s="6">
        <f t="array" ref="AW212">IFERROR(INDEX(Datos_Consumo[CANTIDAD],MATCH(TABLATRANSFERENCIA[[#This Row],[CODIGO]]&amp;TABLATRANSFERENCIA[[#Headers],[Columna2]],Datos_Consumo[CODIGO]&amp;Datos_Consumo[FECHA_FORMATO],0)),0)</f>
        <v>0</v>
      </c>
      <c r="AX212" s="6">
        <f t="array" ref="AX212">IFERROR(INDEX(Datos_Consumo[CANTIDAD],MATCH(TABLATRANSFERENCIA[[#This Row],[CODIGO]]&amp;TABLATRANSFERENCIA[[#Headers],[Columna3]],Datos_Consumo[CODIGO]&amp;Datos_Consumo[FECHA_FORMATO],0)),0)</f>
        <v>0</v>
      </c>
      <c r="AY212" s="6">
        <f t="array" ref="AY212">IFERROR(INDEX(Datos_Consumo[CANTIDAD],MATCH(TABLATRANSFERENCIA[[#This Row],[CODIGO]]&amp;TABLATRANSFERENCIA[[#Headers],[Columna4]],Datos_Consumo[CODIGO]&amp;Datos_Consumo[FECHA_FORMATO],0)),0)</f>
        <v>0</v>
      </c>
      <c r="AZ212" s="6">
        <f t="array" ref="AZ212">IFERROR(INDEX(Datos_Consumo[CANTIDAD],MATCH(TABLATRANSFERENCIA[[#This Row],[CODIGO]]&amp;TABLATRANSFERENCIA[[#Headers],[Columna5]],Datos_Consumo[CODIGO]&amp;Datos_Consumo[FECHA_FORMATO],0)),0)</f>
        <v>0</v>
      </c>
      <c r="BA212" s="6">
        <f t="array" ref="BA212">IFERROR(INDEX(Datos_Consumo[CANTIDAD],MATCH(TABLATRANSFERENCIA[[#This Row],[CODIGO]]&amp;TABLATRANSFERENCIA[[#Headers],[Columna6]],Datos_Consumo[CODIGO]&amp;Datos_Consumo[FECHA_FORMATO],0)),0)</f>
        <v>0</v>
      </c>
      <c r="BB212" s="56">
        <f ca="1">IFERROR(INDEX(OFFSET(INDIRECT("v_buffer_hist_hoy!$A$1"),1,MATCH("buh_ultima_transferencia_ini",INDIRECT("v_buffer_hist_hoy!$1:$1"),0)-1,100000,1),MATCH(CLEAN(TABLATRANSFERENCIA[[#This Row],[CODIGO]]),OFFSET(INDIRECT("v_buffer_hist_hoy!$A$1"),1,MATCH("buh_codigo",INDIRECT("v_buffer_hist_hoy!$1:$1"),0)-1,100000,1),0)),"")</f>
        <v>0</v>
      </c>
      <c r="BC212" s="56">
        <f ca="1">IFERROR(INDEX(OFFSET(INDIRECT("v_buffer_hist_hoy!$A$1"),1,MATCH("buh_ultima_transferencia_fin",INDIRECT("v_buffer_hist_hoy!$1:$1"),0)-1,100000,1),MATCH(CLEAN(TABLATRANSFERENCIA[[#This Row],[CODIGO]]),OFFSET(INDIRECT("v_buffer_hist_hoy!$A$1"),1,MATCH("buh_codigo",INDIRECT("v_buffer_hist_hoy!$1:$1"),0)-1,100000,1),0)),"")</f>
        <v>0</v>
      </c>
      <c r="BD212" s="50" t="s">
        <v>7736</v>
      </c>
      <c r="BE212" s="55"/>
      <c r="BF212" s="51"/>
      <c r="BG212" s="51" t="str">
        <f>IF(RIGHT(TABLATRANSFERENCIA[[#Headers],[Emb1]],1)*1&lt;=TABLATRANSFERENCIA[[#This Row],[EMBARQUES]],IF(ISBLANK(TABLATRANSFERENCIA[[#This Row],[EMBARQUES]]),TABLATRANSFERENCIA[[#This Row],[REQUERIM]],ROUND(TABLATRANSFERENCIA[[#This Row],[REQUERIM]]/TABLATRANSFERENCIA[[#This Row],[EMBARQUES]],0)),TABLATRANSFERENCIA[[#This Row],[REQUERIM]])</f>
        <v>12</v>
      </c>
      <c r="BH2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2" s="51"/>
      <c r="BM212" s="46">
        <f ca="1">IFERROR(TABLATRANSFERENCIA[[#This Row],[REQUERIM]]/TABLATRANSFERENCIA[[#This Row],[PEDIDO PROMEDIO]],0)</f>
        <v>2.4</v>
      </c>
      <c r="BN212" s="51"/>
      <c r="BO212" s="59"/>
      <c r="BP212" s="3" t="str">
        <f>IF(TABLATRANSFERENCIA[[#This Row],[RECIBIDO]]&lt;&gt;"",0,IF(TABLATRANSFERENCIA[[#This Row],[DESPACHO]]&lt;&gt;"",TABLATRANSFERENCIA[[#This Row],[DESPACHO]],TABLATRANSFERENCIA[[#This Row],[REQUERIM]]))</f>
        <v>12</v>
      </c>
      <c r="BQ212" s="50"/>
      <c r="BR212" s="50"/>
      <c r="BS212" s="50" t="str">
        <f t="shared" si="3"/>
        <v>N</v>
      </c>
      <c r="BT212" s="51">
        <f t="array" aca="1" ref="BT212" ca="1">IF(SUM(--(TABLATRANSFERENCIA[[#This Row],[CODIGO GENERICO]]=TABLATRANSFERENCIA[CODIGO GENERICO])*TABLATRANSFERENCIA[REQUERIM])&lt;TABLATRANSFERENCIA[[#This Row],[PEDIDO MIN GRUPO]],1,0)</f>
        <v>0</v>
      </c>
      <c r="BU2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2" s="51">
        <f ca="1">IFERROR(INDEX(OFFSET(INDIRECT("v_buffer_hist_hoy!$A$1"),1,MATCH("buh_zona_amarilla",INDIRECT("v_buffer_hist_hoy!$1:$1"),0)-1,100000,1),MATCH(CLEAN(TABLATRANSFERENCIA[[#This Row],[CODIGO]]),OFFSET(INDIRECT("v_buffer_hist_hoy!$A$1"),1,MATCH("buh_codigo",INDIRECT("v_buffer_hist_hoy!$1:$1"),0)-1,100000,1),0)),"")</f>
        <v>13</v>
      </c>
      <c r="BW212" s="51">
        <f ca="1">IFERROR(INDEX(OFFSET(INDIRECT("v_buffer_hist_hoy!$A$1"),1,MATCH("buh_zona_roja",INDIRECT("v_buffer_hist_hoy!$1:$1"),0)-1,100000,1),MATCH(CLEAN(TABLATRANSFERENCIA[[#This Row],[CODIGO]]),OFFSET(INDIRECT("v_buffer_hist_hoy!$A$1"),1,MATCH("buh_codigo",INDIRECT("v_buffer_hist_hoy!$1:$1"),0)-1,100000,1),0)),"")</f>
        <v>7</v>
      </c>
    </row>
    <row r="213" spans="1:75" hidden="1" x14ac:dyDescent="0.25">
      <c r="A213" s="54" t="s">
        <v>1643</v>
      </c>
      <c r="B213" s="3" t="str">
        <f ca="1">IFERROR(INDEX(OFFSET(INDIRECT("v_buffer_hist_hoy!$A$1"),1,MATCH("pro_descripcion",INDIRECT("v_buffer_hist_hoy!$1:$1"),0)-1,100000,1),MATCH(CLEAN(TABLATRANSFERENCIA[[#This Row],[CODIGO]]),OFFSET(INDIRECT("v_buffer_hist_hoy!$A$1"),1,MATCH("buh_codigo",INDIRECT("v_buffer_hist_hoy!$1:$1"),0)-1,100000,1),0)),"")</f>
        <v>CADENA 16" 40CM 3/8" 0.058" CS3500</v>
      </c>
      <c r="C213" s="3" t="str">
        <f ca="1">IFERROR(INDEX(OFFSET(INDIRECT("v_buffer_hist_hoy!$A$1"),1,MATCH("buh_codigo_generico",INDIRECT("v_buffer_hist_hoy!$1:$1"),0)-1,100000,1),MATCH(CLEAN(TABLATRANSFERENCIA[[#This Row],[CODIGO]]),OFFSET(INDIRECT("v_buffer_hist_hoy!$A$1"),1,MATCH("buh_codigo",INDIRECT("v_buffer_hist_hoy!$1:$1"),0)-1,100000,1),0)),"")</f>
        <v>0</v>
      </c>
      <c r="D213" s="3" t="str">
        <f ca="1">IFERROR(INDEX(OFFSET(INDIRECT("v_buffer_hist_hoy!$A$1"),1,MATCH("buh_codigo_vinculado",INDIRECT("v_buffer_hist_hoy!$1:$1"),0)-1,100000,1),MATCH(CLEAN(TABLATRANSFERENCIA[[#This Row],[CODIGO]]),OFFSET(INDIRECT("v_buffer_hist_hoy!$A$1"),1,MATCH("buh_codigo",INDIRECT("v_buffer_hist_hoy!$1:$1"),0)-1,100000,1),0)),"")</f>
        <v>EC-91VXL57X</v>
      </c>
      <c r="E213" s="3" t="str">
        <f ca="1">IFERROR(INDEX(OFFSET(INDIRECT("v_buffer_hist_hoy!$A$1"),1,MATCH("pro_linea",INDIRECT("v_buffer_hist_hoy!$1:$1"),0)-1,100000,1),MATCH(CLEAN(TABLATRANSFERENCIA[[#This Row],[CODIGO]]),OFFSET(INDIRECT("v_buffer_hist_hoy!$A$1"),1,MATCH("buh_codigo",INDIRECT("v_buffer_hist_hoy!$1:$1"),0)-1,100000,1),0)),"")</f>
        <v>AGROFORESTAL</v>
      </c>
      <c r="F213" s="3">
        <f ca="1">IFERROR(INDEX(OFFSET(INDIRECT("v_buffer_hist_hoy!$A$1"),1,MATCH("pro_sublinea",INDIRECT("v_buffer_hist_hoy!$1:$1"),0)-1,100000,1),MATCH(CLEAN(TABLATRANSFERENCIA[[#This Row],[CODIGO]]),OFFSET(INDIRECT("v_buffer_hist_hoy!$A$1"),1,MATCH("buh_codigo",INDIRECT("v_buffer_hist_hoy!$1:$1"),0)-1,100000,1),0)),"")</f>
        <v>0</v>
      </c>
      <c r="G213" s="3" t="str">
        <f ca="1">IFERROR(INDEX(OFFSET(INDIRECT("v_buffer_hist_hoy!$A$1"),1,MATCH("pro_grupo",INDIRECT("v_buffer_hist_hoy!$1:$1"),0)-1,100000,1),MATCH(CLEAN(TABLATRANSFERENCIA[[#This Row],[CODIGO]]),OFFSET(INDIRECT("v_buffer_hist_hoy!$A$1"),1,MATCH("buh_codigo",INDIRECT("v_buffer_hist_hoy!$1:$1"),0)-1,100000,1),0)),"")</f>
        <v>ACCESORIOS</v>
      </c>
      <c r="H213" s="3">
        <f ca="1">IFERROR(INDEX(OFFSET(INDIRECT("v_buffer_hist_hoy!$A$1"),1,MATCH("pro_familia",INDIRECT("v_buffer_hist_hoy!$1:$1"),0)-1,100000,1),MATCH(CLEAN(TABLATRANSFERENCIA[[#This Row],[CODIGO]]),OFFSET(INDIRECT("v_buffer_hist_hoy!$A$1"),1,MATCH("buh_codigo",INDIRECT("v_buffer_hist_hoy!$1:$1"),0)-1,100000,1),0)),"")</f>
        <v>0</v>
      </c>
      <c r="I213" s="3">
        <f ca="1">IFERROR(INDEX(OFFSET(INDIRECT("v_buffer_hist_hoy!$A$1"),1,MATCH("pro_subfamilia",INDIRECT("v_buffer_hist_hoy!$1:$1"),0)-1,100000,1),MATCH(CLEAN(TABLATRANSFERENCIA[[#This Row],[CODIGO]]),OFFSET(INDIRECT("v_buffer_hist_hoy!$A$1"),1,MATCH("buh_codigo",INDIRECT("v_buffer_hist_hoy!$1:$1"),0)-1,100000,1),0)),"")</f>
        <v>0</v>
      </c>
      <c r="J213" s="3" t="str">
        <f ca="1">IFERROR(INDEX(OFFSET(INDIRECT("v_buffer_hist_hoy!$A$1"),1,MATCH("pro_categoria",INDIRECT("v_buffer_hist_hoy!$1:$1"),0)-1,100000,1),MATCH(CLEAN(TABLATRANSFERENCIA[[#This Row],[CODIGO]]),OFFSET(INDIRECT("v_buffer_hist_hoy!$A$1"),1,MATCH("buh_codigo",INDIRECT("v_buffer_hist_hoy!$1:$1"),0)-1,100000,1),0)),"")</f>
        <v>ACCESORIOS LUBRICANTES</v>
      </c>
      <c r="K213" s="3">
        <f ca="1">IFERROR(INDEX(OFFSET(INDIRECT("v_buffer_hist_hoy!$A$1"),1,MATCH("pro_tipo",INDIRECT("v_buffer_hist_hoy!$1:$1"),0)-1,100000,1),MATCH(CLEAN(TABLATRANSFERENCIA[[#This Row],[CODIGO]]),OFFSET(INDIRECT("v_buffer_hist_hoy!$A$1"),1,MATCH("buh_codigo",INDIRECT("v_buffer_hist_hoy!$1:$1"),0)-1,100000,1),0)),"")</f>
        <v>0</v>
      </c>
      <c r="L213" s="3" t="str">
        <f ca="1">IFERROR(INDEX(OFFSET(INDIRECT("v_buffer_hist_hoy!$A$1"),1,MATCH("pro_marca",INDIRECT("v_buffer_hist_hoy!$1:$1"),0)-1,100000,1),MATCH(CLEAN(TABLATRANSFERENCIA[[#This Row],[CODIGO]]),OFFSET(INDIRECT("v_buffer_hist_hoy!$A$1"),1,MATCH("buh_codigo",INDIRECT("v_buffer_hist_hoy!$1:$1"),0)-1,100000,1),0)),"")</f>
        <v>OREGON</v>
      </c>
      <c r="M213" s="3">
        <f ca="1">IFERROR(INDEX(OFFSET(INDIRECT("v_buffer_hist_hoy!$A$1"),1,MATCH("pro_modelo",INDIRECT("v_buffer_hist_hoy!$1:$1"),0)-1,100000,1),MATCH(CLEAN(TABLATRANSFERENCIA[[#This Row],[CODIGO]]),OFFSET(INDIRECT("v_buffer_hist_hoy!$A$1"),1,MATCH("buh_codigo",INDIRECT("v_buffer_hist_hoy!$1:$1"),0)-1,100000,1),0)),"")</f>
        <v>0</v>
      </c>
      <c r="N213" s="3">
        <f ca="1">IFERROR(INDEX(OFFSET(INDIRECT("v_buffer_hist_hoy!$A$1"),1,MATCH("pro_cat_management",INDIRECT("v_buffer_hist_hoy!$1:$1"),0)-1,100000,1),MATCH(CLEAN(TABLATRANSFERENCIA[[#This Row],[CODIGO]]),OFFSET(INDIRECT("v_buffer_hist_hoy!$A$1"),1,MATCH("buh_codigo",INDIRECT("v_buffer_hist_hoy!$1:$1"),0)-1,100000,1),0)),"")</f>
        <v>0</v>
      </c>
      <c r="O213" s="5" t="str">
        <f ca="1">IFERROR(INDEX(OFFSET(INDIRECT("v_buffer_hist_hoy!$A$1"),1,MATCH("buh_estatus",INDIRECT("v_buffer_hist_hoy!$1:$1"),0)-1,100000,1),MATCH(CLEAN(TABLATRANSFERENCIA[[#This Row],[CODIGO]]),OFFSET(INDIRECT("v_buffer_hist_hoy!$A$1"),1,MATCH("buh_codigo",INDIRECT("v_buffer_hist_hoy!$1:$1"),0)-1,100000,1),0)),"")</f>
        <v>0</v>
      </c>
      <c r="P213" s="5">
        <f ca="1">IFERROR(INDEX(OFFSET(INDIRECT("v_buffer_hist_hoy!$A$1"),1,MATCH("buh_ctv",INDIRECT("v_buffer_hist_hoy!$1:$1"),0)-1,100000,1),MATCH(CLEAN(TABLATRANSFERENCIA[[#This Row],[CODIGO]]),OFFSET(INDIRECT("v_buffer_hist_hoy!$A$1"),1,MATCH("buh_codigo",INDIRECT("v_buffer_hist_hoy!$1:$1"),0)-1,100000,1),0)),"")</f>
        <v>8.4499999999999993</v>
      </c>
      <c r="Q213" s="5">
        <f ca="1">IFERROR(INDEX(OFFSET(INDIRECT("v_buffer_hist_hoy!$A$1"),1,MATCH("buh_pv",INDIRECT("v_buffer_hist_hoy!$1:$1"),0)-1,100000,1),MATCH(CLEAN(TABLATRANSFERENCIA[[#This Row],[CODIGO]]),OFFSET(INDIRECT("v_buffer_hist_hoy!$A$1"),1,MATCH("buh_codigo",INDIRECT("v_buffer_hist_hoy!$1:$1"),0)-1,100000,1),0)),"")</f>
        <v>13.3</v>
      </c>
      <c r="R213" s="46">
        <f ca="1">IFERROR(INDEX(OFFSET(INDIRECT("v_buffer_hist_hoy!$A$1"),1,MATCH("buh_roi_pasado",INDIRECT("v_buffer_hist_hoy!$1:$1"),0)-1,100000,1),MATCH(CLEAN(TABLATRANSFERENCIA[[#This Row],[CODIGO]]),OFFSET(INDIRECT("v_buffer_hist_hoy!$A$1"),1,MATCH("buh_codigo",INDIRECT("v_buffer_hist_hoy!$1:$1"),0)-1,100000,1),0)),"")</f>
        <v>0</v>
      </c>
      <c r="S213" s="46">
        <f ca="1">IFERROR(INDEX(OFFSET(INDIRECT("v_buffer_hist_hoy!$A$1"),1,MATCH("buh_roi_proyectado",INDIRECT("v_buffer_hist_hoy!$1:$1"),0)-1,100000,1),MATCH(CLEAN(TABLATRANSFERENCIA[[#This Row],[CODIGO]]),OFFSET(INDIRECT("v_buffer_hist_hoy!$A$1"),1,MATCH("buh_codigo",INDIRECT("v_buffer_hist_hoy!$1:$1"),0)-1,100000,1),0)),"")</f>
        <v>2.5</v>
      </c>
      <c r="T213" s="46">
        <f ca="1">IFERROR(INDEX(OFFSET(INDIRECT("v_buffer_hist_hoy!$A$1"),1,MATCH("buh_velocity",INDIRECT("v_buffer_hist_hoy!$1:$1"),0)-1,100000,1),MATCH(CLEAN(TABLATRANSFERENCIA[[#This Row],[CODIGO]]),OFFSET(INDIRECT("v_buffer_hist_hoy!$A$1"),1,MATCH("buh_codigo",INDIRECT("v_buffer_hist_hoy!$1:$1"),0)-1,100000,1),0)),"")</f>
        <v>0</v>
      </c>
      <c r="U213" s="46">
        <f ca="1">IFERROR(INDEX(OFFSET(INDIRECT("v_buffer_hist_hoy!$A$1"),1,MATCH("buh_nivel_servicio",INDIRECT("v_buffer_hist_hoy!$1:$1"),0)-1,100000,1),MATCH(CLEAN(TABLATRANSFERENCIA[[#This Row],[CODIGO]]),OFFSET(INDIRECT("v_buffer_hist_hoy!$A$1"),1,MATCH("buh_codigo",INDIRECT("v_buffer_hist_hoy!$1:$1"),0)-1,100000,1),0)),"")</f>
        <v>1</v>
      </c>
      <c r="V213" s="49" t="str">
        <f ca="1">IFERROR(INDEX(OFFSET(INDIRECT("v_buffer_hist_hoy!$A$1"),1,MATCH("pro_nombre",INDIRECT("v_buffer_hist_hoy!$1:$1"),0)-1,100000,1),MATCH(CLEAN(TABLATRANSFERENCIA[[#This Row],[CODIGO]]),OFFSET(INDIRECT("v_buffer_hist_hoy!$A$1"),1,MATCH("buh_codigo",INDIRECT("v_buffer_hist_hoy!$1:$1"),0)-1,100000,1),0)),"")</f>
        <v>Echo</v>
      </c>
      <c r="W213" s="49" t="str">
        <f ca="1">IFERROR(INDEX(OFFSET(INDIRECT("v_buffer_hist_hoy!$A$1"),1,MATCH("pre_nombre",INDIRECT("v_buffer_hist_hoy!$1:$1"),0)-1,100000,1),MATCH(CLEAN(TABLATRANSFERENCIA[[#This Row],[CODIGO]]),OFFSET(INDIRECT("v_buffer_hist_hoy!$A$1"),1,MATCH("buh_codigo",INDIRECT("v_buffer_hist_hoy!$1:$1"),0)-1,100000,1),0)),"")</f>
        <v>USA</v>
      </c>
      <c r="X213" s="51">
        <f ca="1">IFERROR(INDEX(OFFSET(INDIRECT("v_buffer_hist_hoy!$A$1"),1,MATCH("buh_tiempo_suministro",INDIRECT("v_buffer_hist_hoy!$1:$1"),0)-1,100000,1),MATCH(CLEAN(TABLATRANSFERENCIA[[#This Row],[CODIGO]]),OFFSET(INDIRECT("v_buffer_hist_hoy!$A$1"),1,MATCH("buh_codigo",INDIRECT("v_buffer_hist_hoy!$1:$1"),0)-1,100000,1),0)),"")</f>
        <v>8</v>
      </c>
      <c r="Y213" s="51">
        <f ca="1">IFERROR(INDEX(OFFSET(INDIRECT("v_buffer_hist_hoy!$A$1"),1,MATCH("buh_frecuencia_reposicion",INDIRECT("v_buffer_hist_hoy!$1:$1"),0)-1,100000,1),MATCH(CLEAN(TABLATRANSFERENCIA[[#This Row],[CODIGO]]),OFFSET(INDIRECT("v_buffer_hist_hoy!$A$1"),1,MATCH("buh_codigo",INDIRECT("v_buffer_hist_hoy!$1:$1"),0)-1,100000,1),0)),"")</f>
        <v>3</v>
      </c>
      <c r="Z213" s="6">
        <f ca="1">IFERROR(INDEX(OFFSET(INDIRECT("v_buffer_hist_hoy!$A$1"),1,MATCH("buh_buffer_actual",INDIRECT("v_buffer_hist_hoy!$1:$1"),0)-1,100000,1),MATCH(CLEAN(TABLATRANSFERENCIA[[#This Row],[CODIGO]]),OFFSET(INDIRECT("v_buffer_hist_hoy!$A$1"),1,MATCH("buh_codigo",INDIRECT("v_buffer_hist_hoy!$1:$1"),0)-1,100000,1),0)),"")</f>
        <v>35</v>
      </c>
      <c r="AA213" s="6">
        <f ca="1">IFERROR(INDEX(OFFSET(INDIRECT("v_buffer_hist_hoy!$A$1"),1,MATCH("buh_inventario_proveedor",INDIRECT("v_buffer_hist_hoy!$1:$1"),0)-1,100000,1),MATCH(CLEAN(TABLATRANSFERENCIA[[#This Row],[CODIGO]]),OFFSET(INDIRECT("v_buffer_hist_hoy!$A$1"),1,MATCH("buh_codigo",INDIRECT("v_buffer_hist_hoy!$1:$1"),0)-1,100000,1),0)),"")</f>
        <v>1000000000</v>
      </c>
      <c r="AB213" s="6">
        <f ca="1">IFERROR(INDEX(OFFSET(INDIRECT("v_buffer_hist_hoy!$A$1"),1,MATCH("buh_inventario_fisico",INDIRECT("v_buffer_hist_hoy!$1:$1"),0)-1,100000,1),MATCH(CLEAN(TABLATRANSFERENCIA[[#This Row],[CODIGO]]),OFFSET(INDIRECT("v_buffer_hist_hoy!$A$1"),1,MATCH("buh_codigo",INDIRECT("v_buffer_hist_hoy!$1:$1"),0)-1,100000,1),0)),"")</f>
        <v>15</v>
      </c>
      <c r="AC213"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D213" s="6" t="str">
        <f ca="1">IFERROR(INDEX(OFFSET(INDIRECT("v_buffer_hist_hoy!$A$1"),1,MATCH("buh_color_inventario_fisico",INDIRECT("v_buffer_hist_hoy!$1:$1"),0)-1,100000,1),MATCH(CLEAN(TABLATRANSFERENCIA[[#This Row],[CODIGO]]),OFFSET(INDIRECT("v_buffer_hist_hoy!$A$1"),1,MATCH("buh_codigo",INDIRECT("v_buffer_hist_hoy!$1:$1"),0)-1,100000,1),0)),"")</f>
        <v>A</v>
      </c>
      <c r="AE213" s="6">
        <f ca="1">IFERROR(INDEX(OFFSET(INDIRECT("v_buffer_hist_hoy!$A$1"),1,MATCH("buh_transito",INDIRECT("v_buffer_hist_hoy!$1:$1"),0)-1,100000,1),MATCH(CLEAN(TABLATRANSFERENCIA[[#This Row],[CODIGO]]),OFFSET(INDIRECT("v_buffer_hist_hoy!$A$1"),1,MATCH("buh_codigo",INDIRECT("v_buffer_hist_hoy!$1:$1"),0)-1,100000,1),0)),"")</f>
        <v>0</v>
      </c>
      <c r="AF213" s="6">
        <f ca="1">IFERROR(INDEX(OFFSET(INDIRECT("v_buffer_hist_hoy!$A$1"),1,MATCH("buh_negociacion",INDIRECT("v_buffer_hist_hoy!$1:$1"),0)-1,100000,1),MATCH(CLEAN(TABLATRANSFERENCIA[[#This Row],[CODIGO]]),OFFSET(INDIRECT("v_buffer_hist_hoy!$A$1"),1,MATCH("buh_codigo",INDIRECT("v_buffer_hist_hoy!$1:$1"),0)-1,100000,1),0)),"")</f>
        <v>0</v>
      </c>
      <c r="AG213" s="6">
        <f ca="1">IFERROR(INDEX(OFFSET(INDIRECT("v_buffer_hist_hoy!$A$1"),1,MATCH("buh_produccion",INDIRECT("v_buffer_hist_hoy!$1:$1"),0)-1,100000,1),MATCH(CLEAN(TABLATRANSFERENCIA[[#This Row],[CODIGO]]),OFFSET(INDIRECT("v_buffer_hist_hoy!$A$1"),1,MATCH("buh_codigo",INDIRECT("v_buffer_hist_hoy!$1:$1"),0)-1,100000,1),0)),"")</f>
        <v>0</v>
      </c>
      <c r="AH213" s="6">
        <f ca="1">IFERROR(INDEX(OFFSET(INDIRECT("v_buffer_hist_hoy!$A$1"),1,MATCH("buh_embarcado",INDIRECT("v_buffer_hist_hoy!$1:$1"),0)-1,100000,1),MATCH(CLEAN(TABLATRANSFERENCIA[[#This Row],[CODIGO]]),OFFSET(INDIRECT("v_buffer_hist_hoy!$A$1"),1,MATCH("buh_codigo",INDIRECT("v_buffer_hist_hoy!$1:$1"),0)-1,100000,1),0)),"")</f>
        <v>0</v>
      </c>
      <c r="AI213" s="6">
        <f ca="1">IFERROR(INDEX(OFFSET(INDIRECT("v_buffer_hist_hoy!$A$1"),1,MATCH("buh_comprometido",INDIRECT("v_buffer_hist_hoy!$1:$1"),0)-1,100000,1),MATCH(CLEAN(TABLATRANSFERENCIA[[#This Row],[CODIGO]]),OFFSET(INDIRECT("v_buffer_hist_hoy!$A$1"),1,MATCH("buh_codigo",INDIRECT("v_buffer_hist_hoy!$1:$1"),0)-1,100000,1),0)),"")</f>
        <v>0</v>
      </c>
      <c r="AJ213" s="6">
        <f ca="1">IFERROR(INDEX(OFFSET(INDIRECT("v_buffer_hist_hoy!$A$1"),1,MATCH("buh_backorder",INDIRECT("v_buffer_hist_hoy!$1:$1"),0)-1,100000,1),MATCH(CLEAN(TABLATRANSFERENCIA[[#This Row],[CODIGO]]),OFFSET(INDIRECT("v_buffer_hist_hoy!$A$1"),1,MATCH("buh_codigo",INDIRECT("v_buffer_hist_hoy!$1:$1"),0)-1,100000,1),0)),"")</f>
        <v>10</v>
      </c>
      <c r="AK213" s="6">
        <f ca="1">IFERROR(INDEX(OFFSET(INDIRECT("v_buffer_hist_hoy!$A$1"),1,MATCH("buh_inventario_proyectado",INDIRECT("v_buffer_hist_hoy!$1:$1"),0)-1,100000,1),MATCH(CLEAN(TABLATRANSFERENCIA[[#This Row],[CODIGO]]),OFFSET(INDIRECT("v_buffer_hist_hoy!$A$1"),1,MATCH("buh_codigo",INDIRECT("v_buffer_hist_hoy!$1:$1"),0)-1,100000,1),0)),"")</f>
        <v>25</v>
      </c>
      <c r="AL213" s="4">
        <f ca="1">IFERROR(INDEX(OFFSET(INDIRECT("v_buffer_hist_hoy!$A$1"),1,MATCH("buh_estado_inventario_proyectado",INDIRECT("v_buffer_hist_hoy!$1:$1"),0)-1,100000,1),MATCH(CLEAN(TABLATRANSFERENCIA[[#This Row],[CODIGO]]),OFFSET(INDIRECT("v_buffer_hist_hoy!$A$1"),1,MATCH("buh_codigo",INDIRECT("v_buffer_hist_hoy!$1:$1"),0)-1,100000,1),0)),"")</f>
        <v>0.28999999999999998</v>
      </c>
      <c r="AM213" s="6" t="str">
        <f ca="1">IFERROR(INDEX(OFFSET(INDIRECT("v_buffer_hist_hoy!$A$1"),1,MATCH("buh_color_inventario_proyectado",INDIRECT("v_buffer_hist_hoy!$1:$1"),0)-1,100000,1),MATCH(CLEAN(TABLATRANSFERENCIA[[#This Row],[CODIGO]]),OFFSET(INDIRECT("v_buffer_hist_hoy!$A$1"),1,MATCH("buh_codigo",INDIRECT("v_buffer_hist_hoy!$1:$1"),0)-1,100000,1),0)),"")</f>
        <v>V</v>
      </c>
      <c r="AN213" s="6">
        <f ca="1">IFERROR(INDEX(OFFSET(INDIRECT("v_buffer_hist_hoy!$A$1"),1,MATCH("buh_pedido_minimo",INDIRECT("v_buffer_hist_hoy!$1:$1"),0)-1,100000,1),MATCH(CLEAN(TABLATRANSFERENCIA[[#This Row],[CODIGO]]),OFFSET(INDIRECT("v_buffer_hist_hoy!$A$1"),1,MATCH("buh_codigo",INDIRECT("v_buffer_hist_hoy!$1:$1"),0)-1,100000,1),0)),"")</f>
        <v>0</v>
      </c>
      <c r="AO213" s="6">
        <f ca="1">IFERROR(INDEX(OFFSET(INDIRECT("v_buffer_hist_hoy!$A$1"),1,MATCH("buh_pedido_minimo_grupo",INDIRECT("v_buffer_hist_hoy!$1:$1"),0)-1,100000,1),MATCH(CLEAN(TABLATRANSFERENCIA[[#This Row],[CODIGO]]),OFFSET(INDIRECT("v_buffer_hist_hoy!$A$1"),1,MATCH("buh_codigo",INDIRECT("v_buffer_hist_hoy!$1:$1"),0)-1,100000,1),0)),"")</f>
        <v>0</v>
      </c>
      <c r="AP213" s="6">
        <f ca="1">IFERROR(INDEX(OFFSET(INDIRECT("v_buffer_hist_hoy!$A$1"),1,MATCH("buh_unidad_empaque",INDIRECT("v_buffer_hist_hoy!$1:$1"),0)-1,100000,1),MATCH(CLEAN(TABLATRANSFERENCIA[[#This Row],[CODIGO]]),OFFSET(INDIRECT("v_buffer_hist_hoy!$A$1"),1,MATCH("buh_codigo",INDIRECT("v_buffer_hist_hoy!$1:$1"),0)-1,100000,1),0)),"")</f>
        <v>0</v>
      </c>
      <c r="AQ213" s="6">
        <f ca="1">IFERROR(INDEX(OFFSET(INDIRECT("v_buffer_hist_hoy!$A$1"),1,MATCH("buh_pedido_promedio",INDIRECT("v_buffer_hist_hoy!$1:$1"),0)-1,100000,1),MATCH(CLEAN(TABLATRANSFERENCIA[[#This Row],[CODIGO]]),OFFSET(INDIRECT("v_buffer_hist_hoy!$A$1"),1,MATCH("buh_codigo",INDIRECT("v_buffer_hist_hoy!$1:$1"),0)-1,100000,1),0)),"")</f>
        <v>10</v>
      </c>
      <c r="AR213" s="6">
        <f ca="1">IFERROR(INDEX(OFFSET(INDIRECT("v_buffer_hist_hoy!$A$1"),1,MATCH("buh_cobertura_buffer",INDIRECT("v_buffer_hist_hoy!$1:$1"),0)-1,100000,1),MATCH(CLEAN(TABLATRANSFERENCIA[[#This Row],[CODIGO]]),OFFSET(INDIRECT("v_buffer_hist_hoy!$A$1"),1,MATCH("buh_codigo",INDIRECT("v_buffer_hist_hoy!$1:$1"),0)-1,100000,1),0)),"")</f>
        <v>0</v>
      </c>
      <c r="AS213" s="6">
        <f ca="1">IFERROR(INDEX(OFFSET(INDIRECT("v_buffer_hist_hoy!$A$1"),1,MATCH("buh_cobertura_inventario_proyectado",INDIRECT("v_buffer_hist_hoy!$1:$1"),0)-1,100000,1),MATCH(CLEAN(TABLATRANSFERENCIA[[#This Row],[CODIGO]]),OFFSET(INDIRECT("v_buffer_hist_hoy!$A$1"),1,MATCH("buh_codigo",INDIRECT("v_buffer_hist_hoy!$1:$1"),0)-1,100000,1),0)),"")</f>
        <v>0</v>
      </c>
      <c r="AT213" s="6">
        <f ca="1">IFERROR(INDEX(OFFSET(INDIRECT("v_buffer_hist_hoy!$A$1"),1,MATCH("buh_cobertura_pedido_minimo",INDIRECT("v_buffer_hist_hoy!$1:$1"),0)-1,100000,1),MATCH(CLEAN(TABLATRANSFERENCIA[[#This Row],[CODIGO]]),OFFSET(INDIRECT("v_buffer_hist_hoy!$A$1"),1,MATCH("buh_codigo",INDIRECT("v_buffer_hist_hoy!$1:$1"),0)-1,100000,1),0)),"")</f>
        <v>0</v>
      </c>
      <c r="AU213" s="6">
        <f ca="1">IFERROR(INDEX(OFFSET(INDIRECT("v_buffer_hist_hoy!$A$1"),1,MATCH("buh_dias_desabastecimiento",INDIRECT("v_buffer_hist_hoy!$1:$1"),0)-1,100000,1),MATCH(CLEAN(TABLATRANSFERENCIA[[#This Row],[CODIGO]]),OFFSET(INDIRECT("v_buffer_hist_hoy!$A$1"),1,MATCH("buh_codigo",INDIRECT("v_buffer_hist_hoy!$1:$1"),0)-1,100000,1),0)),"")</f>
        <v>2</v>
      </c>
      <c r="AV213" s="6">
        <f t="array" ref="AV213">IFERROR(INDEX(Datos_Consumo[CANTIDAD],MATCH(TABLATRANSFERENCIA[[#This Row],[CODIGO]]&amp;TABLATRANSFERENCIA[[#Headers],[Columna1]],Datos_Consumo[CODIGO]&amp;Datos_Consumo[FECHA_FORMATO],0)),0)</f>
        <v>0</v>
      </c>
      <c r="AW213" s="6">
        <f t="array" ref="AW213">IFERROR(INDEX(Datos_Consumo[CANTIDAD],MATCH(TABLATRANSFERENCIA[[#This Row],[CODIGO]]&amp;TABLATRANSFERENCIA[[#Headers],[Columna2]],Datos_Consumo[CODIGO]&amp;Datos_Consumo[FECHA_FORMATO],0)),0)</f>
        <v>0</v>
      </c>
      <c r="AX213" s="6">
        <f t="array" ref="AX213">IFERROR(INDEX(Datos_Consumo[CANTIDAD],MATCH(TABLATRANSFERENCIA[[#This Row],[CODIGO]]&amp;TABLATRANSFERENCIA[[#Headers],[Columna3]],Datos_Consumo[CODIGO]&amp;Datos_Consumo[FECHA_FORMATO],0)),0)</f>
        <v>0</v>
      </c>
      <c r="AY213" s="6">
        <f t="array" ref="AY213">IFERROR(INDEX(Datos_Consumo[CANTIDAD],MATCH(TABLATRANSFERENCIA[[#This Row],[CODIGO]]&amp;TABLATRANSFERENCIA[[#Headers],[Columna4]],Datos_Consumo[CODIGO]&amp;Datos_Consumo[FECHA_FORMATO],0)),0)</f>
        <v>0</v>
      </c>
      <c r="AZ213" s="6">
        <f t="array" ref="AZ213">IFERROR(INDEX(Datos_Consumo[CANTIDAD],MATCH(TABLATRANSFERENCIA[[#This Row],[CODIGO]]&amp;TABLATRANSFERENCIA[[#Headers],[Columna5]],Datos_Consumo[CODIGO]&amp;Datos_Consumo[FECHA_FORMATO],0)),0)</f>
        <v>0</v>
      </c>
      <c r="BA213" s="6">
        <f t="array" ref="BA213">IFERROR(INDEX(Datos_Consumo[CANTIDAD],MATCH(TABLATRANSFERENCIA[[#This Row],[CODIGO]]&amp;TABLATRANSFERENCIA[[#Headers],[Columna6]],Datos_Consumo[CODIGO]&amp;Datos_Consumo[FECHA_FORMATO],0)),0)</f>
        <v>0</v>
      </c>
      <c r="BB213" s="56">
        <f ca="1">IFERROR(INDEX(OFFSET(INDIRECT("v_buffer_hist_hoy!$A$1"),1,MATCH("buh_ultima_transferencia_ini",INDIRECT("v_buffer_hist_hoy!$1:$1"),0)-1,100000,1),MATCH(CLEAN(TABLATRANSFERENCIA[[#This Row],[CODIGO]]),OFFSET(INDIRECT("v_buffer_hist_hoy!$A$1"),1,MATCH("buh_codigo",INDIRECT("v_buffer_hist_hoy!$1:$1"),0)-1,100000,1),0)),"")</f>
        <v>0</v>
      </c>
      <c r="BC213" s="56">
        <f ca="1">IFERROR(INDEX(OFFSET(INDIRECT("v_buffer_hist_hoy!$A$1"),1,MATCH("buh_ultima_transferencia_fin",INDIRECT("v_buffer_hist_hoy!$1:$1"),0)-1,100000,1),MATCH(CLEAN(TABLATRANSFERENCIA[[#This Row],[CODIGO]]),OFFSET(INDIRECT("v_buffer_hist_hoy!$A$1"),1,MATCH("buh_codigo",INDIRECT("v_buffer_hist_hoy!$1:$1"),0)-1,100000,1),0)),"")</f>
        <v>0</v>
      </c>
      <c r="BD213" s="50" t="s">
        <v>7725</v>
      </c>
      <c r="BE213" s="55"/>
      <c r="BF213" s="51"/>
      <c r="BG21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2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3" s="51"/>
      <c r="BM213" s="46">
        <f ca="1">IFERROR(TABLATRANSFERENCIA[[#This Row],[REQUERIM]]/TABLATRANSFERENCIA[[#This Row],[PEDIDO PROMEDIO]],0)</f>
        <v>1</v>
      </c>
      <c r="BN213" s="51"/>
      <c r="BO213" s="59"/>
      <c r="BP213" s="3" t="str">
        <f>IF(TABLATRANSFERENCIA[[#This Row],[RECIBIDO]]&lt;&gt;"",0,IF(TABLATRANSFERENCIA[[#This Row],[DESPACHO]]&lt;&gt;"",TABLATRANSFERENCIA[[#This Row],[DESPACHO]],TABLATRANSFERENCIA[[#This Row],[REQUERIM]]))</f>
        <v>10</v>
      </c>
      <c r="BQ213" s="50"/>
      <c r="BR213" s="50"/>
      <c r="BS213" s="50" t="str">
        <f t="shared" si="3"/>
        <v>N</v>
      </c>
      <c r="BT213" s="51">
        <f t="array" aca="1" ref="BT213" ca="1">IF(SUM(--(TABLATRANSFERENCIA[[#This Row],[CODIGO GENERICO]]=TABLATRANSFERENCIA[CODIGO GENERICO])*TABLATRANSFERENCIA[REQUERIM])&lt;TABLATRANSFERENCIA[[#This Row],[PEDIDO MIN GRUPO]],1,0)</f>
        <v>0</v>
      </c>
      <c r="BU2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13" s="51">
        <f ca="1">IFERROR(INDEX(OFFSET(INDIRECT("v_buffer_hist_hoy!$A$1"),1,MATCH("buh_zona_amarilla",INDIRECT("v_buffer_hist_hoy!$1:$1"),0)-1,100000,1),MATCH(CLEAN(TABLATRANSFERENCIA[[#This Row],[CODIGO]]),OFFSET(INDIRECT("v_buffer_hist_hoy!$A$1"),1,MATCH("buh_codigo",INDIRECT("v_buffer_hist_hoy!$1:$1"),0)-1,100000,1),0)),"")</f>
        <v>23</v>
      </c>
      <c r="BW213" s="51">
        <f ca="1">IFERROR(INDEX(OFFSET(INDIRECT("v_buffer_hist_hoy!$A$1"),1,MATCH("buh_zona_roja",INDIRECT("v_buffer_hist_hoy!$1:$1"),0)-1,100000,1),MATCH(CLEAN(TABLATRANSFERENCIA[[#This Row],[CODIGO]]),OFFSET(INDIRECT("v_buffer_hist_hoy!$A$1"),1,MATCH("buh_codigo",INDIRECT("v_buffer_hist_hoy!$1:$1"),0)-1,100000,1),0)),"")</f>
        <v>12</v>
      </c>
    </row>
    <row r="214" spans="1:75" hidden="1" x14ac:dyDescent="0.25">
      <c r="A214" s="54" t="s">
        <v>1654</v>
      </c>
      <c r="B214" s="3" t="str">
        <f ca="1">IFERROR(INDEX(OFFSET(INDIRECT("v_buffer_hist_hoy!$A$1"),1,MATCH("pro_descripcion",INDIRECT("v_buffer_hist_hoy!$1:$1"),0)-1,100000,1),MATCH(CLEAN(TABLATRANSFERENCIA[[#This Row],[CODIGO]]),OFFSET(INDIRECT("v_buffer_hist_hoy!$A$1"),1,MATCH("buh_codigo",INDIRECT("v_buffer_hist_hoy!$1:$1"),0)-1,100000,1),0)),"")</f>
        <v>CADENA 18" 45CM PARA CS420 (7114)</v>
      </c>
      <c r="C214" s="3" t="str">
        <f ca="1">IFERROR(INDEX(OFFSET(INDIRECT("v_buffer_hist_hoy!$A$1"),1,MATCH("buh_codigo_generico",INDIRECT("v_buffer_hist_hoy!$1:$1"),0)-1,100000,1),MATCH(CLEAN(TABLATRANSFERENCIA[[#This Row],[CODIGO]]),OFFSET(INDIRECT("v_buffer_hist_hoy!$A$1"),1,MATCH("buh_codigo",INDIRECT("v_buffer_hist_hoy!$1:$1"),0)-1,100000,1),0)),"")</f>
        <v>0</v>
      </c>
      <c r="D214" s="3" t="str">
        <f ca="1">IFERROR(INDEX(OFFSET(INDIRECT("v_buffer_hist_hoy!$A$1"),1,MATCH("buh_codigo_vinculado",INDIRECT("v_buffer_hist_hoy!$1:$1"),0)-1,100000,1),MATCH(CLEAN(TABLATRANSFERENCIA[[#This Row],[CODIGO]]),OFFSET(INDIRECT("v_buffer_hist_hoy!$A$1"),1,MATCH("buh_codigo",INDIRECT("v_buffer_hist_hoy!$1:$1"),0)-1,100000,1),0)),"")</f>
        <v>EC-21BPX72X</v>
      </c>
      <c r="E214" s="3" t="str">
        <f ca="1">IFERROR(INDEX(OFFSET(INDIRECT("v_buffer_hist_hoy!$A$1"),1,MATCH("pro_linea",INDIRECT("v_buffer_hist_hoy!$1:$1"),0)-1,100000,1),MATCH(CLEAN(TABLATRANSFERENCIA[[#This Row],[CODIGO]]),OFFSET(INDIRECT("v_buffer_hist_hoy!$A$1"),1,MATCH("buh_codigo",INDIRECT("v_buffer_hist_hoy!$1:$1"),0)-1,100000,1),0)),"")</f>
        <v>AGROFORESTAL</v>
      </c>
      <c r="F214" s="3">
        <f ca="1">IFERROR(INDEX(OFFSET(INDIRECT("v_buffer_hist_hoy!$A$1"),1,MATCH("pro_sublinea",INDIRECT("v_buffer_hist_hoy!$1:$1"),0)-1,100000,1),MATCH(CLEAN(TABLATRANSFERENCIA[[#This Row],[CODIGO]]),OFFSET(INDIRECT("v_buffer_hist_hoy!$A$1"),1,MATCH("buh_codigo",INDIRECT("v_buffer_hist_hoy!$1:$1"),0)-1,100000,1),0)),"")</f>
        <v>0</v>
      </c>
      <c r="G214" s="3" t="str">
        <f ca="1">IFERROR(INDEX(OFFSET(INDIRECT("v_buffer_hist_hoy!$A$1"),1,MATCH("pro_grupo",INDIRECT("v_buffer_hist_hoy!$1:$1"),0)-1,100000,1),MATCH(CLEAN(TABLATRANSFERENCIA[[#This Row],[CODIGO]]),OFFSET(INDIRECT("v_buffer_hist_hoy!$A$1"),1,MATCH("buh_codigo",INDIRECT("v_buffer_hist_hoy!$1:$1"),0)-1,100000,1),0)),"")</f>
        <v>ACCESORIOS</v>
      </c>
      <c r="H214" s="3">
        <f ca="1">IFERROR(INDEX(OFFSET(INDIRECT("v_buffer_hist_hoy!$A$1"),1,MATCH("pro_familia",INDIRECT("v_buffer_hist_hoy!$1:$1"),0)-1,100000,1),MATCH(CLEAN(TABLATRANSFERENCIA[[#This Row],[CODIGO]]),OFFSET(INDIRECT("v_buffer_hist_hoy!$A$1"),1,MATCH("buh_codigo",INDIRECT("v_buffer_hist_hoy!$1:$1"),0)-1,100000,1),0)),"")</f>
        <v>0</v>
      </c>
      <c r="I214" s="3">
        <f ca="1">IFERROR(INDEX(OFFSET(INDIRECT("v_buffer_hist_hoy!$A$1"),1,MATCH("pro_subfamilia",INDIRECT("v_buffer_hist_hoy!$1:$1"),0)-1,100000,1),MATCH(CLEAN(TABLATRANSFERENCIA[[#This Row],[CODIGO]]),OFFSET(INDIRECT("v_buffer_hist_hoy!$A$1"),1,MATCH("buh_codigo",INDIRECT("v_buffer_hist_hoy!$1:$1"),0)-1,100000,1),0)),"")</f>
        <v>0</v>
      </c>
      <c r="J214" s="3" t="str">
        <f ca="1">IFERROR(INDEX(OFFSET(INDIRECT("v_buffer_hist_hoy!$A$1"),1,MATCH("pro_categoria",INDIRECT("v_buffer_hist_hoy!$1:$1"),0)-1,100000,1),MATCH(CLEAN(TABLATRANSFERENCIA[[#This Row],[CODIGO]]),OFFSET(INDIRECT("v_buffer_hist_hoy!$A$1"),1,MATCH("buh_codigo",INDIRECT("v_buffer_hist_hoy!$1:$1"),0)-1,100000,1),0)),"")</f>
        <v>ACCESORIOS LUBRICANTES</v>
      </c>
      <c r="K214" s="3">
        <f ca="1">IFERROR(INDEX(OFFSET(INDIRECT("v_buffer_hist_hoy!$A$1"),1,MATCH("pro_tipo",INDIRECT("v_buffer_hist_hoy!$1:$1"),0)-1,100000,1),MATCH(CLEAN(TABLATRANSFERENCIA[[#This Row],[CODIGO]]),OFFSET(INDIRECT("v_buffer_hist_hoy!$A$1"),1,MATCH("buh_codigo",INDIRECT("v_buffer_hist_hoy!$1:$1"),0)-1,100000,1),0)),"")</f>
        <v>0</v>
      </c>
      <c r="L214" s="3" t="str">
        <f ca="1">IFERROR(INDEX(OFFSET(INDIRECT("v_buffer_hist_hoy!$A$1"),1,MATCH("pro_marca",INDIRECT("v_buffer_hist_hoy!$1:$1"),0)-1,100000,1),MATCH(CLEAN(TABLATRANSFERENCIA[[#This Row],[CODIGO]]),OFFSET(INDIRECT("v_buffer_hist_hoy!$A$1"),1,MATCH("buh_codigo",INDIRECT("v_buffer_hist_hoy!$1:$1"),0)-1,100000,1),0)),"")</f>
        <v>OREGON</v>
      </c>
      <c r="M214" s="3">
        <f ca="1">IFERROR(INDEX(OFFSET(INDIRECT("v_buffer_hist_hoy!$A$1"),1,MATCH("pro_modelo",INDIRECT("v_buffer_hist_hoy!$1:$1"),0)-1,100000,1),MATCH(CLEAN(TABLATRANSFERENCIA[[#This Row],[CODIGO]]),OFFSET(INDIRECT("v_buffer_hist_hoy!$A$1"),1,MATCH("buh_codigo",INDIRECT("v_buffer_hist_hoy!$1:$1"),0)-1,100000,1),0)),"")</f>
        <v>0</v>
      </c>
      <c r="N214" s="3">
        <f ca="1">IFERROR(INDEX(OFFSET(INDIRECT("v_buffer_hist_hoy!$A$1"),1,MATCH("pro_cat_management",INDIRECT("v_buffer_hist_hoy!$1:$1"),0)-1,100000,1),MATCH(CLEAN(TABLATRANSFERENCIA[[#This Row],[CODIGO]]),OFFSET(INDIRECT("v_buffer_hist_hoy!$A$1"),1,MATCH("buh_codigo",INDIRECT("v_buffer_hist_hoy!$1:$1"),0)-1,100000,1),0)),"")</f>
        <v>0</v>
      </c>
      <c r="O214" s="5" t="str">
        <f ca="1">IFERROR(INDEX(OFFSET(INDIRECT("v_buffer_hist_hoy!$A$1"),1,MATCH("buh_estatus",INDIRECT("v_buffer_hist_hoy!$1:$1"),0)-1,100000,1),MATCH(CLEAN(TABLATRANSFERENCIA[[#This Row],[CODIGO]]),OFFSET(INDIRECT("v_buffer_hist_hoy!$A$1"),1,MATCH("buh_codigo",INDIRECT("v_buffer_hist_hoy!$1:$1"),0)-1,100000,1),0)),"")</f>
        <v>0</v>
      </c>
      <c r="P214" s="5">
        <f ca="1">IFERROR(INDEX(OFFSET(INDIRECT("v_buffer_hist_hoy!$A$1"),1,MATCH("buh_ctv",INDIRECT("v_buffer_hist_hoy!$1:$1"),0)-1,100000,1),MATCH(CLEAN(TABLATRANSFERENCIA[[#This Row],[CODIGO]]),OFFSET(INDIRECT("v_buffer_hist_hoy!$A$1"),1,MATCH("buh_codigo",INDIRECT("v_buffer_hist_hoy!$1:$1"),0)-1,100000,1),0)),"")</f>
        <v>10.6</v>
      </c>
      <c r="Q214" s="5">
        <f ca="1">IFERROR(INDEX(OFFSET(INDIRECT("v_buffer_hist_hoy!$A$1"),1,MATCH("buh_pv",INDIRECT("v_buffer_hist_hoy!$1:$1"),0)-1,100000,1),MATCH(CLEAN(TABLATRANSFERENCIA[[#This Row],[CODIGO]]),OFFSET(INDIRECT("v_buffer_hist_hoy!$A$1"),1,MATCH("buh_codigo",INDIRECT("v_buffer_hist_hoy!$1:$1"),0)-1,100000,1),0)),"")</f>
        <v>21</v>
      </c>
      <c r="R214" s="46">
        <f ca="1">IFERROR(INDEX(OFFSET(INDIRECT("v_buffer_hist_hoy!$A$1"),1,MATCH("buh_roi_pasado",INDIRECT("v_buffer_hist_hoy!$1:$1"),0)-1,100000,1),MATCH(CLEAN(TABLATRANSFERENCIA[[#This Row],[CODIGO]]),OFFSET(INDIRECT("v_buffer_hist_hoy!$A$1"),1,MATCH("buh_codigo",INDIRECT("v_buffer_hist_hoy!$1:$1"),0)-1,100000,1),0)),"")</f>
        <v>0</v>
      </c>
      <c r="S214" s="46">
        <f ca="1">IFERROR(INDEX(OFFSET(INDIRECT("v_buffer_hist_hoy!$A$1"),1,MATCH("buh_roi_proyectado",INDIRECT("v_buffer_hist_hoy!$1:$1"),0)-1,100000,1),MATCH(CLEAN(TABLATRANSFERENCIA[[#This Row],[CODIGO]]),OFFSET(INDIRECT("v_buffer_hist_hoy!$A$1"),1,MATCH("buh_codigo",INDIRECT("v_buffer_hist_hoy!$1:$1"),0)-1,100000,1),0)),"")</f>
        <v>4.28</v>
      </c>
      <c r="T214" s="46">
        <f ca="1">IFERROR(INDEX(OFFSET(INDIRECT("v_buffer_hist_hoy!$A$1"),1,MATCH("buh_velocity",INDIRECT("v_buffer_hist_hoy!$1:$1"),0)-1,100000,1),MATCH(CLEAN(TABLATRANSFERENCIA[[#This Row],[CODIGO]]),OFFSET(INDIRECT("v_buffer_hist_hoy!$A$1"),1,MATCH("buh_codigo",INDIRECT("v_buffer_hist_hoy!$1:$1"),0)-1,100000,1),0)),"")</f>
        <v>0</v>
      </c>
      <c r="U214" s="46">
        <f ca="1">IFERROR(INDEX(OFFSET(INDIRECT("v_buffer_hist_hoy!$A$1"),1,MATCH("buh_nivel_servicio",INDIRECT("v_buffer_hist_hoy!$1:$1"),0)-1,100000,1),MATCH(CLEAN(TABLATRANSFERENCIA[[#This Row],[CODIGO]]),OFFSET(INDIRECT("v_buffer_hist_hoy!$A$1"),1,MATCH("buh_codigo",INDIRECT("v_buffer_hist_hoy!$1:$1"),0)-1,100000,1),0)),"")</f>
        <v>1</v>
      </c>
      <c r="V214" s="49" t="str">
        <f ca="1">IFERROR(INDEX(OFFSET(INDIRECT("v_buffer_hist_hoy!$A$1"),1,MATCH("pro_nombre",INDIRECT("v_buffer_hist_hoy!$1:$1"),0)-1,100000,1),MATCH(CLEAN(TABLATRANSFERENCIA[[#This Row],[CODIGO]]),OFFSET(INDIRECT("v_buffer_hist_hoy!$A$1"),1,MATCH("buh_codigo",INDIRECT("v_buffer_hist_hoy!$1:$1"),0)-1,100000,1),0)),"")</f>
        <v>Echo</v>
      </c>
      <c r="W214" s="49" t="str">
        <f ca="1">IFERROR(INDEX(OFFSET(INDIRECT("v_buffer_hist_hoy!$A$1"),1,MATCH("pre_nombre",INDIRECT("v_buffer_hist_hoy!$1:$1"),0)-1,100000,1),MATCH(CLEAN(TABLATRANSFERENCIA[[#This Row],[CODIGO]]),OFFSET(INDIRECT("v_buffer_hist_hoy!$A$1"),1,MATCH("buh_codigo",INDIRECT("v_buffer_hist_hoy!$1:$1"),0)-1,100000,1),0)),"")</f>
        <v>USA</v>
      </c>
      <c r="X214" s="51">
        <f ca="1">IFERROR(INDEX(OFFSET(INDIRECT("v_buffer_hist_hoy!$A$1"),1,MATCH("buh_tiempo_suministro",INDIRECT("v_buffer_hist_hoy!$1:$1"),0)-1,100000,1),MATCH(CLEAN(TABLATRANSFERENCIA[[#This Row],[CODIGO]]),OFFSET(INDIRECT("v_buffer_hist_hoy!$A$1"),1,MATCH("buh_codigo",INDIRECT("v_buffer_hist_hoy!$1:$1"),0)-1,100000,1),0)),"")</f>
        <v>8</v>
      </c>
      <c r="Y214" s="51">
        <f ca="1">IFERROR(INDEX(OFFSET(INDIRECT("v_buffer_hist_hoy!$A$1"),1,MATCH("buh_frecuencia_reposicion",INDIRECT("v_buffer_hist_hoy!$1:$1"),0)-1,100000,1),MATCH(CLEAN(TABLATRANSFERENCIA[[#This Row],[CODIGO]]),OFFSET(INDIRECT("v_buffer_hist_hoy!$A$1"),1,MATCH("buh_codigo",INDIRECT("v_buffer_hist_hoy!$1:$1"),0)-1,100000,1),0)),"")</f>
        <v>3</v>
      </c>
      <c r="Z214" s="6">
        <f ca="1">IFERROR(INDEX(OFFSET(INDIRECT("v_buffer_hist_hoy!$A$1"),1,MATCH("buh_buffer_actual",INDIRECT("v_buffer_hist_hoy!$1:$1"),0)-1,100000,1),MATCH(CLEAN(TABLATRANSFERENCIA[[#This Row],[CODIGO]]),OFFSET(INDIRECT("v_buffer_hist_hoy!$A$1"),1,MATCH("buh_codigo",INDIRECT("v_buffer_hist_hoy!$1:$1"),0)-1,100000,1),0)),"")</f>
        <v>35</v>
      </c>
      <c r="AA214" s="6">
        <f ca="1">IFERROR(INDEX(OFFSET(INDIRECT("v_buffer_hist_hoy!$A$1"),1,MATCH("buh_inventario_proveedor",INDIRECT("v_buffer_hist_hoy!$1:$1"),0)-1,100000,1),MATCH(CLEAN(TABLATRANSFERENCIA[[#This Row],[CODIGO]]),OFFSET(INDIRECT("v_buffer_hist_hoy!$A$1"),1,MATCH("buh_codigo",INDIRECT("v_buffer_hist_hoy!$1:$1"),0)-1,100000,1),0)),"")</f>
        <v>1000000000</v>
      </c>
      <c r="AB214" s="6">
        <f ca="1">IFERROR(INDEX(OFFSET(INDIRECT("v_buffer_hist_hoy!$A$1"),1,MATCH("buh_inventario_fisico",INDIRECT("v_buffer_hist_hoy!$1:$1"),0)-1,100000,1),MATCH(CLEAN(TABLATRANSFERENCIA[[#This Row],[CODIGO]]),OFFSET(INDIRECT("v_buffer_hist_hoy!$A$1"),1,MATCH("buh_codigo",INDIRECT("v_buffer_hist_hoy!$1:$1"),0)-1,100000,1),0)),"")</f>
        <v>1</v>
      </c>
      <c r="AC214" s="4">
        <f ca="1">IFERROR(INDEX(OFFSET(INDIRECT("v_buffer_hist_hoy!$A$1"),1,MATCH("buh_estado_inventario_fisico",INDIRECT("v_buffer_hist_hoy!$1:$1"),0)-1,100000,1),MATCH(CLEAN(TABLATRANSFERENCIA[[#This Row],[CODIGO]]),OFFSET(INDIRECT("v_buffer_hist_hoy!$A$1"),1,MATCH("buh_codigo",INDIRECT("v_buffer_hist_hoy!$1:$1"),0)-1,100000,1),0)),"")</f>
        <v>0.97</v>
      </c>
      <c r="AD214" s="6" t="str">
        <f ca="1">IFERROR(INDEX(OFFSET(INDIRECT("v_buffer_hist_hoy!$A$1"),1,MATCH("buh_color_inventario_fisico",INDIRECT("v_buffer_hist_hoy!$1:$1"),0)-1,100000,1),MATCH(CLEAN(TABLATRANSFERENCIA[[#This Row],[CODIGO]]),OFFSET(INDIRECT("v_buffer_hist_hoy!$A$1"),1,MATCH("buh_codigo",INDIRECT("v_buffer_hist_hoy!$1:$1"),0)-1,100000,1),0)),"")</f>
        <v>R</v>
      </c>
      <c r="AE214" s="6">
        <f ca="1">IFERROR(INDEX(OFFSET(INDIRECT("v_buffer_hist_hoy!$A$1"),1,MATCH("buh_transito",INDIRECT("v_buffer_hist_hoy!$1:$1"),0)-1,100000,1),MATCH(CLEAN(TABLATRANSFERENCIA[[#This Row],[CODIGO]]),OFFSET(INDIRECT("v_buffer_hist_hoy!$A$1"),1,MATCH("buh_codigo",INDIRECT("v_buffer_hist_hoy!$1:$1"),0)-1,100000,1),0)),"")</f>
        <v>0</v>
      </c>
      <c r="AF214" s="6">
        <f ca="1">IFERROR(INDEX(OFFSET(INDIRECT("v_buffer_hist_hoy!$A$1"),1,MATCH("buh_negociacion",INDIRECT("v_buffer_hist_hoy!$1:$1"),0)-1,100000,1),MATCH(CLEAN(TABLATRANSFERENCIA[[#This Row],[CODIGO]]),OFFSET(INDIRECT("v_buffer_hist_hoy!$A$1"),1,MATCH("buh_codigo",INDIRECT("v_buffer_hist_hoy!$1:$1"),0)-1,100000,1),0)),"")</f>
        <v>0</v>
      </c>
      <c r="AG214" s="6">
        <f ca="1">IFERROR(INDEX(OFFSET(INDIRECT("v_buffer_hist_hoy!$A$1"),1,MATCH("buh_produccion",INDIRECT("v_buffer_hist_hoy!$1:$1"),0)-1,100000,1),MATCH(CLEAN(TABLATRANSFERENCIA[[#This Row],[CODIGO]]),OFFSET(INDIRECT("v_buffer_hist_hoy!$A$1"),1,MATCH("buh_codigo",INDIRECT("v_buffer_hist_hoy!$1:$1"),0)-1,100000,1),0)),"")</f>
        <v>0</v>
      </c>
      <c r="AH214" s="6">
        <f ca="1">IFERROR(INDEX(OFFSET(INDIRECT("v_buffer_hist_hoy!$A$1"),1,MATCH("buh_embarcado",INDIRECT("v_buffer_hist_hoy!$1:$1"),0)-1,100000,1),MATCH(CLEAN(TABLATRANSFERENCIA[[#This Row],[CODIGO]]),OFFSET(INDIRECT("v_buffer_hist_hoy!$A$1"),1,MATCH("buh_codigo",INDIRECT("v_buffer_hist_hoy!$1:$1"),0)-1,100000,1),0)),"")</f>
        <v>0</v>
      </c>
      <c r="AI214" s="6">
        <f ca="1">IFERROR(INDEX(OFFSET(INDIRECT("v_buffer_hist_hoy!$A$1"),1,MATCH("buh_comprometido",INDIRECT("v_buffer_hist_hoy!$1:$1"),0)-1,100000,1),MATCH(CLEAN(TABLATRANSFERENCIA[[#This Row],[CODIGO]]),OFFSET(INDIRECT("v_buffer_hist_hoy!$A$1"),1,MATCH("buh_codigo",INDIRECT("v_buffer_hist_hoy!$1:$1"),0)-1,100000,1),0)),"")</f>
        <v>0</v>
      </c>
      <c r="AJ214" s="6">
        <f ca="1">IFERROR(INDEX(OFFSET(INDIRECT("v_buffer_hist_hoy!$A$1"),1,MATCH("buh_backorder",INDIRECT("v_buffer_hist_hoy!$1:$1"),0)-1,100000,1),MATCH(CLEAN(TABLATRANSFERENCIA[[#This Row],[CODIGO]]),OFFSET(INDIRECT("v_buffer_hist_hoy!$A$1"),1,MATCH("buh_codigo",INDIRECT("v_buffer_hist_hoy!$1:$1"),0)-1,100000,1),0)),"")</f>
        <v>15</v>
      </c>
      <c r="AK214" s="6">
        <f ca="1">IFERROR(INDEX(OFFSET(INDIRECT("v_buffer_hist_hoy!$A$1"),1,MATCH("buh_inventario_proyectado",INDIRECT("v_buffer_hist_hoy!$1:$1"),0)-1,100000,1),MATCH(CLEAN(TABLATRANSFERENCIA[[#This Row],[CODIGO]]),OFFSET(INDIRECT("v_buffer_hist_hoy!$A$1"),1,MATCH("buh_codigo",INDIRECT("v_buffer_hist_hoy!$1:$1"),0)-1,100000,1),0)),"")</f>
        <v>16</v>
      </c>
      <c r="AL214" s="4">
        <f ca="1">IFERROR(INDEX(OFFSET(INDIRECT("v_buffer_hist_hoy!$A$1"),1,MATCH("buh_estado_inventario_proyectado",INDIRECT("v_buffer_hist_hoy!$1:$1"),0)-1,100000,1),MATCH(CLEAN(TABLATRANSFERENCIA[[#This Row],[CODIGO]]),OFFSET(INDIRECT("v_buffer_hist_hoy!$A$1"),1,MATCH("buh_codigo",INDIRECT("v_buffer_hist_hoy!$1:$1"),0)-1,100000,1),0)),"")</f>
        <v>0.54</v>
      </c>
      <c r="AM214" s="6" t="str">
        <f ca="1">IFERROR(INDEX(OFFSET(INDIRECT("v_buffer_hist_hoy!$A$1"),1,MATCH("buh_color_inventario_proyectado",INDIRECT("v_buffer_hist_hoy!$1:$1"),0)-1,100000,1),MATCH(CLEAN(TABLATRANSFERENCIA[[#This Row],[CODIGO]]),OFFSET(INDIRECT("v_buffer_hist_hoy!$A$1"),1,MATCH("buh_codigo",INDIRECT("v_buffer_hist_hoy!$1:$1"),0)-1,100000,1),0)),"")</f>
        <v>A</v>
      </c>
      <c r="AN214" s="6">
        <f ca="1">IFERROR(INDEX(OFFSET(INDIRECT("v_buffer_hist_hoy!$A$1"),1,MATCH("buh_pedido_minimo",INDIRECT("v_buffer_hist_hoy!$1:$1"),0)-1,100000,1),MATCH(CLEAN(TABLATRANSFERENCIA[[#This Row],[CODIGO]]),OFFSET(INDIRECT("v_buffer_hist_hoy!$A$1"),1,MATCH("buh_codigo",INDIRECT("v_buffer_hist_hoy!$1:$1"),0)-1,100000,1),0)),"")</f>
        <v>0</v>
      </c>
      <c r="AO214" s="6">
        <f ca="1">IFERROR(INDEX(OFFSET(INDIRECT("v_buffer_hist_hoy!$A$1"),1,MATCH("buh_pedido_minimo_grupo",INDIRECT("v_buffer_hist_hoy!$1:$1"),0)-1,100000,1),MATCH(CLEAN(TABLATRANSFERENCIA[[#This Row],[CODIGO]]),OFFSET(INDIRECT("v_buffer_hist_hoy!$A$1"),1,MATCH("buh_codigo",INDIRECT("v_buffer_hist_hoy!$1:$1"),0)-1,100000,1),0)),"")</f>
        <v>0</v>
      </c>
      <c r="AP214" s="6">
        <f ca="1">IFERROR(INDEX(OFFSET(INDIRECT("v_buffer_hist_hoy!$A$1"),1,MATCH("buh_unidad_empaque",INDIRECT("v_buffer_hist_hoy!$1:$1"),0)-1,100000,1),MATCH(CLEAN(TABLATRANSFERENCIA[[#This Row],[CODIGO]]),OFFSET(INDIRECT("v_buffer_hist_hoy!$A$1"),1,MATCH("buh_codigo",INDIRECT("v_buffer_hist_hoy!$1:$1"),0)-1,100000,1),0)),"")</f>
        <v>0</v>
      </c>
      <c r="AQ214" s="6">
        <f ca="1">IFERROR(INDEX(OFFSET(INDIRECT("v_buffer_hist_hoy!$A$1"),1,MATCH("buh_pedido_promedio",INDIRECT("v_buffer_hist_hoy!$1:$1"),0)-1,100000,1),MATCH(CLEAN(TABLATRANSFERENCIA[[#This Row],[CODIGO]]),OFFSET(INDIRECT("v_buffer_hist_hoy!$A$1"),1,MATCH("buh_codigo",INDIRECT("v_buffer_hist_hoy!$1:$1"),0)-1,100000,1),0)),"")</f>
        <v>10</v>
      </c>
      <c r="AR214" s="6">
        <f ca="1">IFERROR(INDEX(OFFSET(INDIRECT("v_buffer_hist_hoy!$A$1"),1,MATCH("buh_cobertura_buffer",INDIRECT("v_buffer_hist_hoy!$1:$1"),0)-1,100000,1),MATCH(CLEAN(TABLATRANSFERENCIA[[#This Row],[CODIGO]]),OFFSET(INDIRECT("v_buffer_hist_hoy!$A$1"),1,MATCH("buh_codigo",INDIRECT("v_buffer_hist_hoy!$1:$1"),0)-1,100000,1),0)),"")</f>
        <v>0</v>
      </c>
      <c r="AS214" s="6">
        <f ca="1">IFERROR(INDEX(OFFSET(INDIRECT("v_buffer_hist_hoy!$A$1"),1,MATCH("buh_cobertura_inventario_proyectado",INDIRECT("v_buffer_hist_hoy!$1:$1"),0)-1,100000,1),MATCH(CLEAN(TABLATRANSFERENCIA[[#This Row],[CODIGO]]),OFFSET(INDIRECT("v_buffer_hist_hoy!$A$1"),1,MATCH("buh_codigo",INDIRECT("v_buffer_hist_hoy!$1:$1"),0)-1,100000,1),0)),"")</f>
        <v>0</v>
      </c>
      <c r="AT214" s="6">
        <f ca="1">IFERROR(INDEX(OFFSET(INDIRECT("v_buffer_hist_hoy!$A$1"),1,MATCH("buh_cobertura_pedido_minimo",INDIRECT("v_buffer_hist_hoy!$1:$1"),0)-1,100000,1),MATCH(CLEAN(TABLATRANSFERENCIA[[#This Row],[CODIGO]]),OFFSET(INDIRECT("v_buffer_hist_hoy!$A$1"),1,MATCH("buh_codigo",INDIRECT("v_buffer_hist_hoy!$1:$1"),0)-1,100000,1),0)),"")</f>
        <v>0</v>
      </c>
      <c r="AU214" s="6">
        <f ca="1">IFERROR(INDEX(OFFSET(INDIRECT("v_buffer_hist_hoy!$A$1"),1,MATCH("buh_dias_desabastecimiento",INDIRECT("v_buffer_hist_hoy!$1:$1"),0)-1,100000,1),MATCH(CLEAN(TABLATRANSFERENCIA[[#This Row],[CODIGO]]),OFFSET(INDIRECT("v_buffer_hist_hoy!$A$1"),1,MATCH("buh_codigo",INDIRECT("v_buffer_hist_hoy!$1:$1"),0)-1,100000,1),0)),"")</f>
        <v>2</v>
      </c>
      <c r="AV214" s="6">
        <f t="array" ref="AV214">IFERROR(INDEX(Datos_Consumo[CANTIDAD],MATCH(TABLATRANSFERENCIA[[#This Row],[CODIGO]]&amp;TABLATRANSFERENCIA[[#Headers],[Columna1]],Datos_Consumo[CODIGO]&amp;Datos_Consumo[FECHA_FORMATO],0)),0)</f>
        <v>0</v>
      </c>
      <c r="AW214" s="6">
        <f t="array" ref="AW214">IFERROR(INDEX(Datos_Consumo[CANTIDAD],MATCH(TABLATRANSFERENCIA[[#This Row],[CODIGO]]&amp;TABLATRANSFERENCIA[[#Headers],[Columna2]],Datos_Consumo[CODIGO]&amp;Datos_Consumo[FECHA_FORMATO],0)),0)</f>
        <v>0</v>
      </c>
      <c r="AX214" s="6">
        <f t="array" ref="AX214">IFERROR(INDEX(Datos_Consumo[CANTIDAD],MATCH(TABLATRANSFERENCIA[[#This Row],[CODIGO]]&amp;TABLATRANSFERENCIA[[#Headers],[Columna3]],Datos_Consumo[CODIGO]&amp;Datos_Consumo[FECHA_FORMATO],0)),0)</f>
        <v>0</v>
      </c>
      <c r="AY214" s="6">
        <f t="array" ref="AY214">IFERROR(INDEX(Datos_Consumo[CANTIDAD],MATCH(TABLATRANSFERENCIA[[#This Row],[CODIGO]]&amp;TABLATRANSFERENCIA[[#Headers],[Columna4]],Datos_Consumo[CODIGO]&amp;Datos_Consumo[FECHA_FORMATO],0)),0)</f>
        <v>0</v>
      </c>
      <c r="AZ214" s="6">
        <f t="array" ref="AZ214">IFERROR(INDEX(Datos_Consumo[CANTIDAD],MATCH(TABLATRANSFERENCIA[[#This Row],[CODIGO]]&amp;TABLATRANSFERENCIA[[#Headers],[Columna5]],Datos_Consumo[CODIGO]&amp;Datos_Consumo[FECHA_FORMATO],0)),0)</f>
        <v>0</v>
      </c>
      <c r="BA214" s="6">
        <f t="array" ref="BA214">IFERROR(INDEX(Datos_Consumo[CANTIDAD],MATCH(TABLATRANSFERENCIA[[#This Row],[CODIGO]]&amp;TABLATRANSFERENCIA[[#Headers],[Columna6]],Datos_Consumo[CODIGO]&amp;Datos_Consumo[FECHA_FORMATO],0)),0)</f>
        <v>0</v>
      </c>
      <c r="BB214" s="56">
        <f ca="1">IFERROR(INDEX(OFFSET(INDIRECT("v_buffer_hist_hoy!$A$1"),1,MATCH("buh_ultima_transferencia_ini",INDIRECT("v_buffer_hist_hoy!$1:$1"),0)-1,100000,1),MATCH(CLEAN(TABLATRANSFERENCIA[[#This Row],[CODIGO]]),OFFSET(INDIRECT("v_buffer_hist_hoy!$A$1"),1,MATCH("buh_codigo",INDIRECT("v_buffer_hist_hoy!$1:$1"),0)-1,100000,1),0)),"")</f>
        <v>0</v>
      </c>
      <c r="BC214" s="56">
        <f ca="1">IFERROR(INDEX(OFFSET(INDIRECT("v_buffer_hist_hoy!$A$1"),1,MATCH("buh_ultima_transferencia_fin",INDIRECT("v_buffer_hist_hoy!$1:$1"),0)-1,100000,1),MATCH(CLEAN(TABLATRANSFERENCIA[[#This Row],[CODIGO]]),OFFSET(INDIRECT("v_buffer_hist_hoy!$A$1"),1,MATCH("buh_codigo",INDIRECT("v_buffer_hist_hoy!$1:$1"),0)-1,100000,1),0)),"")</f>
        <v>0</v>
      </c>
      <c r="BD214" s="50" t="s">
        <v>7745</v>
      </c>
      <c r="BE214" s="55"/>
      <c r="BF214" s="51"/>
      <c r="BG214" s="51" t="str">
        <f>IF(RIGHT(TABLATRANSFERENCIA[[#Headers],[Emb1]],1)*1&lt;=TABLATRANSFERENCIA[[#This Row],[EMBARQUES]],IF(ISBLANK(TABLATRANSFERENCIA[[#This Row],[EMBARQUES]]),TABLATRANSFERENCIA[[#This Row],[REQUERIM]],ROUND(TABLATRANSFERENCIA[[#This Row],[REQUERIM]]/TABLATRANSFERENCIA[[#This Row],[EMBARQUES]],0)),TABLATRANSFERENCIA[[#This Row],[REQUERIM]])</f>
        <v>15</v>
      </c>
      <c r="BH2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4" s="51"/>
      <c r="BM214" s="46">
        <f ca="1">IFERROR(TABLATRANSFERENCIA[[#This Row],[REQUERIM]]/TABLATRANSFERENCIA[[#This Row],[PEDIDO PROMEDIO]],0)</f>
        <v>1.5</v>
      </c>
      <c r="BN214" s="51"/>
      <c r="BO214" s="59"/>
      <c r="BP214" s="3" t="str">
        <f>IF(TABLATRANSFERENCIA[[#This Row],[RECIBIDO]]&lt;&gt;"",0,IF(TABLATRANSFERENCIA[[#This Row],[DESPACHO]]&lt;&gt;"",TABLATRANSFERENCIA[[#This Row],[DESPACHO]],TABLATRANSFERENCIA[[#This Row],[REQUERIM]]))</f>
        <v>15</v>
      </c>
      <c r="BQ214" s="50"/>
      <c r="BR214" s="50"/>
      <c r="BS214" s="50" t="str">
        <f t="shared" si="3"/>
        <v>N</v>
      </c>
      <c r="BT214" s="51">
        <f t="array" aca="1" ref="BT214" ca="1">IF(SUM(--(TABLATRANSFERENCIA[[#This Row],[CODIGO GENERICO]]=TABLATRANSFERENCIA[CODIGO GENERICO])*TABLATRANSFERENCIA[REQUERIM])&lt;TABLATRANSFERENCIA[[#This Row],[PEDIDO MIN GRUPO]],1,0)</f>
        <v>0</v>
      </c>
      <c r="BU2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14" s="51">
        <f ca="1">IFERROR(INDEX(OFFSET(INDIRECT("v_buffer_hist_hoy!$A$1"),1,MATCH("buh_zona_amarilla",INDIRECT("v_buffer_hist_hoy!$1:$1"),0)-1,100000,1),MATCH(CLEAN(TABLATRANSFERENCIA[[#This Row],[CODIGO]]),OFFSET(INDIRECT("v_buffer_hist_hoy!$A$1"),1,MATCH("buh_codigo",INDIRECT("v_buffer_hist_hoy!$1:$1"),0)-1,100000,1),0)),"")</f>
        <v>23</v>
      </c>
      <c r="BW214" s="51">
        <f ca="1">IFERROR(INDEX(OFFSET(INDIRECT("v_buffer_hist_hoy!$A$1"),1,MATCH("buh_zona_roja",INDIRECT("v_buffer_hist_hoy!$1:$1"),0)-1,100000,1),MATCH(CLEAN(TABLATRANSFERENCIA[[#This Row],[CODIGO]]),OFFSET(INDIRECT("v_buffer_hist_hoy!$A$1"),1,MATCH("buh_codigo",INDIRECT("v_buffer_hist_hoy!$1:$1"),0)-1,100000,1),0)),"")</f>
        <v>12</v>
      </c>
    </row>
    <row r="215" spans="1:75" hidden="1" x14ac:dyDescent="0.25">
      <c r="A215" s="54" t="s">
        <v>1436</v>
      </c>
      <c r="B215" s="3" t="str">
        <f ca="1">IFERROR(INDEX(OFFSET(INDIRECT("v_buffer_hist_hoy!$A$1"),1,MATCH("pro_descripcion",INDIRECT("v_buffer_hist_hoy!$1:$1"),0)-1,100000,1),MATCH(CLEAN(TABLATRANSFERENCIA[[#This Row],[CODIGO]]),OFFSET(INDIRECT("v_buffer_hist_hoy!$A$1"),1,MATCH("buh_codigo",INDIRECT("v_buffer_hist_hoy!$1:$1"),0)-1,100000,1),0)),"")</f>
        <v>CADENA 50CM 20" CS600 ( 43101230831)</v>
      </c>
      <c r="C215" s="3" t="str">
        <f ca="1">IFERROR(INDEX(OFFSET(INDIRECT("v_buffer_hist_hoy!$A$1"),1,MATCH("buh_codigo_generico",INDIRECT("v_buffer_hist_hoy!$1:$1"),0)-1,100000,1),MATCH(CLEAN(TABLATRANSFERENCIA[[#This Row],[CODIGO]]),OFFSET(INDIRECT("v_buffer_hist_hoy!$A$1"),1,MATCH("buh_codigo",INDIRECT("v_buffer_hist_hoy!$1:$1"),0)-1,100000,1),0)),"")</f>
        <v>0</v>
      </c>
      <c r="D215" s="3" t="str">
        <f ca="1">IFERROR(INDEX(OFFSET(INDIRECT("v_buffer_hist_hoy!$A$1"),1,MATCH("buh_codigo_vinculado",INDIRECT("v_buffer_hist_hoy!$1:$1"),0)-1,100000,1),MATCH(CLEAN(TABLATRANSFERENCIA[[#This Row],[CODIGO]]),OFFSET(INDIRECT("v_buffer_hist_hoy!$A$1"),1,MATCH("buh_codigo",INDIRECT("v_buffer_hist_hoy!$1:$1"),0)-1,100000,1),0)),"")</f>
        <v>EC-73LGX72X</v>
      </c>
      <c r="E215" s="3" t="str">
        <f ca="1">IFERROR(INDEX(OFFSET(INDIRECT("v_buffer_hist_hoy!$A$1"),1,MATCH("pro_linea",INDIRECT("v_buffer_hist_hoy!$1:$1"),0)-1,100000,1),MATCH(CLEAN(TABLATRANSFERENCIA[[#This Row],[CODIGO]]),OFFSET(INDIRECT("v_buffer_hist_hoy!$A$1"),1,MATCH("buh_codigo",INDIRECT("v_buffer_hist_hoy!$1:$1"),0)-1,100000,1),0)),"")</f>
        <v>AGROFORESTAL</v>
      </c>
      <c r="F215" s="3">
        <f ca="1">IFERROR(INDEX(OFFSET(INDIRECT("v_buffer_hist_hoy!$A$1"),1,MATCH("pro_sublinea",INDIRECT("v_buffer_hist_hoy!$1:$1"),0)-1,100000,1),MATCH(CLEAN(TABLATRANSFERENCIA[[#This Row],[CODIGO]]),OFFSET(INDIRECT("v_buffer_hist_hoy!$A$1"),1,MATCH("buh_codigo",INDIRECT("v_buffer_hist_hoy!$1:$1"),0)-1,100000,1),0)),"")</f>
        <v>0</v>
      </c>
      <c r="G215" s="3" t="str">
        <f ca="1">IFERROR(INDEX(OFFSET(INDIRECT("v_buffer_hist_hoy!$A$1"),1,MATCH("pro_grupo",INDIRECT("v_buffer_hist_hoy!$1:$1"),0)-1,100000,1),MATCH(CLEAN(TABLATRANSFERENCIA[[#This Row],[CODIGO]]),OFFSET(INDIRECT("v_buffer_hist_hoy!$A$1"),1,MATCH("buh_codigo",INDIRECT("v_buffer_hist_hoy!$1:$1"),0)-1,100000,1),0)),"")</f>
        <v>ACCESORIOS</v>
      </c>
      <c r="H215" s="3">
        <f ca="1">IFERROR(INDEX(OFFSET(INDIRECT("v_buffer_hist_hoy!$A$1"),1,MATCH("pro_familia",INDIRECT("v_buffer_hist_hoy!$1:$1"),0)-1,100000,1),MATCH(CLEAN(TABLATRANSFERENCIA[[#This Row],[CODIGO]]),OFFSET(INDIRECT("v_buffer_hist_hoy!$A$1"),1,MATCH("buh_codigo",INDIRECT("v_buffer_hist_hoy!$1:$1"),0)-1,100000,1),0)),"")</f>
        <v>0</v>
      </c>
      <c r="I215" s="3">
        <f ca="1">IFERROR(INDEX(OFFSET(INDIRECT("v_buffer_hist_hoy!$A$1"),1,MATCH("pro_subfamilia",INDIRECT("v_buffer_hist_hoy!$1:$1"),0)-1,100000,1),MATCH(CLEAN(TABLATRANSFERENCIA[[#This Row],[CODIGO]]),OFFSET(INDIRECT("v_buffer_hist_hoy!$A$1"),1,MATCH("buh_codigo",INDIRECT("v_buffer_hist_hoy!$1:$1"),0)-1,100000,1),0)),"")</f>
        <v>0</v>
      </c>
      <c r="J215" s="3" t="str">
        <f ca="1">IFERROR(INDEX(OFFSET(INDIRECT("v_buffer_hist_hoy!$A$1"),1,MATCH("pro_categoria",INDIRECT("v_buffer_hist_hoy!$1:$1"),0)-1,100000,1),MATCH(CLEAN(TABLATRANSFERENCIA[[#This Row],[CODIGO]]),OFFSET(INDIRECT("v_buffer_hist_hoy!$A$1"),1,MATCH("buh_codigo",INDIRECT("v_buffer_hist_hoy!$1:$1"),0)-1,100000,1),0)),"")</f>
        <v>ACCESORIOS LUBRICANTES</v>
      </c>
      <c r="K215" s="3">
        <f ca="1">IFERROR(INDEX(OFFSET(INDIRECT("v_buffer_hist_hoy!$A$1"),1,MATCH("pro_tipo",INDIRECT("v_buffer_hist_hoy!$1:$1"),0)-1,100000,1),MATCH(CLEAN(TABLATRANSFERENCIA[[#This Row],[CODIGO]]),OFFSET(INDIRECT("v_buffer_hist_hoy!$A$1"),1,MATCH("buh_codigo",INDIRECT("v_buffer_hist_hoy!$1:$1"),0)-1,100000,1),0)),"")</f>
        <v>0</v>
      </c>
      <c r="L215" s="3" t="str">
        <f ca="1">IFERROR(INDEX(OFFSET(INDIRECT("v_buffer_hist_hoy!$A$1"),1,MATCH("pro_marca",INDIRECT("v_buffer_hist_hoy!$1:$1"),0)-1,100000,1),MATCH(CLEAN(TABLATRANSFERENCIA[[#This Row],[CODIGO]]),OFFSET(INDIRECT("v_buffer_hist_hoy!$A$1"),1,MATCH("buh_codigo",INDIRECT("v_buffer_hist_hoy!$1:$1"),0)-1,100000,1),0)),"")</f>
        <v>ECHO</v>
      </c>
      <c r="M215" s="3">
        <f ca="1">IFERROR(INDEX(OFFSET(INDIRECT("v_buffer_hist_hoy!$A$1"),1,MATCH("pro_modelo",INDIRECT("v_buffer_hist_hoy!$1:$1"),0)-1,100000,1),MATCH(CLEAN(TABLATRANSFERENCIA[[#This Row],[CODIGO]]),OFFSET(INDIRECT("v_buffer_hist_hoy!$A$1"),1,MATCH("buh_codigo",INDIRECT("v_buffer_hist_hoy!$1:$1"),0)-1,100000,1),0)),"")</f>
        <v>0</v>
      </c>
      <c r="N215" s="3">
        <f ca="1">IFERROR(INDEX(OFFSET(INDIRECT("v_buffer_hist_hoy!$A$1"),1,MATCH("pro_cat_management",INDIRECT("v_buffer_hist_hoy!$1:$1"),0)-1,100000,1),MATCH(CLEAN(TABLATRANSFERENCIA[[#This Row],[CODIGO]]),OFFSET(INDIRECT("v_buffer_hist_hoy!$A$1"),1,MATCH("buh_codigo",INDIRECT("v_buffer_hist_hoy!$1:$1"),0)-1,100000,1),0)),"")</f>
        <v>0</v>
      </c>
      <c r="O215" s="5" t="str">
        <f ca="1">IFERROR(INDEX(OFFSET(INDIRECT("v_buffer_hist_hoy!$A$1"),1,MATCH("buh_estatus",INDIRECT("v_buffer_hist_hoy!$1:$1"),0)-1,100000,1),MATCH(CLEAN(TABLATRANSFERENCIA[[#This Row],[CODIGO]]),OFFSET(INDIRECT("v_buffer_hist_hoy!$A$1"),1,MATCH("buh_codigo",INDIRECT("v_buffer_hist_hoy!$1:$1"),0)-1,100000,1),0)),"")</f>
        <v>0</v>
      </c>
      <c r="P215" s="5">
        <f ca="1">IFERROR(INDEX(OFFSET(INDIRECT("v_buffer_hist_hoy!$A$1"),1,MATCH("buh_ctv",INDIRECT("v_buffer_hist_hoy!$1:$1"),0)-1,100000,1),MATCH(CLEAN(TABLATRANSFERENCIA[[#This Row],[CODIGO]]),OFFSET(INDIRECT("v_buffer_hist_hoy!$A$1"),1,MATCH("buh_codigo",INDIRECT("v_buffer_hist_hoy!$1:$1"),0)-1,100000,1),0)),"")</f>
        <v>13.56</v>
      </c>
      <c r="Q215" s="5">
        <f ca="1">IFERROR(INDEX(OFFSET(INDIRECT("v_buffer_hist_hoy!$A$1"),1,MATCH("buh_pv",INDIRECT("v_buffer_hist_hoy!$1:$1"),0)-1,100000,1),MATCH(CLEAN(TABLATRANSFERENCIA[[#This Row],[CODIGO]]),OFFSET(INDIRECT("v_buffer_hist_hoy!$A$1"),1,MATCH("buh_codigo",INDIRECT("v_buffer_hist_hoy!$1:$1"),0)-1,100000,1),0)),"")</f>
        <v>36</v>
      </c>
      <c r="R215" s="46">
        <f ca="1">IFERROR(INDEX(OFFSET(INDIRECT("v_buffer_hist_hoy!$A$1"),1,MATCH("buh_roi_pasado",INDIRECT("v_buffer_hist_hoy!$1:$1"),0)-1,100000,1),MATCH(CLEAN(TABLATRANSFERENCIA[[#This Row],[CODIGO]]),OFFSET(INDIRECT("v_buffer_hist_hoy!$A$1"),1,MATCH("buh_codigo",INDIRECT("v_buffer_hist_hoy!$1:$1"),0)-1,100000,1),0)),"")</f>
        <v>0</v>
      </c>
      <c r="S215" s="46">
        <f ca="1">IFERROR(INDEX(OFFSET(INDIRECT("v_buffer_hist_hoy!$A$1"),1,MATCH("buh_roi_proyectado",INDIRECT("v_buffer_hist_hoy!$1:$1"),0)-1,100000,1),MATCH(CLEAN(TABLATRANSFERENCIA[[#This Row],[CODIGO]]),OFFSET(INDIRECT("v_buffer_hist_hoy!$A$1"),1,MATCH("buh_codigo",INDIRECT("v_buffer_hist_hoy!$1:$1"),0)-1,100000,1),0)),"")</f>
        <v>7.22</v>
      </c>
      <c r="T215" s="46">
        <f ca="1">IFERROR(INDEX(OFFSET(INDIRECT("v_buffer_hist_hoy!$A$1"),1,MATCH("buh_velocity",INDIRECT("v_buffer_hist_hoy!$1:$1"),0)-1,100000,1),MATCH(CLEAN(TABLATRANSFERENCIA[[#This Row],[CODIGO]]),OFFSET(INDIRECT("v_buffer_hist_hoy!$A$1"),1,MATCH("buh_codigo",INDIRECT("v_buffer_hist_hoy!$1:$1"),0)-1,100000,1),0)),"")</f>
        <v>0</v>
      </c>
      <c r="U215" s="46">
        <f ca="1">IFERROR(INDEX(OFFSET(INDIRECT("v_buffer_hist_hoy!$A$1"),1,MATCH("buh_nivel_servicio",INDIRECT("v_buffer_hist_hoy!$1:$1"),0)-1,100000,1),MATCH(CLEAN(TABLATRANSFERENCIA[[#This Row],[CODIGO]]),OFFSET(INDIRECT("v_buffer_hist_hoy!$A$1"),1,MATCH("buh_codigo",INDIRECT("v_buffer_hist_hoy!$1:$1"),0)-1,100000,1),0)),"")</f>
        <v>1</v>
      </c>
      <c r="V215" s="49" t="str">
        <f ca="1">IFERROR(INDEX(OFFSET(INDIRECT("v_buffer_hist_hoy!$A$1"),1,MATCH("pro_nombre",INDIRECT("v_buffer_hist_hoy!$1:$1"),0)-1,100000,1),MATCH(CLEAN(TABLATRANSFERENCIA[[#This Row],[CODIGO]]),OFFSET(INDIRECT("v_buffer_hist_hoy!$A$1"),1,MATCH("buh_codigo",INDIRECT("v_buffer_hist_hoy!$1:$1"),0)-1,100000,1),0)),"")</f>
        <v>Echo</v>
      </c>
      <c r="W215" s="49" t="str">
        <f ca="1">IFERROR(INDEX(OFFSET(INDIRECT("v_buffer_hist_hoy!$A$1"),1,MATCH("pre_nombre",INDIRECT("v_buffer_hist_hoy!$1:$1"),0)-1,100000,1),MATCH(CLEAN(TABLATRANSFERENCIA[[#This Row],[CODIGO]]),OFFSET(INDIRECT("v_buffer_hist_hoy!$A$1"),1,MATCH("buh_codigo",INDIRECT("v_buffer_hist_hoy!$1:$1"),0)-1,100000,1),0)),"")</f>
        <v>USA</v>
      </c>
      <c r="X215" s="51">
        <f ca="1">IFERROR(INDEX(OFFSET(INDIRECT("v_buffer_hist_hoy!$A$1"),1,MATCH("buh_tiempo_suministro",INDIRECT("v_buffer_hist_hoy!$1:$1"),0)-1,100000,1),MATCH(CLEAN(TABLATRANSFERENCIA[[#This Row],[CODIGO]]),OFFSET(INDIRECT("v_buffer_hist_hoy!$A$1"),1,MATCH("buh_codigo",INDIRECT("v_buffer_hist_hoy!$1:$1"),0)-1,100000,1),0)),"")</f>
        <v>8</v>
      </c>
      <c r="Y215" s="51">
        <f ca="1">IFERROR(INDEX(OFFSET(INDIRECT("v_buffer_hist_hoy!$A$1"),1,MATCH("buh_frecuencia_reposicion",INDIRECT("v_buffer_hist_hoy!$1:$1"),0)-1,100000,1),MATCH(CLEAN(TABLATRANSFERENCIA[[#This Row],[CODIGO]]),OFFSET(INDIRECT("v_buffer_hist_hoy!$A$1"),1,MATCH("buh_codigo",INDIRECT("v_buffer_hist_hoy!$1:$1"),0)-1,100000,1),0)),"")</f>
        <v>3</v>
      </c>
      <c r="Z215" s="6">
        <f ca="1">IFERROR(INDEX(OFFSET(INDIRECT("v_buffer_hist_hoy!$A$1"),1,MATCH("buh_buffer_actual",INDIRECT("v_buffer_hist_hoy!$1:$1"),0)-1,100000,1),MATCH(CLEAN(TABLATRANSFERENCIA[[#This Row],[CODIGO]]),OFFSET(INDIRECT("v_buffer_hist_hoy!$A$1"),1,MATCH("buh_codigo",INDIRECT("v_buffer_hist_hoy!$1:$1"),0)-1,100000,1),0)),"")</f>
        <v>15</v>
      </c>
      <c r="AA215" s="6">
        <f ca="1">IFERROR(INDEX(OFFSET(INDIRECT("v_buffer_hist_hoy!$A$1"),1,MATCH("buh_inventario_proveedor",INDIRECT("v_buffer_hist_hoy!$1:$1"),0)-1,100000,1),MATCH(CLEAN(TABLATRANSFERENCIA[[#This Row],[CODIGO]]),OFFSET(INDIRECT("v_buffer_hist_hoy!$A$1"),1,MATCH("buh_codigo",INDIRECT("v_buffer_hist_hoy!$1:$1"),0)-1,100000,1),0)),"")</f>
        <v>1000000000</v>
      </c>
      <c r="AB215" s="6">
        <f ca="1">IFERROR(INDEX(OFFSET(INDIRECT("v_buffer_hist_hoy!$A$1"),1,MATCH("buh_inventario_fisico",INDIRECT("v_buffer_hist_hoy!$1:$1"),0)-1,100000,1),MATCH(CLEAN(TABLATRANSFERENCIA[[#This Row],[CODIGO]]),OFFSET(INDIRECT("v_buffer_hist_hoy!$A$1"),1,MATCH("buh_codigo",INDIRECT("v_buffer_hist_hoy!$1:$1"),0)-1,100000,1),0)),"")</f>
        <v>13</v>
      </c>
      <c r="AC215" s="4">
        <f ca="1">IFERROR(INDEX(OFFSET(INDIRECT("v_buffer_hist_hoy!$A$1"),1,MATCH("buh_estado_inventario_fisico",INDIRECT("v_buffer_hist_hoy!$1:$1"),0)-1,100000,1),MATCH(CLEAN(TABLATRANSFERENCIA[[#This Row],[CODIGO]]),OFFSET(INDIRECT("v_buffer_hist_hoy!$A$1"),1,MATCH("buh_codigo",INDIRECT("v_buffer_hist_hoy!$1:$1"),0)-1,100000,1),0)),"")</f>
        <v>0.13</v>
      </c>
      <c r="AD215" s="6" t="str">
        <f ca="1">IFERROR(INDEX(OFFSET(INDIRECT("v_buffer_hist_hoy!$A$1"),1,MATCH("buh_color_inventario_fisico",INDIRECT("v_buffer_hist_hoy!$1:$1"),0)-1,100000,1),MATCH(CLEAN(TABLATRANSFERENCIA[[#This Row],[CODIGO]]),OFFSET(INDIRECT("v_buffer_hist_hoy!$A$1"),1,MATCH("buh_codigo",INDIRECT("v_buffer_hist_hoy!$1:$1"),0)-1,100000,1),0)),"")</f>
        <v>V</v>
      </c>
      <c r="AE215" s="6">
        <f ca="1">IFERROR(INDEX(OFFSET(INDIRECT("v_buffer_hist_hoy!$A$1"),1,MATCH("buh_transito",INDIRECT("v_buffer_hist_hoy!$1:$1"),0)-1,100000,1),MATCH(CLEAN(TABLATRANSFERENCIA[[#This Row],[CODIGO]]),OFFSET(INDIRECT("v_buffer_hist_hoy!$A$1"),1,MATCH("buh_codigo",INDIRECT("v_buffer_hist_hoy!$1:$1"),0)-1,100000,1),0)),"")</f>
        <v>0</v>
      </c>
      <c r="AF215" s="6">
        <f ca="1">IFERROR(INDEX(OFFSET(INDIRECT("v_buffer_hist_hoy!$A$1"),1,MATCH("buh_negociacion",INDIRECT("v_buffer_hist_hoy!$1:$1"),0)-1,100000,1),MATCH(CLEAN(TABLATRANSFERENCIA[[#This Row],[CODIGO]]),OFFSET(INDIRECT("v_buffer_hist_hoy!$A$1"),1,MATCH("buh_codigo",INDIRECT("v_buffer_hist_hoy!$1:$1"),0)-1,100000,1),0)),"")</f>
        <v>0</v>
      </c>
      <c r="AG215" s="6">
        <f ca="1">IFERROR(INDEX(OFFSET(INDIRECT("v_buffer_hist_hoy!$A$1"),1,MATCH("buh_produccion",INDIRECT("v_buffer_hist_hoy!$1:$1"),0)-1,100000,1),MATCH(CLEAN(TABLATRANSFERENCIA[[#This Row],[CODIGO]]),OFFSET(INDIRECT("v_buffer_hist_hoy!$A$1"),1,MATCH("buh_codigo",INDIRECT("v_buffer_hist_hoy!$1:$1"),0)-1,100000,1),0)),"")</f>
        <v>0</v>
      </c>
      <c r="AH215" s="6">
        <f ca="1">IFERROR(INDEX(OFFSET(INDIRECT("v_buffer_hist_hoy!$A$1"),1,MATCH("buh_embarcado",INDIRECT("v_buffer_hist_hoy!$1:$1"),0)-1,100000,1),MATCH(CLEAN(TABLATRANSFERENCIA[[#This Row],[CODIGO]]),OFFSET(INDIRECT("v_buffer_hist_hoy!$A$1"),1,MATCH("buh_codigo",INDIRECT("v_buffer_hist_hoy!$1:$1"),0)-1,100000,1),0)),"")</f>
        <v>0</v>
      </c>
      <c r="AI215" s="6">
        <f ca="1">IFERROR(INDEX(OFFSET(INDIRECT("v_buffer_hist_hoy!$A$1"),1,MATCH("buh_comprometido",INDIRECT("v_buffer_hist_hoy!$1:$1"),0)-1,100000,1),MATCH(CLEAN(TABLATRANSFERENCIA[[#This Row],[CODIGO]]),OFFSET(INDIRECT("v_buffer_hist_hoy!$A$1"),1,MATCH("buh_codigo",INDIRECT("v_buffer_hist_hoy!$1:$1"),0)-1,100000,1),0)),"")</f>
        <v>0</v>
      </c>
      <c r="AJ215" s="6">
        <f ca="1">IFERROR(INDEX(OFFSET(INDIRECT("v_buffer_hist_hoy!$A$1"),1,MATCH("buh_backorder",INDIRECT("v_buffer_hist_hoy!$1:$1"),0)-1,100000,1),MATCH(CLEAN(TABLATRANSFERENCIA[[#This Row],[CODIGO]]),OFFSET(INDIRECT("v_buffer_hist_hoy!$A$1"),1,MATCH("buh_codigo",INDIRECT("v_buffer_hist_hoy!$1:$1"),0)-1,100000,1),0)),"")</f>
        <v>1</v>
      </c>
      <c r="AK215" s="6">
        <f ca="1">IFERROR(INDEX(OFFSET(INDIRECT("v_buffer_hist_hoy!$A$1"),1,MATCH("buh_inventario_proyectado",INDIRECT("v_buffer_hist_hoy!$1:$1"),0)-1,100000,1),MATCH(CLEAN(TABLATRANSFERENCIA[[#This Row],[CODIGO]]),OFFSET(INDIRECT("v_buffer_hist_hoy!$A$1"),1,MATCH("buh_codigo",INDIRECT("v_buffer_hist_hoy!$1:$1"),0)-1,100000,1),0)),"")</f>
        <v>14</v>
      </c>
      <c r="AL215"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215" s="6" t="str">
        <f ca="1">IFERROR(INDEX(OFFSET(INDIRECT("v_buffer_hist_hoy!$A$1"),1,MATCH("buh_color_inventario_proyectado",INDIRECT("v_buffer_hist_hoy!$1:$1"),0)-1,100000,1),MATCH(CLEAN(TABLATRANSFERENCIA[[#This Row],[CODIGO]]),OFFSET(INDIRECT("v_buffer_hist_hoy!$A$1"),1,MATCH("buh_codigo",INDIRECT("v_buffer_hist_hoy!$1:$1"),0)-1,100000,1),0)),"")</f>
        <v>V</v>
      </c>
      <c r="AN215" s="6">
        <f ca="1">IFERROR(INDEX(OFFSET(INDIRECT("v_buffer_hist_hoy!$A$1"),1,MATCH("buh_pedido_minimo",INDIRECT("v_buffer_hist_hoy!$1:$1"),0)-1,100000,1),MATCH(CLEAN(TABLATRANSFERENCIA[[#This Row],[CODIGO]]),OFFSET(INDIRECT("v_buffer_hist_hoy!$A$1"),1,MATCH("buh_codigo",INDIRECT("v_buffer_hist_hoy!$1:$1"),0)-1,100000,1),0)),"")</f>
        <v>0</v>
      </c>
      <c r="AO215" s="6">
        <f ca="1">IFERROR(INDEX(OFFSET(INDIRECT("v_buffer_hist_hoy!$A$1"),1,MATCH("buh_pedido_minimo_grupo",INDIRECT("v_buffer_hist_hoy!$1:$1"),0)-1,100000,1),MATCH(CLEAN(TABLATRANSFERENCIA[[#This Row],[CODIGO]]),OFFSET(INDIRECT("v_buffer_hist_hoy!$A$1"),1,MATCH("buh_codigo",INDIRECT("v_buffer_hist_hoy!$1:$1"),0)-1,100000,1),0)),"")</f>
        <v>0</v>
      </c>
      <c r="AP215" s="6">
        <f ca="1">IFERROR(INDEX(OFFSET(INDIRECT("v_buffer_hist_hoy!$A$1"),1,MATCH("buh_unidad_empaque",INDIRECT("v_buffer_hist_hoy!$1:$1"),0)-1,100000,1),MATCH(CLEAN(TABLATRANSFERENCIA[[#This Row],[CODIGO]]),OFFSET(INDIRECT("v_buffer_hist_hoy!$A$1"),1,MATCH("buh_codigo",INDIRECT("v_buffer_hist_hoy!$1:$1"),0)-1,100000,1),0)),"")</f>
        <v>0</v>
      </c>
      <c r="AQ215" s="6">
        <f ca="1">IFERROR(INDEX(OFFSET(INDIRECT("v_buffer_hist_hoy!$A$1"),1,MATCH("buh_pedido_promedio",INDIRECT("v_buffer_hist_hoy!$1:$1"),0)-1,100000,1),MATCH(CLEAN(TABLATRANSFERENCIA[[#This Row],[CODIGO]]),OFFSET(INDIRECT("v_buffer_hist_hoy!$A$1"),1,MATCH("buh_codigo",INDIRECT("v_buffer_hist_hoy!$1:$1"),0)-1,100000,1),0)),"")</f>
        <v>4</v>
      </c>
      <c r="AR215" s="6">
        <f ca="1">IFERROR(INDEX(OFFSET(INDIRECT("v_buffer_hist_hoy!$A$1"),1,MATCH("buh_cobertura_buffer",INDIRECT("v_buffer_hist_hoy!$1:$1"),0)-1,100000,1),MATCH(CLEAN(TABLATRANSFERENCIA[[#This Row],[CODIGO]]),OFFSET(INDIRECT("v_buffer_hist_hoy!$A$1"),1,MATCH("buh_codigo",INDIRECT("v_buffer_hist_hoy!$1:$1"),0)-1,100000,1),0)),"")</f>
        <v>0</v>
      </c>
      <c r="AS215" s="6">
        <f ca="1">IFERROR(INDEX(OFFSET(INDIRECT("v_buffer_hist_hoy!$A$1"),1,MATCH("buh_cobertura_inventario_proyectado",INDIRECT("v_buffer_hist_hoy!$1:$1"),0)-1,100000,1),MATCH(CLEAN(TABLATRANSFERENCIA[[#This Row],[CODIGO]]),OFFSET(INDIRECT("v_buffer_hist_hoy!$A$1"),1,MATCH("buh_codigo",INDIRECT("v_buffer_hist_hoy!$1:$1"),0)-1,100000,1),0)),"")</f>
        <v>0</v>
      </c>
      <c r="AT215" s="6">
        <f ca="1">IFERROR(INDEX(OFFSET(INDIRECT("v_buffer_hist_hoy!$A$1"),1,MATCH("buh_cobertura_pedido_minimo",INDIRECT("v_buffer_hist_hoy!$1:$1"),0)-1,100000,1),MATCH(CLEAN(TABLATRANSFERENCIA[[#This Row],[CODIGO]]),OFFSET(INDIRECT("v_buffer_hist_hoy!$A$1"),1,MATCH("buh_codigo",INDIRECT("v_buffer_hist_hoy!$1:$1"),0)-1,100000,1),0)),"")</f>
        <v>0</v>
      </c>
      <c r="AU215" s="6">
        <f ca="1">IFERROR(INDEX(OFFSET(INDIRECT("v_buffer_hist_hoy!$A$1"),1,MATCH("buh_dias_desabastecimiento",INDIRECT("v_buffer_hist_hoy!$1:$1"),0)-1,100000,1),MATCH(CLEAN(TABLATRANSFERENCIA[[#This Row],[CODIGO]]),OFFSET(INDIRECT("v_buffer_hist_hoy!$A$1"),1,MATCH("buh_codigo",INDIRECT("v_buffer_hist_hoy!$1:$1"),0)-1,100000,1),0)),"")</f>
        <v>2</v>
      </c>
      <c r="AV215" s="6">
        <f t="array" ref="AV215">IFERROR(INDEX(Datos_Consumo[CANTIDAD],MATCH(TABLATRANSFERENCIA[[#This Row],[CODIGO]]&amp;TABLATRANSFERENCIA[[#Headers],[Columna1]],Datos_Consumo[CODIGO]&amp;Datos_Consumo[FECHA_FORMATO],0)),0)</f>
        <v>0</v>
      </c>
      <c r="AW215" s="6">
        <f t="array" ref="AW215">IFERROR(INDEX(Datos_Consumo[CANTIDAD],MATCH(TABLATRANSFERENCIA[[#This Row],[CODIGO]]&amp;TABLATRANSFERENCIA[[#Headers],[Columna2]],Datos_Consumo[CODIGO]&amp;Datos_Consumo[FECHA_FORMATO],0)),0)</f>
        <v>0</v>
      </c>
      <c r="AX215" s="6">
        <f t="array" ref="AX215">IFERROR(INDEX(Datos_Consumo[CANTIDAD],MATCH(TABLATRANSFERENCIA[[#This Row],[CODIGO]]&amp;TABLATRANSFERENCIA[[#Headers],[Columna3]],Datos_Consumo[CODIGO]&amp;Datos_Consumo[FECHA_FORMATO],0)),0)</f>
        <v>0</v>
      </c>
      <c r="AY215" s="6">
        <f t="array" ref="AY215">IFERROR(INDEX(Datos_Consumo[CANTIDAD],MATCH(TABLATRANSFERENCIA[[#This Row],[CODIGO]]&amp;TABLATRANSFERENCIA[[#Headers],[Columna4]],Datos_Consumo[CODIGO]&amp;Datos_Consumo[FECHA_FORMATO],0)),0)</f>
        <v>0</v>
      </c>
      <c r="AZ215" s="6">
        <f t="array" ref="AZ215">IFERROR(INDEX(Datos_Consumo[CANTIDAD],MATCH(TABLATRANSFERENCIA[[#This Row],[CODIGO]]&amp;TABLATRANSFERENCIA[[#Headers],[Columna5]],Datos_Consumo[CODIGO]&amp;Datos_Consumo[FECHA_FORMATO],0)),0)</f>
        <v>0</v>
      </c>
      <c r="BA215" s="6">
        <f t="array" ref="BA215">IFERROR(INDEX(Datos_Consumo[CANTIDAD],MATCH(TABLATRANSFERENCIA[[#This Row],[CODIGO]]&amp;TABLATRANSFERENCIA[[#Headers],[Columna6]],Datos_Consumo[CODIGO]&amp;Datos_Consumo[FECHA_FORMATO],0)),0)</f>
        <v>0</v>
      </c>
      <c r="BB215" s="56">
        <f ca="1">IFERROR(INDEX(OFFSET(INDIRECT("v_buffer_hist_hoy!$A$1"),1,MATCH("buh_ultima_transferencia_ini",INDIRECT("v_buffer_hist_hoy!$1:$1"),0)-1,100000,1),MATCH(CLEAN(TABLATRANSFERENCIA[[#This Row],[CODIGO]]),OFFSET(INDIRECT("v_buffer_hist_hoy!$A$1"),1,MATCH("buh_codigo",INDIRECT("v_buffer_hist_hoy!$1:$1"),0)-1,100000,1),0)),"")</f>
        <v>0</v>
      </c>
      <c r="BC215" s="56">
        <f ca="1">IFERROR(INDEX(OFFSET(INDIRECT("v_buffer_hist_hoy!$A$1"),1,MATCH("buh_ultima_transferencia_fin",INDIRECT("v_buffer_hist_hoy!$1:$1"),0)-1,100000,1),MATCH(CLEAN(TABLATRANSFERENCIA[[#This Row],[CODIGO]]),OFFSET(INDIRECT("v_buffer_hist_hoy!$A$1"),1,MATCH("buh_codigo",INDIRECT("v_buffer_hist_hoy!$1:$1"),0)-1,100000,1),0)),"")</f>
        <v>0</v>
      </c>
      <c r="BD215" s="50" t="s">
        <v>1025</v>
      </c>
      <c r="BE215" s="55"/>
      <c r="BF215" s="51"/>
      <c r="BG215"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5" s="51"/>
      <c r="BM215" s="46">
        <f ca="1">IFERROR(TABLATRANSFERENCIA[[#This Row],[REQUERIM]]/TABLATRANSFERENCIA[[#This Row],[PEDIDO PROMEDIO]],0)</f>
        <v>0.25</v>
      </c>
      <c r="BN215" s="51"/>
      <c r="BO215" s="59"/>
      <c r="BP215" s="3" t="str">
        <f>IF(TABLATRANSFERENCIA[[#This Row],[RECIBIDO]]&lt;&gt;"",0,IF(TABLATRANSFERENCIA[[#This Row],[DESPACHO]]&lt;&gt;"",TABLATRANSFERENCIA[[#This Row],[DESPACHO]],TABLATRANSFERENCIA[[#This Row],[REQUERIM]]))</f>
        <v>1</v>
      </c>
      <c r="BQ215" s="50"/>
      <c r="BR215" s="50"/>
      <c r="BS215" s="50" t="str">
        <f t="shared" si="3"/>
        <v>N</v>
      </c>
      <c r="BT215" s="51">
        <f t="array" aca="1" ref="BT215" ca="1">IF(SUM(--(TABLATRANSFERENCIA[[#This Row],[CODIGO GENERICO]]=TABLATRANSFERENCIA[CODIGO GENERICO])*TABLATRANSFERENCIA[REQUERIM])&lt;TABLATRANSFERENCIA[[#This Row],[PEDIDO MIN GRUPO]],1,0)</f>
        <v>0</v>
      </c>
      <c r="BU2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15" s="51">
        <f ca="1">IFERROR(INDEX(OFFSET(INDIRECT("v_buffer_hist_hoy!$A$1"),1,MATCH("buh_zona_amarilla",INDIRECT("v_buffer_hist_hoy!$1:$1"),0)-1,100000,1),MATCH(CLEAN(TABLATRANSFERENCIA[[#This Row],[CODIGO]]),OFFSET(INDIRECT("v_buffer_hist_hoy!$A$1"),1,MATCH("buh_codigo",INDIRECT("v_buffer_hist_hoy!$1:$1"),0)-1,100000,1),0)),"")</f>
        <v>10</v>
      </c>
      <c r="BW215" s="51">
        <f ca="1">IFERROR(INDEX(OFFSET(INDIRECT("v_buffer_hist_hoy!$A$1"),1,MATCH("buh_zona_roja",INDIRECT("v_buffer_hist_hoy!$1:$1"),0)-1,100000,1),MATCH(CLEAN(TABLATRANSFERENCIA[[#This Row],[CODIGO]]),OFFSET(INDIRECT("v_buffer_hist_hoy!$A$1"),1,MATCH("buh_codigo",INDIRECT("v_buffer_hist_hoy!$1:$1"),0)-1,100000,1),0)),"")</f>
        <v>5</v>
      </c>
    </row>
    <row r="216" spans="1:75" hidden="1" x14ac:dyDescent="0.25">
      <c r="A216" s="54" t="s">
        <v>1598</v>
      </c>
      <c r="B216" s="3" t="str">
        <f ca="1">IFERROR(INDEX(OFFSET(INDIRECT("v_buffer_hist_hoy!$A$1"),1,MATCH("pro_descripcion",INDIRECT("v_buffer_hist_hoy!$1:$1"),0)-1,100000,1),MATCH(CLEAN(TABLATRANSFERENCIA[[#This Row],[CODIGO]]),OFFSET(INDIRECT("v_buffer_hist_hoy!$A$1"),1,MATCH("buh_codigo",INDIRECT("v_buffer_hist_hoy!$1:$1"),0)-1,100000,1),0)),"")</f>
        <v>CADENA70CM 28" CS680 (73LGX92X)</v>
      </c>
      <c r="C216" s="3" t="str">
        <f ca="1">IFERROR(INDEX(OFFSET(INDIRECT("v_buffer_hist_hoy!$A$1"),1,MATCH("buh_codigo_generico",INDIRECT("v_buffer_hist_hoy!$1:$1"),0)-1,100000,1),MATCH(CLEAN(TABLATRANSFERENCIA[[#This Row],[CODIGO]]),OFFSET(INDIRECT("v_buffer_hist_hoy!$A$1"),1,MATCH("buh_codigo",INDIRECT("v_buffer_hist_hoy!$1:$1"),0)-1,100000,1),0)),"")</f>
        <v>0</v>
      </c>
      <c r="D216" s="3" t="str">
        <f ca="1">IFERROR(INDEX(OFFSET(INDIRECT("v_buffer_hist_hoy!$A$1"),1,MATCH("buh_codigo_vinculado",INDIRECT("v_buffer_hist_hoy!$1:$1"),0)-1,100000,1),MATCH(CLEAN(TABLATRANSFERENCIA[[#This Row],[CODIGO]]),OFFSET(INDIRECT("v_buffer_hist_hoy!$A$1"),1,MATCH("buh_codigo",INDIRECT("v_buffer_hist_hoy!$1:$1"),0)-1,100000,1),0)),"")</f>
        <v>EC-73LPX92X</v>
      </c>
      <c r="E216" s="3" t="str">
        <f ca="1">IFERROR(INDEX(OFFSET(INDIRECT("v_buffer_hist_hoy!$A$1"),1,MATCH("pro_linea",INDIRECT("v_buffer_hist_hoy!$1:$1"),0)-1,100000,1),MATCH(CLEAN(TABLATRANSFERENCIA[[#This Row],[CODIGO]]),OFFSET(INDIRECT("v_buffer_hist_hoy!$A$1"),1,MATCH("buh_codigo",INDIRECT("v_buffer_hist_hoy!$1:$1"),0)-1,100000,1),0)),"")</f>
        <v>AGROFORESTAL</v>
      </c>
      <c r="F216" s="3">
        <f ca="1">IFERROR(INDEX(OFFSET(INDIRECT("v_buffer_hist_hoy!$A$1"),1,MATCH("pro_sublinea",INDIRECT("v_buffer_hist_hoy!$1:$1"),0)-1,100000,1),MATCH(CLEAN(TABLATRANSFERENCIA[[#This Row],[CODIGO]]),OFFSET(INDIRECT("v_buffer_hist_hoy!$A$1"),1,MATCH("buh_codigo",INDIRECT("v_buffer_hist_hoy!$1:$1"),0)-1,100000,1),0)),"")</f>
        <v>0</v>
      </c>
      <c r="G216" s="3" t="str">
        <f ca="1">IFERROR(INDEX(OFFSET(INDIRECT("v_buffer_hist_hoy!$A$1"),1,MATCH("pro_grupo",INDIRECT("v_buffer_hist_hoy!$1:$1"),0)-1,100000,1),MATCH(CLEAN(TABLATRANSFERENCIA[[#This Row],[CODIGO]]),OFFSET(INDIRECT("v_buffer_hist_hoy!$A$1"),1,MATCH("buh_codigo",INDIRECT("v_buffer_hist_hoy!$1:$1"),0)-1,100000,1),0)),"")</f>
        <v>ACCESORIOS</v>
      </c>
      <c r="H216" s="3">
        <f ca="1">IFERROR(INDEX(OFFSET(INDIRECT("v_buffer_hist_hoy!$A$1"),1,MATCH("pro_familia",INDIRECT("v_buffer_hist_hoy!$1:$1"),0)-1,100000,1),MATCH(CLEAN(TABLATRANSFERENCIA[[#This Row],[CODIGO]]),OFFSET(INDIRECT("v_buffer_hist_hoy!$A$1"),1,MATCH("buh_codigo",INDIRECT("v_buffer_hist_hoy!$1:$1"),0)-1,100000,1),0)),"")</f>
        <v>0</v>
      </c>
      <c r="I216" s="3">
        <f ca="1">IFERROR(INDEX(OFFSET(INDIRECT("v_buffer_hist_hoy!$A$1"),1,MATCH("pro_subfamilia",INDIRECT("v_buffer_hist_hoy!$1:$1"),0)-1,100000,1),MATCH(CLEAN(TABLATRANSFERENCIA[[#This Row],[CODIGO]]),OFFSET(INDIRECT("v_buffer_hist_hoy!$A$1"),1,MATCH("buh_codigo",INDIRECT("v_buffer_hist_hoy!$1:$1"),0)-1,100000,1),0)),"")</f>
        <v>0</v>
      </c>
      <c r="J216" s="3" t="str">
        <f ca="1">IFERROR(INDEX(OFFSET(INDIRECT("v_buffer_hist_hoy!$A$1"),1,MATCH("pro_categoria",INDIRECT("v_buffer_hist_hoy!$1:$1"),0)-1,100000,1),MATCH(CLEAN(TABLATRANSFERENCIA[[#This Row],[CODIGO]]),OFFSET(INDIRECT("v_buffer_hist_hoy!$A$1"),1,MATCH("buh_codigo",INDIRECT("v_buffer_hist_hoy!$1:$1"),0)-1,100000,1),0)),"")</f>
        <v>ACCESORIOS LUBRICANTES</v>
      </c>
      <c r="K216" s="3">
        <f ca="1">IFERROR(INDEX(OFFSET(INDIRECT("v_buffer_hist_hoy!$A$1"),1,MATCH("pro_tipo",INDIRECT("v_buffer_hist_hoy!$1:$1"),0)-1,100000,1),MATCH(CLEAN(TABLATRANSFERENCIA[[#This Row],[CODIGO]]),OFFSET(INDIRECT("v_buffer_hist_hoy!$A$1"),1,MATCH("buh_codigo",INDIRECT("v_buffer_hist_hoy!$1:$1"),0)-1,100000,1),0)),"")</f>
        <v>0</v>
      </c>
      <c r="L216" s="3" t="str">
        <f ca="1">IFERROR(INDEX(OFFSET(INDIRECT("v_buffer_hist_hoy!$A$1"),1,MATCH("pro_marca",INDIRECT("v_buffer_hist_hoy!$1:$1"),0)-1,100000,1),MATCH(CLEAN(TABLATRANSFERENCIA[[#This Row],[CODIGO]]),OFFSET(INDIRECT("v_buffer_hist_hoy!$A$1"),1,MATCH("buh_codigo",INDIRECT("v_buffer_hist_hoy!$1:$1"),0)-1,100000,1),0)),"")</f>
        <v>ECHO</v>
      </c>
      <c r="M216" s="3">
        <f ca="1">IFERROR(INDEX(OFFSET(INDIRECT("v_buffer_hist_hoy!$A$1"),1,MATCH("pro_modelo",INDIRECT("v_buffer_hist_hoy!$1:$1"),0)-1,100000,1),MATCH(CLEAN(TABLATRANSFERENCIA[[#This Row],[CODIGO]]),OFFSET(INDIRECT("v_buffer_hist_hoy!$A$1"),1,MATCH("buh_codigo",INDIRECT("v_buffer_hist_hoy!$1:$1"),0)-1,100000,1),0)),"")</f>
        <v>0</v>
      </c>
      <c r="N216" s="3">
        <f ca="1">IFERROR(INDEX(OFFSET(INDIRECT("v_buffer_hist_hoy!$A$1"),1,MATCH("pro_cat_management",INDIRECT("v_buffer_hist_hoy!$1:$1"),0)-1,100000,1),MATCH(CLEAN(TABLATRANSFERENCIA[[#This Row],[CODIGO]]),OFFSET(INDIRECT("v_buffer_hist_hoy!$A$1"),1,MATCH("buh_codigo",INDIRECT("v_buffer_hist_hoy!$1:$1"),0)-1,100000,1),0)),"")</f>
        <v>0</v>
      </c>
      <c r="O216" s="5" t="str">
        <f ca="1">IFERROR(INDEX(OFFSET(INDIRECT("v_buffer_hist_hoy!$A$1"),1,MATCH("buh_estatus",INDIRECT("v_buffer_hist_hoy!$1:$1"),0)-1,100000,1),MATCH(CLEAN(TABLATRANSFERENCIA[[#This Row],[CODIGO]]),OFFSET(INDIRECT("v_buffer_hist_hoy!$A$1"),1,MATCH("buh_codigo",INDIRECT("v_buffer_hist_hoy!$1:$1"),0)-1,100000,1),0)),"")</f>
        <v>0</v>
      </c>
      <c r="P216" s="5">
        <f ca="1">IFERROR(INDEX(OFFSET(INDIRECT("v_buffer_hist_hoy!$A$1"),1,MATCH("buh_ctv",INDIRECT("v_buffer_hist_hoy!$1:$1"),0)-1,100000,1),MATCH(CLEAN(TABLATRANSFERENCIA[[#This Row],[CODIGO]]),OFFSET(INDIRECT("v_buffer_hist_hoy!$A$1"),1,MATCH("buh_codigo",INDIRECT("v_buffer_hist_hoy!$1:$1"),0)-1,100000,1),0)),"")</f>
        <v>14.24</v>
      </c>
      <c r="Q216" s="5">
        <f ca="1">IFERROR(INDEX(OFFSET(INDIRECT("v_buffer_hist_hoy!$A$1"),1,MATCH("buh_pv",INDIRECT("v_buffer_hist_hoy!$1:$1"),0)-1,100000,1),MATCH(CLEAN(TABLATRANSFERENCIA[[#This Row],[CODIGO]]),OFFSET(INDIRECT("v_buffer_hist_hoy!$A$1"),1,MATCH("buh_codigo",INDIRECT("v_buffer_hist_hoy!$1:$1"),0)-1,100000,1),0)),"")</f>
        <v>41.8</v>
      </c>
      <c r="R216" s="46">
        <f ca="1">IFERROR(INDEX(OFFSET(INDIRECT("v_buffer_hist_hoy!$A$1"),1,MATCH("buh_roi_pasado",INDIRECT("v_buffer_hist_hoy!$1:$1"),0)-1,100000,1),MATCH(CLEAN(TABLATRANSFERENCIA[[#This Row],[CODIGO]]),OFFSET(INDIRECT("v_buffer_hist_hoy!$A$1"),1,MATCH("buh_codigo",INDIRECT("v_buffer_hist_hoy!$1:$1"),0)-1,100000,1),0)),"")</f>
        <v>0</v>
      </c>
      <c r="S216" s="46">
        <f ca="1">IFERROR(INDEX(OFFSET(INDIRECT("v_buffer_hist_hoy!$A$1"),1,MATCH("buh_roi_proyectado",INDIRECT("v_buffer_hist_hoy!$1:$1"),0)-1,100000,1),MATCH(CLEAN(TABLATRANSFERENCIA[[#This Row],[CODIGO]]),OFFSET(INDIRECT("v_buffer_hist_hoy!$A$1"),1,MATCH("buh_codigo",INDIRECT("v_buffer_hist_hoy!$1:$1"),0)-1,100000,1),0)),"")</f>
        <v>8.4499999999999993</v>
      </c>
      <c r="T216" s="46">
        <f ca="1">IFERROR(INDEX(OFFSET(INDIRECT("v_buffer_hist_hoy!$A$1"),1,MATCH("buh_velocity",INDIRECT("v_buffer_hist_hoy!$1:$1"),0)-1,100000,1),MATCH(CLEAN(TABLATRANSFERENCIA[[#This Row],[CODIGO]]),OFFSET(INDIRECT("v_buffer_hist_hoy!$A$1"),1,MATCH("buh_codigo",INDIRECT("v_buffer_hist_hoy!$1:$1"),0)-1,100000,1),0)),"")</f>
        <v>0</v>
      </c>
      <c r="U216" s="46">
        <f ca="1">IFERROR(INDEX(OFFSET(INDIRECT("v_buffer_hist_hoy!$A$1"),1,MATCH("buh_nivel_servicio",INDIRECT("v_buffer_hist_hoy!$1:$1"),0)-1,100000,1),MATCH(CLEAN(TABLATRANSFERENCIA[[#This Row],[CODIGO]]),OFFSET(INDIRECT("v_buffer_hist_hoy!$A$1"),1,MATCH("buh_codigo",INDIRECT("v_buffer_hist_hoy!$1:$1"),0)-1,100000,1),0)),"")</f>
        <v>1</v>
      </c>
      <c r="V216" s="49" t="str">
        <f ca="1">IFERROR(INDEX(OFFSET(INDIRECT("v_buffer_hist_hoy!$A$1"),1,MATCH("pro_nombre",INDIRECT("v_buffer_hist_hoy!$1:$1"),0)-1,100000,1),MATCH(CLEAN(TABLATRANSFERENCIA[[#This Row],[CODIGO]]),OFFSET(INDIRECT("v_buffer_hist_hoy!$A$1"),1,MATCH("buh_codigo",INDIRECT("v_buffer_hist_hoy!$1:$1"),0)-1,100000,1),0)),"")</f>
        <v>Echo</v>
      </c>
      <c r="W216" s="49" t="str">
        <f ca="1">IFERROR(INDEX(OFFSET(INDIRECT("v_buffer_hist_hoy!$A$1"),1,MATCH("pre_nombre",INDIRECT("v_buffer_hist_hoy!$1:$1"),0)-1,100000,1),MATCH(CLEAN(TABLATRANSFERENCIA[[#This Row],[CODIGO]]),OFFSET(INDIRECT("v_buffer_hist_hoy!$A$1"),1,MATCH("buh_codigo",INDIRECT("v_buffer_hist_hoy!$1:$1"),0)-1,100000,1),0)),"")</f>
        <v>USA</v>
      </c>
      <c r="X216" s="51">
        <f ca="1">IFERROR(INDEX(OFFSET(INDIRECT("v_buffer_hist_hoy!$A$1"),1,MATCH("buh_tiempo_suministro",INDIRECT("v_buffer_hist_hoy!$1:$1"),0)-1,100000,1),MATCH(CLEAN(TABLATRANSFERENCIA[[#This Row],[CODIGO]]),OFFSET(INDIRECT("v_buffer_hist_hoy!$A$1"),1,MATCH("buh_codigo",INDIRECT("v_buffer_hist_hoy!$1:$1"),0)-1,100000,1),0)),"")</f>
        <v>8</v>
      </c>
      <c r="Y216" s="51">
        <f ca="1">IFERROR(INDEX(OFFSET(INDIRECT("v_buffer_hist_hoy!$A$1"),1,MATCH("buh_frecuencia_reposicion",INDIRECT("v_buffer_hist_hoy!$1:$1"),0)-1,100000,1),MATCH(CLEAN(TABLATRANSFERENCIA[[#This Row],[CODIGO]]),OFFSET(INDIRECT("v_buffer_hist_hoy!$A$1"),1,MATCH("buh_codigo",INDIRECT("v_buffer_hist_hoy!$1:$1"),0)-1,100000,1),0)),"")</f>
        <v>3</v>
      </c>
      <c r="Z216" s="6">
        <f ca="1">IFERROR(INDEX(OFFSET(INDIRECT("v_buffer_hist_hoy!$A$1"),1,MATCH("buh_buffer_actual",INDIRECT("v_buffer_hist_hoy!$1:$1"),0)-1,100000,1),MATCH(CLEAN(TABLATRANSFERENCIA[[#This Row],[CODIGO]]),OFFSET(INDIRECT("v_buffer_hist_hoy!$A$1"),1,MATCH("buh_codigo",INDIRECT("v_buffer_hist_hoy!$1:$1"),0)-1,100000,1),0)),"")</f>
        <v>20</v>
      </c>
      <c r="AA216" s="6">
        <f ca="1">IFERROR(INDEX(OFFSET(INDIRECT("v_buffer_hist_hoy!$A$1"),1,MATCH("buh_inventario_proveedor",INDIRECT("v_buffer_hist_hoy!$1:$1"),0)-1,100000,1),MATCH(CLEAN(TABLATRANSFERENCIA[[#This Row],[CODIGO]]),OFFSET(INDIRECT("v_buffer_hist_hoy!$A$1"),1,MATCH("buh_codigo",INDIRECT("v_buffer_hist_hoy!$1:$1"),0)-1,100000,1),0)),"")</f>
        <v>1000000000</v>
      </c>
      <c r="AB216" s="6">
        <f ca="1">IFERROR(INDEX(OFFSET(INDIRECT("v_buffer_hist_hoy!$A$1"),1,MATCH("buh_inventario_fisico",INDIRECT("v_buffer_hist_hoy!$1:$1"),0)-1,100000,1),MATCH(CLEAN(TABLATRANSFERENCIA[[#This Row],[CODIGO]]),OFFSET(INDIRECT("v_buffer_hist_hoy!$A$1"),1,MATCH("buh_codigo",INDIRECT("v_buffer_hist_hoy!$1:$1"),0)-1,100000,1),0)),"")</f>
        <v>15</v>
      </c>
      <c r="AC216" s="4">
        <f ca="1">IFERROR(INDEX(OFFSET(INDIRECT("v_buffer_hist_hoy!$A$1"),1,MATCH("buh_estado_inventario_fisico",INDIRECT("v_buffer_hist_hoy!$1:$1"),0)-1,100000,1),MATCH(CLEAN(TABLATRANSFERENCIA[[#This Row],[CODIGO]]),OFFSET(INDIRECT("v_buffer_hist_hoy!$A$1"),1,MATCH("buh_codigo",INDIRECT("v_buffer_hist_hoy!$1:$1"),0)-1,100000,1),0)),"")</f>
        <v>0.25</v>
      </c>
      <c r="AD216" s="6" t="str">
        <f ca="1">IFERROR(INDEX(OFFSET(INDIRECT("v_buffer_hist_hoy!$A$1"),1,MATCH("buh_color_inventario_fisico",INDIRECT("v_buffer_hist_hoy!$1:$1"),0)-1,100000,1),MATCH(CLEAN(TABLATRANSFERENCIA[[#This Row],[CODIGO]]),OFFSET(INDIRECT("v_buffer_hist_hoy!$A$1"),1,MATCH("buh_codigo",INDIRECT("v_buffer_hist_hoy!$1:$1"),0)-1,100000,1),0)),"")</f>
        <v>V</v>
      </c>
      <c r="AE216" s="6">
        <f ca="1">IFERROR(INDEX(OFFSET(INDIRECT("v_buffer_hist_hoy!$A$1"),1,MATCH("buh_transito",INDIRECT("v_buffer_hist_hoy!$1:$1"),0)-1,100000,1),MATCH(CLEAN(TABLATRANSFERENCIA[[#This Row],[CODIGO]]),OFFSET(INDIRECT("v_buffer_hist_hoy!$A$1"),1,MATCH("buh_codigo",INDIRECT("v_buffer_hist_hoy!$1:$1"),0)-1,100000,1),0)),"")</f>
        <v>0</v>
      </c>
      <c r="AF216" s="6">
        <f ca="1">IFERROR(INDEX(OFFSET(INDIRECT("v_buffer_hist_hoy!$A$1"),1,MATCH("buh_negociacion",INDIRECT("v_buffer_hist_hoy!$1:$1"),0)-1,100000,1),MATCH(CLEAN(TABLATRANSFERENCIA[[#This Row],[CODIGO]]),OFFSET(INDIRECT("v_buffer_hist_hoy!$A$1"),1,MATCH("buh_codigo",INDIRECT("v_buffer_hist_hoy!$1:$1"),0)-1,100000,1),0)),"")</f>
        <v>0</v>
      </c>
      <c r="AG216" s="6">
        <f ca="1">IFERROR(INDEX(OFFSET(INDIRECT("v_buffer_hist_hoy!$A$1"),1,MATCH("buh_produccion",INDIRECT("v_buffer_hist_hoy!$1:$1"),0)-1,100000,1),MATCH(CLEAN(TABLATRANSFERENCIA[[#This Row],[CODIGO]]),OFFSET(INDIRECT("v_buffer_hist_hoy!$A$1"),1,MATCH("buh_codigo",INDIRECT("v_buffer_hist_hoy!$1:$1"),0)-1,100000,1),0)),"")</f>
        <v>0</v>
      </c>
      <c r="AH216" s="6">
        <f ca="1">IFERROR(INDEX(OFFSET(INDIRECT("v_buffer_hist_hoy!$A$1"),1,MATCH("buh_embarcado",INDIRECT("v_buffer_hist_hoy!$1:$1"),0)-1,100000,1),MATCH(CLEAN(TABLATRANSFERENCIA[[#This Row],[CODIGO]]),OFFSET(INDIRECT("v_buffer_hist_hoy!$A$1"),1,MATCH("buh_codigo",INDIRECT("v_buffer_hist_hoy!$1:$1"),0)-1,100000,1),0)),"")</f>
        <v>0</v>
      </c>
      <c r="AI216" s="6">
        <f ca="1">IFERROR(INDEX(OFFSET(INDIRECT("v_buffer_hist_hoy!$A$1"),1,MATCH("buh_comprometido",INDIRECT("v_buffer_hist_hoy!$1:$1"),0)-1,100000,1),MATCH(CLEAN(TABLATRANSFERENCIA[[#This Row],[CODIGO]]),OFFSET(INDIRECT("v_buffer_hist_hoy!$A$1"),1,MATCH("buh_codigo",INDIRECT("v_buffer_hist_hoy!$1:$1"),0)-1,100000,1),0)),"")</f>
        <v>0</v>
      </c>
      <c r="AJ216" s="6">
        <f ca="1">IFERROR(INDEX(OFFSET(INDIRECT("v_buffer_hist_hoy!$A$1"),1,MATCH("buh_backorder",INDIRECT("v_buffer_hist_hoy!$1:$1"),0)-1,100000,1),MATCH(CLEAN(TABLATRANSFERENCIA[[#This Row],[CODIGO]]),OFFSET(INDIRECT("v_buffer_hist_hoy!$A$1"),1,MATCH("buh_codigo",INDIRECT("v_buffer_hist_hoy!$1:$1"),0)-1,100000,1),0)),"")</f>
        <v>2</v>
      </c>
      <c r="AK216" s="6">
        <f ca="1">IFERROR(INDEX(OFFSET(INDIRECT("v_buffer_hist_hoy!$A$1"),1,MATCH("buh_inventario_proyectado",INDIRECT("v_buffer_hist_hoy!$1:$1"),0)-1,100000,1),MATCH(CLEAN(TABLATRANSFERENCIA[[#This Row],[CODIGO]]),OFFSET(INDIRECT("v_buffer_hist_hoy!$A$1"),1,MATCH("buh_codigo",INDIRECT("v_buffer_hist_hoy!$1:$1"),0)-1,100000,1),0)),"")</f>
        <v>17</v>
      </c>
      <c r="AL216" s="4">
        <f ca="1">IFERROR(INDEX(OFFSET(INDIRECT("v_buffer_hist_hoy!$A$1"),1,MATCH("buh_estado_inventario_proyectado",INDIRECT("v_buffer_hist_hoy!$1:$1"),0)-1,100000,1),MATCH(CLEAN(TABLATRANSFERENCIA[[#This Row],[CODIGO]]),OFFSET(INDIRECT("v_buffer_hist_hoy!$A$1"),1,MATCH("buh_codigo",INDIRECT("v_buffer_hist_hoy!$1:$1"),0)-1,100000,1),0)),"")</f>
        <v>0.15</v>
      </c>
      <c r="AM216" s="6" t="str">
        <f ca="1">IFERROR(INDEX(OFFSET(INDIRECT("v_buffer_hist_hoy!$A$1"),1,MATCH("buh_color_inventario_proyectado",INDIRECT("v_buffer_hist_hoy!$1:$1"),0)-1,100000,1),MATCH(CLEAN(TABLATRANSFERENCIA[[#This Row],[CODIGO]]),OFFSET(INDIRECT("v_buffer_hist_hoy!$A$1"),1,MATCH("buh_codigo",INDIRECT("v_buffer_hist_hoy!$1:$1"),0)-1,100000,1),0)),"")</f>
        <v>V</v>
      </c>
      <c r="AN216" s="6">
        <f ca="1">IFERROR(INDEX(OFFSET(INDIRECT("v_buffer_hist_hoy!$A$1"),1,MATCH("buh_pedido_minimo",INDIRECT("v_buffer_hist_hoy!$1:$1"),0)-1,100000,1),MATCH(CLEAN(TABLATRANSFERENCIA[[#This Row],[CODIGO]]),OFFSET(INDIRECT("v_buffer_hist_hoy!$A$1"),1,MATCH("buh_codigo",INDIRECT("v_buffer_hist_hoy!$1:$1"),0)-1,100000,1),0)),"")</f>
        <v>0</v>
      </c>
      <c r="AO216" s="6">
        <f ca="1">IFERROR(INDEX(OFFSET(INDIRECT("v_buffer_hist_hoy!$A$1"),1,MATCH("buh_pedido_minimo_grupo",INDIRECT("v_buffer_hist_hoy!$1:$1"),0)-1,100000,1),MATCH(CLEAN(TABLATRANSFERENCIA[[#This Row],[CODIGO]]),OFFSET(INDIRECT("v_buffer_hist_hoy!$A$1"),1,MATCH("buh_codigo",INDIRECT("v_buffer_hist_hoy!$1:$1"),0)-1,100000,1),0)),"")</f>
        <v>0</v>
      </c>
      <c r="AP216" s="6">
        <f ca="1">IFERROR(INDEX(OFFSET(INDIRECT("v_buffer_hist_hoy!$A$1"),1,MATCH("buh_unidad_empaque",INDIRECT("v_buffer_hist_hoy!$1:$1"),0)-1,100000,1),MATCH(CLEAN(TABLATRANSFERENCIA[[#This Row],[CODIGO]]),OFFSET(INDIRECT("v_buffer_hist_hoy!$A$1"),1,MATCH("buh_codigo",INDIRECT("v_buffer_hist_hoy!$1:$1"),0)-1,100000,1),0)),"")</f>
        <v>0</v>
      </c>
      <c r="AQ216" s="6">
        <f ca="1">IFERROR(INDEX(OFFSET(INDIRECT("v_buffer_hist_hoy!$A$1"),1,MATCH("buh_pedido_promedio",INDIRECT("v_buffer_hist_hoy!$1:$1"),0)-1,100000,1),MATCH(CLEAN(TABLATRANSFERENCIA[[#This Row],[CODIGO]]),OFFSET(INDIRECT("v_buffer_hist_hoy!$A$1"),1,MATCH("buh_codigo",INDIRECT("v_buffer_hist_hoy!$1:$1"),0)-1,100000,1),0)),"")</f>
        <v>5</v>
      </c>
      <c r="AR216" s="6">
        <f ca="1">IFERROR(INDEX(OFFSET(INDIRECT("v_buffer_hist_hoy!$A$1"),1,MATCH("buh_cobertura_buffer",INDIRECT("v_buffer_hist_hoy!$1:$1"),0)-1,100000,1),MATCH(CLEAN(TABLATRANSFERENCIA[[#This Row],[CODIGO]]),OFFSET(INDIRECT("v_buffer_hist_hoy!$A$1"),1,MATCH("buh_codigo",INDIRECT("v_buffer_hist_hoy!$1:$1"),0)-1,100000,1),0)),"")</f>
        <v>0</v>
      </c>
      <c r="AS216" s="6">
        <f ca="1">IFERROR(INDEX(OFFSET(INDIRECT("v_buffer_hist_hoy!$A$1"),1,MATCH("buh_cobertura_inventario_proyectado",INDIRECT("v_buffer_hist_hoy!$1:$1"),0)-1,100000,1),MATCH(CLEAN(TABLATRANSFERENCIA[[#This Row],[CODIGO]]),OFFSET(INDIRECT("v_buffer_hist_hoy!$A$1"),1,MATCH("buh_codigo",INDIRECT("v_buffer_hist_hoy!$1:$1"),0)-1,100000,1),0)),"")</f>
        <v>0</v>
      </c>
      <c r="AT216" s="6">
        <f ca="1">IFERROR(INDEX(OFFSET(INDIRECT("v_buffer_hist_hoy!$A$1"),1,MATCH("buh_cobertura_pedido_minimo",INDIRECT("v_buffer_hist_hoy!$1:$1"),0)-1,100000,1),MATCH(CLEAN(TABLATRANSFERENCIA[[#This Row],[CODIGO]]),OFFSET(INDIRECT("v_buffer_hist_hoy!$A$1"),1,MATCH("buh_codigo",INDIRECT("v_buffer_hist_hoy!$1:$1"),0)-1,100000,1),0)),"")</f>
        <v>0</v>
      </c>
      <c r="AU216" s="6">
        <f ca="1">IFERROR(INDEX(OFFSET(INDIRECT("v_buffer_hist_hoy!$A$1"),1,MATCH("buh_dias_desabastecimiento",INDIRECT("v_buffer_hist_hoy!$1:$1"),0)-1,100000,1),MATCH(CLEAN(TABLATRANSFERENCIA[[#This Row],[CODIGO]]),OFFSET(INDIRECT("v_buffer_hist_hoy!$A$1"),1,MATCH("buh_codigo",INDIRECT("v_buffer_hist_hoy!$1:$1"),0)-1,100000,1),0)),"")</f>
        <v>2</v>
      </c>
      <c r="AV216" s="6">
        <f t="array" ref="AV216">IFERROR(INDEX(Datos_Consumo[CANTIDAD],MATCH(TABLATRANSFERENCIA[[#This Row],[CODIGO]]&amp;TABLATRANSFERENCIA[[#Headers],[Columna1]],Datos_Consumo[CODIGO]&amp;Datos_Consumo[FECHA_FORMATO],0)),0)</f>
        <v>0</v>
      </c>
      <c r="AW216" s="6">
        <f t="array" ref="AW216">IFERROR(INDEX(Datos_Consumo[CANTIDAD],MATCH(TABLATRANSFERENCIA[[#This Row],[CODIGO]]&amp;TABLATRANSFERENCIA[[#Headers],[Columna2]],Datos_Consumo[CODIGO]&amp;Datos_Consumo[FECHA_FORMATO],0)),0)</f>
        <v>0</v>
      </c>
      <c r="AX216" s="6">
        <f t="array" ref="AX216">IFERROR(INDEX(Datos_Consumo[CANTIDAD],MATCH(TABLATRANSFERENCIA[[#This Row],[CODIGO]]&amp;TABLATRANSFERENCIA[[#Headers],[Columna3]],Datos_Consumo[CODIGO]&amp;Datos_Consumo[FECHA_FORMATO],0)),0)</f>
        <v>0</v>
      </c>
      <c r="AY216" s="6">
        <f t="array" ref="AY216">IFERROR(INDEX(Datos_Consumo[CANTIDAD],MATCH(TABLATRANSFERENCIA[[#This Row],[CODIGO]]&amp;TABLATRANSFERENCIA[[#Headers],[Columna4]],Datos_Consumo[CODIGO]&amp;Datos_Consumo[FECHA_FORMATO],0)),0)</f>
        <v>0</v>
      </c>
      <c r="AZ216" s="6">
        <f t="array" ref="AZ216">IFERROR(INDEX(Datos_Consumo[CANTIDAD],MATCH(TABLATRANSFERENCIA[[#This Row],[CODIGO]]&amp;TABLATRANSFERENCIA[[#Headers],[Columna5]],Datos_Consumo[CODIGO]&amp;Datos_Consumo[FECHA_FORMATO],0)),0)</f>
        <v>0</v>
      </c>
      <c r="BA216" s="6">
        <f t="array" ref="BA216">IFERROR(INDEX(Datos_Consumo[CANTIDAD],MATCH(TABLATRANSFERENCIA[[#This Row],[CODIGO]]&amp;TABLATRANSFERENCIA[[#Headers],[Columna6]],Datos_Consumo[CODIGO]&amp;Datos_Consumo[FECHA_FORMATO],0)),0)</f>
        <v>0</v>
      </c>
      <c r="BB216" s="56">
        <f ca="1">IFERROR(INDEX(OFFSET(INDIRECT("v_buffer_hist_hoy!$A$1"),1,MATCH("buh_ultima_transferencia_ini",INDIRECT("v_buffer_hist_hoy!$1:$1"),0)-1,100000,1),MATCH(CLEAN(TABLATRANSFERENCIA[[#This Row],[CODIGO]]),OFFSET(INDIRECT("v_buffer_hist_hoy!$A$1"),1,MATCH("buh_codigo",INDIRECT("v_buffer_hist_hoy!$1:$1"),0)-1,100000,1),0)),"")</f>
        <v>0</v>
      </c>
      <c r="BC216" s="56">
        <f ca="1">IFERROR(INDEX(OFFSET(INDIRECT("v_buffer_hist_hoy!$A$1"),1,MATCH("buh_ultima_transferencia_fin",INDIRECT("v_buffer_hist_hoy!$1:$1"),0)-1,100000,1),MATCH(CLEAN(TABLATRANSFERENCIA[[#This Row],[CODIGO]]),OFFSET(INDIRECT("v_buffer_hist_hoy!$A$1"),1,MATCH("buh_codigo",INDIRECT("v_buffer_hist_hoy!$1:$1"),0)-1,100000,1),0)),"")</f>
        <v>0</v>
      </c>
      <c r="BD216" s="50" t="s">
        <v>7723</v>
      </c>
      <c r="BE216" s="55"/>
      <c r="BF216" s="51"/>
      <c r="BG216"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2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6" s="51"/>
      <c r="BM216" s="46">
        <f ca="1">IFERROR(TABLATRANSFERENCIA[[#This Row],[REQUERIM]]/TABLATRANSFERENCIA[[#This Row],[PEDIDO PROMEDIO]],0)</f>
        <v>0.4</v>
      </c>
      <c r="BN216" s="51"/>
      <c r="BO216" s="59"/>
      <c r="BP216" s="3" t="str">
        <f>IF(TABLATRANSFERENCIA[[#This Row],[RECIBIDO]]&lt;&gt;"",0,IF(TABLATRANSFERENCIA[[#This Row],[DESPACHO]]&lt;&gt;"",TABLATRANSFERENCIA[[#This Row],[DESPACHO]],TABLATRANSFERENCIA[[#This Row],[REQUERIM]]))</f>
        <v>2</v>
      </c>
      <c r="BQ216" s="50"/>
      <c r="BR216" s="50"/>
      <c r="BS216" s="50" t="str">
        <f t="shared" si="3"/>
        <v>N</v>
      </c>
      <c r="BT216" s="51">
        <f t="array" aca="1" ref="BT216" ca="1">IF(SUM(--(TABLATRANSFERENCIA[[#This Row],[CODIGO GENERICO]]=TABLATRANSFERENCIA[CODIGO GENERICO])*TABLATRANSFERENCIA[REQUERIM])&lt;TABLATRANSFERENCIA[[#This Row],[PEDIDO MIN GRUPO]],1,0)</f>
        <v>0</v>
      </c>
      <c r="BU2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16" s="51">
        <f ca="1">IFERROR(INDEX(OFFSET(INDIRECT("v_buffer_hist_hoy!$A$1"),1,MATCH("buh_zona_amarilla",INDIRECT("v_buffer_hist_hoy!$1:$1"),0)-1,100000,1),MATCH(CLEAN(TABLATRANSFERENCIA[[#This Row],[CODIGO]]),OFFSET(INDIRECT("v_buffer_hist_hoy!$A$1"),1,MATCH("buh_codigo",INDIRECT("v_buffer_hist_hoy!$1:$1"),0)-1,100000,1),0)),"")</f>
        <v>13</v>
      </c>
      <c r="BW216" s="51">
        <f ca="1">IFERROR(INDEX(OFFSET(INDIRECT("v_buffer_hist_hoy!$A$1"),1,MATCH("buh_zona_roja",INDIRECT("v_buffer_hist_hoy!$1:$1"),0)-1,100000,1),MATCH(CLEAN(TABLATRANSFERENCIA[[#This Row],[CODIGO]]),OFFSET(INDIRECT("v_buffer_hist_hoy!$A$1"),1,MATCH("buh_codigo",INDIRECT("v_buffer_hist_hoy!$1:$1"),0)-1,100000,1),0)),"")</f>
        <v>7</v>
      </c>
    </row>
    <row r="217" spans="1:75" hidden="1" x14ac:dyDescent="0.25">
      <c r="A217" s="54" t="s">
        <v>1464</v>
      </c>
      <c r="B217" s="3" t="str">
        <f ca="1">IFERROR(INDEX(OFFSET(INDIRECT("v_buffer_hist_hoy!$A$1"),1,MATCH("pro_descripcion",INDIRECT("v_buffer_hist_hoy!$1:$1"),0)-1,100000,1),MATCH(CLEAN(TABLATRANSFERENCIA[[#This Row],[CODIGO]]),OFFSET(INDIRECT("v_buffer_hist_hoy!$A$1"),1,MATCH("buh_codigo",INDIRECT("v_buffer_hist_hoy!$1:$1"),0)-1,100000,1),0)),"")</f>
        <v>CASCO VISOR OREJERAS SHINDAIWA</v>
      </c>
      <c r="C217" s="3" t="str">
        <f ca="1">IFERROR(INDEX(OFFSET(INDIRECT("v_buffer_hist_hoy!$A$1"),1,MATCH("buh_codigo_generico",INDIRECT("v_buffer_hist_hoy!$1:$1"),0)-1,100000,1),MATCH(CLEAN(TABLATRANSFERENCIA[[#This Row],[CODIGO]]),OFFSET(INDIRECT("v_buffer_hist_hoy!$A$1"),1,MATCH("buh_codigo",INDIRECT("v_buffer_hist_hoy!$1:$1"),0)-1,100000,1),0)),"")</f>
        <v>0</v>
      </c>
      <c r="D217" s="3" t="str">
        <f ca="1">IFERROR(INDEX(OFFSET(INDIRECT("v_buffer_hist_hoy!$A$1"),1,MATCH("buh_codigo_vinculado",INDIRECT("v_buffer_hist_hoy!$1:$1"),0)-1,100000,1),MATCH(CLEAN(TABLATRANSFERENCIA[[#This Row],[CODIGO]]),OFFSET(INDIRECT("v_buffer_hist_hoy!$A$1"),1,MATCH("buh_codigo",INDIRECT("v_buffer_hist_hoy!$1:$1"),0)-1,100000,1),0)),"")</f>
        <v>EC-82002</v>
      </c>
      <c r="E217" s="3" t="str">
        <f ca="1">IFERROR(INDEX(OFFSET(INDIRECT("v_buffer_hist_hoy!$A$1"),1,MATCH("pro_linea",INDIRECT("v_buffer_hist_hoy!$1:$1"),0)-1,100000,1),MATCH(CLEAN(TABLATRANSFERENCIA[[#This Row],[CODIGO]]),OFFSET(INDIRECT("v_buffer_hist_hoy!$A$1"),1,MATCH("buh_codigo",INDIRECT("v_buffer_hist_hoy!$1:$1"),0)-1,100000,1),0)),"")</f>
        <v>AGROFORESTAL</v>
      </c>
      <c r="F217" s="3">
        <f ca="1">IFERROR(INDEX(OFFSET(INDIRECT("v_buffer_hist_hoy!$A$1"),1,MATCH("pro_sublinea",INDIRECT("v_buffer_hist_hoy!$1:$1"),0)-1,100000,1),MATCH(CLEAN(TABLATRANSFERENCIA[[#This Row],[CODIGO]]),OFFSET(INDIRECT("v_buffer_hist_hoy!$A$1"),1,MATCH("buh_codigo",INDIRECT("v_buffer_hist_hoy!$1:$1"),0)-1,100000,1),0)),"")</f>
        <v>0</v>
      </c>
      <c r="G217" s="3" t="str">
        <f ca="1">IFERROR(INDEX(OFFSET(INDIRECT("v_buffer_hist_hoy!$A$1"),1,MATCH("pro_grupo",INDIRECT("v_buffer_hist_hoy!$1:$1"),0)-1,100000,1),MATCH(CLEAN(TABLATRANSFERENCIA[[#This Row],[CODIGO]]),OFFSET(INDIRECT("v_buffer_hist_hoy!$A$1"),1,MATCH("buh_codigo",INDIRECT("v_buffer_hist_hoy!$1:$1"),0)-1,100000,1),0)),"")</f>
        <v>ACCESORIOS</v>
      </c>
      <c r="H217" s="3">
        <f ca="1">IFERROR(INDEX(OFFSET(INDIRECT("v_buffer_hist_hoy!$A$1"),1,MATCH("pro_familia",INDIRECT("v_buffer_hist_hoy!$1:$1"),0)-1,100000,1),MATCH(CLEAN(TABLATRANSFERENCIA[[#This Row],[CODIGO]]),OFFSET(INDIRECT("v_buffer_hist_hoy!$A$1"),1,MATCH("buh_codigo",INDIRECT("v_buffer_hist_hoy!$1:$1"),0)-1,100000,1),0)),"")</f>
        <v>0</v>
      </c>
      <c r="I217" s="3">
        <f ca="1">IFERROR(INDEX(OFFSET(INDIRECT("v_buffer_hist_hoy!$A$1"),1,MATCH("pro_subfamilia",INDIRECT("v_buffer_hist_hoy!$1:$1"),0)-1,100000,1),MATCH(CLEAN(TABLATRANSFERENCIA[[#This Row],[CODIGO]]),OFFSET(INDIRECT("v_buffer_hist_hoy!$A$1"),1,MATCH("buh_codigo",INDIRECT("v_buffer_hist_hoy!$1:$1"),0)-1,100000,1),0)),"")</f>
        <v>0</v>
      </c>
      <c r="J217" s="3" t="str">
        <f ca="1">IFERROR(INDEX(OFFSET(INDIRECT("v_buffer_hist_hoy!$A$1"),1,MATCH("pro_categoria",INDIRECT("v_buffer_hist_hoy!$1:$1"),0)-1,100000,1),MATCH(CLEAN(TABLATRANSFERENCIA[[#This Row],[CODIGO]]),OFFSET(INDIRECT("v_buffer_hist_hoy!$A$1"),1,MATCH("buh_codigo",INDIRECT("v_buffer_hist_hoy!$1:$1"),0)-1,100000,1),0)),"")</f>
        <v>ACCESORIOS LUBRICANTES</v>
      </c>
      <c r="K217" s="3">
        <f ca="1">IFERROR(INDEX(OFFSET(INDIRECT("v_buffer_hist_hoy!$A$1"),1,MATCH("pro_tipo",INDIRECT("v_buffer_hist_hoy!$1:$1"),0)-1,100000,1),MATCH(CLEAN(TABLATRANSFERENCIA[[#This Row],[CODIGO]]),OFFSET(INDIRECT("v_buffer_hist_hoy!$A$1"),1,MATCH("buh_codigo",INDIRECT("v_buffer_hist_hoy!$1:$1"),0)-1,100000,1),0)),"")</f>
        <v>0</v>
      </c>
      <c r="L217" s="3" t="str">
        <f ca="1">IFERROR(INDEX(OFFSET(INDIRECT("v_buffer_hist_hoy!$A$1"),1,MATCH("pro_marca",INDIRECT("v_buffer_hist_hoy!$1:$1"),0)-1,100000,1),MATCH(CLEAN(TABLATRANSFERENCIA[[#This Row],[CODIGO]]),OFFSET(INDIRECT("v_buffer_hist_hoy!$A$1"),1,MATCH("buh_codigo",INDIRECT("v_buffer_hist_hoy!$1:$1"),0)-1,100000,1),0)),"")</f>
        <v>SHINDAIWA</v>
      </c>
      <c r="M217" s="3">
        <f ca="1">IFERROR(INDEX(OFFSET(INDIRECT("v_buffer_hist_hoy!$A$1"),1,MATCH("pro_modelo",INDIRECT("v_buffer_hist_hoy!$1:$1"),0)-1,100000,1),MATCH(CLEAN(TABLATRANSFERENCIA[[#This Row],[CODIGO]]),OFFSET(INDIRECT("v_buffer_hist_hoy!$A$1"),1,MATCH("buh_codigo",INDIRECT("v_buffer_hist_hoy!$1:$1"),0)-1,100000,1),0)),"")</f>
        <v>0</v>
      </c>
      <c r="N217" s="3">
        <f ca="1">IFERROR(INDEX(OFFSET(INDIRECT("v_buffer_hist_hoy!$A$1"),1,MATCH("pro_cat_management",INDIRECT("v_buffer_hist_hoy!$1:$1"),0)-1,100000,1),MATCH(CLEAN(TABLATRANSFERENCIA[[#This Row],[CODIGO]]),OFFSET(INDIRECT("v_buffer_hist_hoy!$A$1"),1,MATCH("buh_codigo",INDIRECT("v_buffer_hist_hoy!$1:$1"),0)-1,100000,1),0)),"")</f>
        <v>0</v>
      </c>
      <c r="O217" s="5" t="str">
        <f ca="1">IFERROR(INDEX(OFFSET(INDIRECT("v_buffer_hist_hoy!$A$1"),1,MATCH("buh_estatus",INDIRECT("v_buffer_hist_hoy!$1:$1"),0)-1,100000,1),MATCH(CLEAN(TABLATRANSFERENCIA[[#This Row],[CODIGO]]),OFFSET(INDIRECT("v_buffer_hist_hoy!$A$1"),1,MATCH("buh_codigo",INDIRECT("v_buffer_hist_hoy!$1:$1"),0)-1,100000,1),0)),"")</f>
        <v>0</v>
      </c>
      <c r="P217" s="5">
        <f ca="1">IFERROR(INDEX(OFFSET(INDIRECT("v_buffer_hist_hoy!$A$1"),1,MATCH("buh_ctv",INDIRECT("v_buffer_hist_hoy!$1:$1"),0)-1,100000,1),MATCH(CLEAN(TABLATRANSFERENCIA[[#This Row],[CODIGO]]),OFFSET(INDIRECT("v_buffer_hist_hoy!$A$1"),1,MATCH("buh_codigo",INDIRECT("v_buffer_hist_hoy!$1:$1"),0)-1,100000,1),0)),"")</f>
        <v>20.350000000000001</v>
      </c>
      <c r="Q217" s="5">
        <f ca="1">IFERROR(INDEX(OFFSET(INDIRECT("v_buffer_hist_hoy!$A$1"),1,MATCH("buh_pv",INDIRECT("v_buffer_hist_hoy!$1:$1"),0)-1,100000,1),MATCH(CLEAN(TABLATRANSFERENCIA[[#This Row],[CODIGO]]),OFFSET(INDIRECT("v_buffer_hist_hoy!$A$1"),1,MATCH("buh_codigo",INDIRECT("v_buffer_hist_hoy!$1:$1"),0)-1,100000,1),0)),"")</f>
        <v>40</v>
      </c>
      <c r="R217" s="46">
        <f ca="1">IFERROR(INDEX(OFFSET(INDIRECT("v_buffer_hist_hoy!$A$1"),1,MATCH("buh_roi_pasado",INDIRECT("v_buffer_hist_hoy!$1:$1"),0)-1,100000,1),MATCH(CLEAN(TABLATRANSFERENCIA[[#This Row],[CODIGO]]),OFFSET(INDIRECT("v_buffer_hist_hoy!$A$1"),1,MATCH("buh_codigo",INDIRECT("v_buffer_hist_hoy!$1:$1"),0)-1,100000,1),0)),"")</f>
        <v>0</v>
      </c>
      <c r="S217" s="46">
        <f ca="1">IFERROR(INDEX(OFFSET(INDIRECT("v_buffer_hist_hoy!$A$1"),1,MATCH("buh_roi_proyectado",INDIRECT("v_buffer_hist_hoy!$1:$1"),0)-1,100000,1),MATCH(CLEAN(TABLATRANSFERENCIA[[#This Row],[CODIGO]]),OFFSET(INDIRECT("v_buffer_hist_hoy!$A$1"),1,MATCH("buh_codigo",INDIRECT("v_buffer_hist_hoy!$1:$1"),0)-1,100000,1),0)),"")</f>
        <v>4.21</v>
      </c>
      <c r="T217" s="46">
        <f ca="1">IFERROR(INDEX(OFFSET(INDIRECT("v_buffer_hist_hoy!$A$1"),1,MATCH("buh_velocity",INDIRECT("v_buffer_hist_hoy!$1:$1"),0)-1,100000,1),MATCH(CLEAN(TABLATRANSFERENCIA[[#This Row],[CODIGO]]),OFFSET(INDIRECT("v_buffer_hist_hoy!$A$1"),1,MATCH("buh_codigo",INDIRECT("v_buffer_hist_hoy!$1:$1"),0)-1,100000,1),0)),"")</f>
        <v>0</v>
      </c>
      <c r="U217" s="46">
        <f ca="1">IFERROR(INDEX(OFFSET(INDIRECT("v_buffer_hist_hoy!$A$1"),1,MATCH("buh_nivel_servicio",INDIRECT("v_buffer_hist_hoy!$1:$1"),0)-1,100000,1),MATCH(CLEAN(TABLATRANSFERENCIA[[#This Row],[CODIGO]]),OFFSET(INDIRECT("v_buffer_hist_hoy!$A$1"),1,MATCH("buh_codigo",INDIRECT("v_buffer_hist_hoy!$1:$1"),0)-1,100000,1),0)),"")</f>
        <v>1</v>
      </c>
      <c r="V217" s="49" t="str">
        <f ca="1">IFERROR(INDEX(OFFSET(INDIRECT("v_buffer_hist_hoy!$A$1"),1,MATCH("pro_nombre",INDIRECT("v_buffer_hist_hoy!$1:$1"),0)-1,100000,1),MATCH(CLEAN(TABLATRANSFERENCIA[[#This Row],[CODIGO]]),OFFSET(INDIRECT("v_buffer_hist_hoy!$A$1"),1,MATCH("buh_codigo",INDIRECT("v_buffer_hist_hoy!$1:$1"),0)-1,100000,1),0)),"")</f>
        <v>Echo</v>
      </c>
      <c r="W217" s="49" t="str">
        <f ca="1">IFERROR(INDEX(OFFSET(INDIRECT("v_buffer_hist_hoy!$A$1"),1,MATCH("pre_nombre",INDIRECT("v_buffer_hist_hoy!$1:$1"),0)-1,100000,1),MATCH(CLEAN(TABLATRANSFERENCIA[[#This Row],[CODIGO]]),OFFSET(INDIRECT("v_buffer_hist_hoy!$A$1"),1,MATCH("buh_codigo",INDIRECT("v_buffer_hist_hoy!$1:$1"),0)-1,100000,1),0)),"")</f>
        <v>USA</v>
      </c>
      <c r="X217" s="51">
        <f ca="1">IFERROR(INDEX(OFFSET(INDIRECT("v_buffer_hist_hoy!$A$1"),1,MATCH("buh_tiempo_suministro",INDIRECT("v_buffer_hist_hoy!$1:$1"),0)-1,100000,1),MATCH(CLEAN(TABLATRANSFERENCIA[[#This Row],[CODIGO]]),OFFSET(INDIRECT("v_buffer_hist_hoy!$A$1"),1,MATCH("buh_codigo",INDIRECT("v_buffer_hist_hoy!$1:$1"),0)-1,100000,1),0)),"")</f>
        <v>8</v>
      </c>
      <c r="Y217" s="51">
        <f ca="1">IFERROR(INDEX(OFFSET(INDIRECT("v_buffer_hist_hoy!$A$1"),1,MATCH("buh_frecuencia_reposicion",INDIRECT("v_buffer_hist_hoy!$1:$1"),0)-1,100000,1),MATCH(CLEAN(TABLATRANSFERENCIA[[#This Row],[CODIGO]]),OFFSET(INDIRECT("v_buffer_hist_hoy!$A$1"),1,MATCH("buh_codigo",INDIRECT("v_buffer_hist_hoy!$1:$1"),0)-1,100000,1),0)),"")</f>
        <v>3</v>
      </c>
      <c r="Z217" s="6">
        <f ca="1">IFERROR(INDEX(OFFSET(INDIRECT("v_buffer_hist_hoy!$A$1"),1,MATCH("buh_buffer_actual",INDIRECT("v_buffer_hist_hoy!$1:$1"),0)-1,100000,1),MATCH(CLEAN(TABLATRANSFERENCIA[[#This Row],[CODIGO]]),OFFSET(INDIRECT("v_buffer_hist_hoy!$A$1"),1,MATCH("buh_codigo",INDIRECT("v_buffer_hist_hoy!$1:$1"),0)-1,100000,1),0)),"")</f>
        <v>64</v>
      </c>
      <c r="AA217" s="6">
        <f ca="1">IFERROR(INDEX(OFFSET(INDIRECT("v_buffer_hist_hoy!$A$1"),1,MATCH("buh_inventario_proveedor",INDIRECT("v_buffer_hist_hoy!$1:$1"),0)-1,100000,1),MATCH(CLEAN(TABLATRANSFERENCIA[[#This Row],[CODIGO]]),OFFSET(INDIRECT("v_buffer_hist_hoy!$A$1"),1,MATCH("buh_codigo",INDIRECT("v_buffer_hist_hoy!$1:$1"),0)-1,100000,1),0)),"")</f>
        <v>1000000000</v>
      </c>
      <c r="AB217" s="6">
        <f ca="1">IFERROR(INDEX(OFFSET(INDIRECT("v_buffer_hist_hoy!$A$1"),1,MATCH("buh_inventario_fisico",INDIRECT("v_buffer_hist_hoy!$1:$1"),0)-1,100000,1),MATCH(CLEAN(TABLATRANSFERENCIA[[#This Row],[CODIGO]]),OFFSET(INDIRECT("v_buffer_hist_hoy!$A$1"),1,MATCH("buh_codigo",INDIRECT("v_buffer_hist_hoy!$1:$1"),0)-1,100000,1),0)),"")</f>
        <v>35</v>
      </c>
      <c r="AC217" s="4">
        <f ca="1">IFERROR(INDEX(OFFSET(INDIRECT("v_buffer_hist_hoy!$A$1"),1,MATCH("buh_estado_inventario_fisico",INDIRECT("v_buffer_hist_hoy!$1:$1"),0)-1,100000,1),MATCH(CLEAN(TABLATRANSFERENCIA[[#This Row],[CODIGO]]),OFFSET(INDIRECT("v_buffer_hist_hoy!$A$1"),1,MATCH("buh_codigo",INDIRECT("v_buffer_hist_hoy!$1:$1"),0)-1,100000,1),0)),"")</f>
        <v>0.45</v>
      </c>
      <c r="AD217" s="6" t="str">
        <f ca="1">IFERROR(INDEX(OFFSET(INDIRECT("v_buffer_hist_hoy!$A$1"),1,MATCH("buh_color_inventario_fisico",INDIRECT("v_buffer_hist_hoy!$1:$1"),0)-1,100000,1),MATCH(CLEAN(TABLATRANSFERENCIA[[#This Row],[CODIGO]]),OFFSET(INDIRECT("v_buffer_hist_hoy!$A$1"),1,MATCH("buh_codigo",INDIRECT("v_buffer_hist_hoy!$1:$1"),0)-1,100000,1),0)),"")</f>
        <v>A</v>
      </c>
      <c r="AE217" s="6">
        <f ca="1">IFERROR(INDEX(OFFSET(INDIRECT("v_buffer_hist_hoy!$A$1"),1,MATCH("buh_transito",INDIRECT("v_buffer_hist_hoy!$1:$1"),0)-1,100000,1),MATCH(CLEAN(TABLATRANSFERENCIA[[#This Row],[CODIGO]]),OFFSET(INDIRECT("v_buffer_hist_hoy!$A$1"),1,MATCH("buh_codigo",INDIRECT("v_buffer_hist_hoy!$1:$1"),0)-1,100000,1),0)),"")</f>
        <v>39</v>
      </c>
      <c r="AF217" s="6">
        <f ca="1">IFERROR(INDEX(OFFSET(INDIRECT("v_buffer_hist_hoy!$A$1"),1,MATCH("buh_negociacion",INDIRECT("v_buffer_hist_hoy!$1:$1"),0)-1,100000,1),MATCH(CLEAN(TABLATRANSFERENCIA[[#This Row],[CODIGO]]),OFFSET(INDIRECT("v_buffer_hist_hoy!$A$1"),1,MATCH("buh_codigo",INDIRECT("v_buffer_hist_hoy!$1:$1"),0)-1,100000,1),0)),"")</f>
        <v>0</v>
      </c>
      <c r="AG217" s="6">
        <f ca="1">IFERROR(INDEX(OFFSET(INDIRECT("v_buffer_hist_hoy!$A$1"),1,MATCH("buh_produccion",INDIRECT("v_buffer_hist_hoy!$1:$1"),0)-1,100000,1),MATCH(CLEAN(TABLATRANSFERENCIA[[#This Row],[CODIGO]]),OFFSET(INDIRECT("v_buffer_hist_hoy!$A$1"),1,MATCH("buh_codigo",INDIRECT("v_buffer_hist_hoy!$1:$1"),0)-1,100000,1),0)),"")</f>
        <v>0</v>
      </c>
      <c r="AH217" s="6">
        <f ca="1">IFERROR(INDEX(OFFSET(INDIRECT("v_buffer_hist_hoy!$A$1"),1,MATCH("buh_embarcado",INDIRECT("v_buffer_hist_hoy!$1:$1"),0)-1,100000,1),MATCH(CLEAN(TABLATRANSFERENCIA[[#This Row],[CODIGO]]),OFFSET(INDIRECT("v_buffer_hist_hoy!$A$1"),1,MATCH("buh_codigo",INDIRECT("v_buffer_hist_hoy!$1:$1"),0)-1,100000,1),0)),"")</f>
        <v>0</v>
      </c>
      <c r="AI217" s="6">
        <f ca="1">IFERROR(INDEX(OFFSET(INDIRECT("v_buffer_hist_hoy!$A$1"),1,MATCH("buh_comprometido",INDIRECT("v_buffer_hist_hoy!$1:$1"),0)-1,100000,1),MATCH(CLEAN(TABLATRANSFERENCIA[[#This Row],[CODIGO]]),OFFSET(INDIRECT("v_buffer_hist_hoy!$A$1"),1,MATCH("buh_codigo",INDIRECT("v_buffer_hist_hoy!$1:$1"),0)-1,100000,1),0)),"")</f>
        <v>0</v>
      </c>
      <c r="AJ217" s="6">
        <f ca="1">IFERROR(INDEX(OFFSET(INDIRECT("v_buffer_hist_hoy!$A$1"),1,MATCH("buh_backorder",INDIRECT("v_buffer_hist_hoy!$1:$1"),0)-1,100000,1),MATCH(CLEAN(TABLATRANSFERENCIA[[#This Row],[CODIGO]]),OFFSET(INDIRECT("v_buffer_hist_hoy!$A$1"),1,MATCH("buh_codigo",INDIRECT("v_buffer_hist_hoy!$1:$1"),0)-1,100000,1),0)),"")</f>
        <v>1</v>
      </c>
      <c r="AK217" s="6">
        <f ca="1">IFERROR(INDEX(OFFSET(INDIRECT("v_buffer_hist_hoy!$A$1"),1,MATCH("buh_inventario_proyectado",INDIRECT("v_buffer_hist_hoy!$1:$1"),0)-1,100000,1),MATCH(CLEAN(TABLATRANSFERENCIA[[#This Row],[CODIGO]]),OFFSET(INDIRECT("v_buffer_hist_hoy!$A$1"),1,MATCH("buh_codigo",INDIRECT("v_buffer_hist_hoy!$1:$1"),0)-1,100000,1),0)),"")</f>
        <v>75</v>
      </c>
      <c r="AL217" s="4">
        <f ca="1">IFERROR(INDEX(OFFSET(INDIRECT("v_buffer_hist_hoy!$A$1"),1,MATCH("buh_estado_inventario_proyectado",INDIRECT("v_buffer_hist_hoy!$1:$1"),0)-1,100000,1),MATCH(CLEAN(TABLATRANSFERENCIA[[#This Row],[CODIGO]]),OFFSET(INDIRECT("v_buffer_hist_hoy!$A$1"),1,MATCH("buh_codigo",INDIRECT("v_buffer_hist_hoy!$1:$1"),0)-1,100000,1),0)),"")</f>
        <v>-0.17</v>
      </c>
      <c r="AM217" s="6" t="str">
        <f ca="1">IFERROR(INDEX(OFFSET(INDIRECT("v_buffer_hist_hoy!$A$1"),1,MATCH("buh_color_inventario_proyectado",INDIRECT("v_buffer_hist_hoy!$1:$1"),0)-1,100000,1),MATCH(CLEAN(TABLATRANSFERENCIA[[#This Row],[CODIGO]]),OFFSET(INDIRECT("v_buffer_hist_hoy!$A$1"),1,MATCH("buh_codigo",INDIRECT("v_buffer_hist_hoy!$1:$1"),0)-1,100000,1),0)),"")</f>
        <v>L</v>
      </c>
      <c r="AN217" s="6">
        <f ca="1">IFERROR(INDEX(OFFSET(INDIRECT("v_buffer_hist_hoy!$A$1"),1,MATCH("buh_pedido_minimo",INDIRECT("v_buffer_hist_hoy!$1:$1"),0)-1,100000,1),MATCH(CLEAN(TABLATRANSFERENCIA[[#This Row],[CODIGO]]),OFFSET(INDIRECT("v_buffer_hist_hoy!$A$1"),1,MATCH("buh_codigo",INDIRECT("v_buffer_hist_hoy!$1:$1"),0)-1,100000,1),0)),"")</f>
        <v>0</v>
      </c>
      <c r="AO217" s="6">
        <f ca="1">IFERROR(INDEX(OFFSET(INDIRECT("v_buffer_hist_hoy!$A$1"),1,MATCH("buh_pedido_minimo_grupo",INDIRECT("v_buffer_hist_hoy!$1:$1"),0)-1,100000,1),MATCH(CLEAN(TABLATRANSFERENCIA[[#This Row],[CODIGO]]),OFFSET(INDIRECT("v_buffer_hist_hoy!$A$1"),1,MATCH("buh_codigo",INDIRECT("v_buffer_hist_hoy!$1:$1"),0)-1,100000,1),0)),"")</f>
        <v>0</v>
      </c>
      <c r="AP217" s="6">
        <f ca="1">IFERROR(INDEX(OFFSET(INDIRECT("v_buffer_hist_hoy!$A$1"),1,MATCH("buh_unidad_empaque",INDIRECT("v_buffer_hist_hoy!$1:$1"),0)-1,100000,1),MATCH(CLEAN(TABLATRANSFERENCIA[[#This Row],[CODIGO]]),OFFSET(INDIRECT("v_buffer_hist_hoy!$A$1"),1,MATCH("buh_codigo",INDIRECT("v_buffer_hist_hoy!$1:$1"),0)-1,100000,1),0)),"")</f>
        <v>0</v>
      </c>
      <c r="AQ217" s="6">
        <f ca="1">IFERROR(INDEX(OFFSET(INDIRECT("v_buffer_hist_hoy!$A$1"),1,MATCH("buh_pedido_promedio",INDIRECT("v_buffer_hist_hoy!$1:$1"),0)-1,100000,1),MATCH(CLEAN(TABLATRANSFERENCIA[[#This Row],[CODIGO]]),OFFSET(INDIRECT("v_buffer_hist_hoy!$A$1"),1,MATCH("buh_codigo",INDIRECT("v_buffer_hist_hoy!$1:$1"),0)-1,100000,1),0)),"")</f>
        <v>17</v>
      </c>
      <c r="AR217" s="6">
        <f ca="1">IFERROR(INDEX(OFFSET(INDIRECT("v_buffer_hist_hoy!$A$1"),1,MATCH("buh_cobertura_buffer",INDIRECT("v_buffer_hist_hoy!$1:$1"),0)-1,100000,1),MATCH(CLEAN(TABLATRANSFERENCIA[[#This Row],[CODIGO]]),OFFSET(INDIRECT("v_buffer_hist_hoy!$A$1"),1,MATCH("buh_codigo",INDIRECT("v_buffer_hist_hoy!$1:$1"),0)-1,100000,1),0)),"")</f>
        <v>0</v>
      </c>
      <c r="AS217" s="6">
        <f ca="1">IFERROR(INDEX(OFFSET(INDIRECT("v_buffer_hist_hoy!$A$1"),1,MATCH("buh_cobertura_inventario_proyectado",INDIRECT("v_buffer_hist_hoy!$1:$1"),0)-1,100000,1),MATCH(CLEAN(TABLATRANSFERENCIA[[#This Row],[CODIGO]]),OFFSET(INDIRECT("v_buffer_hist_hoy!$A$1"),1,MATCH("buh_codigo",INDIRECT("v_buffer_hist_hoy!$1:$1"),0)-1,100000,1),0)),"")</f>
        <v>0</v>
      </c>
      <c r="AT217" s="6">
        <f ca="1">IFERROR(INDEX(OFFSET(INDIRECT("v_buffer_hist_hoy!$A$1"),1,MATCH("buh_cobertura_pedido_minimo",INDIRECT("v_buffer_hist_hoy!$1:$1"),0)-1,100000,1),MATCH(CLEAN(TABLATRANSFERENCIA[[#This Row],[CODIGO]]),OFFSET(INDIRECT("v_buffer_hist_hoy!$A$1"),1,MATCH("buh_codigo",INDIRECT("v_buffer_hist_hoy!$1:$1"),0)-1,100000,1),0)),"")</f>
        <v>0</v>
      </c>
      <c r="AU217" s="6">
        <f ca="1">IFERROR(INDEX(OFFSET(INDIRECT("v_buffer_hist_hoy!$A$1"),1,MATCH("buh_dias_desabastecimiento",INDIRECT("v_buffer_hist_hoy!$1:$1"),0)-1,100000,1),MATCH(CLEAN(TABLATRANSFERENCIA[[#This Row],[CODIGO]]),OFFSET(INDIRECT("v_buffer_hist_hoy!$A$1"),1,MATCH("buh_codigo",INDIRECT("v_buffer_hist_hoy!$1:$1"),0)-1,100000,1),0)),"")</f>
        <v>2</v>
      </c>
      <c r="AV217" s="6">
        <f t="array" ref="AV217">IFERROR(INDEX(Datos_Consumo[CANTIDAD],MATCH(TABLATRANSFERENCIA[[#This Row],[CODIGO]]&amp;TABLATRANSFERENCIA[[#Headers],[Columna1]],Datos_Consumo[CODIGO]&amp;Datos_Consumo[FECHA_FORMATO],0)),0)</f>
        <v>0</v>
      </c>
      <c r="AW217" s="6">
        <f t="array" ref="AW217">IFERROR(INDEX(Datos_Consumo[CANTIDAD],MATCH(TABLATRANSFERENCIA[[#This Row],[CODIGO]]&amp;TABLATRANSFERENCIA[[#Headers],[Columna2]],Datos_Consumo[CODIGO]&amp;Datos_Consumo[FECHA_FORMATO],0)),0)</f>
        <v>0</v>
      </c>
      <c r="AX217" s="6">
        <f t="array" ref="AX217">IFERROR(INDEX(Datos_Consumo[CANTIDAD],MATCH(TABLATRANSFERENCIA[[#This Row],[CODIGO]]&amp;TABLATRANSFERENCIA[[#Headers],[Columna3]],Datos_Consumo[CODIGO]&amp;Datos_Consumo[FECHA_FORMATO],0)),0)</f>
        <v>0</v>
      </c>
      <c r="AY217" s="6">
        <f t="array" ref="AY217">IFERROR(INDEX(Datos_Consumo[CANTIDAD],MATCH(TABLATRANSFERENCIA[[#This Row],[CODIGO]]&amp;TABLATRANSFERENCIA[[#Headers],[Columna4]],Datos_Consumo[CODIGO]&amp;Datos_Consumo[FECHA_FORMATO],0)),0)</f>
        <v>0</v>
      </c>
      <c r="AZ217" s="6">
        <f t="array" ref="AZ217">IFERROR(INDEX(Datos_Consumo[CANTIDAD],MATCH(TABLATRANSFERENCIA[[#This Row],[CODIGO]]&amp;TABLATRANSFERENCIA[[#Headers],[Columna5]],Datos_Consumo[CODIGO]&amp;Datos_Consumo[FECHA_FORMATO],0)),0)</f>
        <v>0</v>
      </c>
      <c r="BA217" s="6">
        <f t="array" ref="BA217">IFERROR(INDEX(Datos_Consumo[CANTIDAD],MATCH(TABLATRANSFERENCIA[[#This Row],[CODIGO]]&amp;TABLATRANSFERENCIA[[#Headers],[Columna6]],Datos_Consumo[CODIGO]&amp;Datos_Consumo[FECHA_FORMATO],0)),0)</f>
        <v>0</v>
      </c>
      <c r="BB217" s="56">
        <f ca="1">IFERROR(INDEX(OFFSET(INDIRECT("v_buffer_hist_hoy!$A$1"),1,MATCH("buh_ultima_transferencia_ini",INDIRECT("v_buffer_hist_hoy!$1:$1"),0)-1,100000,1),MATCH(CLEAN(TABLATRANSFERENCIA[[#This Row],[CODIGO]]),OFFSET(INDIRECT("v_buffer_hist_hoy!$A$1"),1,MATCH("buh_codigo",INDIRECT("v_buffer_hist_hoy!$1:$1"),0)-1,100000,1),0)),"")</f>
        <v>0</v>
      </c>
      <c r="BC217" s="56">
        <f ca="1">IFERROR(INDEX(OFFSET(INDIRECT("v_buffer_hist_hoy!$A$1"),1,MATCH("buh_ultima_transferencia_fin",INDIRECT("v_buffer_hist_hoy!$1:$1"),0)-1,100000,1),MATCH(CLEAN(TABLATRANSFERENCIA[[#This Row],[CODIGO]]),OFFSET(INDIRECT("v_buffer_hist_hoy!$A$1"),1,MATCH("buh_codigo",INDIRECT("v_buffer_hist_hoy!$1:$1"),0)-1,100000,1),0)),"")</f>
        <v>0</v>
      </c>
      <c r="BD217" s="50" t="s">
        <v>1025</v>
      </c>
      <c r="BE217" s="55"/>
      <c r="BF217" s="51"/>
      <c r="BG217"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7" s="51"/>
      <c r="BM217" s="46">
        <f ca="1">IFERROR(TABLATRANSFERENCIA[[#This Row],[REQUERIM]]/TABLATRANSFERENCIA[[#This Row],[PEDIDO PROMEDIO]],0)</f>
        <v>5.8823529411764705E-2</v>
      </c>
      <c r="BN217" s="51"/>
      <c r="BO217" s="59"/>
      <c r="BP217" s="3" t="str">
        <f>IF(TABLATRANSFERENCIA[[#This Row],[RECIBIDO]]&lt;&gt;"",0,IF(TABLATRANSFERENCIA[[#This Row],[DESPACHO]]&lt;&gt;"",TABLATRANSFERENCIA[[#This Row],[DESPACHO]],TABLATRANSFERENCIA[[#This Row],[REQUERIM]]))</f>
        <v>1</v>
      </c>
      <c r="BQ217" s="50"/>
      <c r="BR217" s="50"/>
      <c r="BS217" s="50" t="str">
        <f t="shared" si="3"/>
        <v>N</v>
      </c>
      <c r="BT217" s="51">
        <f t="array" aca="1" ref="BT217" ca="1">IF(SUM(--(TABLATRANSFERENCIA[[#This Row],[CODIGO GENERICO]]=TABLATRANSFERENCIA[CODIGO GENERICO])*TABLATRANSFERENCIA[REQUERIM])&lt;TABLATRANSFERENCIA[[#This Row],[PEDIDO MIN GRUPO]],1,0)</f>
        <v>0</v>
      </c>
      <c r="BU2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7" s="51">
        <f ca="1">IFERROR(INDEX(OFFSET(INDIRECT("v_buffer_hist_hoy!$A$1"),1,MATCH("buh_zona_amarilla",INDIRECT("v_buffer_hist_hoy!$1:$1"),0)-1,100000,1),MATCH(CLEAN(TABLATRANSFERENCIA[[#This Row],[CODIGO]]),OFFSET(INDIRECT("v_buffer_hist_hoy!$A$1"),1,MATCH("buh_codigo",INDIRECT("v_buffer_hist_hoy!$1:$1"),0)-1,100000,1),0)),"")</f>
        <v>43</v>
      </c>
      <c r="BW217" s="51">
        <f ca="1">IFERROR(INDEX(OFFSET(INDIRECT("v_buffer_hist_hoy!$A$1"),1,MATCH("buh_zona_roja",INDIRECT("v_buffer_hist_hoy!$1:$1"),0)-1,100000,1),MATCH(CLEAN(TABLATRANSFERENCIA[[#This Row],[CODIGO]]),OFFSET(INDIRECT("v_buffer_hist_hoy!$A$1"),1,MATCH("buh_codigo",INDIRECT("v_buffer_hist_hoy!$1:$1"),0)-1,100000,1),0)),"")</f>
        <v>21</v>
      </c>
    </row>
    <row r="218" spans="1:75" hidden="1" x14ac:dyDescent="0.25">
      <c r="A218" s="54" t="s">
        <v>4224</v>
      </c>
      <c r="B218" s="3" t="str">
        <f ca="1">IFERROR(INDEX(OFFSET(INDIRECT("v_buffer_hist_hoy!$A$1"),1,MATCH("pro_descripcion",INDIRECT("v_buffer_hist_hoy!$1:$1"),0)-1,100000,1),MATCH(CLEAN(TABLATRANSFERENCIA[[#This Row],[CODIGO]]),OFFSET(INDIRECT("v_buffer_hist_hoy!$A$1"),1,MATCH("buh_codigo",INDIRECT("v_buffer_hist_hoy!$1:$1"),0)-1,100000,1),0)),"")</f>
        <v>GRASA SHINDAIWA 283.5 G  (6703)</v>
      </c>
      <c r="C218" s="3" t="str">
        <f ca="1">IFERROR(INDEX(OFFSET(INDIRECT("v_buffer_hist_hoy!$A$1"),1,MATCH("buh_codigo_generico",INDIRECT("v_buffer_hist_hoy!$1:$1"),0)-1,100000,1),MATCH(CLEAN(TABLATRANSFERENCIA[[#This Row],[CODIGO]]),OFFSET(INDIRECT("v_buffer_hist_hoy!$A$1"),1,MATCH("buh_codigo",INDIRECT("v_buffer_hist_hoy!$1:$1"),0)-1,100000,1),0)),"")</f>
        <v>0</v>
      </c>
      <c r="D218" s="3" t="str">
        <f ca="1">IFERROR(INDEX(OFFSET(INDIRECT("v_buffer_hist_hoy!$A$1"),1,MATCH("buh_codigo_vinculado",INDIRECT("v_buffer_hist_hoy!$1:$1"),0)-1,100000,1),MATCH(CLEAN(TABLATRANSFERENCIA[[#This Row],[CODIGO]]),OFFSET(INDIRECT("v_buffer_hist_hoy!$A$1"),1,MATCH("buh_codigo",INDIRECT("v_buffer_hist_hoy!$1:$1"),0)-1,100000,1),0)),"")</f>
        <v>EC-13-58</v>
      </c>
      <c r="E218" s="3" t="str">
        <f ca="1">IFERROR(INDEX(OFFSET(INDIRECT("v_buffer_hist_hoy!$A$1"),1,MATCH("pro_linea",INDIRECT("v_buffer_hist_hoy!$1:$1"),0)-1,100000,1),MATCH(CLEAN(TABLATRANSFERENCIA[[#This Row],[CODIGO]]),OFFSET(INDIRECT("v_buffer_hist_hoy!$A$1"),1,MATCH("buh_codigo",INDIRECT("v_buffer_hist_hoy!$1:$1"),0)-1,100000,1),0)),"")</f>
        <v>AGROFORESTAL</v>
      </c>
      <c r="F218" s="3">
        <f ca="1">IFERROR(INDEX(OFFSET(INDIRECT("v_buffer_hist_hoy!$A$1"),1,MATCH("pro_sublinea",INDIRECT("v_buffer_hist_hoy!$1:$1"),0)-1,100000,1),MATCH(CLEAN(TABLATRANSFERENCIA[[#This Row],[CODIGO]]),OFFSET(INDIRECT("v_buffer_hist_hoy!$A$1"),1,MATCH("buh_codigo",INDIRECT("v_buffer_hist_hoy!$1:$1"),0)-1,100000,1),0)),"")</f>
        <v>0</v>
      </c>
      <c r="G218" s="3" t="str">
        <f ca="1">IFERROR(INDEX(OFFSET(INDIRECT("v_buffer_hist_hoy!$A$1"),1,MATCH("pro_grupo",INDIRECT("v_buffer_hist_hoy!$1:$1"),0)-1,100000,1),MATCH(CLEAN(TABLATRANSFERENCIA[[#This Row],[CODIGO]]),OFFSET(INDIRECT("v_buffer_hist_hoy!$A$1"),1,MATCH("buh_codigo",INDIRECT("v_buffer_hist_hoy!$1:$1"),0)-1,100000,1),0)),"")</f>
        <v>ACCESORIOS</v>
      </c>
      <c r="H218" s="3">
        <f ca="1">IFERROR(INDEX(OFFSET(INDIRECT("v_buffer_hist_hoy!$A$1"),1,MATCH("pro_familia",INDIRECT("v_buffer_hist_hoy!$1:$1"),0)-1,100000,1),MATCH(CLEAN(TABLATRANSFERENCIA[[#This Row],[CODIGO]]),OFFSET(INDIRECT("v_buffer_hist_hoy!$A$1"),1,MATCH("buh_codigo",INDIRECT("v_buffer_hist_hoy!$1:$1"),0)-1,100000,1),0)),"")</f>
        <v>0</v>
      </c>
      <c r="I218" s="3">
        <f ca="1">IFERROR(INDEX(OFFSET(INDIRECT("v_buffer_hist_hoy!$A$1"),1,MATCH("pro_subfamilia",INDIRECT("v_buffer_hist_hoy!$1:$1"),0)-1,100000,1),MATCH(CLEAN(TABLATRANSFERENCIA[[#This Row],[CODIGO]]),OFFSET(INDIRECT("v_buffer_hist_hoy!$A$1"),1,MATCH("buh_codigo",INDIRECT("v_buffer_hist_hoy!$1:$1"),0)-1,100000,1),0)),"")</f>
        <v>0</v>
      </c>
      <c r="J218" s="3" t="str">
        <f ca="1">IFERROR(INDEX(OFFSET(INDIRECT("v_buffer_hist_hoy!$A$1"),1,MATCH("pro_categoria",INDIRECT("v_buffer_hist_hoy!$1:$1"),0)-1,100000,1),MATCH(CLEAN(TABLATRANSFERENCIA[[#This Row],[CODIGO]]),OFFSET(INDIRECT("v_buffer_hist_hoy!$A$1"),1,MATCH("buh_codigo",INDIRECT("v_buffer_hist_hoy!$1:$1"),0)-1,100000,1),0)),"")</f>
        <v>ACCESORIOS LUBRICANTES</v>
      </c>
      <c r="K218" s="3">
        <f ca="1">IFERROR(INDEX(OFFSET(INDIRECT("v_buffer_hist_hoy!$A$1"),1,MATCH("pro_tipo",INDIRECT("v_buffer_hist_hoy!$1:$1"),0)-1,100000,1),MATCH(CLEAN(TABLATRANSFERENCIA[[#This Row],[CODIGO]]),OFFSET(INDIRECT("v_buffer_hist_hoy!$A$1"),1,MATCH("buh_codigo",INDIRECT("v_buffer_hist_hoy!$1:$1"),0)-1,100000,1),0)),"")</f>
        <v>0</v>
      </c>
      <c r="L218" s="3" t="str">
        <f ca="1">IFERROR(INDEX(OFFSET(INDIRECT("v_buffer_hist_hoy!$A$1"),1,MATCH("pro_marca",INDIRECT("v_buffer_hist_hoy!$1:$1"),0)-1,100000,1),MATCH(CLEAN(TABLATRANSFERENCIA[[#This Row],[CODIGO]]),OFFSET(INDIRECT("v_buffer_hist_hoy!$A$1"),1,MATCH("buh_codigo",INDIRECT("v_buffer_hist_hoy!$1:$1"),0)-1,100000,1),0)),"")</f>
        <v>SHINDAIWA</v>
      </c>
      <c r="M218" s="3">
        <f ca="1">IFERROR(INDEX(OFFSET(INDIRECT("v_buffer_hist_hoy!$A$1"),1,MATCH("pro_modelo",INDIRECT("v_buffer_hist_hoy!$1:$1"),0)-1,100000,1),MATCH(CLEAN(TABLATRANSFERENCIA[[#This Row],[CODIGO]]),OFFSET(INDIRECT("v_buffer_hist_hoy!$A$1"),1,MATCH("buh_codigo",INDIRECT("v_buffer_hist_hoy!$1:$1"),0)-1,100000,1),0)),"")</f>
        <v>0</v>
      </c>
      <c r="N218" s="3">
        <f ca="1">IFERROR(INDEX(OFFSET(INDIRECT("v_buffer_hist_hoy!$A$1"),1,MATCH("pro_cat_management",INDIRECT("v_buffer_hist_hoy!$1:$1"),0)-1,100000,1),MATCH(CLEAN(TABLATRANSFERENCIA[[#This Row],[CODIGO]]),OFFSET(INDIRECT("v_buffer_hist_hoy!$A$1"),1,MATCH("buh_codigo",INDIRECT("v_buffer_hist_hoy!$1:$1"),0)-1,100000,1),0)),"")</f>
        <v>0</v>
      </c>
      <c r="O218" s="5" t="str">
        <f ca="1">IFERROR(INDEX(OFFSET(INDIRECT("v_buffer_hist_hoy!$A$1"),1,MATCH("buh_estatus",INDIRECT("v_buffer_hist_hoy!$1:$1"),0)-1,100000,1),MATCH(CLEAN(TABLATRANSFERENCIA[[#This Row],[CODIGO]]),OFFSET(INDIRECT("v_buffer_hist_hoy!$A$1"),1,MATCH("buh_codigo",INDIRECT("v_buffer_hist_hoy!$1:$1"),0)-1,100000,1),0)),"")</f>
        <v>0</v>
      </c>
      <c r="P218" s="5">
        <f ca="1">IFERROR(INDEX(OFFSET(INDIRECT("v_buffer_hist_hoy!$A$1"),1,MATCH("buh_ctv",INDIRECT("v_buffer_hist_hoy!$1:$1"),0)-1,100000,1),MATCH(CLEAN(TABLATRANSFERENCIA[[#This Row],[CODIGO]]),OFFSET(INDIRECT("v_buffer_hist_hoy!$A$1"),1,MATCH("buh_codigo",INDIRECT("v_buffer_hist_hoy!$1:$1"),0)-1,100000,1),0)),"")</f>
        <v>5.16</v>
      </c>
      <c r="Q218" s="5">
        <f ca="1">IFERROR(INDEX(OFFSET(INDIRECT("v_buffer_hist_hoy!$A$1"),1,MATCH("buh_pv",INDIRECT("v_buffer_hist_hoy!$1:$1"),0)-1,100000,1),MATCH(CLEAN(TABLATRANSFERENCIA[[#This Row],[CODIGO]]),OFFSET(INDIRECT("v_buffer_hist_hoy!$A$1"),1,MATCH("buh_codigo",INDIRECT("v_buffer_hist_hoy!$1:$1"),0)-1,100000,1),0)),"")</f>
        <v>8.81</v>
      </c>
      <c r="R218" s="46">
        <f ca="1">IFERROR(INDEX(OFFSET(INDIRECT("v_buffer_hist_hoy!$A$1"),1,MATCH("buh_roi_pasado",INDIRECT("v_buffer_hist_hoy!$1:$1"),0)-1,100000,1),MATCH(CLEAN(TABLATRANSFERENCIA[[#This Row],[CODIGO]]),OFFSET(INDIRECT("v_buffer_hist_hoy!$A$1"),1,MATCH("buh_codigo",INDIRECT("v_buffer_hist_hoy!$1:$1"),0)-1,100000,1),0)),"")</f>
        <v>0</v>
      </c>
      <c r="S218" s="46">
        <f ca="1">IFERROR(INDEX(OFFSET(INDIRECT("v_buffer_hist_hoy!$A$1"),1,MATCH("buh_roi_proyectado",INDIRECT("v_buffer_hist_hoy!$1:$1"),0)-1,100000,1),MATCH(CLEAN(TABLATRANSFERENCIA[[#This Row],[CODIGO]]),OFFSET(INDIRECT("v_buffer_hist_hoy!$A$1"),1,MATCH("buh_codigo",INDIRECT("v_buffer_hist_hoy!$1:$1"),0)-1,100000,1),0)),"")</f>
        <v>3.09</v>
      </c>
      <c r="T218" s="46">
        <f ca="1">IFERROR(INDEX(OFFSET(INDIRECT("v_buffer_hist_hoy!$A$1"),1,MATCH("buh_velocity",INDIRECT("v_buffer_hist_hoy!$1:$1"),0)-1,100000,1),MATCH(CLEAN(TABLATRANSFERENCIA[[#This Row],[CODIGO]]),OFFSET(INDIRECT("v_buffer_hist_hoy!$A$1"),1,MATCH("buh_codigo",INDIRECT("v_buffer_hist_hoy!$1:$1"),0)-1,100000,1),0)),"")</f>
        <v>0</v>
      </c>
      <c r="U218" s="46">
        <f ca="1">IFERROR(INDEX(OFFSET(INDIRECT("v_buffer_hist_hoy!$A$1"),1,MATCH("buh_nivel_servicio",INDIRECT("v_buffer_hist_hoy!$1:$1"),0)-1,100000,1),MATCH(CLEAN(TABLATRANSFERENCIA[[#This Row],[CODIGO]]),OFFSET(INDIRECT("v_buffer_hist_hoy!$A$1"),1,MATCH("buh_codigo",INDIRECT("v_buffer_hist_hoy!$1:$1"),0)-1,100000,1),0)),"")</f>
        <v>1</v>
      </c>
      <c r="V218" s="49" t="str">
        <f ca="1">IFERROR(INDEX(OFFSET(INDIRECT("v_buffer_hist_hoy!$A$1"),1,MATCH("pro_nombre",INDIRECT("v_buffer_hist_hoy!$1:$1"),0)-1,100000,1),MATCH(CLEAN(TABLATRANSFERENCIA[[#This Row],[CODIGO]]),OFFSET(INDIRECT("v_buffer_hist_hoy!$A$1"),1,MATCH("buh_codigo",INDIRECT("v_buffer_hist_hoy!$1:$1"),0)-1,100000,1),0)),"")</f>
        <v>Echo</v>
      </c>
      <c r="W218" s="49" t="str">
        <f ca="1">IFERROR(INDEX(OFFSET(INDIRECT("v_buffer_hist_hoy!$A$1"),1,MATCH("pre_nombre",INDIRECT("v_buffer_hist_hoy!$1:$1"),0)-1,100000,1),MATCH(CLEAN(TABLATRANSFERENCIA[[#This Row],[CODIGO]]),OFFSET(INDIRECT("v_buffer_hist_hoy!$A$1"),1,MATCH("buh_codigo",INDIRECT("v_buffer_hist_hoy!$1:$1"),0)-1,100000,1),0)),"")</f>
        <v>USA</v>
      </c>
      <c r="X218" s="51">
        <f ca="1">IFERROR(INDEX(OFFSET(INDIRECT("v_buffer_hist_hoy!$A$1"),1,MATCH("buh_tiempo_suministro",INDIRECT("v_buffer_hist_hoy!$1:$1"),0)-1,100000,1),MATCH(CLEAN(TABLATRANSFERENCIA[[#This Row],[CODIGO]]),OFFSET(INDIRECT("v_buffer_hist_hoy!$A$1"),1,MATCH("buh_codigo",INDIRECT("v_buffer_hist_hoy!$1:$1"),0)-1,100000,1),0)),"")</f>
        <v>8</v>
      </c>
      <c r="Y218" s="51">
        <f ca="1">IFERROR(INDEX(OFFSET(INDIRECT("v_buffer_hist_hoy!$A$1"),1,MATCH("buh_frecuencia_reposicion",INDIRECT("v_buffer_hist_hoy!$1:$1"),0)-1,100000,1),MATCH(CLEAN(TABLATRANSFERENCIA[[#This Row],[CODIGO]]),OFFSET(INDIRECT("v_buffer_hist_hoy!$A$1"),1,MATCH("buh_codigo",INDIRECT("v_buffer_hist_hoy!$1:$1"),0)-1,100000,1),0)),"")</f>
        <v>3</v>
      </c>
      <c r="Z218" s="6">
        <f ca="1">IFERROR(INDEX(OFFSET(INDIRECT("v_buffer_hist_hoy!$A$1"),1,MATCH("buh_buffer_actual",INDIRECT("v_buffer_hist_hoy!$1:$1"),0)-1,100000,1),MATCH(CLEAN(TABLATRANSFERENCIA[[#This Row],[CODIGO]]),OFFSET(INDIRECT("v_buffer_hist_hoy!$A$1"),1,MATCH("buh_codigo",INDIRECT("v_buffer_hist_hoy!$1:$1"),0)-1,100000,1),0)),"")</f>
        <v>500</v>
      </c>
      <c r="AA218" s="6">
        <f ca="1">IFERROR(INDEX(OFFSET(INDIRECT("v_buffer_hist_hoy!$A$1"),1,MATCH("buh_inventario_proveedor",INDIRECT("v_buffer_hist_hoy!$1:$1"),0)-1,100000,1),MATCH(CLEAN(TABLATRANSFERENCIA[[#This Row],[CODIGO]]),OFFSET(INDIRECT("v_buffer_hist_hoy!$A$1"),1,MATCH("buh_codigo",INDIRECT("v_buffer_hist_hoy!$1:$1"),0)-1,100000,1),0)),"")</f>
        <v>1000000000</v>
      </c>
      <c r="AB218" s="6">
        <f ca="1">IFERROR(INDEX(OFFSET(INDIRECT("v_buffer_hist_hoy!$A$1"),1,MATCH("buh_inventario_fisico",INDIRECT("v_buffer_hist_hoy!$1:$1"),0)-1,100000,1),MATCH(CLEAN(TABLATRANSFERENCIA[[#This Row],[CODIGO]]),OFFSET(INDIRECT("v_buffer_hist_hoy!$A$1"),1,MATCH("buh_codigo",INDIRECT("v_buffer_hist_hoy!$1:$1"),0)-1,100000,1),0)),"")</f>
        <v>479</v>
      </c>
      <c r="AC218" s="4">
        <f ca="1">IFERROR(INDEX(OFFSET(INDIRECT("v_buffer_hist_hoy!$A$1"),1,MATCH("buh_estado_inventario_fisico",INDIRECT("v_buffer_hist_hoy!$1:$1"),0)-1,100000,1),MATCH(CLEAN(TABLATRANSFERENCIA[[#This Row],[CODIGO]]),OFFSET(INDIRECT("v_buffer_hist_hoy!$A$1"),1,MATCH("buh_codigo",INDIRECT("v_buffer_hist_hoy!$1:$1"),0)-1,100000,1),0)),"")</f>
        <v>0.04</v>
      </c>
      <c r="AD218" s="6" t="str">
        <f ca="1">IFERROR(INDEX(OFFSET(INDIRECT("v_buffer_hist_hoy!$A$1"),1,MATCH("buh_color_inventario_fisico",INDIRECT("v_buffer_hist_hoy!$1:$1"),0)-1,100000,1),MATCH(CLEAN(TABLATRANSFERENCIA[[#This Row],[CODIGO]]),OFFSET(INDIRECT("v_buffer_hist_hoy!$A$1"),1,MATCH("buh_codigo",INDIRECT("v_buffer_hist_hoy!$1:$1"),0)-1,100000,1),0)),"")</f>
        <v>V</v>
      </c>
      <c r="AE218" s="6">
        <f ca="1">IFERROR(INDEX(OFFSET(INDIRECT("v_buffer_hist_hoy!$A$1"),1,MATCH("buh_transito",INDIRECT("v_buffer_hist_hoy!$1:$1"),0)-1,100000,1),MATCH(CLEAN(TABLATRANSFERENCIA[[#This Row],[CODIGO]]),OFFSET(INDIRECT("v_buffer_hist_hoy!$A$1"),1,MATCH("buh_codigo",INDIRECT("v_buffer_hist_hoy!$1:$1"),0)-1,100000,1),0)),"")</f>
        <v>360</v>
      </c>
      <c r="AF218" s="6">
        <f ca="1">IFERROR(INDEX(OFFSET(INDIRECT("v_buffer_hist_hoy!$A$1"),1,MATCH("buh_negociacion",INDIRECT("v_buffer_hist_hoy!$1:$1"),0)-1,100000,1),MATCH(CLEAN(TABLATRANSFERENCIA[[#This Row],[CODIGO]]),OFFSET(INDIRECT("v_buffer_hist_hoy!$A$1"),1,MATCH("buh_codigo",INDIRECT("v_buffer_hist_hoy!$1:$1"),0)-1,100000,1),0)),"")</f>
        <v>0</v>
      </c>
      <c r="AG218" s="6">
        <f ca="1">IFERROR(INDEX(OFFSET(INDIRECT("v_buffer_hist_hoy!$A$1"),1,MATCH("buh_produccion",INDIRECT("v_buffer_hist_hoy!$1:$1"),0)-1,100000,1),MATCH(CLEAN(TABLATRANSFERENCIA[[#This Row],[CODIGO]]),OFFSET(INDIRECT("v_buffer_hist_hoy!$A$1"),1,MATCH("buh_codigo",INDIRECT("v_buffer_hist_hoy!$1:$1"),0)-1,100000,1),0)),"")</f>
        <v>0</v>
      </c>
      <c r="AH218" s="6">
        <f ca="1">IFERROR(INDEX(OFFSET(INDIRECT("v_buffer_hist_hoy!$A$1"),1,MATCH("buh_embarcado",INDIRECT("v_buffer_hist_hoy!$1:$1"),0)-1,100000,1),MATCH(CLEAN(TABLATRANSFERENCIA[[#This Row],[CODIGO]]),OFFSET(INDIRECT("v_buffer_hist_hoy!$A$1"),1,MATCH("buh_codigo",INDIRECT("v_buffer_hist_hoy!$1:$1"),0)-1,100000,1),0)),"")</f>
        <v>0</v>
      </c>
      <c r="AI218" s="6">
        <f ca="1">IFERROR(INDEX(OFFSET(INDIRECT("v_buffer_hist_hoy!$A$1"),1,MATCH("buh_comprometido",INDIRECT("v_buffer_hist_hoy!$1:$1"),0)-1,100000,1),MATCH(CLEAN(TABLATRANSFERENCIA[[#This Row],[CODIGO]]),OFFSET(INDIRECT("v_buffer_hist_hoy!$A$1"),1,MATCH("buh_codigo",INDIRECT("v_buffer_hist_hoy!$1:$1"),0)-1,100000,1),0)),"")</f>
        <v>0</v>
      </c>
      <c r="AJ218" s="6">
        <f ca="1">IFERROR(INDEX(OFFSET(INDIRECT("v_buffer_hist_hoy!$A$1"),1,MATCH("buh_backorder",INDIRECT("v_buffer_hist_hoy!$1:$1"),0)-1,100000,1),MATCH(CLEAN(TABLATRANSFERENCIA[[#This Row],[CODIGO]]),OFFSET(INDIRECT("v_buffer_hist_hoy!$A$1"),1,MATCH("buh_codigo",INDIRECT("v_buffer_hist_hoy!$1:$1"),0)-1,100000,1),0)),"")</f>
        <v>28</v>
      </c>
      <c r="AK218" s="6">
        <f ca="1">IFERROR(INDEX(OFFSET(INDIRECT("v_buffer_hist_hoy!$A$1"),1,MATCH("buh_inventario_proyectado",INDIRECT("v_buffer_hist_hoy!$1:$1"),0)-1,100000,1),MATCH(CLEAN(TABLATRANSFERENCIA[[#This Row],[CODIGO]]),OFFSET(INDIRECT("v_buffer_hist_hoy!$A$1"),1,MATCH("buh_codigo",INDIRECT("v_buffer_hist_hoy!$1:$1"),0)-1,100000,1),0)),"")</f>
        <v>867</v>
      </c>
      <c r="AL218" s="4">
        <f ca="1">IFERROR(INDEX(OFFSET(INDIRECT("v_buffer_hist_hoy!$A$1"),1,MATCH("buh_estado_inventario_proyectado",INDIRECT("v_buffer_hist_hoy!$1:$1"),0)-1,100000,1),MATCH(CLEAN(TABLATRANSFERENCIA[[#This Row],[CODIGO]]),OFFSET(INDIRECT("v_buffer_hist_hoy!$A$1"),1,MATCH("buh_codigo",INDIRECT("v_buffer_hist_hoy!$1:$1"),0)-1,100000,1),0)),"")</f>
        <v>-0.73</v>
      </c>
      <c r="AM218" s="6" t="str">
        <f ca="1">IFERROR(INDEX(OFFSET(INDIRECT("v_buffer_hist_hoy!$A$1"),1,MATCH("buh_color_inventario_proyectado",INDIRECT("v_buffer_hist_hoy!$1:$1"),0)-1,100000,1),MATCH(CLEAN(TABLATRANSFERENCIA[[#This Row],[CODIGO]]),OFFSET(INDIRECT("v_buffer_hist_hoy!$A$1"),1,MATCH("buh_codigo",INDIRECT("v_buffer_hist_hoy!$1:$1"),0)-1,100000,1),0)),"")</f>
        <v>L</v>
      </c>
      <c r="AN218" s="6">
        <f ca="1">IFERROR(INDEX(OFFSET(INDIRECT("v_buffer_hist_hoy!$A$1"),1,MATCH("buh_pedido_minimo",INDIRECT("v_buffer_hist_hoy!$1:$1"),0)-1,100000,1),MATCH(CLEAN(TABLATRANSFERENCIA[[#This Row],[CODIGO]]),OFFSET(INDIRECT("v_buffer_hist_hoy!$A$1"),1,MATCH("buh_codigo",INDIRECT("v_buffer_hist_hoy!$1:$1"),0)-1,100000,1),0)),"")</f>
        <v>0</v>
      </c>
      <c r="AO218" s="6">
        <f ca="1">IFERROR(INDEX(OFFSET(INDIRECT("v_buffer_hist_hoy!$A$1"),1,MATCH("buh_pedido_minimo_grupo",INDIRECT("v_buffer_hist_hoy!$1:$1"),0)-1,100000,1),MATCH(CLEAN(TABLATRANSFERENCIA[[#This Row],[CODIGO]]),OFFSET(INDIRECT("v_buffer_hist_hoy!$A$1"),1,MATCH("buh_codigo",INDIRECT("v_buffer_hist_hoy!$1:$1"),0)-1,100000,1),0)),"")</f>
        <v>0</v>
      </c>
      <c r="AP218" s="6">
        <f ca="1">IFERROR(INDEX(OFFSET(INDIRECT("v_buffer_hist_hoy!$A$1"),1,MATCH("buh_unidad_empaque",INDIRECT("v_buffer_hist_hoy!$1:$1"),0)-1,100000,1),MATCH(CLEAN(TABLATRANSFERENCIA[[#This Row],[CODIGO]]),OFFSET(INDIRECT("v_buffer_hist_hoy!$A$1"),1,MATCH("buh_codigo",INDIRECT("v_buffer_hist_hoy!$1:$1"),0)-1,100000,1),0)),"")</f>
        <v>0</v>
      </c>
      <c r="AQ218" s="6">
        <f ca="1">IFERROR(INDEX(OFFSET(INDIRECT("v_buffer_hist_hoy!$A$1"),1,MATCH("buh_pedido_promedio",INDIRECT("v_buffer_hist_hoy!$1:$1"),0)-1,100000,1),MATCH(CLEAN(TABLATRANSFERENCIA[[#This Row],[CODIGO]]),OFFSET(INDIRECT("v_buffer_hist_hoy!$A$1"),1,MATCH("buh_codigo",INDIRECT("v_buffer_hist_hoy!$1:$1"),0)-1,100000,1),0)),"")</f>
        <v>136</v>
      </c>
      <c r="AR218" s="6">
        <f ca="1">IFERROR(INDEX(OFFSET(INDIRECT("v_buffer_hist_hoy!$A$1"),1,MATCH("buh_cobertura_buffer",INDIRECT("v_buffer_hist_hoy!$1:$1"),0)-1,100000,1),MATCH(CLEAN(TABLATRANSFERENCIA[[#This Row],[CODIGO]]),OFFSET(INDIRECT("v_buffer_hist_hoy!$A$1"),1,MATCH("buh_codigo",INDIRECT("v_buffer_hist_hoy!$1:$1"),0)-1,100000,1),0)),"")</f>
        <v>0</v>
      </c>
      <c r="AS218" s="6">
        <f ca="1">IFERROR(INDEX(OFFSET(INDIRECT("v_buffer_hist_hoy!$A$1"),1,MATCH("buh_cobertura_inventario_proyectado",INDIRECT("v_buffer_hist_hoy!$1:$1"),0)-1,100000,1),MATCH(CLEAN(TABLATRANSFERENCIA[[#This Row],[CODIGO]]),OFFSET(INDIRECT("v_buffer_hist_hoy!$A$1"),1,MATCH("buh_codigo",INDIRECT("v_buffer_hist_hoy!$1:$1"),0)-1,100000,1),0)),"")</f>
        <v>0</v>
      </c>
      <c r="AT218" s="6">
        <f ca="1">IFERROR(INDEX(OFFSET(INDIRECT("v_buffer_hist_hoy!$A$1"),1,MATCH("buh_cobertura_pedido_minimo",INDIRECT("v_buffer_hist_hoy!$1:$1"),0)-1,100000,1),MATCH(CLEAN(TABLATRANSFERENCIA[[#This Row],[CODIGO]]),OFFSET(INDIRECT("v_buffer_hist_hoy!$A$1"),1,MATCH("buh_codigo",INDIRECT("v_buffer_hist_hoy!$1:$1"),0)-1,100000,1),0)),"")</f>
        <v>0</v>
      </c>
      <c r="AU218" s="6">
        <f ca="1">IFERROR(INDEX(OFFSET(INDIRECT("v_buffer_hist_hoy!$A$1"),1,MATCH("buh_dias_desabastecimiento",INDIRECT("v_buffer_hist_hoy!$1:$1"),0)-1,100000,1),MATCH(CLEAN(TABLATRANSFERENCIA[[#This Row],[CODIGO]]),OFFSET(INDIRECT("v_buffer_hist_hoy!$A$1"),1,MATCH("buh_codigo",INDIRECT("v_buffer_hist_hoy!$1:$1"),0)-1,100000,1),0)),"")</f>
        <v>2</v>
      </c>
      <c r="AV218" s="6">
        <f t="array" ref="AV218">IFERROR(INDEX(Datos_Consumo[CANTIDAD],MATCH(TABLATRANSFERENCIA[[#This Row],[CODIGO]]&amp;TABLATRANSFERENCIA[[#Headers],[Columna1]],Datos_Consumo[CODIGO]&amp;Datos_Consumo[FECHA_FORMATO],0)),0)</f>
        <v>0</v>
      </c>
      <c r="AW218" s="6">
        <f t="array" ref="AW218">IFERROR(INDEX(Datos_Consumo[CANTIDAD],MATCH(TABLATRANSFERENCIA[[#This Row],[CODIGO]]&amp;TABLATRANSFERENCIA[[#Headers],[Columna2]],Datos_Consumo[CODIGO]&amp;Datos_Consumo[FECHA_FORMATO],0)),0)</f>
        <v>0</v>
      </c>
      <c r="AX218" s="6">
        <f t="array" ref="AX218">IFERROR(INDEX(Datos_Consumo[CANTIDAD],MATCH(TABLATRANSFERENCIA[[#This Row],[CODIGO]]&amp;TABLATRANSFERENCIA[[#Headers],[Columna3]],Datos_Consumo[CODIGO]&amp;Datos_Consumo[FECHA_FORMATO],0)),0)</f>
        <v>0</v>
      </c>
      <c r="AY218" s="6">
        <f t="array" ref="AY218">IFERROR(INDEX(Datos_Consumo[CANTIDAD],MATCH(TABLATRANSFERENCIA[[#This Row],[CODIGO]]&amp;TABLATRANSFERENCIA[[#Headers],[Columna4]],Datos_Consumo[CODIGO]&amp;Datos_Consumo[FECHA_FORMATO],0)),0)</f>
        <v>0</v>
      </c>
      <c r="AZ218" s="6">
        <f t="array" ref="AZ218">IFERROR(INDEX(Datos_Consumo[CANTIDAD],MATCH(TABLATRANSFERENCIA[[#This Row],[CODIGO]]&amp;TABLATRANSFERENCIA[[#Headers],[Columna5]],Datos_Consumo[CODIGO]&amp;Datos_Consumo[FECHA_FORMATO],0)),0)</f>
        <v>0</v>
      </c>
      <c r="BA218" s="6">
        <f t="array" ref="BA218">IFERROR(INDEX(Datos_Consumo[CANTIDAD],MATCH(TABLATRANSFERENCIA[[#This Row],[CODIGO]]&amp;TABLATRANSFERENCIA[[#Headers],[Columna6]],Datos_Consumo[CODIGO]&amp;Datos_Consumo[FECHA_FORMATO],0)),0)</f>
        <v>0</v>
      </c>
      <c r="BB218" s="56">
        <f ca="1">IFERROR(INDEX(OFFSET(INDIRECT("v_buffer_hist_hoy!$A$1"),1,MATCH("buh_ultima_transferencia_ini",INDIRECT("v_buffer_hist_hoy!$1:$1"),0)-1,100000,1),MATCH(CLEAN(TABLATRANSFERENCIA[[#This Row],[CODIGO]]),OFFSET(INDIRECT("v_buffer_hist_hoy!$A$1"),1,MATCH("buh_codigo",INDIRECT("v_buffer_hist_hoy!$1:$1"),0)-1,100000,1),0)),"")</f>
        <v>0</v>
      </c>
      <c r="BC218" s="56">
        <f ca="1">IFERROR(INDEX(OFFSET(INDIRECT("v_buffer_hist_hoy!$A$1"),1,MATCH("buh_ultima_transferencia_fin",INDIRECT("v_buffer_hist_hoy!$1:$1"),0)-1,100000,1),MATCH(CLEAN(TABLATRANSFERENCIA[[#This Row],[CODIGO]]),OFFSET(INDIRECT("v_buffer_hist_hoy!$A$1"),1,MATCH("buh_codigo",INDIRECT("v_buffer_hist_hoy!$1:$1"),0)-1,100000,1),0)),"")</f>
        <v>0</v>
      </c>
      <c r="BD218" s="50" t="s">
        <v>7751</v>
      </c>
      <c r="BE218" s="55"/>
      <c r="BF218" s="51"/>
      <c r="BG218" s="51" t="str">
        <f>IF(RIGHT(TABLATRANSFERENCIA[[#Headers],[Emb1]],1)*1&lt;=TABLATRANSFERENCIA[[#This Row],[EMBARQUES]],IF(ISBLANK(TABLATRANSFERENCIA[[#This Row],[EMBARQUES]]),TABLATRANSFERENCIA[[#This Row],[REQUERIM]],ROUND(TABLATRANSFERENCIA[[#This Row],[REQUERIM]]/TABLATRANSFERENCIA[[#This Row],[EMBARQUES]],0)),TABLATRANSFERENCIA[[#This Row],[REQUERIM]])</f>
        <v>24</v>
      </c>
      <c r="BH2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8" s="51"/>
      <c r="BM218" s="46">
        <f ca="1">IFERROR(TABLATRANSFERENCIA[[#This Row],[REQUERIM]]/TABLATRANSFERENCIA[[#This Row],[PEDIDO PROMEDIO]],0)</f>
        <v>0.17647058823529413</v>
      </c>
      <c r="BN218" s="51"/>
      <c r="BO218" s="59"/>
      <c r="BP218" s="3" t="str">
        <f>IF(TABLATRANSFERENCIA[[#This Row],[RECIBIDO]]&lt;&gt;"",0,IF(TABLATRANSFERENCIA[[#This Row],[DESPACHO]]&lt;&gt;"",TABLATRANSFERENCIA[[#This Row],[DESPACHO]],TABLATRANSFERENCIA[[#This Row],[REQUERIM]]))</f>
        <v>24</v>
      </c>
      <c r="BQ218" s="50"/>
      <c r="BR218" s="50"/>
      <c r="BS218" s="50" t="str">
        <f t="shared" si="3"/>
        <v>N</v>
      </c>
      <c r="BT218" s="51">
        <f t="array" aca="1" ref="BT218" ca="1">IF(SUM(--(TABLATRANSFERENCIA[[#This Row],[CODIGO GENERICO]]=TABLATRANSFERENCIA[CODIGO GENERICO])*TABLATRANSFERENCIA[REQUERIM])&lt;TABLATRANSFERENCIA[[#This Row],[PEDIDO MIN GRUPO]],1,0)</f>
        <v>0</v>
      </c>
      <c r="BU2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8" s="51">
        <f ca="1">IFERROR(INDEX(OFFSET(INDIRECT("v_buffer_hist_hoy!$A$1"),1,MATCH("buh_zona_amarilla",INDIRECT("v_buffer_hist_hoy!$1:$1"),0)-1,100000,1),MATCH(CLEAN(TABLATRANSFERENCIA[[#This Row],[CODIGO]]),OFFSET(INDIRECT("v_buffer_hist_hoy!$A$1"),1,MATCH("buh_codigo",INDIRECT("v_buffer_hist_hoy!$1:$1"),0)-1,100000,1),0)),"")</f>
        <v>333</v>
      </c>
      <c r="BW218" s="51">
        <f ca="1">IFERROR(INDEX(OFFSET(INDIRECT("v_buffer_hist_hoy!$A$1"),1,MATCH("buh_zona_roja",INDIRECT("v_buffer_hist_hoy!$1:$1"),0)-1,100000,1),MATCH(CLEAN(TABLATRANSFERENCIA[[#This Row],[CODIGO]]),OFFSET(INDIRECT("v_buffer_hist_hoy!$A$1"),1,MATCH("buh_codigo",INDIRECT("v_buffer_hist_hoy!$1:$1"),0)-1,100000,1),0)),"")</f>
        <v>165</v>
      </c>
    </row>
    <row r="219" spans="1:75" hidden="1" x14ac:dyDescent="0.25">
      <c r="A219" s="54" t="s">
        <v>3334</v>
      </c>
      <c r="B219" s="3" t="str">
        <f ca="1">IFERROR(INDEX(OFFSET(INDIRECT("v_buffer_hist_hoy!$A$1"),1,MATCH("pro_descripcion",INDIRECT("v_buffer_hist_hoy!$1:$1"),0)-1,100000,1),MATCH(CLEAN(TABLATRANSFERENCIA[[#This Row],[CODIGO]]),OFFSET(INDIRECT("v_buffer_hist_hoy!$A$1"),1,MATCH("buh_codigo",INDIRECT("v_buffer_hist_hoy!$1:$1"),0)-1,100000,1),0)),"")</f>
        <v>ROLLO HILO NYLON 0.095 (870 MTS) 09510"</v>
      </c>
      <c r="C219" s="3" t="str">
        <f ca="1">IFERROR(INDEX(OFFSET(INDIRECT("v_buffer_hist_hoy!$A$1"),1,MATCH("buh_codigo_generico",INDIRECT("v_buffer_hist_hoy!$1:$1"),0)-1,100000,1),MATCH(CLEAN(TABLATRANSFERENCIA[[#This Row],[CODIGO]]),OFFSET(INDIRECT("v_buffer_hist_hoy!$A$1"),1,MATCH("buh_codigo",INDIRECT("v_buffer_hist_hoy!$1:$1"),0)-1,100000,1),0)),"")</f>
        <v>0</v>
      </c>
      <c r="D219" s="3" t="str">
        <f ca="1">IFERROR(INDEX(OFFSET(INDIRECT("v_buffer_hist_hoy!$A$1"),1,MATCH("buh_codigo_vinculado",INDIRECT("v_buffer_hist_hoy!$1:$1"),0)-1,100000,1),MATCH(CLEAN(TABLATRANSFERENCIA[[#This Row],[CODIGO]]),OFFSET(INDIRECT("v_buffer_hist_hoy!$A$1"),1,MATCH("buh_codigo",INDIRECT("v_buffer_hist_hoy!$1:$1"),0)-1,100000,1),0)),"")</f>
        <v>EC-09510</v>
      </c>
      <c r="E219" s="3" t="str">
        <f ca="1">IFERROR(INDEX(OFFSET(INDIRECT("v_buffer_hist_hoy!$A$1"),1,MATCH("pro_linea",INDIRECT("v_buffer_hist_hoy!$1:$1"),0)-1,100000,1),MATCH(CLEAN(TABLATRANSFERENCIA[[#This Row],[CODIGO]]),OFFSET(INDIRECT("v_buffer_hist_hoy!$A$1"),1,MATCH("buh_codigo",INDIRECT("v_buffer_hist_hoy!$1:$1"),0)-1,100000,1),0)),"")</f>
        <v>AGROFORESTAL</v>
      </c>
      <c r="F219" s="3">
        <f ca="1">IFERROR(INDEX(OFFSET(INDIRECT("v_buffer_hist_hoy!$A$1"),1,MATCH("pro_sublinea",INDIRECT("v_buffer_hist_hoy!$1:$1"),0)-1,100000,1),MATCH(CLEAN(TABLATRANSFERENCIA[[#This Row],[CODIGO]]),OFFSET(INDIRECT("v_buffer_hist_hoy!$A$1"),1,MATCH("buh_codigo",INDIRECT("v_buffer_hist_hoy!$1:$1"),0)-1,100000,1),0)),"")</f>
        <v>0</v>
      </c>
      <c r="G219" s="3" t="str">
        <f ca="1">IFERROR(INDEX(OFFSET(INDIRECT("v_buffer_hist_hoy!$A$1"),1,MATCH("pro_grupo",INDIRECT("v_buffer_hist_hoy!$1:$1"),0)-1,100000,1),MATCH(CLEAN(TABLATRANSFERENCIA[[#This Row],[CODIGO]]),OFFSET(INDIRECT("v_buffer_hist_hoy!$A$1"),1,MATCH("buh_codigo",INDIRECT("v_buffer_hist_hoy!$1:$1"),0)-1,100000,1),0)),"")</f>
        <v>ACCESORIOS</v>
      </c>
      <c r="H219" s="3">
        <f ca="1">IFERROR(INDEX(OFFSET(INDIRECT("v_buffer_hist_hoy!$A$1"),1,MATCH("pro_familia",INDIRECT("v_buffer_hist_hoy!$1:$1"),0)-1,100000,1),MATCH(CLEAN(TABLATRANSFERENCIA[[#This Row],[CODIGO]]),OFFSET(INDIRECT("v_buffer_hist_hoy!$A$1"),1,MATCH("buh_codigo",INDIRECT("v_buffer_hist_hoy!$1:$1"),0)-1,100000,1),0)),"")</f>
        <v>0</v>
      </c>
      <c r="I219" s="3">
        <f ca="1">IFERROR(INDEX(OFFSET(INDIRECT("v_buffer_hist_hoy!$A$1"),1,MATCH("pro_subfamilia",INDIRECT("v_buffer_hist_hoy!$1:$1"),0)-1,100000,1),MATCH(CLEAN(TABLATRANSFERENCIA[[#This Row],[CODIGO]]),OFFSET(INDIRECT("v_buffer_hist_hoy!$A$1"),1,MATCH("buh_codigo",INDIRECT("v_buffer_hist_hoy!$1:$1"),0)-1,100000,1),0)),"")</f>
        <v>0</v>
      </c>
      <c r="J219" s="3" t="str">
        <f ca="1">IFERROR(INDEX(OFFSET(INDIRECT("v_buffer_hist_hoy!$A$1"),1,MATCH("pro_categoria",INDIRECT("v_buffer_hist_hoy!$1:$1"),0)-1,100000,1),MATCH(CLEAN(TABLATRANSFERENCIA[[#This Row],[CODIGO]]),OFFSET(INDIRECT("v_buffer_hist_hoy!$A$1"),1,MATCH("buh_codigo",INDIRECT("v_buffer_hist_hoy!$1:$1"),0)-1,100000,1),0)),"")</f>
        <v>ACCESORIOS LUBRICANTES</v>
      </c>
      <c r="K219" s="3">
        <f ca="1">IFERROR(INDEX(OFFSET(INDIRECT("v_buffer_hist_hoy!$A$1"),1,MATCH("pro_tipo",INDIRECT("v_buffer_hist_hoy!$1:$1"),0)-1,100000,1),MATCH(CLEAN(TABLATRANSFERENCIA[[#This Row],[CODIGO]]),OFFSET(INDIRECT("v_buffer_hist_hoy!$A$1"),1,MATCH("buh_codigo",INDIRECT("v_buffer_hist_hoy!$1:$1"),0)-1,100000,1),0)),"")</f>
        <v>0</v>
      </c>
      <c r="L219" s="3" t="str">
        <f ca="1">IFERROR(INDEX(OFFSET(INDIRECT("v_buffer_hist_hoy!$A$1"),1,MATCH("pro_marca",INDIRECT("v_buffer_hist_hoy!$1:$1"),0)-1,100000,1),MATCH(CLEAN(TABLATRANSFERENCIA[[#This Row],[CODIGO]]),OFFSET(INDIRECT("v_buffer_hist_hoy!$A$1"),1,MATCH("buh_codigo",INDIRECT("v_buffer_hist_hoy!$1:$1"),0)-1,100000,1),0)),"")</f>
        <v>SHINDAIWA</v>
      </c>
      <c r="M219" s="3">
        <f ca="1">IFERROR(INDEX(OFFSET(INDIRECT("v_buffer_hist_hoy!$A$1"),1,MATCH("pro_modelo",INDIRECT("v_buffer_hist_hoy!$1:$1"),0)-1,100000,1),MATCH(CLEAN(TABLATRANSFERENCIA[[#This Row],[CODIGO]]),OFFSET(INDIRECT("v_buffer_hist_hoy!$A$1"),1,MATCH("buh_codigo",INDIRECT("v_buffer_hist_hoy!$1:$1"),0)-1,100000,1),0)),"")</f>
        <v>0</v>
      </c>
      <c r="N219" s="3">
        <f ca="1">IFERROR(INDEX(OFFSET(INDIRECT("v_buffer_hist_hoy!$A$1"),1,MATCH("pro_cat_management",INDIRECT("v_buffer_hist_hoy!$1:$1"),0)-1,100000,1),MATCH(CLEAN(TABLATRANSFERENCIA[[#This Row],[CODIGO]]),OFFSET(INDIRECT("v_buffer_hist_hoy!$A$1"),1,MATCH("buh_codigo",INDIRECT("v_buffer_hist_hoy!$1:$1"),0)-1,100000,1),0)),"")</f>
        <v>0</v>
      </c>
      <c r="O219" s="5" t="str">
        <f ca="1">IFERROR(INDEX(OFFSET(INDIRECT("v_buffer_hist_hoy!$A$1"),1,MATCH("buh_estatus",INDIRECT("v_buffer_hist_hoy!$1:$1"),0)-1,100000,1),MATCH(CLEAN(TABLATRANSFERENCIA[[#This Row],[CODIGO]]),OFFSET(INDIRECT("v_buffer_hist_hoy!$A$1"),1,MATCH("buh_codigo",INDIRECT("v_buffer_hist_hoy!$1:$1"),0)-1,100000,1),0)),"")</f>
        <v>0</v>
      </c>
      <c r="P219" s="5">
        <f ca="1">IFERROR(INDEX(OFFSET(INDIRECT("v_buffer_hist_hoy!$A$1"),1,MATCH("buh_ctv",INDIRECT("v_buffer_hist_hoy!$1:$1"),0)-1,100000,1),MATCH(CLEAN(TABLATRANSFERENCIA[[#This Row],[CODIGO]]),OFFSET(INDIRECT("v_buffer_hist_hoy!$A$1"),1,MATCH("buh_codigo",INDIRECT("v_buffer_hist_hoy!$1:$1"),0)-1,100000,1),0)),"")</f>
        <v>38.64</v>
      </c>
      <c r="Q219" s="5">
        <f ca="1">IFERROR(INDEX(OFFSET(INDIRECT("v_buffer_hist_hoy!$A$1"),1,MATCH("buh_pv",INDIRECT("v_buffer_hist_hoy!$1:$1"),0)-1,100000,1),MATCH(CLEAN(TABLATRANSFERENCIA[[#This Row],[CODIGO]]),OFFSET(INDIRECT("v_buffer_hist_hoy!$A$1"),1,MATCH("buh_codigo",INDIRECT("v_buffer_hist_hoy!$1:$1"),0)-1,100000,1),0)),"")</f>
        <v>93.48</v>
      </c>
      <c r="R219" s="46">
        <f ca="1">IFERROR(INDEX(OFFSET(INDIRECT("v_buffer_hist_hoy!$A$1"),1,MATCH("buh_roi_pasado",INDIRECT("v_buffer_hist_hoy!$1:$1"),0)-1,100000,1),MATCH(CLEAN(TABLATRANSFERENCIA[[#This Row],[CODIGO]]),OFFSET(INDIRECT("v_buffer_hist_hoy!$A$1"),1,MATCH("buh_codigo",INDIRECT("v_buffer_hist_hoy!$1:$1"),0)-1,100000,1),0)),"")</f>
        <v>0</v>
      </c>
      <c r="S219" s="46">
        <f ca="1">IFERROR(INDEX(OFFSET(INDIRECT("v_buffer_hist_hoy!$A$1"),1,MATCH("buh_roi_proyectado",INDIRECT("v_buffer_hist_hoy!$1:$1"),0)-1,100000,1),MATCH(CLEAN(TABLATRANSFERENCIA[[#This Row],[CODIGO]]),OFFSET(INDIRECT("v_buffer_hist_hoy!$A$1"),1,MATCH("buh_codigo",INDIRECT("v_buffer_hist_hoy!$1:$1"),0)-1,100000,1),0)),"")</f>
        <v>6.19</v>
      </c>
      <c r="T219" s="46">
        <f ca="1">IFERROR(INDEX(OFFSET(INDIRECT("v_buffer_hist_hoy!$A$1"),1,MATCH("buh_velocity",INDIRECT("v_buffer_hist_hoy!$1:$1"),0)-1,100000,1),MATCH(CLEAN(TABLATRANSFERENCIA[[#This Row],[CODIGO]]),OFFSET(INDIRECT("v_buffer_hist_hoy!$A$1"),1,MATCH("buh_codigo",INDIRECT("v_buffer_hist_hoy!$1:$1"),0)-1,100000,1),0)),"")</f>
        <v>0</v>
      </c>
      <c r="U219" s="46">
        <f ca="1">IFERROR(INDEX(OFFSET(INDIRECT("v_buffer_hist_hoy!$A$1"),1,MATCH("buh_nivel_servicio",INDIRECT("v_buffer_hist_hoy!$1:$1"),0)-1,100000,1),MATCH(CLEAN(TABLATRANSFERENCIA[[#This Row],[CODIGO]]),OFFSET(INDIRECT("v_buffer_hist_hoy!$A$1"),1,MATCH("buh_codigo",INDIRECT("v_buffer_hist_hoy!$1:$1"),0)-1,100000,1),0)),"")</f>
        <v>1</v>
      </c>
      <c r="V219" s="49" t="str">
        <f ca="1">IFERROR(INDEX(OFFSET(INDIRECT("v_buffer_hist_hoy!$A$1"),1,MATCH("pro_nombre",INDIRECT("v_buffer_hist_hoy!$1:$1"),0)-1,100000,1),MATCH(CLEAN(TABLATRANSFERENCIA[[#This Row],[CODIGO]]),OFFSET(INDIRECT("v_buffer_hist_hoy!$A$1"),1,MATCH("buh_codigo",INDIRECT("v_buffer_hist_hoy!$1:$1"),0)-1,100000,1),0)),"")</f>
        <v>Echo</v>
      </c>
      <c r="W219" s="49" t="str">
        <f ca="1">IFERROR(INDEX(OFFSET(INDIRECT("v_buffer_hist_hoy!$A$1"),1,MATCH("pre_nombre",INDIRECT("v_buffer_hist_hoy!$1:$1"),0)-1,100000,1),MATCH(CLEAN(TABLATRANSFERENCIA[[#This Row],[CODIGO]]),OFFSET(INDIRECT("v_buffer_hist_hoy!$A$1"),1,MATCH("buh_codigo",INDIRECT("v_buffer_hist_hoy!$1:$1"),0)-1,100000,1),0)),"")</f>
        <v>USA</v>
      </c>
      <c r="X219" s="51">
        <f ca="1">IFERROR(INDEX(OFFSET(INDIRECT("v_buffer_hist_hoy!$A$1"),1,MATCH("buh_tiempo_suministro",INDIRECT("v_buffer_hist_hoy!$1:$1"),0)-1,100000,1),MATCH(CLEAN(TABLATRANSFERENCIA[[#This Row],[CODIGO]]),OFFSET(INDIRECT("v_buffer_hist_hoy!$A$1"),1,MATCH("buh_codigo",INDIRECT("v_buffer_hist_hoy!$1:$1"),0)-1,100000,1),0)),"")</f>
        <v>8</v>
      </c>
      <c r="Y219" s="51">
        <f ca="1">IFERROR(INDEX(OFFSET(INDIRECT("v_buffer_hist_hoy!$A$1"),1,MATCH("buh_frecuencia_reposicion",INDIRECT("v_buffer_hist_hoy!$1:$1"),0)-1,100000,1),MATCH(CLEAN(TABLATRANSFERENCIA[[#This Row],[CODIGO]]),OFFSET(INDIRECT("v_buffer_hist_hoy!$A$1"),1,MATCH("buh_codigo",INDIRECT("v_buffer_hist_hoy!$1:$1"),0)-1,100000,1),0)),"")</f>
        <v>3</v>
      </c>
      <c r="Z219" s="6">
        <f ca="1">IFERROR(INDEX(OFFSET(INDIRECT("v_buffer_hist_hoy!$A$1"),1,MATCH("buh_buffer_actual",INDIRECT("v_buffer_hist_hoy!$1:$1"),0)-1,100000,1),MATCH(CLEAN(TABLATRANSFERENCIA[[#This Row],[CODIGO]]),OFFSET(INDIRECT("v_buffer_hist_hoy!$A$1"),1,MATCH("buh_codigo",INDIRECT("v_buffer_hist_hoy!$1:$1"),0)-1,100000,1),0)),"")</f>
        <v>20</v>
      </c>
      <c r="AA219" s="6">
        <f ca="1">IFERROR(INDEX(OFFSET(INDIRECT("v_buffer_hist_hoy!$A$1"),1,MATCH("buh_inventario_proveedor",INDIRECT("v_buffer_hist_hoy!$1:$1"),0)-1,100000,1),MATCH(CLEAN(TABLATRANSFERENCIA[[#This Row],[CODIGO]]),OFFSET(INDIRECT("v_buffer_hist_hoy!$A$1"),1,MATCH("buh_codigo",INDIRECT("v_buffer_hist_hoy!$1:$1"),0)-1,100000,1),0)),"")</f>
        <v>1000000000</v>
      </c>
      <c r="AB219" s="6">
        <f ca="1">IFERROR(INDEX(OFFSET(INDIRECT("v_buffer_hist_hoy!$A$1"),1,MATCH("buh_inventario_fisico",INDIRECT("v_buffer_hist_hoy!$1:$1"),0)-1,100000,1),MATCH(CLEAN(TABLATRANSFERENCIA[[#This Row],[CODIGO]]),OFFSET(INDIRECT("v_buffer_hist_hoy!$A$1"),1,MATCH("buh_codigo",INDIRECT("v_buffer_hist_hoy!$1:$1"),0)-1,100000,1),0)),"")</f>
        <v>21</v>
      </c>
      <c r="AC219" s="4">
        <f ca="1">IFERROR(INDEX(OFFSET(INDIRECT("v_buffer_hist_hoy!$A$1"),1,MATCH("buh_estado_inventario_fisico",INDIRECT("v_buffer_hist_hoy!$1:$1"),0)-1,100000,1),MATCH(CLEAN(TABLATRANSFERENCIA[[#This Row],[CODIGO]]),OFFSET(INDIRECT("v_buffer_hist_hoy!$A$1"),1,MATCH("buh_codigo",INDIRECT("v_buffer_hist_hoy!$1:$1"),0)-1,100000,1),0)),"")</f>
        <v>-0.05</v>
      </c>
      <c r="AD219" s="6" t="str">
        <f ca="1">IFERROR(INDEX(OFFSET(INDIRECT("v_buffer_hist_hoy!$A$1"),1,MATCH("buh_color_inventario_fisico",INDIRECT("v_buffer_hist_hoy!$1:$1"),0)-1,100000,1),MATCH(CLEAN(TABLATRANSFERENCIA[[#This Row],[CODIGO]]),OFFSET(INDIRECT("v_buffer_hist_hoy!$A$1"),1,MATCH("buh_codigo",INDIRECT("v_buffer_hist_hoy!$1:$1"),0)-1,100000,1),0)),"")</f>
        <v>L</v>
      </c>
      <c r="AE219" s="6">
        <f ca="1">IFERROR(INDEX(OFFSET(INDIRECT("v_buffer_hist_hoy!$A$1"),1,MATCH("buh_transito",INDIRECT("v_buffer_hist_hoy!$1:$1"),0)-1,100000,1),MATCH(CLEAN(TABLATRANSFERENCIA[[#This Row],[CODIGO]]),OFFSET(INDIRECT("v_buffer_hist_hoy!$A$1"),1,MATCH("buh_codigo",INDIRECT("v_buffer_hist_hoy!$1:$1"),0)-1,100000,1),0)),"")</f>
        <v>0</v>
      </c>
      <c r="AF219" s="6">
        <f ca="1">IFERROR(INDEX(OFFSET(INDIRECT("v_buffer_hist_hoy!$A$1"),1,MATCH("buh_negociacion",INDIRECT("v_buffer_hist_hoy!$1:$1"),0)-1,100000,1),MATCH(CLEAN(TABLATRANSFERENCIA[[#This Row],[CODIGO]]),OFFSET(INDIRECT("v_buffer_hist_hoy!$A$1"),1,MATCH("buh_codigo",INDIRECT("v_buffer_hist_hoy!$1:$1"),0)-1,100000,1),0)),"")</f>
        <v>0</v>
      </c>
      <c r="AG219" s="6">
        <f ca="1">IFERROR(INDEX(OFFSET(INDIRECT("v_buffer_hist_hoy!$A$1"),1,MATCH("buh_produccion",INDIRECT("v_buffer_hist_hoy!$1:$1"),0)-1,100000,1),MATCH(CLEAN(TABLATRANSFERENCIA[[#This Row],[CODIGO]]),OFFSET(INDIRECT("v_buffer_hist_hoy!$A$1"),1,MATCH("buh_codigo",INDIRECT("v_buffer_hist_hoy!$1:$1"),0)-1,100000,1),0)),"")</f>
        <v>0</v>
      </c>
      <c r="AH219" s="6">
        <f ca="1">IFERROR(INDEX(OFFSET(INDIRECT("v_buffer_hist_hoy!$A$1"),1,MATCH("buh_embarcado",INDIRECT("v_buffer_hist_hoy!$1:$1"),0)-1,100000,1),MATCH(CLEAN(TABLATRANSFERENCIA[[#This Row],[CODIGO]]),OFFSET(INDIRECT("v_buffer_hist_hoy!$A$1"),1,MATCH("buh_codigo",INDIRECT("v_buffer_hist_hoy!$1:$1"),0)-1,100000,1),0)),"")</f>
        <v>0</v>
      </c>
      <c r="AI219" s="6">
        <f ca="1">IFERROR(INDEX(OFFSET(INDIRECT("v_buffer_hist_hoy!$A$1"),1,MATCH("buh_comprometido",INDIRECT("v_buffer_hist_hoy!$1:$1"),0)-1,100000,1),MATCH(CLEAN(TABLATRANSFERENCIA[[#This Row],[CODIGO]]),OFFSET(INDIRECT("v_buffer_hist_hoy!$A$1"),1,MATCH("buh_codigo",INDIRECT("v_buffer_hist_hoy!$1:$1"),0)-1,100000,1),0)),"")</f>
        <v>0</v>
      </c>
      <c r="AJ219" s="6">
        <f ca="1">IFERROR(INDEX(OFFSET(INDIRECT("v_buffer_hist_hoy!$A$1"),1,MATCH("buh_backorder",INDIRECT("v_buffer_hist_hoy!$1:$1"),0)-1,100000,1),MATCH(CLEAN(TABLATRANSFERENCIA[[#This Row],[CODIGO]]),OFFSET(INDIRECT("v_buffer_hist_hoy!$A$1"),1,MATCH("buh_codigo",INDIRECT("v_buffer_hist_hoy!$1:$1"),0)-1,100000,1),0)),"")</f>
        <v>8</v>
      </c>
      <c r="AK219" s="6">
        <f ca="1">IFERROR(INDEX(OFFSET(INDIRECT("v_buffer_hist_hoy!$A$1"),1,MATCH("buh_inventario_proyectado",INDIRECT("v_buffer_hist_hoy!$1:$1"),0)-1,100000,1),MATCH(CLEAN(TABLATRANSFERENCIA[[#This Row],[CODIGO]]),OFFSET(INDIRECT("v_buffer_hist_hoy!$A$1"),1,MATCH("buh_codigo",INDIRECT("v_buffer_hist_hoy!$1:$1"),0)-1,100000,1),0)),"")</f>
        <v>29</v>
      </c>
      <c r="AL219" s="4">
        <f ca="1">IFERROR(INDEX(OFFSET(INDIRECT("v_buffer_hist_hoy!$A$1"),1,MATCH("buh_estado_inventario_proyectado",INDIRECT("v_buffer_hist_hoy!$1:$1"),0)-1,100000,1),MATCH(CLEAN(TABLATRANSFERENCIA[[#This Row],[CODIGO]]),OFFSET(INDIRECT("v_buffer_hist_hoy!$A$1"),1,MATCH("buh_codigo",INDIRECT("v_buffer_hist_hoy!$1:$1"),0)-1,100000,1),0)),"")</f>
        <v>-0.45</v>
      </c>
      <c r="AM219" s="6" t="str">
        <f ca="1">IFERROR(INDEX(OFFSET(INDIRECT("v_buffer_hist_hoy!$A$1"),1,MATCH("buh_color_inventario_proyectado",INDIRECT("v_buffer_hist_hoy!$1:$1"),0)-1,100000,1),MATCH(CLEAN(TABLATRANSFERENCIA[[#This Row],[CODIGO]]),OFFSET(INDIRECT("v_buffer_hist_hoy!$A$1"),1,MATCH("buh_codigo",INDIRECT("v_buffer_hist_hoy!$1:$1"),0)-1,100000,1),0)),"")</f>
        <v>L</v>
      </c>
      <c r="AN219" s="6">
        <f ca="1">IFERROR(INDEX(OFFSET(INDIRECT("v_buffer_hist_hoy!$A$1"),1,MATCH("buh_pedido_minimo",INDIRECT("v_buffer_hist_hoy!$1:$1"),0)-1,100000,1),MATCH(CLEAN(TABLATRANSFERENCIA[[#This Row],[CODIGO]]),OFFSET(INDIRECT("v_buffer_hist_hoy!$A$1"),1,MATCH("buh_codigo",INDIRECT("v_buffer_hist_hoy!$1:$1"),0)-1,100000,1),0)),"")</f>
        <v>0</v>
      </c>
      <c r="AO219" s="6">
        <f ca="1">IFERROR(INDEX(OFFSET(INDIRECT("v_buffer_hist_hoy!$A$1"),1,MATCH("buh_pedido_minimo_grupo",INDIRECT("v_buffer_hist_hoy!$1:$1"),0)-1,100000,1),MATCH(CLEAN(TABLATRANSFERENCIA[[#This Row],[CODIGO]]),OFFSET(INDIRECT("v_buffer_hist_hoy!$A$1"),1,MATCH("buh_codigo",INDIRECT("v_buffer_hist_hoy!$1:$1"),0)-1,100000,1),0)),"")</f>
        <v>0</v>
      </c>
      <c r="AP219" s="6">
        <f ca="1">IFERROR(INDEX(OFFSET(INDIRECT("v_buffer_hist_hoy!$A$1"),1,MATCH("buh_unidad_empaque",INDIRECT("v_buffer_hist_hoy!$1:$1"),0)-1,100000,1),MATCH(CLEAN(TABLATRANSFERENCIA[[#This Row],[CODIGO]]),OFFSET(INDIRECT("v_buffer_hist_hoy!$A$1"),1,MATCH("buh_codigo",INDIRECT("v_buffer_hist_hoy!$1:$1"),0)-1,100000,1),0)),"")</f>
        <v>0</v>
      </c>
      <c r="AQ219" s="6">
        <f ca="1">IFERROR(INDEX(OFFSET(INDIRECT("v_buffer_hist_hoy!$A$1"),1,MATCH("buh_pedido_promedio",INDIRECT("v_buffer_hist_hoy!$1:$1"),0)-1,100000,1),MATCH(CLEAN(TABLATRANSFERENCIA[[#This Row],[CODIGO]]),OFFSET(INDIRECT("v_buffer_hist_hoy!$A$1"),1,MATCH("buh_codigo",INDIRECT("v_buffer_hist_hoy!$1:$1"),0)-1,100000,1),0)),"")</f>
        <v>5</v>
      </c>
      <c r="AR219" s="6">
        <f ca="1">IFERROR(INDEX(OFFSET(INDIRECT("v_buffer_hist_hoy!$A$1"),1,MATCH("buh_cobertura_buffer",INDIRECT("v_buffer_hist_hoy!$1:$1"),0)-1,100000,1),MATCH(CLEAN(TABLATRANSFERENCIA[[#This Row],[CODIGO]]),OFFSET(INDIRECT("v_buffer_hist_hoy!$A$1"),1,MATCH("buh_codigo",INDIRECT("v_buffer_hist_hoy!$1:$1"),0)-1,100000,1),0)),"")</f>
        <v>0</v>
      </c>
      <c r="AS219" s="6">
        <f ca="1">IFERROR(INDEX(OFFSET(INDIRECT("v_buffer_hist_hoy!$A$1"),1,MATCH("buh_cobertura_inventario_proyectado",INDIRECT("v_buffer_hist_hoy!$1:$1"),0)-1,100000,1),MATCH(CLEAN(TABLATRANSFERENCIA[[#This Row],[CODIGO]]),OFFSET(INDIRECT("v_buffer_hist_hoy!$A$1"),1,MATCH("buh_codigo",INDIRECT("v_buffer_hist_hoy!$1:$1"),0)-1,100000,1),0)),"")</f>
        <v>0</v>
      </c>
      <c r="AT219" s="6">
        <f ca="1">IFERROR(INDEX(OFFSET(INDIRECT("v_buffer_hist_hoy!$A$1"),1,MATCH("buh_cobertura_pedido_minimo",INDIRECT("v_buffer_hist_hoy!$1:$1"),0)-1,100000,1),MATCH(CLEAN(TABLATRANSFERENCIA[[#This Row],[CODIGO]]),OFFSET(INDIRECT("v_buffer_hist_hoy!$A$1"),1,MATCH("buh_codigo",INDIRECT("v_buffer_hist_hoy!$1:$1"),0)-1,100000,1),0)),"")</f>
        <v>0</v>
      </c>
      <c r="AU219" s="6">
        <f ca="1">IFERROR(INDEX(OFFSET(INDIRECT("v_buffer_hist_hoy!$A$1"),1,MATCH("buh_dias_desabastecimiento",INDIRECT("v_buffer_hist_hoy!$1:$1"),0)-1,100000,1),MATCH(CLEAN(TABLATRANSFERENCIA[[#This Row],[CODIGO]]),OFFSET(INDIRECT("v_buffer_hist_hoy!$A$1"),1,MATCH("buh_codigo",INDIRECT("v_buffer_hist_hoy!$1:$1"),0)-1,100000,1),0)),"")</f>
        <v>2</v>
      </c>
      <c r="AV219" s="6">
        <f t="array" ref="AV219">IFERROR(INDEX(Datos_Consumo[CANTIDAD],MATCH(TABLATRANSFERENCIA[[#This Row],[CODIGO]]&amp;TABLATRANSFERENCIA[[#Headers],[Columna1]],Datos_Consumo[CODIGO]&amp;Datos_Consumo[FECHA_FORMATO],0)),0)</f>
        <v>0</v>
      </c>
      <c r="AW219" s="6">
        <f t="array" ref="AW219">IFERROR(INDEX(Datos_Consumo[CANTIDAD],MATCH(TABLATRANSFERENCIA[[#This Row],[CODIGO]]&amp;TABLATRANSFERENCIA[[#Headers],[Columna2]],Datos_Consumo[CODIGO]&amp;Datos_Consumo[FECHA_FORMATO],0)),0)</f>
        <v>0</v>
      </c>
      <c r="AX219" s="6">
        <f t="array" ref="AX219">IFERROR(INDEX(Datos_Consumo[CANTIDAD],MATCH(TABLATRANSFERENCIA[[#This Row],[CODIGO]]&amp;TABLATRANSFERENCIA[[#Headers],[Columna3]],Datos_Consumo[CODIGO]&amp;Datos_Consumo[FECHA_FORMATO],0)),0)</f>
        <v>0</v>
      </c>
      <c r="AY219" s="6">
        <f t="array" ref="AY219">IFERROR(INDEX(Datos_Consumo[CANTIDAD],MATCH(TABLATRANSFERENCIA[[#This Row],[CODIGO]]&amp;TABLATRANSFERENCIA[[#Headers],[Columna4]],Datos_Consumo[CODIGO]&amp;Datos_Consumo[FECHA_FORMATO],0)),0)</f>
        <v>0</v>
      </c>
      <c r="AZ219" s="6">
        <f t="array" ref="AZ219">IFERROR(INDEX(Datos_Consumo[CANTIDAD],MATCH(TABLATRANSFERENCIA[[#This Row],[CODIGO]]&amp;TABLATRANSFERENCIA[[#Headers],[Columna5]],Datos_Consumo[CODIGO]&amp;Datos_Consumo[FECHA_FORMATO],0)),0)</f>
        <v>0</v>
      </c>
      <c r="BA219" s="6">
        <f t="array" ref="BA219">IFERROR(INDEX(Datos_Consumo[CANTIDAD],MATCH(TABLATRANSFERENCIA[[#This Row],[CODIGO]]&amp;TABLATRANSFERENCIA[[#Headers],[Columna6]],Datos_Consumo[CODIGO]&amp;Datos_Consumo[FECHA_FORMATO],0)),0)</f>
        <v>0</v>
      </c>
      <c r="BB219" s="56">
        <f ca="1">IFERROR(INDEX(OFFSET(INDIRECT("v_buffer_hist_hoy!$A$1"),1,MATCH("buh_ultima_transferencia_ini",INDIRECT("v_buffer_hist_hoy!$1:$1"),0)-1,100000,1),MATCH(CLEAN(TABLATRANSFERENCIA[[#This Row],[CODIGO]]),OFFSET(INDIRECT("v_buffer_hist_hoy!$A$1"),1,MATCH("buh_codigo",INDIRECT("v_buffer_hist_hoy!$1:$1"),0)-1,100000,1),0)),"")</f>
        <v>0</v>
      </c>
      <c r="BC219" s="56">
        <f ca="1">IFERROR(INDEX(OFFSET(INDIRECT("v_buffer_hist_hoy!$A$1"),1,MATCH("buh_ultima_transferencia_fin",INDIRECT("v_buffer_hist_hoy!$1:$1"),0)-1,100000,1),MATCH(CLEAN(TABLATRANSFERENCIA[[#This Row],[CODIGO]]),OFFSET(INDIRECT("v_buffer_hist_hoy!$A$1"),1,MATCH("buh_codigo",INDIRECT("v_buffer_hist_hoy!$1:$1"),0)-1,100000,1),0)),"")</f>
        <v>0</v>
      </c>
      <c r="BD219" s="50" t="s">
        <v>7747</v>
      </c>
      <c r="BE219" s="55"/>
      <c r="BF219" s="51"/>
      <c r="BG219" s="51" t="str">
        <f>IF(RIGHT(TABLATRANSFERENCIA[[#Headers],[Emb1]],1)*1&lt;=TABLATRANSFERENCIA[[#This Row],[EMBARQUES]],IF(ISBLANK(TABLATRANSFERENCIA[[#This Row],[EMBARQUES]]),TABLATRANSFERENCIA[[#This Row],[REQUERIM]],ROUND(TABLATRANSFERENCIA[[#This Row],[REQUERIM]]/TABLATRANSFERENCIA[[#This Row],[EMBARQUES]],0)),TABLATRANSFERENCIA[[#This Row],[REQUERIM]])</f>
        <v>8</v>
      </c>
      <c r="BH2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19" s="51"/>
      <c r="BM219" s="46">
        <f ca="1">IFERROR(TABLATRANSFERENCIA[[#This Row],[REQUERIM]]/TABLATRANSFERENCIA[[#This Row],[PEDIDO PROMEDIO]],0)</f>
        <v>1.6</v>
      </c>
      <c r="BN219" s="51"/>
      <c r="BO219" s="59"/>
      <c r="BP219" s="3" t="str">
        <f>IF(TABLATRANSFERENCIA[[#This Row],[RECIBIDO]]&lt;&gt;"",0,IF(TABLATRANSFERENCIA[[#This Row],[DESPACHO]]&lt;&gt;"",TABLATRANSFERENCIA[[#This Row],[DESPACHO]],TABLATRANSFERENCIA[[#This Row],[REQUERIM]]))</f>
        <v>8</v>
      </c>
      <c r="BQ219" s="50"/>
      <c r="BR219" s="50"/>
      <c r="BS219" s="50" t="str">
        <f t="shared" si="3"/>
        <v>N</v>
      </c>
      <c r="BT219" s="51">
        <f t="array" aca="1" ref="BT219" ca="1">IF(SUM(--(TABLATRANSFERENCIA[[#This Row],[CODIGO GENERICO]]=TABLATRANSFERENCIA[CODIGO GENERICO])*TABLATRANSFERENCIA[REQUERIM])&lt;TABLATRANSFERENCIA[[#This Row],[PEDIDO MIN GRUPO]],1,0)</f>
        <v>0</v>
      </c>
      <c r="BU2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19" s="51">
        <f ca="1">IFERROR(INDEX(OFFSET(INDIRECT("v_buffer_hist_hoy!$A$1"),1,MATCH("buh_zona_amarilla",INDIRECT("v_buffer_hist_hoy!$1:$1"),0)-1,100000,1),MATCH(CLEAN(TABLATRANSFERENCIA[[#This Row],[CODIGO]]),OFFSET(INDIRECT("v_buffer_hist_hoy!$A$1"),1,MATCH("buh_codigo",INDIRECT("v_buffer_hist_hoy!$1:$1"),0)-1,100000,1),0)),"")</f>
        <v>13</v>
      </c>
      <c r="BW219" s="51">
        <f ca="1">IFERROR(INDEX(OFFSET(INDIRECT("v_buffer_hist_hoy!$A$1"),1,MATCH("buh_zona_roja",INDIRECT("v_buffer_hist_hoy!$1:$1"),0)-1,100000,1),MATCH(CLEAN(TABLATRANSFERENCIA[[#This Row],[CODIGO]]),OFFSET(INDIRECT("v_buffer_hist_hoy!$A$1"),1,MATCH("buh_codigo",INDIRECT("v_buffer_hist_hoy!$1:$1"),0)-1,100000,1),0)),"")</f>
        <v>7</v>
      </c>
    </row>
    <row r="220" spans="1:75" hidden="1" x14ac:dyDescent="0.25">
      <c r="A220" s="54" t="s">
        <v>1492</v>
      </c>
      <c r="B220" s="3" t="str">
        <f ca="1">IFERROR(INDEX(OFFSET(INDIRECT("v_buffer_hist_hoy!$A$1"),1,MATCH("pro_descripcion",INDIRECT("v_buffer_hist_hoy!$1:$1"),0)-1,100000,1),MATCH(CLEAN(TABLATRANSFERENCIA[[#This Row],[CODIGO]]),OFFSET(INDIRECT("v_buffer_hist_hoy!$A$1"),1,MATCH("buh_codigo",INDIRECT("v_buffer_hist_hoy!$1:$1"),0)-1,100000,1),0)),"")</f>
        <v>ROLLO HILO NYLON 0.130 (460MTS) 13010"</v>
      </c>
      <c r="C220" s="3" t="str">
        <f ca="1">IFERROR(INDEX(OFFSET(INDIRECT("v_buffer_hist_hoy!$A$1"),1,MATCH("buh_codigo_generico",INDIRECT("v_buffer_hist_hoy!$1:$1"),0)-1,100000,1),MATCH(CLEAN(TABLATRANSFERENCIA[[#This Row],[CODIGO]]),OFFSET(INDIRECT("v_buffer_hist_hoy!$A$1"),1,MATCH("buh_codigo",INDIRECT("v_buffer_hist_hoy!$1:$1"),0)-1,100000,1),0)),"")</f>
        <v>0</v>
      </c>
      <c r="D220" s="3" t="str">
        <f ca="1">IFERROR(INDEX(OFFSET(INDIRECT("v_buffer_hist_hoy!$A$1"),1,MATCH("buh_codigo_vinculado",INDIRECT("v_buffer_hist_hoy!$1:$1"),0)-1,100000,1),MATCH(CLEAN(TABLATRANSFERENCIA[[#This Row],[CODIGO]]),OFFSET(INDIRECT("v_buffer_hist_hoy!$A$1"),1,MATCH("buh_codigo",INDIRECT("v_buffer_hist_hoy!$1:$1"),0)-1,100000,1),0)),"")</f>
        <v>EC-13010</v>
      </c>
      <c r="E220" s="3" t="str">
        <f ca="1">IFERROR(INDEX(OFFSET(INDIRECT("v_buffer_hist_hoy!$A$1"),1,MATCH("pro_linea",INDIRECT("v_buffer_hist_hoy!$1:$1"),0)-1,100000,1),MATCH(CLEAN(TABLATRANSFERENCIA[[#This Row],[CODIGO]]),OFFSET(INDIRECT("v_buffer_hist_hoy!$A$1"),1,MATCH("buh_codigo",INDIRECT("v_buffer_hist_hoy!$1:$1"),0)-1,100000,1),0)),"")</f>
        <v>AGROFORESTAL</v>
      </c>
      <c r="F220" s="3">
        <f ca="1">IFERROR(INDEX(OFFSET(INDIRECT("v_buffer_hist_hoy!$A$1"),1,MATCH("pro_sublinea",INDIRECT("v_buffer_hist_hoy!$1:$1"),0)-1,100000,1),MATCH(CLEAN(TABLATRANSFERENCIA[[#This Row],[CODIGO]]),OFFSET(INDIRECT("v_buffer_hist_hoy!$A$1"),1,MATCH("buh_codigo",INDIRECT("v_buffer_hist_hoy!$1:$1"),0)-1,100000,1),0)),"")</f>
        <v>0</v>
      </c>
      <c r="G220" s="3" t="str">
        <f ca="1">IFERROR(INDEX(OFFSET(INDIRECT("v_buffer_hist_hoy!$A$1"),1,MATCH("pro_grupo",INDIRECT("v_buffer_hist_hoy!$1:$1"),0)-1,100000,1),MATCH(CLEAN(TABLATRANSFERENCIA[[#This Row],[CODIGO]]),OFFSET(INDIRECT("v_buffer_hist_hoy!$A$1"),1,MATCH("buh_codigo",INDIRECT("v_buffer_hist_hoy!$1:$1"),0)-1,100000,1),0)),"")</f>
        <v>ACCESORIOS</v>
      </c>
      <c r="H220" s="3">
        <f ca="1">IFERROR(INDEX(OFFSET(INDIRECT("v_buffer_hist_hoy!$A$1"),1,MATCH("pro_familia",INDIRECT("v_buffer_hist_hoy!$1:$1"),0)-1,100000,1),MATCH(CLEAN(TABLATRANSFERENCIA[[#This Row],[CODIGO]]),OFFSET(INDIRECT("v_buffer_hist_hoy!$A$1"),1,MATCH("buh_codigo",INDIRECT("v_buffer_hist_hoy!$1:$1"),0)-1,100000,1),0)),"")</f>
        <v>0</v>
      </c>
      <c r="I220" s="3">
        <f ca="1">IFERROR(INDEX(OFFSET(INDIRECT("v_buffer_hist_hoy!$A$1"),1,MATCH("pro_subfamilia",INDIRECT("v_buffer_hist_hoy!$1:$1"),0)-1,100000,1),MATCH(CLEAN(TABLATRANSFERENCIA[[#This Row],[CODIGO]]),OFFSET(INDIRECT("v_buffer_hist_hoy!$A$1"),1,MATCH("buh_codigo",INDIRECT("v_buffer_hist_hoy!$1:$1"),0)-1,100000,1),0)),"")</f>
        <v>0</v>
      </c>
      <c r="J220" s="3" t="str">
        <f ca="1">IFERROR(INDEX(OFFSET(INDIRECT("v_buffer_hist_hoy!$A$1"),1,MATCH("pro_categoria",INDIRECT("v_buffer_hist_hoy!$1:$1"),0)-1,100000,1),MATCH(CLEAN(TABLATRANSFERENCIA[[#This Row],[CODIGO]]),OFFSET(INDIRECT("v_buffer_hist_hoy!$A$1"),1,MATCH("buh_codigo",INDIRECT("v_buffer_hist_hoy!$1:$1"),0)-1,100000,1),0)),"")</f>
        <v>ACCESORIOS LUBRICANTES</v>
      </c>
      <c r="K220" s="3">
        <f ca="1">IFERROR(INDEX(OFFSET(INDIRECT("v_buffer_hist_hoy!$A$1"),1,MATCH("pro_tipo",INDIRECT("v_buffer_hist_hoy!$1:$1"),0)-1,100000,1),MATCH(CLEAN(TABLATRANSFERENCIA[[#This Row],[CODIGO]]),OFFSET(INDIRECT("v_buffer_hist_hoy!$A$1"),1,MATCH("buh_codigo",INDIRECT("v_buffer_hist_hoy!$1:$1"),0)-1,100000,1),0)),"")</f>
        <v>0</v>
      </c>
      <c r="L220" s="3" t="str">
        <f ca="1">IFERROR(INDEX(OFFSET(INDIRECT("v_buffer_hist_hoy!$A$1"),1,MATCH("pro_marca",INDIRECT("v_buffer_hist_hoy!$1:$1"),0)-1,100000,1),MATCH(CLEAN(TABLATRANSFERENCIA[[#This Row],[CODIGO]]),OFFSET(INDIRECT("v_buffer_hist_hoy!$A$1"),1,MATCH("buh_codigo",INDIRECT("v_buffer_hist_hoy!$1:$1"),0)-1,100000,1),0)),"")</f>
        <v>SHINDAIWA</v>
      </c>
      <c r="M220" s="3">
        <f ca="1">IFERROR(INDEX(OFFSET(INDIRECT("v_buffer_hist_hoy!$A$1"),1,MATCH("pro_modelo",INDIRECT("v_buffer_hist_hoy!$1:$1"),0)-1,100000,1),MATCH(CLEAN(TABLATRANSFERENCIA[[#This Row],[CODIGO]]),OFFSET(INDIRECT("v_buffer_hist_hoy!$A$1"),1,MATCH("buh_codigo",INDIRECT("v_buffer_hist_hoy!$1:$1"),0)-1,100000,1),0)),"")</f>
        <v>0</v>
      </c>
      <c r="N220" s="3">
        <f ca="1">IFERROR(INDEX(OFFSET(INDIRECT("v_buffer_hist_hoy!$A$1"),1,MATCH("pro_cat_management",INDIRECT("v_buffer_hist_hoy!$1:$1"),0)-1,100000,1),MATCH(CLEAN(TABLATRANSFERENCIA[[#This Row],[CODIGO]]),OFFSET(INDIRECT("v_buffer_hist_hoy!$A$1"),1,MATCH("buh_codigo",INDIRECT("v_buffer_hist_hoy!$1:$1"),0)-1,100000,1),0)),"")</f>
        <v>0</v>
      </c>
      <c r="O220" s="5" t="str">
        <f ca="1">IFERROR(INDEX(OFFSET(INDIRECT("v_buffer_hist_hoy!$A$1"),1,MATCH("buh_estatus",INDIRECT("v_buffer_hist_hoy!$1:$1"),0)-1,100000,1),MATCH(CLEAN(TABLATRANSFERENCIA[[#This Row],[CODIGO]]),OFFSET(INDIRECT("v_buffer_hist_hoy!$A$1"),1,MATCH("buh_codigo",INDIRECT("v_buffer_hist_hoy!$1:$1"),0)-1,100000,1),0)),"")</f>
        <v>0</v>
      </c>
      <c r="P220" s="5">
        <f ca="1">IFERROR(INDEX(OFFSET(INDIRECT("v_buffer_hist_hoy!$A$1"),1,MATCH("buh_ctv",INDIRECT("v_buffer_hist_hoy!$1:$1"),0)-1,100000,1),MATCH(CLEAN(TABLATRANSFERENCIA[[#This Row],[CODIGO]]),OFFSET(INDIRECT("v_buffer_hist_hoy!$A$1"),1,MATCH("buh_codigo",INDIRECT("v_buffer_hist_hoy!$1:$1"),0)-1,100000,1),0)),"")</f>
        <v>38.07</v>
      </c>
      <c r="Q220" s="5">
        <f ca="1">IFERROR(INDEX(OFFSET(INDIRECT("v_buffer_hist_hoy!$A$1"),1,MATCH("buh_pv",INDIRECT("v_buffer_hist_hoy!$1:$1"),0)-1,100000,1),MATCH(CLEAN(TABLATRANSFERENCIA[[#This Row],[CODIGO]]),OFFSET(INDIRECT("v_buffer_hist_hoy!$A$1"),1,MATCH("buh_codigo",INDIRECT("v_buffer_hist_hoy!$1:$1"),0)-1,100000,1),0)),"")</f>
        <v>93.48</v>
      </c>
      <c r="R220" s="46">
        <f ca="1">IFERROR(INDEX(OFFSET(INDIRECT("v_buffer_hist_hoy!$A$1"),1,MATCH("buh_roi_pasado",INDIRECT("v_buffer_hist_hoy!$1:$1"),0)-1,100000,1),MATCH(CLEAN(TABLATRANSFERENCIA[[#This Row],[CODIGO]]),OFFSET(INDIRECT("v_buffer_hist_hoy!$A$1"),1,MATCH("buh_codigo",INDIRECT("v_buffer_hist_hoy!$1:$1"),0)-1,100000,1),0)),"")</f>
        <v>0</v>
      </c>
      <c r="S220" s="46">
        <f ca="1">IFERROR(INDEX(OFFSET(INDIRECT("v_buffer_hist_hoy!$A$1"),1,MATCH("buh_roi_proyectado",INDIRECT("v_buffer_hist_hoy!$1:$1"),0)-1,100000,1),MATCH(CLEAN(TABLATRANSFERENCIA[[#This Row],[CODIGO]]),OFFSET(INDIRECT("v_buffer_hist_hoy!$A$1"),1,MATCH("buh_codigo",INDIRECT("v_buffer_hist_hoy!$1:$1"),0)-1,100000,1),0)),"")</f>
        <v>6.35</v>
      </c>
      <c r="T220" s="46">
        <f ca="1">IFERROR(INDEX(OFFSET(INDIRECT("v_buffer_hist_hoy!$A$1"),1,MATCH("buh_velocity",INDIRECT("v_buffer_hist_hoy!$1:$1"),0)-1,100000,1),MATCH(CLEAN(TABLATRANSFERENCIA[[#This Row],[CODIGO]]),OFFSET(INDIRECT("v_buffer_hist_hoy!$A$1"),1,MATCH("buh_codigo",INDIRECT("v_buffer_hist_hoy!$1:$1"),0)-1,100000,1),0)),"")</f>
        <v>0</v>
      </c>
      <c r="U220" s="46">
        <f ca="1">IFERROR(INDEX(OFFSET(INDIRECT("v_buffer_hist_hoy!$A$1"),1,MATCH("buh_nivel_servicio",INDIRECT("v_buffer_hist_hoy!$1:$1"),0)-1,100000,1),MATCH(CLEAN(TABLATRANSFERENCIA[[#This Row],[CODIGO]]),OFFSET(INDIRECT("v_buffer_hist_hoy!$A$1"),1,MATCH("buh_codigo",INDIRECT("v_buffer_hist_hoy!$1:$1"),0)-1,100000,1),0)),"")</f>
        <v>1</v>
      </c>
      <c r="V220" s="49" t="str">
        <f ca="1">IFERROR(INDEX(OFFSET(INDIRECT("v_buffer_hist_hoy!$A$1"),1,MATCH("pro_nombre",INDIRECT("v_buffer_hist_hoy!$1:$1"),0)-1,100000,1),MATCH(CLEAN(TABLATRANSFERENCIA[[#This Row],[CODIGO]]),OFFSET(INDIRECT("v_buffer_hist_hoy!$A$1"),1,MATCH("buh_codigo",INDIRECT("v_buffer_hist_hoy!$1:$1"),0)-1,100000,1),0)),"")</f>
        <v>Echo</v>
      </c>
      <c r="W220" s="49" t="str">
        <f ca="1">IFERROR(INDEX(OFFSET(INDIRECT("v_buffer_hist_hoy!$A$1"),1,MATCH("pre_nombre",INDIRECT("v_buffer_hist_hoy!$1:$1"),0)-1,100000,1),MATCH(CLEAN(TABLATRANSFERENCIA[[#This Row],[CODIGO]]),OFFSET(INDIRECT("v_buffer_hist_hoy!$A$1"),1,MATCH("buh_codigo",INDIRECT("v_buffer_hist_hoy!$1:$1"),0)-1,100000,1),0)),"")</f>
        <v>USA</v>
      </c>
      <c r="X220" s="51">
        <f ca="1">IFERROR(INDEX(OFFSET(INDIRECT("v_buffer_hist_hoy!$A$1"),1,MATCH("buh_tiempo_suministro",INDIRECT("v_buffer_hist_hoy!$1:$1"),0)-1,100000,1),MATCH(CLEAN(TABLATRANSFERENCIA[[#This Row],[CODIGO]]),OFFSET(INDIRECT("v_buffer_hist_hoy!$A$1"),1,MATCH("buh_codigo",INDIRECT("v_buffer_hist_hoy!$1:$1"),0)-1,100000,1),0)),"")</f>
        <v>8</v>
      </c>
      <c r="Y220" s="51">
        <f ca="1">IFERROR(INDEX(OFFSET(INDIRECT("v_buffer_hist_hoy!$A$1"),1,MATCH("buh_frecuencia_reposicion",INDIRECT("v_buffer_hist_hoy!$1:$1"),0)-1,100000,1),MATCH(CLEAN(TABLATRANSFERENCIA[[#This Row],[CODIGO]]),OFFSET(INDIRECT("v_buffer_hist_hoy!$A$1"),1,MATCH("buh_codigo",INDIRECT("v_buffer_hist_hoy!$1:$1"),0)-1,100000,1),0)),"")</f>
        <v>3</v>
      </c>
      <c r="Z220" s="6">
        <f ca="1">IFERROR(INDEX(OFFSET(INDIRECT("v_buffer_hist_hoy!$A$1"),1,MATCH("buh_buffer_actual",INDIRECT("v_buffer_hist_hoy!$1:$1"),0)-1,100000,1),MATCH(CLEAN(TABLATRANSFERENCIA[[#This Row],[CODIGO]]),OFFSET(INDIRECT("v_buffer_hist_hoy!$A$1"),1,MATCH("buh_codigo",INDIRECT("v_buffer_hist_hoy!$1:$1"),0)-1,100000,1),0)),"")</f>
        <v>130</v>
      </c>
      <c r="AA220" s="6">
        <f ca="1">IFERROR(INDEX(OFFSET(INDIRECT("v_buffer_hist_hoy!$A$1"),1,MATCH("buh_inventario_proveedor",INDIRECT("v_buffer_hist_hoy!$1:$1"),0)-1,100000,1),MATCH(CLEAN(TABLATRANSFERENCIA[[#This Row],[CODIGO]]),OFFSET(INDIRECT("v_buffer_hist_hoy!$A$1"),1,MATCH("buh_codigo",INDIRECT("v_buffer_hist_hoy!$1:$1"),0)-1,100000,1),0)),"")</f>
        <v>1000000000</v>
      </c>
      <c r="AB220" s="6">
        <f ca="1">IFERROR(INDEX(OFFSET(INDIRECT("v_buffer_hist_hoy!$A$1"),1,MATCH("buh_inventario_fisico",INDIRECT("v_buffer_hist_hoy!$1:$1"),0)-1,100000,1),MATCH(CLEAN(TABLATRANSFERENCIA[[#This Row],[CODIGO]]),OFFSET(INDIRECT("v_buffer_hist_hoy!$A$1"),1,MATCH("buh_codigo",INDIRECT("v_buffer_hist_hoy!$1:$1"),0)-1,100000,1),0)),"")</f>
        <v>117</v>
      </c>
      <c r="AC220" s="4">
        <f ca="1">IFERROR(INDEX(OFFSET(INDIRECT("v_buffer_hist_hoy!$A$1"),1,MATCH("buh_estado_inventario_fisico",INDIRECT("v_buffer_hist_hoy!$1:$1"),0)-1,100000,1),MATCH(CLEAN(TABLATRANSFERENCIA[[#This Row],[CODIGO]]),OFFSET(INDIRECT("v_buffer_hist_hoy!$A$1"),1,MATCH("buh_codigo",INDIRECT("v_buffer_hist_hoy!$1:$1"),0)-1,100000,1),0)),"")</f>
        <v>0.1</v>
      </c>
      <c r="AD220" s="6" t="str">
        <f ca="1">IFERROR(INDEX(OFFSET(INDIRECT("v_buffer_hist_hoy!$A$1"),1,MATCH("buh_color_inventario_fisico",INDIRECT("v_buffer_hist_hoy!$1:$1"),0)-1,100000,1),MATCH(CLEAN(TABLATRANSFERENCIA[[#This Row],[CODIGO]]),OFFSET(INDIRECT("v_buffer_hist_hoy!$A$1"),1,MATCH("buh_codigo",INDIRECT("v_buffer_hist_hoy!$1:$1"),0)-1,100000,1),0)),"")</f>
        <v>V</v>
      </c>
      <c r="AE220" s="6">
        <f ca="1">IFERROR(INDEX(OFFSET(INDIRECT("v_buffer_hist_hoy!$A$1"),1,MATCH("buh_transito",INDIRECT("v_buffer_hist_hoy!$1:$1"),0)-1,100000,1),MATCH(CLEAN(TABLATRANSFERENCIA[[#This Row],[CODIGO]]),OFFSET(INDIRECT("v_buffer_hist_hoy!$A$1"),1,MATCH("buh_codigo",INDIRECT("v_buffer_hist_hoy!$1:$1"),0)-1,100000,1),0)),"")</f>
        <v>48</v>
      </c>
      <c r="AF220" s="6">
        <f ca="1">IFERROR(INDEX(OFFSET(INDIRECT("v_buffer_hist_hoy!$A$1"),1,MATCH("buh_negociacion",INDIRECT("v_buffer_hist_hoy!$1:$1"),0)-1,100000,1),MATCH(CLEAN(TABLATRANSFERENCIA[[#This Row],[CODIGO]]),OFFSET(INDIRECT("v_buffer_hist_hoy!$A$1"),1,MATCH("buh_codigo",INDIRECT("v_buffer_hist_hoy!$1:$1"),0)-1,100000,1),0)),"")</f>
        <v>0</v>
      </c>
      <c r="AG220" s="6">
        <f ca="1">IFERROR(INDEX(OFFSET(INDIRECT("v_buffer_hist_hoy!$A$1"),1,MATCH("buh_produccion",INDIRECT("v_buffer_hist_hoy!$1:$1"),0)-1,100000,1),MATCH(CLEAN(TABLATRANSFERENCIA[[#This Row],[CODIGO]]),OFFSET(INDIRECT("v_buffer_hist_hoy!$A$1"),1,MATCH("buh_codigo",INDIRECT("v_buffer_hist_hoy!$1:$1"),0)-1,100000,1),0)),"")</f>
        <v>0</v>
      </c>
      <c r="AH220" s="6">
        <f ca="1">IFERROR(INDEX(OFFSET(INDIRECT("v_buffer_hist_hoy!$A$1"),1,MATCH("buh_embarcado",INDIRECT("v_buffer_hist_hoy!$1:$1"),0)-1,100000,1),MATCH(CLEAN(TABLATRANSFERENCIA[[#This Row],[CODIGO]]),OFFSET(INDIRECT("v_buffer_hist_hoy!$A$1"),1,MATCH("buh_codigo",INDIRECT("v_buffer_hist_hoy!$1:$1"),0)-1,100000,1),0)),"")</f>
        <v>0</v>
      </c>
      <c r="AI220" s="6">
        <f ca="1">IFERROR(INDEX(OFFSET(INDIRECT("v_buffer_hist_hoy!$A$1"),1,MATCH("buh_comprometido",INDIRECT("v_buffer_hist_hoy!$1:$1"),0)-1,100000,1),MATCH(CLEAN(TABLATRANSFERENCIA[[#This Row],[CODIGO]]),OFFSET(INDIRECT("v_buffer_hist_hoy!$A$1"),1,MATCH("buh_codigo",INDIRECT("v_buffer_hist_hoy!$1:$1"),0)-1,100000,1),0)),"")</f>
        <v>0</v>
      </c>
      <c r="AJ220" s="6">
        <f ca="1">IFERROR(INDEX(OFFSET(INDIRECT("v_buffer_hist_hoy!$A$1"),1,MATCH("buh_backorder",INDIRECT("v_buffer_hist_hoy!$1:$1"),0)-1,100000,1),MATCH(CLEAN(TABLATRANSFERENCIA[[#This Row],[CODIGO]]),OFFSET(INDIRECT("v_buffer_hist_hoy!$A$1"),1,MATCH("buh_codigo",INDIRECT("v_buffer_hist_hoy!$1:$1"),0)-1,100000,1),0)),"")</f>
        <v>7</v>
      </c>
      <c r="AK220" s="6">
        <f ca="1">IFERROR(INDEX(OFFSET(INDIRECT("v_buffer_hist_hoy!$A$1"),1,MATCH("buh_inventario_proyectado",INDIRECT("v_buffer_hist_hoy!$1:$1"),0)-1,100000,1),MATCH(CLEAN(TABLATRANSFERENCIA[[#This Row],[CODIGO]]),OFFSET(INDIRECT("v_buffer_hist_hoy!$A$1"),1,MATCH("buh_codigo",INDIRECT("v_buffer_hist_hoy!$1:$1"),0)-1,100000,1),0)),"")</f>
        <v>172</v>
      </c>
      <c r="AL220" s="4">
        <f ca="1">IFERROR(INDEX(OFFSET(INDIRECT("v_buffer_hist_hoy!$A$1"),1,MATCH("buh_estado_inventario_proyectado",INDIRECT("v_buffer_hist_hoy!$1:$1"),0)-1,100000,1),MATCH(CLEAN(TABLATRANSFERENCIA[[#This Row],[CODIGO]]),OFFSET(INDIRECT("v_buffer_hist_hoy!$A$1"),1,MATCH("buh_codigo",INDIRECT("v_buffer_hist_hoy!$1:$1"),0)-1,100000,1),0)),"")</f>
        <v>-0.32</v>
      </c>
      <c r="AM220" s="6" t="str">
        <f ca="1">IFERROR(INDEX(OFFSET(INDIRECT("v_buffer_hist_hoy!$A$1"),1,MATCH("buh_color_inventario_proyectado",INDIRECT("v_buffer_hist_hoy!$1:$1"),0)-1,100000,1),MATCH(CLEAN(TABLATRANSFERENCIA[[#This Row],[CODIGO]]),OFFSET(INDIRECT("v_buffer_hist_hoy!$A$1"),1,MATCH("buh_codigo",INDIRECT("v_buffer_hist_hoy!$1:$1"),0)-1,100000,1),0)),"")</f>
        <v>L</v>
      </c>
      <c r="AN220" s="6">
        <f ca="1">IFERROR(INDEX(OFFSET(INDIRECT("v_buffer_hist_hoy!$A$1"),1,MATCH("buh_pedido_minimo",INDIRECT("v_buffer_hist_hoy!$1:$1"),0)-1,100000,1),MATCH(CLEAN(TABLATRANSFERENCIA[[#This Row],[CODIGO]]),OFFSET(INDIRECT("v_buffer_hist_hoy!$A$1"),1,MATCH("buh_codigo",INDIRECT("v_buffer_hist_hoy!$1:$1"),0)-1,100000,1),0)),"")</f>
        <v>4</v>
      </c>
      <c r="AO220" s="6">
        <f ca="1">IFERROR(INDEX(OFFSET(INDIRECT("v_buffer_hist_hoy!$A$1"),1,MATCH("buh_pedido_minimo_grupo",INDIRECT("v_buffer_hist_hoy!$1:$1"),0)-1,100000,1),MATCH(CLEAN(TABLATRANSFERENCIA[[#This Row],[CODIGO]]),OFFSET(INDIRECT("v_buffer_hist_hoy!$A$1"),1,MATCH("buh_codigo",INDIRECT("v_buffer_hist_hoy!$1:$1"),0)-1,100000,1),0)),"")</f>
        <v>0</v>
      </c>
      <c r="AP220" s="6">
        <f ca="1">IFERROR(INDEX(OFFSET(INDIRECT("v_buffer_hist_hoy!$A$1"),1,MATCH("buh_unidad_empaque",INDIRECT("v_buffer_hist_hoy!$1:$1"),0)-1,100000,1),MATCH(CLEAN(TABLATRANSFERENCIA[[#This Row],[CODIGO]]),OFFSET(INDIRECT("v_buffer_hist_hoy!$A$1"),1,MATCH("buh_codigo",INDIRECT("v_buffer_hist_hoy!$1:$1"),0)-1,100000,1),0)),"")</f>
        <v>0</v>
      </c>
      <c r="AQ220" s="6">
        <f ca="1">IFERROR(INDEX(OFFSET(INDIRECT("v_buffer_hist_hoy!$A$1"),1,MATCH("buh_pedido_promedio",INDIRECT("v_buffer_hist_hoy!$1:$1"),0)-1,100000,1),MATCH(CLEAN(TABLATRANSFERENCIA[[#This Row],[CODIGO]]),OFFSET(INDIRECT("v_buffer_hist_hoy!$A$1"),1,MATCH("buh_codigo",INDIRECT("v_buffer_hist_hoy!$1:$1"),0)-1,100000,1),0)),"")</f>
        <v>35</v>
      </c>
      <c r="AR220" s="6">
        <f ca="1">IFERROR(INDEX(OFFSET(INDIRECT("v_buffer_hist_hoy!$A$1"),1,MATCH("buh_cobertura_buffer",INDIRECT("v_buffer_hist_hoy!$1:$1"),0)-1,100000,1),MATCH(CLEAN(TABLATRANSFERENCIA[[#This Row],[CODIGO]]),OFFSET(INDIRECT("v_buffer_hist_hoy!$A$1"),1,MATCH("buh_codigo",INDIRECT("v_buffer_hist_hoy!$1:$1"),0)-1,100000,1),0)),"")</f>
        <v>0</v>
      </c>
      <c r="AS220" s="6">
        <f ca="1">IFERROR(INDEX(OFFSET(INDIRECT("v_buffer_hist_hoy!$A$1"),1,MATCH("buh_cobertura_inventario_proyectado",INDIRECT("v_buffer_hist_hoy!$1:$1"),0)-1,100000,1),MATCH(CLEAN(TABLATRANSFERENCIA[[#This Row],[CODIGO]]),OFFSET(INDIRECT("v_buffer_hist_hoy!$A$1"),1,MATCH("buh_codigo",INDIRECT("v_buffer_hist_hoy!$1:$1"),0)-1,100000,1),0)),"")</f>
        <v>0</v>
      </c>
      <c r="AT220" s="6">
        <f ca="1">IFERROR(INDEX(OFFSET(INDIRECT("v_buffer_hist_hoy!$A$1"),1,MATCH("buh_cobertura_pedido_minimo",INDIRECT("v_buffer_hist_hoy!$1:$1"),0)-1,100000,1),MATCH(CLEAN(TABLATRANSFERENCIA[[#This Row],[CODIGO]]),OFFSET(INDIRECT("v_buffer_hist_hoy!$A$1"),1,MATCH("buh_codigo",INDIRECT("v_buffer_hist_hoy!$1:$1"),0)-1,100000,1),0)),"")</f>
        <v>0</v>
      </c>
      <c r="AU220" s="6">
        <f ca="1">IFERROR(INDEX(OFFSET(INDIRECT("v_buffer_hist_hoy!$A$1"),1,MATCH("buh_dias_desabastecimiento",INDIRECT("v_buffer_hist_hoy!$1:$1"),0)-1,100000,1),MATCH(CLEAN(TABLATRANSFERENCIA[[#This Row],[CODIGO]]),OFFSET(INDIRECT("v_buffer_hist_hoy!$A$1"),1,MATCH("buh_codigo",INDIRECT("v_buffer_hist_hoy!$1:$1"),0)-1,100000,1),0)),"")</f>
        <v>2</v>
      </c>
      <c r="AV220" s="6">
        <f t="array" ref="AV220">IFERROR(INDEX(Datos_Consumo[CANTIDAD],MATCH(TABLATRANSFERENCIA[[#This Row],[CODIGO]]&amp;TABLATRANSFERENCIA[[#Headers],[Columna1]],Datos_Consumo[CODIGO]&amp;Datos_Consumo[FECHA_FORMATO],0)),0)</f>
        <v>0</v>
      </c>
      <c r="AW220" s="6">
        <f t="array" ref="AW220">IFERROR(INDEX(Datos_Consumo[CANTIDAD],MATCH(TABLATRANSFERENCIA[[#This Row],[CODIGO]]&amp;TABLATRANSFERENCIA[[#Headers],[Columna2]],Datos_Consumo[CODIGO]&amp;Datos_Consumo[FECHA_FORMATO],0)),0)</f>
        <v>0</v>
      </c>
      <c r="AX220" s="6">
        <f t="array" ref="AX220">IFERROR(INDEX(Datos_Consumo[CANTIDAD],MATCH(TABLATRANSFERENCIA[[#This Row],[CODIGO]]&amp;TABLATRANSFERENCIA[[#Headers],[Columna3]],Datos_Consumo[CODIGO]&amp;Datos_Consumo[FECHA_FORMATO],0)),0)</f>
        <v>0</v>
      </c>
      <c r="AY220" s="6">
        <f t="array" ref="AY220">IFERROR(INDEX(Datos_Consumo[CANTIDAD],MATCH(TABLATRANSFERENCIA[[#This Row],[CODIGO]]&amp;TABLATRANSFERENCIA[[#Headers],[Columna4]],Datos_Consumo[CODIGO]&amp;Datos_Consumo[FECHA_FORMATO],0)),0)</f>
        <v>0</v>
      </c>
      <c r="AZ220" s="6">
        <f t="array" ref="AZ220">IFERROR(INDEX(Datos_Consumo[CANTIDAD],MATCH(TABLATRANSFERENCIA[[#This Row],[CODIGO]]&amp;TABLATRANSFERENCIA[[#Headers],[Columna5]],Datos_Consumo[CODIGO]&amp;Datos_Consumo[FECHA_FORMATO],0)),0)</f>
        <v>0</v>
      </c>
      <c r="BA220" s="6">
        <f t="array" ref="BA220">IFERROR(INDEX(Datos_Consumo[CANTIDAD],MATCH(TABLATRANSFERENCIA[[#This Row],[CODIGO]]&amp;TABLATRANSFERENCIA[[#Headers],[Columna6]],Datos_Consumo[CODIGO]&amp;Datos_Consumo[FECHA_FORMATO],0)),0)</f>
        <v>0</v>
      </c>
      <c r="BB220" s="56">
        <f ca="1">IFERROR(INDEX(OFFSET(INDIRECT("v_buffer_hist_hoy!$A$1"),1,MATCH("buh_ultima_transferencia_ini",INDIRECT("v_buffer_hist_hoy!$1:$1"),0)-1,100000,1),MATCH(CLEAN(TABLATRANSFERENCIA[[#This Row],[CODIGO]]),OFFSET(INDIRECT("v_buffer_hist_hoy!$A$1"),1,MATCH("buh_codigo",INDIRECT("v_buffer_hist_hoy!$1:$1"),0)-1,100000,1),0)),"")</f>
        <v>0</v>
      </c>
      <c r="BC220" s="56">
        <f ca="1">IFERROR(INDEX(OFFSET(INDIRECT("v_buffer_hist_hoy!$A$1"),1,MATCH("buh_ultima_transferencia_fin",INDIRECT("v_buffer_hist_hoy!$1:$1"),0)-1,100000,1),MATCH(CLEAN(TABLATRANSFERENCIA[[#This Row],[CODIGO]]),OFFSET(INDIRECT("v_buffer_hist_hoy!$A$1"),1,MATCH("buh_codigo",INDIRECT("v_buffer_hist_hoy!$1:$1"),0)-1,100000,1),0)),"")</f>
        <v>0</v>
      </c>
      <c r="BD220" s="50" t="s">
        <v>7730</v>
      </c>
      <c r="BE220" s="55"/>
      <c r="BF220" s="51"/>
      <c r="BG220"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2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0" s="51"/>
      <c r="BM220" s="46">
        <f ca="1">IFERROR(TABLATRANSFERENCIA[[#This Row],[REQUERIM]]/TABLATRANSFERENCIA[[#This Row],[PEDIDO PROMEDIO]],0)</f>
        <v>0.11428571428571428</v>
      </c>
      <c r="BN220" s="51"/>
      <c r="BO220" s="59"/>
      <c r="BP220" s="3" t="str">
        <f>IF(TABLATRANSFERENCIA[[#This Row],[RECIBIDO]]&lt;&gt;"",0,IF(TABLATRANSFERENCIA[[#This Row],[DESPACHO]]&lt;&gt;"",TABLATRANSFERENCIA[[#This Row],[DESPACHO]],TABLATRANSFERENCIA[[#This Row],[REQUERIM]]))</f>
        <v>4</v>
      </c>
      <c r="BQ220" s="50"/>
      <c r="BR220" s="50"/>
      <c r="BS220" s="50" t="str">
        <f t="shared" si="3"/>
        <v>N</v>
      </c>
      <c r="BT220" s="51">
        <f t="array" aca="1" ref="BT220" ca="1">IF(SUM(--(TABLATRANSFERENCIA[[#This Row],[CODIGO GENERICO]]=TABLATRANSFERENCIA[CODIGO GENERICO])*TABLATRANSFERENCIA[REQUERIM])&lt;TABLATRANSFERENCIA[[#This Row],[PEDIDO MIN GRUPO]],1,0)</f>
        <v>0</v>
      </c>
      <c r="BU22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0" s="51">
        <f ca="1">IFERROR(INDEX(OFFSET(INDIRECT("v_buffer_hist_hoy!$A$1"),1,MATCH("buh_zona_amarilla",INDIRECT("v_buffer_hist_hoy!$1:$1"),0)-1,100000,1),MATCH(CLEAN(TABLATRANSFERENCIA[[#This Row],[CODIGO]]),OFFSET(INDIRECT("v_buffer_hist_hoy!$A$1"),1,MATCH("buh_codigo",INDIRECT("v_buffer_hist_hoy!$1:$1"),0)-1,100000,1),0)),"")</f>
        <v>86</v>
      </c>
      <c r="BW220" s="51">
        <f ca="1">IFERROR(INDEX(OFFSET(INDIRECT("v_buffer_hist_hoy!$A$1"),1,MATCH("buh_zona_roja",INDIRECT("v_buffer_hist_hoy!$1:$1"),0)-1,100000,1),MATCH(CLEAN(TABLATRANSFERENCIA[[#This Row],[CODIGO]]),OFFSET(INDIRECT("v_buffer_hist_hoy!$A$1"),1,MATCH("buh_codigo",INDIRECT("v_buffer_hist_hoy!$1:$1"),0)-1,100000,1),0)),"")</f>
        <v>43</v>
      </c>
    </row>
    <row r="221" spans="1:75" hidden="1" x14ac:dyDescent="0.25">
      <c r="A221" s="54" t="s">
        <v>1668</v>
      </c>
      <c r="B221" s="3" t="str">
        <f ca="1">IFERROR(INDEX(OFFSET(INDIRECT("v_buffer_hist_hoy!$A$1"),1,MATCH("pro_descripcion",INDIRECT("v_buffer_hist_hoy!$1:$1"),0)-1,100000,1),MATCH(CLEAN(TABLATRANSFERENCIA[[#This Row],[CODIGO]]),OFFSET(INDIRECT("v_buffer_hist_hoy!$A$1"),1,MATCH("buh_codigo",INDIRECT("v_buffer_hist_hoy!$1:$1"),0)-1,100000,1),0)),"")</f>
        <v>ROLLO HILO NYLON 10LB 0.155" (320 MTS) 15510</v>
      </c>
      <c r="C221" s="3" t="str">
        <f ca="1">IFERROR(INDEX(OFFSET(INDIRECT("v_buffer_hist_hoy!$A$1"),1,MATCH("buh_codigo_generico",INDIRECT("v_buffer_hist_hoy!$1:$1"),0)-1,100000,1),MATCH(CLEAN(TABLATRANSFERENCIA[[#This Row],[CODIGO]]),OFFSET(INDIRECT("v_buffer_hist_hoy!$A$1"),1,MATCH("buh_codigo",INDIRECT("v_buffer_hist_hoy!$1:$1"),0)-1,100000,1),0)),"")</f>
        <v>0</v>
      </c>
      <c r="D221" s="3" t="str">
        <f ca="1">IFERROR(INDEX(OFFSET(INDIRECT("v_buffer_hist_hoy!$A$1"),1,MATCH("buh_codigo_vinculado",INDIRECT("v_buffer_hist_hoy!$1:$1"),0)-1,100000,1),MATCH(CLEAN(TABLATRANSFERENCIA[[#This Row],[CODIGO]]),OFFSET(INDIRECT("v_buffer_hist_hoy!$A$1"),1,MATCH("buh_codigo",INDIRECT("v_buffer_hist_hoy!$1:$1"),0)-1,100000,1),0)),"")</f>
        <v>EC-15510</v>
      </c>
      <c r="E221" s="3" t="str">
        <f ca="1">IFERROR(INDEX(OFFSET(INDIRECT("v_buffer_hist_hoy!$A$1"),1,MATCH("pro_linea",INDIRECT("v_buffer_hist_hoy!$1:$1"),0)-1,100000,1),MATCH(CLEAN(TABLATRANSFERENCIA[[#This Row],[CODIGO]]),OFFSET(INDIRECT("v_buffer_hist_hoy!$A$1"),1,MATCH("buh_codigo",INDIRECT("v_buffer_hist_hoy!$1:$1"),0)-1,100000,1),0)),"")</f>
        <v>AGROFORESTAL</v>
      </c>
      <c r="F221" s="3">
        <f ca="1">IFERROR(INDEX(OFFSET(INDIRECT("v_buffer_hist_hoy!$A$1"),1,MATCH("pro_sublinea",INDIRECT("v_buffer_hist_hoy!$1:$1"),0)-1,100000,1),MATCH(CLEAN(TABLATRANSFERENCIA[[#This Row],[CODIGO]]),OFFSET(INDIRECT("v_buffer_hist_hoy!$A$1"),1,MATCH("buh_codigo",INDIRECT("v_buffer_hist_hoy!$1:$1"),0)-1,100000,1),0)),"")</f>
        <v>0</v>
      </c>
      <c r="G221" s="3" t="str">
        <f ca="1">IFERROR(INDEX(OFFSET(INDIRECT("v_buffer_hist_hoy!$A$1"),1,MATCH("pro_grupo",INDIRECT("v_buffer_hist_hoy!$1:$1"),0)-1,100000,1),MATCH(CLEAN(TABLATRANSFERENCIA[[#This Row],[CODIGO]]),OFFSET(INDIRECT("v_buffer_hist_hoy!$A$1"),1,MATCH("buh_codigo",INDIRECT("v_buffer_hist_hoy!$1:$1"),0)-1,100000,1),0)),"")</f>
        <v>ACCESORIOS</v>
      </c>
      <c r="H221" s="3">
        <f ca="1">IFERROR(INDEX(OFFSET(INDIRECT("v_buffer_hist_hoy!$A$1"),1,MATCH("pro_familia",INDIRECT("v_buffer_hist_hoy!$1:$1"),0)-1,100000,1),MATCH(CLEAN(TABLATRANSFERENCIA[[#This Row],[CODIGO]]),OFFSET(INDIRECT("v_buffer_hist_hoy!$A$1"),1,MATCH("buh_codigo",INDIRECT("v_buffer_hist_hoy!$1:$1"),0)-1,100000,1),0)),"")</f>
        <v>0</v>
      </c>
      <c r="I221" s="3">
        <f ca="1">IFERROR(INDEX(OFFSET(INDIRECT("v_buffer_hist_hoy!$A$1"),1,MATCH("pro_subfamilia",INDIRECT("v_buffer_hist_hoy!$1:$1"),0)-1,100000,1),MATCH(CLEAN(TABLATRANSFERENCIA[[#This Row],[CODIGO]]),OFFSET(INDIRECT("v_buffer_hist_hoy!$A$1"),1,MATCH("buh_codigo",INDIRECT("v_buffer_hist_hoy!$1:$1"),0)-1,100000,1),0)),"")</f>
        <v>0</v>
      </c>
      <c r="J221" s="3" t="str">
        <f ca="1">IFERROR(INDEX(OFFSET(INDIRECT("v_buffer_hist_hoy!$A$1"),1,MATCH("pro_categoria",INDIRECT("v_buffer_hist_hoy!$1:$1"),0)-1,100000,1),MATCH(CLEAN(TABLATRANSFERENCIA[[#This Row],[CODIGO]]),OFFSET(INDIRECT("v_buffer_hist_hoy!$A$1"),1,MATCH("buh_codigo",INDIRECT("v_buffer_hist_hoy!$1:$1"),0)-1,100000,1),0)),"")</f>
        <v>ACCESORIOS LUBRICANTES</v>
      </c>
      <c r="K221" s="3">
        <f ca="1">IFERROR(INDEX(OFFSET(INDIRECT("v_buffer_hist_hoy!$A$1"),1,MATCH("pro_tipo",INDIRECT("v_buffer_hist_hoy!$1:$1"),0)-1,100000,1),MATCH(CLEAN(TABLATRANSFERENCIA[[#This Row],[CODIGO]]),OFFSET(INDIRECT("v_buffer_hist_hoy!$A$1"),1,MATCH("buh_codigo",INDIRECT("v_buffer_hist_hoy!$1:$1"),0)-1,100000,1),0)),"")</f>
        <v>0</v>
      </c>
      <c r="L221" s="3" t="str">
        <f ca="1">IFERROR(INDEX(OFFSET(INDIRECT("v_buffer_hist_hoy!$A$1"),1,MATCH("pro_marca",INDIRECT("v_buffer_hist_hoy!$1:$1"),0)-1,100000,1),MATCH(CLEAN(TABLATRANSFERENCIA[[#This Row],[CODIGO]]),OFFSET(INDIRECT("v_buffer_hist_hoy!$A$1"),1,MATCH("buh_codigo",INDIRECT("v_buffer_hist_hoy!$1:$1"),0)-1,100000,1),0)),"")</f>
        <v>SHINDAIWA</v>
      </c>
      <c r="M221" s="3">
        <f ca="1">IFERROR(INDEX(OFFSET(INDIRECT("v_buffer_hist_hoy!$A$1"),1,MATCH("pro_modelo",INDIRECT("v_buffer_hist_hoy!$1:$1"),0)-1,100000,1),MATCH(CLEAN(TABLATRANSFERENCIA[[#This Row],[CODIGO]]),OFFSET(INDIRECT("v_buffer_hist_hoy!$A$1"),1,MATCH("buh_codigo",INDIRECT("v_buffer_hist_hoy!$1:$1"),0)-1,100000,1),0)),"")</f>
        <v>0</v>
      </c>
      <c r="N221" s="3">
        <f ca="1">IFERROR(INDEX(OFFSET(INDIRECT("v_buffer_hist_hoy!$A$1"),1,MATCH("pro_cat_management",INDIRECT("v_buffer_hist_hoy!$1:$1"),0)-1,100000,1),MATCH(CLEAN(TABLATRANSFERENCIA[[#This Row],[CODIGO]]),OFFSET(INDIRECT("v_buffer_hist_hoy!$A$1"),1,MATCH("buh_codigo",INDIRECT("v_buffer_hist_hoy!$1:$1"),0)-1,100000,1),0)),"")</f>
        <v>0</v>
      </c>
      <c r="O221" s="5" t="str">
        <f ca="1">IFERROR(INDEX(OFFSET(INDIRECT("v_buffer_hist_hoy!$A$1"),1,MATCH("buh_estatus",INDIRECT("v_buffer_hist_hoy!$1:$1"),0)-1,100000,1),MATCH(CLEAN(TABLATRANSFERENCIA[[#This Row],[CODIGO]]),OFFSET(INDIRECT("v_buffer_hist_hoy!$A$1"),1,MATCH("buh_codigo",INDIRECT("v_buffer_hist_hoy!$1:$1"),0)-1,100000,1),0)),"")</f>
        <v>0</v>
      </c>
      <c r="P221" s="5">
        <f ca="1">IFERROR(INDEX(OFFSET(INDIRECT("v_buffer_hist_hoy!$A$1"),1,MATCH("buh_ctv",INDIRECT("v_buffer_hist_hoy!$1:$1"),0)-1,100000,1),MATCH(CLEAN(TABLATRANSFERENCIA[[#This Row],[CODIGO]]),OFFSET(INDIRECT("v_buffer_hist_hoy!$A$1"),1,MATCH("buh_codigo",INDIRECT("v_buffer_hist_hoy!$1:$1"),0)-1,100000,1),0)),"")</f>
        <v>34.47</v>
      </c>
      <c r="Q221" s="5">
        <f ca="1">IFERROR(INDEX(OFFSET(INDIRECT("v_buffer_hist_hoy!$A$1"),1,MATCH("buh_pv",INDIRECT("v_buffer_hist_hoy!$1:$1"),0)-1,100000,1),MATCH(CLEAN(TABLATRANSFERENCIA[[#This Row],[CODIGO]]),OFFSET(INDIRECT("v_buffer_hist_hoy!$A$1"),1,MATCH("buh_codigo",INDIRECT("v_buffer_hist_hoy!$1:$1"),0)-1,100000,1),0)),"")</f>
        <v>87.25</v>
      </c>
      <c r="R221" s="46">
        <f ca="1">IFERROR(INDEX(OFFSET(INDIRECT("v_buffer_hist_hoy!$A$1"),1,MATCH("buh_roi_pasado",INDIRECT("v_buffer_hist_hoy!$1:$1"),0)-1,100000,1),MATCH(CLEAN(TABLATRANSFERENCIA[[#This Row],[CODIGO]]),OFFSET(INDIRECT("v_buffer_hist_hoy!$A$1"),1,MATCH("buh_codigo",INDIRECT("v_buffer_hist_hoy!$1:$1"),0)-1,100000,1),0)),"")</f>
        <v>0</v>
      </c>
      <c r="S221" s="46">
        <f ca="1">IFERROR(INDEX(OFFSET(INDIRECT("v_buffer_hist_hoy!$A$1"),1,MATCH("buh_roi_proyectado",INDIRECT("v_buffer_hist_hoy!$1:$1"),0)-1,100000,1),MATCH(CLEAN(TABLATRANSFERENCIA[[#This Row],[CODIGO]]),OFFSET(INDIRECT("v_buffer_hist_hoy!$A$1"),1,MATCH("buh_codigo",INDIRECT("v_buffer_hist_hoy!$1:$1"),0)-1,100000,1),0)),"")</f>
        <v>6.68</v>
      </c>
      <c r="T221" s="46">
        <f ca="1">IFERROR(INDEX(OFFSET(INDIRECT("v_buffer_hist_hoy!$A$1"),1,MATCH("buh_velocity",INDIRECT("v_buffer_hist_hoy!$1:$1"),0)-1,100000,1),MATCH(CLEAN(TABLATRANSFERENCIA[[#This Row],[CODIGO]]),OFFSET(INDIRECT("v_buffer_hist_hoy!$A$1"),1,MATCH("buh_codigo",INDIRECT("v_buffer_hist_hoy!$1:$1"),0)-1,100000,1),0)),"")</f>
        <v>0</v>
      </c>
      <c r="U221" s="46">
        <f ca="1">IFERROR(INDEX(OFFSET(INDIRECT("v_buffer_hist_hoy!$A$1"),1,MATCH("buh_nivel_servicio",INDIRECT("v_buffer_hist_hoy!$1:$1"),0)-1,100000,1),MATCH(CLEAN(TABLATRANSFERENCIA[[#This Row],[CODIGO]]),OFFSET(INDIRECT("v_buffer_hist_hoy!$A$1"),1,MATCH("buh_codigo",INDIRECT("v_buffer_hist_hoy!$1:$1"),0)-1,100000,1),0)),"")</f>
        <v>1</v>
      </c>
      <c r="V221" s="49" t="str">
        <f ca="1">IFERROR(INDEX(OFFSET(INDIRECT("v_buffer_hist_hoy!$A$1"),1,MATCH("pro_nombre",INDIRECT("v_buffer_hist_hoy!$1:$1"),0)-1,100000,1),MATCH(CLEAN(TABLATRANSFERENCIA[[#This Row],[CODIGO]]),OFFSET(INDIRECT("v_buffer_hist_hoy!$A$1"),1,MATCH("buh_codigo",INDIRECT("v_buffer_hist_hoy!$1:$1"),0)-1,100000,1),0)),"")</f>
        <v>Echo</v>
      </c>
      <c r="W221" s="49" t="str">
        <f ca="1">IFERROR(INDEX(OFFSET(INDIRECT("v_buffer_hist_hoy!$A$1"),1,MATCH("pre_nombre",INDIRECT("v_buffer_hist_hoy!$1:$1"),0)-1,100000,1),MATCH(CLEAN(TABLATRANSFERENCIA[[#This Row],[CODIGO]]),OFFSET(INDIRECT("v_buffer_hist_hoy!$A$1"),1,MATCH("buh_codigo",INDIRECT("v_buffer_hist_hoy!$1:$1"),0)-1,100000,1),0)),"")</f>
        <v>USA</v>
      </c>
      <c r="X221" s="51">
        <f ca="1">IFERROR(INDEX(OFFSET(INDIRECT("v_buffer_hist_hoy!$A$1"),1,MATCH("buh_tiempo_suministro",INDIRECT("v_buffer_hist_hoy!$1:$1"),0)-1,100000,1),MATCH(CLEAN(TABLATRANSFERENCIA[[#This Row],[CODIGO]]),OFFSET(INDIRECT("v_buffer_hist_hoy!$A$1"),1,MATCH("buh_codigo",INDIRECT("v_buffer_hist_hoy!$1:$1"),0)-1,100000,1),0)),"")</f>
        <v>8</v>
      </c>
      <c r="Y221" s="51">
        <f ca="1">IFERROR(INDEX(OFFSET(INDIRECT("v_buffer_hist_hoy!$A$1"),1,MATCH("buh_frecuencia_reposicion",INDIRECT("v_buffer_hist_hoy!$1:$1"),0)-1,100000,1),MATCH(CLEAN(TABLATRANSFERENCIA[[#This Row],[CODIGO]]),OFFSET(INDIRECT("v_buffer_hist_hoy!$A$1"),1,MATCH("buh_codigo",INDIRECT("v_buffer_hist_hoy!$1:$1"),0)-1,100000,1),0)),"")</f>
        <v>3</v>
      </c>
      <c r="Z221" s="6">
        <f ca="1">IFERROR(INDEX(OFFSET(INDIRECT("v_buffer_hist_hoy!$A$1"),1,MATCH("buh_buffer_actual",INDIRECT("v_buffer_hist_hoy!$1:$1"),0)-1,100000,1),MATCH(CLEAN(TABLATRANSFERENCIA[[#This Row],[CODIGO]]),OFFSET(INDIRECT("v_buffer_hist_hoy!$A$1"),1,MATCH("buh_codigo",INDIRECT("v_buffer_hist_hoy!$1:$1"),0)-1,100000,1),0)),"")</f>
        <v>60</v>
      </c>
      <c r="AA221" s="6">
        <f ca="1">IFERROR(INDEX(OFFSET(INDIRECT("v_buffer_hist_hoy!$A$1"),1,MATCH("buh_inventario_proveedor",INDIRECT("v_buffer_hist_hoy!$1:$1"),0)-1,100000,1),MATCH(CLEAN(TABLATRANSFERENCIA[[#This Row],[CODIGO]]),OFFSET(INDIRECT("v_buffer_hist_hoy!$A$1"),1,MATCH("buh_codigo",INDIRECT("v_buffer_hist_hoy!$1:$1"),0)-1,100000,1),0)),"")</f>
        <v>1000000000</v>
      </c>
      <c r="AB221" s="6">
        <f ca="1">IFERROR(INDEX(OFFSET(INDIRECT("v_buffer_hist_hoy!$A$1"),1,MATCH("buh_inventario_fisico",INDIRECT("v_buffer_hist_hoy!$1:$1"),0)-1,100000,1),MATCH(CLEAN(TABLATRANSFERENCIA[[#This Row],[CODIGO]]),OFFSET(INDIRECT("v_buffer_hist_hoy!$A$1"),1,MATCH("buh_codigo",INDIRECT("v_buffer_hist_hoy!$1:$1"),0)-1,100000,1),0)),"")</f>
        <v>22</v>
      </c>
      <c r="AC221" s="4">
        <f ca="1">IFERROR(INDEX(OFFSET(INDIRECT("v_buffer_hist_hoy!$A$1"),1,MATCH("buh_estado_inventario_fisico",INDIRECT("v_buffer_hist_hoy!$1:$1"),0)-1,100000,1),MATCH(CLEAN(TABLATRANSFERENCIA[[#This Row],[CODIGO]]),OFFSET(INDIRECT("v_buffer_hist_hoy!$A$1"),1,MATCH("buh_codigo",INDIRECT("v_buffer_hist_hoy!$1:$1"),0)-1,100000,1),0)),"")</f>
        <v>0.63</v>
      </c>
      <c r="AD221" s="6" t="str">
        <f ca="1">IFERROR(INDEX(OFFSET(INDIRECT("v_buffer_hist_hoy!$A$1"),1,MATCH("buh_color_inventario_fisico",INDIRECT("v_buffer_hist_hoy!$1:$1"),0)-1,100000,1),MATCH(CLEAN(TABLATRANSFERENCIA[[#This Row],[CODIGO]]),OFFSET(INDIRECT("v_buffer_hist_hoy!$A$1"),1,MATCH("buh_codigo",INDIRECT("v_buffer_hist_hoy!$1:$1"),0)-1,100000,1),0)),"")</f>
        <v>A</v>
      </c>
      <c r="AE221" s="6">
        <f ca="1">IFERROR(INDEX(OFFSET(INDIRECT("v_buffer_hist_hoy!$A$1"),1,MATCH("buh_transito",INDIRECT("v_buffer_hist_hoy!$1:$1"),0)-1,100000,1),MATCH(CLEAN(TABLATRANSFERENCIA[[#This Row],[CODIGO]]),OFFSET(INDIRECT("v_buffer_hist_hoy!$A$1"),1,MATCH("buh_codigo",INDIRECT("v_buffer_hist_hoy!$1:$1"),0)-1,100000,1),0)),"")</f>
        <v>0</v>
      </c>
      <c r="AF221" s="6">
        <f ca="1">IFERROR(INDEX(OFFSET(INDIRECT("v_buffer_hist_hoy!$A$1"),1,MATCH("buh_negociacion",INDIRECT("v_buffer_hist_hoy!$1:$1"),0)-1,100000,1),MATCH(CLEAN(TABLATRANSFERENCIA[[#This Row],[CODIGO]]),OFFSET(INDIRECT("v_buffer_hist_hoy!$A$1"),1,MATCH("buh_codigo",INDIRECT("v_buffer_hist_hoy!$1:$1"),0)-1,100000,1),0)),"")</f>
        <v>0</v>
      </c>
      <c r="AG221" s="6">
        <f ca="1">IFERROR(INDEX(OFFSET(INDIRECT("v_buffer_hist_hoy!$A$1"),1,MATCH("buh_produccion",INDIRECT("v_buffer_hist_hoy!$1:$1"),0)-1,100000,1),MATCH(CLEAN(TABLATRANSFERENCIA[[#This Row],[CODIGO]]),OFFSET(INDIRECT("v_buffer_hist_hoy!$A$1"),1,MATCH("buh_codigo",INDIRECT("v_buffer_hist_hoy!$1:$1"),0)-1,100000,1),0)),"")</f>
        <v>0</v>
      </c>
      <c r="AH221" s="6">
        <f ca="1">IFERROR(INDEX(OFFSET(INDIRECT("v_buffer_hist_hoy!$A$1"),1,MATCH("buh_embarcado",INDIRECT("v_buffer_hist_hoy!$1:$1"),0)-1,100000,1),MATCH(CLEAN(TABLATRANSFERENCIA[[#This Row],[CODIGO]]),OFFSET(INDIRECT("v_buffer_hist_hoy!$A$1"),1,MATCH("buh_codigo",INDIRECT("v_buffer_hist_hoy!$1:$1"),0)-1,100000,1),0)),"")</f>
        <v>0</v>
      </c>
      <c r="AI221" s="6">
        <f ca="1">IFERROR(INDEX(OFFSET(INDIRECT("v_buffer_hist_hoy!$A$1"),1,MATCH("buh_comprometido",INDIRECT("v_buffer_hist_hoy!$1:$1"),0)-1,100000,1),MATCH(CLEAN(TABLATRANSFERENCIA[[#This Row],[CODIGO]]),OFFSET(INDIRECT("v_buffer_hist_hoy!$A$1"),1,MATCH("buh_codigo",INDIRECT("v_buffer_hist_hoy!$1:$1"),0)-1,100000,1),0)),"")</f>
        <v>0</v>
      </c>
      <c r="AJ221" s="6">
        <f ca="1">IFERROR(INDEX(OFFSET(INDIRECT("v_buffer_hist_hoy!$A$1"),1,MATCH("buh_backorder",INDIRECT("v_buffer_hist_hoy!$1:$1"),0)-1,100000,1),MATCH(CLEAN(TABLATRANSFERENCIA[[#This Row],[CODIGO]]),OFFSET(INDIRECT("v_buffer_hist_hoy!$A$1"),1,MATCH("buh_codigo",INDIRECT("v_buffer_hist_hoy!$1:$1"),0)-1,100000,1),0)),"")</f>
        <v>12</v>
      </c>
      <c r="AK221" s="6">
        <f ca="1">IFERROR(INDEX(OFFSET(INDIRECT("v_buffer_hist_hoy!$A$1"),1,MATCH("buh_inventario_proyectado",INDIRECT("v_buffer_hist_hoy!$1:$1"),0)-1,100000,1),MATCH(CLEAN(TABLATRANSFERENCIA[[#This Row],[CODIGO]]),OFFSET(INDIRECT("v_buffer_hist_hoy!$A$1"),1,MATCH("buh_codigo",INDIRECT("v_buffer_hist_hoy!$1:$1"),0)-1,100000,1),0)),"")</f>
        <v>34</v>
      </c>
      <c r="AL221" s="4">
        <f ca="1">IFERROR(INDEX(OFFSET(INDIRECT("v_buffer_hist_hoy!$A$1"),1,MATCH("buh_estado_inventario_proyectado",INDIRECT("v_buffer_hist_hoy!$1:$1"),0)-1,100000,1),MATCH(CLEAN(TABLATRANSFERENCIA[[#This Row],[CODIGO]]),OFFSET(INDIRECT("v_buffer_hist_hoy!$A$1"),1,MATCH("buh_codigo",INDIRECT("v_buffer_hist_hoy!$1:$1"),0)-1,100000,1),0)),"")</f>
        <v>0.43</v>
      </c>
      <c r="AM221" s="6" t="str">
        <f ca="1">IFERROR(INDEX(OFFSET(INDIRECT("v_buffer_hist_hoy!$A$1"),1,MATCH("buh_color_inventario_proyectado",INDIRECT("v_buffer_hist_hoy!$1:$1"),0)-1,100000,1),MATCH(CLEAN(TABLATRANSFERENCIA[[#This Row],[CODIGO]]),OFFSET(INDIRECT("v_buffer_hist_hoy!$A$1"),1,MATCH("buh_codigo",INDIRECT("v_buffer_hist_hoy!$1:$1"),0)-1,100000,1),0)),"")</f>
        <v>A</v>
      </c>
      <c r="AN221" s="6">
        <f ca="1">IFERROR(INDEX(OFFSET(INDIRECT("v_buffer_hist_hoy!$A$1"),1,MATCH("buh_pedido_minimo",INDIRECT("v_buffer_hist_hoy!$1:$1"),0)-1,100000,1),MATCH(CLEAN(TABLATRANSFERENCIA[[#This Row],[CODIGO]]),OFFSET(INDIRECT("v_buffer_hist_hoy!$A$1"),1,MATCH("buh_codigo",INDIRECT("v_buffer_hist_hoy!$1:$1"),0)-1,100000,1),0)),"")</f>
        <v>0</v>
      </c>
      <c r="AO221" s="6">
        <f ca="1">IFERROR(INDEX(OFFSET(INDIRECT("v_buffer_hist_hoy!$A$1"),1,MATCH("buh_pedido_minimo_grupo",INDIRECT("v_buffer_hist_hoy!$1:$1"),0)-1,100000,1),MATCH(CLEAN(TABLATRANSFERENCIA[[#This Row],[CODIGO]]),OFFSET(INDIRECT("v_buffer_hist_hoy!$A$1"),1,MATCH("buh_codigo",INDIRECT("v_buffer_hist_hoy!$1:$1"),0)-1,100000,1),0)),"")</f>
        <v>0</v>
      </c>
      <c r="AP221" s="6">
        <f ca="1">IFERROR(INDEX(OFFSET(INDIRECT("v_buffer_hist_hoy!$A$1"),1,MATCH("buh_unidad_empaque",INDIRECT("v_buffer_hist_hoy!$1:$1"),0)-1,100000,1),MATCH(CLEAN(TABLATRANSFERENCIA[[#This Row],[CODIGO]]),OFFSET(INDIRECT("v_buffer_hist_hoy!$A$1"),1,MATCH("buh_codigo",INDIRECT("v_buffer_hist_hoy!$1:$1"),0)-1,100000,1),0)),"")</f>
        <v>0</v>
      </c>
      <c r="AQ221" s="6">
        <f ca="1">IFERROR(INDEX(OFFSET(INDIRECT("v_buffer_hist_hoy!$A$1"),1,MATCH("buh_pedido_promedio",INDIRECT("v_buffer_hist_hoy!$1:$1"),0)-1,100000,1),MATCH(CLEAN(TABLATRANSFERENCIA[[#This Row],[CODIGO]]),OFFSET(INDIRECT("v_buffer_hist_hoy!$A$1"),1,MATCH("buh_codigo",INDIRECT("v_buffer_hist_hoy!$1:$1"),0)-1,100000,1),0)),"")</f>
        <v>16</v>
      </c>
      <c r="AR221" s="6">
        <f ca="1">IFERROR(INDEX(OFFSET(INDIRECT("v_buffer_hist_hoy!$A$1"),1,MATCH("buh_cobertura_buffer",INDIRECT("v_buffer_hist_hoy!$1:$1"),0)-1,100000,1),MATCH(CLEAN(TABLATRANSFERENCIA[[#This Row],[CODIGO]]),OFFSET(INDIRECT("v_buffer_hist_hoy!$A$1"),1,MATCH("buh_codigo",INDIRECT("v_buffer_hist_hoy!$1:$1"),0)-1,100000,1),0)),"")</f>
        <v>0</v>
      </c>
      <c r="AS221" s="6">
        <f ca="1">IFERROR(INDEX(OFFSET(INDIRECT("v_buffer_hist_hoy!$A$1"),1,MATCH("buh_cobertura_inventario_proyectado",INDIRECT("v_buffer_hist_hoy!$1:$1"),0)-1,100000,1),MATCH(CLEAN(TABLATRANSFERENCIA[[#This Row],[CODIGO]]),OFFSET(INDIRECT("v_buffer_hist_hoy!$A$1"),1,MATCH("buh_codigo",INDIRECT("v_buffer_hist_hoy!$1:$1"),0)-1,100000,1),0)),"")</f>
        <v>0</v>
      </c>
      <c r="AT221" s="6">
        <f ca="1">IFERROR(INDEX(OFFSET(INDIRECT("v_buffer_hist_hoy!$A$1"),1,MATCH("buh_cobertura_pedido_minimo",INDIRECT("v_buffer_hist_hoy!$1:$1"),0)-1,100000,1),MATCH(CLEAN(TABLATRANSFERENCIA[[#This Row],[CODIGO]]),OFFSET(INDIRECT("v_buffer_hist_hoy!$A$1"),1,MATCH("buh_codigo",INDIRECT("v_buffer_hist_hoy!$1:$1"),0)-1,100000,1),0)),"")</f>
        <v>0</v>
      </c>
      <c r="AU221" s="6">
        <f ca="1">IFERROR(INDEX(OFFSET(INDIRECT("v_buffer_hist_hoy!$A$1"),1,MATCH("buh_dias_desabastecimiento",INDIRECT("v_buffer_hist_hoy!$1:$1"),0)-1,100000,1),MATCH(CLEAN(TABLATRANSFERENCIA[[#This Row],[CODIGO]]),OFFSET(INDIRECT("v_buffer_hist_hoy!$A$1"),1,MATCH("buh_codigo",INDIRECT("v_buffer_hist_hoy!$1:$1"),0)-1,100000,1),0)),"")</f>
        <v>2</v>
      </c>
      <c r="AV221" s="6">
        <f t="array" ref="AV221">IFERROR(INDEX(Datos_Consumo[CANTIDAD],MATCH(TABLATRANSFERENCIA[[#This Row],[CODIGO]]&amp;TABLATRANSFERENCIA[[#Headers],[Columna1]],Datos_Consumo[CODIGO]&amp;Datos_Consumo[FECHA_FORMATO],0)),0)</f>
        <v>0</v>
      </c>
      <c r="AW221" s="6">
        <f t="array" ref="AW221">IFERROR(INDEX(Datos_Consumo[CANTIDAD],MATCH(TABLATRANSFERENCIA[[#This Row],[CODIGO]]&amp;TABLATRANSFERENCIA[[#Headers],[Columna2]],Datos_Consumo[CODIGO]&amp;Datos_Consumo[FECHA_FORMATO],0)),0)</f>
        <v>0</v>
      </c>
      <c r="AX221" s="6">
        <f t="array" ref="AX221">IFERROR(INDEX(Datos_Consumo[CANTIDAD],MATCH(TABLATRANSFERENCIA[[#This Row],[CODIGO]]&amp;TABLATRANSFERENCIA[[#Headers],[Columna3]],Datos_Consumo[CODIGO]&amp;Datos_Consumo[FECHA_FORMATO],0)),0)</f>
        <v>0</v>
      </c>
      <c r="AY221" s="6">
        <f t="array" ref="AY221">IFERROR(INDEX(Datos_Consumo[CANTIDAD],MATCH(TABLATRANSFERENCIA[[#This Row],[CODIGO]]&amp;TABLATRANSFERENCIA[[#Headers],[Columna4]],Datos_Consumo[CODIGO]&amp;Datos_Consumo[FECHA_FORMATO],0)),0)</f>
        <v>0</v>
      </c>
      <c r="AZ221" s="6">
        <f t="array" ref="AZ221">IFERROR(INDEX(Datos_Consumo[CANTIDAD],MATCH(TABLATRANSFERENCIA[[#This Row],[CODIGO]]&amp;TABLATRANSFERENCIA[[#Headers],[Columna5]],Datos_Consumo[CODIGO]&amp;Datos_Consumo[FECHA_FORMATO],0)),0)</f>
        <v>0</v>
      </c>
      <c r="BA221" s="6">
        <f t="array" ref="BA221">IFERROR(INDEX(Datos_Consumo[CANTIDAD],MATCH(TABLATRANSFERENCIA[[#This Row],[CODIGO]]&amp;TABLATRANSFERENCIA[[#Headers],[Columna6]],Datos_Consumo[CODIGO]&amp;Datos_Consumo[FECHA_FORMATO],0)),0)</f>
        <v>0</v>
      </c>
      <c r="BB221" s="56">
        <f ca="1">IFERROR(INDEX(OFFSET(INDIRECT("v_buffer_hist_hoy!$A$1"),1,MATCH("buh_ultima_transferencia_ini",INDIRECT("v_buffer_hist_hoy!$1:$1"),0)-1,100000,1),MATCH(CLEAN(TABLATRANSFERENCIA[[#This Row],[CODIGO]]),OFFSET(INDIRECT("v_buffer_hist_hoy!$A$1"),1,MATCH("buh_codigo",INDIRECT("v_buffer_hist_hoy!$1:$1"),0)-1,100000,1),0)),"")</f>
        <v>0</v>
      </c>
      <c r="BC221" s="56">
        <f ca="1">IFERROR(INDEX(OFFSET(INDIRECT("v_buffer_hist_hoy!$A$1"),1,MATCH("buh_ultima_transferencia_fin",INDIRECT("v_buffer_hist_hoy!$1:$1"),0)-1,100000,1),MATCH(CLEAN(TABLATRANSFERENCIA[[#This Row],[CODIGO]]),OFFSET(INDIRECT("v_buffer_hist_hoy!$A$1"),1,MATCH("buh_codigo",INDIRECT("v_buffer_hist_hoy!$1:$1"),0)-1,100000,1),0)),"")</f>
        <v>0</v>
      </c>
      <c r="BD221" s="50" t="s">
        <v>7736</v>
      </c>
      <c r="BE221" s="55"/>
      <c r="BF221" s="51"/>
      <c r="BG221" s="51" t="str">
        <f>IF(RIGHT(TABLATRANSFERENCIA[[#Headers],[Emb1]],1)*1&lt;=TABLATRANSFERENCIA[[#This Row],[EMBARQUES]],IF(ISBLANK(TABLATRANSFERENCIA[[#This Row],[EMBARQUES]]),TABLATRANSFERENCIA[[#This Row],[REQUERIM]],ROUND(TABLATRANSFERENCIA[[#This Row],[REQUERIM]]/TABLATRANSFERENCIA[[#This Row],[EMBARQUES]],0)),TABLATRANSFERENCIA[[#This Row],[REQUERIM]])</f>
        <v>12</v>
      </c>
      <c r="BH2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1" s="51"/>
      <c r="BM221" s="46">
        <f ca="1">IFERROR(TABLATRANSFERENCIA[[#This Row],[REQUERIM]]/TABLATRANSFERENCIA[[#This Row],[PEDIDO PROMEDIO]],0)</f>
        <v>0.75</v>
      </c>
      <c r="BN221" s="51"/>
      <c r="BO221" s="59"/>
      <c r="BP221" s="3" t="str">
        <f>IF(TABLATRANSFERENCIA[[#This Row],[RECIBIDO]]&lt;&gt;"",0,IF(TABLATRANSFERENCIA[[#This Row],[DESPACHO]]&lt;&gt;"",TABLATRANSFERENCIA[[#This Row],[DESPACHO]],TABLATRANSFERENCIA[[#This Row],[REQUERIM]]))</f>
        <v>12</v>
      </c>
      <c r="BQ221" s="50"/>
      <c r="BR221" s="50"/>
      <c r="BS221" s="50" t="str">
        <f t="shared" si="3"/>
        <v>N</v>
      </c>
      <c r="BT221" s="51">
        <f t="array" aca="1" ref="BT221" ca="1">IF(SUM(--(TABLATRANSFERENCIA[[#This Row],[CODIGO GENERICO]]=TABLATRANSFERENCIA[CODIGO GENERICO])*TABLATRANSFERENCIA[REQUERIM])&lt;TABLATRANSFERENCIA[[#This Row],[PEDIDO MIN GRUPO]],1,0)</f>
        <v>0</v>
      </c>
      <c r="BU22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21" s="51">
        <f ca="1">IFERROR(INDEX(OFFSET(INDIRECT("v_buffer_hist_hoy!$A$1"),1,MATCH("buh_zona_amarilla",INDIRECT("v_buffer_hist_hoy!$1:$1"),0)-1,100000,1),MATCH(CLEAN(TABLATRANSFERENCIA[[#This Row],[CODIGO]]),OFFSET(INDIRECT("v_buffer_hist_hoy!$A$1"),1,MATCH("buh_codigo",INDIRECT("v_buffer_hist_hoy!$1:$1"),0)-1,100000,1),0)),"")</f>
        <v>40</v>
      </c>
      <c r="BW221" s="51">
        <f ca="1">IFERROR(INDEX(OFFSET(INDIRECT("v_buffer_hist_hoy!$A$1"),1,MATCH("buh_zona_roja",INDIRECT("v_buffer_hist_hoy!$1:$1"),0)-1,100000,1),MATCH(CLEAN(TABLATRANSFERENCIA[[#This Row],[CODIGO]]),OFFSET(INDIRECT("v_buffer_hist_hoy!$A$1"),1,MATCH("buh_codigo",INDIRECT("v_buffer_hist_hoy!$1:$1"),0)-1,100000,1),0)),"")</f>
        <v>20</v>
      </c>
    </row>
    <row r="222" spans="1:75" hidden="1" x14ac:dyDescent="0.25">
      <c r="A222" s="54" t="s">
        <v>5573</v>
      </c>
      <c r="B222" s="3" t="str">
        <f ca="1">IFERROR(INDEX(OFFSET(INDIRECT("v_buffer_hist_hoy!$A$1"),1,MATCH("pro_descripcion",INDIRECT("v_buffer_hist_hoy!$1:$1"),0)-1,100000,1),MATCH(CLEAN(TABLATRANSFERENCIA[[#This Row],[CODIGO]]),OFFSET(INDIRECT("v_buffer_hist_hoy!$A$1"),1,MATCH("buh_codigo",INDIRECT("v_buffer_hist_hoy!$1:$1"),0)-1,100000,1),0)),"")</f>
        <v>ROLLO DE NYLON ECHO CROSS FIRE 3LB 0.105"</v>
      </c>
      <c r="C222" s="3" t="str">
        <f ca="1">IFERROR(INDEX(OFFSET(INDIRECT("v_buffer_hist_hoy!$A$1"),1,MATCH("buh_codigo_generico",INDIRECT("v_buffer_hist_hoy!$1:$1"),0)-1,100000,1),MATCH(CLEAN(TABLATRANSFERENCIA[[#This Row],[CODIGO]]),OFFSET(INDIRECT("v_buffer_hist_hoy!$A$1"),1,MATCH("buh_codigo",INDIRECT("v_buffer_hist_hoy!$1:$1"),0)-1,100000,1),0)),"")</f>
        <v>0</v>
      </c>
      <c r="D222" s="3" t="str">
        <f ca="1">IFERROR(INDEX(OFFSET(INDIRECT("v_buffer_hist_hoy!$A$1"),1,MATCH("buh_codigo_vinculado",INDIRECT("v_buffer_hist_hoy!$1:$1"),0)-1,100000,1),MATCH(CLEAN(TABLATRANSFERENCIA[[#This Row],[CODIGO]]),OFFSET(INDIRECT("v_buffer_hist_hoy!$A$1"),1,MATCH("buh_codigo",INDIRECT("v_buffer_hist_hoy!$1:$1"),0)-1,100000,1),0)),"")</f>
        <v>EC-314105055</v>
      </c>
      <c r="E222" s="3" t="str">
        <f ca="1">IFERROR(INDEX(OFFSET(INDIRECT("v_buffer_hist_hoy!$A$1"),1,MATCH("pro_linea",INDIRECT("v_buffer_hist_hoy!$1:$1"),0)-1,100000,1),MATCH(CLEAN(TABLATRANSFERENCIA[[#This Row],[CODIGO]]),OFFSET(INDIRECT("v_buffer_hist_hoy!$A$1"),1,MATCH("buh_codigo",INDIRECT("v_buffer_hist_hoy!$1:$1"),0)-1,100000,1),0)),"")</f>
        <v>AGROFORESTAL</v>
      </c>
      <c r="F222" s="3">
        <f ca="1">IFERROR(INDEX(OFFSET(INDIRECT("v_buffer_hist_hoy!$A$1"),1,MATCH("pro_sublinea",INDIRECT("v_buffer_hist_hoy!$1:$1"),0)-1,100000,1),MATCH(CLEAN(TABLATRANSFERENCIA[[#This Row],[CODIGO]]),OFFSET(INDIRECT("v_buffer_hist_hoy!$A$1"),1,MATCH("buh_codigo",INDIRECT("v_buffer_hist_hoy!$1:$1"),0)-1,100000,1),0)),"")</f>
        <v>0</v>
      </c>
      <c r="G222" s="3" t="str">
        <f ca="1">IFERROR(INDEX(OFFSET(INDIRECT("v_buffer_hist_hoy!$A$1"),1,MATCH("pro_grupo",INDIRECT("v_buffer_hist_hoy!$1:$1"),0)-1,100000,1),MATCH(CLEAN(TABLATRANSFERENCIA[[#This Row],[CODIGO]]),OFFSET(INDIRECT("v_buffer_hist_hoy!$A$1"),1,MATCH("buh_codigo",INDIRECT("v_buffer_hist_hoy!$1:$1"),0)-1,100000,1),0)),"")</f>
        <v>ACCESORIOS</v>
      </c>
      <c r="H222" s="3">
        <f ca="1">IFERROR(INDEX(OFFSET(INDIRECT("v_buffer_hist_hoy!$A$1"),1,MATCH("pro_familia",INDIRECT("v_buffer_hist_hoy!$1:$1"),0)-1,100000,1),MATCH(CLEAN(TABLATRANSFERENCIA[[#This Row],[CODIGO]]),OFFSET(INDIRECT("v_buffer_hist_hoy!$A$1"),1,MATCH("buh_codigo",INDIRECT("v_buffer_hist_hoy!$1:$1"),0)-1,100000,1),0)),"")</f>
        <v>0</v>
      </c>
      <c r="I222" s="3">
        <f ca="1">IFERROR(INDEX(OFFSET(INDIRECT("v_buffer_hist_hoy!$A$1"),1,MATCH("pro_subfamilia",INDIRECT("v_buffer_hist_hoy!$1:$1"),0)-1,100000,1),MATCH(CLEAN(TABLATRANSFERENCIA[[#This Row],[CODIGO]]),OFFSET(INDIRECT("v_buffer_hist_hoy!$A$1"),1,MATCH("buh_codigo",INDIRECT("v_buffer_hist_hoy!$1:$1"),0)-1,100000,1),0)),"")</f>
        <v>0</v>
      </c>
      <c r="J222" s="3" t="str">
        <f ca="1">IFERROR(INDEX(OFFSET(INDIRECT("v_buffer_hist_hoy!$A$1"),1,MATCH("pro_categoria",INDIRECT("v_buffer_hist_hoy!$1:$1"),0)-1,100000,1),MATCH(CLEAN(TABLATRANSFERENCIA[[#This Row],[CODIGO]]),OFFSET(INDIRECT("v_buffer_hist_hoy!$A$1"),1,MATCH("buh_codigo",INDIRECT("v_buffer_hist_hoy!$1:$1"),0)-1,100000,1),0)),"")</f>
        <v>ACCESORIOS LUBRICANTES</v>
      </c>
      <c r="K222" s="3">
        <f ca="1">IFERROR(INDEX(OFFSET(INDIRECT("v_buffer_hist_hoy!$A$1"),1,MATCH("pro_tipo",INDIRECT("v_buffer_hist_hoy!$1:$1"),0)-1,100000,1),MATCH(CLEAN(TABLATRANSFERENCIA[[#This Row],[CODIGO]]),OFFSET(INDIRECT("v_buffer_hist_hoy!$A$1"),1,MATCH("buh_codigo",INDIRECT("v_buffer_hist_hoy!$1:$1"),0)-1,100000,1),0)),"")</f>
        <v>0</v>
      </c>
      <c r="L222" s="3" t="str">
        <f ca="1">IFERROR(INDEX(OFFSET(INDIRECT("v_buffer_hist_hoy!$A$1"),1,MATCH("pro_marca",INDIRECT("v_buffer_hist_hoy!$1:$1"),0)-1,100000,1),MATCH(CLEAN(TABLATRANSFERENCIA[[#This Row],[CODIGO]]),OFFSET(INDIRECT("v_buffer_hist_hoy!$A$1"),1,MATCH("buh_codigo",INDIRECT("v_buffer_hist_hoy!$1:$1"),0)-1,100000,1),0)),"")</f>
        <v>ECHO</v>
      </c>
      <c r="M222" s="3">
        <f ca="1">IFERROR(INDEX(OFFSET(INDIRECT("v_buffer_hist_hoy!$A$1"),1,MATCH("pro_modelo",INDIRECT("v_buffer_hist_hoy!$1:$1"),0)-1,100000,1),MATCH(CLEAN(TABLATRANSFERENCIA[[#This Row],[CODIGO]]),OFFSET(INDIRECT("v_buffer_hist_hoy!$A$1"),1,MATCH("buh_codigo",INDIRECT("v_buffer_hist_hoy!$1:$1"),0)-1,100000,1),0)),"")</f>
        <v>0</v>
      </c>
      <c r="N222" s="3">
        <f ca="1">IFERROR(INDEX(OFFSET(INDIRECT("v_buffer_hist_hoy!$A$1"),1,MATCH("pro_cat_management",INDIRECT("v_buffer_hist_hoy!$1:$1"),0)-1,100000,1),MATCH(CLEAN(TABLATRANSFERENCIA[[#This Row],[CODIGO]]),OFFSET(INDIRECT("v_buffer_hist_hoy!$A$1"),1,MATCH("buh_codigo",INDIRECT("v_buffer_hist_hoy!$1:$1"),0)-1,100000,1),0)),"")</f>
        <v>0</v>
      </c>
      <c r="O222" s="5" t="str">
        <f ca="1">IFERROR(INDEX(OFFSET(INDIRECT("v_buffer_hist_hoy!$A$1"),1,MATCH("buh_estatus",INDIRECT("v_buffer_hist_hoy!$1:$1"),0)-1,100000,1),MATCH(CLEAN(TABLATRANSFERENCIA[[#This Row],[CODIGO]]),OFFSET(INDIRECT("v_buffer_hist_hoy!$A$1"),1,MATCH("buh_codigo",INDIRECT("v_buffer_hist_hoy!$1:$1"),0)-1,100000,1),0)),"")</f>
        <v>0</v>
      </c>
      <c r="P222" s="5">
        <f ca="1">IFERROR(INDEX(OFFSET(INDIRECT("v_buffer_hist_hoy!$A$1"),1,MATCH("buh_ctv",INDIRECT("v_buffer_hist_hoy!$1:$1"),0)-1,100000,1),MATCH(CLEAN(TABLATRANSFERENCIA[[#This Row],[CODIGO]]),OFFSET(INDIRECT("v_buffer_hist_hoy!$A$1"),1,MATCH("buh_codigo",INDIRECT("v_buffer_hist_hoy!$1:$1"),0)-1,100000,1),0)),"")</f>
        <v>13.35</v>
      </c>
      <c r="Q222" s="5">
        <f ca="1">IFERROR(INDEX(OFFSET(INDIRECT("v_buffer_hist_hoy!$A$1"),1,MATCH("buh_pv",INDIRECT("v_buffer_hist_hoy!$1:$1"),0)-1,100000,1),MATCH(CLEAN(TABLATRANSFERENCIA[[#This Row],[CODIGO]]),OFFSET(INDIRECT("v_buffer_hist_hoy!$A$1"),1,MATCH("buh_codigo",INDIRECT("v_buffer_hist_hoy!$1:$1"),0)-1,100000,1),0)),"")</f>
        <v>25.58</v>
      </c>
      <c r="R222" s="46">
        <f ca="1">IFERROR(INDEX(OFFSET(INDIRECT("v_buffer_hist_hoy!$A$1"),1,MATCH("buh_roi_pasado",INDIRECT("v_buffer_hist_hoy!$1:$1"),0)-1,100000,1),MATCH(CLEAN(TABLATRANSFERENCIA[[#This Row],[CODIGO]]),OFFSET(INDIRECT("v_buffer_hist_hoy!$A$1"),1,MATCH("buh_codigo",INDIRECT("v_buffer_hist_hoy!$1:$1"),0)-1,100000,1),0)),"")</f>
        <v>0</v>
      </c>
      <c r="S222" s="46">
        <f ca="1">IFERROR(INDEX(OFFSET(INDIRECT("v_buffer_hist_hoy!$A$1"),1,MATCH("buh_roi_proyectado",INDIRECT("v_buffer_hist_hoy!$1:$1"),0)-1,100000,1),MATCH(CLEAN(TABLATRANSFERENCIA[[#This Row],[CODIGO]]),OFFSET(INDIRECT("v_buffer_hist_hoy!$A$1"),1,MATCH("buh_codigo",INDIRECT("v_buffer_hist_hoy!$1:$1"),0)-1,100000,1),0)),"")</f>
        <v>0</v>
      </c>
      <c r="T222" s="46">
        <f ca="1">IFERROR(INDEX(OFFSET(INDIRECT("v_buffer_hist_hoy!$A$1"),1,MATCH("buh_velocity",INDIRECT("v_buffer_hist_hoy!$1:$1"),0)-1,100000,1),MATCH(CLEAN(TABLATRANSFERENCIA[[#This Row],[CODIGO]]),OFFSET(INDIRECT("v_buffer_hist_hoy!$A$1"),1,MATCH("buh_codigo",INDIRECT("v_buffer_hist_hoy!$1:$1"),0)-1,100000,1),0)),"")</f>
        <v>0</v>
      </c>
      <c r="U222" s="46">
        <f ca="1">IFERROR(INDEX(OFFSET(INDIRECT("v_buffer_hist_hoy!$A$1"),1,MATCH("buh_nivel_servicio",INDIRECT("v_buffer_hist_hoy!$1:$1"),0)-1,100000,1),MATCH(CLEAN(TABLATRANSFERENCIA[[#This Row],[CODIGO]]),OFFSET(INDIRECT("v_buffer_hist_hoy!$A$1"),1,MATCH("buh_codigo",INDIRECT("v_buffer_hist_hoy!$1:$1"),0)-1,100000,1),0)),"")</f>
        <v>1</v>
      </c>
      <c r="V222" s="49" t="str">
        <f ca="1">IFERROR(INDEX(OFFSET(INDIRECT("v_buffer_hist_hoy!$A$1"),1,MATCH("pro_nombre",INDIRECT("v_buffer_hist_hoy!$1:$1"),0)-1,100000,1),MATCH(CLEAN(TABLATRANSFERENCIA[[#This Row],[CODIGO]]),OFFSET(INDIRECT("v_buffer_hist_hoy!$A$1"),1,MATCH("buh_codigo",INDIRECT("v_buffer_hist_hoy!$1:$1"),0)-1,100000,1),0)),"")</f>
        <v>Echo</v>
      </c>
      <c r="W222" s="49" t="str">
        <f ca="1">IFERROR(INDEX(OFFSET(INDIRECT("v_buffer_hist_hoy!$A$1"),1,MATCH("pre_nombre",INDIRECT("v_buffer_hist_hoy!$1:$1"),0)-1,100000,1),MATCH(CLEAN(TABLATRANSFERENCIA[[#This Row],[CODIGO]]),OFFSET(INDIRECT("v_buffer_hist_hoy!$A$1"),1,MATCH("buh_codigo",INDIRECT("v_buffer_hist_hoy!$1:$1"),0)-1,100000,1),0)),"")</f>
        <v>USA</v>
      </c>
      <c r="X222" s="51">
        <f ca="1">IFERROR(INDEX(OFFSET(INDIRECT("v_buffer_hist_hoy!$A$1"),1,MATCH("buh_tiempo_suministro",INDIRECT("v_buffer_hist_hoy!$1:$1"),0)-1,100000,1),MATCH(CLEAN(TABLATRANSFERENCIA[[#This Row],[CODIGO]]),OFFSET(INDIRECT("v_buffer_hist_hoy!$A$1"),1,MATCH("buh_codigo",INDIRECT("v_buffer_hist_hoy!$1:$1"),0)-1,100000,1),0)),"")</f>
        <v>8</v>
      </c>
      <c r="Y222" s="51">
        <f ca="1">IFERROR(INDEX(OFFSET(INDIRECT("v_buffer_hist_hoy!$A$1"),1,MATCH("buh_frecuencia_reposicion",INDIRECT("v_buffer_hist_hoy!$1:$1"),0)-1,100000,1),MATCH(CLEAN(TABLATRANSFERENCIA[[#This Row],[CODIGO]]),OFFSET(INDIRECT("v_buffer_hist_hoy!$A$1"),1,MATCH("buh_codigo",INDIRECT("v_buffer_hist_hoy!$1:$1"),0)-1,100000,1),0)),"")</f>
        <v>3</v>
      </c>
      <c r="Z222" s="6">
        <f ca="1">IFERROR(INDEX(OFFSET(INDIRECT("v_buffer_hist_hoy!$A$1"),1,MATCH("buh_buffer_actual",INDIRECT("v_buffer_hist_hoy!$1:$1"),0)-1,100000,1),MATCH(CLEAN(TABLATRANSFERENCIA[[#This Row],[CODIGO]]),OFFSET(INDIRECT("v_buffer_hist_hoy!$A$1"),1,MATCH("buh_codigo",INDIRECT("v_buffer_hist_hoy!$1:$1"),0)-1,100000,1),0)),"")</f>
        <v>0</v>
      </c>
      <c r="AA222" s="6">
        <f ca="1">IFERROR(INDEX(OFFSET(INDIRECT("v_buffer_hist_hoy!$A$1"),1,MATCH("buh_inventario_proveedor",INDIRECT("v_buffer_hist_hoy!$1:$1"),0)-1,100000,1),MATCH(CLEAN(TABLATRANSFERENCIA[[#This Row],[CODIGO]]),OFFSET(INDIRECT("v_buffer_hist_hoy!$A$1"),1,MATCH("buh_codigo",INDIRECT("v_buffer_hist_hoy!$1:$1"),0)-1,100000,1),0)),"")</f>
        <v>1000000000</v>
      </c>
      <c r="AB222" s="6">
        <f ca="1">IFERROR(INDEX(OFFSET(INDIRECT("v_buffer_hist_hoy!$A$1"),1,MATCH("buh_inventario_fisico",INDIRECT("v_buffer_hist_hoy!$1:$1"),0)-1,100000,1),MATCH(CLEAN(TABLATRANSFERENCIA[[#This Row],[CODIGO]]),OFFSET(INDIRECT("v_buffer_hist_hoy!$A$1"),1,MATCH("buh_codigo",INDIRECT("v_buffer_hist_hoy!$1:$1"),0)-1,100000,1),0)),"")</f>
        <v>18</v>
      </c>
      <c r="AC222" s="4">
        <f ca="1">IFERROR(INDEX(OFFSET(INDIRECT("v_buffer_hist_hoy!$A$1"),1,MATCH("buh_estado_inventario_fisico",INDIRECT("v_buffer_hist_hoy!$1:$1"),0)-1,100000,1),MATCH(CLEAN(TABLATRANSFERENCIA[[#This Row],[CODIGO]]),OFFSET(INDIRECT("v_buffer_hist_hoy!$A$1"),1,MATCH("buh_codigo",INDIRECT("v_buffer_hist_hoy!$1:$1"),0)-1,100000,1),0)),"")</f>
        <v>0</v>
      </c>
      <c r="AD222" s="6" t="str">
        <f ca="1">IFERROR(INDEX(OFFSET(INDIRECT("v_buffer_hist_hoy!$A$1"),1,MATCH("buh_color_inventario_fisico",INDIRECT("v_buffer_hist_hoy!$1:$1"),0)-1,100000,1),MATCH(CLEAN(TABLATRANSFERENCIA[[#This Row],[CODIGO]]),OFFSET(INDIRECT("v_buffer_hist_hoy!$A$1"),1,MATCH("buh_codigo",INDIRECT("v_buffer_hist_hoy!$1:$1"),0)-1,100000,1),0)),"")</f>
        <v>G</v>
      </c>
      <c r="AE222" s="6">
        <f ca="1">IFERROR(INDEX(OFFSET(INDIRECT("v_buffer_hist_hoy!$A$1"),1,MATCH("buh_transito",INDIRECT("v_buffer_hist_hoy!$1:$1"),0)-1,100000,1),MATCH(CLEAN(TABLATRANSFERENCIA[[#This Row],[CODIGO]]),OFFSET(INDIRECT("v_buffer_hist_hoy!$A$1"),1,MATCH("buh_codigo",INDIRECT("v_buffer_hist_hoy!$1:$1"),0)-1,100000,1),0)),"")</f>
        <v>0</v>
      </c>
      <c r="AF222" s="6">
        <f ca="1">IFERROR(INDEX(OFFSET(INDIRECT("v_buffer_hist_hoy!$A$1"),1,MATCH("buh_negociacion",INDIRECT("v_buffer_hist_hoy!$1:$1"),0)-1,100000,1),MATCH(CLEAN(TABLATRANSFERENCIA[[#This Row],[CODIGO]]),OFFSET(INDIRECT("v_buffer_hist_hoy!$A$1"),1,MATCH("buh_codigo",INDIRECT("v_buffer_hist_hoy!$1:$1"),0)-1,100000,1),0)),"")</f>
        <v>0</v>
      </c>
      <c r="AG222" s="6">
        <f ca="1">IFERROR(INDEX(OFFSET(INDIRECT("v_buffer_hist_hoy!$A$1"),1,MATCH("buh_produccion",INDIRECT("v_buffer_hist_hoy!$1:$1"),0)-1,100000,1),MATCH(CLEAN(TABLATRANSFERENCIA[[#This Row],[CODIGO]]),OFFSET(INDIRECT("v_buffer_hist_hoy!$A$1"),1,MATCH("buh_codigo",INDIRECT("v_buffer_hist_hoy!$1:$1"),0)-1,100000,1),0)),"")</f>
        <v>0</v>
      </c>
      <c r="AH222" s="6">
        <f ca="1">IFERROR(INDEX(OFFSET(INDIRECT("v_buffer_hist_hoy!$A$1"),1,MATCH("buh_embarcado",INDIRECT("v_buffer_hist_hoy!$1:$1"),0)-1,100000,1),MATCH(CLEAN(TABLATRANSFERENCIA[[#This Row],[CODIGO]]),OFFSET(INDIRECT("v_buffer_hist_hoy!$A$1"),1,MATCH("buh_codigo",INDIRECT("v_buffer_hist_hoy!$1:$1"),0)-1,100000,1),0)),"")</f>
        <v>0</v>
      </c>
      <c r="AI222" s="6">
        <f ca="1">IFERROR(INDEX(OFFSET(INDIRECT("v_buffer_hist_hoy!$A$1"),1,MATCH("buh_comprometido",INDIRECT("v_buffer_hist_hoy!$1:$1"),0)-1,100000,1),MATCH(CLEAN(TABLATRANSFERENCIA[[#This Row],[CODIGO]]),OFFSET(INDIRECT("v_buffer_hist_hoy!$A$1"),1,MATCH("buh_codigo",INDIRECT("v_buffer_hist_hoy!$1:$1"),0)-1,100000,1),0)),"")</f>
        <v>0</v>
      </c>
      <c r="AJ222" s="6">
        <f ca="1">IFERROR(INDEX(OFFSET(INDIRECT("v_buffer_hist_hoy!$A$1"),1,MATCH("buh_backorder",INDIRECT("v_buffer_hist_hoy!$1:$1"),0)-1,100000,1),MATCH(CLEAN(TABLATRANSFERENCIA[[#This Row],[CODIGO]]),OFFSET(INDIRECT("v_buffer_hist_hoy!$A$1"),1,MATCH("buh_codigo",INDIRECT("v_buffer_hist_hoy!$1:$1"),0)-1,100000,1),0)),"")</f>
        <v>12</v>
      </c>
      <c r="AK222" s="6">
        <f ca="1">IFERROR(INDEX(OFFSET(INDIRECT("v_buffer_hist_hoy!$A$1"),1,MATCH("buh_inventario_proyectado",INDIRECT("v_buffer_hist_hoy!$1:$1"),0)-1,100000,1),MATCH(CLEAN(TABLATRANSFERENCIA[[#This Row],[CODIGO]]),OFFSET(INDIRECT("v_buffer_hist_hoy!$A$1"),1,MATCH("buh_codigo",INDIRECT("v_buffer_hist_hoy!$1:$1"),0)-1,100000,1),0)),"")</f>
        <v>30</v>
      </c>
      <c r="AL222" s="4">
        <f ca="1">IFERROR(INDEX(OFFSET(INDIRECT("v_buffer_hist_hoy!$A$1"),1,MATCH("buh_estado_inventario_proyectado",INDIRECT("v_buffer_hist_hoy!$1:$1"),0)-1,100000,1),MATCH(CLEAN(TABLATRANSFERENCIA[[#This Row],[CODIGO]]),OFFSET(INDIRECT("v_buffer_hist_hoy!$A$1"),1,MATCH("buh_codigo",INDIRECT("v_buffer_hist_hoy!$1:$1"),0)-1,100000,1),0)),"")</f>
        <v>0</v>
      </c>
      <c r="AM222" s="6" t="str">
        <f ca="1">IFERROR(INDEX(OFFSET(INDIRECT("v_buffer_hist_hoy!$A$1"),1,MATCH("buh_color_inventario_proyectado",INDIRECT("v_buffer_hist_hoy!$1:$1"),0)-1,100000,1),MATCH(CLEAN(TABLATRANSFERENCIA[[#This Row],[CODIGO]]),OFFSET(INDIRECT("v_buffer_hist_hoy!$A$1"),1,MATCH("buh_codigo",INDIRECT("v_buffer_hist_hoy!$1:$1"),0)-1,100000,1),0)),"")</f>
        <v>G</v>
      </c>
      <c r="AN222" s="6">
        <f ca="1">IFERROR(INDEX(OFFSET(INDIRECT("v_buffer_hist_hoy!$A$1"),1,MATCH("buh_pedido_minimo",INDIRECT("v_buffer_hist_hoy!$1:$1"),0)-1,100000,1),MATCH(CLEAN(TABLATRANSFERENCIA[[#This Row],[CODIGO]]),OFFSET(INDIRECT("v_buffer_hist_hoy!$A$1"),1,MATCH("buh_codigo",INDIRECT("v_buffer_hist_hoy!$1:$1"),0)-1,100000,1),0)),"")</f>
        <v>0</v>
      </c>
      <c r="AO222" s="6">
        <f ca="1">IFERROR(INDEX(OFFSET(INDIRECT("v_buffer_hist_hoy!$A$1"),1,MATCH("buh_pedido_minimo_grupo",INDIRECT("v_buffer_hist_hoy!$1:$1"),0)-1,100000,1),MATCH(CLEAN(TABLATRANSFERENCIA[[#This Row],[CODIGO]]),OFFSET(INDIRECT("v_buffer_hist_hoy!$A$1"),1,MATCH("buh_codigo",INDIRECT("v_buffer_hist_hoy!$1:$1"),0)-1,100000,1),0)),"")</f>
        <v>0</v>
      </c>
      <c r="AP222" s="6">
        <f ca="1">IFERROR(INDEX(OFFSET(INDIRECT("v_buffer_hist_hoy!$A$1"),1,MATCH("buh_unidad_empaque",INDIRECT("v_buffer_hist_hoy!$1:$1"),0)-1,100000,1),MATCH(CLEAN(TABLATRANSFERENCIA[[#This Row],[CODIGO]]),OFFSET(INDIRECT("v_buffer_hist_hoy!$A$1"),1,MATCH("buh_codigo",INDIRECT("v_buffer_hist_hoy!$1:$1"),0)-1,100000,1),0)),"")</f>
        <v>0</v>
      </c>
      <c r="AQ222" s="6">
        <f ca="1">IFERROR(INDEX(OFFSET(INDIRECT("v_buffer_hist_hoy!$A$1"),1,MATCH("buh_pedido_promedio",INDIRECT("v_buffer_hist_hoy!$1:$1"),0)-1,100000,1),MATCH(CLEAN(TABLATRANSFERENCIA[[#This Row],[CODIGO]]),OFFSET(INDIRECT("v_buffer_hist_hoy!$A$1"),1,MATCH("buh_codigo",INDIRECT("v_buffer_hist_hoy!$1:$1"),0)-1,100000,1),0)),"")</f>
        <v>0</v>
      </c>
      <c r="AR222" s="6">
        <f ca="1">IFERROR(INDEX(OFFSET(INDIRECT("v_buffer_hist_hoy!$A$1"),1,MATCH("buh_cobertura_buffer",INDIRECT("v_buffer_hist_hoy!$1:$1"),0)-1,100000,1),MATCH(CLEAN(TABLATRANSFERENCIA[[#This Row],[CODIGO]]),OFFSET(INDIRECT("v_buffer_hist_hoy!$A$1"),1,MATCH("buh_codigo",INDIRECT("v_buffer_hist_hoy!$1:$1"),0)-1,100000,1),0)),"")</f>
        <v>0</v>
      </c>
      <c r="AS222" s="6">
        <f ca="1">IFERROR(INDEX(OFFSET(INDIRECT("v_buffer_hist_hoy!$A$1"),1,MATCH("buh_cobertura_inventario_proyectado",INDIRECT("v_buffer_hist_hoy!$1:$1"),0)-1,100000,1),MATCH(CLEAN(TABLATRANSFERENCIA[[#This Row],[CODIGO]]),OFFSET(INDIRECT("v_buffer_hist_hoy!$A$1"),1,MATCH("buh_codigo",INDIRECT("v_buffer_hist_hoy!$1:$1"),0)-1,100000,1),0)),"")</f>
        <v>0</v>
      </c>
      <c r="AT222" s="6">
        <f ca="1">IFERROR(INDEX(OFFSET(INDIRECT("v_buffer_hist_hoy!$A$1"),1,MATCH("buh_cobertura_pedido_minimo",INDIRECT("v_buffer_hist_hoy!$1:$1"),0)-1,100000,1),MATCH(CLEAN(TABLATRANSFERENCIA[[#This Row],[CODIGO]]),OFFSET(INDIRECT("v_buffer_hist_hoy!$A$1"),1,MATCH("buh_codigo",INDIRECT("v_buffer_hist_hoy!$1:$1"),0)-1,100000,1),0)),"")</f>
        <v>0</v>
      </c>
      <c r="AU222" s="6">
        <f ca="1">IFERROR(INDEX(OFFSET(INDIRECT("v_buffer_hist_hoy!$A$1"),1,MATCH("buh_dias_desabastecimiento",INDIRECT("v_buffer_hist_hoy!$1:$1"),0)-1,100000,1),MATCH(CLEAN(TABLATRANSFERENCIA[[#This Row],[CODIGO]]),OFFSET(INDIRECT("v_buffer_hist_hoy!$A$1"),1,MATCH("buh_codigo",INDIRECT("v_buffer_hist_hoy!$1:$1"),0)-1,100000,1),0)),"")</f>
        <v>0</v>
      </c>
      <c r="AV222" s="6">
        <f t="array" ref="AV222">IFERROR(INDEX(Datos_Consumo[CANTIDAD],MATCH(TABLATRANSFERENCIA[[#This Row],[CODIGO]]&amp;TABLATRANSFERENCIA[[#Headers],[Columna1]],Datos_Consumo[CODIGO]&amp;Datos_Consumo[FECHA_FORMATO],0)),0)</f>
        <v>0</v>
      </c>
      <c r="AW222" s="6">
        <f t="array" ref="AW222">IFERROR(INDEX(Datos_Consumo[CANTIDAD],MATCH(TABLATRANSFERENCIA[[#This Row],[CODIGO]]&amp;TABLATRANSFERENCIA[[#Headers],[Columna2]],Datos_Consumo[CODIGO]&amp;Datos_Consumo[FECHA_FORMATO],0)),0)</f>
        <v>0</v>
      </c>
      <c r="AX222" s="6">
        <f t="array" ref="AX222">IFERROR(INDEX(Datos_Consumo[CANTIDAD],MATCH(TABLATRANSFERENCIA[[#This Row],[CODIGO]]&amp;TABLATRANSFERENCIA[[#Headers],[Columna3]],Datos_Consumo[CODIGO]&amp;Datos_Consumo[FECHA_FORMATO],0)),0)</f>
        <v>0</v>
      </c>
      <c r="AY222" s="6">
        <f t="array" ref="AY222">IFERROR(INDEX(Datos_Consumo[CANTIDAD],MATCH(TABLATRANSFERENCIA[[#This Row],[CODIGO]]&amp;TABLATRANSFERENCIA[[#Headers],[Columna4]],Datos_Consumo[CODIGO]&amp;Datos_Consumo[FECHA_FORMATO],0)),0)</f>
        <v>0</v>
      </c>
      <c r="AZ222" s="6">
        <f t="array" ref="AZ222">IFERROR(INDEX(Datos_Consumo[CANTIDAD],MATCH(TABLATRANSFERENCIA[[#This Row],[CODIGO]]&amp;TABLATRANSFERENCIA[[#Headers],[Columna5]],Datos_Consumo[CODIGO]&amp;Datos_Consumo[FECHA_FORMATO],0)),0)</f>
        <v>0</v>
      </c>
      <c r="BA222" s="6">
        <f t="array" ref="BA222">IFERROR(INDEX(Datos_Consumo[CANTIDAD],MATCH(TABLATRANSFERENCIA[[#This Row],[CODIGO]]&amp;TABLATRANSFERENCIA[[#Headers],[Columna6]],Datos_Consumo[CODIGO]&amp;Datos_Consumo[FECHA_FORMATO],0)),0)</f>
        <v>0</v>
      </c>
      <c r="BB222" s="56">
        <f ca="1">IFERROR(INDEX(OFFSET(INDIRECT("v_buffer_hist_hoy!$A$1"),1,MATCH("buh_ultima_transferencia_ini",INDIRECT("v_buffer_hist_hoy!$1:$1"),0)-1,100000,1),MATCH(CLEAN(TABLATRANSFERENCIA[[#This Row],[CODIGO]]),OFFSET(INDIRECT("v_buffer_hist_hoy!$A$1"),1,MATCH("buh_codigo",INDIRECT("v_buffer_hist_hoy!$1:$1"),0)-1,100000,1),0)),"")</f>
        <v>0</v>
      </c>
      <c r="BC222" s="56">
        <f ca="1">IFERROR(INDEX(OFFSET(INDIRECT("v_buffer_hist_hoy!$A$1"),1,MATCH("buh_ultima_transferencia_fin",INDIRECT("v_buffer_hist_hoy!$1:$1"),0)-1,100000,1),MATCH(CLEAN(TABLATRANSFERENCIA[[#This Row],[CODIGO]]),OFFSET(INDIRECT("v_buffer_hist_hoy!$A$1"),1,MATCH("buh_codigo",INDIRECT("v_buffer_hist_hoy!$1:$1"),0)-1,100000,1),0)),"")</f>
        <v>0</v>
      </c>
      <c r="BD222" s="50" t="s">
        <v>7736</v>
      </c>
      <c r="BE222" s="55"/>
      <c r="BF222" s="51"/>
      <c r="BG222" s="51" t="str">
        <f>IF(RIGHT(TABLATRANSFERENCIA[[#Headers],[Emb1]],1)*1&lt;=TABLATRANSFERENCIA[[#This Row],[EMBARQUES]],IF(ISBLANK(TABLATRANSFERENCIA[[#This Row],[EMBARQUES]]),TABLATRANSFERENCIA[[#This Row],[REQUERIM]],ROUND(TABLATRANSFERENCIA[[#This Row],[REQUERIM]]/TABLATRANSFERENCIA[[#This Row],[EMBARQUES]],0)),TABLATRANSFERENCIA[[#This Row],[REQUERIM]])</f>
        <v>12</v>
      </c>
      <c r="BH2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2" s="51"/>
      <c r="BM222" s="46">
        <f ca="1">IFERROR(TABLATRANSFERENCIA[[#This Row],[REQUERIM]]/TABLATRANSFERENCIA[[#This Row],[PEDIDO PROMEDIO]],0)</f>
        <v>0</v>
      </c>
      <c r="BN222" s="51"/>
      <c r="BO222" s="59"/>
      <c r="BP222" s="3" t="str">
        <f>IF(TABLATRANSFERENCIA[[#This Row],[RECIBIDO]]&lt;&gt;"",0,IF(TABLATRANSFERENCIA[[#This Row],[DESPACHO]]&lt;&gt;"",TABLATRANSFERENCIA[[#This Row],[DESPACHO]],TABLATRANSFERENCIA[[#This Row],[REQUERIM]]))</f>
        <v>12</v>
      </c>
      <c r="BQ222" s="50"/>
      <c r="BR222" s="50"/>
      <c r="BS222" s="50" t="str">
        <f t="shared" si="3"/>
        <v>N</v>
      </c>
      <c r="BT222" s="51">
        <f t="array" aca="1" ref="BT222" ca="1">IF(SUM(--(TABLATRANSFERENCIA[[#This Row],[CODIGO GENERICO]]=TABLATRANSFERENCIA[CODIGO GENERICO])*TABLATRANSFERENCIA[REQUERIM])&lt;TABLATRANSFERENCIA[[#This Row],[PEDIDO MIN GRUPO]],1,0)</f>
        <v>0</v>
      </c>
      <c r="BU22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222" s="51">
        <f ca="1">IFERROR(INDEX(OFFSET(INDIRECT("v_buffer_hist_hoy!$A$1"),1,MATCH("buh_zona_amarilla",INDIRECT("v_buffer_hist_hoy!$1:$1"),0)-1,100000,1),MATCH(CLEAN(TABLATRANSFERENCIA[[#This Row],[CODIGO]]),OFFSET(INDIRECT("v_buffer_hist_hoy!$A$1"),1,MATCH("buh_codigo",INDIRECT("v_buffer_hist_hoy!$1:$1"),0)-1,100000,1),0)),"")</f>
        <v>0</v>
      </c>
      <c r="BW222" s="51">
        <f ca="1">IFERROR(INDEX(OFFSET(INDIRECT("v_buffer_hist_hoy!$A$1"),1,MATCH("buh_zona_roja",INDIRECT("v_buffer_hist_hoy!$1:$1"),0)-1,100000,1),MATCH(CLEAN(TABLATRANSFERENCIA[[#This Row],[CODIGO]]),OFFSET(INDIRECT("v_buffer_hist_hoy!$A$1"),1,MATCH("buh_codigo",INDIRECT("v_buffer_hist_hoy!$1:$1"),0)-1,100000,1),0)),"")</f>
        <v>0</v>
      </c>
    </row>
    <row r="223" spans="1:75" hidden="1" x14ac:dyDescent="0.25">
      <c r="A223" s="54" t="s">
        <v>5991</v>
      </c>
      <c r="B223" s="3" t="str">
        <f ca="1">IFERROR(INDEX(OFFSET(INDIRECT("v_buffer_hist_hoy!$A$1"),1,MATCH("pro_descripcion",INDIRECT("v_buffer_hist_hoy!$1:$1"),0)-1,100000,1),MATCH(CLEAN(TABLATRANSFERENCIA[[#This Row],[CODIGO]]),OFFSET(INDIRECT("v_buffer_hist_hoy!$A$1"),1,MATCH("buh_codigo",INDIRECT("v_buffer_hist_hoy!$1:$1"),0)-1,100000,1),0)),"")</f>
        <v>TUBO DMK-2 PARA GRANULADOS DM6110 (7024)</v>
      </c>
      <c r="C223" s="3" t="str">
        <f ca="1">IFERROR(INDEX(OFFSET(INDIRECT("v_buffer_hist_hoy!$A$1"),1,MATCH("buh_codigo_generico",INDIRECT("v_buffer_hist_hoy!$1:$1"),0)-1,100000,1),MATCH(CLEAN(TABLATRANSFERENCIA[[#This Row],[CODIGO]]),OFFSET(INDIRECT("v_buffer_hist_hoy!$A$1"),1,MATCH("buh_codigo",INDIRECT("v_buffer_hist_hoy!$1:$1"),0)-1,100000,1),0)),"")</f>
        <v>0</v>
      </c>
      <c r="D223" s="3" t="str">
        <f ca="1">IFERROR(INDEX(OFFSET(INDIRECT("v_buffer_hist_hoy!$A$1"),1,MATCH("buh_codigo_vinculado",INDIRECT("v_buffer_hist_hoy!$1:$1"),0)-1,100000,1),MATCH(CLEAN(TABLATRANSFERENCIA[[#This Row],[CODIGO]]),OFFSET(INDIRECT("v_buffer_hist_hoy!$A$1"),1,MATCH("buh_codigo",INDIRECT("v_buffer_hist_hoy!$1:$1"),0)-1,100000,1),0)),"")</f>
        <v>EC-P021003474</v>
      </c>
      <c r="E223" s="3" t="str">
        <f ca="1">IFERROR(INDEX(OFFSET(INDIRECT("v_buffer_hist_hoy!$A$1"),1,MATCH("pro_linea",INDIRECT("v_buffer_hist_hoy!$1:$1"),0)-1,100000,1),MATCH(CLEAN(TABLATRANSFERENCIA[[#This Row],[CODIGO]]),OFFSET(INDIRECT("v_buffer_hist_hoy!$A$1"),1,MATCH("buh_codigo",INDIRECT("v_buffer_hist_hoy!$1:$1"),0)-1,100000,1),0)),"")</f>
        <v>AGROFORESTAL</v>
      </c>
      <c r="F223" s="3">
        <f ca="1">IFERROR(INDEX(OFFSET(INDIRECT("v_buffer_hist_hoy!$A$1"),1,MATCH("pro_sublinea",INDIRECT("v_buffer_hist_hoy!$1:$1"),0)-1,100000,1),MATCH(CLEAN(TABLATRANSFERENCIA[[#This Row],[CODIGO]]),OFFSET(INDIRECT("v_buffer_hist_hoy!$A$1"),1,MATCH("buh_codigo",INDIRECT("v_buffer_hist_hoy!$1:$1"),0)-1,100000,1),0)),"")</f>
        <v>0</v>
      </c>
      <c r="G223" s="3" t="str">
        <f ca="1">IFERROR(INDEX(OFFSET(INDIRECT("v_buffer_hist_hoy!$A$1"),1,MATCH("pro_grupo",INDIRECT("v_buffer_hist_hoy!$1:$1"),0)-1,100000,1),MATCH(CLEAN(TABLATRANSFERENCIA[[#This Row],[CODIGO]]),OFFSET(INDIRECT("v_buffer_hist_hoy!$A$1"),1,MATCH("buh_codigo",INDIRECT("v_buffer_hist_hoy!$1:$1"),0)-1,100000,1),0)),"")</f>
        <v>NEBULIZADORA</v>
      </c>
      <c r="H223" s="3">
        <f ca="1">IFERROR(INDEX(OFFSET(INDIRECT("v_buffer_hist_hoy!$A$1"),1,MATCH("pro_familia",INDIRECT("v_buffer_hist_hoy!$1:$1"),0)-1,100000,1),MATCH(CLEAN(TABLATRANSFERENCIA[[#This Row],[CODIGO]]),OFFSET(INDIRECT("v_buffer_hist_hoy!$A$1"),1,MATCH("buh_codigo",INDIRECT("v_buffer_hist_hoy!$1:$1"),0)-1,100000,1),0)),"")</f>
        <v>0</v>
      </c>
      <c r="I223" s="3">
        <f ca="1">IFERROR(INDEX(OFFSET(INDIRECT("v_buffer_hist_hoy!$A$1"),1,MATCH("pro_subfamilia",INDIRECT("v_buffer_hist_hoy!$1:$1"),0)-1,100000,1),MATCH(CLEAN(TABLATRANSFERENCIA[[#This Row],[CODIGO]]),OFFSET(INDIRECT("v_buffer_hist_hoy!$A$1"),1,MATCH("buh_codigo",INDIRECT("v_buffer_hist_hoy!$1:$1"),0)-1,100000,1),0)),"")</f>
        <v>0</v>
      </c>
      <c r="J223" s="3" t="str">
        <f ca="1">IFERROR(INDEX(OFFSET(INDIRECT("v_buffer_hist_hoy!$A$1"),1,MATCH("pro_categoria",INDIRECT("v_buffer_hist_hoy!$1:$1"),0)-1,100000,1),MATCH(CLEAN(TABLATRANSFERENCIA[[#This Row],[CODIGO]]),OFFSET(INDIRECT("v_buffer_hist_hoy!$A$1"),1,MATCH("buh_codigo",INDIRECT("v_buffer_hist_hoy!$1:$1"),0)-1,100000,1),0)),"")</f>
        <v>FUMIGACION</v>
      </c>
      <c r="K223" s="3">
        <f ca="1">IFERROR(INDEX(OFFSET(INDIRECT("v_buffer_hist_hoy!$A$1"),1,MATCH("pro_tipo",INDIRECT("v_buffer_hist_hoy!$1:$1"),0)-1,100000,1),MATCH(CLEAN(TABLATRANSFERENCIA[[#This Row],[CODIGO]]),OFFSET(INDIRECT("v_buffer_hist_hoy!$A$1"),1,MATCH("buh_codigo",INDIRECT("v_buffer_hist_hoy!$1:$1"),0)-1,100000,1),0)),"")</f>
        <v>0</v>
      </c>
      <c r="L223" s="3" t="str">
        <f ca="1">IFERROR(INDEX(OFFSET(INDIRECT("v_buffer_hist_hoy!$A$1"),1,MATCH("pro_marca",INDIRECT("v_buffer_hist_hoy!$1:$1"),0)-1,100000,1),MATCH(CLEAN(TABLATRANSFERENCIA[[#This Row],[CODIGO]]),OFFSET(INDIRECT("v_buffer_hist_hoy!$A$1"),1,MATCH("buh_codigo",INDIRECT("v_buffer_hist_hoy!$1:$1"),0)-1,100000,1),0)),"")</f>
        <v>ECHO</v>
      </c>
      <c r="M223" s="3">
        <f ca="1">IFERROR(INDEX(OFFSET(INDIRECT("v_buffer_hist_hoy!$A$1"),1,MATCH("pro_modelo",INDIRECT("v_buffer_hist_hoy!$1:$1"),0)-1,100000,1),MATCH(CLEAN(TABLATRANSFERENCIA[[#This Row],[CODIGO]]),OFFSET(INDIRECT("v_buffer_hist_hoy!$A$1"),1,MATCH("buh_codigo",INDIRECT("v_buffer_hist_hoy!$1:$1"),0)-1,100000,1),0)),"")</f>
        <v>0</v>
      </c>
      <c r="N223" s="3">
        <f ca="1">IFERROR(INDEX(OFFSET(INDIRECT("v_buffer_hist_hoy!$A$1"),1,MATCH("pro_cat_management",INDIRECT("v_buffer_hist_hoy!$1:$1"),0)-1,100000,1),MATCH(CLEAN(TABLATRANSFERENCIA[[#This Row],[CODIGO]]),OFFSET(INDIRECT("v_buffer_hist_hoy!$A$1"),1,MATCH("buh_codigo",INDIRECT("v_buffer_hist_hoy!$1:$1"),0)-1,100000,1),0)),"")</f>
        <v>0</v>
      </c>
      <c r="O223" s="5" t="str">
        <f ca="1">IFERROR(INDEX(OFFSET(INDIRECT("v_buffer_hist_hoy!$A$1"),1,MATCH("buh_estatus",INDIRECT("v_buffer_hist_hoy!$1:$1"),0)-1,100000,1),MATCH(CLEAN(TABLATRANSFERENCIA[[#This Row],[CODIGO]]),OFFSET(INDIRECT("v_buffer_hist_hoy!$A$1"),1,MATCH("buh_codigo",INDIRECT("v_buffer_hist_hoy!$1:$1"),0)-1,100000,1),0)),"")</f>
        <v>0</v>
      </c>
      <c r="P223" s="5">
        <f ca="1">IFERROR(INDEX(OFFSET(INDIRECT("v_buffer_hist_hoy!$A$1"),1,MATCH("buh_ctv",INDIRECT("v_buffer_hist_hoy!$1:$1"),0)-1,100000,1),MATCH(CLEAN(TABLATRANSFERENCIA[[#This Row],[CODIGO]]),OFFSET(INDIRECT("v_buffer_hist_hoy!$A$1"),1,MATCH("buh_codigo",INDIRECT("v_buffer_hist_hoy!$1:$1"),0)-1,100000,1),0)),"")</f>
        <v>22.66</v>
      </c>
      <c r="Q223" s="5">
        <f ca="1">IFERROR(INDEX(OFFSET(INDIRECT("v_buffer_hist_hoy!$A$1"),1,MATCH("buh_pv",INDIRECT("v_buffer_hist_hoy!$1:$1"),0)-1,100000,1),MATCH(CLEAN(TABLATRANSFERENCIA[[#This Row],[CODIGO]]),OFFSET(INDIRECT("v_buffer_hist_hoy!$A$1"),1,MATCH("buh_codigo",INDIRECT("v_buffer_hist_hoy!$1:$1"),0)-1,100000,1),0)),"")</f>
        <v>43.33</v>
      </c>
      <c r="R223" s="46">
        <f ca="1">IFERROR(INDEX(OFFSET(INDIRECT("v_buffer_hist_hoy!$A$1"),1,MATCH("buh_roi_pasado",INDIRECT("v_buffer_hist_hoy!$1:$1"),0)-1,100000,1),MATCH(CLEAN(TABLATRANSFERENCIA[[#This Row],[CODIGO]]),OFFSET(INDIRECT("v_buffer_hist_hoy!$A$1"),1,MATCH("buh_codigo",INDIRECT("v_buffer_hist_hoy!$1:$1"),0)-1,100000,1),0)),"")</f>
        <v>0</v>
      </c>
      <c r="S223" s="46">
        <f ca="1">IFERROR(INDEX(OFFSET(INDIRECT("v_buffer_hist_hoy!$A$1"),1,MATCH("buh_roi_proyectado",INDIRECT("v_buffer_hist_hoy!$1:$1"),0)-1,100000,1),MATCH(CLEAN(TABLATRANSFERENCIA[[#This Row],[CODIGO]]),OFFSET(INDIRECT("v_buffer_hist_hoy!$A$1"),1,MATCH("buh_codigo",INDIRECT("v_buffer_hist_hoy!$1:$1"),0)-1,100000,1),0)),"")</f>
        <v>3.98</v>
      </c>
      <c r="T223" s="46">
        <f ca="1">IFERROR(INDEX(OFFSET(INDIRECT("v_buffer_hist_hoy!$A$1"),1,MATCH("buh_velocity",INDIRECT("v_buffer_hist_hoy!$1:$1"),0)-1,100000,1),MATCH(CLEAN(TABLATRANSFERENCIA[[#This Row],[CODIGO]]),OFFSET(INDIRECT("v_buffer_hist_hoy!$A$1"),1,MATCH("buh_codigo",INDIRECT("v_buffer_hist_hoy!$1:$1"),0)-1,100000,1),0)),"")</f>
        <v>0</v>
      </c>
      <c r="U223" s="46">
        <f ca="1">IFERROR(INDEX(OFFSET(INDIRECT("v_buffer_hist_hoy!$A$1"),1,MATCH("buh_nivel_servicio",INDIRECT("v_buffer_hist_hoy!$1:$1"),0)-1,100000,1),MATCH(CLEAN(TABLATRANSFERENCIA[[#This Row],[CODIGO]]),OFFSET(INDIRECT("v_buffer_hist_hoy!$A$1"),1,MATCH("buh_codigo",INDIRECT("v_buffer_hist_hoy!$1:$1"),0)-1,100000,1),0)),"")</f>
        <v>1</v>
      </c>
      <c r="V223" s="49" t="str">
        <f ca="1">IFERROR(INDEX(OFFSET(INDIRECT("v_buffer_hist_hoy!$A$1"),1,MATCH("pro_nombre",INDIRECT("v_buffer_hist_hoy!$1:$1"),0)-1,100000,1),MATCH(CLEAN(TABLATRANSFERENCIA[[#This Row],[CODIGO]]),OFFSET(INDIRECT("v_buffer_hist_hoy!$A$1"),1,MATCH("buh_codigo",INDIRECT("v_buffer_hist_hoy!$1:$1"),0)-1,100000,1),0)),"")</f>
        <v>Echo</v>
      </c>
      <c r="W223" s="49" t="str">
        <f ca="1">IFERROR(INDEX(OFFSET(INDIRECT("v_buffer_hist_hoy!$A$1"),1,MATCH("pre_nombre",INDIRECT("v_buffer_hist_hoy!$1:$1"),0)-1,100000,1),MATCH(CLEAN(TABLATRANSFERENCIA[[#This Row],[CODIGO]]),OFFSET(INDIRECT("v_buffer_hist_hoy!$A$1"),1,MATCH("buh_codigo",INDIRECT("v_buffer_hist_hoy!$1:$1"),0)-1,100000,1),0)),"")</f>
        <v>USA</v>
      </c>
      <c r="X223" s="51">
        <f ca="1">IFERROR(INDEX(OFFSET(INDIRECT("v_buffer_hist_hoy!$A$1"),1,MATCH("buh_tiempo_suministro",INDIRECT("v_buffer_hist_hoy!$1:$1"),0)-1,100000,1),MATCH(CLEAN(TABLATRANSFERENCIA[[#This Row],[CODIGO]]),OFFSET(INDIRECT("v_buffer_hist_hoy!$A$1"),1,MATCH("buh_codigo",INDIRECT("v_buffer_hist_hoy!$1:$1"),0)-1,100000,1),0)),"")</f>
        <v>8</v>
      </c>
      <c r="Y223" s="51">
        <f ca="1">IFERROR(INDEX(OFFSET(INDIRECT("v_buffer_hist_hoy!$A$1"),1,MATCH("buh_frecuencia_reposicion",INDIRECT("v_buffer_hist_hoy!$1:$1"),0)-1,100000,1),MATCH(CLEAN(TABLATRANSFERENCIA[[#This Row],[CODIGO]]),OFFSET(INDIRECT("v_buffer_hist_hoy!$A$1"),1,MATCH("buh_codigo",INDIRECT("v_buffer_hist_hoy!$1:$1"),0)-1,100000,1),0)),"")</f>
        <v>3</v>
      </c>
      <c r="Z223" s="6">
        <f ca="1">IFERROR(INDEX(OFFSET(INDIRECT("v_buffer_hist_hoy!$A$1"),1,MATCH("buh_buffer_actual",INDIRECT("v_buffer_hist_hoy!$1:$1"),0)-1,100000,1),MATCH(CLEAN(TABLATRANSFERENCIA[[#This Row],[CODIGO]]),OFFSET(INDIRECT("v_buffer_hist_hoy!$A$1"),1,MATCH("buh_codigo",INDIRECT("v_buffer_hist_hoy!$1:$1"),0)-1,100000,1),0)),"")</f>
        <v>15</v>
      </c>
      <c r="AA223" s="6">
        <f ca="1">IFERROR(INDEX(OFFSET(INDIRECT("v_buffer_hist_hoy!$A$1"),1,MATCH("buh_inventario_proveedor",INDIRECT("v_buffer_hist_hoy!$1:$1"),0)-1,100000,1),MATCH(CLEAN(TABLATRANSFERENCIA[[#This Row],[CODIGO]]),OFFSET(INDIRECT("v_buffer_hist_hoy!$A$1"),1,MATCH("buh_codigo",INDIRECT("v_buffer_hist_hoy!$1:$1"),0)-1,100000,1),0)),"")</f>
        <v>1000000000</v>
      </c>
      <c r="AB223" s="6">
        <f ca="1">IFERROR(INDEX(OFFSET(INDIRECT("v_buffer_hist_hoy!$A$1"),1,MATCH("buh_inventario_fisico",INDIRECT("v_buffer_hist_hoy!$1:$1"),0)-1,100000,1),MATCH(CLEAN(TABLATRANSFERENCIA[[#This Row],[CODIGO]]),OFFSET(INDIRECT("v_buffer_hist_hoy!$A$1"),1,MATCH("buh_codigo",INDIRECT("v_buffer_hist_hoy!$1:$1"),0)-1,100000,1),0)),"")</f>
        <v>14</v>
      </c>
      <c r="AC223" s="4">
        <f ca="1">IFERROR(INDEX(OFFSET(INDIRECT("v_buffer_hist_hoy!$A$1"),1,MATCH("buh_estado_inventario_fisico",INDIRECT("v_buffer_hist_hoy!$1:$1"),0)-1,100000,1),MATCH(CLEAN(TABLATRANSFERENCIA[[#This Row],[CODIGO]]),OFFSET(INDIRECT("v_buffer_hist_hoy!$A$1"),1,MATCH("buh_codigo",INDIRECT("v_buffer_hist_hoy!$1:$1"),0)-1,100000,1),0)),"")</f>
        <v>7.0000000000000007E-2</v>
      </c>
      <c r="AD223" s="6" t="str">
        <f ca="1">IFERROR(INDEX(OFFSET(INDIRECT("v_buffer_hist_hoy!$A$1"),1,MATCH("buh_color_inventario_fisico",INDIRECT("v_buffer_hist_hoy!$1:$1"),0)-1,100000,1),MATCH(CLEAN(TABLATRANSFERENCIA[[#This Row],[CODIGO]]),OFFSET(INDIRECT("v_buffer_hist_hoy!$A$1"),1,MATCH("buh_codigo",INDIRECT("v_buffer_hist_hoy!$1:$1"),0)-1,100000,1),0)),"")</f>
        <v>V</v>
      </c>
      <c r="AE223" s="6">
        <f ca="1">IFERROR(INDEX(OFFSET(INDIRECT("v_buffer_hist_hoy!$A$1"),1,MATCH("buh_transito",INDIRECT("v_buffer_hist_hoy!$1:$1"),0)-1,100000,1),MATCH(CLEAN(TABLATRANSFERENCIA[[#This Row],[CODIGO]]),OFFSET(INDIRECT("v_buffer_hist_hoy!$A$1"),1,MATCH("buh_codigo",INDIRECT("v_buffer_hist_hoy!$1:$1"),0)-1,100000,1),0)),"")</f>
        <v>0</v>
      </c>
      <c r="AF223" s="6">
        <f ca="1">IFERROR(INDEX(OFFSET(INDIRECT("v_buffer_hist_hoy!$A$1"),1,MATCH("buh_negociacion",INDIRECT("v_buffer_hist_hoy!$1:$1"),0)-1,100000,1),MATCH(CLEAN(TABLATRANSFERENCIA[[#This Row],[CODIGO]]),OFFSET(INDIRECT("v_buffer_hist_hoy!$A$1"),1,MATCH("buh_codigo",INDIRECT("v_buffer_hist_hoy!$1:$1"),0)-1,100000,1),0)),"")</f>
        <v>0</v>
      </c>
      <c r="AG223" s="6">
        <f ca="1">IFERROR(INDEX(OFFSET(INDIRECT("v_buffer_hist_hoy!$A$1"),1,MATCH("buh_produccion",INDIRECT("v_buffer_hist_hoy!$1:$1"),0)-1,100000,1),MATCH(CLEAN(TABLATRANSFERENCIA[[#This Row],[CODIGO]]),OFFSET(INDIRECT("v_buffer_hist_hoy!$A$1"),1,MATCH("buh_codigo",INDIRECT("v_buffer_hist_hoy!$1:$1"),0)-1,100000,1),0)),"")</f>
        <v>0</v>
      </c>
      <c r="AH223" s="6">
        <f ca="1">IFERROR(INDEX(OFFSET(INDIRECT("v_buffer_hist_hoy!$A$1"),1,MATCH("buh_embarcado",INDIRECT("v_buffer_hist_hoy!$1:$1"),0)-1,100000,1),MATCH(CLEAN(TABLATRANSFERENCIA[[#This Row],[CODIGO]]),OFFSET(INDIRECT("v_buffer_hist_hoy!$A$1"),1,MATCH("buh_codigo",INDIRECT("v_buffer_hist_hoy!$1:$1"),0)-1,100000,1),0)),"")</f>
        <v>0</v>
      </c>
      <c r="AI223" s="6">
        <f ca="1">IFERROR(INDEX(OFFSET(INDIRECT("v_buffer_hist_hoy!$A$1"),1,MATCH("buh_comprometido",INDIRECT("v_buffer_hist_hoy!$1:$1"),0)-1,100000,1),MATCH(CLEAN(TABLATRANSFERENCIA[[#This Row],[CODIGO]]),OFFSET(INDIRECT("v_buffer_hist_hoy!$A$1"),1,MATCH("buh_codigo",INDIRECT("v_buffer_hist_hoy!$1:$1"),0)-1,100000,1),0)),"")</f>
        <v>0</v>
      </c>
      <c r="AJ223" s="6">
        <f ca="1">IFERROR(INDEX(OFFSET(INDIRECT("v_buffer_hist_hoy!$A$1"),1,MATCH("buh_backorder",INDIRECT("v_buffer_hist_hoy!$1:$1"),0)-1,100000,1),MATCH(CLEAN(TABLATRANSFERENCIA[[#This Row],[CODIGO]]),OFFSET(INDIRECT("v_buffer_hist_hoy!$A$1"),1,MATCH("buh_codigo",INDIRECT("v_buffer_hist_hoy!$1:$1"),0)-1,100000,1),0)),"")</f>
        <v>1</v>
      </c>
      <c r="AK223" s="6">
        <f ca="1">IFERROR(INDEX(OFFSET(INDIRECT("v_buffer_hist_hoy!$A$1"),1,MATCH("buh_inventario_proyectado",INDIRECT("v_buffer_hist_hoy!$1:$1"),0)-1,100000,1),MATCH(CLEAN(TABLATRANSFERENCIA[[#This Row],[CODIGO]]),OFFSET(INDIRECT("v_buffer_hist_hoy!$A$1"),1,MATCH("buh_codigo",INDIRECT("v_buffer_hist_hoy!$1:$1"),0)-1,100000,1),0)),"")</f>
        <v>15</v>
      </c>
      <c r="AL223" s="4">
        <f ca="1">IFERROR(INDEX(OFFSET(INDIRECT("v_buffer_hist_hoy!$A$1"),1,MATCH("buh_estado_inventario_proyectado",INDIRECT("v_buffer_hist_hoy!$1:$1"),0)-1,100000,1),MATCH(CLEAN(TABLATRANSFERENCIA[[#This Row],[CODIGO]]),OFFSET(INDIRECT("v_buffer_hist_hoy!$A$1"),1,MATCH("buh_codigo",INDIRECT("v_buffer_hist_hoy!$1:$1"),0)-1,100000,1),0)),"")</f>
        <v>0</v>
      </c>
      <c r="AM223" s="6" t="str">
        <f ca="1">IFERROR(INDEX(OFFSET(INDIRECT("v_buffer_hist_hoy!$A$1"),1,MATCH("buh_color_inventario_proyectado",INDIRECT("v_buffer_hist_hoy!$1:$1"),0)-1,100000,1),MATCH(CLEAN(TABLATRANSFERENCIA[[#This Row],[CODIGO]]),OFFSET(INDIRECT("v_buffer_hist_hoy!$A$1"),1,MATCH("buh_codigo",INDIRECT("v_buffer_hist_hoy!$1:$1"),0)-1,100000,1),0)),"")</f>
        <v>V</v>
      </c>
      <c r="AN223" s="6">
        <f ca="1">IFERROR(INDEX(OFFSET(INDIRECT("v_buffer_hist_hoy!$A$1"),1,MATCH("buh_pedido_minimo",INDIRECT("v_buffer_hist_hoy!$1:$1"),0)-1,100000,1),MATCH(CLEAN(TABLATRANSFERENCIA[[#This Row],[CODIGO]]),OFFSET(INDIRECT("v_buffer_hist_hoy!$A$1"),1,MATCH("buh_codigo",INDIRECT("v_buffer_hist_hoy!$1:$1"),0)-1,100000,1),0)),"")</f>
        <v>0</v>
      </c>
      <c r="AO223" s="6">
        <f ca="1">IFERROR(INDEX(OFFSET(INDIRECT("v_buffer_hist_hoy!$A$1"),1,MATCH("buh_pedido_minimo_grupo",INDIRECT("v_buffer_hist_hoy!$1:$1"),0)-1,100000,1),MATCH(CLEAN(TABLATRANSFERENCIA[[#This Row],[CODIGO]]),OFFSET(INDIRECT("v_buffer_hist_hoy!$A$1"),1,MATCH("buh_codigo",INDIRECT("v_buffer_hist_hoy!$1:$1"),0)-1,100000,1),0)),"")</f>
        <v>0</v>
      </c>
      <c r="AP223" s="6">
        <f ca="1">IFERROR(INDEX(OFFSET(INDIRECT("v_buffer_hist_hoy!$A$1"),1,MATCH("buh_unidad_empaque",INDIRECT("v_buffer_hist_hoy!$1:$1"),0)-1,100000,1),MATCH(CLEAN(TABLATRANSFERENCIA[[#This Row],[CODIGO]]),OFFSET(INDIRECT("v_buffer_hist_hoy!$A$1"),1,MATCH("buh_codigo",INDIRECT("v_buffer_hist_hoy!$1:$1"),0)-1,100000,1),0)),"")</f>
        <v>0</v>
      </c>
      <c r="AQ223" s="6">
        <f ca="1">IFERROR(INDEX(OFFSET(INDIRECT("v_buffer_hist_hoy!$A$1"),1,MATCH("buh_pedido_promedio",INDIRECT("v_buffer_hist_hoy!$1:$1"),0)-1,100000,1),MATCH(CLEAN(TABLATRANSFERENCIA[[#This Row],[CODIGO]]),OFFSET(INDIRECT("v_buffer_hist_hoy!$A$1"),1,MATCH("buh_codigo",INDIRECT("v_buffer_hist_hoy!$1:$1"),0)-1,100000,1),0)),"")</f>
        <v>4</v>
      </c>
      <c r="AR223" s="6">
        <f ca="1">IFERROR(INDEX(OFFSET(INDIRECT("v_buffer_hist_hoy!$A$1"),1,MATCH("buh_cobertura_buffer",INDIRECT("v_buffer_hist_hoy!$1:$1"),0)-1,100000,1),MATCH(CLEAN(TABLATRANSFERENCIA[[#This Row],[CODIGO]]),OFFSET(INDIRECT("v_buffer_hist_hoy!$A$1"),1,MATCH("buh_codigo",INDIRECT("v_buffer_hist_hoy!$1:$1"),0)-1,100000,1),0)),"")</f>
        <v>0</v>
      </c>
      <c r="AS223" s="6">
        <f ca="1">IFERROR(INDEX(OFFSET(INDIRECT("v_buffer_hist_hoy!$A$1"),1,MATCH("buh_cobertura_inventario_proyectado",INDIRECT("v_buffer_hist_hoy!$1:$1"),0)-1,100000,1),MATCH(CLEAN(TABLATRANSFERENCIA[[#This Row],[CODIGO]]),OFFSET(INDIRECT("v_buffer_hist_hoy!$A$1"),1,MATCH("buh_codigo",INDIRECT("v_buffer_hist_hoy!$1:$1"),0)-1,100000,1),0)),"")</f>
        <v>0</v>
      </c>
      <c r="AT223" s="6">
        <f ca="1">IFERROR(INDEX(OFFSET(INDIRECT("v_buffer_hist_hoy!$A$1"),1,MATCH("buh_cobertura_pedido_minimo",INDIRECT("v_buffer_hist_hoy!$1:$1"),0)-1,100000,1),MATCH(CLEAN(TABLATRANSFERENCIA[[#This Row],[CODIGO]]),OFFSET(INDIRECT("v_buffer_hist_hoy!$A$1"),1,MATCH("buh_codigo",INDIRECT("v_buffer_hist_hoy!$1:$1"),0)-1,100000,1),0)),"")</f>
        <v>0</v>
      </c>
      <c r="AU223" s="6">
        <f ca="1">IFERROR(INDEX(OFFSET(INDIRECT("v_buffer_hist_hoy!$A$1"),1,MATCH("buh_dias_desabastecimiento",INDIRECT("v_buffer_hist_hoy!$1:$1"),0)-1,100000,1),MATCH(CLEAN(TABLATRANSFERENCIA[[#This Row],[CODIGO]]),OFFSET(INDIRECT("v_buffer_hist_hoy!$A$1"),1,MATCH("buh_codigo",INDIRECT("v_buffer_hist_hoy!$1:$1"),0)-1,100000,1),0)),"")</f>
        <v>2</v>
      </c>
      <c r="AV223" s="6">
        <f t="array" ref="AV223">IFERROR(INDEX(Datos_Consumo[CANTIDAD],MATCH(TABLATRANSFERENCIA[[#This Row],[CODIGO]]&amp;TABLATRANSFERENCIA[[#Headers],[Columna1]],Datos_Consumo[CODIGO]&amp;Datos_Consumo[FECHA_FORMATO],0)),0)</f>
        <v>0</v>
      </c>
      <c r="AW223" s="6">
        <f t="array" ref="AW223">IFERROR(INDEX(Datos_Consumo[CANTIDAD],MATCH(TABLATRANSFERENCIA[[#This Row],[CODIGO]]&amp;TABLATRANSFERENCIA[[#Headers],[Columna2]],Datos_Consumo[CODIGO]&amp;Datos_Consumo[FECHA_FORMATO],0)),0)</f>
        <v>0</v>
      </c>
      <c r="AX223" s="6">
        <f t="array" ref="AX223">IFERROR(INDEX(Datos_Consumo[CANTIDAD],MATCH(TABLATRANSFERENCIA[[#This Row],[CODIGO]]&amp;TABLATRANSFERENCIA[[#Headers],[Columna3]],Datos_Consumo[CODIGO]&amp;Datos_Consumo[FECHA_FORMATO],0)),0)</f>
        <v>0</v>
      </c>
      <c r="AY223" s="6">
        <f t="array" ref="AY223">IFERROR(INDEX(Datos_Consumo[CANTIDAD],MATCH(TABLATRANSFERENCIA[[#This Row],[CODIGO]]&amp;TABLATRANSFERENCIA[[#Headers],[Columna4]],Datos_Consumo[CODIGO]&amp;Datos_Consumo[FECHA_FORMATO],0)),0)</f>
        <v>0</v>
      </c>
      <c r="AZ223" s="6">
        <f t="array" ref="AZ223">IFERROR(INDEX(Datos_Consumo[CANTIDAD],MATCH(TABLATRANSFERENCIA[[#This Row],[CODIGO]]&amp;TABLATRANSFERENCIA[[#Headers],[Columna5]],Datos_Consumo[CODIGO]&amp;Datos_Consumo[FECHA_FORMATO],0)),0)</f>
        <v>0</v>
      </c>
      <c r="BA223" s="6">
        <f t="array" ref="BA223">IFERROR(INDEX(Datos_Consumo[CANTIDAD],MATCH(TABLATRANSFERENCIA[[#This Row],[CODIGO]]&amp;TABLATRANSFERENCIA[[#Headers],[Columna6]],Datos_Consumo[CODIGO]&amp;Datos_Consumo[FECHA_FORMATO],0)),0)</f>
        <v>0</v>
      </c>
      <c r="BB223" s="56">
        <f ca="1">IFERROR(INDEX(OFFSET(INDIRECT("v_buffer_hist_hoy!$A$1"),1,MATCH("buh_ultima_transferencia_ini",INDIRECT("v_buffer_hist_hoy!$1:$1"),0)-1,100000,1),MATCH(CLEAN(TABLATRANSFERENCIA[[#This Row],[CODIGO]]),OFFSET(INDIRECT("v_buffer_hist_hoy!$A$1"),1,MATCH("buh_codigo",INDIRECT("v_buffer_hist_hoy!$1:$1"),0)-1,100000,1),0)),"")</f>
        <v>0</v>
      </c>
      <c r="BC223" s="56">
        <f ca="1">IFERROR(INDEX(OFFSET(INDIRECT("v_buffer_hist_hoy!$A$1"),1,MATCH("buh_ultima_transferencia_fin",INDIRECT("v_buffer_hist_hoy!$1:$1"),0)-1,100000,1),MATCH(CLEAN(TABLATRANSFERENCIA[[#This Row],[CODIGO]]),OFFSET(INDIRECT("v_buffer_hist_hoy!$A$1"),1,MATCH("buh_codigo",INDIRECT("v_buffer_hist_hoy!$1:$1"),0)-1,100000,1),0)),"")</f>
        <v>0</v>
      </c>
      <c r="BD223" s="50" t="s">
        <v>1025</v>
      </c>
      <c r="BE223" s="55"/>
      <c r="BF223" s="51"/>
      <c r="BG223"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2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3" s="51"/>
      <c r="BM223" s="46">
        <f ca="1">IFERROR(TABLATRANSFERENCIA[[#This Row],[REQUERIM]]/TABLATRANSFERENCIA[[#This Row],[PEDIDO PROMEDIO]],0)</f>
        <v>0.25</v>
      </c>
      <c r="BN223" s="51"/>
      <c r="BO223" s="59"/>
      <c r="BP223" s="3" t="str">
        <f>IF(TABLATRANSFERENCIA[[#This Row],[RECIBIDO]]&lt;&gt;"",0,IF(TABLATRANSFERENCIA[[#This Row],[DESPACHO]]&lt;&gt;"",TABLATRANSFERENCIA[[#This Row],[DESPACHO]],TABLATRANSFERENCIA[[#This Row],[REQUERIM]]))</f>
        <v>1</v>
      </c>
      <c r="BQ223" s="50"/>
      <c r="BR223" s="50"/>
      <c r="BS223" s="50" t="str">
        <f t="shared" si="3"/>
        <v>N</v>
      </c>
      <c r="BT223" s="51">
        <f t="array" aca="1" ref="BT223" ca="1">IF(SUM(--(TABLATRANSFERENCIA[[#This Row],[CODIGO GENERICO]]=TABLATRANSFERENCIA[CODIGO GENERICO])*TABLATRANSFERENCIA[REQUERIM])&lt;TABLATRANSFERENCIA[[#This Row],[PEDIDO MIN GRUPO]],1,0)</f>
        <v>0</v>
      </c>
      <c r="BU22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3" s="51">
        <f ca="1">IFERROR(INDEX(OFFSET(INDIRECT("v_buffer_hist_hoy!$A$1"),1,MATCH("buh_zona_amarilla",INDIRECT("v_buffer_hist_hoy!$1:$1"),0)-1,100000,1),MATCH(CLEAN(TABLATRANSFERENCIA[[#This Row],[CODIGO]]),OFFSET(INDIRECT("v_buffer_hist_hoy!$A$1"),1,MATCH("buh_codigo",INDIRECT("v_buffer_hist_hoy!$1:$1"),0)-1,100000,1),0)),"")</f>
        <v>10</v>
      </c>
      <c r="BW223" s="51">
        <f ca="1">IFERROR(INDEX(OFFSET(INDIRECT("v_buffer_hist_hoy!$A$1"),1,MATCH("buh_zona_roja",INDIRECT("v_buffer_hist_hoy!$1:$1"),0)-1,100000,1),MATCH(CLEAN(TABLATRANSFERENCIA[[#This Row],[CODIGO]]),OFFSET(INDIRECT("v_buffer_hist_hoy!$A$1"),1,MATCH("buh_codigo",INDIRECT("v_buffer_hist_hoy!$1:$1"),0)-1,100000,1),0)),"")</f>
        <v>5</v>
      </c>
    </row>
    <row r="224" spans="1:75" hidden="1" x14ac:dyDescent="0.25">
      <c r="A224" s="54" t="s">
        <v>1505</v>
      </c>
      <c r="B224" s="3" t="str">
        <f ca="1">IFERROR(INDEX(OFFSET(INDIRECT("v_buffer_hist_hoy!$A$1"),1,MATCH("pro_descripcion",INDIRECT("v_buffer_hist_hoy!$1:$1"),0)-1,100000,1),MATCH(CLEAN(TABLATRANSFERENCIA[[#This Row],[CODIGO]]),OFFSET(INDIRECT("v_buffer_hist_hoy!$A$1"),1,MATCH("buh_codigo",INDIRECT("v_buffer_hist_hoy!$1:$1"),0)-1,100000,1),0)),"")</f>
        <v>DESMALEZADORA C350</v>
      </c>
      <c r="C224" s="3" t="str">
        <f ca="1">IFERROR(INDEX(OFFSET(INDIRECT("v_buffer_hist_hoy!$A$1"),1,MATCH("buh_codigo_generico",INDIRECT("v_buffer_hist_hoy!$1:$1"),0)-1,100000,1),MATCH(CLEAN(TABLATRANSFERENCIA[[#This Row],[CODIGO]]),OFFSET(INDIRECT("v_buffer_hist_hoy!$A$1"),1,MATCH("buh_codigo",INDIRECT("v_buffer_hist_hoy!$1:$1"),0)-1,100000,1),0)),"")</f>
        <v>0</v>
      </c>
      <c r="D224" s="3" t="str">
        <f ca="1">IFERROR(INDEX(OFFSET(INDIRECT("v_buffer_hist_hoy!$A$1"),1,MATCH("buh_codigo_vinculado",INDIRECT("v_buffer_hist_hoy!$1:$1"),0)-1,100000,1),MATCH(CLEAN(TABLATRANSFERENCIA[[#This Row],[CODIGO]]),OFFSET(INDIRECT("v_buffer_hist_hoy!$A$1"),1,MATCH("buh_codigo",INDIRECT("v_buffer_hist_hoy!$1:$1"),0)-1,100000,1),0)),"")</f>
        <v>EC-C350INTL</v>
      </c>
      <c r="E224" s="3" t="str">
        <f ca="1">IFERROR(INDEX(OFFSET(INDIRECT("v_buffer_hist_hoy!$A$1"),1,MATCH("pro_linea",INDIRECT("v_buffer_hist_hoy!$1:$1"),0)-1,100000,1),MATCH(CLEAN(TABLATRANSFERENCIA[[#This Row],[CODIGO]]),OFFSET(INDIRECT("v_buffer_hist_hoy!$A$1"),1,MATCH("buh_codigo",INDIRECT("v_buffer_hist_hoy!$1:$1"),0)-1,100000,1),0)),"")</f>
        <v>AGROFORESTAL</v>
      </c>
      <c r="F224" s="3">
        <f ca="1">IFERROR(INDEX(OFFSET(INDIRECT("v_buffer_hist_hoy!$A$1"),1,MATCH("pro_sublinea",INDIRECT("v_buffer_hist_hoy!$1:$1"),0)-1,100000,1),MATCH(CLEAN(TABLATRANSFERENCIA[[#This Row],[CODIGO]]),OFFSET(INDIRECT("v_buffer_hist_hoy!$A$1"),1,MATCH("buh_codigo",INDIRECT("v_buffer_hist_hoy!$1:$1"),0)-1,100000,1),0)),"")</f>
        <v>0</v>
      </c>
      <c r="G224" s="3" t="str">
        <f ca="1">IFERROR(INDEX(OFFSET(INDIRECT("v_buffer_hist_hoy!$A$1"),1,MATCH("pro_grupo",INDIRECT("v_buffer_hist_hoy!$1:$1"),0)-1,100000,1),MATCH(CLEAN(TABLATRANSFERENCIA[[#This Row],[CODIGO]]),OFFSET(INDIRECT("v_buffer_hist_hoy!$A$1"),1,MATCH("buh_codigo",INDIRECT("v_buffer_hist_hoy!$1:$1"),0)-1,100000,1),0)),"")</f>
        <v>MOTOGUADAÑA SHINDAIWA</v>
      </c>
      <c r="H224" s="3">
        <f ca="1">IFERROR(INDEX(OFFSET(INDIRECT("v_buffer_hist_hoy!$A$1"),1,MATCH("pro_familia",INDIRECT("v_buffer_hist_hoy!$1:$1"),0)-1,100000,1),MATCH(CLEAN(TABLATRANSFERENCIA[[#This Row],[CODIGO]]),OFFSET(INDIRECT("v_buffer_hist_hoy!$A$1"),1,MATCH("buh_codigo",INDIRECT("v_buffer_hist_hoy!$1:$1"),0)-1,100000,1),0)),"")</f>
        <v>0</v>
      </c>
      <c r="I224" s="3">
        <f ca="1">IFERROR(INDEX(OFFSET(INDIRECT("v_buffer_hist_hoy!$A$1"),1,MATCH("pro_subfamilia",INDIRECT("v_buffer_hist_hoy!$1:$1"),0)-1,100000,1),MATCH(CLEAN(TABLATRANSFERENCIA[[#This Row],[CODIGO]]),OFFSET(INDIRECT("v_buffer_hist_hoy!$A$1"),1,MATCH("buh_codigo",INDIRECT("v_buffer_hist_hoy!$1:$1"),0)-1,100000,1),0)),"")</f>
        <v>0</v>
      </c>
      <c r="J224" s="3" t="str">
        <f ca="1">IFERROR(INDEX(OFFSET(INDIRECT("v_buffer_hist_hoy!$A$1"),1,MATCH("pro_categoria",INDIRECT("v_buffer_hist_hoy!$1:$1"),0)-1,100000,1),MATCH(CLEAN(TABLATRANSFERENCIA[[#This Row],[CODIGO]]),OFFSET(INDIRECT("v_buffer_hist_hoy!$A$1"),1,MATCH("buh_codigo",INDIRECT("v_buffer_hist_hoy!$1:$1"),0)-1,100000,1),0)),"")</f>
        <v>DESMALEZADORAS SHINDAIWA</v>
      </c>
      <c r="K224" s="3">
        <f ca="1">IFERROR(INDEX(OFFSET(INDIRECT("v_buffer_hist_hoy!$A$1"),1,MATCH("pro_tipo",INDIRECT("v_buffer_hist_hoy!$1:$1"),0)-1,100000,1),MATCH(CLEAN(TABLATRANSFERENCIA[[#This Row],[CODIGO]]),OFFSET(INDIRECT("v_buffer_hist_hoy!$A$1"),1,MATCH("buh_codigo",INDIRECT("v_buffer_hist_hoy!$1:$1"),0)-1,100000,1),0)),"")</f>
        <v>0</v>
      </c>
      <c r="L224" s="3" t="str">
        <f ca="1">IFERROR(INDEX(OFFSET(INDIRECT("v_buffer_hist_hoy!$A$1"),1,MATCH("pro_marca",INDIRECT("v_buffer_hist_hoy!$1:$1"),0)-1,100000,1),MATCH(CLEAN(TABLATRANSFERENCIA[[#This Row],[CODIGO]]),OFFSET(INDIRECT("v_buffer_hist_hoy!$A$1"),1,MATCH("buh_codigo",INDIRECT("v_buffer_hist_hoy!$1:$1"),0)-1,100000,1),0)),"")</f>
        <v>SHINDAIWA</v>
      </c>
      <c r="M224" s="3">
        <f ca="1">IFERROR(INDEX(OFFSET(INDIRECT("v_buffer_hist_hoy!$A$1"),1,MATCH("pro_modelo",INDIRECT("v_buffer_hist_hoy!$1:$1"),0)-1,100000,1),MATCH(CLEAN(TABLATRANSFERENCIA[[#This Row],[CODIGO]]),OFFSET(INDIRECT("v_buffer_hist_hoy!$A$1"),1,MATCH("buh_codigo",INDIRECT("v_buffer_hist_hoy!$1:$1"),0)-1,100000,1),0)),"")</f>
        <v>0</v>
      </c>
      <c r="N224" s="3">
        <f ca="1">IFERROR(INDEX(OFFSET(INDIRECT("v_buffer_hist_hoy!$A$1"),1,MATCH("pro_cat_management",INDIRECT("v_buffer_hist_hoy!$1:$1"),0)-1,100000,1),MATCH(CLEAN(TABLATRANSFERENCIA[[#This Row],[CODIGO]]),OFFSET(INDIRECT("v_buffer_hist_hoy!$A$1"),1,MATCH("buh_codigo",INDIRECT("v_buffer_hist_hoy!$1:$1"),0)-1,100000,1),0)),"")</f>
        <v>0</v>
      </c>
      <c r="O224" s="5" t="str">
        <f ca="1">IFERROR(INDEX(OFFSET(INDIRECT("v_buffer_hist_hoy!$A$1"),1,MATCH("buh_estatus",INDIRECT("v_buffer_hist_hoy!$1:$1"),0)-1,100000,1),MATCH(CLEAN(TABLATRANSFERENCIA[[#This Row],[CODIGO]]),OFFSET(INDIRECT("v_buffer_hist_hoy!$A$1"),1,MATCH("buh_codigo",INDIRECT("v_buffer_hist_hoy!$1:$1"),0)-1,100000,1),0)),"")</f>
        <v>0</v>
      </c>
      <c r="P224" s="5">
        <f ca="1">IFERROR(INDEX(OFFSET(INDIRECT("v_buffer_hist_hoy!$A$1"),1,MATCH("buh_ctv",INDIRECT("v_buffer_hist_hoy!$1:$1"),0)-1,100000,1),MATCH(CLEAN(TABLATRANSFERENCIA[[#This Row],[CODIGO]]),OFFSET(INDIRECT("v_buffer_hist_hoy!$A$1"),1,MATCH("buh_codigo",INDIRECT("v_buffer_hist_hoy!$1:$1"),0)-1,100000,1),0)),"")</f>
        <v>307.8</v>
      </c>
      <c r="Q224" s="5">
        <f ca="1">IFERROR(INDEX(OFFSET(INDIRECT("v_buffer_hist_hoy!$A$1"),1,MATCH("buh_pv",INDIRECT("v_buffer_hist_hoy!$1:$1"),0)-1,100000,1),MATCH(CLEAN(TABLATRANSFERENCIA[[#This Row],[CODIGO]]),OFFSET(INDIRECT("v_buffer_hist_hoy!$A$1"),1,MATCH("buh_codigo",INDIRECT("v_buffer_hist_hoy!$1:$1"),0)-1,100000,1),0)),"")</f>
        <v>714.59</v>
      </c>
      <c r="R224" s="46">
        <f ca="1">IFERROR(INDEX(OFFSET(INDIRECT("v_buffer_hist_hoy!$A$1"),1,MATCH("buh_roi_pasado",INDIRECT("v_buffer_hist_hoy!$1:$1"),0)-1,100000,1),MATCH(CLEAN(TABLATRANSFERENCIA[[#This Row],[CODIGO]]),OFFSET(INDIRECT("v_buffer_hist_hoy!$A$1"),1,MATCH("buh_codigo",INDIRECT("v_buffer_hist_hoy!$1:$1"),0)-1,100000,1),0)),"")</f>
        <v>0</v>
      </c>
      <c r="S224" s="46">
        <f ca="1">IFERROR(INDEX(OFFSET(INDIRECT("v_buffer_hist_hoy!$A$1"),1,MATCH("buh_roi_proyectado",INDIRECT("v_buffer_hist_hoy!$1:$1"),0)-1,100000,1),MATCH(CLEAN(TABLATRANSFERENCIA[[#This Row],[CODIGO]]),OFFSET(INDIRECT("v_buffer_hist_hoy!$A$1"),1,MATCH("buh_codigo",INDIRECT("v_buffer_hist_hoy!$1:$1"),0)-1,100000,1),0)),"")</f>
        <v>5.77</v>
      </c>
      <c r="T224" s="46">
        <f ca="1">IFERROR(INDEX(OFFSET(INDIRECT("v_buffer_hist_hoy!$A$1"),1,MATCH("buh_velocity",INDIRECT("v_buffer_hist_hoy!$1:$1"),0)-1,100000,1),MATCH(CLEAN(TABLATRANSFERENCIA[[#This Row],[CODIGO]]),OFFSET(INDIRECT("v_buffer_hist_hoy!$A$1"),1,MATCH("buh_codigo",INDIRECT("v_buffer_hist_hoy!$1:$1"),0)-1,100000,1),0)),"")</f>
        <v>0</v>
      </c>
      <c r="U224" s="46">
        <f ca="1">IFERROR(INDEX(OFFSET(INDIRECT("v_buffer_hist_hoy!$A$1"),1,MATCH("buh_nivel_servicio",INDIRECT("v_buffer_hist_hoy!$1:$1"),0)-1,100000,1),MATCH(CLEAN(TABLATRANSFERENCIA[[#This Row],[CODIGO]]),OFFSET(INDIRECT("v_buffer_hist_hoy!$A$1"),1,MATCH("buh_codigo",INDIRECT("v_buffer_hist_hoy!$1:$1"),0)-1,100000,1),0)),"")</f>
        <v>1</v>
      </c>
      <c r="V224" s="49" t="str">
        <f ca="1">IFERROR(INDEX(OFFSET(INDIRECT("v_buffer_hist_hoy!$A$1"),1,MATCH("pro_nombre",INDIRECT("v_buffer_hist_hoy!$1:$1"),0)-1,100000,1),MATCH(CLEAN(TABLATRANSFERENCIA[[#This Row],[CODIGO]]),OFFSET(INDIRECT("v_buffer_hist_hoy!$A$1"),1,MATCH("buh_codigo",INDIRECT("v_buffer_hist_hoy!$1:$1"),0)-1,100000,1),0)),"")</f>
        <v>Echo</v>
      </c>
      <c r="W224" s="49" t="str">
        <f ca="1">IFERROR(INDEX(OFFSET(INDIRECT("v_buffer_hist_hoy!$A$1"),1,MATCH("pre_nombre",INDIRECT("v_buffer_hist_hoy!$1:$1"),0)-1,100000,1),MATCH(CLEAN(TABLATRANSFERENCIA[[#This Row],[CODIGO]]),OFFSET(INDIRECT("v_buffer_hist_hoy!$A$1"),1,MATCH("buh_codigo",INDIRECT("v_buffer_hist_hoy!$1:$1"),0)-1,100000,1),0)),"")</f>
        <v>USA</v>
      </c>
      <c r="X224" s="51">
        <f ca="1">IFERROR(INDEX(OFFSET(INDIRECT("v_buffer_hist_hoy!$A$1"),1,MATCH("buh_tiempo_suministro",INDIRECT("v_buffer_hist_hoy!$1:$1"),0)-1,100000,1),MATCH(CLEAN(TABLATRANSFERENCIA[[#This Row],[CODIGO]]),OFFSET(INDIRECT("v_buffer_hist_hoy!$A$1"),1,MATCH("buh_codigo",INDIRECT("v_buffer_hist_hoy!$1:$1"),0)-1,100000,1),0)),"")</f>
        <v>8</v>
      </c>
      <c r="Y224" s="51">
        <f ca="1">IFERROR(INDEX(OFFSET(INDIRECT("v_buffer_hist_hoy!$A$1"),1,MATCH("buh_frecuencia_reposicion",INDIRECT("v_buffer_hist_hoy!$1:$1"),0)-1,100000,1),MATCH(CLEAN(TABLATRANSFERENCIA[[#This Row],[CODIGO]]),OFFSET(INDIRECT("v_buffer_hist_hoy!$A$1"),1,MATCH("buh_codigo",INDIRECT("v_buffer_hist_hoy!$1:$1"),0)-1,100000,1),0)),"")</f>
        <v>3</v>
      </c>
      <c r="Z224" s="6">
        <f ca="1">IFERROR(INDEX(OFFSET(INDIRECT("v_buffer_hist_hoy!$A$1"),1,MATCH("buh_buffer_actual",INDIRECT("v_buffer_hist_hoy!$1:$1"),0)-1,100000,1),MATCH(CLEAN(TABLATRANSFERENCIA[[#This Row],[CODIGO]]),OFFSET(INDIRECT("v_buffer_hist_hoy!$A$1"),1,MATCH("buh_codigo",INDIRECT("v_buffer_hist_hoy!$1:$1"),0)-1,100000,1),0)),"")</f>
        <v>130</v>
      </c>
      <c r="AA224" s="6">
        <f ca="1">IFERROR(INDEX(OFFSET(INDIRECT("v_buffer_hist_hoy!$A$1"),1,MATCH("buh_inventario_proveedor",INDIRECT("v_buffer_hist_hoy!$1:$1"),0)-1,100000,1),MATCH(CLEAN(TABLATRANSFERENCIA[[#This Row],[CODIGO]]),OFFSET(INDIRECT("v_buffer_hist_hoy!$A$1"),1,MATCH("buh_codigo",INDIRECT("v_buffer_hist_hoy!$1:$1"),0)-1,100000,1),0)),"")</f>
        <v>1000000000</v>
      </c>
      <c r="AB224" s="6">
        <f ca="1">IFERROR(INDEX(OFFSET(INDIRECT("v_buffer_hist_hoy!$A$1"),1,MATCH("buh_inventario_fisico",INDIRECT("v_buffer_hist_hoy!$1:$1"),0)-1,100000,1),MATCH(CLEAN(TABLATRANSFERENCIA[[#This Row],[CODIGO]]),OFFSET(INDIRECT("v_buffer_hist_hoy!$A$1"),1,MATCH("buh_codigo",INDIRECT("v_buffer_hist_hoy!$1:$1"),0)-1,100000,1),0)),"")</f>
        <v>60</v>
      </c>
      <c r="AC224" s="4">
        <f ca="1">IFERROR(INDEX(OFFSET(INDIRECT("v_buffer_hist_hoy!$A$1"),1,MATCH("buh_estado_inventario_fisico",INDIRECT("v_buffer_hist_hoy!$1:$1"),0)-1,100000,1),MATCH(CLEAN(TABLATRANSFERENCIA[[#This Row],[CODIGO]]),OFFSET(INDIRECT("v_buffer_hist_hoy!$A$1"),1,MATCH("buh_codigo",INDIRECT("v_buffer_hist_hoy!$1:$1"),0)-1,100000,1),0)),"")</f>
        <v>0.54</v>
      </c>
      <c r="AD224" s="6" t="str">
        <f ca="1">IFERROR(INDEX(OFFSET(INDIRECT("v_buffer_hist_hoy!$A$1"),1,MATCH("buh_color_inventario_fisico",INDIRECT("v_buffer_hist_hoy!$1:$1"),0)-1,100000,1),MATCH(CLEAN(TABLATRANSFERENCIA[[#This Row],[CODIGO]]),OFFSET(INDIRECT("v_buffer_hist_hoy!$A$1"),1,MATCH("buh_codigo",INDIRECT("v_buffer_hist_hoy!$1:$1"),0)-1,100000,1),0)),"")</f>
        <v>A</v>
      </c>
      <c r="AE224" s="6">
        <f ca="1">IFERROR(INDEX(OFFSET(INDIRECT("v_buffer_hist_hoy!$A$1"),1,MATCH("buh_transito",INDIRECT("v_buffer_hist_hoy!$1:$1"),0)-1,100000,1),MATCH(CLEAN(TABLATRANSFERENCIA[[#This Row],[CODIGO]]),OFFSET(INDIRECT("v_buffer_hist_hoy!$A$1"),1,MATCH("buh_codigo",INDIRECT("v_buffer_hist_hoy!$1:$1"),0)-1,100000,1),0)),"")</f>
        <v>73</v>
      </c>
      <c r="AF224" s="6">
        <f ca="1">IFERROR(INDEX(OFFSET(INDIRECT("v_buffer_hist_hoy!$A$1"),1,MATCH("buh_negociacion",INDIRECT("v_buffer_hist_hoy!$1:$1"),0)-1,100000,1),MATCH(CLEAN(TABLATRANSFERENCIA[[#This Row],[CODIGO]]),OFFSET(INDIRECT("v_buffer_hist_hoy!$A$1"),1,MATCH("buh_codigo",INDIRECT("v_buffer_hist_hoy!$1:$1"),0)-1,100000,1),0)),"")</f>
        <v>0</v>
      </c>
      <c r="AG224" s="6">
        <f ca="1">IFERROR(INDEX(OFFSET(INDIRECT("v_buffer_hist_hoy!$A$1"),1,MATCH("buh_produccion",INDIRECT("v_buffer_hist_hoy!$1:$1"),0)-1,100000,1),MATCH(CLEAN(TABLATRANSFERENCIA[[#This Row],[CODIGO]]),OFFSET(INDIRECT("v_buffer_hist_hoy!$A$1"),1,MATCH("buh_codigo",INDIRECT("v_buffer_hist_hoy!$1:$1"),0)-1,100000,1),0)),"")</f>
        <v>0</v>
      </c>
      <c r="AH224" s="6">
        <f ca="1">IFERROR(INDEX(OFFSET(INDIRECT("v_buffer_hist_hoy!$A$1"),1,MATCH("buh_embarcado",INDIRECT("v_buffer_hist_hoy!$1:$1"),0)-1,100000,1),MATCH(CLEAN(TABLATRANSFERENCIA[[#This Row],[CODIGO]]),OFFSET(INDIRECT("v_buffer_hist_hoy!$A$1"),1,MATCH("buh_codigo",INDIRECT("v_buffer_hist_hoy!$1:$1"),0)-1,100000,1),0)),"")</f>
        <v>0</v>
      </c>
      <c r="AI224" s="6">
        <f ca="1">IFERROR(INDEX(OFFSET(INDIRECT("v_buffer_hist_hoy!$A$1"),1,MATCH("buh_comprometido",INDIRECT("v_buffer_hist_hoy!$1:$1"),0)-1,100000,1),MATCH(CLEAN(TABLATRANSFERENCIA[[#This Row],[CODIGO]]),OFFSET(INDIRECT("v_buffer_hist_hoy!$A$1"),1,MATCH("buh_codigo",INDIRECT("v_buffer_hist_hoy!$1:$1"),0)-1,100000,1),0)),"")</f>
        <v>0</v>
      </c>
      <c r="AJ224" s="6">
        <f ca="1">IFERROR(INDEX(OFFSET(INDIRECT("v_buffer_hist_hoy!$A$1"),1,MATCH("buh_backorder",INDIRECT("v_buffer_hist_hoy!$1:$1"),0)-1,100000,1),MATCH(CLEAN(TABLATRANSFERENCIA[[#This Row],[CODIGO]]),OFFSET(INDIRECT("v_buffer_hist_hoy!$A$1"),1,MATCH("buh_codigo",INDIRECT("v_buffer_hist_hoy!$1:$1"),0)-1,100000,1),0)),"")</f>
        <v>25</v>
      </c>
      <c r="AK224" s="6">
        <f ca="1">IFERROR(INDEX(OFFSET(INDIRECT("v_buffer_hist_hoy!$A$1"),1,MATCH("buh_inventario_proyectado",INDIRECT("v_buffer_hist_hoy!$1:$1"),0)-1,100000,1),MATCH(CLEAN(TABLATRANSFERENCIA[[#This Row],[CODIGO]]),OFFSET(INDIRECT("v_buffer_hist_hoy!$A$1"),1,MATCH("buh_codigo",INDIRECT("v_buffer_hist_hoy!$1:$1"),0)-1,100000,1),0)),"")</f>
        <v>158</v>
      </c>
      <c r="AL224" s="4">
        <f ca="1">IFERROR(INDEX(OFFSET(INDIRECT("v_buffer_hist_hoy!$A$1"),1,MATCH("buh_estado_inventario_proyectado",INDIRECT("v_buffer_hist_hoy!$1:$1"),0)-1,100000,1),MATCH(CLEAN(TABLATRANSFERENCIA[[#This Row],[CODIGO]]),OFFSET(INDIRECT("v_buffer_hist_hoy!$A$1"),1,MATCH("buh_codigo",INDIRECT("v_buffer_hist_hoy!$1:$1"),0)-1,100000,1),0)),"")</f>
        <v>-0.22</v>
      </c>
      <c r="AM224" s="6" t="str">
        <f ca="1">IFERROR(INDEX(OFFSET(INDIRECT("v_buffer_hist_hoy!$A$1"),1,MATCH("buh_color_inventario_proyectado",INDIRECT("v_buffer_hist_hoy!$1:$1"),0)-1,100000,1),MATCH(CLEAN(TABLATRANSFERENCIA[[#This Row],[CODIGO]]),OFFSET(INDIRECT("v_buffer_hist_hoy!$A$1"),1,MATCH("buh_codigo",INDIRECT("v_buffer_hist_hoy!$1:$1"),0)-1,100000,1),0)),"")</f>
        <v>L</v>
      </c>
      <c r="AN224" s="6">
        <f ca="1">IFERROR(INDEX(OFFSET(INDIRECT("v_buffer_hist_hoy!$A$1"),1,MATCH("buh_pedido_minimo",INDIRECT("v_buffer_hist_hoy!$1:$1"),0)-1,100000,1),MATCH(CLEAN(TABLATRANSFERENCIA[[#This Row],[CODIGO]]),OFFSET(INDIRECT("v_buffer_hist_hoy!$A$1"),1,MATCH("buh_codigo",INDIRECT("v_buffer_hist_hoy!$1:$1"),0)-1,100000,1),0)),"")</f>
        <v>0</v>
      </c>
      <c r="AO224" s="6">
        <f ca="1">IFERROR(INDEX(OFFSET(INDIRECT("v_buffer_hist_hoy!$A$1"),1,MATCH("buh_pedido_minimo_grupo",INDIRECT("v_buffer_hist_hoy!$1:$1"),0)-1,100000,1),MATCH(CLEAN(TABLATRANSFERENCIA[[#This Row],[CODIGO]]),OFFSET(INDIRECT("v_buffer_hist_hoy!$A$1"),1,MATCH("buh_codigo",INDIRECT("v_buffer_hist_hoy!$1:$1"),0)-1,100000,1),0)),"")</f>
        <v>0</v>
      </c>
      <c r="AP224" s="6">
        <f ca="1">IFERROR(INDEX(OFFSET(INDIRECT("v_buffer_hist_hoy!$A$1"),1,MATCH("buh_unidad_empaque",INDIRECT("v_buffer_hist_hoy!$1:$1"),0)-1,100000,1),MATCH(CLEAN(TABLATRANSFERENCIA[[#This Row],[CODIGO]]),OFFSET(INDIRECT("v_buffer_hist_hoy!$A$1"),1,MATCH("buh_codigo",INDIRECT("v_buffer_hist_hoy!$1:$1"),0)-1,100000,1),0)),"")</f>
        <v>2</v>
      </c>
      <c r="AQ224" s="6">
        <f ca="1">IFERROR(INDEX(OFFSET(INDIRECT("v_buffer_hist_hoy!$A$1"),1,MATCH("buh_pedido_promedio",INDIRECT("v_buffer_hist_hoy!$1:$1"),0)-1,100000,1),MATCH(CLEAN(TABLATRANSFERENCIA[[#This Row],[CODIGO]]),OFFSET(INDIRECT("v_buffer_hist_hoy!$A$1"),1,MATCH("buh_codigo",INDIRECT("v_buffer_hist_hoy!$1:$1"),0)-1,100000,1),0)),"")</f>
        <v>35</v>
      </c>
      <c r="AR224" s="6">
        <f ca="1">IFERROR(INDEX(OFFSET(INDIRECT("v_buffer_hist_hoy!$A$1"),1,MATCH("buh_cobertura_buffer",INDIRECT("v_buffer_hist_hoy!$1:$1"),0)-1,100000,1),MATCH(CLEAN(TABLATRANSFERENCIA[[#This Row],[CODIGO]]),OFFSET(INDIRECT("v_buffer_hist_hoy!$A$1"),1,MATCH("buh_codigo",INDIRECT("v_buffer_hist_hoy!$1:$1"),0)-1,100000,1),0)),"")</f>
        <v>0</v>
      </c>
      <c r="AS224" s="6">
        <f ca="1">IFERROR(INDEX(OFFSET(INDIRECT("v_buffer_hist_hoy!$A$1"),1,MATCH("buh_cobertura_inventario_proyectado",INDIRECT("v_buffer_hist_hoy!$1:$1"),0)-1,100000,1),MATCH(CLEAN(TABLATRANSFERENCIA[[#This Row],[CODIGO]]),OFFSET(INDIRECT("v_buffer_hist_hoy!$A$1"),1,MATCH("buh_codigo",INDIRECT("v_buffer_hist_hoy!$1:$1"),0)-1,100000,1),0)),"")</f>
        <v>0</v>
      </c>
      <c r="AT224" s="6">
        <f ca="1">IFERROR(INDEX(OFFSET(INDIRECT("v_buffer_hist_hoy!$A$1"),1,MATCH("buh_cobertura_pedido_minimo",INDIRECT("v_buffer_hist_hoy!$1:$1"),0)-1,100000,1),MATCH(CLEAN(TABLATRANSFERENCIA[[#This Row],[CODIGO]]),OFFSET(INDIRECT("v_buffer_hist_hoy!$A$1"),1,MATCH("buh_codigo",INDIRECT("v_buffer_hist_hoy!$1:$1"),0)-1,100000,1),0)),"")</f>
        <v>0</v>
      </c>
      <c r="AU224" s="6">
        <f ca="1">IFERROR(INDEX(OFFSET(INDIRECT("v_buffer_hist_hoy!$A$1"),1,MATCH("buh_dias_desabastecimiento",INDIRECT("v_buffer_hist_hoy!$1:$1"),0)-1,100000,1),MATCH(CLEAN(TABLATRANSFERENCIA[[#This Row],[CODIGO]]),OFFSET(INDIRECT("v_buffer_hist_hoy!$A$1"),1,MATCH("buh_codigo",INDIRECT("v_buffer_hist_hoy!$1:$1"),0)-1,100000,1),0)),"")</f>
        <v>0</v>
      </c>
      <c r="AV224" s="6">
        <f t="array" ref="AV224">IFERROR(INDEX(Datos_Consumo[CANTIDAD],MATCH(TABLATRANSFERENCIA[[#This Row],[CODIGO]]&amp;TABLATRANSFERENCIA[[#Headers],[Columna1]],Datos_Consumo[CODIGO]&amp;Datos_Consumo[FECHA_FORMATO],0)),0)</f>
        <v>0</v>
      </c>
      <c r="AW224" s="6">
        <f t="array" ref="AW224">IFERROR(INDEX(Datos_Consumo[CANTIDAD],MATCH(TABLATRANSFERENCIA[[#This Row],[CODIGO]]&amp;TABLATRANSFERENCIA[[#Headers],[Columna2]],Datos_Consumo[CODIGO]&amp;Datos_Consumo[FECHA_FORMATO],0)),0)</f>
        <v>0</v>
      </c>
      <c r="AX224" s="6">
        <f t="array" ref="AX224">IFERROR(INDEX(Datos_Consumo[CANTIDAD],MATCH(TABLATRANSFERENCIA[[#This Row],[CODIGO]]&amp;TABLATRANSFERENCIA[[#Headers],[Columna3]],Datos_Consumo[CODIGO]&amp;Datos_Consumo[FECHA_FORMATO],0)),0)</f>
        <v>0</v>
      </c>
      <c r="AY224" s="6">
        <f t="array" ref="AY224">IFERROR(INDEX(Datos_Consumo[CANTIDAD],MATCH(TABLATRANSFERENCIA[[#This Row],[CODIGO]]&amp;TABLATRANSFERENCIA[[#Headers],[Columna4]],Datos_Consumo[CODIGO]&amp;Datos_Consumo[FECHA_FORMATO],0)),0)</f>
        <v>0</v>
      </c>
      <c r="AZ224" s="6">
        <f t="array" ref="AZ224">IFERROR(INDEX(Datos_Consumo[CANTIDAD],MATCH(TABLATRANSFERENCIA[[#This Row],[CODIGO]]&amp;TABLATRANSFERENCIA[[#Headers],[Columna5]],Datos_Consumo[CODIGO]&amp;Datos_Consumo[FECHA_FORMATO],0)),0)</f>
        <v>0</v>
      </c>
      <c r="BA224" s="6">
        <f t="array" ref="BA224">IFERROR(INDEX(Datos_Consumo[CANTIDAD],MATCH(TABLATRANSFERENCIA[[#This Row],[CODIGO]]&amp;TABLATRANSFERENCIA[[#Headers],[Columna6]],Datos_Consumo[CODIGO]&amp;Datos_Consumo[FECHA_FORMATO],0)),0)</f>
        <v>0</v>
      </c>
      <c r="BB224" s="56">
        <f ca="1">IFERROR(INDEX(OFFSET(INDIRECT("v_buffer_hist_hoy!$A$1"),1,MATCH("buh_ultima_transferencia_ini",INDIRECT("v_buffer_hist_hoy!$1:$1"),0)-1,100000,1),MATCH(CLEAN(TABLATRANSFERENCIA[[#This Row],[CODIGO]]),OFFSET(INDIRECT("v_buffer_hist_hoy!$A$1"),1,MATCH("buh_codigo",INDIRECT("v_buffer_hist_hoy!$1:$1"),0)-1,100000,1),0)),"")</f>
        <v>0</v>
      </c>
      <c r="BC224" s="56">
        <f ca="1">IFERROR(INDEX(OFFSET(INDIRECT("v_buffer_hist_hoy!$A$1"),1,MATCH("buh_ultima_transferencia_fin",INDIRECT("v_buffer_hist_hoy!$1:$1"),0)-1,100000,1),MATCH(CLEAN(TABLATRANSFERENCIA[[#This Row],[CODIGO]]),OFFSET(INDIRECT("v_buffer_hist_hoy!$A$1"),1,MATCH("buh_codigo",INDIRECT("v_buffer_hist_hoy!$1:$1"),0)-1,100000,1),0)),"")</f>
        <v>0</v>
      </c>
      <c r="BD224" s="50" t="s">
        <v>7744</v>
      </c>
      <c r="BE224" s="55"/>
      <c r="BF224" s="51"/>
      <c r="BG224" s="51" t="str">
        <f>IF(RIGHT(TABLATRANSFERENCIA[[#Headers],[Emb1]],1)*1&lt;=TABLATRANSFERENCIA[[#This Row],[EMBARQUES]],IF(ISBLANK(TABLATRANSFERENCIA[[#This Row],[EMBARQUES]]),TABLATRANSFERENCIA[[#This Row],[REQUERIM]],ROUND(TABLATRANSFERENCIA[[#This Row],[REQUERIM]]/TABLATRANSFERENCIA[[#This Row],[EMBARQUES]],0)),TABLATRANSFERENCIA[[#This Row],[REQUERIM]])</f>
        <v>25</v>
      </c>
      <c r="BH22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4" s="51"/>
      <c r="BM224" s="46">
        <f ca="1">IFERROR(TABLATRANSFERENCIA[[#This Row],[REQUERIM]]/TABLATRANSFERENCIA[[#This Row],[PEDIDO PROMEDIO]],0)</f>
        <v>0.7142857142857143</v>
      </c>
      <c r="BN224" s="51"/>
      <c r="BO224" s="59"/>
      <c r="BP224" s="3" t="str">
        <f>IF(TABLATRANSFERENCIA[[#This Row],[RECIBIDO]]&lt;&gt;"",0,IF(TABLATRANSFERENCIA[[#This Row],[DESPACHO]]&lt;&gt;"",TABLATRANSFERENCIA[[#This Row],[DESPACHO]],TABLATRANSFERENCIA[[#This Row],[REQUERIM]]))</f>
        <v>25</v>
      </c>
      <c r="BQ224" s="50"/>
      <c r="BR224" s="50"/>
      <c r="BS224" s="50" t="str">
        <f t="shared" si="3"/>
        <v>N</v>
      </c>
      <c r="BT224" s="51">
        <f t="array" aca="1" ref="BT224" ca="1">IF(SUM(--(TABLATRANSFERENCIA[[#This Row],[CODIGO GENERICO]]=TABLATRANSFERENCIA[CODIGO GENERICO])*TABLATRANSFERENCIA[REQUERIM])&lt;TABLATRANSFERENCIA[[#This Row],[PEDIDO MIN GRUPO]],1,0)</f>
        <v>0</v>
      </c>
      <c r="BU22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4" s="51">
        <f ca="1">IFERROR(INDEX(OFFSET(INDIRECT("v_buffer_hist_hoy!$A$1"),1,MATCH("buh_zona_amarilla",INDIRECT("v_buffer_hist_hoy!$1:$1"),0)-1,100000,1),MATCH(CLEAN(TABLATRANSFERENCIA[[#This Row],[CODIGO]]),OFFSET(INDIRECT("v_buffer_hist_hoy!$A$1"),1,MATCH("buh_codigo",INDIRECT("v_buffer_hist_hoy!$1:$1"),0)-1,100000,1),0)),"")</f>
        <v>86</v>
      </c>
      <c r="BW224" s="51">
        <f ca="1">IFERROR(INDEX(OFFSET(INDIRECT("v_buffer_hist_hoy!$A$1"),1,MATCH("buh_zona_roja",INDIRECT("v_buffer_hist_hoy!$1:$1"),0)-1,100000,1),MATCH(CLEAN(TABLATRANSFERENCIA[[#This Row],[CODIGO]]),OFFSET(INDIRECT("v_buffer_hist_hoy!$A$1"),1,MATCH("buh_codigo",INDIRECT("v_buffer_hist_hoy!$1:$1"),0)-1,100000,1),0)),"")</f>
        <v>43</v>
      </c>
    </row>
    <row r="225" spans="1:75" hidden="1" x14ac:dyDescent="0.25">
      <c r="A225" s="54" t="s">
        <v>3161</v>
      </c>
      <c r="B225" s="3" t="str">
        <f ca="1">IFERROR(INDEX(OFFSET(INDIRECT("v_buffer_hist_hoy!$A$1"),1,MATCH("pro_descripcion",INDIRECT("v_buffer_hist_hoy!$1:$1"),0)-1,100000,1),MATCH(CLEAN(TABLATRANSFERENCIA[[#This Row],[CODIGO]]),OFFSET(INDIRECT("v_buffer_hist_hoy!$A$1"),1,MATCH("buh_codigo",INDIRECT("v_buffer_hist_hoy!$1:$1"),0)-1,100000,1),0)),"")</f>
        <v>DESMALEZADORA C270</v>
      </c>
      <c r="C225" s="3" t="str">
        <f ca="1">IFERROR(INDEX(OFFSET(INDIRECT("v_buffer_hist_hoy!$A$1"),1,MATCH("buh_codigo_generico",INDIRECT("v_buffer_hist_hoy!$1:$1"),0)-1,100000,1),MATCH(CLEAN(TABLATRANSFERENCIA[[#This Row],[CODIGO]]),OFFSET(INDIRECT("v_buffer_hist_hoy!$A$1"),1,MATCH("buh_codigo",INDIRECT("v_buffer_hist_hoy!$1:$1"),0)-1,100000,1),0)),"")</f>
        <v>0</v>
      </c>
      <c r="D225" s="3" t="str">
        <f ca="1">IFERROR(INDEX(OFFSET(INDIRECT("v_buffer_hist_hoy!$A$1"),1,MATCH("buh_codigo_vinculado",INDIRECT("v_buffer_hist_hoy!$1:$1"),0)-1,100000,1),MATCH(CLEAN(TABLATRANSFERENCIA[[#This Row],[CODIGO]]),OFFSET(INDIRECT("v_buffer_hist_hoy!$A$1"),1,MATCH("buh_codigo",INDIRECT("v_buffer_hist_hoy!$1:$1"),0)-1,100000,1),0)),"")</f>
        <v>EC-C270EMC</v>
      </c>
      <c r="E225" s="3" t="str">
        <f ca="1">IFERROR(INDEX(OFFSET(INDIRECT("v_buffer_hist_hoy!$A$1"),1,MATCH("pro_linea",INDIRECT("v_buffer_hist_hoy!$1:$1"),0)-1,100000,1),MATCH(CLEAN(TABLATRANSFERENCIA[[#This Row],[CODIGO]]),OFFSET(INDIRECT("v_buffer_hist_hoy!$A$1"),1,MATCH("buh_codigo",INDIRECT("v_buffer_hist_hoy!$1:$1"),0)-1,100000,1),0)),"")</f>
        <v>AGROFORESTAL</v>
      </c>
      <c r="F225" s="3">
        <f ca="1">IFERROR(INDEX(OFFSET(INDIRECT("v_buffer_hist_hoy!$A$1"),1,MATCH("pro_sublinea",INDIRECT("v_buffer_hist_hoy!$1:$1"),0)-1,100000,1),MATCH(CLEAN(TABLATRANSFERENCIA[[#This Row],[CODIGO]]),OFFSET(INDIRECT("v_buffer_hist_hoy!$A$1"),1,MATCH("buh_codigo",INDIRECT("v_buffer_hist_hoy!$1:$1"),0)-1,100000,1),0)),"")</f>
        <v>0</v>
      </c>
      <c r="G225" s="3" t="str">
        <f ca="1">IFERROR(INDEX(OFFSET(INDIRECT("v_buffer_hist_hoy!$A$1"),1,MATCH("pro_grupo",INDIRECT("v_buffer_hist_hoy!$1:$1"),0)-1,100000,1),MATCH(CLEAN(TABLATRANSFERENCIA[[#This Row],[CODIGO]]),OFFSET(INDIRECT("v_buffer_hist_hoy!$A$1"),1,MATCH("buh_codigo",INDIRECT("v_buffer_hist_hoy!$1:$1"),0)-1,100000,1),0)),"")</f>
        <v>MOTOGUADAÑA SHINDAIWA</v>
      </c>
      <c r="H225" s="3">
        <f ca="1">IFERROR(INDEX(OFFSET(INDIRECT("v_buffer_hist_hoy!$A$1"),1,MATCH("pro_familia",INDIRECT("v_buffer_hist_hoy!$1:$1"),0)-1,100000,1),MATCH(CLEAN(TABLATRANSFERENCIA[[#This Row],[CODIGO]]),OFFSET(INDIRECT("v_buffer_hist_hoy!$A$1"),1,MATCH("buh_codigo",INDIRECT("v_buffer_hist_hoy!$1:$1"),0)-1,100000,1),0)),"")</f>
        <v>0</v>
      </c>
      <c r="I225" s="3">
        <f ca="1">IFERROR(INDEX(OFFSET(INDIRECT("v_buffer_hist_hoy!$A$1"),1,MATCH("pro_subfamilia",INDIRECT("v_buffer_hist_hoy!$1:$1"),0)-1,100000,1),MATCH(CLEAN(TABLATRANSFERENCIA[[#This Row],[CODIGO]]),OFFSET(INDIRECT("v_buffer_hist_hoy!$A$1"),1,MATCH("buh_codigo",INDIRECT("v_buffer_hist_hoy!$1:$1"),0)-1,100000,1),0)),"")</f>
        <v>0</v>
      </c>
      <c r="J225" s="3" t="str">
        <f ca="1">IFERROR(INDEX(OFFSET(INDIRECT("v_buffer_hist_hoy!$A$1"),1,MATCH("pro_categoria",INDIRECT("v_buffer_hist_hoy!$1:$1"),0)-1,100000,1),MATCH(CLEAN(TABLATRANSFERENCIA[[#This Row],[CODIGO]]),OFFSET(INDIRECT("v_buffer_hist_hoy!$A$1"),1,MATCH("buh_codigo",INDIRECT("v_buffer_hist_hoy!$1:$1"),0)-1,100000,1),0)),"")</f>
        <v>DESMALEZADORAS SHINDAIWA</v>
      </c>
      <c r="K225" s="3">
        <f ca="1">IFERROR(INDEX(OFFSET(INDIRECT("v_buffer_hist_hoy!$A$1"),1,MATCH("pro_tipo",INDIRECT("v_buffer_hist_hoy!$1:$1"),0)-1,100000,1),MATCH(CLEAN(TABLATRANSFERENCIA[[#This Row],[CODIGO]]),OFFSET(INDIRECT("v_buffer_hist_hoy!$A$1"),1,MATCH("buh_codigo",INDIRECT("v_buffer_hist_hoy!$1:$1"),0)-1,100000,1),0)),"")</f>
        <v>0</v>
      </c>
      <c r="L225" s="3" t="str">
        <f ca="1">IFERROR(INDEX(OFFSET(INDIRECT("v_buffer_hist_hoy!$A$1"),1,MATCH("pro_marca",INDIRECT("v_buffer_hist_hoy!$1:$1"),0)-1,100000,1),MATCH(CLEAN(TABLATRANSFERENCIA[[#This Row],[CODIGO]]),OFFSET(INDIRECT("v_buffer_hist_hoy!$A$1"),1,MATCH("buh_codigo",INDIRECT("v_buffer_hist_hoy!$1:$1"),0)-1,100000,1),0)),"")</f>
        <v>SHINDAIWA</v>
      </c>
      <c r="M225" s="3">
        <f ca="1">IFERROR(INDEX(OFFSET(INDIRECT("v_buffer_hist_hoy!$A$1"),1,MATCH("pro_modelo",INDIRECT("v_buffer_hist_hoy!$1:$1"),0)-1,100000,1),MATCH(CLEAN(TABLATRANSFERENCIA[[#This Row],[CODIGO]]),OFFSET(INDIRECT("v_buffer_hist_hoy!$A$1"),1,MATCH("buh_codigo",INDIRECT("v_buffer_hist_hoy!$1:$1"),0)-1,100000,1),0)),"")</f>
        <v>0</v>
      </c>
      <c r="N225" s="3">
        <f ca="1">IFERROR(INDEX(OFFSET(INDIRECT("v_buffer_hist_hoy!$A$1"),1,MATCH("pro_cat_management",INDIRECT("v_buffer_hist_hoy!$1:$1"),0)-1,100000,1),MATCH(CLEAN(TABLATRANSFERENCIA[[#This Row],[CODIGO]]),OFFSET(INDIRECT("v_buffer_hist_hoy!$A$1"),1,MATCH("buh_codigo",INDIRECT("v_buffer_hist_hoy!$1:$1"),0)-1,100000,1),0)),"")</f>
        <v>0</v>
      </c>
      <c r="O225" s="5" t="str">
        <f ca="1">IFERROR(INDEX(OFFSET(INDIRECT("v_buffer_hist_hoy!$A$1"),1,MATCH("buh_estatus",INDIRECT("v_buffer_hist_hoy!$1:$1"),0)-1,100000,1),MATCH(CLEAN(TABLATRANSFERENCIA[[#This Row],[CODIGO]]),OFFSET(INDIRECT("v_buffer_hist_hoy!$A$1"),1,MATCH("buh_codigo",INDIRECT("v_buffer_hist_hoy!$1:$1"),0)-1,100000,1),0)),"")</f>
        <v>0</v>
      </c>
      <c r="P225" s="5">
        <f ca="1">IFERROR(INDEX(OFFSET(INDIRECT("v_buffer_hist_hoy!$A$1"),1,MATCH("buh_ctv",INDIRECT("v_buffer_hist_hoy!$1:$1"),0)-1,100000,1),MATCH(CLEAN(TABLATRANSFERENCIA[[#This Row],[CODIGO]]),OFFSET(INDIRECT("v_buffer_hist_hoy!$A$1"),1,MATCH("buh_codigo",INDIRECT("v_buffer_hist_hoy!$1:$1"),0)-1,100000,1),0)),"")</f>
        <v>256.60000000000002</v>
      </c>
      <c r="Q225" s="5">
        <f ca="1">IFERROR(INDEX(OFFSET(INDIRECT("v_buffer_hist_hoy!$A$1"),1,MATCH("buh_pv",INDIRECT("v_buffer_hist_hoy!$1:$1"),0)-1,100000,1),MATCH(CLEAN(TABLATRANSFERENCIA[[#This Row],[CODIGO]]),OFFSET(INDIRECT("v_buffer_hist_hoy!$A$1"),1,MATCH("buh_codigo",INDIRECT("v_buffer_hist_hoy!$1:$1"),0)-1,100000,1),0)),"")</f>
        <v>509.51</v>
      </c>
      <c r="R225" s="46">
        <f ca="1">IFERROR(INDEX(OFFSET(INDIRECT("v_buffer_hist_hoy!$A$1"),1,MATCH("buh_roi_pasado",INDIRECT("v_buffer_hist_hoy!$1:$1"),0)-1,100000,1),MATCH(CLEAN(TABLATRANSFERENCIA[[#This Row],[CODIGO]]),OFFSET(INDIRECT("v_buffer_hist_hoy!$A$1"),1,MATCH("buh_codigo",INDIRECT("v_buffer_hist_hoy!$1:$1"),0)-1,100000,1),0)),"")</f>
        <v>0</v>
      </c>
      <c r="S225" s="46">
        <f ca="1">IFERROR(INDEX(OFFSET(INDIRECT("v_buffer_hist_hoy!$A$1"),1,MATCH("buh_roi_proyectado",INDIRECT("v_buffer_hist_hoy!$1:$1"),0)-1,100000,1),MATCH(CLEAN(TABLATRANSFERENCIA[[#This Row],[CODIGO]]),OFFSET(INDIRECT("v_buffer_hist_hoy!$A$1"),1,MATCH("buh_codigo",INDIRECT("v_buffer_hist_hoy!$1:$1"),0)-1,100000,1),0)),"")</f>
        <v>4.3</v>
      </c>
      <c r="T225" s="46">
        <f ca="1">IFERROR(INDEX(OFFSET(INDIRECT("v_buffer_hist_hoy!$A$1"),1,MATCH("buh_velocity",INDIRECT("v_buffer_hist_hoy!$1:$1"),0)-1,100000,1),MATCH(CLEAN(TABLATRANSFERENCIA[[#This Row],[CODIGO]]),OFFSET(INDIRECT("v_buffer_hist_hoy!$A$1"),1,MATCH("buh_codigo",INDIRECT("v_buffer_hist_hoy!$1:$1"),0)-1,100000,1),0)),"")</f>
        <v>0</v>
      </c>
      <c r="U225" s="46">
        <f ca="1">IFERROR(INDEX(OFFSET(INDIRECT("v_buffer_hist_hoy!$A$1"),1,MATCH("buh_nivel_servicio",INDIRECT("v_buffer_hist_hoy!$1:$1"),0)-1,100000,1),MATCH(CLEAN(TABLATRANSFERENCIA[[#This Row],[CODIGO]]),OFFSET(INDIRECT("v_buffer_hist_hoy!$A$1"),1,MATCH("buh_codigo",INDIRECT("v_buffer_hist_hoy!$1:$1"),0)-1,100000,1),0)),"")</f>
        <v>1</v>
      </c>
      <c r="V225" s="49" t="str">
        <f ca="1">IFERROR(INDEX(OFFSET(INDIRECT("v_buffer_hist_hoy!$A$1"),1,MATCH("pro_nombre",INDIRECT("v_buffer_hist_hoy!$1:$1"),0)-1,100000,1),MATCH(CLEAN(TABLATRANSFERENCIA[[#This Row],[CODIGO]]),OFFSET(INDIRECT("v_buffer_hist_hoy!$A$1"),1,MATCH("buh_codigo",INDIRECT("v_buffer_hist_hoy!$1:$1"),0)-1,100000,1),0)),"")</f>
        <v>Echo</v>
      </c>
      <c r="W225" s="49" t="str">
        <f ca="1">IFERROR(INDEX(OFFSET(INDIRECT("v_buffer_hist_hoy!$A$1"),1,MATCH("pre_nombre",INDIRECT("v_buffer_hist_hoy!$1:$1"),0)-1,100000,1),MATCH(CLEAN(TABLATRANSFERENCIA[[#This Row],[CODIGO]]),OFFSET(INDIRECT("v_buffer_hist_hoy!$A$1"),1,MATCH("buh_codigo",INDIRECT("v_buffer_hist_hoy!$1:$1"),0)-1,100000,1),0)),"")</f>
        <v>USA</v>
      </c>
      <c r="X225" s="51">
        <f ca="1">IFERROR(INDEX(OFFSET(INDIRECT("v_buffer_hist_hoy!$A$1"),1,MATCH("buh_tiempo_suministro",INDIRECT("v_buffer_hist_hoy!$1:$1"),0)-1,100000,1),MATCH(CLEAN(TABLATRANSFERENCIA[[#This Row],[CODIGO]]),OFFSET(INDIRECT("v_buffer_hist_hoy!$A$1"),1,MATCH("buh_codigo",INDIRECT("v_buffer_hist_hoy!$1:$1"),0)-1,100000,1),0)),"")</f>
        <v>8</v>
      </c>
      <c r="Y225" s="51">
        <f ca="1">IFERROR(INDEX(OFFSET(INDIRECT("v_buffer_hist_hoy!$A$1"),1,MATCH("buh_frecuencia_reposicion",INDIRECT("v_buffer_hist_hoy!$1:$1"),0)-1,100000,1),MATCH(CLEAN(TABLATRANSFERENCIA[[#This Row],[CODIGO]]),OFFSET(INDIRECT("v_buffer_hist_hoy!$A$1"),1,MATCH("buh_codigo",INDIRECT("v_buffer_hist_hoy!$1:$1"),0)-1,100000,1),0)),"")</f>
        <v>3</v>
      </c>
      <c r="Z225" s="6">
        <f ca="1">IFERROR(INDEX(OFFSET(INDIRECT("v_buffer_hist_hoy!$A$1"),1,MATCH("buh_buffer_actual",INDIRECT("v_buffer_hist_hoy!$1:$1"),0)-1,100000,1),MATCH(CLEAN(TABLATRANSFERENCIA[[#This Row],[CODIGO]]),OFFSET(INDIRECT("v_buffer_hist_hoy!$A$1"),1,MATCH("buh_codigo",INDIRECT("v_buffer_hist_hoy!$1:$1"),0)-1,100000,1),0)),"")</f>
        <v>140</v>
      </c>
      <c r="AA225" s="6">
        <f ca="1">IFERROR(INDEX(OFFSET(INDIRECT("v_buffer_hist_hoy!$A$1"),1,MATCH("buh_inventario_proveedor",INDIRECT("v_buffer_hist_hoy!$1:$1"),0)-1,100000,1),MATCH(CLEAN(TABLATRANSFERENCIA[[#This Row],[CODIGO]]),OFFSET(INDIRECT("v_buffer_hist_hoy!$A$1"),1,MATCH("buh_codigo",INDIRECT("v_buffer_hist_hoy!$1:$1"),0)-1,100000,1),0)),"")</f>
        <v>1000000000</v>
      </c>
      <c r="AB225" s="6">
        <f ca="1">IFERROR(INDEX(OFFSET(INDIRECT("v_buffer_hist_hoy!$A$1"),1,MATCH("buh_inventario_fisico",INDIRECT("v_buffer_hist_hoy!$1:$1"),0)-1,100000,1),MATCH(CLEAN(TABLATRANSFERENCIA[[#This Row],[CODIGO]]),OFFSET(INDIRECT("v_buffer_hist_hoy!$A$1"),1,MATCH("buh_codigo",INDIRECT("v_buffer_hist_hoy!$1:$1"),0)-1,100000,1),0)),"")</f>
        <v>2</v>
      </c>
      <c r="AC225" s="4">
        <f ca="1">IFERROR(INDEX(OFFSET(INDIRECT("v_buffer_hist_hoy!$A$1"),1,MATCH("buh_estado_inventario_fisico",INDIRECT("v_buffer_hist_hoy!$1:$1"),0)-1,100000,1),MATCH(CLEAN(TABLATRANSFERENCIA[[#This Row],[CODIGO]]),OFFSET(INDIRECT("v_buffer_hist_hoy!$A$1"),1,MATCH("buh_codigo",INDIRECT("v_buffer_hist_hoy!$1:$1"),0)-1,100000,1),0)),"")</f>
        <v>0.99</v>
      </c>
      <c r="AD225" s="6" t="str">
        <f ca="1">IFERROR(INDEX(OFFSET(INDIRECT("v_buffer_hist_hoy!$A$1"),1,MATCH("buh_color_inventario_fisico",INDIRECT("v_buffer_hist_hoy!$1:$1"),0)-1,100000,1),MATCH(CLEAN(TABLATRANSFERENCIA[[#This Row],[CODIGO]]),OFFSET(INDIRECT("v_buffer_hist_hoy!$A$1"),1,MATCH("buh_codigo",INDIRECT("v_buffer_hist_hoy!$1:$1"),0)-1,100000,1),0)),"")</f>
        <v>R</v>
      </c>
      <c r="AE225" s="6">
        <f ca="1">IFERROR(INDEX(OFFSET(INDIRECT("v_buffer_hist_hoy!$A$1"),1,MATCH("buh_transito",INDIRECT("v_buffer_hist_hoy!$1:$1"),0)-1,100000,1),MATCH(CLEAN(TABLATRANSFERENCIA[[#This Row],[CODIGO]]),OFFSET(INDIRECT("v_buffer_hist_hoy!$A$1"),1,MATCH("buh_codigo",INDIRECT("v_buffer_hist_hoy!$1:$1"),0)-1,100000,1),0)),"")</f>
        <v>0</v>
      </c>
      <c r="AF225" s="6">
        <f ca="1">IFERROR(INDEX(OFFSET(INDIRECT("v_buffer_hist_hoy!$A$1"),1,MATCH("buh_negociacion",INDIRECT("v_buffer_hist_hoy!$1:$1"),0)-1,100000,1),MATCH(CLEAN(TABLATRANSFERENCIA[[#This Row],[CODIGO]]),OFFSET(INDIRECT("v_buffer_hist_hoy!$A$1"),1,MATCH("buh_codigo",INDIRECT("v_buffer_hist_hoy!$1:$1"),0)-1,100000,1),0)),"")</f>
        <v>0</v>
      </c>
      <c r="AG225" s="6">
        <f ca="1">IFERROR(INDEX(OFFSET(INDIRECT("v_buffer_hist_hoy!$A$1"),1,MATCH("buh_produccion",INDIRECT("v_buffer_hist_hoy!$1:$1"),0)-1,100000,1),MATCH(CLEAN(TABLATRANSFERENCIA[[#This Row],[CODIGO]]),OFFSET(INDIRECT("v_buffer_hist_hoy!$A$1"),1,MATCH("buh_codigo",INDIRECT("v_buffer_hist_hoy!$1:$1"),0)-1,100000,1),0)),"")</f>
        <v>0</v>
      </c>
      <c r="AH225" s="6">
        <f ca="1">IFERROR(INDEX(OFFSET(INDIRECT("v_buffer_hist_hoy!$A$1"),1,MATCH("buh_embarcado",INDIRECT("v_buffer_hist_hoy!$1:$1"),0)-1,100000,1),MATCH(CLEAN(TABLATRANSFERENCIA[[#This Row],[CODIGO]]),OFFSET(INDIRECT("v_buffer_hist_hoy!$A$1"),1,MATCH("buh_codigo",INDIRECT("v_buffer_hist_hoy!$1:$1"),0)-1,100000,1),0)),"")</f>
        <v>0</v>
      </c>
      <c r="AI225" s="6">
        <f ca="1">IFERROR(INDEX(OFFSET(INDIRECT("v_buffer_hist_hoy!$A$1"),1,MATCH("buh_comprometido",INDIRECT("v_buffer_hist_hoy!$1:$1"),0)-1,100000,1),MATCH(CLEAN(TABLATRANSFERENCIA[[#This Row],[CODIGO]]),OFFSET(INDIRECT("v_buffer_hist_hoy!$A$1"),1,MATCH("buh_codigo",INDIRECT("v_buffer_hist_hoy!$1:$1"),0)-1,100000,1),0)),"")</f>
        <v>0</v>
      </c>
      <c r="AJ225" s="6">
        <f ca="1">IFERROR(INDEX(OFFSET(INDIRECT("v_buffer_hist_hoy!$A$1"),1,MATCH("buh_backorder",INDIRECT("v_buffer_hist_hoy!$1:$1"),0)-1,100000,1),MATCH(CLEAN(TABLATRANSFERENCIA[[#This Row],[CODIGO]]),OFFSET(INDIRECT("v_buffer_hist_hoy!$A$1"),1,MATCH("buh_codigo",INDIRECT("v_buffer_hist_hoy!$1:$1"),0)-1,100000,1),0)),"")</f>
        <v>205</v>
      </c>
      <c r="AK225" s="6">
        <f ca="1">IFERROR(INDEX(OFFSET(INDIRECT("v_buffer_hist_hoy!$A$1"),1,MATCH("buh_inventario_proyectado",INDIRECT("v_buffer_hist_hoy!$1:$1"),0)-1,100000,1),MATCH(CLEAN(TABLATRANSFERENCIA[[#This Row],[CODIGO]]),OFFSET(INDIRECT("v_buffer_hist_hoy!$A$1"),1,MATCH("buh_codigo",INDIRECT("v_buffer_hist_hoy!$1:$1"),0)-1,100000,1),0)),"")</f>
        <v>207</v>
      </c>
      <c r="AL225" s="4">
        <f ca="1">IFERROR(INDEX(OFFSET(INDIRECT("v_buffer_hist_hoy!$A$1"),1,MATCH("buh_estado_inventario_proyectado",INDIRECT("v_buffer_hist_hoy!$1:$1"),0)-1,100000,1),MATCH(CLEAN(TABLATRANSFERENCIA[[#This Row],[CODIGO]]),OFFSET(INDIRECT("v_buffer_hist_hoy!$A$1"),1,MATCH("buh_codigo",INDIRECT("v_buffer_hist_hoy!$1:$1"),0)-1,100000,1),0)),"")</f>
        <v>-0.48</v>
      </c>
      <c r="AM225" s="6" t="str">
        <f ca="1">IFERROR(INDEX(OFFSET(INDIRECT("v_buffer_hist_hoy!$A$1"),1,MATCH("buh_color_inventario_proyectado",INDIRECT("v_buffer_hist_hoy!$1:$1"),0)-1,100000,1),MATCH(CLEAN(TABLATRANSFERENCIA[[#This Row],[CODIGO]]),OFFSET(INDIRECT("v_buffer_hist_hoy!$A$1"),1,MATCH("buh_codigo",INDIRECT("v_buffer_hist_hoy!$1:$1"),0)-1,100000,1),0)),"")</f>
        <v>L</v>
      </c>
      <c r="AN225" s="6">
        <f ca="1">IFERROR(INDEX(OFFSET(INDIRECT("v_buffer_hist_hoy!$A$1"),1,MATCH("buh_pedido_minimo",INDIRECT("v_buffer_hist_hoy!$1:$1"),0)-1,100000,1),MATCH(CLEAN(TABLATRANSFERENCIA[[#This Row],[CODIGO]]),OFFSET(INDIRECT("v_buffer_hist_hoy!$A$1"),1,MATCH("buh_codigo",INDIRECT("v_buffer_hist_hoy!$1:$1"),0)-1,100000,1),0)),"")</f>
        <v>0</v>
      </c>
      <c r="AO225" s="6">
        <f ca="1">IFERROR(INDEX(OFFSET(INDIRECT("v_buffer_hist_hoy!$A$1"),1,MATCH("buh_pedido_minimo_grupo",INDIRECT("v_buffer_hist_hoy!$1:$1"),0)-1,100000,1),MATCH(CLEAN(TABLATRANSFERENCIA[[#This Row],[CODIGO]]),OFFSET(INDIRECT("v_buffer_hist_hoy!$A$1"),1,MATCH("buh_codigo",INDIRECT("v_buffer_hist_hoy!$1:$1"),0)-1,100000,1),0)),"")</f>
        <v>0</v>
      </c>
      <c r="AP225" s="6">
        <f ca="1">IFERROR(INDEX(OFFSET(INDIRECT("v_buffer_hist_hoy!$A$1"),1,MATCH("buh_unidad_empaque",INDIRECT("v_buffer_hist_hoy!$1:$1"),0)-1,100000,1),MATCH(CLEAN(TABLATRANSFERENCIA[[#This Row],[CODIGO]]),OFFSET(INDIRECT("v_buffer_hist_hoy!$A$1"),1,MATCH("buh_codigo",INDIRECT("v_buffer_hist_hoy!$1:$1"),0)-1,100000,1),0)),"")</f>
        <v>2</v>
      </c>
      <c r="AQ225" s="6">
        <f ca="1">IFERROR(INDEX(OFFSET(INDIRECT("v_buffer_hist_hoy!$A$1"),1,MATCH("buh_pedido_promedio",INDIRECT("v_buffer_hist_hoy!$1:$1"),0)-1,100000,1),MATCH(CLEAN(TABLATRANSFERENCIA[[#This Row],[CODIGO]]),OFFSET(INDIRECT("v_buffer_hist_hoy!$A$1"),1,MATCH("buh_codigo",INDIRECT("v_buffer_hist_hoy!$1:$1"),0)-1,100000,1),0)),"")</f>
        <v>38</v>
      </c>
      <c r="AR225" s="6">
        <f ca="1">IFERROR(INDEX(OFFSET(INDIRECT("v_buffer_hist_hoy!$A$1"),1,MATCH("buh_cobertura_buffer",INDIRECT("v_buffer_hist_hoy!$1:$1"),0)-1,100000,1),MATCH(CLEAN(TABLATRANSFERENCIA[[#This Row],[CODIGO]]),OFFSET(INDIRECT("v_buffer_hist_hoy!$A$1"),1,MATCH("buh_codigo",INDIRECT("v_buffer_hist_hoy!$1:$1"),0)-1,100000,1),0)),"")</f>
        <v>0</v>
      </c>
      <c r="AS225" s="6">
        <f ca="1">IFERROR(INDEX(OFFSET(INDIRECT("v_buffer_hist_hoy!$A$1"),1,MATCH("buh_cobertura_inventario_proyectado",INDIRECT("v_buffer_hist_hoy!$1:$1"),0)-1,100000,1),MATCH(CLEAN(TABLATRANSFERENCIA[[#This Row],[CODIGO]]),OFFSET(INDIRECT("v_buffer_hist_hoy!$A$1"),1,MATCH("buh_codigo",INDIRECT("v_buffer_hist_hoy!$1:$1"),0)-1,100000,1),0)),"")</f>
        <v>0</v>
      </c>
      <c r="AT225" s="6">
        <f ca="1">IFERROR(INDEX(OFFSET(INDIRECT("v_buffer_hist_hoy!$A$1"),1,MATCH("buh_cobertura_pedido_minimo",INDIRECT("v_buffer_hist_hoy!$1:$1"),0)-1,100000,1),MATCH(CLEAN(TABLATRANSFERENCIA[[#This Row],[CODIGO]]),OFFSET(INDIRECT("v_buffer_hist_hoy!$A$1"),1,MATCH("buh_codigo",INDIRECT("v_buffer_hist_hoy!$1:$1"),0)-1,100000,1),0)),"")</f>
        <v>0</v>
      </c>
      <c r="AU225" s="6">
        <f ca="1">IFERROR(INDEX(OFFSET(INDIRECT("v_buffer_hist_hoy!$A$1"),1,MATCH("buh_dias_desabastecimiento",INDIRECT("v_buffer_hist_hoy!$1:$1"),0)-1,100000,1),MATCH(CLEAN(TABLATRANSFERENCIA[[#This Row],[CODIGO]]),OFFSET(INDIRECT("v_buffer_hist_hoy!$A$1"),1,MATCH("buh_codigo",INDIRECT("v_buffer_hist_hoy!$1:$1"),0)-1,100000,1),0)),"")</f>
        <v>48</v>
      </c>
      <c r="AV225" s="6">
        <f t="array" ref="AV225">IFERROR(INDEX(Datos_Consumo[CANTIDAD],MATCH(TABLATRANSFERENCIA[[#This Row],[CODIGO]]&amp;TABLATRANSFERENCIA[[#Headers],[Columna1]],Datos_Consumo[CODIGO]&amp;Datos_Consumo[FECHA_FORMATO],0)),0)</f>
        <v>0</v>
      </c>
      <c r="AW225" s="6">
        <f t="array" ref="AW225">IFERROR(INDEX(Datos_Consumo[CANTIDAD],MATCH(TABLATRANSFERENCIA[[#This Row],[CODIGO]]&amp;TABLATRANSFERENCIA[[#Headers],[Columna2]],Datos_Consumo[CODIGO]&amp;Datos_Consumo[FECHA_FORMATO],0)),0)</f>
        <v>0</v>
      </c>
      <c r="AX225" s="6">
        <f t="array" ref="AX225">IFERROR(INDEX(Datos_Consumo[CANTIDAD],MATCH(TABLATRANSFERENCIA[[#This Row],[CODIGO]]&amp;TABLATRANSFERENCIA[[#Headers],[Columna3]],Datos_Consumo[CODIGO]&amp;Datos_Consumo[FECHA_FORMATO],0)),0)</f>
        <v>0</v>
      </c>
      <c r="AY225" s="6">
        <f t="array" ref="AY225">IFERROR(INDEX(Datos_Consumo[CANTIDAD],MATCH(TABLATRANSFERENCIA[[#This Row],[CODIGO]]&amp;TABLATRANSFERENCIA[[#Headers],[Columna4]],Datos_Consumo[CODIGO]&amp;Datos_Consumo[FECHA_FORMATO],0)),0)</f>
        <v>0</v>
      </c>
      <c r="AZ225" s="6">
        <f t="array" ref="AZ225">IFERROR(INDEX(Datos_Consumo[CANTIDAD],MATCH(TABLATRANSFERENCIA[[#This Row],[CODIGO]]&amp;TABLATRANSFERENCIA[[#Headers],[Columna5]],Datos_Consumo[CODIGO]&amp;Datos_Consumo[FECHA_FORMATO],0)),0)</f>
        <v>0</v>
      </c>
      <c r="BA225" s="6">
        <f t="array" ref="BA225">IFERROR(INDEX(Datos_Consumo[CANTIDAD],MATCH(TABLATRANSFERENCIA[[#This Row],[CODIGO]]&amp;TABLATRANSFERENCIA[[#Headers],[Columna6]],Datos_Consumo[CODIGO]&amp;Datos_Consumo[FECHA_FORMATO],0)),0)</f>
        <v>0</v>
      </c>
      <c r="BB225" s="56">
        <f ca="1">IFERROR(INDEX(OFFSET(INDIRECT("v_buffer_hist_hoy!$A$1"),1,MATCH("buh_ultima_transferencia_ini",INDIRECT("v_buffer_hist_hoy!$1:$1"),0)-1,100000,1),MATCH(CLEAN(TABLATRANSFERENCIA[[#This Row],[CODIGO]]),OFFSET(INDIRECT("v_buffer_hist_hoy!$A$1"),1,MATCH("buh_codigo",INDIRECT("v_buffer_hist_hoy!$1:$1"),0)-1,100000,1),0)),"")</f>
        <v>0</v>
      </c>
      <c r="BC225" s="56">
        <f ca="1">IFERROR(INDEX(OFFSET(INDIRECT("v_buffer_hist_hoy!$A$1"),1,MATCH("buh_ultima_transferencia_fin",INDIRECT("v_buffer_hist_hoy!$1:$1"),0)-1,100000,1),MATCH(CLEAN(TABLATRANSFERENCIA[[#This Row],[CODIGO]]),OFFSET(INDIRECT("v_buffer_hist_hoy!$A$1"),1,MATCH("buh_codigo",INDIRECT("v_buffer_hist_hoy!$1:$1"),0)-1,100000,1),0)),"")</f>
        <v>0</v>
      </c>
      <c r="BD225" s="50" t="s">
        <v>7741</v>
      </c>
      <c r="BE225" s="55"/>
      <c r="BF225" s="51"/>
      <c r="BG225" s="51" t="str">
        <f>IF(RIGHT(TABLATRANSFERENCIA[[#Headers],[Emb1]],1)*1&lt;=TABLATRANSFERENCIA[[#This Row],[EMBARQUES]],IF(ISBLANK(TABLATRANSFERENCIA[[#This Row],[EMBARQUES]]),TABLATRANSFERENCIA[[#This Row],[REQUERIM]],ROUND(TABLATRANSFERENCIA[[#This Row],[REQUERIM]]/TABLATRANSFERENCIA[[#This Row],[EMBARQUES]],0)),TABLATRANSFERENCIA[[#This Row],[REQUERIM]])</f>
        <v>20</v>
      </c>
      <c r="BH22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5" s="51"/>
      <c r="BM225" s="46">
        <f ca="1">IFERROR(TABLATRANSFERENCIA[[#This Row],[REQUERIM]]/TABLATRANSFERENCIA[[#This Row],[PEDIDO PROMEDIO]],0)</f>
        <v>0.52631578947368418</v>
      </c>
      <c r="BN225" s="51"/>
      <c r="BO225" s="59"/>
      <c r="BP225" s="3" t="str">
        <f>IF(TABLATRANSFERENCIA[[#This Row],[RECIBIDO]]&lt;&gt;"",0,IF(TABLATRANSFERENCIA[[#This Row],[DESPACHO]]&lt;&gt;"",TABLATRANSFERENCIA[[#This Row],[DESPACHO]],TABLATRANSFERENCIA[[#This Row],[REQUERIM]]))</f>
        <v>20</v>
      </c>
      <c r="BQ225" s="50"/>
      <c r="BR225" s="50"/>
      <c r="BS225" s="50" t="str">
        <f t="shared" si="3"/>
        <v>N</v>
      </c>
      <c r="BT225" s="51">
        <f t="array" aca="1" ref="BT225" ca="1">IF(SUM(--(TABLATRANSFERENCIA[[#This Row],[CODIGO GENERICO]]=TABLATRANSFERENCIA[CODIGO GENERICO])*TABLATRANSFERENCIA[REQUERIM])&lt;TABLATRANSFERENCIA[[#This Row],[PEDIDO MIN GRUPO]],1,0)</f>
        <v>0</v>
      </c>
      <c r="BU22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5" s="51">
        <f ca="1">IFERROR(INDEX(OFFSET(INDIRECT("v_buffer_hist_hoy!$A$1"),1,MATCH("buh_zona_amarilla",INDIRECT("v_buffer_hist_hoy!$1:$1"),0)-1,100000,1),MATCH(CLEAN(TABLATRANSFERENCIA[[#This Row],[CODIGO]]),OFFSET(INDIRECT("v_buffer_hist_hoy!$A$1"),1,MATCH("buh_codigo",INDIRECT("v_buffer_hist_hoy!$1:$1"),0)-1,100000,1),0)),"")</f>
        <v>93</v>
      </c>
      <c r="BW225" s="51">
        <f ca="1">IFERROR(INDEX(OFFSET(INDIRECT("v_buffer_hist_hoy!$A$1"),1,MATCH("buh_zona_roja",INDIRECT("v_buffer_hist_hoy!$1:$1"),0)-1,100000,1),MATCH(CLEAN(TABLATRANSFERENCIA[[#This Row],[CODIGO]]),OFFSET(INDIRECT("v_buffer_hist_hoy!$A$1"),1,MATCH("buh_codigo",INDIRECT("v_buffer_hist_hoy!$1:$1"),0)-1,100000,1),0)),"")</f>
        <v>46</v>
      </c>
    </row>
    <row r="226" spans="1:75" hidden="1" x14ac:dyDescent="0.25">
      <c r="A226" s="54" t="s">
        <v>1476</v>
      </c>
      <c r="B226" s="3" t="str">
        <f ca="1">IFERROR(INDEX(OFFSET(INDIRECT("v_buffer_hist_hoy!$A$1"),1,MATCH("pro_descripcion",INDIRECT("v_buffer_hist_hoy!$1:$1"),0)-1,100000,1),MATCH(CLEAN(TABLATRANSFERENCIA[[#This Row],[CODIGO]]),OFFSET(INDIRECT("v_buffer_hist_hoy!$A$1"),1,MATCH("buh_codigo",INDIRECT("v_buffer_hist_hoy!$1:$1"),0)-1,100000,1),0)),"")</f>
        <v>DESMALEZADORA C230</v>
      </c>
      <c r="C226" s="3" t="str">
        <f ca="1">IFERROR(INDEX(OFFSET(INDIRECT("v_buffer_hist_hoy!$A$1"),1,MATCH("buh_codigo_generico",INDIRECT("v_buffer_hist_hoy!$1:$1"),0)-1,100000,1),MATCH(CLEAN(TABLATRANSFERENCIA[[#This Row],[CODIGO]]),OFFSET(INDIRECT("v_buffer_hist_hoy!$A$1"),1,MATCH("buh_codigo",INDIRECT("v_buffer_hist_hoy!$1:$1"),0)-1,100000,1),0)),"")</f>
        <v>0</v>
      </c>
      <c r="D226" s="3" t="str">
        <f ca="1">IFERROR(INDEX(OFFSET(INDIRECT("v_buffer_hist_hoy!$A$1"),1,MATCH("buh_codigo_vinculado",INDIRECT("v_buffer_hist_hoy!$1:$1"),0)-1,100000,1),MATCH(CLEAN(TABLATRANSFERENCIA[[#This Row],[CODIGO]]),OFFSET(INDIRECT("v_buffer_hist_hoy!$A$1"),1,MATCH("buh_codigo",INDIRECT("v_buffer_hist_hoy!$1:$1"),0)-1,100000,1),0)),"")</f>
        <v>EC-C230INTL</v>
      </c>
      <c r="E226" s="3" t="str">
        <f ca="1">IFERROR(INDEX(OFFSET(INDIRECT("v_buffer_hist_hoy!$A$1"),1,MATCH("pro_linea",INDIRECT("v_buffer_hist_hoy!$1:$1"),0)-1,100000,1),MATCH(CLEAN(TABLATRANSFERENCIA[[#This Row],[CODIGO]]),OFFSET(INDIRECT("v_buffer_hist_hoy!$A$1"),1,MATCH("buh_codigo",INDIRECT("v_buffer_hist_hoy!$1:$1"),0)-1,100000,1),0)),"")</f>
        <v>AGROFORESTAL</v>
      </c>
      <c r="F226" s="3">
        <f ca="1">IFERROR(INDEX(OFFSET(INDIRECT("v_buffer_hist_hoy!$A$1"),1,MATCH("pro_sublinea",INDIRECT("v_buffer_hist_hoy!$1:$1"),0)-1,100000,1),MATCH(CLEAN(TABLATRANSFERENCIA[[#This Row],[CODIGO]]),OFFSET(INDIRECT("v_buffer_hist_hoy!$A$1"),1,MATCH("buh_codigo",INDIRECT("v_buffer_hist_hoy!$1:$1"),0)-1,100000,1),0)),"")</f>
        <v>0</v>
      </c>
      <c r="G226" s="3" t="str">
        <f ca="1">IFERROR(INDEX(OFFSET(INDIRECT("v_buffer_hist_hoy!$A$1"),1,MATCH("pro_grupo",INDIRECT("v_buffer_hist_hoy!$1:$1"),0)-1,100000,1),MATCH(CLEAN(TABLATRANSFERENCIA[[#This Row],[CODIGO]]),OFFSET(INDIRECT("v_buffer_hist_hoy!$A$1"),1,MATCH("buh_codigo",INDIRECT("v_buffer_hist_hoy!$1:$1"),0)-1,100000,1),0)),"")</f>
        <v>MOTOGUADAÑA SHINDAIWA</v>
      </c>
      <c r="H226" s="3">
        <f ca="1">IFERROR(INDEX(OFFSET(INDIRECT("v_buffer_hist_hoy!$A$1"),1,MATCH("pro_familia",INDIRECT("v_buffer_hist_hoy!$1:$1"),0)-1,100000,1),MATCH(CLEAN(TABLATRANSFERENCIA[[#This Row],[CODIGO]]),OFFSET(INDIRECT("v_buffer_hist_hoy!$A$1"),1,MATCH("buh_codigo",INDIRECT("v_buffer_hist_hoy!$1:$1"),0)-1,100000,1),0)),"")</f>
        <v>0</v>
      </c>
      <c r="I226" s="3">
        <f ca="1">IFERROR(INDEX(OFFSET(INDIRECT("v_buffer_hist_hoy!$A$1"),1,MATCH("pro_subfamilia",INDIRECT("v_buffer_hist_hoy!$1:$1"),0)-1,100000,1),MATCH(CLEAN(TABLATRANSFERENCIA[[#This Row],[CODIGO]]),OFFSET(INDIRECT("v_buffer_hist_hoy!$A$1"),1,MATCH("buh_codigo",INDIRECT("v_buffer_hist_hoy!$1:$1"),0)-1,100000,1),0)),"")</f>
        <v>0</v>
      </c>
      <c r="J226" s="3" t="str">
        <f ca="1">IFERROR(INDEX(OFFSET(INDIRECT("v_buffer_hist_hoy!$A$1"),1,MATCH("pro_categoria",INDIRECT("v_buffer_hist_hoy!$1:$1"),0)-1,100000,1),MATCH(CLEAN(TABLATRANSFERENCIA[[#This Row],[CODIGO]]),OFFSET(INDIRECT("v_buffer_hist_hoy!$A$1"),1,MATCH("buh_codigo",INDIRECT("v_buffer_hist_hoy!$1:$1"),0)-1,100000,1),0)),"")</f>
        <v>DESMALEZADORAS SHINDAIWA</v>
      </c>
      <c r="K226" s="3">
        <f ca="1">IFERROR(INDEX(OFFSET(INDIRECT("v_buffer_hist_hoy!$A$1"),1,MATCH("pro_tipo",INDIRECT("v_buffer_hist_hoy!$1:$1"),0)-1,100000,1),MATCH(CLEAN(TABLATRANSFERENCIA[[#This Row],[CODIGO]]),OFFSET(INDIRECT("v_buffer_hist_hoy!$A$1"),1,MATCH("buh_codigo",INDIRECT("v_buffer_hist_hoy!$1:$1"),0)-1,100000,1),0)),"")</f>
        <v>0</v>
      </c>
      <c r="L226" s="3" t="str">
        <f ca="1">IFERROR(INDEX(OFFSET(INDIRECT("v_buffer_hist_hoy!$A$1"),1,MATCH("pro_marca",INDIRECT("v_buffer_hist_hoy!$1:$1"),0)-1,100000,1),MATCH(CLEAN(TABLATRANSFERENCIA[[#This Row],[CODIGO]]),OFFSET(INDIRECT("v_buffer_hist_hoy!$A$1"),1,MATCH("buh_codigo",INDIRECT("v_buffer_hist_hoy!$1:$1"),0)-1,100000,1),0)),"")</f>
        <v>SHINDAIWA</v>
      </c>
      <c r="M226" s="3">
        <f ca="1">IFERROR(INDEX(OFFSET(INDIRECT("v_buffer_hist_hoy!$A$1"),1,MATCH("pro_modelo",INDIRECT("v_buffer_hist_hoy!$1:$1"),0)-1,100000,1),MATCH(CLEAN(TABLATRANSFERENCIA[[#This Row],[CODIGO]]),OFFSET(INDIRECT("v_buffer_hist_hoy!$A$1"),1,MATCH("buh_codigo",INDIRECT("v_buffer_hist_hoy!$1:$1"),0)-1,100000,1),0)),"")</f>
        <v>0</v>
      </c>
      <c r="N226" s="3">
        <f ca="1">IFERROR(INDEX(OFFSET(INDIRECT("v_buffer_hist_hoy!$A$1"),1,MATCH("pro_cat_management",INDIRECT("v_buffer_hist_hoy!$1:$1"),0)-1,100000,1),MATCH(CLEAN(TABLATRANSFERENCIA[[#This Row],[CODIGO]]),OFFSET(INDIRECT("v_buffer_hist_hoy!$A$1"),1,MATCH("buh_codigo",INDIRECT("v_buffer_hist_hoy!$1:$1"),0)-1,100000,1),0)),"")</f>
        <v>0</v>
      </c>
      <c r="O226" s="5" t="str">
        <f ca="1">IFERROR(INDEX(OFFSET(INDIRECT("v_buffer_hist_hoy!$A$1"),1,MATCH("buh_estatus",INDIRECT("v_buffer_hist_hoy!$1:$1"),0)-1,100000,1),MATCH(CLEAN(TABLATRANSFERENCIA[[#This Row],[CODIGO]]),OFFSET(INDIRECT("v_buffer_hist_hoy!$A$1"),1,MATCH("buh_codigo",INDIRECT("v_buffer_hist_hoy!$1:$1"),0)-1,100000,1),0)),"")</f>
        <v>0</v>
      </c>
      <c r="P226" s="5">
        <f ca="1">IFERROR(INDEX(OFFSET(INDIRECT("v_buffer_hist_hoy!$A$1"),1,MATCH("buh_ctv",INDIRECT("v_buffer_hist_hoy!$1:$1"),0)-1,100000,1),MATCH(CLEAN(TABLATRANSFERENCIA[[#This Row],[CODIGO]]),OFFSET(INDIRECT("v_buffer_hist_hoy!$A$1"),1,MATCH("buh_codigo",INDIRECT("v_buffer_hist_hoy!$1:$1"),0)-1,100000,1),0)),"")</f>
        <v>212.26</v>
      </c>
      <c r="Q226" s="5">
        <f ca="1">IFERROR(INDEX(OFFSET(INDIRECT("v_buffer_hist_hoy!$A$1"),1,MATCH("buh_pv",INDIRECT("v_buffer_hist_hoy!$1:$1"),0)-1,100000,1),MATCH(CLEAN(TABLATRANSFERENCIA[[#This Row],[CODIGO]]),OFFSET(INDIRECT("v_buffer_hist_hoy!$A$1"),1,MATCH("buh_codigo",INDIRECT("v_buffer_hist_hoy!$1:$1"),0)-1,100000,1),0)),"")</f>
        <v>451.24</v>
      </c>
      <c r="R226" s="46">
        <f ca="1">IFERROR(INDEX(OFFSET(INDIRECT("v_buffer_hist_hoy!$A$1"),1,MATCH("buh_roi_pasado",INDIRECT("v_buffer_hist_hoy!$1:$1"),0)-1,100000,1),MATCH(CLEAN(TABLATRANSFERENCIA[[#This Row],[CODIGO]]),OFFSET(INDIRECT("v_buffer_hist_hoy!$A$1"),1,MATCH("buh_codigo",INDIRECT("v_buffer_hist_hoy!$1:$1"),0)-1,100000,1),0)),"")</f>
        <v>0</v>
      </c>
      <c r="S226" s="46">
        <f ca="1">IFERROR(INDEX(OFFSET(INDIRECT("v_buffer_hist_hoy!$A$1"),1,MATCH("buh_roi_proyectado",INDIRECT("v_buffer_hist_hoy!$1:$1"),0)-1,100000,1),MATCH(CLEAN(TABLATRANSFERENCIA[[#This Row],[CODIGO]]),OFFSET(INDIRECT("v_buffer_hist_hoy!$A$1"),1,MATCH("buh_codigo",INDIRECT("v_buffer_hist_hoy!$1:$1"),0)-1,100000,1),0)),"")</f>
        <v>4.91</v>
      </c>
      <c r="T226" s="46">
        <f ca="1">IFERROR(INDEX(OFFSET(INDIRECT("v_buffer_hist_hoy!$A$1"),1,MATCH("buh_velocity",INDIRECT("v_buffer_hist_hoy!$1:$1"),0)-1,100000,1),MATCH(CLEAN(TABLATRANSFERENCIA[[#This Row],[CODIGO]]),OFFSET(INDIRECT("v_buffer_hist_hoy!$A$1"),1,MATCH("buh_codigo",INDIRECT("v_buffer_hist_hoy!$1:$1"),0)-1,100000,1),0)),"")</f>
        <v>0</v>
      </c>
      <c r="U226" s="46">
        <f ca="1">IFERROR(INDEX(OFFSET(INDIRECT("v_buffer_hist_hoy!$A$1"),1,MATCH("buh_nivel_servicio",INDIRECT("v_buffer_hist_hoy!$1:$1"),0)-1,100000,1),MATCH(CLEAN(TABLATRANSFERENCIA[[#This Row],[CODIGO]]),OFFSET(INDIRECT("v_buffer_hist_hoy!$A$1"),1,MATCH("buh_codigo",INDIRECT("v_buffer_hist_hoy!$1:$1"),0)-1,100000,1),0)),"")</f>
        <v>1</v>
      </c>
      <c r="V226" s="49" t="str">
        <f ca="1">IFERROR(INDEX(OFFSET(INDIRECT("v_buffer_hist_hoy!$A$1"),1,MATCH("pro_nombre",INDIRECT("v_buffer_hist_hoy!$1:$1"),0)-1,100000,1),MATCH(CLEAN(TABLATRANSFERENCIA[[#This Row],[CODIGO]]),OFFSET(INDIRECT("v_buffer_hist_hoy!$A$1"),1,MATCH("buh_codigo",INDIRECT("v_buffer_hist_hoy!$1:$1"),0)-1,100000,1),0)),"")</f>
        <v>Echo</v>
      </c>
      <c r="W226" s="49" t="str">
        <f ca="1">IFERROR(INDEX(OFFSET(INDIRECT("v_buffer_hist_hoy!$A$1"),1,MATCH("pre_nombre",INDIRECT("v_buffer_hist_hoy!$1:$1"),0)-1,100000,1),MATCH(CLEAN(TABLATRANSFERENCIA[[#This Row],[CODIGO]]),OFFSET(INDIRECT("v_buffer_hist_hoy!$A$1"),1,MATCH("buh_codigo",INDIRECT("v_buffer_hist_hoy!$1:$1"),0)-1,100000,1),0)),"")</f>
        <v>USA</v>
      </c>
      <c r="X226" s="51">
        <f ca="1">IFERROR(INDEX(OFFSET(INDIRECT("v_buffer_hist_hoy!$A$1"),1,MATCH("buh_tiempo_suministro",INDIRECT("v_buffer_hist_hoy!$1:$1"),0)-1,100000,1),MATCH(CLEAN(TABLATRANSFERENCIA[[#This Row],[CODIGO]]),OFFSET(INDIRECT("v_buffer_hist_hoy!$A$1"),1,MATCH("buh_codigo",INDIRECT("v_buffer_hist_hoy!$1:$1"),0)-1,100000,1),0)),"")</f>
        <v>8</v>
      </c>
      <c r="Y226" s="51">
        <f ca="1">IFERROR(INDEX(OFFSET(INDIRECT("v_buffer_hist_hoy!$A$1"),1,MATCH("buh_frecuencia_reposicion",INDIRECT("v_buffer_hist_hoy!$1:$1"),0)-1,100000,1),MATCH(CLEAN(TABLATRANSFERENCIA[[#This Row],[CODIGO]]),OFFSET(INDIRECT("v_buffer_hist_hoy!$A$1"),1,MATCH("buh_codigo",INDIRECT("v_buffer_hist_hoy!$1:$1"),0)-1,100000,1),0)),"")</f>
        <v>3</v>
      </c>
      <c r="Z226" s="6">
        <f ca="1">IFERROR(INDEX(OFFSET(INDIRECT("v_buffer_hist_hoy!$A$1"),1,MATCH("buh_buffer_actual",INDIRECT("v_buffer_hist_hoy!$1:$1"),0)-1,100000,1),MATCH(CLEAN(TABLATRANSFERENCIA[[#This Row],[CODIGO]]),OFFSET(INDIRECT("v_buffer_hist_hoy!$A$1"),1,MATCH("buh_codigo",INDIRECT("v_buffer_hist_hoy!$1:$1"),0)-1,100000,1),0)),"")</f>
        <v>50</v>
      </c>
      <c r="AA226" s="6">
        <f ca="1">IFERROR(INDEX(OFFSET(INDIRECT("v_buffer_hist_hoy!$A$1"),1,MATCH("buh_inventario_proveedor",INDIRECT("v_buffer_hist_hoy!$1:$1"),0)-1,100000,1),MATCH(CLEAN(TABLATRANSFERENCIA[[#This Row],[CODIGO]]),OFFSET(INDIRECT("v_buffer_hist_hoy!$A$1"),1,MATCH("buh_codigo",INDIRECT("v_buffer_hist_hoy!$1:$1"),0)-1,100000,1),0)),"")</f>
        <v>1000000000</v>
      </c>
      <c r="AB226" s="6">
        <f ca="1">IFERROR(INDEX(OFFSET(INDIRECT("v_buffer_hist_hoy!$A$1"),1,MATCH("buh_inventario_fisico",INDIRECT("v_buffer_hist_hoy!$1:$1"),0)-1,100000,1),MATCH(CLEAN(TABLATRANSFERENCIA[[#This Row],[CODIGO]]),OFFSET(INDIRECT("v_buffer_hist_hoy!$A$1"),1,MATCH("buh_codigo",INDIRECT("v_buffer_hist_hoy!$1:$1"),0)-1,100000,1),0)),"")</f>
        <v>32</v>
      </c>
      <c r="AC226" s="4">
        <f ca="1">IFERROR(INDEX(OFFSET(INDIRECT("v_buffer_hist_hoy!$A$1"),1,MATCH("buh_estado_inventario_fisico",INDIRECT("v_buffer_hist_hoy!$1:$1"),0)-1,100000,1),MATCH(CLEAN(TABLATRANSFERENCIA[[#This Row],[CODIGO]]),OFFSET(INDIRECT("v_buffer_hist_hoy!$A$1"),1,MATCH("buh_codigo",INDIRECT("v_buffer_hist_hoy!$1:$1"),0)-1,100000,1),0)),"")</f>
        <v>0.36</v>
      </c>
      <c r="AD226" s="6" t="str">
        <f ca="1">IFERROR(INDEX(OFFSET(INDIRECT("v_buffer_hist_hoy!$A$1"),1,MATCH("buh_color_inventario_fisico",INDIRECT("v_buffer_hist_hoy!$1:$1"),0)-1,100000,1),MATCH(CLEAN(TABLATRANSFERENCIA[[#This Row],[CODIGO]]),OFFSET(INDIRECT("v_buffer_hist_hoy!$A$1"),1,MATCH("buh_codigo",INDIRECT("v_buffer_hist_hoy!$1:$1"),0)-1,100000,1),0)),"")</f>
        <v>A</v>
      </c>
      <c r="AE226" s="6">
        <f ca="1">IFERROR(INDEX(OFFSET(INDIRECT("v_buffer_hist_hoy!$A$1"),1,MATCH("buh_transito",INDIRECT("v_buffer_hist_hoy!$1:$1"),0)-1,100000,1),MATCH(CLEAN(TABLATRANSFERENCIA[[#This Row],[CODIGO]]),OFFSET(INDIRECT("v_buffer_hist_hoy!$A$1"),1,MATCH("buh_codigo",INDIRECT("v_buffer_hist_hoy!$1:$1"),0)-1,100000,1),0)),"")</f>
        <v>35</v>
      </c>
      <c r="AF226" s="6">
        <f ca="1">IFERROR(INDEX(OFFSET(INDIRECT("v_buffer_hist_hoy!$A$1"),1,MATCH("buh_negociacion",INDIRECT("v_buffer_hist_hoy!$1:$1"),0)-1,100000,1),MATCH(CLEAN(TABLATRANSFERENCIA[[#This Row],[CODIGO]]),OFFSET(INDIRECT("v_buffer_hist_hoy!$A$1"),1,MATCH("buh_codigo",INDIRECT("v_buffer_hist_hoy!$1:$1"),0)-1,100000,1),0)),"")</f>
        <v>0</v>
      </c>
      <c r="AG226" s="6">
        <f ca="1">IFERROR(INDEX(OFFSET(INDIRECT("v_buffer_hist_hoy!$A$1"),1,MATCH("buh_produccion",INDIRECT("v_buffer_hist_hoy!$1:$1"),0)-1,100000,1),MATCH(CLEAN(TABLATRANSFERENCIA[[#This Row],[CODIGO]]),OFFSET(INDIRECT("v_buffer_hist_hoy!$A$1"),1,MATCH("buh_codigo",INDIRECT("v_buffer_hist_hoy!$1:$1"),0)-1,100000,1),0)),"")</f>
        <v>0</v>
      </c>
      <c r="AH226" s="6">
        <f ca="1">IFERROR(INDEX(OFFSET(INDIRECT("v_buffer_hist_hoy!$A$1"),1,MATCH("buh_embarcado",INDIRECT("v_buffer_hist_hoy!$1:$1"),0)-1,100000,1),MATCH(CLEAN(TABLATRANSFERENCIA[[#This Row],[CODIGO]]),OFFSET(INDIRECT("v_buffer_hist_hoy!$A$1"),1,MATCH("buh_codigo",INDIRECT("v_buffer_hist_hoy!$1:$1"),0)-1,100000,1),0)),"")</f>
        <v>0</v>
      </c>
      <c r="AI226" s="6">
        <f ca="1">IFERROR(INDEX(OFFSET(INDIRECT("v_buffer_hist_hoy!$A$1"),1,MATCH("buh_comprometido",INDIRECT("v_buffer_hist_hoy!$1:$1"),0)-1,100000,1),MATCH(CLEAN(TABLATRANSFERENCIA[[#This Row],[CODIGO]]),OFFSET(INDIRECT("v_buffer_hist_hoy!$A$1"),1,MATCH("buh_codigo",INDIRECT("v_buffer_hist_hoy!$1:$1"),0)-1,100000,1),0)),"")</f>
        <v>0</v>
      </c>
      <c r="AJ226" s="6">
        <f ca="1">IFERROR(INDEX(OFFSET(INDIRECT("v_buffer_hist_hoy!$A$1"),1,MATCH("buh_backorder",INDIRECT("v_buffer_hist_hoy!$1:$1"),0)-1,100000,1),MATCH(CLEAN(TABLATRANSFERENCIA[[#This Row],[CODIGO]]),OFFSET(INDIRECT("v_buffer_hist_hoy!$A$1"),1,MATCH("buh_codigo",INDIRECT("v_buffer_hist_hoy!$1:$1"),0)-1,100000,1),0)),"")</f>
        <v>3</v>
      </c>
      <c r="AK226" s="6">
        <f ca="1">IFERROR(INDEX(OFFSET(INDIRECT("v_buffer_hist_hoy!$A$1"),1,MATCH("buh_inventario_proyectado",INDIRECT("v_buffer_hist_hoy!$1:$1"),0)-1,100000,1),MATCH(CLEAN(TABLATRANSFERENCIA[[#This Row],[CODIGO]]),OFFSET(INDIRECT("v_buffer_hist_hoy!$A$1"),1,MATCH("buh_codigo",INDIRECT("v_buffer_hist_hoy!$1:$1"),0)-1,100000,1),0)),"")</f>
        <v>70</v>
      </c>
      <c r="AL226" s="4">
        <f ca="1">IFERROR(INDEX(OFFSET(INDIRECT("v_buffer_hist_hoy!$A$1"),1,MATCH("buh_estado_inventario_proyectado",INDIRECT("v_buffer_hist_hoy!$1:$1"),0)-1,100000,1),MATCH(CLEAN(TABLATRANSFERENCIA[[#This Row],[CODIGO]]),OFFSET(INDIRECT("v_buffer_hist_hoy!$A$1"),1,MATCH("buh_codigo",INDIRECT("v_buffer_hist_hoy!$1:$1"),0)-1,100000,1),0)),"")</f>
        <v>-0.4</v>
      </c>
      <c r="AM226" s="6" t="str">
        <f ca="1">IFERROR(INDEX(OFFSET(INDIRECT("v_buffer_hist_hoy!$A$1"),1,MATCH("buh_color_inventario_proyectado",INDIRECT("v_buffer_hist_hoy!$1:$1"),0)-1,100000,1),MATCH(CLEAN(TABLATRANSFERENCIA[[#This Row],[CODIGO]]),OFFSET(INDIRECT("v_buffer_hist_hoy!$A$1"),1,MATCH("buh_codigo",INDIRECT("v_buffer_hist_hoy!$1:$1"),0)-1,100000,1),0)),"")</f>
        <v>L</v>
      </c>
      <c r="AN226" s="6">
        <f ca="1">IFERROR(INDEX(OFFSET(INDIRECT("v_buffer_hist_hoy!$A$1"),1,MATCH("buh_pedido_minimo",INDIRECT("v_buffer_hist_hoy!$1:$1"),0)-1,100000,1),MATCH(CLEAN(TABLATRANSFERENCIA[[#This Row],[CODIGO]]),OFFSET(INDIRECT("v_buffer_hist_hoy!$A$1"),1,MATCH("buh_codigo",INDIRECT("v_buffer_hist_hoy!$1:$1"),0)-1,100000,1),0)),"")</f>
        <v>0</v>
      </c>
      <c r="AO226" s="6">
        <f ca="1">IFERROR(INDEX(OFFSET(INDIRECT("v_buffer_hist_hoy!$A$1"),1,MATCH("buh_pedido_minimo_grupo",INDIRECT("v_buffer_hist_hoy!$1:$1"),0)-1,100000,1),MATCH(CLEAN(TABLATRANSFERENCIA[[#This Row],[CODIGO]]),OFFSET(INDIRECT("v_buffer_hist_hoy!$A$1"),1,MATCH("buh_codigo",INDIRECT("v_buffer_hist_hoy!$1:$1"),0)-1,100000,1),0)),"")</f>
        <v>0</v>
      </c>
      <c r="AP226" s="6">
        <f ca="1">IFERROR(INDEX(OFFSET(INDIRECT("v_buffer_hist_hoy!$A$1"),1,MATCH("buh_unidad_empaque",INDIRECT("v_buffer_hist_hoy!$1:$1"),0)-1,100000,1),MATCH(CLEAN(TABLATRANSFERENCIA[[#This Row],[CODIGO]]),OFFSET(INDIRECT("v_buffer_hist_hoy!$A$1"),1,MATCH("buh_codigo",INDIRECT("v_buffer_hist_hoy!$1:$1"),0)-1,100000,1),0)),"")</f>
        <v>2</v>
      </c>
      <c r="AQ226" s="6">
        <f ca="1">IFERROR(INDEX(OFFSET(INDIRECT("v_buffer_hist_hoy!$A$1"),1,MATCH("buh_pedido_promedio",INDIRECT("v_buffer_hist_hoy!$1:$1"),0)-1,100000,1),MATCH(CLEAN(TABLATRANSFERENCIA[[#This Row],[CODIGO]]),OFFSET(INDIRECT("v_buffer_hist_hoy!$A$1"),1,MATCH("buh_codigo",INDIRECT("v_buffer_hist_hoy!$1:$1"),0)-1,100000,1),0)),"")</f>
        <v>14</v>
      </c>
      <c r="AR226" s="6">
        <f ca="1">IFERROR(INDEX(OFFSET(INDIRECT("v_buffer_hist_hoy!$A$1"),1,MATCH("buh_cobertura_buffer",INDIRECT("v_buffer_hist_hoy!$1:$1"),0)-1,100000,1),MATCH(CLEAN(TABLATRANSFERENCIA[[#This Row],[CODIGO]]),OFFSET(INDIRECT("v_buffer_hist_hoy!$A$1"),1,MATCH("buh_codigo",INDIRECT("v_buffer_hist_hoy!$1:$1"),0)-1,100000,1),0)),"")</f>
        <v>0</v>
      </c>
      <c r="AS226" s="6">
        <f ca="1">IFERROR(INDEX(OFFSET(INDIRECT("v_buffer_hist_hoy!$A$1"),1,MATCH("buh_cobertura_inventario_proyectado",INDIRECT("v_buffer_hist_hoy!$1:$1"),0)-1,100000,1),MATCH(CLEAN(TABLATRANSFERENCIA[[#This Row],[CODIGO]]),OFFSET(INDIRECT("v_buffer_hist_hoy!$A$1"),1,MATCH("buh_codigo",INDIRECT("v_buffer_hist_hoy!$1:$1"),0)-1,100000,1),0)),"")</f>
        <v>0</v>
      </c>
      <c r="AT226" s="6">
        <f ca="1">IFERROR(INDEX(OFFSET(INDIRECT("v_buffer_hist_hoy!$A$1"),1,MATCH("buh_cobertura_pedido_minimo",INDIRECT("v_buffer_hist_hoy!$1:$1"),0)-1,100000,1),MATCH(CLEAN(TABLATRANSFERENCIA[[#This Row],[CODIGO]]),OFFSET(INDIRECT("v_buffer_hist_hoy!$A$1"),1,MATCH("buh_codigo",INDIRECT("v_buffer_hist_hoy!$1:$1"),0)-1,100000,1),0)),"")</f>
        <v>0</v>
      </c>
      <c r="AU226" s="6">
        <f ca="1">IFERROR(INDEX(OFFSET(INDIRECT("v_buffer_hist_hoy!$A$1"),1,MATCH("buh_dias_desabastecimiento",INDIRECT("v_buffer_hist_hoy!$1:$1"),0)-1,100000,1),MATCH(CLEAN(TABLATRANSFERENCIA[[#This Row],[CODIGO]]),OFFSET(INDIRECT("v_buffer_hist_hoy!$A$1"),1,MATCH("buh_codigo",INDIRECT("v_buffer_hist_hoy!$1:$1"),0)-1,100000,1),0)),"")</f>
        <v>0</v>
      </c>
      <c r="AV226" s="6">
        <f t="array" ref="AV226">IFERROR(INDEX(Datos_Consumo[CANTIDAD],MATCH(TABLATRANSFERENCIA[[#This Row],[CODIGO]]&amp;TABLATRANSFERENCIA[[#Headers],[Columna1]],Datos_Consumo[CODIGO]&amp;Datos_Consumo[FECHA_FORMATO],0)),0)</f>
        <v>0</v>
      </c>
      <c r="AW226" s="6">
        <f t="array" ref="AW226">IFERROR(INDEX(Datos_Consumo[CANTIDAD],MATCH(TABLATRANSFERENCIA[[#This Row],[CODIGO]]&amp;TABLATRANSFERENCIA[[#Headers],[Columna2]],Datos_Consumo[CODIGO]&amp;Datos_Consumo[FECHA_FORMATO],0)),0)</f>
        <v>0</v>
      </c>
      <c r="AX226" s="6">
        <f t="array" ref="AX226">IFERROR(INDEX(Datos_Consumo[CANTIDAD],MATCH(TABLATRANSFERENCIA[[#This Row],[CODIGO]]&amp;TABLATRANSFERENCIA[[#Headers],[Columna3]],Datos_Consumo[CODIGO]&amp;Datos_Consumo[FECHA_FORMATO],0)),0)</f>
        <v>0</v>
      </c>
      <c r="AY226" s="6">
        <f t="array" ref="AY226">IFERROR(INDEX(Datos_Consumo[CANTIDAD],MATCH(TABLATRANSFERENCIA[[#This Row],[CODIGO]]&amp;TABLATRANSFERENCIA[[#Headers],[Columna4]],Datos_Consumo[CODIGO]&amp;Datos_Consumo[FECHA_FORMATO],0)),0)</f>
        <v>0</v>
      </c>
      <c r="AZ226" s="6">
        <f t="array" ref="AZ226">IFERROR(INDEX(Datos_Consumo[CANTIDAD],MATCH(TABLATRANSFERENCIA[[#This Row],[CODIGO]]&amp;TABLATRANSFERENCIA[[#Headers],[Columna5]],Datos_Consumo[CODIGO]&amp;Datos_Consumo[FECHA_FORMATO],0)),0)</f>
        <v>0</v>
      </c>
      <c r="BA226" s="6">
        <f t="array" ref="BA226">IFERROR(INDEX(Datos_Consumo[CANTIDAD],MATCH(TABLATRANSFERENCIA[[#This Row],[CODIGO]]&amp;TABLATRANSFERENCIA[[#Headers],[Columna6]],Datos_Consumo[CODIGO]&amp;Datos_Consumo[FECHA_FORMATO],0)),0)</f>
        <v>0</v>
      </c>
      <c r="BB226" s="56">
        <f ca="1">IFERROR(INDEX(OFFSET(INDIRECT("v_buffer_hist_hoy!$A$1"),1,MATCH("buh_ultima_transferencia_ini",INDIRECT("v_buffer_hist_hoy!$1:$1"),0)-1,100000,1),MATCH(CLEAN(TABLATRANSFERENCIA[[#This Row],[CODIGO]]),OFFSET(INDIRECT("v_buffer_hist_hoy!$A$1"),1,MATCH("buh_codigo",INDIRECT("v_buffer_hist_hoy!$1:$1"),0)-1,100000,1),0)),"")</f>
        <v>0</v>
      </c>
      <c r="BC226" s="56">
        <f ca="1">IFERROR(INDEX(OFFSET(INDIRECT("v_buffer_hist_hoy!$A$1"),1,MATCH("buh_ultima_transferencia_fin",INDIRECT("v_buffer_hist_hoy!$1:$1"),0)-1,100000,1),MATCH(CLEAN(TABLATRANSFERENCIA[[#This Row],[CODIGO]]),OFFSET(INDIRECT("v_buffer_hist_hoy!$A$1"),1,MATCH("buh_codigo",INDIRECT("v_buffer_hist_hoy!$1:$1"),0)-1,100000,1),0)),"")</f>
        <v>0</v>
      </c>
      <c r="BD226" s="50" t="s">
        <v>7749</v>
      </c>
      <c r="BE226" s="55"/>
      <c r="BF226" s="51"/>
      <c r="BG226" s="51" t="str">
        <f>IF(RIGHT(TABLATRANSFERENCIA[[#Headers],[Emb1]],1)*1&lt;=TABLATRANSFERENCIA[[#This Row],[EMBARQUES]],IF(ISBLANK(TABLATRANSFERENCIA[[#This Row],[EMBARQUES]]),TABLATRANSFERENCIA[[#This Row],[REQUERIM]],ROUND(TABLATRANSFERENCIA[[#This Row],[REQUERIM]]/TABLATRANSFERENCIA[[#This Row],[EMBARQUES]],0)),TABLATRANSFERENCIA[[#This Row],[REQUERIM]])</f>
        <v>3</v>
      </c>
      <c r="BH22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6" s="51"/>
      <c r="BM226" s="46">
        <f ca="1">IFERROR(TABLATRANSFERENCIA[[#This Row],[REQUERIM]]/TABLATRANSFERENCIA[[#This Row],[PEDIDO PROMEDIO]],0)</f>
        <v>0.21428571428571427</v>
      </c>
      <c r="BN226" s="51"/>
      <c r="BO226" s="59"/>
      <c r="BP226" s="3" t="str">
        <f>IF(TABLATRANSFERENCIA[[#This Row],[RECIBIDO]]&lt;&gt;"",0,IF(TABLATRANSFERENCIA[[#This Row],[DESPACHO]]&lt;&gt;"",TABLATRANSFERENCIA[[#This Row],[DESPACHO]],TABLATRANSFERENCIA[[#This Row],[REQUERIM]]))</f>
        <v>3</v>
      </c>
      <c r="BQ226" s="50"/>
      <c r="BR226" s="50"/>
      <c r="BS226" s="50" t="str">
        <f t="shared" si="3"/>
        <v>N</v>
      </c>
      <c r="BT226" s="51">
        <f t="array" aca="1" ref="BT226" ca="1">IF(SUM(--(TABLATRANSFERENCIA[[#This Row],[CODIGO GENERICO]]=TABLATRANSFERENCIA[CODIGO GENERICO])*TABLATRANSFERENCIA[REQUERIM])&lt;TABLATRANSFERENCIA[[#This Row],[PEDIDO MIN GRUPO]],1,0)</f>
        <v>0</v>
      </c>
      <c r="BU22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6" s="51">
        <f ca="1">IFERROR(INDEX(OFFSET(INDIRECT("v_buffer_hist_hoy!$A$1"),1,MATCH("buh_zona_amarilla",INDIRECT("v_buffer_hist_hoy!$1:$1"),0)-1,100000,1),MATCH(CLEAN(TABLATRANSFERENCIA[[#This Row],[CODIGO]]),OFFSET(INDIRECT("v_buffer_hist_hoy!$A$1"),1,MATCH("buh_codigo",INDIRECT("v_buffer_hist_hoy!$1:$1"),0)-1,100000,1),0)),"")</f>
        <v>33</v>
      </c>
      <c r="BW226" s="51">
        <f ca="1">IFERROR(INDEX(OFFSET(INDIRECT("v_buffer_hist_hoy!$A$1"),1,MATCH("buh_zona_roja",INDIRECT("v_buffer_hist_hoy!$1:$1"),0)-1,100000,1),MATCH(CLEAN(TABLATRANSFERENCIA[[#This Row],[CODIGO]]),OFFSET(INDIRECT("v_buffer_hist_hoy!$A$1"),1,MATCH("buh_codigo",INDIRECT("v_buffer_hist_hoy!$1:$1"),0)-1,100000,1),0)),"")</f>
        <v>17</v>
      </c>
    </row>
    <row r="227" spans="1:75" hidden="1" x14ac:dyDescent="0.25">
      <c r="A227" s="54" t="s">
        <v>1474</v>
      </c>
      <c r="B227" s="3" t="str">
        <f ca="1">IFERROR(INDEX(OFFSET(INDIRECT("v_buffer_hist_hoy!$A$1"),1,MATCH("pro_descripcion",INDIRECT("v_buffer_hist_hoy!$1:$1"),0)-1,100000,1),MATCH(CLEAN(TABLATRANSFERENCIA[[#This Row],[CODIGO]]),OFFSET(INDIRECT("v_buffer_hist_hoy!$A$1"),1,MATCH("buh_codigo",INDIRECT("v_buffer_hist_hoy!$1:$1"),0)-1,100000,1),0)),"")</f>
        <v>DESMALEZADORA B450 AUS</v>
      </c>
      <c r="C227" s="3" t="str">
        <f ca="1">IFERROR(INDEX(OFFSET(INDIRECT("v_buffer_hist_hoy!$A$1"),1,MATCH("buh_codigo_generico",INDIRECT("v_buffer_hist_hoy!$1:$1"),0)-1,100000,1),MATCH(CLEAN(TABLATRANSFERENCIA[[#This Row],[CODIGO]]),OFFSET(INDIRECT("v_buffer_hist_hoy!$A$1"),1,MATCH("buh_codigo",INDIRECT("v_buffer_hist_hoy!$1:$1"),0)-1,100000,1),0)),"")</f>
        <v>0</v>
      </c>
      <c r="D227" s="3" t="str">
        <f ca="1">IFERROR(INDEX(OFFSET(INDIRECT("v_buffer_hist_hoy!$A$1"),1,MATCH("buh_codigo_vinculado",INDIRECT("v_buffer_hist_hoy!$1:$1"),0)-1,100000,1),MATCH(CLEAN(TABLATRANSFERENCIA[[#This Row],[CODIGO]]),OFFSET(INDIRECT("v_buffer_hist_hoy!$A$1"),1,MATCH("buh_codigo",INDIRECT("v_buffer_hist_hoy!$1:$1"),0)-1,100000,1),0)),"")</f>
        <v>EC-B450</v>
      </c>
      <c r="E227" s="3" t="str">
        <f ca="1">IFERROR(INDEX(OFFSET(INDIRECT("v_buffer_hist_hoy!$A$1"),1,MATCH("pro_linea",INDIRECT("v_buffer_hist_hoy!$1:$1"),0)-1,100000,1),MATCH(CLEAN(TABLATRANSFERENCIA[[#This Row],[CODIGO]]),OFFSET(INDIRECT("v_buffer_hist_hoy!$A$1"),1,MATCH("buh_codigo",INDIRECT("v_buffer_hist_hoy!$1:$1"),0)-1,100000,1),0)),"")</f>
        <v>AGROFORESTAL</v>
      </c>
      <c r="F227" s="3">
        <f ca="1">IFERROR(INDEX(OFFSET(INDIRECT("v_buffer_hist_hoy!$A$1"),1,MATCH("pro_sublinea",INDIRECT("v_buffer_hist_hoy!$1:$1"),0)-1,100000,1),MATCH(CLEAN(TABLATRANSFERENCIA[[#This Row],[CODIGO]]),OFFSET(INDIRECT("v_buffer_hist_hoy!$A$1"),1,MATCH("buh_codigo",INDIRECT("v_buffer_hist_hoy!$1:$1"),0)-1,100000,1),0)),"")</f>
        <v>0</v>
      </c>
      <c r="G227" s="3" t="str">
        <f ca="1">IFERROR(INDEX(OFFSET(INDIRECT("v_buffer_hist_hoy!$A$1"),1,MATCH("pro_grupo",INDIRECT("v_buffer_hist_hoy!$1:$1"),0)-1,100000,1),MATCH(CLEAN(TABLATRANSFERENCIA[[#This Row],[CODIGO]]),OFFSET(INDIRECT("v_buffer_hist_hoy!$A$1"),1,MATCH("buh_codigo",INDIRECT("v_buffer_hist_hoy!$1:$1"),0)-1,100000,1),0)),"")</f>
        <v>MOTOGUADAÑA SHINDAIWA</v>
      </c>
      <c r="H227" s="3">
        <f ca="1">IFERROR(INDEX(OFFSET(INDIRECT("v_buffer_hist_hoy!$A$1"),1,MATCH("pro_familia",INDIRECT("v_buffer_hist_hoy!$1:$1"),0)-1,100000,1),MATCH(CLEAN(TABLATRANSFERENCIA[[#This Row],[CODIGO]]),OFFSET(INDIRECT("v_buffer_hist_hoy!$A$1"),1,MATCH("buh_codigo",INDIRECT("v_buffer_hist_hoy!$1:$1"),0)-1,100000,1),0)),"")</f>
        <v>0</v>
      </c>
      <c r="I227" s="3">
        <f ca="1">IFERROR(INDEX(OFFSET(INDIRECT("v_buffer_hist_hoy!$A$1"),1,MATCH("pro_subfamilia",INDIRECT("v_buffer_hist_hoy!$1:$1"),0)-1,100000,1),MATCH(CLEAN(TABLATRANSFERENCIA[[#This Row],[CODIGO]]),OFFSET(INDIRECT("v_buffer_hist_hoy!$A$1"),1,MATCH("buh_codigo",INDIRECT("v_buffer_hist_hoy!$1:$1"),0)-1,100000,1),0)),"")</f>
        <v>0</v>
      </c>
      <c r="J227" s="3" t="str">
        <f ca="1">IFERROR(INDEX(OFFSET(INDIRECT("v_buffer_hist_hoy!$A$1"),1,MATCH("pro_categoria",INDIRECT("v_buffer_hist_hoy!$1:$1"),0)-1,100000,1),MATCH(CLEAN(TABLATRANSFERENCIA[[#This Row],[CODIGO]]),OFFSET(INDIRECT("v_buffer_hist_hoy!$A$1"),1,MATCH("buh_codigo",INDIRECT("v_buffer_hist_hoy!$1:$1"),0)-1,100000,1),0)),"")</f>
        <v>DESMALEZADORAS SHINDAIWA</v>
      </c>
      <c r="K227" s="3">
        <f ca="1">IFERROR(INDEX(OFFSET(INDIRECT("v_buffer_hist_hoy!$A$1"),1,MATCH("pro_tipo",INDIRECT("v_buffer_hist_hoy!$1:$1"),0)-1,100000,1),MATCH(CLEAN(TABLATRANSFERENCIA[[#This Row],[CODIGO]]),OFFSET(INDIRECT("v_buffer_hist_hoy!$A$1"),1,MATCH("buh_codigo",INDIRECT("v_buffer_hist_hoy!$1:$1"),0)-1,100000,1),0)),"")</f>
        <v>0</v>
      </c>
      <c r="L227" s="3" t="str">
        <f ca="1">IFERROR(INDEX(OFFSET(INDIRECT("v_buffer_hist_hoy!$A$1"),1,MATCH("pro_marca",INDIRECT("v_buffer_hist_hoy!$1:$1"),0)-1,100000,1),MATCH(CLEAN(TABLATRANSFERENCIA[[#This Row],[CODIGO]]),OFFSET(INDIRECT("v_buffer_hist_hoy!$A$1"),1,MATCH("buh_codigo",INDIRECT("v_buffer_hist_hoy!$1:$1"),0)-1,100000,1),0)),"")</f>
        <v>SHINDAIWA</v>
      </c>
      <c r="M227" s="3">
        <f ca="1">IFERROR(INDEX(OFFSET(INDIRECT("v_buffer_hist_hoy!$A$1"),1,MATCH("pro_modelo",INDIRECT("v_buffer_hist_hoy!$1:$1"),0)-1,100000,1),MATCH(CLEAN(TABLATRANSFERENCIA[[#This Row],[CODIGO]]),OFFSET(INDIRECT("v_buffer_hist_hoy!$A$1"),1,MATCH("buh_codigo",INDIRECT("v_buffer_hist_hoy!$1:$1"),0)-1,100000,1),0)),"")</f>
        <v>0</v>
      </c>
      <c r="N227" s="3">
        <f ca="1">IFERROR(INDEX(OFFSET(INDIRECT("v_buffer_hist_hoy!$A$1"),1,MATCH("pro_cat_management",INDIRECT("v_buffer_hist_hoy!$1:$1"),0)-1,100000,1),MATCH(CLEAN(TABLATRANSFERENCIA[[#This Row],[CODIGO]]),OFFSET(INDIRECT("v_buffer_hist_hoy!$A$1"),1,MATCH("buh_codigo",INDIRECT("v_buffer_hist_hoy!$1:$1"),0)-1,100000,1),0)),"")</f>
        <v>0</v>
      </c>
      <c r="O227" s="5" t="str">
        <f ca="1">IFERROR(INDEX(OFFSET(INDIRECT("v_buffer_hist_hoy!$A$1"),1,MATCH("buh_estatus",INDIRECT("v_buffer_hist_hoy!$1:$1"),0)-1,100000,1),MATCH(CLEAN(TABLATRANSFERENCIA[[#This Row],[CODIGO]]),OFFSET(INDIRECT("v_buffer_hist_hoy!$A$1"),1,MATCH("buh_codigo",INDIRECT("v_buffer_hist_hoy!$1:$1"),0)-1,100000,1),0)),"")</f>
        <v>0</v>
      </c>
      <c r="P227" s="5">
        <f ca="1">IFERROR(INDEX(OFFSET(INDIRECT("v_buffer_hist_hoy!$A$1"),1,MATCH("buh_ctv",INDIRECT("v_buffer_hist_hoy!$1:$1"),0)-1,100000,1),MATCH(CLEAN(TABLATRANSFERENCIA[[#This Row],[CODIGO]]),OFFSET(INDIRECT("v_buffer_hist_hoy!$A$1"),1,MATCH("buh_codigo",INDIRECT("v_buffer_hist_hoy!$1:$1"),0)-1,100000,1),0)),"")</f>
        <v>320.63</v>
      </c>
      <c r="Q227" s="5">
        <f ca="1">IFERROR(INDEX(OFFSET(INDIRECT("v_buffer_hist_hoy!$A$1"),1,MATCH("buh_pv",INDIRECT("v_buffer_hist_hoy!$1:$1"),0)-1,100000,1),MATCH(CLEAN(TABLATRANSFERENCIA[[#This Row],[CODIGO]]),OFFSET(INDIRECT("v_buffer_hist_hoy!$A$1"),1,MATCH("buh_codigo",INDIRECT("v_buffer_hist_hoy!$1:$1"),0)-1,100000,1),0)),"")</f>
        <v>762.73</v>
      </c>
      <c r="R227" s="46">
        <f ca="1">IFERROR(INDEX(OFFSET(INDIRECT("v_buffer_hist_hoy!$A$1"),1,MATCH("buh_roi_pasado",INDIRECT("v_buffer_hist_hoy!$1:$1"),0)-1,100000,1),MATCH(CLEAN(TABLATRANSFERENCIA[[#This Row],[CODIGO]]),OFFSET(INDIRECT("v_buffer_hist_hoy!$A$1"),1,MATCH("buh_codigo",INDIRECT("v_buffer_hist_hoy!$1:$1"),0)-1,100000,1),0)),"")</f>
        <v>0</v>
      </c>
      <c r="S227" s="46">
        <f ca="1">IFERROR(INDEX(OFFSET(INDIRECT("v_buffer_hist_hoy!$A$1"),1,MATCH("buh_roi_proyectado",INDIRECT("v_buffer_hist_hoy!$1:$1"),0)-1,100000,1),MATCH(CLEAN(TABLATRANSFERENCIA[[#This Row],[CODIGO]]),OFFSET(INDIRECT("v_buffer_hist_hoy!$A$1"),1,MATCH("buh_codigo",INDIRECT("v_buffer_hist_hoy!$1:$1"),0)-1,100000,1),0)),"")</f>
        <v>6.02</v>
      </c>
      <c r="T227" s="46">
        <f ca="1">IFERROR(INDEX(OFFSET(INDIRECT("v_buffer_hist_hoy!$A$1"),1,MATCH("buh_velocity",INDIRECT("v_buffer_hist_hoy!$1:$1"),0)-1,100000,1),MATCH(CLEAN(TABLATRANSFERENCIA[[#This Row],[CODIGO]]),OFFSET(INDIRECT("v_buffer_hist_hoy!$A$1"),1,MATCH("buh_codigo",INDIRECT("v_buffer_hist_hoy!$1:$1"),0)-1,100000,1),0)),"")</f>
        <v>0</v>
      </c>
      <c r="U227" s="46">
        <f ca="1">IFERROR(INDEX(OFFSET(INDIRECT("v_buffer_hist_hoy!$A$1"),1,MATCH("buh_nivel_servicio",INDIRECT("v_buffer_hist_hoy!$1:$1"),0)-1,100000,1),MATCH(CLEAN(TABLATRANSFERENCIA[[#This Row],[CODIGO]]),OFFSET(INDIRECT("v_buffer_hist_hoy!$A$1"),1,MATCH("buh_codigo",INDIRECT("v_buffer_hist_hoy!$1:$1"),0)-1,100000,1),0)),"")</f>
        <v>1</v>
      </c>
      <c r="V227" s="49" t="str">
        <f ca="1">IFERROR(INDEX(OFFSET(INDIRECT("v_buffer_hist_hoy!$A$1"),1,MATCH("pro_nombre",INDIRECT("v_buffer_hist_hoy!$1:$1"),0)-1,100000,1),MATCH(CLEAN(TABLATRANSFERENCIA[[#This Row],[CODIGO]]),OFFSET(INDIRECT("v_buffer_hist_hoy!$A$1"),1,MATCH("buh_codigo",INDIRECT("v_buffer_hist_hoy!$1:$1"),0)-1,100000,1),0)),"")</f>
        <v>Echo</v>
      </c>
      <c r="W227" s="49" t="str">
        <f ca="1">IFERROR(INDEX(OFFSET(INDIRECT("v_buffer_hist_hoy!$A$1"),1,MATCH("pre_nombre",INDIRECT("v_buffer_hist_hoy!$1:$1"),0)-1,100000,1),MATCH(CLEAN(TABLATRANSFERENCIA[[#This Row],[CODIGO]]),OFFSET(INDIRECT("v_buffer_hist_hoy!$A$1"),1,MATCH("buh_codigo",INDIRECT("v_buffer_hist_hoy!$1:$1"),0)-1,100000,1),0)),"")</f>
        <v>USA</v>
      </c>
      <c r="X227" s="51">
        <f ca="1">IFERROR(INDEX(OFFSET(INDIRECT("v_buffer_hist_hoy!$A$1"),1,MATCH("buh_tiempo_suministro",INDIRECT("v_buffer_hist_hoy!$1:$1"),0)-1,100000,1),MATCH(CLEAN(TABLATRANSFERENCIA[[#This Row],[CODIGO]]),OFFSET(INDIRECT("v_buffer_hist_hoy!$A$1"),1,MATCH("buh_codigo",INDIRECT("v_buffer_hist_hoy!$1:$1"),0)-1,100000,1),0)),"")</f>
        <v>8</v>
      </c>
      <c r="Y227" s="51">
        <f ca="1">IFERROR(INDEX(OFFSET(INDIRECT("v_buffer_hist_hoy!$A$1"),1,MATCH("buh_frecuencia_reposicion",INDIRECT("v_buffer_hist_hoy!$1:$1"),0)-1,100000,1),MATCH(CLEAN(TABLATRANSFERENCIA[[#This Row],[CODIGO]]),OFFSET(INDIRECT("v_buffer_hist_hoy!$A$1"),1,MATCH("buh_codigo",INDIRECT("v_buffer_hist_hoy!$1:$1"),0)-1,100000,1),0)),"")</f>
        <v>3</v>
      </c>
      <c r="Z227" s="6">
        <f ca="1">IFERROR(INDEX(OFFSET(INDIRECT("v_buffer_hist_hoy!$A$1"),1,MATCH("buh_buffer_actual",INDIRECT("v_buffer_hist_hoy!$1:$1"),0)-1,100000,1),MATCH(CLEAN(TABLATRANSFERENCIA[[#This Row],[CODIGO]]),OFFSET(INDIRECT("v_buffer_hist_hoy!$A$1"),1,MATCH("buh_codigo",INDIRECT("v_buffer_hist_hoy!$1:$1"),0)-1,100000,1),0)),"")</f>
        <v>130</v>
      </c>
      <c r="AA227" s="6">
        <f ca="1">IFERROR(INDEX(OFFSET(INDIRECT("v_buffer_hist_hoy!$A$1"),1,MATCH("buh_inventario_proveedor",INDIRECT("v_buffer_hist_hoy!$1:$1"),0)-1,100000,1),MATCH(CLEAN(TABLATRANSFERENCIA[[#This Row],[CODIGO]]),OFFSET(INDIRECT("v_buffer_hist_hoy!$A$1"),1,MATCH("buh_codigo",INDIRECT("v_buffer_hist_hoy!$1:$1"),0)-1,100000,1),0)),"")</f>
        <v>1000000000</v>
      </c>
      <c r="AB227" s="6">
        <f ca="1">IFERROR(INDEX(OFFSET(INDIRECT("v_buffer_hist_hoy!$A$1"),1,MATCH("buh_inventario_fisico",INDIRECT("v_buffer_hist_hoy!$1:$1"),0)-1,100000,1),MATCH(CLEAN(TABLATRANSFERENCIA[[#This Row],[CODIGO]]),OFFSET(INDIRECT("v_buffer_hist_hoy!$A$1"),1,MATCH("buh_codigo",INDIRECT("v_buffer_hist_hoy!$1:$1"),0)-1,100000,1),0)),"")</f>
        <v>10</v>
      </c>
      <c r="AC227" s="4">
        <f ca="1">IFERROR(INDEX(OFFSET(INDIRECT("v_buffer_hist_hoy!$A$1"),1,MATCH("buh_estado_inventario_fisico",INDIRECT("v_buffer_hist_hoy!$1:$1"),0)-1,100000,1),MATCH(CLEAN(TABLATRANSFERENCIA[[#This Row],[CODIGO]]),OFFSET(INDIRECT("v_buffer_hist_hoy!$A$1"),1,MATCH("buh_codigo",INDIRECT("v_buffer_hist_hoy!$1:$1"),0)-1,100000,1),0)),"")</f>
        <v>0.92</v>
      </c>
      <c r="AD227" s="6" t="str">
        <f ca="1">IFERROR(INDEX(OFFSET(INDIRECT("v_buffer_hist_hoy!$A$1"),1,MATCH("buh_color_inventario_fisico",INDIRECT("v_buffer_hist_hoy!$1:$1"),0)-1,100000,1),MATCH(CLEAN(TABLATRANSFERENCIA[[#This Row],[CODIGO]]),OFFSET(INDIRECT("v_buffer_hist_hoy!$A$1"),1,MATCH("buh_codigo",INDIRECT("v_buffer_hist_hoy!$1:$1"),0)-1,100000,1),0)),"")</f>
        <v>R</v>
      </c>
      <c r="AE227" s="6">
        <f ca="1">IFERROR(INDEX(OFFSET(INDIRECT("v_buffer_hist_hoy!$A$1"),1,MATCH("buh_transito",INDIRECT("v_buffer_hist_hoy!$1:$1"),0)-1,100000,1),MATCH(CLEAN(TABLATRANSFERENCIA[[#This Row],[CODIGO]]),OFFSET(INDIRECT("v_buffer_hist_hoy!$A$1"),1,MATCH("buh_codigo",INDIRECT("v_buffer_hist_hoy!$1:$1"),0)-1,100000,1),0)),"")</f>
        <v>10</v>
      </c>
      <c r="AF227" s="6">
        <f ca="1">IFERROR(INDEX(OFFSET(INDIRECT("v_buffer_hist_hoy!$A$1"),1,MATCH("buh_negociacion",INDIRECT("v_buffer_hist_hoy!$1:$1"),0)-1,100000,1),MATCH(CLEAN(TABLATRANSFERENCIA[[#This Row],[CODIGO]]),OFFSET(INDIRECT("v_buffer_hist_hoy!$A$1"),1,MATCH("buh_codigo",INDIRECT("v_buffer_hist_hoy!$1:$1"),0)-1,100000,1),0)),"")</f>
        <v>0</v>
      </c>
      <c r="AG227" s="6">
        <f ca="1">IFERROR(INDEX(OFFSET(INDIRECT("v_buffer_hist_hoy!$A$1"),1,MATCH("buh_produccion",INDIRECT("v_buffer_hist_hoy!$1:$1"),0)-1,100000,1),MATCH(CLEAN(TABLATRANSFERENCIA[[#This Row],[CODIGO]]),OFFSET(INDIRECT("v_buffer_hist_hoy!$A$1"),1,MATCH("buh_codigo",INDIRECT("v_buffer_hist_hoy!$1:$1"),0)-1,100000,1),0)),"")</f>
        <v>0</v>
      </c>
      <c r="AH227" s="6">
        <f ca="1">IFERROR(INDEX(OFFSET(INDIRECT("v_buffer_hist_hoy!$A$1"),1,MATCH("buh_embarcado",INDIRECT("v_buffer_hist_hoy!$1:$1"),0)-1,100000,1),MATCH(CLEAN(TABLATRANSFERENCIA[[#This Row],[CODIGO]]),OFFSET(INDIRECT("v_buffer_hist_hoy!$A$1"),1,MATCH("buh_codigo",INDIRECT("v_buffer_hist_hoy!$1:$1"),0)-1,100000,1),0)),"")</f>
        <v>0</v>
      </c>
      <c r="AI227" s="6">
        <f ca="1">IFERROR(INDEX(OFFSET(INDIRECT("v_buffer_hist_hoy!$A$1"),1,MATCH("buh_comprometido",INDIRECT("v_buffer_hist_hoy!$1:$1"),0)-1,100000,1),MATCH(CLEAN(TABLATRANSFERENCIA[[#This Row],[CODIGO]]),OFFSET(INDIRECT("v_buffer_hist_hoy!$A$1"),1,MATCH("buh_codigo",INDIRECT("v_buffer_hist_hoy!$1:$1"),0)-1,100000,1),0)),"")</f>
        <v>0</v>
      </c>
      <c r="AJ227" s="6">
        <f ca="1">IFERROR(INDEX(OFFSET(INDIRECT("v_buffer_hist_hoy!$A$1"),1,MATCH("buh_backorder",INDIRECT("v_buffer_hist_hoy!$1:$1"),0)-1,100000,1),MATCH(CLEAN(TABLATRANSFERENCIA[[#This Row],[CODIGO]]),OFFSET(INDIRECT("v_buffer_hist_hoy!$A$1"),1,MATCH("buh_codigo",INDIRECT("v_buffer_hist_hoy!$1:$1"),0)-1,100000,1),0)),"")</f>
        <v>24</v>
      </c>
      <c r="AK227" s="6">
        <f ca="1">IFERROR(INDEX(OFFSET(INDIRECT("v_buffer_hist_hoy!$A$1"),1,MATCH("buh_inventario_proyectado",INDIRECT("v_buffer_hist_hoy!$1:$1"),0)-1,100000,1),MATCH(CLEAN(TABLATRANSFERENCIA[[#This Row],[CODIGO]]),OFFSET(INDIRECT("v_buffer_hist_hoy!$A$1"),1,MATCH("buh_codigo",INDIRECT("v_buffer_hist_hoy!$1:$1"),0)-1,100000,1),0)),"")</f>
        <v>44</v>
      </c>
      <c r="AL227" s="4">
        <f ca="1">IFERROR(INDEX(OFFSET(INDIRECT("v_buffer_hist_hoy!$A$1"),1,MATCH("buh_estado_inventario_proyectado",INDIRECT("v_buffer_hist_hoy!$1:$1"),0)-1,100000,1),MATCH(CLEAN(TABLATRANSFERENCIA[[#This Row],[CODIGO]]),OFFSET(INDIRECT("v_buffer_hist_hoy!$A$1"),1,MATCH("buh_codigo",INDIRECT("v_buffer_hist_hoy!$1:$1"),0)-1,100000,1),0)),"")</f>
        <v>0.66</v>
      </c>
      <c r="AM227" s="6" t="str">
        <f ca="1">IFERROR(INDEX(OFFSET(INDIRECT("v_buffer_hist_hoy!$A$1"),1,MATCH("buh_color_inventario_proyectado",INDIRECT("v_buffer_hist_hoy!$1:$1"),0)-1,100000,1),MATCH(CLEAN(TABLATRANSFERENCIA[[#This Row],[CODIGO]]),OFFSET(INDIRECT("v_buffer_hist_hoy!$A$1"),1,MATCH("buh_codigo",INDIRECT("v_buffer_hist_hoy!$1:$1"),0)-1,100000,1),0)),"")</f>
        <v>A</v>
      </c>
      <c r="AN227" s="6">
        <f ca="1">IFERROR(INDEX(OFFSET(INDIRECT("v_buffer_hist_hoy!$A$1"),1,MATCH("buh_pedido_minimo",INDIRECT("v_buffer_hist_hoy!$1:$1"),0)-1,100000,1),MATCH(CLEAN(TABLATRANSFERENCIA[[#This Row],[CODIGO]]),OFFSET(INDIRECT("v_buffer_hist_hoy!$A$1"),1,MATCH("buh_codigo",INDIRECT("v_buffer_hist_hoy!$1:$1"),0)-1,100000,1),0)),"")</f>
        <v>0</v>
      </c>
      <c r="AO227" s="6">
        <f ca="1">IFERROR(INDEX(OFFSET(INDIRECT("v_buffer_hist_hoy!$A$1"),1,MATCH("buh_pedido_minimo_grupo",INDIRECT("v_buffer_hist_hoy!$1:$1"),0)-1,100000,1),MATCH(CLEAN(TABLATRANSFERENCIA[[#This Row],[CODIGO]]),OFFSET(INDIRECT("v_buffer_hist_hoy!$A$1"),1,MATCH("buh_codigo",INDIRECT("v_buffer_hist_hoy!$1:$1"),0)-1,100000,1),0)),"")</f>
        <v>0</v>
      </c>
      <c r="AP227" s="6">
        <f ca="1">IFERROR(INDEX(OFFSET(INDIRECT("v_buffer_hist_hoy!$A$1"),1,MATCH("buh_unidad_empaque",INDIRECT("v_buffer_hist_hoy!$1:$1"),0)-1,100000,1),MATCH(CLEAN(TABLATRANSFERENCIA[[#This Row],[CODIGO]]),OFFSET(INDIRECT("v_buffer_hist_hoy!$A$1"),1,MATCH("buh_codigo",INDIRECT("v_buffer_hist_hoy!$1:$1"),0)-1,100000,1),0)),"")</f>
        <v>2</v>
      </c>
      <c r="AQ227" s="6">
        <f ca="1">IFERROR(INDEX(OFFSET(INDIRECT("v_buffer_hist_hoy!$A$1"),1,MATCH("buh_pedido_promedio",INDIRECT("v_buffer_hist_hoy!$1:$1"),0)-1,100000,1),MATCH(CLEAN(TABLATRANSFERENCIA[[#This Row],[CODIGO]]),OFFSET(INDIRECT("v_buffer_hist_hoy!$A$1"),1,MATCH("buh_codigo",INDIRECT("v_buffer_hist_hoy!$1:$1"),0)-1,100000,1),0)),"")</f>
        <v>35</v>
      </c>
      <c r="AR227" s="6">
        <f ca="1">IFERROR(INDEX(OFFSET(INDIRECT("v_buffer_hist_hoy!$A$1"),1,MATCH("buh_cobertura_buffer",INDIRECT("v_buffer_hist_hoy!$1:$1"),0)-1,100000,1),MATCH(CLEAN(TABLATRANSFERENCIA[[#This Row],[CODIGO]]),OFFSET(INDIRECT("v_buffer_hist_hoy!$A$1"),1,MATCH("buh_codigo",INDIRECT("v_buffer_hist_hoy!$1:$1"),0)-1,100000,1),0)),"")</f>
        <v>0</v>
      </c>
      <c r="AS227" s="6">
        <f ca="1">IFERROR(INDEX(OFFSET(INDIRECT("v_buffer_hist_hoy!$A$1"),1,MATCH("buh_cobertura_inventario_proyectado",INDIRECT("v_buffer_hist_hoy!$1:$1"),0)-1,100000,1),MATCH(CLEAN(TABLATRANSFERENCIA[[#This Row],[CODIGO]]),OFFSET(INDIRECT("v_buffer_hist_hoy!$A$1"),1,MATCH("buh_codigo",INDIRECT("v_buffer_hist_hoy!$1:$1"),0)-1,100000,1),0)),"")</f>
        <v>0</v>
      </c>
      <c r="AT227" s="6">
        <f ca="1">IFERROR(INDEX(OFFSET(INDIRECT("v_buffer_hist_hoy!$A$1"),1,MATCH("buh_cobertura_pedido_minimo",INDIRECT("v_buffer_hist_hoy!$1:$1"),0)-1,100000,1),MATCH(CLEAN(TABLATRANSFERENCIA[[#This Row],[CODIGO]]),OFFSET(INDIRECT("v_buffer_hist_hoy!$A$1"),1,MATCH("buh_codigo",INDIRECT("v_buffer_hist_hoy!$1:$1"),0)-1,100000,1),0)),"")</f>
        <v>0</v>
      </c>
      <c r="AU227" s="6">
        <f ca="1">IFERROR(INDEX(OFFSET(INDIRECT("v_buffer_hist_hoy!$A$1"),1,MATCH("buh_dias_desabastecimiento",INDIRECT("v_buffer_hist_hoy!$1:$1"),0)-1,100000,1),MATCH(CLEAN(TABLATRANSFERENCIA[[#This Row],[CODIGO]]),OFFSET(INDIRECT("v_buffer_hist_hoy!$A$1"),1,MATCH("buh_codigo",INDIRECT("v_buffer_hist_hoy!$1:$1"),0)-1,100000,1),0)),"")</f>
        <v>0</v>
      </c>
      <c r="AV227" s="6">
        <f t="array" ref="AV227">IFERROR(INDEX(Datos_Consumo[CANTIDAD],MATCH(TABLATRANSFERENCIA[[#This Row],[CODIGO]]&amp;TABLATRANSFERENCIA[[#Headers],[Columna1]],Datos_Consumo[CODIGO]&amp;Datos_Consumo[FECHA_FORMATO],0)),0)</f>
        <v>0</v>
      </c>
      <c r="AW227" s="6">
        <f t="array" ref="AW227">IFERROR(INDEX(Datos_Consumo[CANTIDAD],MATCH(TABLATRANSFERENCIA[[#This Row],[CODIGO]]&amp;TABLATRANSFERENCIA[[#Headers],[Columna2]],Datos_Consumo[CODIGO]&amp;Datos_Consumo[FECHA_FORMATO],0)),0)</f>
        <v>0</v>
      </c>
      <c r="AX227" s="6">
        <f t="array" ref="AX227">IFERROR(INDEX(Datos_Consumo[CANTIDAD],MATCH(TABLATRANSFERENCIA[[#This Row],[CODIGO]]&amp;TABLATRANSFERENCIA[[#Headers],[Columna3]],Datos_Consumo[CODIGO]&amp;Datos_Consumo[FECHA_FORMATO],0)),0)</f>
        <v>0</v>
      </c>
      <c r="AY227" s="6">
        <f t="array" ref="AY227">IFERROR(INDEX(Datos_Consumo[CANTIDAD],MATCH(TABLATRANSFERENCIA[[#This Row],[CODIGO]]&amp;TABLATRANSFERENCIA[[#Headers],[Columna4]],Datos_Consumo[CODIGO]&amp;Datos_Consumo[FECHA_FORMATO],0)),0)</f>
        <v>0</v>
      </c>
      <c r="AZ227" s="6">
        <f t="array" ref="AZ227">IFERROR(INDEX(Datos_Consumo[CANTIDAD],MATCH(TABLATRANSFERENCIA[[#This Row],[CODIGO]]&amp;TABLATRANSFERENCIA[[#Headers],[Columna5]],Datos_Consumo[CODIGO]&amp;Datos_Consumo[FECHA_FORMATO],0)),0)</f>
        <v>0</v>
      </c>
      <c r="BA227" s="6">
        <f t="array" ref="BA227">IFERROR(INDEX(Datos_Consumo[CANTIDAD],MATCH(TABLATRANSFERENCIA[[#This Row],[CODIGO]]&amp;TABLATRANSFERENCIA[[#Headers],[Columna6]],Datos_Consumo[CODIGO]&amp;Datos_Consumo[FECHA_FORMATO],0)),0)</f>
        <v>0</v>
      </c>
      <c r="BB227" s="56">
        <f ca="1">IFERROR(INDEX(OFFSET(INDIRECT("v_buffer_hist_hoy!$A$1"),1,MATCH("buh_ultima_transferencia_ini",INDIRECT("v_buffer_hist_hoy!$1:$1"),0)-1,100000,1),MATCH(CLEAN(TABLATRANSFERENCIA[[#This Row],[CODIGO]]),OFFSET(INDIRECT("v_buffer_hist_hoy!$A$1"),1,MATCH("buh_codigo",INDIRECT("v_buffer_hist_hoy!$1:$1"),0)-1,100000,1),0)),"")</f>
        <v>0</v>
      </c>
      <c r="BC227" s="56">
        <f ca="1">IFERROR(INDEX(OFFSET(INDIRECT("v_buffer_hist_hoy!$A$1"),1,MATCH("buh_ultima_transferencia_fin",INDIRECT("v_buffer_hist_hoy!$1:$1"),0)-1,100000,1),MATCH(CLEAN(TABLATRANSFERENCIA[[#This Row],[CODIGO]]),OFFSET(INDIRECT("v_buffer_hist_hoy!$A$1"),1,MATCH("buh_codigo",INDIRECT("v_buffer_hist_hoy!$1:$1"),0)-1,100000,1),0)),"")</f>
        <v>0</v>
      </c>
      <c r="BD227" s="50" t="s">
        <v>7751</v>
      </c>
      <c r="BE227" s="55"/>
      <c r="BF227" s="51"/>
      <c r="BG227" s="51" t="str">
        <f>IF(RIGHT(TABLATRANSFERENCIA[[#Headers],[Emb1]],1)*1&lt;=TABLATRANSFERENCIA[[#This Row],[EMBARQUES]],IF(ISBLANK(TABLATRANSFERENCIA[[#This Row],[EMBARQUES]]),TABLATRANSFERENCIA[[#This Row],[REQUERIM]],ROUND(TABLATRANSFERENCIA[[#This Row],[REQUERIM]]/TABLATRANSFERENCIA[[#This Row],[EMBARQUES]],0)),TABLATRANSFERENCIA[[#This Row],[REQUERIM]])</f>
        <v>24</v>
      </c>
      <c r="BH22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7" s="51"/>
      <c r="BM227" s="46">
        <f ca="1">IFERROR(TABLATRANSFERENCIA[[#This Row],[REQUERIM]]/TABLATRANSFERENCIA[[#This Row],[PEDIDO PROMEDIO]],0)</f>
        <v>0.68571428571428572</v>
      </c>
      <c r="BN227" s="51"/>
      <c r="BO227" s="59"/>
      <c r="BP227" s="3" t="str">
        <f>IF(TABLATRANSFERENCIA[[#This Row],[RECIBIDO]]&lt;&gt;"",0,IF(TABLATRANSFERENCIA[[#This Row],[DESPACHO]]&lt;&gt;"",TABLATRANSFERENCIA[[#This Row],[DESPACHO]],TABLATRANSFERENCIA[[#This Row],[REQUERIM]]))</f>
        <v>24</v>
      </c>
      <c r="BQ227" s="50"/>
      <c r="BR227" s="50"/>
      <c r="BS227" s="50" t="str">
        <f t="shared" si="3"/>
        <v>N</v>
      </c>
      <c r="BT227" s="51">
        <f t="array" aca="1" ref="BT227" ca="1">IF(SUM(--(TABLATRANSFERENCIA[[#This Row],[CODIGO GENERICO]]=TABLATRANSFERENCIA[CODIGO GENERICO])*TABLATRANSFERENCIA[REQUERIM])&lt;TABLATRANSFERENCIA[[#This Row],[PEDIDO MIN GRUPO]],1,0)</f>
        <v>0</v>
      </c>
      <c r="BU22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27" s="51">
        <f ca="1">IFERROR(INDEX(OFFSET(INDIRECT("v_buffer_hist_hoy!$A$1"),1,MATCH("buh_zona_amarilla",INDIRECT("v_buffer_hist_hoy!$1:$1"),0)-1,100000,1),MATCH(CLEAN(TABLATRANSFERENCIA[[#This Row],[CODIGO]]),OFFSET(INDIRECT("v_buffer_hist_hoy!$A$1"),1,MATCH("buh_codigo",INDIRECT("v_buffer_hist_hoy!$1:$1"),0)-1,100000,1),0)),"")</f>
        <v>86</v>
      </c>
      <c r="BW227" s="51">
        <f ca="1">IFERROR(INDEX(OFFSET(INDIRECT("v_buffer_hist_hoy!$A$1"),1,MATCH("buh_zona_roja",INDIRECT("v_buffer_hist_hoy!$1:$1"),0)-1,100000,1),MATCH(CLEAN(TABLATRANSFERENCIA[[#This Row],[CODIGO]]),OFFSET(INDIRECT("v_buffer_hist_hoy!$A$1"),1,MATCH("buh_codigo",INDIRECT("v_buffer_hist_hoy!$1:$1"),0)-1,100000,1),0)),"")</f>
        <v>43</v>
      </c>
    </row>
    <row r="228" spans="1:75" hidden="1" x14ac:dyDescent="0.25">
      <c r="A228" s="54" t="s">
        <v>1469</v>
      </c>
      <c r="B228" s="3" t="str">
        <f ca="1">IFERROR(INDEX(OFFSET(INDIRECT("v_buffer_hist_hoy!$A$1"),1,MATCH("pro_descripcion",INDIRECT("v_buffer_hist_hoy!$1:$1"),0)-1,100000,1),MATCH(CLEAN(TABLATRANSFERENCIA[[#This Row],[CODIGO]]),OFFSET(INDIRECT("v_buffer_hist_hoy!$A$1"),1,MATCH("buh_codigo",INDIRECT("v_buffer_hist_hoy!$1:$1"),0)-1,100000,1),0)),"")</f>
        <v>BOMBA DE FUMIGACION SHP-800</v>
      </c>
      <c r="C228" s="3" t="str">
        <f ca="1">IFERROR(INDEX(OFFSET(INDIRECT("v_buffer_hist_hoy!$A$1"),1,MATCH("buh_codigo_generico",INDIRECT("v_buffer_hist_hoy!$1:$1"),0)-1,100000,1),MATCH(CLEAN(TABLATRANSFERENCIA[[#This Row],[CODIGO]]),OFFSET(INDIRECT("v_buffer_hist_hoy!$A$1"),1,MATCH("buh_codigo",INDIRECT("v_buffer_hist_hoy!$1:$1"),0)-1,100000,1),0)),"")</f>
        <v>0</v>
      </c>
      <c r="D228" s="3" t="str">
        <f ca="1">IFERROR(INDEX(OFFSET(INDIRECT("v_buffer_hist_hoy!$A$1"),1,MATCH("buh_codigo_vinculado",INDIRECT("v_buffer_hist_hoy!$1:$1"),0)-1,100000,1),MATCH(CLEAN(TABLATRANSFERENCIA[[#This Row],[CODIGO]]),OFFSET(INDIRECT("v_buffer_hist_hoy!$A$1"),1,MATCH("buh_codigo",INDIRECT("v_buffer_hist_hoy!$1:$1"),0)-1,100000,1),0)),"")</f>
        <v>EC-SHP-800EUSTD</v>
      </c>
      <c r="E228" s="3" t="str">
        <f ca="1">IFERROR(INDEX(OFFSET(INDIRECT("v_buffer_hist_hoy!$A$1"),1,MATCH("pro_linea",INDIRECT("v_buffer_hist_hoy!$1:$1"),0)-1,100000,1),MATCH(CLEAN(TABLATRANSFERENCIA[[#This Row],[CODIGO]]),OFFSET(INDIRECT("v_buffer_hist_hoy!$A$1"),1,MATCH("buh_codigo",INDIRECT("v_buffer_hist_hoy!$1:$1"),0)-1,100000,1),0)),"")</f>
        <v>AGROFORESTAL</v>
      </c>
      <c r="F228" s="3">
        <f ca="1">IFERROR(INDEX(OFFSET(INDIRECT("v_buffer_hist_hoy!$A$1"),1,MATCH("pro_sublinea",INDIRECT("v_buffer_hist_hoy!$1:$1"),0)-1,100000,1),MATCH(CLEAN(TABLATRANSFERENCIA[[#This Row],[CODIGO]]),OFFSET(INDIRECT("v_buffer_hist_hoy!$A$1"),1,MATCH("buh_codigo",INDIRECT("v_buffer_hist_hoy!$1:$1"),0)-1,100000,1),0)),"")</f>
        <v>0</v>
      </c>
      <c r="G228" s="3" t="str">
        <f ca="1">IFERROR(INDEX(OFFSET(INDIRECT("v_buffer_hist_hoy!$A$1"),1,MATCH("pro_grupo",INDIRECT("v_buffer_hist_hoy!$1:$1"),0)-1,100000,1),MATCH(CLEAN(TABLATRANSFERENCIA[[#This Row],[CODIGO]]),OFFSET(INDIRECT("v_buffer_hist_hoy!$A$1"),1,MATCH("buh_codigo",INDIRECT("v_buffer_hist_hoy!$1:$1"),0)-1,100000,1),0)),"")</f>
        <v>PULVERIZADORES</v>
      </c>
      <c r="H228" s="3">
        <f ca="1">IFERROR(INDEX(OFFSET(INDIRECT("v_buffer_hist_hoy!$A$1"),1,MATCH("pro_familia",INDIRECT("v_buffer_hist_hoy!$1:$1"),0)-1,100000,1),MATCH(CLEAN(TABLATRANSFERENCIA[[#This Row],[CODIGO]]),OFFSET(INDIRECT("v_buffer_hist_hoy!$A$1"),1,MATCH("buh_codigo",INDIRECT("v_buffer_hist_hoy!$1:$1"),0)-1,100000,1),0)),"")</f>
        <v>0</v>
      </c>
      <c r="I228" s="3">
        <f ca="1">IFERROR(INDEX(OFFSET(INDIRECT("v_buffer_hist_hoy!$A$1"),1,MATCH("pro_subfamilia",INDIRECT("v_buffer_hist_hoy!$1:$1"),0)-1,100000,1),MATCH(CLEAN(TABLATRANSFERENCIA[[#This Row],[CODIGO]]),OFFSET(INDIRECT("v_buffer_hist_hoy!$A$1"),1,MATCH("buh_codigo",INDIRECT("v_buffer_hist_hoy!$1:$1"),0)-1,100000,1),0)),"")</f>
        <v>0</v>
      </c>
      <c r="J228" s="3" t="str">
        <f ca="1">IFERROR(INDEX(OFFSET(INDIRECT("v_buffer_hist_hoy!$A$1"),1,MATCH("pro_categoria",INDIRECT("v_buffer_hist_hoy!$1:$1"),0)-1,100000,1),MATCH(CLEAN(TABLATRANSFERENCIA[[#This Row],[CODIGO]]),OFFSET(INDIRECT("v_buffer_hist_hoy!$A$1"),1,MATCH("buh_codigo",INDIRECT("v_buffer_hist_hoy!$1:$1"),0)-1,100000,1),0)),"")</f>
        <v>FUMIGACION</v>
      </c>
      <c r="K228" s="3">
        <f ca="1">IFERROR(INDEX(OFFSET(INDIRECT("v_buffer_hist_hoy!$A$1"),1,MATCH("pro_tipo",INDIRECT("v_buffer_hist_hoy!$1:$1"),0)-1,100000,1),MATCH(CLEAN(TABLATRANSFERENCIA[[#This Row],[CODIGO]]),OFFSET(INDIRECT("v_buffer_hist_hoy!$A$1"),1,MATCH("buh_codigo",INDIRECT("v_buffer_hist_hoy!$1:$1"),0)-1,100000,1),0)),"")</f>
        <v>0</v>
      </c>
      <c r="L228" s="3" t="str">
        <f ca="1">IFERROR(INDEX(OFFSET(INDIRECT("v_buffer_hist_hoy!$A$1"),1,MATCH("pro_marca",INDIRECT("v_buffer_hist_hoy!$1:$1"),0)-1,100000,1),MATCH(CLEAN(TABLATRANSFERENCIA[[#This Row],[CODIGO]]),OFFSET(INDIRECT("v_buffer_hist_hoy!$A$1"),1,MATCH("buh_codigo",INDIRECT("v_buffer_hist_hoy!$1:$1"),0)-1,100000,1),0)),"")</f>
        <v>ECHO</v>
      </c>
      <c r="M228" s="3">
        <f ca="1">IFERROR(INDEX(OFFSET(INDIRECT("v_buffer_hist_hoy!$A$1"),1,MATCH("pro_modelo",INDIRECT("v_buffer_hist_hoy!$1:$1"),0)-1,100000,1),MATCH(CLEAN(TABLATRANSFERENCIA[[#This Row],[CODIGO]]),OFFSET(INDIRECT("v_buffer_hist_hoy!$A$1"),1,MATCH("buh_codigo",INDIRECT("v_buffer_hist_hoy!$1:$1"),0)-1,100000,1),0)),"")</f>
        <v>0</v>
      </c>
      <c r="N228" s="3">
        <f ca="1">IFERROR(INDEX(OFFSET(INDIRECT("v_buffer_hist_hoy!$A$1"),1,MATCH("pro_cat_management",INDIRECT("v_buffer_hist_hoy!$1:$1"),0)-1,100000,1),MATCH(CLEAN(TABLATRANSFERENCIA[[#This Row],[CODIGO]]),OFFSET(INDIRECT("v_buffer_hist_hoy!$A$1"),1,MATCH("buh_codigo",INDIRECT("v_buffer_hist_hoy!$1:$1"),0)-1,100000,1),0)),"")</f>
        <v>0</v>
      </c>
      <c r="O228" s="5" t="str">
        <f ca="1">IFERROR(INDEX(OFFSET(INDIRECT("v_buffer_hist_hoy!$A$1"),1,MATCH("buh_estatus",INDIRECT("v_buffer_hist_hoy!$1:$1"),0)-1,100000,1),MATCH(CLEAN(TABLATRANSFERENCIA[[#This Row],[CODIGO]]),OFFSET(INDIRECT("v_buffer_hist_hoy!$A$1"),1,MATCH("buh_codigo",INDIRECT("v_buffer_hist_hoy!$1:$1"),0)-1,100000,1),0)),"")</f>
        <v>0</v>
      </c>
      <c r="P228" s="5">
        <f ca="1">IFERROR(INDEX(OFFSET(INDIRECT("v_buffer_hist_hoy!$A$1"),1,MATCH("buh_ctv",INDIRECT("v_buffer_hist_hoy!$1:$1"),0)-1,100000,1),MATCH(CLEAN(TABLATRANSFERENCIA[[#This Row],[CODIGO]]),OFFSET(INDIRECT("v_buffer_hist_hoy!$A$1"),1,MATCH("buh_codigo",INDIRECT("v_buffer_hist_hoy!$1:$1"),0)-1,100000,1),0)),"")</f>
        <v>292.27999999999997</v>
      </c>
      <c r="Q228" s="5">
        <f ca="1">IFERROR(INDEX(OFFSET(INDIRECT("v_buffer_hist_hoy!$A$1"),1,MATCH("buh_pv",INDIRECT("v_buffer_hist_hoy!$1:$1"),0)-1,100000,1),MATCH(CLEAN(TABLATRANSFERENCIA[[#This Row],[CODIGO]]),OFFSET(INDIRECT("v_buffer_hist_hoy!$A$1"),1,MATCH("buh_codigo",INDIRECT("v_buffer_hist_hoy!$1:$1"),0)-1,100000,1),0)),"")</f>
        <v>651.08000000000004</v>
      </c>
      <c r="R228" s="46">
        <f ca="1">IFERROR(INDEX(OFFSET(INDIRECT("v_buffer_hist_hoy!$A$1"),1,MATCH("buh_roi_pasado",INDIRECT("v_buffer_hist_hoy!$1:$1"),0)-1,100000,1),MATCH(CLEAN(TABLATRANSFERENCIA[[#This Row],[CODIGO]]),OFFSET(INDIRECT("v_buffer_hist_hoy!$A$1"),1,MATCH("buh_codigo",INDIRECT("v_buffer_hist_hoy!$1:$1"),0)-1,100000,1),0)),"")</f>
        <v>0</v>
      </c>
      <c r="S228" s="46">
        <f ca="1">IFERROR(INDEX(OFFSET(INDIRECT("v_buffer_hist_hoy!$A$1"),1,MATCH("buh_roi_proyectado",INDIRECT("v_buffer_hist_hoy!$1:$1"),0)-1,100000,1),MATCH(CLEAN(TABLATRANSFERENCIA[[#This Row],[CODIGO]]),OFFSET(INDIRECT("v_buffer_hist_hoy!$A$1"),1,MATCH("buh_codigo",INDIRECT("v_buffer_hist_hoy!$1:$1"),0)-1,100000,1),0)),"")</f>
        <v>5.36</v>
      </c>
      <c r="T228" s="46">
        <f ca="1">IFERROR(INDEX(OFFSET(INDIRECT("v_buffer_hist_hoy!$A$1"),1,MATCH("buh_velocity",INDIRECT("v_buffer_hist_hoy!$1:$1"),0)-1,100000,1),MATCH(CLEAN(TABLATRANSFERENCIA[[#This Row],[CODIGO]]),OFFSET(INDIRECT("v_buffer_hist_hoy!$A$1"),1,MATCH("buh_codigo",INDIRECT("v_buffer_hist_hoy!$1:$1"),0)-1,100000,1),0)),"")</f>
        <v>0</v>
      </c>
      <c r="U228" s="46">
        <f ca="1">IFERROR(INDEX(OFFSET(INDIRECT("v_buffer_hist_hoy!$A$1"),1,MATCH("buh_nivel_servicio",INDIRECT("v_buffer_hist_hoy!$1:$1"),0)-1,100000,1),MATCH(CLEAN(TABLATRANSFERENCIA[[#This Row],[CODIGO]]),OFFSET(INDIRECT("v_buffer_hist_hoy!$A$1"),1,MATCH("buh_codigo",INDIRECT("v_buffer_hist_hoy!$1:$1"),0)-1,100000,1),0)),"")</f>
        <v>1</v>
      </c>
      <c r="V228" s="49" t="str">
        <f ca="1">IFERROR(INDEX(OFFSET(INDIRECT("v_buffer_hist_hoy!$A$1"),1,MATCH("pro_nombre",INDIRECT("v_buffer_hist_hoy!$1:$1"),0)-1,100000,1),MATCH(CLEAN(TABLATRANSFERENCIA[[#This Row],[CODIGO]]),OFFSET(INDIRECT("v_buffer_hist_hoy!$A$1"),1,MATCH("buh_codigo",INDIRECT("v_buffer_hist_hoy!$1:$1"),0)-1,100000,1),0)),"")</f>
        <v>Echo</v>
      </c>
      <c r="W228" s="49" t="str">
        <f ca="1">IFERROR(INDEX(OFFSET(INDIRECT("v_buffer_hist_hoy!$A$1"),1,MATCH("pre_nombre",INDIRECT("v_buffer_hist_hoy!$1:$1"),0)-1,100000,1),MATCH(CLEAN(TABLATRANSFERENCIA[[#This Row],[CODIGO]]),OFFSET(INDIRECT("v_buffer_hist_hoy!$A$1"),1,MATCH("buh_codigo",INDIRECT("v_buffer_hist_hoy!$1:$1"),0)-1,100000,1),0)),"")</f>
        <v>USA</v>
      </c>
      <c r="X228" s="51">
        <f ca="1">IFERROR(INDEX(OFFSET(INDIRECT("v_buffer_hist_hoy!$A$1"),1,MATCH("buh_tiempo_suministro",INDIRECT("v_buffer_hist_hoy!$1:$1"),0)-1,100000,1),MATCH(CLEAN(TABLATRANSFERENCIA[[#This Row],[CODIGO]]),OFFSET(INDIRECT("v_buffer_hist_hoy!$A$1"),1,MATCH("buh_codigo",INDIRECT("v_buffer_hist_hoy!$1:$1"),0)-1,100000,1),0)),"")</f>
        <v>8</v>
      </c>
      <c r="Y228" s="51">
        <f ca="1">IFERROR(INDEX(OFFSET(INDIRECT("v_buffer_hist_hoy!$A$1"),1,MATCH("buh_frecuencia_reposicion",INDIRECT("v_buffer_hist_hoy!$1:$1"),0)-1,100000,1),MATCH(CLEAN(TABLATRANSFERENCIA[[#This Row],[CODIGO]]),OFFSET(INDIRECT("v_buffer_hist_hoy!$A$1"),1,MATCH("buh_codigo",INDIRECT("v_buffer_hist_hoy!$1:$1"),0)-1,100000,1),0)),"")</f>
        <v>3</v>
      </c>
      <c r="Z228" s="6">
        <f ca="1">IFERROR(INDEX(OFFSET(INDIRECT("v_buffer_hist_hoy!$A$1"),1,MATCH("buh_buffer_actual",INDIRECT("v_buffer_hist_hoy!$1:$1"),0)-1,100000,1),MATCH(CLEAN(TABLATRANSFERENCIA[[#This Row],[CODIGO]]),OFFSET(INDIRECT("v_buffer_hist_hoy!$A$1"),1,MATCH("buh_codigo",INDIRECT("v_buffer_hist_hoy!$1:$1"),0)-1,100000,1),0)),"")</f>
        <v>140</v>
      </c>
      <c r="AA228" s="6">
        <f ca="1">IFERROR(INDEX(OFFSET(INDIRECT("v_buffer_hist_hoy!$A$1"),1,MATCH("buh_inventario_proveedor",INDIRECT("v_buffer_hist_hoy!$1:$1"),0)-1,100000,1),MATCH(CLEAN(TABLATRANSFERENCIA[[#This Row],[CODIGO]]),OFFSET(INDIRECT("v_buffer_hist_hoy!$A$1"),1,MATCH("buh_codigo",INDIRECT("v_buffer_hist_hoy!$1:$1"),0)-1,100000,1),0)),"")</f>
        <v>1000000000</v>
      </c>
      <c r="AB228" s="6">
        <f ca="1">IFERROR(INDEX(OFFSET(INDIRECT("v_buffer_hist_hoy!$A$1"),1,MATCH("buh_inventario_fisico",INDIRECT("v_buffer_hist_hoy!$1:$1"),0)-1,100000,1),MATCH(CLEAN(TABLATRANSFERENCIA[[#This Row],[CODIGO]]),OFFSET(INDIRECT("v_buffer_hist_hoy!$A$1"),1,MATCH("buh_codigo",INDIRECT("v_buffer_hist_hoy!$1:$1"),0)-1,100000,1),0)),"")</f>
        <v>72</v>
      </c>
      <c r="AC228" s="4">
        <f ca="1">IFERROR(INDEX(OFFSET(INDIRECT("v_buffer_hist_hoy!$A$1"),1,MATCH("buh_estado_inventario_fisico",INDIRECT("v_buffer_hist_hoy!$1:$1"),0)-1,100000,1),MATCH(CLEAN(TABLATRANSFERENCIA[[#This Row],[CODIGO]]),OFFSET(INDIRECT("v_buffer_hist_hoy!$A$1"),1,MATCH("buh_codigo",INDIRECT("v_buffer_hist_hoy!$1:$1"),0)-1,100000,1),0)),"")</f>
        <v>0.49</v>
      </c>
      <c r="AD228" s="6" t="str">
        <f ca="1">IFERROR(INDEX(OFFSET(INDIRECT("v_buffer_hist_hoy!$A$1"),1,MATCH("buh_color_inventario_fisico",INDIRECT("v_buffer_hist_hoy!$1:$1"),0)-1,100000,1),MATCH(CLEAN(TABLATRANSFERENCIA[[#This Row],[CODIGO]]),OFFSET(INDIRECT("v_buffer_hist_hoy!$A$1"),1,MATCH("buh_codigo",INDIRECT("v_buffer_hist_hoy!$1:$1"),0)-1,100000,1),0)),"")</f>
        <v>A</v>
      </c>
      <c r="AE228" s="6">
        <f ca="1">IFERROR(INDEX(OFFSET(INDIRECT("v_buffer_hist_hoy!$A$1"),1,MATCH("buh_transito",INDIRECT("v_buffer_hist_hoy!$1:$1"),0)-1,100000,1),MATCH(CLEAN(TABLATRANSFERENCIA[[#This Row],[CODIGO]]),OFFSET(INDIRECT("v_buffer_hist_hoy!$A$1"),1,MATCH("buh_codigo",INDIRECT("v_buffer_hist_hoy!$1:$1"),0)-1,100000,1),0)),"")</f>
        <v>39</v>
      </c>
      <c r="AF228" s="6">
        <f ca="1">IFERROR(INDEX(OFFSET(INDIRECT("v_buffer_hist_hoy!$A$1"),1,MATCH("buh_negociacion",INDIRECT("v_buffer_hist_hoy!$1:$1"),0)-1,100000,1),MATCH(CLEAN(TABLATRANSFERENCIA[[#This Row],[CODIGO]]),OFFSET(INDIRECT("v_buffer_hist_hoy!$A$1"),1,MATCH("buh_codigo",INDIRECT("v_buffer_hist_hoy!$1:$1"),0)-1,100000,1),0)),"")</f>
        <v>0</v>
      </c>
      <c r="AG228" s="6">
        <f ca="1">IFERROR(INDEX(OFFSET(INDIRECT("v_buffer_hist_hoy!$A$1"),1,MATCH("buh_produccion",INDIRECT("v_buffer_hist_hoy!$1:$1"),0)-1,100000,1),MATCH(CLEAN(TABLATRANSFERENCIA[[#This Row],[CODIGO]]),OFFSET(INDIRECT("v_buffer_hist_hoy!$A$1"),1,MATCH("buh_codigo",INDIRECT("v_buffer_hist_hoy!$1:$1"),0)-1,100000,1),0)),"")</f>
        <v>0</v>
      </c>
      <c r="AH228" s="6">
        <f ca="1">IFERROR(INDEX(OFFSET(INDIRECT("v_buffer_hist_hoy!$A$1"),1,MATCH("buh_embarcado",INDIRECT("v_buffer_hist_hoy!$1:$1"),0)-1,100000,1),MATCH(CLEAN(TABLATRANSFERENCIA[[#This Row],[CODIGO]]),OFFSET(INDIRECT("v_buffer_hist_hoy!$A$1"),1,MATCH("buh_codigo",INDIRECT("v_buffer_hist_hoy!$1:$1"),0)-1,100000,1),0)),"")</f>
        <v>0</v>
      </c>
      <c r="AI228" s="6">
        <f ca="1">IFERROR(INDEX(OFFSET(INDIRECT("v_buffer_hist_hoy!$A$1"),1,MATCH("buh_comprometido",INDIRECT("v_buffer_hist_hoy!$1:$1"),0)-1,100000,1),MATCH(CLEAN(TABLATRANSFERENCIA[[#This Row],[CODIGO]]),OFFSET(INDIRECT("v_buffer_hist_hoy!$A$1"),1,MATCH("buh_codigo",INDIRECT("v_buffer_hist_hoy!$1:$1"),0)-1,100000,1),0)),"")</f>
        <v>0</v>
      </c>
      <c r="AJ228" s="6">
        <f ca="1">IFERROR(INDEX(OFFSET(INDIRECT("v_buffer_hist_hoy!$A$1"),1,MATCH("buh_backorder",INDIRECT("v_buffer_hist_hoy!$1:$1"),0)-1,100000,1),MATCH(CLEAN(TABLATRANSFERENCIA[[#This Row],[CODIGO]]),OFFSET(INDIRECT("v_buffer_hist_hoy!$A$1"),1,MATCH("buh_codigo",INDIRECT("v_buffer_hist_hoy!$1:$1"),0)-1,100000,1),0)),"")</f>
        <v>18</v>
      </c>
      <c r="AK228" s="6">
        <f ca="1">IFERROR(INDEX(OFFSET(INDIRECT("v_buffer_hist_hoy!$A$1"),1,MATCH("buh_inventario_proyectado",INDIRECT("v_buffer_hist_hoy!$1:$1"),0)-1,100000,1),MATCH(CLEAN(TABLATRANSFERENCIA[[#This Row],[CODIGO]]),OFFSET(INDIRECT("v_buffer_hist_hoy!$A$1"),1,MATCH("buh_codigo",INDIRECT("v_buffer_hist_hoy!$1:$1"),0)-1,100000,1),0)),"")</f>
        <v>129</v>
      </c>
      <c r="AL228" s="4">
        <f ca="1">IFERROR(INDEX(OFFSET(INDIRECT("v_buffer_hist_hoy!$A$1"),1,MATCH("buh_estado_inventario_proyectado",INDIRECT("v_buffer_hist_hoy!$1:$1"),0)-1,100000,1),MATCH(CLEAN(TABLATRANSFERENCIA[[#This Row],[CODIGO]]),OFFSET(INDIRECT("v_buffer_hist_hoy!$A$1"),1,MATCH("buh_codigo",INDIRECT("v_buffer_hist_hoy!$1:$1"),0)-1,100000,1),0)),"")</f>
        <v>0.08</v>
      </c>
      <c r="AM228" s="6" t="str">
        <f ca="1">IFERROR(INDEX(OFFSET(INDIRECT("v_buffer_hist_hoy!$A$1"),1,MATCH("buh_color_inventario_proyectado",INDIRECT("v_buffer_hist_hoy!$1:$1"),0)-1,100000,1),MATCH(CLEAN(TABLATRANSFERENCIA[[#This Row],[CODIGO]]),OFFSET(INDIRECT("v_buffer_hist_hoy!$A$1"),1,MATCH("buh_codigo",INDIRECT("v_buffer_hist_hoy!$1:$1"),0)-1,100000,1),0)),"")</f>
        <v>V</v>
      </c>
      <c r="AN228" s="6">
        <f ca="1">IFERROR(INDEX(OFFSET(INDIRECT("v_buffer_hist_hoy!$A$1"),1,MATCH("buh_pedido_minimo",INDIRECT("v_buffer_hist_hoy!$1:$1"),0)-1,100000,1),MATCH(CLEAN(TABLATRANSFERENCIA[[#This Row],[CODIGO]]),OFFSET(INDIRECT("v_buffer_hist_hoy!$A$1"),1,MATCH("buh_codigo",INDIRECT("v_buffer_hist_hoy!$1:$1"),0)-1,100000,1),0)),"")</f>
        <v>0</v>
      </c>
      <c r="AO228" s="6">
        <f ca="1">IFERROR(INDEX(OFFSET(INDIRECT("v_buffer_hist_hoy!$A$1"),1,MATCH("buh_pedido_minimo_grupo",INDIRECT("v_buffer_hist_hoy!$1:$1"),0)-1,100000,1),MATCH(CLEAN(TABLATRANSFERENCIA[[#This Row],[CODIGO]]),OFFSET(INDIRECT("v_buffer_hist_hoy!$A$1"),1,MATCH("buh_codigo",INDIRECT("v_buffer_hist_hoy!$1:$1"),0)-1,100000,1),0)),"")</f>
        <v>0</v>
      </c>
      <c r="AP228" s="6">
        <f ca="1">IFERROR(INDEX(OFFSET(INDIRECT("v_buffer_hist_hoy!$A$1"),1,MATCH("buh_unidad_empaque",INDIRECT("v_buffer_hist_hoy!$1:$1"),0)-1,100000,1),MATCH(CLEAN(TABLATRANSFERENCIA[[#This Row],[CODIGO]]),OFFSET(INDIRECT("v_buffer_hist_hoy!$A$1"),1,MATCH("buh_codigo",INDIRECT("v_buffer_hist_hoy!$1:$1"),0)-1,100000,1),0)),"")</f>
        <v>0</v>
      </c>
      <c r="AQ228" s="6">
        <f ca="1">IFERROR(INDEX(OFFSET(INDIRECT("v_buffer_hist_hoy!$A$1"),1,MATCH("buh_pedido_promedio",INDIRECT("v_buffer_hist_hoy!$1:$1"),0)-1,100000,1),MATCH(CLEAN(TABLATRANSFERENCIA[[#This Row],[CODIGO]]),OFFSET(INDIRECT("v_buffer_hist_hoy!$A$1"),1,MATCH("buh_codigo",INDIRECT("v_buffer_hist_hoy!$1:$1"),0)-1,100000,1),0)),"")</f>
        <v>38</v>
      </c>
      <c r="AR228" s="6">
        <f ca="1">IFERROR(INDEX(OFFSET(INDIRECT("v_buffer_hist_hoy!$A$1"),1,MATCH("buh_cobertura_buffer",INDIRECT("v_buffer_hist_hoy!$1:$1"),0)-1,100000,1),MATCH(CLEAN(TABLATRANSFERENCIA[[#This Row],[CODIGO]]),OFFSET(INDIRECT("v_buffer_hist_hoy!$A$1"),1,MATCH("buh_codigo",INDIRECT("v_buffer_hist_hoy!$1:$1"),0)-1,100000,1),0)),"")</f>
        <v>0</v>
      </c>
      <c r="AS228" s="6">
        <f ca="1">IFERROR(INDEX(OFFSET(INDIRECT("v_buffer_hist_hoy!$A$1"),1,MATCH("buh_cobertura_inventario_proyectado",INDIRECT("v_buffer_hist_hoy!$1:$1"),0)-1,100000,1),MATCH(CLEAN(TABLATRANSFERENCIA[[#This Row],[CODIGO]]),OFFSET(INDIRECT("v_buffer_hist_hoy!$A$1"),1,MATCH("buh_codigo",INDIRECT("v_buffer_hist_hoy!$1:$1"),0)-1,100000,1),0)),"")</f>
        <v>0</v>
      </c>
      <c r="AT228" s="6">
        <f ca="1">IFERROR(INDEX(OFFSET(INDIRECT("v_buffer_hist_hoy!$A$1"),1,MATCH("buh_cobertura_pedido_minimo",INDIRECT("v_buffer_hist_hoy!$1:$1"),0)-1,100000,1),MATCH(CLEAN(TABLATRANSFERENCIA[[#This Row],[CODIGO]]),OFFSET(INDIRECT("v_buffer_hist_hoy!$A$1"),1,MATCH("buh_codigo",INDIRECT("v_buffer_hist_hoy!$1:$1"),0)-1,100000,1),0)),"")</f>
        <v>0</v>
      </c>
      <c r="AU228" s="6">
        <f ca="1">IFERROR(INDEX(OFFSET(INDIRECT("v_buffer_hist_hoy!$A$1"),1,MATCH("buh_dias_desabastecimiento",INDIRECT("v_buffer_hist_hoy!$1:$1"),0)-1,100000,1),MATCH(CLEAN(TABLATRANSFERENCIA[[#This Row],[CODIGO]]),OFFSET(INDIRECT("v_buffer_hist_hoy!$A$1"),1,MATCH("buh_codigo",INDIRECT("v_buffer_hist_hoy!$1:$1"),0)-1,100000,1),0)),"")</f>
        <v>0</v>
      </c>
      <c r="AV228" s="6">
        <f t="array" ref="AV228">IFERROR(INDEX(Datos_Consumo[CANTIDAD],MATCH(TABLATRANSFERENCIA[[#This Row],[CODIGO]]&amp;TABLATRANSFERENCIA[[#Headers],[Columna1]],Datos_Consumo[CODIGO]&amp;Datos_Consumo[FECHA_FORMATO],0)),0)</f>
        <v>0</v>
      </c>
      <c r="AW228" s="6">
        <f t="array" ref="AW228">IFERROR(INDEX(Datos_Consumo[CANTIDAD],MATCH(TABLATRANSFERENCIA[[#This Row],[CODIGO]]&amp;TABLATRANSFERENCIA[[#Headers],[Columna2]],Datos_Consumo[CODIGO]&amp;Datos_Consumo[FECHA_FORMATO],0)),0)</f>
        <v>0</v>
      </c>
      <c r="AX228" s="6">
        <f t="array" ref="AX228">IFERROR(INDEX(Datos_Consumo[CANTIDAD],MATCH(TABLATRANSFERENCIA[[#This Row],[CODIGO]]&amp;TABLATRANSFERENCIA[[#Headers],[Columna3]],Datos_Consumo[CODIGO]&amp;Datos_Consumo[FECHA_FORMATO],0)),0)</f>
        <v>0</v>
      </c>
      <c r="AY228" s="6">
        <f t="array" ref="AY228">IFERROR(INDEX(Datos_Consumo[CANTIDAD],MATCH(TABLATRANSFERENCIA[[#This Row],[CODIGO]]&amp;TABLATRANSFERENCIA[[#Headers],[Columna4]],Datos_Consumo[CODIGO]&amp;Datos_Consumo[FECHA_FORMATO],0)),0)</f>
        <v>0</v>
      </c>
      <c r="AZ228" s="6">
        <f t="array" ref="AZ228">IFERROR(INDEX(Datos_Consumo[CANTIDAD],MATCH(TABLATRANSFERENCIA[[#This Row],[CODIGO]]&amp;TABLATRANSFERENCIA[[#Headers],[Columna5]],Datos_Consumo[CODIGO]&amp;Datos_Consumo[FECHA_FORMATO],0)),0)</f>
        <v>0</v>
      </c>
      <c r="BA228" s="6">
        <f t="array" ref="BA228">IFERROR(INDEX(Datos_Consumo[CANTIDAD],MATCH(TABLATRANSFERENCIA[[#This Row],[CODIGO]]&amp;TABLATRANSFERENCIA[[#Headers],[Columna6]],Datos_Consumo[CODIGO]&amp;Datos_Consumo[FECHA_FORMATO],0)),0)</f>
        <v>0</v>
      </c>
      <c r="BB228" s="56">
        <f ca="1">IFERROR(INDEX(OFFSET(INDIRECT("v_buffer_hist_hoy!$A$1"),1,MATCH("buh_ultima_transferencia_ini",INDIRECT("v_buffer_hist_hoy!$1:$1"),0)-1,100000,1),MATCH(CLEAN(TABLATRANSFERENCIA[[#This Row],[CODIGO]]),OFFSET(INDIRECT("v_buffer_hist_hoy!$A$1"),1,MATCH("buh_codigo",INDIRECT("v_buffer_hist_hoy!$1:$1"),0)-1,100000,1),0)),"")</f>
        <v>0</v>
      </c>
      <c r="BC228" s="56">
        <f ca="1">IFERROR(INDEX(OFFSET(INDIRECT("v_buffer_hist_hoy!$A$1"),1,MATCH("buh_ultima_transferencia_fin",INDIRECT("v_buffer_hist_hoy!$1:$1"),0)-1,100000,1),MATCH(CLEAN(TABLATRANSFERENCIA[[#This Row],[CODIGO]]),OFFSET(INDIRECT("v_buffer_hist_hoy!$A$1"),1,MATCH("buh_codigo",INDIRECT("v_buffer_hist_hoy!$1:$1"),0)-1,100000,1),0)),"")</f>
        <v>0</v>
      </c>
      <c r="BD228" s="50" t="s">
        <v>7752</v>
      </c>
      <c r="BE228" s="55"/>
      <c r="BF228" s="51"/>
      <c r="BG228" s="51" t="str">
        <f>IF(RIGHT(TABLATRANSFERENCIA[[#Headers],[Emb1]],1)*1&lt;=TABLATRANSFERENCIA[[#This Row],[EMBARQUES]],IF(ISBLANK(TABLATRANSFERENCIA[[#This Row],[EMBARQUES]]),TABLATRANSFERENCIA[[#This Row],[REQUERIM]],ROUND(TABLATRANSFERENCIA[[#This Row],[REQUERIM]]/TABLATRANSFERENCIA[[#This Row],[EMBARQUES]],0)),TABLATRANSFERENCIA[[#This Row],[REQUERIM]])</f>
        <v>18</v>
      </c>
      <c r="BH22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8" s="51"/>
      <c r="BM228" s="46">
        <f ca="1">IFERROR(TABLATRANSFERENCIA[[#This Row],[REQUERIM]]/TABLATRANSFERENCIA[[#This Row],[PEDIDO PROMEDIO]],0)</f>
        <v>0.47368421052631576</v>
      </c>
      <c r="BN228" s="51"/>
      <c r="BO228" s="59"/>
      <c r="BP228" s="3" t="str">
        <f>IF(TABLATRANSFERENCIA[[#This Row],[RECIBIDO]]&lt;&gt;"",0,IF(TABLATRANSFERENCIA[[#This Row],[DESPACHO]]&lt;&gt;"",TABLATRANSFERENCIA[[#This Row],[DESPACHO]],TABLATRANSFERENCIA[[#This Row],[REQUERIM]]))</f>
        <v>18</v>
      </c>
      <c r="BQ228" s="50"/>
      <c r="BR228" s="50"/>
      <c r="BS228" s="50" t="str">
        <f t="shared" si="3"/>
        <v>N</v>
      </c>
      <c r="BT228" s="51">
        <f t="array" aca="1" ref="BT228" ca="1">IF(SUM(--(TABLATRANSFERENCIA[[#This Row],[CODIGO GENERICO]]=TABLATRANSFERENCIA[CODIGO GENERICO])*TABLATRANSFERENCIA[REQUERIM])&lt;TABLATRANSFERENCIA[[#This Row],[PEDIDO MIN GRUPO]],1,0)</f>
        <v>0</v>
      </c>
      <c r="BU22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28" s="51">
        <f ca="1">IFERROR(INDEX(OFFSET(INDIRECT("v_buffer_hist_hoy!$A$1"),1,MATCH("buh_zona_amarilla",INDIRECT("v_buffer_hist_hoy!$1:$1"),0)-1,100000,1),MATCH(CLEAN(TABLATRANSFERENCIA[[#This Row],[CODIGO]]),OFFSET(INDIRECT("v_buffer_hist_hoy!$A$1"),1,MATCH("buh_codigo",INDIRECT("v_buffer_hist_hoy!$1:$1"),0)-1,100000,1),0)),"")</f>
        <v>93</v>
      </c>
      <c r="BW228" s="51">
        <f ca="1">IFERROR(INDEX(OFFSET(INDIRECT("v_buffer_hist_hoy!$A$1"),1,MATCH("buh_zona_roja",INDIRECT("v_buffer_hist_hoy!$1:$1"),0)-1,100000,1),MATCH(CLEAN(TABLATRANSFERENCIA[[#This Row],[CODIGO]]),OFFSET(INDIRECT("v_buffer_hist_hoy!$A$1"),1,MATCH("buh_codigo",INDIRECT("v_buffer_hist_hoy!$1:$1"),0)-1,100000,1),0)),"")</f>
        <v>46</v>
      </c>
    </row>
    <row r="229" spans="1:75" hidden="1" x14ac:dyDescent="0.25">
      <c r="A229" s="54" t="s">
        <v>1473</v>
      </c>
      <c r="B229" s="3" t="str">
        <f ca="1">IFERROR(INDEX(OFFSET(INDIRECT("v_buffer_hist_hoy!$A$1"),1,MATCH("pro_descripcion",INDIRECT("v_buffer_hist_hoy!$1:$1"),0)-1,100000,1),MATCH(CLEAN(TABLATRANSFERENCIA[[#This Row],[CODIGO]]),OFFSET(INDIRECT("v_buffer_hist_hoy!$A$1"),1,MATCH("buh_codigo",INDIRECT("v_buffer_hist_hoy!$1:$1"),0)-1,100000,1),0)),"")</f>
        <v>DESMALEZADORA B530</v>
      </c>
      <c r="C229" s="3" t="str">
        <f ca="1">IFERROR(INDEX(OFFSET(INDIRECT("v_buffer_hist_hoy!$A$1"),1,MATCH("buh_codigo_generico",INDIRECT("v_buffer_hist_hoy!$1:$1"),0)-1,100000,1),MATCH(CLEAN(TABLATRANSFERENCIA[[#This Row],[CODIGO]]),OFFSET(INDIRECT("v_buffer_hist_hoy!$A$1"),1,MATCH("buh_codigo",INDIRECT("v_buffer_hist_hoy!$1:$1"),0)-1,100000,1),0)),"")</f>
        <v>0</v>
      </c>
      <c r="D229" s="3" t="str">
        <f ca="1">IFERROR(INDEX(OFFSET(INDIRECT("v_buffer_hist_hoy!$A$1"),1,MATCH("buh_codigo_vinculado",INDIRECT("v_buffer_hist_hoy!$1:$1"),0)-1,100000,1),MATCH(CLEAN(TABLATRANSFERENCIA[[#This Row],[CODIGO]]),OFFSET(INDIRECT("v_buffer_hist_hoy!$A$1"),1,MATCH("buh_codigo",INDIRECT("v_buffer_hist_hoy!$1:$1"),0)-1,100000,1),0)),"")</f>
        <v>EC-B530INTL</v>
      </c>
      <c r="E229" s="3" t="str">
        <f ca="1">IFERROR(INDEX(OFFSET(INDIRECT("v_buffer_hist_hoy!$A$1"),1,MATCH("pro_linea",INDIRECT("v_buffer_hist_hoy!$1:$1"),0)-1,100000,1),MATCH(CLEAN(TABLATRANSFERENCIA[[#This Row],[CODIGO]]),OFFSET(INDIRECT("v_buffer_hist_hoy!$A$1"),1,MATCH("buh_codigo",INDIRECT("v_buffer_hist_hoy!$1:$1"),0)-1,100000,1),0)),"")</f>
        <v>AGROFORESTAL</v>
      </c>
      <c r="F229" s="3">
        <f ca="1">IFERROR(INDEX(OFFSET(INDIRECT("v_buffer_hist_hoy!$A$1"),1,MATCH("pro_sublinea",INDIRECT("v_buffer_hist_hoy!$1:$1"),0)-1,100000,1),MATCH(CLEAN(TABLATRANSFERENCIA[[#This Row],[CODIGO]]),OFFSET(INDIRECT("v_buffer_hist_hoy!$A$1"),1,MATCH("buh_codigo",INDIRECT("v_buffer_hist_hoy!$1:$1"),0)-1,100000,1),0)),"")</f>
        <v>0</v>
      </c>
      <c r="G229" s="3" t="str">
        <f ca="1">IFERROR(INDEX(OFFSET(INDIRECT("v_buffer_hist_hoy!$A$1"),1,MATCH("pro_grupo",INDIRECT("v_buffer_hist_hoy!$1:$1"),0)-1,100000,1),MATCH(CLEAN(TABLATRANSFERENCIA[[#This Row],[CODIGO]]),OFFSET(INDIRECT("v_buffer_hist_hoy!$A$1"),1,MATCH("buh_codigo",INDIRECT("v_buffer_hist_hoy!$1:$1"),0)-1,100000,1),0)),"")</f>
        <v>MOTOGUADAÑA SHINDAIWA</v>
      </c>
      <c r="H229" s="3">
        <f ca="1">IFERROR(INDEX(OFFSET(INDIRECT("v_buffer_hist_hoy!$A$1"),1,MATCH("pro_familia",INDIRECT("v_buffer_hist_hoy!$1:$1"),0)-1,100000,1),MATCH(CLEAN(TABLATRANSFERENCIA[[#This Row],[CODIGO]]),OFFSET(INDIRECT("v_buffer_hist_hoy!$A$1"),1,MATCH("buh_codigo",INDIRECT("v_buffer_hist_hoy!$1:$1"),0)-1,100000,1),0)),"")</f>
        <v>0</v>
      </c>
      <c r="I229" s="3">
        <f ca="1">IFERROR(INDEX(OFFSET(INDIRECT("v_buffer_hist_hoy!$A$1"),1,MATCH("pro_subfamilia",INDIRECT("v_buffer_hist_hoy!$1:$1"),0)-1,100000,1),MATCH(CLEAN(TABLATRANSFERENCIA[[#This Row],[CODIGO]]),OFFSET(INDIRECT("v_buffer_hist_hoy!$A$1"),1,MATCH("buh_codigo",INDIRECT("v_buffer_hist_hoy!$1:$1"),0)-1,100000,1),0)),"")</f>
        <v>0</v>
      </c>
      <c r="J229" s="3" t="str">
        <f ca="1">IFERROR(INDEX(OFFSET(INDIRECT("v_buffer_hist_hoy!$A$1"),1,MATCH("pro_categoria",INDIRECT("v_buffer_hist_hoy!$1:$1"),0)-1,100000,1),MATCH(CLEAN(TABLATRANSFERENCIA[[#This Row],[CODIGO]]),OFFSET(INDIRECT("v_buffer_hist_hoy!$A$1"),1,MATCH("buh_codigo",INDIRECT("v_buffer_hist_hoy!$1:$1"),0)-1,100000,1),0)),"")</f>
        <v>DESMALEZADORAS SHINDAIWA</v>
      </c>
      <c r="K229" s="3">
        <f ca="1">IFERROR(INDEX(OFFSET(INDIRECT("v_buffer_hist_hoy!$A$1"),1,MATCH("pro_tipo",INDIRECT("v_buffer_hist_hoy!$1:$1"),0)-1,100000,1),MATCH(CLEAN(TABLATRANSFERENCIA[[#This Row],[CODIGO]]),OFFSET(INDIRECT("v_buffer_hist_hoy!$A$1"),1,MATCH("buh_codigo",INDIRECT("v_buffer_hist_hoy!$1:$1"),0)-1,100000,1),0)),"")</f>
        <v>0</v>
      </c>
      <c r="L229" s="3" t="str">
        <f ca="1">IFERROR(INDEX(OFFSET(INDIRECT("v_buffer_hist_hoy!$A$1"),1,MATCH("pro_marca",INDIRECT("v_buffer_hist_hoy!$1:$1"),0)-1,100000,1),MATCH(CLEAN(TABLATRANSFERENCIA[[#This Row],[CODIGO]]),OFFSET(INDIRECT("v_buffer_hist_hoy!$A$1"),1,MATCH("buh_codigo",INDIRECT("v_buffer_hist_hoy!$1:$1"),0)-1,100000,1),0)),"")</f>
        <v>SHINDAIWA</v>
      </c>
      <c r="M229" s="3">
        <f ca="1">IFERROR(INDEX(OFFSET(INDIRECT("v_buffer_hist_hoy!$A$1"),1,MATCH("pro_modelo",INDIRECT("v_buffer_hist_hoy!$1:$1"),0)-1,100000,1),MATCH(CLEAN(TABLATRANSFERENCIA[[#This Row],[CODIGO]]),OFFSET(INDIRECT("v_buffer_hist_hoy!$A$1"),1,MATCH("buh_codigo",INDIRECT("v_buffer_hist_hoy!$1:$1"),0)-1,100000,1),0)),"")</f>
        <v>0</v>
      </c>
      <c r="N229" s="3">
        <f ca="1">IFERROR(INDEX(OFFSET(INDIRECT("v_buffer_hist_hoy!$A$1"),1,MATCH("pro_cat_management",INDIRECT("v_buffer_hist_hoy!$1:$1"),0)-1,100000,1),MATCH(CLEAN(TABLATRANSFERENCIA[[#This Row],[CODIGO]]),OFFSET(INDIRECT("v_buffer_hist_hoy!$A$1"),1,MATCH("buh_codigo",INDIRECT("v_buffer_hist_hoy!$1:$1"),0)-1,100000,1),0)),"")</f>
        <v>0</v>
      </c>
      <c r="O229" s="5" t="str">
        <f ca="1">IFERROR(INDEX(OFFSET(INDIRECT("v_buffer_hist_hoy!$A$1"),1,MATCH("buh_estatus",INDIRECT("v_buffer_hist_hoy!$1:$1"),0)-1,100000,1),MATCH(CLEAN(TABLATRANSFERENCIA[[#This Row],[CODIGO]]),OFFSET(INDIRECT("v_buffer_hist_hoy!$A$1"),1,MATCH("buh_codigo",INDIRECT("v_buffer_hist_hoy!$1:$1"),0)-1,100000,1),0)),"")</f>
        <v>0</v>
      </c>
      <c r="P229" s="5">
        <f ca="1">IFERROR(INDEX(OFFSET(INDIRECT("v_buffer_hist_hoy!$A$1"),1,MATCH("buh_ctv",INDIRECT("v_buffer_hist_hoy!$1:$1"),0)-1,100000,1),MATCH(CLEAN(TABLATRANSFERENCIA[[#This Row],[CODIGO]]),OFFSET(INDIRECT("v_buffer_hist_hoy!$A$1"),1,MATCH("buh_codigo",INDIRECT("v_buffer_hist_hoy!$1:$1"),0)-1,100000,1),0)),"")</f>
        <v>360.7</v>
      </c>
      <c r="Q229" s="5">
        <f ca="1">IFERROR(INDEX(OFFSET(INDIRECT("v_buffer_hist_hoy!$A$1"),1,MATCH("buh_pv",INDIRECT("v_buffer_hist_hoy!$1:$1"),0)-1,100000,1),MATCH(CLEAN(TABLATRANSFERENCIA[[#This Row],[CODIGO]]),OFFSET(INDIRECT("v_buffer_hist_hoy!$A$1"),1,MATCH("buh_codigo",INDIRECT("v_buffer_hist_hoy!$1:$1"),0)-1,100000,1),0)),"")</f>
        <v>802.88</v>
      </c>
      <c r="R229" s="46">
        <f ca="1">IFERROR(INDEX(OFFSET(INDIRECT("v_buffer_hist_hoy!$A$1"),1,MATCH("buh_roi_pasado",INDIRECT("v_buffer_hist_hoy!$1:$1"),0)-1,100000,1),MATCH(CLEAN(TABLATRANSFERENCIA[[#This Row],[CODIGO]]),OFFSET(INDIRECT("v_buffer_hist_hoy!$A$1"),1,MATCH("buh_codigo",INDIRECT("v_buffer_hist_hoy!$1:$1"),0)-1,100000,1),0)),"")</f>
        <v>0</v>
      </c>
      <c r="S229" s="46">
        <f ca="1">IFERROR(INDEX(OFFSET(INDIRECT("v_buffer_hist_hoy!$A$1"),1,MATCH("buh_roi_proyectado",INDIRECT("v_buffer_hist_hoy!$1:$1"),0)-1,100000,1),MATCH(CLEAN(TABLATRANSFERENCIA[[#This Row],[CODIGO]]),OFFSET(INDIRECT("v_buffer_hist_hoy!$A$1"),1,MATCH("buh_codigo",INDIRECT("v_buffer_hist_hoy!$1:$1"),0)-1,100000,1),0)),"")</f>
        <v>5.35</v>
      </c>
      <c r="T229" s="46">
        <f ca="1">IFERROR(INDEX(OFFSET(INDIRECT("v_buffer_hist_hoy!$A$1"),1,MATCH("buh_velocity",INDIRECT("v_buffer_hist_hoy!$1:$1"),0)-1,100000,1),MATCH(CLEAN(TABLATRANSFERENCIA[[#This Row],[CODIGO]]),OFFSET(INDIRECT("v_buffer_hist_hoy!$A$1"),1,MATCH("buh_codigo",INDIRECT("v_buffer_hist_hoy!$1:$1"),0)-1,100000,1),0)),"")</f>
        <v>0</v>
      </c>
      <c r="U229" s="46">
        <f ca="1">IFERROR(INDEX(OFFSET(INDIRECT("v_buffer_hist_hoy!$A$1"),1,MATCH("buh_nivel_servicio",INDIRECT("v_buffer_hist_hoy!$1:$1"),0)-1,100000,1),MATCH(CLEAN(TABLATRANSFERENCIA[[#This Row],[CODIGO]]),OFFSET(INDIRECT("v_buffer_hist_hoy!$A$1"),1,MATCH("buh_codigo",INDIRECT("v_buffer_hist_hoy!$1:$1"),0)-1,100000,1),0)),"")</f>
        <v>1</v>
      </c>
      <c r="V229" s="49" t="str">
        <f ca="1">IFERROR(INDEX(OFFSET(INDIRECT("v_buffer_hist_hoy!$A$1"),1,MATCH("pro_nombre",INDIRECT("v_buffer_hist_hoy!$1:$1"),0)-1,100000,1),MATCH(CLEAN(TABLATRANSFERENCIA[[#This Row],[CODIGO]]),OFFSET(INDIRECT("v_buffer_hist_hoy!$A$1"),1,MATCH("buh_codigo",INDIRECT("v_buffer_hist_hoy!$1:$1"),0)-1,100000,1),0)),"")</f>
        <v>Echo</v>
      </c>
      <c r="W229" s="49" t="str">
        <f ca="1">IFERROR(INDEX(OFFSET(INDIRECT("v_buffer_hist_hoy!$A$1"),1,MATCH("pre_nombre",INDIRECT("v_buffer_hist_hoy!$1:$1"),0)-1,100000,1),MATCH(CLEAN(TABLATRANSFERENCIA[[#This Row],[CODIGO]]),OFFSET(INDIRECT("v_buffer_hist_hoy!$A$1"),1,MATCH("buh_codigo",INDIRECT("v_buffer_hist_hoy!$1:$1"),0)-1,100000,1),0)),"")</f>
        <v>USA</v>
      </c>
      <c r="X229" s="51">
        <f ca="1">IFERROR(INDEX(OFFSET(INDIRECT("v_buffer_hist_hoy!$A$1"),1,MATCH("buh_tiempo_suministro",INDIRECT("v_buffer_hist_hoy!$1:$1"),0)-1,100000,1),MATCH(CLEAN(TABLATRANSFERENCIA[[#This Row],[CODIGO]]),OFFSET(INDIRECT("v_buffer_hist_hoy!$A$1"),1,MATCH("buh_codigo",INDIRECT("v_buffer_hist_hoy!$1:$1"),0)-1,100000,1),0)),"")</f>
        <v>8</v>
      </c>
      <c r="Y229" s="51">
        <f ca="1">IFERROR(INDEX(OFFSET(INDIRECT("v_buffer_hist_hoy!$A$1"),1,MATCH("buh_frecuencia_reposicion",INDIRECT("v_buffer_hist_hoy!$1:$1"),0)-1,100000,1),MATCH(CLEAN(TABLATRANSFERENCIA[[#This Row],[CODIGO]]),OFFSET(INDIRECT("v_buffer_hist_hoy!$A$1"),1,MATCH("buh_codigo",INDIRECT("v_buffer_hist_hoy!$1:$1"),0)-1,100000,1),0)),"")</f>
        <v>3</v>
      </c>
      <c r="Z229" s="6">
        <f ca="1">IFERROR(INDEX(OFFSET(INDIRECT("v_buffer_hist_hoy!$A$1"),1,MATCH("buh_buffer_actual",INDIRECT("v_buffer_hist_hoy!$1:$1"),0)-1,100000,1),MATCH(CLEAN(TABLATRANSFERENCIA[[#This Row],[CODIGO]]),OFFSET(INDIRECT("v_buffer_hist_hoy!$A$1"),1,MATCH("buh_codigo",INDIRECT("v_buffer_hist_hoy!$1:$1"),0)-1,100000,1),0)),"")</f>
        <v>100</v>
      </c>
      <c r="AA229" s="6">
        <f ca="1">IFERROR(INDEX(OFFSET(INDIRECT("v_buffer_hist_hoy!$A$1"),1,MATCH("buh_inventario_proveedor",INDIRECT("v_buffer_hist_hoy!$1:$1"),0)-1,100000,1),MATCH(CLEAN(TABLATRANSFERENCIA[[#This Row],[CODIGO]]),OFFSET(INDIRECT("v_buffer_hist_hoy!$A$1"),1,MATCH("buh_codigo",INDIRECT("v_buffer_hist_hoy!$1:$1"),0)-1,100000,1),0)),"")</f>
        <v>1000000000</v>
      </c>
      <c r="AB229" s="6">
        <f ca="1">IFERROR(INDEX(OFFSET(INDIRECT("v_buffer_hist_hoy!$A$1"),1,MATCH("buh_inventario_fisico",INDIRECT("v_buffer_hist_hoy!$1:$1"),0)-1,100000,1),MATCH(CLEAN(TABLATRANSFERENCIA[[#This Row],[CODIGO]]),OFFSET(INDIRECT("v_buffer_hist_hoy!$A$1"),1,MATCH("buh_codigo",INDIRECT("v_buffer_hist_hoy!$1:$1"),0)-1,100000,1),0)),"")</f>
        <v>25</v>
      </c>
      <c r="AC229" s="4">
        <f ca="1">IFERROR(INDEX(OFFSET(INDIRECT("v_buffer_hist_hoy!$A$1"),1,MATCH("buh_estado_inventario_fisico",INDIRECT("v_buffer_hist_hoy!$1:$1"),0)-1,100000,1),MATCH(CLEAN(TABLATRANSFERENCIA[[#This Row],[CODIGO]]),OFFSET(INDIRECT("v_buffer_hist_hoy!$A$1"),1,MATCH("buh_codigo",INDIRECT("v_buffer_hist_hoy!$1:$1"),0)-1,100000,1),0)),"")</f>
        <v>0.75</v>
      </c>
      <c r="AD229" s="6" t="str">
        <f ca="1">IFERROR(INDEX(OFFSET(INDIRECT("v_buffer_hist_hoy!$A$1"),1,MATCH("buh_color_inventario_fisico",INDIRECT("v_buffer_hist_hoy!$1:$1"),0)-1,100000,1),MATCH(CLEAN(TABLATRANSFERENCIA[[#This Row],[CODIGO]]),OFFSET(INDIRECT("v_buffer_hist_hoy!$A$1"),1,MATCH("buh_codigo",INDIRECT("v_buffer_hist_hoy!$1:$1"),0)-1,100000,1),0)),"")</f>
        <v>R</v>
      </c>
      <c r="AE229" s="6">
        <f ca="1">IFERROR(INDEX(OFFSET(INDIRECT("v_buffer_hist_hoy!$A$1"),1,MATCH("buh_transito",INDIRECT("v_buffer_hist_hoy!$1:$1"),0)-1,100000,1),MATCH(CLEAN(TABLATRANSFERENCIA[[#This Row],[CODIGO]]),OFFSET(INDIRECT("v_buffer_hist_hoy!$A$1"),1,MATCH("buh_codigo",INDIRECT("v_buffer_hist_hoy!$1:$1"),0)-1,100000,1),0)),"")</f>
        <v>10</v>
      </c>
      <c r="AF229" s="6">
        <f ca="1">IFERROR(INDEX(OFFSET(INDIRECT("v_buffer_hist_hoy!$A$1"),1,MATCH("buh_negociacion",INDIRECT("v_buffer_hist_hoy!$1:$1"),0)-1,100000,1),MATCH(CLEAN(TABLATRANSFERENCIA[[#This Row],[CODIGO]]),OFFSET(INDIRECT("v_buffer_hist_hoy!$A$1"),1,MATCH("buh_codigo",INDIRECT("v_buffer_hist_hoy!$1:$1"),0)-1,100000,1),0)),"")</f>
        <v>0</v>
      </c>
      <c r="AG229" s="6">
        <f ca="1">IFERROR(INDEX(OFFSET(INDIRECT("v_buffer_hist_hoy!$A$1"),1,MATCH("buh_produccion",INDIRECT("v_buffer_hist_hoy!$1:$1"),0)-1,100000,1),MATCH(CLEAN(TABLATRANSFERENCIA[[#This Row],[CODIGO]]),OFFSET(INDIRECT("v_buffer_hist_hoy!$A$1"),1,MATCH("buh_codigo",INDIRECT("v_buffer_hist_hoy!$1:$1"),0)-1,100000,1),0)),"")</f>
        <v>0</v>
      </c>
      <c r="AH229" s="6">
        <f ca="1">IFERROR(INDEX(OFFSET(INDIRECT("v_buffer_hist_hoy!$A$1"),1,MATCH("buh_embarcado",INDIRECT("v_buffer_hist_hoy!$1:$1"),0)-1,100000,1),MATCH(CLEAN(TABLATRANSFERENCIA[[#This Row],[CODIGO]]),OFFSET(INDIRECT("v_buffer_hist_hoy!$A$1"),1,MATCH("buh_codigo",INDIRECT("v_buffer_hist_hoy!$1:$1"),0)-1,100000,1),0)),"")</f>
        <v>0</v>
      </c>
      <c r="AI229" s="6">
        <f ca="1">IFERROR(INDEX(OFFSET(INDIRECT("v_buffer_hist_hoy!$A$1"),1,MATCH("buh_comprometido",INDIRECT("v_buffer_hist_hoy!$1:$1"),0)-1,100000,1),MATCH(CLEAN(TABLATRANSFERENCIA[[#This Row],[CODIGO]]),OFFSET(INDIRECT("v_buffer_hist_hoy!$A$1"),1,MATCH("buh_codigo",INDIRECT("v_buffer_hist_hoy!$1:$1"),0)-1,100000,1),0)),"")</f>
        <v>0</v>
      </c>
      <c r="AJ229" s="6">
        <f ca="1">IFERROR(INDEX(OFFSET(INDIRECT("v_buffer_hist_hoy!$A$1"),1,MATCH("buh_backorder",INDIRECT("v_buffer_hist_hoy!$1:$1"),0)-1,100000,1),MATCH(CLEAN(TABLATRANSFERENCIA[[#This Row],[CODIGO]]),OFFSET(INDIRECT("v_buffer_hist_hoy!$A$1"),1,MATCH("buh_codigo",INDIRECT("v_buffer_hist_hoy!$1:$1"),0)-1,100000,1),0)),"")</f>
        <v>18</v>
      </c>
      <c r="AK229" s="6">
        <f ca="1">IFERROR(INDEX(OFFSET(INDIRECT("v_buffer_hist_hoy!$A$1"),1,MATCH("buh_inventario_proyectado",INDIRECT("v_buffer_hist_hoy!$1:$1"),0)-1,100000,1),MATCH(CLEAN(TABLATRANSFERENCIA[[#This Row],[CODIGO]]),OFFSET(INDIRECT("v_buffer_hist_hoy!$A$1"),1,MATCH("buh_codigo",INDIRECT("v_buffer_hist_hoy!$1:$1"),0)-1,100000,1),0)),"")</f>
        <v>53</v>
      </c>
      <c r="AL229" s="4">
        <f ca="1">IFERROR(INDEX(OFFSET(INDIRECT("v_buffer_hist_hoy!$A$1"),1,MATCH("buh_estado_inventario_proyectado",INDIRECT("v_buffer_hist_hoy!$1:$1"),0)-1,100000,1),MATCH(CLEAN(TABLATRANSFERENCIA[[#This Row],[CODIGO]]),OFFSET(INDIRECT("v_buffer_hist_hoy!$A$1"),1,MATCH("buh_codigo",INDIRECT("v_buffer_hist_hoy!$1:$1"),0)-1,100000,1),0)),"")</f>
        <v>0.47</v>
      </c>
      <c r="AM229" s="6" t="str">
        <f ca="1">IFERROR(INDEX(OFFSET(INDIRECT("v_buffer_hist_hoy!$A$1"),1,MATCH("buh_color_inventario_proyectado",INDIRECT("v_buffer_hist_hoy!$1:$1"),0)-1,100000,1),MATCH(CLEAN(TABLATRANSFERENCIA[[#This Row],[CODIGO]]),OFFSET(INDIRECT("v_buffer_hist_hoy!$A$1"),1,MATCH("buh_codigo",INDIRECT("v_buffer_hist_hoy!$1:$1"),0)-1,100000,1),0)),"")</f>
        <v>A</v>
      </c>
      <c r="AN229" s="6">
        <f ca="1">IFERROR(INDEX(OFFSET(INDIRECT("v_buffer_hist_hoy!$A$1"),1,MATCH("buh_pedido_minimo",INDIRECT("v_buffer_hist_hoy!$1:$1"),0)-1,100000,1),MATCH(CLEAN(TABLATRANSFERENCIA[[#This Row],[CODIGO]]),OFFSET(INDIRECT("v_buffer_hist_hoy!$A$1"),1,MATCH("buh_codigo",INDIRECT("v_buffer_hist_hoy!$1:$1"),0)-1,100000,1),0)),"")</f>
        <v>0</v>
      </c>
      <c r="AO229" s="6">
        <f ca="1">IFERROR(INDEX(OFFSET(INDIRECT("v_buffer_hist_hoy!$A$1"),1,MATCH("buh_pedido_minimo_grupo",INDIRECT("v_buffer_hist_hoy!$1:$1"),0)-1,100000,1),MATCH(CLEAN(TABLATRANSFERENCIA[[#This Row],[CODIGO]]),OFFSET(INDIRECT("v_buffer_hist_hoy!$A$1"),1,MATCH("buh_codigo",INDIRECT("v_buffer_hist_hoy!$1:$1"),0)-1,100000,1),0)),"")</f>
        <v>0</v>
      </c>
      <c r="AP229" s="6">
        <f ca="1">IFERROR(INDEX(OFFSET(INDIRECT("v_buffer_hist_hoy!$A$1"),1,MATCH("buh_unidad_empaque",INDIRECT("v_buffer_hist_hoy!$1:$1"),0)-1,100000,1),MATCH(CLEAN(TABLATRANSFERENCIA[[#This Row],[CODIGO]]),OFFSET(INDIRECT("v_buffer_hist_hoy!$A$1"),1,MATCH("buh_codigo",INDIRECT("v_buffer_hist_hoy!$1:$1"),0)-1,100000,1),0)),"")</f>
        <v>0</v>
      </c>
      <c r="AQ229" s="6">
        <f ca="1">IFERROR(INDEX(OFFSET(INDIRECT("v_buffer_hist_hoy!$A$1"),1,MATCH("buh_pedido_promedio",INDIRECT("v_buffer_hist_hoy!$1:$1"),0)-1,100000,1),MATCH(CLEAN(TABLATRANSFERENCIA[[#This Row],[CODIGO]]),OFFSET(INDIRECT("v_buffer_hist_hoy!$A$1"),1,MATCH("buh_codigo",INDIRECT("v_buffer_hist_hoy!$1:$1"),0)-1,100000,1),0)),"")</f>
        <v>27</v>
      </c>
      <c r="AR229" s="6">
        <f ca="1">IFERROR(INDEX(OFFSET(INDIRECT("v_buffer_hist_hoy!$A$1"),1,MATCH("buh_cobertura_buffer",INDIRECT("v_buffer_hist_hoy!$1:$1"),0)-1,100000,1),MATCH(CLEAN(TABLATRANSFERENCIA[[#This Row],[CODIGO]]),OFFSET(INDIRECT("v_buffer_hist_hoy!$A$1"),1,MATCH("buh_codigo",INDIRECT("v_buffer_hist_hoy!$1:$1"),0)-1,100000,1),0)),"")</f>
        <v>0</v>
      </c>
      <c r="AS229" s="6">
        <f ca="1">IFERROR(INDEX(OFFSET(INDIRECT("v_buffer_hist_hoy!$A$1"),1,MATCH("buh_cobertura_inventario_proyectado",INDIRECT("v_buffer_hist_hoy!$1:$1"),0)-1,100000,1),MATCH(CLEAN(TABLATRANSFERENCIA[[#This Row],[CODIGO]]),OFFSET(INDIRECT("v_buffer_hist_hoy!$A$1"),1,MATCH("buh_codigo",INDIRECT("v_buffer_hist_hoy!$1:$1"),0)-1,100000,1),0)),"")</f>
        <v>0</v>
      </c>
      <c r="AT229" s="6">
        <f ca="1">IFERROR(INDEX(OFFSET(INDIRECT("v_buffer_hist_hoy!$A$1"),1,MATCH("buh_cobertura_pedido_minimo",INDIRECT("v_buffer_hist_hoy!$1:$1"),0)-1,100000,1),MATCH(CLEAN(TABLATRANSFERENCIA[[#This Row],[CODIGO]]),OFFSET(INDIRECT("v_buffer_hist_hoy!$A$1"),1,MATCH("buh_codigo",INDIRECT("v_buffer_hist_hoy!$1:$1"),0)-1,100000,1),0)),"")</f>
        <v>0</v>
      </c>
      <c r="AU229" s="6">
        <f ca="1">IFERROR(INDEX(OFFSET(INDIRECT("v_buffer_hist_hoy!$A$1"),1,MATCH("buh_dias_desabastecimiento",INDIRECT("v_buffer_hist_hoy!$1:$1"),0)-1,100000,1),MATCH(CLEAN(TABLATRANSFERENCIA[[#This Row],[CODIGO]]),OFFSET(INDIRECT("v_buffer_hist_hoy!$A$1"),1,MATCH("buh_codigo",INDIRECT("v_buffer_hist_hoy!$1:$1"),0)-1,100000,1),0)),"")</f>
        <v>0</v>
      </c>
      <c r="AV229" s="6">
        <f t="array" ref="AV229">IFERROR(INDEX(Datos_Consumo[CANTIDAD],MATCH(TABLATRANSFERENCIA[[#This Row],[CODIGO]]&amp;TABLATRANSFERENCIA[[#Headers],[Columna1]],Datos_Consumo[CODIGO]&amp;Datos_Consumo[FECHA_FORMATO],0)),0)</f>
        <v>0</v>
      </c>
      <c r="AW229" s="6">
        <f t="array" ref="AW229">IFERROR(INDEX(Datos_Consumo[CANTIDAD],MATCH(TABLATRANSFERENCIA[[#This Row],[CODIGO]]&amp;TABLATRANSFERENCIA[[#Headers],[Columna2]],Datos_Consumo[CODIGO]&amp;Datos_Consumo[FECHA_FORMATO],0)),0)</f>
        <v>0</v>
      </c>
      <c r="AX229" s="6">
        <f t="array" ref="AX229">IFERROR(INDEX(Datos_Consumo[CANTIDAD],MATCH(TABLATRANSFERENCIA[[#This Row],[CODIGO]]&amp;TABLATRANSFERENCIA[[#Headers],[Columna3]],Datos_Consumo[CODIGO]&amp;Datos_Consumo[FECHA_FORMATO],0)),0)</f>
        <v>0</v>
      </c>
      <c r="AY229" s="6">
        <f t="array" ref="AY229">IFERROR(INDEX(Datos_Consumo[CANTIDAD],MATCH(TABLATRANSFERENCIA[[#This Row],[CODIGO]]&amp;TABLATRANSFERENCIA[[#Headers],[Columna4]],Datos_Consumo[CODIGO]&amp;Datos_Consumo[FECHA_FORMATO],0)),0)</f>
        <v>0</v>
      </c>
      <c r="AZ229" s="6">
        <f t="array" ref="AZ229">IFERROR(INDEX(Datos_Consumo[CANTIDAD],MATCH(TABLATRANSFERENCIA[[#This Row],[CODIGO]]&amp;TABLATRANSFERENCIA[[#Headers],[Columna5]],Datos_Consumo[CODIGO]&amp;Datos_Consumo[FECHA_FORMATO],0)),0)</f>
        <v>0</v>
      </c>
      <c r="BA229" s="6">
        <f t="array" ref="BA229">IFERROR(INDEX(Datos_Consumo[CANTIDAD],MATCH(TABLATRANSFERENCIA[[#This Row],[CODIGO]]&amp;TABLATRANSFERENCIA[[#Headers],[Columna6]],Datos_Consumo[CODIGO]&amp;Datos_Consumo[FECHA_FORMATO],0)),0)</f>
        <v>0</v>
      </c>
      <c r="BB229" s="56">
        <f ca="1">IFERROR(INDEX(OFFSET(INDIRECT("v_buffer_hist_hoy!$A$1"),1,MATCH("buh_ultima_transferencia_ini",INDIRECT("v_buffer_hist_hoy!$1:$1"),0)-1,100000,1),MATCH(CLEAN(TABLATRANSFERENCIA[[#This Row],[CODIGO]]),OFFSET(INDIRECT("v_buffer_hist_hoy!$A$1"),1,MATCH("buh_codigo",INDIRECT("v_buffer_hist_hoy!$1:$1"),0)-1,100000,1),0)),"")</f>
        <v>0</v>
      </c>
      <c r="BC229" s="56">
        <f ca="1">IFERROR(INDEX(OFFSET(INDIRECT("v_buffer_hist_hoy!$A$1"),1,MATCH("buh_ultima_transferencia_fin",INDIRECT("v_buffer_hist_hoy!$1:$1"),0)-1,100000,1),MATCH(CLEAN(TABLATRANSFERENCIA[[#This Row],[CODIGO]]),OFFSET(INDIRECT("v_buffer_hist_hoy!$A$1"),1,MATCH("buh_codigo",INDIRECT("v_buffer_hist_hoy!$1:$1"),0)-1,100000,1),0)),"")</f>
        <v>0</v>
      </c>
      <c r="BD229" s="50" t="s">
        <v>7752</v>
      </c>
      <c r="BE229" s="55"/>
      <c r="BF229" s="51"/>
      <c r="BG229" s="51" t="str">
        <f>IF(RIGHT(TABLATRANSFERENCIA[[#Headers],[Emb1]],1)*1&lt;=TABLATRANSFERENCIA[[#This Row],[EMBARQUES]],IF(ISBLANK(TABLATRANSFERENCIA[[#This Row],[EMBARQUES]]),TABLATRANSFERENCIA[[#This Row],[REQUERIM]],ROUND(TABLATRANSFERENCIA[[#This Row],[REQUERIM]]/TABLATRANSFERENCIA[[#This Row],[EMBARQUES]],0)),TABLATRANSFERENCIA[[#This Row],[REQUERIM]])</f>
        <v>18</v>
      </c>
      <c r="BH22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2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2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2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29" s="51"/>
      <c r="BM229" s="46">
        <f ca="1">IFERROR(TABLATRANSFERENCIA[[#This Row],[REQUERIM]]/TABLATRANSFERENCIA[[#This Row],[PEDIDO PROMEDIO]],0)</f>
        <v>0.66666666666666663</v>
      </c>
      <c r="BN229" s="51"/>
      <c r="BO229" s="59"/>
      <c r="BP229" s="3" t="str">
        <f>IF(TABLATRANSFERENCIA[[#This Row],[RECIBIDO]]&lt;&gt;"",0,IF(TABLATRANSFERENCIA[[#This Row],[DESPACHO]]&lt;&gt;"",TABLATRANSFERENCIA[[#This Row],[DESPACHO]],TABLATRANSFERENCIA[[#This Row],[REQUERIM]]))</f>
        <v>18</v>
      </c>
      <c r="BQ229" s="50"/>
      <c r="BR229" s="50"/>
      <c r="BS229" s="50" t="str">
        <f t="shared" si="3"/>
        <v>N</v>
      </c>
      <c r="BT229" s="51">
        <f t="array" aca="1" ref="BT229" ca="1">IF(SUM(--(TABLATRANSFERENCIA[[#This Row],[CODIGO GENERICO]]=TABLATRANSFERENCIA[CODIGO GENERICO])*TABLATRANSFERENCIA[REQUERIM])&lt;TABLATRANSFERENCIA[[#This Row],[PEDIDO MIN GRUPO]],1,0)</f>
        <v>0</v>
      </c>
      <c r="BU22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29" s="51">
        <f ca="1">IFERROR(INDEX(OFFSET(INDIRECT("v_buffer_hist_hoy!$A$1"),1,MATCH("buh_zona_amarilla",INDIRECT("v_buffer_hist_hoy!$1:$1"),0)-1,100000,1),MATCH(CLEAN(TABLATRANSFERENCIA[[#This Row],[CODIGO]]),OFFSET(INDIRECT("v_buffer_hist_hoy!$A$1"),1,MATCH("buh_codigo",INDIRECT("v_buffer_hist_hoy!$1:$1"),0)-1,100000,1),0)),"")</f>
        <v>67</v>
      </c>
      <c r="BW229" s="51">
        <f ca="1">IFERROR(INDEX(OFFSET(INDIRECT("v_buffer_hist_hoy!$A$1"),1,MATCH("buh_zona_roja",INDIRECT("v_buffer_hist_hoy!$1:$1"),0)-1,100000,1),MATCH(CLEAN(TABLATRANSFERENCIA[[#This Row],[CODIGO]]),OFFSET(INDIRECT("v_buffer_hist_hoy!$A$1"),1,MATCH("buh_codigo",INDIRECT("v_buffer_hist_hoy!$1:$1"),0)-1,100000,1),0)),"")</f>
        <v>33</v>
      </c>
    </row>
    <row r="230" spans="1:75" x14ac:dyDescent="0.25">
      <c r="A230" s="54" t="s">
        <v>1506</v>
      </c>
      <c r="B230" s="3" t="str">
        <f ca="1">IFERROR(INDEX(OFFSET(INDIRECT("v_buffer_hist_hoy!$A$1"),1,MATCH("pro_descripcion",INDIRECT("v_buffer_hist_hoy!$1:$1"),0)-1,100000,1),MATCH(CLEAN(TABLATRANSFERENCIA[[#This Row],[CODIGO]]),OFFSET(INDIRECT("v_buffer_hist_hoy!$A$1"),1,MATCH("buh_codigo",INDIRECT("v_buffer_hist_hoy!$1:$1"),0)-1,100000,1),0)),"")</f>
        <v>BOMBA DE FUMIGACION A MOTOR ES726</v>
      </c>
      <c r="C230" s="3" t="str">
        <f ca="1">IFERROR(INDEX(OFFSET(INDIRECT("v_buffer_hist_hoy!$A$1"),1,MATCH("buh_codigo_generico",INDIRECT("v_buffer_hist_hoy!$1:$1"),0)-1,100000,1),MATCH(CLEAN(TABLATRANSFERENCIA[[#This Row],[CODIGO]]),OFFSET(INDIRECT("v_buffer_hist_hoy!$A$1"),1,MATCH("buh_codigo",INDIRECT("v_buffer_hist_hoy!$1:$1"),0)-1,100000,1),0)),"")</f>
        <v>0</v>
      </c>
      <c r="D230" s="3" t="str">
        <f ca="1">IFERROR(INDEX(OFFSET(INDIRECT("v_buffer_hist_hoy!$A$1"),1,MATCH("buh_codigo_vinculado",INDIRECT("v_buffer_hist_hoy!$1:$1"),0)-1,100000,1),MATCH(CLEAN(TABLATRANSFERENCIA[[#This Row],[CODIGO]]),OFFSET(INDIRECT("v_buffer_hist_hoy!$A$1"),1,MATCH("buh_codigo",INDIRECT("v_buffer_hist_hoy!$1:$1"),0)-1,100000,1),0)),"")</f>
        <v>EC-ES726</v>
      </c>
      <c r="E230" s="3" t="str">
        <f ca="1">IFERROR(INDEX(OFFSET(INDIRECT("v_buffer_hist_hoy!$A$1"),1,MATCH("pro_linea",INDIRECT("v_buffer_hist_hoy!$1:$1"),0)-1,100000,1),MATCH(CLEAN(TABLATRANSFERENCIA[[#This Row],[CODIGO]]),OFFSET(INDIRECT("v_buffer_hist_hoy!$A$1"),1,MATCH("buh_codigo",INDIRECT("v_buffer_hist_hoy!$1:$1"),0)-1,100000,1),0)),"")</f>
        <v>AGROFORESTAL</v>
      </c>
      <c r="F230" s="3">
        <f ca="1">IFERROR(INDEX(OFFSET(INDIRECT("v_buffer_hist_hoy!$A$1"),1,MATCH("pro_sublinea",INDIRECT("v_buffer_hist_hoy!$1:$1"),0)-1,100000,1),MATCH(CLEAN(TABLATRANSFERENCIA[[#This Row],[CODIGO]]),OFFSET(INDIRECT("v_buffer_hist_hoy!$A$1"),1,MATCH("buh_codigo",INDIRECT("v_buffer_hist_hoy!$1:$1"),0)-1,100000,1),0)),"")</f>
        <v>0</v>
      </c>
      <c r="G230" s="3" t="str">
        <f ca="1">IFERROR(INDEX(OFFSET(INDIRECT("v_buffer_hist_hoy!$A$1"),1,MATCH("pro_grupo",INDIRECT("v_buffer_hist_hoy!$1:$1"),0)-1,100000,1),MATCH(CLEAN(TABLATRANSFERENCIA[[#This Row],[CODIGO]]),OFFSET(INDIRECT("v_buffer_hist_hoy!$A$1"),1,MATCH("buh_codigo",INDIRECT("v_buffer_hist_hoy!$1:$1"),0)-1,100000,1),0)),"")</f>
        <v>PULVERIZADORES</v>
      </c>
      <c r="H230" s="3">
        <f ca="1">IFERROR(INDEX(OFFSET(INDIRECT("v_buffer_hist_hoy!$A$1"),1,MATCH("pro_familia",INDIRECT("v_buffer_hist_hoy!$1:$1"),0)-1,100000,1),MATCH(CLEAN(TABLATRANSFERENCIA[[#This Row],[CODIGO]]),OFFSET(INDIRECT("v_buffer_hist_hoy!$A$1"),1,MATCH("buh_codigo",INDIRECT("v_buffer_hist_hoy!$1:$1"),0)-1,100000,1),0)),"")</f>
        <v>0</v>
      </c>
      <c r="I230" s="3">
        <f ca="1">IFERROR(INDEX(OFFSET(INDIRECT("v_buffer_hist_hoy!$A$1"),1,MATCH("pro_subfamilia",INDIRECT("v_buffer_hist_hoy!$1:$1"),0)-1,100000,1),MATCH(CLEAN(TABLATRANSFERENCIA[[#This Row],[CODIGO]]),OFFSET(INDIRECT("v_buffer_hist_hoy!$A$1"),1,MATCH("buh_codigo",INDIRECT("v_buffer_hist_hoy!$1:$1"),0)-1,100000,1),0)),"")</f>
        <v>0</v>
      </c>
      <c r="J230" s="3" t="str">
        <f ca="1">IFERROR(INDEX(OFFSET(INDIRECT("v_buffer_hist_hoy!$A$1"),1,MATCH("pro_categoria",INDIRECT("v_buffer_hist_hoy!$1:$1"),0)-1,100000,1),MATCH(CLEAN(TABLATRANSFERENCIA[[#This Row],[CODIGO]]),OFFSET(INDIRECT("v_buffer_hist_hoy!$A$1"),1,MATCH("buh_codigo",INDIRECT("v_buffer_hist_hoy!$1:$1"),0)-1,100000,1),0)),"")</f>
        <v>FUMIGACION</v>
      </c>
      <c r="K230" s="3">
        <f ca="1">IFERROR(INDEX(OFFSET(INDIRECT("v_buffer_hist_hoy!$A$1"),1,MATCH("pro_tipo",INDIRECT("v_buffer_hist_hoy!$1:$1"),0)-1,100000,1),MATCH(CLEAN(TABLATRANSFERENCIA[[#This Row],[CODIGO]]),OFFSET(INDIRECT("v_buffer_hist_hoy!$A$1"),1,MATCH("buh_codigo",INDIRECT("v_buffer_hist_hoy!$1:$1"),0)-1,100000,1),0)),"")</f>
        <v>0</v>
      </c>
      <c r="L230" s="3" t="str">
        <f ca="1">IFERROR(INDEX(OFFSET(INDIRECT("v_buffer_hist_hoy!$A$1"),1,MATCH("pro_marca",INDIRECT("v_buffer_hist_hoy!$1:$1"),0)-1,100000,1),MATCH(CLEAN(TABLATRANSFERENCIA[[#This Row],[CODIGO]]),OFFSET(INDIRECT("v_buffer_hist_hoy!$A$1"),1,MATCH("buh_codigo",INDIRECT("v_buffer_hist_hoy!$1:$1"),0)-1,100000,1),0)),"")</f>
        <v>SHINDAIWA</v>
      </c>
      <c r="M230" s="3">
        <f ca="1">IFERROR(INDEX(OFFSET(INDIRECT("v_buffer_hist_hoy!$A$1"),1,MATCH("pro_modelo",INDIRECT("v_buffer_hist_hoy!$1:$1"),0)-1,100000,1),MATCH(CLEAN(TABLATRANSFERENCIA[[#This Row],[CODIGO]]),OFFSET(INDIRECT("v_buffer_hist_hoy!$A$1"),1,MATCH("buh_codigo",INDIRECT("v_buffer_hist_hoy!$1:$1"),0)-1,100000,1),0)),"")</f>
        <v>0</v>
      </c>
      <c r="N230" s="3">
        <f ca="1">IFERROR(INDEX(OFFSET(INDIRECT("v_buffer_hist_hoy!$A$1"),1,MATCH("pro_cat_management",INDIRECT("v_buffer_hist_hoy!$1:$1"),0)-1,100000,1),MATCH(CLEAN(TABLATRANSFERENCIA[[#This Row],[CODIGO]]),OFFSET(INDIRECT("v_buffer_hist_hoy!$A$1"),1,MATCH("buh_codigo",INDIRECT("v_buffer_hist_hoy!$1:$1"),0)-1,100000,1),0)),"")</f>
        <v>0</v>
      </c>
      <c r="O230" s="5" t="str">
        <f ca="1">IFERROR(INDEX(OFFSET(INDIRECT("v_buffer_hist_hoy!$A$1"),1,MATCH("buh_estatus",INDIRECT("v_buffer_hist_hoy!$1:$1"),0)-1,100000,1),MATCH(CLEAN(TABLATRANSFERENCIA[[#This Row],[CODIGO]]),OFFSET(INDIRECT("v_buffer_hist_hoy!$A$1"),1,MATCH("buh_codigo",INDIRECT("v_buffer_hist_hoy!$1:$1"),0)-1,100000,1),0)),"")</f>
        <v>0</v>
      </c>
      <c r="P230" s="5">
        <f ca="1">IFERROR(INDEX(OFFSET(INDIRECT("v_buffer_hist_hoy!$A$1"),1,MATCH("buh_ctv",INDIRECT("v_buffer_hist_hoy!$1:$1"),0)-1,100000,1),MATCH(CLEAN(TABLATRANSFERENCIA[[#This Row],[CODIGO]]),OFFSET(INDIRECT("v_buffer_hist_hoy!$A$1"),1,MATCH("buh_codigo",INDIRECT("v_buffer_hist_hoy!$1:$1"),0)-1,100000,1),0)),"")</f>
        <v>372.39</v>
      </c>
      <c r="Q230" s="5">
        <f ca="1">IFERROR(INDEX(OFFSET(INDIRECT("v_buffer_hist_hoy!$A$1"),1,MATCH("buh_pv",INDIRECT("v_buffer_hist_hoy!$1:$1"),0)-1,100000,1),MATCH(CLEAN(TABLATRANSFERENCIA[[#This Row],[CODIGO]]),OFFSET(INDIRECT("v_buffer_hist_hoy!$A$1"),1,MATCH("buh_codigo",INDIRECT("v_buffer_hist_hoy!$1:$1"),0)-1,100000,1),0)),"")</f>
        <v>762.61</v>
      </c>
      <c r="R230" s="46">
        <f ca="1">IFERROR(INDEX(OFFSET(INDIRECT("v_buffer_hist_hoy!$A$1"),1,MATCH("buh_roi_pasado",INDIRECT("v_buffer_hist_hoy!$1:$1"),0)-1,100000,1),MATCH(CLEAN(TABLATRANSFERENCIA[[#This Row],[CODIGO]]),OFFSET(INDIRECT("v_buffer_hist_hoy!$A$1"),1,MATCH("buh_codigo",INDIRECT("v_buffer_hist_hoy!$1:$1"),0)-1,100000,1),0)),"")</f>
        <v>0</v>
      </c>
      <c r="S230" s="46">
        <f ca="1">IFERROR(INDEX(OFFSET(INDIRECT("v_buffer_hist_hoy!$A$1"),1,MATCH("buh_roi_proyectado",INDIRECT("v_buffer_hist_hoy!$1:$1"),0)-1,100000,1),MATCH(CLEAN(TABLATRANSFERENCIA[[#This Row],[CODIGO]]),OFFSET(INDIRECT("v_buffer_hist_hoy!$A$1"),1,MATCH("buh_codigo",INDIRECT("v_buffer_hist_hoy!$1:$1"),0)-1,100000,1),0)),"")</f>
        <v>4.57</v>
      </c>
      <c r="T230" s="46">
        <f ca="1">IFERROR(INDEX(OFFSET(INDIRECT("v_buffer_hist_hoy!$A$1"),1,MATCH("buh_velocity",INDIRECT("v_buffer_hist_hoy!$1:$1"),0)-1,100000,1),MATCH(CLEAN(TABLATRANSFERENCIA[[#This Row],[CODIGO]]),OFFSET(INDIRECT("v_buffer_hist_hoy!$A$1"),1,MATCH("buh_codigo",INDIRECT("v_buffer_hist_hoy!$1:$1"),0)-1,100000,1),0)),"")</f>
        <v>0</v>
      </c>
      <c r="U230" s="46">
        <f ca="1">IFERROR(INDEX(OFFSET(INDIRECT("v_buffer_hist_hoy!$A$1"),1,MATCH("buh_nivel_servicio",INDIRECT("v_buffer_hist_hoy!$1:$1"),0)-1,100000,1),MATCH(CLEAN(TABLATRANSFERENCIA[[#This Row],[CODIGO]]),OFFSET(INDIRECT("v_buffer_hist_hoy!$A$1"),1,MATCH("buh_codigo",INDIRECT("v_buffer_hist_hoy!$1:$1"),0)-1,100000,1),0)),"")</f>
        <v>1</v>
      </c>
      <c r="V230" s="49" t="str">
        <f ca="1">IFERROR(INDEX(OFFSET(INDIRECT("v_buffer_hist_hoy!$A$1"),1,MATCH("pro_nombre",INDIRECT("v_buffer_hist_hoy!$1:$1"),0)-1,100000,1),MATCH(CLEAN(TABLATRANSFERENCIA[[#This Row],[CODIGO]]),OFFSET(INDIRECT("v_buffer_hist_hoy!$A$1"),1,MATCH("buh_codigo",INDIRECT("v_buffer_hist_hoy!$1:$1"),0)-1,100000,1),0)),"")</f>
        <v>Echo</v>
      </c>
      <c r="W230" s="49" t="str">
        <f ca="1">IFERROR(INDEX(OFFSET(INDIRECT("v_buffer_hist_hoy!$A$1"),1,MATCH("pre_nombre",INDIRECT("v_buffer_hist_hoy!$1:$1"),0)-1,100000,1),MATCH(CLEAN(TABLATRANSFERENCIA[[#This Row],[CODIGO]]),OFFSET(INDIRECT("v_buffer_hist_hoy!$A$1"),1,MATCH("buh_codigo",INDIRECT("v_buffer_hist_hoy!$1:$1"),0)-1,100000,1),0)),"")</f>
        <v>USA</v>
      </c>
      <c r="X230" s="51">
        <f ca="1">IFERROR(INDEX(OFFSET(INDIRECT("v_buffer_hist_hoy!$A$1"),1,MATCH("buh_tiempo_suministro",INDIRECT("v_buffer_hist_hoy!$1:$1"),0)-1,100000,1),MATCH(CLEAN(TABLATRANSFERENCIA[[#This Row],[CODIGO]]),OFFSET(INDIRECT("v_buffer_hist_hoy!$A$1"),1,MATCH("buh_codigo",INDIRECT("v_buffer_hist_hoy!$1:$1"),0)-1,100000,1),0)),"")</f>
        <v>8</v>
      </c>
      <c r="Y230" s="51">
        <f ca="1">IFERROR(INDEX(OFFSET(INDIRECT("v_buffer_hist_hoy!$A$1"),1,MATCH("buh_frecuencia_reposicion",INDIRECT("v_buffer_hist_hoy!$1:$1"),0)-1,100000,1),MATCH(CLEAN(TABLATRANSFERENCIA[[#This Row],[CODIGO]]),OFFSET(INDIRECT("v_buffer_hist_hoy!$A$1"),1,MATCH("buh_codigo",INDIRECT("v_buffer_hist_hoy!$1:$1"),0)-1,100000,1),0)),"")</f>
        <v>3</v>
      </c>
      <c r="Z230" s="6">
        <f ca="1">IFERROR(INDEX(OFFSET(INDIRECT("v_buffer_hist_hoy!$A$1"),1,MATCH("buh_buffer_actual",INDIRECT("v_buffer_hist_hoy!$1:$1"),0)-1,100000,1),MATCH(CLEAN(TABLATRANSFERENCIA[[#This Row],[CODIGO]]),OFFSET(INDIRECT("v_buffer_hist_hoy!$A$1"),1,MATCH("buh_codigo",INDIRECT("v_buffer_hist_hoy!$1:$1"),0)-1,100000,1),0)),"")</f>
        <v>115</v>
      </c>
      <c r="AA230" s="6">
        <f ca="1">IFERROR(INDEX(OFFSET(INDIRECT("v_buffer_hist_hoy!$A$1"),1,MATCH("buh_inventario_proveedor",INDIRECT("v_buffer_hist_hoy!$1:$1"),0)-1,100000,1),MATCH(CLEAN(TABLATRANSFERENCIA[[#This Row],[CODIGO]]),OFFSET(INDIRECT("v_buffer_hist_hoy!$A$1"),1,MATCH("buh_codigo",INDIRECT("v_buffer_hist_hoy!$1:$1"),0)-1,100000,1),0)),"")</f>
        <v>1000000000</v>
      </c>
      <c r="AB230" s="6">
        <f ca="1">IFERROR(INDEX(OFFSET(INDIRECT("v_buffer_hist_hoy!$A$1"),1,MATCH("buh_inventario_fisico",INDIRECT("v_buffer_hist_hoy!$1:$1"),0)-1,100000,1),MATCH(CLEAN(TABLATRANSFERENCIA[[#This Row],[CODIGO]]),OFFSET(INDIRECT("v_buffer_hist_hoy!$A$1"),1,MATCH("buh_codigo",INDIRECT("v_buffer_hist_hoy!$1:$1"),0)-1,100000,1),0)),"")</f>
        <v>55</v>
      </c>
      <c r="AC230" s="4">
        <f ca="1">IFERROR(INDEX(OFFSET(INDIRECT("v_buffer_hist_hoy!$A$1"),1,MATCH("buh_estado_inventario_fisico",INDIRECT("v_buffer_hist_hoy!$1:$1"),0)-1,100000,1),MATCH(CLEAN(TABLATRANSFERENCIA[[#This Row],[CODIGO]]),OFFSET(INDIRECT("v_buffer_hist_hoy!$A$1"),1,MATCH("buh_codigo",INDIRECT("v_buffer_hist_hoy!$1:$1"),0)-1,100000,1),0)),"")</f>
        <v>0.52</v>
      </c>
      <c r="AD230" s="6" t="str">
        <f ca="1">IFERROR(INDEX(OFFSET(INDIRECT("v_buffer_hist_hoy!$A$1"),1,MATCH("buh_color_inventario_fisico",INDIRECT("v_buffer_hist_hoy!$1:$1"),0)-1,100000,1),MATCH(CLEAN(TABLATRANSFERENCIA[[#This Row],[CODIGO]]),OFFSET(INDIRECT("v_buffer_hist_hoy!$A$1"),1,MATCH("buh_codigo",INDIRECT("v_buffer_hist_hoy!$1:$1"),0)-1,100000,1),0)),"")</f>
        <v>A</v>
      </c>
      <c r="AE230" s="6">
        <f ca="1">IFERROR(INDEX(OFFSET(INDIRECT("v_buffer_hist_hoy!$A$1"),1,MATCH("buh_transito",INDIRECT("v_buffer_hist_hoy!$1:$1"),0)-1,100000,1),MATCH(CLEAN(TABLATRANSFERENCIA[[#This Row],[CODIGO]]),OFFSET(INDIRECT("v_buffer_hist_hoy!$A$1"),1,MATCH("buh_codigo",INDIRECT("v_buffer_hist_hoy!$1:$1"),0)-1,100000,1),0)),"")</f>
        <v>5</v>
      </c>
      <c r="AF230" s="6">
        <f ca="1">IFERROR(INDEX(OFFSET(INDIRECT("v_buffer_hist_hoy!$A$1"),1,MATCH("buh_negociacion",INDIRECT("v_buffer_hist_hoy!$1:$1"),0)-1,100000,1),MATCH(CLEAN(TABLATRANSFERENCIA[[#This Row],[CODIGO]]),OFFSET(INDIRECT("v_buffer_hist_hoy!$A$1"),1,MATCH("buh_codigo",INDIRECT("v_buffer_hist_hoy!$1:$1"),0)-1,100000,1),0)),"")</f>
        <v>0</v>
      </c>
      <c r="AG230" s="6">
        <f ca="1">IFERROR(INDEX(OFFSET(INDIRECT("v_buffer_hist_hoy!$A$1"),1,MATCH("buh_produccion",INDIRECT("v_buffer_hist_hoy!$1:$1"),0)-1,100000,1),MATCH(CLEAN(TABLATRANSFERENCIA[[#This Row],[CODIGO]]),OFFSET(INDIRECT("v_buffer_hist_hoy!$A$1"),1,MATCH("buh_codigo",INDIRECT("v_buffer_hist_hoy!$1:$1"),0)-1,100000,1),0)),"")</f>
        <v>0</v>
      </c>
      <c r="AH230" s="6">
        <f ca="1">IFERROR(INDEX(OFFSET(INDIRECT("v_buffer_hist_hoy!$A$1"),1,MATCH("buh_embarcado",INDIRECT("v_buffer_hist_hoy!$1:$1"),0)-1,100000,1),MATCH(CLEAN(TABLATRANSFERENCIA[[#This Row],[CODIGO]]),OFFSET(INDIRECT("v_buffer_hist_hoy!$A$1"),1,MATCH("buh_codigo",INDIRECT("v_buffer_hist_hoy!$1:$1"),0)-1,100000,1),0)),"")</f>
        <v>0</v>
      </c>
      <c r="AI230" s="6">
        <f ca="1">IFERROR(INDEX(OFFSET(INDIRECT("v_buffer_hist_hoy!$A$1"),1,MATCH("buh_comprometido",INDIRECT("v_buffer_hist_hoy!$1:$1"),0)-1,100000,1),MATCH(CLEAN(TABLATRANSFERENCIA[[#This Row],[CODIGO]]),OFFSET(INDIRECT("v_buffer_hist_hoy!$A$1"),1,MATCH("buh_codigo",INDIRECT("v_buffer_hist_hoy!$1:$1"),0)-1,100000,1),0)),"")</f>
        <v>0</v>
      </c>
      <c r="AJ230" s="6">
        <f ca="1">IFERROR(INDEX(OFFSET(INDIRECT("v_buffer_hist_hoy!$A$1"),1,MATCH("buh_backorder",INDIRECT("v_buffer_hist_hoy!$1:$1"),0)-1,100000,1),MATCH(CLEAN(TABLATRANSFERENCIA[[#This Row],[CODIGO]]),OFFSET(INDIRECT("v_buffer_hist_hoy!$A$1"),1,MATCH("buh_codigo",INDIRECT("v_buffer_hist_hoy!$1:$1"),0)-1,100000,1),0)),"")</f>
        <v>8</v>
      </c>
      <c r="AK230" s="6">
        <f ca="1">IFERROR(INDEX(OFFSET(INDIRECT("v_buffer_hist_hoy!$A$1"),1,MATCH("buh_inventario_proyectado",INDIRECT("v_buffer_hist_hoy!$1:$1"),0)-1,100000,1),MATCH(CLEAN(TABLATRANSFERENCIA[[#This Row],[CODIGO]]),OFFSET(INDIRECT("v_buffer_hist_hoy!$A$1"),1,MATCH("buh_codigo",INDIRECT("v_buffer_hist_hoy!$1:$1"),0)-1,100000,1),0)),"")</f>
        <v>68</v>
      </c>
      <c r="AL230" s="4">
        <f ca="1">IFERROR(INDEX(OFFSET(INDIRECT("v_buffer_hist_hoy!$A$1"),1,MATCH("buh_estado_inventario_proyectado",INDIRECT("v_buffer_hist_hoy!$1:$1"),0)-1,100000,1),MATCH(CLEAN(TABLATRANSFERENCIA[[#This Row],[CODIGO]]),OFFSET(INDIRECT("v_buffer_hist_hoy!$A$1"),1,MATCH("buh_codigo",INDIRECT("v_buffer_hist_hoy!$1:$1"),0)-1,100000,1),0)),"")</f>
        <v>0.41</v>
      </c>
      <c r="AM230" s="6" t="str">
        <f ca="1">IFERROR(INDEX(OFFSET(INDIRECT("v_buffer_hist_hoy!$A$1"),1,MATCH("buh_color_inventario_proyectado",INDIRECT("v_buffer_hist_hoy!$1:$1"),0)-1,100000,1),MATCH(CLEAN(TABLATRANSFERENCIA[[#This Row],[CODIGO]]),OFFSET(INDIRECT("v_buffer_hist_hoy!$A$1"),1,MATCH("buh_codigo",INDIRECT("v_buffer_hist_hoy!$1:$1"),0)-1,100000,1),0)),"")</f>
        <v>A</v>
      </c>
      <c r="AN230" s="6">
        <f ca="1">IFERROR(INDEX(OFFSET(INDIRECT("v_buffer_hist_hoy!$A$1"),1,MATCH("buh_pedido_minimo",INDIRECT("v_buffer_hist_hoy!$1:$1"),0)-1,100000,1),MATCH(CLEAN(TABLATRANSFERENCIA[[#This Row],[CODIGO]]),OFFSET(INDIRECT("v_buffer_hist_hoy!$A$1"),1,MATCH("buh_codigo",INDIRECT("v_buffer_hist_hoy!$1:$1"),0)-1,100000,1),0)),"")</f>
        <v>0</v>
      </c>
      <c r="AO230" s="6">
        <f ca="1">IFERROR(INDEX(OFFSET(INDIRECT("v_buffer_hist_hoy!$A$1"),1,MATCH("buh_pedido_minimo_grupo",INDIRECT("v_buffer_hist_hoy!$1:$1"),0)-1,100000,1),MATCH(CLEAN(TABLATRANSFERENCIA[[#This Row],[CODIGO]]),OFFSET(INDIRECT("v_buffer_hist_hoy!$A$1"),1,MATCH("buh_codigo",INDIRECT("v_buffer_hist_hoy!$1:$1"),0)-1,100000,1),0)),"")</f>
        <v>0</v>
      </c>
      <c r="AP230" s="6">
        <f ca="1">IFERROR(INDEX(OFFSET(INDIRECT("v_buffer_hist_hoy!$A$1"),1,MATCH("buh_unidad_empaque",INDIRECT("v_buffer_hist_hoy!$1:$1"),0)-1,100000,1),MATCH(CLEAN(TABLATRANSFERENCIA[[#This Row],[CODIGO]]),OFFSET(INDIRECT("v_buffer_hist_hoy!$A$1"),1,MATCH("buh_codigo",INDIRECT("v_buffer_hist_hoy!$1:$1"),0)-1,100000,1),0)),"")</f>
        <v>0</v>
      </c>
      <c r="AQ230" s="6">
        <f ca="1">IFERROR(INDEX(OFFSET(INDIRECT("v_buffer_hist_hoy!$A$1"),1,MATCH("buh_pedido_promedio",INDIRECT("v_buffer_hist_hoy!$1:$1"),0)-1,100000,1),MATCH(CLEAN(TABLATRANSFERENCIA[[#This Row],[CODIGO]]),OFFSET(INDIRECT("v_buffer_hist_hoy!$A$1"),1,MATCH("buh_codigo",INDIRECT("v_buffer_hist_hoy!$1:$1"),0)-1,100000,1),0)),"")</f>
        <v>31</v>
      </c>
      <c r="AR230" s="6">
        <f ca="1">IFERROR(INDEX(OFFSET(INDIRECT("v_buffer_hist_hoy!$A$1"),1,MATCH("buh_cobertura_buffer",INDIRECT("v_buffer_hist_hoy!$1:$1"),0)-1,100000,1),MATCH(CLEAN(TABLATRANSFERENCIA[[#This Row],[CODIGO]]),OFFSET(INDIRECT("v_buffer_hist_hoy!$A$1"),1,MATCH("buh_codigo",INDIRECT("v_buffer_hist_hoy!$1:$1"),0)-1,100000,1),0)),"")</f>
        <v>0</v>
      </c>
      <c r="AS230" s="6">
        <f ca="1">IFERROR(INDEX(OFFSET(INDIRECT("v_buffer_hist_hoy!$A$1"),1,MATCH("buh_cobertura_inventario_proyectado",INDIRECT("v_buffer_hist_hoy!$1:$1"),0)-1,100000,1),MATCH(CLEAN(TABLATRANSFERENCIA[[#This Row],[CODIGO]]),OFFSET(INDIRECT("v_buffer_hist_hoy!$A$1"),1,MATCH("buh_codigo",INDIRECT("v_buffer_hist_hoy!$1:$1"),0)-1,100000,1),0)),"")</f>
        <v>0</v>
      </c>
      <c r="AT230" s="6">
        <f ca="1">IFERROR(INDEX(OFFSET(INDIRECT("v_buffer_hist_hoy!$A$1"),1,MATCH("buh_cobertura_pedido_minimo",INDIRECT("v_buffer_hist_hoy!$1:$1"),0)-1,100000,1),MATCH(CLEAN(TABLATRANSFERENCIA[[#This Row],[CODIGO]]),OFFSET(INDIRECT("v_buffer_hist_hoy!$A$1"),1,MATCH("buh_codigo",INDIRECT("v_buffer_hist_hoy!$1:$1"),0)-1,100000,1),0)),"")</f>
        <v>0</v>
      </c>
      <c r="AU230" s="6">
        <f ca="1">IFERROR(INDEX(OFFSET(INDIRECT("v_buffer_hist_hoy!$A$1"),1,MATCH("buh_dias_desabastecimiento",INDIRECT("v_buffer_hist_hoy!$1:$1"),0)-1,100000,1),MATCH(CLEAN(TABLATRANSFERENCIA[[#This Row],[CODIGO]]),OFFSET(INDIRECT("v_buffer_hist_hoy!$A$1"),1,MATCH("buh_codigo",INDIRECT("v_buffer_hist_hoy!$1:$1"),0)-1,100000,1),0)),"")</f>
        <v>0</v>
      </c>
      <c r="AV230" s="6">
        <f t="array" ref="AV230">IFERROR(INDEX(Datos_Consumo[CANTIDAD],MATCH(TABLATRANSFERENCIA[[#This Row],[CODIGO]]&amp;TABLATRANSFERENCIA[[#Headers],[Columna1]],Datos_Consumo[CODIGO]&amp;Datos_Consumo[FECHA_FORMATO],0)),0)</f>
        <v>0</v>
      </c>
      <c r="AW230" s="6">
        <f t="array" ref="AW230">IFERROR(INDEX(Datos_Consumo[CANTIDAD],MATCH(TABLATRANSFERENCIA[[#This Row],[CODIGO]]&amp;TABLATRANSFERENCIA[[#Headers],[Columna2]],Datos_Consumo[CODIGO]&amp;Datos_Consumo[FECHA_FORMATO],0)),0)</f>
        <v>0</v>
      </c>
      <c r="AX230" s="6">
        <f t="array" ref="AX230">IFERROR(INDEX(Datos_Consumo[CANTIDAD],MATCH(TABLATRANSFERENCIA[[#This Row],[CODIGO]]&amp;TABLATRANSFERENCIA[[#Headers],[Columna3]],Datos_Consumo[CODIGO]&amp;Datos_Consumo[FECHA_FORMATO],0)),0)</f>
        <v>0</v>
      </c>
      <c r="AY230" s="6">
        <f t="array" ref="AY230">IFERROR(INDEX(Datos_Consumo[CANTIDAD],MATCH(TABLATRANSFERENCIA[[#This Row],[CODIGO]]&amp;TABLATRANSFERENCIA[[#Headers],[Columna4]],Datos_Consumo[CODIGO]&amp;Datos_Consumo[FECHA_FORMATO],0)),0)</f>
        <v>0</v>
      </c>
      <c r="AZ230" s="6">
        <f t="array" ref="AZ230">IFERROR(INDEX(Datos_Consumo[CANTIDAD],MATCH(TABLATRANSFERENCIA[[#This Row],[CODIGO]]&amp;TABLATRANSFERENCIA[[#Headers],[Columna5]],Datos_Consumo[CODIGO]&amp;Datos_Consumo[FECHA_FORMATO],0)),0)</f>
        <v>0</v>
      </c>
      <c r="BA230" s="6">
        <f t="array" ref="BA230">IFERROR(INDEX(Datos_Consumo[CANTIDAD],MATCH(TABLATRANSFERENCIA[[#This Row],[CODIGO]]&amp;TABLATRANSFERENCIA[[#Headers],[Columna6]],Datos_Consumo[CODIGO]&amp;Datos_Consumo[FECHA_FORMATO],0)),0)</f>
        <v>0</v>
      </c>
      <c r="BB230" s="56">
        <f ca="1">IFERROR(INDEX(OFFSET(INDIRECT("v_buffer_hist_hoy!$A$1"),1,MATCH("buh_ultima_transferencia_ini",INDIRECT("v_buffer_hist_hoy!$1:$1"),0)-1,100000,1),MATCH(CLEAN(TABLATRANSFERENCIA[[#This Row],[CODIGO]]),OFFSET(INDIRECT("v_buffer_hist_hoy!$A$1"),1,MATCH("buh_codigo",INDIRECT("v_buffer_hist_hoy!$1:$1"),0)-1,100000,1),0)),"")</f>
        <v>0</v>
      </c>
      <c r="BC230" s="56">
        <f ca="1">IFERROR(INDEX(OFFSET(INDIRECT("v_buffer_hist_hoy!$A$1"),1,MATCH("buh_ultima_transferencia_fin",INDIRECT("v_buffer_hist_hoy!$1:$1"),0)-1,100000,1),MATCH(CLEAN(TABLATRANSFERENCIA[[#This Row],[CODIGO]]),OFFSET(INDIRECT("v_buffer_hist_hoy!$A$1"),1,MATCH("buh_codigo",INDIRECT("v_buffer_hist_hoy!$1:$1"),0)-1,100000,1),0)),"")</f>
        <v>0</v>
      </c>
      <c r="BD230" s="50" t="s">
        <v>7747</v>
      </c>
      <c r="BE230" s="55"/>
      <c r="BF230" s="51"/>
      <c r="BG230" s="51" t="str">
        <f>IF(RIGHT(TABLATRANSFERENCIA[[#Headers],[Emb1]],1)*1&lt;=TABLATRANSFERENCIA[[#This Row],[EMBARQUES]],IF(ISBLANK(TABLATRANSFERENCIA[[#This Row],[EMBARQUES]]),TABLATRANSFERENCIA[[#This Row],[REQUERIM]],ROUND(TABLATRANSFERENCIA[[#This Row],[REQUERIM]]/TABLATRANSFERENCIA[[#This Row],[EMBARQUES]],0)),TABLATRANSFERENCIA[[#This Row],[REQUERIM]])</f>
        <v>8</v>
      </c>
      <c r="BH23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0" s="51"/>
      <c r="BM230" s="46">
        <f ca="1">IFERROR(TABLATRANSFERENCIA[[#This Row],[REQUERIM]]/TABLATRANSFERENCIA[[#This Row],[PEDIDO PROMEDIO]],0)</f>
        <v>0.25806451612903225</v>
      </c>
      <c r="BN230" s="51"/>
      <c r="BO230" s="59"/>
      <c r="BP230" s="3" t="str">
        <f>IF(TABLATRANSFERENCIA[[#This Row],[RECIBIDO]]&lt;&gt;"",0,IF(TABLATRANSFERENCIA[[#This Row],[DESPACHO]]&lt;&gt;"",TABLATRANSFERENCIA[[#This Row],[DESPACHO]],TABLATRANSFERENCIA[[#This Row],[REQUERIM]]))</f>
        <v>8</v>
      </c>
      <c r="BQ230" s="50"/>
      <c r="BR230" s="50"/>
      <c r="BS230" s="50" t="str">
        <f t="shared" si="3"/>
        <v>N</v>
      </c>
      <c r="BT230" s="51">
        <f t="array" aca="1" ref="BT230" ca="1">IF(SUM(--(TABLATRANSFERENCIA[[#This Row],[CODIGO GENERICO]]=TABLATRANSFERENCIA[CODIGO GENERICO])*TABLATRANSFERENCIA[REQUERIM])&lt;TABLATRANSFERENCIA[[#This Row],[PEDIDO MIN GRUPO]],1,0)</f>
        <v>0</v>
      </c>
      <c r="BU23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30" s="51">
        <f ca="1">IFERROR(INDEX(OFFSET(INDIRECT("v_buffer_hist_hoy!$A$1"),1,MATCH("buh_zona_amarilla",INDIRECT("v_buffer_hist_hoy!$1:$1"),0)-1,100000,1),MATCH(CLEAN(TABLATRANSFERENCIA[[#This Row],[CODIGO]]),OFFSET(INDIRECT("v_buffer_hist_hoy!$A$1"),1,MATCH("buh_codigo",INDIRECT("v_buffer_hist_hoy!$1:$1"),0)-1,100000,1),0)),"")</f>
        <v>76</v>
      </c>
      <c r="BW230" s="51">
        <f ca="1">IFERROR(INDEX(OFFSET(INDIRECT("v_buffer_hist_hoy!$A$1"),1,MATCH("buh_zona_roja",INDIRECT("v_buffer_hist_hoy!$1:$1"),0)-1,100000,1),MATCH(CLEAN(TABLATRANSFERENCIA[[#This Row],[CODIGO]]),OFFSET(INDIRECT("v_buffer_hist_hoy!$A$1"),1,MATCH("buh_codigo",INDIRECT("v_buffer_hist_hoy!$1:$1"),0)-1,100000,1),0)),"")</f>
        <v>38</v>
      </c>
    </row>
    <row r="231" spans="1:75" hidden="1" x14ac:dyDescent="0.25">
      <c r="A231" s="54" t="s">
        <v>1481</v>
      </c>
      <c r="B231" s="3" t="str">
        <f ca="1">IFERROR(INDEX(OFFSET(INDIRECT("v_buffer_hist_hoy!$A$1"),1,MATCH("pro_descripcion",INDIRECT("v_buffer_hist_hoy!$1:$1"),0)-1,100000,1),MATCH(CLEAN(TABLATRANSFERENCIA[[#This Row],[CODIGO]]),OFFSET(INDIRECT("v_buffer_hist_hoy!$A$1"),1,MATCH("buh_codigo",INDIRECT("v_buffer_hist_hoy!$1:$1"),0)-1,100000,1),0)),"")</f>
        <v>NEBULIZADORA, PULVERIZADORA 23LITROS</v>
      </c>
      <c r="C231" s="3" t="str">
        <f ca="1">IFERROR(INDEX(OFFSET(INDIRECT("v_buffer_hist_hoy!$A$1"),1,MATCH("buh_codigo_generico",INDIRECT("v_buffer_hist_hoy!$1:$1"),0)-1,100000,1),MATCH(CLEAN(TABLATRANSFERENCIA[[#This Row],[CODIGO]]),OFFSET(INDIRECT("v_buffer_hist_hoy!$A$1"),1,MATCH("buh_codigo",INDIRECT("v_buffer_hist_hoy!$1:$1"),0)-1,100000,1),0)),"")</f>
        <v>0</v>
      </c>
      <c r="D231" s="3" t="str">
        <f ca="1">IFERROR(INDEX(OFFSET(INDIRECT("v_buffer_hist_hoy!$A$1"),1,MATCH("buh_codigo_vinculado",INDIRECT("v_buffer_hist_hoy!$1:$1"),0)-1,100000,1),MATCH(CLEAN(TABLATRANSFERENCIA[[#This Row],[CODIGO]]),OFFSET(INDIRECT("v_buffer_hist_hoy!$A$1"),1,MATCH("buh_codigo",INDIRECT("v_buffer_hist_hoy!$1:$1"),0)-1,100000,1),0)),"")</f>
        <v>EC-DM-6110EUSTD</v>
      </c>
      <c r="E231" s="3" t="str">
        <f ca="1">IFERROR(INDEX(OFFSET(INDIRECT("v_buffer_hist_hoy!$A$1"),1,MATCH("pro_linea",INDIRECT("v_buffer_hist_hoy!$1:$1"),0)-1,100000,1),MATCH(CLEAN(TABLATRANSFERENCIA[[#This Row],[CODIGO]]),OFFSET(INDIRECT("v_buffer_hist_hoy!$A$1"),1,MATCH("buh_codigo",INDIRECT("v_buffer_hist_hoy!$1:$1"),0)-1,100000,1),0)),"")</f>
        <v>AGROFORESTAL</v>
      </c>
      <c r="F231" s="3">
        <f ca="1">IFERROR(INDEX(OFFSET(INDIRECT("v_buffer_hist_hoy!$A$1"),1,MATCH("pro_sublinea",INDIRECT("v_buffer_hist_hoy!$1:$1"),0)-1,100000,1),MATCH(CLEAN(TABLATRANSFERENCIA[[#This Row],[CODIGO]]),OFFSET(INDIRECT("v_buffer_hist_hoy!$A$1"),1,MATCH("buh_codigo",INDIRECT("v_buffer_hist_hoy!$1:$1"),0)-1,100000,1),0)),"")</f>
        <v>0</v>
      </c>
      <c r="G231" s="3" t="str">
        <f ca="1">IFERROR(INDEX(OFFSET(INDIRECT("v_buffer_hist_hoy!$A$1"),1,MATCH("pro_grupo",INDIRECT("v_buffer_hist_hoy!$1:$1"),0)-1,100000,1),MATCH(CLEAN(TABLATRANSFERENCIA[[#This Row],[CODIGO]]),OFFSET(INDIRECT("v_buffer_hist_hoy!$A$1"),1,MATCH("buh_codigo",INDIRECT("v_buffer_hist_hoy!$1:$1"),0)-1,100000,1),0)),"")</f>
        <v>NEBULIZADORA</v>
      </c>
      <c r="H231" s="3">
        <f ca="1">IFERROR(INDEX(OFFSET(INDIRECT("v_buffer_hist_hoy!$A$1"),1,MATCH("pro_familia",INDIRECT("v_buffer_hist_hoy!$1:$1"),0)-1,100000,1),MATCH(CLEAN(TABLATRANSFERENCIA[[#This Row],[CODIGO]]),OFFSET(INDIRECT("v_buffer_hist_hoy!$A$1"),1,MATCH("buh_codigo",INDIRECT("v_buffer_hist_hoy!$1:$1"),0)-1,100000,1),0)),"")</f>
        <v>0</v>
      </c>
      <c r="I231" s="3">
        <f ca="1">IFERROR(INDEX(OFFSET(INDIRECT("v_buffer_hist_hoy!$A$1"),1,MATCH("pro_subfamilia",INDIRECT("v_buffer_hist_hoy!$1:$1"),0)-1,100000,1),MATCH(CLEAN(TABLATRANSFERENCIA[[#This Row],[CODIGO]]),OFFSET(INDIRECT("v_buffer_hist_hoy!$A$1"),1,MATCH("buh_codigo",INDIRECT("v_buffer_hist_hoy!$1:$1"),0)-1,100000,1),0)),"")</f>
        <v>0</v>
      </c>
      <c r="J231" s="3" t="str">
        <f ca="1">IFERROR(INDEX(OFFSET(INDIRECT("v_buffer_hist_hoy!$A$1"),1,MATCH("pro_categoria",INDIRECT("v_buffer_hist_hoy!$1:$1"),0)-1,100000,1),MATCH(CLEAN(TABLATRANSFERENCIA[[#This Row],[CODIGO]]),OFFSET(INDIRECT("v_buffer_hist_hoy!$A$1"),1,MATCH("buh_codigo",INDIRECT("v_buffer_hist_hoy!$1:$1"),0)-1,100000,1),0)),"")</f>
        <v>FUMIGACION</v>
      </c>
      <c r="K231" s="3">
        <f ca="1">IFERROR(INDEX(OFFSET(INDIRECT("v_buffer_hist_hoy!$A$1"),1,MATCH("pro_tipo",INDIRECT("v_buffer_hist_hoy!$1:$1"),0)-1,100000,1),MATCH(CLEAN(TABLATRANSFERENCIA[[#This Row],[CODIGO]]),OFFSET(INDIRECT("v_buffer_hist_hoy!$A$1"),1,MATCH("buh_codigo",INDIRECT("v_buffer_hist_hoy!$1:$1"),0)-1,100000,1),0)),"")</f>
        <v>0</v>
      </c>
      <c r="L231" s="3" t="str">
        <f ca="1">IFERROR(INDEX(OFFSET(INDIRECT("v_buffer_hist_hoy!$A$1"),1,MATCH("pro_marca",INDIRECT("v_buffer_hist_hoy!$1:$1"),0)-1,100000,1),MATCH(CLEAN(TABLATRANSFERENCIA[[#This Row],[CODIGO]]),OFFSET(INDIRECT("v_buffer_hist_hoy!$A$1"),1,MATCH("buh_codigo",INDIRECT("v_buffer_hist_hoy!$1:$1"),0)-1,100000,1),0)),"")</f>
        <v>ECHO</v>
      </c>
      <c r="M231" s="3">
        <f ca="1">IFERROR(INDEX(OFFSET(INDIRECT("v_buffer_hist_hoy!$A$1"),1,MATCH("pro_modelo",INDIRECT("v_buffer_hist_hoy!$1:$1"),0)-1,100000,1),MATCH(CLEAN(TABLATRANSFERENCIA[[#This Row],[CODIGO]]),OFFSET(INDIRECT("v_buffer_hist_hoy!$A$1"),1,MATCH("buh_codigo",INDIRECT("v_buffer_hist_hoy!$1:$1"),0)-1,100000,1),0)),"")</f>
        <v>0</v>
      </c>
      <c r="N231" s="3">
        <f ca="1">IFERROR(INDEX(OFFSET(INDIRECT("v_buffer_hist_hoy!$A$1"),1,MATCH("pro_cat_management",INDIRECT("v_buffer_hist_hoy!$1:$1"),0)-1,100000,1),MATCH(CLEAN(TABLATRANSFERENCIA[[#This Row],[CODIGO]]),OFFSET(INDIRECT("v_buffer_hist_hoy!$A$1"),1,MATCH("buh_codigo",INDIRECT("v_buffer_hist_hoy!$1:$1"),0)-1,100000,1),0)),"")</f>
        <v>0</v>
      </c>
      <c r="O231" s="5" t="str">
        <f ca="1">IFERROR(INDEX(OFFSET(INDIRECT("v_buffer_hist_hoy!$A$1"),1,MATCH("buh_estatus",INDIRECT("v_buffer_hist_hoy!$1:$1"),0)-1,100000,1),MATCH(CLEAN(TABLATRANSFERENCIA[[#This Row],[CODIGO]]),OFFSET(INDIRECT("v_buffer_hist_hoy!$A$1"),1,MATCH("buh_codigo",INDIRECT("v_buffer_hist_hoy!$1:$1"),0)-1,100000,1),0)),"")</f>
        <v>0</v>
      </c>
      <c r="P231" s="5">
        <f ca="1">IFERROR(INDEX(OFFSET(INDIRECT("v_buffer_hist_hoy!$A$1"),1,MATCH("buh_ctv",INDIRECT("v_buffer_hist_hoy!$1:$1"),0)-1,100000,1),MATCH(CLEAN(TABLATRANSFERENCIA[[#This Row],[CODIGO]]),OFFSET(INDIRECT("v_buffer_hist_hoy!$A$1"),1,MATCH("buh_codigo",INDIRECT("v_buffer_hist_hoy!$1:$1"),0)-1,100000,1),0)),"")</f>
        <v>331.82</v>
      </c>
      <c r="Q231" s="5">
        <f ca="1">IFERROR(INDEX(OFFSET(INDIRECT("v_buffer_hist_hoy!$A$1"),1,MATCH("buh_pv",INDIRECT("v_buffer_hist_hoy!$1:$1"),0)-1,100000,1),MATCH(CLEAN(TABLATRANSFERENCIA[[#This Row],[CODIGO]]),OFFSET(INDIRECT("v_buffer_hist_hoy!$A$1"),1,MATCH("buh_codigo",INDIRECT("v_buffer_hist_hoy!$1:$1"),0)-1,100000,1),0)),"")</f>
        <v>621.29</v>
      </c>
      <c r="R231" s="46">
        <f ca="1">IFERROR(INDEX(OFFSET(INDIRECT("v_buffer_hist_hoy!$A$1"),1,MATCH("buh_roi_pasado",INDIRECT("v_buffer_hist_hoy!$1:$1"),0)-1,100000,1),MATCH(CLEAN(TABLATRANSFERENCIA[[#This Row],[CODIGO]]),OFFSET(INDIRECT("v_buffer_hist_hoy!$A$1"),1,MATCH("buh_codigo",INDIRECT("v_buffer_hist_hoy!$1:$1"),0)-1,100000,1),0)),"")</f>
        <v>0</v>
      </c>
      <c r="S231" s="46">
        <f ca="1">IFERROR(INDEX(OFFSET(INDIRECT("v_buffer_hist_hoy!$A$1"),1,MATCH("buh_roi_proyectado",INDIRECT("v_buffer_hist_hoy!$1:$1"),0)-1,100000,1),MATCH(CLEAN(TABLATRANSFERENCIA[[#This Row],[CODIGO]]),OFFSET(INDIRECT("v_buffer_hist_hoy!$A$1"),1,MATCH("buh_codigo",INDIRECT("v_buffer_hist_hoy!$1:$1"),0)-1,100000,1),0)),"")</f>
        <v>3.81</v>
      </c>
      <c r="T231" s="46">
        <f ca="1">IFERROR(INDEX(OFFSET(INDIRECT("v_buffer_hist_hoy!$A$1"),1,MATCH("buh_velocity",INDIRECT("v_buffer_hist_hoy!$1:$1"),0)-1,100000,1),MATCH(CLEAN(TABLATRANSFERENCIA[[#This Row],[CODIGO]]),OFFSET(INDIRECT("v_buffer_hist_hoy!$A$1"),1,MATCH("buh_codigo",INDIRECT("v_buffer_hist_hoy!$1:$1"),0)-1,100000,1),0)),"")</f>
        <v>0</v>
      </c>
      <c r="U231" s="46">
        <f ca="1">IFERROR(INDEX(OFFSET(INDIRECT("v_buffer_hist_hoy!$A$1"),1,MATCH("buh_nivel_servicio",INDIRECT("v_buffer_hist_hoy!$1:$1"),0)-1,100000,1),MATCH(CLEAN(TABLATRANSFERENCIA[[#This Row],[CODIGO]]),OFFSET(INDIRECT("v_buffer_hist_hoy!$A$1"),1,MATCH("buh_codigo",INDIRECT("v_buffer_hist_hoy!$1:$1"),0)-1,100000,1),0)),"")</f>
        <v>1</v>
      </c>
      <c r="V231" s="49" t="str">
        <f ca="1">IFERROR(INDEX(OFFSET(INDIRECT("v_buffer_hist_hoy!$A$1"),1,MATCH("pro_nombre",INDIRECT("v_buffer_hist_hoy!$1:$1"),0)-1,100000,1),MATCH(CLEAN(TABLATRANSFERENCIA[[#This Row],[CODIGO]]),OFFSET(INDIRECT("v_buffer_hist_hoy!$A$1"),1,MATCH("buh_codigo",INDIRECT("v_buffer_hist_hoy!$1:$1"),0)-1,100000,1),0)),"")</f>
        <v>Echo</v>
      </c>
      <c r="W231" s="49" t="str">
        <f ca="1">IFERROR(INDEX(OFFSET(INDIRECT("v_buffer_hist_hoy!$A$1"),1,MATCH("pre_nombre",INDIRECT("v_buffer_hist_hoy!$1:$1"),0)-1,100000,1),MATCH(CLEAN(TABLATRANSFERENCIA[[#This Row],[CODIGO]]),OFFSET(INDIRECT("v_buffer_hist_hoy!$A$1"),1,MATCH("buh_codigo",INDIRECT("v_buffer_hist_hoy!$1:$1"),0)-1,100000,1),0)),"")</f>
        <v>USA</v>
      </c>
      <c r="X231" s="51">
        <f ca="1">IFERROR(INDEX(OFFSET(INDIRECT("v_buffer_hist_hoy!$A$1"),1,MATCH("buh_tiempo_suministro",INDIRECT("v_buffer_hist_hoy!$1:$1"),0)-1,100000,1),MATCH(CLEAN(TABLATRANSFERENCIA[[#This Row],[CODIGO]]),OFFSET(INDIRECT("v_buffer_hist_hoy!$A$1"),1,MATCH("buh_codigo",INDIRECT("v_buffer_hist_hoy!$1:$1"),0)-1,100000,1),0)),"")</f>
        <v>8</v>
      </c>
      <c r="Y231" s="51">
        <f ca="1">IFERROR(INDEX(OFFSET(INDIRECT("v_buffer_hist_hoy!$A$1"),1,MATCH("buh_frecuencia_reposicion",INDIRECT("v_buffer_hist_hoy!$1:$1"),0)-1,100000,1),MATCH(CLEAN(TABLATRANSFERENCIA[[#This Row],[CODIGO]]),OFFSET(INDIRECT("v_buffer_hist_hoy!$A$1"),1,MATCH("buh_codigo",INDIRECT("v_buffer_hist_hoy!$1:$1"),0)-1,100000,1),0)),"")</f>
        <v>3</v>
      </c>
      <c r="Z231" s="6">
        <f ca="1">IFERROR(INDEX(OFFSET(INDIRECT("v_buffer_hist_hoy!$A$1"),1,MATCH("buh_buffer_actual",INDIRECT("v_buffer_hist_hoy!$1:$1"),0)-1,100000,1),MATCH(CLEAN(TABLATRANSFERENCIA[[#This Row],[CODIGO]]),OFFSET(INDIRECT("v_buffer_hist_hoy!$A$1"),1,MATCH("buh_codigo",INDIRECT("v_buffer_hist_hoy!$1:$1"),0)-1,100000,1),0)),"")</f>
        <v>82</v>
      </c>
      <c r="AA231" s="6">
        <f ca="1">IFERROR(INDEX(OFFSET(INDIRECT("v_buffer_hist_hoy!$A$1"),1,MATCH("buh_inventario_proveedor",INDIRECT("v_buffer_hist_hoy!$1:$1"),0)-1,100000,1),MATCH(CLEAN(TABLATRANSFERENCIA[[#This Row],[CODIGO]]),OFFSET(INDIRECT("v_buffer_hist_hoy!$A$1"),1,MATCH("buh_codigo",INDIRECT("v_buffer_hist_hoy!$1:$1"),0)-1,100000,1),0)),"")</f>
        <v>1000000000</v>
      </c>
      <c r="AB231" s="6">
        <f ca="1">IFERROR(INDEX(OFFSET(INDIRECT("v_buffer_hist_hoy!$A$1"),1,MATCH("buh_inventario_fisico",INDIRECT("v_buffer_hist_hoy!$1:$1"),0)-1,100000,1),MATCH(CLEAN(TABLATRANSFERENCIA[[#This Row],[CODIGO]]),OFFSET(INDIRECT("v_buffer_hist_hoy!$A$1"),1,MATCH("buh_codigo",INDIRECT("v_buffer_hist_hoy!$1:$1"),0)-1,100000,1),0)),"")</f>
        <v>1</v>
      </c>
      <c r="AC231" s="4">
        <f ca="1">IFERROR(INDEX(OFFSET(INDIRECT("v_buffer_hist_hoy!$A$1"),1,MATCH("buh_estado_inventario_fisico",INDIRECT("v_buffer_hist_hoy!$1:$1"),0)-1,100000,1),MATCH(CLEAN(TABLATRANSFERENCIA[[#This Row],[CODIGO]]),OFFSET(INDIRECT("v_buffer_hist_hoy!$A$1"),1,MATCH("buh_codigo",INDIRECT("v_buffer_hist_hoy!$1:$1"),0)-1,100000,1),0)),"")</f>
        <v>0.99</v>
      </c>
      <c r="AD231" s="6" t="str">
        <f ca="1">IFERROR(INDEX(OFFSET(INDIRECT("v_buffer_hist_hoy!$A$1"),1,MATCH("buh_color_inventario_fisico",INDIRECT("v_buffer_hist_hoy!$1:$1"),0)-1,100000,1),MATCH(CLEAN(TABLATRANSFERENCIA[[#This Row],[CODIGO]]),OFFSET(INDIRECT("v_buffer_hist_hoy!$A$1"),1,MATCH("buh_codigo",INDIRECT("v_buffer_hist_hoy!$1:$1"),0)-1,100000,1),0)),"")</f>
        <v>R</v>
      </c>
      <c r="AE231" s="6">
        <f ca="1">IFERROR(INDEX(OFFSET(INDIRECT("v_buffer_hist_hoy!$A$1"),1,MATCH("buh_transito",INDIRECT("v_buffer_hist_hoy!$1:$1"),0)-1,100000,1),MATCH(CLEAN(TABLATRANSFERENCIA[[#This Row],[CODIGO]]),OFFSET(INDIRECT("v_buffer_hist_hoy!$A$1"),1,MATCH("buh_codigo",INDIRECT("v_buffer_hist_hoy!$1:$1"),0)-1,100000,1),0)),"")</f>
        <v>5</v>
      </c>
      <c r="AF231" s="6">
        <f ca="1">IFERROR(INDEX(OFFSET(INDIRECT("v_buffer_hist_hoy!$A$1"),1,MATCH("buh_negociacion",INDIRECT("v_buffer_hist_hoy!$1:$1"),0)-1,100000,1),MATCH(CLEAN(TABLATRANSFERENCIA[[#This Row],[CODIGO]]),OFFSET(INDIRECT("v_buffer_hist_hoy!$A$1"),1,MATCH("buh_codigo",INDIRECT("v_buffer_hist_hoy!$1:$1"),0)-1,100000,1),0)),"")</f>
        <v>0</v>
      </c>
      <c r="AG231" s="6">
        <f ca="1">IFERROR(INDEX(OFFSET(INDIRECT("v_buffer_hist_hoy!$A$1"),1,MATCH("buh_produccion",INDIRECT("v_buffer_hist_hoy!$1:$1"),0)-1,100000,1),MATCH(CLEAN(TABLATRANSFERENCIA[[#This Row],[CODIGO]]),OFFSET(INDIRECT("v_buffer_hist_hoy!$A$1"),1,MATCH("buh_codigo",INDIRECT("v_buffer_hist_hoy!$1:$1"),0)-1,100000,1),0)),"")</f>
        <v>0</v>
      </c>
      <c r="AH231" s="6">
        <f ca="1">IFERROR(INDEX(OFFSET(INDIRECT("v_buffer_hist_hoy!$A$1"),1,MATCH("buh_embarcado",INDIRECT("v_buffer_hist_hoy!$1:$1"),0)-1,100000,1),MATCH(CLEAN(TABLATRANSFERENCIA[[#This Row],[CODIGO]]),OFFSET(INDIRECT("v_buffer_hist_hoy!$A$1"),1,MATCH("buh_codigo",INDIRECT("v_buffer_hist_hoy!$1:$1"),0)-1,100000,1),0)),"")</f>
        <v>0</v>
      </c>
      <c r="AI231" s="6">
        <f ca="1">IFERROR(INDEX(OFFSET(INDIRECT("v_buffer_hist_hoy!$A$1"),1,MATCH("buh_comprometido",INDIRECT("v_buffer_hist_hoy!$1:$1"),0)-1,100000,1),MATCH(CLEAN(TABLATRANSFERENCIA[[#This Row],[CODIGO]]),OFFSET(INDIRECT("v_buffer_hist_hoy!$A$1"),1,MATCH("buh_codigo",INDIRECT("v_buffer_hist_hoy!$1:$1"),0)-1,100000,1),0)),"")</f>
        <v>0</v>
      </c>
      <c r="AJ231" s="6">
        <f ca="1">IFERROR(INDEX(OFFSET(INDIRECT("v_buffer_hist_hoy!$A$1"),1,MATCH("buh_backorder",INDIRECT("v_buffer_hist_hoy!$1:$1"),0)-1,100000,1),MATCH(CLEAN(TABLATRANSFERENCIA[[#This Row],[CODIGO]]),OFFSET(INDIRECT("v_buffer_hist_hoy!$A$1"),1,MATCH("buh_codigo",INDIRECT("v_buffer_hist_hoy!$1:$1"),0)-1,100000,1),0)),"")</f>
        <v>10</v>
      </c>
      <c r="AK231" s="6">
        <f ca="1">IFERROR(INDEX(OFFSET(INDIRECT("v_buffer_hist_hoy!$A$1"),1,MATCH("buh_inventario_proyectado",INDIRECT("v_buffer_hist_hoy!$1:$1"),0)-1,100000,1),MATCH(CLEAN(TABLATRANSFERENCIA[[#This Row],[CODIGO]]),OFFSET(INDIRECT("v_buffer_hist_hoy!$A$1"),1,MATCH("buh_codigo",INDIRECT("v_buffer_hist_hoy!$1:$1"),0)-1,100000,1),0)),"")</f>
        <v>16</v>
      </c>
      <c r="AL231" s="4">
        <f ca="1">IFERROR(INDEX(OFFSET(INDIRECT("v_buffer_hist_hoy!$A$1"),1,MATCH("buh_estado_inventario_proyectado",INDIRECT("v_buffer_hist_hoy!$1:$1"),0)-1,100000,1),MATCH(CLEAN(TABLATRANSFERENCIA[[#This Row],[CODIGO]]),OFFSET(INDIRECT("v_buffer_hist_hoy!$A$1"),1,MATCH("buh_codigo",INDIRECT("v_buffer_hist_hoy!$1:$1"),0)-1,100000,1),0)),"")</f>
        <v>0.8</v>
      </c>
      <c r="AM231" s="6" t="str">
        <f ca="1">IFERROR(INDEX(OFFSET(INDIRECT("v_buffer_hist_hoy!$A$1"),1,MATCH("buh_color_inventario_proyectado",INDIRECT("v_buffer_hist_hoy!$1:$1"),0)-1,100000,1),MATCH(CLEAN(TABLATRANSFERENCIA[[#This Row],[CODIGO]]),OFFSET(INDIRECT("v_buffer_hist_hoy!$A$1"),1,MATCH("buh_codigo",INDIRECT("v_buffer_hist_hoy!$1:$1"),0)-1,100000,1),0)),"")</f>
        <v>R</v>
      </c>
      <c r="AN231" s="6">
        <f ca="1">IFERROR(INDEX(OFFSET(INDIRECT("v_buffer_hist_hoy!$A$1"),1,MATCH("buh_pedido_minimo",INDIRECT("v_buffer_hist_hoy!$1:$1"),0)-1,100000,1),MATCH(CLEAN(TABLATRANSFERENCIA[[#This Row],[CODIGO]]),OFFSET(INDIRECT("v_buffer_hist_hoy!$A$1"),1,MATCH("buh_codigo",INDIRECT("v_buffer_hist_hoy!$1:$1"),0)-1,100000,1),0)),"")</f>
        <v>0</v>
      </c>
      <c r="AO231" s="6">
        <f ca="1">IFERROR(INDEX(OFFSET(INDIRECT("v_buffer_hist_hoy!$A$1"),1,MATCH("buh_pedido_minimo_grupo",INDIRECT("v_buffer_hist_hoy!$1:$1"),0)-1,100000,1),MATCH(CLEAN(TABLATRANSFERENCIA[[#This Row],[CODIGO]]),OFFSET(INDIRECT("v_buffer_hist_hoy!$A$1"),1,MATCH("buh_codigo",INDIRECT("v_buffer_hist_hoy!$1:$1"),0)-1,100000,1),0)),"")</f>
        <v>0</v>
      </c>
      <c r="AP231" s="6">
        <f ca="1">IFERROR(INDEX(OFFSET(INDIRECT("v_buffer_hist_hoy!$A$1"),1,MATCH("buh_unidad_empaque",INDIRECT("v_buffer_hist_hoy!$1:$1"),0)-1,100000,1),MATCH(CLEAN(TABLATRANSFERENCIA[[#This Row],[CODIGO]]),OFFSET(INDIRECT("v_buffer_hist_hoy!$A$1"),1,MATCH("buh_codigo",INDIRECT("v_buffer_hist_hoy!$1:$1"),0)-1,100000,1),0)),"")</f>
        <v>0</v>
      </c>
      <c r="AQ231" s="6">
        <f ca="1">IFERROR(INDEX(OFFSET(INDIRECT("v_buffer_hist_hoy!$A$1"),1,MATCH("buh_pedido_promedio",INDIRECT("v_buffer_hist_hoy!$1:$1"),0)-1,100000,1),MATCH(CLEAN(TABLATRANSFERENCIA[[#This Row],[CODIGO]]),OFFSET(INDIRECT("v_buffer_hist_hoy!$A$1"),1,MATCH("buh_codigo",INDIRECT("v_buffer_hist_hoy!$1:$1"),0)-1,100000,1),0)),"")</f>
        <v>22</v>
      </c>
      <c r="AR231" s="6">
        <f ca="1">IFERROR(INDEX(OFFSET(INDIRECT("v_buffer_hist_hoy!$A$1"),1,MATCH("buh_cobertura_buffer",INDIRECT("v_buffer_hist_hoy!$1:$1"),0)-1,100000,1),MATCH(CLEAN(TABLATRANSFERENCIA[[#This Row],[CODIGO]]),OFFSET(INDIRECT("v_buffer_hist_hoy!$A$1"),1,MATCH("buh_codigo",INDIRECT("v_buffer_hist_hoy!$1:$1"),0)-1,100000,1),0)),"")</f>
        <v>0</v>
      </c>
      <c r="AS231" s="6">
        <f ca="1">IFERROR(INDEX(OFFSET(INDIRECT("v_buffer_hist_hoy!$A$1"),1,MATCH("buh_cobertura_inventario_proyectado",INDIRECT("v_buffer_hist_hoy!$1:$1"),0)-1,100000,1),MATCH(CLEAN(TABLATRANSFERENCIA[[#This Row],[CODIGO]]),OFFSET(INDIRECT("v_buffer_hist_hoy!$A$1"),1,MATCH("buh_codigo",INDIRECT("v_buffer_hist_hoy!$1:$1"),0)-1,100000,1),0)),"")</f>
        <v>0</v>
      </c>
      <c r="AT231" s="6">
        <f ca="1">IFERROR(INDEX(OFFSET(INDIRECT("v_buffer_hist_hoy!$A$1"),1,MATCH("buh_cobertura_pedido_minimo",INDIRECT("v_buffer_hist_hoy!$1:$1"),0)-1,100000,1),MATCH(CLEAN(TABLATRANSFERENCIA[[#This Row],[CODIGO]]),OFFSET(INDIRECT("v_buffer_hist_hoy!$A$1"),1,MATCH("buh_codigo",INDIRECT("v_buffer_hist_hoy!$1:$1"),0)-1,100000,1),0)),"")</f>
        <v>0</v>
      </c>
      <c r="AU231" s="6">
        <f ca="1">IFERROR(INDEX(OFFSET(INDIRECT("v_buffer_hist_hoy!$A$1"),1,MATCH("buh_dias_desabastecimiento",INDIRECT("v_buffer_hist_hoy!$1:$1"),0)-1,100000,1),MATCH(CLEAN(TABLATRANSFERENCIA[[#This Row],[CODIGO]]),OFFSET(INDIRECT("v_buffer_hist_hoy!$A$1"),1,MATCH("buh_codigo",INDIRECT("v_buffer_hist_hoy!$1:$1"),0)-1,100000,1),0)),"")</f>
        <v>13</v>
      </c>
      <c r="AV231" s="6">
        <f t="array" ref="AV231">IFERROR(INDEX(Datos_Consumo[CANTIDAD],MATCH(TABLATRANSFERENCIA[[#This Row],[CODIGO]]&amp;TABLATRANSFERENCIA[[#Headers],[Columna1]],Datos_Consumo[CODIGO]&amp;Datos_Consumo[FECHA_FORMATO],0)),0)</f>
        <v>0</v>
      </c>
      <c r="AW231" s="6">
        <f t="array" ref="AW231">IFERROR(INDEX(Datos_Consumo[CANTIDAD],MATCH(TABLATRANSFERENCIA[[#This Row],[CODIGO]]&amp;TABLATRANSFERENCIA[[#Headers],[Columna2]],Datos_Consumo[CODIGO]&amp;Datos_Consumo[FECHA_FORMATO],0)),0)</f>
        <v>0</v>
      </c>
      <c r="AX231" s="6">
        <f t="array" ref="AX231">IFERROR(INDEX(Datos_Consumo[CANTIDAD],MATCH(TABLATRANSFERENCIA[[#This Row],[CODIGO]]&amp;TABLATRANSFERENCIA[[#Headers],[Columna3]],Datos_Consumo[CODIGO]&amp;Datos_Consumo[FECHA_FORMATO],0)),0)</f>
        <v>0</v>
      </c>
      <c r="AY231" s="6">
        <f t="array" ref="AY231">IFERROR(INDEX(Datos_Consumo[CANTIDAD],MATCH(TABLATRANSFERENCIA[[#This Row],[CODIGO]]&amp;TABLATRANSFERENCIA[[#Headers],[Columna4]],Datos_Consumo[CODIGO]&amp;Datos_Consumo[FECHA_FORMATO],0)),0)</f>
        <v>0</v>
      </c>
      <c r="AZ231" s="6">
        <f t="array" ref="AZ231">IFERROR(INDEX(Datos_Consumo[CANTIDAD],MATCH(TABLATRANSFERENCIA[[#This Row],[CODIGO]]&amp;TABLATRANSFERENCIA[[#Headers],[Columna5]],Datos_Consumo[CODIGO]&amp;Datos_Consumo[FECHA_FORMATO],0)),0)</f>
        <v>0</v>
      </c>
      <c r="BA231" s="6">
        <f t="array" ref="BA231">IFERROR(INDEX(Datos_Consumo[CANTIDAD],MATCH(TABLATRANSFERENCIA[[#This Row],[CODIGO]]&amp;TABLATRANSFERENCIA[[#Headers],[Columna6]],Datos_Consumo[CODIGO]&amp;Datos_Consumo[FECHA_FORMATO],0)),0)</f>
        <v>0</v>
      </c>
      <c r="BB231" s="56">
        <f ca="1">IFERROR(INDEX(OFFSET(INDIRECT("v_buffer_hist_hoy!$A$1"),1,MATCH("buh_ultima_transferencia_ini",INDIRECT("v_buffer_hist_hoy!$1:$1"),0)-1,100000,1),MATCH(CLEAN(TABLATRANSFERENCIA[[#This Row],[CODIGO]]),OFFSET(INDIRECT("v_buffer_hist_hoy!$A$1"),1,MATCH("buh_codigo",INDIRECT("v_buffer_hist_hoy!$1:$1"),0)-1,100000,1),0)),"")</f>
        <v>0</v>
      </c>
      <c r="BC231" s="56">
        <f ca="1">IFERROR(INDEX(OFFSET(INDIRECT("v_buffer_hist_hoy!$A$1"),1,MATCH("buh_ultima_transferencia_fin",INDIRECT("v_buffer_hist_hoy!$1:$1"),0)-1,100000,1),MATCH(CLEAN(TABLATRANSFERENCIA[[#This Row],[CODIGO]]),OFFSET(INDIRECT("v_buffer_hist_hoy!$A$1"),1,MATCH("buh_codigo",INDIRECT("v_buffer_hist_hoy!$1:$1"),0)-1,100000,1),0)),"")</f>
        <v>0</v>
      </c>
      <c r="BD231" s="50" t="s">
        <v>7725</v>
      </c>
      <c r="BE231" s="55"/>
      <c r="BF231" s="51"/>
      <c r="BG231"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23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1" s="51"/>
      <c r="BM231" s="46">
        <f ca="1">IFERROR(TABLATRANSFERENCIA[[#This Row],[REQUERIM]]/TABLATRANSFERENCIA[[#This Row],[PEDIDO PROMEDIO]],0)</f>
        <v>0.45454545454545453</v>
      </c>
      <c r="BN231" s="51"/>
      <c r="BO231" s="59"/>
      <c r="BP231" s="3" t="str">
        <f>IF(TABLATRANSFERENCIA[[#This Row],[RECIBIDO]]&lt;&gt;"",0,IF(TABLATRANSFERENCIA[[#This Row],[DESPACHO]]&lt;&gt;"",TABLATRANSFERENCIA[[#This Row],[DESPACHO]],TABLATRANSFERENCIA[[#This Row],[REQUERIM]]))</f>
        <v>10</v>
      </c>
      <c r="BQ231" s="50"/>
      <c r="BR231" s="50"/>
      <c r="BS231" s="50" t="str">
        <f t="shared" si="3"/>
        <v>N</v>
      </c>
      <c r="BT231" s="51">
        <f t="array" aca="1" ref="BT231" ca="1">IF(SUM(--(TABLATRANSFERENCIA[[#This Row],[CODIGO GENERICO]]=TABLATRANSFERENCIA[CODIGO GENERICO])*TABLATRANSFERENCIA[REQUERIM])&lt;TABLATRANSFERENCIA[[#This Row],[PEDIDO MIN GRUPO]],1,0)</f>
        <v>0</v>
      </c>
      <c r="BU23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231" s="51">
        <f ca="1">IFERROR(INDEX(OFFSET(INDIRECT("v_buffer_hist_hoy!$A$1"),1,MATCH("buh_zona_amarilla",INDIRECT("v_buffer_hist_hoy!$1:$1"),0)-1,100000,1),MATCH(CLEAN(TABLATRANSFERENCIA[[#This Row],[CODIGO]]),OFFSET(INDIRECT("v_buffer_hist_hoy!$A$1"),1,MATCH("buh_codigo",INDIRECT("v_buffer_hist_hoy!$1:$1"),0)-1,100000,1),0)),"")</f>
        <v>55</v>
      </c>
      <c r="BW231" s="51">
        <f ca="1">IFERROR(INDEX(OFFSET(INDIRECT("v_buffer_hist_hoy!$A$1"),1,MATCH("buh_zona_roja",INDIRECT("v_buffer_hist_hoy!$1:$1"),0)-1,100000,1),MATCH(CLEAN(TABLATRANSFERENCIA[[#This Row],[CODIGO]]),OFFSET(INDIRECT("v_buffer_hist_hoy!$A$1"),1,MATCH("buh_codigo",INDIRECT("v_buffer_hist_hoy!$1:$1"),0)-1,100000,1),0)),"")</f>
        <v>27</v>
      </c>
    </row>
    <row r="232" spans="1:75" hidden="1" x14ac:dyDescent="0.25">
      <c r="A232" s="54" t="s">
        <v>4261</v>
      </c>
      <c r="B232" s="3" t="str">
        <f ca="1">IFERROR(INDEX(OFFSET(INDIRECT("v_buffer_hist_hoy!$A$1"),1,MATCH("pro_descripcion",INDIRECT("v_buffer_hist_hoy!$1:$1"),0)-1,100000,1),MATCH(CLEAN(TABLATRANSFERENCIA[[#This Row],[CODIGO]]),OFFSET(INDIRECT("v_buffer_hist_hoy!$A$1"),1,MATCH("buh_codigo",INDIRECT("v_buffer_hist_hoy!$1:$1"),0)-1,100000,1),0)),"")</f>
        <v>DESMALEZADORA SRM 4300F</v>
      </c>
      <c r="C232" s="3" t="str">
        <f ca="1">IFERROR(INDEX(OFFSET(INDIRECT("v_buffer_hist_hoy!$A$1"),1,MATCH("buh_codigo_generico",INDIRECT("v_buffer_hist_hoy!$1:$1"),0)-1,100000,1),MATCH(CLEAN(TABLATRANSFERENCIA[[#This Row],[CODIGO]]),OFFSET(INDIRECT("v_buffer_hist_hoy!$A$1"),1,MATCH("buh_codigo",INDIRECT("v_buffer_hist_hoy!$1:$1"),0)-1,100000,1),0)),"")</f>
        <v>0</v>
      </c>
      <c r="D232" s="3" t="str">
        <f ca="1">IFERROR(INDEX(OFFSET(INDIRECT("v_buffer_hist_hoy!$A$1"),1,MATCH("buh_codigo_vinculado",INDIRECT("v_buffer_hist_hoy!$1:$1"),0)-1,100000,1),MATCH(CLEAN(TABLATRANSFERENCIA[[#This Row],[CODIGO]]),OFFSET(INDIRECT("v_buffer_hist_hoy!$A$1"),1,MATCH("buh_codigo",INDIRECT("v_buffer_hist_hoy!$1:$1"),0)-1,100000,1),0)),"")</f>
        <v>EC-SRM-4300F</v>
      </c>
      <c r="E232" s="3" t="str">
        <f ca="1">IFERROR(INDEX(OFFSET(INDIRECT("v_buffer_hist_hoy!$A$1"),1,MATCH("pro_linea",INDIRECT("v_buffer_hist_hoy!$1:$1"),0)-1,100000,1),MATCH(CLEAN(TABLATRANSFERENCIA[[#This Row],[CODIGO]]),OFFSET(INDIRECT("v_buffer_hist_hoy!$A$1"),1,MATCH("buh_codigo",INDIRECT("v_buffer_hist_hoy!$1:$1"),0)-1,100000,1),0)),"")</f>
        <v>AGROFORESTAL</v>
      </c>
      <c r="F232" s="3">
        <f ca="1">IFERROR(INDEX(OFFSET(INDIRECT("v_buffer_hist_hoy!$A$1"),1,MATCH("pro_sublinea",INDIRECT("v_buffer_hist_hoy!$1:$1"),0)-1,100000,1),MATCH(CLEAN(TABLATRANSFERENCIA[[#This Row],[CODIGO]]),OFFSET(INDIRECT("v_buffer_hist_hoy!$A$1"),1,MATCH("buh_codigo",INDIRECT("v_buffer_hist_hoy!$1:$1"),0)-1,100000,1),0)),"")</f>
        <v>0</v>
      </c>
      <c r="G232" s="3" t="str">
        <f ca="1">IFERROR(INDEX(OFFSET(INDIRECT("v_buffer_hist_hoy!$A$1"),1,MATCH("pro_grupo",INDIRECT("v_buffer_hist_hoy!$1:$1"),0)-1,100000,1),MATCH(CLEAN(TABLATRANSFERENCIA[[#This Row],[CODIGO]]),OFFSET(INDIRECT("v_buffer_hist_hoy!$A$1"),1,MATCH("buh_codigo",INDIRECT("v_buffer_hist_hoy!$1:$1"),0)-1,100000,1),0)),"")</f>
        <v>MOTOGUADAÑA ECHO</v>
      </c>
      <c r="H232" s="3">
        <f ca="1">IFERROR(INDEX(OFFSET(INDIRECT("v_buffer_hist_hoy!$A$1"),1,MATCH("pro_familia",INDIRECT("v_buffer_hist_hoy!$1:$1"),0)-1,100000,1),MATCH(CLEAN(TABLATRANSFERENCIA[[#This Row],[CODIGO]]),OFFSET(INDIRECT("v_buffer_hist_hoy!$A$1"),1,MATCH("buh_codigo",INDIRECT("v_buffer_hist_hoy!$1:$1"),0)-1,100000,1),0)),"")</f>
        <v>0</v>
      </c>
      <c r="I232" s="3">
        <f ca="1">IFERROR(INDEX(OFFSET(INDIRECT("v_buffer_hist_hoy!$A$1"),1,MATCH("pro_subfamilia",INDIRECT("v_buffer_hist_hoy!$1:$1"),0)-1,100000,1),MATCH(CLEAN(TABLATRANSFERENCIA[[#This Row],[CODIGO]]),OFFSET(INDIRECT("v_buffer_hist_hoy!$A$1"),1,MATCH("buh_codigo",INDIRECT("v_buffer_hist_hoy!$1:$1"),0)-1,100000,1),0)),"")</f>
        <v>0</v>
      </c>
      <c r="J232" s="3" t="str">
        <f ca="1">IFERROR(INDEX(OFFSET(INDIRECT("v_buffer_hist_hoy!$A$1"),1,MATCH("pro_categoria",INDIRECT("v_buffer_hist_hoy!$1:$1"),0)-1,100000,1),MATCH(CLEAN(TABLATRANSFERENCIA[[#This Row],[CODIGO]]),OFFSET(INDIRECT("v_buffer_hist_hoy!$A$1"),1,MATCH("buh_codigo",INDIRECT("v_buffer_hist_hoy!$1:$1"),0)-1,100000,1),0)),"")</f>
        <v>DESMALEZADORA ECHO</v>
      </c>
      <c r="K232" s="3">
        <f ca="1">IFERROR(INDEX(OFFSET(INDIRECT("v_buffer_hist_hoy!$A$1"),1,MATCH("pro_tipo",INDIRECT("v_buffer_hist_hoy!$1:$1"),0)-1,100000,1),MATCH(CLEAN(TABLATRANSFERENCIA[[#This Row],[CODIGO]]),OFFSET(INDIRECT("v_buffer_hist_hoy!$A$1"),1,MATCH("buh_codigo",INDIRECT("v_buffer_hist_hoy!$1:$1"),0)-1,100000,1),0)),"")</f>
        <v>0</v>
      </c>
      <c r="L232" s="3" t="str">
        <f ca="1">IFERROR(INDEX(OFFSET(INDIRECT("v_buffer_hist_hoy!$A$1"),1,MATCH("pro_marca",INDIRECT("v_buffer_hist_hoy!$1:$1"),0)-1,100000,1),MATCH(CLEAN(TABLATRANSFERENCIA[[#This Row],[CODIGO]]),OFFSET(INDIRECT("v_buffer_hist_hoy!$A$1"),1,MATCH("buh_codigo",INDIRECT("v_buffer_hist_hoy!$1:$1"),0)-1,100000,1),0)),"")</f>
        <v>ECHO</v>
      </c>
      <c r="M232" s="3">
        <f ca="1">IFERROR(INDEX(OFFSET(INDIRECT("v_buffer_hist_hoy!$A$1"),1,MATCH("pro_modelo",INDIRECT("v_buffer_hist_hoy!$1:$1"),0)-1,100000,1),MATCH(CLEAN(TABLATRANSFERENCIA[[#This Row],[CODIGO]]),OFFSET(INDIRECT("v_buffer_hist_hoy!$A$1"),1,MATCH("buh_codigo",INDIRECT("v_buffer_hist_hoy!$1:$1"),0)-1,100000,1),0)),"")</f>
        <v>0</v>
      </c>
      <c r="N232" s="3">
        <f ca="1">IFERROR(INDEX(OFFSET(INDIRECT("v_buffer_hist_hoy!$A$1"),1,MATCH("pro_cat_management",INDIRECT("v_buffer_hist_hoy!$1:$1"),0)-1,100000,1),MATCH(CLEAN(TABLATRANSFERENCIA[[#This Row],[CODIGO]]),OFFSET(INDIRECT("v_buffer_hist_hoy!$A$1"),1,MATCH("buh_codigo",INDIRECT("v_buffer_hist_hoy!$1:$1"),0)-1,100000,1),0)),"")</f>
        <v>0</v>
      </c>
      <c r="O232" s="5" t="str">
        <f ca="1">IFERROR(INDEX(OFFSET(INDIRECT("v_buffer_hist_hoy!$A$1"),1,MATCH("buh_estatus",INDIRECT("v_buffer_hist_hoy!$1:$1"),0)-1,100000,1),MATCH(CLEAN(TABLATRANSFERENCIA[[#This Row],[CODIGO]]),OFFSET(INDIRECT("v_buffer_hist_hoy!$A$1"),1,MATCH("buh_codigo",INDIRECT("v_buffer_hist_hoy!$1:$1"),0)-1,100000,1),0)),"")</f>
        <v>0</v>
      </c>
      <c r="P232" s="5">
        <f ca="1">IFERROR(INDEX(OFFSET(INDIRECT("v_buffer_hist_hoy!$A$1"),1,MATCH("buh_ctv",INDIRECT("v_buffer_hist_hoy!$1:$1"),0)-1,100000,1),MATCH(CLEAN(TABLATRANSFERENCIA[[#This Row],[CODIGO]]),OFFSET(INDIRECT("v_buffer_hist_hoy!$A$1"),1,MATCH("buh_codigo",INDIRECT("v_buffer_hist_hoy!$1:$1"),0)-1,100000,1),0)),"")</f>
        <v>250.98</v>
      </c>
      <c r="Q232" s="5">
        <f ca="1">IFERROR(INDEX(OFFSET(INDIRECT("v_buffer_hist_hoy!$A$1"),1,MATCH("buh_pv",INDIRECT("v_buffer_hist_hoy!$1:$1"),0)-1,100000,1),MATCH(CLEAN(TABLATRANSFERENCIA[[#This Row],[CODIGO]]),OFFSET(INDIRECT("v_buffer_hist_hoy!$A$1"),1,MATCH("buh_codigo",INDIRECT("v_buffer_hist_hoy!$1:$1"),0)-1,100000,1),0)),"")</f>
        <v>652.16</v>
      </c>
      <c r="R232" s="46">
        <f ca="1">IFERROR(INDEX(OFFSET(INDIRECT("v_buffer_hist_hoy!$A$1"),1,MATCH("buh_roi_pasado",INDIRECT("v_buffer_hist_hoy!$1:$1"),0)-1,100000,1),MATCH(CLEAN(TABLATRANSFERENCIA[[#This Row],[CODIGO]]),OFFSET(INDIRECT("v_buffer_hist_hoy!$A$1"),1,MATCH("buh_codigo",INDIRECT("v_buffer_hist_hoy!$1:$1"),0)-1,100000,1),0)),"")</f>
        <v>0</v>
      </c>
      <c r="S232" s="46">
        <f ca="1">IFERROR(INDEX(OFFSET(INDIRECT("v_buffer_hist_hoy!$A$1"),1,MATCH("buh_roi_proyectado",INDIRECT("v_buffer_hist_hoy!$1:$1"),0)-1,100000,1),MATCH(CLEAN(TABLATRANSFERENCIA[[#This Row],[CODIGO]]),OFFSET(INDIRECT("v_buffer_hist_hoy!$A$1"),1,MATCH("buh_codigo",INDIRECT("v_buffer_hist_hoy!$1:$1"),0)-1,100000,1),0)),"")</f>
        <v>6.98</v>
      </c>
      <c r="T232" s="46">
        <f ca="1">IFERROR(INDEX(OFFSET(INDIRECT("v_buffer_hist_hoy!$A$1"),1,MATCH("buh_velocity",INDIRECT("v_buffer_hist_hoy!$1:$1"),0)-1,100000,1),MATCH(CLEAN(TABLATRANSFERENCIA[[#This Row],[CODIGO]]),OFFSET(INDIRECT("v_buffer_hist_hoy!$A$1"),1,MATCH("buh_codigo",INDIRECT("v_buffer_hist_hoy!$1:$1"),0)-1,100000,1),0)),"")</f>
        <v>0</v>
      </c>
      <c r="U232" s="46">
        <f ca="1">IFERROR(INDEX(OFFSET(INDIRECT("v_buffer_hist_hoy!$A$1"),1,MATCH("buh_nivel_servicio",INDIRECT("v_buffer_hist_hoy!$1:$1"),0)-1,100000,1),MATCH(CLEAN(TABLATRANSFERENCIA[[#This Row],[CODIGO]]),OFFSET(INDIRECT("v_buffer_hist_hoy!$A$1"),1,MATCH("buh_codigo",INDIRECT("v_buffer_hist_hoy!$1:$1"),0)-1,100000,1),0)),"")</f>
        <v>1</v>
      </c>
      <c r="V232" s="49" t="str">
        <f ca="1">IFERROR(INDEX(OFFSET(INDIRECT("v_buffer_hist_hoy!$A$1"),1,MATCH("pro_nombre",INDIRECT("v_buffer_hist_hoy!$1:$1"),0)-1,100000,1),MATCH(CLEAN(TABLATRANSFERENCIA[[#This Row],[CODIGO]]),OFFSET(INDIRECT("v_buffer_hist_hoy!$A$1"),1,MATCH("buh_codigo",INDIRECT("v_buffer_hist_hoy!$1:$1"),0)-1,100000,1),0)),"")</f>
        <v>Echo</v>
      </c>
      <c r="W232" s="49" t="str">
        <f ca="1">IFERROR(INDEX(OFFSET(INDIRECT("v_buffer_hist_hoy!$A$1"),1,MATCH("pre_nombre",INDIRECT("v_buffer_hist_hoy!$1:$1"),0)-1,100000,1),MATCH(CLEAN(TABLATRANSFERENCIA[[#This Row],[CODIGO]]),OFFSET(INDIRECT("v_buffer_hist_hoy!$A$1"),1,MATCH("buh_codigo",INDIRECT("v_buffer_hist_hoy!$1:$1"),0)-1,100000,1),0)),"")</f>
        <v>USA</v>
      </c>
      <c r="X232" s="51">
        <f ca="1">IFERROR(INDEX(OFFSET(INDIRECT("v_buffer_hist_hoy!$A$1"),1,MATCH("buh_tiempo_suministro",INDIRECT("v_buffer_hist_hoy!$1:$1"),0)-1,100000,1),MATCH(CLEAN(TABLATRANSFERENCIA[[#This Row],[CODIGO]]),OFFSET(INDIRECT("v_buffer_hist_hoy!$A$1"),1,MATCH("buh_codigo",INDIRECT("v_buffer_hist_hoy!$1:$1"),0)-1,100000,1),0)),"")</f>
        <v>8</v>
      </c>
      <c r="Y232" s="51">
        <f ca="1">IFERROR(INDEX(OFFSET(INDIRECT("v_buffer_hist_hoy!$A$1"),1,MATCH("buh_frecuencia_reposicion",INDIRECT("v_buffer_hist_hoy!$1:$1"),0)-1,100000,1),MATCH(CLEAN(TABLATRANSFERENCIA[[#This Row],[CODIGO]]),OFFSET(INDIRECT("v_buffer_hist_hoy!$A$1"),1,MATCH("buh_codigo",INDIRECT("v_buffer_hist_hoy!$1:$1"),0)-1,100000,1),0)),"")</f>
        <v>3</v>
      </c>
      <c r="Z232" s="6">
        <f ca="1">IFERROR(INDEX(OFFSET(INDIRECT("v_buffer_hist_hoy!$A$1"),1,MATCH("buh_buffer_actual",INDIRECT("v_buffer_hist_hoy!$1:$1"),0)-1,100000,1),MATCH(CLEAN(TABLATRANSFERENCIA[[#This Row],[CODIGO]]),OFFSET(INDIRECT("v_buffer_hist_hoy!$A$1"),1,MATCH("buh_codigo",INDIRECT("v_buffer_hist_hoy!$1:$1"),0)-1,100000,1),0)),"")</f>
        <v>90</v>
      </c>
      <c r="AA232" s="6">
        <f ca="1">IFERROR(INDEX(OFFSET(INDIRECT("v_buffer_hist_hoy!$A$1"),1,MATCH("buh_inventario_proveedor",INDIRECT("v_buffer_hist_hoy!$1:$1"),0)-1,100000,1),MATCH(CLEAN(TABLATRANSFERENCIA[[#This Row],[CODIGO]]),OFFSET(INDIRECT("v_buffer_hist_hoy!$A$1"),1,MATCH("buh_codigo",INDIRECT("v_buffer_hist_hoy!$1:$1"),0)-1,100000,1),0)),"")</f>
        <v>1000000000</v>
      </c>
      <c r="AB232" s="6">
        <f ca="1">IFERROR(INDEX(OFFSET(INDIRECT("v_buffer_hist_hoy!$A$1"),1,MATCH("buh_inventario_fisico",INDIRECT("v_buffer_hist_hoy!$1:$1"),0)-1,100000,1),MATCH(CLEAN(TABLATRANSFERENCIA[[#This Row],[CODIGO]]),OFFSET(INDIRECT("v_buffer_hist_hoy!$A$1"),1,MATCH("buh_codigo",INDIRECT("v_buffer_hist_hoy!$1:$1"),0)-1,100000,1),0)),"")</f>
        <v>35</v>
      </c>
      <c r="AC232" s="4">
        <f ca="1">IFERROR(INDEX(OFFSET(INDIRECT("v_buffer_hist_hoy!$A$1"),1,MATCH("buh_estado_inventario_fisico",INDIRECT("v_buffer_hist_hoy!$1:$1"),0)-1,100000,1),MATCH(CLEAN(TABLATRANSFERENCIA[[#This Row],[CODIGO]]),OFFSET(INDIRECT("v_buffer_hist_hoy!$A$1"),1,MATCH("buh_codigo",INDIRECT("v_buffer_hist_hoy!$1:$1"),0)-1,100000,1),0)),"")</f>
        <v>0.61</v>
      </c>
      <c r="AD232" s="6" t="str">
        <f ca="1">IFERROR(INDEX(OFFSET(INDIRECT("v_buffer_hist_hoy!$A$1"),1,MATCH("buh_color_inventario_fisico",INDIRECT("v_buffer_hist_hoy!$1:$1"),0)-1,100000,1),MATCH(CLEAN(TABLATRANSFERENCIA[[#This Row],[CODIGO]]),OFFSET(INDIRECT("v_buffer_hist_hoy!$A$1"),1,MATCH("buh_codigo",INDIRECT("v_buffer_hist_hoy!$1:$1"),0)-1,100000,1),0)),"")</f>
        <v>A</v>
      </c>
      <c r="AE232" s="6">
        <f ca="1">IFERROR(INDEX(OFFSET(INDIRECT("v_buffer_hist_hoy!$A$1"),1,MATCH("buh_transito",INDIRECT("v_buffer_hist_hoy!$1:$1"),0)-1,100000,1),MATCH(CLEAN(TABLATRANSFERENCIA[[#This Row],[CODIGO]]),OFFSET(INDIRECT("v_buffer_hist_hoy!$A$1"),1,MATCH("buh_codigo",INDIRECT("v_buffer_hist_hoy!$1:$1"),0)-1,100000,1),0)),"")</f>
        <v>46</v>
      </c>
      <c r="AF232" s="6">
        <f ca="1">IFERROR(INDEX(OFFSET(INDIRECT("v_buffer_hist_hoy!$A$1"),1,MATCH("buh_negociacion",INDIRECT("v_buffer_hist_hoy!$1:$1"),0)-1,100000,1),MATCH(CLEAN(TABLATRANSFERENCIA[[#This Row],[CODIGO]]),OFFSET(INDIRECT("v_buffer_hist_hoy!$A$1"),1,MATCH("buh_codigo",INDIRECT("v_buffer_hist_hoy!$1:$1"),0)-1,100000,1),0)),"")</f>
        <v>0</v>
      </c>
      <c r="AG232" s="6">
        <f ca="1">IFERROR(INDEX(OFFSET(INDIRECT("v_buffer_hist_hoy!$A$1"),1,MATCH("buh_produccion",INDIRECT("v_buffer_hist_hoy!$1:$1"),0)-1,100000,1),MATCH(CLEAN(TABLATRANSFERENCIA[[#This Row],[CODIGO]]),OFFSET(INDIRECT("v_buffer_hist_hoy!$A$1"),1,MATCH("buh_codigo",INDIRECT("v_buffer_hist_hoy!$1:$1"),0)-1,100000,1),0)),"")</f>
        <v>0</v>
      </c>
      <c r="AH232" s="6">
        <f ca="1">IFERROR(INDEX(OFFSET(INDIRECT("v_buffer_hist_hoy!$A$1"),1,MATCH("buh_embarcado",INDIRECT("v_buffer_hist_hoy!$1:$1"),0)-1,100000,1),MATCH(CLEAN(TABLATRANSFERENCIA[[#This Row],[CODIGO]]),OFFSET(INDIRECT("v_buffer_hist_hoy!$A$1"),1,MATCH("buh_codigo",INDIRECT("v_buffer_hist_hoy!$1:$1"),0)-1,100000,1),0)),"")</f>
        <v>0</v>
      </c>
      <c r="AI232" s="6">
        <f ca="1">IFERROR(INDEX(OFFSET(INDIRECT("v_buffer_hist_hoy!$A$1"),1,MATCH("buh_comprometido",INDIRECT("v_buffer_hist_hoy!$1:$1"),0)-1,100000,1),MATCH(CLEAN(TABLATRANSFERENCIA[[#This Row],[CODIGO]]),OFFSET(INDIRECT("v_buffer_hist_hoy!$A$1"),1,MATCH("buh_codigo",INDIRECT("v_buffer_hist_hoy!$1:$1"),0)-1,100000,1),0)),"")</f>
        <v>0</v>
      </c>
      <c r="AJ232" s="6">
        <f ca="1">IFERROR(INDEX(OFFSET(INDIRECT("v_buffer_hist_hoy!$A$1"),1,MATCH("buh_backorder",INDIRECT("v_buffer_hist_hoy!$1:$1"),0)-1,100000,1),MATCH(CLEAN(TABLATRANSFERENCIA[[#This Row],[CODIGO]]),OFFSET(INDIRECT("v_buffer_hist_hoy!$A$1"),1,MATCH("buh_codigo",INDIRECT("v_buffer_hist_hoy!$1:$1"),0)-1,100000,1),0)),"")</f>
        <v>40</v>
      </c>
      <c r="AK232" s="6">
        <f ca="1">IFERROR(INDEX(OFFSET(INDIRECT("v_buffer_hist_hoy!$A$1"),1,MATCH("buh_inventario_proyectado",INDIRECT("v_buffer_hist_hoy!$1:$1"),0)-1,100000,1),MATCH(CLEAN(TABLATRANSFERENCIA[[#This Row],[CODIGO]]),OFFSET(INDIRECT("v_buffer_hist_hoy!$A$1"),1,MATCH("buh_codigo",INDIRECT("v_buffer_hist_hoy!$1:$1"),0)-1,100000,1),0)),"")</f>
        <v>121</v>
      </c>
      <c r="AL232" s="4">
        <f ca="1">IFERROR(INDEX(OFFSET(INDIRECT("v_buffer_hist_hoy!$A$1"),1,MATCH("buh_estado_inventario_proyectado",INDIRECT("v_buffer_hist_hoy!$1:$1"),0)-1,100000,1),MATCH(CLEAN(TABLATRANSFERENCIA[[#This Row],[CODIGO]]),OFFSET(INDIRECT("v_buffer_hist_hoy!$A$1"),1,MATCH("buh_codigo",INDIRECT("v_buffer_hist_hoy!$1:$1"),0)-1,100000,1),0)),"")</f>
        <v>-0.34</v>
      </c>
      <c r="AM232" s="6" t="str">
        <f ca="1">IFERROR(INDEX(OFFSET(INDIRECT("v_buffer_hist_hoy!$A$1"),1,MATCH("buh_color_inventario_proyectado",INDIRECT("v_buffer_hist_hoy!$1:$1"),0)-1,100000,1),MATCH(CLEAN(TABLATRANSFERENCIA[[#This Row],[CODIGO]]),OFFSET(INDIRECT("v_buffer_hist_hoy!$A$1"),1,MATCH("buh_codigo",INDIRECT("v_buffer_hist_hoy!$1:$1"),0)-1,100000,1),0)),"")</f>
        <v>L</v>
      </c>
      <c r="AN232" s="6">
        <f ca="1">IFERROR(INDEX(OFFSET(INDIRECT("v_buffer_hist_hoy!$A$1"),1,MATCH("buh_pedido_minimo",INDIRECT("v_buffer_hist_hoy!$1:$1"),0)-1,100000,1),MATCH(CLEAN(TABLATRANSFERENCIA[[#This Row],[CODIGO]]),OFFSET(INDIRECT("v_buffer_hist_hoy!$A$1"),1,MATCH("buh_codigo",INDIRECT("v_buffer_hist_hoy!$1:$1"),0)-1,100000,1),0)),"")</f>
        <v>0</v>
      </c>
      <c r="AO232" s="6">
        <f ca="1">IFERROR(INDEX(OFFSET(INDIRECT("v_buffer_hist_hoy!$A$1"),1,MATCH("buh_pedido_minimo_grupo",INDIRECT("v_buffer_hist_hoy!$1:$1"),0)-1,100000,1),MATCH(CLEAN(TABLATRANSFERENCIA[[#This Row],[CODIGO]]),OFFSET(INDIRECT("v_buffer_hist_hoy!$A$1"),1,MATCH("buh_codigo",INDIRECT("v_buffer_hist_hoy!$1:$1"),0)-1,100000,1),0)),"")</f>
        <v>0</v>
      </c>
      <c r="AP232" s="6">
        <f ca="1">IFERROR(INDEX(OFFSET(INDIRECT("v_buffer_hist_hoy!$A$1"),1,MATCH("buh_unidad_empaque",INDIRECT("v_buffer_hist_hoy!$1:$1"),0)-1,100000,1),MATCH(CLEAN(TABLATRANSFERENCIA[[#This Row],[CODIGO]]),OFFSET(INDIRECT("v_buffer_hist_hoy!$A$1"),1,MATCH("buh_codigo",INDIRECT("v_buffer_hist_hoy!$1:$1"),0)-1,100000,1),0)),"")</f>
        <v>2</v>
      </c>
      <c r="AQ232" s="6">
        <f ca="1">IFERROR(INDEX(OFFSET(INDIRECT("v_buffer_hist_hoy!$A$1"),1,MATCH("buh_pedido_promedio",INDIRECT("v_buffer_hist_hoy!$1:$1"),0)-1,100000,1),MATCH(CLEAN(TABLATRANSFERENCIA[[#This Row],[CODIGO]]),OFFSET(INDIRECT("v_buffer_hist_hoy!$A$1"),1,MATCH("buh_codigo",INDIRECT("v_buffer_hist_hoy!$1:$1"),0)-1,100000,1),0)),"")</f>
        <v>25</v>
      </c>
      <c r="AR232" s="6">
        <f ca="1">IFERROR(INDEX(OFFSET(INDIRECT("v_buffer_hist_hoy!$A$1"),1,MATCH("buh_cobertura_buffer",INDIRECT("v_buffer_hist_hoy!$1:$1"),0)-1,100000,1),MATCH(CLEAN(TABLATRANSFERENCIA[[#This Row],[CODIGO]]),OFFSET(INDIRECT("v_buffer_hist_hoy!$A$1"),1,MATCH("buh_codigo",INDIRECT("v_buffer_hist_hoy!$1:$1"),0)-1,100000,1),0)),"")</f>
        <v>0</v>
      </c>
      <c r="AS232" s="6">
        <f ca="1">IFERROR(INDEX(OFFSET(INDIRECT("v_buffer_hist_hoy!$A$1"),1,MATCH("buh_cobertura_inventario_proyectado",INDIRECT("v_buffer_hist_hoy!$1:$1"),0)-1,100000,1),MATCH(CLEAN(TABLATRANSFERENCIA[[#This Row],[CODIGO]]),OFFSET(INDIRECT("v_buffer_hist_hoy!$A$1"),1,MATCH("buh_codigo",INDIRECT("v_buffer_hist_hoy!$1:$1"),0)-1,100000,1),0)),"")</f>
        <v>0</v>
      </c>
      <c r="AT232" s="6">
        <f ca="1">IFERROR(INDEX(OFFSET(INDIRECT("v_buffer_hist_hoy!$A$1"),1,MATCH("buh_cobertura_pedido_minimo",INDIRECT("v_buffer_hist_hoy!$1:$1"),0)-1,100000,1),MATCH(CLEAN(TABLATRANSFERENCIA[[#This Row],[CODIGO]]),OFFSET(INDIRECT("v_buffer_hist_hoy!$A$1"),1,MATCH("buh_codigo",INDIRECT("v_buffer_hist_hoy!$1:$1"),0)-1,100000,1),0)),"")</f>
        <v>0</v>
      </c>
      <c r="AU232" s="6">
        <f ca="1">IFERROR(INDEX(OFFSET(INDIRECT("v_buffer_hist_hoy!$A$1"),1,MATCH("buh_dias_desabastecimiento",INDIRECT("v_buffer_hist_hoy!$1:$1"),0)-1,100000,1),MATCH(CLEAN(TABLATRANSFERENCIA[[#This Row],[CODIGO]]),OFFSET(INDIRECT("v_buffer_hist_hoy!$A$1"),1,MATCH("buh_codigo",INDIRECT("v_buffer_hist_hoy!$1:$1"),0)-1,100000,1),0)),"")</f>
        <v>0</v>
      </c>
      <c r="AV232" s="6">
        <f t="array" ref="AV232">IFERROR(INDEX(Datos_Consumo[CANTIDAD],MATCH(TABLATRANSFERENCIA[[#This Row],[CODIGO]]&amp;TABLATRANSFERENCIA[[#Headers],[Columna1]],Datos_Consumo[CODIGO]&amp;Datos_Consumo[FECHA_FORMATO],0)),0)</f>
        <v>0</v>
      </c>
      <c r="AW232" s="6">
        <f t="array" ref="AW232">IFERROR(INDEX(Datos_Consumo[CANTIDAD],MATCH(TABLATRANSFERENCIA[[#This Row],[CODIGO]]&amp;TABLATRANSFERENCIA[[#Headers],[Columna2]],Datos_Consumo[CODIGO]&amp;Datos_Consumo[FECHA_FORMATO],0)),0)</f>
        <v>0</v>
      </c>
      <c r="AX232" s="6">
        <f t="array" ref="AX232">IFERROR(INDEX(Datos_Consumo[CANTIDAD],MATCH(TABLATRANSFERENCIA[[#This Row],[CODIGO]]&amp;TABLATRANSFERENCIA[[#Headers],[Columna3]],Datos_Consumo[CODIGO]&amp;Datos_Consumo[FECHA_FORMATO],0)),0)</f>
        <v>0</v>
      </c>
      <c r="AY232" s="6">
        <f t="array" ref="AY232">IFERROR(INDEX(Datos_Consumo[CANTIDAD],MATCH(TABLATRANSFERENCIA[[#This Row],[CODIGO]]&amp;TABLATRANSFERENCIA[[#Headers],[Columna4]],Datos_Consumo[CODIGO]&amp;Datos_Consumo[FECHA_FORMATO],0)),0)</f>
        <v>0</v>
      </c>
      <c r="AZ232" s="6">
        <f t="array" ref="AZ232">IFERROR(INDEX(Datos_Consumo[CANTIDAD],MATCH(TABLATRANSFERENCIA[[#This Row],[CODIGO]]&amp;TABLATRANSFERENCIA[[#Headers],[Columna5]],Datos_Consumo[CODIGO]&amp;Datos_Consumo[FECHA_FORMATO],0)),0)</f>
        <v>0</v>
      </c>
      <c r="BA232" s="6">
        <f t="array" ref="BA232">IFERROR(INDEX(Datos_Consumo[CANTIDAD],MATCH(TABLATRANSFERENCIA[[#This Row],[CODIGO]]&amp;TABLATRANSFERENCIA[[#Headers],[Columna6]],Datos_Consumo[CODIGO]&amp;Datos_Consumo[FECHA_FORMATO],0)),0)</f>
        <v>0</v>
      </c>
      <c r="BB232" s="56">
        <f ca="1">IFERROR(INDEX(OFFSET(INDIRECT("v_buffer_hist_hoy!$A$1"),1,MATCH("buh_ultima_transferencia_ini",INDIRECT("v_buffer_hist_hoy!$1:$1"),0)-1,100000,1),MATCH(CLEAN(TABLATRANSFERENCIA[[#This Row],[CODIGO]]),OFFSET(INDIRECT("v_buffer_hist_hoy!$A$1"),1,MATCH("buh_codigo",INDIRECT("v_buffer_hist_hoy!$1:$1"),0)-1,100000,1),0)),"")</f>
        <v>0</v>
      </c>
      <c r="BC232" s="56">
        <f ca="1">IFERROR(INDEX(OFFSET(INDIRECT("v_buffer_hist_hoy!$A$1"),1,MATCH("buh_ultima_transferencia_fin",INDIRECT("v_buffer_hist_hoy!$1:$1"),0)-1,100000,1),MATCH(CLEAN(TABLATRANSFERENCIA[[#This Row],[CODIGO]]),OFFSET(INDIRECT("v_buffer_hist_hoy!$A$1"),1,MATCH("buh_codigo",INDIRECT("v_buffer_hist_hoy!$1:$1"),0)-1,100000,1),0)),"")</f>
        <v>0</v>
      </c>
      <c r="BD232" s="50" t="s">
        <v>7725</v>
      </c>
      <c r="BE232" s="55"/>
      <c r="BF232" s="51"/>
      <c r="BG232"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23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2" s="51"/>
      <c r="BM232" s="46">
        <f ca="1">IFERROR(TABLATRANSFERENCIA[[#This Row],[REQUERIM]]/TABLATRANSFERENCIA[[#This Row],[PEDIDO PROMEDIO]],0)</f>
        <v>0.4</v>
      </c>
      <c r="BN232" s="51"/>
      <c r="BO232" s="59"/>
      <c r="BP232" s="3" t="str">
        <f>IF(TABLATRANSFERENCIA[[#This Row],[RECIBIDO]]&lt;&gt;"",0,IF(TABLATRANSFERENCIA[[#This Row],[DESPACHO]]&lt;&gt;"",TABLATRANSFERENCIA[[#This Row],[DESPACHO]],TABLATRANSFERENCIA[[#This Row],[REQUERIM]]))</f>
        <v>10</v>
      </c>
      <c r="BQ232" s="50"/>
      <c r="BR232" s="50"/>
      <c r="BS232" s="50" t="str">
        <f t="shared" si="3"/>
        <v>N</v>
      </c>
      <c r="BT232" s="51">
        <f t="array" aca="1" ref="BT232" ca="1">IF(SUM(--(TABLATRANSFERENCIA[[#This Row],[CODIGO GENERICO]]=TABLATRANSFERENCIA[CODIGO GENERICO])*TABLATRANSFERENCIA[REQUERIM])&lt;TABLATRANSFERENCIA[[#This Row],[PEDIDO MIN GRUPO]],1,0)</f>
        <v>0</v>
      </c>
      <c r="BU23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32" s="51">
        <f ca="1">IFERROR(INDEX(OFFSET(INDIRECT("v_buffer_hist_hoy!$A$1"),1,MATCH("buh_zona_amarilla",INDIRECT("v_buffer_hist_hoy!$1:$1"),0)-1,100000,1),MATCH(CLEAN(TABLATRANSFERENCIA[[#This Row],[CODIGO]]),OFFSET(INDIRECT("v_buffer_hist_hoy!$A$1"),1,MATCH("buh_codigo",INDIRECT("v_buffer_hist_hoy!$1:$1"),0)-1,100000,1),0)),"")</f>
        <v>60</v>
      </c>
      <c r="BW232" s="51">
        <f ca="1">IFERROR(INDEX(OFFSET(INDIRECT("v_buffer_hist_hoy!$A$1"),1,MATCH("buh_zona_roja",INDIRECT("v_buffer_hist_hoy!$1:$1"),0)-1,100000,1),MATCH(CLEAN(TABLATRANSFERENCIA[[#This Row],[CODIGO]]),OFFSET(INDIRECT("v_buffer_hist_hoy!$A$1"),1,MATCH("buh_codigo",INDIRECT("v_buffer_hist_hoy!$1:$1"),0)-1,100000,1),0)),"")</f>
        <v>30</v>
      </c>
    </row>
    <row r="233" spans="1:75" x14ac:dyDescent="0.25">
      <c r="A233" s="54" t="s">
        <v>4910</v>
      </c>
      <c r="B233" s="3" t="str">
        <f ca="1">IFERROR(INDEX(OFFSET(INDIRECT("v_buffer_hist_hoy!$A$1"),1,MATCH("pro_descripcion",INDIRECT("v_buffer_hist_hoy!$1:$1"),0)-1,100000,1),MATCH(CLEAN(TABLATRANSFERENCIA[[#This Row],[CODIGO]]),OFFSET(INDIRECT("v_buffer_hist_hoy!$A$1"),1,MATCH("buh_codigo",INDIRECT("v_buffer_hist_hoy!$1:$1"),0)-1,100000,1),0)),"")</f>
        <v>MOTOSIERRA CS-680-70 CON BARRA Y CADENA</v>
      </c>
      <c r="C233" s="3" t="str">
        <f ca="1">IFERROR(INDEX(OFFSET(INDIRECT("v_buffer_hist_hoy!$A$1"),1,MATCH("buh_codigo_generico",INDIRECT("v_buffer_hist_hoy!$1:$1"),0)-1,100000,1),MATCH(CLEAN(TABLATRANSFERENCIA[[#This Row],[CODIGO]]),OFFSET(INDIRECT("v_buffer_hist_hoy!$A$1"),1,MATCH("buh_codigo",INDIRECT("v_buffer_hist_hoy!$1:$1"),0)-1,100000,1),0)),"")</f>
        <v>0</v>
      </c>
      <c r="D233" s="3" t="str">
        <f ca="1">IFERROR(INDEX(OFFSET(INDIRECT("v_buffer_hist_hoy!$A$1"),1,MATCH("buh_codigo_vinculado",INDIRECT("v_buffer_hist_hoy!$1:$1"),0)-1,100000,1),MATCH(CLEAN(TABLATRANSFERENCIA[[#This Row],[CODIGO]]),OFFSET(INDIRECT("v_buffer_hist_hoy!$A$1"),1,MATCH("buh_codigo",INDIRECT("v_buffer_hist_hoy!$1:$1"),0)-1,100000,1),0)),"")</f>
        <v>EC-CS-680S-70LA</v>
      </c>
      <c r="E233" s="3" t="str">
        <f ca="1">IFERROR(INDEX(OFFSET(INDIRECT("v_buffer_hist_hoy!$A$1"),1,MATCH("pro_linea",INDIRECT("v_buffer_hist_hoy!$1:$1"),0)-1,100000,1),MATCH(CLEAN(TABLATRANSFERENCIA[[#This Row],[CODIGO]]),OFFSET(INDIRECT("v_buffer_hist_hoy!$A$1"),1,MATCH("buh_codigo",INDIRECT("v_buffer_hist_hoy!$1:$1"),0)-1,100000,1),0)),"")</f>
        <v>AGROFORESTAL</v>
      </c>
      <c r="F233" s="3">
        <f ca="1">IFERROR(INDEX(OFFSET(INDIRECT("v_buffer_hist_hoy!$A$1"),1,MATCH("pro_sublinea",INDIRECT("v_buffer_hist_hoy!$1:$1"),0)-1,100000,1),MATCH(CLEAN(TABLATRANSFERENCIA[[#This Row],[CODIGO]]),OFFSET(INDIRECT("v_buffer_hist_hoy!$A$1"),1,MATCH("buh_codigo",INDIRECT("v_buffer_hist_hoy!$1:$1"),0)-1,100000,1),0)),"")</f>
        <v>0</v>
      </c>
      <c r="G233" s="3" t="str">
        <f ca="1">IFERROR(INDEX(OFFSET(INDIRECT("v_buffer_hist_hoy!$A$1"),1,MATCH("pro_grupo",INDIRECT("v_buffer_hist_hoy!$1:$1"),0)-1,100000,1),MATCH(CLEAN(TABLATRANSFERENCIA[[#This Row],[CODIGO]]),OFFSET(INDIRECT("v_buffer_hist_hoy!$A$1"),1,MATCH("buh_codigo",INDIRECT("v_buffer_hist_hoy!$1:$1"),0)-1,100000,1),0)),"")</f>
        <v>MOTOSIERRAS</v>
      </c>
      <c r="H233" s="3">
        <f ca="1">IFERROR(INDEX(OFFSET(INDIRECT("v_buffer_hist_hoy!$A$1"),1,MATCH("pro_familia",INDIRECT("v_buffer_hist_hoy!$1:$1"),0)-1,100000,1),MATCH(CLEAN(TABLATRANSFERENCIA[[#This Row],[CODIGO]]),OFFSET(INDIRECT("v_buffer_hist_hoy!$A$1"),1,MATCH("buh_codigo",INDIRECT("v_buffer_hist_hoy!$1:$1"),0)-1,100000,1),0)),"")</f>
        <v>0</v>
      </c>
      <c r="I233" s="3">
        <f ca="1">IFERROR(INDEX(OFFSET(INDIRECT("v_buffer_hist_hoy!$A$1"),1,MATCH("pro_subfamilia",INDIRECT("v_buffer_hist_hoy!$1:$1"),0)-1,100000,1),MATCH(CLEAN(TABLATRANSFERENCIA[[#This Row],[CODIGO]]),OFFSET(INDIRECT("v_buffer_hist_hoy!$A$1"),1,MATCH("buh_codigo",INDIRECT("v_buffer_hist_hoy!$1:$1"),0)-1,100000,1),0)),"")</f>
        <v>0</v>
      </c>
      <c r="J233" s="3" t="str">
        <f ca="1">IFERROR(INDEX(OFFSET(INDIRECT("v_buffer_hist_hoy!$A$1"),1,MATCH("pro_categoria",INDIRECT("v_buffer_hist_hoy!$1:$1"),0)-1,100000,1),MATCH(CLEAN(TABLATRANSFERENCIA[[#This Row],[CODIGO]]),OFFSET(INDIRECT("v_buffer_hist_hoy!$A$1"),1,MATCH("buh_codigo",INDIRECT("v_buffer_hist_hoy!$1:$1"),0)-1,100000,1),0)),"")</f>
        <v>MOTOSIERRAS</v>
      </c>
      <c r="K233" s="3">
        <f ca="1">IFERROR(INDEX(OFFSET(INDIRECT("v_buffer_hist_hoy!$A$1"),1,MATCH("pro_tipo",INDIRECT("v_buffer_hist_hoy!$1:$1"),0)-1,100000,1),MATCH(CLEAN(TABLATRANSFERENCIA[[#This Row],[CODIGO]]),OFFSET(INDIRECT("v_buffer_hist_hoy!$A$1"),1,MATCH("buh_codigo",INDIRECT("v_buffer_hist_hoy!$1:$1"),0)-1,100000,1),0)),"")</f>
        <v>0</v>
      </c>
      <c r="L233" s="3" t="str">
        <f ca="1">IFERROR(INDEX(OFFSET(INDIRECT("v_buffer_hist_hoy!$A$1"),1,MATCH("pro_marca",INDIRECT("v_buffer_hist_hoy!$1:$1"),0)-1,100000,1),MATCH(CLEAN(TABLATRANSFERENCIA[[#This Row],[CODIGO]]),OFFSET(INDIRECT("v_buffer_hist_hoy!$A$1"),1,MATCH("buh_codigo",INDIRECT("v_buffer_hist_hoy!$1:$1"),0)-1,100000,1),0)),"")</f>
        <v>ECHO</v>
      </c>
      <c r="M233" s="3">
        <f ca="1">IFERROR(INDEX(OFFSET(INDIRECT("v_buffer_hist_hoy!$A$1"),1,MATCH("pro_modelo",INDIRECT("v_buffer_hist_hoy!$1:$1"),0)-1,100000,1),MATCH(CLEAN(TABLATRANSFERENCIA[[#This Row],[CODIGO]]),OFFSET(INDIRECT("v_buffer_hist_hoy!$A$1"),1,MATCH("buh_codigo",INDIRECT("v_buffer_hist_hoy!$1:$1"),0)-1,100000,1),0)),"")</f>
        <v>0</v>
      </c>
      <c r="N233" s="3">
        <f ca="1">IFERROR(INDEX(OFFSET(INDIRECT("v_buffer_hist_hoy!$A$1"),1,MATCH("pro_cat_management",INDIRECT("v_buffer_hist_hoy!$1:$1"),0)-1,100000,1),MATCH(CLEAN(TABLATRANSFERENCIA[[#This Row],[CODIGO]]),OFFSET(INDIRECT("v_buffer_hist_hoy!$A$1"),1,MATCH("buh_codigo",INDIRECT("v_buffer_hist_hoy!$1:$1"),0)-1,100000,1),0)),"")</f>
        <v>0</v>
      </c>
      <c r="O233" s="5" t="str">
        <f ca="1">IFERROR(INDEX(OFFSET(INDIRECT("v_buffer_hist_hoy!$A$1"),1,MATCH("buh_estatus",INDIRECT("v_buffer_hist_hoy!$1:$1"),0)-1,100000,1),MATCH(CLEAN(TABLATRANSFERENCIA[[#This Row],[CODIGO]]),OFFSET(INDIRECT("v_buffer_hist_hoy!$A$1"),1,MATCH("buh_codigo",INDIRECT("v_buffer_hist_hoy!$1:$1"),0)-1,100000,1),0)),"")</f>
        <v>0</v>
      </c>
      <c r="P233" s="5">
        <f ca="1">IFERROR(INDEX(OFFSET(INDIRECT("v_buffer_hist_hoy!$A$1"),1,MATCH("buh_ctv",INDIRECT("v_buffer_hist_hoy!$1:$1"),0)-1,100000,1),MATCH(CLEAN(TABLATRANSFERENCIA[[#This Row],[CODIGO]]),OFFSET(INDIRECT("v_buffer_hist_hoy!$A$1"),1,MATCH("buh_codigo",INDIRECT("v_buffer_hist_hoy!$1:$1"),0)-1,100000,1),0)),"")</f>
        <v>419.1</v>
      </c>
      <c r="Q233" s="5">
        <f ca="1">IFERROR(INDEX(OFFSET(INDIRECT("v_buffer_hist_hoy!$A$1"),1,MATCH("buh_pv",INDIRECT("v_buffer_hist_hoy!$1:$1"),0)-1,100000,1),MATCH(CLEAN(TABLATRANSFERENCIA[[#This Row],[CODIGO]]),OFFSET(INDIRECT("v_buffer_hist_hoy!$A$1"),1,MATCH("buh_codigo",INDIRECT("v_buffer_hist_hoy!$1:$1"),0)-1,100000,1),0)),"")</f>
        <v>826.25</v>
      </c>
      <c r="R233" s="46">
        <f ca="1">IFERROR(INDEX(OFFSET(INDIRECT("v_buffer_hist_hoy!$A$1"),1,MATCH("buh_roi_pasado",INDIRECT("v_buffer_hist_hoy!$1:$1"),0)-1,100000,1),MATCH(CLEAN(TABLATRANSFERENCIA[[#This Row],[CODIGO]]),OFFSET(INDIRECT("v_buffer_hist_hoy!$A$1"),1,MATCH("buh_codigo",INDIRECT("v_buffer_hist_hoy!$1:$1"),0)-1,100000,1),0)),"")</f>
        <v>0</v>
      </c>
      <c r="S233" s="46">
        <f ca="1">IFERROR(INDEX(OFFSET(INDIRECT("v_buffer_hist_hoy!$A$1"),1,MATCH("buh_roi_proyectado",INDIRECT("v_buffer_hist_hoy!$1:$1"),0)-1,100000,1),MATCH(CLEAN(TABLATRANSFERENCIA[[#This Row],[CODIGO]]),OFFSET(INDIRECT("v_buffer_hist_hoy!$A$1"),1,MATCH("buh_codigo",INDIRECT("v_buffer_hist_hoy!$1:$1"),0)-1,100000,1),0)),"")</f>
        <v>4.24</v>
      </c>
      <c r="T233" s="46">
        <f ca="1">IFERROR(INDEX(OFFSET(INDIRECT("v_buffer_hist_hoy!$A$1"),1,MATCH("buh_velocity",INDIRECT("v_buffer_hist_hoy!$1:$1"),0)-1,100000,1),MATCH(CLEAN(TABLATRANSFERENCIA[[#This Row],[CODIGO]]),OFFSET(INDIRECT("v_buffer_hist_hoy!$A$1"),1,MATCH("buh_codigo",INDIRECT("v_buffer_hist_hoy!$1:$1"),0)-1,100000,1),0)),"")</f>
        <v>0</v>
      </c>
      <c r="U233" s="46">
        <f ca="1">IFERROR(INDEX(OFFSET(INDIRECT("v_buffer_hist_hoy!$A$1"),1,MATCH("buh_nivel_servicio",INDIRECT("v_buffer_hist_hoy!$1:$1"),0)-1,100000,1),MATCH(CLEAN(TABLATRANSFERENCIA[[#This Row],[CODIGO]]),OFFSET(INDIRECT("v_buffer_hist_hoy!$A$1"),1,MATCH("buh_codigo",INDIRECT("v_buffer_hist_hoy!$1:$1"),0)-1,100000,1),0)),"")</f>
        <v>1</v>
      </c>
      <c r="V233" s="49" t="str">
        <f ca="1">IFERROR(INDEX(OFFSET(INDIRECT("v_buffer_hist_hoy!$A$1"),1,MATCH("pro_nombre",INDIRECT("v_buffer_hist_hoy!$1:$1"),0)-1,100000,1),MATCH(CLEAN(TABLATRANSFERENCIA[[#This Row],[CODIGO]]),OFFSET(INDIRECT("v_buffer_hist_hoy!$A$1"),1,MATCH("buh_codigo",INDIRECT("v_buffer_hist_hoy!$1:$1"),0)-1,100000,1),0)),"")</f>
        <v>Echo</v>
      </c>
      <c r="W233" s="49" t="str">
        <f ca="1">IFERROR(INDEX(OFFSET(INDIRECT("v_buffer_hist_hoy!$A$1"),1,MATCH("pre_nombre",INDIRECT("v_buffer_hist_hoy!$1:$1"),0)-1,100000,1),MATCH(CLEAN(TABLATRANSFERENCIA[[#This Row],[CODIGO]]),OFFSET(INDIRECT("v_buffer_hist_hoy!$A$1"),1,MATCH("buh_codigo",INDIRECT("v_buffer_hist_hoy!$1:$1"),0)-1,100000,1),0)),"")</f>
        <v>USA</v>
      </c>
      <c r="X233" s="51">
        <f ca="1">IFERROR(INDEX(OFFSET(INDIRECT("v_buffer_hist_hoy!$A$1"),1,MATCH("buh_tiempo_suministro",INDIRECT("v_buffer_hist_hoy!$1:$1"),0)-1,100000,1),MATCH(CLEAN(TABLATRANSFERENCIA[[#This Row],[CODIGO]]),OFFSET(INDIRECT("v_buffer_hist_hoy!$A$1"),1,MATCH("buh_codigo",INDIRECT("v_buffer_hist_hoy!$1:$1"),0)-1,100000,1),0)),"")</f>
        <v>8</v>
      </c>
      <c r="Y233" s="51">
        <f ca="1">IFERROR(INDEX(OFFSET(INDIRECT("v_buffer_hist_hoy!$A$1"),1,MATCH("buh_frecuencia_reposicion",INDIRECT("v_buffer_hist_hoy!$1:$1"),0)-1,100000,1),MATCH(CLEAN(TABLATRANSFERENCIA[[#This Row],[CODIGO]]),OFFSET(INDIRECT("v_buffer_hist_hoy!$A$1"),1,MATCH("buh_codigo",INDIRECT("v_buffer_hist_hoy!$1:$1"),0)-1,100000,1),0)),"")</f>
        <v>3</v>
      </c>
      <c r="Z233" s="6">
        <f ca="1">IFERROR(INDEX(OFFSET(INDIRECT("v_buffer_hist_hoy!$A$1"),1,MATCH("buh_buffer_actual",INDIRECT("v_buffer_hist_hoy!$1:$1"),0)-1,100000,1),MATCH(CLEAN(TABLATRANSFERENCIA[[#This Row],[CODIGO]]),OFFSET(INDIRECT("v_buffer_hist_hoy!$A$1"),1,MATCH("buh_codigo",INDIRECT("v_buffer_hist_hoy!$1:$1"),0)-1,100000,1),0)),"")</f>
        <v>50</v>
      </c>
      <c r="AA233" s="6">
        <f ca="1">IFERROR(INDEX(OFFSET(INDIRECT("v_buffer_hist_hoy!$A$1"),1,MATCH("buh_inventario_proveedor",INDIRECT("v_buffer_hist_hoy!$1:$1"),0)-1,100000,1),MATCH(CLEAN(TABLATRANSFERENCIA[[#This Row],[CODIGO]]),OFFSET(INDIRECT("v_buffer_hist_hoy!$A$1"),1,MATCH("buh_codigo",INDIRECT("v_buffer_hist_hoy!$1:$1"),0)-1,100000,1),0)),"")</f>
        <v>1000000000</v>
      </c>
      <c r="AB233" s="6">
        <f ca="1">IFERROR(INDEX(OFFSET(INDIRECT("v_buffer_hist_hoy!$A$1"),1,MATCH("buh_inventario_fisico",INDIRECT("v_buffer_hist_hoy!$1:$1"),0)-1,100000,1),MATCH(CLEAN(TABLATRANSFERENCIA[[#This Row],[CODIGO]]),OFFSET(INDIRECT("v_buffer_hist_hoy!$A$1"),1,MATCH("buh_codigo",INDIRECT("v_buffer_hist_hoy!$1:$1"),0)-1,100000,1),0)),"")</f>
        <v>17</v>
      </c>
      <c r="AC233" s="4">
        <f ca="1">IFERROR(INDEX(OFFSET(INDIRECT("v_buffer_hist_hoy!$A$1"),1,MATCH("buh_estado_inventario_fisico",INDIRECT("v_buffer_hist_hoy!$1:$1"),0)-1,100000,1),MATCH(CLEAN(TABLATRANSFERENCIA[[#This Row],[CODIGO]]),OFFSET(INDIRECT("v_buffer_hist_hoy!$A$1"),1,MATCH("buh_codigo",INDIRECT("v_buffer_hist_hoy!$1:$1"),0)-1,100000,1),0)),"")</f>
        <v>0.66</v>
      </c>
      <c r="AD233" s="6" t="str">
        <f ca="1">IFERROR(INDEX(OFFSET(INDIRECT("v_buffer_hist_hoy!$A$1"),1,MATCH("buh_color_inventario_fisico",INDIRECT("v_buffer_hist_hoy!$1:$1"),0)-1,100000,1),MATCH(CLEAN(TABLATRANSFERENCIA[[#This Row],[CODIGO]]),OFFSET(INDIRECT("v_buffer_hist_hoy!$A$1"),1,MATCH("buh_codigo",INDIRECT("v_buffer_hist_hoy!$1:$1"),0)-1,100000,1),0)),"")</f>
        <v>R</v>
      </c>
      <c r="AE233" s="6">
        <f ca="1">IFERROR(INDEX(OFFSET(INDIRECT("v_buffer_hist_hoy!$A$1"),1,MATCH("buh_transito",INDIRECT("v_buffer_hist_hoy!$1:$1"),0)-1,100000,1),MATCH(CLEAN(TABLATRANSFERENCIA[[#This Row],[CODIGO]]),OFFSET(INDIRECT("v_buffer_hist_hoy!$A$1"),1,MATCH("buh_codigo",INDIRECT("v_buffer_hist_hoy!$1:$1"),0)-1,100000,1),0)),"")</f>
        <v>26</v>
      </c>
      <c r="AF233" s="6">
        <f ca="1">IFERROR(INDEX(OFFSET(INDIRECT("v_buffer_hist_hoy!$A$1"),1,MATCH("buh_negociacion",INDIRECT("v_buffer_hist_hoy!$1:$1"),0)-1,100000,1),MATCH(CLEAN(TABLATRANSFERENCIA[[#This Row],[CODIGO]]),OFFSET(INDIRECT("v_buffer_hist_hoy!$A$1"),1,MATCH("buh_codigo",INDIRECT("v_buffer_hist_hoy!$1:$1"),0)-1,100000,1),0)),"")</f>
        <v>0</v>
      </c>
      <c r="AG233" s="6">
        <f ca="1">IFERROR(INDEX(OFFSET(INDIRECT("v_buffer_hist_hoy!$A$1"),1,MATCH("buh_produccion",INDIRECT("v_buffer_hist_hoy!$1:$1"),0)-1,100000,1),MATCH(CLEAN(TABLATRANSFERENCIA[[#This Row],[CODIGO]]),OFFSET(INDIRECT("v_buffer_hist_hoy!$A$1"),1,MATCH("buh_codigo",INDIRECT("v_buffer_hist_hoy!$1:$1"),0)-1,100000,1),0)),"")</f>
        <v>0</v>
      </c>
      <c r="AH233" s="6">
        <f ca="1">IFERROR(INDEX(OFFSET(INDIRECT("v_buffer_hist_hoy!$A$1"),1,MATCH("buh_embarcado",INDIRECT("v_buffer_hist_hoy!$1:$1"),0)-1,100000,1),MATCH(CLEAN(TABLATRANSFERENCIA[[#This Row],[CODIGO]]),OFFSET(INDIRECT("v_buffer_hist_hoy!$A$1"),1,MATCH("buh_codigo",INDIRECT("v_buffer_hist_hoy!$1:$1"),0)-1,100000,1),0)),"")</f>
        <v>0</v>
      </c>
      <c r="AI233" s="6">
        <f ca="1">IFERROR(INDEX(OFFSET(INDIRECT("v_buffer_hist_hoy!$A$1"),1,MATCH("buh_comprometido",INDIRECT("v_buffer_hist_hoy!$1:$1"),0)-1,100000,1),MATCH(CLEAN(TABLATRANSFERENCIA[[#This Row],[CODIGO]]),OFFSET(INDIRECT("v_buffer_hist_hoy!$A$1"),1,MATCH("buh_codigo",INDIRECT("v_buffer_hist_hoy!$1:$1"),0)-1,100000,1),0)),"")</f>
        <v>0</v>
      </c>
      <c r="AJ233" s="6">
        <f ca="1">IFERROR(INDEX(OFFSET(INDIRECT("v_buffer_hist_hoy!$A$1"),1,MATCH("buh_backorder",INDIRECT("v_buffer_hist_hoy!$1:$1"),0)-1,100000,1),MATCH(CLEAN(TABLATRANSFERENCIA[[#This Row],[CODIGO]]),OFFSET(INDIRECT("v_buffer_hist_hoy!$A$1"),1,MATCH("buh_codigo",INDIRECT("v_buffer_hist_hoy!$1:$1"),0)-1,100000,1),0)),"")</f>
        <v>44</v>
      </c>
      <c r="AK233" s="6">
        <f ca="1">IFERROR(INDEX(OFFSET(INDIRECT("v_buffer_hist_hoy!$A$1"),1,MATCH("buh_inventario_proyectado",INDIRECT("v_buffer_hist_hoy!$1:$1"),0)-1,100000,1),MATCH(CLEAN(TABLATRANSFERENCIA[[#This Row],[CODIGO]]),OFFSET(INDIRECT("v_buffer_hist_hoy!$A$1"),1,MATCH("buh_codigo",INDIRECT("v_buffer_hist_hoy!$1:$1"),0)-1,100000,1),0)),"")</f>
        <v>87</v>
      </c>
      <c r="AL233" s="4">
        <f ca="1">IFERROR(INDEX(OFFSET(INDIRECT("v_buffer_hist_hoy!$A$1"),1,MATCH("buh_estado_inventario_proyectado",INDIRECT("v_buffer_hist_hoy!$1:$1"),0)-1,100000,1),MATCH(CLEAN(TABLATRANSFERENCIA[[#This Row],[CODIGO]]),OFFSET(INDIRECT("v_buffer_hist_hoy!$A$1"),1,MATCH("buh_codigo",INDIRECT("v_buffer_hist_hoy!$1:$1"),0)-1,100000,1),0)),"")</f>
        <v>-0.74</v>
      </c>
      <c r="AM233" s="6" t="str">
        <f ca="1">IFERROR(INDEX(OFFSET(INDIRECT("v_buffer_hist_hoy!$A$1"),1,MATCH("buh_color_inventario_proyectado",INDIRECT("v_buffer_hist_hoy!$1:$1"),0)-1,100000,1),MATCH(CLEAN(TABLATRANSFERENCIA[[#This Row],[CODIGO]]),OFFSET(INDIRECT("v_buffer_hist_hoy!$A$1"),1,MATCH("buh_codigo",INDIRECT("v_buffer_hist_hoy!$1:$1"),0)-1,100000,1),0)),"")</f>
        <v>L</v>
      </c>
      <c r="AN233" s="6">
        <f ca="1">IFERROR(INDEX(OFFSET(INDIRECT("v_buffer_hist_hoy!$A$1"),1,MATCH("buh_pedido_minimo",INDIRECT("v_buffer_hist_hoy!$1:$1"),0)-1,100000,1),MATCH(CLEAN(TABLATRANSFERENCIA[[#This Row],[CODIGO]]),OFFSET(INDIRECT("v_buffer_hist_hoy!$A$1"),1,MATCH("buh_codigo",INDIRECT("v_buffer_hist_hoy!$1:$1"),0)-1,100000,1),0)),"")</f>
        <v>0</v>
      </c>
      <c r="AO233" s="6">
        <f ca="1">IFERROR(INDEX(OFFSET(INDIRECT("v_buffer_hist_hoy!$A$1"),1,MATCH("buh_pedido_minimo_grupo",INDIRECT("v_buffer_hist_hoy!$1:$1"),0)-1,100000,1),MATCH(CLEAN(TABLATRANSFERENCIA[[#This Row],[CODIGO]]),OFFSET(INDIRECT("v_buffer_hist_hoy!$A$1"),1,MATCH("buh_codigo",INDIRECT("v_buffer_hist_hoy!$1:$1"),0)-1,100000,1),0)),"")</f>
        <v>0</v>
      </c>
      <c r="AP233" s="6">
        <f ca="1">IFERROR(INDEX(OFFSET(INDIRECT("v_buffer_hist_hoy!$A$1"),1,MATCH("buh_unidad_empaque",INDIRECT("v_buffer_hist_hoy!$1:$1"),0)-1,100000,1),MATCH(CLEAN(TABLATRANSFERENCIA[[#This Row],[CODIGO]]),OFFSET(INDIRECT("v_buffer_hist_hoy!$A$1"),1,MATCH("buh_codigo",INDIRECT("v_buffer_hist_hoy!$1:$1"),0)-1,100000,1),0)),"")</f>
        <v>0</v>
      </c>
      <c r="AQ233" s="6">
        <f ca="1">IFERROR(INDEX(OFFSET(INDIRECT("v_buffer_hist_hoy!$A$1"),1,MATCH("buh_pedido_promedio",INDIRECT("v_buffer_hist_hoy!$1:$1"),0)-1,100000,1),MATCH(CLEAN(TABLATRANSFERENCIA[[#This Row],[CODIGO]]),OFFSET(INDIRECT("v_buffer_hist_hoy!$A$1"),1,MATCH("buh_codigo",INDIRECT("v_buffer_hist_hoy!$1:$1"),0)-1,100000,1),0)),"")</f>
        <v>14</v>
      </c>
      <c r="AR233" s="6">
        <f ca="1">IFERROR(INDEX(OFFSET(INDIRECT("v_buffer_hist_hoy!$A$1"),1,MATCH("buh_cobertura_buffer",INDIRECT("v_buffer_hist_hoy!$1:$1"),0)-1,100000,1),MATCH(CLEAN(TABLATRANSFERENCIA[[#This Row],[CODIGO]]),OFFSET(INDIRECT("v_buffer_hist_hoy!$A$1"),1,MATCH("buh_codigo",INDIRECT("v_buffer_hist_hoy!$1:$1"),0)-1,100000,1),0)),"")</f>
        <v>0</v>
      </c>
      <c r="AS233" s="6">
        <f ca="1">IFERROR(INDEX(OFFSET(INDIRECT("v_buffer_hist_hoy!$A$1"),1,MATCH("buh_cobertura_inventario_proyectado",INDIRECT("v_buffer_hist_hoy!$1:$1"),0)-1,100000,1),MATCH(CLEAN(TABLATRANSFERENCIA[[#This Row],[CODIGO]]),OFFSET(INDIRECT("v_buffer_hist_hoy!$A$1"),1,MATCH("buh_codigo",INDIRECT("v_buffer_hist_hoy!$1:$1"),0)-1,100000,1),0)),"")</f>
        <v>0</v>
      </c>
      <c r="AT233" s="6">
        <f ca="1">IFERROR(INDEX(OFFSET(INDIRECT("v_buffer_hist_hoy!$A$1"),1,MATCH("buh_cobertura_pedido_minimo",INDIRECT("v_buffer_hist_hoy!$1:$1"),0)-1,100000,1),MATCH(CLEAN(TABLATRANSFERENCIA[[#This Row],[CODIGO]]),OFFSET(INDIRECT("v_buffer_hist_hoy!$A$1"),1,MATCH("buh_codigo",INDIRECT("v_buffer_hist_hoy!$1:$1"),0)-1,100000,1),0)),"")</f>
        <v>0</v>
      </c>
      <c r="AU233" s="6">
        <f ca="1">IFERROR(INDEX(OFFSET(INDIRECT("v_buffer_hist_hoy!$A$1"),1,MATCH("buh_dias_desabastecimiento",INDIRECT("v_buffer_hist_hoy!$1:$1"),0)-1,100000,1),MATCH(CLEAN(TABLATRANSFERENCIA[[#This Row],[CODIGO]]),OFFSET(INDIRECT("v_buffer_hist_hoy!$A$1"),1,MATCH("buh_codigo",INDIRECT("v_buffer_hist_hoy!$1:$1"),0)-1,100000,1),0)),"")</f>
        <v>0</v>
      </c>
      <c r="AV233" s="6">
        <f t="array" ref="AV233">IFERROR(INDEX(Datos_Consumo[CANTIDAD],MATCH(TABLATRANSFERENCIA[[#This Row],[CODIGO]]&amp;TABLATRANSFERENCIA[[#Headers],[Columna1]],Datos_Consumo[CODIGO]&amp;Datos_Consumo[FECHA_FORMATO],0)),0)</f>
        <v>0</v>
      </c>
      <c r="AW233" s="6">
        <f t="array" ref="AW233">IFERROR(INDEX(Datos_Consumo[CANTIDAD],MATCH(TABLATRANSFERENCIA[[#This Row],[CODIGO]]&amp;TABLATRANSFERENCIA[[#Headers],[Columna2]],Datos_Consumo[CODIGO]&amp;Datos_Consumo[FECHA_FORMATO],0)),0)</f>
        <v>0</v>
      </c>
      <c r="AX233" s="6">
        <f t="array" ref="AX233">IFERROR(INDEX(Datos_Consumo[CANTIDAD],MATCH(TABLATRANSFERENCIA[[#This Row],[CODIGO]]&amp;TABLATRANSFERENCIA[[#Headers],[Columna3]],Datos_Consumo[CODIGO]&amp;Datos_Consumo[FECHA_FORMATO],0)),0)</f>
        <v>0</v>
      </c>
      <c r="AY233" s="6">
        <f t="array" ref="AY233">IFERROR(INDEX(Datos_Consumo[CANTIDAD],MATCH(TABLATRANSFERENCIA[[#This Row],[CODIGO]]&amp;TABLATRANSFERENCIA[[#Headers],[Columna4]],Datos_Consumo[CODIGO]&amp;Datos_Consumo[FECHA_FORMATO],0)),0)</f>
        <v>0</v>
      </c>
      <c r="AZ233" s="6">
        <f t="array" ref="AZ233">IFERROR(INDEX(Datos_Consumo[CANTIDAD],MATCH(TABLATRANSFERENCIA[[#This Row],[CODIGO]]&amp;TABLATRANSFERENCIA[[#Headers],[Columna5]],Datos_Consumo[CODIGO]&amp;Datos_Consumo[FECHA_FORMATO],0)),0)</f>
        <v>0</v>
      </c>
      <c r="BA233" s="6">
        <f t="array" ref="BA233">IFERROR(INDEX(Datos_Consumo[CANTIDAD],MATCH(TABLATRANSFERENCIA[[#This Row],[CODIGO]]&amp;TABLATRANSFERENCIA[[#Headers],[Columna6]],Datos_Consumo[CODIGO]&amp;Datos_Consumo[FECHA_FORMATO],0)),0)</f>
        <v>0</v>
      </c>
      <c r="BB233" s="56">
        <f ca="1">IFERROR(INDEX(OFFSET(INDIRECT("v_buffer_hist_hoy!$A$1"),1,MATCH("buh_ultima_transferencia_ini",INDIRECT("v_buffer_hist_hoy!$1:$1"),0)-1,100000,1),MATCH(CLEAN(TABLATRANSFERENCIA[[#This Row],[CODIGO]]),OFFSET(INDIRECT("v_buffer_hist_hoy!$A$1"),1,MATCH("buh_codigo",INDIRECT("v_buffer_hist_hoy!$1:$1"),0)-1,100000,1),0)),"")</f>
        <v>0</v>
      </c>
      <c r="BC233" s="56">
        <f ca="1">IFERROR(INDEX(OFFSET(INDIRECT("v_buffer_hist_hoy!$A$1"),1,MATCH("buh_ultima_transferencia_fin",INDIRECT("v_buffer_hist_hoy!$1:$1"),0)-1,100000,1),MATCH(CLEAN(TABLATRANSFERENCIA[[#This Row],[CODIGO]]),OFFSET(INDIRECT("v_buffer_hist_hoy!$A$1"),1,MATCH("buh_codigo",INDIRECT("v_buffer_hist_hoy!$1:$1"),0)-1,100000,1),0)),"")</f>
        <v>0</v>
      </c>
      <c r="BD233" s="50" t="s">
        <v>7725</v>
      </c>
      <c r="BE233" s="55"/>
      <c r="BF233" s="51"/>
      <c r="BG233"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23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3" s="51"/>
      <c r="BM233" s="46">
        <f ca="1">IFERROR(TABLATRANSFERENCIA[[#This Row],[REQUERIM]]/TABLATRANSFERENCIA[[#This Row],[PEDIDO PROMEDIO]],0)</f>
        <v>0.7142857142857143</v>
      </c>
      <c r="BN233" s="51"/>
      <c r="BO233" s="59"/>
      <c r="BP233" s="3" t="str">
        <f>IF(TABLATRANSFERENCIA[[#This Row],[RECIBIDO]]&lt;&gt;"",0,IF(TABLATRANSFERENCIA[[#This Row],[DESPACHO]]&lt;&gt;"",TABLATRANSFERENCIA[[#This Row],[DESPACHO]],TABLATRANSFERENCIA[[#This Row],[REQUERIM]]))</f>
        <v>10</v>
      </c>
      <c r="BQ233" s="50"/>
      <c r="BR233" s="50"/>
      <c r="BS233" s="50" t="str">
        <f t="shared" si="3"/>
        <v>N</v>
      </c>
      <c r="BT233" s="51">
        <f t="array" aca="1" ref="BT233" ca="1">IF(SUM(--(TABLATRANSFERENCIA[[#This Row],[CODIGO GENERICO]]=TABLATRANSFERENCIA[CODIGO GENERICO])*TABLATRANSFERENCIA[REQUERIM])&lt;TABLATRANSFERENCIA[[#This Row],[PEDIDO MIN GRUPO]],1,0)</f>
        <v>0</v>
      </c>
      <c r="BU23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33" s="51">
        <f ca="1">IFERROR(INDEX(OFFSET(INDIRECT("v_buffer_hist_hoy!$A$1"),1,MATCH("buh_zona_amarilla",INDIRECT("v_buffer_hist_hoy!$1:$1"),0)-1,100000,1),MATCH(CLEAN(TABLATRANSFERENCIA[[#This Row],[CODIGO]]),OFFSET(INDIRECT("v_buffer_hist_hoy!$A$1"),1,MATCH("buh_codigo",INDIRECT("v_buffer_hist_hoy!$1:$1"),0)-1,100000,1),0)),"")</f>
        <v>33</v>
      </c>
      <c r="BW233" s="51">
        <f ca="1">IFERROR(INDEX(OFFSET(INDIRECT("v_buffer_hist_hoy!$A$1"),1,MATCH("buh_zona_roja",INDIRECT("v_buffer_hist_hoy!$1:$1"),0)-1,100000,1),MATCH(CLEAN(TABLATRANSFERENCIA[[#This Row],[CODIGO]]),OFFSET(INDIRECT("v_buffer_hist_hoy!$A$1"),1,MATCH("buh_codigo",INDIRECT("v_buffer_hist_hoy!$1:$1"),0)-1,100000,1),0)),"")</f>
        <v>17</v>
      </c>
    </row>
    <row r="234" spans="1:75" hidden="1" x14ac:dyDescent="0.25">
      <c r="A234" s="54" t="s">
        <v>1706</v>
      </c>
      <c r="B234" s="3" t="str">
        <f ca="1">IFERROR(INDEX(OFFSET(INDIRECT("v_buffer_hist_hoy!$A$1"),1,MATCH("pro_descripcion",INDIRECT("v_buffer_hist_hoy!$1:$1"),0)-1,100000,1),MATCH(CLEAN(TABLATRANSFERENCIA[[#This Row],[CODIGO]]),OFFSET(INDIRECT("v_buffer_hist_hoy!$A$1"),1,MATCH("buh_codigo",INDIRECT("v_buffer_hist_hoy!$1:$1"),0)-1,100000,1),0)),"")</f>
        <v>PODADORA DE EXTENSION PPT-266</v>
      </c>
      <c r="C234" s="3" t="str">
        <f ca="1">IFERROR(INDEX(OFFSET(INDIRECT("v_buffer_hist_hoy!$A$1"),1,MATCH("buh_codigo_generico",INDIRECT("v_buffer_hist_hoy!$1:$1"),0)-1,100000,1),MATCH(CLEAN(TABLATRANSFERENCIA[[#This Row],[CODIGO]]),OFFSET(INDIRECT("v_buffer_hist_hoy!$A$1"),1,MATCH("buh_codigo",INDIRECT("v_buffer_hist_hoy!$1:$1"),0)-1,100000,1),0)),"")</f>
        <v>0</v>
      </c>
      <c r="D234" s="3" t="str">
        <f ca="1">IFERROR(INDEX(OFFSET(INDIRECT("v_buffer_hist_hoy!$A$1"),1,MATCH("buh_codigo_vinculado",INDIRECT("v_buffer_hist_hoy!$1:$1"),0)-1,100000,1),MATCH(CLEAN(TABLATRANSFERENCIA[[#This Row],[CODIGO]]),OFFSET(INDIRECT("v_buffer_hist_hoy!$A$1"),1,MATCH("buh_codigo",INDIRECT("v_buffer_hist_hoy!$1:$1"),0)-1,100000,1),0)),"")</f>
        <v>EC-PPT-266LA</v>
      </c>
      <c r="E234" s="3" t="str">
        <f ca="1">IFERROR(INDEX(OFFSET(INDIRECT("v_buffer_hist_hoy!$A$1"),1,MATCH("pro_linea",INDIRECT("v_buffer_hist_hoy!$1:$1"),0)-1,100000,1),MATCH(CLEAN(TABLATRANSFERENCIA[[#This Row],[CODIGO]]),OFFSET(INDIRECT("v_buffer_hist_hoy!$A$1"),1,MATCH("buh_codigo",INDIRECT("v_buffer_hist_hoy!$1:$1"),0)-1,100000,1),0)),"")</f>
        <v>AGROFORESTAL</v>
      </c>
      <c r="F234" s="3">
        <f ca="1">IFERROR(INDEX(OFFSET(INDIRECT("v_buffer_hist_hoy!$A$1"),1,MATCH("pro_sublinea",INDIRECT("v_buffer_hist_hoy!$1:$1"),0)-1,100000,1),MATCH(CLEAN(TABLATRANSFERENCIA[[#This Row],[CODIGO]]),OFFSET(INDIRECT("v_buffer_hist_hoy!$A$1"),1,MATCH("buh_codigo",INDIRECT("v_buffer_hist_hoy!$1:$1"),0)-1,100000,1),0)),"")</f>
        <v>0</v>
      </c>
      <c r="G234" s="3" t="str">
        <f ca="1">IFERROR(INDEX(OFFSET(INDIRECT("v_buffer_hist_hoy!$A$1"),1,MATCH("pro_grupo",INDIRECT("v_buffer_hist_hoy!$1:$1"),0)-1,100000,1),MATCH(CLEAN(TABLATRANSFERENCIA[[#This Row],[CODIGO]]),OFFSET(INDIRECT("v_buffer_hist_hoy!$A$1"),1,MATCH("buh_codigo",INDIRECT("v_buffer_hist_hoy!$1:$1"),0)-1,100000,1),0)),"")</f>
        <v>PODADORA DE ALTURA</v>
      </c>
      <c r="H234" s="3">
        <f ca="1">IFERROR(INDEX(OFFSET(INDIRECT("v_buffer_hist_hoy!$A$1"),1,MATCH("pro_familia",INDIRECT("v_buffer_hist_hoy!$1:$1"),0)-1,100000,1),MATCH(CLEAN(TABLATRANSFERENCIA[[#This Row],[CODIGO]]),OFFSET(INDIRECT("v_buffer_hist_hoy!$A$1"),1,MATCH("buh_codigo",INDIRECT("v_buffer_hist_hoy!$1:$1"),0)-1,100000,1),0)),"")</f>
        <v>0</v>
      </c>
      <c r="I234" s="3">
        <f ca="1">IFERROR(INDEX(OFFSET(INDIRECT("v_buffer_hist_hoy!$A$1"),1,MATCH("pro_subfamilia",INDIRECT("v_buffer_hist_hoy!$1:$1"),0)-1,100000,1),MATCH(CLEAN(TABLATRANSFERENCIA[[#This Row],[CODIGO]]),OFFSET(INDIRECT("v_buffer_hist_hoy!$A$1"),1,MATCH("buh_codigo",INDIRECT("v_buffer_hist_hoy!$1:$1"),0)-1,100000,1),0)),"")</f>
        <v>0</v>
      </c>
      <c r="J234" s="3" t="str">
        <f ca="1">IFERROR(INDEX(OFFSET(INDIRECT("v_buffer_hist_hoy!$A$1"),1,MATCH("pro_categoria",INDIRECT("v_buffer_hist_hoy!$1:$1"),0)-1,100000,1),MATCH(CLEAN(TABLATRANSFERENCIA[[#This Row],[CODIGO]]),OFFSET(INDIRECT("v_buffer_hist_hoy!$A$1"),1,MATCH("buh_codigo",INDIRECT("v_buffer_hist_hoy!$1:$1"),0)-1,100000,1),0)),"")</f>
        <v>UTILITARIOS AGROFORESTALES</v>
      </c>
      <c r="K234" s="3">
        <f ca="1">IFERROR(INDEX(OFFSET(INDIRECT("v_buffer_hist_hoy!$A$1"),1,MATCH("pro_tipo",INDIRECT("v_buffer_hist_hoy!$1:$1"),0)-1,100000,1),MATCH(CLEAN(TABLATRANSFERENCIA[[#This Row],[CODIGO]]),OFFSET(INDIRECT("v_buffer_hist_hoy!$A$1"),1,MATCH("buh_codigo",INDIRECT("v_buffer_hist_hoy!$1:$1"),0)-1,100000,1),0)),"")</f>
        <v>0</v>
      </c>
      <c r="L234" s="3" t="str">
        <f ca="1">IFERROR(INDEX(OFFSET(INDIRECT("v_buffer_hist_hoy!$A$1"),1,MATCH("pro_marca",INDIRECT("v_buffer_hist_hoy!$1:$1"),0)-1,100000,1),MATCH(CLEAN(TABLATRANSFERENCIA[[#This Row],[CODIGO]]),OFFSET(INDIRECT("v_buffer_hist_hoy!$A$1"),1,MATCH("buh_codigo",INDIRECT("v_buffer_hist_hoy!$1:$1"),0)-1,100000,1),0)),"")</f>
        <v>ECHO</v>
      </c>
      <c r="M234" s="3">
        <f ca="1">IFERROR(INDEX(OFFSET(INDIRECT("v_buffer_hist_hoy!$A$1"),1,MATCH("pro_modelo",INDIRECT("v_buffer_hist_hoy!$1:$1"),0)-1,100000,1),MATCH(CLEAN(TABLATRANSFERENCIA[[#This Row],[CODIGO]]),OFFSET(INDIRECT("v_buffer_hist_hoy!$A$1"),1,MATCH("buh_codigo",INDIRECT("v_buffer_hist_hoy!$1:$1"),0)-1,100000,1),0)),"")</f>
        <v>0</v>
      </c>
      <c r="N234" s="3">
        <f ca="1">IFERROR(INDEX(OFFSET(INDIRECT("v_buffer_hist_hoy!$A$1"),1,MATCH("pro_cat_management",INDIRECT("v_buffer_hist_hoy!$1:$1"),0)-1,100000,1),MATCH(CLEAN(TABLATRANSFERENCIA[[#This Row],[CODIGO]]),OFFSET(INDIRECT("v_buffer_hist_hoy!$A$1"),1,MATCH("buh_codigo",INDIRECT("v_buffer_hist_hoy!$1:$1"),0)-1,100000,1),0)),"")</f>
        <v>0</v>
      </c>
      <c r="O234" s="5" t="str">
        <f ca="1">IFERROR(INDEX(OFFSET(INDIRECT("v_buffer_hist_hoy!$A$1"),1,MATCH("buh_estatus",INDIRECT("v_buffer_hist_hoy!$1:$1"),0)-1,100000,1),MATCH(CLEAN(TABLATRANSFERENCIA[[#This Row],[CODIGO]]),OFFSET(INDIRECT("v_buffer_hist_hoy!$A$1"),1,MATCH("buh_codigo",INDIRECT("v_buffer_hist_hoy!$1:$1"),0)-1,100000,1),0)),"")</f>
        <v>0</v>
      </c>
      <c r="P234" s="5">
        <f ca="1">IFERROR(INDEX(OFFSET(INDIRECT("v_buffer_hist_hoy!$A$1"),1,MATCH("buh_ctv",INDIRECT("v_buffer_hist_hoy!$1:$1"),0)-1,100000,1),MATCH(CLEAN(TABLATRANSFERENCIA[[#This Row],[CODIGO]]),OFFSET(INDIRECT("v_buffer_hist_hoy!$A$1"),1,MATCH("buh_codigo",INDIRECT("v_buffer_hist_hoy!$1:$1"),0)-1,100000,1),0)),"")</f>
        <v>349.3</v>
      </c>
      <c r="Q234" s="5">
        <f ca="1">IFERROR(INDEX(OFFSET(INDIRECT("v_buffer_hist_hoy!$A$1"),1,MATCH("buh_pv",INDIRECT("v_buffer_hist_hoy!$1:$1"),0)-1,100000,1),MATCH(CLEAN(TABLATRANSFERENCIA[[#This Row],[CODIGO]]),OFFSET(INDIRECT("v_buffer_hist_hoy!$A$1"),1,MATCH("buh_codigo",INDIRECT("v_buffer_hist_hoy!$1:$1"),0)-1,100000,1),0)),"")</f>
        <v>709</v>
      </c>
      <c r="R234" s="46">
        <f ca="1">IFERROR(INDEX(OFFSET(INDIRECT("v_buffer_hist_hoy!$A$1"),1,MATCH("buh_roi_pasado",INDIRECT("v_buffer_hist_hoy!$1:$1"),0)-1,100000,1),MATCH(CLEAN(TABLATRANSFERENCIA[[#This Row],[CODIGO]]),OFFSET(INDIRECT("v_buffer_hist_hoy!$A$1"),1,MATCH("buh_codigo",INDIRECT("v_buffer_hist_hoy!$1:$1"),0)-1,100000,1),0)),"")</f>
        <v>0</v>
      </c>
      <c r="S234" s="46">
        <f ca="1">IFERROR(INDEX(OFFSET(INDIRECT("v_buffer_hist_hoy!$A$1"),1,MATCH("buh_roi_proyectado",INDIRECT("v_buffer_hist_hoy!$1:$1"),0)-1,100000,1),MATCH(CLEAN(TABLATRANSFERENCIA[[#This Row],[CODIGO]]),OFFSET(INDIRECT("v_buffer_hist_hoy!$A$1"),1,MATCH("buh_codigo",INDIRECT("v_buffer_hist_hoy!$1:$1"),0)-1,100000,1),0)),"")</f>
        <v>4.49</v>
      </c>
      <c r="T234" s="46">
        <f ca="1">IFERROR(INDEX(OFFSET(INDIRECT("v_buffer_hist_hoy!$A$1"),1,MATCH("buh_velocity",INDIRECT("v_buffer_hist_hoy!$1:$1"),0)-1,100000,1),MATCH(CLEAN(TABLATRANSFERENCIA[[#This Row],[CODIGO]]),OFFSET(INDIRECT("v_buffer_hist_hoy!$A$1"),1,MATCH("buh_codigo",INDIRECT("v_buffer_hist_hoy!$1:$1"),0)-1,100000,1),0)),"")</f>
        <v>0</v>
      </c>
      <c r="U234" s="46">
        <f ca="1">IFERROR(INDEX(OFFSET(INDIRECT("v_buffer_hist_hoy!$A$1"),1,MATCH("buh_nivel_servicio",INDIRECT("v_buffer_hist_hoy!$1:$1"),0)-1,100000,1),MATCH(CLEAN(TABLATRANSFERENCIA[[#This Row],[CODIGO]]),OFFSET(INDIRECT("v_buffer_hist_hoy!$A$1"),1,MATCH("buh_codigo",INDIRECT("v_buffer_hist_hoy!$1:$1"),0)-1,100000,1),0)),"")</f>
        <v>1</v>
      </c>
      <c r="V234" s="49" t="str">
        <f ca="1">IFERROR(INDEX(OFFSET(INDIRECT("v_buffer_hist_hoy!$A$1"),1,MATCH("pro_nombre",INDIRECT("v_buffer_hist_hoy!$1:$1"),0)-1,100000,1),MATCH(CLEAN(TABLATRANSFERENCIA[[#This Row],[CODIGO]]),OFFSET(INDIRECT("v_buffer_hist_hoy!$A$1"),1,MATCH("buh_codigo",INDIRECT("v_buffer_hist_hoy!$1:$1"),0)-1,100000,1),0)),"")</f>
        <v>Echo</v>
      </c>
      <c r="W234" s="49" t="str">
        <f ca="1">IFERROR(INDEX(OFFSET(INDIRECT("v_buffer_hist_hoy!$A$1"),1,MATCH("pre_nombre",INDIRECT("v_buffer_hist_hoy!$1:$1"),0)-1,100000,1),MATCH(CLEAN(TABLATRANSFERENCIA[[#This Row],[CODIGO]]),OFFSET(INDIRECT("v_buffer_hist_hoy!$A$1"),1,MATCH("buh_codigo",INDIRECT("v_buffer_hist_hoy!$1:$1"),0)-1,100000,1),0)),"")</f>
        <v>USA</v>
      </c>
      <c r="X234" s="51">
        <f ca="1">IFERROR(INDEX(OFFSET(INDIRECT("v_buffer_hist_hoy!$A$1"),1,MATCH("buh_tiempo_suministro",INDIRECT("v_buffer_hist_hoy!$1:$1"),0)-1,100000,1),MATCH(CLEAN(TABLATRANSFERENCIA[[#This Row],[CODIGO]]),OFFSET(INDIRECT("v_buffer_hist_hoy!$A$1"),1,MATCH("buh_codigo",INDIRECT("v_buffer_hist_hoy!$1:$1"),0)-1,100000,1),0)),"")</f>
        <v>8</v>
      </c>
      <c r="Y234" s="51">
        <f ca="1">IFERROR(INDEX(OFFSET(INDIRECT("v_buffer_hist_hoy!$A$1"),1,MATCH("buh_frecuencia_reposicion",INDIRECT("v_buffer_hist_hoy!$1:$1"),0)-1,100000,1),MATCH(CLEAN(TABLATRANSFERENCIA[[#This Row],[CODIGO]]),OFFSET(INDIRECT("v_buffer_hist_hoy!$A$1"),1,MATCH("buh_codigo",INDIRECT("v_buffer_hist_hoy!$1:$1"),0)-1,100000,1),0)),"")</f>
        <v>3</v>
      </c>
      <c r="Z234" s="6">
        <f ca="1">IFERROR(INDEX(OFFSET(INDIRECT("v_buffer_hist_hoy!$A$1"),1,MATCH("buh_buffer_actual",INDIRECT("v_buffer_hist_hoy!$1:$1"),0)-1,100000,1),MATCH(CLEAN(TABLATRANSFERENCIA[[#This Row],[CODIGO]]),OFFSET(INDIRECT("v_buffer_hist_hoy!$A$1"),1,MATCH("buh_codigo",INDIRECT("v_buffer_hist_hoy!$1:$1"),0)-1,100000,1),0)),"")</f>
        <v>25</v>
      </c>
      <c r="AA234" s="6">
        <f ca="1">IFERROR(INDEX(OFFSET(INDIRECT("v_buffer_hist_hoy!$A$1"),1,MATCH("buh_inventario_proveedor",INDIRECT("v_buffer_hist_hoy!$1:$1"),0)-1,100000,1),MATCH(CLEAN(TABLATRANSFERENCIA[[#This Row],[CODIGO]]),OFFSET(INDIRECT("v_buffer_hist_hoy!$A$1"),1,MATCH("buh_codigo",INDIRECT("v_buffer_hist_hoy!$1:$1"),0)-1,100000,1),0)),"")</f>
        <v>1000000000</v>
      </c>
      <c r="AB234" s="6">
        <f ca="1">IFERROR(INDEX(OFFSET(INDIRECT("v_buffer_hist_hoy!$A$1"),1,MATCH("buh_inventario_fisico",INDIRECT("v_buffer_hist_hoy!$1:$1"),0)-1,100000,1),MATCH(CLEAN(TABLATRANSFERENCIA[[#This Row],[CODIGO]]),OFFSET(INDIRECT("v_buffer_hist_hoy!$A$1"),1,MATCH("buh_codigo",INDIRECT("v_buffer_hist_hoy!$1:$1"),0)-1,100000,1),0)),"")</f>
        <v>1</v>
      </c>
      <c r="AC234" s="4">
        <f ca="1">IFERROR(INDEX(OFFSET(INDIRECT("v_buffer_hist_hoy!$A$1"),1,MATCH("buh_estado_inventario_fisico",INDIRECT("v_buffer_hist_hoy!$1:$1"),0)-1,100000,1),MATCH(CLEAN(TABLATRANSFERENCIA[[#This Row],[CODIGO]]),OFFSET(INDIRECT("v_buffer_hist_hoy!$A$1"),1,MATCH("buh_codigo",INDIRECT("v_buffer_hist_hoy!$1:$1"),0)-1,100000,1),0)),"")</f>
        <v>0.96</v>
      </c>
      <c r="AD234" s="6" t="str">
        <f ca="1">IFERROR(INDEX(OFFSET(INDIRECT("v_buffer_hist_hoy!$A$1"),1,MATCH("buh_color_inventario_fisico",INDIRECT("v_buffer_hist_hoy!$1:$1"),0)-1,100000,1),MATCH(CLEAN(TABLATRANSFERENCIA[[#This Row],[CODIGO]]),OFFSET(INDIRECT("v_buffer_hist_hoy!$A$1"),1,MATCH("buh_codigo",INDIRECT("v_buffer_hist_hoy!$1:$1"),0)-1,100000,1),0)),"")</f>
        <v>R</v>
      </c>
      <c r="AE234" s="6">
        <f ca="1">IFERROR(INDEX(OFFSET(INDIRECT("v_buffer_hist_hoy!$A$1"),1,MATCH("buh_transito",INDIRECT("v_buffer_hist_hoy!$1:$1"),0)-1,100000,1),MATCH(CLEAN(TABLATRANSFERENCIA[[#This Row],[CODIGO]]),OFFSET(INDIRECT("v_buffer_hist_hoy!$A$1"),1,MATCH("buh_codigo",INDIRECT("v_buffer_hist_hoy!$1:$1"),0)-1,100000,1),0)),"")</f>
        <v>2</v>
      </c>
      <c r="AF234" s="6">
        <f ca="1">IFERROR(INDEX(OFFSET(INDIRECT("v_buffer_hist_hoy!$A$1"),1,MATCH("buh_negociacion",INDIRECT("v_buffer_hist_hoy!$1:$1"),0)-1,100000,1),MATCH(CLEAN(TABLATRANSFERENCIA[[#This Row],[CODIGO]]),OFFSET(INDIRECT("v_buffer_hist_hoy!$A$1"),1,MATCH("buh_codigo",INDIRECT("v_buffer_hist_hoy!$1:$1"),0)-1,100000,1),0)),"")</f>
        <v>0</v>
      </c>
      <c r="AG234" s="6">
        <f ca="1">IFERROR(INDEX(OFFSET(INDIRECT("v_buffer_hist_hoy!$A$1"),1,MATCH("buh_produccion",INDIRECT("v_buffer_hist_hoy!$1:$1"),0)-1,100000,1),MATCH(CLEAN(TABLATRANSFERENCIA[[#This Row],[CODIGO]]),OFFSET(INDIRECT("v_buffer_hist_hoy!$A$1"),1,MATCH("buh_codigo",INDIRECT("v_buffer_hist_hoy!$1:$1"),0)-1,100000,1),0)),"")</f>
        <v>0</v>
      </c>
      <c r="AH234" s="6">
        <f ca="1">IFERROR(INDEX(OFFSET(INDIRECT("v_buffer_hist_hoy!$A$1"),1,MATCH("buh_embarcado",INDIRECT("v_buffer_hist_hoy!$1:$1"),0)-1,100000,1),MATCH(CLEAN(TABLATRANSFERENCIA[[#This Row],[CODIGO]]),OFFSET(INDIRECT("v_buffer_hist_hoy!$A$1"),1,MATCH("buh_codigo",INDIRECT("v_buffer_hist_hoy!$1:$1"),0)-1,100000,1),0)),"")</f>
        <v>0</v>
      </c>
      <c r="AI234" s="6">
        <f ca="1">IFERROR(INDEX(OFFSET(INDIRECT("v_buffer_hist_hoy!$A$1"),1,MATCH("buh_comprometido",INDIRECT("v_buffer_hist_hoy!$1:$1"),0)-1,100000,1),MATCH(CLEAN(TABLATRANSFERENCIA[[#This Row],[CODIGO]]),OFFSET(INDIRECT("v_buffer_hist_hoy!$A$1"),1,MATCH("buh_codigo",INDIRECT("v_buffer_hist_hoy!$1:$1"),0)-1,100000,1),0)),"")</f>
        <v>0</v>
      </c>
      <c r="AJ234" s="6">
        <f ca="1">IFERROR(INDEX(OFFSET(INDIRECT("v_buffer_hist_hoy!$A$1"),1,MATCH("buh_backorder",INDIRECT("v_buffer_hist_hoy!$1:$1"),0)-1,100000,1),MATCH(CLEAN(TABLATRANSFERENCIA[[#This Row],[CODIGO]]),OFFSET(INDIRECT("v_buffer_hist_hoy!$A$1"),1,MATCH("buh_codigo",INDIRECT("v_buffer_hist_hoy!$1:$1"),0)-1,100000,1),0)),"")</f>
        <v>11</v>
      </c>
      <c r="AK234" s="6">
        <f ca="1">IFERROR(INDEX(OFFSET(INDIRECT("v_buffer_hist_hoy!$A$1"),1,MATCH("buh_inventario_proyectado",INDIRECT("v_buffer_hist_hoy!$1:$1"),0)-1,100000,1),MATCH(CLEAN(TABLATRANSFERENCIA[[#This Row],[CODIGO]]),OFFSET(INDIRECT("v_buffer_hist_hoy!$A$1"),1,MATCH("buh_codigo",INDIRECT("v_buffer_hist_hoy!$1:$1"),0)-1,100000,1),0)),"")</f>
        <v>14</v>
      </c>
      <c r="AL234" s="4">
        <f ca="1">IFERROR(INDEX(OFFSET(INDIRECT("v_buffer_hist_hoy!$A$1"),1,MATCH("buh_estado_inventario_proyectado",INDIRECT("v_buffer_hist_hoy!$1:$1"),0)-1,100000,1),MATCH(CLEAN(TABLATRANSFERENCIA[[#This Row],[CODIGO]]),OFFSET(INDIRECT("v_buffer_hist_hoy!$A$1"),1,MATCH("buh_codigo",INDIRECT("v_buffer_hist_hoy!$1:$1"),0)-1,100000,1),0)),"")</f>
        <v>0.44</v>
      </c>
      <c r="AM234" s="6" t="str">
        <f ca="1">IFERROR(INDEX(OFFSET(INDIRECT("v_buffer_hist_hoy!$A$1"),1,MATCH("buh_color_inventario_proyectado",INDIRECT("v_buffer_hist_hoy!$1:$1"),0)-1,100000,1),MATCH(CLEAN(TABLATRANSFERENCIA[[#This Row],[CODIGO]]),OFFSET(INDIRECT("v_buffer_hist_hoy!$A$1"),1,MATCH("buh_codigo",INDIRECT("v_buffer_hist_hoy!$1:$1"),0)-1,100000,1),0)),"")</f>
        <v>A</v>
      </c>
      <c r="AN234" s="6">
        <f ca="1">IFERROR(INDEX(OFFSET(INDIRECT("v_buffer_hist_hoy!$A$1"),1,MATCH("buh_pedido_minimo",INDIRECT("v_buffer_hist_hoy!$1:$1"),0)-1,100000,1),MATCH(CLEAN(TABLATRANSFERENCIA[[#This Row],[CODIGO]]),OFFSET(INDIRECT("v_buffer_hist_hoy!$A$1"),1,MATCH("buh_codigo",INDIRECT("v_buffer_hist_hoy!$1:$1"),0)-1,100000,1),0)),"")</f>
        <v>0</v>
      </c>
      <c r="AO234" s="6">
        <f ca="1">IFERROR(INDEX(OFFSET(INDIRECT("v_buffer_hist_hoy!$A$1"),1,MATCH("buh_pedido_minimo_grupo",INDIRECT("v_buffer_hist_hoy!$1:$1"),0)-1,100000,1),MATCH(CLEAN(TABLATRANSFERENCIA[[#This Row],[CODIGO]]),OFFSET(INDIRECT("v_buffer_hist_hoy!$A$1"),1,MATCH("buh_codigo",INDIRECT("v_buffer_hist_hoy!$1:$1"),0)-1,100000,1),0)),"")</f>
        <v>0</v>
      </c>
      <c r="AP234" s="6">
        <f ca="1">IFERROR(INDEX(OFFSET(INDIRECT("v_buffer_hist_hoy!$A$1"),1,MATCH("buh_unidad_empaque",INDIRECT("v_buffer_hist_hoy!$1:$1"),0)-1,100000,1),MATCH(CLEAN(TABLATRANSFERENCIA[[#This Row],[CODIGO]]),OFFSET(INDIRECT("v_buffer_hist_hoy!$A$1"),1,MATCH("buh_codigo",INDIRECT("v_buffer_hist_hoy!$1:$1"),0)-1,100000,1),0)),"")</f>
        <v>0</v>
      </c>
      <c r="AQ234" s="6">
        <f ca="1">IFERROR(INDEX(OFFSET(INDIRECT("v_buffer_hist_hoy!$A$1"),1,MATCH("buh_pedido_promedio",INDIRECT("v_buffer_hist_hoy!$1:$1"),0)-1,100000,1),MATCH(CLEAN(TABLATRANSFERENCIA[[#This Row],[CODIGO]]),OFFSET(INDIRECT("v_buffer_hist_hoy!$A$1"),1,MATCH("buh_codigo",INDIRECT("v_buffer_hist_hoy!$1:$1"),0)-1,100000,1),0)),"")</f>
        <v>7</v>
      </c>
      <c r="AR234" s="6">
        <f ca="1">IFERROR(INDEX(OFFSET(INDIRECT("v_buffer_hist_hoy!$A$1"),1,MATCH("buh_cobertura_buffer",INDIRECT("v_buffer_hist_hoy!$1:$1"),0)-1,100000,1),MATCH(CLEAN(TABLATRANSFERENCIA[[#This Row],[CODIGO]]),OFFSET(INDIRECT("v_buffer_hist_hoy!$A$1"),1,MATCH("buh_codigo",INDIRECT("v_buffer_hist_hoy!$1:$1"),0)-1,100000,1),0)),"")</f>
        <v>0</v>
      </c>
      <c r="AS234" s="6">
        <f ca="1">IFERROR(INDEX(OFFSET(INDIRECT("v_buffer_hist_hoy!$A$1"),1,MATCH("buh_cobertura_inventario_proyectado",INDIRECT("v_buffer_hist_hoy!$1:$1"),0)-1,100000,1),MATCH(CLEAN(TABLATRANSFERENCIA[[#This Row],[CODIGO]]),OFFSET(INDIRECT("v_buffer_hist_hoy!$A$1"),1,MATCH("buh_codigo",INDIRECT("v_buffer_hist_hoy!$1:$1"),0)-1,100000,1),0)),"")</f>
        <v>0</v>
      </c>
      <c r="AT234" s="6">
        <f ca="1">IFERROR(INDEX(OFFSET(INDIRECT("v_buffer_hist_hoy!$A$1"),1,MATCH("buh_cobertura_pedido_minimo",INDIRECT("v_buffer_hist_hoy!$1:$1"),0)-1,100000,1),MATCH(CLEAN(TABLATRANSFERENCIA[[#This Row],[CODIGO]]),OFFSET(INDIRECT("v_buffer_hist_hoy!$A$1"),1,MATCH("buh_codigo",INDIRECT("v_buffer_hist_hoy!$1:$1"),0)-1,100000,1),0)),"")</f>
        <v>0</v>
      </c>
      <c r="AU234" s="6">
        <f ca="1">IFERROR(INDEX(OFFSET(INDIRECT("v_buffer_hist_hoy!$A$1"),1,MATCH("buh_dias_desabastecimiento",INDIRECT("v_buffer_hist_hoy!$1:$1"),0)-1,100000,1),MATCH(CLEAN(TABLATRANSFERENCIA[[#This Row],[CODIGO]]),OFFSET(INDIRECT("v_buffer_hist_hoy!$A$1"),1,MATCH("buh_codigo",INDIRECT("v_buffer_hist_hoy!$1:$1"),0)-1,100000,1),0)),"")</f>
        <v>51</v>
      </c>
      <c r="AV234" s="6">
        <f t="array" ref="AV234">IFERROR(INDEX(Datos_Consumo[CANTIDAD],MATCH(TABLATRANSFERENCIA[[#This Row],[CODIGO]]&amp;TABLATRANSFERENCIA[[#Headers],[Columna1]],Datos_Consumo[CODIGO]&amp;Datos_Consumo[FECHA_FORMATO],0)),0)</f>
        <v>0</v>
      </c>
      <c r="AW234" s="6">
        <f t="array" ref="AW234">IFERROR(INDEX(Datos_Consumo[CANTIDAD],MATCH(TABLATRANSFERENCIA[[#This Row],[CODIGO]]&amp;TABLATRANSFERENCIA[[#Headers],[Columna2]],Datos_Consumo[CODIGO]&amp;Datos_Consumo[FECHA_FORMATO],0)),0)</f>
        <v>0</v>
      </c>
      <c r="AX234" s="6">
        <f t="array" ref="AX234">IFERROR(INDEX(Datos_Consumo[CANTIDAD],MATCH(TABLATRANSFERENCIA[[#This Row],[CODIGO]]&amp;TABLATRANSFERENCIA[[#Headers],[Columna3]],Datos_Consumo[CODIGO]&amp;Datos_Consumo[FECHA_FORMATO],0)),0)</f>
        <v>0</v>
      </c>
      <c r="AY234" s="6">
        <f t="array" ref="AY234">IFERROR(INDEX(Datos_Consumo[CANTIDAD],MATCH(TABLATRANSFERENCIA[[#This Row],[CODIGO]]&amp;TABLATRANSFERENCIA[[#Headers],[Columna4]],Datos_Consumo[CODIGO]&amp;Datos_Consumo[FECHA_FORMATO],0)),0)</f>
        <v>0</v>
      </c>
      <c r="AZ234" s="6">
        <f t="array" ref="AZ234">IFERROR(INDEX(Datos_Consumo[CANTIDAD],MATCH(TABLATRANSFERENCIA[[#This Row],[CODIGO]]&amp;TABLATRANSFERENCIA[[#Headers],[Columna5]],Datos_Consumo[CODIGO]&amp;Datos_Consumo[FECHA_FORMATO],0)),0)</f>
        <v>0</v>
      </c>
      <c r="BA234" s="6">
        <f t="array" ref="BA234">IFERROR(INDEX(Datos_Consumo[CANTIDAD],MATCH(TABLATRANSFERENCIA[[#This Row],[CODIGO]]&amp;TABLATRANSFERENCIA[[#Headers],[Columna6]],Datos_Consumo[CODIGO]&amp;Datos_Consumo[FECHA_FORMATO],0)),0)</f>
        <v>0</v>
      </c>
      <c r="BB234" s="56">
        <f ca="1">IFERROR(INDEX(OFFSET(INDIRECT("v_buffer_hist_hoy!$A$1"),1,MATCH("buh_ultima_transferencia_ini",INDIRECT("v_buffer_hist_hoy!$1:$1"),0)-1,100000,1),MATCH(CLEAN(TABLATRANSFERENCIA[[#This Row],[CODIGO]]),OFFSET(INDIRECT("v_buffer_hist_hoy!$A$1"),1,MATCH("buh_codigo",INDIRECT("v_buffer_hist_hoy!$1:$1"),0)-1,100000,1),0)),"")</f>
        <v>0</v>
      </c>
      <c r="BC234" s="56">
        <f ca="1">IFERROR(INDEX(OFFSET(INDIRECT("v_buffer_hist_hoy!$A$1"),1,MATCH("buh_ultima_transferencia_fin",INDIRECT("v_buffer_hist_hoy!$1:$1"),0)-1,100000,1),MATCH(CLEAN(TABLATRANSFERENCIA[[#This Row],[CODIGO]]),OFFSET(INDIRECT("v_buffer_hist_hoy!$A$1"),1,MATCH("buh_codigo",INDIRECT("v_buffer_hist_hoy!$1:$1"),0)-1,100000,1),0)),"")</f>
        <v>0</v>
      </c>
      <c r="BD234" s="50" t="s">
        <v>7753</v>
      </c>
      <c r="BE234" s="55"/>
      <c r="BF234" s="51"/>
      <c r="BG234" s="51" t="str">
        <f>IF(RIGHT(TABLATRANSFERENCIA[[#Headers],[Emb1]],1)*1&lt;=TABLATRANSFERENCIA[[#This Row],[EMBARQUES]],IF(ISBLANK(TABLATRANSFERENCIA[[#This Row],[EMBARQUES]]),TABLATRANSFERENCIA[[#This Row],[REQUERIM]],ROUND(TABLATRANSFERENCIA[[#This Row],[REQUERIM]]/TABLATRANSFERENCIA[[#This Row],[EMBARQUES]],0)),TABLATRANSFERENCIA[[#This Row],[REQUERIM]])</f>
        <v>11</v>
      </c>
      <c r="BH23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4" s="51"/>
      <c r="BM234" s="46">
        <f ca="1">IFERROR(TABLATRANSFERENCIA[[#This Row],[REQUERIM]]/TABLATRANSFERENCIA[[#This Row],[PEDIDO PROMEDIO]],0)</f>
        <v>1.5714285714285714</v>
      </c>
      <c r="BN234" s="51"/>
      <c r="BO234" s="59"/>
      <c r="BP234" s="3" t="str">
        <f>IF(TABLATRANSFERENCIA[[#This Row],[RECIBIDO]]&lt;&gt;"",0,IF(TABLATRANSFERENCIA[[#This Row],[DESPACHO]]&lt;&gt;"",TABLATRANSFERENCIA[[#This Row],[DESPACHO]],TABLATRANSFERENCIA[[#This Row],[REQUERIM]]))</f>
        <v>11</v>
      </c>
      <c r="BQ234" s="50"/>
      <c r="BR234" s="50"/>
      <c r="BS234" s="50" t="str">
        <f t="shared" si="3"/>
        <v>N</v>
      </c>
      <c r="BT234" s="51">
        <f t="array" aca="1" ref="BT234" ca="1">IF(SUM(--(TABLATRANSFERENCIA[[#This Row],[CODIGO GENERICO]]=TABLATRANSFERENCIA[CODIGO GENERICO])*TABLATRANSFERENCIA[REQUERIM])&lt;TABLATRANSFERENCIA[[#This Row],[PEDIDO MIN GRUPO]],1,0)</f>
        <v>0</v>
      </c>
      <c r="BU23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34" s="51">
        <f ca="1">IFERROR(INDEX(OFFSET(INDIRECT("v_buffer_hist_hoy!$A$1"),1,MATCH("buh_zona_amarilla",INDIRECT("v_buffer_hist_hoy!$1:$1"),0)-1,100000,1),MATCH(CLEAN(TABLATRANSFERENCIA[[#This Row],[CODIGO]]),OFFSET(INDIRECT("v_buffer_hist_hoy!$A$1"),1,MATCH("buh_codigo",INDIRECT("v_buffer_hist_hoy!$1:$1"),0)-1,100000,1),0)),"")</f>
        <v>17</v>
      </c>
      <c r="BW234" s="51">
        <f ca="1">IFERROR(INDEX(OFFSET(INDIRECT("v_buffer_hist_hoy!$A$1"),1,MATCH("buh_zona_roja",INDIRECT("v_buffer_hist_hoy!$1:$1"),0)-1,100000,1),MATCH(CLEAN(TABLATRANSFERENCIA[[#This Row],[CODIGO]]),OFFSET(INDIRECT("v_buffer_hist_hoy!$A$1"),1,MATCH("buh_codigo",INDIRECT("v_buffer_hist_hoy!$1:$1"),0)-1,100000,1),0)),"")</f>
        <v>8</v>
      </c>
    </row>
    <row r="235" spans="1:75" x14ac:dyDescent="0.25">
      <c r="A235" s="54" t="s">
        <v>5281</v>
      </c>
      <c r="B235" s="3" t="str">
        <f ca="1">IFERROR(INDEX(OFFSET(INDIRECT("v_buffer_hist_hoy!$A$1"),1,MATCH("pro_descripcion",INDIRECT("v_buffer_hist_hoy!$1:$1"),0)-1,100000,1),MATCH(CLEAN(TABLATRANSFERENCIA[[#This Row],[CODIGO]]),OFFSET(INDIRECT("v_buffer_hist_hoy!$A$1"),1,MATCH("buh_codigo",INDIRECT("v_buffer_hist_hoy!$1:$1"),0)-1,100000,1),0)),"")</f>
        <v>MOTOSIERRA CS-600-60 CON BARRA Y CADENA</v>
      </c>
      <c r="C235" s="3" t="str">
        <f ca="1">IFERROR(INDEX(OFFSET(INDIRECT("v_buffer_hist_hoy!$A$1"),1,MATCH("buh_codigo_generico",INDIRECT("v_buffer_hist_hoy!$1:$1"),0)-1,100000,1),MATCH(CLEAN(TABLATRANSFERENCIA[[#This Row],[CODIGO]]),OFFSET(INDIRECT("v_buffer_hist_hoy!$A$1"),1,MATCH("buh_codigo",INDIRECT("v_buffer_hist_hoy!$1:$1"),0)-1,100000,1),0)),"")</f>
        <v>0</v>
      </c>
      <c r="D235" s="3" t="str">
        <f ca="1">IFERROR(INDEX(OFFSET(INDIRECT("v_buffer_hist_hoy!$A$1"),1,MATCH("buh_codigo_vinculado",INDIRECT("v_buffer_hist_hoy!$1:$1"),0)-1,100000,1),MATCH(CLEAN(TABLATRANSFERENCIA[[#This Row],[CODIGO]]),OFFSET(INDIRECT("v_buffer_hist_hoy!$A$1"),1,MATCH("buh_codigo",INDIRECT("v_buffer_hist_hoy!$1:$1"),0)-1,100000,1),0)),"")</f>
        <v>EC-CS-600-60LA</v>
      </c>
      <c r="E235" s="3" t="str">
        <f ca="1">IFERROR(INDEX(OFFSET(INDIRECT("v_buffer_hist_hoy!$A$1"),1,MATCH("pro_linea",INDIRECT("v_buffer_hist_hoy!$1:$1"),0)-1,100000,1),MATCH(CLEAN(TABLATRANSFERENCIA[[#This Row],[CODIGO]]),OFFSET(INDIRECT("v_buffer_hist_hoy!$A$1"),1,MATCH("buh_codigo",INDIRECT("v_buffer_hist_hoy!$1:$1"),0)-1,100000,1),0)),"")</f>
        <v>AGROFORESTAL</v>
      </c>
      <c r="F235" s="3">
        <f ca="1">IFERROR(INDEX(OFFSET(INDIRECT("v_buffer_hist_hoy!$A$1"),1,MATCH("pro_sublinea",INDIRECT("v_buffer_hist_hoy!$1:$1"),0)-1,100000,1),MATCH(CLEAN(TABLATRANSFERENCIA[[#This Row],[CODIGO]]),OFFSET(INDIRECT("v_buffer_hist_hoy!$A$1"),1,MATCH("buh_codigo",INDIRECT("v_buffer_hist_hoy!$1:$1"),0)-1,100000,1),0)),"")</f>
        <v>0</v>
      </c>
      <c r="G235" s="3" t="str">
        <f ca="1">IFERROR(INDEX(OFFSET(INDIRECT("v_buffer_hist_hoy!$A$1"),1,MATCH("pro_grupo",INDIRECT("v_buffer_hist_hoy!$1:$1"),0)-1,100000,1),MATCH(CLEAN(TABLATRANSFERENCIA[[#This Row],[CODIGO]]),OFFSET(INDIRECT("v_buffer_hist_hoy!$A$1"),1,MATCH("buh_codigo",INDIRECT("v_buffer_hist_hoy!$1:$1"),0)-1,100000,1),0)),"")</f>
        <v>MOTOSIERRAS</v>
      </c>
      <c r="H235" s="3">
        <f ca="1">IFERROR(INDEX(OFFSET(INDIRECT("v_buffer_hist_hoy!$A$1"),1,MATCH("pro_familia",INDIRECT("v_buffer_hist_hoy!$1:$1"),0)-1,100000,1),MATCH(CLEAN(TABLATRANSFERENCIA[[#This Row],[CODIGO]]),OFFSET(INDIRECT("v_buffer_hist_hoy!$A$1"),1,MATCH("buh_codigo",INDIRECT("v_buffer_hist_hoy!$1:$1"),0)-1,100000,1),0)),"")</f>
        <v>0</v>
      </c>
      <c r="I235" s="3">
        <f ca="1">IFERROR(INDEX(OFFSET(INDIRECT("v_buffer_hist_hoy!$A$1"),1,MATCH("pro_subfamilia",INDIRECT("v_buffer_hist_hoy!$1:$1"),0)-1,100000,1),MATCH(CLEAN(TABLATRANSFERENCIA[[#This Row],[CODIGO]]),OFFSET(INDIRECT("v_buffer_hist_hoy!$A$1"),1,MATCH("buh_codigo",INDIRECT("v_buffer_hist_hoy!$1:$1"),0)-1,100000,1),0)),"")</f>
        <v>0</v>
      </c>
      <c r="J235" s="3" t="str">
        <f ca="1">IFERROR(INDEX(OFFSET(INDIRECT("v_buffer_hist_hoy!$A$1"),1,MATCH("pro_categoria",INDIRECT("v_buffer_hist_hoy!$1:$1"),0)-1,100000,1),MATCH(CLEAN(TABLATRANSFERENCIA[[#This Row],[CODIGO]]),OFFSET(INDIRECT("v_buffer_hist_hoy!$A$1"),1,MATCH("buh_codigo",INDIRECT("v_buffer_hist_hoy!$1:$1"),0)-1,100000,1),0)),"")</f>
        <v>MOTOSIERRAS</v>
      </c>
      <c r="K235" s="3">
        <f ca="1">IFERROR(INDEX(OFFSET(INDIRECT("v_buffer_hist_hoy!$A$1"),1,MATCH("pro_tipo",INDIRECT("v_buffer_hist_hoy!$1:$1"),0)-1,100000,1),MATCH(CLEAN(TABLATRANSFERENCIA[[#This Row],[CODIGO]]),OFFSET(INDIRECT("v_buffer_hist_hoy!$A$1"),1,MATCH("buh_codigo",INDIRECT("v_buffer_hist_hoy!$1:$1"),0)-1,100000,1),0)),"")</f>
        <v>0</v>
      </c>
      <c r="L235" s="3" t="str">
        <f ca="1">IFERROR(INDEX(OFFSET(INDIRECT("v_buffer_hist_hoy!$A$1"),1,MATCH("pro_marca",INDIRECT("v_buffer_hist_hoy!$1:$1"),0)-1,100000,1),MATCH(CLEAN(TABLATRANSFERENCIA[[#This Row],[CODIGO]]),OFFSET(INDIRECT("v_buffer_hist_hoy!$A$1"),1,MATCH("buh_codigo",INDIRECT("v_buffer_hist_hoy!$1:$1"),0)-1,100000,1),0)),"")</f>
        <v>ECHO</v>
      </c>
      <c r="M235" s="3">
        <f ca="1">IFERROR(INDEX(OFFSET(INDIRECT("v_buffer_hist_hoy!$A$1"),1,MATCH("pro_modelo",INDIRECT("v_buffer_hist_hoy!$1:$1"),0)-1,100000,1),MATCH(CLEAN(TABLATRANSFERENCIA[[#This Row],[CODIGO]]),OFFSET(INDIRECT("v_buffer_hist_hoy!$A$1"),1,MATCH("buh_codigo",INDIRECT("v_buffer_hist_hoy!$1:$1"),0)-1,100000,1),0)),"")</f>
        <v>0</v>
      </c>
      <c r="N235" s="3">
        <f ca="1">IFERROR(INDEX(OFFSET(INDIRECT("v_buffer_hist_hoy!$A$1"),1,MATCH("pro_cat_management",INDIRECT("v_buffer_hist_hoy!$1:$1"),0)-1,100000,1),MATCH(CLEAN(TABLATRANSFERENCIA[[#This Row],[CODIGO]]),OFFSET(INDIRECT("v_buffer_hist_hoy!$A$1"),1,MATCH("buh_codigo",INDIRECT("v_buffer_hist_hoy!$1:$1"),0)-1,100000,1),0)),"")</f>
        <v>0</v>
      </c>
      <c r="O235" s="5" t="str">
        <f ca="1">IFERROR(INDEX(OFFSET(INDIRECT("v_buffer_hist_hoy!$A$1"),1,MATCH("buh_estatus",INDIRECT("v_buffer_hist_hoy!$1:$1"),0)-1,100000,1),MATCH(CLEAN(TABLATRANSFERENCIA[[#This Row],[CODIGO]]),OFFSET(INDIRECT("v_buffer_hist_hoy!$A$1"),1,MATCH("buh_codigo",INDIRECT("v_buffer_hist_hoy!$1:$1"),0)-1,100000,1),0)),"")</f>
        <v>0</v>
      </c>
      <c r="P235" s="5">
        <f ca="1">IFERROR(INDEX(OFFSET(INDIRECT("v_buffer_hist_hoy!$A$1"),1,MATCH("buh_ctv",INDIRECT("v_buffer_hist_hoy!$1:$1"),0)-1,100000,1),MATCH(CLEAN(TABLATRANSFERENCIA[[#This Row],[CODIGO]]),OFFSET(INDIRECT("v_buffer_hist_hoy!$A$1"),1,MATCH("buh_codigo",INDIRECT("v_buffer_hist_hoy!$1:$1"),0)-1,100000,1),0)),"")</f>
        <v>382.8</v>
      </c>
      <c r="Q235" s="5">
        <f ca="1">IFERROR(INDEX(OFFSET(INDIRECT("v_buffer_hist_hoy!$A$1"),1,MATCH("buh_pv",INDIRECT("v_buffer_hist_hoy!$1:$1"),0)-1,100000,1),MATCH(CLEAN(TABLATRANSFERENCIA[[#This Row],[CODIGO]]),OFFSET(INDIRECT("v_buffer_hist_hoy!$A$1"),1,MATCH("buh_codigo",INDIRECT("v_buffer_hist_hoy!$1:$1"),0)-1,100000,1),0)),"")</f>
        <v>788.4</v>
      </c>
      <c r="R235" s="46">
        <f ca="1">IFERROR(INDEX(OFFSET(INDIRECT("v_buffer_hist_hoy!$A$1"),1,MATCH("buh_roi_pasado",INDIRECT("v_buffer_hist_hoy!$1:$1"),0)-1,100000,1),MATCH(CLEAN(TABLATRANSFERENCIA[[#This Row],[CODIGO]]),OFFSET(INDIRECT("v_buffer_hist_hoy!$A$1"),1,MATCH("buh_codigo",INDIRECT("v_buffer_hist_hoy!$1:$1"),0)-1,100000,1),0)),"")</f>
        <v>0</v>
      </c>
      <c r="S235" s="46">
        <f ca="1">IFERROR(INDEX(OFFSET(INDIRECT("v_buffer_hist_hoy!$A$1"),1,MATCH("buh_roi_proyectado",INDIRECT("v_buffer_hist_hoy!$1:$1"),0)-1,100000,1),MATCH(CLEAN(TABLATRANSFERENCIA[[#This Row],[CODIGO]]),OFFSET(INDIRECT("v_buffer_hist_hoy!$A$1"),1,MATCH("buh_codigo",INDIRECT("v_buffer_hist_hoy!$1:$1"),0)-1,100000,1),0)),"")</f>
        <v>0</v>
      </c>
      <c r="T235" s="46">
        <f ca="1">IFERROR(INDEX(OFFSET(INDIRECT("v_buffer_hist_hoy!$A$1"),1,MATCH("buh_velocity",INDIRECT("v_buffer_hist_hoy!$1:$1"),0)-1,100000,1),MATCH(CLEAN(TABLATRANSFERENCIA[[#This Row],[CODIGO]]),OFFSET(INDIRECT("v_buffer_hist_hoy!$A$1"),1,MATCH("buh_codigo",INDIRECT("v_buffer_hist_hoy!$1:$1"),0)-1,100000,1),0)),"")</f>
        <v>0</v>
      </c>
      <c r="U235" s="46">
        <f ca="1">IFERROR(INDEX(OFFSET(INDIRECT("v_buffer_hist_hoy!$A$1"),1,MATCH("buh_nivel_servicio",INDIRECT("v_buffer_hist_hoy!$1:$1"),0)-1,100000,1),MATCH(CLEAN(TABLATRANSFERENCIA[[#This Row],[CODIGO]]),OFFSET(INDIRECT("v_buffer_hist_hoy!$A$1"),1,MATCH("buh_codigo",INDIRECT("v_buffer_hist_hoy!$1:$1"),0)-1,100000,1),0)),"")</f>
        <v>1</v>
      </c>
      <c r="V235" s="49" t="str">
        <f ca="1">IFERROR(INDEX(OFFSET(INDIRECT("v_buffer_hist_hoy!$A$1"),1,MATCH("pro_nombre",INDIRECT("v_buffer_hist_hoy!$1:$1"),0)-1,100000,1),MATCH(CLEAN(TABLATRANSFERENCIA[[#This Row],[CODIGO]]),OFFSET(INDIRECT("v_buffer_hist_hoy!$A$1"),1,MATCH("buh_codigo",INDIRECT("v_buffer_hist_hoy!$1:$1"),0)-1,100000,1),0)),"")</f>
        <v>Echo</v>
      </c>
      <c r="W235" s="49" t="str">
        <f ca="1">IFERROR(INDEX(OFFSET(INDIRECT("v_buffer_hist_hoy!$A$1"),1,MATCH("pre_nombre",INDIRECT("v_buffer_hist_hoy!$1:$1"),0)-1,100000,1),MATCH(CLEAN(TABLATRANSFERENCIA[[#This Row],[CODIGO]]),OFFSET(INDIRECT("v_buffer_hist_hoy!$A$1"),1,MATCH("buh_codigo",INDIRECT("v_buffer_hist_hoy!$1:$1"),0)-1,100000,1),0)),"")</f>
        <v>USA</v>
      </c>
      <c r="X235" s="51">
        <f ca="1">IFERROR(INDEX(OFFSET(INDIRECT("v_buffer_hist_hoy!$A$1"),1,MATCH("buh_tiempo_suministro",INDIRECT("v_buffer_hist_hoy!$1:$1"),0)-1,100000,1),MATCH(CLEAN(TABLATRANSFERENCIA[[#This Row],[CODIGO]]),OFFSET(INDIRECT("v_buffer_hist_hoy!$A$1"),1,MATCH("buh_codigo",INDIRECT("v_buffer_hist_hoy!$1:$1"),0)-1,100000,1),0)),"")</f>
        <v>8</v>
      </c>
      <c r="Y235" s="51">
        <f ca="1">IFERROR(INDEX(OFFSET(INDIRECT("v_buffer_hist_hoy!$A$1"),1,MATCH("buh_frecuencia_reposicion",INDIRECT("v_buffer_hist_hoy!$1:$1"),0)-1,100000,1),MATCH(CLEAN(TABLATRANSFERENCIA[[#This Row],[CODIGO]]),OFFSET(INDIRECT("v_buffer_hist_hoy!$A$1"),1,MATCH("buh_codigo",INDIRECT("v_buffer_hist_hoy!$1:$1"),0)-1,100000,1),0)),"")</f>
        <v>3</v>
      </c>
      <c r="Z235" s="6">
        <f ca="1">IFERROR(INDEX(OFFSET(INDIRECT("v_buffer_hist_hoy!$A$1"),1,MATCH("buh_buffer_actual",INDIRECT("v_buffer_hist_hoy!$1:$1"),0)-1,100000,1),MATCH(CLEAN(TABLATRANSFERENCIA[[#This Row],[CODIGO]]),OFFSET(INDIRECT("v_buffer_hist_hoy!$A$1"),1,MATCH("buh_codigo",INDIRECT("v_buffer_hist_hoy!$1:$1"),0)-1,100000,1),0)),"")</f>
        <v>0</v>
      </c>
      <c r="AA235" s="6">
        <f ca="1">IFERROR(INDEX(OFFSET(INDIRECT("v_buffer_hist_hoy!$A$1"),1,MATCH("buh_inventario_proveedor",INDIRECT("v_buffer_hist_hoy!$1:$1"),0)-1,100000,1),MATCH(CLEAN(TABLATRANSFERENCIA[[#This Row],[CODIGO]]),OFFSET(INDIRECT("v_buffer_hist_hoy!$A$1"),1,MATCH("buh_codigo",INDIRECT("v_buffer_hist_hoy!$1:$1"),0)-1,100000,1),0)),"")</f>
        <v>1000000000</v>
      </c>
      <c r="AB235" s="6">
        <f ca="1">IFERROR(INDEX(OFFSET(INDIRECT("v_buffer_hist_hoy!$A$1"),1,MATCH("buh_inventario_fisico",INDIRECT("v_buffer_hist_hoy!$1:$1"),0)-1,100000,1),MATCH(CLEAN(TABLATRANSFERENCIA[[#This Row],[CODIGO]]),OFFSET(INDIRECT("v_buffer_hist_hoy!$A$1"),1,MATCH("buh_codigo",INDIRECT("v_buffer_hist_hoy!$1:$1"),0)-1,100000,1),0)),"")</f>
        <v>10</v>
      </c>
      <c r="AC235" s="4">
        <f ca="1">IFERROR(INDEX(OFFSET(INDIRECT("v_buffer_hist_hoy!$A$1"),1,MATCH("buh_estado_inventario_fisico",INDIRECT("v_buffer_hist_hoy!$1:$1"),0)-1,100000,1),MATCH(CLEAN(TABLATRANSFERENCIA[[#This Row],[CODIGO]]),OFFSET(INDIRECT("v_buffer_hist_hoy!$A$1"),1,MATCH("buh_codigo",INDIRECT("v_buffer_hist_hoy!$1:$1"),0)-1,100000,1),0)),"")</f>
        <v>0</v>
      </c>
      <c r="AD235" s="6" t="str">
        <f ca="1">IFERROR(INDEX(OFFSET(INDIRECT("v_buffer_hist_hoy!$A$1"),1,MATCH("buh_color_inventario_fisico",INDIRECT("v_buffer_hist_hoy!$1:$1"),0)-1,100000,1),MATCH(CLEAN(TABLATRANSFERENCIA[[#This Row],[CODIGO]]),OFFSET(INDIRECT("v_buffer_hist_hoy!$A$1"),1,MATCH("buh_codigo",INDIRECT("v_buffer_hist_hoy!$1:$1"),0)-1,100000,1),0)),"")</f>
        <v>G</v>
      </c>
      <c r="AE235" s="6">
        <f ca="1">IFERROR(INDEX(OFFSET(INDIRECT("v_buffer_hist_hoy!$A$1"),1,MATCH("buh_transito",INDIRECT("v_buffer_hist_hoy!$1:$1"),0)-1,100000,1),MATCH(CLEAN(TABLATRANSFERENCIA[[#This Row],[CODIGO]]),OFFSET(INDIRECT("v_buffer_hist_hoy!$A$1"),1,MATCH("buh_codigo",INDIRECT("v_buffer_hist_hoy!$1:$1"),0)-1,100000,1),0)),"")</f>
        <v>14</v>
      </c>
      <c r="AF235" s="6">
        <f ca="1">IFERROR(INDEX(OFFSET(INDIRECT("v_buffer_hist_hoy!$A$1"),1,MATCH("buh_negociacion",INDIRECT("v_buffer_hist_hoy!$1:$1"),0)-1,100000,1),MATCH(CLEAN(TABLATRANSFERENCIA[[#This Row],[CODIGO]]),OFFSET(INDIRECT("v_buffer_hist_hoy!$A$1"),1,MATCH("buh_codigo",INDIRECT("v_buffer_hist_hoy!$1:$1"),0)-1,100000,1),0)),"")</f>
        <v>0</v>
      </c>
      <c r="AG235" s="6">
        <f ca="1">IFERROR(INDEX(OFFSET(INDIRECT("v_buffer_hist_hoy!$A$1"),1,MATCH("buh_produccion",INDIRECT("v_buffer_hist_hoy!$1:$1"),0)-1,100000,1),MATCH(CLEAN(TABLATRANSFERENCIA[[#This Row],[CODIGO]]),OFFSET(INDIRECT("v_buffer_hist_hoy!$A$1"),1,MATCH("buh_codigo",INDIRECT("v_buffer_hist_hoy!$1:$1"),0)-1,100000,1),0)),"")</f>
        <v>0</v>
      </c>
      <c r="AH235" s="6">
        <f ca="1">IFERROR(INDEX(OFFSET(INDIRECT("v_buffer_hist_hoy!$A$1"),1,MATCH("buh_embarcado",INDIRECT("v_buffer_hist_hoy!$1:$1"),0)-1,100000,1),MATCH(CLEAN(TABLATRANSFERENCIA[[#This Row],[CODIGO]]),OFFSET(INDIRECT("v_buffer_hist_hoy!$A$1"),1,MATCH("buh_codigo",INDIRECT("v_buffer_hist_hoy!$1:$1"),0)-1,100000,1),0)),"")</f>
        <v>0</v>
      </c>
      <c r="AI235" s="6">
        <f ca="1">IFERROR(INDEX(OFFSET(INDIRECT("v_buffer_hist_hoy!$A$1"),1,MATCH("buh_comprometido",INDIRECT("v_buffer_hist_hoy!$1:$1"),0)-1,100000,1),MATCH(CLEAN(TABLATRANSFERENCIA[[#This Row],[CODIGO]]),OFFSET(INDIRECT("v_buffer_hist_hoy!$A$1"),1,MATCH("buh_codigo",INDIRECT("v_buffer_hist_hoy!$1:$1"),0)-1,100000,1),0)),"")</f>
        <v>0</v>
      </c>
      <c r="AJ235" s="6">
        <f ca="1">IFERROR(INDEX(OFFSET(INDIRECT("v_buffer_hist_hoy!$A$1"),1,MATCH("buh_backorder",INDIRECT("v_buffer_hist_hoy!$1:$1"),0)-1,100000,1),MATCH(CLEAN(TABLATRANSFERENCIA[[#This Row],[CODIGO]]),OFFSET(INDIRECT("v_buffer_hist_hoy!$A$1"),1,MATCH("buh_codigo",INDIRECT("v_buffer_hist_hoy!$1:$1"),0)-1,100000,1),0)),"")</f>
        <v>32</v>
      </c>
      <c r="AK235" s="6">
        <f ca="1">IFERROR(INDEX(OFFSET(INDIRECT("v_buffer_hist_hoy!$A$1"),1,MATCH("buh_inventario_proyectado",INDIRECT("v_buffer_hist_hoy!$1:$1"),0)-1,100000,1),MATCH(CLEAN(TABLATRANSFERENCIA[[#This Row],[CODIGO]]),OFFSET(INDIRECT("v_buffer_hist_hoy!$A$1"),1,MATCH("buh_codigo",INDIRECT("v_buffer_hist_hoy!$1:$1"),0)-1,100000,1),0)),"")</f>
        <v>56</v>
      </c>
      <c r="AL235" s="4">
        <f ca="1">IFERROR(INDEX(OFFSET(INDIRECT("v_buffer_hist_hoy!$A$1"),1,MATCH("buh_estado_inventario_proyectado",INDIRECT("v_buffer_hist_hoy!$1:$1"),0)-1,100000,1),MATCH(CLEAN(TABLATRANSFERENCIA[[#This Row],[CODIGO]]),OFFSET(INDIRECT("v_buffer_hist_hoy!$A$1"),1,MATCH("buh_codigo",INDIRECT("v_buffer_hist_hoy!$1:$1"),0)-1,100000,1),0)),"")</f>
        <v>0</v>
      </c>
      <c r="AM235" s="6" t="str">
        <f ca="1">IFERROR(INDEX(OFFSET(INDIRECT("v_buffer_hist_hoy!$A$1"),1,MATCH("buh_color_inventario_proyectado",INDIRECT("v_buffer_hist_hoy!$1:$1"),0)-1,100000,1),MATCH(CLEAN(TABLATRANSFERENCIA[[#This Row],[CODIGO]]),OFFSET(INDIRECT("v_buffer_hist_hoy!$A$1"),1,MATCH("buh_codigo",INDIRECT("v_buffer_hist_hoy!$1:$1"),0)-1,100000,1),0)),"")</f>
        <v>G</v>
      </c>
      <c r="AN235" s="6">
        <f ca="1">IFERROR(INDEX(OFFSET(INDIRECT("v_buffer_hist_hoy!$A$1"),1,MATCH("buh_pedido_minimo",INDIRECT("v_buffer_hist_hoy!$1:$1"),0)-1,100000,1),MATCH(CLEAN(TABLATRANSFERENCIA[[#This Row],[CODIGO]]),OFFSET(INDIRECT("v_buffer_hist_hoy!$A$1"),1,MATCH("buh_codigo",INDIRECT("v_buffer_hist_hoy!$1:$1"),0)-1,100000,1),0)),"")</f>
        <v>0</v>
      </c>
      <c r="AO235" s="6">
        <f ca="1">IFERROR(INDEX(OFFSET(INDIRECT("v_buffer_hist_hoy!$A$1"),1,MATCH("buh_pedido_minimo_grupo",INDIRECT("v_buffer_hist_hoy!$1:$1"),0)-1,100000,1),MATCH(CLEAN(TABLATRANSFERENCIA[[#This Row],[CODIGO]]),OFFSET(INDIRECT("v_buffer_hist_hoy!$A$1"),1,MATCH("buh_codigo",INDIRECT("v_buffer_hist_hoy!$1:$1"),0)-1,100000,1),0)),"")</f>
        <v>0</v>
      </c>
      <c r="AP235" s="6">
        <f ca="1">IFERROR(INDEX(OFFSET(INDIRECT("v_buffer_hist_hoy!$A$1"),1,MATCH("buh_unidad_empaque",INDIRECT("v_buffer_hist_hoy!$1:$1"),0)-1,100000,1),MATCH(CLEAN(TABLATRANSFERENCIA[[#This Row],[CODIGO]]),OFFSET(INDIRECT("v_buffer_hist_hoy!$A$1"),1,MATCH("buh_codigo",INDIRECT("v_buffer_hist_hoy!$1:$1"),0)-1,100000,1),0)),"")</f>
        <v>0</v>
      </c>
      <c r="AQ235" s="6">
        <f ca="1">IFERROR(INDEX(OFFSET(INDIRECT("v_buffer_hist_hoy!$A$1"),1,MATCH("buh_pedido_promedio",INDIRECT("v_buffer_hist_hoy!$1:$1"),0)-1,100000,1),MATCH(CLEAN(TABLATRANSFERENCIA[[#This Row],[CODIGO]]),OFFSET(INDIRECT("v_buffer_hist_hoy!$A$1"),1,MATCH("buh_codigo",INDIRECT("v_buffer_hist_hoy!$1:$1"),0)-1,100000,1),0)),"")</f>
        <v>0</v>
      </c>
      <c r="AR235" s="6">
        <f ca="1">IFERROR(INDEX(OFFSET(INDIRECT("v_buffer_hist_hoy!$A$1"),1,MATCH("buh_cobertura_buffer",INDIRECT("v_buffer_hist_hoy!$1:$1"),0)-1,100000,1),MATCH(CLEAN(TABLATRANSFERENCIA[[#This Row],[CODIGO]]),OFFSET(INDIRECT("v_buffer_hist_hoy!$A$1"),1,MATCH("buh_codigo",INDIRECT("v_buffer_hist_hoy!$1:$1"),0)-1,100000,1),0)),"")</f>
        <v>0</v>
      </c>
      <c r="AS235" s="6">
        <f ca="1">IFERROR(INDEX(OFFSET(INDIRECT("v_buffer_hist_hoy!$A$1"),1,MATCH("buh_cobertura_inventario_proyectado",INDIRECT("v_buffer_hist_hoy!$1:$1"),0)-1,100000,1),MATCH(CLEAN(TABLATRANSFERENCIA[[#This Row],[CODIGO]]),OFFSET(INDIRECT("v_buffer_hist_hoy!$A$1"),1,MATCH("buh_codigo",INDIRECT("v_buffer_hist_hoy!$1:$1"),0)-1,100000,1),0)),"")</f>
        <v>0</v>
      </c>
      <c r="AT235" s="6">
        <f ca="1">IFERROR(INDEX(OFFSET(INDIRECT("v_buffer_hist_hoy!$A$1"),1,MATCH("buh_cobertura_pedido_minimo",INDIRECT("v_buffer_hist_hoy!$1:$1"),0)-1,100000,1),MATCH(CLEAN(TABLATRANSFERENCIA[[#This Row],[CODIGO]]),OFFSET(INDIRECT("v_buffer_hist_hoy!$A$1"),1,MATCH("buh_codigo",INDIRECT("v_buffer_hist_hoy!$1:$1"),0)-1,100000,1),0)),"")</f>
        <v>0</v>
      </c>
      <c r="AU235" s="6">
        <f ca="1">IFERROR(INDEX(OFFSET(INDIRECT("v_buffer_hist_hoy!$A$1"),1,MATCH("buh_dias_desabastecimiento",INDIRECT("v_buffer_hist_hoy!$1:$1"),0)-1,100000,1),MATCH(CLEAN(TABLATRANSFERENCIA[[#This Row],[CODIGO]]),OFFSET(INDIRECT("v_buffer_hist_hoy!$A$1"),1,MATCH("buh_codigo",INDIRECT("v_buffer_hist_hoy!$1:$1"),0)-1,100000,1),0)),"")</f>
        <v>0</v>
      </c>
      <c r="AV235" s="6">
        <f t="array" ref="AV235">IFERROR(INDEX(Datos_Consumo[CANTIDAD],MATCH(TABLATRANSFERENCIA[[#This Row],[CODIGO]]&amp;TABLATRANSFERENCIA[[#Headers],[Columna1]],Datos_Consumo[CODIGO]&amp;Datos_Consumo[FECHA_FORMATO],0)),0)</f>
        <v>0</v>
      </c>
      <c r="AW235" s="6">
        <f t="array" ref="AW235">IFERROR(INDEX(Datos_Consumo[CANTIDAD],MATCH(TABLATRANSFERENCIA[[#This Row],[CODIGO]]&amp;TABLATRANSFERENCIA[[#Headers],[Columna2]],Datos_Consumo[CODIGO]&amp;Datos_Consumo[FECHA_FORMATO],0)),0)</f>
        <v>0</v>
      </c>
      <c r="AX235" s="6">
        <f t="array" ref="AX235">IFERROR(INDEX(Datos_Consumo[CANTIDAD],MATCH(TABLATRANSFERENCIA[[#This Row],[CODIGO]]&amp;TABLATRANSFERENCIA[[#Headers],[Columna3]],Datos_Consumo[CODIGO]&amp;Datos_Consumo[FECHA_FORMATO],0)),0)</f>
        <v>0</v>
      </c>
      <c r="AY235" s="6">
        <f t="array" ref="AY235">IFERROR(INDEX(Datos_Consumo[CANTIDAD],MATCH(TABLATRANSFERENCIA[[#This Row],[CODIGO]]&amp;TABLATRANSFERENCIA[[#Headers],[Columna4]],Datos_Consumo[CODIGO]&amp;Datos_Consumo[FECHA_FORMATO],0)),0)</f>
        <v>0</v>
      </c>
      <c r="AZ235" s="6">
        <f t="array" ref="AZ235">IFERROR(INDEX(Datos_Consumo[CANTIDAD],MATCH(TABLATRANSFERENCIA[[#This Row],[CODIGO]]&amp;TABLATRANSFERENCIA[[#Headers],[Columna5]],Datos_Consumo[CODIGO]&amp;Datos_Consumo[FECHA_FORMATO],0)),0)</f>
        <v>0</v>
      </c>
      <c r="BA235" s="6">
        <f t="array" ref="BA235">IFERROR(INDEX(Datos_Consumo[CANTIDAD],MATCH(TABLATRANSFERENCIA[[#This Row],[CODIGO]]&amp;TABLATRANSFERENCIA[[#Headers],[Columna6]],Datos_Consumo[CODIGO]&amp;Datos_Consumo[FECHA_FORMATO],0)),0)</f>
        <v>0</v>
      </c>
      <c r="BB235" s="56">
        <f ca="1">IFERROR(INDEX(OFFSET(INDIRECT("v_buffer_hist_hoy!$A$1"),1,MATCH("buh_ultima_transferencia_ini",INDIRECT("v_buffer_hist_hoy!$1:$1"),0)-1,100000,1),MATCH(CLEAN(TABLATRANSFERENCIA[[#This Row],[CODIGO]]),OFFSET(INDIRECT("v_buffer_hist_hoy!$A$1"),1,MATCH("buh_codigo",INDIRECT("v_buffer_hist_hoy!$1:$1"),0)-1,100000,1),0)),"")</f>
        <v>0</v>
      </c>
      <c r="BC235" s="56">
        <f ca="1">IFERROR(INDEX(OFFSET(INDIRECT("v_buffer_hist_hoy!$A$1"),1,MATCH("buh_ultima_transferencia_fin",INDIRECT("v_buffer_hist_hoy!$1:$1"),0)-1,100000,1),MATCH(CLEAN(TABLATRANSFERENCIA[[#This Row],[CODIGO]]),OFFSET(INDIRECT("v_buffer_hist_hoy!$A$1"),1,MATCH("buh_codigo",INDIRECT("v_buffer_hist_hoy!$1:$1"),0)-1,100000,1),0)),"")</f>
        <v>0</v>
      </c>
      <c r="BD235" s="50" t="s">
        <v>7725</v>
      </c>
      <c r="BE235" s="55"/>
      <c r="BF235" s="51"/>
      <c r="BG235" s="51" t="str">
        <f>IF(RIGHT(TABLATRANSFERENCIA[[#Headers],[Emb1]],1)*1&lt;=TABLATRANSFERENCIA[[#This Row],[EMBARQUES]],IF(ISBLANK(TABLATRANSFERENCIA[[#This Row],[EMBARQUES]]),TABLATRANSFERENCIA[[#This Row],[REQUERIM]],ROUND(TABLATRANSFERENCIA[[#This Row],[REQUERIM]]/TABLATRANSFERENCIA[[#This Row],[EMBARQUES]],0)),TABLATRANSFERENCIA[[#This Row],[REQUERIM]])</f>
        <v>10</v>
      </c>
      <c r="BH23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5" s="51"/>
      <c r="BM235" s="46">
        <f ca="1">IFERROR(TABLATRANSFERENCIA[[#This Row],[REQUERIM]]/TABLATRANSFERENCIA[[#This Row],[PEDIDO PROMEDIO]],0)</f>
        <v>0</v>
      </c>
      <c r="BN235" s="51"/>
      <c r="BO235" s="59"/>
      <c r="BP235" s="3" t="str">
        <f>IF(TABLATRANSFERENCIA[[#This Row],[RECIBIDO]]&lt;&gt;"",0,IF(TABLATRANSFERENCIA[[#This Row],[DESPACHO]]&lt;&gt;"",TABLATRANSFERENCIA[[#This Row],[DESPACHO]],TABLATRANSFERENCIA[[#This Row],[REQUERIM]]))</f>
        <v>10</v>
      </c>
      <c r="BQ235" s="50"/>
      <c r="BR235" s="50"/>
      <c r="BS235" s="50" t="str">
        <f t="shared" si="3"/>
        <v>N</v>
      </c>
      <c r="BT235" s="51">
        <f t="array" aca="1" ref="BT235" ca="1">IF(SUM(--(TABLATRANSFERENCIA[[#This Row],[CODIGO GENERICO]]=TABLATRANSFERENCIA[CODIGO GENERICO])*TABLATRANSFERENCIA[REQUERIM])&lt;TABLATRANSFERENCIA[[#This Row],[PEDIDO MIN GRUPO]],1,0)</f>
        <v>0</v>
      </c>
      <c r="BU23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V235" s="51">
        <f ca="1">IFERROR(INDEX(OFFSET(INDIRECT("v_buffer_hist_hoy!$A$1"),1,MATCH("buh_zona_amarilla",INDIRECT("v_buffer_hist_hoy!$1:$1"),0)-1,100000,1),MATCH(CLEAN(TABLATRANSFERENCIA[[#This Row],[CODIGO]]),OFFSET(INDIRECT("v_buffer_hist_hoy!$A$1"),1,MATCH("buh_codigo",INDIRECT("v_buffer_hist_hoy!$1:$1"),0)-1,100000,1),0)),"")</f>
        <v>0</v>
      </c>
      <c r="BW235" s="51">
        <f ca="1">IFERROR(INDEX(OFFSET(INDIRECT("v_buffer_hist_hoy!$A$1"),1,MATCH("buh_zona_roja",INDIRECT("v_buffer_hist_hoy!$1:$1"),0)-1,100000,1),MATCH(CLEAN(TABLATRANSFERENCIA[[#This Row],[CODIGO]]),OFFSET(INDIRECT("v_buffer_hist_hoy!$A$1"),1,MATCH("buh_codigo",INDIRECT("v_buffer_hist_hoy!$1:$1"),0)-1,100000,1),0)),"")</f>
        <v>0</v>
      </c>
    </row>
    <row r="236" spans="1:75" hidden="1" x14ac:dyDescent="0.25">
      <c r="A236" s="54" t="s">
        <v>1632</v>
      </c>
      <c r="B236" s="3" t="str">
        <f ca="1">IFERROR(INDEX(OFFSET(INDIRECT("v_buffer_hist_hoy!$A$1"),1,MATCH("pro_descripcion",INDIRECT("v_buffer_hist_hoy!$1:$1"),0)-1,100000,1),MATCH(CLEAN(TABLATRANSFERENCIA[[#This Row],[CODIGO]]),OFFSET(INDIRECT("v_buffer_hist_hoy!$A$1"),1,MATCH("buh_codigo",INDIRECT("v_buffer_hist_hoy!$1:$1"),0)-1,100000,1),0)),"")</f>
        <v>CORTASETOS HC-152 20</v>
      </c>
      <c r="C236" s="3" t="str">
        <f ca="1">IFERROR(INDEX(OFFSET(INDIRECT("v_buffer_hist_hoy!$A$1"),1,MATCH("buh_codigo_generico",INDIRECT("v_buffer_hist_hoy!$1:$1"),0)-1,100000,1),MATCH(CLEAN(TABLATRANSFERENCIA[[#This Row],[CODIGO]]),OFFSET(INDIRECT("v_buffer_hist_hoy!$A$1"),1,MATCH("buh_codigo",INDIRECT("v_buffer_hist_hoy!$1:$1"),0)-1,100000,1),0)),"")</f>
        <v>0</v>
      </c>
      <c r="D236" s="3" t="str">
        <f ca="1">IFERROR(INDEX(OFFSET(INDIRECT("v_buffer_hist_hoy!$A$1"),1,MATCH("buh_codigo_vinculado",INDIRECT("v_buffer_hist_hoy!$1:$1"),0)-1,100000,1),MATCH(CLEAN(TABLATRANSFERENCIA[[#This Row],[CODIGO]]),OFFSET(INDIRECT("v_buffer_hist_hoy!$A$1"),1,MATCH("buh_codigo",INDIRECT("v_buffer_hist_hoy!$1:$1"),0)-1,100000,1),0)),"")</f>
        <v>EC-HC-152/LA</v>
      </c>
      <c r="E236" s="3" t="str">
        <f ca="1">IFERROR(INDEX(OFFSET(INDIRECT("v_buffer_hist_hoy!$A$1"),1,MATCH("pro_linea",INDIRECT("v_buffer_hist_hoy!$1:$1"),0)-1,100000,1),MATCH(CLEAN(TABLATRANSFERENCIA[[#This Row],[CODIGO]]),OFFSET(INDIRECT("v_buffer_hist_hoy!$A$1"),1,MATCH("buh_codigo",INDIRECT("v_buffer_hist_hoy!$1:$1"),0)-1,100000,1),0)),"")</f>
        <v>AGROFORESTAL</v>
      </c>
      <c r="F236" s="3">
        <f ca="1">IFERROR(INDEX(OFFSET(INDIRECT("v_buffer_hist_hoy!$A$1"),1,MATCH("pro_sublinea",INDIRECT("v_buffer_hist_hoy!$1:$1"),0)-1,100000,1),MATCH(CLEAN(TABLATRANSFERENCIA[[#This Row],[CODIGO]]),OFFSET(INDIRECT("v_buffer_hist_hoy!$A$1"),1,MATCH("buh_codigo",INDIRECT("v_buffer_hist_hoy!$1:$1"),0)-1,100000,1),0)),"")</f>
        <v>0</v>
      </c>
      <c r="G236" s="3" t="str">
        <f ca="1">IFERROR(INDEX(OFFSET(INDIRECT("v_buffer_hist_hoy!$A$1"),1,MATCH("pro_grupo",INDIRECT("v_buffer_hist_hoy!$1:$1"),0)-1,100000,1),MATCH(CLEAN(TABLATRANSFERENCIA[[#This Row],[CODIGO]]),OFFSET(INDIRECT("v_buffer_hist_hoy!$A$1"),1,MATCH("buh_codigo",INDIRECT("v_buffer_hist_hoy!$1:$1"),0)-1,100000,1),0)),"")</f>
        <v>CORTACETOS</v>
      </c>
      <c r="H236" s="3">
        <f ca="1">IFERROR(INDEX(OFFSET(INDIRECT("v_buffer_hist_hoy!$A$1"),1,MATCH("pro_familia",INDIRECT("v_buffer_hist_hoy!$1:$1"),0)-1,100000,1),MATCH(CLEAN(TABLATRANSFERENCIA[[#This Row],[CODIGO]]),OFFSET(INDIRECT("v_buffer_hist_hoy!$A$1"),1,MATCH("buh_codigo",INDIRECT("v_buffer_hist_hoy!$1:$1"),0)-1,100000,1),0)),"")</f>
        <v>0</v>
      </c>
      <c r="I236" s="3">
        <f ca="1">IFERROR(INDEX(OFFSET(INDIRECT("v_buffer_hist_hoy!$A$1"),1,MATCH("pro_subfamilia",INDIRECT("v_buffer_hist_hoy!$1:$1"),0)-1,100000,1),MATCH(CLEAN(TABLATRANSFERENCIA[[#This Row],[CODIGO]]),OFFSET(INDIRECT("v_buffer_hist_hoy!$A$1"),1,MATCH("buh_codigo",INDIRECT("v_buffer_hist_hoy!$1:$1"),0)-1,100000,1),0)),"")</f>
        <v>0</v>
      </c>
      <c r="J236" s="3" t="str">
        <f ca="1">IFERROR(INDEX(OFFSET(INDIRECT("v_buffer_hist_hoy!$A$1"),1,MATCH("pro_categoria",INDIRECT("v_buffer_hist_hoy!$1:$1"),0)-1,100000,1),MATCH(CLEAN(TABLATRANSFERENCIA[[#This Row],[CODIGO]]),OFFSET(INDIRECT("v_buffer_hist_hoy!$A$1"),1,MATCH("buh_codigo",INDIRECT("v_buffer_hist_hoy!$1:$1"),0)-1,100000,1),0)),"")</f>
        <v>UTILITARIOS AGROFORESTALES</v>
      </c>
      <c r="K236" s="3">
        <f ca="1">IFERROR(INDEX(OFFSET(INDIRECT("v_buffer_hist_hoy!$A$1"),1,MATCH("pro_tipo",INDIRECT("v_buffer_hist_hoy!$1:$1"),0)-1,100000,1),MATCH(CLEAN(TABLATRANSFERENCIA[[#This Row],[CODIGO]]),OFFSET(INDIRECT("v_buffer_hist_hoy!$A$1"),1,MATCH("buh_codigo",INDIRECT("v_buffer_hist_hoy!$1:$1"),0)-1,100000,1),0)),"")</f>
        <v>0</v>
      </c>
      <c r="L236" s="3" t="str">
        <f ca="1">IFERROR(INDEX(OFFSET(INDIRECT("v_buffer_hist_hoy!$A$1"),1,MATCH("pro_marca",INDIRECT("v_buffer_hist_hoy!$1:$1"),0)-1,100000,1),MATCH(CLEAN(TABLATRANSFERENCIA[[#This Row],[CODIGO]]),OFFSET(INDIRECT("v_buffer_hist_hoy!$A$1"),1,MATCH("buh_codigo",INDIRECT("v_buffer_hist_hoy!$1:$1"),0)-1,100000,1),0)),"")</f>
        <v>ECHO</v>
      </c>
      <c r="M236" s="3">
        <f ca="1">IFERROR(INDEX(OFFSET(INDIRECT("v_buffer_hist_hoy!$A$1"),1,MATCH("pro_modelo",INDIRECT("v_buffer_hist_hoy!$1:$1"),0)-1,100000,1),MATCH(CLEAN(TABLATRANSFERENCIA[[#This Row],[CODIGO]]),OFFSET(INDIRECT("v_buffer_hist_hoy!$A$1"),1,MATCH("buh_codigo",INDIRECT("v_buffer_hist_hoy!$1:$1"),0)-1,100000,1),0)),"")</f>
        <v>0</v>
      </c>
      <c r="N236" s="3">
        <f ca="1">IFERROR(INDEX(OFFSET(INDIRECT("v_buffer_hist_hoy!$A$1"),1,MATCH("pro_cat_management",INDIRECT("v_buffer_hist_hoy!$1:$1"),0)-1,100000,1),MATCH(CLEAN(TABLATRANSFERENCIA[[#This Row],[CODIGO]]),OFFSET(INDIRECT("v_buffer_hist_hoy!$A$1"),1,MATCH("buh_codigo",INDIRECT("v_buffer_hist_hoy!$1:$1"),0)-1,100000,1),0)),"")</f>
        <v>0</v>
      </c>
      <c r="O236" s="5" t="str">
        <f ca="1">IFERROR(INDEX(OFFSET(INDIRECT("v_buffer_hist_hoy!$A$1"),1,MATCH("buh_estatus",INDIRECT("v_buffer_hist_hoy!$1:$1"),0)-1,100000,1),MATCH(CLEAN(TABLATRANSFERENCIA[[#This Row],[CODIGO]]),OFFSET(INDIRECT("v_buffer_hist_hoy!$A$1"),1,MATCH("buh_codigo",INDIRECT("v_buffer_hist_hoy!$1:$1"),0)-1,100000,1),0)),"")</f>
        <v>0</v>
      </c>
      <c r="P236" s="5">
        <f ca="1">IFERROR(INDEX(OFFSET(INDIRECT("v_buffer_hist_hoy!$A$1"),1,MATCH("buh_ctv",INDIRECT("v_buffer_hist_hoy!$1:$1"),0)-1,100000,1),MATCH(CLEAN(TABLATRANSFERENCIA[[#This Row],[CODIGO]]),OFFSET(INDIRECT("v_buffer_hist_hoy!$A$1"),1,MATCH("buh_codigo",INDIRECT("v_buffer_hist_hoy!$1:$1"),0)-1,100000,1),0)),"")</f>
        <v>199.04</v>
      </c>
      <c r="Q236" s="5">
        <f ca="1">IFERROR(INDEX(OFFSET(INDIRECT("v_buffer_hist_hoy!$A$1"),1,MATCH("buh_pv",INDIRECT("v_buffer_hist_hoy!$1:$1"),0)-1,100000,1),MATCH(CLEAN(TABLATRANSFERENCIA[[#This Row],[CODIGO]]),OFFSET(INDIRECT("v_buffer_hist_hoy!$A$1"),1,MATCH("buh_codigo",INDIRECT("v_buffer_hist_hoy!$1:$1"),0)-1,100000,1),0)),"")</f>
        <v>407.25</v>
      </c>
      <c r="R236" s="46">
        <f ca="1">IFERROR(INDEX(OFFSET(INDIRECT("v_buffer_hist_hoy!$A$1"),1,MATCH("buh_roi_pasado",INDIRECT("v_buffer_hist_hoy!$1:$1"),0)-1,100000,1),MATCH(CLEAN(TABLATRANSFERENCIA[[#This Row],[CODIGO]]),OFFSET(INDIRECT("v_buffer_hist_hoy!$A$1"),1,MATCH("buh_codigo",INDIRECT("v_buffer_hist_hoy!$1:$1"),0)-1,100000,1),0)),"")</f>
        <v>0</v>
      </c>
      <c r="S236" s="46">
        <f ca="1">IFERROR(INDEX(OFFSET(INDIRECT("v_buffer_hist_hoy!$A$1"),1,MATCH("buh_roi_proyectado",INDIRECT("v_buffer_hist_hoy!$1:$1"),0)-1,100000,1),MATCH(CLEAN(TABLATRANSFERENCIA[[#This Row],[CODIGO]]),OFFSET(INDIRECT("v_buffer_hist_hoy!$A$1"),1,MATCH("buh_codigo",INDIRECT("v_buffer_hist_hoy!$1:$1"),0)-1,100000,1),0)),"")</f>
        <v>4.5599999999999996</v>
      </c>
      <c r="T236" s="46">
        <f ca="1">IFERROR(INDEX(OFFSET(INDIRECT("v_buffer_hist_hoy!$A$1"),1,MATCH("buh_velocity",INDIRECT("v_buffer_hist_hoy!$1:$1"),0)-1,100000,1),MATCH(CLEAN(TABLATRANSFERENCIA[[#This Row],[CODIGO]]),OFFSET(INDIRECT("v_buffer_hist_hoy!$A$1"),1,MATCH("buh_codigo",INDIRECT("v_buffer_hist_hoy!$1:$1"),0)-1,100000,1),0)),"")</f>
        <v>0</v>
      </c>
      <c r="U236" s="46">
        <f ca="1">IFERROR(INDEX(OFFSET(INDIRECT("v_buffer_hist_hoy!$A$1"),1,MATCH("buh_nivel_servicio",INDIRECT("v_buffer_hist_hoy!$1:$1"),0)-1,100000,1),MATCH(CLEAN(TABLATRANSFERENCIA[[#This Row],[CODIGO]]),OFFSET(INDIRECT("v_buffer_hist_hoy!$A$1"),1,MATCH("buh_codigo",INDIRECT("v_buffer_hist_hoy!$1:$1"),0)-1,100000,1),0)),"")</f>
        <v>1</v>
      </c>
      <c r="V236" s="49" t="str">
        <f ca="1">IFERROR(INDEX(OFFSET(INDIRECT("v_buffer_hist_hoy!$A$1"),1,MATCH("pro_nombre",INDIRECT("v_buffer_hist_hoy!$1:$1"),0)-1,100000,1),MATCH(CLEAN(TABLATRANSFERENCIA[[#This Row],[CODIGO]]),OFFSET(INDIRECT("v_buffer_hist_hoy!$A$1"),1,MATCH("buh_codigo",INDIRECT("v_buffer_hist_hoy!$1:$1"),0)-1,100000,1),0)),"")</f>
        <v>Echo</v>
      </c>
      <c r="W236" s="49" t="str">
        <f ca="1">IFERROR(INDEX(OFFSET(INDIRECT("v_buffer_hist_hoy!$A$1"),1,MATCH("pre_nombre",INDIRECT("v_buffer_hist_hoy!$1:$1"),0)-1,100000,1),MATCH(CLEAN(TABLATRANSFERENCIA[[#This Row],[CODIGO]]),OFFSET(INDIRECT("v_buffer_hist_hoy!$A$1"),1,MATCH("buh_codigo",INDIRECT("v_buffer_hist_hoy!$1:$1"),0)-1,100000,1),0)),"")</f>
        <v>USA</v>
      </c>
      <c r="X236" s="51">
        <f ca="1">IFERROR(INDEX(OFFSET(INDIRECT("v_buffer_hist_hoy!$A$1"),1,MATCH("buh_tiempo_suministro",INDIRECT("v_buffer_hist_hoy!$1:$1"),0)-1,100000,1),MATCH(CLEAN(TABLATRANSFERENCIA[[#This Row],[CODIGO]]),OFFSET(INDIRECT("v_buffer_hist_hoy!$A$1"),1,MATCH("buh_codigo",INDIRECT("v_buffer_hist_hoy!$1:$1"),0)-1,100000,1),0)),"")</f>
        <v>8</v>
      </c>
      <c r="Y236" s="51">
        <f ca="1">IFERROR(INDEX(OFFSET(INDIRECT("v_buffer_hist_hoy!$A$1"),1,MATCH("buh_frecuencia_reposicion",INDIRECT("v_buffer_hist_hoy!$1:$1"),0)-1,100000,1),MATCH(CLEAN(TABLATRANSFERENCIA[[#This Row],[CODIGO]]),OFFSET(INDIRECT("v_buffer_hist_hoy!$A$1"),1,MATCH("buh_codigo",INDIRECT("v_buffer_hist_hoy!$1:$1"),0)-1,100000,1),0)),"")</f>
        <v>3</v>
      </c>
      <c r="Z236" s="6">
        <f ca="1">IFERROR(INDEX(OFFSET(INDIRECT("v_buffer_hist_hoy!$A$1"),1,MATCH("buh_buffer_actual",INDIRECT("v_buffer_hist_hoy!$1:$1"),0)-1,100000,1),MATCH(CLEAN(TABLATRANSFERENCIA[[#This Row],[CODIGO]]),OFFSET(INDIRECT("v_buffer_hist_hoy!$A$1"),1,MATCH("buh_codigo",INDIRECT("v_buffer_hist_hoy!$1:$1"),0)-1,100000,1),0)),"")</f>
        <v>17</v>
      </c>
      <c r="AA236" s="6">
        <f ca="1">IFERROR(INDEX(OFFSET(INDIRECT("v_buffer_hist_hoy!$A$1"),1,MATCH("buh_inventario_proveedor",INDIRECT("v_buffer_hist_hoy!$1:$1"),0)-1,100000,1),MATCH(CLEAN(TABLATRANSFERENCIA[[#This Row],[CODIGO]]),OFFSET(INDIRECT("v_buffer_hist_hoy!$A$1"),1,MATCH("buh_codigo",INDIRECT("v_buffer_hist_hoy!$1:$1"),0)-1,100000,1),0)),"")</f>
        <v>1000000000</v>
      </c>
      <c r="AB236" s="6">
        <f ca="1">IFERROR(INDEX(OFFSET(INDIRECT("v_buffer_hist_hoy!$A$1"),1,MATCH("buh_inventario_fisico",INDIRECT("v_buffer_hist_hoy!$1:$1"),0)-1,100000,1),MATCH(CLEAN(TABLATRANSFERENCIA[[#This Row],[CODIGO]]),OFFSET(INDIRECT("v_buffer_hist_hoy!$A$1"),1,MATCH("buh_codigo",INDIRECT("v_buffer_hist_hoy!$1:$1"),0)-1,100000,1),0)),"")</f>
        <v>5</v>
      </c>
      <c r="AC236" s="4">
        <f ca="1">IFERROR(INDEX(OFFSET(INDIRECT("v_buffer_hist_hoy!$A$1"),1,MATCH("buh_estado_inventario_fisico",INDIRECT("v_buffer_hist_hoy!$1:$1"),0)-1,100000,1),MATCH(CLEAN(TABLATRANSFERENCIA[[#This Row],[CODIGO]]),OFFSET(INDIRECT("v_buffer_hist_hoy!$A$1"),1,MATCH("buh_codigo",INDIRECT("v_buffer_hist_hoy!$1:$1"),0)-1,100000,1),0)),"")</f>
        <v>0.71</v>
      </c>
      <c r="AD236" s="6" t="str">
        <f ca="1">IFERROR(INDEX(OFFSET(INDIRECT("v_buffer_hist_hoy!$A$1"),1,MATCH("buh_color_inventario_fisico",INDIRECT("v_buffer_hist_hoy!$1:$1"),0)-1,100000,1),MATCH(CLEAN(TABLATRANSFERENCIA[[#This Row],[CODIGO]]),OFFSET(INDIRECT("v_buffer_hist_hoy!$A$1"),1,MATCH("buh_codigo",INDIRECT("v_buffer_hist_hoy!$1:$1"),0)-1,100000,1),0)),"")</f>
        <v>R</v>
      </c>
      <c r="AE236" s="6">
        <f ca="1">IFERROR(INDEX(OFFSET(INDIRECT("v_buffer_hist_hoy!$A$1"),1,MATCH("buh_transito",INDIRECT("v_buffer_hist_hoy!$1:$1"),0)-1,100000,1),MATCH(CLEAN(TABLATRANSFERENCIA[[#This Row],[CODIGO]]),OFFSET(INDIRECT("v_buffer_hist_hoy!$A$1"),1,MATCH("buh_codigo",INDIRECT("v_buffer_hist_hoy!$1:$1"),0)-1,100000,1),0)),"")</f>
        <v>0</v>
      </c>
      <c r="AF236" s="6">
        <f ca="1">IFERROR(INDEX(OFFSET(INDIRECT("v_buffer_hist_hoy!$A$1"),1,MATCH("buh_negociacion",INDIRECT("v_buffer_hist_hoy!$1:$1"),0)-1,100000,1),MATCH(CLEAN(TABLATRANSFERENCIA[[#This Row],[CODIGO]]),OFFSET(INDIRECT("v_buffer_hist_hoy!$A$1"),1,MATCH("buh_codigo",INDIRECT("v_buffer_hist_hoy!$1:$1"),0)-1,100000,1),0)),"")</f>
        <v>0</v>
      </c>
      <c r="AG236" s="6">
        <f ca="1">IFERROR(INDEX(OFFSET(INDIRECT("v_buffer_hist_hoy!$A$1"),1,MATCH("buh_produccion",INDIRECT("v_buffer_hist_hoy!$1:$1"),0)-1,100000,1),MATCH(CLEAN(TABLATRANSFERENCIA[[#This Row],[CODIGO]]),OFFSET(INDIRECT("v_buffer_hist_hoy!$A$1"),1,MATCH("buh_codigo",INDIRECT("v_buffer_hist_hoy!$1:$1"),0)-1,100000,1),0)),"")</f>
        <v>0</v>
      </c>
      <c r="AH236" s="6">
        <f ca="1">IFERROR(INDEX(OFFSET(INDIRECT("v_buffer_hist_hoy!$A$1"),1,MATCH("buh_embarcado",INDIRECT("v_buffer_hist_hoy!$1:$1"),0)-1,100000,1),MATCH(CLEAN(TABLATRANSFERENCIA[[#This Row],[CODIGO]]),OFFSET(INDIRECT("v_buffer_hist_hoy!$A$1"),1,MATCH("buh_codigo",INDIRECT("v_buffer_hist_hoy!$1:$1"),0)-1,100000,1),0)),"")</f>
        <v>0</v>
      </c>
      <c r="AI236" s="6">
        <f ca="1">IFERROR(INDEX(OFFSET(INDIRECT("v_buffer_hist_hoy!$A$1"),1,MATCH("buh_comprometido",INDIRECT("v_buffer_hist_hoy!$1:$1"),0)-1,100000,1),MATCH(CLEAN(TABLATRANSFERENCIA[[#This Row],[CODIGO]]),OFFSET(INDIRECT("v_buffer_hist_hoy!$A$1"),1,MATCH("buh_codigo",INDIRECT("v_buffer_hist_hoy!$1:$1"),0)-1,100000,1),0)),"")</f>
        <v>0</v>
      </c>
      <c r="AJ236" s="6">
        <f ca="1">IFERROR(INDEX(OFFSET(INDIRECT("v_buffer_hist_hoy!$A$1"),1,MATCH("buh_backorder",INDIRECT("v_buffer_hist_hoy!$1:$1"),0)-1,100000,1),MATCH(CLEAN(TABLATRANSFERENCIA[[#This Row],[CODIGO]]),OFFSET(INDIRECT("v_buffer_hist_hoy!$A$1"),1,MATCH("buh_codigo",INDIRECT("v_buffer_hist_hoy!$1:$1"),0)-1,100000,1),0)),"")</f>
        <v>6</v>
      </c>
      <c r="AK236" s="6">
        <f ca="1">IFERROR(INDEX(OFFSET(INDIRECT("v_buffer_hist_hoy!$A$1"),1,MATCH("buh_inventario_proyectado",INDIRECT("v_buffer_hist_hoy!$1:$1"),0)-1,100000,1),MATCH(CLEAN(TABLATRANSFERENCIA[[#This Row],[CODIGO]]),OFFSET(INDIRECT("v_buffer_hist_hoy!$A$1"),1,MATCH("buh_codigo",INDIRECT("v_buffer_hist_hoy!$1:$1"),0)-1,100000,1),0)),"")</f>
        <v>11</v>
      </c>
      <c r="AL236" s="4">
        <f ca="1">IFERROR(INDEX(OFFSET(INDIRECT("v_buffer_hist_hoy!$A$1"),1,MATCH("buh_estado_inventario_proyectado",INDIRECT("v_buffer_hist_hoy!$1:$1"),0)-1,100000,1),MATCH(CLEAN(TABLATRANSFERENCIA[[#This Row],[CODIGO]]),OFFSET(INDIRECT("v_buffer_hist_hoy!$A$1"),1,MATCH("buh_codigo",INDIRECT("v_buffer_hist_hoy!$1:$1"),0)-1,100000,1),0)),"")</f>
        <v>0.35</v>
      </c>
      <c r="AM236" s="6" t="str">
        <f ca="1">IFERROR(INDEX(OFFSET(INDIRECT("v_buffer_hist_hoy!$A$1"),1,MATCH("buh_color_inventario_proyectado",INDIRECT("v_buffer_hist_hoy!$1:$1"),0)-1,100000,1),MATCH(CLEAN(TABLATRANSFERENCIA[[#This Row],[CODIGO]]),OFFSET(INDIRECT("v_buffer_hist_hoy!$A$1"),1,MATCH("buh_codigo",INDIRECT("v_buffer_hist_hoy!$1:$1"),0)-1,100000,1),0)),"")</f>
        <v>A</v>
      </c>
      <c r="AN236" s="6">
        <f ca="1">IFERROR(INDEX(OFFSET(INDIRECT("v_buffer_hist_hoy!$A$1"),1,MATCH("buh_pedido_minimo",INDIRECT("v_buffer_hist_hoy!$1:$1"),0)-1,100000,1),MATCH(CLEAN(TABLATRANSFERENCIA[[#This Row],[CODIGO]]),OFFSET(INDIRECT("v_buffer_hist_hoy!$A$1"),1,MATCH("buh_codigo",INDIRECT("v_buffer_hist_hoy!$1:$1"),0)-1,100000,1),0)),"")</f>
        <v>0</v>
      </c>
      <c r="AO236" s="6">
        <f ca="1">IFERROR(INDEX(OFFSET(INDIRECT("v_buffer_hist_hoy!$A$1"),1,MATCH("buh_pedido_minimo_grupo",INDIRECT("v_buffer_hist_hoy!$1:$1"),0)-1,100000,1),MATCH(CLEAN(TABLATRANSFERENCIA[[#This Row],[CODIGO]]),OFFSET(INDIRECT("v_buffer_hist_hoy!$A$1"),1,MATCH("buh_codigo",INDIRECT("v_buffer_hist_hoy!$1:$1"),0)-1,100000,1),0)),"")</f>
        <v>0</v>
      </c>
      <c r="AP236" s="6">
        <f ca="1">IFERROR(INDEX(OFFSET(INDIRECT("v_buffer_hist_hoy!$A$1"),1,MATCH("buh_unidad_empaque",INDIRECT("v_buffer_hist_hoy!$1:$1"),0)-1,100000,1),MATCH(CLEAN(TABLATRANSFERENCIA[[#This Row],[CODIGO]]),OFFSET(INDIRECT("v_buffer_hist_hoy!$A$1"),1,MATCH("buh_codigo",INDIRECT("v_buffer_hist_hoy!$1:$1"),0)-1,100000,1),0)),"")</f>
        <v>0</v>
      </c>
      <c r="AQ236" s="6">
        <f ca="1">IFERROR(INDEX(OFFSET(INDIRECT("v_buffer_hist_hoy!$A$1"),1,MATCH("buh_pedido_promedio",INDIRECT("v_buffer_hist_hoy!$1:$1"),0)-1,100000,1),MATCH(CLEAN(TABLATRANSFERENCIA[[#This Row],[CODIGO]]),OFFSET(INDIRECT("v_buffer_hist_hoy!$A$1"),1,MATCH("buh_codigo",INDIRECT("v_buffer_hist_hoy!$1:$1"),0)-1,100000,1),0)),"")</f>
        <v>5</v>
      </c>
      <c r="AR236" s="6">
        <f ca="1">IFERROR(INDEX(OFFSET(INDIRECT("v_buffer_hist_hoy!$A$1"),1,MATCH("buh_cobertura_buffer",INDIRECT("v_buffer_hist_hoy!$1:$1"),0)-1,100000,1),MATCH(CLEAN(TABLATRANSFERENCIA[[#This Row],[CODIGO]]),OFFSET(INDIRECT("v_buffer_hist_hoy!$A$1"),1,MATCH("buh_codigo",INDIRECT("v_buffer_hist_hoy!$1:$1"),0)-1,100000,1),0)),"")</f>
        <v>0</v>
      </c>
      <c r="AS236" s="6">
        <f ca="1">IFERROR(INDEX(OFFSET(INDIRECT("v_buffer_hist_hoy!$A$1"),1,MATCH("buh_cobertura_inventario_proyectado",INDIRECT("v_buffer_hist_hoy!$1:$1"),0)-1,100000,1),MATCH(CLEAN(TABLATRANSFERENCIA[[#This Row],[CODIGO]]),OFFSET(INDIRECT("v_buffer_hist_hoy!$A$1"),1,MATCH("buh_codigo",INDIRECT("v_buffer_hist_hoy!$1:$1"),0)-1,100000,1),0)),"")</f>
        <v>0</v>
      </c>
      <c r="AT236" s="6">
        <f ca="1">IFERROR(INDEX(OFFSET(INDIRECT("v_buffer_hist_hoy!$A$1"),1,MATCH("buh_cobertura_pedido_minimo",INDIRECT("v_buffer_hist_hoy!$1:$1"),0)-1,100000,1),MATCH(CLEAN(TABLATRANSFERENCIA[[#This Row],[CODIGO]]),OFFSET(INDIRECT("v_buffer_hist_hoy!$A$1"),1,MATCH("buh_codigo",INDIRECT("v_buffer_hist_hoy!$1:$1"),0)-1,100000,1),0)),"")</f>
        <v>0</v>
      </c>
      <c r="AU236" s="6">
        <f ca="1">IFERROR(INDEX(OFFSET(INDIRECT("v_buffer_hist_hoy!$A$1"),1,MATCH("buh_dias_desabastecimiento",INDIRECT("v_buffer_hist_hoy!$1:$1"),0)-1,100000,1),MATCH(CLEAN(TABLATRANSFERENCIA[[#This Row],[CODIGO]]),OFFSET(INDIRECT("v_buffer_hist_hoy!$A$1"),1,MATCH("buh_codigo",INDIRECT("v_buffer_hist_hoy!$1:$1"),0)-1,100000,1),0)),"")</f>
        <v>0</v>
      </c>
      <c r="AV236" s="6">
        <f t="array" ref="AV236">IFERROR(INDEX(Datos_Consumo[CANTIDAD],MATCH(TABLATRANSFERENCIA[[#This Row],[CODIGO]]&amp;TABLATRANSFERENCIA[[#Headers],[Columna1]],Datos_Consumo[CODIGO]&amp;Datos_Consumo[FECHA_FORMATO],0)),0)</f>
        <v>0</v>
      </c>
      <c r="AW236" s="6">
        <f t="array" ref="AW236">IFERROR(INDEX(Datos_Consumo[CANTIDAD],MATCH(TABLATRANSFERENCIA[[#This Row],[CODIGO]]&amp;TABLATRANSFERENCIA[[#Headers],[Columna2]],Datos_Consumo[CODIGO]&amp;Datos_Consumo[FECHA_FORMATO],0)),0)</f>
        <v>0</v>
      </c>
      <c r="AX236" s="6">
        <f t="array" ref="AX236">IFERROR(INDEX(Datos_Consumo[CANTIDAD],MATCH(TABLATRANSFERENCIA[[#This Row],[CODIGO]]&amp;TABLATRANSFERENCIA[[#Headers],[Columna3]],Datos_Consumo[CODIGO]&amp;Datos_Consumo[FECHA_FORMATO],0)),0)</f>
        <v>0</v>
      </c>
      <c r="AY236" s="6">
        <f t="array" ref="AY236">IFERROR(INDEX(Datos_Consumo[CANTIDAD],MATCH(TABLATRANSFERENCIA[[#This Row],[CODIGO]]&amp;TABLATRANSFERENCIA[[#Headers],[Columna4]],Datos_Consumo[CODIGO]&amp;Datos_Consumo[FECHA_FORMATO],0)),0)</f>
        <v>0</v>
      </c>
      <c r="AZ236" s="6">
        <f t="array" ref="AZ236">IFERROR(INDEX(Datos_Consumo[CANTIDAD],MATCH(TABLATRANSFERENCIA[[#This Row],[CODIGO]]&amp;TABLATRANSFERENCIA[[#Headers],[Columna5]],Datos_Consumo[CODIGO]&amp;Datos_Consumo[FECHA_FORMATO],0)),0)</f>
        <v>0</v>
      </c>
      <c r="BA236" s="6">
        <f t="array" ref="BA236">IFERROR(INDEX(Datos_Consumo[CANTIDAD],MATCH(TABLATRANSFERENCIA[[#This Row],[CODIGO]]&amp;TABLATRANSFERENCIA[[#Headers],[Columna6]],Datos_Consumo[CODIGO]&amp;Datos_Consumo[FECHA_FORMATO],0)),0)</f>
        <v>0</v>
      </c>
      <c r="BB236" s="56">
        <f ca="1">IFERROR(INDEX(OFFSET(INDIRECT("v_buffer_hist_hoy!$A$1"),1,MATCH("buh_ultima_transferencia_ini",INDIRECT("v_buffer_hist_hoy!$1:$1"),0)-1,100000,1),MATCH(CLEAN(TABLATRANSFERENCIA[[#This Row],[CODIGO]]),OFFSET(INDIRECT("v_buffer_hist_hoy!$A$1"),1,MATCH("buh_codigo",INDIRECT("v_buffer_hist_hoy!$1:$1"),0)-1,100000,1),0)),"")</f>
        <v>0</v>
      </c>
      <c r="BC236" s="56">
        <f ca="1">IFERROR(INDEX(OFFSET(INDIRECT("v_buffer_hist_hoy!$A$1"),1,MATCH("buh_ultima_transferencia_fin",INDIRECT("v_buffer_hist_hoy!$1:$1"),0)-1,100000,1),MATCH(CLEAN(TABLATRANSFERENCIA[[#This Row],[CODIGO]]),OFFSET(INDIRECT("v_buffer_hist_hoy!$A$1"),1,MATCH("buh_codigo",INDIRECT("v_buffer_hist_hoy!$1:$1"),0)-1,100000,1),0)),"")</f>
        <v>0</v>
      </c>
      <c r="BD236" s="50" t="s">
        <v>7735</v>
      </c>
      <c r="BE236" s="55"/>
      <c r="BF236" s="51"/>
      <c r="BG236" s="51" t="str">
        <f>IF(RIGHT(TABLATRANSFERENCIA[[#Headers],[Emb1]],1)*1&lt;=TABLATRANSFERENCIA[[#This Row],[EMBARQUES]],IF(ISBLANK(TABLATRANSFERENCIA[[#This Row],[EMBARQUES]]),TABLATRANSFERENCIA[[#This Row],[REQUERIM]],ROUND(TABLATRANSFERENCIA[[#This Row],[REQUERIM]]/TABLATRANSFERENCIA[[#This Row],[EMBARQUES]],0)),TABLATRANSFERENCIA[[#This Row],[REQUERIM]])</f>
        <v>6</v>
      </c>
      <c r="BH23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6" s="51"/>
      <c r="BM236" s="46">
        <f ca="1">IFERROR(TABLATRANSFERENCIA[[#This Row],[REQUERIM]]/TABLATRANSFERENCIA[[#This Row],[PEDIDO PROMEDIO]],0)</f>
        <v>1.2</v>
      </c>
      <c r="BN236" s="51"/>
      <c r="BO236" s="59"/>
      <c r="BP236" s="3" t="str">
        <f>IF(TABLATRANSFERENCIA[[#This Row],[RECIBIDO]]&lt;&gt;"",0,IF(TABLATRANSFERENCIA[[#This Row],[DESPACHO]]&lt;&gt;"",TABLATRANSFERENCIA[[#This Row],[DESPACHO]],TABLATRANSFERENCIA[[#This Row],[REQUERIM]]))</f>
        <v>6</v>
      </c>
      <c r="BQ236" s="50"/>
      <c r="BR236" s="50"/>
      <c r="BS236" s="50" t="str">
        <f t="shared" si="3"/>
        <v>N</v>
      </c>
      <c r="BT236" s="51">
        <f t="array" aca="1" ref="BT236" ca="1">IF(SUM(--(TABLATRANSFERENCIA[[#This Row],[CODIGO GENERICO]]=TABLATRANSFERENCIA[CODIGO GENERICO])*TABLATRANSFERENCIA[REQUERIM])&lt;TABLATRANSFERENCIA[[#This Row],[PEDIDO MIN GRUPO]],1,0)</f>
        <v>0</v>
      </c>
      <c r="BU23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36" s="51">
        <f ca="1">IFERROR(INDEX(OFFSET(INDIRECT("v_buffer_hist_hoy!$A$1"),1,MATCH("buh_zona_amarilla",INDIRECT("v_buffer_hist_hoy!$1:$1"),0)-1,100000,1),MATCH(CLEAN(TABLATRANSFERENCIA[[#This Row],[CODIGO]]),OFFSET(INDIRECT("v_buffer_hist_hoy!$A$1"),1,MATCH("buh_codigo",INDIRECT("v_buffer_hist_hoy!$1:$1"),0)-1,100000,1),0)),"")</f>
        <v>11</v>
      </c>
      <c r="BW236" s="51">
        <f ca="1">IFERROR(INDEX(OFFSET(INDIRECT("v_buffer_hist_hoy!$A$1"),1,MATCH("buh_zona_roja",INDIRECT("v_buffer_hist_hoy!$1:$1"),0)-1,100000,1),MATCH(CLEAN(TABLATRANSFERENCIA[[#This Row],[CODIGO]]),OFFSET(INDIRECT("v_buffer_hist_hoy!$A$1"),1,MATCH("buh_codigo",INDIRECT("v_buffer_hist_hoy!$1:$1"),0)-1,100000,1),0)),"")</f>
        <v>6</v>
      </c>
    </row>
    <row r="237" spans="1:75" x14ac:dyDescent="0.25">
      <c r="A237" s="54" t="s">
        <v>3200</v>
      </c>
      <c r="B237" s="3" t="str">
        <f ca="1">IFERROR(INDEX(OFFSET(INDIRECT("v_buffer_hist_hoy!$A$1"),1,MATCH("pro_descripcion",INDIRECT("v_buffer_hist_hoy!$1:$1"),0)-1,100000,1),MATCH(CLEAN(TABLATRANSFERENCIA[[#This Row],[CODIGO]]),OFFSET(INDIRECT("v_buffer_hist_hoy!$A$1"),1,MATCH("buh_codigo",INDIRECT("v_buffer_hist_hoy!$1:$1"),0)-1,100000,1),0)),"")</f>
        <v>MOTOSIERRA CS-420-45 CON BARRA Y CADENA</v>
      </c>
      <c r="C237" s="3" t="str">
        <f ca="1">IFERROR(INDEX(OFFSET(INDIRECT("v_buffer_hist_hoy!$A$1"),1,MATCH("buh_codigo_generico",INDIRECT("v_buffer_hist_hoy!$1:$1"),0)-1,100000,1),MATCH(CLEAN(TABLATRANSFERENCIA[[#This Row],[CODIGO]]),OFFSET(INDIRECT("v_buffer_hist_hoy!$A$1"),1,MATCH("buh_codigo",INDIRECT("v_buffer_hist_hoy!$1:$1"),0)-1,100000,1),0)),"")</f>
        <v>0</v>
      </c>
      <c r="D237" s="3" t="str">
        <f ca="1">IFERROR(INDEX(OFFSET(INDIRECT("v_buffer_hist_hoy!$A$1"),1,MATCH("buh_codigo_vinculado",INDIRECT("v_buffer_hist_hoy!$1:$1"),0)-1,100000,1),MATCH(CLEAN(TABLATRANSFERENCIA[[#This Row],[CODIGO]]),OFFSET(INDIRECT("v_buffer_hist_hoy!$A$1"),1,MATCH("buh_codigo",INDIRECT("v_buffer_hist_hoy!$1:$1"),0)-1,100000,1),0)),"")</f>
        <v>EC-CS-420ES-45LA</v>
      </c>
      <c r="E237" s="3" t="str">
        <f ca="1">IFERROR(INDEX(OFFSET(INDIRECT("v_buffer_hist_hoy!$A$1"),1,MATCH("pro_linea",INDIRECT("v_buffer_hist_hoy!$1:$1"),0)-1,100000,1),MATCH(CLEAN(TABLATRANSFERENCIA[[#This Row],[CODIGO]]),OFFSET(INDIRECT("v_buffer_hist_hoy!$A$1"),1,MATCH("buh_codigo",INDIRECT("v_buffer_hist_hoy!$1:$1"),0)-1,100000,1),0)),"")</f>
        <v>AGROFORESTAL</v>
      </c>
      <c r="F237" s="3">
        <f ca="1">IFERROR(INDEX(OFFSET(INDIRECT("v_buffer_hist_hoy!$A$1"),1,MATCH("pro_sublinea",INDIRECT("v_buffer_hist_hoy!$1:$1"),0)-1,100000,1),MATCH(CLEAN(TABLATRANSFERENCIA[[#This Row],[CODIGO]]),OFFSET(INDIRECT("v_buffer_hist_hoy!$A$1"),1,MATCH("buh_codigo",INDIRECT("v_buffer_hist_hoy!$1:$1"),0)-1,100000,1),0)),"")</f>
        <v>0</v>
      </c>
      <c r="G237" s="3" t="str">
        <f ca="1">IFERROR(INDEX(OFFSET(INDIRECT("v_buffer_hist_hoy!$A$1"),1,MATCH("pro_grupo",INDIRECT("v_buffer_hist_hoy!$1:$1"),0)-1,100000,1),MATCH(CLEAN(TABLATRANSFERENCIA[[#This Row],[CODIGO]]),OFFSET(INDIRECT("v_buffer_hist_hoy!$A$1"),1,MATCH("buh_codigo",INDIRECT("v_buffer_hist_hoy!$1:$1"),0)-1,100000,1),0)),"")</f>
        <v>MOTOSIERRAS</v>
      </c>
      <c r="H237" s="3">
        <f ca="1">IFERROR(INDEX(OFFSET(INDIRECT("v_buffer_hist_hoy!$A$1"),1,MATCH("pro_familia",INDIRECT("v_buffer_hist_hoy!$1:$1"),0)-1,100000,1),MATCH(CLEAN(TABLATRANSFERENCIA[[#This Row],[CODIGO]]),OFFSET(INDIRECT("v_buffer_hist_hoy!$A$1"),1,MATCH("buh_codigo",INDIRECT("v_buffer_hist_hoy!$1:$1"),0)-1,100000,1),0)),"")</f>
        <v>0</v>
      </c>
      <c r="I237" s="3">
        <f ca="1">IFERROR(INDEX(OFFSET(INDIRECT("v_buffer_hist_hoy!$A$1"),1,MATCH("pro_subfamilia",INDIRECT("v_buffer_hist_hoy!$1:$1"),0)-1,100000,1),MATCH(CLEAN(TABLATRANSFERENCIA[[#This Row],[CODIGO]]),OFFSET(INDIRECT("v_buffer_hist_hoy!$A$1"),1,MATCH("buh_codigo",INDIRECT("v_buffer_hist_hoy!$1:$1"),0)-1,100000,1),0)),"")</f>
        <v>0</v>
      </c>
      <c r="J237" s="3" t="str">
        <f ca="1">IFERROR(INDEX(OFFSET(INDIRECT("v_buffer_hist_hoy!$A$1"),1,MATCH("pro_categoria",INDIRECT("v_buffer_hist_hoy!$1:$1"),0)-1,100000,1),MATCH(CLEAN(TABLATRANSFERENCIA[[#This Row],[CODIGO]]),OFFSET(INDIRECT("v_buffer_hist_hoy!$A$1"),1,MATCH("buh_codigo",INDIRECT("v_buffer_hist_hoy!$1:$1"),0)-1,100000,1),0)),"")</f>
        <v>MOTOSIERRAS</v>
      </c>
      <c r="K237" s="3">
        <f ca="1">IFERROR(INDEX(OFFSET(INDIRECT("v_buffer_hist_hoy!$A$1"),1,MATCH("pro_tipo",INDIRECT("v_buffer_hist_hoy!$1:$1"),0)-1,100000,1),MATCH(CLEAN(TABLATRANSFERENCIA[[#This Row],[CODIGO]]),OFFSET(INDIRECT("v_buffer_hist_hoy!$A$1"),1,MATCH("buh_codigo",INDIRECT("v_buffer_hist_hoy!$1:$1"),0)-1,100000,1),0)),"")</f>
        <v>0</v>
      </c>
      <c r="L237" s="3" t="str">
        <f ca="1">IFERROR(INDEX(OFFSET(INDIRECT("v_buffer_hist_hoy!$A$1"),1,MATCH("pro_marca",INDIRECT("v_buffer_hist_hoy!$1:$1"),0)-1,100000,1),MATCH(CLEAN(TABLATRANSFERENCIA[[#This Row],[CODIGO]]),OFFSET(INDIRECT("v_buffer_hist_hoy!$A$1"),1,MATCH("buh_codigo",INDIRECT("v_buffer_hist_hoy!$1:$1"),0)-1,100000,1),0)),"")</f>
        <v>ECHO</v>
      </c>
      <c r="M237" s="3">
        <f ca="1">IFERROR(INDEX(OFFSET(INDIRECT("v_buffer_hist_hoy!$A$1"),1,MATCH("pro_modelo",INDIRECT("v_buffer_hist_hoy!$1:$1"),0)-1,100000,1),MATCH(CLEAN(TABLATRANSFERENCIA[[#This Row],[CODIGO]]),OFFSET(INDIRECT("v_buffer_hist_hoy!$A$1"),1,MATCH("buh_codigo",INDIRECT("v_buffer_hist_hoy!$1:$1"),0)-1,100000,1),0)),"")</f>
        <v>0</v>
      </c>
      <c r="N237" s="3">
        <f ca="1">IFERROR(INDEX(OFFSET(INDIRECT("v_buffer_hist_hoy!$A$1"),1,MATCH("pro_cat_management",INDIRECT("v_buffer_hist_hoy!$1:$1"),0)-1,100000,1),MATCH(CLEAN(TABLATRANSFERENCIA[[#This Row],[CODIGO]]),OFFSET(INDIRECT("v_buffer_hist_hoy!$A$1"),1,MATCH("buh_codigo",INDIRECT("v_buffer_hist_hoy!$1:$1"),0)-1,100000,1),0)),"")</f>
        <v>0</v>
      </c>
      <c r="O237" s="5" t="str">
        <f ca="1">IFERROR(INDEX(OFFSET(INDIRECT("v_buffer_hist_hoy!$A$1"),1,MATCH("buh_estatus",INDIRECT("v_buffer_hist_hoy!$1:$1"),0)-1,100000,1),MATCH(CLEAN(TABLATRANSFERENCIA[[#This Row],[CODIGO]]),OFFSET(INDIRECT("v_buffer_hist_hoy!$A$1"),1,MATCH("buh_codigo",INDIRECT("v_buffer_hist_hoy!$1:$1"),0)-1,100000,1),0)),"")</f>
        <v>0</v>
      </c>
      <c r="P237" s="5">
        <f ca="1">IFERROR(INDEX(OFFSET(INDIRECT("v_buffer_hist_hoy!$A$1"),1,MATCH("buh_ctv",INDIRECT("v_buffer_hist_hoy!$1:$1"),0)-1,100000,1),MATCH(CLEAN(TABLATRANSFERENCIA[[#This Row],[CODIGO]]),OFFSET(INDIRECT("v_buffer_hist_hoy!$A$1"),1,MATCH("buh_codigo",INDIRECT("v_buffer_hist_hoy!$1:$1"),0)-1,100000,1),0)),"")</f>
        <v>229.56</v>
      </c>
      <c r="Q237" s="5">
        <f ca="1">IFERROR(INDEX(OFFSET(INDIRECT("v_buffer_hist_hoy!$A$1"),1,MATCH("buh_pv",INDIRECT("v_buffer_hist_hoy!$1:$1"),0)-1,100000,1),MATCH(CLEAN(TABLATRANSFERENCIA[[#This Row],[CODIGO]]),OFFSET(INDIRECT("v_buffer_hist_hoy!$A$1"),1,MATCH("buh_codigo",INDIRECT("v_buffer_hist_hoy!$1:$1"),0)-1,100000,1),0)),"")</f>
        <v>460.85</v>
      </c>
      <c r="R237" s="46">
        <f ca="1">IFERROR(INDEX(OFFSET(INDIRECT("v_buffer_hist_hoy!$A$1"),1,MATCH("buh_roi_pasado",INDIRECT("v_buffer_hist_hoy!$1:$1"),0)-1,100000,1),MATCH(CLEAN(TABLATRANSFERENCIA[[#This Row],[CODIGO]]),OFFSET(INDIRECT("v_buffer_hist_hoy!$A$1"),1,MATCH("buh_codigo",INDIRECT("v_buffer_hist_hoy!$1:$1"),0)-1,100000,1),0)),"")</f>
        <v>0</v>
      </c>
      <c r="S237" s="46">
        <f ca="1">IFERROR(INDEX(OFFSET(INDIRECT("v_buffer_hist_hoy!$A$1"),1,MATCH("buh_roi_proyectado",INDIRECT("v_buffer_hist_hoy!$1:$1"),0)-1,100000,1),MATCH(CLEAN(TABLATRANSFERENCIA[[#This Row],[CODIGO]]),OFFSET(INDIRECT("v_buffer_hist_hoy!$A$1"),1,MATCH("buh_codigo",INDIRECT("v_buffer_hist_hoy!$1:$1"),0)-1,100000,1),0)),"")</f>
        <v>4.4000000000000004</v>
      </c>
      <c r="T237" s="46">
        <f ca="1">IFERROR(INDEX(OFFSET(INDIRECT("v_buffer_hist_hoy!$A$1"),1,MATCH("buh_velocity",INDIRECT("v_buffer_hist_hoy!$1:$1"),0)-1,100000,1),MATCH(CLEAN(TABLATRANSFERENCIA[[#This Row],[CODIGO]]),OFFSET(INDIRECT("v_buffer_hist_hoy!$A$1"),1,MATCH("buh_codigo",INDIRECT("v_buffer_hist_hoy!$1:$1"),0)-1,100000,1),0)),"")</f>
        <v>0</v>
      </c>
      <c r="U237" s="46">
        <f ca="1">IFERROR(INDEX(OFFSET(INDIRECT("v_buffer_hist_hoy!$A$1"),1,MATCH("buh_nivel_servicio",INDIRECT("v_buffer_hist_hoy!$1:$1"),0)-1,100000,1),MATCH(CLEAN(TABLATRANSFERENCIA[[#This Row],[CODIGO]]),OFFSET(INDIRECT("v_buffer_hist_hoy!$A$1"),1,MATCH("buh_codigo",INDIRECT("v_buffer_hist_hoy!$1:$1"),0)-1,100000,1),0)),"")</f>
        <v>1</v>
      </c>
      <c r="V237" s="49" t="str">
        <f ca="1">IFERROR(INDEX(OFFSET(INDIRECT("v_buffer_hist_hoy!$A$1"),1,MATCH("pro_nombre",INDIRECT("v_buffer_hist_hoy!$1:$1"),0)-1,100000,1),MATCH(CLEAN(TABLATRANSFERENCIA[[#This Row],[CODIGO]]),OFFSET(INDIRECT("v_buffer_hist_hoy!$A$1"),1,MATCH("buh_codigo",INDIRECT("v_buffer_hist_hoy!$1:$1"),0)-1,100000,1),0)),"")</f>
        <v>Echo</v>
      </c>
      <c r="W237" s="49" t="str">
        <f ca="1">IFERROR(INDEX(OFFSET(INDIRECT("v_buffer_hist_hoy!$A$1"),1,MATCH("pre_nombre",INDIRECT("v_buffer_hist_hoy!$1:$1"),0)-1,100000,1),MATCH(CLEAN(TABLATRANSFERENCIA[[#This Row],[CODIGO]]),OFFSET(INDIRECT("v_buffer_hist_hoy!$A$1"),1,MATCH("buh_codigo",INDIRECT("v_buffer_hist_hoy!$1:$1"),0)-1,100000,1),0)),"")</f>
        <v>USA</v>
      </c>
      <c r="X237" s="51">
        <f ca="1">IFERROR(INDEX(OFFSET(INDIRECT("v_buffer_hist_hoy!$A$1"),1,MATCH("buh_tiempo_suministro",INDIRECT("v_buffer_hist_hoy!$1:$1"),0)-1,100000,1),MATCH(CLEAN(TABLATRANSFERENCIA[[#This Row],[CODIGO]]),OFFSET(INDIRECT("v_buffer_hist_hoy!$A$1"),1,MATCH("buh_codigo",INDIRECT("v_buffer_hist_hoy!$1:$1"),0)-1,100000,1),0)),"")</f>
        <v>8</v>
      </c>
      <c r="Y237" s="51">
        <f ca="1">IFERROR(INDEX(OFFSET(INDIRECT("v_buffer_hist_hoy!$A$1"),1,MATCH("buh_frecuencia_reposicion",INDIRECT("v_buffer_hist_hoy!$1:$1"),0)-1,100000,1),MATCH(CLEAN(TABLATRANSFERENCIA[[#This Row],[CODIGO]]),OFFSET(INDIRECT("v_buffer_hist_hoy!$A$1"),1,MATCH("buh_codigo",INDIRECT("v_buffer_hist_hoy!$1:$1"),0)-1,100000,1),0)),"")</f>
        <v>3</v>
      </c>
      <c r="Z237" s="6">
        <f ca="1">IFERROR(INDEX(OFFSET(INDIRECT("v_buffer_hist_hoy!$A$1"),1,MATCH("buh_buffer_actual",INDIRECT("v_buffer_hist_hoy!$1:$1"),0)-1,100000,1),MATCH(CLEAN(TABLATRANSFERENCIA[[#This Row],[CODIGO]]),OFFSET(INDIRECT("v_buffer_hist_hoy!$A$1"),1,MATCH("buh_codigo",INDIRECT("v_buffer_hist_hoy!$1:$1"),0)-1,100000,1),0)),"")</f>
        <v>30</v>
      </c>
      <c r="AA237" s="6">
        <f ca="1">IFERROR(INDEX(OFFSET(INDIRECT("v_buffer_hist_hoy!$A$1"),1,MATCH("buh_inventario_proveedor",INDIRECT("v_buffer_hist_hoy!$1:$1"),0)-1,100000,1),MATCH(CLEAN(TABLATRANSFERENCIA[[#This Row],[CODIGO]]),OFFSET(INDIRECT("v_buffer_hist_hoy!$A$1"),1,MATCH("buh_codigo",INDIRECT("v_buffer_hist_hoy!$1:$1"),0)-1,100000,1),0)),"")</f>
        <v>1000000000</v>
      </c>
      <c r="AB237" s="6">
        <f ca="1">IFERROR(INDEX(OFFSET(INDIRECT("v_buffer_hist_hoy!$A$1"),1,MATCH("buh_inventario_fisico",INDIRECT("v_buffer_hist_hoy!$1:$1"),0)-1,100000,1),MATCH(CLEAN(TABLATRANSFERENCIA[[#This Row],[CODIGO]]),OFFSET(INDIRECT("v_buffer_hist_hoy!$A$1"),1,MATCH("buh_codigo",INDIRECT("v_buffer_hist_hoy!$1:$1"),0)-1,100000,1),0)),"")</f>
        <v>14</v>
      </c>
      <c r="AC237" s="4">
        <f ca="1">IFERROR(INDEX(OFFSET(INDIRECT("v_buffer_hist_hoy!$A$1"),1,MATCH("buh_estado_inventario_fisico",INDIRECT("v_buffer_hist_hoy!$1:$1"),0)-1,100000,1),MATCH(CLEAN(TABLATRANSFERENCIA[[#This Row],[CODIGO]]),OFFSET(INDIRECT("v_buffer_hist_hoy!$A$1"),1,MATCH("buh_codigo",INDIRECT("v_buffer_hist_hoy!$1:$1"),0)-1,100000,1),0)),"")</f>
        <v>0.53</v>
      </c>
      <c r="AD237" s="6" t="str">
        <f ca="1">IFERROR(INDEX(OFFSET(INDIRECT("v_buffer_hist_hoy!$A$1"),1,MATCH("buh_color_inventario_fisico",INDIRECT("v_buffer_hist_hoy!$1:$1"),0)-1,100000,1),MATCH(CLEAN(TABLATRANSFERENCIA[[#This Row],[CODIGO]]),OFFSET(INDIRECT("v_buffer_hist_hoy!$A$1"),1,MATCH("buh_codigo",INDIRECT("v_buffer_hist_hoy!$1:$1"),0)-1,100000,1),0)),"")</f>
        <v>A</v>
      </c>
      <c r="AE237" s="6">
        <f ca="1">IFERROR(INDEX(OFFSET(INDIRECT("v_buffer_hist_hoy!$A$1"),1,MATCH("buh_transito",INDIRECT("v_buffer_hist_hoy!$1:$1"),0)-1,100000,1),MATCH(CLEAN(TABLATRANSFERENCIA[[#This Row],[CODIGO]]),OFFSET(INDIRECT("v_buffer_hist_hoy!$A$1"),1,MATCH("buh_codigo",INDIRECT("v_buffer_hist_hoy!$1:$1"),0)-1,100000,1),0)),"")</f>
        <v>18</v>
      </c>
      <c r="AF237" s="6">
        <f ca="1">IFERROR(INDEX(OFFSET(INDIRECT("v_buffer_hist_hoy!$A$1"),1,MATCH("buh_negociacion",INDIRECT("v_buffer_hist_hoy!$1:$1"),0)-1,100000,1),MATCH(CLEAN(TABLATRANSFERENCIA[[#This Row],[CODIGO]]),OFFSET(INDIRECT("v_buffer_hist_hoy!$A$1"),1,MATCH("buh_codigo",INDIRECT("v_buffer_hist_hoy!$1:$1"),0)-1,100000,1),0)),"")</f>
        <v>0</v>
      </c>
      <c r="AG237" s="6">
        <f ca="1">IFERROR(INDEX(OFFSET(INDIRECT("v_buffer_hist_hoy!$A$1"),1,MATCH("buh_produccion",INDIRECT("v_buffer_hist_hoy!$1:$1"),0)-1,100000,1),MATCH(CLEAN(TABLATRANSFERENCIA[[#This Row],[CODIGO]]),OFFSET(INDIRECT("v_buffer_hist_hoy!$A$1"),1,MATCH("buh_codigo",INDIRECT("v_buffer_hist_hoy!$1:$1"),0)-1,100000,1),0)),"")</f>
        <v>0</v>
      </c>
      <c r="AH237" s="6">
        <f ca="1">IFERROR(INDEX(OFFSET(INDIRECT("v_buffer_hist_hoy!$A$1"),1,MATCH("buh_embarcado",INDIRECT("v_buffer_hist_hoy!$1:$1"),0)-1,100000,1),MATCH(CLEAN(TABLATRANSFERENCIA[[#This Row],[CODIGO]]),OFFSET(INDIRECT("v_buffer_hist_hoy!$A$1"),1,MATCH("buh_codigo",INDIRECT("v_buffer_hist_hoy!$1:$1"),0)-1,100000,1),0)),"")</f>
        <v>0</v>
      </c>
      <c r="AI237" s="6">
        <f ca="1">IFERROR(INDEX(OFFSET(INDIRECT("v_buffer_hist_hoy!$A$1"),1,MATCH("buh_comprometido",INDIRECT("v_buffer_hist_hoy!$1:$1"),0)-1,100000,1),MATCH(CLEAN(TABLATRANSFERENCIA[[#This Row],[CODIGO]]),OFFSET(INDIRECT("v_buffer_hist_hoy!$A$1"),1,MATCH("buh_codigo",INDIRECT("v_buffer_hist_hoy!$1:$1"),0)-1,100000,1),0)),"")</f>
        <v>0</v>
      </c>
      <c r="AJ237" s="6">
        <f ca="1">IFERROR(INDEX(OFFSET(INDIRECT("v_buffer_hist_hoy!$A$1"),1,MATCH("buh_backorder",INDIRECT("v_buffer_hist_hoy!$1:$1"),0)-1,100000,1),MATCH(CLEAN(TABLATRANSFERENCIA[[#This Row],[CODIGO]]),OFFSET(INDIRECT("v_buffer_hist_hoy!$A$1"),1,MATCH("buh_codigo",INDIRECT("v_buffer_hist_hoy!$1:$1"),0)-1,100000,1),0)),"")</f>
        <v>24</v>
      </c>
      <c r="AK237" s="6">
        <f ca="1">IFERROR(INDEX(OFFSET(INDIRECT("v_buffer_hist_hoy!$A$1"),1,MATCH("buh_inventario_proyectado",INDIRECT("v_buffer_hist_hoy!$1:$1"),0)-1,100000,1),MATCH(CLEAN(TABLATRANSFERENCIA[[#This Row],[CODIGO]]),OFFSET(INDIRECT("v_buffer_hist_hoy!$A$1"),1,MATCH("buh_codigo",INDIRECT("v_buffer_hist_hoy!$1:$1"),0)-1,100000,1),0)),"")</f>
        <v>56</v>
      </c>
      <c r="AL237" s="4">
        <f ca="1">IFERROR(INDEX(OFFSET(INDIRECT("v_buffer_hist_hoy!$A$1"),1,MATCH("buh_estado_inventario_proyectado",INDIRECT("v_buffer_hist_hoy!$1:$1"),0)-1,100000,1),MATCH(CLEAN(TABLATRANSFERENCIA[[#This Row],[CODIGO]]),OFFSET(INDIRECT("v_buffer_hist_hoy!$A$1"),1,MATCH("buh_codigo",INDIRECT("v_buffer_hist_hoy!$1:$1"),0)-1,100000,1),0)),"")</f>
        <v>-0.87</v>
      </c>
      <c r="AM237" s="6" t="str">
        <f ca="1">IFERROR(INDEX(OFFSET(INDIRECT("v_buffer_hist_hoy!$A$1"),1,MATCH("buh_color_inventario_proyectado",INDIRECT("v_buffer_hist_hoy!$1:$1"),0)-1,100000,1),MATCH(CLEAN(TABLATRANSFERENCIA[[#This Row],[CODIGO]]),OFFSET(INDIRECT("v_buffer_hist_hoy!$A$1"),1,MATCH("buh_codigo",INDIRECT("v_buffer_hist_hoy!$1:$1"),0)-1,100000,1),0)),"")</f>
        <v>L</v>
      </c>
      <c r="AN237" s="6">
        <f ca="1">IFERROR(INDEX(OFFSET(INDIRECT("v_buffer_hist_hoy!$A$1"),1,MATCH("buh_pedido_minimo",INDIRECT("v_buffer_hist_hoy!$1:$1"),0)-1,100000,1),MATCH(CLEAN(TABLATRANSFERENCIA[[#This Row],[CODIGO]]),OFFSET(INDIRECT("v_buffer_hist_hoy!$A$1"),1,MATCH("buh_codigo",INDIRECT("v_buffer_hist_hoy!$1:$1"),0)-1,100000,1),0)),"")</f>
        <v>0</v>
      </c>
      <c r="AO237" s="6">
        <f ca="1">IFERROR(INDEX(OFFSET(INDIRECT("v_buffer_hist_hoy!$A$1"),1,MATCH("buh_pedido_minimo_grupo",INDIRECT("v_buffer_hist_hoy!$1:$1"),0)-1,100000,1),MATCH(CLEAN(TABLATRANSFERENCIA[[#This Row],[CODIGO]]),OFFSET(INDIRECT("v_buffer_hist_hoy!$A$1"),1,MATCH("buh_codigo",INDIRECT("v_buffer_hist_hoy!$1:$1"),0)-1,100000,1),0)),"")</f>
        <v>0</v>
      </c>
      <c r="AP237" s="6">
        <f ca="1">IFERROR(INDEX(OFFSET(INDIRECT("v_buffer_hist_hoy!$A$1"),1,MATCH("buh_unidad_empaque",INDIRECT("v_buffer_hist_hoy!$1:$1"),0)-1,100000,1),MATCH(CLEAN(TABLATRANSFERENCIA[[#This Row],[CODIGO]]),OFFSET(INDIRECT("v_buffer_hist_hoy!$A$1"),1,MATCH("buh_codigo",INDIRECT("v_buffer_hist_hoy!$1:$1"),0)-1,100000,1),0)),"")</f>
        <v>0</v>
      </c>
      <c r="AQ237" s="6">
        <f ca="1">IFERROR(INDEX(OFFSET(INDIRECT("v_buffer_hist_hoy!$A$1"),1,MATCH("buh_pedido_promedio",INDIRECT("v_buffer_hist_hoy!$1:$1"),0)-1,100000,1),MATCH(CLEAN(TABLATRANSFERENCIA[[#This Row],[CODIGO]]),OFFSET(INDIRECT("v_buffer_hist_hoy!$A$1"),1,MATCH("buh_codigo",INDIRECT("v_buffer_hist_hoy!$1:$1"),0)-1,100000,1),0)),"")</f>
        <v>8</v>
      </c>
      <c r="AR237" s="6">
        <f ca="1">IFERROR(INDEX(OFFSET(INDIRECT("v_buffer_hist_hoy!$A$1"),1,MATCH("buh_cobertura_buffer",INDIRECT("v_buffer_hist_hoy!$1:$1"),0)-1,100000,1),MATCH(CLEAN(TABLATRANSFERENCIA[[#This Row],[CODIGO]]),OFFSET(INDIRECT("v_buffer_hist_hoy!$A$1"),1,MATCH("buh_codigo",INDIRECT("v_buffer_hist_hoy!$1:$1"),0)-1,100000,1),0)),"")</f>
        <v>0</v>
      </c>
      <c r="AS237" s="6">
        <f ca="1">IFERROR(INDEX(OFFSET(INDIRECT("v_buffer_hist_hoy!$A$1"),1,MATCH("buh_cobertura_inventario_proyectado",INDIRECT("v_buffer_hist_hoy!$1:$1"),0)-1,100000,1),MATCH(CLEAN(TABLATRANSFERENCIA[[#This Row],[CODIGO]]),OFFSET(INDIRECT("v_buffer_hist_hoy!$A$1"),1,MATCH("buh_codigo",INDIRECT("v_buffer_hist_hoy!$1:$1"),0)-1,100000,1),0)),"")</f>
        <v>0</v>
      </c>
      <c r="AT237" s="6">
        <f ca="1">IFERROR(INDEX(OFFSET(INDIRECT("v_buffer_hist_hoy!$A$1"),1,MATCH("buh_cobertura_pedido_minimo",INDIRECT("v_buffer_hist_hoy!$1:$1"),0)-1,100000,1),MATCH(CLEAN(TABLATRANSFERENCIA[[#This Row],[CODIGO]]),OFFSET(INDIRECT("v_buffer_hist_hoy!$A$1"),1,MATCH("buh_codigo",INDIRECT("v_buffer_hist_hoy!$1:$1"),0)-1,100000,1),0)),"")</f>
        <v>0</v>
      </c>
      <c r="AU237" s="6">
        <f ca="1">IFERROR(INDEX(OFFSET(INDIRECT("v_buffer_hist_hoy!$A$1"),1,MATCH("buh_dias_desabastecimiento",INDIRECT("v_buffer_hist_hoy!$1:$1"),0)-1,100000,1),MATCH(CLEAN(TABLATRANSFERENCIA[[#This Row],[CODIGO]]),OFFSET(INDIRECT("v_buffer_hist_hoy!$A$1"),1,MATCH("buh_codigo",INDIRECT("v_buffer_hist_hoy!$1:$1"),0)-1,100000,1),0)),"")</f>
        <v>6</v>
      </c>
      <c r="AV237" s="6">
        <f t="array" ref="AV237">IFERROR(INDEX(Datos_Consumo[CANTIDAD],MATCH(TABLATRANSFERENCIA[[#This Row],[CODIGO]]&amp;TABLATRANSFERENCIA[[#Headers],[Columna1]],Datos_Consumo[CODIGO]&amp;Datos_Consumo[FECHA_FORMATO],0)),0)</f>
        <v>0</v>
      </c>
      <c r="AW237" s="6">
        <f t="array" ref="AW237">IFERROR(INDEX(Datos_Consumo[CANTIDAD],MATCH(TABLATRANSFERENCIA[[#This Row],[CODIGO]]&amp;TABLATRANSFERENCIA[[#Headers],[Columna2]],Datos_Consumo[CODIGO]&amp;Datos_Consumo[FECHA_FORMATO],0)),0)</f>
        <v>0</v>
      </c>
      <c r="AX237" s="6">
        <f t="array" ref="AX237">IFERROR(INDEX(Datos_Consumo[CANTIDAD],MATCH(TABLATRANSFERENCIA[[#This Row],[CODIGO]]&amp;TABLATRANSFERENCIA[[#Headers],[Columna3]],Datos_Consumo[CODIGO]&amp;Datos_Consumo[FECHA_FORMATO],0)),0)</f>
        <v>0</v>
      </c>
      <c r="AY237" s="6">
        <f t="array" ref="AY237">IFERROR(INDEX(Datos_Consumo[CANTIDAD],MATCH(TABLATRANSFERENCIA[[#This Row],[CODIGO]]&amp;TABLATRANSFERENCIA[[#Headers],[Columna4]],Datos_Consumo[CODIGO]&amp;Datos_Consumo[FECHA_FORMATO],0)),0)</f>
        <v>0</v>
      </c>
      <c r="AZ237" s="6">
        <f t="array" ref="AZ237">IFERROR(INDEX(Datos_Consumo[CANTIDAD],MATCH(TABLATRANSFERENCIA[[#This Row],[CODIGO]]&amp;TABLATRANSFERENCIA[[#Headers],[Columna5]],Datos_Consumo[CODIGO]&amp;Datos_Consumo[FECHA_FORMATO],0)),0)</f>
        <v>0</v>
      </c>
      <c r="BA237" s="6">
        <f t="array" ref="BA237">IFERROR(INDEX(Datos_Consumo[CANTIDAD],MATCH(TABLATRANSFERENCIA[[#This Row],[CODIGO]]&amp;TABLATRANSFERENCIA[[#Headers],[Columna6]],Datos_Consumo[CODIGO]&amp;Datos_Consumo[FECHA_FORMATO],0)),0)</f>
        <v>0</v>
      </c>
      <c r="BB237" s="56">
        <f ca="1">IFERROR(INDEX(OFFSET(INDIRECT("v_buffer_hist_hoy!$A$1"),1,MATCH("buh_ultima_transferencia_ini",INDIRECT("v_buffer_hist_hoy!$1:$1"),0)-1,100000,1),MATCH(CLEAN(TABLATRANSFERENCIA[[#This Row],[CODIGO]]),OFFSET(INDIRECT("v_buffer_hist_hoy!$A$1"),1,MATCH("buh_codigo",INDIRECT("v_buffer_hist_hoy!$1:$1"),0)-1,100000,1),0)),"")</f>
        <v>0</v>
      </c>
      <c r="BC237" s="56">
        <f ca="1">IFERROR(INDEX(OFFSET(INDIRECT("v_buffer_hist_hoy!$A$1"),1,MATCH("buh_ultima_transferencia_fin",INDIRECT("v_buffer_hist_hoy!$1:$1"),0)-1,100000,1),MATCH(CLEAN(TABLATRANSFERENCIA[[#This Row],[CODIGO]]),OFFSET(INDIRECT("v_buffer_hist_hoy!$A$1"),1,MATCH("buh_codigo",INDIRECT("v_buffer_hist_hoy!$1:$1"),0)-1,100000,1),0)),"")</f>
        <v>0</v>
      </c>
      <c r="BD237" s="50" t="s">
        <v>7730</v>
      </c>
      <c r="BE237" s="55"/>
      <c r="BF237" s="51"/>
      <c r="BG237"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23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7" s="51"/>
      <c r="BM237" s="46">
        <f ca="1">IFERROR(TABLATRANSFERENCIA[[#This Row],[REQUERIM]]/TABLATRANSFERENCIA[[#This Row],[PEDIDO PROMEDIO]],0)</f>
        <v>0.5</v>
      </c>
      <c r="BN237" s="51"/>
      <c r="BO237" s="59"/>
      <c r="BP237" s="3" t="str">
        <f>IF(TABLATRANSFERENCIA[[#This Row],[RECIBIDO]]&lt;&gt;"",0,IF(TABLATRANSFERENCIA[[#This Row],[DESPACHO]]&lt;&gt;"",TABLATRANSFERENCIA[[#This Row],[DESPACHO]],TABLATRANSFERENCIA[[#This Row],[REQUERIM]]))</f>
        <v>4</v>
      </c>
      <c r="BQ237" s="50"/>
      <c r="BR237" s="50"/>
      <c r="BS237" s="50" t="str">
        <f t="shared" si="3"/>
        <v>N</v>
      </c>
      <c r="BT237" s="51">
        <f t="array" aca="1" ref="BT237" ca="1">IF(SUM(--(TABLATRANSFERENCIA[[#This Row],[CODIGO GENERICO]]=TABLATRANSFERENCIA[CODIGO GENERICO])*TABLATRANSFERENCIA[REQUERIM])&lt;TABLATRANSFERENCIA[[#This Row],[PEDIDO MIN GRUPO]],1,0)</f>
        <v>0</v>
      </c>
      <c r="BU23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37" s="51">
        <f ca="1">IFERROR(INDEX(OFFSET(INDIRECT("v_buffer_hist_hoy!$A$1"),1,MATCH("buh_zona_amarilla",INDIRECT("v_buffer_hist_hoy!$1:$1"),0)-1,100000,1),MATCH(CLEAN(TABLATRANSFERENCIA[[#This Row],[CODIGO]]),OFFSET(INDIRECT("v_buffer_hist_hoy!$A$1"),1,MATCH("buh_codigo",INDIRECT("v_buffer_hist_hoy!$1:$1"),0)-1,100000,1),0)),"")</f>
        <v>20</v>
      </c>
      <c r="BW237" s="51">
        <f ca="1">IFERROR(INDEX(OFFSET(INDIRECT("v_buffer_hist_hoy!$A$1"),1,MATCH("buh_zona_roja",INDIRECT("v_buffer_hist_hoy!$1:$1"),0)-1,100000,1),MATCH(CLEAN(TABLATRANSFERENCIA[[#This Row],[CODIGO]]),OFFSET(INDIRECT("v_buffer_hist_hoy!$A$1"),1,MATCH("buh_codigo",INDIRECT("v_buffer_hist_hoy!$1:$1"),0)-1,100000,1),0)),"")</f>
        <v>10</v>
      </c>
    </row>
    <row r="238" spans="1:75" hidden="1" x14ac:dyDescent="0.25">
      <c r="A238" s="54" t="s">
        <v>1478</v>
      </c>
      <c r="B238" s="3" t="str">
        <f ca="1">IFERROR(INDEX(OFFSET(INDIRECT("v_buffer_hist_hoy!$A$1"),1,MATCH("pro_descripcion",INDIRECT("v_buffer_hist_hoy!$1:$1"),0)-1,100000,1),MATCH(CLEAN(TABLATRANSFERENCIA[[#This Row],[CODIGO]]),OFFSET(INDIRECT("v_buffer_hist_hoy!$A$1"),1,MATCH("buh_codigo",INDIRECT("v_buffer_hist_hoy!$1:$1"),0)-1,100000,1),0)),"")</f>
        <v>DESMALEZADORA SRM 3605</v>
      </c>
      <c r="C238" s="3" t="str">
        <f ca="1">IFERROR(INDEX(OFFSET(INDIRECT("v_buffer_hist_hoy!$A$1"),1,MATCH("buh_codigo_generico",INDIRECT("v_buffer_hist_hoy!$1:$1"),0)-1,100000,1),MATCH(CLEAN(TABLATRANSFERENCIA[[#This Row],[CODIGO]]),OFFSET(INDIRECT("v_buffer_hist_hoy!$A$1"),1,MATCH("buh_codigo",INDIRECT("v_buffer_hist_hoy!$1:$1"),0)-1,100000,1),0)),"")</f>
        <v>0</v>
      </c>
      <c r="D238" s="3" t="str">
        <f ca="1">IFERROR(INDEX(OFFSET(INDIRECT("v_buffer_hist_hoy!$A$1"),1,MATCH("buh_codigo_vinculado",INDIRECT("v_buffer_hist_hoy!$1:$1"),0)-1,100000,1),MATCH(CLEAN(TABLATRANSFERENCIA[[#This Row],[CODIGO]]),OFFSET(INDIRECT("v_buffer_hist_hoy!$A$1"),1,MATCH("buh_codigo",INDIRECT("v_buffer_hist_hoy!$1:$1"),0)-1,100000,1),0)),"")</f>
        <v>EC-SRM-3605/ULA</v>
      </c>
      <c r="E238" s="3" t="str">
        <f ca="1">IFERROR(INDEX(OFFSET(INDIRECT("v_buffer_hist_hoy!$A$1"),1,MATCH("pro_linea",INDIRECT("v_buffer_hist_hoy!$1:$1"),0)-1,100000,1),MATCH(CLEAN(TABLATRANSFERENCIA[[#This Row],[CODIGO]]),OFFSET(INDIRECT("v_buffer_hist_hoy!$A$1"),1,MATCH("buh_codigo",INDIRECT("v_buffer_hist_hoy!$1:$1"),0)-1,100000,1),0)),"")</f>
        <v>AGROFORESTAL</v>
      </c>
      <c r="F238" s="3">
        <f ca="1">IFERROR(INDEX(OFFSET(INDIRECT("v_buffer_hist_hoy!$A$1"),1,MATCH("pro_sublinea",INDIRECT("v_buffer_hist_hoy!$1:$1"),0)-1,100000,1),MATCH(CLEAN(TABLATRANSFERENCIA[[#This Row],[CODIGO]]),OFFSET(INDIRECT("v_buffer_hist_hoy!$A$1"),1,MATCH("buh_codigo",INDIRECT("v_buffer_hist_hoy!$1:$1"),0)-1,100000,1),0)),"")</f>
        <v>0</v>
      </c>
      <c r="G238" s="3" t="str">
        <f ca="1">IFERROR(INDEX(OFFSET(INDIRECT("v_buffer_hist_hoy!$A$1"),1,MATCH("pro_grupo",INDIRECT("v_buffer_hist_hoy!$1:$1"),0)-1,100000,1),MATCH(CLEAN(TABLATRANSFERENCIA[[#This Row],[CODIGO]]),OFFSET(INDIRECT("v_buffer_hist_hoy!$A$1"),1,MATCH("buh_codigo",INDIRECT("v_buffer_hist_hoy!$1:$1"),0)-1,100000,1),0)),"")</f>
        <v>MOTOGUADAÑA ECHO</v>
      </c>
      <c r="H238" s="3">
        <f ca="1">IFERROR(INDEX(OFFSET(INDIRECT("v_buffer_hist_hoy!$A$1"),1,MATCH("pro_familia",INDIRECT("v_buffer_hist_hoy!$1:$1"),0)-1,100000,1),MATCH(CLEAN(TABLATRANSFERENCIA[[#This Row],[CODIGO]]),OFFSET(INDIRECT("v_buffer_hist_hoy!$A$1"),1,MATCH("buh_codigo",INDIRECT("v_buffer_hist_hoy!$1:$1"),0)-1,100000,1),0)),"")</f>
        <v>0</v>
      </c>
      <c r="I238" s="3">
        <f ca="1">IFERROR(INDEX(OFFSET(INDIRECT("v_buffer_hist_hoy!$A$1"),1,MATCH("pro_subfamilia",INDIRECT("v_buffer_hist_hoy!$1:$1"),0)-1,100000,1),MATCH(CLEAN(TABLATRANSFERENCIA[[#This Row],[CODIGO]]),OFFSET(INDIRECT("v_buffer_hist_hoy!$A$1"),1,MATCH("buh_codigo",INDIRECT("v_buffer_hist_hoy!$1:$1"),0)-1,100000,1),0)),"")</f>
        <v>0</v>
      </c>
      <c r="J238" s="3" t="str">
        <f ca="1">IFERROR(INDEX(OFFSET(INDIRECT("v_buffer_hist_hoy!$A$1"),1,MATCH("pro_categoria",INDIRECT("v_buffer_hist_hoy!$1:$1"),0)-1,100000,1),MATCH(CLEAN(TABLATRANSFERENCIA[[#This Row],[CODIGO]]),OFFSET(INDIRECT("v_buffer_hist_hoy!$A$1"),1,MATCH("buh_codigo",INDIRECT("v_buffer_hist_hoy!$1:$1"),0)-1,100000,1),0)),"")</f>
        <v>DESMALEZADORA ECHO</v>
      </c>
      <c r="K238" s="3">
        <f ca="1">IFERROR(INDEX(OFFSET(INDIRECT("v_buffer_hist_hoy!$A$1"),1,MATCH("pro_tipo",INDIRECT("v_buffer_hist_hoy!$1:$1"),0)-1,100000,1),MATCH(CLEAN(TABLATRANSFERENCIA[[#This Row],[CODIGO]]),OFFSET(INDIRECT("v_buffer_hist_hoy!$A$1"),1,MATCH("buh_codigo",INDIRECT("v_buffer_hist_hoy!$1:$1"),0)-1,100000,1),0)),"")</f>
        <v>0</v>
      </c>
      <c r="L238" s="3" t="str">
        <f ca="1">IFERROR(INDEX(OFFSET(INDIRECT("v_buffer_hist_hoy!$A$1"),1,MATCH("pro_marca",INDIRECT("v_buffer_hist_hoy!$1:$1"),0)-1,100000,1),MATCH(CLEAN(TABLATRANSFERENCIA[[#This Row],[CODIGO]]),OFFSET(INDIRECT("v_buffer_hist_hoy!$A$1"),1,MATCH("buh_codigo",INDIRECT("v_buffer_hist_hoy!$1:$1"),0)-1,100000,1),0)),"")</f>
        <v>ECHO</v>
      </c>
      <c r="M238" s="3">
        <f ca="1">IFERROR(INDEX(OFFSET(INDIRECT("v_buffer_hist_hoy!$A$1"),1,MATCH("pro_modelo",INDIRECT("v_buffer_hist_hoy!$1:$1"),0)-1,100000,1),MATCH(CLEAN(TABLATRANSFERENCIA[[#This Row],[CODIGO]]),OFFSET(INDIRECT("v_buffer_hist_hoy!$A$1"),1,MATCH("buh_codigo",INDIRECT("v_buffer_hist_hoy!$1:$1"),0)-1,100000,1),0)),"")</f>
        <v>0</v>
      </c>
      <c r="N238" s="3">
        <f ca="1">IFERROR(INDEX(OFFSET(INDIRECT("v_buffer_hist_hoy!$A$1"),1,MATCH("pro_cat_management",INDIRECT("v_buffer_hist_hoy!$1:$1"),0)-1,100000,1),MATCH(CLEAN(TABLATRANSFERENCIA[[#This Row],[CODIGO]]),OFFSET(INDIRECT("v_buffer_hist_hoy!$A$1"),1,MATCH("buh_codigo",INDIRECT("v_buffer_hist_hoy!$1:$1"),0)-1,100000,1),0)),"")</f>
        <v>0</v>
      </c>
      <c r="O238" s="5" t="str">
        <f ca="1">IFERROR(INDEX(OFFSET(INDIRECT("v_buffer_hist_hoy!$A$1"),1,MATCH("buh_estatus",INDIRECT("v_buffer_hist_hoy!$1:$1"),0)-1,100000,1),MATCH(CLEAN(TABLATRANSFERENCIA[[#This Row],[CODIGO]]),OFFSET(INDIRECT("v_buffer_hist_hoy!$A$1"),1,MATCH("buh_codigo",INDIRECT("v_buffer_hist_hoy!$1:$1"),0)-1,100000,1),0)),"")</f>
        <v>0</v>
      </c>
      <c r="P238" s="5">
        <f ca="1">IFERROR(INDEX(OFFSET(INDIRECT("v_buffer_hist_hoy!$A$1"),1,MATCH("buh_ctv",INDIRECT("v_buffer_hist_hoy!$1:$1"),0)-1,100000,1),MATCH(CLEAN(TABLATRANSFERENCIA[[#This Row],[CODIGO]]),OFFSET(INDIRECT("v_buffer_hist_hoy!$A$1"),1,MATCH("buh_codigo",INDIRECT("v_buffer_hist_hoy!$1:$1"),0)-1,100000,1),0)),"")</f>
        <v>248.82</v>
      </c>
      <c r="Q238" s="5">
        <f ca="1">IFERROR(INDEX(OFFSET(INDIRECT("v_buffer_hist_hoy!$A$1"),1,MATCH("buh_pv",INDIRECT("v_buffer_hist_hoy!$1:$1"),0)-1,100000,1),MATCH(CLEAN(TABLATRANSFERENCIA[[#This Row],[CODIGO]]),OFFSET(INDIRECT("v_buffer_hist_hoy!$A$1"),1,MATCH("buh_codigo",INDIRECT("v_buffer_hist_hoy!$1:$1"),0)-1,100000,1),0)),"")</f>
        <v>592.44000000000005</v>
      </c>
      <c r="R238" s="46">
        <f ca="1">IFERROR(INDEX(OFFSET(INDIRECT("v_buffer_hist_hoy!$A$1"),1,MATCH("buh_roi_pasado",INDIRECT("v_buffer_hist_hoy!$1:$1"),0)-1,100000,1),MATCH(CLEAN(TABLATRANSFERENCIA[[#This Row],[CODIGO]]),OFFSET(INDIRECT("v_buffer_hist_hoy!$A$1"),1,MATCH("buh_codigo",INDIRECT("v_buffer_hist_hoy!$1:$1"),0)-1,100000,1),0)),"")</f>
        <v>0</v>
      </c>
      <c r="S238" s="46">
        <f ca="1">IFERROR(INDEX(OFFSET(INDIRECT("v_buffer_hist_hoy!$A$1"),1,MATCH("buh_roi_proyectado",INDIRECT("v_buffer_hist_hoy!$1:$1"),0)-1,100000,1),MATCH(CLEAN(TABLATRANSFERENCIA[[#This Row],[CODIGO]]),OFFSET(INDIRECT("v_buffer_hist_hoy!$A$1"),1,MATCH("buh_codigo",INDIRECT("v_buffer_hist_hoy!$1:$1"),0)-1,100000,1),0)),"")</f>
        <v>6.03</v>
      </c>
      <c r="T238" s="46">
        <f ca="1">IFERROR(INDEX(OFFSET(INDIRECT("v_buffer_hist_hoy!$A$1"),1,MATCH("buh_velocity",INDIRECT("v_buffer_hist_hoy!$1:$1"),0)-1,100000,1),MATCH(CLEAN(TABLATRANSFERENCIA[[#This Row],[CODIGO]]),OFFSET(INDIRECT("v_buffer_hist_hoy!$A$1"),1,MATCH("buh_codigo",INDIRECT("v_buffer_hist_hoy!$1:$1"),0)-1,100000,1),0)),"")</f>
        <v>0</v>
      </c>
      <c r="U238" s="46">
        <f ca="1">IFERROR(INDEX(OFFSET(INDIRECT("v_buffer_hist_hoy!$A$1"),1,MATCH("buh_nivel_servicio",INDIRECT("v_buffer_hist_hoy!$1:$1"),0)-1,100000,1),MATCH(CLEAN(TABLATRANSFERENCIA[[#This Row],[CODIGO]]),OFFSET(INDIRECT("v_buffer_hist_hoy!$A$1"),1,MATCH("buh_codigo",INDIRECT("v_buffer_hist_hoy!$1:$1"),0)-1,100000,1),0)),"")</f>
        <v>1</v>
      </c>
      <c r="V238" s="49" t="str">
        <f ca="1">IFERROR(INDEX(OFFSET(INDIRECT("v_buffer_hist_hoy!$A$1"),1,MATCH("pro_nombre",INDIRECT("v_buffer_hist_hoy!$1:$1"),0)-1,100000,1),MATCH(CLEAN(TABLATRANSFERENCIA[[#This Row],[CODIGO]]),OFFSET(INDIRECT("v_buffer_hist_hoy!$A$1"),1,MATCH("buh_codigo",INDIRECT("v_buffer_hist_hoy!$1:$1"),0)-1,100000,1),0)),"")</f>
        <v>Echo</v>
      </c>
      <c r="W238" s="49" t="str">
        <f ca="1">IFERROR(INDEX(OFFSET(INDIRECT("v_buffer_hist_hoy!$A$1"),1,MATCH("pre_nombre",INDIRECT("v_buffer_hist_hoy!$1:$1"),0)-1,100000,1),MATCH(CLEAN(TABLATRANSFERENCIA[[#This Row],[CODIGO]]),OFFSET(INDIRECT("v_buffer_hist_hoy!$A$1"),1,MATCH("buh_codigo",INDIRECT("v_buffer_hist_hoy!$1:$1"),0)-1,100000,1),0)),"")</f>
        <v>USA</v>
      </c>
      <c r="X238" s="51">
        <f ca="1">IFERROR(INDEX(OFFSET(INDIRECT("v_buffer_hist_hoy!$A$1"),1,MATCH("buh_tiempo_suministro",INDIRECT("v_buffer_hist_hoy!$1:$1"),0)-1,100000,1),MATCH(CLEAN(TABLATRANSFERENCIA[[#This Row],[CODIGO]]),OFFSET(INDIRECT("v_buffer_hist_hoy!$A$1"),1,MATCH("buh_codigo",INDIRECT("v_buffer_hist_hoy!$1:$1"),0)-1,100000,1),0)),"")</f>
        <v>8</v>
      </c>
      <c r="Y238" s="51">
        <f ca="1">IFERROR(INDEX(OFFSET(INDIRECT("v_buffer_hist_hoy!$A$1"),1,MATCH("buh_frecuencia_reposicion",INDIRECT("v_buffer_hist_hoy!$1:$1"),0)-1,100000,1),MATCH(CLEAN(TABLATRANSFERENCIA[[#This Row],[CODIGO]]),OFFSET(INDIRECT("v_buffer_hist_hoy!$A$1"),1,MATCH("buh_codigo",INDIRECT("v_buffer_hist_hoy!$1:$1"),0)-1,100000,1),0)),"")</f>
        <v>3</v>
      </c>
      <c r="Z238" s="6">
        <f ca="1">IFERROR(INDEX(OFFSET(INDIRECT("v_buffer_hist_hoy!$A$1"),1,MATCH("buh_buffer_actual",INDIRECT("v_buffer_hist_hoy!$1:$1"),0)-1,100000,1),MATCH(CLEAN(TABLATRANSFERENCIA[[#This Row],[CODIGO]]),OFFSET(INDIRECT("v_buffer_hist_hoy!$A$1"),1,MATCH("buh_codigo",INDIRECT("v_buffer_hist_hoy!$1:$1"),0)-1,100000,1),0)),"")</f>
        <v>15</v>
      </c>
      <c r="AA238" s="6">
        <f ca="1">IFERROR(INDEX(OFFSET(INDIRECT("v_buffer_hist_hoy!$A$1"),1,MATCH("buh_inventario_proveedor",INDIRECT("v_buffer_hist_hoy!$1:$1"),0)-1,100000,1),MATCH(CLEAN(TABLATRANSFERENCIA[[#This Row],[CODIGO]]),OFFSET(INDIRECT("v_buffer_hist_hoy!$A$1"),1,MATCH("buh_codigo",INDIRECT("v_buffer_hist_hoy!$1:$1"),0)-1,100000,1),0)),"")</f>
        <v>1000000000</v>
      </c>
      <c r="AB238" s="6">
        <f ca="1">IFERROR(INDEX(OFFSET(INDIRECT("v_buffer_hist_hoy!$A$1"),1,MATCH("buh_inventario_fisico",INDIRECT("v_buffer_hist_hoy!$1:$1"),0)-1,100000,1),MATCH(CLEAN(TABLATRANSFERENCIA[[#This Row],[CODIGO]]),OFFSET(INDIRECT("v_buffer_hist_hoy!$A$1"),1,MATCH("buh_codigo",INDIRECT("v_buffer_hist_hoy!$1:$1"),0)-1,100000,1),0)),"")</f>
        <v>0</v>
      </c>
      <c r="AC238" s="4">
        <f ca="1">IFERROR(INDEX(OFFSET(INDIRECT("v_buffer_hist_hoy!$A$1"),1,MATCH("buh_estado_inventario_fisico",INDIRECT("v_buffer_hist_hoy!$1:$1"),0)-1,100000,1),MATCH(CLEAN(TABLATRANSFERENCIA[[#This Row],[CODIGO]]),OFFSET(INDIRECT("v_buffer_hist_hoy!$A$1"),1,MATCH("buh_codigo",INDIRECT("v_buffer_hist_hoy!$1:$1"),0)-1,100000,1),0)),"")</f>
        <v>1</v>
      </c>
      <c r="AD238" s="6" t="str">
        <f ca="1">IFERROR(INDEX(OFFSET(INDIRECT("v_buffer_hist_hoy!$A$1"),1,MATCH("buh_color_inventario_fisico",INDIRECT("v_buffer_hist_hoy!$1:$1"),0)-1,100000,1),MATCH(CLEAN(TABLATRANSFERENCIA[[#This Row],[CODIGO]]),OFFSET(INDIRECT("v_buffer_hist_hoy!$A$1"),1,MATCH("buh_codigo",INDIRECT("v_buffer_hist_hoy!$1:$1"),0)-1,100000,1),0)),"")</f>
        <v>N</v>
      </c>
      <c r="AE238" s="6">
        <f ca="1">IFERROR(INDEX(OFFSET(INDIRECT("v_buffer_hist_hoy!$A$1"),1,MATCH("buh_transito",INDIRECT("v_buffer_hist_hoy!$1:$1"),0)-1,100000,1),MATCH(CLEAN(TABLATRANSFERENCIA[[#This Row],[CODIGO]]),OFFSET(INDIRECT("v_buffer_hist_hoy!$A$1"),1,MATCH("buh_codigo",INDIRECT("v_buffer_hist_hoy!$1:$1"),0)-1,100000,1),0)),"")</f>
        <v>6</v>
      </c>
      <c r="AF238" s="6">
        <f ca="1">IFERROR(INDEX(OFFSET(INDIRECT("v_buffer_hist_hoy!$A$1"),1,MATCH("buh_negociacion",INDIRECT("v_buffer_hist_hoy!$1:$1"),0)-1,100000,1),MATCH(CLEAN(TABLATRANSFERENCIA[[#This Row],[CODIGO]]),OFFSET(INDIRECT("v_buffer_hist_hoy!$A$1"),1,MATCH("buh_codigo",INDIRECT("v_buffer_hist_hoy!$1:$1"),0)-1,100000,1),0)),"")</f>
        <v>0</v>
      </c>
      <c r="AG238" s="6">
        <f ca="1">IFERROR(INDEX(OFFSET(INDIRECT("v_buffer_hist_hoy!$A$1"),1,MATCH("buh_produccion",INDIRECT("v_buffer_hist_hoy!$1:$1"),0)-1,100000,1),MATCH(CLEAN(TABLATRANSFERENCIA[[#This Row],[CODIGO]]),OFFSET(INDIRECT("v_buffer_hist_hoy!$A$1"),1,MATCH("buh_codigo",INDIRECT("v_buffer_hist_hoy!$1:$1"),0)-1,100000,1),0)),"")</f>
        <v>0</v>
      </c>
      <c r="AH238" s="6">
        <f ca="1">IFERROR(INDEX(OFFSET(INDIRECT("v_buffer_hist_hoy!$A$1"),1,MATCH("buh_embarcado",INDIRECT("v_buffer_hist_hoy!$1:$1"),0)-1,100000,1),MATCH(CLEAN(TABLATRANSFERENCIA[[#This Row],[CODIGO]]),OFFSET(INDIRECT("v_buffer_hist_hoy!$A$1"),1,MATCH("buh_codigo",INDIRECT("v_buffer_hist_hoy!$1:$1"),0)-1,100000,1),0)),"")</f>
        <v>0</v>
      </c>
      <c r="AI238" s="6">
        <f ca="1">IFERROR(INDEX(OFFSET(INDIRECT("v_buffer_hist_hoy!$A$1"),1,MATCH("buh_comprometido",INDIRECT("v_buffer_hist_hoy!$1:$1"),0)-1,100000,1),MATCH(CLEAN(TABLATRANSFERENCIA[[#This Row],[CODIGO]]),OFFSET(INDIRECT("v_buffer_hist_hoy!$A$1"),1,MATCH("buh_codigo",INDIRECT("v_buffer_hist_hoy!$1:$1"),0)-1,100000,1),0)),"")</f>
        <v>0</v>
      </c>
      <c r="AJ238" s="6">
        <f ca="1">IFERROR(INDEX(OFFSET(INDIRECT("v_buffer_hist_hoy!$A$1"),1,MATCH("buh_backorder",INDIRECT("v_buffer_hist_hoy!$1:$1"),0)-1,100000,1),MATCH(CLEAN(TABLATRANSFERENCIA[[#This Row],[CODIGO]]),OFFSET(INDIRECT("v_buffer_hist_hoy!$A$1"),1,MATCH("buh_codigo",INDIRECT("v_buffer_hist_hoy!$1:$1"),0)-1,100000,1),0)),"")</f>
        <v>4</v>
      </c>
      <c r="AK238" s="6">
        <f ca="1">IFERROR(INDEX(OFFSET(INDIRECT("v_buffer_hist_hoy!$A$1"),1,MATCH("buh_inventario_proyectado",INDIRECT("v_buffer_hist_hoy!$1:$1"),0)-1,100000,1),MATCH(CLEAN(TABLATRANSFERENCIA[[#This Row],[CODIGO]]),OFFSET(INDIRECT("v_buffer_hist_hoy!$A$1"),1,MATCH("buh_codigo",INDIRECT("v_buffer_hist_hoy!$1:$1"),0)-1,100000,1),0)),"")</f>
        <v>10</v>
      </c>
      <c r="AL238" s="4">
        <f ca="1">IFERROR(INDEX(OFFSET(INDIRECT("v_buffer_hist_hoy!$A$1"),1,MATCH("buh_estado_inventario_proyectado",INDIRECT("v_buffer_hist_hoy!$1:$1"),0)-1,100000,1),MATCH(CLEAN(TABLATRANSFERENCIA[[#This Row],[CODIGO]]),OFFSET(INDIRECT("v_buffer_hist_hoy!$A$1"),1,MATCH("buh_codigo",INDIRECT("v_buffer_hist_hoy!$1:$1"),0)-1,100000,1),0)),"")</f>
        <v>0.33</v>
      </c>
      <c r="AM238" s="6" t="str">
        <f ca="1">IFERROR(INDEX(OFFSET(INDIRECT("v_buffer_hist_hoy!$A$1"),1,MATCH("buh_color_inventario_proyectado",INDIRECT("v_buffer_hist_hoy!$1:$1"),0)-1,100000,1),MATCH(CLEAN(TABLATRANSFERENCIA[[#This Row],[CODIGO]]),OFFSET(INDIRECT("v_buffer_hist_hoy!$A$1"),1,MATCH("buh_codigo",INDIRECT("v_buffer_hist_hoy!$1:$1"),0)-1,100000,1),0)),"")</f>
        <v>A</v>
      </c>
      <c r="AN238" s="6">
        <f ca="1">IFERROR(INDEX(OFFSET(INDIRECT("v_buffer_hist_hoy!$A$1"),1,MATCH("buh_pedido_minimo",INDIRECT("v_buffer_hist_hoy!$1:$1"),0)-1,100000,1),MATCH(CLEAN(TABLATRANSFERENCIA[[#This Row],[CODIGO]]),OFFSET(INDIRECT("v_buffer_hist_hoy!$A$1"),1,MATCH("buh_codigo",INDIRECT("v_buffer_hist_hoy!$1:$1"),0)-1,100000,1),0)),"")</f>
        <v>0</v>
      </c>
      <c r="AO238" s="6">
        <f ca="1">IFERROR(INDEX(OFFSET(INDIRECT("v_buffer_hist_hoy!$A$1"),1,MATCH("buh_pedido_minimo_grupo",INDIRECT("v_buffer_hist_hoy!$1:$1"),0)-1,100000,1),MATCH(CLEAN(TABLATRANSFERENCIA[[#This Row],[CODIGO]]),OFFSET(INDIRECT("v_buffer_hist_hoy!$A$1"),1,MATCH("buh_codigo",INDIRECT("v_buffer_hist_hoy!$1:$1"),0)-1,100000,1),0)),"")</f>
        <v>0</v>
      </c>
      <c r="AP238" s="6">
        <f ca="1">IFERROR(INDEX(OFFSET(INDIRECT("v_buffer_hist_hoy!$A$1"),1,MATCH("buh_unidad_empaque",INDIRECT("v_buffer_hist_hoy!$1:$1"),0)-1,100000,1),MATCH(CLEAN(TABLATRANSFERENCIA[[#This Row],[CODIGO]]),OFFSET(INDIRECT("v_buffer_hist_hoy!$A$1"),1,MATCH("buh_codigo",INDIRECT("v_buffer_hist_hoy!$1:$1"),0)-1,100000,1),0)),"")</f>
        <v>2</v>
      </c>
      <c r="AQ238" s="6">
        <f ca="1">IFERROR(INDEX(OFFSET(INDIRECT("v_buffer_hist_hoy!$A$1"),1,MATCH("buh_pedido_promedio",INDIRECT("v_buffer_hist_hoy!$1:$1"),0)-1,100000,1),MATCH(CLEAN(TABLATRANSFERENCIA[[#This Row],[CODIGO]]),OFFSET(INDIRECT("v_buffer_hist_hoy!$A$1"),1,MATCH("buh_codigo",INDIRECT("v_buffer_hist_hoy!$1:$1"),0)-1,100000,1),0)),"")</f>
        <v>4</v>
      </c>
      <c r="AR238" s="6">
        <f ca="1">IFERROR(INDEX(OFFSET(INDIRECT("v_buffer_hist_hoy!$A$1"),1,MATCH("buh_cobertura_buffer",INDIRECT("v_buffer_hist_hoy!$1:$1"),0)-1,100000,1),MATCH(CLEAN(TABLATRANSFERENCIA[[#This Row],[CODIGO]]),OFFSET(INDIRECT("v_buffer_hist_hoy!$A$1"),1,MATCH("buh_codigo",INDIRECT("v_buffer_hist_hoy!$1:$1"),0)-1,100000,1),0)),"")</f>
        <v>0</v>
      </c>
      <c r="AS238" s="6">
        <f ca="1">IFERROR(INDEX(OFFSET(INDIRECT("v_buffer_hist_hoy!$A$1"),1,MATCH("buh_cobertura_inventario_proyectado",INDIRECT("v_buffer_hist_hoy!$1:$1"),0)-1,100000,1),MATCH(CLEAN(TABLATRANSFERENCIA[[#This Row],[CODIGO]]),OFFSET(INDIRECT("v_buffer_hist_hoy!$A$1"),1,MATCH("buh_codigo",INDIRECT("v_buffer_hist_hoy!$1:$1"),0)-1,100000,1),0)),"")</f>
        <v>0</v>
      </c>
      <c r="AT238" s="6">
        <f ca="1">IFERROR(INDEX(OFFSET(INDIRECT("v_buffer_hist_hoy!$A$1"),1,MATCH("buh_cobertura_pedido_minimo",INDIRECT("v_buffer_hist_hoy!$1:$1"),0)-1,100000,1),MATCH(CLEAN(TABLATRANSFERENCIA[[#This Row],[CODIGO]]),OFFSET(INDIRECT("v_buffer_hist_hoy!$A$1"),1,MATCH("buh_codigo",INDIRECT("v_buffer_hist_hoy!$1:$1"),0)-1,100000,1),0)),"")</f>
        <v>0</v>
      </c>
      <c r="AU238" s="6">
        <f ca="1">IFERROR(INDEX(OFFSET(INDIRECT("v_buffer_hist_hoy!$A$1"),1,MATCH("buh_dias_desabastecimiento",INDIRECT("v_buffer_hist_hoy!$1:$1"),0)-1,100000,1),MATCH(CLEAN(TABLATRANSFERENCIA[[#This Row],[CODIGO]]),OFFSET(INDIRECT("v_buffer_hist_hoy!$A$1"),1,MATCH("buh_codigo",INDIRECT("v_buffer_hist_hoy!$1:$1"),0)-1,100000,1),0)),"")</f>
        <v>44</v>
      </c>
      <c r="AV238" s="6">
        <f t="array" ref="AV238">IFERROR(INDEX(Datos_Consumo[CANTIDAD],MATCH(TABLATRANSFERENCIA[[#This Row],[CODIGO]]&amp;TABLATRANSFERENCIA[[#Headers],[Columna1]],Datos_Consumo[CODIGO]&amp;Datos_Consumo[FECHA_FORMATO],0)),0)</f>
        <v>0</v>
      </c>
      <c r="AW238" s="6">
        <f t="array" ref="AW238">IFERROR(INDEX(Datos_Consumo[CANTIDAD],MATCH(TABLATRANSFERENCIA[[#This Row],[CODIGO]]&amp;TABLATRANSFERENCIA[[#Headers],[Columna2]],Datos_Consumo[CODIGO]&amp;Datos_Consumo[FECHA_FORMATO],0)),0)</f>
        <v>0</v>
      </c>
      <c r="AX238" s="6">
        <f t="array" ref="AX238">IFERROR(INDEX(Datos_Consumo[CANTIDAD],MATCH(TABLATRANSFERENCIA[[#This Row],[CODIGO]]&amp;TABLATRANSFERENCIA[[#Headers],[Columna3]],Datos_Consumo[CODIGO]&amp;Datos_Consumo[FECHA_FORMATO],0)),0)</f>
        <v>0</v>
      </c>
      <c r="AY238" s="6">
        <f t="array" ref="AY238">IFERROR(INDEX(Datos_Consumo[CANTIDAD],MATCH(TABLATRANSFERENCIA[[#This Row],[CODIGO]]&amp;TABLATRANSFERENCIA[[#Headers],[Columna4]],Datos_Consumo[CODIGO]&amp;Datos_Consumo[FECHA_FORMATO],0)),0)</f>
        <v>0</v>
      </c>
      <c r="AZ238" s="6">
        <f t="array" ref="AZ238">IFERROR(INDEX(Datos_Consumo[CANTIDAD],MATCH(TABLATRANSFERENCIA[[#This Row],[CODIGO]]&amp;TABLATRANSFERENCIA[[#Headers],[Columna5]],Datos_Consumo[CODIGO]&amp;Datos_Consumo[FECHA_FORMATO],0)),0)</f>
        <v>0</v>
      </c>
      <c r="BA238" s="6">
        <f t="array" ref="BA238">IFERROR(INDEX(Datos_Consumo[CANTIDAD],MATCH(TABLATRANSFERENCIA[[#This Row],[CODIGO]]&amp;TABLATRANSFERENCIA[[#Headers],[Columna6]],Datos_Consumo[CODIGO]&amp;Datos_Consumo[FECHA_FORMATO],0)),0)</f>
        <v>0</v>
      </c>
      <c r="BB238" s="56">
        <f ca="1">IFERROR(INDEX(OFFSET(INDIRECT("v_buffer_hist_hoy!$A$1"),1,MATCH("buh_ultima_transferencia_ini",INDIRECT("v_buffer_hist_hoy!$1:$1"),0)-1,100000,1),MATCH(CLEAN(TABLATRANSFERENCIA[[#This Row],[CODIGO]]),OFFSET(INDIRECT("v_buffer_hist_hoy!$A$1"),1,MATCH("buh_codigo",INDIRECT("v_buffer_hist_hoy!$1:$1"),0)-1,100000,1),0)),"")</f>
        <v>0</v>
      </c>
      <c r="BC238" s="56">
        <f ca="1">IFERROR(INDEX(OFFSET(INDIRECT("v_buffer_hist_hoy!$A$1"),1,MATCH("buh_ultima_transferencia_fin",INDIRECT("v_buffer_hist_hoy!$1:$1"),0)-1,100000,1),MATCH(CLEAN(TABLATRANSFERENCIA[[#This Row],[CODIGO]]),OFFSET(INDIRECT("v_buffer_hist_hoy!$A$1"),1,MATCH("buh_codigo",INDIRECT("v_buffer_hist_hoy!$1:$1"),0)-1,100000,1),0)),"")</f>
        <v>0</v>
      </c>
      <c r="BD238" s="50" t="s">
        <v>7730</v>
      </c>
      <c r="BE238" s="55"/>
      <c r="BF238" s="51"/>
      <c r="BG238"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23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8" s="51"/>
      <c r="BM238" s="46">
        <f ca="1">IFERROR(TABLATRANSFERENCIA[[#This Row],[REQUERIM]]/TABLATRANSFERENCIA[[#This Row],[PEDIDO PROMEDIO]],0)</f>
        <v>1</v>
      </c>
      <c r="BN238" s="51"/>
      <c r="BO238" s="59"/>
      <c r="BP238" s="3" t="str">
        <f>IF(TABLATRANSFERENCIA[[#This Row],[RECIBIDO]]&lt;&gt;"",0,IF(TABLATRANSFERENCIA[[#This Row],[DESPACHO]]&lt;&gt;"",TABLATRANSFERENCIA[[#This Row],[DESPACHO]],TABLATRANSFERENCIA[[#This Row],[REQUERIM]]))</f>
        <v>4</v>
      </c>
      <c r="BQ238" s="50"/>
      <c r="BR238" s="50"/>
      <c r="BS238" s="50" t="str">
        <f t="shared" si="3"/>
        <v>N</v>
      </c>
      <c r="BT238" s="51">
        <f t="array" aca="1" ref="BT238" ca="1">IF(SUM(--(TABLATRANSFERENCIA[[#This Row],[CODIGO GENERICO]]=TABLATRANSFERENCIA[CODIGO GENERICO])*TABLATRANSFERENCIA[REQUERIM])&lt;TABLATRANSFERENCIA[[#This Row],[PEDIDO MIN GRUPO]],1,0)</f>
        <v>0</v>
      </c>
      <c r="BU23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38" s="51">
        <f ca="1">IFERROR(INDEX(OFFSET(INDIRECT("v_buffer_hist_hoy!$A$1"),1,MATCH("buh_zona_amarilla",INDIRECT("v_buffer_hist_hoy!$1:$1"),0)-1,100000,1),MATCH(CLEAN(TABLATRANSFERENCIA[[#This Row],[CODIGO]]),OFFSET(INDIRECT("v_buffer_hist_hoy!$A$1"),1,MATCH("buh_codigo",INDIRECT("v_buffer_hist_hoy!$1:$1"),0)-1,100000,1),0)),"")</f>
        <v>10</v>
      </c>
      <c r="BW238" s="51">
        <f ca="1">IFERROR(INDEX(OFFSET(INDIRECT("v_buffer_hist_hoy!$A$1"),1,MATCH("buh_zona_roja",INDIRECT("v_buffer_hist_hoy!$1:$1"),0)-1,100000,1),MATCH(CLEAN(TABLATRANSFERENCIA[[#This Row],[CODIGO]]),OFFSET(INDIRECT("v_buffer_hist_hoy!$A$1"),1,MATCH("buh_codigo",INDIRECT("v_buffer_hist_hoy!$1:$1"),0)-1,100000,1),0)),"")</f>
        <v>5</v>
      </c>
    </row>
    <row r="239" spans="1:75" hidden="1" x14ac:dyDescent="0.25">
      <c r="A239" s="54" t="s">
        <v>3203</v>
      </c>
      <c r="B239" s="3" t="str">
        <f ca="1">IFERROR(INDEX(OFFSET(INDIRECT("v_buffer_hist_hoy!$A$1"),1,MATCH("pro_descripcion",INDIRECT("v_buffer_hist_hoy!$1:$1"),0)-1,100000,1),MATCH(CLEAN(TABLATRANSFERENCIA[[#This Row],[CODIGO]]),OFFSET(INDIRECT("v_buffer_hist_hoy!$A$1"),1,MATCH("buh_codigo",INDIRECT("v_buffer_hist_hoy!$1:$1"),0)-1,100000,1),0)),"")</f>
        <v>NEBULIZADORA, PULVERIZADORA 13LITROS</v>
      </c>
      <c r="C239" s="3" t="str">
        <f ca="1">IFERROR(INDEX(OFFSET(INDIRECT("v_buffer_hist_hoy!$A$1"),1,MATCH("buh_codigo_generico",INDIRECT("v_buffer_hist_hoy!$1:$1"),0)-1,100000,1),MATCH(CLEAN(TABLATRANSFERENCIA[[#This Row],[CODIGO]]),OFFSET(INDIRECT("v_buffer_hist_hoy!$A$1"),1,MATCH("buh_codigo",INDIRECT("v_buffer_hist_hoy!$1:$1"),0)-1,100000,1),0)),"")</f>
        <v>0</v>
      </c>
      <c r="D239" s="3" t="str">
        <f ca="1">IFERROR(INDEX(OFFSET(INDIRECT("v_buffer_hist_hoy!$A$1"),1,MATCH("buh_codigo_vinculado",INDIRECT("v_buffer_hist_hoy!$1:$1"),0)-1,100000,1),MATCH(CLEAN(TABLATRANSFERENCIA[[#This Row],[CODIGO]]),OFFSET(INDIRECT("v_buffer_hist_hoy!$A$1"),1,MATCH("buh_codigo",INDIRECT("v_buffer_hist_hoy!$1:$1"),0)-1,100000,1),0)),"")</f>
        <v>EC-DM-6110-13EUSTD</v>
      </c>
      <c r="E239" s="3" t="str">
        <f ca="1">IFERROR(INDEX(OFFSET(INDIRECT("v_buffer_hist_hoy!$A$1"),1,MATCH("pro_linea",INDIRECT("v_buffer_hist_hoy!$1:$1"),0)-1,100000,1),MATCH(CLEAN(TABLATRANSFERENCIA[[#This Row],[CODIGO]]),OFFSET(INDIRECT("v_buffer_hist_hoy!$A$1"),1,MATCH("buh_codigo",INDIRECT("v_buffer_hist_hoy!$1:$1"),0)-1,100000,1),0)),"")</f>
        <v>AGROFORESTAL</v>
      </c>
      <c r="F239" s="3">
        <f ca="1">IFERROR(INDEX(OFFSET(INDIRECT("v_buffer_hist_hoy!$A$1"),1,MATCH("pro_sublinea",INDIRECT("v_buffer_hist_hoy!$1:$1"),0)-1,100000,1),MATCH(CLEAN(TABLATRANSFERENCIA[[#This Row],[CODIGO]]),OFFSET(INDIRECT("v_buffer_hist_hoy!$A$1"),1,MATCH("buh_codigo",INDIRECT("v_buffer_hist_hoy!$1:$1"),0)-1,100000,1),0)),"")</f>
        <v>0</v>
      </c>
      <c r="G239" s="3" t="str">
        <f ca="1">IFERROR(INDEX(OFFSET(INDIRECT("v_buffer_hist_hoy!$A$1"),1,MATCH("pro_grupo",INDIRECT("v_buffer_hist_hoy!$1:$1"),0)-1,100000,1),MATCH(CLEAN(TABLATRANSFERENCIA[[#This Row],[CODIGO]]),OFFSET(INDIRECT("v_buffer_hist_hoy!$A$1"),1,MATCH("buh_codigo",INDIRECT("v_buffer_hist_hoy!$1:$1"),0)-1,100000,1),0)),"")</f>
        <v>NEBULIZADORA</v>
      </c>
      <c r="H239" s="3">
        <f ca="1">IFERROR(INDEX(OFFSET(INDIRECT("v_buffer_hist_hoy!$A$1"),1,MATCH("pro_familia",INDIRECT("v_buffer_hist_hoy!$1:$1"),0)-1,100000,1),MATCH(CLEAN(TABLATRANSFERENCIA[[#This Row],[CODIGO]]),OFFSET(INDIRECT("v_buffer_hist_hoy!$A$1"),1,MATCH("buh_codigo",INDIRECT("v_buffer_hist_hoy!$1:$1"),0)-1,100000,1),0)),"")</f>
        <v>0</v>
      </c>
      <c r="I239" s="3">
        <f ca="1">IFERROR(INDEX(OFFSET(INDIRECT("v_buffer_hist_hoy!$A$1"),1,MATCH("pro_subfamilia",INDIRECT("v_buffer_hist_hoy!$1:$1"),0)-1,100000,1),MATCH(CLEAN(TABLATRANSFERENCIA[[#This Row],[CODIGO]]),OFFSET(INDIRECT("v_buffer_hist_hoy!$A$1"),1,MATCH("buh_codigo",INDIRECT("v_buffer_hist_hoy!$1:$1"),0)-1,100000,1),0)),"")</f>
        <v>0</v>
      </c>
      <c r="J239" s="3" t="str">
        <f ca="1">IFERROR(INDEX(OFFSET(INDIRECT("v_buffer_hist_hoy!$A$1"),1,MATCH("pro_categoria",INDIRECT("v_buffer_hist_hoy!$1:$1"),0)-1,100000,1),MATCH(CLEAN(TABLATRANSFERENCIA[[#This Row],[CODIGO]]),OFFSET(INDIRECT("v_buffer_hist_hoy!$A$1"),1,MATCH("buh_codigo",INDIRECT("v_buffer_hist_hoy!$1:$1"),0)-1,100000,1),0)),"")</f>
        <v>FUMIGACION</v>
      </c>
      <c r="K239" s="3">
        <f ca="1">IFERROR(INDEX(OFFSET(INDIRECT("v_buffer_hist_hoy!$A$1"),1,MATCH("pro_tipo",INDIRECT("v_buffer_hist_hoy!$1:$1"),0)-1,100000,1),MATCH(CLEAN(TABLATRANSFERENCIA[[#This Row],[CODIGO]]),OFFSET(INDIRECT("v_buffer_hist_hoy!$A$1"),1,MATCH("buh_codigo",INDIRECT("v_buffer_hist_hoy!$1:$1"),0)-1,100000,1),0)),"")</f>
        <v>0</v>
      </c>
      <c r="L239" s="3" t="str">
        <f ca="1">IFERROR(INDEX(OFFSET(INDIRECT("v_buffer_hist_hoy!$A$1"),1,MATCH("pro_marca",INDIRECT("v_buffer_hist_hoy!$1:$1"),0)-1,100000,1),MATCH(CLEAN(TABLATRANSFERENCIA[[#This Row],[CODIGO]]),OFFSET(INDIRECT("v_buffer_hist_hoy!$A$1"),1,MATCH("buh_codigo",INDIRECT("v_buffer_hist_hoy!$1:$1"),0)-1,100000,1),0)),"")</f>
        <v>ECHO</v>
      </c>
      <c r="M239" s="3">
        <f ca="1">IFERROR(INDEX(OFFSET(INDIRECT("v_buffer_hist_hoy!$A$1"),1,MATCH("pro_modelo",INDIRECT("v_buffer_hist_hoy!$1:$1"),0)-1,100000,1),MATCH(CLEAN(TABLATRANSFERENCIA[[#This Row],[CODIGO]]),OFFSET(INDIRECT("v_buffer_hist_hoy!$A$1"),1,MATCH("buh_codigo",INDIRECT("v_buffer_hist_hoy!$1:$1"),0)-1,100000,1),0)),"")</f>
        <v>0</v>
      </c>
      <c r="N239" s="3">
        <f ca="1">IFERROR(INDEX(OFFSET(INDIRECT("v_buffer_hist_hoy!$A$1"),1,MATCH("pro_cat_management",INDIRECT("v_buffer_hist_hoy!$1:$1"),0)-1,100000,1),MATCH(CLEAN(TABLATRANSFERENCIA[[#This Row],[CODIGO]]),OFFSET(INDIRECT("v_buffer_hist_hoy!$A$1"),1,MATCH("buh_codigo",INDIRECT("v_buffer_hist_hoy!$1:$1"),0)-1,100000,1),0)),"")</f>
        <v>0</v>
      </c>
      <c r="O239" s="5" t="str">
        <f ca="1">IFERROR(INDEX(OFFSET(INDIRECT("v_buffer_hist_hoy!$A$1"),1,MATCH("buh_estatus",INDIRECT("v_buffer_hist_hoy!$1:$1"),0)-1,100000,1),MATCH(CLEAN(TABLATRANSFERENCIA[[#This Row],[CODIGO]]),OFFSET(INDIRECT("v_buffer_hist_hoy!$A$1"),1,MATCH("buh_codigo",INDIRECT("v_buffer_hist_hoy!$1:$1"),0)-1,100000,1),0)),"")</f>
        <v>0</v>
      </c>
      <c r="P239" s="5">
        <f ca="1">IFERROR(INDEX(OFFSET(INDIRECT("v_buffer_hist_hoy!$A$1"),1,MATCH("buh_ctv",INDIRECT("v_buffer_hist_hoy!$1:$1"),0)-1,100000,1),MATCH(CLEAN(TABLATRANSFERENCIA[[#This Row],[CODIGO]]),OFFSET(INDIRECT("v_buffer_hist_hoy!$A$1"),1,MATCH("buh_codigo",INDIRECT("v_buffer_hist_hoy!$1:$1"),0)-1,100000,1),0)),"")</f>
        <v>336.71</v>
      </c>
      <c r="Q239" s="5">
        <f ca="1">IFERROR(INDEX(OFFSET(INDIRECT("v_buffer_hist_hoy!$A$1"),1,MATCH("buh_pv",INDIRECT("v_buffer_hist_hoy!$1:$1"),0)-1,100000,1),MATCH(CLEAN(TABLATRANSFERENCIA[[#This Row],[CODIGO]]),OFFSET(INDIRECT("v_buffer_hist_hoy!$A$1"),1,MATCH("buh_codigo",INDIRECT("v_buffer_hist_hoy!$1:$1"),0)-1,100000,1),0)),"")</f>
        <v>614</v>
      </c>
      <c r="R239" s="46">
        <f ca="1">IFERROR(INDEX(OFFSET(INDIRECT("v_buffer_hist_hoy!$A$1"),1,MATCH("buh_roi_pasado",INDIRECT("v_buffer_hist_hoy!$1:$1"),0)-1,100000,1),MATCH(CLEAN(TABLATRANSFERENCIA[[#This Row],[CODIGO]]),OFFSET(INDIRECT("v_buffer_hist_hoy!$A$1"),1,MATCH("buh_codigo",INDIRECT("v_buffer_hist_hoy!$1:$1"),0)-1,100000,1),0)),"")</f>
        <v>0</v>
      </c>
      <c r="S239" s="46">
        <f ca="1">IFERROR(INDEX(OFFSET(INDIRECT("v_buffer_hist_hoy!$A$1"),1,MATCH("buh_roi_proyectado",INDIRECT("v_buffer_hist_hoy!$1:$1"),0)-1,100000,1),MATCH(CLEAN(TABLATRANSFERENCIA[[#This Row],[CODIGO]]),OFFSET(INDIRECT("v_buffer_hist_hoy!$A$1"),1,MATCH("buh_codigo",INDIRECT("v_buffer_hist_hoy!$1:$1"),0)-1,100000,1),0)),"")</f>
        <v>3.59</v>
      </c>
      <c r="T239" s="46">
        <f ca="1">IFERROR(INDEX(OFFSET(INDIRECT("v_buffer_hist_hoy!$A$1"),1,MATCH("buh_velocity",INDIRECT("v_buffer_hist_hoy!$1:$1"),0)-1,100000,1),MATCH(CLEAN(TABLATRANSFERENCIA[[#This Row],[CODIGO]]),OFFSET(INDIRECT("v_buffer_hist_hoy!$A$1"),1,MATCH("buh_codigo",INDIRECT("v_buffer_hist_hoy!$1:$1"),0)-1,100000,1),0)),"")</f>
        <v>0</v>
      </c>
      <c r="U239" s="46">
        <f ca="1">IFERROR(INDEX(OFFSET(INDIRECT("v_buffer_hist_hoy!$A$1"),1,MATCH("buh_nivel_servicio",INDIRECT("v_buffer_hist_hoy!$1:$1"),0)-1,100000,1),MATCH(CLEAN(TABLATRANSFERENCIA[[#This Row],[CODIGO]]),OFFSET(INDIRECT("v_buffer_hist_hoy!$A$1"),1,MATCH("buh_codigo",INDIRECT("v_buffer_hist_hoy!$1:$1"),0)-1,100000,1),0)),"")</f>
        <v>1</v>
      </c>
      <c r="V239" s="49" t="str">
        <f ca="1">IFERROR(INDEX(OFFSET(INDIRECT("v_buffer_hist_hoy!$A$1"),1,MATCH("pro_nombre",INDIRECT("v_buffer_hist_hoy!$1:$1"),0)-1,100000,1),MATCH(CLEAN(TABLATRANSFERENCIA[[#This Row],[CODIGO]]),OFFSET(INDIRECT("v_buffer_hist_hoy!$A$1"),1,MATCH("buh_codigo",INDIRECT("v_buffer_hist_hoy!$1:$1"),0)-1,100000,1),0)),"")</f>
        <v>Echo</v>
      </c>
      <c r="W239" s="49" t="str">
        <f ca="1">IFERROR(INDEX(OFFSET(INDIRECT("v_buffer_hist_hoy!$A$1"),1,MATCH("pre_nombre",INDIRECT("v_buffer_hist_hoy!$1:$1"),0)-1,100000,1),MATCH(CLEAN(TABLATRANSFERENCIA[[#This Row],[CODIGO]]),OFFSET(INDIRECT("v_buffer_hist_hoy!$A$1"),1,MATCH("buh_codigo",INDIRECT("v_buffer_hist_hoy!$1:$1"),0)-1,100000,1),0)),"")</f>
        <v>USA</v>
      </c>
      <c r="X239" s="51">
        <f ca="1">IFERROR(INDEX(OFFSET(INDIRECT("v_buffer_hist_hoy!$A$1"),1,MATCH("buh_tiempo_suministro",INDIRECT("v_buffer_hist_hoy!$1:$1"),0)-1,100000,1),MATCH(CLEAN(TABLATRANSFERENCIA[[#This Row],[CODIGO]]),OFFSET(INDIRECT("v_buffer_hist_hoy!$A$1"),1,MATCH("buh_codigo",INDIRECT("v_buffer_hist_hoy!$1:$1"),0)-1,100000,1),0)),"")</f>
        <v>8</v>
      </c>
      <c r="Y239" s="51">
        <f ca="1">IFERROR(INDEX(OFFSET(INDIRECT("v_buffer_hist_hoy!$A$1"),1,MATCH("buh_frecuencia_reposicion",INDIRECT("v_buffer_hist_hoy!$1:$1"),0)-1,100000,1),MATCH(CLEAN(TABLATRANSFERENCIA[[#This Row],[CODIGO]]),OFFSET(INDIRECT("v_buffer_hist_hoy!$A$1"),1,MATCH("buh_codigo",INDIRECT("v_buffer_hist_hoy!$1:$1"),0)-1,100000,1),0)),"")</f>
        <v>3</v>
      </c>
      <c r="Z239" s="6">
        <f ca="1">IFERROR(INDEX(OFFSET(INDIRECT("v_buffer_hist_hoy!$A$1"),1,MATCH("buh_buffer_actual",INDIRECT("v_buffer_hist_hoy!$1:$1"),0)-1,100000,1),MATCH(CLEAN(TABLATRANSFERENCIA[[#This Row],[CODIGO]]),OFFSET(INDIRECT("v_buffer_hist_hoy!$A$1"),1,MATCH("buh_codigo",INDIRECT("v_buffer_hist_hoy!$1:$1"),0)-1,100000,1),0)),"")</f>
        <v>8</v>
      </c>
      <c r="AA239" s="6">
        <f ca="1">IFERROR(INDEX(OFFSET(INDIRECT("v_buffer_hist_hoy!$A$1"),1,MATCH("buh_inventario_proveedor",INDIRECT("v_buffer_hist_hoy!$1:$1"),0)-1,100000,1),MATCH(CLEAN(TABLATRANSFERENCIA[[#This Row],[CODIGO]]),OFFSET(INDIRECT("v_buffer_hist_hoy!$A$1"),1,MATCH("buh_codigo",INDIRECT("v_buffer_hist_hoy!$1:$1"),0)-1,100000,1),0)),"")</f>
        <v>1000000000</v>
      </c>
      <c r="AB239" s="6">
        <f ca="1">IFERROR(INDEX(OFFSET(INDIRECT("v_buffer_hist_hoy!$A$1"),1,MATCH("buh_inventario_fisico",INDIRECT("v_buffer_hist_hoy!$1:$1"),0)-1,100000,1),MATCH(CLEAN(TABLATRANSFERENCIA[[#This Row],[CODIGO]]),OFFSET(INDIRECT("v_buffer_hist_hoy!$A$1"),1,MATCH("buh_codigo",INDIRECT("v_buffer_hist_hoy!$1:$1"),0)-1,100000,1),0)),"")</f>
        <v>3</v>
      </c>
      <c r="AC239" s="4">
        <f ca="1">IFERROR(INDEX(OFFSET(INDIRECT("v_buffer_hist_hoy!$A$1"),1,MATCH("buh_estado_inventario_fisico",INDIRECT("v_buffer_hist_hoy!$1:$1"),0)-1,100000,1),MATCH(CLEAN(TABLATRANSFERENCIA[[#This Row],[CODIGO]]),OFFSET(INDIRECT("v_buffer_hist_hoy!$A$1"),1,MATCH("buh_codigo",INDIRECT("v_buffer_hist_hoy!$1:$1"),0)-1,100000,1),0)),"")</f>
        <v>0.63</v>
      </c>
      <c r="AD239" s="6" t="str">
        <f ca="1">IFERROR(INDEX(OFFSET(INDIRECT("v_buffer_hist_hoy!$A$1"),1,MATCH("buh_color_inventario_fisico",INDIRECT("v_buffer_hist_hoy!$1:$1"),0)-1,100000,1),MATCH(CLEAN(TABLATRANSFERENCIA[[#This Row],[CODIGO]]),OFFSET(INDIRECT("v_buffer_hist_hoy!$A$1"),1,MATCH("buh_codigo",INDIRECT("v_buffer_hist_hoy!$1:$1"),0)-1,100000,1),0)),"")</f>
        <v>R</v>
      </c>
      <c r="AE239" s="6">
        <f ca="1">IFERROR(INDEX(OFFSET(INDIRECT("v_buffer_hist_hoy!$A$1"),1,MATCH("buh_transito",INDIRECT("v_buffer_hist_hoy!$1:$1"),0)-1,100000,1),MATCH(CLEAN(TABLATRANSFERENCIA[[#This Row],[CODIGO]]),OFFSET(INDIRECT("v_buffer_hist_hoy!$A$1"),1,MATCH("buh_codigo",INDIRECT("v_buffer_hist_hoy!$1:$1"),0)-1,100000,1),0)),"")</f>
        <v>0</v>
      </c>
      <c r="AF239" s="6">
        <f ca="1">IFERROR(INDEX(OFFSET(INDIRECT("v_buffer_hist_hoy!$A$1"),1,MATCH("buh_negociacion",INDIRECT("v_buffer_hist_hoy!$1:$1"),0)-1,100000,1),MATCH(CLEAN(TABLATRANSFERENCIA[[#This Row],[CODIGO]]),OFFSET(INDIRECT("v_buffer_hist_hoy!$A$1"),1,MATCH("buh_codigo",INDIRECT("v_buffer_hist_hoy!$1:$1"),0)-1,100000,1),0)),"")</f>
        <v>0</v>
      </c>
      <c r="AG239" s="6">
        <f ca="1">IFERROR(INDEX(OFFSET(INDIRECT("v_buffer_hist_hoy!$A$1"),1,MATCH("buh_produccion",INDIRECT("v_buffer_hist_hoy!$1:$1"),0)-1,100000,1),MATCH(CLEAN(TABLATRANSFERENCIA[[#This Row],[CODIGO]]),OFFSET(INDIRECT("v_buffer_hist_hoy!$A$1"),1,MATCH("buh_codigo",INDIRECT("v_buffer_hist_hoy!$1:$1"),0)-1,100000,1),0)),"")</f>
        <v>0</v>
      </c>
      <c r="AH239" s="6">
        <f ca="1">IFERROR(INDEX(OFFSET(INDIRECT("v_buffer_hist_hoy!$A$1"),1,MATCH("buh_embarcado",INDIRECT("v_buffer_hist_hoy!$1:$1"),0)-1,100000,1),MATCH(CLEAN(TABLATRANSFERENCIA[[#This Row],[CODIGO]]),OFFSET(INDIRECT("v_buffer_hist_hoy!$A$1"),1,MATCH("buh_codigo",INDIRECT("v_buffer_hist_hoy!$1:$1"),0)-1,100000,1),0)),"")</f>
        <v>0</v>
      </c>
      <c r="AI239" s="6">
        <f ca="1">IFERROR(INDEX(OFFSET(INDIRECT("v_buffer_hist_hoy!$A$1"),1,MATCH("buh_comprometido",INDIRECT("v_buffer_hist_hoy!$1:$1"),0)-1,100000,1),MATCH(CLEAN(TABLATRANSFERENCIA[[#This Row],[CODIGO]]),OFFSET(INDIRECT("v_buffer_hist_hoy!$A$1"),1,MATCH("buh_codigo",INDIRECT("v_buffer_hist_hoy!$1:$1"),0)-1,100000,1),0)),"")</f>
        <v>0</v>
      </c>
      <c r="AJ239" s="6">
        <f ca="1">IFERROR(INDEX(OFFSET(INDIRECT("v_buffer_hist_hoy!$A$1"),1,MATCH("buh_backorder",INDIRECT("v_buffer_hist_hoy!$1:$1"),0)-1,100000,1),MATCH(CLEAN(TABLATRANSFERENCIA[[#This Row],[CODIGO]]),OFFSET(INDIRECT("v_buffer_hist_hoy!$A$1"),1,MATCH("buh_codigo",INDIRECT("v_buffer_hist_hoy!$1:$1"),0)-1,100000,1),0)),"")</f>
        <v>5</v>
      </c>
      <c r="AK239" s="6">
        <f ca="1">IFERROR(INDEX(OFFSET(INDIRECT("v_buffer_hist_hoy!$A$1"),1,MATCH("buh_inventario_proyectado",INDIRECT("v_buffer_hist_hoy!$1:$1"),0)-1,100000,1),MATCH(CLEAN(TABLATRANSFERENCIA[[#This Row],[CODIGO]]),OFFSET(INDIRECT("v_buffer_hist_hoy!$A$1"),1,MATCH("buh_codigo",INDIRECT("v_buffer_hist_hoy!$1:$1"),0)-1,100000,1),0)),"")</f>
        <v>8</v>
      </c>
      <c r="AL239" s="4">
        <f ca="1">IFERROR(INDEX(OFFSET(INDIRECT("v_buffer_hist_hoy!$A$1"),1,MATCH("buh_estado_inventario_proyectado",INDIRECT("v_buffer_hist_hoy!$1:$1"),0)-1,100000,1),MATCH(CLEAN(TABLATRANSFERENCIA[[#This Row],[CODIGO]]),OFFSET(INDIRECT("v_buffer_hist_hoy!$A$1"),1,MATCH("buh_codigo",INDIRECT("v_buffer_hist_hoy!$1:$1"),0)-1,100000,1),0)),"")</f>
        <v>0</v>
      </c>
      <c r="AM239" s="6" t="str">
        <f ca="1">IFERROR(INDEX(OFFSET(INDIRECT("v_buffer_hist_hoy!$A$1"),1,MATCH("buh_color_inventario_proyectado",INDIRECT("v_buffer_hist_hoy!$1:$1"),0)-1,100000,1),MATCH(CLEAN(TABLATRANSFERENCIA[[#This Row],[CODIGO]]),OFFSET(INDIRECT("v_buffer_hist_hoy!$A$1"),1,MATCH("buh_codigo",INDIRECT("v_buffer_hist_hoy!$1:$1"),0)-1,100000,1),0)),"")</f>
        <v>V</v>
      </c>
      <c r="AN239" s="6">
        <f ca="1">IFERROR(INDEX(OFFSET(INDIRECT("v_buffer_hist_hoy!$A$1"),1,MATCH("buh_pedido_minimo",INDIRECT("v_buffer_hist_hoy!$1:$1"),0)-1,100000,1),MATCH(CLEAN(TABLATRANSFERENCIA[[#This Row],[CODIGO]]),OFFSET(INDIRECT("v_buffer_hist_hoy!$A$1"),1,MATCH("buh_codigo",INDIRECT("v_buffer_hist_hoy!$1:$1"),0)-1,100000,1),0)),"")</f>
        <v>0</v>
      </c>
      <c r="AO239" s="6">
        <f ca="1">IFERROR(INDEX(OFFSET(INDIRECT("v_buffer_hist_hoy!$A$1"),1,MATCH("buh_pedido_minimo_grupo",INDIRECT("v_buffer_hist_hoy!$1:$1"),0)-1,100000,1),MATCH(CLEAN(TABLATRANSFERENCIA[[#This Row],[CODIGO]]),OFFSET(INDIRECT("v_buffer_hist_hoy!$A$1"),1,MATCH("buh_codigo",INDIRECT("v_buffer_hist_hoy!$1:$1"),0)-1,100000,1),0)),"")</f>
        <v>0</v>
      </c>
      <c r="AP239" s="6">
        <f ca="1">IFERROR(INDEX(OFFSET(INDIRECT("v_buffer_hist_hoy!$A$1"),1,MATCH("buh_unidad_empaque",INDIRECT("v_buffer_hist_hoy!$1:$1"),0)-1,100000,1),MATCH(CLEAN(TABLATRANSFERENCIA[[#This Row],[CODIGO]]),OFFSET(INDIRECT("v_buffer_hist_hoy!$A$1"),1,MATCH("buh_codigo",INDIRECT("v_buffer_hist_hoy!$1:$1"),0)-1,100000,1),0)),"")</f>
        <v>0</v>
      </c>
      <c r="AQ239" s="6">
        <f ca="1">IFERROR(INDEX(OFFSET(INDIRECT("v_buffer_hist_hoy!$A$1"),1,MATCH("buh_pedido_promedio",INDIRECT("v_buffer_hist_hoy!$1:$1"),0)-1,100000,1),MATCH(CLEAN(TABLATRANSFERENCIA[[#This Row],[CODIGO]]),OFFSET(INDIRECT("v_buffer_hist_hoy!$A$1"),1,MATCH("buh_codigo",INDIRECT("v_buffer_hist_hoy!$1:$1"),0)-1,100000,1),0)),"")</f>
        <v>2</v>
      </c>
      <c r="AR239" s="6">
        <f ca="1">IFERROR(INDEX(OFFSET(INDIRECT("v_buffer_hist_hoy!$A$1"),1,MATCH("buh_cobertura_buffer",INDIRECT("v_buffer_hist_hoy!$1:$1"),0)-1,100000,1),MATCH(CLEAN(TABLATRANSFERENCIA[[#This Row],[CODIGO]]),OFFSET(INDIRECT("v_buffer_hist_hoy!$A$1"),1,MATCH("buh_codigo",INDIRECT("v_buffer_hist_hoy!$1:$1"),0)-1,100000,1),0)),"")</f>
        <v>0</v>
      </c>
      <c r="AS239" s="6">
        <f ca="1">IFERROR(INDEX(OFFSET(INDIRECT("v_buffer_hist_hoy!$A$1"),1,MATCH("buh_cobertura_inventario_proyectado",INDIRECT("v_buffer_hist_hoy!$1:$1"),0)-1,100000,1),MATCH(CLEAN(TABLATRANSFERENCIA[[#This Row],[CODIGO]]),OFFSET(INDIRECT("v_buffer_hist_hoy!$A$1"),1,MATCH("buh_codigo",INDIRECT("v_buffer_hist_hoy!$1:$1"),0)-1,100000,1),0)),"")</f>
        <v>0</v>
      </c>
      <c r="AT239" s="6">
        <f ca="1">IFERROR(INDEX(OFFSET(INDIRECT("v_buffer_hist_hoy!$A$1"),1,MATCH("buh_cobertura_pedido_minimo",INDIRECT("v_buffer_hist_hoy!$1:$1"),0)-1,100000,1),MATCH(CLEAN(TABLATRANSFERENCIA[[#This Row],[CODIGO]]),OFFSET(INDIRECT("v_buffer_hist_hoy!$A$1"),1,MATCH("buh_codigo",INDIRECT("v_buffer_hist_hoy!$1:$1"),0)-1,100000,1),0)),"")</f>
        <v>0</v>
      </c>
      <c r="AU239" s="6">
        <f ca="1">IFERROR(INDEX(OFFSET(INDIRECT("v_buffer_hist_hoy!$A$1"),1,MATCH("buh_dias_desabastecimiento",INDIRECT("v_buffer_hist_hoy!$1:$1"),0)-1,100000,1),MATCH(CLEAN(TABLATRANSFERENCIA[[#This Row],[CODIGO]]),OFFSET(INDIRECT("v_buffer_hist_hoy!$A$1"),1,MATCH("buh_codigo",INDIRECT("v_buffer_hist_hoy!$1:$1"),0)-1,100000,1),0)),"")</f>
        <v>1</v>
      </c>
      <c r="AV239" s="6">
        <f t="array" ref="AV239">IFERROR(INDEX(Datos_Consumo[CANTIDAD],MATCH(TABLATRANSFERENCIA[[#This Row],[CODIGO]]&amp;TABLATRANSFERENCIA[[#Headers],[Columna1]],Datos_Consumo[CODIGO]&amp;Datos_Consumo[FECHA_FORMATO],0)),0)</f>
        <v>0</v>
      </c>
      <c r="AW239" s="6">
        <f t="array" ref="AW239">IFERROR(INDEX(Datos_Consumo[CANTIDAD],MATCH(TABLATRANSFERENCIA[[#This Row],[CODIGO]]&amp;TABLATRANSFERENCIA[[#Headers],[Columna2]],Datos_Consumo[CODIGO]&amp;Datos_Consumo[FECHA_FORMATO],0)),0)</f>
        <v>0</v>
      </c>
      <c r="AX239" s="6">
        <f t="array" ref="AX239">IFERROR(INDEX(Datos_Consumo[CANTIDAD],MATCH(TABLATRANSFERENCIA[[#This Row],[CODIGO]]&amp;TABLATRANSFERENCIA[[#Headers],[Columna3]],Datos_Consumo[CODIGO]&amp;Datos_Consumo[FECHA_FORMATO],0)),0)</f>
        <v>0</v>
      </c>
      <c r="AY239" s="6">
        <f t="array" ref="AY239">IFERROR(INDEX(Datos_Consumo[CANTIDAD],MATCH(TABLATRANSFERENCIA[[#This Row],[CODIGO]]&amp;TABLATRANSFERENCIA[[#Headers],[Columna4]],Datos_Consumo[CODIGO]&amp;Datos_Consumo[FECHA_FORMATO],0)),0)</f>
        <v>0</v>
      </c>
      <c r="AZ239" s="6">
        <f t="array" ref="AZ239">IFERROR(INDEX(Datos_Consumo[CANTIDAD],MATCH(TABLATRANSFERENCIA[[#This Row],[CODIGO]]&amp;TABLATRANSFERENCIA[[#Headers],[Columna5]],Datos_Consumo[CODIGO]&amp;Datos_Consumo[FECHA_FORMATO],0)),0)</f>
        <v>0</v>
      </c>
      <c r="BA239" s="6">
        <f t="array" ref="BA239">IFERROR(INDEX(Datos_Consumo[CANTIDAD],MATCH(TABLATRANSFERENCIA[[#This Row],[CODIGO]]&amp;TABLATRANSFERENCIA[[#Headers],[Columna6]],Datos_Consumo[CODIGO]&amp;Datos_Consumo[FECHA_FORMATO],0)),0)</f>
        <v>0</v>
      </c>
      <c r="BB239" s="56">
        <f ca="1">IFERROR(INDEX(OFFSET(INDIRECT("v_buffer_hist_hoy!$A$1"),1,MATCH("buh_ultima_transferencia_ini",INDIRECT("v_buffer_hist_hoy!$1:$1"),0)-1,100000,1),MATCH(CLEAN(TABLATRANSFERENCIA[[#This Row],[CODIGO]]),OFFSET(INDIRECT("v_buffer_hist_hoy!$A$1"),1,MATCH("buh_codigo",INDIRECT("v_buffer_hist_hoy!$1:$1"),0)-1,100000,1),0)),"")</f>
        <v>0</v>
      </c>
      <c r="BC239" s="56">
        <f ca="1">IFERROR(INDEX(OFFSET(INDIRECT("v_buffer_hist_hoy!$A$1"),1,MATCH("buh_ultima_transferencia_fin",INDIRECT("v_buffer_hist_hoy!$1:$1"),0)-1,100000,1),MATCH(CLEAN(TABLATRANSFERENCIA[[#This Row],[CODIGO]]),OFFSET(INDIRECT("v_buffer_hist_hoy!$A$1"),1,MATCH("buh_codigo",INDIRECT("v_buffer_hist_hoy!$1:$1"),0)-1,100000,1),0)),"")</f>
        <v>0</v>
      </c>
      <c r="BD239" s="50" t="s">
        <v>7724</v>
      </c>
      <c r="BE239" s="55"/>
      <c r="BF239" s="51"/>
      <c r="BG239" s="51" t="str">
        <f>IF(RIGHT(TABLATRANSFERENCIA[[#Headers],[Emb1]],1)*1&lt;=TABLATRANSFERENCIA[[#This Row],[EMBARQUES]],IF(ISBLANK(TABLATRANSFERENCIA[[#This Row],[EMBARQUES]]),TABLATRANSFERENCIA[[#This Row],[REQUERIM]],ROUND(TABLATRANSFERENCIA[[#This Row],[REQUERIM]]/TABLATRANSFERENCIA[[#This Row],[EMBARQUES]],0)),TABLATRANSFERENCIA[[#This Row],[REQUERIM]])</f>
        <v>5</v>
      </c>
      <c r="BH23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3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3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3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39" s="51"/>
      <c r="BM239" s="46">
        <f ca="1">IFERROR(TABLATRANSFERENCIA[[#This Row],[REQUERIM]]/TABLATRANSFERENCIA[[#This Row],[PEDIDO PROMEDIO]],0)</f>
        <v>2.5</v>
      </c>
      <c r="BN239" s="51"/>
      <c r="BO239" s="59"/>
      <c r="BP239" s="3" t="str">
        <f>IF(TABLATRANSFERENCIA[[#This Row],[RECIBIDO]]&lt;&gt;"",0,IF(TABLATRANSFERENCIA[[#This Row],[DESPACHO]]&lt;&gt;"",TABLATRANSFERENCIA[[#This Row],[DESPACHO]],TABLATRANSFERENCIA[[#This Row],[REQUERIM]]))</f>
        <v>5</v>
      </c>
      <c r="BQ239" s="50"/>
      <c r="BR239" s="50"/>
      <c r="BS239" s="50" t="str">
        <f t="shared" si="3"/>
        <v>N</v>
      </c>
      <c r="BT239" s="51">
        <f t="array" aca="1" ref="BT239" ca="1">IF(SUM(--(TABLATRANSFERENCIA[[#This Row],[CODIGO GENERICO]]=TABLATRANSFERENCIA[CODIGO GENERICO])*TABLATRANSFERENCIA[REQUERIM])&lt;TABLATRANSFERENCIA[[#This Row],[PEDIDO MIN GRUPO]],1,0)</f>
        <v>0</v>
      </c>
      <c r="BU23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39" s="51">
        <f ca="1">IFERROR(INDEX(OFFSET(INDIRECT("v_buffer_hist_hoy!$A$1"),1,MATCH("buh_zona_amarilla",INDIRECT("v_buffer_hist_hoy!$1:$1"),0)-1,100000,1),MATCH(CLEAN(TABLATRANSFERENCIA[[#This Row],[CODIGO]]),OFFSET(INDIRECT("v_buffer_hist_hoy!$A$1"),1,MATCH("buh_codigo",INDIRECT("v_buffer_hist_hoy!$1:$1"),0)-1,100000,1),0)),"")</f>
        <v>5</v>
      </c>
      <c r="BW239" s="51">
        <f ca="1">IFERROR(INDEX(OFFSET(INDIRECT("v_buffer_hist_hoy!$A$1"),1,MATCH("buh_zona_roja",INDIRECT("v_buffer_hist_hoy!$1:$1"),0)-1,100000,1),MATCH(CLEAN(TABLATRANSFERENCIA[[#This Row],[CODIGO]]),OFFSET(INDIRECT("v_buffer_hist_hoy!$A$1"),1,MATCH("buh_codigo",INDIRECT("v_buffer_hist_hoy!$1:$1"),0)-1,100000,1),0)),"")</f>
        <v>3</v>
      </c>
    </row>
    <row r="240" spans="1:75" hidden="1" x14ac:dyDescent="0.25">
      <c r="A240" s="54" t="s">
        <v>1477</v>
      </c>
      <c r="B240" s="3" t="str">
        <f ca="1">IFERROR(INDEX(OFFSET(INDIRECT("v_buffer_hist_hoy!$A$1"),1,MATCH("pro_descripcion",INDIRECT("v_buffer_hist_hoy!$1:$1"),0)-1,100000,1),MATCH(CLEAN(TABLATRANSFERENCIA[[#This Row],[CODIGO]]),OFFSET(INDIRECT("v_buffer_hist_hoy!$A$1"),1,MATCH("buh_codigo",INDIRECT("v_buffer_hist_hoy!$1:$1"),0)-1,100000,1),0)),"")</f>
        <v>DESMALEZADORA SRM 270</v>
      </c>
      <c r="C240" s="3" t="str">
        <f ca="1">IFERROR(INDEX(OFFSET(INDIRECT("v_buffer_hist_hoy!$A$1"),1,MATCH("buh_codigo_generico",INDIRECT("v_buffer_hist_hoy!$1:$1"),0)-1,100000,1),MATCH(CLEAN(TABLATRANSFERENCIA[[#This Row],[CODIGO]]),OFFSET(INDIRECT("v_buffer_hist_hoy!$A$1"),1,MATCH("buh_codigo",INDIRECT("v_buffer_hist_hoy!$1:$1"),0)-1,100000,1),0)),"")</f>
        <v>0</v>
      </c>
      <c r="D240" s="3" t="str">
        <f ca="1">IFERROR(INDEX(OFFSET(INDIRECT("v_buffer_hist_hoy!$A$1"),1,MATCH("buh_codigo_vinculado",INDIRECT("v_buffer_hist_hoy!$1:$1"),0)-1,100000,1),MATCH(CLEAN(TABLATRANSFERENCIA[[#This Row],[CODIGO]]),OFFSET(INDIRECT("v_buffer_hist_hoy!$A$1"),1,MATCH("buh_codigo",INDIRECT("v_buffer_hist_hoy!$1:$1"),0)-1,100000,1),0)),"")</f>
        <v>EC-SRM-270/ULA</v>
      </c>
      <c r="E240" s="3" t="str">
        <f ca="1">IFERROR(INDEX(OFFSET(INDIRECT("v_buffer_hist_hoy!$A$1"),1,MATCH("pro_linea",INDIRECT("v_buffer_hist_hoy!$1:$1"),0)-1,100000,1),MATCH(CLEAN(TABLATRANSFERENCIA[[#This Row],[CODIGO]]),OFFSET(INDIRECT("v_buffer_hist_hoy!$A$1"),1,MATCH("buh_codigo",INDIRECT("v_buffer_hist_hoy!$1:$1"),0)-1,100000,1),0)),"")</f>
        <v>AGROFORESTAL</v>
      </c>
      <c r="F240" s="3">
        <f ca="1">IFERROR(INDEX(OFFSET(INDIRECT("v_buffer_hist_hoy!$A$1"),1,MATCH("pro_sublinea",INDIRECT("v_buffer_hist_hoy!$1:$1"),0)-1,100000,1),MATCH(CLEAN(TABLATRANSFERENCIA[[#This Row],[CODIGO]]),OFFSET(INDIRECT("v_buffer_hist_hoy!$A$1"),1,MATCH("buh_codigo",INDIRECT("v_buffer_hist_hoy!$1:$1"),0)-1,100000,1),0)),"")</f>
        <v>0</v>
      </c>
      <c r="G240" s="3" t="str">
        <f ca="1">IFERROR(INDEX(OFFSET(INDIRECT("v_buffer_hist_hoy!$A$1"),1,MATCH("pro_grupo",INDIRECT("v_buffer_hist_hoy!$1:$1"),0)-1,100000,1),MATCH(CLEAN(TABLATRANSFERENCIA[[#This Row],[CODIGO]]),OFFSET(INDIRECT("v_buffer_hist_hoy!$A$1"),1,MATCH("buh_codigo",INDIRECT("v_buffer_hist_hoy!$1:$1"),0)-1,100000,1),0)),"")</f>
        <v>MOTOGUADAÑA ECHO</v>
      </c>
      <c r="H240" s="3">
        <f ca="1">IFERROR(INDEX(OFFSET(INDIRECT("v_buffer_hist_hoy!$A$1"),1,MATCH("pro_familia",INDIRECT("v_buffer_hist_hoy!$1:$1"),0)-1,100000,1),MATCH(CLEAN(TABLATRANSFERENCIA[[#This Row],[CODIGO]]),OFFSET(INDIRECT("v_buffer_hist_hoy!$A$1"),1,MATCH("buh_codigo",INDIRECT("v_buffer_hist_hoy!$1:$1"),0)-1,100000,1),0)),"")</f>
        <v>0</v>
      </c>
      <c r="I240" s="3">
        <f ca="1">IFERROR(INDEX(OFFSET(INDIRECT("v_buffer_hist_hoy!$A$1"),1,MATCH("pro_subfamilia",INDIRECT("v_buffer_hist_hoy!$1:$1"),0)-1,100000,1),MATCH(CLEAN(TABLATRANSFERENCIA[[#This Row],[CODIGO]]),OFFSET(INDIRECT("v_buffer_hist_hoy!$A$1"),1,MATCH("buh_codigo",INDIRECT("v_buffer_hist_hoy!$1:$1"),0)-1,100000,1),0)),"")</f>
        <v>0</v>
      </c>
      <c r="J240" s="3" t="str">
        <f ca="1">IFERROR(INDEX(OFFSET(INDIRECT("v_buffer_hist_hoy!$A$1"),1,MATCH("pro_categoria",INDIRECT("v_buffer_hist_hoy!$1:$1"),0)-1,100000,1),MATCH(CLEAN(TABLATRANSFERENCIA[[#This Row],[CODIGO]]),OFFSET(INDIRECT("v_buffer_hist_hoy!$A$1"),1,MATCH("buh_codigo",INDIRECT("v_buffer_hist_hoy!$1:$1"),0)-1,100000,1),0)),"")</f>
        <v>DESMALEZADORA ECHO</v>
      </c>
      <c r="K240" s="3">
        <f ca="1">IFERROR(INDEX(OFFSET(INDIRECT("v_buffer_hist_hoy!$A$1"),1,MATCH("pro_tipo",INDIRECT("v_buffer_hist_hoy!$1:$1"),0)-1,100000,1),MATCH(CLEAN(TABLATRANSFERENCIA[[#This Row],[CODIGO]]),OFFSET(INDIRECT("v_buffer_hist_hoy!$A$1"),1,MATCH("buh_codigo",INDIRECT("v_buffer_hist_hoy!$1:$1"),0)-1,100000,1),0)),"")</f>
        <v>0</v>
      </c>
      <c r="L240" s="3" t="str">
        <f ca="1">IFERROR(INDEX(OFFSET(INDIRECT("v_buffer_hist_hoy!$A$1"),1,MATCH("pro_marca",INDIRECT("v_buffer_hist_hoy!$1:$1"),0)-1,100000,1),MATCH(CLEAN(TABLATRANSFERENCIA[[#This Row],[CODIGO]]),OFFSET(INDIRECT("v_buffer_hist_hoy!$A$1"),1,MATCH("buh_codigo",INDIRECT("v_buffer_hist_hoy!$1:$1"),0)-1,100000,1),0)),"")</f>
        <v>ECHO</v>
      </c>
      <c r="M240" s="3">
        <f ca="1">IFERROR(INDEX(OFFSET(INDIRECT("v_buffer_hist_hoy!$A$1"),1,MATCH("pro_modelo",INDIRECT("v_buffer_hist_hoy!$1:$1"),0)-1,100000,1),MATCH(CLEAN(TABLATRANSFERENCIA[[#This Row],[CODIGO]]),OFFSET(INDIRECT("v_buffer_hist_hoy!$A$1"),1,MATCH("buh_codigo",INDIRECT("v_buffer_hist_hoy!$1:$1"),0)-1,100000,1),0)),"")</f>
        <v>0</v>
      </c>
      <c r="N240" s="3">
        <f ca="1">IFERROR(INDEX(OFFSET(INDIRECT("v_buffer_hist_hoy!$A$1"),1,MATCH("pro_cat_management",INDIRECT("v_buffer_hist_hoy!$1:$1"),0)-1,100000,1),MATCH(CLEAN(TABLATRANSFERENCIA[[#This Row],[CODIGO]]),OFFSET(INDIRECT("v_buffer_hist_hoy!$A$1"),1,MATCH("buh_codigo",INDIRECT("v_buffer_hist_hoy!$1:$1"),0)-1,100000,1),0)),"")</f>
        <v>0</v>
      </c>
      <c r="O240" s="5" t="str">
        <f ca="1">IFERROR(INDEX(OFFSET(INDIRECT("v_buffer_hist_hoy!$A$1"),1,MATCH("buh_estatus",INDIRECT("v_buffer_hist_hoy!$1:$1"),0)-1,100000,1),MATCH(CLEAN(TABLATRANSFERENCIA[[#This Row],[CODIGO]]),OFFSET(INDIRECT("v_buffer_hist_hoy!$A$1"),1,MATCH("buh_codigo",INDIRECT("v_buffer_hist_hoy!$1:$1"),0)-1,100000,1),0)),"")</f>
        <v>0</v>
      </c>
      <c r="P240" s="5">
        <f ca="1">IFERROR(INDEX(OFFSET(INDIRECT("v_buffer_hist_hoy!$A$1"),1,MATCH("buh_ctv",INDIRECT("v_buffer_hist_hoy!$1:$1"),0)-1,100000,1),MATCH(CLEAN(TABLATRANSFERENCIA[[#This Row],[CODIGO]]),OFFSET(INDIRECT("v_buffer_hist_hoy!$A$1"),1,MATCH("buh_codigo",INDIRECT("v_buffer_hist_hoy!$1:$1"),0)-1,100000,1),0)),"")</f>
        <v>225.34</v>
      </c>
      <c r="Q240" s="5">
        <f ca="1">IFERROR(INDEX(OFFSET(INDIRECT("v_buffer_hist_hoy!$A$1"),1,MATCH("buh_pv",INDIRECT("v_buffer_hist_hoy!$1:$1"),0)-1,100000,1),MATCH(CLEAN(TABLATRANSFERENCIA[[#This Row],[CODIGO]]),OFFSET(INDIRECT("v_buffer_hist_hoy!$A$1"),1,MATCH("buh_codigo",INDIRECT("v_buffer_hist_hoy!$1:$1"),0)-1,100000,1),0)),"")</f>
        <v>465.56</v>
      </c>
      <c r="R240" s="46">
        <f ca="1">IFERROR(INDEX(OFFSET(INDIRECT("v_buffer_hist_hoy!$A$1"),1,MATCH("buh_roi_pasado",INDIRECT("v_buffer_hist_hoy!$1:$1"),0)-1,100000,1),MATCH(CLEAN(TABLATRANSFERENCIA[[#This Row],[CODIGO]]),OFFSET(INDIRECT("v_buffer_hist_hoy!$A$1"),1,MATCH("buh_codigo",INDIRECT("v_buffer_hist_hoy!$1:$1"),0)-1,100000,1),0)),"")</f>
        <v>0</v>
      </c>
      <c r="S240" s="46">
        <f ca="1">IFERROR(INDEX(OFFSET(INDIRECT("v_buffer_hist_hoy!$A$1"),1,MATCH("buh_roi_proyectado",INDIRECT("v_buffer_hist_hoy!$1:$1"),0)-1,100000,1),MATCH(CLEAN(TABLATRANSFERENCIA[[#This Row],[CODIGO]]),OFFSET(INDIRECT("v_buffer_hist_hoy!$A$1"),1,MATCH("buh_codigo",INDIRECT("v_buffer_hist_hoy!$1:$1"),0)-1,100000,1),0)),"")</f>
        <v>4.6500000000000004</v>
      </c>
      <c r="T240" s="46">
        <f ca="1">IFERROR(INDEX(OFFSET(INDIRECT("v_buffer_hist_hoy!$A$1"),1,MATCH("buh_velocity",INDIRECT("v_buffer_hist_hoy!$1:$1"),0)-1,100000,1),MATCH(CLEAN(TABLATRANSFERENCIA[[#This Row],[CODIGO]]),OFFSET(INDIRECT("v_buffer_hist_hoy!$A$1"),1,MATCH("buh_codigo",INDIRECT("v_buffer_hist_hoy!$1:$1"),0)-1,100000,1),0)),"")</f>
        <v>0</v>
      </c>
      <c r="U240" s="46">
        <f ca="1">IFERROR(INDEX(OFFSET(INDIRECT("v_buffer_hist_hoy!$A$1"),1,MATCH("buh_nivel_servicio",INDIRECT("v_buffer_hist_hoy!$1:$1"),0)-1,100000,1),MATCH(CLEAN(TABLATRANSFERENCIA[[#This Row],[CODIGO]]),OFFSET(INDIRECT("v_buffer_hist_hoy!$A$1"),1,MATCH("buh_codigo",INDIRECT("v_buffer_hist_hoy!$1:$1"),0)-1,100000,1),0)),"")</f>
        <v>1</v>
      </c>
      <c r="V240" s="49" t="str">
        <f ca="1">IFERROR(INDEX(OFFSET(INDIRECT("v_buffer_hist_hoy!$A$1"),1,MATCH("pro_nombre",INDIRECT("v_buffer_hist_hoy!$1:$1"),0)-1,100000,1),MATCH(CLEAN(TABLATRANSFERENCIA[[#This Row],[CODIGO]]),OFFSET(INDIRECT("v_buffer_hist_hoy!$A$1"),1,MATCH("buh_codigo",INDIRECT("v_buffer_hist_hoy!$1:$1"),0)-1,100000,1),0)),"")</f>
        <v>Echo</v>
      </c>
      <c r="W240" s="49" t="str">
        <f ca="1">IFERROR(INDEX(OFFSET(INDIRECT("v_buffer_hist_hoy!$A$1"),1,MATCH("pre_nombre",INDIRECT("v_buffer_hist_hoy!$1:$1"),0)-1,100000,1),MATCH(CLEAN(TABLATRANSFERENCIA[[#This Row],[CODIGO]]),OFFSET(INDIRECT("v_buffer_hist_hoy!$A$1"),1,MATCH("buh_codigo",INDIRECT("v_buffer_hist_hoy!$1:$1"),0)-1,100000,1),0)),"")</f>
        <v>USA</v>
      </c>
      <c r="X240" s="51">
        <f ca="1">IFERROR(INDEX(OFFSET(INDIRECT("v_buffer_hist_hoy!$A$1"),1,MATCH("buh_tiempo_suministro",INDIRECT("v_buffer_hist_hoy!$1:$1"),0)-1,100000,1),MATCH(CLEAN(TABLATRANSFERENCIA[[#This Row],[CODIGO]]),OFFSET(INDIRECT("v_buffer_hist_hoy!$A$1"),1,MATCH("buh_codigo",INDIRECT("v_buffer_hist_hoy!$1:$1"),0)-1,100000,1),0)),"")</f>
        <v>8</v>
      </c>
      <c r="Y240" s="51">
        <f ca="1">IFERROR(INDEX(OFFSET(INDIRECT("v_buffer_hist_hoy!$A$1"),1,MATCH("buh_frecuencia_reposicion",INDIRECT("v_buffer_hist_hoy!$1:$1"),0)-1,100000,1),MATCH(CLEAN(TABLATRANSFERENCIA[[#This Row],[CODIGO]]),OFFSET(INDIRECT("v_buffer_hist_hoy!$A$1"),1,MATCH("buh_codigo",INDIRECT("v_buffer_hist_hoy!$1:$1"),0)-1,100000,1),0)),"")</f>
        <v>3</v>
      </c>
      <c r="Z240" s="6">
        <f ca="1">IFERROR(INDEX(OFFSET(INDIRECT("v_buffer_hist_hoy!$A$1"),1,MATCH("buh_buffer_actual",INDIRECT("v_buffer_hist_hoy!$1:$1"),0)-1,100000,1),MATCH(CLEAN(TABLATRANSFERENCIA[[#This Row],[CODIGO]]),OFFSET(INDIRECT("v_buffer_hist_hoy!$A$1"),1,MATCH("buh_codigo",INDIRECT("v_buffer_hist_hoy!$1:$1"),0)-1,100000,1),0)),"")</f>
        <v>18</v>
      </c>
      <c r="AA240" s="6">
        <f ca="1">IFERROR(INDEX(OFFSET(INDIRECT("v_buffer_hist_hoy!$A$1"),1,MATCH("buh_inventario_proveedor",INDIRECT("v_buffer_hist_hoy!$1:$1"),0)-1,100000,1),MATCH(CLEAN(TABLATRANSFERENCIA[[#This Row],[CODIGO]]),OFFSET(INDIRECT("v_buffer_hist_hoy!$A$1"),1,MATCH("buh_codigo",INDIRECT("v_buffer_hist_hoy!$1:$1"),0)-1,100000,1),0)),"")</f>
        <v>1000000000</v>
      </c>
      <c r="AB240" s="6">
        <f ca="1">IFERROR(INDEX(OFFSET(INDIRECT("v_buffer_hist_hoy!$A$1"),1,MATCH("buh_inventario_fisico",INDIRECT("v_buffer_hist_hoy!$1:$1"),0)-1,100000,1),MATCH(CLEAN(TABLATRANSFERENCIA[[#This Row],[CODIGO]]),OFFSET(INDIRECT("v_buffer_hist_hoy!$A$1"),1,MATCH("buh_codigo",INDIRECT("v_buffer_hist_hoy!$1:$1"),0)-1,100000,1),0)),"")</f>
        <v>7</v>
      </c>
      <c r="AC240" s="4">
        <f ca="1">IFERROR(INDEX(OFFSET(INDIRECT("v_buffer_hist_hoy!$A$1"),1,MATCH("buh_estado_inventario_fisico",INDIRECT("v_buffer_hist_hoy!$1:$1"),0)-1,100000,1),MATCH(CLEAN(TABLATRANSFERENCIA[[#This Row],[CODIGO]]),OFFSET(INDIRECT("v_buffer_hist_hoy!$A$1"),1,MATCH("buh_codigo",INDIRECT("v_buffer_hist_hoy!$1:$1"),0)-1,100000,1),0)),"")</f>
        <v>0.61</v>
      </c>
      <c r="AD240" s="6" t="str">
        <f ca="1">IFERROR(INDEX(OFFSET(INDIRECT("v_buffer_hist_hoy!$A$1"),1,MATCH("buh_color_inventario_fisico",INDIRECT("v_buffer_hist_hoy!$1:$1"),0)-1,100000,1),MATCH(CLEAN(TABLATRANSFERENCIA[[#This Row],[CODIGO]]),OFFSET(INDIRECT("v_buffer_hist_hoy!$A$1"),1,MATCH("buh_codigo",INDIRECT("v_buffer_hist_hoy!$1:$1"),0)-1,100000,1),0)),"")</f>
        <v>A</v>
      </c>
      <c r="AE240" s="6">
        <f ca="1">IFERROR(INDEX(OFFSET(INDIRECT("v_buffer_hist_hoy!$A$1"),1,MATCH("buh_transito",INDIRECT("v_buffer_hist_hoy!$1:$1"),0)-1,100000,1),MATCH(CLEAN(TABLATRANSFERENCIA[[#This Row],[CODIGO]]),OFFSET(INDIRECT("v_buffer_hist_hoy!$A$1"),1,MATCH("buh_codigo",INDIRECT("v_buffer_hist_hoy!$1:$1"),0)-1,100000,1),0)),"")</f>
        <v>9</v>
      </c>
      <c r="AF240" s="6">
        <f ca="1">IFERROR(INDEX(OFFSET(INDIRECT("v_buffer_hist_hoy!$A$1"),1,MATCH("buh_negociacion",INDIRECT("v_buffer_hist_hoy!$1:$1"),0)-1,100000,1),MATCH(CLEAN(TABLATRANSFERENCIA[[#This Row],[CODIGO]]),OFFSET(INDIRECT("v_buffer_hist_hoy!$A$1"),1,MATCH("buh_codigo",INDIRECT("v_buffer_hist_hoy!$1:$1"),0)-1,100000,1),0)),"")</f>
        <v>0</v>
      </c>
      <c r="AG240" s="6">
        <f ca="1">IFERROR(INDEX(OFFSET(INDIRECT("v_buffer_hist_hoy!$A$1"),1,MATCH("buh_produccion",INDIRECT("v_buffer_hist_hoy!$1:$1"),0)-1,100000,1),MATCH(CLEAN(TABLATRANSFERENCIA[[#This Row],[CODIGO]]),OFFSET(INDIRECT("v_buffer_hist_hoy!$A$1"),1,MATCH("buh_codigo",INDIRECT("v_buffer_hist_hoy!$1:$1"),0)-1,100000,1),0)),"")</f>
        <v>0</v>
      </c>
      <c r="AH240" s="6">
        <f ca="1">IFERROR(INDEX(OFFSET(INDIRECT("v_buffer_hist_hoy!$A$1"),1,MATCH("buh_embarcado",INDIRECT("v_buffer_hist_hoy!$1:$1"),0)-1,100000,1),MATCH(CLEAN(TABLATRANSFERENCIA[[#This Row],[CODIGO]]),OFFSET(INDIRECT("v_buffer_hist_hoy!$A$1"),1,MATCH("buh_codigo",INDIRECT("v_buffer_hist_hoy!$1:$1"),0)-1,100000,1),0)),"")</f>
        <v>0</v>
      </c>
      <c r="AI240" s="6">
        <f ca="1">IFERROR(INDEX(OFFSET(INDIRECT("v_buffer_hist_hoy!$A$1"),1,MATCH("buh_comprometido",INDIRECT("v_buffer_hist_hoy!$1:$1"),0)-1,100000,1),MATCH(CLEAN(TABLATRANSFERENCIA[[#This Row],[CODIGO]]),OFFSET(INDIRECT("v_buffer_hist_hoy!$A$1"),1,MATCH("buh_codigo",INDIRECT("v_buffer_hist_hoy!$1:$1"),0)-1,100000,1),0)),"")</f>
        <v>0</v>
      </c>
      <c r="AJ240" s="6">
        <f ca="1">IFERROR(INDEX(OFFSET(INDIRECT("v_buffer_hist_hoy!$A$1"),1,MATCH("buh_backorder",INDIRECT("v_buffer_hist_hoy!$1:$1"),0)-1,100000,1),MATCH(CLEAN(TABLATRANSFERENCIA[[#This Row],[CODIGO]]),OFFSET(INDIRECT("v_buffer_hist_hoy!$A$1"),1,MATCH("buh_codigo",INDIRECT("v_buffer_hist_hoy!$1:$1"),0)-1,100000,1),0)),"")</f>
        <v>4</v>
      </c>
      <c r="AK240" s="6">
        <f ca="1">IFERROR(INDEX(OFFSET(INDIRECT("v_buffer_hist_hoy!$A$1"),1,MATCH("buh_inventario_proyectado",INDIRECT("v_buffer_hist_hoy!$1:$1"),0)-1,100000,1),MATCH(CLEAN(TABLATRANSFERENCIA[[#This Row],[CODIGO]]),OFFSET(INDIRECT("v_buffer_hist_hoy!$A$1"),1,MATCH("buh_codigo",INDIRECT("v_buffer_hist_hoy!$1:$1"),0)-1,100000,1),0)),"")</f>
        <v>20</v>
      </c>
      <c r="AL240" s="4">
        <f ca="1">IFERROR(INDEX(OFFSET(INDIRECT("v_buffer_hist_hoy!$A$1"),1,MATCH("buh_estado_inventario_proyectado",INDIRECT("v_buffer_hist_hoy!$1:$1"),0)-1,100000,1),MATCH(CLEAN(TABLATRANSFERENCIA[[#This Row],[CODIGO]]),OFFSET(INDIRECT("v_buffer_hist_hoy!$A$1"),1,MATCH("buh_codigo",INDIRECT("v_buffer_hist_hoy!$1:$1"),0)-1,100000,1),0)),"")</f>
        <v>-0.11</v>
      </c>
      <c r="AM240" s="6" t="str">
        <f ca="1">IFERROR(INDEX(OFFSET(INDIRECT("v_buffer_hist_hoy!$A$1"),1,MATCH("buh_color_inventario_proyectado",INDIRECT("v_buffer_hist_hoy!$1:$1"),0)-1,100000,1),MATCH(CLEAN(TABLATRANSFERENCIA[[#This Row],[CODIGO]]),OFFSET(INDIRECT("v_buffer_hist_hoy!$A$1"),1,MATCH("buh_codigo",INDIRECT("v_buffer_hist_hoy!$1:$1"),0)-1,100000,1),0)),"")</f>
        <v>L</v>
      </c>
      <c r="AN240" s="6">
        <f ca="1">IFERROR(INDEX(OFFSET(INDIRECT("v_buffer_hist_hoy!$A$1"),1,MATCH("buh_pedido_minimo",INDIRECT("v_buffer_hist_hoy!$1:$1"),0)-1,100000,1),MATCH(CLEAN(TABLATRANSFERENCIA[[#This Row],[CODIGO]]),OFFSET(INDIRECT("v_buffer_hist_hoy!$A$1"),1,MATCH("buh_codigo",INDIRECT("v_buffer_hist_hoy!$1:$1"),0)-1,100000,1),0)),"")</f>
        <v>0</v>
      </c>
      <c r="AO240" s="6">
        <f ca="1">IFERROR(INDEX(OFFSET(INDIRECT("v_buffer_hist_hoy!$A$1"),1,MATCH("buh_pedido_minimo_grupo",INDIRECT("v_buffer_hist_hoy!$1:$1"),0)-1,100000,1),MATCH(CLEAN(TABLATRANSFERENCIA[[#This Row],[CODIGO]]),OFFSET(INDIRECT("v_buffer_hist_hoy!$A$1"),1,MATCH("buh_codigo",INDIRECT("v_buffer_hist_hoy!$1:$1"),0)-1,100000,1),0)),"")</f>
        <v>0</v>
      </c>
      <c r="AP240" s="6">
        <f ca="1">IFERROR(INDEX(OFFSET(INDIRECT("v_buffer_hist_hoy!$A$1"),1,MATCH("buh_unidad_empaque",INDIRECT("v_buffer_hist_hoy!$1:$1"),0)-1,100000,1),MATCH(CLEAN(TABLATRANSFERENCIA[[#This Row],[CODIGO]]),OFFSET(INDIRECT("v_buffer_hist_hoy!$A$1"),1,MATCH("buh_codigo",INDIRECT("v_buffer_hist_hoy!$1:$1"),0)-1,100000,1),0)),"")</f>
        <v>0</v>
      </c>
      <c r="AQ240" s="6">
        <f ca="1">IFERROR(INDEX(OFFSET(INDIRECT("v_buffer_hist_hoy!$A$1"),1,MATCH("buh_pedido_promedio",INDIRECT("v_buffer_hist_hoy!$1:$1"),0)-1,100000,1),MATCH(CLEAN(TABLATRANSFERENCIA[[#This Row],[CODIGO]]),OFFSET(INDIRECT("v_buffer_hist_hoy!$A$1"),1,MATCH("buh_codigo",INDIRECT("v_buffer_hist_hoy!$1:$1"),0)-1,100000,1),0)),"")</f>
        <v>5</v>
      </c>
      <c r="AR240" s="6">
        <f ca="1">IFERROR(INDEX(OFFSET(INDIRECT("v_buffer_hist_hoy!$A$1"),1,MATCH("buh_cobertura_buffer",INDIRECT("v_buffer_hist_hoy!$1:$1"),0)-1,100000,1),MATCH(CLEAN(TABLATRANSFERENCIA[[#This Row],[CODIGO]]),OFFSET(INDIRECT("v_buffer_hist_hoy!$A$1"),1,MATCH("buh_codigo",INDIRECT("v_buffer_hist_hoy!$1:$1"),0)-1,100000,1),0)),"")</f>
        <v>0</v>
      </c>
      <c r="AS240" s="6">
        <f ca="1">IFERROR(INDEX(OFFSET(INDIRECT("v_buffer_hist_hoy!$A$1"),1,MATCH("buh_cobertura_inventario_proyectado",INDIRECT("v_buffer_hist_hoy!$1:$1"),0)-1,100000,1),MATCH(CLEAN(TABLATRANSFERENCIA[[#This Row],[CODIGO]]),OFFSET(INDIRECT("v_buffer_hist_hoy!$A$1"),1,MATCH("buh_codigo",INDIRECT("v_buffer_hist_hoy!$1:$1"),0)-1,100000,1),0)),"")</f>
        <v>0</v>
      </c>
      <c r="AT240" s="6">
        <f ca="1">IFERROR(INDEX(OFFSET(INDIRECT("v_buffer_hist_hoy!$A$1"),1,MATCH("buh_cobertura_pedido_minimo",INDIRECT("v_buffer_hist_hoy!$1:$1"),0)-1,100000,1),MATCH(CLEAN(TABLATRANSFERENCIA[[#This Row],[CODIGO]]),OFFSET(INDIRECT("v_buffer_hist_hoy!$A$1"),1,MATCH("buh_codigo",INDIRECT("v_buffer_hist_hoy!$1:$1"),0)-1,100000,1),0)),"")</f>
        <v>0</v>
      </c>
      <c r="AU240" s="6">
        <f ca="1">IFERROR(INDEX(OFFSET(INDIRECT("v_buffer_hist_hoy!$A$1"),1,MATCH("buh_dias_desabastecimiento",INDIRECT("v_buffer_hist_hoy!$1:$1"),0)-1,100000,1),MATCH(CLEAN(TABLATRANSFERENCIA[[#This Row],[CODIGO]]),OFFSET(INDIRECT("v_buffer_hist_hoy!$A$1"),1,MATCH("buh_codigo",INDIRECT("v_buffer_hist_hoy!$1:$1"),0)-1,100000,1),0)),"")</f>
        <v>0</v>
      </c>
      <c r="AV240" s="6">
        <f t="array" ref="AV240">IFERROR(INDEX(Datos_Consumo[CANTIDAD],MATCH(TABLATRANSFERENCIA[[#This Row],[CODIGO]]&amp;TABLATRANSFERENCIA[[#Headers],[Columna1]],Datos_Consumo[CODIGO]&amp;Datos_Consumo[FECHA_FORMATO],0)),0)</f>
        <v>0</v>
      </c>
      <c r="AW240" s="6">
        <f t="array" ref="AW240">IFERROR(INDEX(Datos_Consumo[CANTIDAD],MATCH(TABLATRANSFERENCIA[[#This Row],[CODIGO]]&amp;TABLATRANSFERENCIA[[#Headers],[Columna2]],Datos_Consumo[CODIGO]&amp;Datos_Consumo[FECHA_FORMATO],0)),0)</f>
        <v>0</v>
      </c>
      <c r="AX240" s="6">
        <f t="array" ref="AX240">IFERROR(INDEX(Datos_Consumo[CANTIDAD],MATCH(TABLATRANSFERENCIA[[#This Row],[CODIGO]]&amp;TABLATRANSFERENCIA[[#Headers],[Columna3]],Datos_Consumo[CODIGO]&amp;Datos_Consumo[FECHA_FORMATO],0)),0)</f>
        <v>0</v>
      </c>
      <c r="AY240" s="6">
        <f t="array" ref="AY240">IFERROR(INDEX(Datos_Consumo[CANTIDAD],MATCH(TABLATRANSFERENCIA[[#This Row],[CODIGO]]&amp;TABLATRANSFERENCIA[[#Headers],[Columna4]],Datos_Consumo[CODIGO]&amp;Datos_Consumo[FECHA_FORMATO],0)),0)</f>
        <v>0</v>
      </c>
      <c r="AZ240" s="6">
        <f t="array" ref="AZ240">IFERROR(INDEX(Datos_Consumo[CANTIDAD],MATCH(TABLATRANSFERENCIA[[#This Row],[CODIGO]]&amp;TABLATRANSFERENCIA[[#Headers],[Columna5]],Datos_Consumo[CODIGO]&amp;Datos_Consumo[FECHA_FORMATO],0)),0)</f>
        <v>0</v>
      </c>
      <c r="BA240" s="6">
        <f t="array" ref="BA240">IFERROR(INDEX(Datos_Consumo[CANTIDAD],MATCH(TABLATRANSFERENCIA[[#This Row],[CODIGO]]&amp;TABLATRANSFERENCIA[[#Headers],[Columna6]],Datos_Consumo[CODIGO]&amp;Datos_Consumo[FECHA_FORMATO],0)),0)</f>
        <v>0</v>
      </c>
      <c r="BB240" s="56">
        <f ca="1">IFERROR(INDEX(OFFSET(INDIRECT("v_buffer_hist_hoy!$A$1"),1,MATCH("buh_ultima_transferencia_ini",INDIRECT("v_buffer_hist_hoy!$1:$1"),0)-1,100000,1),MATCH(CLEAN(TABLATRANSFERENCIA[[#This Row],[CODIGO]]),OFFSET(INDIRECT("v_buffer_hist_hoy!$A$1"),1,MATCH("buh_codigo",INDIRECT("v_buffer_hist_hoy!$1:$1"),0)-1,100000,1),0)),"")</f>
        <v>0</v>
      </c>
      <c r="BC240" s="56">
        <f ca="1">IFERROR(INDEX(OFFSET(INDIRECT("v_buffer_hist_hoy!$A$1"),1,MATCH("buh_ultima_transferencia_fin",INDIRECT("v_buffer_hist_hoy!$1:$1"),0)-1,100000,1),MATCH(CLEAN(TABLATRANSFERENCIA[[#This Row],[CODIGO]]),OFFSET(INDIRECT("v_buffer_hist_hoy!$A$1"),1,MATCH("buh_codigo",INDIRECT("v_buffer_hist_hoy!$1:$1"),0)-1,100000,1),0)),"")</f>
        <v>0</v>
      </c>
      <c r="BD240" s="50" t="s">
        <v>7730</v>
      </c>
      <c r="BE240" s="55"/>
      <c r="BF240" s="51"/>
      <c r="BG240" s="51" t="str">
        <f>IF(RIGHT(TABLATRANSFERENCIA[[#Headers],[Emb1]],1)*1&lt;=TABLATRANSFERENCIA[[#This Row],[EMBARQUES]],IF(ISBLANK(TABLATRANSFERENCIA[[#This Row],[EMBARQUES]]),TABLATRANSFERENCIA[[#This Row],[REQUERIM]],ROUND(TABLATRANSFERENCIA[[#This Row],[REQUERIM]]/TABLATRANSFERENCIA[[#This Row],[EMBARQUES]],0)),TABLATRANSFERENCIA[[#This Row],[REQUERIM]])</f>
        <v>4</v>
      </c>
      <c r="BH24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0" s="51"/>
      <c r="BM240" s="46">
        <f ca="1">IFERROR(TABLATRANSFERENCIA[[#This Row],[REQUERIM]]/TABLATRANSFERENCIA[[#This Row],[PEDIDO PROMEDIO]],0)</f>
        <v>0.8</v>
      </c>
      <c r="BN240" s="51"/>
      <c r="BO240" s="59"/>
      <c r="BP240" s="3" t="str">
        <f>IF(TABLATRANSFERENCIA[[#This Row],[RECIBIDO]]&lt;&gt;"",0,IF(TABLATRANSFERENCIA[[#This Row],[DESPACHO]]&lt;&gt;"",TABLATRANSFERENCIA[[#This Row],[DESPACHO]],TABLATRANSFERENCIA[[#This Row],[REQUERIM]]))</f>
        <v>4</v>
      </c>
      <c r="BQ240" s="50"/>
      <c r="BR240" s="50"/>
      <c r="BS240" s="50" t="str">
        <f t="shared" si="3"/>
        <v>N</v>
      </c>
      <c r="BT240" s="51">
        <f t="array" aca="1" ref="BT240" ca="1">IF(SUM(--(TABLATRANSFERENCIA[[#This Row],[CODIGO GENERICO]]=TABLATRANSFERENCIA[CODIGO GENERICO])*TABLATRANSFERENCIA[REQUERIM])&lt;TABLATRANSFERENCIA[[#This Row],[PEDIDO MIN GRUPO]],1,0)</f>
        <v>0</v>
      </c>
      <c r="BU24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40" s="51">
        <f ca="1">IFERROR(INDEX(OFFSET(INDIRECT("v_buffer_hist_hoy!$A$1"),1,MATCH("buh_zona_amarilla",INDIRECT("v_buffer_hist_hoy!$1:$1"),0)-1,100000,1),MATCH(CLEAN(TABLATRANSFERENCIA[[#This Row],[CODIGO]]),OFFSET(INDIRECT("v_buffer_hist_hoy!$A$1"),1,MATCH("buh_codigo",INDIRECT("v_buffer_hist_hoy!$1:$1"),0)-1,100000,1),0)),"")</f>
        <v>12</v>
      </c>
      <c r="BW240" s="51">
        <f ca="1">IFERROR(INDEX(OFFSET(INDIRECT("v_buffer_hist_hoy!$A$1"),1,MATCH("buh_zona_roja",INDIRECT("v_buffer_hist_hoy!$1:$1"),0)-1,100000,1),MATCH(CLEAN(TABLATRANSFERENCIA[[#This Row],[CODIGO]]),OFFSET(INDIRECT("v_buffer_hist_hoy!$A$1"),1,MATCH("buh_codigo",INDIRECT("v_buffer_hist_hoy!$1:$1"),0)-1,100000,1),0)),"")</f>
        <v>6</v>
      </c>
    </row>
    <row r="241" spans="1:75" hidden="1" x14ac:dyDescent="0.25">
      <c r="A241" s="54" t="s">
        <v>1493</v>
      </c>
      <c r="B241" s="3" t="str">
        <f ca="1">IFERROR(INDEX(OFFSET(INDIRECT("v_buffer_hist_hoy!$A$1"),1,MATCH("pro_descripcion",INDIRECT("v_buffer_hist_hoy!$1:$1"),0)-1,100000,1),MATCH(CLEAN(TABLATRANSFERENCIA[[#This Row],[CODIGO]]),OFFSET(INDIRECT("v_buffer_hist_hoy!$A$1"),1,MATCH("buh_codigo",INDIRECT("v_buffer_hist_hoy!$1:$1"),0)-1,100000,1),0)),"")</f>
        <v>SOPLADORA EB500</v>
      </c>
      <c r="C241" s="3" t="str">
        <f ca="1">IFERROR(INDEX(OFFSET(INDIRECT("v_buffer_hist_hoy!$A$1"),1,MATCH("buh_codigo_generico",INDIRECT("v_buffer_hist_hoy!$1:$1"),0)-1,100000,1),MATCH(CLEAN(TABLATRANSFERENCIA[[#This Row],[CODIGO]]),OFFSET(INDIRECT("v_buffer_hist_hoy!$A$1"),1,MATCH("buh_codigo",INDIRECT("v_buffer_hist_hoy!$1:$1"),0)-1,100000,1),0)),"")</f>
        <v>0</v>
      </c>
      <c r="D241" s="3" t="str">
        <f ca="1">IFERROR(INDEX(OFFSET(INDIRECT("v_buffer_hist_hoy!$A$1"),1,MATCH("buh_codigo_vinculado",INDIRECT("v_buffer_hist_hoy!$1:$1"),0)-1,100000,1),MATCH(CLEAN(TABLATRANSFERENCIA[[#This Row],[CODIGO]]),OFFSET(INDIRECT("v_buffer_hist_hoy!$A$1"),1,MATCH("buh_codigo",INDIRECT("v_buffer_hist_hoy!$1:$1"),0)-1,100000,1),0)),"")</f>
        <v>EC-EB500/EC1</v>
      </c>
      <c r="E241" s="3" t="str">
        <f ca="1">IFERROR(INDEX(OFFSET(INDIRECT("v_buffer_hist_hoy!$A$1"),1,MATCH("pro_linea",INDIRECT("v_buffer_hist_hoy!$1:$1"),0)-1,100000,1),MATCH(CLEAN(TABLATRANSFERENCIA[[#This Row],[CODIGO]]),OFFSET(INDIRECT("v_buffer_hist_hoy!$A$1"),1,MATCH("buh_codigo",INDIRECT("v_buffer_hist_hoy!$1:$1"),0)-1,100000,1),0)),"")</f>
        <v>AGROFORESTAL</v>
      </c>
      <c r="F241" s="3">
        <f ca="1">IFERROR(INDEX(OFFSET(INDIRECT("v_buffer_hist_hoy!$A$1"),1,MATCH("pro_sublinea",INDIRECT("v_buffer_hist_hoy!$1:$1"),0)-1,100000,1),MATCH(CLEAN(TABLATRANSFERENCIA[[#This Row],[CODIGO]]),OFFSET(INDIRECT("v_buffer_hist_hoy!$A$1"),1,MATCH("buh_codigo",INDIRECT("v_buffer_hist_hoy!$1:$1"),0)-1,100000,1),0)),"")</f>
        <v>0</v>
      </c>
      <c r="G241" s="3" t="str">
        <f ca="1">IFERROR(INDEX(OFFSET(INDIRECT("v_buffer_hist_hoy!$A$1"),1,MATCH("pro_grupo",INDIRECT("v_buffer_hist_hoy!$1:$1"),0)-1,100000,1),MATCH(CLEAN(TABLATRANSFERENCIA[[#This Row],[CODIGO]]),OFFSET(INDIRECT("v_buffer_hist_hoy!$A$1"),1,MATCH("buh_codigo",INDIRECT("v_buffer_hist_hoy!$1:$1"),0)-1,100000,1),0)),"")</f>
        <v>SOPLADORAS</v>
      </c>
      <c r="H241" s="3">
        <f ca="1">IFERROR(INDEX(OFFSET(INDIRECT("v_buffer_hist_hoy!$A$1"),1,MATCH("pro_familia",INDIRECT("v_buffer_hist_hoy!$1:$1"),0)-1,100000,1),MATCH(CLEAN(TABLATRANSFERENCIA[[#This Row],[CODIGO]]),OFFSET(INDIRECT("v_buffer_hist_hoy!$A$1"),1,MATCH("buh_codigo",INDIRECT("v_buffer_hist_hoy!$1:$1"),0)-1,100000,1),0)),"")</f>
        <v>0</v>
      </c>
      <c r="I241" s="3">
        <f ca="1">IFERROR(INDEX(OFFSET(INDIRECT("v_buffer_hist_hoy!$A$1"),1,MATCH("pro_subfamilia",INDIRECT("v_buffer_hist_hoy!$1:$1"),0)-1,100000,1),MATCH(CLEAN(TABLATRANSFERENCIA[[#This Row],[CODIGO]]),OFFSET(INDIRECT("v_buffer_hist_hoy!$A$1"),1,MATCH("buh_codigo",INDIRECT("v_buffer_hist_hoy!$1:$1"),0)-1,100000,1),0)),"")</f>
        <v>0</v>
      </c>
      <c r="J241" s="3" t="str">
        <f ca="1">IFERROR(INDEX(OFFSET(INDIRECT("v_buffer_hist_hoy!$A$1"),1,MATCH("pro_categoria",INDIRECT("v_buffer_hist_hoy!$1:$1"),0)-1,100000,1),MATCH(CLEAN(TABLATRANSFERENCIA[[#This Row],[CODIGO]]),OFFSET(INDIRECT("v_buffer_hist_hoy!$A$1"),1,MATCH("buh_codigo",INDIRECT("v_buffer_hist_hoy!$1:$1"),0)-1,100000,1),0)),"")</f>
        <v>UTILITARIOS AGROFORESTALES</v>
      </c>
      <c r="K241" s="3">
        <f ca="1">IFERROR(INDEX(OFFSET(INDIRECT("v_buffer_hist_hoy!$A$1"),1,MATCH("pro_tipo",INDIRECT("v_buffer_hist_hoy!$1:$1"),0)-1,100000,1),MATCH(CLEAN(TABLATRANSFERENCIA[[#This Row],[CODIGO]]),OFFSET(INDIRECT("v_buffer_hist_hoy!$A$1"),1,MATCH("buh_codigo",INDIRECT("v_buffer_hist_hoy!$1:$1"),0)-1,100000,1),0)),"")</f>
        <v>0</v>
      </c>
      <c r="L241" s="3" t="str">
        <f ca="1">IFERROR(INDEX(OFFSET(INDIRECT("v_buffer_hist_hoy!$A$1"),1,MATCH("pro_marca",INDIRECT("v_buffer_hist_hoy!$1:$1"),0)-1,100000,1),MATCH(CLEAN(TABLATRANSFERENCIA[[#This Row],[CODIGO]]),OFFSET(INDIRECT("v_buffer_hist_hoy!$A$1"),1,MATCH("buh_codigo",INDIRECT("v_buffer_hist_hoy!$1:$1"),0)-1,100000,1),0)),"")</f>
        <v>SHINDAIWA</v>
      </c>
      <c r="M241" s="3">
        <f ca="1">IFERROR(INDEX(OFFSET(INDIRECT("v_buffer_hist_hoy!$A$1"),1,MATCH("pro_modelo",INDIRECT("v_buffer_hist_hoy!$1:$1"),0)-1,100000,1),MATCH(CLEAN(TABLATRANSFERENCIA[[#This Row],[CODIGO]]),OFFSET(INDIRECT("v_buffer_hist_hoy!$A$1"),1,MATCH("buh_codigo",INDIRECT("v_buffer_hist_hoy!$1:$1"),0)-1,100000,1),0)),"")</f>
        <v>0</v>
      </c>
      <c r="N241" s="3">
        <f ca="1">IFERROR(INDEX(OFFSET(INDIRECT("v_buffer_hist_hoy!$A$1"),1,MATCH("pro_cat_management",INDIRECT("v_buffer_hist_hoy!$1:$1"),0)-1,100000,1),MATCH(CLEAN(TABLATRANSFERENCIA[[#This Row],[CODIGO]]),OFFSET(INDIRECT("v_buffer_hist_hoy!$A$1"),1,MATCH("buh_codigo",INDIRECT("v_buffer_hist_hoy!$1:$1"),0)-1,100000,1),0)),"")</f>
        <v>0</v>
      </c>
      <c r="O241" s="5" t="str">
        <f ca="1">IFERROR(INDEX(OFFSET(INDIRECT("v_buffer_hist_hoy!$A$1"),1,MATCH("buh_estatus",INDIRECT("v_buffer_hist_hoy!$1:$1"),0)-1,100000,1),MATCH(CLEAN(TABLATRANSFERENCIA[[#This Row],[CODIGO]]),OFFSET(INDIRECT("v_buffer_hist_hoy!$A$1"),1,MATCH("buh_codigo",INDIRECT("v_buffer_hist_hoy!$1:$1"),0)-1,100000,1),0)),"")</f>
        <v>0</v>
      </c>
      <c r="P241" s="5">
        <f ca="1">IFERROR(INDEX(OFFSET(INDIRECT("v_buffer_hist_hoy!$A$1"),1,MATCH("buh_ctv",INDIRECT("v_buffer_hist_hoy!$1:$1"),0)-1,100000,1),MATCH(CLEAN(TABLATRANSFERENCIA[[#This Row],[CODIGO]]),OFFSET(INDIRECT("v_buffer_hist_hoy!$A$1"),1,MATCH("buh_codigo",INDIRECT("v_buffer_hist_hoy!$1:$1"),0)-1,100000,1),0)),"")</f>
        <v>260.45999999999998</v>
      </c>
      <c r="Q241" s="5">
        <f ca="1">IFERROR(INDEX(OFFSET(INDIRECT("v_buffer_hist_hoy!$A$1"),1,MATCH("buh_pv",INDIRECT("v_buffer_hist_hoy!$1:$1"),0)-1,100000,1),MATCH(CLEAN(TABLATRANSFERENCIA[[#This Row],[CODIGO]]),OFFSET(INDIRECT("v_buffer_hist_hoy!$A$1"),1,MATCH("buh_codigo",INDIRECT("v_buffer_hist_hoy!$1:$1"),0)-1,100000,1),0)),"")</f>
        <v>550.48</v>
      </c>
      <c r="R241" s="46">
        <f ca="1">IFERROR(INDEX(OFFSET(INDIRECT("v_buffer_hist_hoy!$A$1"),1,MATCH("buh_roi_pasado",INDIRECT("v_buffer_hist_hoy!$1:$1"),0)-1,100000,1),MATCH(CLEAN(TABLATRANSFERENCIA[[#This Row],[CODIGO]]),OFFSET(INDIRECT("v_buffer_hist_hoy!$A$1"),1,MATCH("buh_codigo",INDIRECT("v_buffer_hist_hoy!$1:$1"),0)-1,100000,1),0)),"")</f>
        <v>0</v>
      </c>
      <c r="S241" s="46">
        <f ca="1">IFERROR(INDEX(OFFSET(INDIRECT("v_buffer_hist_hoy!$A$1"),1,MATCH("buh_roi_proyectado",INDIRECT("v_buffer_hist_hoy!$1:$1"),0)-1,100000,1),MATCH(CLEAN(TABLATRANSFERENCIA[[#This Row],[CODIGO]]),OFFSET(INDIRECT("v_buffer_hist_hoy!$A$1"),1,MATCH("buh_codigo",INDIRECT("v_buffer_hist_hoy!$1:$1"),0)-1,100000,1),0)),"")</f>
        <v>4.8600000000000003</v>
      </c>
      <c r="T241" s="46">
        <f ca="1">IFERROR(INDEX(OFFSET(INDIRECT("v_buffer_hist_hoy!$A$1"),1,MATCH("buh_velocity",INDIRECT("v_buffer_hist_hoy!$1:$1"),0)-1,100000,1),MATCH(CLEAN(TABLATRANSFERENCIA[[#This Row],[CODIGO]]),OFFSET(INDIRECT("v_buffer_hist_hoy!$A$1"),1,MATCH("buh_codigo",INDIRECT("v_buffer_hist_hoy!$1:$1"),0)-1,100000,1),0)),"")</f>
        <v>0</v>
      </c>
      <c r="U241" s="46">
        <f ca="1">IFERROR(INDEX(OFFSET(INDIRECT("v_buffer_hist_hoy!$A$1"),1,MATCH("buh_nivel_servicio",INDIRECT("v_buffer_hist_hoy!$1:$1"),0)-1,100000,1),MATCH(CLEAN(TABLATRANSFERENCIA[[#This Row],[CODIGO]]),OFFSET(INDIRECT("v_buffer_hist_hoy!$A$1"),1,MATCH("buh_codigo",INDIRECT("v_buffer_hist_hoy!$1:$1"),0)-1,100000,1),0)),"")</f>
        <v>1</v>
      </c>
      <c r="V241" s="49" t="str">
        <f ca="1">IFERROR(INDEX(OFFSET(INDIRECT("v_buffer_hist_hoy!$A$1"),1,MATCH("pro_nombre",INDIRECT("v_buffer_hist_hoy!$1:$1"),0)-1,100000,1),MATCH(CLEAN(TABLATRANSFERENCIA[[#This Row],[CODIGO]]),OFFSET(INDIRECT("v_buffer_hist_hoy!$A$1"),1,MATCH("buh_codigo",INDIRECT("v_buffer_hist_hoy!$1:$1"),0)-1,100000,1),0)),"")</f>
        <v>Echo</v>
      </c>
      <c r="W241" s="49" t="str">
        <f ca="1">IFERROR(INDEX(OFFSET(INDIRECT("v_buffer_hist_hoy!$A$1"),1,MATCH("pre_nombre",INDIRECT("v_buffer_hist_hoy!$1:$1"),0)-1,100000,1),MATCH(CLEAN(TABLATRANSFERENCIA[[#This Row],[CODIGO]]),OFFSET(INDIRECT("v_buffer_hist_hoy!$A$1"),1,MATCH("buh_codigo",INDIRECT("v_buffer_hist_hoy!$1:$1"),0)-1,100000,1),0)),"")</f>
        <v>USA</v>
      </c>
      <c r="X241" s="51">
        <f ca="1">IFERROR(INDEX(OFFSET(INDIRECT("v_buffer_hist_hoy!$A$1"),1,MATCH("buh_tiempo_suministro",INDIRECT("v_buffer_hist_hoy!$1:$1"),0)-1,100000,1),MATCH(CLEAN(TABLATRANSFERENCIA[[#This Row],[CODIGO]]),OFFSET(INDIRECT("v_buffer_hist_hoy!$A$1"),1,MATCH("buh_codigo",INDIRECT("v_buffer_hist_hoy!$1:$1"),0)-1,100000,1),0)),"")</f>
        <v>8</v>
      </c>
      <c r="Y241" s="51">
        <f ca="1">IFERROR(INDEX(OFFSET(INDIRECT("v_buffer_hist_hoy!$A$1"),1,MATCH("buh_frecuencia_reposicion",INDIRECT("v_buffer_hist_hoy!$1:$1"),0)-1,100000,1),MATCH(CLEAN(TABLATRANSFERENCIA[[#This Row],[CODIGO]]),OFFSET(INDIRECT("v_buffer_hist_hoy!$A$1"),1,MATCH("buh_codigo",INDIRECT("v_buffer_hist_hoy!$1:$1"),0)-1,100000,1),0)),"")</f>
        <v>3</v>
      </c>
      <c r="Z241" s="6">
        <f ca="1">IFERROR(INDEX(OFFSET(INDIRECT("v_buffer_hist_hoy!$A$1"),1,MATCH("buh_buffer_actual",INDIRECT("v_buffer_hist_hoy!$1:$1"),0)-1,100000,1),MATCH(CLEAN(TABLATRANSFERENCIA[[#This Row],[CODIGO]]),OFFSET(INDIRECT("v_buffer_hist_hoy!$A$1"),1,MATCH("buh_codigo",INDIRECT("v_buffer_hist_hoy!$1:$1"),0)-1,100000,1),0)),"")</f>
        <v>6</v>
      </c>
      <c r="AA241" s="6">
        <f ca="1">IFERROR(INDEX(OFFSET(INDIRECT("v_buffer_hist_hoy!$A$1"),1,MATCH("buh_inventario_proveedor",INDIRECT("v_buffer_hist_hoy!$1:$1"),0)-1,100000,1),MATCH(CLEAN(TABLATRANSFERENCIA[[#This Row],[CODIGO]]),OFFSET(INDIRECT("v_buffer_hist_hoy!$A$1"),1,MATCH("buh_codigo",INDIRECT("v_buffer_hist_hoy!$1:$1"),0)-1,100000,1),0)),"")</f>
        <v>1000000000</v>
      </c>
      <c r="AB241" s="6">
        <f ca="1">IFERROR(INDEX(OFFSET(INDIRECT("v_buffer_hist_hoy!$A$1"),1,MATCH("buh_inventario_fisico",INDIRECT("v_buffer_hist_hoy!$1:$1"),0)-1,100000,1),MATCH(CLEAN(TABLATRANSFERENCIA[[#This Row],[CODIGO]]),OFFSET(INDIRECT("v_buffer_hist_hoy!$A$1"),1,MATCH("buh_codigo",INDIRECT("v_buffer_hist_hoy!$1:$1"),0)-1,100000,1),0)),"")</f>
        <v>0</v>
      </c>
      <c r="AC241" s="4">
        <f ca="1">IFERROR(INDEX(OFFSET(INDIRECT("v_buffer_hist_hoy!$A$1"),1,MATCH("buh_estado_inventario_fisico",INDIRECT("v_buffer_hist_hoy!$1:$1"),0)-1,100000,1),MATCH(CLEAN(TABLATRANSFERENCIA[[#This Row],[CODIGO]]),OFFSET(INDIRECT("v_buffer_hist_hoy!$A$1"),1,MATCH("buh_codigo",INDIRECT("v_buffer_hist_hoy!$1:$1"),0)-1,100000,1),0)),"")</f>
        <v>1</v>
      </c>
      <c r="AD241" s="6" t="str">
        <f ca="1">IFERROR(INDEX(OFFSET(INDIRECT("v_buffer_hist_hoy!$A$1"),1,MATCH("buh_color_inventario_fisico",INDIRECT("v_buffer_hist_hoy!$1:$1"),0)-1,100000,1),MATCH(CLEAN(TABLATRANSFERENCIA[[#This Row],[CODIGO]]),OFFSET(INDIRECT("v_buffer_hist_hoy!$A$1"),1,MATCH("buh_codigo",INDIRECT("v_buffer_hist_hoy!$1:$1"),0)-1,100000,1),0)),"")</f>
        <v>N</v>
      </c>
      <c r="AE241" s="6">
        <f ca="1">IFERROR(INDEX(OFFSET(INDIRECT("v_buffer_hist_hoy!$A$1"),1,MATCH("buh_transito",INDIRECT("v_buffer_hist_hoy!$1:$1"),0)-1,100000,1),MATCH(CLEAN(TABLATRANSFERENCIA[[#This Row],[CODIGO]]),OFFSET(INDIRECT("v_buffer_hist_hoy!$A$1"),1,MATCH("buh_codigo",INDIRECT("v_buffer_hist_hoy!$1:$1"),0)-1,100000,1),0)),"")</f>
        <v>0</v>
      </c>
      <c r="AF241" s="6">
        <f ca="1">IFERROR(INDEX(OFFSET(INDIRECT("v_buffer_hist_hoy!$A$1"),1,MATCH("buh_negociacion",INDIRECT("v_buffer_hist_hoy!$1:$1"),0)-1,100000,1),MATCH(CLEAN(TABLATRANSFERENCIA[[#This Row],[CODIGO]]),OFFSET(INDIRECT("v_buffer_hist_hoy!$A$1"),1,MATCH("buh_codigo",INDIRECT("v_buffer_hist_hoy!$1:$1"),0)-1,100000,1),0)),"")</f>
        <v>0</v>
      </c>
      <c r="AG241" s="6">
        <f ca="1">IFERROR(INDEX(OFFSET(INDIRECT("v_buffer_hist_hoy!$A$1"),1,MATCH("buh_produccion",INDIRECT("v_buffer_hist_hoy!$1:$1"),0)-1,100000,1),MATCH(CLEAN(TABLATRANSFERENCIA[[#This Row],[CODIGO]]),OFFSET(INDIRECT("v_buffer_hist_hoy!$A$1"),1,MATCH("buh_codigo",INDIRECT("v_buffer_hist_hoy!$1:$1"),0)-1,100000,1),0)),"")</f>
        <v>0</v>
      </c>
      <c r="AH241" s="6">
        <f ca="1">IFERROR(INDEX(OFFSET(INDIRECT("v_buffer_hist_hoy!$A$1"),1,MATCH("buh_embarcado",INDIRECT("v_buffer_hist_hoy!$1:$1"),0)-1,100000,1),MATCH(CLEAN(TABLATRANSFERENCIA[[#This Row],[CODIGO]]),OFFSET(INDIRECT("v_buffer_hist_hoy!$A$1"),1,MATCH("buh_codigo",INDIRECT("v_buffer_hist_hoy!$1:$1"),0)-1,100000,1),0)),"")</f>
        <v>0</v>
      </c>
      <c r="AI241" s="6">
        <f ca="1">IFERROR(INDEX(OFFSET(INDIRECT("v_buffer_hist_hoy!$A$1"),1,MATCH("buh_comprometido",INDIRECT("v_buffer_hist_hoy!$1:$1"),0)-1,100000,1),MATCH(CLEAN(TABLATRANSFERENCIA[[#This Row],[CODIGO]]),OFFSET(INDIRECT("v_buffer_hist_hoy!$A$1"),1,MATCH("buh_codigo",INDIRECT("v_buffer_hist_hoy!$1:$1"),0)-1,100000,1),0)),"")</f>
        <v>0</v>
      </c>
      <c r="AJ241" s="6">
        <f ca="1">IFERROR(INDEX(OFFSET(INDIRECT("v_buffer_hist_hoy!$A$1"),1,MATCH("buh_backorder",INDIRECT("v_buffer_hist_hoy!$1:$1"),0)-1,100000,1),MATCH(CLEAN(TABLATRANSFERENCIA[[#This Row],[CODIGO]]),OFFSET(INDIRECT("v_buffer_hist_hoy!$A$1"),1,MATCH("buh_codigo",INDIRECT("v_buffer_hist_hoy!$1:$1"),0)-1,100000,1),0)),"")</f>
        <v>2</v>
      </c>
      <c r="AK241" s="6">
        <f ca="1">IFERROR(INDEX(OFFSET(INDIRECT("v_buffer_hist_hoy!$A$1"),1,MATCH("buh_inventario_proyectado",INDIRECT("v_buffer_hist_hoy!$1:$1"),0)-1,100000,1),MATCH(CLEAN(TABLATRANSFERENCIA[[#This Row],[CODIGO]]),OFFSET(INDIRECT("v_buffer_hist_hoy!$A$1"),1,MATCH("buh_codigo",INDIRECT("v_buffer_hist_hoy!$1:$1"),0)-1,100000,1),0)),"")</f>
        <v>2</v>
      </c>
      <c r="AL241" s="4">
        <f ca="1">IFERROR(INDEX(OFFSET(INDIRECT("v_buffer_hist_hoy!$A$1"),1,MATCH("buh_estado_inventario_proyectado",INDIRECT("v_buffer_hist_hoy!$1:$1"),0)-1,100000,1),MATCH(CLEAN(TABLATRANSFERENCIA[[#This Row],[CODIGO]]),OFFSET(INDIRECT("v_buffer_hist_hoy!$A$1"),1,MATCH("buh_codigo",INDIRECT("v_buffer_hist_hoy!$1:$1"),0)-1,100000,1),0)),"")</f>
        <v>0.67</v>
      </c>
      <c r="AM241" s="6" t="str">
        <f ca="1">IFERROR(INDEX(OFFSET(INDIRECT("v_buffer_hist_hoy!$A$1"),1,MATCH("buh_color_inventario_proyectado",INDIRECT("v_buffer_hist_hoy!$1:$1"),0)-1,100000,1),MATCH(CLEAN(TABLATRANSFERENCIA[[#This Row],[CODIGO]]),OFFSET(INDIRECT("v_buffer_hist_hoy!$A$1"),1,MATCH("buh_codigo",INDIRECT("v_buffer_hist_hoy!$1:$1"),0)-1,100000,1),0)),"")</f>
        <v>R</v>
      </c>
      <c r="AN241" s="6">
        <f ca="1">IFERROR(INDEX(OFFSET(INDIRECT("v_buffer_hist_hoy!$A$1"),1,MATCH("buh_pedido_minimo",INDIRECT("v_buffer_hist_hoy!$1:$1"),0)-1,100000,1),MATCH(CLEAN(TABLATRANSFERENCIA[[#This Row],[CODIGO]]),OFFSET(INDIRECT("v_buffer_hist_hoy!$A$1"),1,MATCH("buh_codigo",INDIRECT("v_buffer_hist_hoy!$1:$1"),0)-1,100000,1),0)),"")</f>
        <v>0</v>
      </c>
      <c r="AO241" s="6">
        <f ca="1">IFERROR(INDEX(OFFSET(INDIRECT("v_buffer_hist_hoy!$A$1"),1,MATCH("buh_pedido_minimo_grupo",INDIRECT("v_buffer_hist_hoy!$1:$1"),0)-1,100000,1),MATCH(CLEAN(TABLATRANSFERENCIA[[#This Row],[CODIGO]]),OFFSET(INDIRECT("v_buffer_hist_hoy!$A$1"),1,MATCH("buh_codigo",INDIRECT("v_buffer_hist_hoy!$1:$1"),0)-1,100000,1),0)),"")</f>
        <v>0</v>
      </c>
      <c r="AP241" s="6">
        <f ca="1">IFERROR(INDEX(OFFSET(INDIRECT("v_buffer_hist_hoy!$A$1"),1,MATCH("buh_unidad_empaque",INDIRECT("v_buffer_hist_hoy!$1:$1"),0)-1,100000,1),MATCH(CLEAN(TABLATRANSFERENCIA[[#This Row],[CODIGO]]),OFFSET(INDIRECT("v_buffer_hist_hoy!$A$1"),1,MATCH("buh_codigo",INDIRECT("v_buffer_hist_hoy!$1:$1"),0)-1,100000,1),0)),"")</f>
        <v>0</v>
      </c>
      <c r="AQ241" s="6">
        <f ca="1">IFERROR(INDEX(OFFSET(INDIRECT("v_buffer_hist_hoy!$A$1"),1,MATCH("buh_pedido_promedio",INDIRECT("v_buffer_hist_hoy!$1:$1"),0)-1,100000,1),MATCH(CLEAN(TABLATRANSFERENCIA[[#This Row],[CODIGO]]),OFFSET(INDIRECT("v_buffer_hist_hoy!$A$1"),1,MATCH("buh_codigo",INDIRECT("v_buffer_hist_hoy!$1:$1"),0)-1,100000,1),0)),"")</f>
        <v>2</v>
      </c>
      <c r="AR241" s="6">
        <f ca="1">IFERROR(INDEX(OFFSET(INDIRECT("v_buffer_hist_hoy!$A$1"),1,MATCH("buh_cobertura_buffer",INDIRECT("v_buffer_hist_hoy!$1:$1"),0)-1,100000,1),MATCH(CLEAN(TABLATRANSFERENCIA[[#This Row],[CODIGO]]),OFFSET(INDIRECT("v_buffer_hist_hoy!$A$1"),1,MATCH("buh_codigo",INDIRECT("v_buffer_hist_hoy!$1:$1"),0)-1,100000,1),0)),"")</f>
        <v>0</v>
      </c>
      <c r="AS241" s="6">
        <f ca="1">IFERROR(INDEX(OFFSET(INDIRECT("v_buffer_hist_hoy!$A$1"),1,MATCH("buh_cobertura_inventario_proyectado",INDIRECT("v_buffer_hist_hoy!$1:$1"),0)-1,100000,1),MATCH(CLEAN(TABLATRANSFERENCIA[[#This Row],[CODIGO]]),OFFSET(INDIRECT("v_buffer_hist_hoy!$A$1"),1,MATCH("buh_codigo",INDIRECT("v_buffer_hist_hoy!$1:$1"),0)-1,100000,1),0)),"")</f>
        <v>0</v>
      </c>
      <c r="AT241" s="6">
        <f ca="1">IFERROR(INDEX(OFFSET(INDIRECT("v_buffer_hist_hoy!$A$1"),1,MATCH("buh_cobertura_pedido_minimo",INDIRECT("v_buffer_hist_hoy!$1:$1"),0)-1,100000,1),MATCH(CLEAN(TABLATRANSFERENCIA[[#This Row],[CODIGO]]),OFFSET(INDIRECT("v_buffer_hist_hoy!$A$1"),1,MATCH("buh_codigo",INDIRECT("v_buffer_hist_hoy!$1:$1"),0)-1,100000,1),0)),"")</f>
        <v>0</v>
      </c>
      <c r="AU241" s="6">
        <f ca="1">IFERROR(INDEX(OFFSET(INDIRECT("v_buffer_hist_hoy!$A$1"),1,MATCH("buh_dias_desabastecimiento",INDIRECT("v_buffer_hist_hoy!$1:$1"),0)-1,100000,1),MATCH(CLEAN(TABLATRANSFERENCIA[[#This Row],[CODIGO]]),OFFSET(INDIRECT("v_buffer_hist_hoy!$A$1"),1,MATCH("buh_codigo",INDIRECT("v_buffer_hist_hoy!$1:$1"),0)-1,100000,1),0)),"")</f>
        <v>41</v>
      </c>
      <c r="AV241" s="6">
        <f t="array" ref="AV241">IFERROR(INDEX(Datos_Consumo[CANTIDAD],MATCH(TABLATRANSFERENCIA[[#This Row],[CODIGO]]&amp;TABLATRANSFERENCIA[[#Headers],[Columna1]],Datos_Consumo[CODIGO]&amp;Datos_Consumo[FECHA_FORMATO],0)),0)</f>
        <v>0</v>
      </c>
      <c r="AW241" s="6">
        <f t="array" ref="AW241">IFERROR(INDEX(Datos_Consumo[CANTIDAD],MATCH(TABLATRANSFERENCIA[[#This Row],[CODIGO]]&amp;TABLATRANSFERENCIA[[#Headers],[Columna2]],Datos_Consumo[CODIGO]&amp;Datos_Consumo[FECHA_FORMATO],0)),0)</f>
        <v>0</v>
      </c>
      <c r="AX241" s="6">
        <f t="array" ref="AX241">IFERROR(INDEX(Datos_Consumo[CANTIDAD],MATCH(TABLATRANSFERENCIA[[#This Row],[CODIGO]]&amp;TABLATRANSFERENCIA[[#Headers],[Columna3]],Datos_Consumo[CODIGO]&amp;Datos_Consumo[FECHA_FORMATO],0)),0)</f>
        <v>0</v>
      </c>
      <c r="AY241" s="6">
        <f t="array" ref="AY241">IFERROR(INDEX(Datos_Consumo[CANTIDAD],MATCH(TABLATRANSFERENCIA[[#This Row],[CODIGO]]&amp;TABLATRANSFERENCIA[[#Headers],[Columna4]],Datos_Consumo[CODIGO]&amp;Datos_Consumo[FECHA_FORMATO],0)),0)</f>
        <v>0</v>
      </c>
      <c r="AZ241" s="6">
        <f t="array" ref="AZ241">IFERROR(INDEX(Datos_Consumo[CANTIDAD],MATCH(TABLATRANSFERENCIA[[#This Row],[CODIGO]]&amp;TABLATRANSFERENCIA[[#Headers],[Columna5]],Datos_Consumo[CODIGO]&amp;Datos_Consumo[FECHA_FORMATO],0)),0)</f>
        <v>0</v>
      </c>
      <c r="BA241" s="6">
        <f t="array" ref="BA241">IFERROR(INDEX(Datos_Consumo[CANTIDAD],MATCH(TABLATRANSFERENCIA[[#This Row],[CODIGO]]&amp;TABLATRANSFERENCIA[[#Headers],[Columna6]],Datos_Consumo[CODIGO]&amp;Datos_Consumo[FECHA_FORMATO],0)),0)</f>
        <v>0</v>
      </c>
      <c r="BB241" s="56">
        <f ca="1">IFERROR(INDEX(OFFSET(INDIRECT("v_buffer_hist_hoy!$A$1"),1,MATCH("buh_ultima_transferencia_ini",INDIRECT("v_buffer_hist_hoy!$1:$1"),0)-1,100000,1),MATCH(CLEAN(TABLATRANSFERENCIA[[#This Row],[CODIGO]]),OFFSET(INDIRECT("v_buffer_hist_hoy!$A$1"),1,MATCH("buh_codigo",INDIRECT("v_buffer_hist_hoy!$1:$1"),0)-1,100000,1),0)),"")</f>
        <v>0</v>
      </c>
      <c r="BC241" s="56">
        <f ca="1">IFERROR(INDEX(OFFSET(INDIRECT("v_buffer_hist_hoy!$A$1"),1,MATCH("buh_ultima_transferencia_fin",INDIRECT("v_buffer_hist_hoy!$1:$1"),0)-1,100000,1),MATCH(CLEAN(TABLATRANSFERENCIA[[#This Row],[CODIGO]]),OFFSET(INDIRECT("v_buffer_hist_hoy!$A$1"),1,MATCH("buh_codigo",INDIRECT("v_buffer_hist_hoy!$1:$1"),0)-1,100000,1),0)),"")</f>
        <v>0</v>
      </c>
      <c r="BD241" s="50" t="s">
        <v>7723</v>
      </c>
      <c r="BE241" s="55"/>
      <c r="BF241" s="51"/>
      <c r="BG241" s="51" t="str">
        <f>IF(RIGHT(TABLATRANSFERENCIA[[#Headers],[Emb1]],1)*1&lt;=TABLATRANSFERENCIA[[#This Row],[EMBARQUES]],IF(ISBLANK(TABLATRANSFERENCIA[[#This Row],[EMBARQUES]]),TABLATRANSFERENCIA[[#This Row],[REQUERIM]],ROUND(TABLATRANSFERENCIA[[#This Row],[REQUERIM]]/TABLATRANSFERENCIA[[#This Row],[EMBARQUES]],0)),TABLATRANSFERENCIA[[#This Row],[REQUERIM]])</f>
        <v>2</v>
      </c>
      <c r="BH24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1" s="51"/>
      <c r="BM241" s="46">
        <f ca="1">IFERROR(TABLATRANSFERENCIA[[#This Row],[REQUERIM]]/TABLATRANSFERENCIA[[#This Row],[PEDIDO PROMEDIO]],0)</f>
        <v>1</v>
      </c>
      <c r="BN241" s="51"/>
      <c r="BO241" s="59"/>
      <c r="BP241" s="3" t="str">
        <f>IF(TABLATRANSFERENCIA[[#This Row],[RECIBIDO]]&lt;&gt;"",0,IF(TABLATRANSFERENCIA[[#This Row],[DESPACHO]]&lt;&gt;"",TABLATRANSFERENCIA[[#This Row],[DESPACHO]],TABLATRANSFERENCIA[[#This Row],[REQUERIM]]))</f>
        <v>2</v>
      </c>
      <c r="BQ241" s="50"/>
      <c r="BR241" s="50"/>
      <c r="BS241" s="50" t="str">
        <f t="shared" si="3"/>
        <v>N</v>
      </c>
      <c r="BT241" s="51">
        <f t="array" aca="1" ref="BT241" ca="1">IF(SUM(--(TABLATRANSFERENCIA[[#This Row],[CODIGO GENERICO]]=TABLATRANSFERENCIA[CODIGO GENERICO])*TABLATRANSFERENCIA[REQUERIM])&lt;TABLATRANSFERENCIA[[#This Row],[PEDIDO MIN GRUPO]],1,0)</f>
        <v>0</v>
      </c>
      <c r="BU24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1" s="51">
        <f ca="1">IFERROR(INDEX(OFFSET(INDIRECT("v_buffer_hist_hoy!$A$1"),1,MATCH("buh_zona_amarilla",INDIRECT("v_buffer_hist_hoy!$1:$1"),0)-1,100000,1),MATCH(CLEAN(TABLATRANSFERENCIA[[#This Row],[CODIGO]]),OFFSET(INDIRECT("v_buffer_hist_hoy!$A$1"),1,MATCH("buh_codigo",INDIRECT("v_buffer_hist_hoy!$1:$1"),0)-1,100000,1),0)),"")</f>
        <v>4</v>
      </c>
      <c r="BW241" s="51">
        <f ca="1">IFERROR(INDEX(OFFSET(INDIRECT("v_buffer_hist_hoy!$A$1"),1,MATCH("buh_zona_roja",INDIRECT("v_buffer_hist_hoy!$1:$1"),0)-1,100000,1),MATCH(CLEAN(TABLATRANSFERENCIA[[#This Row],[CODIGO]]),OFFSET(INDIRECT("v_buffer_hist_hoy!$A$1"),1,MATCH("buh_codigo",INDIRECT("v_buffer_hist_hoy!$1:$1"),0)-1,100000,1),0)),"")</f>
        <v>2</v>
      </c>
    </row>
    <row r="242" spans="1:75" hidden="1" x14ac:dyDescent="0.25">
      <c r="A242" s="54" t="s">
        <v>1694</v>
      </c>
      <c r="B242" s="3" t="str">
        <f ca="1">IFERROR(INDEX(OFFSET(INDIRECT("v_buffer_hist_hoy!$A$1"),1,MATCH("pro_descripcion",INDIRECT("v_buffer_hist_hoy!$1:$1"),0)-1,100000,1),MATCH(CLEAN(TABLATRANSFERENCIA[[#This Row],[CODIGO]]),OFFSET(INDIRECT("v_buffer_hist_hoy!$A$1"),1,MATCH("buh_codigo",INDIRECT("v_buffer_hist_hoy!$1:$1"),0)-1,100000,1),0)),"")</f>
        <v>SOPLADORA PB252</v>
      </c>
      <c r="C242" s="3" t="str">
        <f ca="1">IFERROR(INDEX(OFFSET(INDIRECT("v_buffer_hist_hoy!$A$1"),1,MATCH("buh_codigo_generico",INDIRECT("v_buffer_hist_hoy!$1:$1"),0)-1,100000,1),MATCH(CLEAN(TABLATRANSFERENCIA[[#This Row],[CODIGO]]),OFFSET(INDIRECT("v_buffer_hist_hoy!$A$1"),1,MATCH("buh_codigo",INDIRECT("v_buffer_hist_hoy!$1:$1"),0)-1,100000,1),0)),"")</f>
        <v>0</v>
      </c>
      <c r="D242" s="3" t="str">
        <f ca="1">IFERROR(INDEX(OFFSET(INDIRECT("v_buffer_hist_hoy!$A$1"),1,MATCH("buh_codigo_vinculado",INDIRECT("v_buffer_hist_hoy!$1:$1"),0)-1,100000,1),MATCH(CLEAN(TABLATRANSFERENCIA[[#This Row],[CODIGO]]),OFFSET(INDIRECT("v_buffer_hist_hoy!$A$1"),1,MATCH("buh_codigo",INDIRECT("v_buffer_hist_hoy!$1:$1"),0)-1,100000,1),0)),"")</f>
        <v>EC-PB-252LA</v>
      </c>
      <c r="E242" s="3" t="str">
        <f ca="1">IFERROR(INDEX(OFFSET(INDIRECT("v_buffer_hist_hoy!$A$1"),1,MATCH("pro_linea",INDIRECT("v_buffer_hist_hoy!$1:$1"),0)-1,100000,1),MATCH(CLEAN(TABLATRANSFERENCIA[[#This Row],[CODIGO]]),OFFSET(INDIRECT("v_buffer_hist_hoy!$A$1"),1,MATCH("buh_codigo",INDIRECT("v_buffer_hist_hoy!$1:$1"),0)-1,100000,1),0)),"")</f>
        <v>AGROFORESTAL</v>
      </c>
      <c r="F242" s="3">
        <f ca="1">IFERROR(INDEX(OFFSET(INDIRECT("v_buffer_hist_hoy!$A$1"),1,MATCH("pro_sublinea",INDIRECT("v_buffer_hist_hoy!$1:$1"),0)-1,100000,1),MATCH(CLEAN(TABLATRANSFERENCIA[[#This Row],[CODIGO]]),OFFSET(INDIRECT("v_buffer_hist_hoy!$A$1"),1,MATCH("buh_codigo",INDIRECT("v_buffer_hist_hoy!$1:$1"),0)-1,100000,1),0)),"")</f>
        <v>0</v>
      </c>
      <c r="G242" s="3" t="str">
        <f ca="1">IFERROR(INDEX(OFFSET(INDIRECT("v_buffer_hist_hoy!$A$1"),1,MATCH("pro_grupo",INDIRECT("v_buffer_hist_hoy!$1:$1"),0)-1,100000,1),MATCH(CLEAN(TABLATRANSFERENCIA[[#This Row],[CODIGO]]),OFFSET(INDIRECT("v_buffer_hist_hoy!$A$1"),1,MATCH("buh_codigo",INDIRECT("v_buffer_hist_hoy!$1:$1"),0)-1,100000,1),0)),"")</f>
        <v>SOPLADORAS</v>
      </c>
      <c r="H242" s="3">
        <f ca="1">IFERROR(INDEX(OFFSET(INDIRECT("v_buffer_hist_hoy!$A$1"),1,MATCH("pro_familia",INDIRECT("v_buffer_hist_hoy!$1:$1"),0)-1,100000,1),MATCH(CLEAN(TABLATRANSFERENCIA[[#This Row],[CODIGO]]),OFFSET(INDIRECT("v_buffer_hist_hoy!$A$1"),1,MATCH("buh_codigo",INDIRECT("v_buffer_hist_hoy!$1:$1"),0)-1,100000,1),0)),"")</f>
        <v>0</v>
      </c>
      <c r="I242" s="3">
        <f ca="1">IFERROR(INDEX(OFFSET(INDIRECT("v_buffer_hist_hoy!$A$1"),1,MATCH("pro_subfamilia",INDIRECT("v_buffer_hist_hoy!$1:$1"),0)-1,100000,1),MATCH(CLEAN(TABLATRANSFERENCIA[[#This Row],[CODIGO]]),OFFSET(INDIRECT("v_buffer_hist_hoy!$A$1"),1,MATCH("buh_codigo",INDIRECT("v_buffer_hist_hoy!$1:$1"),0)-1,100000,1),0)),"")</f>
        <v>0</v>
      </c>
      <c r="J242" s="3" t="str">
        <f ca="1">IFERROR(INDEX(OFFSET(INDIRECT("v_buffer_hist_hoy!$A$1"),1,MATCH("pro_categoria",INDIRECT("v_buffer_hist_hoy!$1:$1"),0)-1,100000,1),MATCH(CLEAN(TABLATRANSFERENCIA[[#This Row],[CODIGO]]),OFFSET(INDIRECT("v_buffer_hist_hoy!$A$1"),1,MATCH("buh_codigo",INDIRECT("v_buffer_hist_hoy!$1:$1"),0)-1,100000,1),0)),"")</f>
        <v>UTILITARIOS AGROFORESTALES</v>
      </c>
      <c r="K242" s="3">
        <f ca="1">IFERROR(INDEX(OFFSET(INDIRECT("v_buffer_hist_hoy!$A$1"),1,MATCH("pro_tipo",INDIRECT("v_buffer_hist_hoy!$1:$1"),0)-1,100000,1),MATCH(CLEAN(TABLATRANSFERENCIA[[#This Row],[CODIGO]]),OFFSET(INDIRECT("v_buffer_hist_hoy!$A$1"),1,MATCH("buh_codigo",INDIRECT("v_buffer_hist_hoy!$1:$1"),0)-1,100000,1),0)),"")</f>
        <v>0</v>
      </c>
      <c r="L242" s="3" t="str">
        <f ca="1">IFERROR(INDEX(OFFSET(INDIRECT("v_buffer_hist_hoy!$A$1"),1,MATCH("pro_marca",INDIRECT("v_buffer_hist_hoy!$1:$1"),0)-1,100000,1),MATCH(CLEAN(TABLATRANSFERENCIA[[#This Row],[CODIGO]]),OFFSET(INDIRECT("v_buffer_hist_hoy!$A$1"),1,MATCH("buh_codigo",INDIRECT("v_buffer_hist_hoy!$1:$1"),0)-1,100000,1),0)),"")</f>
        <v>ECHO</v>
      </c>
      <c r="M242" s="3">
        <f ca="1">IFERROR(INDEX(OFFSET(INDIRECT("v_buffer_hist_hoy!$A$1"),1,MATCH("pro_modelo",INDIRECT("v_buffer_hist_hoy!$1:$1"),0)-1,100000,1),MATCH(CLEAN(TABLATRANSFERENCIA[[#This Row],[CODIGO]]),OFFSET(INDIRECT("v_buffer_hist_hoy!$A$1"),1,MATCH("buh_codigo",INDIRECT("v_buffer_hist_hoy!$1:$1"),0)-1,100000,1),0)),"")</f>
        <v>0</v>
      </c>
      <c r="N242" s="3">
        <f ca="1">IFERROR(INDEX(OFFSET(INDIRECT("v_buffer_hist_hoy!$A$1"),1,MATCH("pro_cat_management",INDIRECT("v_buffer_hist_hoy!$1:$1"),0)-1,100000,1),MATCH(CLEAN(TABLATRANSFERENCIA[[#This Row],[CODIGO]]),OFFSET(INDIRECT("v_buffer_hist_hoy!$A$1"),1,MATCH("buh_codigo",INDIRECT("v_buffer_hist_hoy!$1:$1"),0)-1,100000,1),0)),"")</f>
        <v>0</v>
      </c>
      <c r="O242" s="5" t="str">
        <f ca="1">IFERROR(INDEX(OFFSET(INDIRECT("v_buffer_hist_hoy!$A$1"),1,MATCH("buh_estatus",INDIRECT("v_buffer_hist_hoy!$1:$1"),0)-1,100000,1),MATCH(CLEAN(TABLATRANSFERENCIA[[#This Row],[CODIGO]]),OFFSET(INDIRECT("v_buffer_hist_hoy!$A$1"),1,MATCH("buh_codigo",INDIRECT("v_buffer_hist_hoy!$1:$1"),0)-1,100000,1),0)),"")</f>
        <v>0</v>
      </c>
      <c r="P242" s="5">
        <f ca="1">IFERROR(INDEX(OFFSET(INDIRECT("v_buffer_hist_hoy!$A$1"),1,MATCH("buh_ctv",INDIRECT("v_buffer_hist_hoy!$1:$1"),0)-1,100000,1),MATCH(CLEAN(TABLATRANSFERENCIA[[#This Row],[CODIGO]]),OFFSET(INDIRECT("v_buffer_hist_hoy!$A$1"),1,MATCH("buh_codigo",INDIRECT("v_buffer_hist_hoy!$1:$1"),0)-1,100000,1),0)),"")</f>
        <v>128.65</v>
      </c>
      <c r="Q242" s="5">
        <f ca="1">IFERROR(INDEX(OFFSET(INDIRECT("v_buffer_hist_hoy!$A$1"),1,MATCH("buh_pv",INDIRECT("v_buffer_hist_hoy!$1:$1"),0)-1,100000,1),MATCH(CLEAN(TABLATRANSFERENCIA[[#This Row],[CODIGO]]),OFFSET(INDIRECT("v_buffer_hist_hoy!$A$1"),1,MATCH("buh_codigo",INDIRECT("v_buffer_hist_hoy!$1:$1"),0)-1,100000,1),0)),"")</f>
        <v>246.54</v>
      </c>
      <c r="R242" s="46">
        <f ca="1">IFERROR(INDEX(OFFSET(INDIRECT("v_buffer_hist_hoy!$A$1"),1,MATCH("buh_roi_pasado",INDIRECT("v_buffer_hist_hoy!$1:$1"),0)-1,100000,1),MATCH(CLEAN(TABLATRANSFERENCIA[[#This Row],[CODIGO]]),OFFSET(INDIRECT("v_buffer_hist_hoy!$A$1"),1,MATCH("buh_codigo",INDIRECT("v_buffer_hist_hoy!$1:$1"),0)-1,100000,1),0)),"")</f>
        <v>0</v>
      </c>
      <c r="S242" s="46">
        <f ca="1">IFERROR(INDEX(OFFSET(INDIRECT("v_buffer_hist_hoy!$A$1"),1,MATCH("buh_roi_proyectado",INDIRECT("v_buffer_hist_hoy!$1:$1"),0)-1,100000,1),MATCH(CLEAN(TABLATRANSFERENCIA[[#This Row],[CODIGO]]),OFFSET(INDIRECT("v_buffer_hist_hoy!$A$1"),1,MATCH("buh_codigo",INDIRECT("v_buffer_hist_hoy!$1:$1"),0)-1,100000,1),0)),"")</f>
        <v>4</v>
      </c>
      <c r="T242" s="46">
        <f ca="1">IFERROR(INDEX(OFFSET(INDIRECT("v_buffer_hist_hoy!$A$1"),1,MATCH("buh_velocity",INDIRECT("v_buffer_hist_hoy!$1:$1"),0)-1,100000,1),MATCH(CLEAN(TABLATRANSFERENCIA[[#This Row],[CODIGO]]),OFFSET(INDIRECT("v_buffer_hist_hoy!$A$1"),1,MATCH("buh_codigo",INDIRECT("v_buffer_hist_hoy!$1:$1"),0)-1,100000,1),0)),"")</f>
        <v>0</v>
      </c>
      <c r="U242" s="46">
        <f ca="1">IFERROR(INDEX(OFFSET(INDIRECT("v_buffer_hist_hoy!$A$1"),1,MATCH("buh_nivel_servicio",INDIRECT("v_buffer_hist_hoy!$1:$1"),0)-1,100000,1),MATCH(CLEAN(TABLATRANSFERENCIA[[#This Row],[CODIGO]]),OFFSET(INDIRECT("v_buffer_hist_hoy!$A$1"),1,MATCH("buh_codigo",INDIRECT("v_buffer_hist_hoy!$1:$1"),0)-1,100000,1),0)),"")</f>
        <v>1</v>
      </c>
      <c r="V242" s="49" t="str">
        <f ca="1">IFERROR(INDEX(OFFSET(INDIRECT("v_buffer_hist_hoy!$A$1"),1,MATCH("pro_nombre",INDIRECT("v_buffer_hist_hoy!$1:$1"),0)-1,100000,1),MATCH(CLEAN(TABLATRANSFERENCIA[[#This Row],[CODIGO]]),OFFSET(INDIRECT("v_buffer_hist_hoy!$A$1"),1,MATCH("buh_codigo",INDIRECT("v_buffer_hist_hoy!$1:$1"),0)-1,100000,1),0)),"")</f>
        <v>Echo</v>
      </c>
      <c r="W242" s="49" t="str">
        <f ca="1">IFERROR(INDEX(OFFSET(INDIRECT("v_buffer_hist_hoy!$A$1"),1,MATCH("pre_nombre",INDIRECT("v_buffer_hist_hoy!$1:$1"),0)-1,100000,1),MATCH(CLEAN(TABLATRANSFERENCIA[[#This Row],[CODIGO]]),OFFSET(INDIRECT("v_buffer_hist_hoy!$A$1"),1,MATCH("buh_codigo",INDIRECT("v_buffer_hist_hoy!$1:$1"),0)-1,100000,1),0)),"")</f>
        <v>USA</v>
      </c>
      <c r="X242" s="51">
        <f ca="1">IFERROR(INDEX(OFFSET(INDIRECT("v_buffer_hist_hoy!$A$1"),1,MATCH("buh_tiempo_suministro",INDIRECT("v_buffer_hist_hoy!$1:$1"),0)-1,100000,1),MATCH(CLEAN(TABLATRANSFERENCIA[[#This Row],[CODIGO]]),OFFSET(INDIRECT("v_buffer_hist_hoy!$A$1"),1,MATCH("buh_codigo",INDIRECT("v_buffer_hist_hoy!$1:$1"),0)-1,100000,1),0)),"")</f>
        <v>8</v>
      </c>
      <c r="Y242" s="51">
        <f ca="1">IFERROR(INDEX(OFFSET(INDIRECT("v_buffer_hist_hoy!$A$1"),1,MATCH("buh_frecuencia_reposicion",INDIRECT("v_buffer_hist_hoy!$1:$1"),0)-1,100000,1),MATCH(CLEAN(TABLATRANSFERENCIA[[#This Row],[CODIGO]]),OFFSET(INDIRECT("v_buffer_hist_hoy!$A$1"),1,MATCH("buh_codigo",INDIRECT("v_buffer_hist_hoy!$1:$1"),0)-1,100000,1),0)),"")</f>
        <v>3</v>
      </c>
      <c r="Z242" s="6">
        <f ca="1">IFERROR(INDEX(OFFSET(INDIRECT("v_buffer_hist_hoy!$A$1"),1,MATCH("buh_buffer_actual",INDIRECT("v_buffer_hist_hoy!$1:$1"),0)-1,100000,1),MATCH(CLEAN(TABLATRANSFERENCIA[[#This Row],[CODIGO]]),OFFSET(INDIRECT("v_buffer_hist_hoy!$A$1"),1,MATCH("buh_codigo",INDIRECT("v_buffer_hist_hoy!$1:$1"),0)-1,100000,1),0)),"")</f>
        <v>14</v>
      </c>
      <c r="AA242" s="6">
        <f ca="1">IFERROR(INDEX(OFFSET(INDIRECT("v_buffer_hist_hoy!$A$1"),1,MATCH("buh_inventario_proveedor",INDIRECT("v_buffer_hist_hoy!$1:$1"),0)-1,100000,1),MATCH(CLEAN(TABLATRANSFERENCIA[[#This Row],[CODIGO]]),OFFSET(INDIRECT("v_buffer_hist_hoy!$A$1"),1,MATCH("buh_codigo",INDIRECT("v_buffer_hist_hoy!$1:$1"),0)-1,100000,1),0)),"")</f>
        <v>1000000000</v>
      </c>
      <c r="AB242" s="6">
        <f ca="1">IFERROR(INDEX(OFFSET(INDIRECT("v_buffer_hist_hoy!$A$1"),1,MATCH("buh_inventario_fisico",INDIRECT("v_buffer_hist_hoy!$1:$1"),0)-1,100000,1),MATCH(CLEAN(TABLATRANSFERENCIA[[#This Row],[CODIGO]]),OFFSET(INDIRECT("v_buffer_hist_hoy!$A$1"),1,MATCH("buh_codigo",INDIRECT("v_buffer_hist_hoy!$1:$1"),0)-1,100000,1),0)),"")</f>
        <v>4</v>
      </c>
      <c r="AC242" s="4">
        <f ca="1">IFERROR(INDEX(OFFSET(INDIRECT("v_buffer_hist_hoy!$A$1"),1,MATCH("buh_estado_inventario_fisico",INDIRECT("v_buffer_hist_hoy!$1:$1"),0)-1,100000,1),MATCH(CLEAN(TABLATRANSFERENCIA[[#This Row],[CODIGO]]),OFFSET(INDIRECT("v_buffer_hist_hoy!$A$1"),1,MATCH("buh_codigo",INDIRECT("v_buffer_hist_hoy!$1:$1"),0)-1,100000,1),0)),"")</f>
        <v>0.71</v>
      </c>
      <c r="AD242" s="6" t="str">
        <f ca="1">IFERROR(INDEX(OFFSET(INDIRECT("v_buffer_hist_hoy!$A$1"),1,MATCH("buh_color_inventario_fisico",INDIRECT("v_buffer_hist_hoy!$1:$1"),0)-1,100000,1),MATCH(CLEAN(TABLATRANSFERENCIA[[#This Row],[CODIGO]]),OFFSET(INDIRECT("v_buffer_hist_hoy!$A$1"),1,MATCH("buh_codigo",INDIRECT("v_buffer_hist_hoy!$1:$1"),0)-1,100000,1),0)),"")</f>
        <v>R</v>
      </c>
      <c r="AE242" s="6">
        <f ca="1">IFERROR(INDEX(OFFSET(INDIRECT("v_buffer_hist_hoy!$A$1"),1,MATCH("buh_transito",INDIRECT("v_buffer_hist_hoy!$1:$1"),0)-1,100000,1),MATCH(CLEAN(TABLATRANSFERENCIA[[#This Row],[CODIGO]]),OFFSET(INDIRECT("v_buffer_hist_hoy!$A$1"),1,MATCH("buh_codigo",INDIRECT("v_buffer_hist_hoy!$1:$1"),0)-1,100000,1),0)),"")</f>
        <v>1</v>
      </c>
      <c r="AF242" s="6">
        <f ca="1">IFERROR(INDEX(OFFSET(INDIRECT("v_buffer_hist_hoy!$A$1"),1,MATCH("buh_negociacion",INDIRECT("v_buffer_hist_hoy!$1:$1"),0)-1,100000,1),MATCH(CLEAN(TABLATRANSFERENCIA[[#This Row],[CODIGO]]),OFFSET(INDIRECT("v_buffer_hist_hoy!$A$1"),1,MATCH("buh_codigo",INDIRECT("v_buffer_hist_hoy!$1:$1"),0)-1,100000,1),0)),"")</f>
        <v>0</v>
      </c>
      <c r="AG242" s="6">
        <f ca="1">IFERROR(INDEX(OFFSET(INDIRECT("v_buffer_hist_hoy!$A$1"),1,MATCH("buh_produccion",INDIRECT("v_buffer_hist_hoy!$1:$1"),0)-1,100000,1),MATCH(CLEAN(TABLATRANSFERENCIA[[#This Row],[CODIGO]]),OFFSET(INDIRECT("v_buffer_hist_hoy!$A$1"),1,MATCH("buh_codigo",INDIRECT("v_buffer_hist_hoy!$1:$1"),0)-1,100000,1),0)),"")</f>
        <v>0</v>
      </c>
      <c r="AH242" s="6">
        <f ca="1">IFERROR(INDEX(OFFSET(INDIRECT("v_buffer_hist_hoy!$A$1"),1,MATCH("buh_embarcado",INDIRECT("v_buffer_hist_hoy!$1:$1"),0)-1,100000,1),MATCH(CLEAN(TABLATRANSFERENCIA[[#This Row],[CODIGO]]),OFFSET(INDIRECT("v_buffer_hist_hoy!$A$1"),1,MATCH("buh_codigo",INDIRECT("v_buffer_hist_hoy!$1:$1"),0)-1,100000,1),0)),"")</f>
        <v>0</v>
      </c>
      <c r="AI242" s="6">
        <f ca="1">IFERROR(INDEX(OFFSET(INDIRECT("v_buffer_hist_hoy!$A$1"),1,MATCH("buh_comprometido",INDIRECT("v_buffer_hist_hoy!$1:$1"),0)-1,100000,1),MATCH(CLEAN(TABLATRANSFERENCIA[[#This Row],[CODIGO]]),OFFSET(INDIRECT("v_buffer_hist_hoy!$A$1"),1,MATCH("buh_codigo",INDIRECT("v_buffer_hist_hoy!$1:$1"),0)-1,100000,1),0)),"")</f>
        <v>0</v>
      </c>
      <c r="AJ242" s="6">
        <f ca="1">IFERROR(INDEX(OFFSET(INDIRECT("v_buffer_hist_hoy!$A$1"),1,MATCH("buh_backorder",INDIRECT("v_buffer_hist_hoy!$1:$1"),0)-1,100000,1),MATCH(CLEAN(TABLATRANSFERENCIA[[#This Row],[CODIGO]]),OFFSET(INDIRECT("v_buffer_hist_hoy!$A$1"),1,MATCH("buh_codigo",INDIRECT("v_buffer_hist_hoy!$1:$1"),0)-1,100000,1),0)),"")</f>
        <v>1</v>
      </c>
      <c r="AK242" s="6">
        <f ca="1">IFERROR(INDEX(OFFSET(INDIRECT("v_buffer_hist_hoy!$A$1"),1,MATCH("buh_inventario_proyectado",INDIRECT("v_buffer_hist_hoy!$1:$1"),0)-1,100000,1),MATCH(CLEAN(TABLATRANSFERENCIA[[#This Row],[CODIGO]]),OFFSET(INDIRECT("v_buffer_hist_hoy!$A$1"),1,MATCH("buh_codigo",INDIRECT("v_buffer_hist_hoy!$1:$1"),0)-1,100000,1),0)),"")</f>
        <v>6</v>
      </c>
      <c r="AL242" s="4">
        <f ca="1">IFERROR(INDEX(OFFSET(INDIRECT("v_buffer_hist_hoy!$A$1"),1,MATCH("buh_estado_inventario_proyectado",INDIRECT("v_buffer_hist_hoy!$1:$1"),0)-1,100000,1),MATCH(CLEAN(TABLATRANSFERENCIA[[#This Row],[CODIGO]]),OFFSET(INDIRECT("v_buffer_hist_hoy!$A$1"),1,MATCH("buh_codigo",INDIRECT("v_buffer_hist_hoy!$1:$1"),0)-1,100000,1),0)),"")</f>
        <v>0.56999999999999995</v>
      </c>
      <c r="AM242" s="6" t="str">
        <f ca="1">IFERROR(INDEX(OFFSET(INDIRECT("v_buffer_hist_hoy!$A$1"),1,MATCH("buh_color_inventario_proyectado",INDIRECT("v_buffer_hist_hoy!$1:$1"),0)-1,100000,1),MATCH(CLEAN(TABLATRANSFERENCIA[[#This Row],[CODIGO]]),OFFSET(INDIRECT("v_buffer_hist_hoy!$A$1"),1,MATCH("buh_codigo",INDIRECT("v_buffer_hist_hoy!$1:$1"),0)-1,100000,1),0)),"")</f>
        <v>A</v>
      </c>
      <c r="AN242" s="6">
        <f ca="1">IFERROR(INDEX(OFFSET(INDIRECT("v_buffer_hist_hoy!$A$1"),1,MATCH("buh_pedido_minimo",INDIRECT("v_buffer_hist_hoy!$1:$1"),0)-1,100000,1),MATCH(CLEAN(TABLATRANSFERENCIA[[#This Row],[CODIGO]]),OFFSET(INDIRECT("v_buffer_hist_hoy!$A$1"),1,MATCH("buh_codigo",INDIRECT("v_buffer_hist_hoy!$1:$1"),0)-1,100000,1),0)),"")</f>
        <v>0</v>
      </c>
      <c r="AO242" s="6">
        <f ca="1">IFERROR(INDEX(OFFSET(INDIRECT("v_buffer_hist_hoy!$A$1"),1,MATCH("buh_pedido_minimo_grupo",INDIRECT("v_buffer_hist_hoy!$1:$1"),0)-1,100000,1),MATCH(CLEAN(TABLATRANSFERENCIA[[#This Row],[CODIGO]]),OFFSET(INDIRECT("v_buffer_hist_hoy!$A$1"),1,MATCH("buh_codigo",INDIRECT("v_buffer_hist_hoy!$1:$1"),0)-1,100000,1),0)),"")</f>
        <v>0</v>
      </c>
      <c r="AP242" s="6">
        <f ca="1">IFERROR(INDEX(OFFSET(INDIRECT("v_buffer_hist_hoy!$A$1"),1,MATCH("buh_unidad_empaque",INDIRECT("v_buffer_hist_hoy!$1:$1"),0)-1,100000,1),MATCH(CLEAN(TABLATRANSFERENCIA[[#This Row],[CODIGO]]),OFFSET(INDIRECT("v_buffer_hist_hoy!$A$1"),1,MATCH("buh_codigo",INDIRECT("v_buffer_hist_hoy!$1:$1"),0)-1,100000,1),0)),"")</f>
        <v>0</v>
      </c>
      <c r="AQ242" s="6">
        <f ca="1">IFERROR(INDEX(OFFSET(INDIRECT("v_buffer_hist_hoy!$A$1"),1,MATCH("buh_pedido_promedio",INDIRECT("v_buffer_hist_hoy!$1:$1"),0)-1,100000,1),MATCH(CLEAN(TABLATRANSFERENCIA[[#This Row],[CODIGO]]),OFFSET(INDIRECT("v_buffer_hist_hoy!$A$1"),1,MATCH("buh_codigo",INDIRECT("v_buffer_hist_hoy!$1:$1"),0)-1,100000,1),0)),"")</f>
        <v>4</v>
      </c>
      <c r="AR242" s="6">
        <f ca="1">IFERROR(INDEX(OFFSET(INDIRECT("v_buffer_hist_hoy!$A$1"),1,MATCH("buh_cobertura_buffer",INDIRECT("v_buffer_hist_hoy!$1:$1"),0)-1,100000,1),MATCH(CLEAN(TABLATRANSFERENCIA[[#This Row],[CODIGO]]),OFFSET(INDIRECT("v_buffer_hist_hoy!$A$1"),1,MATCH("buh_codigo",INDIRECT("v_buffer_hist_hoy!$1:$1"),0)-1,100000,1),0)),"")</f>
        <v>0</v>
      </c>
      <c r="AS242" s="6">
        <f ca="1">IFERROR(INDEX(OFFSET(INDIRECT("v_buffer_hist_hoy!$A$1"),1,MATCH("buh_cobertura_inventario_proyectado",INDIRECT("v_buffer_hist_hoy!$1:$1"),0)-1,100000,1),MATCH(CLEAN(TABLATRANSFERENCIA[[#This Row],[CODIGO]]),OFFSET(INDIRECT("v_buffer_hist_hoy!$A$1"),1,MATCH("buh_codigo",INDIRECT("v_buffer_hist_hoy!$1:$1"),0)-1,100000,1),0)),"")</f>
        <v>0</v>
      </c>
      <c r="AT242" s="6">
        <f ca="1">IFERROR(INDEX(OFFSET(INDIRECT("v_buffer_hist_hoy!$A$1"),1,MATCH("buh_cobertura_pedido_minimo",INDIRECT("v_buffer_hist_hoy!$1:$1"),0)-1,100000,1),MATCH(CLEAN(TABLATRANSFERENCIA[[#This Row],[CODIGO]]),OFFSET(INDIRECT("v_buffer_hist_hoy!$A$1"),1,MATCH("buh_codigo",INDIRECT("v_buffer_hist_hoy!$1:$1"),0)-1,100000,1),0)),"")</f>
        <v>0</v>
      </c>
      <c r="AU242" s="6">
        <f ca="1">IFERROR(INDEX(OFFSET(INDIRECT("v_buffer_hist_hoy!$A$1"),1,MATCH("buh_dias_desabastecimiento",INDIRECT("v_buffer_hist_hoy!$1:$1"),0)-1,100000,1),MATCH(CLEAN(TABLATRANSFERENCIA[[#This Row],[CODIGO]]),OFFSET(INDIRECT("v_buffer_hist_hoy!$A$1"),1,MATCH("buh_codigo",INDIRECT("v_buffer_hist_hoy!$1:$1"),0)-1,100000,1),0)),"")</f>
        <v>15</v>
      </c>
      <c r="AV242" s="6">
        <f t="array" ref="AV242">IFERROR(INDEX(Datos_Consumo[CANTIDAD],MATCH(TABLATRANSFERENCIA[[#This Row],[CODIGO]]&amp;TABLATRANSFERENCIA[[#Headers],[Columna1]],Datos_Consumo[CODIGO]&amp;Datos_Consumo[FECHA_FORMATO],0)),0)</f>
        <v>0</v>
      </c>
      <c r="AW242" s="6">
        <f t="array" ref="AW242">IFERROR(INDEX(Datos_Consumo[CANTIDAD],MATCH(TABLATRANSFERENCIA[[#This Row],[CODIGO]]&amp;TABLATRANSFERENCIA[[#Headers],[Columna2]],Datos_Consumo[CODIGO]&amp;Datos_Consumo[FECHA_FORMATO],0)),0)</f>
        <v>0</v>
      </c>
      <c r="AX242" s="6">
        <f t="array" ref="AX242">IFERROR(INDEX(Datos_Consumo[CANTIDAD],MATCH(TABLATRANSFERENCIA[[#This Row],[CODIGO]]&amp;TABLATRANSFERENCIA[[#Headers],[Columna3]],Datos_Consumo[CODIGO]&amp;Datos_Consumo[FECHA_FORMATO],0)),0)</f>
        <v>0</v>
      </c>
      <c r="AY242" s="6">
        <f t="array" ref="AY242">IFERROR(INDEX(Datos_Consumo[CANTIDAD],MATCH(TABLATRANSFERENCIA[[#This Row],[CODIGO]]&amp;TABLATRANSFERENCIA[[#Headers],[Columna4]],Datos_Consumo[CODIGO]&amp;Datos_Consumo[FECHA_FORMATO],0)),0)</f>
        <v>0</v>
      </c>
      <c r="AZ242" s="6">
        <f t="array" ref="AZ242">IFERROR(INDEX(Datos_Consumo[CANTIDAD],MATCH(TABLATRANSFERENCIA[[#This Row],[CODIGO]]&amp;TABLATRANSFERENCIA[[#Headers],[Columna5]],Datos_Consumo[CODIGO]&amp;Datos_Consumo[FECHA_FORMATO],0)),0)</f>
        <v>0</v>
      </c>
      <c r="BA242" s="6">
        <f t="array" ref="BA242">IFERROR(INDEX(Datos_Consumo[CANTIDAD],MATCH(TABLATRANSFERENCIA[[#This Row],[CODIGO]]&amp;TABLATRANSFERENCIA[[#Headers],[Columna6]],Datos_Consumo[CODIGO]&amp;Datos_Consumo[FECHA_FORMATO],0)),0)</f>
        <v>0</v>
      </c>
      <c r="BB242" s="56">
        <f ca="1">IFERROR(INDEX(OFFSET(INDIRECT("v_buffer_hist_hoy!$A$1"),1,MATCH("buh_ultima_transferencia_ini",INDIRECT("v_buffer_hist_hoy!$1:$1"),0)-1,100000,1),MATCH(CLEAN(TABLATRANSFERENCIA[[#This Row],[CODIGO]]),OFFSET(INDIRECT("v_buffer_hist_hoy!$A$1"),1,MATCH("buh_codigo",INDIRECT("v_buffer_hist_hoy!$1:$1"),0)-1,100000,1),0)),"")</f>
        <v>0</v>
      </c>
      <c r="BC242" s="56">
        <f ca="1">IFERROR(INDEX(OFFSET(INDIRECT("v_buffer_hist_hoy!$A$1"),1,MATCH("buh_ultima_transferencia_fin",INDIRECT("v_buffer_hist_hoy!$1:$1"),0)-1,100000,1),MATCH(CLEAN(TABLATRANSFERENCIA[[#This Row],[CODIGO]]),OFFSET(INDIRECT("v_buffer_hist_hoy!$A$1"),1,MATCH("buh_codigo",INDIRECT("v_buffer_hist_hoy!$1:$1"),0)-1,100000,1),0)),"")</f>
        <v>0</v>
      </c>
      <c r="BD242" s="50" t="s">
        <v>1025</v>
      </c>
      <c r="BE242" s="55"/>
      <c r="BF242" s="51"/>
      <c r="BG242"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2" s="51"/>
      <c r="BM242" s="46">
        <f ca="1">IFERROR(TABLATRANSFERENCIA[[#This Row],[REQUERIM]]/TABLATRANSFERENCIA[[#This Row],[PEDIDO PROMEDIO]],0)</f>
        <v>0.25</v>
      </c>
      <c r="BN242" s="51"/>
      <c r="BO242" s="59"/>
      <c r="BP242" s="3" t="str">
        <f>IF(TABLATRANSFERENCIA[[#This Row],[RECIBIDO]]&lt;&gt;"",0,IF(TABLATRANSFERENCIA[[#This Row],[DESPACHO]]&lt;&gt;"",TABLATRANSFERENCIA[[#This Row],[DESPACHO]],TABLATRANSFERENCIA[[#This Row],[REQUERIM]]))</f>
        <v>1</v>
      </c>
      <c r="BQ242" s="50"/>
      <c r="BR242" s="50"/>
      <c r="BS242" s="50" t="str">
        <f t="shared" si="3"/>
        <v>N</v>
      </c>
      <c r="BT242" s="51">
        <f t="array" aca="1" ref="BT242" ca="1">IF(SUM(--(TABLATRANSFERENCIA[[#This Row],[CODIGO GENERICO]]=TABLATRANSFERENCIA[CODIGO GENERICO])*TABLATRANSFERENCIA[REQUERIM])&lt;TABLATRANSFERENCIA[[#This Row],[PEDIDO MIN GRUPO]],1,0)</f>
        <v>0</v>
      </c>
      <c r="BU24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2" s="51">
        <f ca="1">IFERROR(INDEX(OFFSET(INDIRECT("v_buffer_hist_hoy!$A$1"),1,MATCH("buh_zona_amarilla",INDIRECT("v_buffer_hist_hoy!$1:$1"),0)-1,100000,1),MATCH(CLEAN(TABLATRANSFERENCIA[[#This Row],[CODIGO]]),OFFSET(INDIRECT("v_buffer_hist_hoy!$A$1"),1,MATCH("buh_codigo",INDIRECT("v_buffer_hist_hoy!$1:$1"),0)-1,100000,1),0)),"")</f>
        <v>9</v>
      </c>
      <c r="BW242" s="51">
        <f ca="1">IFERROR(INDEX(OFFSET(INDIRECT("v_buffer_hist_hoy!$A$1"),1,MATCH("buh_zona_roja",INDIRECT("v_buffer_hist_hoy!$1:$1"),0)-1,100000,1),MATCH(CLEAN(TABLATRANSFERENCIA[[#This Row],[CODIGO]]),OFFSET(INDIRECT("v_buffer_hist_hoy!$A$1"),1,MATCH("buh_codigo",INDIRECT("v_buffer_hist_hoy!$1:$1"),0)-1,100000,1),0)),"")</f>
        <v>5</v>
      </c>
    </row>
    <row r="243" spans="1:75" hidden="1" x14ac:dyDescent="0.25">
      <c r="A243" s="54" t="s">
        <v>1472</v>
      </c>
      <c r="B243" s="3" t="str">
        <f ca="1">IFERROR(INDEX(OFFSET(INDIRECT("v_buffer_hist_hoy!$A$1"),1,MATCH("pro_descripcion",INDIRECT("v_buffer_hist_hoy!$1:$1"),0)-1,100000,1),MATCH(CLEAN(TABLATRANSFERENCIA[[#This Row],[CODIGO]]),OFFSET(INDIRECT("v_buffer_hist_hoy!$A$1"),1,MATCH("buh_codigo",INDIRECT("v_buffer_hist_hoy!$1:$1"),0)-1,100000,1),0)),"")</f>
        <v>PODADORA HOME 22C</v>
      </c>
      <c r="C243" s="3" t="str">
        <f ca="1">IFERROR(INDEX(OFFSET(INDIRECT("v_buffer_hist_hoy!$A$1"),1,MATCH("buh_codigo_generico",INDIRECT("v_buffer_hist_hoy!$1:$1"),0)-1,100000,1),MATCH(CLEAN(TABLATRANSFERENCIA[[#This Row],[CODIGO]]),OFFSET(INDIRECT("v_buffer_hist_hoy!$A$1"),1,MATCH("buh_codigo",INDIRECT("v_buffer_hist_hoy!$1:$1"),0)-1,100000,1),0)),"")</f>
        <v>0</v>
      </c>
      <c r="D243" s="3" t="str">
        <f ca="1">IFERROR(INDEX(OFFSET(INDIRECT("v_buffer_hist_hoy!$A$1"),1,MATCH("buh_codigo_vinculado",INDIRECT("v_buffer_hist_hoy!$1:$1"),0)-1,100000,1),MATCH(CLEAN(TABLATRANSFERENCIA[[#This Row],[CODIGO]]),OFFSET(INDIRECT("v_buffer_hist_hoy!$A$1"),1,MATCH("buh_codigo",INDIRECT("v_buffer_hist_hoy!$1:$1"),0)-1,100000,1),0)),"")</f>
        <v>EC-22CINTL</v>
      </c>
      <c r="E243" s="3" t="str">
        <f ca="1">IFERROR(INDEX(OFFSET(INDIRECT("v_buffer_hist_hoy!$A$1"),1,MATCH("pro_linea",INDIRECT("v_buffer_hist_hoy!$1:$1"),0)-1,100000,1),MATCH(CLEAN(TABLATRANSFERENCIA[[#This Row],[CODIGO]]),OFFSET(INDIRECT("v_buffer_hist_hoy!$A$1"),1,MATCH("buh_codigo",INDIRECT("v_buffer_hist_hoy!$1:$1"),0)-1,100000,1),0)),"")</f>
        <v>AGROFORESTAL</v>
      </c>
      <c r="F243" s="3">
        <f ca="1">IFERROR(INDEX(OFFSET(INDIRECT("v_buffer_hist_hoy!$A$1"),1,MATCH("pro_sublinea",INDIRECT("v_buffer_hist_hoy!$1:$1"),0)-1,100000,1),MATCH(CLEAN(TABLATRANSFERENCIA[[#This Row],[CODIGO]]),OFFSET(INDIRECT("v_buffer_hist_hoy!$A$1"),1,MATCH("buh_codigo",INDIRECT("v_buffer_hist_hoy!$1:$1"),0)-1,100000,1),0)),"")</f>
        <v>0</v>
      </c>
      <c r="G243" s="3" t="str">
        <f ca="1">IFERROR(INDEX(OFFSET(INDIRECT("v_buffer_hist_hoy!$A$1"),1,MATCH("pro_grupo",INDIRECT("v_buffer_hist_hoy!$1:$1"),0)-1,100000,1),MATCH(CLEAN(TABLATRANSFERENCIA[[#This Row],[CODIGO]]),OFFSET(INDIRECT("v_buffer_hist_hoy!$A$1"),1,MATCH("buh_codigo",INDIRECT("v_buffer_hist_hoy!$1:$1"),0)-1,100000,1),0)),"")</f>
        <v>MOTOGUADAÑA SHINDAIWA</v>
      </c>
      <c r="H243" s="3">
        <f ca="1">IFERROR(INDEX(OFFSET(INDIRECT("v_buffer_hist_hoy!$A$1"),1,MATCH("pro_familia",INDIRECT("v_buffer_hist_hoy!$1:$1"),0)-1,100000,1),MATCH(CLEAN(TABLATRANSFERENCIA[[#This Row],[CODIGO]]),OFFSET(INDIRECT("v_buffer_hist_hoy!$A$1"),1,MATCH("buh_codigo",INDIRECT("v_buffer_hist_hoy!$1:$1"),0)-1,100000,1),0)),"")</f>
        <v>0</v>
      </c>
      <c r="I243" s="3">
        <f ca="1">IFERROR(INDEX(OFFSET(INDIRECT("v_buffer_hist_hoy!$A$1"),1,MATCH("pro_subfamilia",INDIRECT("v_buffer_hist_hoy!$1:$1"),0)-1,100000,1),MATCH(CLEAN(TABLATRANSFERENCIA[[#This Row],[CODIGO]]),OFFSET(INDIRECT("v_buffer_hist_hoy!$A$1"),1,MATCH("buh_codigo",INDIRECT("v_buffer_hist_hoy!$1:$1"),0)-1,100000,1),0)),"")</f>
        <v>0</v>
      </c>
      <c r="J243" s="3" t="str">
        <f ca="1">IFERROR(INDEX(OFFSET(INDIRECT("v_buffer_hist_hoy!$A$1"),1,MATCH("pro_categoria",INDIRECT("v_buffer_hist_hoy!$1:$1"),0)-1,100000,1),MATCH(CLEAN(TABLATRANSFERENCIA[[#This Row],[CODIGO]]),OFFSET(INDIRECT("v_buffer_hist_hoy!$A$1"),1,MATCH("buh_codigo",INDIRECT("v_buffer_hist_hoy!$1:$1"),0)-1,100000,1),0)),"")</f>
        <v>DESMALEZADORAS SHINDAIWA</v>
      </c>
      <c r="K243" s="3">
        <f ca="1">IFERROR(INDEX(OFFSET(INDIRECT("v_buffer_hist_hoy!$A$1"),1,MATCH("pro_tipo",INDIRECT("v_buffer_hist_hoy!$1:$1"),0)-1,100000,1),MATCH(CLEAN(TABLATRANSFERENCIA[[#This Row],[CODIGO]]),OFFSET(INDIRECT("v_buffer_hist_hoy!$A$1"),1,MATCH("buh_codigo",INDIRECT("v_buffer_hist_hoy!$1:$1"),0)-1,100000,1),0)),"")</f>
        <v>0</v>
      </c>
      <c r="L243" s="3" t="str">
        <f ca="1">IFERROR(INDEX(OFFSET(INDIRECT("v_buffer_hist_hoy!$A$1"),1,MATCH("pro_marca",INDIRECT("v_buffer_hist_hoy!$1:$1"),0)-1,100000,1),MATCH(CLEAN(TABLATRANSFERENCIA[[#This Row],[CODIGO]]),OFFSET(INDIRECT("v_buffer_hist_hoy!$A$1"),1,MATCH("buh_codigo",INDIRECT("v_buffer_hist_hoy!$1:$1"),0)-1,100000,1),0)),"")</f>
        <v>SHINDAIWA</v>
      </c>
      <c r="M243" s="3">
        <f ca="1">IFERROR(INDEX(OFFSET(INDIRECT("v_buffer_hist_hoy!$A$1"),1,MATCH("pro_modelo",INDIRECT("v_buffer_hist_hoy!$1:$1"),0)-1,100000,1),MATCH(CLEAN(TABLATRANSFERENCIA[[#This Row],[CODIGO]]),OFFSET(INDIRECT("v_buffer_hist_hoy!$A$1"),1,MATCH("buh_codigo",INDIRECT("v_buffer_hist_hoy!$1:$1"),0)-1,100000,1),0)),"")</f>
        <v>0</v>
      </c>
      <c r="N243" s="3">
        <f ca="1">IFERROR(INDEX(OFFSET(INDIRECT("v_buffer_hist_hoy!$A$1"),1,MATCH("pro_cat_management",INDIRECT("v_buffer_hist_hoy!$1:$1"),0)-1,100000,1),MATCH(CLEAN(TABLATRANSFERENCIA[[#This Row],[CODIGO]]),OFFSET(INDIRECT("v_buffer_hist_hoy!$A$1"),1,MATCH("buh_codigo",INDIRECT("v_buffer_hist_hoy!$1:$1"),0)-1,100000,1),0)),"")</f>
        <v>0</v>
      </c>
      <c r="O243" s="5" t="str">
        <f ca="1">IFERROR(INDEX(OFFSET(INDIRECT("v_buffer_hist_hoy!$A$1"),1,MATCH("buh_estatus",INDIRECT("v_buffer_hist_hoy!$1:$1"),0)-1,100000,1),MATCH(CLEAN(TABLATRANSFERENCIA[[#This Row],[CODIGO]]),OFFSET(INDIRECT("v_buffer_hist_hoy!$A$1"),1,MATCH("buh_codigo",INDIRECT("v_buffer_hist_hoy!$1:$1"),0)-1,100000,1),0)),"")</f>
        <v>0</v>
      </c>
      <c r="P243" s="5">
        <f ca="1">IFERROR(INDEX(OFFSET(INDIRECT("v_buffer_hist_hoy!$A$1"),1,MATCH("buh_ctv",INDIRECT("v_buffer_hist_hoy!$1:$1"),0)-1,100000,1),MATCH(CLEAN(TABLATRANSFERENCIA[[#This Row],[CODIGO]]),OFFSET(INDIRECT("v_buffer_hist_hoy!$A$1"),1,MATCH("buh_codigo",INDIRECT("v_buffer_hist_hoy!$1:$1"),0)-1,100000,1),0)),"")</f>
        <v>191.3</v>
      </c>
      <c r="Q243" s="5">
        <f ca="1">IFERROR(INDEX(OFFSET(INDIRECT("v_buffer_hist_hoy!$A$1"),1,MATCH("buh_pv",INDIRECT("v_buffer_hist_hoy!$1:$1"),0)-1,100000,1),MATCH(CLEAN(TABLATRANSFERENCIA[[#This Row],[CODIGO]]),OFFSET(INDIRECT("v_buffer_hist_hoy!$A$1"),1,MATCH("buh_codigo",INDIRECT("v_buffer_hist_hoy!$1:$1"),0)-1,100000,1),0)),"")</f>
        <v>338.78</v>
      </c>
      <c r="R243" s="46">
        <f ca="1">IFERROR(INDEX(OFFSET(INDIRECT("v_buffer_hist_hoy!$A$1"),1,MATCH("buh_roi_pasado",INDIRECT("v_buffer_hist_hoy!$1:$1"),0)-1,100000,1),MATCH(CLEAN(TABLATRANSFERENCIA[[#This Row],[CODIGO]]),OFFSET(INDIRECT("v_buffer_hist_hoy!$A$1"),1,MATCH("buh_codigo",INDIRECT("v_buffer_hist_hoy!$1:$1"),0)-1,100000,1),0)),"")</f>
        <v>0</v>
      </c>
      <c r="S243" s="46">
        <f ca="1">IFERROR(INDEX(OFFSET(INDIRECT("v_buffer_hist_hoy!$A$1"),1,MATCH("buh_roi_proyectado",INDIRECT("v_buffer_hist_hoy!$1:$1"),0)-1,100000,1),MATCH(CLEAN(TABLATRANSFERENCIA[[#This Row],[CODIGO]]),OFFSET(INDIRECT("v_buffer_hist_hoy!$A$1"),1,MATCH("buh_codigo",INDIRECT("v_buffer_hist_hoy!$1:$1"),0)-1,100000,1),0)),"")</f>
        <v>3.36</v>
      </c>
      <c r="T243" s="46">
        <f ca="1">IFERROR(INDEX(OFFSET(INDIRECT("v_buffer_hist_hoy!$A$1"),1,MATCH("buh_velocity",INDIRECT("v_buffer_hist_hoy!$1:$1"),0)-1,100000,1),MATCH(CLEAN(TABLATRANSFERENCIA[[#This Row],[CODIGO]]),OFFSET(INDIRECT("v_buffer_hist_hoy!$A$1"),1,MATCH("buh_codigo",INDIRECT("v_buffer_hist_hoy!$1:$1"),0)-1,100000,1),0)),"")</f>
        <v>0</v>
      </c>
      <c r="U243" s="46">
        <f ca="1">IFERROR(INDEX(OFFSET(INDIRECT("v_buffer_hist_hoy!$A$1"),1,MATCH("buh_nivel_servicio",INDIRECT("v_buffer_hist_hoy!$1:$1"),0)-1,100000,1),MATCH(CLEAN(TABLATRANSFERENCIA[[#This Row],[CODIGO]]),OFFSET(INDIRECT("v_buffer_hist_hoy!$A$1"),1,MATCH("buh_codigo",INDIRECT("v_buffer_hist_hoy!$1:$1"),0)-1,100000,1),0)),"")</f>
        <v>1</v>
      </c>
      <c r="V243" s="49" t="str">
        <f ca="1">IFERROR(INDEX(OFFSET(INDIRECT("v_buffer_hist_hoy!$A$1"),1,MATCH("pro_nombre",INDIRECT("v_buffer_hist_hoy!$1:$1"),0)-1,100000,1),MATCH(CLEAN(TABLATRANSFERENCIA[[#This Row],[CODIGO]]),OFFSET(INDIRECT("v_buffer_hist_hoy!$A$1"),1,MATCH("buh_codigo",INDIRECT("v_buffer_hist_hoy!$1:$1"),0)-1,100000,1),0)),"")</f>
        <v>Echo</v>
      </c>
      <c r="W243" s="49" t="str">
        <f ca="1">IFERROR(INDEX(OFFSET(INDIRECT("v_buffer_hist_hoy!$A$1"),1,MATCH("pre_nombre",INDIRECT("v_buffer_hist_hoy!$1:$1"),0)-1,100000,1),MATCH(CLEAN(TABLATRANSFERENCIA[[#This Row],[CODIGO]]),OFFSET(INDIRECT("v_buffer_hist_hoy!$A$1"),1,MATCH("buh_codigo",INDIRECT("v_buffer_hist_hoy!$1:$1"),0)-1,100000,1),0)),"")</f>
        <v>USA</v>
      </c>
      <c r="X243" s="51">
        <f ca="1">IFERROR(INDEX(OFFSET(INDIRECT("v_buffer_hist_hoy!$A$1"),1,MATCH("buh_tiempo_suministro",INDIRECT("v_buffer_hist_hoy!$1:$1"),0)-1,100000,1),MATCH(CLEAN(TABLATRANSFERENCIA[[#This Row],[CODIGO]]),OFFSET(INDIRECT("v_buffer_hist_hoy!$A$1"),1,MATCH("buh_codigo",INDIRECT("v_buffer_hist_hoy!$1:$1"),0)-1,100000,1),0)),"")</f>
        <v>8</v>
      </c>
      <c r="Y243" s="51">
        <f ca="1">IFERROR(INDEX(OFFSET(INDIRECT("v_buffer_hist_hoy!$A$1"),1,MATCH("buh_frecuencia_reposicion",INDIRECT("v_buffer_hist_hoy!$1:$1"),0)-1,100000,1),MATCH(CLEAN(TABLATRANSFERENCIA[[#This Row],[CODIGO]]),OFFSET(INDIRECT("v_buffer_hist_hoy!$A$1"),1,MATCH("buh_codigo",INDIRECT("v_buffer_hist_hoy!$1:$1"),0)-1,100000,1),0)),"")</f>
        <v>3</v>
      </c>
      <c r="Z243" s="6">
        <f ca="1">IFERROR(INDEX(OFFSET(INDIRECT("v_buffer_hist_hoy!$A$1"),1,MATCH("buh_buffer_actual",INDIRECT("v_buffer_hist_hoy!$1:$1"),0)-1,100000,1),MATCH(CLEAN(TABLATRANSFERENCIA[[#This Row],[CODIGO]]),OFFSET(INDIRECT("v_buffer_hist_hoy!$A$1"),1,MATCH("buh_codigo",INDIRECT("v_buffer_hist_hoy!$1:$1"),0)-1,100000,1),0)),"")</f>
        <v>9</v>
      </c>
      <c r="AA243" s="6">
        <f ca="1">IFERROR(INDEX(OFFSET(INDIRECT("v_buffer_hist_hoy!$A$1"),1,MATCH("buh_inventario_proveedor",INDIRECT("v_buffer_hist_hoy!$1:$1"),0)-1,100000,1),MATCH(CLEAN(TABLATRANSFERENCIA[[#This Row],[CODIGO]]),OFFSET(INDIRECT("v_buffer_hist_hoy!$A$1"),1,MATCH("buh_codigo",INDIRECT("v_buffer_hist_hoy!$1:$1"),0)-1,100000,1),0)),"")</f>
        <v>1000000000</v>
      </c>
      <c r="AB243" s="6">
        <f ca="1">IFERROR(INDEX(OFFSET(INDIRECT("v_buffer_hist_hoy!$A$1"),1,MATCH("buh_inventario_fisico",INDIRECT("v_buffer_hist_hoy!$1:$1"),0)-1,100000,1),MATCH(CLEAN(TABLATRANSFERENCIA[[#This Row],[CODIGO]]),OFFSET(INDIRECT("v_buffer_hist_hoy!$A$1"),1,MATCH("buh_codigo",INDIRECT("v_buffer_hist_hoy!$1:$1"),0)-1,100000,1),0)),"")</f>
        <v>3</v>
      </c>
      <c r="AC243" s="4">
        <f ca="1">IFERROR(INDEX(OFFSET(INDIRECT("v_buffer_hist_hoy!$A$1"),1,MATCH("buh_estado_inventario_fisico",INDIRECT("v_buffer_hist_hoy!$1:$1"),0)-1,100000,1),MATCH(CLEAN(TABLATRANSFERENCIA[[#This Row],[CODIGO]]),OFFSET(INDIRECT("v_buffer_hist_hoy!$A$1"),1,MATCH("buh_codigo",INDIRECT("v_buffer_hist_hoy!$1:$1"),0)-1,100000,1),0)),"")</f>
        <v>0.67</v>
      </c>
      <c r="AD243" s="6" t="str">
        <f ca="1">IFERROR(INDEX(OFFSET(INDIRECT("v_buffer_hist_hoy!$A$1"),1,MATCH("buh_color_inventario_fisico",INDIRECT("v_buffer_hist_hoy!$1:$1"),0)-1,100000,1),MATCH(CLEAN(TABLATRANSFERENCIA[[#This Row],[CODIGO]]),OFFSET(INDIRECT("v_buffer_hist_hoy!$A$1"),1,MATCH("buh_codigo",INDIRECT("v_buffer_hist_hoy!$1:$1"),0)-1,100000,1),0)),"")</f>
        <v>R</v>
      </c>
      <c r="AE243" s="6">
        <f ca="1">IFERROR(INDEX(OFFSET(INDIRECT("v_buffer_hist_hoy!$A$1"),1,MATCH("buh_transito",INDIRECT("v_buffer_hist_hoy!$1:$1"),0)-1,100000,1),MATCH(CLEAN(TABLATRANSFERENCIA[[#This Row],[CODIGO]]),OFFSET(INDIRECT("v_buffer_hist_hoy!$A$1"),1,MATCH("buh_codigo",INDIRECT("v_buffer_hist_hoy!$1:$1"),0)-1,100000,1),0)),"")</f>
        <v>2</v>
      </c>
      <c r="AF243" s="6">
        <f ca="1">IFERROR(INDEX(OFFSET(INDIRECT("v_buffer_hist_hoy!$A$1"),1,MATCH("buh_negociacion",INDIRECT("v_buffer_hist_hoy!$1:$1"),0)-1,100000,1),MATCH(CLEAN(TABLATRANSFERENCIA[[#This Row],[CODIGO]]),OFFSET(INDIRECT("v_buffer_hist_hoy!$A$1"),1,MATCH("buh_codigo",INDIRECT("v_buffer_hist_hoy!$1:$1"),0)-1,100000,1),0)),"")</f>
        <v>0</v>
      </c>
      <c r="AG243" s="6">
        <f ca="1">IFERROR(INDEX(OFFSET(INDIRECT("v_buffer_hist_hoy!$A$1"),1,MATCH("buh_produccion",INDIRECT("v_buffer_hist_hoy!$1:$1"),0)-1,100000,1),MATCH(CLEAN(TABLATRANSFERENCIA[[#This Row],[CODIGO]]),OFFSET(INDIRECT("v_buffer_hist_hoy!$A$1"),1,MATCH("buh_codigo",INDIRECT("v_buffer_hist_hoy!$1:$1"),0)-1,100000,1),0)),"")</f>
        <v>0</v>
      </c>
      <c r="AH243" s="6">
        <f ca="1">IFERROR(INDEX(OFFSET(INDIRECT("v_buffer_hist_hoy!$A$1"),1,MATCH("buh_embarcado",INDIRECT("v_buffer_hist_hoy!$1:$1"),0)-1,100000,1),MATCH(CLEAN(TABLATRANSFERENCIA[[#This Row],[CODIGO]]),OFFSET(INDIRECT("v_buffer_hist_hoy!$A$1"),1,MATCH("buh_codigo",INDIRECT("v_buffer_hist_hoy!$1:$1"),0)-1,100000,1),0)),"")</f>
        <v>0</v>
      </c>
      <c r="AI243" s="6">
        <f ca="1">IFERROR(INDEX(OFFSET(INDIRECT("v_buffer_hist_hoy!$A$1"),1,MATCH("buh_comprometido",INDIRECT("v_buffer_hist_hoy!$1:$1"),0)-1,100000,1),MATCH(CLEAN(TABLATRANSFERENCIA[[#This Row],[CODIGO]]),OFFSET(INDIRECT("v_buffer_hist_hoy!$A$1"),1,MATCH("buh_codigo",INDIRECT("v_buffer_hist_hoy!$1:$1"),0)-1,100000,1),0)),"")</f>
        <v>0</v>
      </c>
      <c r="AJ243" s="6">
        <f ca="1">IFERROR(INDEX(OFFSET(INDIRECT("v_buffer_hist_hoy!$A$1"),1,MATCH("buh_backorder",INDIRECT("v_buffer_hist_hoy!$1:$1"),0)-1,100000,1),MATCH(CLEAN(TABLATRANSFERENCIA[[#This Row],[CODIGO]]),OFFSET(INDIRECT("v_buffer_hist_hoy!$A$1"),1,MATCH("buh_codigo",INDIRECT("v_buffer_hist_hoy!$1:$1"),0)-1,100000,1),0)),"")</f>
        <v>1</v>
      </c>
      <c r="AK243" s="6">
        <f ca="1">IFERROR(INDEX(OFFSET(INDIRECT("v_buffer_hist_hoy!$A$1"),1,MATCH("buh_inventario_proyectado",INDIRECT("v_buffer_hist_hoy!$1:$1"),0)-1,100000,1),MATCH(CLEAN(TABLATRANSFERENCIA[[#This Row],[CODIGO]]),OFFSET(INDIRECT("v_buffer_hist_hoy!$A$1"),1,MATCH("buh_codigo",INDIRECT("v_buffer_hist_hoy!$1:$1"),0)-1,100000,1),0)),"")</f>
        <v>6</v>
      </c>
      <c r="AL243" s="4">
        <f ca="1">IFERROR(INDEX(OFFSET(INDIRECT("v_buffer_hist_hoy!$A$1"),1,MATCH("buh_estado_inventario_proyectado",INDIRECT("v_buffer_hist_hoy!$1:$1"),0)-1,100000,1),MATCH(CLEAN(TABLATRANSFERENCIA[[#This Row],[CODIGO]]),OFFSET(INDIRECT("v_buffer_hist_hoy!$A$1"),1,MATCH("buh_codigo",INDIRECT("v_buffer_hist_hoy!$1:$1"),0)-1,100000,1),0)),"")</f>
        <v>0.33</v>
      </c>
      <c r="AM243" s="6" t="str">
        <f ca="1">IFERROR(INDEX(OFFSET(INDIRECT("v_buffer_hist_hoy!$A$1"),1,MATCH("buh_color_inventario_proyectado",INDIRECT("v_buffer_hist_hoy!$1:$1"),0)-1,100000,1),MATCH(CLEAN(TABLATRANSFERENCIA[[#This Row],[CODIGO]]),OFFSET(INDIRECT("v_buffer_hist_hoy!$A$1"),1,MATCH("buh_codigo",INDIRECT("v_buffer_hist_hoy!$1:$1"),0)-1,100000,1),0)),"")</f>
        <v>A</v>
      </c>
      <c r="AN243" s="6">
        <f ca="1">IFERROR(INDEX(OFFSET(INDIRECT("v_buffer_hist_hoy!$A$1"),1,MATCH("buh_pedido_minimo",INDIRECT("v_buffer_hist_hoy!$1:$1"),0)-1,100000,1),MATCH(CLEAN(TABLATRANSFERENCIA[[#This Row],[CODIGO]]),OFFSET(INDIRECT("v_buffer_hist_hoy!$A$1"),1,MATCH("buh_codigo",INDIRECT("v_buffer_hist_hoy!$1:$1"),0)-1,100000,1),0)),"")</f>
        <v>0</v>
      </c>
      <c r="AO243" s="6">
        <f ca="1">IFERROR(INDEX(OFFSET(INDIRECT("v_buffer_hist_hoy!$A$1"),1,MATCH("buh_pedido_minimo_grupo",INDIRECT("v_buffer_hist_hoy!$1:$1"),0)-1,100000,1),MATCH(CLEAN(TABLATRANSFERENCIA[[#This Row],[CODIGO]]),OFFSET(INDIRECT("v_buffer_hist_hoy!$A$1"),1,MATCH("buh_codigo",INDIRECT("v_buffer_hist_hoy!$1:$1"),0)-1,100000,1),0)),"")</f>
        <v>0</v>
      </c>
      <c r="AP243" s="6">
        <f ca="1">IFERROR(INDEX(OFFSET(INDIRECT("v_buffer_hist_hoy!$A$1"),1,MATCH("buh_unidad_empaque",INDIRECT("v_buffer_hist_hoy!$1:$1"),0)-1,100000,1),MATCH(CLEAN(TABLATRANSFERENCIA[[#This Row],[CODIGO]]),OFFSET(INDIRECT("v_buffer_hist_hoy!$A$1"),1,MATCH("buh_codigo",INDIRECT("v_buffer_hist_hoy!$1:$1"),0)-1,100000,1),0)),"")</f>
        <v>2</v>
      </c>
      <c r="AQ243" s="6">
        <f ca="1">IFERROR(INDEX(OFFSET(INDIRECT("v_buffer_hist_hoy!$A$1"),1,MATCH("buh_pedido_promedio",INDIRECT("v_buffer_hist_hoy!$1:$1"),0)-1,100000,1),MATCH(CLEAN(TABLATRANSFERENCIA[[#This Row],[CODIGO]]),OFFSET(INDIRECT("v_buffer_hist_hoy!$A$1"),1,MATCH("buh_codigo",INDIRECT("v_buffer_hist_hoy!$1:$1"),0)-1,100000,1),0)),"")</f>
        <v>2</v>
      </c>
      <c r="AR243" s="6">
        <f ca="1">IFERROR(INDEX(OFFSET(INDIRECT("v_buffer_hist_hoy!$A$1"),1,MATCH("buh_cobertura_buffer",INDIRECT("v_buffer_hist_hoy!$1:$1"),0)-1,100000,1),MATCH(CLEAN(TABLATRANSFERENCIA[[#This Row],[CODIGO]]),OFFSET(INDIRECT("v_buffer_hist_hoy!$A$1"),1,MATCH("buh_codigo",INDIRECT("v_buffer_hist_hoy!$1:$1"),0)-1,100000,1),0)),"")</f>
        <v>0</v>
      </c>
      <c r="AS243" s="6">
        <f ca="1">IFERROR(INDEX(OFFSET(INDIRECT("v_buffer_hist_hoy!$A$1"),1,MATCH("buh_cobertura_inventario_proyectado",INDIRECT("v_buffer_hist_hoy!$1:$1"),0)-1,100000,1),MATCH(CLEAN(TABLATRANSFERENCIA[[#This Row],[CODIGO]]),OFFSET(INDIRECT("v_buffer_hist_hoy!$A$1"),1,MATCH("buh_codigo",INDIRECT("v_buffer_hist_hoy!$1:$1"),0)-1,100000,1),0)),"")</f>
        <v>0</v>
      </c>
      <c r="AT243" s="6">
        <f ca="1">IFERROR(INDEX(OFFSET(INDIRECT("v_buffer_hist_hoy!$A$1"),1,MATCH("buh_cobertura_pedido_minimo",INDIRECT("v_buffer_hist_hoy!$1:$1"),0)-1,100000,1),MATCH(CLEAN(TABLATRANSFERENCIA[[#This Row],[CODIGO]]),OFFSET(INDIRECT("v_buffer_hist_hoy!$A$1"),1,MATCH("buh_codigo",INDIRECT("v_buffer_hist_hoy!$1:$1"),0)-1,100000,1),0)),"")</f>
        <v>0</v>
      </c>
      <c r="AU243" s="6">
        <f ca="1">IFERROR(INDEX(OFFSET(INDIRECT("v_buffer_hist_hoy!$A$1"),1,MATCH("buh_dias_desabastecimiento",INDIRECT("v_buffer_hist_hoy!$1:$1"),0)-1,100000,1),MATCH(CLEAN(TABLATRANSFERENCIA[[#This Row],[CODIGO]]),OFFSET(INDIRECT("v_buffer_hist_hoy!$A$1"),1,MATCH("buh_codigo",INDIRECT("v_buffer_hist_hoy!$1:$1"),0)-1,100000,1),0)),"")</f>
        <v>2</v>
      </c>
      <c r="AV243" s="6">
        <f t="array" ref="AV243">IFERROR(INDEX(Datos_Consumo[CANTIDAD],MATCH(TABLATRANSFERENCIA[[#This Row],[CODIGO]]&amp;TABLATRANSFERENCIA[[#Headers],[Columna1]],Datos_Consumo[CODIGO]&amp;Datos_Consumo[FECHA_FORMATO],0)),0)</f>
        <v>0</v>
      </c>
      <c r="AW243" s="6">
        <f t="array" ref="AW243">IFERROR(INDEX(Datos_Consumo[CANTIDAD],MATCH(TABLATRANSFERENCIA[[#This Row],[CODIGO]]&amp;TABLATRANSFERENCIA[[#Headers],[Columna2]],Datos_Consumo[CODIGO]&amp;Datos_Consumo[FECHA_FORMATO],0)),0)</f>
        <v>0</v>
      </c>
      <c r="AX243" s="6">
        <f t="array" ref="AX243">IFERROR(INDEX(Datos_Consumo[CANTIDAD],MATCH(TABLATRANSFERENCIA[[#This Row],[CODIGO]]&amp;TABLATRANSFERENCIA[[#Headers],[Columna3]],Datos_Consumo[CODIGO]&amp;Datos_Consumo[FECHA_FORMATO],0)),0)</f>
        <v>0</v>
      </c>
      <c r="AY243" s="6">
        <f t="array" ref="AY243">IFERROR(INDEX(Datos_Consumo[CANTIDAD],MATCH(TABLATRANSFERENCIA[[#This Row],[CODIGO]]&amp;TABLATRANSFERENCIA[[#Headers],[Columna4]],Datos_Consumo[CODIGO]&amp;Datos_Consumo[FECHA_FORMATO],0)),0)</f>
        <v>0</v>
      </c>
      <c r="AZ243" s="6">
        <f t="array" ref="AZ243">IFERROR(INDEX(Datos_Consumo[CANTIDAD],MATCH(TABLATRANSFERENCIA[[#This Row],[CODIGO]]&amp;TABLATRANSFERENCIA[[#Headers],[Columna5]],Datos_Consumo[CODIGO]&amp;Datos_Consumo[FECHA_FORMATO],0)),0)</f>
        <v>0</v>
      </c>
      <c r="BA243" s="6">
        <f t="array" ref="BA243">IFERROR(INDEX(Datos_Consumo[CANTIDAD],MATCH(TABLATRANSFERENCIA[[#This Row],[CODIGO]]&amp;TABLATRANSFERENCIA[[#Headers],[Columna6]],Datos_Consumo[CODIGO]&amp;Datos_Consumo[FECHA_FORMATO],0)),0)</f>
        <v>0</v>
      </c>
      <c r="BB243" s="56">
        <f ca="1">IFERROR(INDEX(OFFSET(INDIRECT("v_buffer_hist_hoy!$A$1"),1,MATCH("buh_ultima_transferencia_ini",INDIRECT("v_buffer_hist_hoy!$1:$1"),0)-1,100000,1),MATCH(CLEAN(TABLATRANSFERENCIA[[#This Row],[CODIGO]]),OFFSET(INDIRECT("v_buffer_hist_hoy!$A$1"),1,MATCH("buh_codigo",INDIRECT("v_buffer_hist_hoy!$1:$1"),0)-1,100000,1),0)),"")</f>
        <v>0</v>
      </c>
      <c r="BC243" s="56">
        <f ca="1">IFERROR(INDEX(OFFSET(INDIRECT("v_buffer_hist_hoy!$A$1"),1,MATCH("buh_ultima_transferencia_fin",INDIRECT("v_buffer_hist_hoy!$1:$1"),0)-1,100000,1),MATCH(CLEAN(TABLATRANSFERENCIA[[#This Row],[CODIGO]]),OFFSET(INDIRECT("v_buffer_hist_hoy!$A$1"),1,MATCH("buh_codigo",INDIRECT("v_buffer_hist_hoy!$1:$1"),0)-1,100000,1),0)),"")</f>
        <v>0</v>
      </c>
      <c r="BD243" s="50" t="s">
        <v>1025</v>
      </c>
      <c r="BE243" s="55"/>
      <c r="BF243" s="51"/>
      <c r="BG243"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3" s="51"/>
      <c r="BM243" s="46">
        <f ca="1">IFERROR(TABLATRANSFERENCIA[[#This Row],[REQUERIM]]/TABLATRANSFERENCIA[[#This Row],[PEDIDO PROMEDIO]],0)</f>
        <v>0.5</v>
      </c>
      <c r="BN243" s="51"/>
      <c r="BO243" s="59"/>
      <c r="BP243" s="3" t="str">
        <f>IF(TABLATRANSFERENCIA[[#This Row],[RECIBIDO]]&lt;&gt;"",0,IF(TABLATRANSFERENCIA[[#This Row],[DESPACHO]]&lt;&gt;"",TABLATRANSFERENCIA[[#This Row],[DESPACHO]],TABLATRANSFERENCIA[[#This Row],[REQUERIM]]))</f>
        <v>1</v>
      </c>
      <c r="BQ243" s="50"/>
      <c r="BR243" s="50"/>
      <c r="BS243" s="50" t="str">
        <f t="shared" si="3"/>
        <v>N</v>
      </c>
      <c r="BT243" s="51">
        <f t="array" aca="1" ref="BT243" ca="1">IF(SUM(--(TABLATRANSFERENCIA[[#This Row],[CODIGO GENERICO]]=TABLATRANSFERENCIA[CODIGO GENERICO])*TABLATRANSFERENCIA[REQUERIM])&lt;TABLATRANSFERENCIA[[#This Row],[PEDIDO MIN GRUPO]],1,0)</f>
        <v>0</v>
      </c>
      <c r="BU24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243" s="51">
        <f ca="1">IFERROR(INDEX(OFFSET(INDIRECT("v_buffer_hist_hoy!$A$1"),1,MATCH("buh_zona_amarilla",INDIRECT("v_buffer_hist_hoy!$1:$1"),0)-1,100000,1),MATCH(CLEAN(TABLATRANSFERENCIA[[#This Row],[CODIGO]]),OFFSET(INDIRECT("v_buffer_hist_hoy!$A$1"),1,MATCH("buh_codigo",INDIRECT("v_buffer_hist_hoy!$1:$1"),0)-1,100000,1),0)),"")</f>
        <v>6</v>
      </c>
      <c r="BW243" s="51">
        <f ca="1">IFERROR(INDEX(OFFSET(INDIRECT("v_buffer_hist_hoy!$A$1"),1,MATCH("buh_zona_roja",INDIRECT("v_buffer_hist_hoy!$1:$1"),0)-1,100000,1),MATCH(CLEAN(TABLATRANSFERENCIA[[#This Row],[CODIGO]]),OFFSET(INDIRECT("v_buffer_hist_hoy!$A$1"),1,MATCH("buh_codigo",INDIRECT("v_buffer_hist_hoy!$1:$1"),0)-1,100000,1),0)),"")</f>
        <v>3</v>
      </c>
    </row>
    <row r="244" spans="1:75" x14ac:dyDescent="0.25">
      <c r="A244" s="54" t="s">
        <v>1708</v>
      </c>
      <c r="B244" s="3" t="str">
        <f ca="1">IFERROR(INDEX(OFFSET(INDIRECT("v_buffer_hist_hoy!$A$1"),1,MATCH("pro_descripcion",INDIRECT("v_buffer_hist_hoy!$1:$1"),0)-1,100000,1),MATCH(CLEAN(TABLATRANSFERENCIA[[#This Row],[CODIGO]]),OFFSET(INDIRECT("v_buffer_hist_hoy!$A$1"),1,MATCH("buh_codigo",INDIRECT("v_buffer_hist_hoy!$1:$1"),0)-1,100000,1),0)),"")</f>
        <v>MOTOSIERRA CS-353ES-40 CON BARRA Y CADENA</v>
      </c>
      <c r="C244" s="3" t="str">
        <f ca="1">IFERROR(INDEX(OFFSET(INDIRECT("v_buffer_hist_hoy!$A$1"),1,MATCH("buh_codigo_generico",INDIRECT("v_buffer_hist_hoy!$1:$1"),0)-1,100000,1),MATCH(CLEAN(TABLATRANSFERENCIA[[#This Row],[CODIGO]]),OFFSET(INDIRECT("v_buffer_hist_hoy!$A$1"),1,MATCH("buh_codigo",INDIRECT("v_buffer_hist_hoy!$1:$1"),0)-1,100000,1),0)),"")</f>
        <v>0</v>
      </c>
      <c r="D244" s="3" t="str">
        <f ca="1">IFERROR(INDEX(OFFSET(INDIRECT("v_buffer_hist_hoy!$A$1"),1,MATCH("buh_codigo_vinculado",INDIRECT("v_buffer_hist_hoy!$1:$1"),0)-1,100000,1),MATCH(CLEAN(TABLATRANSFERENCIA[[#This Row],[CODIGO]]),OFFSET(INDIRECT("v_buffer_hist_hoy!$A$1"),1,MATCH("buh_codigo",INDIRECT("v_buffer_hist_hoy!$1:$1"),0)-1,100000,1),0)),"")</f>
        <v>EC-CS-353ES-40LA</v>
      </c>
      <c r="E244" s="3" t="str">
        <f ca="1">IFERROR(INDEX(OFFSET(INDIRECT("v_buffer_hist_hoy!$A$1"),1,MATCH("pro_linea",INDIRECT("v_buffer_hist_hoy!$1:$1"),0)-1,100000,1),MATCH(CLEAN(TABLATRANSFERENCIA[[#This Row],[CODIGO]]),OFFSET(INDIRECT("v_buffer_hist_hoy!$A$1"),1,MATCH("buh_codigo",INDIRECT("v_buffer_hist_hoy!$1:$1"),0)-1,100000,1),0)),"")</f>
        <v>AGROFORESTAL</v>
      </c>
      <c r="F244" s="3">
        <f ca="1">IFERROR(INDEX(OFFSET(INDIRECT("v_buffer_hist_hoy!$A$1"),1,MATCH("pro_sublinea",INDIRECT("v_buffer_hist_hoy!$1:$1"),0)-1,100000,1),MATCH(CLEAN(TABLATRANSFERENCIA[[#This Row],[CODIGO]]),OFFSET(INDIRECT("v_buffer_hist_hoy!$A$1"),1,MATCH("buh_codigo",INDIRECT("v_buffer_hist_hoy!$1:$1"),0)-1,100000,1),0)),"")</f>
        <v>0</v>
      </c>
      <c r="G244" s="3" t="str">
        <f ca="1">IFERROR(INDEX(OFFSET(INDIRECT("v_buffer_hist_hoy!$A$1"),1,MATCH("pro_grupo",INDIRECT("v_buffer_hist_hoy!$1:$1"),0)-1,100000,1),MATCH(CLEAN(TABLATRANSFERENCIA[[#This Row],[CODIGO]]),OFFSET(INDIRECT("v_buffer_hist_hoy!$A$1"),1,MATCH("buh_codigo",INDIRECT("v_buffer_hist_hoy!$1:$1"),0)-1,100000,1),0)),"")</f>
        <v>MOTOSIERRAS</v>
      </c>
      <c r="H244" s="3">
        <f ca="1">IFERROR(INDEX(OFFSET(INDIRECT("v_buffer_hist_hoy!$A$1"),1,MATCH("pro_familia",INDIRECT("v_buffer_hist_hoy!$1:$1"),0)-1,100000,1),MATCH(CLEAN(TABLATRANSFERENCIA[[#This Row],[CODIGO]]),OFFSET(INDIRECT("v_buffer_hist_hoy!$A$1"),1,MATCH("buh_codigo",INDIRECT("v_buffer_hist_hoy!$1:$1"),0)-1,100000,1),0)),"")</f>
        <v>0</v>
      </c>
      <c r="I244" s="3">
        <f ca="1">IFERROR(INDEX(OFFSET(INDIRECT("v_buffer_hist_hoy!$A$1"),1,MATCH("pro_subfamilia",INDIRECT("v_buffer_hist_hoy!$1:$1"),0)-1,100000,1),MATCH(CLEAN(TABLATRANSFERENCIA[[#This Row],[CODIGO]]),OFFSET(INDIRECT("v_buffer_hist_hoy!$A$1"),1,MATCH("buh_codigo",INDIRECT("v_buffer_hist_hoy!$1:$1"),0)-1,100000,1),0)),"")</f>
        <v>0</v>
      </c>
      <c r="J244" s="3" t="str">
        <f ca="1">IFERROR(INDEX(OFFSET(INDIRECT("v_buffer_hist_hoy!$A$1"),1,MATCH("pro_categoria",INDIRECT("v_buffer_hist_hoy!$1:$1"),0)-1,100000,1),MATCH(CLEAN(TABLATRANSFERENCIA[[#This Row],[CODIGO]]),OFFSET(INDIRECT("v_buffer_hist_hoy!$A$1"),1,MATCH("buh_codigo",INDIRECT("v_buffer_hist_hoy!$1:$1"),0)-1,100000,1),0)),"")</f>
        <v>MOTOSIERRAS</v>
      </c>
      <c r="K244" s="3">
        <f ca="1">IFERROR(INDEX(OFFSET(INDIRECT("v_buffer_hist_hoy!$A$1"),1,MATCH("pro_tipo",INDIRECT("v_buffer_hist_hoy!$1:$1"),0)-1,100000,1),MATCH(CLEAN(TABLATRANSFERENCIA[[#This Row],[CODIGO]]),OFFSET(INDIRECT("v_buffer_hist_hoy!$A$1"),1,MATCH("buh_codigo",INDIRECT("v_buffer_hist_hoy!$1:$1"),0)-1,100000,1),0)),"")</f>
        <v>0</v>
      </c>
      <c r="L244" s="3" t="str">
        <f ca="1">IFERROR(INDEX(OFFSET(INDIRECT("v_buffer_hist_hoy!$A$1"),1,MATCH("pro_marca",INDIRECT("v_buffer_hist_hoy!$1:$1"),0)-1,100000,1),MATCH(CLEAN(TABLATRANSFERENCIA[[#This Row],[CODIGO]]),OFFSET(INDIRECT("v_buffer_hist_hoy!$A$1"),1,MATCH("buh_codigo",INDIRECT("v_buffer_hist_hoy!$1:$1"),0)-1,100000,1),0)),"")</f>
        <v>ECHO</v>
      </c>
      <c r="M244" s="3">
        <f ca="1">IFERROR(INDEX(OFFSET(INDIRECT("v_buffer_hist_hoy!$A$1"),1,MATCH("pro_modelo",INDIRECT("v_buffer_hist_hoy!$1:$1"),0)-1,100000,1),MATCH(CLEAN(TABLATRANSFERENCIA[[#This Row],[CODIGO]]),OFFSET(INDIRECT("v_buffer_hist_hoy!$A$1"),1,MATCH("buh_codigo",INDIRECT("v_buffer_hist_hoy!$1:$1"),0)-1,100000,1),0)),"")</f>
        <v>0</v>
      </c>
      <c r="N244" s="3">
        <f ca="1">IFERROR(INDEX(OFFSET(INDIRECT("v_buffer_hist_hoy!$A$1"),1,MATCH("pro_cat_management",INDIRECT("v_buffer_hist_hoy!$1:$1"),0)-1,100000,1),MATCH(CLEAN(TABLATRANSFERENCIA[[#This Row],[CODIGO]]),OFFSET(INDIRECT("v_buffer_hist_hoy!$A$1"),1,MATCH("buh_codigo",INDIRECT("v_buffer_hist_hoy!$1:$1"),0)-1,100000,1),0)),"")</f>
        <v>0</v>
      </c>
      <c r="O244" s="5" t="str">
        <f ca="1">IFERROR(INDEX(OFFSET(INDIRECT("v_buffer_hist_hoy!$A$1"),1,MATCH("buh_estatus",INDIRECT("v_buffer_hist_hoy!$1:$1"),0)-1,100000,1),MATCH(CLEAN(TABLATRANSFERENCIA[[#This Row],[CODIGO]]),OFFSET(INDIRECT("v_buffer_hist_hoy!$A$1"),1,MATCH("buh_codigo",INDIRECT("v_buffer_hist_hoy!$1:$1"),0)-1,100000,1),0)),"")</f>
        <v>0</v>
      </c>
      <c r="P244" s="5">
        <f ca="1">IFERROR(INDEX(OFFSET(INDIRECT("v_buffer_hist_hoy!$A$1"),1,MATCH("buh_ctv",INDIRECT("v_buffer_hist_hoy!$1:$1"),0)-1,100000,1),MATCH(CLEAN(TABLATRANSFERENCIA[[#This Row],[CODIGO]]),OFFSET(INDIRECT("v_buffer_hist_hoy!$A$1"),1,MATCH("buh_codigo",INDIRECT("v_buffer_hist_hoy!$1:$1"),0)-1,100000,1),0)),"")</f>
        <v>183.43</v>
      </c>
      <c r="Q244" s="5">
        <f ca="1">IFERROR(INDEX(OFFSET(INDIRECT("v_buffer_hist_hoy!$A$1"),1,MATCH("buh_pv",INDIRECT("v_buffer_hist_hoy!$1:$1"),0)-1,100000,1),MATCH(CLEAN(TABLATRANSFERENCIA[[#This Row],[CODIGO]]),OFFSET(INDIRECT("v_buffer_hist_hoy!$A$1"),1,MATCH("buh_codigo",INDIRECT("v_buffer_hist_hoy!$1:$1"),0)-1,100000,1),0)),"")</f>
        <v>409</v>
      </c>
      <c r="R244" s="46">
        <f ca="1">IFERROR(INDEX(OFFSET(INDIRECT("v_buffer_hist_hoy!$A$1"),1,MATCH("buh_roi_pasado",INDIRECT("v_buffer_hist_hoy!$1:$1"),0)-1,100000,1),MATCH(CLEAN(TABLATRANSFERENCIA[[#This Row],[CODIGO]]),OFFSET(INDIRECT("v_buffer_hist_hoy!$A$1"),1,MATCH("buh_codigo",INDIRECT("v_buffer_hist_hoy!$1:$1"),0)-1,100000,1),0)),"")</f>
        <v>0</v>
      </c>
      <c r="S244" s="46">
        <f ca="1">IFERROR(INDEX(OFFSET(INDIRECT("v_buffer_hist_hoy!$A$1"),1,MATCH("buh_roi_proyectado",INDIRECT("v_buffer_hist_hoy!$1:$1"),0)-1,100000,1),MATCH(CLEAN(TABLATRANSFERENCIA[[#This Row],[CODIGO]]),OFFSET(INDIRECT("v_buffer_hist_hoy!$A$1"),1,MATCH("buh_codigo",INDIRECT("v_buffer_hist_hoy!$1:$1"),0)-1,100000,1),0)),"")</f>
        <v>5.37</v>
      </c>
      <c r="T244" s="46">
        <f ca="1">IFERROR(INDEX(OFFSET(INDIRECT("v_buffer_hist_hoy!$A$1"),1,MATCH("buh_velocity",INDIRECT("v_buffer_hist_hoy!$1:$1"),0)-1,100000,1),MATCH(CLEAN(TABLATRANSFERENCIA[[#This Row],[CODIGO]]),OFFSET(INDIRECT("v_buffer_hist_hoy!$A$1"),1,MATCH("buh_codigo",INDIRECT("v_buffer_hist_hoy!$1:$1"),0)-1,100000,1),0)),"")</f>
        <v>0</v>
      </c>
      <c r="U244" s="46">
        <f ca="1">IFERROR(INDEX(OFFSET(INDIRECT("v_buffer_hist_hoy!$A$1"),1,MATCH("buh_nivel_servicio",INDIRECT("v_buffer_hist_hoy!$1:$1"),0)-1,100000,1),MATCH(CLEAN(TABLATRANSFERENCIA[[#This Row],[CODIGO]]),OFFSET(INDIRECT("v_buffer_hist_hoy!$A$1"),1,MATCH("buh_codigo",INDIRECT("v_buffer_hist_hoy!$1:$1"),0)-1,100000,1),0)),"")</f>
        <v>1</v>
      </c>
      <c r="V244" s="49" t="str">
        <f ca="1">IFERROR(INDEX(OFFSET(INDIRECT("v_buffer_hist_hoy!$A$1"),1,MATCH("pro_nombre",INDIRECT("v_buffer_hist_hoy!$1:$1"),0)-1,100000,1),MATCH(CLEAN(TABLATRANSFERENCIA[[#This Row],[CODIGO]]),OFFSET(INDIRECT("v_buffer_hist_hoy!$A$1"),1,MATCH("buh_codigo",INDIRECT("v_buffer_hist_hoy!$1:$1"),0)-1,100000,1),0)),"")</f>
        <v>Echo</v>
      </c>
      <c r="W244" s="49" t="str">
        <f ca="1">IFERROR(INDEX(OFFSET(INDIRECT("v_buffer_hist_hoy!$A$1"),1,MATCH("pre_nombre",INDIRECT("v_buffer_hist_hoy!$1:$1"),0)-1,100000,1),MATCH(CLEAN(TABLATRANSFERENCIA[[#This Row],[CODIGO]]),OFFSET(INDIRECT("v_buffer_hist_hoy!$A$1"),1,MATCH("buh_codigo",INDIRECT("v_buffer_hist_hoy!$1:$1"),0)-1,100000,1),0)),"")</f>
        <v>USA</v>
      </c>
      <c r="X244" s="51">
        <f ca="1">IFERROR(INDEX(OFFSET(INDIRECT("v_buffer_hist_hoy!$A$1"),1,MATCH("buh_tiempo_suministro",INDIRECT("v_buffer_hist_hoy!$1:$1"),0)-1,100000,1),MATCH(CLEAN(TABLATRANSFERENCIA[[#This Row],[CODIGO]]),OFFSET(INDIRECT("v_buffer_hist_hoy!$A$1"),1,MATCH("buh_codigo",INDIRECT("v_buffer_hist_hoy!$1:$1"),0)-1,100000,1),0)),"")</f>
        <v>8</v>
      </c>
      <c r="Y244" s="51">
        <f ca="1">IFERROR(INDEX(OFFSET(INDIRECT("v_buffer_hist_hoy!$A$1"),1,MATCH("buh_frecuencia_reposicion",INDIRECT("v_buffer_hist_hoy!$1:$1"),0)-1,100000,1),MATCH(CLEAN(TABLATRANSFERENCIA[[#This Row],[CODIGO]]),OFFSET(INDIRECT("v_buffer_hist_hoy!$A$1"),1,MATCH("buh_codigo",INDIRECT("v_buffer_hist_hoy!$1:$1"),0)-1,100000,1),0)),"")</f>
        <v>3</v>
      </c>
      <c r="Z244" s="6">
        <f ca="1">IFERROR(INDEX(OFFSET(INDIRECT("v_buffer_hist_hoy!$A$1"),1,MATCH("buh_buffer_actual",INDIRECT("v_buffer_hist_hoy!$1:$1"),0)-1,100000,1),MATCH(CLEAN(TABLATRANSFERENCIA[[#This Row],[CODIGO]]),OFFSET(INDIRECT("v_buffer_hist_hoy!$A$1"),1,MATCH("buh_codigo",INDIRECT("v_buffer_hist_hoy!$1:$1"),0)-1,100000,1),0)),"")</f>
        <v>10</v>
      </c>
      <c r="AA244" s="6">
        <f ca="1">IFERROR(INDEX(OFFSET(INDIRECT("v_buffer_hist_hoy!$A$1"),1,MATCH("buh_inventario_proveedor",INDIRECT("v_buffer_hist_hoy!$1:$1"),0)-1,100000,1),MATCH(CLEAN(TABLATRANSFERENCIA[[#This Row],[CODIGO]]),OFFSET(INDIRECT("v_buffer_hist_hoy!$A$1"),1,MATCH("buh_codigo",INDIRECT("v_buffer_hist_hoy!$1:$1"),0)-1,100000,1),0)),"")</f>
        <v>1000000000</v>
      </c>
      <c r="AB244" s="6">
        <f ca="1">IFERROR(INDEX(OFFSET(INDIRECT("v_buffer_hist_hoy!$A$1"),1,MATCH("buh_inventario_fisico",INDIRECT("v_buffer_hist_hoy!$1:$1"),0)-1,100000,1),MATCH(CLEAN(TABLATRANSFERENCIA[[#This Row],[CODIGO]]),OFFSET(INDIRECT("v_buffer_hist_hoy!$A$1"),1,MATCH("buh_codigo",INDIRECT("v_buffer_hist_hoy!$1:$1"),0)-1,100000,1),0)),"")</f>
        <v>3</v>
      </c>
      <c r="AC244" s="4">
        <f ca="1">IFERROR(INDEX(OFFSET(INDIRECT("v_buffer_hist_hoy!$A$1"),1,MATCH("buh_estado_inventario_fisico",INDIRECT("v_buffer_hist_hoy!$1:$1"),0)-1,100000,1),MATCH(CLEAN(TABLATRANSFERENCIA[[#This Row],[CODIGO]]),OFFSET(INDIRECT("v_buffer_hist_hoy!$A$1"),1,MATCH("buh_codigo",INDIRECT("v_buffer_hist_hoy!$1:$1"),0)-1,100000,1),0)),"")</f>
        <v>0.7</v>
      </c>
      <c r="AD244" s="6" t="str">
        <f ca="1">IFERROR(INDEX(OFFSET(INDIRECT("v_buffer_hist_hoy!$A$1"),1,MATCH("buh_color_inventario_fisico",INDIRECT("v_buffer_hist_hoy!$1:$1"),0)-1,100000,1),MATCH(CLEAN(TABLATRANSFERENCIA[[#This Row],[CODIGO]]),OFFSET(INDIRECT("v_buffer_hist_hoy!$A$1"),1,MATCH("buh_codigo",INDIRECT("v_buffer_hist_hoy!$1:$1"),0)-1,100000,1),0)),"")</f>
        <v>R</v>
      </c>
      <c r="AE244" s="6">
        <f ca="1">IFERROR(INDEX(OFFSET(INDIRECT("v_buffer_hist_hoy!$A$1"),1,MATCH("buh_transito",INDIRECT("v_buffer_hist_hoy!$1:$1"),0)-1,100000,1),MATCH(CLEAN(TABLATRANSFERENCIA[[#This Row],[CODIGO]]),OFFSET(INDIRECT("v_buffer_hist_hoy!$A$1"),1,MATCH("buh_codigo",INDIRECT("v_buffer_hist_hoy!$1:$1"),0)-1,100000,1),0)),"")</f>
        <v>2</v>
      </c>
      <c r="AF244" s="6">
        <f ca="1">IFERROR(INDEX(OFFSET(INDIRECT("v_buffer_hist_hoy!$A$1"),1,MATCH("buh_negociacion",INDIRECT("v_buffer_hist_hoy!$1:$1"),0)-1,100000,1),MATCH(CLEAN(TABLATRANSFERENCIA[[#This Row],[CODIGO]]),OFFSET(INDIRECT("v_buffer_hist_hoy!$A$1"),1,MATCH("buh_codigo",INDIRECT("v_buffer_hist_hoy!$1:$1"),0)-1,100000,1),0)),"")</f>
        <v>0</v>
      </c>
      <c r="AG244" s="6">
        <f ca="1">IFERROR(INDEX(OFFSET(INDIRECT("v_buffer_hist_hoy!$A$1"),1,MATCH("buh_produccion",INDIRECT("v_buffer_hist_hoy!$1:$1"),0)-1,100000,1),MATCH(CLEAN(TABLATRANSFERENCIA[[#This Row],[CODIGO]]),OFFSET(INDIRECT("v_buffer_hist_hoy!$A$1"),1,MATCH("buh_codigo",INDIRECT("v_buffer_hist_hoy!$1:$1"),0)-1,100000,1),0)),"")</f>
        <v>0</v>
      </c>
      <c r="AH244" s="6">
        <f ca="1">IFERROR(INDEX(OFFSET(INDIRECT("v_buffer_hist_hoy!$A$1"),1,MATCH("buh_embarcado",INDIRECT("v_buffer_hist_hoy!$1:$1"),0)-1,100000,1),MATCH(CLEAN(TABLATRANSFERENCIA[[#This Row],[CODIGO]]),OFFSET(INDIRECT("v_buffer_hist_hoy!$A$1"),1,MATCH("buh_codigo",INDIRECT("v_buffer_hist_hoy!$1:$1"),0)-1,100000,1),0)),"")</f>
        <v>0</v>
      </c>
      <c r="AI244" s="6">
        <f ca="1">IFERROR(INDEX(OFFSET(INDIRECT("v_buffer_hist_hoy!$A$1"),1,MATCH("buh_comprometido",INDIRECT("v_buffer_hist_hoy!$1:$1"),0)-1,100000,1),MATCH(CLEAN(TABLATRANSFERENCIA[[#This Row],[CODIGO]]),OFFSET(INDIRECT("v_buffer_hist_hoy!$A$1"),1,MATCH("buh_codigo",INDIRECT("v_buffer_hist_hoy!$1:$1"),0)-1,100000,1),0)),"")</f>
        <v>0</v>
      </c>
      <c r="AJ244" s="6">
        <f ca="1">IFERROR(INDEX(OFFSET(INDIRECT("v_buffer_hist_hoy!$A$1"),1,MATCH("buh_backorder",INDIRECT("v_buffer_hist_hoy!$1:$1"),0)-1,100000,1),MATCH(CLEAN(TABLATRANSFERENCIA[[#This Row],[CODIGO]]),OFFSET(INDIRECT("v_buffer_hist_hoy!$A$1"),1,MATCH("buh_codigo",INDIRECT("v_buffer_hist_hoy!$1:$1"),0)-1,100000,1),0)),"")</f>
        <v>1</v>
      </c>
      <c r="AK244" s="6">
        <f ca="1">IFERROR(INDEX(OFFSET(INDIRECT("v_buffer_hist_hoy!$A$1"),1,MATCH("buh_inventario_proyectado",INDIRECT("v_buffer_hist_hoy!$1:$1"),0)-1,100000,1),MATCH(CLEAN(TABLATRANSFERENCIA[[#This Row],[CODIGO]]),OFFSET(INDIRECT("v_buffer_hist_hoy!$A$1"),1,MATCH("buh_codigo",INDIRECT("v_buffer_hist_hoy!$1:$1"),0)-1,100000,1),0)),"")</f>
        <v>6</v>
      </c>
      <c r="AL244" s="4">
        <f ca="1">IFERROR(INDEX(OFFSET(INDIRECT("v_buffer_hist_hoy!$A$1"),1,MATCH("buh_estado_inventario_proyectado",INDIRECT("v_buffer_hist_hoy!$1:$1"),0)-1,100000,1),MATCH(CLEAN(TABLATRANSFERENCIA[[#This Row],[CODIGO]]),OFFSET(INDIRECT("v_buffer_hist_hoy!$A$1"),1,MATCH("buh_codigo",INDIRECT("v_buffer_hist_hoy!$1:$1"),0)-1,100000,1),0)),"")</f>
        <v>0.4</v>
      </c>
      <c r="AM244" s="6" t="str">
        <f ca="1">IFERROR(INDEX(OFFSET(INDIRECT("v_buffer_hist_hoy!$A$1"),1,MATCH("buh_color_inventario_proyectado",INDIRECT("v_buffer_hist_hoy!$1:$1"),0)-1,100000,1),MATCH(CLEAN(TABLATRANSFERENCIA[[#This Row],[CODIGO]]),OFFSET(INDIRECT("v_buffer_hist_hoy!$A$1"),1,MATCH("buh_codigo",INDIRECT("v_buffer_hist_hoy!$1:$1"),0)-1,100000,1),0)),"")</f>
        <v>A</v>
      </c>
      <c r="AN244" s="6">
        <f ca="1">IFERROR(INDEX(OFFSET(INDIRECT("v_buffer_hist_hoy!$A$1"),1,MATCH("buh_pedido_minimo",INDIRECT("v_buffer_hist_hoy!$1:$1"),0)-1,100000,1),MATCH(CLEAN(TABLATRANSFERENCIA[[#This Row],[CODIGO]]),OFFSET(INDIRECT("v_buffer_hist_hoy!$A$1"),1,MATCH("buh_codigo",INDIRECT("v_buffer_hist_hoy!$1:$1"),0)-1,100000,1),0)),"")</f>
        <v>0</v>
      </c>
      <c r="AO244" s="6">
        <f ca="1">IFERROR(INDEX(OFFSET(INDIRECT("v_buffer_hist_hoy!$A$1"),1,MATCH("buh_pedido_minimo_grupo",INDIRECT("v_buffer_hist_hoy!$1:$1"),0)-1,100000,1),MATCH(CLEAN(TABLATRANSFERENCIA[[#This Row],[CODIGO]]),OFFSET(INDIRECT("v_buffer_hist_hoy!$A$1"),1,MATCH("buh_codigo",INDIRECT("v_buffer_hist_hoy!$1:$1"),0)-1,100000,1),0)),"")</f>
        <v>0</v>
      </c>
      <c r="AP244" s="6">
        <f ca="1">IFERROR(INDEX(OFFSET(INDIRECT("v_buffer_hist_hoy!$A$1"),1,MATCH("buh_unidad_empaque",INDIRECT("v_buffer_hist_hoy!$1:$1"),0)-1,100000,1),MATCH(CLEAN(TABLATRANSFERENCIA[[#This Row],[CODIGO]]),OFFSET(INDIRECT("v_buffer_hist_hoy!$A$1"),1,MATCH("buh_codigo",INDIRECT("v_buffer_hist_hoy!$1:$1"),0)-1,100000,1),0)),"")</f>
        <v>0</v>
      </c>
      <c r="AQ244" s="6">
        <f ca="1">IFERROR(INDEX(OFFSET(INDIRECT("v_buffer_hist_hoy!$A$1"),1,MATCH("buh_pedido_promedio",INDIRECT("v_buffer_hist_hoy!$1:$1"),0)-1,100000,1),MATCH(CLEAN(TABLATRANSFERENCIA[[#This Row],[CODIGO]]),OFFSET(INDIRECT("v_buffer_hist_hoy!$A$1"),1,MATCH("buh_codigo",INDIRECT("v_buffer_hist_hoy!$1:$1"),0)-1,100000,1),0)),"")</f>
        <v>3</v>
      </c>
      <c r="AR244" s="6">
        <f ca="1">IFERROR(INDEX(OFFSET(INDIRECT("v_buffer_hist_hoy!$A$1"),1,MATCH("buh_cobertura_buffer",INDIRECT("v_buffer_hist_hoy!$1:$1"),0)-1,100000,1),MATCH(CLEAN(TABLATRANSFERENCIA[[#This Row],[CODIGO]]),OFFSET(INDIRECT("v_buffer_hist_hoy!$A$1"),1,MATCH("buh_codigo",INDIRECT("v_buffer_hist_hoy!$1:$1"),0)-1,100000,1),0)),"")</f>
        <v>0</v>
      </c>
      <c r="AS244" s="6">
        <f ca="1">IFERROR(INDEX(OFFSET(INDIRECT("v_buffer_hist_hoy!$A$1"),1,MATCH("buh_cobertura_inventario_proyectado",INDIRECT("v_buffer_hist_hoy!$1:$1"),0)-1,100000,1),MATCH(CLEAN(TABLATRANSFERENCIA[[#This Row],[CODIGO]]),OFFSET(INDIRECT("v_buffer_hist_hoy!$A$1"),1,MATCH("buh_codigo",INDIRECT("v_buffer_hist_hoy!$1:$1"),0)-1,100000,1),0)),"")</f>
        <v>0</v>
      </c>
      <c r="AT244" s="6">
        <f ca="1">IFERROR(INDEX(OFFSET(INDIRECT("v_buffer_hist_hoy!$A$1"),1,MATCH("buh_cobertura_pedido_minimo",INDIRECT("v_buffer_hist_hoy!$1:$1"),0)-1,100000,1),MATCH(CLEAN(TABLATRANSFERENCIA[[#This Row],[CODIGO]]),OFFSET(INDIRECT("v_buffer_hist_hoy!$A$1"),1,MATCH("buh_codigo",INDIRECT("v_buffer_hist_hoy!$1:$1"),0)-1,100000,1),0)),"")</f>
        <v>0</v>
      </c>
      <c r="AU244" s="6">
        <f ca="1">IFERROR(INDEX(OFFSET(INDIRECT("v_buffer_hist_hoy!$A$1"),1,MATCH("buh_dias_desabastecimiento",INDIRECT("v_buffer_hist_hoy!$1:$1"),0)-1,100000,1),MATCH(CLEAN(TABLATRANSFERENCIA[[#This Row],[CODIGO]]),OFFSET(INDIRECT("v_buffer_hist_hoy!$A$1"),1,MATCH("buh_codigo",INDIRECT("v_buffer_hist_hoy!$1:$1"),0)-1,100000,1),0)),"")</f>
        <v>0</v>
      </c>
      <c r="AV244" s="6">
        <f t="array" ref="AV244">IFERROR(INDEX(Datos_Consumo[CANTIDAD],MATCH(TABLATRANSFERENCIA[[#This Row],[CODIGO]]&amp;TABLATRANSFERENCIA[[#Headers],[Columna1]],Datos_Consumo[CODIGO]&amp;Datos_Consumo[FECHA_FORMATO],0)),0)</f>
        <v>0</v>
      </c>
      <c r="AW244" s="6">
        <f t="array" ref="AW244">IFERROR(INDEX(Datos_Consumo[CANTIDAD],MATCH(TABLATRANSFERENCIA[[#This Row],[CODIGO]]&amp;TABLATRANSFERENCIA[[#Headers],[Columna2]],Datos_Consumo[CODIGO]&amp;Datos_Consumo[FECHA_FORMATO],0)),0)</f>
        <v>0</v>
      </c>
      <c r="AX244" s="6">
        <f t="array" ref="AX244">IFERROR(INDEX(Datos_Consumo[CANTIDAD],MATCH(TABLATRANSFERENCIA[[#This Row],[CODIGO]]&amp;TABLATRANSFERENCIA[[#Headers],[Columna3]],Datos_Consumo[CODIGO]&amp;Datos_Consumo[FECHA_FORMATO],0)),0)</f>
        <v>0</v>
      </c>
      <c r="AY244" s="6">
        <f t="array" ref="AY244">IFERROR(INDEX(Datos_Consumo[CANTIDAD],MATCH(TABLATRANSFERENCIA[[#This Row],[CODIGO]]&amp;TABLATRANSFERENCIA[[#Headers],[Columna4]],Datos_Consumo[CODIGO]&amp;Datos_Consumo[FECHA_FORMATO],0)),0)</f>
        <v>0</v>
      </c>
      <c r="AZ244" s="6">
        <f t="array" ref="AZ244">IFERROR(INDEX(Datos_Consumo[CANTIDAD],MATCH(TABLATRANSFERENCIA[[#This Row],[CODIGO]]&amp;TABLATRANSFERENCIA[[#Headers],[Columna5]],Datos_Consumo[CODIGO]&amp;Datos_Consumo[FECHA_FORMATO],0)),0)</f>
        <v>0</v>
      </c>
      <c r="BA244" s="6">
        <f t="array" ref="BA244">IFERROR(INDEX(Datos_Consumo[CANTIDAD],MATCH(TABLATRANSFERENCIA[[#This Row],[CODIGO]]&amp;TABLATRANSFERENCIA[[#Headers],[Columna6]],Datos_Consumo[CODIGO]&amp;Datos_Consumo[FECHA_FORMATO],0)),0)</f>
        <v>0</v>
      </c>
      <c r="BB244" s="56">
        <f ca="1">IFERROR(INDEX(OFFSET(INDIRECT("v_buffer_hist_hoy!$A$1"),1,MATCH("buh_ultima_transferencia_ini",INDIRECT("v_buffer_hist_hoy!$1:$1"),0)-1,100000,1),MATCH(CLEAN(TABLATRANSFERENCIA[[#This Row],[CODIGO]]),OFFSET(INDIRECT("v_buffer_hist_hoy!$A$1"),1,MATCH("buh_codigo",INDIRECT("v_buffer_hist_hoy!$1:$1"),0)-1,100000,1),0)),"")</f>
        <v>0</v>
      </c>
      <c r="BC244" s="56">
        <f ca="1">IFERROR(INDEX(OFFSET(INDIRECT("v_buffer_hist_hoy!$A$1"),1,MATCH("buh_ultima_transferencia_fin",INDIRECT("v_buffer_hist_hoy!$1:$1"),0)-1,100000,1),MATCH(CLEAN(TABLATRANSFERENCIA[[#This Row],[CODIGO]]),OFFSET(INDIRECT("v_buffer_hist_hoy!$A$1"),1,MATCH("buh_codigo",INDIRECT("v_buffer_hist_hoy!$1:$1"),0)-1,100000,1),0)),"")</f>
        <v>0</v>
      </c>
      <c r="BD244" s="50" t="s">
        <v>1025</v>
      </c>
      <c r="BE244" s="55"/>
      <c r="BF244" s="51"/>
      <c r="BG244"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4" s="51"/>
      <c r="BM244" s="46">
        <f ca="1">IFERROR(TABLATRANSFERENCIA[[#This Row],[REQUERIM]]/TABLATRANSFERENCIA[[#This Row],[PEDIDO PROMEDIO]],0)</f>
        <v>0.33333333333333331</v>
      </c>
      <c r="BN244" s="51"/>
      <c r="BO244" s="59"/>
      <c r="BP244" s="3" t="str">
        <f>IF(TABLATRANSFERENCIA[[#This Row],[RECIBIDO]]&lt;&gt;"",0,IF(TABLATRANSFERENCIA[[#This Row],[DESPACHO]]&lt;&gt;"",TABLATRANSFERENCIA[[#This Row],[DESPACHO]],TABLATRANSFERENCIA[[#This Row],[REQUERIM]]))</f>
        <v>1</v>
      </c>
      <c r="BQ244" s="50"/>
      <c r="BR244" s="50"/>
      <c r="BS244" s="50" t="str">
        <f t="shared" si="3"/>
        <v>N</v>
      </c>
      <c r="BT244" s="51">
        <f t="array" aca="1" ref="BT244" ca="1">IF(SUM(--(TABLATRANSFERENCIA[[#This Row],[CODIGO GENERICO]]=TABLATRANSFERENCIA[CODIGO GENERICO])*TABLATRANSFERENCIA[REQUERIM])&lt;TABLATRANSFERENCIA[[#This Row],[PEDIDO MIN GRUPO]],1,0)</f>
        <v>0</v>
      </c>
      <c r="BU24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4" s="51">
        <f ca="1">IFERROR(INDEX(OFFSET(INDIRECT("v_buffer_hist_hoy!$A$1"),1,MATCH("buh_zona_amarilla",INDIRECT("v_buffer_hist_hoy!$1:$1"),0)-1,100000,1),MATCH(CLEAN(TABLATRANSFERENCIA[[#This Row],[CODIGO]]),OFFSET(INDIRECT("v_buffer_hist_hoy!$A$1"),1,MATCH("buh_codigo",INDIRECT("v_buffer_hist_hoy!$1:$1"),0)-1,100000,1),0)),"")</f>
        <v>7</v>
      </c>
      <c r="BW244" s="51">
        <f ca="1">IFERROR(INDEX(OFFSET(INDIRECT("v_buffer_hist_hoy!$A$1"),1,MATCH("buh_zona_roja",INDIRECT("v_buffer_hist_hoy!$1:$1"),0)-1,100000,1),MATCH(CLEAN(TABLATRANSFERENCIA[[#This Row],[CODIGO]]),OFFSET(INDIRECT("v_buffer_hist_hoy!$A$1"),1,MATCH("buh_codigo",INDIRECT("v_buffer_hist_hoy!$1:$1"),0)-1,100000,1),0)),"")</f>
        <v>3</v>
      </c>
    </row>
    <row r="245" spans="1:75" x14ac:dyDescent="0.25">
      <c r="A245" s="54" t="s">
        <v>1709</v>
      </c>
      <c r="B245" s="3" t="str">
        <f ca="1">IFERROR(INDEX(OFFSET(INDIRECT("v_buffer_hist_hoy!$A$1"),1,MATCH("pro_descripcion",INDIRECT("v_buffer_hist_hoy!$1:$1"),0)-1,100000,1),MATCH(CLEAN(TABLATRANSFERENCIA[[#This Row],[CODIGO]]),OFFSET(INDIRECT("v_buffer_hist_hoy!$A$1"),1,MATCH("buh_codigo",INDIRECT("v_buffer_hist_hoy!$1:$1"),0)-1,100000,1),0)),"")</f>
        <v>MOTOSIERRA CS-620P-60 CON BARRA Y CADENA</v>
      </c>
      <c r="C245" s="3" t="str">
        <f ca="1">IFERROR(INDEX(OFFSET(INDIRECT("v_buffer_hist_hoy!$A$1"),1,MATCH("buh_codigo_generico",INDIRECT("v_buffer_hist_hoy!$1:$1"),0)-1,100000,1),MATCH(CLEAN(TABLATRANSFERENCIA[[#This Row],[CODIGO]]),OFFSET(INDIRECT("v_buffer_hist_hoy!$A$1"),1,MATCH("buh_codigo",INDIRECT("v_buffer_hist_hoy!$1:$1"),0)-1,100000,1),0)),"")</f>
        <v>0</v>
      </c>
      <c r="D245" s="3" t="str">
        <f ca="1">IFERROR(INDEX(OFFSET(INDIRECT("v_buffer_hist_hoy!$A$1"),1,MATCH("buh_codigo_vinculado",INDIRECT("v_buffer_hist_hoy!$1:$1"),0)-1,100000,1),MATCH(CLEAN(TABLATRANSFERENCIA[[#This Row],[CODIGO]]),OFFSET(INDIRECT("v_buffer_hist_hoy!$A$1"),1,MATCH("buh_codigo",INDIRECT("v_buffer_hist_hoy!$1:$1"),0)-1,100000,1),0)),"")</f>
        <v>EC-CS-620P-60LA</v>
      </c>
      <c r="E245" s="3" t="str">
        <f ca="1">IFERROR(INDEX(OFFSET(INDIRECT("v_buffer_hist_hoy!$A$1"),1,MATCH("pro_linea",INDIRECT("v_buffer_hist_hoy!$1:$1"),0)-1,100000,1),MATCH(CLEAN(TABLATRANSFERENCIA[[#This Row],[CODIGO]]),OFFSET(INDIRECT("v_buffer_hist_hoy!$A$1"),1,MATCH("buh_codigo",INDIRECT("v_buffer_hist_hoy!$1:$1"),0)-1,100000,1),0)),"")</f>
        <v>AGROFORESTAL</v>
      </c>
      <c r="F245" s="3">
        <f ca="1">IFERROR(INDEX(OFFSET(INDIRECT("v_buffer_hist_hoy!$A$1"),1,MATCH("pro_sublinea",INDIRECT("v_buffer_hist_hoy!$1:$1"),0)-1,100000,1),MATCH(CLEAN(TABLATRANSFERENCIA[[#This Row],[CODIGO]]),OFFSET(INDIRECT("v_buffer_hist_hoy!$A$1"),1,MATCH("buh_codigo",INDIRECT("v_buffer_hist_hoy!$1:$1"),0)-1,100000,1),0)),"")</f>
        <v>0</v>
      </c>
      <c r="G245" s="3" t="str">
        <f ca="1">IFERROR(INDEX(OFFSET(INDIRECT("v_buffer_hist_hoy!$A$1"),1,MATCH("pro_grupo",INDIRECT("v_buffer_hist_hoy!$1:$1"),0)-1,100000,1),MATCH(CLEAN(TABLATRANSFERENCIA[[#This Row],[CODIGO]]),OFFSET(INDIRECT("v_buffer_hist_hoy!$A$1"),1,MATCH("buh_codigo",INDIRECT("v_buffer_hist_hoy!$1:$1"),0)-1,100000,1),0)),"")</f>
        <v>MOTOSIERRAS</v>
      </c>
      <c r="H245" s="3">
        <f ca="1">IFERROR(INDEX(OFFSET(INDIRECT("v_buffer_hist_hoy!$A$1"),1,MATCH("pro_familia",INDIRECT("v_buffer_hist_hoy!$1:$1"),0)-1,100000,1),MATCH(CLEAN(TABLATRANSFERENCIA[[#This Row],[CODIGO]]),OFFSET(INDIRECT("v_buffer_hist_hoy!$A$1"),1,MATCH("buh_codigo",INDIRECT("v_buffer_hist_hoy!$1:$1"),0)-1,100000,1),0)),"")</f>
        <v>0</v>
      </c>
      <c r="I245" s="3">
        <f ca="1">IFERROR(INDEX(OFFSET(INDIRECT("v_buffer_hist_hoy!$A$1"),1,MATCH("pro_subfamilia",INDIRECT("v_buffer_hist_hoy!$1:$1"),0)-1,100000,1),MATCH(CLEAN(TABLATRANSFERENCIA[[#This Row],[CODIGO]]),OFFSET(INDIRECT("v_buffer_hist_hoy!$A$1"),1,MATCH("buh_codigo",INDIRECT("v_buffer_hist_hoy!$1:$1"),0)-1,100000,1),0)),"")</f>
        <v>0</v>
      </c>
      <c r="J245" s="3" t="str">
        <f ca="1">IFERROR(INDEX(OFFSET(INDIRECT("v_buffer_hist_hoy!$A$1"),1,MATCH("pro_categoria",INDIRECT("v_buffer_hist_hoy!$1:$1"),0)-1,100000,1),MATCH(CLEAN(TABLATRANSFERENCIA[[#This Row],[CODIGO]]),OFFSET(INDIRECT("v_buffer_hist_hoy!$A$1"),1,MATCH("buh_codigo",INDIRECT("v_buffer_hist_hoy!$1:$1"),0)-1,100000,1),0)),"")</f>
        <v>MOTOSIERRAS</v>
      </c>
      <c r="K245" s="3">
        <f ca="1">IFERROR(INDEX(OFFSET(INDIRECT("v_buffer_hist_hoy!$A$1"),1,MATCH("pro_tipo",INDIRECT("v_buffer_hist_hoy!$1:$1"),0)-1,100000,1),MATCH(CLEAN(TABLATRANSFERENCIA[[#This Row],[CODIGO]]),OFFSET(INDIRECT("v_buffer_hist_hoy!$A$1"),1,MATCH("buh_codigo",INDIRECT("v_buffer_hist_hoy!$1:$1"),0)-1,100000,1),0)),"")</f>
        <v>0</v>
      </c>
      <c r="L245" s="3" t="str">
        <f ca="1">IFERROR(INDEX(OFFSET(INDIRECT("v_buffer_hist_hoy!$A$1"),1,MATCH("pro_marca",INDIRECT("v_buffer_hist_hoy!$1:$1"),0)-1,100000,1),MATCH(CLEAN(TABLATRANSFERENCIA[[#This Row],[CODIGO]]),OFFSET(INDIRECT("v_buffer_hist_hoy!$A$1"),1,MATCH("buh_codigo",INDIRECT("v_buffer_hist_hoy!$1:$1"),0)-1,100000,1),0)),"")</f>
        <v>ECHO</v>
      </c>
      <c r="M245" s="3">
        <f ca="1">IFERROR(INDEX(OFFSET(INDIRECT("v_buffer_hist_hoy!$A$1"),1,MATCH("pro_modelo",INDIRECT("v_buffer_hist_hoy!$1:$1"),0)-1,100000,1),MATCH(CLEAN(TABLATRANSFERENCIA[[#This Row],[CODIGO]]),OFFSET(INDIRECT("v_buffer_hist_hoy!$A$1"),1,MATCH("buh_codigo",INDIRECT("v_buffer_hist_hoy!$1:$1"),0)-1,100000,1),0)),"")</f>
        <v>0</v>
      </c>
      <c r="N245" s="3">
        <f ca="1">IFERROR(INDEX(OFFSET(INDIRECT("v_buffer_hist_hoy!$A$1"),1,MATCH("pro_cat_management",INDIRECT("v_buffer_hist_hoy!$1:$1"),0)-1,100000,1),MATCH(CLEAN(TABLATRANSFERENCIA[[#This Row],[CODIGO]]),OFFSET(INDIRECT("v_buffer_hist_hoy!$A$1"),1,MATCH("buh_codigo",INDIRECT("v_buffer_hist_hoy!$1:$1"),0)-1,100000,1),0)),"")</f>
        <v>0</v>
      </c>
      <c r="O245" s="5" t="str">
        <f ca="1">IFERROR(INDEX(OFFSET(INDIRECT("v_buffer_hist_hoy!$A$1"),1,MATCH("buh_estatus",INDIRECT("v_buffer_hist_hoy!$1:$1"),0)-1,100000,1),MATCH(CLEAN(TABLATRANSFERENCIA[[#This Row],[CODIGO]]),OFFSET(INDIRECT("v_buffer_hist_hoy!$A$1"),1,MATCH("buh_codigo",INDIRECT("v_buffer_hist_hoy!$1:$1"),0)-1,100000,1),0)),"")</f>
        <v>0</v>
      </c>
      <c r="P245" s="5">
        <f ca="1">IFERROR(INDEX(OFFSET(INDIRECT("v_buffer_hist_hoy!$A$1"),1,MATCH("buh_ctv",INDIRECT("v_buffer_hist_hoy!$1:$1"),0)-1,100000,1),MATCH(CLEAN(TABLATRANSFERENCIA[[#This Row],[CODIGO]]),OFFSET(INDIRECT("v_buffer_hist_hoy!$A$1"),1,MATCH("buh_codigo",INDIRECT("v_buffer_hist_hoy!$1:$1"),0)-1,100000,1),0)),"")</f>
        <v>439.05</v>
      </c>
      <c r="Q245" s="5">
        <f ca="1">IFERROR(INDEX(OFFSET(INDIRECT("v_buffer_hist_hoy!$A$1"),1,MATCH("buh_pv",INDIRECT("v_buffer_hist_hoy!$1:$1"),0)-1,100000,1),MATCH(CLEAN(TABLATRANSFERENCIA[[#This Row],[CODIGO]]),OFFSET(INDIRECT("v_buffer_hist_hoy!$A$1"),1,MATCH("buh_codigo",INDIRECT("v_buffer_hist_hoy!$1:$1"),0)-1,100000,1),0)),"")</f>
        <v>793</v>
      </c>
      <c r="R245" s="46">
        <f ca="1">IFERROR(INDEX(OFFSET(INDIRECT("v_buffer_hist_hoy!$A$1"),1,MATCH("buh_roi_pasado",INDIRECT("v_buffer_hist_hoy!$1:$1"),0)-1,100000,1),MATCH(CLEAN(TABLATRANSFERENCIA[[#This Row],[CODIGO]]),OFFSET(INDIRECT("v_buffer_hist_hoy!$A$1"),1,MATCH("buh_codigo",INDIRECT("v_buffer_hist_hoy!$1:$1"),0)-1,100000,1),0)),"")</f>
        <v>0</v>
      </c>
      <c r="S245" s="46">
        <f ca="1">IFERROR(INDEX(OFFSET(INDIRECT("v_buffer_hist_hoy!$A$1"),1,MATCH("buh_roi_proyectado",INDIRECT("v_buffer_hist_hoy!$1:$1"),0)-1,100000,1),MATCH(CLEAN(TABLATRANSFERENCIA[[#This Row],[CODIGO]]),OFFSET(INDIRECT("v_buffer_hist_hoy!$A$1"),1,MATCH("buh_codigo",INDIRECT("v_buffer_hist_hoy!$1:$1"),0)-1,100000,1),0)),"")</f>
        <v>3.52</v>
      </c>
      <c r="T245" s="46">
        <f ca="1">IFERROR(INDEX(OFFSET(INDIRECT("v_buffer_hist_hoy!$A$1"),1,MATCH("buh_velocity",INDIRECT("v_buffer_hist_hoy!$1:$1"),0)-1,100000,1),MATCH(CLEAN(TABLATRANSFERENCIA[[#This Row],[CODIGO]]),OFFSET(INDIRECT("v_buffer_hist_hoy!$A$1"),1,MATCH("buh_codigo",INDIRECT("v_buffer_hist_hoy!$1:$1"),0)-1,100000,1),0)),"")</f>
        <v>0</v>
      </c>
      <c r="U245" s="46">
        <f ca="1">IFERROR(INDEX(OFFSET(INDIRECT("v_buffer_hist_hoy!$A$1"),1,MATCH("buh_nivel_servicio",INDIRECT("v_buffer_hist_hoy!$1:$1"),0)-1,100000,1),MATCH(CLEAN(TABLATRANSFERENCIA[[#This Row],[CODIGO]]),OFFSET(INDIRECT("v_buffer_hist_hoy!$A$1"),1,MATCH("buh_codigo",INDIRECT("v_buffer_hist_hoy!$1:$1"),0)-1,100000,1),0)),"")</f>
        <v>1</v>
      </c>
      <c r="V245" s="49" t="str">
        <f ca="1">IFERROR(INDEX(OFFSET(INDIRECT("v_buffer_hist_hoy!$A$1"),1,MATCH("pro_nombre",INDIRECT("v_buffer_hist_hoy!$1:$1"),0)-1,100000,1),MATCH(CLEAN(TABLATRANSFERENCIA[[#This Row],[CODIGO]]),OFFSET(INDIRECT("v_buffer_hist_hoy!$A$1"),1,MATCH("buh_codigo",INDIRECT("v_buffer_hist_hoy!$1:$1"),0)-1,100000,1),0)),"")</f>
        <v>Echo</v>
      </c>
      <c r="W245" s="49" t="str">
        <f ca="1">IFERROR(INDEX(OFFSET(INDIRECT("v_buffer_hist_hoy!$A$1"),1,MATCH("pre_nombre",INDIRECT("v_buffer_hist_hoy!$1:$1"),0)-1,100000,1),MATCH(CLEAN(TABLATRANSFERENCIA[[#This Row],[CODIGO]]),OFFSET(INDIRECT("v_buffer_hist_hoy!$A$1"),1,MATCH("buh_codigo",INDIRECT("v_buffer_hist_hoy!$1:$1"),0)-1,100000,1),0)),"")</f>
        <v>USA</v>
      </c>
      <c r="X245" s="51">
        <f ca="1">IFERROR(INDEX(OFFSET(INDIRECT("v_buffer_hist_hoy!$A$1"),1,MATCH("buh_tiempo_suministro",INDIRECT("v_buffer_hist_hoy!$1:$1"),0)-1,100000,1),MATCH(CLEAN(TABLATRANSFERENCIA[[#This Row],[CODIGO]]),OFFSET(INDIRECT("v_buffer_hist_hoy!$A$1"),1,MATCH("buh_codigo",INDIRECT("v_buffer_hist_hoy!$1:$1"),0)-1,100000,1),0)),"")</f>
        <v>8</v>
      </c>
      <c r="Y245" s="51">
        <f ca="1">IFERROR(INDEX(OFFSET(INDIRECT("v_buffer_hist_hoy!$A$1"),1,MATCH("buh_frecuencia_reposicion",INDIRECT("v_buffer_hist_hoy!$1:$1"),0)-1,100000,1),MATCH(CLEAN(TABLATRANSFERENCIA[[#This Row],[CODIGO]]),OFFSET(INDIRECT("v_buffer_hist_hoy!$A$1"),1,MATCH("buh_codigo",INDIRECT("v_buffer_hist_hoy!$1:$1"),0)-1,100000,1),0)),"")</f>
        <v>3</v>
      </c>
      <c r="Z245" s="6">
        <f ca="1">IFERROR(INDEX(OFFSET(INDIRECT("v_buffer_hist_hoy!$A$1"),1,MATCH("buh_buffer_actual",INDIRECT("v_buffer_hist_hoy!$1:$1"),0)-1,100000,1),MATCH(CLEAN(TABLATRANSFERENCIA[[#This Row],[CODIGO]]),OFFSET(INDIRECT("v_buffer_hist_hoy!$A$1"),1,MATCH("buh_codigo",INDIRECT("v_buffer_hist_hoy!$1:$1"),0)-1,100000,1),0)),"")</f>
        <v>46</v>
      </c>
      <c r="AA245" s="6">
        <f ca="1">IFERROR(INDEX(OFFSET(INDIRECT("v_buffer_hist_hoy!$A$1"),1,MATCH("buh_inventario_proveedor",INDIRECT("v_buffer_hist_hoy!$1:$1"),0)-1,100000,1),MATCH(CLEAN(TABLATRANSFERENCIA[[#This Row],[CODIGO]]),OFFSET(INDIRECT("v_buffer_hist_hoy!$A$1"),1,MATCH("buh_codigo",INDIRECT("v_buffer_hist_hoy!$1:$1"),0)-1,100000,1),0)),"")</f>
        <v>1000000000</v>
      </c>
      <c r="AB245" s="6">
        <f ca="1">IFERROR(INDEX(OFFSET(INDIRECT("v_buffer_hist_hoy!$A$1"),1,MATCH("buh_inventario_fisico",INDIRECT("v_buffer_hist_hoy!$1:$1"),0)-1,100000,1),MATCH(CLEAN(TABLATRANSFERENCIA[[#This Row],[CODIGO]]),OFFSET(INDIRECT("v_buffer_hist_hoy!$A$1"),1,MATCH("buh_codigo",INDIRECT("v_buffer_hist_hoy!$1:$1"),0)-1,100000,1),0)),"")</f>
        <v>1</v>
      </c>
      <c r="AC245" s="4">
        <f ca="1">IFERROR(INDEX(OFFSET(INDIRECT("v_buffer_hist_hoy!$A$1"),1,MATCH("buh_estado_inventario_fisico",INDIRECT("v_buffer_hist_hoy!$1:$1"),0)-1,100000,1),MATCH(CLEAN(TABLATRANSFERENCIA[[#This Row],[CODIGO]]),OFFSET(INDIRECT("v_buffer_hist_hoy!$A$1"),1,MATCH("buh_codigo",INDIRECT("v_buffer_hist_hoy!$1:$1"),0)-1,100000,1),0)),"")</f>
        <v>0.98</v>
      </c>
      <c r="AD245" s="6" t="str">
        <f ca="1">IFERROR(INDEX(OFFSET(INDIRECT("v_buffer_hist_hoy!$A$1"),1,MATCH("buh_color_inventario_fisico",INDIRECT("v_buffer_hist_hoy!$1:$1"),0)-1,100000,1),MATCH(CLEAN(TABLATRANSFERENCIA[[#This Row],[CODIGO]]),OFFSET(INDIRECT("v_buffer_hist_hoy!$A$1"),1,MATCH("buh_codigo",INDIRECT("v_buffer_hist_hoy!$1:$1"),0)-1,100000,1),0)),"")</f>
        <v>R</v>
      </c>
      <c r="AE245" s="6">
        <f ca="1">IFERROR(INDEX(OFFSET(INDIRECT("v_buffer_hist_hoy!$A$1"),1,MATCH("buh_transito",INDIRECT("v_buffer_hist_hoy!$1:$1"),0)-1,100000,1),MATCH(CLEAN(TABLATRANSFERENCIA[[#This Row],[CODIGO]]),OFFSET(INDIRECT("v_buffer_hist_hoy!$A$1"),1,MATCH("buh_codigo",INDIRECT("v_buffer_hist_hoy!$1:$1"),0)-1,100000,1),0)),"")</f>
        <v>1</v>
      </c>
      <c r="AF245" s="6">
        <f ca="1">IFERROR(INDEX(OFFSET(INDIRECT("v_buffer_hist_hoy!$A$1"),1,MATCH("buh_negociacion",INDIRECT("v_buffer_hist_hoy!$1:$1"),0)-1,100000,1),MATCH(CLEAN(TABLATRANSFERENCIA[[#This Row],[CODIGO]]),OFFSET(INDIRECT("v_buffer_hist_hoy!$A$1"),1,MATCH("buh_codigo",INDIRECT("v_buffer_hist_hoy!$1:$1"),0)-1,100000,1),0)),"")</f>
        <v>0</v>
      </c>
      <c r="AG245" s="6">
        <f ca="1">IFERROR(INDEX(OFFSET(INDIRECT("v_buffer_hist_hoy!$A$1"),1,MATCH("buh_produccion",INDIRECT("v_buffer_hist_hoy!$1:$1"),0)-1,100000,1),MATCH(CLEAN(TABLATRANSFERENCIA[[#This Row],[CODIGO]]),OFFSET(INDIRECT("v_buffer_hist_hoy!$A$1"),1,MATCH("buh_codigo",INDIRECT("v_buffer_hist_hoy!$1:$1"),0)-1,100000,1),0)),"")</f>
        <v>0</v>
      </c>
      <c r="AH245" s="6">
        <f ca="1">IFERROR(INDEX(OFFSET(INDIRECT("v_buffer_hist_hoy!$A$1"),1,MATCH("buh_embarcado",INDIRECT("v_buffer_hist_hoy!$1:$1"),0)-1,100000,1),MATCH(CLEAN(TABLATRANSFERENCIA[[#This Row],[CODIGO]]),OFFSET(INDIRECT("v_buffer_hist_hoy!$A$1"),1,MATCH("buh_codigo",INDIRECT("v_buffer_hist_hoy!$1:$1"),0)-1,100000,1),0)),"")</f>
        <v>0</v>
      </c>
      <c r="AI245" s="6">
        <f ca="1">IFERROR(INDEX(OFFSET(INDIRECT("v_buffer_hist_hoy!$A$1"),1,MATCH("buh_comprometido",INDIRECT("v_buffer_hist_hoy!$1:$1"),0)-1,100000,1),MATCH(CLEAN(TABLATRANSFERENCIA[[#This Row],[CODIGO]]),OFFSET(INDIRECT("v_buffer_hist_hoy!$A$1"),1,MATCH("buh_codigo",INDIRECT("v_buffer_hist_hoy!$1:$1"),0)-1,100000,1),0)),"")</f>
        <v>0</v>
      </c>
      <c r="AJ245" s="6">
        <f ca="1">IFERROR(INDEX(OFFSET(INDIRECT("v_buffer_hist_hoy!$A$1"),1,MATCH("buh_backorder",INDIRECT("v_buffer_hist_hoy!$1:$1"),0)-1,100000,1),MATCH(CLEAN(TABLATRANSFERENCIA[[#This Row],[CODIGO]]),OFFSET(INDIRECT("v_buffer_hist_hoy!$A$1"),1,MATCH("buh_codigo",INDIRECT("v_buffer_hist_hoy!$1:$1"),0)-1,100000,1),0)),"")</f>
        <v>1</v>
      </c>
      <c r="AK245" s="6">
        <f ca="1">IFERROR(INDEX(OFFSET(INDIRECT("v_buffer_hist_hoy!$A$1"),1,MATCH("buh_inventario_proyectado",INDIRECT("v_buffer_hist_hoy!$1:$1"),0)-1,100000,1),MATCH(CLEAN(TABLATRANSFERENCIA[[#This Row],[CODIGO]]),OFFSET(INDIRECT("v_buffer_hist_hoy!$A$1"),1,MATCH("buh_codigo",INDIRECT("v_buffer_hist_hoy!$1:$1"),0)-1,100000,1),0)),"")</f>
        <v>3</v>
      </c>
      <c r="AL245" s="4">
        <f ca="1">IFERROR(INDEX(OFFSET(INDIRECT("v_buffer_hist_hoy!$A$1"),1,MATCH("buh_estado_inventario_proyectado",INDIRECT("v_buffer_hist_hoy!$1:$1"),0)-1,100000,1),MATCH(CLEAN(TABLATRANSFERENCIA[[#This Row],[CODIGO]]),OFFSET(INDIRECT("v_buffer_hist_hoy!$A$1"),1,MATCH("buh_codigo",INDIRECT("v_buffer_hist_hoy!$1:$1"),0)-1,100000,1),0)),"")</f>
        <v>0.93</v>
      </c>
      <c r="AM245" s="6" t="str">
        <f ca="1">IFERROR(INDEX(OFFSET(INDIRECT("v_buffer_hist_hoy!$A$1"),1,MATCH("buh_color_inventario_proyectado",INDIRECT("v_buffer_hist_hoy!$1:$1"),0)-1,100000,1),MATCH(CLEAN(TABLATRANSFERENCIA[[#This Row],[CODIGO]]),OFFSET(INDIRECT("v_buffer_hist_hoy!$A$1"),1,MATCH("buh_codigo",INDIRECT("v_buffer_hist_hoy!$1:$1"),0)-1,100000,1),0)),"")</f>
        <v>R</v>
      </c>
      <c r="AN245" s="6">
        <f ca="1">IFERROR(INDEX(OFFSET(INDIRECT("v_buffer_hist_hoy!$A$1"),1,MATCH("buh_pedido_minimo",INDIRECT("v_buffer_hist_hoy!$1:$1"),0)-1,100000,1),MATCH(CLEAN(TABLATRANSFERENCIA[[#This Row],[CODIGO]]),OFFSET(INDIRECT("v_buffer_hist_hoy!$A$1"),1,MATCH("buh_codigo",INDIRECT("v_buffer_hist_hoy!$1:$1"),0)-1,100000,1),0)),"")</f>
        <v>0</v>
      </c>
      <c r="AO245" s="6">
        <f ca="1">IFERROR(INDEX(OFFSET(INDIRECT("v_buffer_hist_hoy!$A$1"),1,MATCH("buh_pedido_minimo_grupo",INDIRECT("v_buffer_hist_hoy!$1:$1"),0)-1,100000,1),MATCH(CLEAN(TABLATRANSFERENCIA[[#This Row],[CODIGO]]),OFFSET(INDIRECT("v_buffer_hist_hoy!$A$1"),1,MATCH("buh_codigo",INDIRECT("v_buffer_hist_hoy!$1:$1"),0)-1,100000,1),0)),"")</f>
        <v>0</v>
      </c>
      <c r="AP245" s="6">
        <f ca="1">IFERROR(INDEX(OFFSET(INDIRECT("v_buffer_hist_hoy!$A$1"),1,MATCH("buh_unidad_empaque",INDIRECT("v_buffer_hist_hoy!$1:$1"),0)-1,100000,1),MATCH(CLEAN(TABLATRANSFERENCIA[[#This Row],[CODIGO]]),OFFSET(INDIRECT("v_buffer_hist_hoy!$A$1"),1,MATCH("buh_codigo",INDIRECT("v_buffer_hist_hoy!$1:$1"),0)-1,100000,1),0)),"")</f>
        <v>0</v>
      </c>
      <c r="AQ245" s="6">
        <f ca="1">IFERROR(INDEX(OFFSET(INDIRECT("v_buffer_hist_hoy!$A$1"),1,MATCH("buh_pedido_promedio",INDIRECT("v_buffer_hist_hoy!$1:$1"),0)-1,100000,1),MATCH(CLEAN(TABLATRANSFERENCIA[[#This Row],[CODIGO]]),OFFSET(INDIRECT("v_buffer_hist_hoy!$A$1"),1,MATCH("buh_codigo",INDIRECT("v_buffer_hist_hoy!$1:$1"),0)-1,100000,1),0)),"")</f>
        <v>13</v>
      </c>
      <c r="AR245" s="6">
        <f ca="1">IFERROR(INDEX(OFFSET(INDIRECT("v_buffer_hist_hoy!$A$1"),1,MATCH("buh_cobertura_buffer",INDIRECT("v_buffer_hist_hoy!$1:$1"),0)-1,100000,1),MATCH(CLEAN(TABLATRANSFERENCIA[[#This Row],[CODIGO]]),OFFSET(INDIRECT("v_buffer_hist_hoy!$A$1"),1,MATCH("buh_codigo",INDIRECT("v_buffer_hist_hoy!$1:$1"),0)-1,100000,1),0)),"")</f>
        <v>0</v>
      </c>
      <c r="AS245" s="6">
        <f ca="1">IFERROR(INDEX(OFFSET(INDIRECT("v_buffer_hist_hoy!$A$1"),1,MATCH("buh_cobertura_inventario_proyectado",INDIRECT("v_buffer_hist_hoy!$1:$1"),0)-1,100000,1),MATCH(CLEAN(TABLATRANSFERENCIA[[#This Row],[CODIGO]]),OFFSET(INDIRECT("v_buffer_hist_hoy!$A$1"),1,MATCH("buh_codigo",INDIRECT("v_buffer_hist_hoy!$1:$1"),0)-1,100000,1),0)),"")</f>
        <v>0</v>
      </c>
      <c r="AT245" s="6">
        <f ca="1">IFERROR(INDEX(OFFSET(INDIRECT("v_buffer_hist_hoy!$A$1"),1,MATCH("buh_cobertura_pedido_minimo",INDIRECT("v_buffer_hist_hoy!$1:$1"),0)-1,100000,1),MATCH(CLEAN(TABLATRANSFERENCIA[[#This Row],[CODIGO]]),OFFSET(INDIRECT("v_buffer_hist_hoy!$A$1"),1,MATCH("buh_codigo",INDIRECT("v_buffer_hist_hoy!$1:$1"),0)-1,100000,1),0)),"")</f>
        <v>0</v>
      </c>
      <c r="AU245" s="6">
        <f ca="1">IFERROR(INDEX(OFFSET(INDIRECT("v_buffer_hist_hoy!$A$1"),1,MATCH("buh_dias_desabastecimiento",INDIRECT("v_buffer_hist_hoy!$1:$1"),0)-1,100000,1),MATCH(CLEAN(TABLATRANSFERENCIA[[#This Row],[CODIGO]]),OFFSET(INDIRECT("v_buffer_hist_hoy!$A$1"),1,MATCH("buh_codigo",INDIRECT("v_buffer_hist_hoy!$1:$1"),0)-1,100000,1),0)),"")</f>
        <v>0</v>
      </c>
      <c r="AV245" s="6">
        <f t="array" ref="AV245">IFERROR(INDEX(Datos_Consumo[CANTIDAD],MATCH(TABLATRANSFERENCIA[[#This Row],[CODIGO]]&amp;TABLATRANSFERENCIA[[#Headers],[Columna1]],Datos_Consumo[CODIGO]&amp;Datos_Consumo[FECHA_FORMATO],0)),0)</f>
        <v>0</v>
      </c>
      <c r="AW245" s="6">
        <f t="array" ref="AW245">IFERROR(INDEX(Datos_Consumo[CANTIDAD],MATCH(TABLATRANSFERENCIA[[#This Row],[CODIGO]]&amp;TABLATRANSFERENCIA[[#Headers],[Columna2]],Datos_Consumo[CODIGO]&amp;Datos_Consumo[FECHA_FORMATO],0)),0)</f>
        <v>0</v>
      </c>
      <c r="AX245" s="6">
        <f t="array" ref="AX245">IFERROR(INDEX(Datos_Consumo[CANTIDAD],MATCH(TABLATRANSFERENCIA[[#This Row],[CODIGO]]&amp;TABLATRANSFERENCIA[[#Headers],[Columna3]],Datos_Consumo[CODIGO]&amp;Datos_Consumo[FECHA_FORMATO],0)),0)</f>
        <v>0</v>
      </c>
      <c r="AY245" s="6">
        <f t="array" ref="AY245">IFERROR(INDEX(Datos_Consumo[CANTIDAD],MATCH(TABLATRANSFERENCIA[[#This Row],[CODIGO]]&amp;TABLATRANSFERENCIA[[#Headers],[Columna4]],Datos_Consumo[CODIGO]&amp;Datos_Consumo[FECHA_FORMATO],0)),0)</f>
        <v>0</v>
      </c>
      <c r="AZ245" s="6">
        <f t="array" ref="AZ245">IFERROR(INDEX(Datos_Consumo[CANTIDAD],MATCH(TABLATRANSFERENCIA[[#This Row],[CODIGO]]&amp;TABLATRANSFERENCIA[[#Headers],[Columna5]],Datos_Consumo[CODIGO]&amp;Datos_Consumo[FECHA_FORMATO],0)),0)</f>
        <v>0</v>
      </c>
      <c r="BA245" s="6">
        <f t="array" ref="BA245">IFERROR(INDEX(Datos_Consumo[CANTIDAD],MATCH(TABLATRANSFERENCIA[[#This Row],[CODIGO]]&amp;TABLATRANSFERENCIA[[#Headers],[Columna6]],Datos_Consumo[CODIGO]&amp;Datos_Consumo[FECHA_FORMATO],0)),0)</f>
        <v>0</v>
      </c>
      <c r="BB245" s="56">
        <f ca="1">IFERROR(INDEX(OFFSET(INDIRECT("v_buffer_hist_hoy!$A$1"),1,MATCH("buh_ultima_transferencia_ini",INDIRECT("v_buffer_hist_hoy!$1:$1"),0)-1,100000,1),MATCH(CLEAN(TABLATRANSFERENCIA[[#This Row],[CODIGO]]),OFFSET(INDIRECT("v_buffer_hist_hoy!$A$1"),1,MATCH("buh_codigo",INDIRECT("v_buffer_hist_hoy!$1:$1"),0)-1,100000,1),0)),"")</f>
        <v>0</v>
      </c>
      <c r="BC245" s="56">
        <f ca="1">IFERROR(INDEX(OFFSET(INDIRECT("v_buffer_hist_hoy!$A$1"),1,MATCH("buh_ultima_transferencia_fin",INDIRECT("v_buffer_hist_hoy!$1:$1"),0)-1,100000,1),MATCH(CLEAN(TABLATRANSFERENCIA[[#This Row],[CODIGO]]),OFFSET(INDIRECT("v_buffer_hist_hoy!$A$1"),1,MATCH("buh_codigo",INDIRECT("v_buffer_hist_hoy!$1:$1"),0)-1,100000,1),0)),"")</f>
        <v>0</v>
      </c>
      <c r="BD245" s="50" t="s">
        <v>1025</v>
      </c>
      <c r="BE245" s="55"/>
      <c r="BF245" s="51"/>
      <c r="BG245"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5" s="51"/>
      <c r="BM245" s="46">
        <f ca="1">IFERROR(TABLATRANSFERENCIA[[#This Row],[REQUERIM]]/TABLATRANSFERENCIA[[#This Row],[PEDIDO PROMEDIO]],0)</f>
        <v>7.6923076923076927E-2</v>
      </c>
      <c r="BN245" s="51"/>
      <c r="BO245" s="59"/>
      <c r="BP245" s="3" t="str">
        <f>IF(TABLATRANSFERENCIA[[#This Row],[RECIBIDO]]&lt;&gt;"",0,IF(TABLATRANSFERENCIA[[#This Row],[DESPACHO]]&lt;&gt;"",TABLATRANSFERENCIA[[#This Row],[DESPACHO]],TABLATRANSFERENCIA[[#This Row],[REQUERIM]]))</f>
        <v>1</v>
      </c>
      <c r="BQ245" s="50"/>
      <c r="BR245" s="50"/>
      <c r="BS245" s="50" t="str">
        <f t="shared" si="3"/>
        <v>N</v>
      </c>
      <c r="BT245" s="51">
        <f t="array" aca="1" ref="BT245" ca="1">IF(SUM(--(TABLATRANSFERENCIA[[#This Row],[CODIGO GENERICO]]=TABLATRANSFERENCIA[CODIGO GENERICO])*TABLATRANSFERENCIA[REQUERIM])&lt;TABLATRANSFERENCIA[[#This Row],[PEDIDO MIN GRUPO]],1,0)</f>
        <v>0</v>
      </c>
      <c r="BU24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R</v>
      </c>
      <c r="BV245" s="51">
        <f ca="1">IFERROR(INDEX(OFFSET(INDIRECT("v_buffer_hist_hoy!$A$1"),1,MATCH("buh_zona_amarilla",INDIRECT("v_buffer_hist_hoy!$1:$1"),0)-1,100000,1),MATCH(CLEAN(TABLATRANSFERENCIA[[#This Row],[CODIGO]]),OFFSET(INDIRECT("v_buffer_hist_hoy!$A$1"),1,MATCH("buh_codigo",INDIRECT("v_buffer_hist_hoy!$1:$1"),0)-1,100000,1),0)),"")</f>
        <v>31</v>
      </c>
      <c r="BW245" s="51">
        <f ca="1">IFERROR(INDEX(OFFSET(INDIRECT("v_buffer_hist_hoy!$A$1"),1,MATCH("buh_zona_roja",INDIRECT("v_buffer_hist_hoy!$1:$1"),0)-1,100000,1),MATCH(CLEAN(TABLATRANSFERENCIA[[#This Row],[CODIGO]]),OFFSET(INDIRECT("v_buffer_hist_hoy!$A$1"),1,MATCH("buh_codigo",INDIRECT("v_buffer_hist_hoy!$1:$1"),0)-1,100000,1),0)),"")</f>
        <v>15</v>
      </c>
    </row>
    <row r="246" spans="1:75" x14ac:dyDescent="0.25">
      <c r="A246" s="54" t="s">
        <v>5101</v>
      </c>
      <c r="B246" s="3" t="str">
        <f ca="1">IFERROR(INDEX(OFFSET(INDIRECT("v_buffer_hist_hoy!$A$1"),1,MATCH("pro_descripcion",INDIRECT("v_buffer_hist_hoy!$1:$1"),0)-1,100000,1),MATCH(CLEAN(TABLATRANSFERENCIA[[#This Row],[CODIGO]]),OFFSET(INDIRECT("v_buffer_hist_hoy!$A$1"),1,MATCH("buh_codigo",INDIRECT("v_buffer_hist_hoy!$1:$1"),0)-1,100000,1),0)),"")</f>
        <v>MOTOSIERRA CS-8002-80 CON BARRA Y CADENA</v>
      </c>
      <c r="C246" s="3" t="str">
        <f ca="1">IFERROR(INDEX(OFFSET(INDIRECT("v_buffer_hist_hoy!$A$1"),1,MATCH("buh_codigo_generico",INDIRECT("v_buffer_hist_hoy!$1:$1"),0)-1,100000,1),MATCH(CLEAN(TABLATRANSFERENCIA[[#This Row],[CODIGO]]),OFFSET(INDIRECT("v_buffer_hist_hoy!$A$1"),1,MATCH("buh_codigo",INDIRECT("v_buffer_hist_hoy!$1:$1"),0)-1,100000,1),0)),"")</f>
        <v>0</v>
      </c>
      <c r="D246" s="3" t="str">
        <f ca="1">IFERROR(INDEX(OFFSET(INDIRECT("v_buffer_hist_hoy!$A$1"),1,MATCH("buh_codigo_vinculado",INDIRECT("v_buffer_hist_hoy!$1:$1"),0)-1,100000,1),MATCH(CLEAN(TABLATRANSFERENCIA[[#This Row],[CODIGO]]),OFFSET(INDIRECT("v_buffer_hist_hoy!$A$1"),1,MATCH("buh_codigo",INDIRECT("v_buffer_hist_hoy!$1:$1"),0)-1,100000,1),0)),"")</f>
        <v>EC-CS-8002-80LA</v>
      </c>
      <c r="E246" s="3" t="str">
        <f ca="1">IFERROR(INDEX(OFFSET(INDIRECT("v_buffer_hist_hoy!$A$1"),1,MATCH("pro_linea",INDIRECT("v_buffer_hist_hoy!$1:$1"),0)-1,100000,1),MATCH(CLEAN(TABLATRANSFERENCIA[[#This Row],[CODIGO]]),OFFSET(INDIRECT("v_buffer_hist_hoy!$A$1"),1,MATCH("buh_codigo",INDIRECT("v_buffer_hist_hoy!$1:$1"),0)-1,100000,1),0)),"")</f>
        <v>AGROFORESTAL</v>
      </c>
      <c r="F246" s="3">
        <f ca="1">IFERROR(INDEX(OFFSET(INDIRECT("v_buffer_hist_hoy!$A$1"),1,MATCH("pro_sublinea",INDIRECT("v_buffer_hist_hoy!$1:$1"),0)-1,100000,1),MATCH(CLEAN(TABLATRANSFERENCIA[[#This Row],[CODIGO]]),OFFSET(INDIRECT("v_buffer_hist_hoy!$A$1"),1,MATCH("buh_codigo",INDIRECT("v_buffer_hist_hoy!$1:$1"),0)-1,100000,1),0)),"")</f>
        <v>0</v>
      </c>
      <c r="G246" s="3" t="str">
        <f ca="1">IFERROR(INDEX(OFFSET(INDIRECT("v_buffer_hist_hoy!$A$1"),1,MATCH("pro_grupo",INDIRECT("v_buffer_hist_hoy!$1:$1"),0)-1,100000,1),MATCH(CLEAN(TABLATRANSFERENCIA[[#This Row],[CODIGO]]),OFFSET(INDIRECT("v_buffer_hist_hoy!$A$1"),1,MATCH("buh_codigo",INDIRECT("v_buffer_hist_hoy!$1:$1"),0)-1,100000,1),0)),"")</f>
        <v>MOTOSIERRAS</v>
      </c>
      <c r="H246" s="3">
        <f ca="1">IFERROR(INDEX(OFFSET(INDIRECT("v_buffer_hist_hoy!$A$1"),1,MATCH("pro_familia",INDIRECT("v_buffer_hist_hoy!$1:$1"),0)-1,100000,1),MATCH(CLEAN(TABLATRANSFERENCIA[[#This Row],[CODIGO]]),OFFSET(INDIRECT("v_buffer_hist_hoy!$A$1"),1,MATCH("buh_codigo",INDIRECT("v_buffer_hist_hoy!$1:$1"),0)-1,100000,1),0)),"")</f>
        <v>0</v>
      </c>
      <c r="I246" s="3">
        <f ca="1">IFERROR(INDEX(OFFSET(INDIRECT("v_buffer_hist_hoy!$A$1"),1,MATCH("pro_subfamilia",INDIRECT("v_buffer_hist_hoy!$1:$1"),0)-1,100000,1),MATCH(CLEAN(TABLATRANSFERENCIA[[#This Row],[CODIGO]]),OFFSET(INDIRECT("v_buffer_hist_hoy!$A$1"),1,MATCH("buh_codigo",INDIRECT("v_buffer_hist_hoy!$1:$1"),0)-1,100000,1),0)),"")</f>
        <v>0</v>
      </c>
      <c r="J246" s="3" t="str">
        <f ca="1">IFERROR(INDEX(OFFSET(INDIRECT("v_buffer_hist_hoy!$A$1"),1,MATCH("pro_categoria",INDIRECT("v_buffer_hist_hoy!$1:$1"),0)-1,100000,1),MATCH(CLEAN(TABLATRANSFERENCIA[[#This Row],[CODIGO]]),OFFSET(INDIRECT("v_buffer_hist_hoy!$A$1"),1,MATCH("buh_codigo",INDIRECT("v_buffer_hist_hoy!$1:$1"),0)-1,100000,1),0)),"")</f>
        <v>MOTOSIERRAS</v>
      </c>
      <c r="K246" s="3">
        <f ca="1">IFERROR(INDEX(OFFSET(INDIRECT("v_buffer_hist_hoy!$A$1"),1,MATCH("pro_tipo",INDIRECT("v_buffer_hist_hoy!$1:$1"),0)-1,100000,1),MATCH(CLEAN(TABLATRANSFERENCIA[[#This Row],[CODIGO]]),OFFSET(INDIRECT("v_buffer_hist_hoy!$A$1"),1,MATCH("buh_codigo",INDIRECT("v_buffer_hist_hoy!$1:$1"),0)-1,100000,1),0)),"")</f>
        <v>0</v>
      </c>
      <c r="L246" s="3" t="str">
        <f ca="1">IFERROR(INDEX(OFFSET(INDIRECT("v_buffer_hist_hoy!$A$1"),1,MATCH("pro_marca",INDIRECT("v_buffer_hist_hoy!$1:$1"),0)-1,100000,1),MATCH(CLEAN(TABLATRANSFERENCIA[[#This Row],[CODIGO]]),OFFSET(INDIRECT("v_buffer_hist_hoy!$A$1"),1,MATCH("buh_codigo",INDIRECT("v_buffer_hist_hoy!$1:$1"),0)-1,100000,1),0)),"")</f>
        <v>ECHO</v>
      </c>
      <c r="M246" s="3">
        <f ca="1">IFERROR(INDEX(OFFSET(INDIRECT("v_buffer_hist_hoy!$A$1"),1,MATCH("pro_modelo",INDIRECT("v_buffer_hist_hoy!$1:$1"),0)-1,100000,1),MATCH(CLEAN(TABLATRANSFERENCIA[[#This Row],[CODIGO]]),OFFSET(INDIRECT("v_buffer_hist_hoy!$A$1"),1,MATCH("buh_codigo",INDIRECT("v_buffer_hist_hoy!$1:$1"),0)-1,100000,1),0)),"")</f>
        <v>0</v>
      </c>
      <c r="N246" s="3">
        <f ca="1">IFERROR(INDEX(OFFSET(INDIRECT("v_buffer_hist_hoy!$A$1"),1,MATCH("pro_cat_management",INDIRECT("v_buffer_hist_hoy!$1:$1"),0)-1,100000,1),MATCH(CLEAN(TABLATRANSFERENCIA[[#This Row],[CODIGO]]),OFFSET(INDIRECT("v_buffer_hist_hoy!$A$1"),1,MATCH("buh_codigo",INDIRECT("v_buffer_hist_hoy!$1:$1"),0)-1,100000,1),0)),"")</f>
        <v>0</v>
      </c>
      <c r="O246" s="5" t="str">
        <f ca="1">IFERROR(INDEX(OFFSET(INDIRECT("v_buffer_hist_hoy!$A$1"),1,MATCH("buh_estatus",INDIRECT("v_buffer_hist_hoy!$1:$1"),0)-1,100000,1),MATCH(CLEAN(TABLATRANSFERENCIA[[#This Row],[CODIGO]]),OFFSET(INDIRECT("v_buffer_hist_hoy!$A$1"),1,MATCH("buh_codigo",INDIRECT("v_buffer_hist_hoy!$1:$1"),0)-1,100000,1),0)),"")</f>
        <v>0</v>
      </c>
      <c r="P246" s="5">
        <f ca="1">IFERROR(INDEX(OFFSET(INDIRECT("v_buffer_hist_hoy!$A$1"),1,MATCH("buh_ctv",INDIRECT("v_buffer_hist_hoy!$1:$1"),0)-1,100000,1),MATCH(CLEAN(TABLATRANSFERENCIA[[#This Row],[CODIGO]]),OFFSET(INDIRECT("v_buffer_hist_hoy!$A$1"),1,MATCH("buh_codigo",INDIRECT("v_buffer_hist_hoy!$1:$1"),0)-1,100000,1),0)),"")</f>
        <v>571.20000000000005</v>
      </c>
      <c r="Q246" s="5">
        <f ca="1">IFERROR(INDEX(OFFSET(INDIRECT("v_buffer_hist_hoy!$A$1"),1,MATCH("buh_pv",INDIRECT("v_buffer_hist_hoy!$1:$1"),0)-1,100000,1),MATCH(CLEAN(TABLATRANSFERENCIA[[#This Row],[CODIGO]]),OFFSET(INDIRECT("v_buffer_hist_hoy!$A$1"),1,MATCH("buh_codigo",INDIRECT("v_buffer_hist_hoy!$1:$1"),0)-1,100000,1),0)),"")</f>
        <v>1107.47</v>
      </c>
      <c r="R246" s="46">
        <f ca="1">IFERROR(INDEX(OFFSET(INDIRECT("v_buffer_hist_hoy!$A$1"),1,MATCH("buh_roi_pasado",INDIRECT("v_buffer_hist_hoy!$1:$1"),0)-1,100000,1),MATCH(CLEAN(TABLATRANSFERENCIA[[#This Row],[CODIGO]]),OFFSET(INDIRECT("v_buffer_hist_hoy!$A$1"),1,MATCH("buh_codigo",INDIRECT("v_buffer_hist_hoy!$1:$1"),0)-1,100000,1),0)),"")</f>
        <v>0</v>
      </c>
      <c r="S246" s="46">
        <f ca="1">IFERROR(INDEX(OFFSET(INDIRECT("v_buffer_hist_hoy!$A$1"),1,MATCH("buh_roi_proyectado",INDIRECT("v_buffer_hist_hoy!$1:$1"),0)-1,100000,1),MATCH(CLEAN(TABLATRANSFERENCIA[[#This Row],[CODIGO]]),OFFSET(INDIRECT("v_buffer_hist_hoy!$A$1"),1,MATCH("buh_codigo",INDIRECT("v_buffer_hist_hoy!$1:$1"),0)-1,100000,1),0)),"")</f>
        <v>4.0999999999999996</v>
      </c>
      <c r="T246" s="46">
        <f ca="1">IFERROR(INDEX(OFFSET(INDIRECT("v_buffer_hist_hoy!$A$1"),1,MATCH("buh_velocity",INDIRECT("v_buffer_hist_hoy!$1:$1"),0)-1,100000,1),MATCH(CLEAN(TABLATRANSFERENCIA[[#This Row],[CODIGO]]),OFFSET(INDIRECT("v_buffer_hist_hoy!$A$1"),1,MATCH("buh_codigo",INDIRECT("v_buffer_hist_hoy!$1:$1"),0)-1,100000,1),0)),"")</f>
        <v>0</v>
      </c>
      <c r="U246" s="46">
        <f ca="1">IFERROR(INDEX(OFFSET(INDIRECT("v_buffer_hist_hoy!$A$1"),1,MATCH("buh_nivel_servicio",INDIRECT("v_buffer_hist_hoy!$1:$1"),0)-1,100000,1),MATCH(CLEAN(TABLATRANSFERENCIA[[#This Row],[CODIGO]]),OFFSET(INDIRECT("v_buffer_hist_hoy!$A$1"),1,MATCH("buh_codigo",INDIRECT("v_buffer_hist_hoy!$1:$1"),0)-1,100000,1),0)),"")</f>
        <v>1</v>
      </c>
      <c r="V246" s="49" t="str">
        <f ca="1">IFERROR(INDEX(OFFSET(INDIRECT("v_buffer_hist_hoy!$A$1"),1,MATCH("pro_nombre",INDIRECT("v_buffer_hist_hoy!$1:$1"),0)-1,100000,1),MATCH(CLEAN(TABLATRANSFERENCIA[[#This Row],[CODIGO]]),OFFSET(INDIRECT("v_buffer_hist_hoy!$A$1"),1,MATCH("buh_codigo",INDIRECT("v_buffer_hist_hoy!$1:$1"),0)-1,100000,1),0)),"")</f>
        <v>Echo</v>
      </c>
      <c r="W246" s="49" t="str">
        <f ca="1">IFERROR(INDEX(OFFSET(INDIRECT("v_buffer_hist_hoy!$A$1"),1,MATCH("pre_nombre",INDIRECT("v_buffer_hist_hoy!$1:$1"),0)-1,100000,1),MATCH(CLEAN(TABLATRANSFERENCIA[[#This Row],[CODIGO]]),OFFSET(INDIRECT("v_buffer_hist_hoy!$A$1"),1,MATCH("buh_codigo",INDIRECT("v_buffer_hist_hoy!$1:$1"),0)-1,100000,1),0)),"")</f>
        <v>USA</v>
      </c>
      <c r="X246" s="51">
        <f ca="1">IFERROR(INDEX(OFFSET(INDIRECT("v_buffer_hist_hoy!$A$1"),1,MATCH("buh_tiempo_suministro",INDIRECT("v_buffer_hist_hoy!$1:$1"),0)-1,100000,1),MATCH(CLEAN(TABLATRANSFERENCIA[[#This Row],[CODIGO]]),OFFSET(INDIRECT("v_buffer_hist_hoy!$A$1"),1,MATCH("buh_codigo",INDIRECT("v_buffer_hist_hoy!$1:$1"),0)-1,100000,1),0)),"")</f>
        <v>8</v>
      </c>
      <c r="Y246" s="51">
        <f ca="1">IFERROR(INDEX(OFFSET(INDIRECT("v_buffer_hist_hoy!$A$1"),1,MATCH("buh_frecuencia_reposicion",INDIRECT("v_buffer_hist_hoy!$1:$1"),0)-1,100000,1),MATCH(CLEAN(TABLATRANSFERENCIA[[#This Row],[CODIGO]]),OFFSET(INDIRECT("v_buffer_hist_hoy!$A$1"),1,MATCH("buh_codigo",INDIRECT("v_buffer_hist_hoy!$1:$1"),0)-1,100000,1),0)),"")</f>
        <v>3</v>
      </c>
      <c r="Z246" s="6">
        <f ca="1">IFERROR(INDEX(OFFSET(INDIRECT("v_buffer_hist_hoy!$A$1"),1,MATCH("buh_buffer_actual",INDIRECT("v_buffer_hist_hoy!$1:$1"),0)-1,100000,1),MATCH(CLEAN(TABLATRANSFERENCIA[[#This Row],[CODIGO]]),OFFSET(INDIRECT("v_buffer_hist_hoy!$A$1"),1,MATCH("buh_codigo",INDIRECT("v_buffer_hist_hoy!$1:$1"),0)-1,100000,1),0)),"")</f>
        <v>12</v>
      </c>
      <c r="AA246" s="6">
        <f ca="1">IFERROR(INDEX(OFFSET(INDIRECT("v_buffer_hist_hoy!$A$1"),1,MATCH("buh_inventario_proveedor",INDIRECT("v_buffer_hist_hoy!$1:$1"),0)-1,100000,1),MATCH(CLEAN(TABLATRANSFERENCIA[[#This Row],[CODIGO]]),OFFSET(INDIRECT("v_buffer_hist_hoy!$A$1"),1,MATCH("buh_codigo",INDIRECT("v_buffer_hist_hoy!$1:$1"),0)-1,100000,1),0)),"")</f>
        <v>1000000000</v>
      </c>
      <c r="AB246" s="6">
        <f ca="1">IFERROR(INDEX(OFFSET(INDIRECT("v_buffer_hist_hoy!$A$1"),1,MATCH("buh_inventario_fisico",INDIRECT("v_buffer_hist_hoy!$1:$1"),0)-1,100000,1),MATCH(CLEAN(TABLATRANSFERENCIA[[#This Row],[CODIGO]]),OFFSET(INDIRECT("v_buffer_hist_hoy!$A$1"),1,MATCH("buh_codigo",INDIRECT("v_buffer_hist_hoy!$1:$1"),0)-1,100000,1),0)),"")</f>
        <v>4</v>
      </c>
      <c r="AC246" s="4">
        <f ca="1">IFERROR(INDEX(OFFSET(INDIRECT("v_buffer_hist_hoy!$A$1"),1,MATCH("buh_estado_inventario_fisico",INDIRECT("v_buffer_hist_hoy!$1:$1"),0)-1,100000,1),MATCH(CLEAN(TABLATRANSFERENCIA[[#This Row],[CODIGO]]),OFFSET(INDIRECT("v_buffer_hist_hoy!$A$1"),1,MATCH("buh_codigo",INDIRECT("v_buffer_hist_hoy!$1:$1"),0)-1,100000,1),0)),"")</f>
        <v>0.67</v>
      </c>
      <c r="AD246" s="6" t="str">
        <f ca="1">IFERROR(INDEX(OFFSET(INDIRECT("v_buffer_hist_hoy!$A$1"),1,MATCH("buh_color_inventario_fisico",INDIRECT("v_buffer_hist_hoy!$1:$1"),0)-1,100000,1),MATCH(CLEAN(TABLATRANSFERENCIA[[#This Row],[CODIGO]]),OFFSET(INDIRECT("v_buffer_hist_hoy!$A$1"),1,MATCH("buh_codigo",INDIRECT("v_buffer_hist_hoy!$1:$1"),0)-1,100000,1),0)),"")</f>
        <v>R</v>
      </c>
      <c r="AE246" s="6">
        <f ca="1">IFERROR(INDEX(OFFSET(INDIRECT("v_buffer_hist_hoy!$A$1"),1,MATCH("buh_transito",INDIRECT("v_buffer_hist_hoy!$1:$1"),0)-1,100000,1),MATCH(CLEAN(TABLATRANSFERENCIA[[#This Row],[CODIGO]]),OFFSET(INDIRECT("v_buffer_hist_hoy!$A$1"),1,MATCH("buh_codigo",INDIRECT("v_buffer_hist_hoy!$1:$1"),0)-1,100000,1),0)),"")</f>
        <v>6</v>
      </c>
      <c r="AF246" s="6">
        <f ca="1">IFERROR(INDEX(OFFSET(INDIRECT("v_buffer_hist_hoy!$A$1"),1,MATCH("buh_negociacion",INDIRECT("v_buffer_hist_hoy!$1:$1"),0)-1,100000,1),MATCH(CLEAN(TABLATRANSFERENCIA[[#This Row],[CODIGO]]),OFFSET(INDIRECT("v_buffer_hist_hoy!$A$1"),1,MATCH("buh_codigo",INDIRECT("v_buffer_hist_hoy!$1:$1"),0)-1,100000,1),0)),"")</f>
        <v>0</v>
      </c>
      <c r="AG246" s="6">
        <f ca="1">IFERROR(INDEX(OFFSET(INDIRECT("v_buffer_hist_hoy!$A$1"),1,MATCH("buh_produccion",INDIRECT("v_buffer_hist_hoy!$1:$1"),0)-1,100000,1),MATCH(CLEAN(TABLATRANSFERENCIA[[#This Row],[CODIGO]]),OFFSET(INDIRECT("v_buffer_hist_hoy!$A$1"),1,MATCH("buh_codigo",INDIRECT("v_buffer_hist_hoy!$1:$1"),0)-1,100000,1),0)),"")</f>
        <v>0</v>
      </c>
      <c r="AH246" s="6">
        <f ca="1">IFERROR(INDEX(OFFSET(INDIRECT("v_buffer_hist_hoy!$A$1"),1,MATCH("buh_embarcado",INDIRECT("v_buffer_hist_hoy!$1:$1"),0)-1,100000,1),MATCH(CLEAN(TABLATRANSFERENCIA[[#This Row],[CODIGO]]),OFFSET(INDIRECT("v_buffer_hist_hoy!$A$1"),1,MATCH("buh_codigo",INDIRECT("v_buffer_hist_hoy!$1:$1"),0)-1,100000,1),0)),"")</f>
        <v>0</v>
      </c>
      <c r="AI246" s="6">
        <f ca="1">IFERROR(INDEX(OFFSET(INDIRECT("v_buffer_hist_hoy!$A$1"),1,MATCH("buh_comprometido",INDIRECT("v_buffer_hist_hoy!$1:$1"),0)-1,100000,1),MATCH(CLEAN(TABLATRANSFERENCIA[[#This Row],[CODIGO]]),OFFSET(INDIRECT("v_buffer_hist_hoy!$A$1"),1,MATCH("buh_codigo",INDIRECT("v_buffer_hist_hoy!$1:$1"),0)-1,100000,1),0)),"")</f>
        <v>0</v>
      </c>
      <c r="AJ246" s="6">
        <f ca="1">IFERROR(INDEX(OFFSET(INDIRECT("v_buffer_hist_hoy!$A$1"),1,MATCH("buh_backorder",INDIRECT("v_buffer_hist_hoy!$1:$1"),0)-1,100000,1),MATCH(CLEAN(TABLATRANSFERENCIA[[#This Row],[CODIGO]]),OFFSET(INDIRECT("v_buffer_hist_hoy!$A$1"),1,MATCH("buh_codigo",INDIRECT("v_buffer_hist_hoy!$1:$1"),0)-1,100000,1),0)),"")</f>
        <v>21</v>
      </c>
      <c r="AK246" s="6">
        <f ca="1">IFERROR(INDEX(OFFSET(INDIRECT("v_buffer_hist_hoy!$A$1"),1,MATCH("buh_inventario_proyectado",INDIRECT("v_buffer_hist_hoy!$1:$1"),0)-1,100000,1),MATCH(CLEAN(TABLATRANSFERENCIA[[#This Row],[CODIGO]]),OFFSET(INDIRECT("v_buffer_hist_hoy!$A$1"),1,MATCH("buh_codigo",INDIRECT("v_buffer_hist_hoy!$1:$1"),0)-1,100000,1),0)),"")</f>
        <v>31</v>
      </c>
      <c r="AL246" s="4">
        <f ca="1">IFERROR(INDEX(OFFSET(INDIRECT("v_buffer_hist_hoy!$A$1"),1,MATCH("buh_estado_inventario_proyectado",INDIRECT("v_buffer_hist_hoy!$1:$1"),0)-1,100000,1),MATCH(CLEAN(TABLATRANSFERENCIA[[#This Row],[CODIGO]]),OFFSET(INDIRECT("v_buffer_hist_hoy!$A$1"),1,MATCH("buh_codigo",INDIRECT("v_buffer_hist_hoy!$1:$1"),0)-1,100000,1),0)),"")</f>
        <v>-1.58</v>
      </c>
      <c r="AM246" s="6" t="str">
        <f ca="1">IFERROR(INDEX(OFFSET(INDIRECT("v_buffer_hist_hoy!$A$1"),1,MATCH("buh_color_inventario_proyectado",INDIRECT("v_buffer_hist_hoy!$1:$1"),0)-1,100000,1),MATCH(CLEAN(TABLATRANSFERENCIA[[#This Row],[CODIGO]]),OFFSET(INDIRECT("v_buffer_hist_hoy!$A$1"),1,MATCH("buh_codigo",INDIRECT("v_buffer_hist_hoy!$1:$1"),0)-1,100000,1),0)),"")</f>
        <v>L</v>
      </c>
      <c r="AN246" s="6">
        <f ca="1">IFERROR(INDEX(OFFSET(INDIRECT("v_buffer_hist_hoy!$A$1"),1,MATCH("buh_pedido_minimo",INDIRECT("v_buffer_hist_hoy!$1:$1"),0)-1,100000,1),MATCH(CLEAN(TABLATRANSFERENCIA[[#This Row],[CODIGO]]),OFFSET(INDIRECT("v_buffer_hist_hoy!$A$1"),1,MATCH("buh_codigo",INDIRECT("v_buffer_hist_hoy!$1:$1"),0)-1,100000,1),0)),"")</f>
        <v>0</v>
      </c>
      <c r="AO246" s="6">
        <f ca="1">IFERROR(INDEX(OFFSET(INDIRECT("v_buffer_hist_hoy!$A$1"),1,MATCH("buh_pedido_minimo_grupo",INDIRECT("v_buffer_hist_hoy!$1:$1"),0)-1,100000,1),MATCH(CLEAN(TABLATRANSFERENCIA[[#This Row],[CODIGO]]),OFFSET(INDIRECT("v_buffer_hist_hoy!$A$1"),1,MATCH("buh_codigo",INDIRECT("v_buffer_hist_hoy!$1:$1"),0)-1,100000,1),0)),"")</f>
        <v>0</v>
      </c>
      <c r="AP246" s="6">
        <f ca="1">IFERROR(INDEX(OFFSET(INDIRECT("v_buffer_hist_hoy!$A$1"),1,MATCH("buh_unidad_empaque",INDIRECT("v_buffer_hist_hoy!$1:$1"),0)-1,100000,1),MATCH(CLEAN(TABLATRANSFERENCIA[[#This Row],[CODIGO]]),OFFSET(INDIRECT("v_buffer_hist_hoy!$A$1"),1,MATCH("buh_codigo",INDIRECT("v_buffer_hist_hoy!$1:$1"),0)-1,100000,1),0)),"")</f>
        <v>0</v>
      </c>
      <c r="AQ246" s="6">
        <f ca="1">IFERROR(INDEX(OFFSET(INDIRECT("v_buffer_hist_hoy!$A$1"),1,MATCH("buh_pedido_promedio",INDIRECT("v_buffer_hist_hoy!$1:$1"),0)-1,100000,1),MATCH(CLEAN(TABLATRANSFERENCIA[[#This Row],[CODIGO]]),OFFSET(INDIRECT("v_buffer_hist_hoy!$A$1"),1,MATCH("buh_codigo",INDIRECT("v_buffer_hist_hoy!$1:$1"),0)-1,100000,1),0)),"")</f>
        <v>3</v>
      </c>
      <c r="AR246" s="6">
        <f ca="1">IFERROR(INDEX(OFFSET(INDIRECT("v_buffer_hist_hoy!$A$1"),1,MATCH("buh_cobertura_buffer",INDIRECT("v_buffer_hist_hoy!$1:$1"),0)-1,100000,1),MATCH(CLEAN(TABLATRANSFERENCIA[[#This Row],[CODIGO]]),OFFSET(INDIRECT("v_buffer_hist_hoy!$A$1"),1,MATCH("buh_codigo",INDIRECT("v_buffer_hist_hoy!$1:$1"),0)-1,100000,1),0)),"")</f>
        <v>0</v>
      </c>
      <c r="AS246" s="6">
        <f ca="1">IFERROR(INDEX(OFFSET(INDIRECT("v_buffer_hist_hoy!$A$1"),1,MATCH("buh_cobertura_inventario_proyectado",INDIRECT("v_buffer_hist_hoy!$1:$1"),0)-1,100000,1),MATCH(CLEAN(TABLATRANSFERENCIA[[#This Row],[CODIGO]]),OFFSET(INDIRECT("v_buffer_hist_hoy!$A$1"),1,MATCH("buh_codigo",INDIRECT("v_buffer_hist_hoy!$1:$1"),0)-1,100000,1),0)),"")</f>
        <v>0</v>
      </c>
      <c r="AT246" s="6">
        <f ca="1">IFERROR(INDEX(OFFSET(INDIRECT("v_buffer_hist_hoy!$A$1"),1,MATCH("buh_cobertura_pedido_minimo",INDIRECT("v_buffer_hist_hoy!$1:$1"),0)-1,100000,1),MATCH(CLEAN(TABLATRANSFERENCIA[[#This Row],[CODIGO]]),OFFSET(INDIRECT("v_buffer_hist_hoy!$A$1"),1,MATCH("buh_codigo",INDIRECT("v_buffer_hist_hoy!$1:$1"),0)-1,100000,1),0)),"")</f>
        <v>0</v>
      </c>
      <c r="AU246" s="6">
        <f ca="1">IFERROR(INDEX(OFFSET(INDIRECT("v_buffer_hist_hoy!$A$1"),1,MATCH("buh_dias_desabastecimiento",INDIRECT("v_buffer_hist_hoy!$1:$1"),0)-1,100000,1),MATCH(CLEAN(TABLATRANSFERENCIA[[#This Row],[CODIGO]]),OFFSET(INDIRECT("v_buffer_hist_hoy!$A$1"),1,MATCH("buh_codigo",INDIRECT("v_buffer_hist_hoy!$1:$1"),0)-1,100000,1),0)),"")</f>
        <v>21</v>
      </c>
      <c r="AV246" s="6">
        <f t="array" ref="AV246">IFERROR(INDEX(Datos_Consumo[CANTIDAD],MATCH(TABLATRANSFERENCIA[[#This Row],[CODIGO]]&amp;TABLATRANSFERENCIA[[#Headers],[Columna1]],Datos_Consumo[CODIGO]&amp;Datos_Consumo[FECHA_FORMATO],0)),0)</f>
        <v>0</v>
      </c>
      <c r="AW246" s="6">
        <f t="array" ref="AW246">IFERROR(INDEX(Datos_Consumo[CANTIDAD],MATCH(TABLATRANSFERENCIA[[#This Row],[CODIGO]]&amp;TABLATRANSFERENCIA[[#Headers],[Columna2]],Datos_Consumo[CODIGO]&amp;Datos_Consumo[FECHA_FORMATO],0)),0)</f>
        <v>0</v>
      </c>
      <c r="AX246" s="6">
        <f t="array" ref="AX246">IFERROR(INDEX(Datos_Consumo[CANTIDAD],MATCH(TABLATRANSFERENCIA[[#This Row],[CODIGO]]&amp;TABLATRANSFERENCIA[[#Headers],[Columna3]],Datos_Consumo[CODIGO]&amp;Datos_Consumo[FECHA_FORMATO],0)),0)</f>
        <v>0</v>
      </c>
      <c r="AY246" s="6">
        <f t="array" ref="AY246">IFERROR(INDEX(Datos_Consumo[CANTIDAD],MATCH(TABLATRANSFERENCIA[[#This Row],[CODIGO]]&amp;TABLATRANSFERENCIA[[#Headers],[Columna4]],Datos_Consumo[CODIGO]&amp;Datos_Consumo[FECHA_FORMATO],0)),0)</f>
        <v>0</v>
      </c>
      <c r="AZ246" s="6">
        <f t="array" ref="AZ246">IFERROR(INDEX(Datos_Consumo[CANTIDAD],MATCH(TABLATRANSFERENCIA[[#This Row],[CODIGO]]&amp;TABLATRANSFERENCIA[[#Headers],[Columna5]],Datos_Consumo[CODIGO]&amp;Datos_Consumo[FECHA_FORMATO],0)),0)</f>
        <v>0</v>
      </c>
      <c r="BA246" s="6">
        <f t="array" ref="BA246">IFERROR(INDEX(Datos_Consumo[CANTIDAD],MATCH(TABLATRANSFERENCIA[[#This Row],[CODIGO]]&amp;TABLATRANSFERENCIA[[#Headers],[Columna6]],Datos_Consumo[CODIGO]&amp;Datos_Consumo[FECHA_FORMATO],0)),0)</f>
        <v>0</v>
      </c>
      <c r="BB246" s="56">
        <f ca="1">IFERROR(INDEX(OFFSET(INDIRECT("v_buffer_hist_hoy!$A$1"),1,MATCH("buh_ultima_transferencia_ini",INDIRECT("v_buffer_hist_hoy!$1:$1"),0)-1,100000,1),MATCH(CLEAN(TABLATRANSFERENCIA[[#This Row],[CODIGO]]),OFFSET(INDIRECT("v_buffer_hist_hoy!$A$1"),1,MATCH("buh_codigo",INDIRECT("v_buffer_hist_hoy!$1:$1"),0)-1,100000,1),0)),"")</f>
        <v>0</v>
      </c>
      <c r="BC246" s="56">
        <f ca="1">IFERROR(INDEX(OFFSET(INDIRECT("v_buffer_hist_hoy!$A$1"),1,MATCH("buh_ultima_transferencia_fin",INDIRECT("v_buffer_hist_hoy!$1:$1"),0)-1,100000,1),MATCH(CLEAN(TABLATRANSFERENCIA[[#This Row],[CODIGO]]),OFFSET(INDIRECT("v_buffer_hist_hoy!$A$1"),1,MATCH("buh_codigo",INDIRECT("v_buffer_hist_hoy!$1:$1"),0)-1,100000,1),0)),"")</f>
        <v>0</v>
      </c>
      <c r="BD246" s="50" t="s">
        <v>1025</v>
      </c>
      <c r="BE246" s="55"/>
      <c r="BF246" s="51"/>
      <c r="BG246"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6" s="51"/>
      <c r="BM246" s="46">
        <f ca="1">IFERROR(TABLATRANSFERENCIA[[#This Row],[REQUERIM]]/TABLATRANSFERENCIA[[#This Row],[PEDIDO PROMEDIO]],0)</f>
        <v>0.33333333333333331</v>
      </c>
      <c r="BN246" s="51"/>
      <c r="BO246" s="59"/>
      <c r="BP246" s="3" t="str">
        <f>IF(TABLATRANSFERENCIA[[#This Row],[RECIBIDO]]&lt;&gt;"",0,IF(TABLATRANSFERENCIA[[#This Row],[DESPACHO]]&lt;&gt;"",TABLATRANSFERENCIA[[#This Row],[DESPACHO]],TABLATRANSFERENCIA[[#This Row],[REQUERIM]]))</f>
        <v>1</v>
      </c>
      <c r="BQ246" s="50"/>
      <c r="BR246" s="50"/>
      <c r="BS246" s="50" t="str">
        <f t="shared" si="3"/>
        <v>N</v>
      </c>
      <c r="BT246" s="51">
        <f t="array" aca="1" ref="BT246" ca="1">IF(SUM(--(TABLATRANSFERENCIA[[#This Row],[CODIGO GENERICO]]=TABLATRANSFERENCIA[CODIGO GENERICO])*TABLATRANSFERENCIA[REQUERIM])&lt;TABLATRANSFERENCIA[[#This Row],[PEDIDO MIN GRUPO]],1,0)</f>
        <v>0</v>
      </c>
      <c r="BU24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246" s="51">
        <f ca="1">IFERROR(INDEX(OFFSET(INDIRECT("v_buffer_hist_hoy!$A$1"),1,MATCH("buh_zona_amarilla",INDIRECT("v_buffer_hist_hoy!$1:$1"),0)-1,100000,1),MATCH(CLEAN(TABLATRANSFERENCIA[[#This Row],[CODIGO]]),OFFSET(INDIRECT("v_buffer_hist_hoy!$A$1"),1,MATCH("buh_codigo",INDIRECT("v_buffer_hist_hoy!$1:$1"),0)-1,100000,1),0)),"")</f>
        <v>8</v>
      </c>
      <c r="BW246" s="51">
        <f ca="1">IFERROR(INDEX(OFFSET(INDIRECT("v_buffer_hist_hoy!$A$1"),1,MATCH("buh_zona_roja",INDIRECT("v_buffer_hist_hoy!$1:$1"),0)-1,100000,1),MATCH(CLEAN(TABLATRANSFERENCIA[[#This Row],[CODIGO]]),OFFSET(INDIRECT("v_buffer_hist_hoy!$A$1"),1,MATCH("buh_codigo",INDIRECT("v_buffer_hist_hoy!$1:$1"),0)-1,100000,1),0)),"")</f>
        <v>4</v>
      </c>
    </row>
    <row r="247" spans="1:75" hidden="1" x14ac:dyDescent="0.25">
      <c r="A247" s="54" t="s">
        <v>1480</v>
      </c>
      <c r="B247" s="3" t="str">
        <f ca="1">IFERROR(INDEX(OFFSET(INDIRECT("v_buffer_hist_hoy!$A$1"),1,MATCH("pro_descripcion",INDIRECT("v_buffer_hist_hoy!$1:$1"),0)-1,100000,1),MATCH(CLEAN(TABLATRANSFERENCIA[[#This Row],[CODIGO]]),OFFSET(INDIRECT("v_buffer_hist_hoy!$A$1"),1,MATCH("buh_codigo",INDIRECT("v_buffer_hist_hoy!$1:$1"),0)-1,100000,1),0)),"")</f>
        <v>DESMALEZADORA SRM 4605</v>
      </c>
      <c r="C247" s="3" t="str">
        <f ca="1">IFERROR(INDEX(OFFSET(INDIRECT("v_buffer_hist_hoy!$A$1"),1,MATCH("buh_codigo_generico",INDIRECT("v_buffer_hist_hoy!$1:$1"),0)-1,100000,1),MATCH(CLEAN(TABLATRANSFERENCIA[[#This Row],[CODIGO]]),OFFSET(INDIRECT("v_buffer_hist_hoy!$A$1"),1,MATCH("buh_codigo",INDIRECT("v_buffer_hist_hoy!$1:$1"),0)-1,100000,1),0)),"")</f>
        <v>0</v>
      </c>
      <c r="D247" s="3" t="str">
        <f ca="1">IFERROR(INDEX(OFFSET(INDIRECT("v_buffer_hist_hoy!$A$1"),1,MATCH("buh_codigo_vinculado",INDIRECT("v_buffer_hist_hoy!$1:$1"),0)-1,100000,1),MATCH(CLEAN(TABLATRANSFERENCIA[[#This Row],[CODIGO]]),OFFSET(INDIRECT("v_buffer_hist_hoy!$A$1"),1,MATCH("buh_codigo",INDIRECT("v_buffer_hist_hoy!$1:$1"),0)-1,100000,1),0)),"")</f>
        <v>EC-SRM-4605/ULA</v>
      </c>
      <c r="E247" s="3" t="str">
        <f ca="1">IFERROR(INDEX(OFFSET(INDIRECT("v_buffer_hist_hoy!$A$1"),1,MATCH("pro_linea",INDIRECT("v_buffer_hist_hoy!$1:$1"),0)-1,100000,1),MATCH(CLEAN(TABLATRANSFERENCIA[[#This Row],[CODIGO]]),OFFSET(INDIRECT("v_buffer_hist_hoy!$A$1"),1,MATCH("buh_codigo",INDIRECT("v_buffer_hist_hoy!$1:$1"),0)-1,100000,1),0)),"")</f>
        <v>AGROFORESTAL</v>
      </c>
      <c r="F247" s="3">
        <f ca="1">IFERROR(INDEX(OFFSET(INDIRECT("v_buffer_hist_hoy!$A$1"),1,MATCH("pro_sublinea",INDIRECT("v_buffer_hist_hoy!$1:$1"),0)-1,100000,1),MATCH(CLEAN(TABLATRANSFERENCIA[[#This Row],[CODIGO]]),OFFSET(INDIRECT("v_buffer_hist_hoy!$A$1"),1,MATCH("buh_codigo",INDIRECT("v_buffer_hist_hoy!$1:$1"),0)-1,100000,1),0)),"")</f>
        <v>0</v>
      </c>
      <c r="G247" s="3" t="str">
        <f ca="1">IFERROR(INDEX(OFFSET(INDIRECT("v_buffer_hist_hoy!$A$1"),1,MATCH("pro_grupo",INDIRECT("v_buffer_hist_hoy!$1:$1"),0)-1,100000,1),MATCH(CLEAN(TABLATRANSFERENCIA[[#This Row],[CODIGO]]),OFFSET(INDIRECT("v_buffer_hist_hoy!$A$1"),1,MATCH("buh_codigo",INDIRECT("v_buffer_hist_hoy!$1:$1"),0)-1,100000,1),0)),"")</f>
        <v>MOTOGUADAÑA ECHO</v>
      </c>
      <c r="H247" s="3">
        <f ca="1">IFERROR(INDEX(OFFSET(INDIRECT("v_buffer_hist_hoy!$A$1"),1,MATCH("pro_familia",INDIRECT("v_buffer_hist_hoy!$1:$1"),0)-1,100000,1),MATCH(CLEAN(TABLATRANSFERENCIA[[#This Row],[CODIGO]]),OFFSET(INDIRECT("v_buffer_hist_hoy!$A$1"),1,MATCH("buh_codigo",INDIRECT("v_buffer_hist_hoy!$1:$1"),0)-1,100000,1),0)),"")</f>
        <v>0</v>
      </c>
      <c r="I247" s="3">
        <f ca="1">IFERROR(INDEX(OFFSET(INDIRECT("v_buffer_hist_hoy!$A$1"),1,MATCH("pro_subfamilia",INDIRECT("v_buffer_hist_hoy!$1:$1"),0)-1,100000,1),MATCH(CLEAN(TABLATRANSFERENCIA[[#This Row],[CODIGO]]),OFFSET(INDIRECT("v_buffer_hist_hoy!$A$1"),1,MATCH("buh_codigo",INDIRECT("v_buffer_hist_hoy!$1:$1"),0)-1,100000,1),0)),"")</f>
        <v>0</v>
      </c>
      <c r="J247" s="3" t="str">
        <f ca="1">IFERROR(INDEX(OFFSET(INDIRECT("v_buffer_hist_hoy!$A$1"),1,MATCH("pro_categoria",INDIRECT("v_buffer_hist_hoy!$1:$1"),0)-1,100000,1),MATCH(CLEAN(TABLATRANSFERENCIA[[#This Row],[CODIGO]]),OFFSET(INDIRECT("v_buffer_hist_hoy!$A$1"),1,MATCH("buh_codigo",INDIRECT("v_buffer_hist_hoy!$1:$1"),0)-1,100000,1),0)),"")</f>
        <v>DESMALEZADORA ECHO</v>
      </c>
      <c r="K247" s="3">
        <f ca="1">IFERROR(INDEX(OFFSET(INDIRECT("v_buffer_hist_hoy!$A$1"),1,MATCH("pro_tipo",INDIRECT("v_buffer_hist_hoy!$1:$1"),0)-1,100000,1),MATCH(CLEAN(TABLATRANSFERENCIA[[#This Row],[CODIGO]]),OFFSET(INDIRECT("v_buffer_hist_hoy!$A$1"),1,MATCH("buh_codigo",INDIRECT("v_buffer_hist_hoy!$1:$1"),0)-1,100000,1),0)),"")</f>
        <v>0</v>
      </c>
      <c r="L247" s="3" t="str">
        <f ca="1">IFERROR(INDEX(OFFSET(INDIRECT("v_buffer_hist_hoy!$A$1"),1,MATCH("pro_marca",INDIRECT("v_buffer_hist_hoy!$1:$1"),0)-1,100000,1),MATCH(CLEAN(TABLATRANSFERENCIA[[#This Row],[CODIGO]]),OFFSET(INDIRECT("v_buffer_hist_hoy!$A$1"),1,MATCH("buh_codigo",INDIRECT("v_buffer_hist_hoy!$1:$1"),0)-1,100000,1),0)),"")</f>
        <v>ECHO</v>
      </c>
      <c r="M247" s="3">
        <f ca="1">IFERROR(INDEX(OFFSET(INDIRECT("v_buffer_hist_hoy!$A$1"),1,MATCH("pro_modelo",INDIRECT("v_buffer_hist_hoy!$1:$1"),0)-1,100000,1),MATCH(CLEAN(TABLATRANSFERENCIA[[#This Row],[CODIGO]]),OFFSET(INDIRECT("v_buffer_hist_hoy!$A$1"),1,MATCH("buh_codigo",INDIRECT("v_buffer_hist_hoy!$1:$1"),0)-1,100000,1),0)),"")</f>
        <v>0</v>
      </c>
      <c r="N247" s="3">
        <f ca="1">IFERROR(INDEX(OFFSET(INDIRECT("v_buffer_hist_hoy!$A$1"),1,MATCH("pro_cat_management",INDIRECT("v_buffer_hist_hoy!$1:$1"),0)-1,100000,1),MATCH(CLEAN(TABLATRANSFERENCIA[[#This Row],[CODIGO]]),OFFSET(INDIRECT("v_buffer_hist_hoy!$A$1"),1,MATCH("buh_codigo",INDIRECT("v_buffer_hist_hoy!$1:$1"),0)-1,100000,1),0)),"")</f>
        <v>0</v>
      </c>
      <c r="O247" s="5" t="str">
        <f ca="1">IFERROR(INDEX(OFFSET(INDIRECT("v_buffer_hist_hoy!$A$1"),1,MATCH("buh_estatus",INDIRECT("v_buffer_hist_hoy!$1:$1"),0)-1,100000,1),MATCH(CLEAN(TABLATRANSFERENCIA[[#This Row],[CODIGO]]),OFFSET(INDIRECT("v_buffer_hist_hoy!$A$1"),1,MATCH("buh_codigo",INDIRECT("v_buffer_hist_hoy!$1:$1"),0)-1,100000,1),0)),"")</f>
        <v>0</v>
      </c>
      <c r="P247" s="5">
        <f ca="1">IFERROR(INDEX(OFFSET(INDIRECT("v_buffer_hist_hoy!$A$1"),1,MATCH("buh_ctv",INDIRECT("v_buffer_hist_hoy!$1:$1"),0)-1,100000,1),MATCH(CLEAN(TABLATRANSFERENCIA[[#This Row],[CODIGO]]),OFFSET(INDIRECT("v_buffer_hist_hoy!$A$1"),1,MATCH("buh_codigo",INDIRECT("v_buffer_hist_hoy!$1:$1"),0)-1,100000,1),0)),"")</f>
        <v>283.49</v>
      </c>
      <c r="Q247" s="5">
        <f ca="1">IFERROR(INDEX(OFFSET(INDIRECT("v_buffer_hist_hoy!$A$1"),1,MATCH("buh_pv",INDIRECT("v_buffer_hist_hoy!$1:$1"),0)-1,100000,1),MATCH(CLEAN(TABLATRANSFERENCIA[[#This Row],[CODIGO]]),OFFSET(INDIRECT("v_buffer_hist_hoy!$A$1"),1,MATCH("buh_codigo",INDIRECT("v_buffer_hist_hoy!$1:$1"),0)-1,100000,1),0)),"")</f>
        <v>699.44</v>
      </c>
      <c r="R247" s="46">
        <f ca="1">IFERROR(INDEX(OFFSET(INDIRECT("v_buffer_hist_hoy!$A$1"),1,MATCH("buh_roi_pasado",INDIRECT("v_buffer_hist_hoy!$1:$1"),0)-1,100000,1),MATCH(CLEAN(TABLATRANSFERENCIA[[#This Row],[CODIGO]]),OFFSET(INDIRECT("v_buffer_hist_hoy!$A$1"),1,MATCH("buh_codigo",INDIRECT("v_buffer_hist_hoy!$1:$1"),0)-1,100000,1),0)),"")</f>
        <v>0</v>
      </c>
      <c r="S247" s="46">
        <f ca="1">IFERROR(INDEX(OFFSET(INDIRECT("v_buffer_hist_hoy!$A$1"),1,MATCH("buh_roi_proyectado",INDIRECT("v_buffer_hist_hoy!$1:$1"),0)-1,100000,1),MATCH(CLEAN(TABLATRANSFERENCIA[[#This Row],[CODIGO]]),OFFSET(INDIRECT("v_buffer_hist_hoy!$A$1"),1,MATCH("buh_codigo",INDIRECT("v_buffer_hist_hoy!$1:$1"),0)-1,100000,1),0)),"")</f>
        <v>6.4</v>
      </c>
      <c r="T247" s="46">
        <f ca="1">IFERROR(INDEX(OFFSET(INDIRECT("v_buffer_hist_hoy!$A$1"),1,MATCH("buh_velocity",INDIRECT("v_buffer_hist_hoy!$1:$1"),0)-1,100000,1),MATCH(CLEAN(TABLATRANSFERENCIA[[#This Row],[CODIGO]]),OFFSET(INDIRECT("v_buffer_hist_hoy!$A$1"),1,MATCH("buh_codigo",INDIRECT("v_buffer_hist_hoy!$1:$1"),0)-1,100000,1),0)),"")</f>
        <v>0</v>
      </c>
      <c r="U247" s="46">
        <f ca="1">IFERROR(INDEX(OFFSET(INDIRECT("v_buffer_hist_hoy!$A$1"),1,MATCH("buh_nivel_servicio",INDIRECT("v_buffer_hist_hoy!$1:$1"),0)-1,100000,1),MATCH(CLEAN(TABLATRANSFERENCIA[[#This Row],[CODIGO]]),OFFSET(INDIRECT("v_buffer_hist_hoy!$A$1"),1,MATCH("buh_codigo",INDIRECT("v_buffer_hist_hoy!$1:$1"),0)-1,100000,1),0)),"")</f>
        <v>1</v>
      </c>
      <c r="V247" s="49" t="str">
        <f ca="1">IFERROR(INDEX(OFFSET(INDIRECT("v_buffer_hist_hoy!$A$1"),1,MATCH("pro_nombre",INDIRECT("v_buffer_hist_hoy!$1:$1"),0)-1,100000,1),MATCH(CLEAN(TABLATRANSFERENCIA[[#This Row],[CODIGO]]),OFFSET(INDIRECT("v_buffer_hist_hoy!$A$1"),1,MATCH("buh_codigo",INDIRECT("v_buffer_hist_hoy!$1:$1"),0)-1,100000,1),0)),"")</f>
        <v>Echo</v>
      </c>
      <c r="W247" s="49" t="str">
        <f ca="1">IFERROR(INDEX(OFFSET(INDIRECT("v_buffer_hist_hoy!$A$1"),1,MATCH("pre_nombre",INDIRECT("v_buffer_hist_hoy!$1:$1"),0)-1,100000,1),MATCH(CLEAN(TABLATRANSFERENCIA[[#This Row],[CODIGO]]),OFFSET(INDIRECT("v_buffer_hist_hoy!$A$1"),1,MATCH("buh_codigo",INDIRECT("v_buffer_hist_hoy!$1:$1"),0)-1,100000,1),0)),"")</f>
        <v>USA</v>
      </c>
      <c r="X247" s="51">
        <f ca="1">IFERROR(INDEX(OFFSET(INDIRECT("v_buffer_hist_hoy!$A$1"),1,MATCH("buh_tiempo_suministro",INDIRECT("v_buffer_hist_hoy!$1:$1"),0)-1,100000,1),MATCH(CLEAN(TABLATRANSFERENCIA[[#This Row],[CODIGO]]),OFFSET(INDIRECT("v_buffer_hist_hoy!$A$1"),1,MATCH("buh_codigo",INDIRECT("v_buffer_hist_hoy!$1:$1"),0)-1,100000,1),0)),"")</f>
        <v>8</v>
      </c>
      <c r="Y247" s="51">
        <f ca="1">IFERROR(INDEX(OFFSET(INDIRECT("v_buffer_hist_hoy!$A$1"),1,MATCH("buh_frecuencia_reposicion",INDIRECT("v_buffer_hist_hoy!$1:$1"),0)-1,100000,1),MATCH(CLEAN(TABLATRANSFERENCIA[[#This Row],[CODIGO]]),OFFSET(INDIRECT("v_buffer_hist_hoy!$A$1"),1,MATCH("buh_codigo",INDIRECT("v_buffer_hist_hoy!$1:$1"),0)-1,100000,1),0)),"")</f>
        <v>3</v>
      </c>
      <c r="Z247" s="6">
        <f ca="1">IFERROR(INDEX(OFFSET(INDIRECT("v_buffer_hist_hoy!$A$1"),1,MATCH("buh_buffer_actual",INDIRECT("v_buffer_hist_hoy!$1:$1"),0)-1,100000,1),MATCH(CLEAN(TABLATRANSFERENCIA[[#This Row],[CODIGO]]),OFFSET(INDIRECT("v_buffer_hist_hoy!$A$1"),1,MATCH("buh_codigo",INDIRECT("v_buffer_hist_hoy!$1:$1"),0)-1,100000,1),0)),"")</f>
        <v>22</v>
      </c>
      <c r="AA247" s="6">
        <f ca="1">IFERROR(INDEX(OFFSET(INDIRECT("v_buffer_hist_hoy!$A$1"),1,MATCH("buh_inventario_proveedor",INDIRECT("v_buffer_hist_hoy!$1:$1"),0)-1,100000,1),MATCH(CLEAN(TABLATRANSFERENCIA[[#This Row],[CODIGO]]),OFFSET(INDIRECT("v_buffer_hist_hoy!$A$1"),1,MATCH("buh_codigo",INDIRECT("v_buffer_hist_hoy!$1:$1"),0)-1,100000,1),0)),"")</f>
        <v>1000000000</v>
      </c>
      <c r="AB247" s="6">
        <f ca="1">IFERROR(INDEX(OFFSET(INDIRECT("v_buffer_hist_hoy!$A$1"),1,MATCH("buh_inventario_fisico",INDIRECT("v_buffer_hist_hoy!$1:$1"),0)-1,100000,1),MATCH(CLEAN(TABLATRANSFERENCIA[[#This Row],[CODIGO]]),OFFSET(INDIRECT("v_buffer_hist_hoy!$A$1"),1,MATCH("buh_codigo",INDIRECT("v_buffer_hist_hoy!$1:$1"),0)-1,100000,1),0)),"")</f>
        <v>10</v>
      </c>
      <c r="AC247" s="4">
        <f ca="1">IFERROR(INDEX(OFFSET(INDIRECT("v_buffer_hist_hoy!$A$1"),1,MATCH("buh_estado_inventario_fisico",INDIRECT("v_buffer_hist_hoy!$1:$1"),0)-1,100000,1),MATCH(CLEAN(TABLATRANSFERENCIA[[#This Row],[CODIGO]]),OFFSET(INDIRECT("v_buffer_hist_hoy!$A$1"),1,MATCH("buh_codigo",INDIRECT("v_buffer_hist_hoy!$1:$1"),0)-1,100000,1),0)),"")</f>
        <v>0.55000000000000004</v>
      </c>
      <c r="AD247" s="6" t="str">
        <f ca="1">IFERROR(INDEX(OFFSET(INDIRECT("v_buffer_hist_hoy!$A$1"),1,MATCH("buh_color_inventario_fisico",INDIRECT("v_buffer_hist_hoy!$1:$1"),0)-1,100000,1),MATCH(CLEAN(TABLATRANSFERENCIA[[#This Row],[CODIGO]]),OFFSET(INDIRECT("v_buffer_hist_hoy!$A$1"),1,MATCH("buh_codigo",INDIRECT("v_buffer_hist_hoy!$1:$1"),0)-1,100000,1),0)),"")</f>
        <v>A</v>
      </c>
      <c r="AE247" s="6">
        <f ca="1">IFERROR(INDEX(OFFSET(INDIRECT("v_buffer_hist_hoy!$A$1"),1,MATCH("buh_transito",INDIRECT("v_buffer_hist_hoy!$1:$1"),0)-1,100000,1),MATCH(CLEAN(TABLATRANSFERENCIA[[#This Row],[CODIGO]]),OFFSET(INDIRECT("v_buffer_hist_hoy!$A$1"),1,MATCH("buh_codigo",INDIRECT("v_buffer_hist_hoy!$1:$1"),0)-1,100000,1),0)),"")</f>
        <v>2</v>
      </c>
      <c r="AF247" s="6">
        <f ca="1">IFERROR(INDEX(OFFSET(INDIRECT("v_buffer_hist_hoy!$A$1"),1,MATCH("buh_negociacion",INDIRECT("v_buffer_hist_hoy!$1:$1"),0)-1,100000,1),MATCH(CLEAN(TABLATRANSFERENCIA[[#This Row],[CODIGO]]),OFFSET(INDIRECT("v_buffer_hist_hoy!$A$1"),1,MATCH("buh_codigo",INDIRECT("v_buffer_hist_hoy!$1:$1"),0)-1,100000,1),0)),"")</f>
        <v>0</v>
      </c>
      <c r="AG247" s="6">
        <f ca="1">IFERROR(INDEX(OFFSET(INDIRECT("v_buffer_hist_hoy!$A$1"),1,MATCH("buh_produccion",INDIRECT("v_buffer_hist_hoy!$1:$1"),0)-1,100000,1),MATCH(CLEAN(TABLATRANSFERENCIA[[#This Row],[CODIGO]]),OFFSET(INDIRECT("v_buffer_hist_hoy!$A$1"),1,MATCH("buh_codigo",INDIRECT("v_buffer_hist_hoy!$1:$1"),0)-1,100000,1),0)),"")</f>
        <v>0</v>
      </c>
      <c r="AH247" s="6">
        <f ca="1">IFERROR(INDEX(OFFSET(INDIRECT("v_buffer_hist_hoy!$A$1"),1,MATCH("buh_embarcado",INDIRECT("v_buffer_hist_hoy!$1:$1"),0)-1,100000,1),MATCH(CLEAN(TABLATRANSFERENCIA[[#This Row],[CODIGO]]),OFFSET(INDIRECT("v_buffer_hist_hoy!$A$1"),1,MATCH("buh_codigo",INDIRECT("v_buffer_hist_hoy!$1:$1"),0)-1,100000,1),0)),"")</f>
        <v>0</v>
      </c>
      <c r="AI247" s="6">
        <f ca="1">IFERROR(INDEX(OFFSET(INDIRECT("v_buffer_hist_hoy!$A$1"),1,MATCH("buh_comprometido",INDIRECT("v_buffer_hist_hoy!$1:$1"),0)-1,100000,1),MATCH(CLEAN(TABLATRANSFERENCIA[[#This Row],[CODIGO]]),OFFSET(INDIRECT("v_buffer_hist_hoy!$A$1"),1,MATCH("buh_codigo",INDIRECT("v_buffer_hist_hoy!$1:$1"),0)-1,100000,1),0)),"")</f>
        <v>0</v>
      </c>
      <c r="AJ247" s="6">
        <f ca="1">IFERROR(INDEX(OFFSET(INDIRECT("v_buffer_hist_hoy!$A$1"),1,MATCH("buh_backorder",INDIRECT("v_buffer_hist_hoy!$1:$1"),0)-1,100000,1),MATCH(CLEAN(TABLATRANSFERENCIA[[#This Row],[CODIGO]]),OFFSET(INDIRECT("v_buffer_hist_hoy!$A$1"),1,MATCH("buh_codigo",INDIRECT("v_buffer_hist_hoy!$1:$1"),0)-1,100000,1),0)),"")</f>
        <v>1</v>
      </c>
      <c r="AK247" s="6">
        <f ca="1">IFERROR(INDEX(OFFSET(INDIRECT("v_buffer_hist_hoy!$A$1"),1,MATCH("buh_inventario_proyectado",INDIRECT("v_buffer_hist_hoy!$1:$1"),0)-1,100000,1),MATCH(CLEAN(TABLATRANSFERENCIA[[#This Row],[CODIGO]]),OFFSET(INDIRECT("v_buffer_hist_hoy!$A$1"),1,MATCH("buh_codigo",INDIRECT("v_buffer_hist_hoy!$1:$1"),0)-1,100000,1),0)),"")</f>
        <v>13</v>
      </c>
      <c r="AL247" s="4">
        <f ca="1">IFERROR(INDEX(OFFSET(INDIRECT("v_buffer_hist_hoy!$A$1"),1,MATCH("buh_estado_inventario_proyectado",INDIRECT("v_buffer_hist_hoy!$1:$1"),0)-1,100000,1),MATCH(CLEAN(TABLATRANSFERENCIA[[#This Row],[CODIGO]]),OFFSET(INDIRECT("v_buffer_hist_hoy!$A$1"),1,MATCH("buh_codigo",INDIRECT("v_buffer_hist_hoy!$1:$1"),0)-1,100000,1),0)),"")</f>
        <v>0.41</v>
      </c>
      <c r="AM247" s="6" t="str">
        <f ca="1">IFERROR(INDEX(OFFSET(INDIRECT("v_buffer_hist_hoy!$A$1"),1,MATCH("buh_color_inventario_proyectado",INDIRECT("v_buffer_hist_hoy!$1:$1"),0)-1,100000,1),MATCH(CLEAN(TABLATRANSFERENCIA[[#This Row],[CODIGO]]),OFFSET(INDIRECT("v_buffer_hist_hoy!$A$1"),1,MATCH("buh_codigo",INDIRECT("v_buffer_hist_hoy!$1:$1"),0)-1,100000,1),0)),"")</f>
        <v>A</v>
      </c>
      <c r="AN247" s="6">
        <f ca="1">IFERROR(INDEX(OFFSET(INDIRECT("v_buffer_hist_hoy!$A$1"),1,MATCH("buh_pedido_minimo",INDIRECT("v_buffer_hist_hoy!$1:$1"),0)-1,100000,1),MATCH(CLEAN(TABLATRANSFERENCIA[[#This Row],[CODIGO]]),OFFSET(INDIRECT("v_buffer_hist_hoy!$A$1"),1,MATCH("buh_codigo",INDIRECT("v_buffer_hist_hoy!$1:$1"),0)-1,100000,1),0)),"")</f>
        <v>0</v>
      </c>
      <c r="AO247" s="6">
        <f ca="1">IFERROR(INDEX(OFFSET(INDIRECT("v_buffer_hist_hoy!$A$1"),1,MATCH("buh_pedido_minimo_grupo",INDIRECT("v_buffer_hist_hoy!$1:$1"),0)-1,100000,1),MATCH(CLEAN(TABLATRANSFERENCIA[[#This Row],[CODIGO]]),OFFSET(INDIRECT("v_buffer_hist_hoy!$A$1"),1,MATCH("buh_codigo",INDIRECT("v_buffer_hist_hoy!$1:$1"),0)-1,100000,1),0)),"")</f>
        <v>0</v>
      </c>
      <c r="AP247" s="6">
        <f ca="1">IFERROR(INDEX(OFFSET(INDIRECT("v_buffer_hist_hoy!$A$1"),1,MATCH("buh_unidad_empaque",INDIRECT("v_buffer_hist_hoy!$1:$1"),0)-1,100000,1),MATCH(CLEAN(TABLATRANSFERENCIA[[#This Row],[CODIGO]]),OFFSET(INDIRECT("v_buffer_hist_hoy!$A$1"),1,MATCH("buh_codigo",INDIRECT("v_buffer_hist_hoy!$1:$1"),0)-1,100000,1),0)),"")</f>
        <v>2</v>
      </c>
      <c r="AQ247" s="6">
        <f ca="1">IFERROR(INDEX(OFFSET(INDIRECT("v_buffer_hist_hoy!$A$1"),1,MATCH("buh_pedido_promedio",INDIRECT("v_buffer_hist_hoy!$1:$1"),0)-1,100000,1),MATCH(CLEAN(TABLATRANSFERENCIA[[#This Row],[CODIGO]]),OFFSET(INDIRECT("v_buffer_hist_hoy!$A$1"),1,MATCH("buh_codigo",INDIRECT("v_buffer_hist_hoy!$1:$1"),0)-1,100000,1),0)),"")</f>
        <v>6</v>
      </c>
      <c r="AR247" s="6">
        <f ca="1">IFERROR(INDEX(OFFSET(INDIRECT("v_buffer_hist_hoy!$A$1"),1,MATCH("buh_cobertura_buffer",INDIRECT("v_buffer_hist_hoy!$1:$1"),0)-1,100000,1),MATCH(CLEAN(TABLATRANSFERENCIA[[#This Row],[CODIGO]]),OFFSET(INDIRECT("v_buffer_hist_hoy!$A$1"),1,MATCH("buh_codigo",INDIRECT("v_buffer_hist_hoy!$1:$1"),0)-1,100000,1),0)),"")</f>
        <v>0</v>
      </c>
      <c r="AS247" s="6">
        <f ca="1">IFERROR(INDEX(OFFSET(INDIRECT("v_buffer_hist_hoy!$A$1"),1,MATCH("buh_cobertura_inventario_proyectado",INDIRECT("v_buffer_hist_hoy!$1:$1"),0)-1,100000,1),MATCH(CLEAN(TABLATRANSFERENCIA[[#This Row],[CODIGO]]),OFFSET(INDIRECT("v_buffer_hist_hoy!$A$1"),1,MATCH("buh_codigo",INDIRECT("v_buffer_hist_hoy!$1:$1"),0)-1,100000,1),0)),"")</f>
        <v>0</v>
      </c>
      <c r="AT247" s="6">
        <f ca="1">IFERROR(INDEX(OFFSET(INDIRECT("v_buffer_hist_hoy!$A$1"),1,MATCH("buh_cobertura_pedido_minimo",INDIRECT("v_buffer_hist_hoy!$1:$1"),0)-1,100000,1),MATCH(CLEAN(TABLATRANSFERENCIA[[#This Row],[CODIGO]]),OFFSET(INDIRECT("v_buffer_hist_hoy!$A$1"),1,MATCH("buh_codigo",INDIRECT("v_buffer_hist_hoy!$1:$1"),0)-1,100000,1),0)),"")</f>
        <v>0</v>
      </c>
      <c r="AU247" s="6">
        <f ca="1">IFERROR(INDEX(OFFSET(INDIRECT("v_buffer_hist_hoy!$A$1"),1,MATCH("buh_dias_desabastecimiento",INDIRECT("v_buffer_hist_hoy!$1:$1"),0)-1,100000,1),MATCH(CLEAN(TABLATRANSFERENCIA[[#This Row],[CODIGO]]),OFFSET(INDIRECT("v_buffer_hist_hoy!$A$1"),1,MATCH("buh_codigo",INDIRECT("v_buffer_hist_hoy!$1:$1"),0)-1,100000,1),0)),"")</f>
        <v>0</v>
      </c>
      <c r="AV247" s="6">
        <f t="array" ref="AV247">IFERROR(INDEX(Datos_Consumo[CANTIDAD],MATCH(TABLATRANSFERENCIA[[#This Row],[CODIGO]]&amp;TABLATRANSFERENCIA[[#Headers],[Columna1]],Datos_Consumo[CODIGO]&amp;Datos_Consumo[FECHA_FORMATO],0)),0)</f>
        <v>0</v>
      </c>
      <c r="AW247" s="6">
        <f t="array" ref="AW247">IFERROR(INDEX(Datos_Consumo[CANTIDAD],MATCH(TABLATRANSFERENCIA[[#This Row],[CODIGO]]&amp;TABLATRANSFERENCIA[[#Headers],[Columna2]],Datos_Consumo[CODIGO]&amp;Datos_Consumo[FECHA_FORMATO],0)),0)</f>
        <v>0</v>
      </c>
      <c r="AX247" s="6">
        <f t="array" ref="AX247">IFERROR(INDEX(Datos_Consumo[CANTIDAD],MATCH(TABLATRANSFERENCIA[[#This Row],[CODIGO]]&amp;TABLATRANSFERENCIA[[#Headers],[Columna3]],Datos_Consumo[CODIGO]&amp;Datos_Consumo[FECHA_FORMATO],0)),0)</f>
        <v>0</v>
      </c>
      <c r="AY247" s="6">
        <f t="array" ref="AY247">IFERROR(INDEX(Datos_Consumo[CANTIDAD],MATCH(TABLATRANSFERENCIA[[#This Row],[CODIGO]]&amp;TABLATRANSFERENCIA[[#Headers],[Columna4]],Datos_Consumo[CODIGO]&amp;Datos_Consumo[FECHA_FORMATO],0)),0)</f>
        <v>0</v>
      </c>
      <c r="AZ247" s="6">
        <f t="array" ref="AZ247">IFERROR(INDEX(Datos_Consumo[CANTIDAD],MATCH(TABLATRANSFERENCIA[[#This Row],[CODIGO]]&amp;TABLATRANSFERENCIA[[#Headers],[Columna5]],Datos_Consumo[CODIGO]&amp;Datos_Consumo[FECHA_FORMATO],0)),0)</f>
        <v>0</v>
      </c>
      <c r="BA247" s="6">
        <f t="array" ref="BA247">IFERROR(INDEX(Datos_Consumo[CANTIDAD],MATCH(TABLATRANSFERENCIA[[#This Row],[CODIGO]]&amp;TABLATRANSFERENCIA[[#Headers],[Columna6]],Datos_Consumo[CODIGO]&amp;Datos_Consumo[FECHA_FORMATO],0)),0)</f>
        <v>0</v>
      </c>
      <c r="BB247" s="56">
        <f ca="1">IFERROR(INDEX(OFFSET(INDIRECT("v_buffer_hist_hoy!$A$1"),1,MATCH("buh_ultima_transferencia_ini",INDIRECT("v_buffer_hist_hoy!$1:$1"),0)-1,100000,1),MATCH(CLEAN(TABLATRANSFERENCIA[[#This Row],[CODIGO]]),OFFSET(INDIRECT("v_buffer_hist_hoy!$A$1"),1,MATCH("buh_codigo",INDIRECT("v_buffer_hist_hoy!$1:$1"),0)-1,100000,1),0)),"")</f>
        <v>0</v>
      </c>
      <c r="BC247" s="56">
        <f ca="1">IFERROR(INDEX(OFFSET(INDIRECT("v_buffer_hist_hoy!$A$1"),1,MATCH("buh_ultima_transferencia_fin",INDIRECT("v_buffer_hist_hoy!$1:$1"),0)-1,100000,1),MATCH(CLEAN(TABLATRANSFERENCIA[[#This Row],[CODIGO]]),OFFSET(INDIRECT("v_buffer_hist_hoy!$A$1"),1,MATCH("buh_codigo",INDIRECT("v_buffer_hist_hoy!$1:$1"),0)-1,100000,1),0)),"")</f>
        <v>0</v>
      </c>
      <c r="BD247" s="50" t="s">
        <v>1025</v>
      </c>
      <c r="BE247" s="55"/>
      <c r="BF247" s="51"/>
      <c r="BG247"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7" s="51"/>
      <c r="BM247" s="46">
        <f ca="1">IFERROR(TABLATRANSFERENCIA[[#This Row],[REQUERIM]]/TABLATRANSFERENCIA[[#This Row],[PEDIDO PROMEDIO]],0)</f>
        <v>0.16666666666666666</v>
      </c>
      <c r="BN247" s="51"/>
      <c r="BO247" s="59"/>
      <c r="BP247" s="3" t="str">
        <f>IF(TABLATRANSFERENCIA[[#This Row],[RECIBIDO]]&lt;&gt;"",0,IF(TABLATRANSFERENCIA[[#This Row],[DESPACHO]]&lt;&gt;"",TABLATRANSFERENCIA[[#This Row],[DESPACHO]],TABLATRANSFERENCIA[[#This Row],[REQUERIM]]))</f>
        <v>1</v>
      </c>
      <c r="BQ247" s="50"/>
      <c r="BR247" s="50"/>
      <c r="BS247" s="50" t="str">
        <f t="shared" si="3"/>
        <v>N</v>
      </c>
      <c r="BT247" s="51">
        <f t="array" aca="1" ref="BT247" ca="1">IF(SUM(--(TABLATRANSFERENCIA[[#This Row],[CODIGO GENERICO]]=TABLATRANSFERENCIA[CODIGO GENERICO])*TABLATRANSFERENCIA[REQUERIM])&lt;TABLATRANSFERENCIA[[#This Row],[PEDIDO MIN GRUPO]],1,0)</f>
        <v>0</v>
      </c>
      <c r="BU24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7" s="51">
        <f ca="1">IFERROR(INDEX(OFFSET(INDIRECT("v_buffer_hist_hoy!$A$1"),1,MATCH("buh_zona_amarilla",INDIRECT("v_buffer_hist_hoy!$1:$1"),0)-1,100000,1),MATCH(CLEAN(TABLATRANSFERENCIA[[#This Row],[CODIGO]]),OFFSET(INDIRECT("v_buffer_hist_hoy!$A$1"),1,MATCH("buh_codigo",INDIRECT("v_buffer_hist_hoy!$1:$1"),0)-1,100000,1),0)),"")</f>
        <v>15</v>
      </c>
      <c r="BW247" s="51">
        <f ca="1">IFERROR(INDEX(OFFSET(INDIRECT("v_buffer_hist_hoy!$A$1"),1,MATCH("buh_zona_roja",INDIRECT("v_buffer_hist_hoy!$1:$1"),0)-1,100000,1),MATCH(CLEAN(TABLATRANSFERENCIA[[#This Row],[CODIGO]]),OFFSET(INDIRECT("v_buffer_hist_hoy!$A$1"),1,MATCH("buh_codigo",INDIRECT("v_buffer_hist_hoy!$1:$1"),0)-1,100000,1),0)),"")</f>
        <v>7</v>
      </c>
    </row>
    <row r="248" spans="1:75" x14ac:dyDescent="0.25">
      <c r="A248" s="54" t="s">
        <v>1508</v>
      </c>
      <c r="B248" s="3" t="str">
        <f ca="1">IFERROR(INDEX(OFFSET(INDIRECT("v_buffer_hist_hoy!$A$1"),1,MATCH("pro_descripcion",INDIRECT("v_buffer_hist_hoy!$1:$1"),0)-1,100000,1),MATCH(CLEAN(TABLATRANSFERENCIA[[#This Row],[CODIGO]]),OFFSET(INDIRECT("v_buffer_hist_hoy!$A$1"),1,MATCH("buh_codigo",INDIRECT("v_buffer_hist_hoy!$1:$1"),0)-1,100000,1),0)),"")</f>
        <v>MOTOSIERRA CS-510-50 CON BARRA Y CADENA</v>
      </c>
      <c r="C248" s="3" t="str">
        <f ca="1">IFERROR(INDEX(OFFSET(INDIRECT("v_buffer_hist_hoy!$A$1"),1,MATCH("buh_codigo_generico",INDIRECT("v_buffer_hist_hoy!$1:$1"),0)-1,100000,1),MATCH(CLEAN(TABLATRANSFERENCIA[[#This Row],[CODIGO]]),OFFSET(INDIRECT("v_buffer_hist_hoy!$A$1"),1,MATCH("buh_codigo",INDIRECT("v_buffer_hist_hoy!$1:$1"),0)-1,100000,1),0)),"")</f>
        <v>0</v>
      </c>
      <c r="D248" s="3" t="str">
        <f ca="1">IFERROR(INDEX(OFFSET(INDIRECT("v_buffer_hist_hoy!$A$1"),1,MATCH("buh_codigo_vinculado",INDIRECT("v_buffer_hist_hoy!$1:$1"),0)-1,100000,1),MATCH(CLEAN(TABLATRANSFERENCIA[[#This Row],[CODIGO]]),OFFSET(INDIRECT("v_buffer_hist_hoy!$A$1"),1,MATCH("buh_codigo",INDIRECT("v_buffer_hist_hoy!$1:$1"),0)-1,100000,1),0)),"")</f>
        <v>EC-CS-510-50LA</v>
      </c>
      <c r="E248" s="3" t="str">
        <f ca="1">IFERROR(INDEX(OFFSET(INDIRECT("v_buffer_hist_hoy!$A$1"),1,MATCH("pro_linea",INDIRECT("v_buffer_hist_hoy!$1:$1"),0)-1,100000,1),MATCH(CLEAN(TABLATRANSFERENCIA[[#This Row],[CODIGO]]),OFFSET(INDIRECT("v_buffer_hist_hoy!$A$1"),1,MATCH("buh_codigo",INDIRECT("v_buffer_hist_hoy!$1:$1"),0)-1,100000,1),0)),"")</f>
        <v>AGROFORESTAL</v>
      </c>
      <c r="F248" s="3">
        <f ca="1">IFERROR(INDEX(OFFSET(INDIRECT("v_buffer_hist_hoy!$A$1"),1,MATCH("pro_sublinea",INDIRECT("v_buffer_hist_hoy!$1:$1"),0)-1,100000,1),MATCH(CLEAN(TABLATRANSFERENCIA[[#This Row],[CODIGO]]),OFFSET(INDIRECT("v_buffer_hist_hoy!$A$1"),1,MATCH("buh_codigo",INDIRECT("v_buffer_hist_hoy!$1:$1"),0)-1,100000,1),0)),"")</f>
        <v>0</v>
      </c>
      <c r="G248" s="3" t="str">
        <f ca="1">IFERROR(INDEX(OFFSET(INDIRECT("v_buffer_hist_hoy!$A$1"),1,MATCH("pro_grupo",INDIRECT("v_buffer_hist_hoy!$1:$1"),0)-1,100000,1),MATCH(CLEAN(TABLATRANSFERENCIA[[#This Row],[CODIGO]]),OFFSET(INDIRECT("v_buffer_hist_hoy!$A$1"),1,MATCH("buh_codigo",INDIRECT("v_buffer_hist_hoy!$1:$1"),0)-1,100000,1),0)),"")</f>
        <v>MOTOSIERRAS</v>
      </c>
      <c r="H248" s="3">
        <f ca="1">IFERROR(INDEX(OFFSET(INDIRECT("v_buffer_hist_hoy!$A$1"),1,MATCH("pro_familia",INDIRECT("v_buffer_hist_hoy!$1:$1"),0)-1,100000,1),MATCH(CLEAN(TABLATRANSFERENCIA[[#This Row],[CODIGO]]),OFFSET(INDIRECT("v_buffer_hist_hoy!$A$1"),1,MATCH("buh_codigo",INDIRECT("v_buffer_hist_hoy!$1:$1"),0)-1,100000,1),0)),"")</f>
        <v>0</v>
      </c>
      <c r="I248" s="3">
        <f ca="1">IFERROR(INDEX(OFFSET(INDIRECT("v_buffer_hist_hoy!$A$1"),1,MATCH("pro_subfamilia",INDIRECT("v_buffer_hist_hoy!$1:$1"),0)-1,100000,1),MATCH(CLEAN(TABLATRANSFERENCIA[[#This Row],[CODIGO]]),OFFSET(INDIRECT("v_buffer_hist_hoy!$A$1"),1,MATCH("buh_codigo",INDIRECT("v_buffer_hist_hoy!$1:$1"),0)-1,100000,1),0)),"")</f>
        <v>0</v>
      </c>
      <c r="J248" s="3" t="str">
        <f ca="1">IFERROR(INDEX(OFFSET(INDIRECT("v_buffer_hist_hoy!$A$1"),1,MATCH("pro_categoria",INDIRECT("v_buffer_hist_hoy!$1:$1"),0)-1,100000,1),MATCH(CLEAN(TABLATRANSFERENCIA[[#This Row],[CODIGO]]),OFFSET(INDIRECT("v_buffer_hist_hoy!$A$1"),1,MATCH("buh_codigo",INDIRECT("v_buffer_hist_hoy!$1:$1"),0)-1,100000,1),0)),"")</f>
        <v>MOTOSIERRAS</v>
      </c>
      <c r="K248" s="3">
        <f ca="1">IFERROR(INDEX(OFFSET(INDIRECT("v_buffer_hist_hoy!$A$1"),1,MATCH("pro_tipo",INDIRECT("v_buffer_hist_hoy!$1:$1"),0)-1,100000,1),MATCH(CLEAN(TABLATRANSFERENCIA[[#This Row],[CODIGO]]),OFFSET(INDIRECT("v_buffer_hist_hoy!$A$1"),1,MATCH("buh_codigo",INDIRECT("v_buffer_hist_hoy!$1:$1"),0)-1,100000,1),0)),"")</f>
        <v>0</v>
      </c>
      <c r="L248" s="3" t="str">
        <f ca="1">IFERROR(INDEX(OFFSET(INDIRECT("v_buffer_hist_hoy!$A$1"),1,MATCH("pro_marca",INDIRECT("v_buffer_hist_hoy!$1:$1"),0)-1,100000,1),MATCH(CLEAN(TABLATRANSFERENCIA[[#This Row],[CODIGO]]),OFFSET(INDIRECT("v_buffer_hist_hoy!$A$1"),1,MATCH("buh_codigo",INDIRECT("v_buffer_hist_hoy!$1:$1"),0)-1,100000,1),0)),"")</f>
        <v>ECHO</v>
      </c>
      <c r="M248" s="3">
        <f ca="1">IFERROR(INDEX(OFFSET(INDIRECT("v_buffer_hist_hoy!$A$1"),1,MATCH("pro_modelo",INDIRECT("v_buffer_hist_hoy!$1:$1"),0)-1,100000,1),MATCH(CLEAN(TABLATRANSFERENCIA[[#This Row],[CODIGO]]),OFFSET(INDIRECT("v_buffer_hist_hoy!$A$1"),1,MATCH("buh_codigo",INDIRECT("v_buffer_hist_hoy!$1:$1"),0)-1,100000,1),0)),"")</f>
        <v>0</v>
      </c>
      <c r="N248" s="3">
        <f ca="1">IFERROR(INDEX(OFFSET(INDIRECT("v_buffer_hist_hoy!$A$1"),1,MATCH("pro_cat_management",INDIRECT("v_buffer_hist_hoy!$1:$1"),0)-1,100000,1),MATCH(CLEAN(TABLATRANSFERENCIA[[#This Row],[CODIGO]]),OFFSET(INDIRECT("v_buffer_hist_hoy!$A$1"),1,MATCH("buh_codigo",INDIRECT("v_buffer_hist_hoy!$1:$1"),0)-1,100000,1),0)),"")</f>
        <v>0</v>
      </c>
      <c r="O248" s="5" t="str">
        <f ca="1">IFERROR(INDEX(OFFSET(INDIRECT("v_buffer_hist_hoy!$A$1"),1,MATCH("buh_estatus",INDIRECT("v_buffer_hist_hoy!$1:$1"),0)-1,100000,1),MATCH(CLEAN(TABLATRANSFERENCIA[[#This Row],[CODIGO]]),OFFSET(INDIRECT("v_buffer_hist_hoy!$A$1"),1,MATCH("buh_codigo",INDIRECT("v_buffer_hist_hoy!$1:$1"),0)-1,100000,1),0)),"")</f>
        <v>0</v>
      </c>
      <c r="P248" s="5">
        <f ca="1">IFERROR(INDEX(OFFSET(INDIRECT("v_buffer_hist_hoy!$A$1"),1,MATCH("buh_ctv",INDIRECT("v_buffer_hist_hoy!$1:$1"),0)-1,100000,1),MATCH(CLEAN(TABLATRANSFERENCIA[[#This Row],[CODIGO]]),OFFSET(INDIRECT("v_buffer_hist_hoy!$A$1"),1,MATCH("buh_codigo",INDIRECT("v_buffer_hist_hoy!$1:$1"),0)-1,100000,1),0)),"")</f>
        <v>282.19</v>
      </c>
      <c r="Q248" s="5">
        <f ca="1">IFERROR(INDEX(OFFSET(INDIRECT("v_buffer_hist_hoy!$A$1"),1,MATCH("buh_pv",INDIRECT("v_buffer_hist_hoy!$1:$1"),0)-1,100000,1),MATCH(CLEAN(TABLATRANSFERENCIA[[#This Row],[CODIGO]]),OFFSET(INDIRECT("v_buffer_hist_hoy!$A$1"),1,MATCH("buh_codigo",INDIRECT("v_buffer_hist_hoy!$1:$1"),0)-1,100000,1),0)),"")</f>
        <v>607</v>
      </c>
      <c r="R248" s="46">
        <f ca="1">IFERROR(INDEX(OFFSET(INDIRECT("v_buffer_hist_hoy!$A$1"),1,MATCH("buh_roi_pasado",INDIRECT("v_buffer_hist_hoy!$1:$1"),0)-1,100000,1),MATCH(CLEAN(TABLATRANSFERENCIA[[#This Row],[CODIGO]]),OFFSET(INDIRECT("v_buffer_hist_hoy!$A$1"),1,MATCH("buh_codigo",INDIRECT("v_buffer_hist_hoy!$1:$1"),0)-1,100000,1),0)),"")</f>
        <v>0</v>
      </c>
      <c r="S248" s="46">
        <f ca="1">IFERROR(INDEX(OFFSET(INDIRECT("v_buffer_hist_hoy!$A$1"),1,MATCH("buh_roi_proyectado",INDIRECT("v_buffer_hist_hoy!$1:$1"),0)-1,100000,1),MATCH(CLEAN(TABLATRANSFERENCIA[[#This Row],[CODIGO]]),OFFSET(INDIRECT("v_buffer_hist_hoy!$A$1"),1,MATCH("buh_codigo",INDIRECT("v_buffer_hist_hoy!$1:$1"),0)-1,100000,1),0)),"")</f>
        <v>5.0199999999999996</v>
      </c>
      <c r="T248" s="46">
        <f ca="1">IFERROR(INDEX(OFFSET(INDIRECT("v_buffer_hist_hoy!$A$1"),1,MATCH("buh_velocity",INDIRECT("v_buffer_hist_hoy!$1:$1"),0)-1,100000,1),MATCH(CLEAN(TABLATRANSFERENCIA[[#This Row],[CODIGO]]),OFFSET(INDIRECT("v_buffer_hist_hoy!$A$1"),1,MATCH("buh_codigo",INDIRECT("v_buffer_hist_hoy!$1:$1"),0)-1,100000,1),0)),"")</f>
        <v>0</v>
      </c>
      <c r="U248" s="46">
        <f ca="1">IFERROR(INDEX(OFFSET(INDIRECT("v_buffer_hist_hoy!$A$1"),1,MATCH("buh_nivel_servicio",INDIRECT("v_buffer_hist_hoy!$1:$1"),0)-1,100000,1),MATCH(CLEAN(TABLATRANSFERENCIA[[#This Row],[CODIGO]]),OFFSET(INDIRECT("v_buffer_hist_hoy!$A$1"),1,MATCH("buh_codigo",INDIRECT("v_buffer_hist_hoy!$1:$1"),0)-1,100000,1),0)),"")</f>
        <v>1</v>
      </c>
      <c r="V248" s="49" t="str">
        <f ca="1">IFERROR(INDEX(OFFSET(INDIRECT("v_buffer_hist_hoy!$A$1"),1,MATCH("pro_nombre",INDIRECT("v_buffer_hist_hoy!$1:$1"),0)-1,100000,1),MATCH(CLEAN(TABLATRANSFERENCIA[[#This Row],[CODIGO]]),OFFSET(INDIRECT("v_buffer_hist_hoy!$A$1"),1,MATCH("buh_codigo",INDIRECT("v_buffer_hist_hoy!$1:$1"),0)-1,100000,1),0)),"")</f>
        <v>Echo</v>
      </c>
      <c r="W248" s="49" t="str">
        <f ca="1">IFERROR(INDEX(OFFSET(INDIRECT("v_buffer_hist_hoy!$A$1"),1,MATCH("pre_nombre",INDIRECT("v_buffer_hist_hoy!$1:$1"),0)-1,100000,1),MATCH(CLEAN(TABLATRANSFERENCIA[[#This Row],[CODIGO]]),OFFSET(INDIRECT("v_buffer_hist_hoy!$A$1"),1,MATCH("buh_codigo",INDIRECT("v_buffer_hist_hoy!$1:$1"),0)-1,100000,1),0)),"")</f>
        <v>USA</v>
      </c>
      <c r="X248" s="51">
        <f ca="1">IFERROR(INDEX(OFFSET(INDIRECT("v_buffer_hist_hoy!$A$1"),1,MATCH("buh_tiempo_suministro",INDIRECT("v_buffer_hist_hoy!$1:$1"),0)-1,100000,1),MATCH(CLEAN(TABLATRANSFERENCIA[[#This Row],[CODIGO]]),OFFSET(INDIRECT("v_buffer_hist_hoy!$A$1"),1,MATCH("buh_codigo",INDIRECT("v_buffer_hist_hoy!$1:$1"),0)-1,100000,1),0)),"")</f>
        <v>8</v>
      </c>
      <c r="Y248" s="51">
        <f ca="1">IFERROR(INDEX(OFFSET(INDIRECT("v_buffer_hist_hoy!$A$1"),1,MATCH("buh_frecuencia_reposicion",INDIRECT("v_buffer_hist_hoy!$1:$1"),0)-1,100000,1),MATCH(CLEAN(TABLATRANSFERENCIA[[#This Row],[CODIGO]]),OFFSET(INDIRECT("v_buffer_hist_hoy!$A$1"),1,MATCH("buh_codigo",INDIRECT("v_buffer_hist_hoy!$1:$1"),0)-1,100000,1),0)),"")</f>
        <v>3</v>
      </c>
      <c r="Z248" s="6">
        <f ca="1">IFERROR(INDEX(OFFSET(INDIRECT("v_buffer_hist_hoy!$A$1"),1,MATCH("buh_buffer_actual",INDIRECT("v_buffer_hist_hoy!$1:$1"),0)-1,100000,1),MATCH(CLEAN(TABLATRANSFERENCIA[[#This Row],[CODIGO]]),OFFSET(INDIRECT("v_buffer_hist_hoy!$A$1"),1,MATCH("buh_codigo",INDIRECT("v_buffer_hist_hoy!$1:$1"),0)-1,100000,1),0)),"")</f>
        <v>15</v>
      </c>
      <c r="AA248" s="6">
        <f ca="1">IFERROR(INDEX(OFFSET(INDIRECT("v_buffer_hist_hoy!$A$1"),1,MATCH("buh_inventario_proveedor",INDIRECT("v_buffer_hist_hoy!$1:$1"),0)-1,100000,1),MATCH(CLEAN(TABLATRANSFERENCIA[[#This Row],[CODIGO]]),OFFSET(INDIRECT("v_buffer_hist_hoy!$A$1"),1,MATCH("buh_codigo",INDIRECT("v_buffer_hist_hoy!$1:$1"),0)-1,100000,1),0)),"")</f>
        <v>1000000000</v>
      </c>
      <c r="AB248" s="6">
        <f ca="1">IFERROR(INDEX(OFFSET(INDIRECT("v_buffer_hist_hoy!$A$1"),1,MATCH("buh_inventario_fisico",INDIRECT("v_buffer_hist_hoy!$1:$1"),0)-1,100000,1),MATCH(CLEAN(TABLATRANSFERENCIA[[#This Row],[CODIGO]]),OFFSET(INDIRECT("v_buffer_hist_hoy!$A$1"),1,MATCH("buh_codigo",INDIRECT("v_buffer_hist_hoy!$1:$1"),0)-1,100000,1),0)),"")</f>
        <v>7</v>
      </c>
      <c r="AC248" s="4">
        <f ca="1">IFERROR(INDEX(OFFSET(INDIRECT("v_buffer_hist_hoy!$A$1"),1,MATCH("buh_estado_inventario_fisico",INDIRECT("v_buffer_hist_hoy!$1:$1"),0)-1,100000,1),MATCH(CLEAN(TABLATRANSFERENCIA[[#This Row],[CODIGO]]),OFFSET(INDIRECT("v_buffer_hist_hoy!$A$1"),1,MATCH("buh_codigo",INDIRECT("v_buffer_hist_hoy!$1:$1"),0)-1,100000,1),0)),"")</f>
        <v>0.53</v>
      </c>
      <c r="AD248" s="6" t="str">
        <f ca="1">IFERROR(INDEX(OFFSET(INDIRECT("v_buffer_hist_hoy!$A$1"),1,MATCH("buh_color_inventario_fisico",INDIRECT("v_buffer_hist_hoy!$1:$1"),0)-1,100000,1),MATCH(CLEAN(TABLATRANSFERENCIA[[#This Row],[CODIGO]]),OFFSET(INDIRECT("v_buffer_hist_hoy!$A$1"),1,MATCH("buh_codigo",INDIRECT("v_buffer_hist_hoy!$1:$1"),0)-1,100000,1),0)),"")</f>
        <v>A</v>
      </c>
      <c r="AE248" s="6">
        <f ca="1">IFERROR(INDEX(OFFSET(INDIRECT("v_buffer_hist_hoy!$A$1"),1,MATCH("buh_transito",INDIRECT("v_buffer_hist_hoy!$1:$1"),0)-1,100000,1),MATCH(CLEAN(TABLATRANSFERENCIA[[#This Row],[CODIGO]]),OFFSET(INDIRECT("v_buffer_hist_hoy!$A$1"),1,MATCH("buh_codigo",INDIRECT("v_buffer_hist_hoy!$1:$1"),0)-1,100000,1),0)),"")</f>
        <v>0</v>
      </c>
      <c r="AF248" s="6">
        <f ca="1">IFERROR(INDEX(OFFSET(INDIRECT("v_buffer_hist_hoy!$A$1"),1,MATCH("buh_negociacion",INDIRECT("v_buffer_hist_hoy!$1:$1"),0)-1,100000,1),MATCH(CLEAN(TABLATRANSFERENCIA[[#This Row],[CODIGO]]),OFFSET(INDIRECT("v_buffer_hist_hoy!$A$1"),1,MATCH("buh_codigo",INDIRECT("v_buffer_hist_hoy!$1:$1"),0)-1,100000,1),0)),"")</f>
        <v>0</v>
      </c>
      <c r="AG248" s="6">
        <f ca="1">IFERROR(INDEX(OFFSET(INDIRECT("v_buffer_hist_hoy!$A$1"),1,MATCH("buh_produccion",INDIRECT("v_buffer_hist_hoy!$1:$1"),0)-1,100000,1),MATCH(CLEAN(TABLATRANSFERENCIA[[#This Row],[CODIGO]]),OFFSET(INDIRECT("v_buffer_hist_hoy!$A$1"),1,MATCH("buh_codigo",INDIRECT("v_buffer_hist_hoy!$1:$1"),0)-1,100000,1),0)),"")</f>
        <v>0</v>
      </c>
      <c r="AH248" s="6">
        <f ca="1">IFERROR(INDEX(OFFSET(INDIRECT("v_buffer_hist_hoy!$A$1"),1,MATCH("buh_embarcado",INDIRECT("v_buffer_hist_hoy!$1:$1"),0)-1,100000,1),MATCH(CLEAN(TABLATRANSFERENCIA[[#This Row],[CODIGO]]),OFFSET(INDIRECT("v_buffer_hist_hoy!$A$1"),1,MATCH("buh_codigo",INDIRECT("v_buffer_hist_hoy!$1:$1"),0)-1,100000,1),0)),"")</f>
        <v>0</v>
      </c>
      <c r="AI248" s="6">
        <f ca="1">IFERROR(INDEX(OFFSET(INDIRECT("v_buffer_hist_hoy!$A$1"),1,MATCH("buh_comprometido",INDIRECT("v_buffer_hist_hoy!$1:$1"),0)-1,100000,1),MATCH(CLEAN(TABLATRANSFERENCIA[[#This Row],[CODIGO]]),OFFSET(INDIRECT("v_buffer_hist_hoy!$A$1"),1,MATCH("buh_codigo",INDIRECT("v_buffer_hist_hoy!$1:$1"),0)-1,100000,1),0)),"")</f>
        <v>0</v>
      </c>
      <c r="AJ248" s="6">
        <f ca="1">IFERROR(INDEX(OFFSET(INDIRECT("v_buffer_hist_hoy!$A$1"),1,MATCH("buh_backorder",INDIRECT("v_buffer_hist_hoy!$1:$1"),0)-1,100000,1),MATCH(CLEAN(TABLATRANSFERENCIA[[#This Row],[CODIGO]]),OFFSET(INDIRECT("v_buffer_hist_hoy!$A$1"),1,MATCH("buh_codigo",INDIRECT("v_buffer_hist_hoy!$1:$1"),0)-1,100000,1),0)),"")</f>
        <v>1</v>
      </c>
      <c r="AK248" s="6">
        <f ca="1">IFERROR(INDEX(OFFSET(INDIRECT("v_buffer_hist_hoy!$A$1"),1,MATCH("buh_inventario_proyectado",INDIRECT("v_buffer_hist_hoy!$1:$1"),0)-1,100000,1),MATCH(CLEAN(TABLATRANSFERENCIA[[#This Row],[CODIGO]]),OFFSET(INDIRECT("v_buffer_hist_hoy!$A$1"),1,MATCH("buh_codigo",INDIRECT("v_buffer_hist_hoy!$1:$1"),0)-1,100000,1),0)),"")</f>
        <v>8</v>
      </c>
      <c r="AL248" s="4">
        <f ca="1">IFERROR(INDEX(OFFSET(INDIRECT("v_buffer_hist_hoy!$A$1"),1,MATCH("buh_estado_inventario_proyectado",INDIRECT("v_buffer_hist_hoy!$1:$1"),0)-1,100000,1),MATCH(CLEAN(TABLATRANSFERENCIA[[#This Row],[CODIGO]]),OFFSET(INDIRECT("v_buffer_hist_hoy!$A$1"),1,MATCH("buh_codigo",INDIRECT("v_buffer_hist_hoy!$1:$1"),0)-1,100000,1),0)),"")</f>
        <v>0.47</v>
      </c>
      <c r="AM248" s="6" t="str">
        <f ca="1">IFERROR(INDEX(OFFSET(INDIRECT("v_buffer_hist_hoy!$A$1"),1,MATCH("buh_color_inventario_proyectado",INDIRECT("v_buffer_hist_hoy!$1:$1"),0)-1,100000,1),MATCH(CLEAN(TABLATRANSFERENCIA[[#This Row],[CODIGO]]),OFFSET(INDIRECT("v_buffer_hist_hoy!$A$1"),1,MATCH("buh_codigo",INDIRECT("v_buffer_hist_hoy!$1:$1"),0)-1,100000,1),0)),"")</f>
        <v>A</v>
      </c>
      <c r="AN248" s="6">
        <f ca="1">IFERROR(INDEX(OFFSET(INDIRECT("v_buffer_hist_hoy!$A$1"),1,MATCH("buh_pedido_minimo",INDIRECT("v_buffer_hist_hoy!$1:$1"),0)-1,100000,1),MATCH(CLEAN(TABLATRANSFERENCIA[[#This Row],[CODIGO]]),OFFSET(INDIRECT("v_buffer_hist_hoy!$A$1"),1,MATCH("buh_codigo",INDIRECT("v_buffer_hist_hoy!$1:$1"),0)-1,100000,1),0)),"")</f>
        <v>0</v>
      </c>
      <c r="AO248" s="6">
        <f ca="1">IFERROR(INDEX(OFFSET(INDIRECT("v_buffer_hist_hoy!$A$1"),1,MATCH("buh_pedido_minimo_grupo",INDIRECT("v_buffer_hist_hoy!$1:$1"),0)-1,100000,1),MATCH(CLEAN(TABLATRANSFERENCIA[[#This Row],[CODIGO]]),OFFSET(INDIRECT("v_buffer_hist_hoy!$A$1"),1,MATCH("buh_codigo",INDIRECT("v_buffer_hist_hoy!$1:$1"),0)-1,100000,1),0)),"")</f>
        <v>0</v>
      </c>
      <c r="AP248" s="6">
        <f ca="1">IFERROR(INDEX(OFFSET(INDIRECT("v_buffer_hist_hoy!$A$1"),1,MATCH("buh_unidad_empaque",INDIRECT("v_buffer_hist_hoy!$1:$1"),0)-1,100000,1),MATCH(CLEAN(TABLATRANSFERENCIA[[#This Row],[CODIGO]]),OFFSET(INDIRECT("v_buffer_hist_hoy!$A$1"),1,MATCH("buh_codigo",INDIRECT("v_buffer_hist_hoy!$1:$1"),0)-1,100000,1),0)),"")</f>
        <v>0</v>
      </c>
      <c r="AQ248" s="6">
        <f ca="1">IFERROR(INDEX(OFFSET(INDIRECT("v_buffer_hist_hoy!$A$1"),1,MATCH("buh_pedido_promedio",INDIRECT("v_buffer_hist_hoy!$1:$1"),0)-1,100000,1),MATCH(CLEAN(TABLATRANSFERENCIA[[#This Row],[CODIGO]]),OFFSET(INDIRECT("v_buffer_hist_hoy!$A$1"),1,MATCH("buh_codigo",INDIRECT("v_buffer_hist_hoy!$1:$1"),0)-1,100000,1),0)),"")</f>
        <v>4</v>
      </c>
      <c r="AR248" s="6">
        <f ca="1">IFERROR(INDEX(OFFSET(INDIRECT("v_buffer_hist_hoy!$A$1"),1,MATCH("buh_cobertura_buffer",INDIRECT("v_buffer_hist_hoy!$1:$1"),0)-1,100000,1),MATCH(CLEAN(TABLATRANSFERENCIA[[#This Row],[CODIGO]]),OFFSET(INDIRECT("v_buffer_hist_hoy!$A$1"),1,MATCH("buh_codigo",INDIRECT("v_buffer_hist_hoy!$1:$1"),0)-1,100000,1),0)),"")</f>
        <v>0</v>
      </c>
      <c r="AS248" s="6">
        <f ca="1">IFERROR(INDEX(OFFSET(INDIRECT("v_buffer_hist_hoy!$A$1"),1,MATCH("buh_cobertura_inventario_proyectado",INDIRECT("v_buffer_hist_hoy!$1:$1"),0)-1,100000,1),MATCH(CLEAN(TABLATRANSFERENCIA[[#This Row],[CODIGO]]),OFFSET(INDIRECT("v_buffer_hist_hoy!$A$1"),1,MATCH("buh_codigo",INDIRECT("v_buffer_hist_hoy!$1:$1"),0)-1,100000,1),0)),"")</f>
        <v>0</v>
      </c>
      <c r="AT248" s="6">
        <f ca="1">IFERROR(INDEX(OFFSET(INDIRECT("v_buffer_hist_hoy!$A$1"),1,MATCH("buh_cobertura_pedido_minimo",INDIRECT("v_buffer_hist_hoy!$1:$1"),0)-1,100000,1),MATCH(CLEAN(TABLATRANSFERENCIA[[#This Row],[CODIGO]]),OFFSET(INDIRECT("v_buffer_hist_hoy!$A$1"),1,MATCH("buh_codigo",INDIRECT("v_buffer_hist_hoy!$1:$1"),0)-1,100000,1),0)),"")</f>
        <v>0</v>
      </c>
      <c r="AU248" s="6">
        <f ca="1">IFERROR(INDEX(OFFSET(INDIRECT("v_buffer_hist_hoy!$A$1"),1,MATCH("buh_dias_desabastecimiento",INDIRECT("v_buffer_hist_hoy!$1:$1"),0)-1,100000,1),MATCH(CLEAN(TABLATRANSFERENCIA[[#This Row],[CODIGO]]),OFFSET(INDIRECT("v_buffer_hist_hoy!$A$1"),1,MATCH("buh_codigo",INDIRECT("v_buffer_hist_hoy!$1:$1"),0)-1,100000,1),0)),"")</f>
        <v>0</v>
      </c>
      <c r="AV248" s="6">
        <f t="array" ref="AV248">IFERROR(INDEX(Datos_Consumo[CANTIDAD],MATCH(TABLATRANSFERENCIA[[#This Row],[CODIGO]]&amp;TABLATRANSFERENCIA[[#Headers],[Columna1]],Datos_Consumo[CODIGO]&amp;Datos_Consumo[FECHA_FORMATO],0)),0)</f>
        <v>0</v>
      </c>
      <c r="AW248" s="6">
        <f t="array" ref="AW248">IFERROR(INDEX(Datos_Consumo[CANTIDAD],MATCH(TABLATRANSFERENCIA[[#This Row],[CODIGO]]&amp;TABLATRANSFERENCIA[[#Headers],[Columna2]],Datos_Consumo[CODIGO]&amp;Datos_Consumo[FECHA_FORMATO],0)),0)</f>
        <v>0</v>
      </c>
      <c r="AX248" s="6">
        <f t="array" ref="AX248">IFERROR(INDEX(Datos_Consumo[CANTIDAD],MATCH(TABLATRANSFERENCIA[[#This Row],[CODIGO]]&amp;TABLATRANSFERENCIA[[#Headers],[Columna3]],Datos_Consumo[CODIGO]&amp;Datos_Consumo[FECHA_FORMATO],0)),0)</f>
        <v>0</v>
      </c>
      <c r="AY248" s="6">
        <f t="array" ref="AY248">IFERROR(INDEX(Datos_Consumo[CANTIDAD],MATCH(TABLATRANSFERENCIA[[#This Row],[CODIGO]]&amp;TABLATRANSFERENCIA[[#Headers],[Columna4]],Datos_Consumo[CODIGO]&amp;Datos_Consumo[FECHA_FORMATO],0)),0)</f>
        <v>0</v>
      </c>
      <c r="AZ248" s="6">
        <f t="array" ref="AZ248">IFERROR(INDEX(Datos_Consumo[CANTIDAD],MATCH(TABLATRANSFERENCIA[[#This Row],[CODIGO]]&amp;TABLATRANSFERENCIA[[#Headers],[Columna5]],Datos_Consumo[CODIGO]&amp;Datos_Consumo[FECHA_FORMATO],0)),0)</f>
        <v>0</v>
      </c>
      <c r="BA248" s="6">
        <f t="array" ref="BA248">IFERROR(INDEX(Datos_Consumo[CANTIDAD],MATCH(TABLATRANSFERENCIA[[#This Row],[CODIGO]]&amp;TABLATRANSFERENCIA[[#Headers],[Columna6]],Datos_Consumo[CODIGO]&amp;Datos_Consumo[FECHA_FORMATO],0)),0)</f>
        <v>0</v>
      </c>
      <c r="BB248" s="56">
        <f ca="1">IFERROR(INDEX(OFFSET(INDIRECT("v_buffer_hist_hoy!$A$1"),1,MATCH("buh_ultima_transferencia_ini",INDIRECT("v_buffer_hist_hoy!$1:$1"),0)-1,100000,1),MATCH(CLEAN(TABLATRANSFERENCIA[[#This Row],[CODIGO]]),OFFSET(INDIRECT("v_buffer_hist_hoy!$A$1"),1,MATCH("buh_codigo",INDIRECT("v_buffer_hist_hoy!$1:$1"),0)-1,100000,1),0)),"")</f>
        <v>0</v>
      </c>
      <c r="BC248" s="56">
        <f ca="1">IFERROR(INDEX(OFFSET(INDIRECT("v_buffer_hist_hoy!$A$1"),1,MATCH("buh_ultima_transferencia_fin",INDIRECT("v_buffer_hist_hoy!$1:$1"),0)-1,100000,1),MATCH(CLEAN(TABLATRANSFERENCIA[[#This Row],[CODIGO]]),OFFSET(INDIRECT("v_buffer_hist_hoy!$A$1"),1,MATCH("buh_codigo",INDIRECT("v_buffer_hist_hoy!$1:$1"),0)-1,100000,1),0)),"")</f>
        <v>0</v>
      </c>
      <c r="BD248" s="50" t="s">
        <v>1025</v>
      </c>
      <c r="BE248" s="55"/>
      <c r="BF248" s="51"/>
      <c r="BG248" s="51" t="str">
        <f>IF(RIGHT(TABLATRANSFERENCIA[[#Headers],[Emb1]],1)*1&lt;=TABLATRANSFERENCIA[[#This Row],[EMBARQUES]],IF(ISBLANK(TABLATRANSFERENCIA[[#This Row],[EMBARQUES]]),TABLATRANSFERENCIA[[#This Row],[REQUERIM]],ROUND(TABLATRANSFERENCIA[[#This Row],[REQUERIM]]/TABLATRANSFERENCIA[[#This Row],[EMBARQUES]],0)),TABLATRANSFERENCIA[[#This Row],[REQUERIM]])</f>
        <v>1</v>
      </c>
      <c r="BH24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24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24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24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248" s="51"/>
      <c r="BM248" s="46">
        <f ca="1">IFERROR(TABLATRANSFERENCIA[[#This Row],[REQUERIM]]/TABLATRANSFERENCIA[[#This Row],[PEDIDO PROMEDIO]],0)</f>
        <v>0.25</v>
      </c>
      <c r="BN248" s="51"/>
      <c r="BO248" s="59"/>
      <c r="BP248" s="3" t="str">
        <f>IF(TABLATRANSFERENCIA[[#This Row],[RECIBIDO]]&lt;&gt;"",0,IF(TABLATRANSFERENCIA[[#This Row],[DESPACHO]]&lt;&gt;"",TABLATRANSFERENCIA[[#This Row],[DESPACHO]],TABLATRANSFERENCIA[[#This Row],[REQUERIM]]))</f>
        <v>1</v>
      </c>
      <c r="BQ248" s="50"/>
      <c r="BR248" s="50"/>
      <c r="BS248" s="50" t="str">
        <f t="shared" si="3"/>
        <v>N</v>
      </c>
      <c r="BT248" s="51">
        <f t="array" aca="1" ref="BT248" ca="1">IF(SUM(--(TABLATRANSFERENCIA[[#This Row],[CODIGO GENERICO]]=TABLATRANSFERENCIA[CODIGO GENERICO])*TABLATRANSFERENCIA[REQUERIM])&lt;TABLATRANSFERENCIA[[#This Row],[PEDIDO MIN GRUPO]],1,0)</f>
        <v>0</v>
      </c>
      <c r="BU24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V248" s="51">
        <f ca="1">IFERROR(INDEX(OFFSET(INDIRECT("v_buffer_hist_hoy!$A$1"),1,MATCH("buh_zona_amarilla",INDIRECT("v_buffer_hist_hoy!$1:$1"),0)-1,100000,1),MATCH(CLEAN(TABLATRANSFERENCIA[[#This Row],[CODIGO]]),OFFSET(INDIRECT("v_buffer_hist_hoy!$A$1"),1,MATCH("buh_codigo",INDIRECT("v_buffer_hist_hoy!$1:$1"),0)-1,100000,1),0)),"")</f>
        <v>10</v>
      </c>
      <c r="BW248" s="51">
        <f ca="1">IFERROR(INDEX(OFFSET(INDIRECT("v_buffer_hist_hoy!$A$1"),1,MATCH("buh_zona_roja",INDIRECT("v_buffer_hist_hoy!$1:$1"),0)-1,100000,1),MATCH(CLEAN(TABLATRANSFERENCIA[[#This Row],[CODIGO]]),OFFSET(INDIRECT("v_buffer_hist_hoy!$A$1"),1,MATCH("buh_codigo",INDIRECT("v_buffer_hist_hoy!$1:$1"),0)-1,100000,1),0)),"")</f>
        <v>5</v>
      </c>
    </row>
  </sheetData>
  <sheetProtection algorithmName="SHA-512" hashValue="OW+v+49bbHgZxlFP9Dqhy7sY90EMhQD48zKMHCfCLedjv5y/QVVaa61At7MUKCXsZ4RCzP4JxoksbHAYWda1Sw==" saltValue="LznKAAYB5sNFEGkNTCLTbw==" spinCount="100000" sheet="1" objects="1" scenarios="1" formatCells="0" sort="0" autoFilter="0"/>
  <conditionalFormatting sqref="BN9:BO248">
    <cfRule type="expression" dxfId="112" priority="34">
      <formula>ISBLANK(BN9)</formula>
    </cfRule>
  </conditionalFormatting>
  <conditionalFormatting sqref="B5">
    <cfRule type="expression" dxfId="111" priority="26">
      <formula>ISBLANK(REFERENCIA)</formula>
    </cfRule>
  </conditionalFormatting>
  <conditionalFormatting sqref="D3">
    <cfRule type="expression" dxfId="110" priority="24">
      <formula>AND(ISNUMBER($D$3),$D$3&lt;$D$2)</formula>
    </cfRule>
    <cfRule type="expression" dxfId="109" priority="33">
      <formula>ISBLANK(FECHACIERRE)</formula>
    </cfRule>
  </conditionalFormatting>
  <conditionalFormatting sqref="B6 D3">
    <cfRule type="expression" dxfId="108" priority="25">
      <formula>ISBLANK(FECHAARRIBO)</formula>
    </cfRule>
  </conditionalFormatting>
  <conditionalFormatting sqref="B7">
    <cfRule type="expression" dxfId="107" priority="23">
      <formula>NOT((B7=""))</formula>
    </cfRule>
  </conditionalFormatting>
  <conditionalFormatting sqref="AK9:AK248 AB9:AB248">
    <cfRule type="expression" dxfId="106" priority="15">
      <formula>AD9="G"</formula>
    </cfRule>
    <cfRule type="expression" dxfId="105" priority="16">
      <formula>AD9="L"</formula>
    </cfRule>
    <cfRule type="expression" dxfId="104" priority="17">
      <formula>AD9="V"</formula>
    </cfRule>
    <cfRule type="expression" dxfId="103" priority="18">
      <formula>AD9="A"</formula>
    </cfRule>
    <cfRule type="expression" dxfId="102" priority="19">
      <formula>AD9="N"</formula>
    </cfRule>
    <cfRule type="expression" dxfId="101" priority="20">
      <formula>AD9="R"</formula>
    </cfRule>
  </conditionalFormatting>
  <conditionalFormatting sqref="BR9:BR248">
    <cfRule type="expression" dxfId="100" priority="17384">
      <formula>AND(ISNUMBER($BO9),$BN9&lt;&gt;$BO9)</formula>
    </cfRule>
  </conditionalFormatting>
  <conditionalFormatting sqref="AO9:AO248">
    <cfRule type="expression" dxfId="99" priority="8">
      <formula>$BT9=1</formula>
    </cfRule>
  </conditionalFormatting>
  <conditionalFormatting sqref="BD9:BD248">
    <cfRule type="expression" dxfId="98" priority="2">
      <formula>$BU9="N"</formula>
    </cfRule>
    <cfRule type="expression" dxfId="97" priority="3">
      <formula>$BU9="R"</formula>
    </cfRule>
    <cfRule type="expression" dxfId="96" priority="4">
      <formula>$BU9="A"</formula>
    </cfRule>
    <cfRule type="expression" dxfId="95" priority="5">
      <formula>$BU9="L"</formula>
    </cfRule>
    <cfRule type="expression" dxfId="94" priority="6">
      <formula>$BU9="V"</formula>
    </cfRule>
    <cfRule type="expression" dxfId="93" priority="7">
      <formula>$BU9="G"</formula>
    </cfRule>
  </conditionalFormatting>
  <conditionalFormatting sqref="BQ9:BQ248">
    <cfRule type="expression" dxfId="92" priority="35604">
      <formula>AND(ISNUMBER($BN9),$BD9&lt;&gt;$BN9)</formula>
    </cfRule>
  </conditionalFormatting>
  <conditionalFormatting sqref="BB9:BB248">
    <cfRule type="expression" dxfId="91" priority="1">
      <formula>TODAY()&lt;=(BB9+Y9*7)</formula>
    </cfRule>
  </conditionalFormatting>
  <conditionalFormatting sqref="R1:S1">
    <cfRule type="expression" dxfId="90" priority="62513">
      <formula>COUNTA($BO$9:$BO$248)=0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Q9:BR248">
      <formula1>RangoCausas</formula1>
    </dataValidation>
    <dataValidation type="whole" allowBlank="1" showErrorMessage="1" promptTitle="Número de Embarques" sqref="BG9:BK248">
      <formula1>0</formula1>
      <formula2>1000000</formula2>
    </dataValidation>
    <dataValidation type="whole" allowBlank="1" showErrorMessage="1" promptTitle="Número de Embarques" sqref="BF9:BF248">
      <formula1>1</formula1>
      <formula2>5</formula2>
    </dataValidation>
    <dataValidation allowBlank="1" showErrorMessage="1" promptTitle="Número de Embarques" sqref="BL9:BL248"/>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4" r:id="rId4" name="cmdRefrescar">
          <controlPr defaultSize="0" print="0" autoLine="0" r:id="rId5">
            <anchor>
              <from>
                <xdr:col>0</xdr:col>
                <xdr:colOff>828675</xdr:colOff>
                <xdr:row>0</xdr:row>
                <xdr:rowOff>28575</xdr:rowOff>
              </from>
              <to>
                <xdr:col>0</xdr:col>
                <xdr:colOff>1085850</xdr:colOff>
                <xdr:row>0</xdr:row>
                <xdr:rowOff>295275</xdr:rowOff>
              </to>
            </anchor>
          </controlPr>
        </control>
      </mc:Choice>
      <mc:Fallback>
        <control shapeId="1074" r:id="rId4" name="cmdRefrescar"/>
      </mc:Fallback>
    </mc:AlternateContent>
    <mc:AlternateContent xmlns:mc="http://schemas.openxmlformats.org/markup-compatibility/2006">
      <mc:Choice Requires="x14">
        <control shapeId="1073" r:id="rId6" name="cmdVistas">
          <controlPr defaultSize="0" autoLine="0" r:id="rId7">
            <anchor>
              <from>
                <xdr:col>0</xdr:col>
                <xdr:colOff>533400</xdr:colOff>
                <xdr:row>0</xdr:row>
                <xdr:rowOff>28575</xdr:rowOff>
              </from>
              <to>
                <xdr:col>0</xdr:col>
                <xdr:colOff>828675</xdr:colOff>
                <xdr:row>0</xdr:row>
                <xdr:rowOff>295275</xdr:rowOff>
              </to>
            </anchor>
          </controlPr>
        </control>
      </mc:Choice>
      <mc:Fallback>
        <control shapeId="1073" r:id="rId6" name="cmdVistas"/>
      </mc:Fallback>
    </mc:AlternateContent>
    <mc:AlternateContent xmlns:mc="http://schemas.openxmlformats.org/markup-compatibility/2006">
      <mc:Choice Requires="x14">
        <control shapeId="1069" r:id="rId8" name="cmdQuitaFiltros">
          <controlPr defaultSize="0" autoLine="0" r:id="rId9">
            <anchor>
              <from>
                <xdr:col>1</xdr:col>
                <xdr:colOff>2276475</xdr:colOff>
                <xdr:row>0</xdr:row>
                <xdr:rowOff>28575</xdr:rowOff>
              </from>
              <to>
                <xdr:col>1</xdr:col>
                <xdr:colOff>2505075</xdr:colOff>
                <xdr:row>0</xdr:row>
                <xdr:rowOff>276225</xdr:rowOff>
              </to>
            </anchor>
          </controlPr>
        </control>
      </mc:Choice>
      <mc:Fallback>
        <control shapeId="1069" r:id="rId8" name="cmdQuitaFiltros"/>
      </mc:Fallback>
    </mc:AlternateContent>
    <mc:AlternateContent xmlns:mc="http://schemas.openxmlformats.org/markup-compatibility/2006">
      <mc:Choice Requires="x14">
        <control shapeId="1068" r:id="rId10" name="txtBusqueda">
          <controlPr defaultSize="0" autoLine="0" r:id="rId11">
            <anchor>
              <from>
                <xdr:col>1</xdr:col>
                <xdr:colOff>933450</xdr:colOff>
                <xdr:row>0</xdr:row>
                <xdr:rowOff>28575</xdr:rowOff>
              </from>
              <to>
                <xdr:col>1</xdr:col>
                <xdr:colOff>2276475</xdr:colOff>
                <xdr:row>0</xdr:row>
                <xdr:rowOff>314325</xdr:rowOff>
              </to>
            </anchor>
          </controlPr>
        </control>
      </mc:Choice>
      <mc:Fallback>
        <control shapeId="1068" r:id="rId10" name="txtBusqueda"/>
      </mc:Fallback>
    </mc:AlternateContent>
    <mc:AlternateContent xmlns:mc="http://schemas.openxmlformats.org/markup-compatibility/2006">
      <mc:Choice Requires="x14">
        <control shapeId="1031" r:id="rId12" name="cmdBuscaItem">
          <controlPr defaultSize="0" autoLine="0" r:id="rId13">
            <anchor>
              <from>
                <xdr:col>0</xdr:col>
                <xdr:colOff>0</xdr:colOff>
                <xdr:row>0</xdr:row>
                <xdr:rowOff>28575</xdr:rowOff>
              </from>
              <to>
                <xdr:col>0</xdr:col>
                <xdr:colOff>276225</xdr:colOff>
                <xdr:row>0</xdr:row>
                <xdr:rowOff>295275</xdr:rowOff>
              </to>
            </anchor>
          </controlPr>
        </control>
      </mc:Choice>
      <mc:Fallback>
        <control shapeId="1031" r:id="rId12" name="cmdBuscaItem"/>
      </mc:Fallback>
    </mc:AlternateContent>
    <mc:AlternateContent xmlns:mc="http://schemas.openxmlformats.org/markup-compatibility/2006">
      <mc:Choice Requires="x14">
        <control shapeId="1029" r:id="rId14" name="cmdLlenarTransfer">
          <controlPr defaultSize="0" autoLine="0" r:id="rId15">
            <anchor>
              <from>
                <xdr:col>2</xdr:col>
                <xdr:colOff>247650</xdr:colOff>
                <xdr:row>0</xdr:row>
                <xdr:rowOff>190500</xdr:rowOff>
              </from>
              <to>
                <xdr:col>2</xdr:col>
                <xdr:colOff>1152525</xdr:colOff>
                <xdr:row>0</xdr:row>
                <xdr:rowOff>457200</xdr:rowOff>
              </to>
            </anchor>
          </controlPr>
        </control>
      </mc:Choice>
      <mc:Fallback>
        <control shapeId="1029" r:id="rId14" name="cmdLlenarTransfer"/>
      </mc:Fallback>
    </mc:AlternateContent>
    <mc:AlternateContent xmlns:mc="http://schemas.openxmlformats.org/markup-compatibility/2006">
      <mc:Choice Requires="x14">
        <control shapeId="1026" r:id="rId16" name="cmdCancelar">
          <controlPr defaultSize="0" autoLine="0" r:id="rId17">
            <anchor>
              <from>
                <xdr:col>0</xdr:col>
                <xdr:colOff>676275</xdr:colOff>
                <xdr:row>0</xdr:row>
                <xdr:rowOff>333375</xdr:rowOff>
              </from>
              <to>
                <xdr:col>1</xdr:col>
                <xdr:colOff>19050</xdr:colOff>
                <xdr:row>0</xdr:row>
                <xdr:rowOff>600075</xdr:rowOff>
              </to>
            </anchor>
          </controlPr>
        </control>
      </mc:Choice>
      <mc:Fallback>
        <control shapeId="1026" r:id="rId16" name="cmdCancelar"/>
      </mc:Fallback>
    </mc:AlternateContent>
    <mc:AlternateContent xmlns:mc="http://schemas.openxmlformats.org/markup-compatibility/2006">
      <mc:Choice Requires="x14">
        <control shapeId="1025" r:id="rId18" name="cmdConfirmar">
          <controlPr defaultSize="0" autoLine="0" r:id="rId19">
            <anchor>
              <from>
                <xdr:col>0</xdr:col>
                <xdr:colOff>0</xdr:colOff>
                <xdr:row>0</xdr:row>
                <xdr:rowOff>333375</xdr:rowOff>
              </from>
              <to>
                <xdr:col>0</xdr:col>
                <xdr:colOff>657225</xdr:colOff>
                <xdr:row>0</xdr:row>
                <xdr:rowOff>600075</xdr:rowOff>
              </to>
            </anchor>
          </controlPr>
        </control>
      </mc:Choice>
      <mc:Fallback>
        <control shapeId="1025" r:id="rId18" name="cmdConfirmar"/>
      </mc:Fallback>
    </mc:AlternateContent>
    <mc:AlternateContent xmlns:mc="http://schemas.openxmlformats.org/markup-compatibility/2006">
      <mc:Choice Requires="x14">
        <control shapeId="1028" r:id="rId20" name="cmdDarDeBaja">
          <controlPr defaultSize="0" autoLine="0" r:id="rId21">
            <anchor>
              <from>
                <xdr:col>0</xdr:col>
                <xdr:colOff>1123950</xdr:colOff>
                <xdr:row>0</xdr:row>
                <xdr:rowOff>28575</xdr:rowOff>
              </from>
              <to>
                <xdr:col>1</xdr:col>
                <xdr:colOff>219075</xdr:colOff>
                <xdr:row>0</xdr:row>
                <xdr:rowOff>295275</xdr:rowOff>
              </to>
            </anchor>
          </controlPr>
        </control>
      </mc:Choice>
      <mc:Fallback>
        <control shapeId="1028" r:id="rId20" name="cmdDarDeBaja"/>
      </mc:Fallback>
    </mc:AlternateContent>
    <mc:AlternateContent xmlns:mc="http://schemas.openxmlformats.org/markup-compatibility/2006">
      <mc:Choice Requires="x14">
        <control shapeId="1030" r:id="rId22" name="cmdLlenarTransferEspecial">
          <controlPr defaultSize="0" autoLine="0" r:id="rId23">
            <anchor>
              <from>
                <xdr:col>2</xdr:col>
                <xdr:colOff>266700</xdr:colOff>
                <xdr:row>0</xdr:row>
                <xdr:rowOff>200025</xdr:rowOff>
              </from>
              <to>
                <xdr:col>2</xdr:col>
                <xdr:colOff>1314450</xdr:colOff>
                <xdr:row>0</xdr:row>
                <xdr:rowOff>466725</xdr:rowOff>
              </to>
            </anchor>
          </controlPr>
        </control>
      </mc:Choice>
      <mc:Fallback>
        <control shapeId="1030" r:id="rId22" name="cmdLlenarTransferEspecial"/>
      </mc:Fallback>
    </mc:AlternateContent>
    <mc:AlternateContent xmlns:mc="http://schemas.openxmlformats.org/markup-compatibility/2006">
      <mc:Choice Requires="x14">
        <control shapeId="1037" r:id="rId24" name="cmdFechaArribo">
          <controlPr defaultSize="0" autoLine="0" r:id="rId25">
            <anchor moveWithCells="1">
              <from>
                <xdr:col>1</xdr:col>
                <xdr:colOff>2924175</xdr:colOff>
                <xdr:row>5</xdr:row>
                <xdr:rowOff>0</xdr:rowOff>
              </from>
              <to>
                <xdr:col>2</xdr:col>
                <xdr:colOff>19050</xdr:colOff>
                <xdr:row>5</xdr:row>
                <xdr:rowOff>209550</xdr:rowOff>
              </to>
            </anchor>
          </controlPr>
        </control>
      </mc:Choice>
      <mc:Fallback>
        <control shapeId="1037" r:id="rId24" name="cmdFechaArribo"/>
      </mc:Fallback>
    </mc:AlternateContent>
    <mc:AlternateContent xmlns:mc="http://schemas.openxmlformats.org/markup-compatibility/2006">
      <mc:Choice Requires="x14">
        <control shapeId="1038" r:id="rId26" name="cmdFechaCierre">
          <controlPr defaultSize="0" autoLine="0" r:id="rId25">
            <anchor moveWithCells="1">
              <from>
                <xdr:col>3</xdr:col>
                <xdr:colOff>1009650</xdr:colOff>
                <xdr:row>2</xdr:row>
                <xdr:rowOff>0</xdr:rowOff>
              </from>
              <to>
                <xdr:col>4</xdr:col>
                <xdr:colOff>19050</xdr:colOff>
                <xdr:row>3</xdr:row>
                <xdr:rowOff>19050</xdr:rowOff>
              </to>
            </anchor>
          </controlPr>
        </control>
      </mc:Choice>
      <mc:Fallback>
        <control shapeId="1038" r:id="rId26" name="cmdFechaCierre"/>
      </mc:Fallback>
    </mc:AlternateContent>
    <mc:AlternateContent xmlns:mc="http://schemas.openxmlformats.org/markup-compatibility/2006">
      <mc:Choice Requires="x14">
        <control shapeId="1039" r:id="rId27" name="cmdMRP">
          <controlPr defaultSize="0" autoLine="0" r:id="rId28">
            <anchor>
              <from>
                <xdr:col>1</xdr:col>
                <xdr:colOff>581025</xdr:colOff>
                <xdr:row>0</xdr:row>
                <xdr:rowOff>28575</xdr:rowOff>
              </from>
              <to>
                <xdr:col>1</xdr:col>
                <xdr:colOff>923925</xdr:colOff>
                <xdr:row>0</xdr:row>
                <xdr:rowOff>295275</xdr:rowOff>
              </to>
            </anchor>
          </controlPr>
        </control>
      </mc:Choice>
      <mc:Fallback>
        <control shapeId="1039" r:id="rId27" name="cmdMRP"/>
      </mc:Fallback>
    </mc:AlternateContent>
    <mc:AlternateContent xmlns:mc="http://schemas.openxmlformats.org/markup-compatibility/2006">
      <mc:Choice Requires="x14">
        <control shapeId="1067" r:id="rId29" name="cmdImprimir">
          <controlPr defaultSize="0" autoLine="0" r:id="rId30">
            <anchor>
              <from>
                <xdr:col>1</xdr:col>
                <xdr:colOff>209550</xdr:colOff>
                <xdr:row>0</xdr:row>
                <xdr:rowOff>28575</xdr:rowOff>
              </from>
              <to>
                <xdr:col>1</xdr:col>
                <xdr:colOff>581025</xdr:colOff>
                <xdr:row>0</xdr:row>
                <xdr:rowOff>295275</xdr:rowOff>
              </to>
            </anchor>
          </controlPr>
        </control>
      </mc:Choice>
      <mc:Fallback>
        <control shapeId="1067" r:id="rId29" name="cmdImprimir"/>
      </mc:Fallback>
    </mc:AlternateContent>
    <mc:AlternateContent xmlns:mc="http://schemas.openxmlformats.org/markup-compatibility/2006">
      <mc:Choice Requires="x14">
        <control shapeId="1070" r:id="rId31" name="cmdBorraRegistro">
          <controlPr defaultSize="0" autoLine="0" r:id="rId32">
            <anchor>
              <from>
                <xdr:col>1</xdr:col>
                <xdr:colOff>2305050</xdr:colOff>
                <xdr:row>0</xdr:row>
                <xdr:rowOff>333375</xdr:rowOff>
              </from>
              <to>
                <xdr:col>1</xdr:col>
                <xdr:colOff>2495550</xdr:colOff>
                <xdr:row>0</xdr:row>
                <xdr:rowOff>571500</xdr:rowOff>
              </to>
            </anchor>
          </controlPr>
        </control>
      </mc:Choice>
      <mc:Fallback>
        <control shapeId="1070" r:id="rId31" name="cmdBorraRegistro"/>
      </mc:Fallback>
    </mc:AlternateContent>
    <mc:AlternateContent xmlns:mc="http://schemas.openxmlformats.org/markup-compatibility/2006">
      <mc:Choice Requires="x14">
        <control shapeId="1071" r:id="rId33" name="cmdAscendente">
          <controlPr defaultSize="0" autoLine="0" r:id="rId34">
            <anchor>
              <from>
                <xdr:col>1</xdr:col>
                <xdr:colOff>2514600</xdr:colOff>
                <xdr:row>0</xdr:row>
                <xdr:rowOff>28575</xdr:rowOff>
              </from>
              <to>
                <xdr:col>1</xdr:col>
                <xdr:colOff>2686050</xdr:colOff>
                <xdr:row>0</xdr:row>
                <xdr:rowOff>266700</xdr:rowOff>
              </to>
            </anchor>
          </controlPr>
        </control>
      </mc:Choice>
      <mc:Fallback>
        <control shapeId="1071" r:id="rId33" name="cmdAscendente"/>
      </mc:Fallback>
    </mc:AlternateContent>
    <mc:AlternateContent xmlns:mc="http://schemas.openxmlformats.org/markup-compatibility/2006">
      <mc:Choice Requires="x14">
        <control shapeId="1072" r:id="rId35" name="cmdDescendente">
          <controlPr defaultSize="0" autoLine="0" r:id="rId36">
            <anchor>
              <from>
                <xdr:col>1</xdr:col>
                <xdr:colOff>2695575</xdr:colOff>
                <xdr:row>0</xdr:row>
                <xdr:rowOff>28575</xdr:rowOff>
              </from>
              <to>
                <xdr:col>1</xdr:col>
                <xdr:colOff>2867025</xdr:colOff>
                <xdr:row>0</xdr:row>
                <xdr:rowOff>266700</xdr:rowOff>
              </to>
            </anchor>
          </controlPr>
        </control>
      </mc:Choice>
      <mc:Fallback>
        <control shapeId="1072" r:id="rId35" name="cmdDescendente"/>
      </mc:Fallback>
    </mc:AlternateContent>
    <mc:AlternateContent xmlns:mc="http://schemas.openxmlformats.org/markup-compatibility/2006">
      <mc:Choice Requires="x14">
        <control shapeId="1077" r:id="rId37" name="cmdOrdenamientoMultiple">
          <controlPr defaultSize="0" autoLine="0" r:id="rId38">
            <anchor>
              <from>
                <xdr:col>1</xdr:col>
                <xdr:colOff>2686050</xdr:colOff>
                <xdr:row>0</xdr:row>
                <xdr:rowOff>342900</xdr:rowOff>
              </from>
              <to>
                <xdr:col>1</xdr:col>
                <xdr:colOff>2933700</xdr:colOff>
                <xdr:row>0</xdr:row>
                <xdr:rowOff>581025</xdr:rowOff>
              </to>
            </anchor>
          </controlPr>
        </control>
      </mc:Choice>
      <mc:Fallback>
        <control shapeId="1077" r:id="rId37" name="cmdOrdenamientoMultiple"/>
      </mc:Fallback>
    </mc:AlternateContent>
    <mc:AlternateContent xmlns:mc="http://schemas.openxmlformats.org/markup-compatibility/2006">
      <mc:Choice Requires="x14">
        <control shapeId="1079" r:id="rId39" name="cmdAnadeRegistro">
          <controlPr defaultSize="0" autoLine="0" r:id="rId40">
            <anchor>
              <from>
                <xdr:col>1</xdr:col>
                <xdr:colOff>2495550</xdr:colOff>
                <xdr:row>0</xdr:row>
                <xdr:rowOff>333375</xdr:rowOff>
              </from>
              <to>
                <xdr:col>1</xdr:col>
                <xdr:colOff>2686050</xdr:colOff>
                <xdr:row>0</xdr:row>
                <xdr:rowOff>571500</xdr:rowOff>
              </to>
            </anchor>
          </controlPr>
        </control>
      </mc:Choice>
      <mc:Fallback>
        <control shapeId="1079" r:id="rId39" name="cmdAnadeRegistro"/>
      </mc:Fallback>
    </mc:AlternateContent>
  </controls>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3" sqref="A3"/>
    </sheetView>
  </sheetViews>
  <sheetFormatPr baseColWidth="10" defaultRowHeight="15" x14ac:dyDescent="0.25"/>
  <sheetData>
    <row r="1" spans="1:1" x14ac:dyDescent="0.25">
      <c r="A1" t="s">
        <v>7657</v>
      </c>
    </row>
    <row r="3" spans="1:1" x14ac:dyDescent="0.25">
      <c r="A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31</v>
      </c>
      <c r="B1" t="s">
        <v>32</v>
      </c>
      <c r="C1" t="s">
        <v>4</v>
      </c>
      <c r="D1" t="s">
        <v>33</v>
      </c>
      <c r="E1" t="s">
        <v>34</v>
      </c>
      <c r="G1" t="s">
        <v>35</v>
      </c>
      <c r="H1" t="s">
        <v>36</v>
      </c>
      <c r="I1" t="s">
        <v>37</v>
      </c>
      <c r="K1" t="s">
        <v>35</v>
      </c>
      <c r="L1" t="s">
        <v>36</v>
      </c>
      <c r="M1" t="s">
        <v>37</v>
      </c>
      <c r="N1" t="s">
        <v>882</v>
      </c>
      <c r="Q1" t="s">
        <v>970</v>
      </c>
      <c r="R1" t="s">
        <v>971</v>
      </c>
      <c r="T1" t="s">
        <v>970</v>
      </c>
      <c r="U1" t="s">
        <v>971</v>
      </c>
      <c r="V1" t="s">
        <v>972</v>
      </c>
      <c r="W1" t="s">
        <v>973</v>
      </c>
    </row>
    <row r="2" spans="1:23" x14ac:dyDescent="0.25">
      <c r="E2" s="3"/>
      <c r="L2" s="41"/>
      <c r="M2" s="41"/>
      <c r="N2" s="41"/>
      <c r="Q2" t="s">
        <v>1025</v>
      </c>
      <c r="R2" t="s">
        <v>1154</v>
      </c>
      <c r="T2" t="s">
        <v>1025</v>
      </c>
      <c r="U2" t="s">
        <v>1154</v>
      </c>
      <c r="V2" t="s">
        <v>1170</v>
      </c>
      <c r="W2" t="s">
        <v>1171</v>
      </c>
    </row>
    <row r="3" spans="1:23" x14ac:dyDescent="0.25">
      <c r="Q3" t="s">
        <v>1168</v>
      </c>
      <c r="R3" t="s">
        <v>1169</v>
      </c>
      <c r="T3" t="s">
        <v>1025</v>
      </c>
      <c r="U3" t="s">
        <v>1154</v>
      </c>
      <c r="V3" t="s">
        <v>1172</v>
      </c>
      <c r="W3" t="s">
        <v>1173</v>
      </c>
    </row>
    <row r="4" spans="1:23" x14ac:dyDescent="0.25">
      <c r="T4" t="s">
        <v>1025</v>
      </c>
      <c r="U4" t="s">
        <v>1154</v>
      </c>
      <c r="V4" t="s">
        <v>1174</v>
      </c>
      <c r="W4" t="s">
        <v>1175</v>
      </c>
    </row>
    <row r="5" spans="1:23" x14ac:dyDescent="0.25">
      <c r="T5" t="s">
        <v>1025</v>
      </c>
      <c r="U5" t="s">
        <v>1154</v>
      </c>
      <c r="V5" t="s">
        <v>1176</v>
      </c>
      <c r="W5" t="s">
        <v>1177</v>
      </c>
    </row>
    <row r="6" spans="1:23" x14ac:dyDescent="0.25">
      <c r="T6" t="s">
        <v>1025</v>
      </c>
      <c r="U6" t="s">
        <v>1154</v>
      </c>
      <c r="V6" t="s">
        <v>1178</v>
      </c>
      <c r="W6" t="s">
        <v>1179</v>
      </c>
    </row>
    <row r="7" spans="1:23" x14ac:dyDescent="0.25">
      <c r="T7" t="s">
        <v>1025</v>
      </c>
      <c r="U7" t="s">
        <v>1154</v>
      </c>
      <c r="V7" t="s">
        <v>1180</v>
      </c>
      <c r="W7" t="s">
        <v>1181</v>
      </c>
    </row>
    <row r="8" spans="1:23" x14ac:dyDescent="0.25">
      <c r="D8" s="41"/>
      <c r="T8" t="s">
        <v>1025</v>
      </c>
      <c r="U8" t="s">
        <v>1154</v>
      </c>
      <c r="V8" t="s">
        <v>1182</v>
      </c>
      <c r="W8" t="s">
        <v>1183</v>
      </c>
    </row>
    <row r="9" spans="1:23" x14ac:dyDescent="0.25">
      <c r="T9" t="s">
        <v>1025</v>
      </c>
      <c r="U9" t="s">
        <v>1154</v>
      </c>
      <c r="V9" t="s">
        <v>1184</v>
      </c>
      <c r="W9" t="s">
        <v>1185</v>
      </c>
    </row>
    <row r="10" spans="1:23" x14ac:dyDescent="0.25">
      <c r="T10" t="s">
        <v>1025</v>
      </c>
      <c r="U10" t="s">
        <v>1154</v>
      </c>
      <c r="V10" t="s">
        <v>1186</v>
      </c>
      <c r="W10" t="s">
        <v>1187</v>
      </c>
    </row>
    <row r="11" spans="1:23" x14ac:dyDescent="0.25">
      <c r="T11" t="s">
        <v>1025</v>
      </c>
      <c r="U11" t="s">
        <v>1154</v>
      </c>
      <c r="V11" t="s">
        <v>1188</v>
      </c>
      <c r="W11" t="s">
        <v>1189</v>
      </c>
    </row>
    <row r="12" spans="1:23" x14ac:dyDescent="0.25">
      <c r="T12" t="s">
        <v>1025</v>
      </c>
      <c r="U12" t="s">
        <v>1154</v>
      </c>
      <c r="V12" t="s">
        <v>1190</v>
      </c>
      <c r="W12" t="s">
        <v>1191</v>
      </c>
    </row>
    <row r="13" spans="1:23" x14ac:dyDescent="0.25">
      <c r="T13" t="s">
        <v>1025</v>
      </c>
      <c r="U13" t="s">
        <v>1154</v>
      </c>
      <c r="V13" t="s">
        <v>1192</v>
      </c>
      <c r="W13" t="s">
        <v>1193</v>
      </c>
    </row>
    <row r="14" spans="1:23" x14ac:dyDescent="0.25">
      <c r="T14" t="s">
        <v>1025</v>
      </c>
      <c r="U14" t="s">
        <v>1154</v>
      </c>
      <c r="V14" t="s">
        <v>1194</v>
      </c>
      <c r="W14" t="s">
        <v>1195</v>
      </c>
    </row>
    <row r="15" spans="1:23" x14ac:dyDescent="0.25">
      <c r="T15" t="s">
        <v>1025</v>
      </c>
      <c r="U15" t="s">
        <v>1154</v>
      </c>
      <c r="V15" t="s">
        <v>1196</v>
      </c>
      <c r="W15" t="s">
        <v>1197</v>
      </c>
    </row>
    <row r="16" spans="1:23" x14ac:dyDescent="0.25">
      <c r="T16" t="s">
        <v>1025</v>
      </c>
      <c r="U16" t="s">
        <v>1154</v>
      </c>
      <c r="V16" t="s">
        <v>1198</v>
      </c>
      <c r="W16" t="s">
        <v>1199</v>
      </c>
    </row>
    <row r="17" spans="6:23" x14ac:dyDescent="0.25">
      <c r="T17" t="s">
        <v>1025</v>
      </c>
      <c r="U17" t="s">
        <v>1154</v>
      </c>
      <c r="V17" t="s">
        <v>1200</v>
      </c>
      <c r="W17" t="s">
        <v>1201</v>
      </c>
    </row>
    <row r="18" spans="6:23" x14ac:dyDescent="0.25">
      <c r="T18" t="s">
        <v>1025</v>
      </c>
      <c r="U18" t="s">
        <v>1154</v>
      </c>
      <c r="V18" t="s">
        <v>1202</v>
      </c>
      <c r="W18" t="s">
        <v>1203</v>
      </c>
    </row>
    <row r="19" spans="6:23" x14ac:dyDescent="0.25">
      <c r="T19" t="s">
        <v>1025</v>
      </c>
      <c r="U19" t="s">
        <v>1154</v>
      </c>
      <c r="V19" t="s">
        <v>1204</v>
      </c>
      <c r="W19" t="s">
        <v>1205</v>
      </c>
    </row>
    <row r="20" spans="6:23" x14ac:dyDescent="0.25">
      <c r="T20" t="s">
        <v>1025</v>
      </c>
      <c r="U20" t="s">
        <v>1154</v>
      </c>
      <c r="V20" t="s">
        <v>1206</v>
      </c>
      <c r="W20" t="s">
        <v>1207</v>
      </c>
    </row>
    <row r="21" spans="6:23" x14ac:dyDescent="0.25">
      <c r="T21" t="s">
        <v>1025</v>
      </c>
      <c r="U21" t="s">
        <v>1154</v>
      </c>
      <c r="V21" t="s">
        <v>1208</v>
      </c>
      <c r="W21" t="s">
        <v>1209</v>
      </c>
    </row>
    <row r="22" spans="6:23" x14ac:dyDescent="0.25">
      <c r="T22" t="s">
        <v>1025</v>
      </c>
      <c r="U22" t="s">
        <v>1154</v>
      </c>
      <c r="V22" t="s">
        <v>1210</v>
      </c>
      <c r="W22" t="s">
        <v>1211</v>
      </c>
    </row>
    <row r="23" spans="6:23" x14ac:dyDescent="0.25">
      <c r="T23" t="s">
        <v>1025</v>
      </c>
      <c r="U23" t="s">
        <v>1154</v>
      </c>
      <c r="V23" t="s">
        <v>1212</v>
      </c>
      <c r="W23" t="s">
        <v>1213</v>
      </c>
    </row>
    <row r="24" spans="6:23" x14ac:dyDescent="0.25">
      <c r="T24" t="s">
        <v>1025</v>
      </c>
      <c r="U24" t="s">
        <v>1154</v>
      </c>
      <c r="V24" t="s">
        <v>1214</v>
      </c>
      <c r="W24" t="s">
        <v>1215</v>
      </c>
    </row>
    <row r="25" spans="6:23" x14ac:dyDescent="0.25">
      <c r="F25" s="41"/>
      <c r="T25" t="s">
        <v>1025</v>
      </c>
      <c r="U25" t="s">
        <v>1154</v>
      </c>
      <c r="V25" t="s">
        <v>1216</v>
      </c>
      <c r="W25" t="s">
        <v>1217</v>
      </c>
    </row>
    <row r="26" spans="6:23" x14ac:dyDescent="0.25">
      <c r="T26" t="s">
        <v>1025</v>
      </c>
      <c r="U26" t="s">
        <v>1154</v>
      </c>
      <c r="V26" t="s">
        <v>1218</v>
      </c>
      <c r="W26" t="s">
        <v>1219</v>
      </c>
    </row>
    <row r="27" spans="6:23" x14ac:dyDescent="0.25">
      <c r="T27" t="s">
        <v>1025</v>
      </c>
      <c r="U27" t="s">
        <v>1154</v>
      </c>
      <c r="V27" t="s">
        <v>1220</v>
      </c>
      <c r="W27" t="s">
        <v>1221</v>
      </c>
    </row>
    <row r="28" spans="6:23" x14ac:dyDescent="0.25">
      <c r="T28" t="s">
        <v>1025</v>
      </c>
      <c r="U28" t="s">
        <v>1154</v>
      </c>
      <c r="V28" t="s">
        <v>1222</v>
      </c>
      <c r="W28" t="s">
        <v>1223</v>
      </c>
    </row>
    <row r="29" spans="6:23" x14ac:dyDescent="0.25">
      <c r="T29" t="s">
        <v>1025</v>
      </c>
      <c r="U29" t="s">
        <v>1154</v>
      </c>
      <c r="V29" t="s">
        <v>1224</v>
      </c>
      <c r="W29" t="s">
        <v>613</v>
      </c>
    </row>
    <row r="30" spans="6:23" x14ac:dyDescent="0.25">
      <c r="T30" t="s">
        <v>1025</v>
      </c>
      <c r="U30" t="s">
        <v>1154</v>
      </c>
      <c r="V30" t="s">
        <v>1225</v>
      </c>
      <c r="W30" t="s">
        <v>1226</v>
      </c>
    </row>
    <row r="31" spans="6:23" x14ac:dyDescent="0.25">
      <c r="T31" t="s">
        <v>1025</v>
      </c>
      <c r="U31" t="s">
        <v>1154</v>
      </c>
      <c r="V31" t="s">
        <v>1227</v>
      </c>
      <c r="W31" t="s">
        <v>1228</v>
      </c>
    </row>
    <row r="32" spans="6:23" x14ac:dyDescent="0.25">
      <c r="T32" t="s">
        <v>1025</v>
      </c>
      <c r="U32" t="s">
        <v>1154</v>
      </c>
      <c r="V32" t="s">
        <v>1229</v>
      </c>
      <c r="W32" t="s">
        <v>1230</v>
      </c>
    </row>
    <row r="33" spans="20:23" x14ac:dyDescent="0.25">
      <c r="T33" t="s">
        <v>1025</v>
      </c>
      <c r="U33" t="s">
        <v>1154</v>
      </c>
      <c r="V33" t="s">
        <v>1231</v>
      </c>
      <c r="W33" t="s">
        <v>1232</v>
      </c>
    </row>
    <row r="34" spans="20:23" x14ac:dyDescent="0.25">
      <c r="T34" t="s">
        <v>1025</v>
      </c>
      <c r="U34" t="s">
        <v>1154</v>
      </c>
      <c r="V34" t="s">
        <v>1233</v>
      </c>
      <c r="W34" t="s">
        <v>1234</v>
      </c>
    </row>
    <row r="35" spans="20:23" x14ac:dyDescent="0.25">
      <c r="T35" t="s">
        <v>1025</v>
      </c>
      <c r="U35" t="s">
        <v>1154</v>
      </c>
      <c r="V35" t="s">
        <v>1235</v>
      </c>
      <c r="W35" t="s">
        <v>1236</v>
      </c>
    </row>
    <row r="36" spans="20:23" x14ac:dyDescent="0.25">
      <c r="T36" t="s">
        <v>1025</v>
      </c>
      <c r="U36" t="s">
        <v>1154</v>
      </c>
      <c r="V36" t="s">
        <v>1237</v>
      </c>
      <c r="W36" t="s">
        <v>1238</v>
      </c>
    </row>
    <row r="37" spans="20:23" x14ac:dyDescent="0.25">
      <c r="T37" t="s">
        <v>1025</v>
      </c>
      <c r="U37" t="s">
        <v>1154</v>
      </c>
      <c r="V37" t="s">
        <v>1239</v>
      </c>
      <c r="W37" t="s">
        <v>1240</v>
      </c>
    </row>
    <row r="38" spans="20:23" x14ac:dyDescent="0.25">
      <c r="T38" t="s">
        <v>1025</v>
      </c>
      <c r="U38" t="s">
        <v>1154</v>
      </c>
      <c r="V38" t="s">
        <v>1241</v>
      </c>
      <c r="W38" t="s">
        <v>1242</v>
      </c>
    </row>
    <row r="39" spans="20:23" x14ac:dyDescent="0.25">
      <c r="T39" t="s">
        <v>1025</v>
      </c>
      <c r="U39" t="s">
        <v>1154</v>
      </c>
      <c r="V39" t="s">
        <v>1243</v>
      </c>
      <c r="W39" t="s">
        <v>1244</v>
      </c>
    </row>
    <row r="40" spans="20:23" x14ac:dyDescent="0.25">
      <c r="T40" t="s">
        <v>1025</v>
      </c>
      <c r="U40" t="s">
        <v>1154</v>
      </c>
      <c r="V40" t="s">
        <v>1245</v>
      </c>
      <c r="W40" t="s">
        <v>1246</v>
      </c>
    </row>
    <row r="41" spans="20:23" x14ac:dyDescent="0.25">
      <c r="T41" t="s">
        <v>1025</v>
      </c>
      <c r="U41" t="s">
        <v>1154</v>
      </c>
      <c r="V41" t="s">
        <v>1247</v>
      </c>
      <c r="W41" t="s">
        <v>1248</v>
      </c>
    </row>
    <row r="42" spans="20:23" x14ac:dyDescent="0.25">
      <c r="T42" t="s">
        <v>1025</v>
      </c>
      <c r="U42" t="s">
        <v>1154</v>
      </c>
      <c r="V42" t="s">
        <v>1249</v>
      </c>
      <c r="W42" t="s">
        <v>1250</v>
      </c>
    </row>
    <row r="43" spans="20:23" x14ac:dyDescent="0.25">
      <c r="T43" t="s">
        <v>1025</v>
      </c>
      <c r="U43" t="s">
        <v>1154</v>
      </c>
      <c r="V43" t="s">
        <v>1251</v>
      </c>
      <c r="W43" t="s">
        <v>1252</v>
      </c>
    </row>
    <row r="44" spans="20:23" x14ac:dyDescent="0.25">
      <c r="T44" t="s">
        <v>1025</v>
      </c>
      <c r="U44" t="s">
        <v>1154</v>
      </c>
      <c r="V44" t="s">
        <v>1253</v>
      </c>
      <c r="W44" t="s">
        <v>1254</v>
      </c>
    </row>
    <row r="45" spans="20:23" x14ac:dyDescent="0.25">
      <c r="T45" t="s">
        <v>1025</v>
      </c>
      <c r="U45" t="s">
        <v>1154</v>
      </c>
      <c r="V45" t="s">
        <v>1255</v>
      </c>
      <c r="W45" t="s">
        <v>1256</v>
      </c>
    </row>
    <row r="46" spans="20:23" x14ac:dyDescent="0.25">
      <c r="T46" t="s">
        <v>1025</v>
      </c>
      <c r="U46" t="s">
        <v>1154</v>
      </c>
      <c r="V46" t="s">
        <v>1257</v>
      </c>
      <c r="W46" t="s">
        <v>1258</v>
      </c>
    </row>
    <row r="47" spans="20:23" x14ac:dyDescent="0.25">
      <c r="T47" t="s">
        <v>1025</v>
      </c>
      <c r="U47" t="s">
        <v>1154</v>
      </c>
      <c r="V47" t="s">
        <v>1259</v>
      </c>
      <c r="W47" t="s">
        <v>1260</v>
      </c>
    </row>
    <row r="48" spans="20:23" x14ac:dyDescent="0.25">
      <c r="T48" t="s">
        <v>1025</v>
      </c>
      <c r="U48" t="s">
        <v>1154</v>
      </c>
      <c r="V48" t="s">
        <v>1261</v>
      </c>
      <c r="W48" t="s">
        <v>1262</v>
      </c>
    </row>
    <row r="49" spans="20:23" x14ac:dyDescent="0.25">
      <c r="T49" t="s">
        <v>1025</v>
      </c>
      <c r="U49" t="s">
        <v>1154</v>
      </c>
      <c r="V49" t="s">
        <v>1263</v>
      </c>
      <c r="W49" t="s">
        <v>1264</v>
      </c>
    </row>
    <row r="50" spans="20:23" x14ac:dyDescent="0.25">
      <c r="T50" t="s">
        <v>1025</v>
      </c>
      <c r="U50" t="s">
        <v>1154</v>
      </c>
      <c r="V50" t="s">
        <v>1265</v>
      </c>
      <c r="W50" t="s">
        <v>1266</v>
      </c>
    </row>
    <row r="51" spans="20:23" x14ac:dyDescent="0.25">
      <c r="T51" t="s">
        <v>1025</v>
      </c>
      <c r="U51" t="s">
        <v>1154</v>
      </c>
      <c r="V51" t="s">
        <v>1267</v>
      </c>
      <c r="W51" t="s">
        <v>1268</v>
      </c>
    </row>
    <row r="52" spans="20:23" x14ac:dyDescent="0.25">
      <c r="T52" t="s">
        <v>1025</v>
      </c>
      <c r="U52" t="s">
        <v>1154</v>
      </c>
      <c r="V52" t="s">
        <v>1269</v>
      </c>
      <c r="W52" t="s">
        <v>1270</v>
      </c>
    </row>
    <row r="53" spans="20:23" x14ac:dyDescent="0.25">
      <c r="T53" t="s">
        <v>1025</v>
      </c>
      <c r="U53" t="s">
        <v>1154</v>
      </c>
      <c r="V53" t="s">
        <v>1271</v>
      </c>
      <c r="W53" t="s">
        <v>1272</v>
      </c>
    </row>
    <row r="54" spans="20:23" x14ac:dyDescent="0.25">
      <c r="T54" t="s">
        <v>1025</v>
      </c>
      <c r="U54" t="s">
        <v>1154</v>
      </c>
      <c r="V54" t="s">
        <v>1273</v>
      </c>
      <c r="W54" t="s">
        <v>1274</v>
      </c>
    </row>
    <row r="55" spans="20:23" x14ac:dyDescent="0.25">
      <c r="T55" t="s">
        <v>1025</v>
      </c>
      <c r="U55" t="s">
        <v>1154</v>
      </c>
      <c r="V55" t="s">
        <v>1275</v>
      </c>
      <c r="W55" t="s">
        <v>1276</v>
      </c>
    </row>
    <row r="56" spans="20:23" x14ac:dyDescent="0.25">
      <c r="T56" t="s">
        <v>1025</v>
      </c>
      <c r="U56" t="s">
        <v>1154</v>
      </c>
      <c r="V56" t="s">
        <v>1277</v>
      </c>
      <c r="W56" t="s">
        <v>1278</v>
      </c>
    </row>
    <row r="57" spans="20:23" x14ac:dyDescent="0.25">
      <c r="T57" t="s">
        <v>1025</v>
      </c>
      <c r="U57" t="s">
        <v>1154</v>
      </c>
      <c r="V57" t="s">
        <v>1279</v>
      </c>
      <c r="W57" t="s">
        <v>1280</v>
      </c>
    </row>
    <row r="58" spans="20:23" x14ac:dyDescent="0.25">
      <c r="T58" t="s">
        <v>1025</v>
      </c>
      <c r="U58" t="s">
        <v>1154</v>
      </c>
      <c r="V58" t="s">
        <v>1281</v>
      </c>
      <c r="W58" t="s">
        <v>1282</v>
      </c>
    </row>
    <row r="59" spans="20:23" x14ac:dyDescent="0.25">
      <c r="T59" t="s">
        <v>1025</v>
      </c>
      <c r="U59" t="s">
        <v>1154</v>
      </c>
      <c r="V59" t="s">
        <v>1283</v>
      </c>
      <c r="W59" t="s">
        <v>1284</v>
      </c>
    </row>
    <row r="60" spans="20:23" x14ac:dyDescent="0.25">
      <c r="T60" t="s">
        <v>1025</v>
      </c>
      <c r="U60" t="s">
        <v>1154</v>
      </c>
      <c r="V60" t="s">
        <v>1285</v>
      </c>
      <c r="W60" t="s">
        <v>1286</v>
      </c>
    </row>
    <row r="61" spans="20:23" x14ac:dyDescent="0.25">
      <c r="T61" t="s">
        <v>1025</v>
      </c>
      <c r="U61" t="s">
        <v>1154</v>
      </c>
      <c r="V61" t="s">
        <v>1287</v>
      </c>
      <c r="W61" t="s">
        <v>1288</v>
      </c>
    </row>
    <row r="62" spans="20:23" x14ac:dyDescent="0.25">
      <c r="T62" t="s">
        <v>1025</v>
      </c>
      <c r="U62" t="s">
        <v>1154</v>
      </c>
      <c r="V62" t="s">
        <v>1289</v>
      </c>
      <c r="W62" t="s">
        <v>1290</v>
      </c>
    </row>
    <row r="63" spans="20:23" x14ac:dyDescent="0.25">
      <c r="T63" t="s">
        <v>1025</v>
      </c>
      <c r="U63" t="s">
        <v>1154</v>
      </c>
      <c r="V63" t="s">
        <v>1291</v>
      </c>
      <c r="W63" t="s">
        <v>1292</v>
      </c>
    </row>
    <row r="64" spans="20:23" x14ac:dyDescent="0.25">
      <c r="T64" t="s">
        <v>1025</v>
      </c>
      <c r="U64" t="s">
        <v>1154</v>
      </c>
      <c r="V64" t="s">
        <v>1293</v>
      </c>
      <c r="W64" t="s">
        <v>1294</v>
      </c>
    </row>
    <row r="65" spans="20:23" x14ac:dyDescent="0.25">
      <c r="T65" t="s">
        <v>1025</v>
      </c>
      <c r="U65" t="s">
        <v>1154</v>
      </c>
      <c r="V65" t="s">
        <v>1295</v>
      </c>
      <c r="W65" t="s">
        <v>1296</v>
      </c>
    </row>
    <row r="66" spans="20:23" x14ac:dyDescent="0.25">
      <c r="T66" t="s">
        <v>1025</v>
      </c>
      <c r="U66" t="s">
        <v>1154</v>
      </c>
      <c r="V66" t="s">
        <v>1297</v>
      </c>
      <c r="W66" t="s">
        <v>1298</v>
      </c>
    </row>
    <row r="67" spans="20:23" x14ac:dyDescent="0.25">
      <c r="T67" t="s">
        <v>1025</v>
      </c>
      <c r="U67" t="s">
        <v>1154</v>
      </c>
      <c r="V67" t="s">
        <v>1299</v>
      </c>
      <c r="W67" t="s">
        <v>1300</v>
      </c>
    </row>
    <row r="68" spans="20:23" x14ac:dyDescent="0.25">
      <c r="T68" t="s">
        <v>1025</v>
      </c>
      <c r="U68" t="s">
        <v>1154</v>
      </c>
      <c r="V68" t="s">
        <v>1301</v>
      </c>
      <c r="W68" t="s">
        <v>1302</v>
      </c>
    </row>
    <row r="69" spans="20:23" x14ac:dyDescent="0.25">
      <c r="T69" t="s">
        <v>1025</v>
      </c>
      <c r="U69" t="s">
        <v>1154</v>
      </c>
      <c r="V69" t="s">
        <v>1303</v>
      </c>
      <c r="W69" t="s">
        <v>1304</v>
      </c>
    </row>
    <row r="70" spans="20:23" x14ac:dyDescent="0.25">
      <c r="T70" t="s">
        <v>1025</v>
      </c>
      <c r="U70" t="s">
        <v>1154</v>
      </c>
      <c r="V70" t="s">
        <v>1305</v>
      </c>
      <c r="W70" t="s">
        <v>1306</v>
      </c>
    </row>
    <row r="71" spans="20:23" x14ac:dyDescent="0.25">
      <c r="T71" t="s">
        <v>1025</v>
      </c>
      <c r="U71" t="s">
        <v>1154</v>
      </c>
      <c r="V71" t="s">
        <v>1307</v>
      </c>
      <c r="W71" t="s">
        <v>1308</v>
      </c>
    </row>
    <row r="72" spans="20:23" x14ac:dyDescent="0.25">
      <c r="T72" t="s">
        <v>1025</v>
      </c>
      <c r="U72" t="s">
        <v>1154</v>
      </c>
      <c r="V72" t="s">
        <v>1309</v>
      </c>
      <c r="W72" t="s">
        <v>1310</v>
      </c>
    </row>
    <row r="73" spans="20:23" x14ac:dyDescent="0.25">
      <c r="T73" t="s">
        <v>1025</v>
      </c>
      <c r="U73" t="s">
        <v>1154</v>
      </c>
      <c r="V73" t="s">
        <v>1311</v>
      </c>
      <c r="W73" t="s">
        <v>1312</v>
      </c>
    </row>
    <row r="74" spans="20:23" x14ac:dyDescent="0.25">
      <c r="T74" t="s">
        <v>1025</v>
      </c>
      <c r="U74" t="s">
        <v>1154</v>
      </c>
      <c r="V74" t="s">
        <v>1313</v>
      </c>
      <c r="W74" t="s">
        <v>1314</v>
      </c>
    </row>
    <row r="75" spans="20:23" x14ac:dyDescent="0.25">
      <c r="T75" t="s">
        <v>1025</v>
      </c>
      <c r="U75" t="s">
        <v>1154</v>
      </c>
      <c r="V75" t="s">
        <v>1315</v>
      </c>
      <c r="W75" t="s">
        <v>1316</v>
      </c>
    </row>
    <row r="76" spans="20:23" x14ac:dyDescent="0.25">
      <c r="T76" t="s">
        <v>1025</v>
      </c>
      <c r="U76" t="s">
        <v>1154</v>
      </c>
      <c r="V76" t="s">
        <v>1317</v>
      </c>
      <c r="W76" t="s">
        <v>1318</v>
      </c>
    </row>
    <row r="77" spans="20:23" x14ac:dyDescent="0.25">
      <c r="T77" t="s">
        <v>1025</v>
      </c>
      <c r="U77" t="s">
        <v>1154</v>
      </c>
      <c r="V77" t="s">
        <v>1319</v>
      </c>
      <c r="W77" t="s">
        <v>1320</v>
      </c>
    </row>
    <row r="78" spans="20:23" x14ac:dyDescent="0.25">
      <c r="T78" t="s">
        <v>1025</v>
      </c>
      <c r="U78" t="s">
        <v>1154</v>
      </c>
      <c r="V78" t="s">
        <v>1321</v>
      </c>
      <c r="W78" t="s">
        <v>1322</v>
      </c>
    </row>
    <row r="79" spans="20:23" x14ac:dyDescent="0.25">
      <c r="T79" t="s">
        <v>1025</v>
      </c>
      <c r="U79" t="s">
        <v>1154</v>
      </c>
      <c r="V79" t="s">
        <v>1323</v>
      </c>
      <c r="W79" t="s">
        <v>1324</v>
      </c>
    </row>
    <row r="80" spans="20:23" x14ac:dyDescent="0.25">
      <c r="T80" t="s">
        <v>1025</v>
      </c>
      <c r="U80" t="s">
        <v>1154</v>
      </c>
      <c r="V80" t="s">
        <v>1325</v>
      </c>
      <c r="W80" t="s">
        <v>1326</v>
      </c>
    </row>
    <row r="81" spans="20:23" x14ac:dyDescent="0.25">
      <c r="T81" t="s">
        <v>1025</v>
      </c>
      <c r="U81" t="s">
        <v>1154</v>
      </c>
      <c r="V81" t="s">
        <v>1327</v>
      </c>
      <c r="W81" t="s">
        <v>1328</v>
      </c>
    </row>
    <row r="82" spans="20:23" x14ac:dyDescent="0.25">
      <c r="T82" t="s">
        <v>1025</v>
      </c>
      <c r="U82" t="s">
        <v>1154</v>
      </c>
      <c r="V82" t="s">
        <v>1329</v>
      </c>
      <c r="W82" t="s">
        <v>1330</v>
      </c>
    </row>
    <row r="83" spans="20:23" x14ac:dyDescent="0.25">
      <c r="T83" t="s">
        <v>1025</v>
      </c>
      <c r="U83" t="s">
        <v>1154</v>
      </c>
      <c r="V83" t="s">
        <v>1331</v>
      </c>
      <c r="W83" t="s">
        <v>1332</v>
      </c>
    </row>
    <row r="84" spans="20:23" x14ac:dyDescent="0.25">
      <c r="T84" t="s">
        <v>1025</v>
      </c>
      <c r="U84" t="s">
        <v>1154</v>
      </c>
      <c r="V84" t="s">
        <v>1333</v>
      </c>
      <c r="W84" t="s">
        <v>1334</v>
      </c>
    </row>
    <row r="85" spans="20:23" x14ac:dyDescent="0.25">
      <c r="T85" t="s">
        <v>1025</v>
      </c>
      <c r="U85" t="s">
        <v>1154</v>
      </c>
      <c r="V85" t="s">
        <v>1335</v>
      </c>
      <c r="W85" t="s">
        <v>1336</v>
      </c>
    </row>
    <row r="86" spans="20:23" x14ac:dyDescent="0.25">
      <c r="T86" t="s">
        <v>1025</v>
      </c>
      <c r="U86" t="s">
        <v>1154</v>
      </c>
      <c r="V86" t="s">
        <v>1337</v>
      </c>
      <c r="W86" t="s">
        <v>1338</v>
      </c>
    </row>
    <row r="87" spans="20:23" x14ac:dyDescent="0.25">
      <c r="T87" t="s">
        <v>1025</v>
      </c>
      <c r="U87" t="s">
        <v>1154</v>
      </c>
      <c r="V87" t="s">
        <v>1339</v>
      </c>
      <c r="W87" t="s">
        <v>1340</v>
      </c>
    </row>
    <row r="88" spans="20:23" x14ac:dyDescent="0.25">
      <c r="T88" t="s">
        <v>1025</v>
      </c>
      <c r="U88" t="s">
        <v>1154</v>
      </c>
      <c r="V88" t="s">
        <v>1341</v>
      </c>
      <c r="W88" t="s">
        <v>1342</v>
      </c>
    </row>
    <row r="89" spans="20:23" x14ac:dyDescent="0.25">
      <c r="T89" t="s">
        <v>1025</v>
      </c>
      <c r="U89" t="s">
        <v>1154</v>
      </c>
      <c r="V89" t="s">
        <v>1343</v>
      </c>
      <c r="W89" t="s">
        <v>1344</v>
      </c>
    </row>
    <row r="90" spans="20:23" x14ac:dyDescent="0.25">
      <c r="T90" t="s">
        <v>1025</v>
      </c>
      <c r="U90" t="s">
        <v>1154</v>
      </c>
      <c r="V90" t="s">
        <v>1345</v>
      </c>
      <c r="W90" t="s">
        <v>1346</v>
      </c>
    </row>
    <row r="91" spans="20:23" x14ac:dyDescent="0.25">
      <c r="T91" t="s">
        <v>1025</v>
      </c>
      <c r="U91" t="s">
        <v>1154</v>
      </c>
      <c r="V91" t="s">
        <v>1153</v>
      </c>
      <c r="W91" t="s">
        <v>1153</v>
      </c>
    </row>
    <row r="92" spans="20:23" x14ac:dyDescent="0.25">
      <c r="T92" t="s">
        <v>1168</v>
      </c>
      <c r="U92" t="s">
        <v>1169</v>
      </c>
      <c r="V92" t="s">
        <v>1347</v>
      </c>
      <c r="W92" t="s">
        <v>1348</v>
      </c>
    </row>
    <row r="93" spans="20:23" x14ac:dyDescent="0.25">
      <c r="T93" t="s">
        <v>1168</v>
      </c>
      <c r="U93" t="s">
        <v>1169</v>
      </c>
      <c r="V93" t="s">
        <v>1349</v>
      </c>
      <c r="W93" t="s">
        <v>1350</v>
      </c>
    </row>
    <row r="94" spans="20:23" x14ac:dyDescent="0.25">
      <c r="T94" t="s">
        <v>1168</v>
      </c>
      <c r="U94" t="s">
        <v>1169</v>
      </c>
      <c r="V94" t="s">
        <v>1351</v>
      </c>
      <c r="W94" t="s">
        <v>1352</v>
      </c>
    </row>
    <row r="95" spans="20:23" x14ac:dyDescent="0.25">
      <c r="T95" t="s">
        <v>1168</v>
      </c>
      <c r="U95" t="s">
        <v>1169</v>
      </c>
      <c r="V95" t="s">
        <v>1353</v>
      </c>
      <c r="W95" t="s">
        <v>1354</v>
      </c>
    </row>
    <row r="96" spans="20:23" x14ac:dyDescent="0.25">
      <c r="T96" t="s">
        <v>1168</v>
      </c>
      <c r="U96" t="s">
        <v>1169</v>
      </c>
      <c r="V96" t="s">
        <v>1355</v>
      </c>
      <c r="W96" t="s">
        <v>1356</v>
      </c>
    </row>
    <row r="97" spans="20:23" x14ac:dyDescent="0.25">
      <c r="T97" t="s">
        <v>1168</v>
      </c>
      <c r="U97" t="s">
        <v>1169</v>
      </c>
      <c r="V97" t="s">
        <v>1357</v>
      </c>
      <c r="W97" t="s">
        <v>1358</v>
      </c>
    </row>
    <row r="98" spans="20:23" x14ac:dyDescent="0.25">
      <c r="T98" t="s">
        <v>1168</v>
      </c>
      <c r="U98" t="s">
        <v>1169</v>
      </c>
      <c r="V98" t="s">
        <v>1359</v>
      </c>
      <c r="W98" t="s">
        <v>1360</v>
      </c>
    </row>
    <row r="99" spans="20:23" x14ac:dyDescent="0.25">
      <c r="T99" t="s">
        <v>1168</v>
      </c>
      <c r="U99" t="s">
        <v>1169</v>
      </c>
      <c r="V99" t="s">
        <v>1361</v>
      </c>
      <c r="W99" t="s">
        <v>1362</v>
      </c>
    </row>
    <row r="100" spans="20:23" x14ac:dyDescent="0.25">
      <c r="T100" t="s">
        <v>1168</v>
      </c>
      <c r="U100" t="s">
        <v>1169</v>
      </c>
      <c r="V100" t="s">
        <v>1363</v>
      </c>
      <c r="W100" t="s">
        <v>1364</v>
      </c>
    </row>
    <row r="101" spans="20:23" x14ac:dyDescent="0.25">
      <c r="T101" t="s">
        <v>1168</v>
      </c>
      <c r="U101" t="s">
        <v>1169</v>
      </c>
      <c r="V101" t="s">
        <v>1365</v>
      </c>
      <c r="W101" t="s">
        <v>1366</v>
      </c>
    </row>
    <row r="102" spans="20:23" x14ac:dyDescent="0.25">
      <c r="T102" t="s">
        <v>1168</v>
      </c>
      <c r="U102" t="s">
        <v>1169</v>
      </c>
      <c r="V102" t="s">
        <v>1367</v>
      </c>
      <c r="W102" t="s">
        <v>1368</v>
      </c>
    </row>
    <row r="103" spans="20:23" x14ac:dyDescent="0.25">
      <c r="T103" t="s">
        <v>1168</v>
      </c>
      <c r="U103" t="s">
        <v>1169</v>
      </c>
      <c r="V103" t="s">
        <v>1369</v>
      </c>
      <c r="W103" t="s">
        <v>1370</v>
      </c>
    </row>
    <row r="104" spans="20:23" x14ac:dyDescent="0.25">
      <c r="T104" t="s">
        <v>1168</v>
      </c>
      <c r="U104" t="s">
        <v>1169</v>
      </c>
      <c r="V104" t="s">
        <v>1371</v>
      </c>
      <c r="W104" t="s">
        <v>1372</v>
      </c>
    </row>
    <row r="105" spans="20:23" x14ac:dyDescent="0.25">
      <c r="T105" t="s">
        <v>1168</v>
      </c>
      <c r="U105" t="s">
        <v>1169</v>
      </c>
      <c r="V105" t="s">
        <v>1373</v>
      </c>
      <c r="W105" t="s">
        <v>1374</v>
      </c>
    </row>
    <row r="106" spans="20:23" x14ac:dyDescent="0.25">
      <c r="T106" t="s">
        <v>1168</v>
      </c>
      <c r="U106" t="s">
        <v>1169</v>
      </c>
      <c r="V106" t="s">
        <v>1375</v>
      </c>
      <c r="W106" t="s">
        <v>1376</v>
      </c>
    </row>
    <row r="107" spans="20:23" x14ac:dyDescent="0.25">
      <c r="T107" t="s">
        <v>1168</v>
      </c>
      <c r="U107" t="s">
        <v>1169</v>
      </c>
      <c r="V107" t="s">
        <v>1377</v>
      </c>
      <c r="W107" t="s">
        <v>1378</v>
      </c>
    </row>
    <row r="108" spans="20:23" x14ac:dyDescent="0.25">
      <c r="T108" t="s">
        <v>1168</v>
      </c>
      <c r="U108" t="s">
        <v>1169</v>
      </c>
      <c r="V108" t="s">
        <v>1379</v>
      </c>
      <c r="W108" t="s">
        <v>1380</v>
      </c>
    </row>
    <row r="109" spans="20:23" x14ac:dyDescent="0.25">
      <c r="T109" t="s">
        <v>1168</v>
      </c>
      <c r="U109" t="s">
        <v>1169</v>
      </c>
      <c r="V109" t="s">
        <v>1381</v>
      </c>
      <c r="W109" t="s">
        <v>1382</v>
      </c>
    </row>
    <row r="110" spans="20:23" x14ac:dyDescent="0.25">
      <c r="T110" t="s">
        <v>1168</v>
      </c>
      <c r="U110" t="s">
        <v>1169</v>
      </c>
      <c r="V110" t="s">
        <v>1383</v>
      </c>
      <c r="W110" t="s">
        <v>1384</v>
      </c>
    </row>
    <row r="111" spans="20:23" x14ac:dyDescent="0.25">
      <c r="T111" t="s">
        <v>1168</v>
      </c>
      <c r="U111" t="s">
        <v>1169</v>
      </c>
      <c r="V111" t="s">
        <v>1385</v>
      </c>
      <c r="W111" t="s">
        <v>1386</v>
      </c>
    </row>
  </sheetData>
  <pageMargins left="0.7" right="0.7" top="0.75" bottom="0.75" header="0.3" footer="0.3"/>
  <pageSetup orientation="portrait"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18-2-2016</v>
      </c>
    </row>
    <row r="2" spans="1:1" x14ac:dyDescent="0.25">
      <c r="A2" t="str">
        <f ca="1">CELL("nombrearchivo",A1)</f>
        <v>O:\TRANSFERENCIAS ACTIVAS\[81 _ 18-2-2016 - Echo 124 - Bodega Central Agrota.xlsm]DATOS</v>
      </c>
    </row>
    <row r="3" spans="1:1" x14ac:dyDescent="0.25">
      <c r="A3" t="str">
        <f ca="1">LEFT(SUBSTITUTE(SUBSTITUTE(A2,"[",""),"]",""),FIND("xlsm",SUBSTITUTE(SUBSTITUTE(A2,"[",""),"]",""),1)+3)</f>
        <v>O:\TRANSFERENCIAS ACTIVAS\81 _ 18-2-2016 - Echo 124 - Bodega Central Agrota.xlsm</v>
      </c>
    </row>
    <row r="6" spans="1:1" x14ac:dyDescent="0.25">
      <c r="A6" t="s">
        <v>31</v>
      </c>
    </row>
    <row r="7" spans="1:1" x14ac:dyDescent="0.25">
      <c r="A7" t="s">
        <v>1154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38</v>
      </c>
      <c r="L1" t="s">
        <v>39</v>
      </c>
      <c r="M1" t="s">
        <v>11</v>
      </c>
      <c r="N1" t="s">
        <v>17</v>
      </c>
      <c r="O1" t="s">
        <v>13</v>
      </c>
      <c r="P1" t="s">
        <v>14</v>
      </c>
      <c r="Q1" t="s">
        <v>15</v>
      </c>
      <c r="R1" t="s">
        <v>20</v>
      </c>
      <c r="S1" t="s">
        <v>21</v>
      </c>
      <c r="T1" t="s">
        <v>22</v>
      </c>
      <c r="U1" t="s">
        <v>845</v>
      </c>
    </row>
    <row r="2" spans="1:21" x14ac:dyDescent="0.25">
      <c r="A2" t="s">
        <v>855</v>
      </c>
      <c r="B2" t="s">
        <v>856</v>
      </c>
      <c r="C2" t="s">
        <v>857</v>
      </c>
      <c r="D2" t="s">
        <v>853</v>
      </c>
      <c r="E2">
        <v>68</v>
      </c>
      <c r="F2">
        <v>306.59879999999998</v>
      </c>
      <c r="G2">
        <v>764</v>
      </c>
      <c r="H2">
        <v>150</v>
      </c>
      <c r="I2">
        <v>0.93</v>
      </c>
      <c r="J2">
        <v>1.49</v>
      </c>
      <c r="K2">
        <v>0</v>
      </c>
      <c r="L2">
        <v>0.89371999999999996</v>
      </c>
      <c r="M2">
        <v>67</v>
      </c>
      <c r="N2">
        <v>67</v>
      </c>
      <c r="O2">
        <v>67</v>
      </c>
      <c r="P2">
        <v>67</v>
      </c>
      <c r="Q2">
        <v>0</v>
      </c>
      <c r="T2" t="s">
        <v>839</v>
      </c>
    </row>
    <row r="3" spans="1:21" x14ac:dyDescent="0.25">
      <c r="A3" t="s">
        <v>41</v>
      </c>
      <c r="B3" t="s">
        <v>858</v>
      </c>
      <c r="C3" t="s">
        <v>859</v>
      </c>
      <c r="D3" t="s">
        <v>853</v>
      </c>
      <c r="E3">
        <v>10</v>
      </c>
      <c r="F3">
        <v>229.81200000000001</v>
      </c>
      <c r="G3">
        <v>464</v>
      </c>
      <c r="H3">
        <v>20</v>
      </c>
      <c r="I3">
        <v>0.9</v>
      </c>
      <c r="J3">
        <v>0.73</v>
      </c>
      <c r="K3">
        <v>0</v>
      </c>
      <c r="L3">
        <v>0.46969699999999998</v>
      </c>
      <c r="M3">
        <v>7</v>
      </c>
      <c r="N3">
        <v>7</v>
      </c>
      <c r="O3">
        <v>7</v>
      </c>
      <c r="P3">
        <v>7</v>
      </c>
      <c r="Q3">
        <v>0</v>
      </c>
      <c r="T3" t="s">
        <v>839</v>
      </c>
    </row>
    <row r="4" spans="1:21" x14ac:dyDescent="0.25">
      <c r="A4" t="s">
        <v>860</v>
      </c>
      <c r="B4" t="s">
        <v>861</v>
      </c>
      <c r="C4" t="s">
        <v>859</v>
      </c>
      <c r="D4" t="s">
        <v>853</v>
      </c>
      <c r="E4">
        <v>8</v>
      </c>
      <c r="F4">
        <v>378.37759999999997</v>
      </c>
      <c r="G4">
        <v>780</v>
      </c>
      <c r="H4">
        <v>15</v>
      </c>
      <c r="I4">
        <v>0.87</v>
      </c>
      <c r="J4">
        <v>0.33</v>
      </c>
      <c r="K4">
        <v>0</v>
      </c>
      <c r="L4">
        <v>1</v>
      </c>
      <c r="M4">
        <v>5</v>
      </c>
      <c r="N4">
        <v>5</v>
      </c>
      <c r="O4">
        <v>5</v>
      </c>
      <c r="P4">
        <v>5</v>
      </c>
      <c r="Q4">
        <v>0</v>
      </c>
      <c r="T4" t="s">
        <v>839</v>
      </c>
    </row>
    <row r="5" spans="1:21" x14ac:dyDescent="0.25">
      <c r="A5" t="s">
        <v>40</v>
      </c>
      <c r="B5" t="s">
        <v>862</v>
      </c>
      <c r="C5" t="s">
        <v>857</v>
      </c>
      <c r="D5" t="s">
        <v>853</v>
      </c>
      <c r="E5">
        <v>290</v>
      </c>
      <c r="F5">
        <v>324.18680000000001</v>
      </c>
      <c r="G5">
        <v>795</v>
      </c>
      <c r="H5">
        <v>650</v>
      </c>
      <c r="I5">
        <v>0.78</v>
      </c>
      <c r="J5">
        <v>1.27</v>
      </c>
      <c r="K5">
        <v>0</v>
      </c>
      <c r="L5">
        <v>0.46803099999999997</v>
      </c>
      <c r="M5">
        <v>207</v>
      </c>
      <c r="N5">
        <v>207</v>
      </c>
      <c r="O5">
        <v>207</v>
      </c>
      <c r="P5">
        <v>207</v>
      </c>
      <c r="Q5">
        <v>0</v>
      </c>
      <c r="T5" t="s">
        <v>839</v>
      </c>
    </row>
    <row r="6" spans="1:21" x14ac:dyDescent="0.25">
      <c r="A6" t="s">
        <v>863</v>
      </c>
      <c r="B6" t="s">
        <v>864</v>
      </c>
      <c r="C6" t="s">
        <v>865</v>
      </c>
      <c r="D6" t="s">
        <v>853</v>
      </c>
      <c r="E6">
        <v>37</v>
      </c>
      <c r="F6">
        <v>372.49869999999999</v>
      </c>
      <c r="G6">
        <v>624</v>
      </c>
      <c r="H6">
        <v>80</v>
      </c>
      <c r="I6">
        <v>0.76</v>
      </c>
      <c r="J6">
        <v>0.19</v>
      </c>
      <c r="K6">
        <v>0</v>
      </c>
      <c r="L6">
        <v>0.52694600000000003</v>
      </c>
      <c r="M6">
        <v>31</v>
      </c>
      <c r="N6">
        <v>31</v>
      </c>
      <c r="O6">
        <v>31</v>
      </c>
      <c r="P6">
        <v>31</v>
      </c>
      <c r="Q6">
        <v>0</v>
      </c>
      <c r="T6" t="s">
        <v>839</v>
      </c>
    </row>
    <row r="7" spans="1:21" x14ac:dyDescent="0.25">
      <c r="A7" t="s">
        <v>866</v>
      </c>
      <c r="B7" t="s">
        <v>867</v>
      </c>
      <c r="C7" t="s">
        <v>854</v>
      </c>
      <c r="D7" t="s">
        <v>853</v>
      </c>
      <c r="E7">
        <v>17</v>
      </c>
      <c r="F7">
        <v>1.3399000000000001</v>
      </c>
      <c r="G7">
        <v>3.81</v>
      </c>
      <c r="H7">
        <v>36</v>
      </c>
      <c r="I7">
        <v>0.72</v>
      </c>
      <c r="J7">
        <v>1.75</v>
      </c>
      <c r="K7">
        <v>0</v>
      </c>
      <c r="L7">
        <v>0.94594599999999995</v>
      </c>
      <c r="M7">
        <v>11</v>
      </c>
      <c r="N7">
        <v>11</v>
      </c>
      <c r="O7">
        <v>11</v>
      </c>
      <c r="P7">
        <v>11</v>
      </c>
      <c r="Q7">
        <v>0</v>
      </c>
      <c r="T7" t="s">
        <v>839</v>
      </c>
    </row>
    <row r="8" spans="1:21" x14ac:dyDescent="0.25">
      <c r="A8" t="s">
        <v>42</v>
      </c>
      <c r="B8" t="s">
        <v>868</v>
      </c>
      <c r="C8" t="s">
        <v>869</v>
      </c>
      <c r="D8" t="s">
        <v>853</v>
      </c>
      <c r="E8">
        <v>48</v>
      </c>
      <c r="F8">
        <v>379.2577</v>
      </c>
      <c r="G8">
        <v>774</v>
      </c>
      <c r="H8">
        <v>105</v>
      </c>
      <c r="I8">
        <v>0.7</v>
      </c>
      <c r="J8">
        <v>0.83</v>
      </c>
      <c r="K8">
        <v>0</v>
      </c>
      <c r="L8">
        <v>0.31236900000000001</v>
      </c>
      <c r="M8">
        <v>6</v>
      </c>
      <c r="N8">
        <v>6</v>
      </c>
      <c r="O8">
        <v>6</v>
      </c>
      <c r="P8">
        <v>6</v>
      </c>
      <c r="Q8">
        <v>0</v>
      </c>
      <c r="T8" t="s">
        <v>839</v>
      </c>
    </row>
    <row r="9" spans="1:21" x14ac:dyDescent="0.25">
      <c r="A9" t="s">
        <v>870</v>
      </c>
      <c r="B9" t="s">
        <v>871</v>
      </c>
      <c r="C9" t="s">
        <v>872</v>
      </c>
      <c r="D9" t="s">
        <v>853</v>
      </c>
      <c r="E9">
        <v>2</v>
      </c>
      <c r="F9">
        <v>2.16</v>
      </c>
      <c r="G9">
        <v>4.13</v>
      </c>
      <c r="H9">
        <v>3</v>
      </c>
      <c r="I9">
        <v>0.67</v>
      </c>
      <c r="J9">
        <v>0.51</v>
      </c>
      <c r="K9">
        <v>0</v>
      </c>
      <c r="L9">
        <v>1</v>
      </c>
      <c r="M9">
        <v>2</v>
      </c>
      <c r="N9">
        <v>2</v>
      </c>
      <c r="O9">
        <v>2</v>
      </c>
      <c r="P9">
        <v>2</v>
      </c>
      <c r="Q9">
        <v>0</v>
      </c>
      <c r="T9" t="s">
        <v>839</v>
      </c>
    </row>
    <row r="10" spans="1:21" x14ac:dyDescent="0.25">
      <c r="A10" t="s">
        <v>873</v>
      </c>
      <c r="B10" t="s">
        <v>874</v>
      </c>
      <c r="C10" t="s">
        <v>854</v>
      </c>
      <c r="D10" t="s">
        <v>853</v>
      </c>
      <c r="E10">
        <v>10</v>
      </c>
      <c r="F10">
        <v>14.616899999999999</v>
      </c>
      <c r="G10">
        <v>35</v>
      </c>
      <c r="H10">
        <v>20</v>
      </c>
      <c r="I10">
        <v>0.6</v>
      </c>
      <c r="J10">
        <v>1.32</v>
      </c>
      <c r="K10">
        <v>0</v>
      </c>
      <c r="L10">
        <v>0.90909099999999998</v>
      </c>
      <c r="M10">
        <v>12</v>
      </c>
      <c r="N10">
        <v>12</v>
      </c>
      <c r="O10">
        <v>12</v>
      </c>
      <c r="P10">
        <v>12</v>
      </c>
      <c r="Q10">
        <v>0</v>
      </c>
      <c r="T10" t="s">
        <v>839</v>
      </c>
    </row>
    <row r="11" spans="1:21" x14ac:dyDescent="0.25">
      <c r="A11" t="s">
        <v>43</v>
      </c>
      <c r="B11" t="s">
        <v>875</v>
      </c>
      <c r="C11" t="s">
        <v>876</v>
      </c>
      <c r="D11" t="s">
        <v>853</v>
      </c>
      <c r="E11">
        <v>12</v>
      </c>
      <c r="F11">
        <v>301.73</v>
      </c>
      <c r="G11">
        <v>694</v>
      </c>
      <c r="H11">
        <v>24</v>
      </c>
      <c r="I11">
        <v>0.57999999999999996</v>
      </c>
      <c r="J11">
        <v>1.1399999999999999</v>
      </c>
      <c r="K11">
        <v>0</v>
      </c>
      <c r="L11">
        <v>0.293103</v>
      </c>
      <c r="M11">
        <v>6</v>
      </c>
      <c r="N11">
        <v>6</v>
      </c>
      <c r="O11">
        <v>6</v>
      </c>
      <c r="P11">
        <v>6</v>
      </c>
      <c r="Q11">
        <v>0</v>
      </c>
      <c r="T11" t="s">
        <v>839</v>
      </c>
    </row>
    <row r="12" spans="1:21" x14ac:dyDescent="0.25">
      <c r="A12" t="s">
        <v>877</v>
      </c>
      <c r="B12" t="s">
        <v>878</v>
      </c>
      <c r="C12" t="s">
        <v>879</v>
      </c>
      <c r="D12" t="s">
        <v>853</v>
      </c>
      <c r="E12">
        <v>2</v>
      </c>
      <c r="F12">
        <v>20.21</v>
      </c>
      <c r="G12">
        <v>117</v>
      </c>
      <c r="H12">
        <v>2</v>
      </c>
      <c r="I12">
        <v>0.5</v>
      </c>
      <c r="J12">
        <v>0.86</v>
      </c>
      <c r="K12">
        <v>0</v>
      </c>
      <c r="L12">
        <v>1</v>
      </c>
      <c r="M12">
        <v>1</v>
      </c>
      <c r="N12">
        <v>1</v>
      </c>
      <c r="O12">
        <v>1</v>
      </c>
      <c r="P12">
        <v>1</v>
      </c>
      <c r="Q12">
        <v>0</v>
      </c>
      <c r="T12" t="s">
        <v>839</v>
      </c>
    </row>
    <row r="13" spans="1:21" x14ac:dyDescent="0.25">
      <c r="A13" t="s">
        <v>880</v>
      </c>
      <c r="B13" t="s">
        <v>881</v>
      </c>
      <c r="C13" t="s">
        <v>857</v>
      </c>
      <c r="D13" t="s">
        <v>853</v>
      </c>
      <c r="E13">
        <v>8</v>
      </c>
      <c r="F13">
        <v>141.1199</v>
      </c>
      <c r="G13">
        <v>273</v>
      </c>
      <c r="H13">
        <v>16</v>
      </c>
      <c r="I13">
        <v>0.38</v>
      </c>
      <c r="J13">
        <v>0.25</v>
      </c>
      <c r="K13">
        <v>0</v>
      </c>
      <c r="L13">
        <v>0.38888899999999998</v>
      </c>
      <c r="M13">
        <v>2</v>
      </c>
      <c r="N13">
        <v>2</v>
      </c>
      <c r="O13">
        <v>2</v>
      </c>
      <c r="P13">
        <v>2</v>
      </c>
      <c r="Q13">
        <v>0</v>
      </c>
      <c r="T13" t="s">
        <v>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7777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27</v>
      </c>
      <c r="B1" t="s">
        <v>28</v>
      </c>
      <c r="C1" t="s">
        <v>29</v>
      </c>
    </row>
    <row r="2" spans="1:3" x14ac:dyDescent="0.25">
      <c r="C2" s="3"/>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44</v>
      </c>
      <c r="B1" t="s">
        <v>45</v>
      </c>
      <c r="C1" t="s">
        <v>46</v>
      </c>
      <c r="D1" t="s">
        <v>47</v>
      </c>
      <c r="E1" t="s">
        <v>48</v>
      </c>
      <c r="F1" t="s">
        <v>49</v>
      </c>
      <c r="G1" t="s">
        <v>50</v>
      </c>
      <c r="H1" t="s">
        <v>51</v>
      </c>
      <c r="I1" t="s">
        <v>52</v>
      </c>
    </row>
    <row r="2" spans="1:9" x14ac:dyDescent="0.25">
      <c r="A2" t="s">
        <v>216</v>
      </c>
      <c r="B2" t="s">
        <v>823</v>
      </c>
      <c r="C2" t="s">
        <v>54</v>
      </c>
      <c r="D2" t="s">
        <v>217</v>
      </c>
      <c r="E2" t="s">
        <v>824</v>
      </c>
      <c r="F2">
        <v>1</v>
      </c>
      <c r="G2" t="s">
        <v>63</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216</v>
      </c>
      <c r="B3" t="s">
        <v>823</v>
      </c>
      <c r="C3" t="s">
        <v>54</v>
      </c>
      <c r="D3" t="s">
        <v>218</v>
      </c>
      <c r="E3" t="s">
        <v>825</v>
      </c>
      <c r="F3">
        <v>5.0000000000000001E-3</v>
      </c>
      <c r="G3" t="s">
        <v>60</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216</v>
      </c>
      <c r="B4" t="s">
        <v>823</v>
      </c>
      <c r="C4" t="s">
        <v>54</v>
      </c>
      <c r="D4" t="s">
        <v>55</v>
      </c>
      <c r="E4" t="s">
        <v>56</v>
      </c>
      <c r="F4">
        <v>1</v>
      </c>
      <c r="G4" t="s">
        <v>57</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232</v>
      </c>
      <c r="B5" t="s">
        <v>826</v>
      </c>
      <c r="C5" t="s">
        <v>819</v>
      </c>
      <c r="D5" t="s">
        <v>233</v>
      </c>
      <c r="E5" t="s">
        <v>827</v>
      </c>
      <c r="F5">
        <v>1</v>
      </c>
      <c r="G5" t="s">
        <v>57</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232</v>
      </c>
      <c r="B6" t="s">
        <v>826</v>
      </c>
      <c r="C6" t="s">
        <v>819</v>
      </c>
      <c r="D6" t="s">
        <v>234</v>
      </c>
      <c r="E6" t="s">
        <v>828</v>
      </c>
      <c r="F6">
        <v>0.5</v>
      </c>
      <c r="G6" t="s">
        <v>54</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232</v>
      </c>
      <c r="B7" t="s">
        <v>826</v>
      </c>
      <c r="C7" t="s">
        <v>819</v>
      </c>
      <c r="D7" t="s">
        <v>183</v>
      </c>
      <c r="E7" t="s">
        <v>822</v>
      </c>
      <c r="F7">
        <v>1</v>
      </c>
      <c r="G7" t="s">
        <v>57</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235</v>
      </c>
      <c r="B8" t="s">
        <v>829</v>
      </c>
      <c r="C8" t="s">
        <v>818</v>
      </c>
      <c r="D8" t="s">
        <v>234</v>
      </c>
      <c r="E8" t="s">
        <v>828</v>
      </c>
      <c r="F8">
        <v>0.25</v>
      </c>
      <c r="G8" t="s">
        <v>54</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235</v>
      </c>
      <c r="B9" t="s">
        <v>829</v>
      </c>
      <c r="C9" t="s">
        <v>818</v>
      </c>
      <c r="D9" t="s">
        <v>160</v>
      </c>
      <c r="E9" t="s">
        <v>821</v>
      </c>
      <c r="F9">
        <v>1</v>
      </c>
      <c r="G9" t="s">
        <v>57</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235</v>
      </c>
      <c r="B10" t="s">
        <v>829</v>
      </c>
      <c r="C10" t="s">
        <v>818</v>
      </c>
      <c r="D10" t="s">
        <v>236</v>
      </c>
      <c r="E10" t="s">
        <v>830</v>
      </c>
      <c r="F10">
        <v>1</v>
      </c>
      <c r="G10" t="s">
        <v>57</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237</v>
      </c>
      <c r="B11" t="s">
        <v>831</v>
      </c>
      <c r="C11" t="s">
        <v>68</v>
      </c>
      <c r="D11" t="s">
        <v>238</v>
      </c>
      <c r="E11" t="s">
        <v>832</v>
      </c>
      <c r="F11">
        <v>1</v>
      </c>
      <c r="G11" t="s">
        <v>57</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237</v>
      </c>
      <c r="B12" t="s">
        <v>831</v>
      </c>
      <c r="C12" t="s">
        <v>68</v>
      </c>
      <c r="D12" t="s">
        <v>234</v>
      </c>
      <c r="E12" t="s">
        <v>828</v>
      </c>
      <c r="F12">
        <v>0.1</v>
      </c>
      <c r="G12" t="s">
        <v>54</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237</v>
      </c>
      <c r="B13" t="s">
        <v>831</v>
      </c>
      <c r="C13" t="s">
        <v>68</v>
      </c>
      <c r="D13" t="s">
        <v>148</v>
      </c>
      <c r="E13" t="s">
        <v>820</v>
      </c>
      <c r="F13">
        <v>1</v>
      </c>
      <c r="G13" t="s">
        <v>57</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239</v>
      </c>
      <c r="B14" t="s">
        <v>833</v>
      </c>
      <c r="C14" t="s">
        <v>54</v>
      </c>
      <c r="D14" t="s">
        <v>240</v>
      </c>
      <c r="E14" t="s">
        <v>834</v>
      </c>
      <c r="F14">
        <v>1</v>
      </c>
      <c r="G14" t="s">
        <v>57</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239</v>
      </c>
      <c r="B15" t="s">
        <v>833</v>
      </c>
      <c r="C15" t="s">
        <v>54</v>
      </c>
      <c r="D15" t="s">
        <v>234</v>
      </c>
      <c r="E15" t="s">
        <v>828</v>
      </c>
      <c r="F15">
        <v>1</v>
      </c>
      <c r="G15" t="s">
        <v>54</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239</v>
      </c>
      <c r="B16" t="s">
        <v>833</v>
      </c>
      <c r="C16" t="s">
        <v>54</v>
      </c>
      <c r="D16" t="s">
        <v>55</v>
      </c>
      <c r="E16" t="s">
        <v>56</v>
      </c>
      <c r="F16">
        <v>1</v>
      </c>
      <c r="G16" t="s">
        <v>57</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629</v>
      </c>
      <c r="B17" t="s">
        <v>850</v>
      </c>
      <c r="C17" t="s">
        <v>54</v>
      </c>
      <c r="D17" t="s">
        <v>246</v>
      </c>
      <c r="E17" t="s">
        <v>835</v>
      </c>
      <c r="F17">
        <v>5.0000000000000001E-3</v>
      </c>
      <c r="G17" t="s">
        <v>60</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629</v>
      </c>
      <c r="B18" t="s">
        <v>850</v>
      </c>
      <c r="C18" t="s">
        <v>54</v>
      </c>
      <c r="D18" t="s">
        <v>55</v>
      </c>
      <c r="E18" t="s">
        <v>56</v>
      </c>
      <c r="F18">
        <v>1</v>
      </c>
      <c r="G18" t="s">
        <v>57</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629</v>
      </c>
      <c r="B19" t="s">
        <v>850</v>
      </c>
      <c r="C19" t="s">
        <v>54</v>
      </c>
      <c r="D19" t="s">
        <v>278</v>
      </c>
      <c r="E19" t="s">
        <v>836</v>
      </c>
      <c r="F19">
        <v>1</v>
      </c>
      <c r="G19" t="s">
        <v>57</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389</v>
      </c>
      <c r="B20" t="s">
        <v>390</v>
      </c>
      <c r="C20" t="s">
        <v>110</v>
      </c>
      <c r="D20" t="s">
        <v>391</v>
      </c>
      <c r="E20" t="s">
        <v>392</v>
      </c>
      <c r="F20">
        <v>1</v>
      </c>
      <c r="G20" t="s">
        <v>57</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389</v>
      </c>
      <c r="B21" t="s">
        <v>390</v>
      </c>
      <c r="C21" t="s">
        <v>110</v>
      </c>
      <c r="D21" t="s">
        <v>393</v>
      </c>
      <c r="E21" t="s">
        <v>394</v>
      </c>
      <c r="F21">
        <v>1</v>
      </c>
      <c r="G21" t="s">
        <v>110</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389</v>
      </c>
      <c r="B22" t="s">
        <v>390</v>
      </c>
      <c r="C22" t="s">
        <v>110</v>
      </c>
      <c r="D22" t="s">
        <v>165</v>
      </c>
      <c r="E22" t="s">
        <v>166</v>
      </c>
      <c r="F22">
        <v>1</v>
      </c>
      <c r="G22" t="s">
        <v>57</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396</v>
      </c>
      <c r="B23" t="s">
        <v>397</v>
      </c>
      <c r="C23" t="s">
        <v>110</v>
      </c>
      <c r="D23" t="s">
        <v>398</v>
      </c>
      <c r="E23" t="s">
        <v>399</v>
      </c>
      <c r="F23">
        <v>1</v>
      </c>
      <c r="G23" t="s">
        <v>57</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396</v>
      </c>
      <c r="B24" t="s">
        <v>397</v>
      </c>
      <c r="C24" t="s">
        <v>110</v>
      </c>
      <c r="D24" t="s">
        <v>400</v>
      </c>
      <c r="E24" t="s">
        <v>401</v>
      </c>
      <c r="F24">
        <v>1</v>
      </c>
      <c r="G24" t="s">
        <v>110</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606</v>
      </c>
    </row>
    <row r="3" spans="1:7" x14ac:dyDescent="0.25">
      <c r="A3" s="8" t="s">
        <v>607</v>
      </c>
      <c r="B3" s="8" t="s">
        <v>608</v>
      </c>
      <c r="C3" t="s">
        <v>609</v>
      </c>
      <c r="D3" s="9" t="s">
        <v>817</v>
      </c>
    </row>
    <row r="4" spans="1:7" x14ac:dyDescent="0.25">
      <c r="A4" t="s">
        <v>400</v>
      </c>
      <c r="B4" t="s">
        <v>401</v>
      </c>
      <c r="C4" s="3">
        <v>0</v>
      </c>
      <c r="D4" t="str">
        <f>IFERROR(INDEX(Tabla_MPyPT[NombreGrupo],MATCH(A4,Tabla_MPyPT[CodigoVentaproducto],0),1),"")</f>
        <v xml:space="preserve">MATERIA PRIMA </v>
      </c>
    </row>
    <row r="5" spans="1:7" x14ac:dyDescent="0.25">
      <c r="A5" t="s">
        <v>393</v>
      </c>
      <c r="B5" t="s">
        <v>394</v>
      </c>
      <c r="C5" s="3">
        <v>0</v>
      </c>
      <c r="D5" t="str">
        <f>IFERROR(INDEX(Tabla_MPyPT[NombreGrupo],MATCH(A5,Tabla_MPyPT[CodigoVentaproducto],0),1),"")</f>
        <v xml:space="preserve">MATERIA PRIMA </v>
      </c>
    </row>
    <row r="6" spans="1:7" x14ac:dyDescent="0.25">
      <c r="A6" t="s">
        <v>218</v>
      </c>
      <c r="B6" t="s">
        <v>825</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234</v>
      </c>
      <c r="B7" t="s">
        <v>828</v>
      </c>
      <c r="C7" s="3">
        <v>0</v>
      </c>
      <c r="D7" t="str">
        <f>IFERROR(INDEX(Tabla_MPyPT[NombreGrupo],MATCH(A7,Tabla_MPyPT[CodigoVentaproducto],0),1),"")</f>
        <v xml:space="preserve">MATERIA PRIMA </v>
      </c>
    </row>
    <row r="8" spans="1:7" x14ac:dyDescent="0.25">
      <c r="A8" t="s">
        <v>246</v>
      </c>
      <c r="B8" t="s">
        <v>835</v>
      </c>
      <c r="C8" s="3">
        <v>0</v>
      </c>
      <c r="D8" t="str">
        <f>IFERROR(INDEX(Tabla_MPyPT[NombreGrupo],MATCH(A8,Tabla_MPyPT[CodigoVentaproducto],0),1),"")</f>
        <v>MATERIA PRIMA</v>
      </c>
    </row>
    <row r="9" spans="1:7" x14ac:dyDescent="0.25">
      <c r="A9" t="s">
        <v>391</v>
      </c>
      <c r="B9" t="s">
        <v>392</v>
      </c>
      <c r="C9" s="3">
        <v>0</v>
      </c>
      <c r="D9" t="str">
        <f>IFERROR(INDEX(Tabla_MPyPT[NombreGrupo],MATCH(A9,Tabla_MPyPT[CodigoVentaproducto],0),1),"")</f>
        <v>MATERIA PRIMA</v>
      </c>
    </row>
    <row r="10" spans="1:7" x14ac:dyDescent="0.25">
      <c r="A10" t="s">
        <v>217</v>
      </c>
      <c r="B10" t="s">
        <v>824</v>
      </c>
      <c r="C10" s="3">
        <v>0</v>
      </c>
      <c r="D10" t="str">
        <f>IFERROR(INDEX(Tabla_MPyPT[NombreGrupo],MATCH(A10,Tabla_MPyPT[CodigoVentaproducto],0),1),"")</f>
        <v>MATERIA PRIMA</v>
      </c>
    </row>
    <row r="11" spans="1:7" x14ac:dyDescent="0.25">
      <c r="A11" t="s">
        <v>278</v>
      </c>
      <c r="B11" t="s">
        <v>836</v>
      </c>
      <c r="C11" s="3">
        <v>0</v>
      </c>
      <c r="D11" t="str">
        <f>IFERROR(INDEX(Tabla_MPyPT[NombreGrupo],MATCH(A11,Tabla_MPyPT[CodigoVentaproducto],0),1),"")</f>
        <v>MATERIA PRIMA</v>
      </c>
    </row>
    <row r="12" spans="1:7" x14ac:dyDescent="0.25">
      <c r="A12" t="s">
        <v>236</v>
      </c>
      <c r="B12" t="s">
        <v>830</v>
      </c>
      <c r="C12" s="3">
        <v>0</v>
      </c>
      <c r="D12" t="str">
        <f>IFERROR(INDEX(Tabla_MPyPT[NombreGrupo],MATCH(A12,Tabla_MPyPT[CodigoVentaproducto],0),1),"")</f>
        <v>MATERIA PRIMA</v>
      </c>
    </row>
    <row r="13" spans="1:7" x14ac:dyDescent="0.25">
      <c r="A13" t="s">
        <v>233</v>
      </c>
      <c r="B13" t="s">
        <v>827</v>
      </c>
      <c r="C13" s="3">
        <v>0</v>
      </c>
      <c r="D13" t="str">
        <f>IFERROR(INDEX(Tabla_MPyPT[NombreGrupo],MATCH(A13,Tabla_MPyPT[CodigoVentaproducto],0),1),"")</f>
        <v>MATERIA PRIMA</v>
      </c>
    </row>
    <row r="14" spans="1:7" x14ac:dyDescent="0.25">
      <c r="A14" t="s">
        <v>238</v>
      </c>
      <c r="B14" t="s">
        <v>832</v>
      </c>
      <c r="C14" s="3">
        <v>0</v>
      </c>
      <c r="D14" t="str">
        <f>IFERROR(INDEX(Tabla_MPyPT[NombreGrupo],MATCH(A14,Tabla_MPyPT[CodigoVentaproducto],0),1),"")</f>
        <v>MATERIA PRIMA</v>
      </c>
    </row>
    <row r="15" spans="1:7" x14ac:dyDescent="0.25">
      <c r="A15" t="s">
        <v>240</v>
      </c>
      <c r="B15" t="s">
        <v>834</v>
      </c>
      <c r="C15" s="3">
        <v>0</v>
      </c>
      <c r="D15" t="str">
        <f>IFERROR(INDEX(Tabla_MPyPT[NombreGrupo],MATCH(A15,Tabla_MPyPT[CodigoVentaproducto],0),1),"")</f>
        <v>MATERIA PRIMA</v>
      </c>
    </row>
    <row r="16" spans="1:7" x14ac:dyDescent="0.25">
      <c r="A16" t="s">
        <v>165</v>
      </c>
      <c r="B16" t="s">
        <v>166</v>
      </c>
      <c r="C16" s="3">
        <v>0</v>
      </c>
      <c r="D16" t="str">
        <f>IFERROR(INDEX(Tabla_MPyPT[NombreGrupo],MATCH(A16,Tabla_MPyPT[CodigoVentaproducto],0),1),"")</f>
        <v xml:space="preserve">MATERIA PRIMA </v>
      </c>
    </row>
    <row r="17" spans="1:4" x14ac:dyDescent="0.25">
      <c r="A17" t="s">
        <v>55</v>
      </c>
      <c r="B17" t="s">
        <v>56</v>
      </c>
      <c r="C17" s="3">
        <v>0</v>
      </c>
      <c r="D17" t="str">
        <f>IFERROR(INDEX(Tabla_MPyPT[NombreGrupo],MATCH(A17,Tabla_MPyPT[CodigoVentaproducto],0),1),"")</f>
        <v xml:space="preserve">MATERIA PRIMA </v>
      </c>
    </row>
    <row r="18" spans="1:4" x14ac:dyDescent="0.25">
      <c r="A18" t="s">
        <v>183</v>
      </c>
      <c r="B18" t="s">
        <v>822</v>
      </c>
      <c r="C18" s="3">
        <v>0</v>
      </c>
      <c r="D18" t="str">
        <f>IFERROR(INDEX(Tabla_MPyPT[NombreGrupo],MATCH(A18,Tabla_MPyPT[CodigoVentaproducto],0),1),"")</f>
        <v xml:space="preserve">MATERIA PRIMA </v>
      </c>
    </row>
    <row r="19" spans="1:4" x14ac:dyDescent="0.25">
      <c r="A19" t="s">
        <v>160</v>
      </c>
      <c r="B19" t="s">
        <v>821</v>
      </c>
      <c r="C19" s="3">
        <v>0</v>
      </c>
      <c r="D19" t="str">
        <f>IFERROR(INDEX(Tabla_MPyPT[NombreGrupo],MATCH(A19,Tabla_MPyPT[CodigoVentaproducto],0),1),"")</f>
        <v xml:space="preserve">MATERIA PRIMA </v>
      </c>
    </row>
    <row r="20" spans="1:4" x14ac:dyDescent="0.25">
      <c r="A20" t="s">
        <v>148</v>
      </c>
      <c r="B20" t="s">
        <v>820</v>
      </c>
      <c r="C20" s="3">
        <v>0</v>
      </c>
      <c r="D20" t="str">
        <f>IFERROR(INDEX(Tabla_MPyPT[NombreGrupo],MATCH(A20,Tabla_MPyPT[CodigoVentaproducto],0),1),"")</f>
        <v xml:space="preserve">MATERIA PRIMA </v>
      </c>
    </row>
    <row r="21" spans="1:4" x14ac:dyDescent="0.25">
      <c r="A21" t="s">
        <v>398</v>
      </c>
      <c r="B21" t="s">
        <v>399</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610</v>
      </c>
      <c r="B1" t="s">
        <v>611</v>
      </c>
    </row>
    <row r="2" spans="1:2" x14ac:dyDescent="0.25">
      <c r="A2" t="s">
        <v>612</v>
      </c>
      <c r="B2" t="s">
        <v>613</v>
      </c>
    </row>
    <row r="3" spans="1:2" x14ac:dyDescent="0.25">
      <c r="A3" t="s">
        <v>614</v>
      </c>
      <c r="B3" t="s">
        <v>613</v>
      </c>
    </row>
    <row r="4" spans="1:2" x14ac:dyDescent="0.25">
      <c r="A4" t="s">
        <v>615</v>
      </c>
      <c r="B4" t="s">
        <v>613</v>
      </c>
    </row>
    <row r="5" spans="1:2" x14ac:dyDescent="0.25">
      <c r="A5" t="s">
        <v>616</v>
      </c>
      <c r="B5" t="s">
        <v>617</v>
      </c>
    </row>
    <row r="6" spans="1:2" x14ac:dyDescent="0.25">
      <c r="A6" t="s">
        <v>164</v>
      </c>
      <c r="B6" t="s">
        <v>617</v>
      </c>
    </row>
    <row r="7" spans="1:2" x14ac:dyDescent="0.25">
      <c r="A7" t="s">
        <v>618</v>
      </c>
      <c r="B7" t="s">
        <v>617</v>
      </c>
    </row>
    <row r="8" spans="1:2" x14ac:dyDescent="0.25">
      <c r="A8" t="s">
        <v>53</v>
      </c>
      <c r="B8" t="s">
        <v>619</v>
      </c>
    </row>
    <row r="9" spans="1:2" x14ac:dyDescent="0.25">
      <c r="A9" t="s">
        <v>620</v>
      </c>
      <c r="B9" t="s">
        <v>617</v>
      </c>
    </row>
    <row r="10" spans="1:2" x14ac:dyDescent="0.25">
      <c r="A10" t="s">
        <v>61</v>
      </c>
      <c r="B10" t="s">
        <v>617</v>
      </c>
    </row>
    <row r="11" spans="1:2" x14ac:dyDescent="0.25">
      <c r="A11" t="s">
        <v>62</v>
      </c>
      <c r="B11" t="s">
        <v>617</v>
      </c>
    </row>
    <row r="12" spans="1:2" x14ac:dyDescent="0.25">
      <c r="A12" t="s">
        <v>137</v>
      </c>
      <c r="B12" t="s">
        <v>619</v>
      </c>
    </row>
    <row r="13" spans="1:2" x14ac:dyDescent="0.25">
      <c r="A13" t="s">
        <v>141</v>
      </c>
      <c r="B13" t="s">
        <v>619</v>
      </c>
    </row>
    <row r="14" spans="1:2" x14ac:dyDescent="0.25">
      <c r="A14" t="s">
        <v>143</v>
      </c>
      <c r="B14" t="s">
        <v>613</v>
      </c>
    </row>
    <row r="15" spans="1:2" x14ac:dyDescent="0.25">
      <c r="A15" t="s">
        <v>146</v>
      </c>
      <c r="B15" t="s">
        <v>619</v>
      </c>
    </row>
    <row r="16" spans="1:2" x14ac:dyDescent="0.25">
      <c r="A16" t="s">
        <v>149</v>
      </c>
      <c r="B16" t="s">
        <v>621</v>
      </c>
    </row>
    <row r="17" spans="1:2" x14ac:dyDescent="0.25">
      <c r="A17" t="s">
        <v>140</v>
      </c>
      <c r="B17" t="s">
        <v>619</v>
      </c>
    </row>
    <row r="18" spans="1:2" x14ac:dyDescent="0.25">
      <c r="A18" t="s">
        <v>622</v>
      </c>
      <c r="B18" t="s">
        <v>621</v>
      </c>
    </row>
    <row r="19" spans="1:2" x14ac:dyDescent="0.25">
      <c r="A19" t="s">
        <v>153</v>
      </c>
      <c r="B19" t="s">
        <v>621</v>
      </c>
    </row>
    <row r="20" spans="1:2" x14ac:dyDescent="0.25">
      <c r="A20" t="s">
        <v>157</v>
      </c>
      <c r="B20" t="s">
        <v>621</v>
      </c>
    </row>
    <row r="21" spans="1:2" x14ac:dyDescent="0.25">
      <c r="A21" t="s">
        <v>623</v>
      </c>
      <c r="B21" t="s">
        <v>613</v>
      </c>
    </row>
    <row r="22" spans="1:2" x14ac:dyDescent="0.25">
      <c r="A22" t="s">
        <v>624</v>
      </c>
      <c r="B22" t="s">
        <v>621</v>
      </c>
    </row>
    <row r="23" spans="1:2" x14ac:dyDescent="0.25">
      <c r="A23" t="s">
        <v>625</v>
      </c>
      <c r="B23" t="s">
        <v>613</v>
      </c>
    </row>
    <row r="24" spans="1:2" x14ac:dyDescent="0.25">
      <c r="A24" t="s">
        <v>92</v>
      </c>
      <c r="B24" t="s">
        <v>621</v>
      </c>
    </row>
    <row r="25" spans="1:2" x14ac:dyDescent="0.25">
      <c r="A25" t="s">
        <v>161</v>
      </c>
      <c r="B25" t="s">
        <v>621</v>
      </c>
    </row>
    <row r="26" spans="1:2" x14ac:dyDescent="0.25">
      <c r="A26" t="s">
        <v>162</v>
      </c>
      <c r="B26" t="s">
        <v>621</v>
      </c>
    </row>
    <row r="27" spans="1:2" x14ac:dyDescent="0.25">
      <c r="A27" t="s">
        <v>626</v>
      </c>
      <c r="B27" t="s">
        <v>613</v>
      </c>
    </row>
    <row r="28" spans="1:2" x14ac:dyDescent="0.25">
      <c r="A28" t="s">
        <v>163</v>
      </c>
      <c r="B28" t="s">
        <v>621</v>
      </c>
    </row>
    <row r="29" spans="1:2" x14ac:dyDescent="0.25">
      <c r="A29" t="s">
        <v>627</v>
      </c>
      <c r="B29" t="s">
        <v>613</v>
      </c>
    </row>
    <row r="30" spans="1:2" x14ac:dyDescent="0.25">
      <c r="A30" t="s">
        <v>170</v>
      </c>
      <c r="B30" t="s">
        <v>617</v>
      </c>
    </row>
    <row r="31" spans="1:2" x14ac:dyDescent="0.25">
      <c r="A31" t="s">
        <v>454</v>
      </c>
      <c r="B31" t="s">
        <v>617</v>
      </c>
    </row>
    <row r="32" spans="1:2" x14ac:dyDescent="0.25">
      <c r="A32" t="s">
        <v>94</v>
      </c>
      <c r="B32" t="s">
        <v>621</v>
      </c>
    </row>
    <row r="33" spans="1:2" x14ac:dyDescent="0.25">
      <c r="A33" t="s">
        <v>103</v>
      </c>
      <c r="B33" t="s">
        <v>621</v>
      </c>
    </row>
    <row r="34" spans="1:2" x14ac:dyDescent="0.25">
      <c r="A34" t="s">
        <v>628</v>
      </c>
      <c r="B34" t="s">
        <v>619</v>
      </c>
    </row>
    <row r="35" spans="1:2" x14ac:dyDescent="0.25">
      <c r="A35" t="s">
        <v>185</v>
      </c>
      <c r="B35" t="s">
        <v>621</v>
      </c>
    </row>
    <row r="36" spans="1:2" x14ac:dyDescent="0.25">
      <c r="A36" t="s">
        <v>189</v>
      </c>
      <c r="B36" t="s">
        <v>621</v>
      </c>
    </row>
    <row r="37" spans="1:2" x14ac:dyDescent="0.25">
      <c r="A37" t="s">
        <v>193</v>
      </c>
      <c r="B37" t="s">
        <v>619</v>
      </c>
    </row>
    <row r="38" spans="1:2" x14ac:dyDescent="0.25">
      <c r="A38" t="s">
        <v>197</v>
      </c>
      <c r="B38" t="s">
        <v>621</v>
      </c>
    </row>
    <row r="39" spans="1:2" x14ac:dyDescent="0.25">
      <c r="A39" t="s">
        <v>127</v>
      </c>
      <c r="B39" t="s">
        <v>621</v>
      </c>
    </row>
    <row r="40" spans="1:2" x14ac:dyDescent="0.25">
      <c r="A40" t="s">
        <v>201</v>
      </c>
      <c r="B40" t="s">
        <v>621</v>
      </c>
    </row>
    <row r="41" spans="1:2" x14ac:dyDescent="0.25">
      <c r="A41" t="s">
        <v>202</v>
      </c>
      <c r="B41" t="s">
        <v>621</v>
      </c>
    </row>
    <row r="42" spans="1:2" x14ac:dyDescent="0.25">
      <c r="A42" t="s">
        <v>205</v>
      </c>
      <c r="B42" t="s">
        <v>621</v>
      </c>
    </row>
    <row r="43" spans="1:2" x14ac:dyDescent="0.25">
      <c r="A43" t="s">
        <v>130</v>
      </c>
      <c r="B43" t="s">
        <v>621</v>
      </c>
    </row>
    <row r="44" spans="1:2" x14ac:dyDescent="0.25">
      <c r="A44" t="s">
        <v>210</v>
      </c>
      <c r="B44" t="s">
        <v>619</v>
      </c>
    </row>
    <row r="45" spans="1:2" x14ac:dyDescent="0.25">
      <c r="A45" t="s">
        <v>211</v>
      </c>
      <c r="B45" t="s">
        <v>621</v>
      </c>
    </row>
    <row r="46" spans="1:2" x14ac:dyDescent="0.25">
      <c r="A46" t="s">
        <v>214</v>
      </c>
      <c r="B46" t="s">
        <v>619</v>
      </c>
    </row>
    <row r="47" spans="1:2" x14ac:dyDescent="0.25">
      <c r="A47" t="s">
        <v>216</v>
      </c>
      <c r="B47" t="s">
        <v>621</v>
      </c>
    </row>
    <row r="48" spans="1:2" x14ac:dyDescent="0.25">
      <c r="A48" t="s">
        <v>219</v>
      </c>
      <c r="B48" t="s">
        <v>621</v>
      </c>
    </row>
    <row r="49" spans="1:2" x14ac:dyDescent="0.25">
      <c r="A49" t="s">
        <v>97</v>
      </c>
      <c r="B49" t="s">
        <v>621</v>
      </c>
    </row>
    <row r="50" spans="1:2" x14ac:dyDescent="0.25">
      <c r="A50" t="s">
        <v>174</v>
      </c>
      <c r="B50" t="s">
        <v>619</v>
      </c>
    </row>
    <row r="51" spans="1:2" x14ac:dyDescent="0.25">
      <c r="A51" t="s">
        <v>134</v>
      </c>
      <c r="B51" t="s">
        <v>621</v>
      </c>
    </row>
    <row r="52" spans="1:2" x14ac:dyDescent="0.25">
      <c r="A52" t="s">
        <v>228</v>
      </c>
      <c r="B52" t="s">
        <v>619</v>
      </c>
    </row>
    <row r="53" spans="1:2" x14ac:dyDescent="0.25">
      <c r="A53" t="s">
        <v>230</v>
      </c>
      <c r="B53" t="s">
        <v>619</v>
      </c>
    </row>
    <row r="54" spans="1:2" x14ac:dyDescent="0.25">
      <c r="A54" t="s">
        <v>241</v>
      </c>
      <c r="B54" t="s">
        <v>619</v>
      </c>
    </row>
    <row r="55" spans="1:2" x14ac:dyDescent="0.25">
      <c r="A55" t="s">
        <v>243</v>
      </c>
      <c r="B55" t="s">
        <v>619</v>
      </c>
    </row>
    <row r="56" spans="1:2" x14ac:dyDescent="0.25">
      <c r="A56" t="s">
        <v>245</v>
      </c>
      <c r="B56" t="s">
        <v>621</v>
      </c>
    </row>
    <row r="57" spans="1:2" x14ac:dyDescent="0.25">
      <c r="A57" t="s">
        <v>248</v>
      </c>
      <c r="B57" t="s">
        <v>621</v>
      </c>
    </row>
    <row r="58" spans="1:2" x14ac:dyDescent="0.25">
      <c r="A58" t="s">
        <v>252</v>
      </c>
      <c r="B58" t="s">
        <v>621</v>
      </c>
    </row>
    <row r="59" spans="1:2" x14ac:dyDescent="0.25">
      <c r="A59" t="s">
        <v>255</v>
      </c>
      <c r="B59" t="s">
        <v>619</v>
      </c>
    </row>
    <row r="60" spans="1:2" x14ac:dyDescent="0.25">
      <c r="A60" t="s">
        <v>258</v>
      </c>
      <c r="B60" t="s">
        <v>619</v>
      </c>
    </row>
    <row r="61" spans="1:2" x14ac:dyDescent="0.25">
      <c r="A61" t="s">
        <v>107</v>
      </c>
      <c r="B61" t="s">
        <v>619</v>
      </c>
    </row>
    <row r="62" spans="1:2" x14ac:dyDescent="0.25">
      <c r="A62" t="s">
        <v>262</v>
      </c>
      <c r="B62" t="s">
        <v>619</v>
      </c>
    </row>
    <row r="63" spans="1:2" x14ac:dyDescent="0.25">
      <c r="A63" t="s">
        <v>266</v>
      </c>
      <c r="B63" t="s">
        <v>619</v>
      </c>
    </row>
    <row r="64" spans="1:2" x14ac:dyDescent="0.25">
      <c r="A64" t="s">
        <v>79</v>
      </c>
      <c r="B64" t="s">
        <v>619</v>
      </c>
    </row>
    <row r="65" spans="1:2" x14ac:dyDescent="0.25">
      <c r="A65" t="s">
        <v>271</v>
      </c>
      <c r="B65" t="s">
        <v>619</v>
      </c>
    </row>
    <row r="66" spans="1:2" x14ac:dyDescent="0.25">
      <c r="A66" t="s">
        <v>274</v>
      </c>
      <c r="B66" t="s">
        <v>619</v>
      </c>
    </row>
    <row r="67" spans="1:2" x14ac:dyDescent="0.25">
      <c r="A67" t="s">
        <v>276</v>
      </c>
      <c r="B67" t="s">
        <v>619</v>
      </c>
    </row>
    <row r="68" spans="1:2" x14ac:dyDescent="0.25">
      <c r="A68" t="s">
        <v>629</v>
      </c>
      <c r="B68" t="s">
        <v>621</v>
      </c>
    </row>
    <row r="69" spans="1:2" x14ac:dyDescent="0.25">
      <c r="A69" t="s">
        <v>281</v>
      </c>
      <c r="B69" t="s">
        <v>621</v>
      </c>
    </row>
    <row r="70" spans="1:2" x14ac:dyDescent="0.25">
      <c r="A70" t="s">
        <v>282</v>
      </c>
      <c r="B70" t="s">
        <v>621</v>
      </c>
    </row>
    <row r="71" spans="1:2" x14ac:dyDescent="0.25">
      <c r="A71" t="s">
        <v>284</v>
      </c>
      <c r="B71" t="s">
        <v>619</v>
      </c>
    </row>
    <row r="72" spans="1:2" x14ac:dyDescent="0.25">
      <c r="A72" t="s">
        <v>285</v>
      </c>
      <c r="B72" t="s">
        <v>621</v>
      </c>
    </row>
    <row r="73" spans="1:2" x14ac:dyDescent="0.25">
      <c r="A73" t="s">
        <v>111</v>
      </c>
      <c r="B73" t="s">
        <v>621</v>
      </c>
    </row>
    <row r="74" spans="1:2" x14ac:dyDescent="0.25">
      <c r="A74" t="s">
        <v>290</v>
      </c>
      <c r="B74" t="s">
        <v>619</v>
      </c>
    </row>
    <row r="75" spans="1:2" x14ac:dyDescent="0.25">
      <c r="A75" t="s">
        <v>297</v>
      </c>
      <c r="B75" t="s">
        <v>621</v>
      </c>
    </row>
    <row r="76" spans="1:2" x14ac:dyDescent="0.25">
      <c r="A76" t="s">
        <v>300</v>
      </c>
      <c r="B76" t="s">
        <v>619</v>
      </c>
    </row>
    <row r="77" spans="1:2" x14ac:dyDescent="0.25">
      <c r="A77" t="s">
        <v>302</v>
      </c>
      <c r="B77" t="s">
        <v>621</v>
      </c>
    </row>
    <row r="78" spans="1:2" x14ac:dyDescent="0.25">
      <c r="A78" t="s">
        <v>304</v>
      </c>
      <c r="B78" t="s">
        <v>621</v>
      </c>
    </row>
    <row r="79" spans="1:2" x14ac:dyDescent="0.25">
      <c r="A79" t="s">
        <v>306</v>
      </c>
      <c r="B79" t="s">
        <v>619</v>
      </c>
    </row>
    <row r="80" spans="1:2" x14ac:dyDescent="0.25">
      <c r="A80" t="s">
        <v>308</v>
      </c>
      <c r="B80" t="s">
        <v>619</v>
      </c>
    </row>
    <row r="81" spans="1:2" x14ac:dyDescent="0.25">
      <c r="A81" t="s">
        <v>319</v>
      </c>
      <c r="B81" t="s">
        <v>619</v>
      </c>
    </row>
    <row r="82" spans="1:2" x14ac:dyDescent="0.25">
      <c r="A82" t="s">
        <v>91</v>
      </c>
      <c r="B82" t="s">
        <v>621</v>
      </c>
    </row>
    <row r="83" spans="1:2" x14ac:dyDescent="0.25">
      <c r="A83" t="s">
        <v>630</v>
      </c>
      <c r="B83" t="s">
        <v>621</v>
      </c>
    </row>
    <row r="84" spans="1:2" x14ac:dyDescent="0.25">
      <c r="A84" t="s">
        <v>328</v>
      </c>
      <c r="B84" t="s">
        <v>619</v>
      </c>
    </row>
    <row r="85" spans="1:2" x14ac:dyDescent="0.25">
      <c r="A85" t="s">
        <v>74</v>
      </c>
      <c r="B85" t="s">
        <v>621</v>
      </c>
    </row>
    <row r="86" spans="1:2" x14ac:dyDescent="0.25">
      <c r="A86" t="s">
        <v>337</v>
      </c>
      <c r="B86" t="s">
        <v>619</v>
      </c>
    </row>
    <row r="87" spans="1:2" x14ac:dyDescent="0.25">
      <c r="A87" t="s">
        <v>67</v>
      </c>
      <c r="B87" t="s">
        <v>621</v>
      </c>
    </row>
    <row r="88" spans="1:2" x14ac:dyDescent="0.25">
      <c r="A88" t="s">
        <v>344</v>
      </c>
      <c r="B88" t="s">
        <v>619</v>
      </c>
    </row>
    <row r="89" spans="1:2" x14ac:dyDescent="0.25">
      <c r="A89" t="s">
        <v>96</v>
      </c>
      <c r="B89" t="s">
        <v>621</v>
      </c>
    </row>
    <row r="90" spans="1:2" x14ac:dyDescent="0.25">
      <c r="A90" t="s">
        <v>349</v>
      </c>
      <c r="B90" t="s">
        <v>621</v>
      </c>
    </row>
    <row r="91" spans="1:2" x14ac:dyDescent="0.25">
      <c r="A91" t="s">
        <v>352</v>
      </c>
      <c r="B91" t="s">
        <v>621</v>
      </c>
    </row>
    <row r="92" spans="1:2" x14ac:dyDescent="0.25">
      <c r="A92" t="s">
        <v>356</v>
      </c>
      <c r="B92" t="s">
        <v>621</v>
      </c>
    </row>
    <row r="93" spans="1:2" x14ac:dyDescent="0.25">
      <c r="A93" t="s">
        <v>358</v>
      </c>
      <c r="B93" t="s">
        <v>621</v>
      </c>
    </row>
    <row r="94" spans="1:2" x14ac:dyDescent="0.25">
      <c r="A94" t="s">
        <v>362</v>
      </c>
      <c r="B94" t="s">
        <v>621</v>
      </c>
    </row>
    <row r="95" spans="1:2" x14ac:dyDescent="0.25">
      <c r="A95" t="s">
        <v>381</v>
      </c>
      <c r="B95" t="s">
        <v>619</v>
      </c>
    </row>
    <row r="96" spans="1:2" x14ac:dyDescent="0.25">
      <c r="A96" t="s">
        <v>102</v>
      </c>
      <c r="B96" t="s">
        <v>621</v>
      </c>
    </row>
    <row r="97" spans="1:2" x14ac:dyDescent="0.25">
      <c r="A97" t="s">
        <v>389</v>
      </c>
      <c r="B97" t="s">
        <v>621</v>
      </c>
    </row>
    <row r="98" spans="1:2" x14ac:dyDescent="0.25">
      <c r="A98" t="s">
        <v>396</v>
      </c>
      <c r="B98" t="s">
        <v>621</v>
      </c>
    </row>
    <row r="99" spans="1:2" x14ac:dyDescent="0.25">
      <c r="A99" t="s">
        <v>109</v>
      </c>
      <c r="B99" t="s">
        <v>621</v>
      </c>
    </row>
    <row r="100" spans="1:2" x14ac:dyDescent="0.25">
      <c r="A100" t="s">
        <v>404</v>
      </c>
      <c r="B100" t="s">
        <v>621</v>
      </c>
    </row>
    <row r="101" spans="1:2" x14ac:dyDescent="0.25">
      <c r="A101" t="s">
        <v>90</v>
      </c>
      <c r="B101" t="s">
        <v>619</v>
      </c>
    </row>
    <row r="102" spans="1:2" x14ac:dyDescent="0.25">
      <c r="A102" t="s">
        <v>407</v>
      </c>
      <c r="B102" t="s">
        <v>621</v>
      </c>
    </row>
    <row r="103" spans="1:2" x14ac:dyDescent="0.25">
      <c r="A103" t="s">
        <v>409</v>
      </c>
      <c r="B103" t="s">
        <v>621</v>
      </c>
    </row>
    <row r="104" spans="1:2" x14ac:dyDescent="0.25">
      <c r="A104" t="s">
        <v>413</v>
      </c>
      <c r="B104" t="s">
        <v>619</v>
      </c>
    </row>
    <row r="105" spans="1:2" x14ac:dyDescent="0.25">
      <c r="A105" t="s">
        <v>124</v>
      </c>
      <c r="B105" t="s">
        <v>619</v>
      </c>
    </row>
    <row r="106" spans="1:2" x14ac:dyDescent="0.25">
      <c r="A106" t="s">
        <v>416</v>
      </c>
      <c r="B106" t="s">
        <v>619</v>
      </c>
    </row>
    <row r="107" spans="1:2" x14ac:dyDescent="0.25">
      <c r="A107" t="s">
        <v>418</v>
      </c>
      <c r="B107" t="s">
        <v>621</v>
      </c>
    </row>
    <row r="108" spans="1:2" x14ac:dyDescent="0.25">
      <c r="A108" t="s">
        <v>430</v>
      </c>
      <c r="B108" t="s">
        <v>621</v>
      </c>
    </row>
    <row r="109" spans="1:2" x14ac:dyDescent="0.25">
      <c r="A109" t="s">
        <v>432</v>
      </c>
      <c r="B109" t="s">
        <v>621</v>
      </c>
    </row>
    <row r="110" spans="1:2" x14ac:dyDescent="0.25">
      <c r="A110" t="s">
        <v>433</v>
      </c>
      <c r="B110" t="s">
        <v>621</v>
      </c>
    </row>
    <row r="111" spans="1:2" x14ac:dyDescent="0.25">
      <c r="A111" t="s">
        <v>435</v>
      </c>
      <c r="B111" t="s">
        <v>621</v>
      </c>
    </row>
    <row r="112" spans="1:2" x14ac:dyDescent="0.25">
      <c r="A112" t="s">
        <v>456</v>
      </c>
      <c r="B112" t="s">
        <v>621</v>
      </c>
    </row>
    <row r="113" spans="1:2" x14ac:dyDescent="0.25">
      <c r="A113" t="s">
        <v>457</v>
      </c>
      <c r="B113" t="s">
        <v>619</v>
      </c>
    </row>
    <row r="114" spans="1:2" x14ac:dyDescent="0.25">
      <c r="A114" t="s">
        <v>463</v>
      </c>
      <c r="B114" t="s">
        <v>619</v>
      </c>
    </row>
    <row r="115" spans="1:2" x14ac:dyDescent="0.25">
      <c r="A115" t="s">
        <v>468</v>
      </c>
      <c r="B115" t="s">
        <v>619</v>
      </c>
    </row>
    <row r="116" spans="1:2" x14ac:dyDescent="0.25">
      <c r="A116" t="s">
        <v>476</v>
      </c>
      <c r="B116" t="s">
        <v>619</v>
      </c>
    </row>
    <row r="117" spans="1:2" x14ac:dyDescent="0.25">
      <c r="A117" t="s">
        <v>478</v>
      </c>
      <c r="B117" t="s">
        <v>619</v>
      </c>
    </row>
    <row r="118" spans="1:2" x14ac:dyDescent="0.25">
      <c r="A118" t="s">
        <v>479</v>
      </c>
      <c r="B118" t="s">
        <v>621</v>
      </c>
    </row>
    <row r="119" spans="1:2" x14ac:dyDescent="0.25">
      <c r="A119" t="s">
        <v>482</v>
      </c>
      <c r="B119" t="s">
        <v>621</v>
      </c>
    </row>
    <row r="120" spans="1:2" x14ac:dyDescent="0.25">
      <c r="A120" t="s">
        <v>483</v>
      </c>
      <c r="B120" t="s">
        <v>619</v>
      </c>
    </row>
    <row r="121" spans="1:2" x14ac:dyDescent="0.25">
      <c r="A121" t="s">
        <v>486</v>
      </c>
      <c r="B121" t="s">
        <v>619</v>
      </c>
    </row>
    <row r="122" spans="1:2" x14ac:dyDescent="0.25">
      <c r="A122" t="s">
        <v>489</v>
      </c>
      <c r="B122" t="s">
        <v>619</v>
      </c>
    </row>
    <row r="123" spans="1:2" x14ac:dyDescent="0.25">
      <c r="A123" t="s">
        <v>492</v>
      </c>
      <c r="B123" t="s">
        <v>619</v>
      </c>
    </row>
    <row r="124" spans="1:2" x14ac:dyDescent="0.25">
      <c r="A124" t="s">
        <v>631</v>
      </c>
      <c r="B124" t="s">
        <v>617</v>
      </c>
    </row>
    <row r="125" spans="1:2" x14ac:dyDescent="0.25">
      <c r="A125" t="s">
        <v>181</v>
      </c>
      <c r="B125" t="s">
        <v>617</v>
      </c>
    </row>
    <row r="126" spans="1:2" x14ac:dyDescent="0.25">
      <c r="A126" t="s">
        <v>632</v>
      </c>
      <c r="B126" t="s">
        <v>613</v>
      </c>
    </row>
    <row r="127" spans="1:2" x14ac:dyDescent="0.25">
      <c r="A127" t="s">
        <v>633</v>
      </c>
      <c r="B127" t="s">
        <v>613</v>
      </c>
    </row>
    <row r="128" spans="1:2" x14ac:dyDescent="0.25">
      <c r="A128" t="s">
        <v>485</v>
      </c>
      <c r="B128" t="s">
        <v>617</v>
      </c>
    </row>
    <row r="129" spans="1:2" x14ac:dyDescent="0.25">
      <c r="A129" t="s">
        <v>400</v>
      </c>
      <c r="B129" t="s">
        <v>617</v>
      </c>
    </row>
    <row r="130" spans="1:2" x14ac:dyDescent="0.25">
      <c r="A130" t="s">
        <v>382</v>
      </c>
      <c r="B130" t="s">
        <v>617</v>
      </c>
    </row>
    <row r="131" spans="1:2" x14ac:dyDescent="0.25">
      <c r="A131" t="s">
        <v>634</v>
      </c>
      <c r="B131" t="s">
        <v>617</v>
      </c>
    </row>
    <row r="132" spans="1:2" x14ac:dyDescent="0.25">
      <c r="A132" t="s">
        <v>393</v>
      </c>
      <c r="B132" t="s">
        <v>617</v>
      </c>
    </row>
    <row r="133" spans="1:2" x14ac:dyDescent="0.25">
      <c r="A133" t="s">
        <v>195</v>
      </c>
      <c r="B133" t="s">
        <v>617</v>
      </c>
    </row>
    <row r="134" spans="1:2" x14ac:dyDescent="0.25">
      <c r="A134" t="s">
        <v>635</v>
      </c>
      <c r="B134" t="s">
        <v>617</v>
      </c>
    </row>
    <row r="135" spans="1:2" x14ac:dyDescent="0.25">
      <c r="A135" t="s">
        <v>636</v>
      </c>
      <c r="B135" t="s">
        <v>617</v>
      </c>
    </row>
    <row r="136" spans="1:2" x14ac:dyDescent="0.25">
      <c r="A136" t="s">
        <v>637</v>
      </c>
      <c r="B136" t="s">
        <v>617</v>
      </c>
    </row>
    <row r="137" spans="1:2" x14ac:dyDescent="0.25">
      <c r="A137" t="s">
        <v>638</v>
      </c>
      <c r="B137" t="s">
        <v>617</v>
      </c>
    </row>
    <row r="138" spans="1:2" x14ac:dyDescent="0.25">
      <c r="A138" t="s">
        <v>213</v>
      </c>
      <c r="B138" t="s">
        <v>617</v>
      </c>
    </row>
    <row r="139" spans="1:2" x14ac:dyDescent="0.25">
      <c r="A139" t="s">
        <v>188</v>
      </c>
      <c r="B139" t="s">
        <v>617</v>
      </c>
    </row>
    <row r="140" spans="1:2" x14ac:dyDescent="0.25">
      <c r="A140" t="s">
        <v>200</v>
      </c>
      <c r="B140" t="s">
        <v>617</v>
      </c>
    </row>
    <row r="141" spans="1:2" x14ac:dyDescent="0.25">
      <c r="A141" t="s">
        <v>225</v>
      </c>
      <c r="B141" t="s">
        <v>613</v>
      </c>
    </row>
    <row r="142" spans="1:2" x14ac:dyDescent="0.25">
      <c r="A142" t="s">
        <v>203</v>
      </c>
      <c r="B142" t="s">
        <v>617</v>
      </c>
    </row>
    <row r="143" spans="1:2" x14ac:dyDescent="0.25">
      <c r="A143" t="s">
        <v>207</v>
      </c>
      <c r="B143" t="s">
        <v>617</v>
      </c>
    </row>
    <row r="144" spans="1:2" x14ac:dyDescent="0.25">
      <c r="A144" t="s">
        <v>298</v>
      </c>
      <c r="B144" t="s">
        <v>617</v>
      </c>
    </row>
    <row r="145" spans="1:2" x14ac:dyDescent="0.25">
      <c r="A145" t="s">
        <v>412</v>
      </c>
      <c r="B145" t="s">
        <v>617</v>
      </c>
    </row>
    <row r="146" spans="1:2" x14ac:dyDescent="0.25">
      <c r="A146" t="s">
        <v>421</v>
      </c>
      <c r="B146" t="s">
        <v>617</v>
      </c>
    </row>
    <row r="147" spans="1:2" x14ac:dyDescent="0.25">
      <c r="A147" t="s">
        <v>373</v>
      </c>
      <c r="B147" t="s">
        <v>617</v>
      </c>
    </row>
    <row r="148" spans="1:2" x14ac:dyDescent="0.25">
      <c r="A148" t="s">
        <v>592</v>
      </c>
      <c r="B148" t="s">
        <v>617</v>
      </c>
    </row>
    <row r="149" spans="1:2" x14ac:dyDescent="0.25">
      <c r="A149" t="s">
        <v>639</v>
      </c>
      <c r="B149" t="s">
        <v>617</v>
      </c>
    </row>
    <row r="150" spans="1:2" x14ac:dyDescent="0.25">
      <c r="A150" t="s">
        <v>265</v>
      </c>
      <c r="B150" t="s">
        <v>617</v>
      </c>
    </row>
    <row r="151" spans="1:2" x14ac:dyDescent="0.25">
      <c r="A151" t="s">
        <v>640</v>
      </c>
      <c r="B151" t="s">
        <v>617</v>
      </c>
    </row>
    <row r="152" spans="1:2" x14ac:dyDescent="0.25">
      <c r="A152" t="s">
        <v>641</v>
      </c>
      <c r="B152" t="s">
        <v>617</v>
      </c>
    </row>
    <row r="153" spans="1:2" x14ac:dyDescent="0.25">
      <c r="A153" t="s">
        <v>59</v>
      </c>
      <c r="B153" t="s">
        <v>617</v>
      </c>
    </row>
    <row r="154" spans="1:2" x14ac:dyDescent="0.25">
      <c r="A154" t="s">
        <v>491</v>
      </c>
      <c r="B154" t="s">
        <v>617</v>
      </c>
    </row>
    <row r="155" spans="1:2" x14ac:dyDescent="0.25">
      <c r="A155" t="s">
        <v>273</v>
      </c>
      <c r="B155" t="s">
        <v>617</v>
      </c>
    </row>
    <row r="156" spans="1:2" x14ac:dyDescent="0.25">
      <c r="A156" t="s">
        <v>642</v>
      </c>
      <c r="B156" t="s">
        <v>617</v>
      </c>
    </row>
    <row r="157" spans="1:2" x14ac:dyDescent="0.25">
      <c r="A157" t="s">
        <v>493</v>
      </c>
      <c r="B157" t="s">
        <v>617</v>
      </c>
    </row>
    <row r="158" spans="1:2" x14ac:dyDescent="0.25">
      <c r="A158" t="s">
        <v>218</v>
      </c>
      <c r="B158" t="s">
        <v>617</v>
      </c>
    </row>
    <row r="159" spans="1:2" x14ac:dyDescent="0.25">
      <c r="A159" t="s">
        <v>291</v>
      </c>
      <c r="B159" t="s">
        <v>617</v>
      </c>
    </row>
    <row r="160" spans="1:2" x14ac:dyDescent="0.25">
      <c r="A160" t="s">
        <v>329</v>
      </c>
      <c r="B160" t="s">
        <v>617</v>
      </c>
    </row>
    <row r="161" spans="1:2" x14ac:dyDescent="0.25">
      <c r="A161" t="s">
        <v>246</v>
      </c>
      <c r="B161" t="s">
        <v>613</v>
      </c>
    </row>
    <row r="162" spans="1:2" x14ac:dyDescent="0.25">
      <c r="A162" t="s">
        <v>346</v>
      </c>
      <c r="B162" t="s">
        <v>613</v>
      </c>
    </row>
    <row r="163" spans="1:2" x14ac:dyDescent="0.25">
      <c r="A163" t="s">
        <v>554</v>
      </c>
      <c r="B163" t="s">
        <v>617</v>
      </c>
    </row>
    <row r="164" spans="1:2" x14ac:dyDescent="0.25">
      <c r="A164" t="s">
        <v>643</v>
      </c>
      <c r="B164" t="s">
        <v>617</v>
      </c>
    </row>
    <row r="165" spans="1:2" x14ac:dyDescent="0.25">
      <c r="A165" t="s">
        <v>644</v>
      </c>
      <c r="B165" t="s">
        <v>617</v>
      </c>
    </row>
    <row r="166" spans="1:2" x14ac:dyDescent="0.25">
      <c r="A166" t="s">
        <v>361</v>
      </c>
      <c r="B166" t="s">
        <v>617</v>
      </c>
    </row>
    <row r="167" spans="1:2" x14ac:dyDescent="0.25">
      <c r="A167" t="s">
        <v>523</v>
      </c>
      <c r="B167" t="s">
        <v>617</v>
      </c>
    </row>
    <row r="168" spans="1:2" x14ac:dyDescent="0.25">
      <c r="A168" t="s">
        <v>571</v>
      </c>
      <c r="B168" t="s">
        <v>617</v>
      </c>
    </row>
    <row r="169" spans="1:2" x14ac:dyDescent="0.25">
      <c r="A169" t="s">
        <v>377</v>
      </c>
      <c r="B169" t="s">
        <v>617</v>
      </c>
    </row>
    <row r="170" spans="1:2" x14ac:dyDescent="0.25">
      <c r="A170" t="s">
        <v>600</v>
      </c>
      <c r="B170" t="s">
        <v>617</v>
      </c>
    </row>
    <row r="171" spans="1:2" x14ac:dyDescent="0.25">
      <c r="A171" t="s">
        <v>481</v>
      </c>
      <c r="B171" t="s">
        <v>617</v>
      </c>
    </row>
    <row r="172" spans="1:2" x14ac:dyDescent="0.25">
      <c r="A172" t="s">
        <v>405</v>
      </c>
      <c r="B172" t="s">
        <v>613</v>
      </c>
    </row>
    <row r="173" spans="1:2" x14ac:dyDescent="0.25">
      <c r="A173" t="s">
        <v>391</v>
      </c>
      <c r="B173" t="s">
        <v>613</v>
      </c>
    </row>
    <row r="174" spans="1:2" x14ac:dyDescent="0.25">
      <c r="A174" t="s">
        <v>645</v>
      </c>
      <c r="B174" t="s">
        <v>613</v>
      </c>
    </row>
    <row r="175" spans="1:2" x14ac:dyDescent="0.25">
      <c r="A175" t="s">
        <v>646</v>
      </c>
      <c r="B175" t="s">
        <v>613</v>
      </c>
    </row>
    <row r="176" spans="1:2" x14ac:dyDescent="0.25">
      <c r="A176" t="s">
        <v>647</v>
      </c>
      <c r="B176" t="s">
        <v>613</v>
      </c>
    </row>
    <row r="177" spans="1:2" x14ac:dyDescent="0.25">
      <c r="A177" t="s">
        <v>648</v>
      </c>
      <c r="B177" t="s">
        <v>613</v>
      </c>
    </row>
    <row r="178" spans="1:2" x14ac:dyDescent="0.25">
      <c r="A178" t="s">
        <v>212</v>
      </c>
      <c r="B178" t="s">
        <v>613</v>
      </c>
    </row>
    <row r="179" spans="1:2" x14ac:dyDescent="0.25">
      <c r="A179" t="s">
        <v>288</v>
      </c>
      <c r="B179" t="s">
        <v>613</v>
      </c>
    </row>
    <row r="180" spans="1:2" x14ac:dyDescent="0.25">
      <c r="A180" t="s">
        <v>321</v>
      </c>
      <c r="B180" t="s">
        <v>613</v>
      </c>
    </row>
    <row r="181" spans="1:2" x14ac:dyDescent="0.25">
      <c r="A181" t="s">
        <v>198</v>
      </c>
      <c r="B181" t="s">
        <v>613</v>
      </c>
    </row>
    <row r="182" spans="1:2" x14ac:dyDescent="0.25">
      <c r="A182" t="s">
        <v>283</v>
      </c>
      <c r="B182" t="s">
        <v>613</v>
      </c>
    </row>
    <row r="183" spans="1:2" x14ac:dyDescent="0.25">
      <c r="A183" t="s">
        <v>649</v>
      </c>
      <c r="B183" t="s">
        <v>613</v>
      </c>
    </row>
    <row r="184" spans="1:2" x14ac:dyDescent="0.25">
      <c r="A184" t="s">
        <v>196</v>
      </c>
      <c r="B184" t="s">
        <v>613</v>
      </c>
    </row>
    <row r="185" spans="1:2" x14ac:dyDescent="0.25">
      <c r="A185" t="s">
        <v>287</v>
      </c>
      <c r="B185" t="s">
        <v>613</v>
      </c>
    </row>
    <row r="186" spans="1:2" x14ac:dyDescent="0.25">
      <c r="A186" t="s">
        <v>209</v>
      </c>
      <c r="B186" t="s">
        <v>613</v>
      </c>
    </row>
    <row r="187" spans="1:2" x14ac:dyDescent="0.25">
      <c r="A187" t="s">
        <v>187</v>
      </c>
      <c r="B187" t="s">
        <v>613</v>
      </c>
    </row>
    <row r="188" spans="1:2" x14ac:dyDescent="0.25">
      <c r="A188" t="s">
        <v>500</v>
      </c>
      <c r="B188" t="s">
        <v>613</v>
      </c>
    </row>
    <row r="189" spans="1:2" x14ac:dyDescent="0.25">
      <c r="A189" t="s">
        <v>289</v>
      </c>
      <c r="B189" t="s">
        <v>613</v>
      </c>
    </row>
    <row r="190" spans="1:2" x14ac:dyDescent="0.25">
      <c r="A190" t="s">
        <v>199</v>
      </c>
      <c r="B190" t="s">
        <v>613</v>
      </c>
    </row>
    <row r="191" spans="1:2" x14ac:dyDescent="0.25">
      <c r="A191" t="s">
        <v>501</v>
      </c>
      <c r="B191" t="s">
        <v>613</v>
      </c>
    </row>
    <row r="192" spans="1:2" x14ac:dyDescent="0.25">
      <c r="A192" t="s">
        <v>204</v>
      </c>
      <c r="B192" t="s">
        <v>613</v>
      </c>
    </row>
    <row r="193" spans="1:2" x14ac:dyDescent="0.25">
      <c r="A193" t="s">
        <v>650</v>
      </c>
      <c r="B193" t="s">
        <v>613</v>
      </c>
    </row>
    <row r="194" spans="1:2" x14ac:dyDescent="0.25">
      <c r="A194" t="s">
        <v>253</v>
      </c>
      <c r="B194" t="s">
        <v>613</v>
      </c>
    </row>
    <row r="195" spans="1:2" x14ac:dyDescent="0.25">
      <c r="A195" t="s">
        <v>206</v>
      </c>
      <c r="B195" t="s">
        <v>613</v>
      </c>
    </row>
    <row r="196" spans="1:2" x14ac:dyDescent="0.25">
      <c r="A196" t="s">
        <v>322</v>
      </c>
      <c r="B196" t="s">
        <v>613</v>
      </c>
    </row>
    <row r="197" spans="1:2" x14ac:dyDescent="0.25">
      <c r="A197" t="s">
        <v>299</v>
      </c>
      <c r="B197" t="s">
        <v>613</v>
      </c>
    </row>
    <row r="198" spans="1:2" x14ac:dyDescent="0.25">
      <c r="A198" t="s">
        <v>426</v>
      </c>
      <c r="B198" t="s">
        <v>613</v>
      </c>
    </row>
    <row r="199" spans="1:2" x14ac:dyDescent="0.25">
      <c r="A199" t="s">
        <v>411</v>
      </c>
      <c r="B199" t="s">
        <v>613</v>
      </c>
    </row>
    <row r="200" spans="1:2" x14ac:dyDescent="0.25">
      <c r="A200" t="s">
        <v>480</v>
      </c>
      <c r="B200" t="s">
        <v>613</v>
      </c>
    </row>
    <row r="201" spans="1:2" x14ac:dyDescent="0.25">
      <c r="A201" t="s">
        <v>502</v>
      </c>
      <c r="B201" t="s">
        <v>613</v>
      </c>
    </row>
    <row r="202" spans="1:2" x14ac:dyDescent="0.25">
      <c r="A202" t="s">
        <v>497</v>
      </c>
      <c r="B202" t="s">
        <v>613</v>
      </c>
    </row>
    <row r="203" spans="1:2" x14ac:dyDescent="0.25">
      <c r="A203" t="s">
        <v>597</v>
      </c>
      <c r="B203" t="s">
        <v>613</v>
      </c>
    </row>
    <row r="204" spans="1:2" x14ac:dyDescent="0.25">
      <c r="A204" t="s">
        <v>585</v>
      </c>
      <c r="B204" t="s">
        <v>613</v>
      </c>
    </row>
    <row r="205" spans="1:2" x14ac:dyDescent="0.25">
      <c r="A205" t="s">
        <v>558</v>
      </c>
      <c r="B205" t="s">
        <v>613</v>
      </c>
    </row>
    <row r="206" spans="1:2" x14ac:dyDescent="0.25">
      <c r="A206" t="s">
        <v>560</v>
      </c>
      <c r="B206" t="s">
        <v>613</v>
      </c>
    </row>
    <row r="207" spans="1:2" x14ac:dyDescent="0.25">
      <c r="A207" t="s">
        <v>582</v>
      </c>
      <c r="B207" t="s">
        <v>613</v>
      </c>
    </row>
    <row r="208" spans="1:2" x14ac:dyDescent="0.25">
      <c r="A208" t="s">
        <v>651</v>
      </c>
      <c r="B208" t="s">
        <v>613</v>
      </c>
    </row>
    <row r="209" spans="1:2" x14ac:dyDescent="0.25">
      <c r="A209" t="s">
        <v>652</v>
      </c>
      <c r="B209" t="s">
        <v>613</v>
      </c>
    </row>
    <row r="210" spans="1:2" x14ac:dyDescent="0.25">
      <c r="A210" t="s">
        <v>490</v>
      </c>
      <c r="B210" t="s">
        <v>613</v>
      </c>
    </row>
    <row r="211" spans="1:2" x14ac:dyDescent="0.25">
      <c r="A211" t="s">
        <v>484</v>
      </c>
      <c r="B211" t="s">
        <v>613</v>
      </c>
    </row>
    <row r="212" spans="1:2" x14ac:dyDescent="0.25">
      <c r="A212" t="s">
        <v>309</v>
      </c>
      <c r="B212" t="s">
        <v>613</v>
      </c>
    </row>
    <row r="213" spans="1:2" x14ac:dyDescent="0.25">
      <c r="A213" t="s">
        <v>256</v>
      </c>
      <c r="B213" t="s">
        <v>613</v>
      </c>
    </row>
    <row r="214" spans="1:2" x14ac:dyDescent="0.25">
      <c r="A214" t="s">
        <v>469</v>
      </c>
      <c r="B214" t="s">
        <v>613</v>
      </c>
    </row>
    <row r="215" spans="1:2" x14ac:dyDescent="0.25">
      <c r="A215" t="s">
        <v>417</v>
      </c>
      <c r="B215" t="s">
        <v>613</v>
      </c>
    </row>
    <row r="216" spans="1:2" x14ac:dyDescent="0.25">
      <c r="A216" t="s">
        <v>270</v>
      </c>
      <c r="B216" t="s">
        <v>613</v>
      </c>
    </row>
    <row r="217" spans="1:2" x14ac:dyDescent="0.25">
      <c r="A217" t="s">
        <v>268</v>
      </c>
      <c r="B217" t="s">
        <v>613</v>
      </c>
    </row>
    <row r="218" spans="1:2" x14ac:dyDescent="0.25">
      <c r="A218" t="s">
        <v>264</v>
      </c>
      <c r="B218" t="s">
        <v>613</v>
      </c>
    </row>
    <row r="219" spans="1:2" x14ac:dyDescent="0.25">
      <c r="A219" t="s">
        <v>310</v>
      </c>
      <c r="B219" t="s">
        <v>613</v>
      </c>
    </row>
    <row r="220" spans="1:2" x14ac:dyDescent="0.25">
      <c r="A220" t="s">
        <v>653</v>
      </c>
      <c r="B220" t="s">
        <v>613</v>
      </c>
    </row>
    <row r="221" spans="1:2" x14ac:dyDescent="0.25">
      <c r="A221" t="s">
        <v>654</v>
      </c>
      <c r="B221" t="s">
        <v>613</v>
      </c>
    </row>
    <row r="222" spans="1:2" x14ac:dyDescent="0.25">
      <c r="A222" t="s">
        <v>567</v>
      </c>
      <c r="B222" t="s">
        <v>613</v>
      </c>
    </row>
    <row r="223" spans="1:2" x14ac:dyDescent="0.25">
      <c r="A223" t="s">
        <v>565</v>
      </c>
      <c r="B223" t="s">
        <v>613</v>
      </c>
    </row>
    <row r="224" spans="1:2" x14ac:dyDescent="0.25">
      <c r="A224" t="s">
        <v>58</v>
      </c>
      <c r="B224" t="s">
        <v>613</v>
      </c>
    </row>
    <row r="225" spans="1:2" x14ac:dyDescent="0.25">
      <c r="A225" t="s">
        <v>215</v>
      </c>
      <c r="B225" t="s">
        <v>613</v>
      </c>
    </row>
    <row r="226" spans="1:2" x14ac:dyDescent="0.25">
      <c r="A226" t="s">
        <v>229</v>
      </c>
      <c r="B226" t="s">
        <v>613</v>
      </c>
    </row>
    <row r="227" spans="1:2" x14ac:dyDescent="0.25">
      <c r="A227" t="s">
        <v>477</v>
      </c>
      <c r="B227" t="s">
        <v>613</v>
      </c>
    </row>
    <row r="228" spans="1:2" x14ac:dyDescent="0.25">
      <c r="A228" t="s">
        <v>655</v>
      </c>
      <c r="B228" t="s">
        <v>613</v>
      </c>
    </row>
    <row r="229" spans="1:2" x14ac:dyDescent="0.25">
      <c r="A229" t="s">
        <v>272</v>
      </c>
      <c r="B229" t="s">
        <v>613</v>
      </c>
    </row>
    <row r="230" spans="1:2" x14ac:dyDescent="0.25">
      <c r="A230" t="s">
        <v>275</v>
      </c>
      <c r="B230" t="s">
        <v>613</v>
      </c>
    </row>
    <row r="231" spans="1:2" x14ac:dyDescent="0.25">
      <c r="A231" t="s">
        <v>338</v>
      </c>
      <c r="B231" t="s">
        <v>613</v>
      </c>
    </row>
    <row r="232" spans="1:2" x14ac:dyDescent="0.25">
      <c r="A232" t="s">
        <v>260</v>
      </c>
      <c r="B232" t="s">
        <v>613</v>
      </c>
    </row>
    <row r="233" spans="1:2" x14ac:dyDescent="0.25">
      <c r="A233" t="s">
        <v>503</v>
      </c>
      <c r="B233" t="s">
        <v>613</v>
      </c>
    </row>
    <row r="234" spans="1:2" x14ac:dyDescent="0.25">
      <c r="A234" t="s">
        <v>656</v>
      </c>
      <c r="B234" t="s">
        <v>613</v>
      </c>
    </row>
    <row r="235" spans="1:2" x14ac:dyDescent="0.25">
      <c r="A235" t="s">
        <v>192</v>
      </c>
      <c r="B235" t="s">
        <v>613</v>
      </c>
    </row>
    <row r="236" spans="1:2" x14ac:dyDescent="0.25">
      <c r="A236" t="s">
        <v>657</v>
      </c>
      <c r="B236" t="s">
        <v>613</v>
      </c>
    </row>
    <row r="237" spans="1:2" x14ac:dyDescent="0.25">
      <c r="A237" t="s">
        <v>254</v>
      </c>
      <c r="B237" t="s">
        <v>613</v>
      </c>
    </row>
    <row r="238" spans="1:2" x14ac:dyDescent="0.25">
      <c r="A238" t="s">
        <v>217</v>
      </c>
      <c r="B238" t="s">
        <v>613</v>
      </c>
    </row>
    <row r="239" spans="1:2" x14ac:dyDescent="0.25">
      <c r="A239" t="s">
        <v>227</v>
      </c>
      <c r="B239" t="s">
        <v>613</v>
      </c>
    </row>
    <row r="240" spans="1:2" x14ac:dyDescent="0.25">
      <c r="A240" t="s">
        <v>222</v>
      </c>
      <c r="B240" t="s">
        <v>613</v>
      </c>
    </row>
    <row r="241" spans="1:2" x14ac:dyDescent="0.25">
      <c r="A241" t="s">
        <v>658</v>
      </c>
      <c r="B241" t="s">
        <v>613</v>
      </c>
    </row>
    <row r="242" spans="1:2" x14ac:dyDescent="0.25">
      <c r="A242" t="s">
        <v>659</v>
      </c>
      <c r="B242" t="s">
        <v>613</v>
      </c>
    </row>
    <row r="243" spans="1:2" x14ac:dyDescent="0.25">
      <c r="A243" t="s">
        <v>293</v>
      </c>
      <c r="B243" t="s">
        <v>617</v>
      </c>
    </row>
    <row r="244" spans="1:2" x14ac:dyDescent="0.25">
      <c r="A244" t="s">
        <v>384</v>
      </c>
      <c r="B244" t="s">
        <v>613</v>
      </c>
    </row>
    <row r="245" spans="1:2" x14ac:dyDescent="0.25">
      <c r="A245" t="s">
        <v>347</v>
      </c>
      <c r="B245" t="s">
        <v>613</v>
      </c>
    </row>
    <row r="246" spans="1:2" x14ac:dyDescent="0.25">
      <c r="A246" t="s">
        <v>296</v>
      </c>
      <c r="B246" t="s">
        <v>613</v>
      </c>
    </row>
    <row r="247" spans="1:2" x14ac:dyDescent="0.25">
      <c r="A247" t="s">
        <v>307</v>
      </c>
      <c r="B247" t="s">
        <v>613</v>
      </c>
    </row>
    <row r="248" spans="1:2" x14ac:dyDescent="0.25">
      <c r="A248" t="s">
        <v>465</v>
      </c>
      <c r="B248" t="s">
        <v>613</v>
      </c>
    </row>
    <row r="249" spans="1:2" x14ac:dyDescent="0.25">
      <c r="A249" t="s">
        <v>660</v>
      </c>
      <c r="B249" t="s">
        <v>613</v>
      </c>
    </row>
    <row r="250" spans="1:2" x14ac:dyDescent="0.25">
      <c r="A250" t="s">
        <v>467</v>
      </c>
      <c r="B250" t="s">
        <v>613</v>
      </c>
    </row>
    <row r="251" spans="1:2" x14ac:dyDescent="0.25">
      <c r="A251" t="s">
        <v>380</v>
      </c>
      <c r="B251" t="s">
        <v>613</v>
      </c>
    </row>
    <row r="252" spans="1:2" x14ac:dyDescent="0.25">
      <c r="A252" t="s">
        <v>320</v>
      </c>
      <c r="B252" t="s">
        <v>613</v>
      </c>
    </row>
    <row r="253" spans="1:2" x14ac:dyDescent="0.25">
      <c r="A253" t="s">
        <v>505</v>
      </c>
      <c r="B253" t="s">
        <v>613</v>
      </c>
    </row>
    <row r="254" spans="1:2" x14ac:dyDescent="0.25">
      <c r="A254" t="s">
        <v>661</v>
      </c>
      <c r="B254" t="s">
        <v>613</v>
      </c>
    </row>
    <row r="255" spans="1:2" x14ac:dyDescent="0.25">
      <c r="A255" t="s">
        <v>278</v>
      </c>
      <c r="B255" t="s">
        <v>613</v>
      </c>
    </row>
    <row r="256" spans="1:2" x14ac:dyDescent="0.25">
      <c r="A256" t="s">
        <v>247</v>
      </c>
      <c r="B256" t="s">
        <v>613</v>
      </c>
    </row>
    <row r="257" spans="1:2" x14ac:dyDescent="0.25">
      <c r="A257" t="s">
        <v>190</v>
      </c>
      <c r="B257" t="s">
        <v>613</v>
      </c>
    </row>
    <row r="258" spans="1:2" x14ac:dyDescent="0.25">
      <c r="A258" t="s">
        <v>191</v>
      </c>
      <c r="B258" t="s">
        <v>613</v>
      </c>
    </row>
    <row r="259" spans="1:2" x14ac:dyDescent="0.25">
      <c r="A259" t="s">
        <v>506</v>
      </c>
      <c r="B259" t="s">
        <v>613</v>
      </c>
    </row>
    <row r="260" spans="1:2" x14ac:dyDescent="0.25">
      <c r="A260" t="s">
        <v>573</v>
      </c>
      <c r="B260" t="s">
        <v>613</v>
      </c>
    </row>
    <row r="261" spans="1:2" x14ac:dyDescent="0.25">
      <c r="A261" t="s">
        <v>383</v>
      </c>
      <c r="B261" t="s">
        <v>613</v>
      </c>
    </row>
    <row r="262" spans="1:2" x14ac:dyDescent="0.25">
      <c r="A262" t="s">
        <v>662</v>
      </c>
      <c r="B262" t="s">
        <v>613</v>
      </c>
    </row>
    <row r="263" spans="1:2" x14ac:dyDescent="0.25">
      <c r="A263" t="s">
        <v>257</v>
      </c>
      <c r="B263" t="s">
        <v>613</v>
      </c>
    </row>
    <row r="264" spans="1:2" x14ac:dyDescent="0.25">
      <c r="A264" t="s">
        <v>223</v>
      </c>
      <c r="B264" t="s">
        <v>613</v>
      </c>
    </row>
    <row r="265" spans="1:2" x14ac:dyDescent="0.25">
      <c r="A265" t="s">
        <v>221</v>
      </c>
      <c r="B265" t="s">
        <v>613</v>
      </c>
    </row>
    <row r="266" spans="1:2" x14ac:dyDescent="0.25">
      <c r="A266" t="s">
        <v>220</v>
      </c>
      <c r="B266" t="s">
        <v>613</v>
      </c>
    </row>
    <row r="267" spans="1:2" x14ac:dyDescent="0.25">
      <c r="A267" t="s">
        <v>184</v>
      </c>
      <c r="B267" t="s">
        <v>613</v>
      </c>
    </row>
    <row r="268" spans="1:2" x14ac:dyDescent="0.25">
      <c r="A268" t="s">
        <v>466</v>
      </c>
      <c r="B268" t="s">
        <v>613</v>
      </c>
    </row>
    <row r="269" spans="1:2" x14ac:dyDescent="0.25">
      <c r="A269" t="s">
        <v>385</v>
      </c>
      <c r="B269" t="s">
        <v>613</v>
      </c>
    </row>
    <row r="270" spans="1:2" x14ac:dyDescent="0.25">
      <c r="A270" t="s">
        <v>496</v>
      </c>
      <c r="B270" t="s">
        <v>613</v>
      </c>
    </row>
    <row r="271" spans="1:2" x14ac:dyDescent="0.25">
      <c r="A271" t="s">
        <v>499</v>
      </c>
      <c r="B271" t="s">
        <v>613</v>
      </c>
    </row>
    <row r="272" spans="1:2" x14ac:dyDescent="0.25">
      <c r="A272" t="s">
        <v>498</v>
      </c>
      <c r="B272" t="s">
        <v>613</v>
      </c>
    </row>
    <row r="273" spans="1:2" x14ac:dyDescent="0.25">
      <c r="A273" t="s">
        <v>294</v>
      </c>
      <c r="B273" t="s">
        <v>613</v>
      </c>
    </row>
    <row r="274" spans="1:2" x14ac:dyDescent="0.25">
      <c r="A274" t="s">
        <v>292</v>
      </c>
      <c r="B274" t="s">
        <v>613</v>
      </c>
    </row>
    <row r="275" spans="1:2" x14ac:dyDescent="0.25">
      <c r="A275" t="s">
        <v>504</v>
      </c>
      <c r="B275" t="s">
        <v>613</v>
      </c>
    </row>
    <row r="276" spans="1:2" x14ac:dyDescent="0.25">
      <c r="A276" t="s">
        <v>588</v>
      </c>
      <c r="B276" t="s">
        <v>613</v>
      </c>
    </row>
    <row r="277" spans="1:2" x14ac:dyDescent="0.25">
      <c r="A277" t="s">
        <v>562</v>
      </c>
      <c r="B277" t="s">
        <v>613</v>
      </c>
    </row>
    <row r="278" spans="1:2" x14ac:dyDescent="0.25">
      <c r="A278" t="s">
        <v>663</v>
      </c>
      <c r="B278" t="s">
        <v>613</v>
      </c>
    </row>
    <row r="279" spans="1:2" x14ac:dyDescent="0.25">
      <c r="A279" t="s">
        <v>522</v>
      </c>
      <c r="B279" t="s">
        <v>613</v>
      </c>
    </row>
    <row r="280" spans="1:2" x14ac:dyDescent="0.25">
      <c r="A280" t="s">
        <v>580</v>
      </c>
      <c r="B280" t="s">
        <v>613</v>
      </c>
    </row>
    <row r="281" spans="1:2" x14ac:dyDescent="0.25">
      <c r="A281" t="s">
        <v>605</v>
      </c>
      <c r="B281" t="s">
        <v>613</v>
      </c>
    </row>
    <row r="282" spans="1:2" x14ac:dyDescent="0.25">
      <c r="A282" t="s">
        <v>577</v>
      </c>
      <c r="B282" t="s">
        <v>613</v>
      </c>
    </row>
    <row r="283" spans="1:2" x14ac:dyDescent="0.25">
      <c r="A283" t="s">
        <v>575</v>
      </c>
      <c r="B283" t="s">
        <v>613</v>
      </c>
    </row>
    <row r="284" spans="1:2" x14ac:dyDescent="0.25">
      <c r="A284" t="s">
        <v>664</v>
      </c>
      <c r="B284" t="s">
        <v>613</v>
      </c>
    </row>
    <row r="285" spans="1:2" x14ac:dyDescent="0.25">
      <c r="A285" t="s">
        <v>55</v>
      </c>
      <c r="B285" t="s">
        <v>617</v>
      </c>
    </row>
    <row r="286" spans="1:2" x14ac:dyDescent="0.25">
      <c r="A286" t="s">
        <v>183</v>
      </c>
      <c r="B286" t="s">
        <v>617</v>
      </c>
    </row>
    <row r="287" spans="1:2" x14ac:dyDescent="0.25">
      <c r="A287" t="s">
        <v>160</v>
      </c>
      <c r="B287" t="s">
        <v>617</v>
      </c>
    </row>
    <row r="288" spans="1:2" x14ac:dyDescent="0.25">
      <c r="A288" t="s">
        <v>142</v>
      </c>
      <c r="B288" t="s">
        <v>617</v>
      </c>
    </row>
    <row r="289" spans="1:2" x14ac:dyDescent="0.25">
      <c r="A289" t="s">
        <v>286</v>
      </c>
      <c r="B289" t="s">
        <v>617</v>
      </c>
    </row>
    <row r="290" spans="1:2" x14ac:dyDescent="0.25">
      <c r="A290" t="s">
        <v>186</v>
      </c>
      <c r="B290" t="s">
        <v>617</v>
      </c>
    </row>
    <row r="291" spans="1:2" x14ac:dyDescent="0.25">
      <c r="A291" t="s">
        <v>145</v>
      </c>
      <c r="B291" t="s">
        <v>617</v>
      </c>
    </row>
    <row r="292" spans="1:2" x14ac:dyDescent="0.25">
      <c r="A292" t="s">
        <v>148</v>
      </c>
      <c r="B292" t="s">
        <v>617</v>
      </c>
    </row>
    <row r="293" spans="1:2" x14ac:dyDescent="0.25">
      <c r="A293" t="s">
        <v>263</v>
      </c>
      <c r="B293" t="s">
        <v>617</v>
      </c>
    </row>
    <row r="294" spans="1:2" x14ac:dyDescent="0.25">
      <c r="A294" t="s">
        <v>242</v>
      </c>
      <c r="B294" t="s">
        <v>613</v>
      </c>
    </row>
    <row r="295" spans="1:2" x14ac:dyDescent="0.25">
      <c r="A295" t="s">
        <v>665</v>
      </c>
      <c r="B295" t="s">
        <v>613</v>
      </c>
    </row>
    <row r="296" spans="1:2" x14ac:dyDescent="0.25">
      <c r="A296" t="s">
        <v>494</v>
      </c>
      <c r="B296" t="s">
        <v>613</v>
      </c>
    </row>
    <row r="297" spans="1:2" x14ac:dyDescent="0.25">
      <c r="A297" t="s">
        <v>231</v>
      </c>
      <c r="B297" t="s">
        <v>613</v>
      </c>
    </row>
    <row r="298" spans="1:2" x14ac:dyDescent="0.25">
      <c r="A298" t="s">
        <v>244</v>
      </c>
      <c r="B298" t="s">
        <v>613</v>
      </c>
    </row>
    <row r="299" spans="1:2" x14ac:dyDescent="0.25">
      <c r="A299" t="s">
        <v>305</v>
      </c>
      <c r="B299" t="s">
        <v>613</v>
      </c>
    </row>
    <row r="300" spans="1:2" x14ac:dyDescent="0.25">
      <c r="A300" t="s">
        <v>666</v>
      </c>
      <c r="B300" t="s">
        <v>613</v>
      </c>
    </row>
    <row r="301" spans="1:2" x14ac:dyDescent="0.25">
      <c r="A301" t="s">
        <v>667</v>
      </c>
      <c r="B301" t="s">
        <v>613</v>
      </c>
    </row>
    <row r="302" spans="1:2" x14ac:dyDescent="0.25">
      <c r="A302" t="s">
        <v>668</v>
      </c>
      <c r="B302" t="s">
        <v>613</v>
      </c>
    </row>
    <row r="303" spans="1:2" x14ac:dyDescent="0.25">
      <c r="A303" t="s">
        <v>464</v>
      </c>
      <c r="B303" t="s">
        <v>613</v>
      </c>
    </row>
    <row r="304" spans="1:2" x14ac:dyDescent="0.25">
      <c r="A304" t="s">
        <v>669</v>
      </c>
      <c r="B304" t="s">
        <v>613</v>
      </c>
    </row>
    <row r="305" spans="1:2" x14ac:dyDescent="0.25">
      <c r="A305" t="s">
        <v>670</v>
      </c>
      <c r="B305" t="s">
        <v>613</v>
      </c>
    </row>
    <row r="306" spans="1:2" x14ac:dyDescent="0.25">
      <c r="A306" t="s">
        <v>570</v>
      </c>
      <c r="B306" t="s">
        <v>613</v>
      </c>
    </row>
    <row r="307" spans="1:2" x14ac:dyDescent="0.25">
      <c r="A307" t="s">
        <v>336</v>
      </c>
      <c r="B307" t="s">
        <v>613</v>
      </c>
    </row>
    <row r="308" spans="1:2" x14ac:dyDescent="0.25">
      <c r="A308" t="s">
        <v>261</v>
      </c>
      <c r="B308" t="s">
        <v>613</v>
      </c>
    </row>
    <row r="309" spans="1:2" x14ac:dyDescent="0.25">
      <c r="A309" t="s">
        <v>341</v>
      </c>
      <c r="B309" t="s">
        <v>613</v>
      </c>
    </row>
    <row r="310" spans="1:2" x14ac:dyDescent="0.25">
      <c r="A310" t="s">
        <v>521</v>
      </c>
      <c r="B310" t="s">
        <v>613</v>
      </c>
    </row>
    <row r="311" spans="1:2" x14ac:dyDescent="0.25">
      <c r="A311" t="s">
        <v>343</v>
      </c>
      <c r="B311" t="s">
        <v>613</v>
      </c>
    </row>
    <row r="312" spans="1:2" x14ac:dyDescent="0.25">
      <c r="A312" t="s">
        <v>671</v>
      </c>
      <c r="B312" t="s">
        <v>613</v>
      </c>
    </row>
    <row r="313" spans="1:2" x14ac:dyDescent="0.25">
      <c r="A313" t="s">
        <v>345</v>
      </c>
      <c r="B313" t="s">
        <v>617</v>
      </c>
    </row>
    <row r="314" spans="1:2" x14ac:dyDescent="0.25">
      <c r="A314" t="s">
        <v>563</v>
      </c>
      <c r="B314" t="s">
        <v>613</v>
      </c>
    </row>
    <row r="315" spans="1:2" x14ac:dyDescent="0.25">
      <c r="A315" t="s">
        <v>365</v>
      </c>
      <c r="B315" t="s">
        <v>621</v>
      </c>
    </row>
    <row r="316" spans="1:2" x14ac:dyDescent="0.25">
      <c r="A316" t="s">
        <v>180</v>
      </c>
      <c r="B316" t="s">
        <v>613</v>
      </c>
    </row>
    <row r="317" spans="1:2" x14ac:dyDescent="0.25">
      <c r="A317" t="s">
        <v>353</v>
      </c>
      <c r="B317" t="s">
        <v>617</v>
      </c>
    </row>
    <row r="318" spans="1:2" x14ac:dyDescent="0.25">
      <c r="A318" t="s">
        <v>672</v>
      </c>
      <c r="B318" t="s">
        <v>613</v>
      </c>
    </row>
    <row r="319" spans="1:2" x14ac:dyDescent="0.25">
      <c r="A319" t="s">
        <v>249</v>
      </c>
      <c r="B319" t="s">
        <v>613</v>
      </c>
    </row>
    <row r="320" spans="1:2" x14ac:dyDescent="0.25">
      <c r="A320" t="s">
        <v>364</v>
      </c>
      <c r="B320" t="s">
        <v>613</v>
      </c>
    </row>
    <row r="321" spans="1:2" x14ac:dyDescent="0.25">
      <c r="A321" t="s">
        <v>366</v>
      </c>
      <c r="B321" t="s">
        <v>613</v>
      </c>
    </row>
    <row r="322" spans="1:2" x14ac:dyDescent="0.25">
      <c r="A322" t="s">
        <v>673</v>
      </c>
      <c r="B322" t="s">
        <v>617</v>
      </c>
    </row>
    <row r="323" spans="1:2" x14ac:dyDescent="0.25">
      <c r="A323" t="s">
        <v>348</v>
      </c>
      <c r="B323" t="s">
        <v>613</v>
      </c>
    </row>
    <row r="324" spans="1:2" x14ac:dyDescent="0.25">
      <c r="A324" t="s">
        <v>674</v>
      </c>
      <c r="B324" t="s">
        <v>613</v>
      </c>
    </row>
    <row r="325" spans="1:2" x14ac:dyDescent="0.25">
      <c r="A325" t="s">
        <v>354</v>
      </c>
      <c r="B325" t="s">
        <v>613</v>
      </c>
    </row>
    <row r="326" spans="1:2" x14ac:dyDescent="0.25">
      <c r="A326" t="s">
        <v>355</v>
      </c>
      <c r="B326" t="s">
        <v>613</v>
      </c>
    </row>
    <row r="327" spans="1:2" x14ac:dyDescent="0.25">
      <c r="A327" t="s">
        <v>675</v>
      </c>
      <c r="B327" t="s">
        <v>613</v>
      </c>
    </row>
    <row r="328" spans="1:2" x14ac:dyDescent="0.25">
      <c r="A328" t="s">
        <v>295</v>
      </c>
      <c r="B328" t="s">
        <v>617</v>
      </c>
    </row>
    <row r="329" spans="1:2" x14ac:dyDescent="0.25">
      <c r="A329" t="s">
        <v>152</v>
      </c>
      <c r="B329" t="s">
        <v>613</v>
      </c>
    </row>
    <row r="330" spans="1:2" x14ac:dyDescent="0.25">
      <c r="A330" t="s">
        <v>351</v>
      </c>
      <c r="B330" t="s">
        <v>613</v>
      </c>
    </row>
    <row r="331" spans="1:2" x14ac:dyDescent="0.25">
      <c r="A331" t="s">
        <v>360</v>
      </c>
      <c r="B331" t="s">
        <v>613</v>
      </c>
    </row>
    <row r="332" spans="1:2" x14ac:dyDescent="0.25">
      <c r="A332" t="s">
        <v>363</v>
      </c>
      <c r="B332" t="s">
        <v>613</v>
      </c>
    </row>
    <row r="333" spans="1:2" x14ac:dyDescent="0.25">
      <c r="A333" t="s">
        <v>139</v>
      </c>
      <c r="B333" t="s">
        <v>617</v>
      </c>
    </row>
    <row r="334" spans="1:2" x14ac:dyDescent="0.25">
      <c r="A334" t="s">
        <v>517</v>
      </c>
      <c r="B334" t="s">
        <v>613</v>
      </c>
    </row>
    <row r="335" spans="1:2" x14ac:dyDescent="0.25">
      <c r="A335" t="s">
        <v>488</v>
      </c>
      <c r="B335" t="s">
        <v>613</v>
      </c>
    </row>
    <row r="336" spans="1:2" x14ac:dyDescent="0.25">
      <c r="A336" t="s">
        <v>487</v>
      </c>
      <c r="B336" t="s">
        <v>617</v>
      </c>
    </row>
    <row r="337" spans="1:2" x14ac:dyDescent="0.25">
      <c r="A337" t="s">
        <v>398</v>
      </c>
      <c r="B337" t="s">
        <v>613</v>
      </c>
    </row>
    <row r="338" spans="1:2" x14ac:dyDescent="0.25">
      <c r="A338" t="s">
        <v>402</v>
      </c>
      <c r="B338" t="s">
        <v>613</v>
      </c>
    </row>
    <row r="339" spans="1:2" x14ac:dyDescent="0.25">
      <c r="A339" t="s">
        <v>676</v>
      </c>
      <c r="B339" t="s">
        <v>613</v>
      </c>
    </row>
    <row r="340" spans="1:2" x14ac:dyDescent="0.25">
      <c r="A340" t="s">
        <v>677</v>
      </c>
      <c r="B340" t="s">
        <v>613</v>
      </c>
    </row>
    <row r="341" spans="1:2" x14ac:dyDescent="0.25">
      <c r="A341" t="s">
        <v>678</v>
      </c>
      <c r="B341" t="s">
        <v>613</v>
      </c>
    </row>
    <row r="342" spans="1:2" x14ac:dyDescent="0.25">
      <c r="A342" t="s">
        <v>679</v>
      </c>
      <c r="B342" t="s">
        <v>613</v>
      </c>
    </row>
    <row r="343" spans="1:2" x14ac:dyDescent="0.25">
      <c r="A343" t="s">
        <v>507</v>
      </c>
      <c r="B343" t="s">
        <v>613</v>
      </c>
    </row>
    <row r="344" spans="1:2" x14ac:dyDescent="0.25">
      <c r="A344" t="s">
        <v>680</v>
      </c>
      <c r="B344" t="s">
        <v>613</v>
      </c>
    </row>
    <row r="345" spans="1:2" x14ac:dyDescent="0.25">
      <c r="A345" t="s">
        <v>681</v>
      </c>
      <c r="B345" t="s">
        <v>617</v>
      </c>
    </row>
    <row r="346" spans="1:2" x14ac:dyDescent="0.25">
      <c r="A346" t="s">
        <v>682</v>
      </c>
      <c r="B346" t="s">
        <v>613</v>
      </c>
    </row>
    <row r="347" spans="1:2" x14ac:dyDescent="0.25">
      <c r="A347" t="s">
        <v>683</v>
      </c>
      <c r="B347" t="s">
        <v>613</v>
      </c>
    </row>
    <row r="348" spans="1:2" x14ac:dyDescent="0.25">
      <c r="A348" t="s">
        <v>169</v>
      </c>
      <c r="B348" t="s">
        <v>613</v>
      </c>
    </row>
    <row r="349" spans="1:2" x14ac:dyDescent="0.25">
      <c r="A349" t="s">
        <v>172</v>
      </c>
      <c r="B349" t="s">
        <v>613</v>
      </c>
    </row>
    <row r="350" spans="1:2" x14ac:dyDescent="0.25">
      <c r="A350" t="s">
        <v>408</v>
      </c>
      <c r="B350" t="s">
        <v>617</v>
      </c>
    </row>
    <row r="351" spans="1:2" x14ac:dyDescent="0.25">
      <c r="A351" t="s">
        <v>684</v>
      </c>
      <c r="B351" t="s">
        <v>613</v>
      </c>
    </row>
    <row r="352" spans="1:2" x14ac:dyDescent="0.25">
      <c r="A352" t="s">
        <v>685</v>
      </c>
      <c r="B352" t="s">
        <v>613</v>
      </c>
    </row>
    <row r="353" spans="1:2" x14ac:dyDescent="0.25">
      <c r="A353" t="s">
        <v>595</v>
      </c>
      <c r="B353" t="s">
        <v>613</v>
      </c>
    </row>
    <row r="354" spans="1:2" x14ac:dyDescent="0.25">
      <c r="A354" t="s">
        <v>144</v>
      </c>
      <c r="B354" t="s">
        <v>613</v>
      </c>
    </row>
    <row r="355" spans="1:2" x14ac:dyDescent="0.25">
      <c r="A355" t="s">
        <v>301</v>
      </c>
      <c r="B355" t="s">
        <v>613</v>
      </c>
    </row>
    <row r="356" spans="1:2" x14ac:dyDescent="0.25">
      <c r="A356" t="s">
        <v>147</v>
      </c>
      <c r="B356" t="s">
        <v>613</v>
      </c>
    </row>
    <row r="357" spans="1:2" x14ac:dyDescent="0.25">
      <c r="A357" t="s">
        <v>508</v>
      </c>
      <c r="B357" t="s">
        <v>613</v>
      </c>
    </row>
    <row r="358" spans="1:2" x14ac:dyDescent="0.25">
      <c r="A358" t="s">
        <v>509</v>
      </c>
      <c r="B358" t="s">
        <v>613</v>
      </c>
    </row>
    <row r="359" spans="1:2" x14ac:dyDescent="0.25">
      <c r="A359" t="s">
        <v>414</v>
      </c>
      <c r="B359" t="s">
        <v>617</v>
      </c>
    </row>
    <row r="360" spans="1:2" x14ac:dyDescent="0.25">
      <c r="A360" t="s">
        <v>224</v>
      </c>
      <c r="B360" t="s">
        <v>619</v>
      </c>
    </row>
    <row r="361" spans="1:2" x14ac:dyDescent="0.25">
      <c r="A361" t="s">
        <v>578</v>
      </c>
      <c r="B361" t="s">
        <v>617</v>
      </c>
    </row>
    <row r="362" spans="1:2" x14ac:dyDescent="0.25">
      <c r="A362" t="s">
        <v>686</v>
      </c>
      <c r="B362" t="s">
        <v>617</v>
      </c>
    </row>
    <row r="363" spans="1:2" x14ac:dyDescent="0.25">
      <c r="A363" t="s">
        <v>269</v>
      </c>
      <c r="B363" t="s">
        <v>617</v>
      </c>
    </row>
    <row r="364" spans="1:2" x14ac:dyDescent="0.25">
      <c r="A364" t="s">
        <v>267</v>
      </c>
      <c r="B364" t="s">
        <v>617</v>
      </c>
    </row>
    <row r="365" spans="1:2" x14ac:dyDescent="0.25">
      <c r="A365" t="s">
        <v>687</v>
      </c>
      <c r="B365" t="s">
        <v>617</v>
      </c>
    </row>
    <row r="366" spans="1:2" x14ac:dyDescent="0.25">
      <c r="A366" t="s">
        <v>688</v>
      </c>
      <c r="B366" t="s">
        <v>613</v>
      </c>
    </row>
    <row r="367" spans="1:2" x14ac:dyDescent="0.25">
      <c r="A367" t="s">
        <v>689</v>
      </c>
      <c r="B367" t="s">
        <v>613</v>
      </c>
    </row>
    <row r="368" spans="1:2" x14ac:dyDescent="0.25">
      <c r="A368" t="s">
        <v>359</v>
      </c>
      <c r="B368" t="s">
        <v>613</v>
      </c>
    </row>
    <row r="369" spans="1:2" x14ac:dyDescent="0.25">
      <c r="A369" t="s">
        <v>156</v>
      </c>
      <c r="B369" t="s">
        <v>613</v>
      </c>
    </row>
    <row r="370" spans="1:2" x14ac:dyDescent="0.25">
      <c r="A370" t="s">
        <v>690</v>
      </c>
      <c r="B370" t="s">
        <v>613</v>
      </c>
    </row>
    <row r="371" spans="1:2" x14ac:dyDescent="0.25">
      <c r="A371" t="s">
        <v>159</v>
      </c>
      <c r="B371" t="s">
        <v>613</v>
      </c>
    </row>
    <row r="372" spans="1:2" x14ac:dyDescent="0.25">
      <c r="A372" t="s">
        <v>553</v>
      </c>
      <c r="B372" t="s">
        <v>613</v>
      </c>
    </row>
    <row r="373" spans="1:2" x14ac:dyDescent="0.25">
      <c r="A373" t="s">
        <v>556</v>
      </c>
      <c r="B373" t="s">
        <v>613</v>
      </c>
    </row>
    <row r="374" spans="1:2" x14ac:dyDescent="0.25">
      <c r="A374" t="s">
        <v>167</v>
      </c>
      <c r="B374" t="s">
        <v>613</v>
      </c>
    </row>
    <row r="375" spans="1:2" x14ac:dyDescent="0.25">
      <c r="A375" t="s">
        <v>410</v>
      </c>
      <c r="B375" t="s">
        <v>617</v>
      </c>
    </row>
    <row r="376" spans="1:2" x14ac:dyDescent="0.25">
      <c r="A376" t="s">
        <v>510</v>
      </c>
      <c r="B376" t="s">
        <v>617</v>
      </c>
    </row>
    <row r="377" spans="1:2" x14ac:dyDescent="0.25">
      <c r="A377" t="s">
        <v>194</v>
      </c>
      <c r="B377" t="s">
        <v>613</v>
      </c>
    </row>
    <row r="378" spans="1:2" x14ac:dyDescent="0.25">
      <c r="A378" t="s">
        <v>340</v>
      </c>
      <c r="B378" t="s">
        <v>617</v>
      </c>
    </row>
    <row r="379" spans="1:2" x14ac:dyDescent="0.25">
      <c r="A379" t="s">
        <v>691</v>
      </c>
      <c r="B379" t="s">
        <v>617</v>
      </c>
    </row>
    <row r="380" spans="1:2" x14ac:dyDescent="0.25">
      <c r="A380" t="s">
        <v>692</v>
      </c>
      <c r="B380" t="s">
        <v>613</v>
      </c>
    </row>
    <row r="381" spans="1:2" x14ac:dyDescent="0.25">
      <c r="A381" t="s">
        <v>693</v>
      </c>
      <c r="B381" t="s">
        <v>613</v>
      </c>
    </row>
    <row r="382" spans="1:2" x14ac:dyDescent="0.25">
      <c r="A382" t="s">
        <v>158</v>
      </c>
      <c r="B382" t="s">
        <v>617</v>
      </c>
    </row>
    <row r="383" spans="1:2" x14ac:dyDescent="0.25">
      <c r="A383" t="s">
        <v>694</v>
      </c>
      <c r="B383" t="s">
        <v>617</v>
      </c>
    </row>
    <row r="384" spans="1:2" x14ac:dyDescent="0.25">
      <c r="A384" t="s">
        <v>511</v>
      </c>
      <c r="B384" t="s">
        <v>617</v>
      </c>
    </row>
    <row r="385" spans="1:2" x14ac:dyDescent="0.25">
      <c r="A385" t="s">
        <v>512</v>
      </c>
      <c r="B385" t="s">
        <v>617</v>
      </c>
    </row>
    <row r="386" spans="1:2" x14ac:dyDescent="0.25">
      <c r="A386" t="s">
        <v>513</v>
      </c>
      <c r="B386" t="s">
        <v>617</v>
      </c>
    </row>
    <row r="387" spans="1:2" x14ac:dyDescent="0.25">
      <c r="A387" t="s">
        <v>695</v>
      </c>
      <c r="B387" t="s">
        <v>617</v>
      </c>
    </row>
    <row r="388" spans="1:2" x14ac:dyDescent="0.25">
      <c r="A388" t="s">
        <v>696</v>
      </c>
      <c r="B388" t="s">
        <v>617</v>
      </c>
    </row>
    <row r="389" spans="1:2" x14ac:dyDescent="0.25">
      <c r="A389" t="s">
        <v>697</v>
      </c>
      <c r="B389" t="s">
        <v>619</v>
      </c>
    </row>
    <row r="390" spans="1:2" x14ac:dyDescent="0.25">
      <c r="A390" t="s">
        <v>698</v>
      </c>
      <c r="B390" t="s">
        <v>617</v>
      </c>
    </row>
    <row r="391" spans="1:2" x14ac:dyDescent="0.25">
      <c r="A391" t="s">
        <v>179</v>
      </c>
      <c r="B391" t="s">
        <v>613</v>
      </c>
    </row>
    <row r="392" spans="1:2" x14ac:dyDescent="0.25">
      <c r="A392" t="s">
        <v>138</v>
      </c>
      <c r="B392" t="s">
        <v>613</v>
      </c>
    </row>
    <row r="393" spans="1:2" x14ac:dyDescent="0.25">
      <c r="A393" t="s">
        <v>459</v>
      </c>
      <c r="B393" t="s">
        <v>617</v>
      </c>
    </row>
    <row r="394" spans="1:2" x14ac:dyDescent="0.25">
      <c r="A394" t="s">
        <v>458</v>
      </c>
      <c r="B394" t="s">
        <v>613</v>
      </c>
    </row>
    <row r="395" spans="1:2" x14ac:dyDescent="0.25">
      <c r="A395" t="s">
        <v>699</v>
      </c>
      <c r="B395" t="s">
        <v>613</v>
      </c>
    </row>
    <row r="396" spans="1:2" x14ac:dyDescent="0.25">
      <c r="A396" t="s">
        <v>700</v>
      </c>
      <c r="B396" t="s">
        <v>613</v>
      </c>
    </row>
    <row r="397" spans="1:2" x14ac:dyDescent="0.25">
      <c r="A397" t="s">
        <v>701</v>
      </c>
      <c r="B397" t="s">
        <v>613</v>
      </c>
    </row>
    <row r="398" spans="1:2" x14ac:dyDescent="0.25">
      <c r="A398" t="s">
        <v>514</v>
      </c>
      <c r="B398" t="s">
        <v>613</v>
      </c>
    </row>
    <row r="399" spans="1:2" x14ac:dyDescent="0.25">
      <c r="A399" t="s">
        <v>702</v>
      </c>
      <c r="B399" t="s">
        <v>621</v>
      </c>
    </row>
    <row r="400" spans="1:2" x14ac:dyDescent="0.25">
      <c r="A400" t="s">
        <v>703</v>
      </c>
      <c r="B400" t="s">
        <v>617</v>
      </c>
    </row>
    <row r="401" spans="1:2" x14ac:dyDescent="0.25">
      <c r="A401" t="s">
        <v>516</v>
      </c>
      <c r="B401" t="s">
        <v>621</v>
      </c>
    </row>
    <row r="402" spans="1:2" x14ac:dyDescent="0.25">
      <c r="A402" t="s">
        <v>136</v>
      </c>
      <c r="B402" t="s">
        <v>617</v>
      </c>
    </row>
    <row r="403" spans="1:2" x14ac:dyDescent="0.25">
      <c r="A403" t="s">
        <v>123</v>
      </c>
      <c r="B403" t="s">
        <v>617</v>
      </c>
    </row>
    <row r="404" spans="1:2" x14ac:dyDescent="0.25">
      <c r="A404" t="s">
        <v>126</v>
      </c>
      <c r="B404" t="s">
        <v>617</v>
      </c>
    </row>
    <row r="405" spans="1:2" x14ac:dyDescent="0.25">
      <c r="A405" t="s">
        <v>99</v>
      </c>
      <c r="B405" t="s">
        <v>617</v>
      </c>
    </row>
    <row r="406" spans="1:2" x14ac:dyDescent="0.25">
      <c r="A406" t="s">
        <v>86</v>
      </c>
      <c r="B406" t="s">
        <v>617</v>
      </c>
    </row>
    <row r="407" spans="1:2" x14ac:dyDescent="0.25">
      <c r="A407" t="s">
        <v>335</v>
      </c>
      <c r="B407" t="s">
        <v>617</v>
      </c>
    </row>
    <row r="408" spans="1:2" x14ac:dyDescent="0.25">
      <c r="A408" t="s">
        <v>518</v>
      </c>
      <c r="B408" t="s">
        <v>621</v>
      </c>
    </row>
    <row r="409" spans="1:2" x14ac:dyDescent="0.25">
      <c r="A409" t="s">
        <v>519</v>
      </c>
      <c r="B409" t="s">
        <v>619</v>
      </c>
    </row>
    <row r="410" spans="1:2" x14ac:dyDescent="0.25">
      <c r="A410" t="s">
        <v>520</v>
      </c>
      <c r="B410" t="s">
        <v>621</v>
      </c>
    </row>
    <row r="411" spans="1:2" x14ac:dyDescent="0.25">
      <c r="A411" t="s">
        <v>524</v>
      </c>
      <c r="B411" t="s">
        <v>619</v>
      </c>
    </row>
    <row r="412" spans="1:2" x14ac:dyDescent="0.25">
      <c r="A412" t="s">
        <v>525</v>
      </c>
      <c r="B412" t="s">
        <v>621</v>
      </c>
    </row>
    <row r="413" spans="1:2" x14ac:dyDescent="0.25">
      <c r="A413" t="s">
        <v>704</v>
      </c>
      <c r="B413" t="s">
        <v>617</v>
      </c>
    </row>
    <row r="414" spans="1:2" x14ac:dyDescent="0.25">
      <c r="A414" t="s">
        <v>526</v>
      </c>
      <c r="B414" t="s">
        <v>617</v>
      </c>
    </row>
    <row r="415" spans="1:2" x14ac:dyDescent="0.25">
      <c r="A415" t="s">
        <v>527</v>
      </c>
      <c r="B415" t="s">
        <v>617</v>
      </c>
    </row>
    <row r="416" spans="1:2" x14ac:dyDescent="0.25">
      <c r="A416" t="s">
        <v>552</v>
      </c>
      <c r="B416" t="s">
        <v>621</v>
      </c>
    </row>
    <row r="417" spans="1:2" x14ac:dyDescent="0.25">
      <c r="A417" t="s">
        <v>555</v>
      </c>
      <c r="B417" t="s">
        <v>621</v>
      </c>
    </row>
    <row r="418" spans="1:2" x14ac:dyDescent="0.25">
      <c r="A418" t="s">
        <v>557</v>
      </c>
      <c r="B418" t="s">
        <v>619</v>
      </c>
    </row>
    <row r="419" spans="1:2" x14ac:dyDescent="0.25">
      <c r="A419" t="s">
        <v>559</v>
      </c>
      <c r="B419" t="s">
        <v>619</v>
      </c>
    </row>
    <row r="420" spans="1:2" x14ac:dyDescent="0.25">
      <c r="A420" t="s">
        <v>561</v>
      </c>
      <c r="B420" t="s">
        <v>621</v>
      </c>
    </row>
    <row r="421" spans="1:2" x14ac:dyDescent="0.25">
      <c r="A421" t="s">
        <v>564</v>
      </c>
      <c r="B421" t="s">
        <v>619</v>
      </c>
    </row>
    <row r="422" spans="1:2" x14ac:dyDescent="0.25">
      <c r="A422" t="s">
        <v>566</v>
      </c>
      <c r="B422" t="s">
        <v>619</v>
      </c>
    </row>
    <row r="423" spans="1:2" x14ac:dyDescent="0.25">
      <c r="A423" t="s">
        <v>568</v>
      </c>
      <c r="B423" t="s">
        <v>621</v>
      </c>
    </row>
    <row r="424" spans="1:2" x14ac:dyDescent="0.25">
      <c r="A424" t="s">
        <v>77</v>
      </c>
      <c r="B424" t="s">
        <v>621</v>
      </c>
    </row>
    <row r="425" spans="1:2" x14ac:dyDescent="0.25">
      <c r="A425" t="s">
        <v>572</v>
      </c>
      <c r="B425" t="s">
        <v>621</v>
      </c>
    </row>
    <row r="426" spans="1:2" x14ac:dyDescent="0.25">
      <c r="A426" t="s">
        <v>89</v>
      </c>
      <c r="B426" t="s">
        <v>621</v>
      </c>
    </row>
    <row r="427" spans="1:2" x14ac:dyDescent="0.25">
      <c r="A427" t="s">
        <v>574</v>
      </c>
      <c r="B427" t="s">
        <v>621</v>
      </c>
    </row>
    <row r="428" spans="1:2" x14ac:dyDescent="0.25">
      <c r="A428" t="s">
        <v>576</v>
      </c>
      <c r="B428" t="s">
        <v>621</v>
      </c>
    </row>
    <row r="429" spans="1:2" x14ac:dyDescent="0.25">
      <c r="A429" t="s">
        <v>73</v>
      </c>
      <c r="B429" t="s">
        <v>621</v>
      </c>
    </row>
    <row r="430" spans="1:2" x14ac:dyDescent="0.25">
      <c r="A430" t="s">
        <v>579</v>
      </c>
      <c r="B430" t="s">
        <v>621</v>
      </c>
    </row>
    <row r="431" spans="1:2" x14ac:dyDescent="0.25">
      <c r="A431" t="s">
        <v>581</v>
      </c>
      <c r="B431" t="s">
        <v>619</v>
      </c>
    </row>
    <row r="432" spans="1:2" x14ac:dyDescent="0.25">
      <c r="A432" t="s">
        <v>66</v>
      </c>
      <c r="B432" t="s">
        <v>621</v>
      </c>
    </row>
    <row r="433" spans="1:2" x14ac:dyDescent="0.25">
      <c r="A433" t="s">
        <v>586</v>
      </c>
      <c r="B433" t="s">
        <v>621</v>
      </c>
    </row>
    <row r="434" spans="1:2" x14ac:dyDescent="0.25">
      <c r="A434" t="s">
        <v>589</v>
      </c>
      <c r="B434" t="s">
        <v>621</v>
      </c>
    </row>
    <row r="435" spans="1:2" x14ac:dyDescent="0.25">
      <c r="A435" t="s">
        <v>591</v>
      </c>
      <c r="B435" t="s">
        <v>619</v>
      </c>
    </row>
    <row r="436" spans="1:2" x14ac:dyDescent="0.25">
      <c r="A436" t="s">
        <v>593</v>
      </c>
      <c r="B436" t="s">
        <v>619</v>
      </c>
    </row>
    <row r="437" spans="1:2" x14ac:dyDescent="0.25">
      <c r="A437" t="s">
        <v>596</v>
      </c>
      <c r="B437" t="s">
        <v>621</v>
      </c>
    </row>
    <row r="438" spans="1:2" x14ac:dyDescent="0.25">
      <c r="A438" t="s">
        <v>598</v>
      </c>
      <c r="B438" t="s">
        <v>621</v>
      </c>
    </row>
    <row r="439" spans="1:2" x14ac:dyDescent="0.25">
      <c r="A439" t="s">
        <v>334</v>
      </c>
      <c r="B439" t="s">
        <v>617</v>
      </c>
    </row>
    <row r="440" spans="1:2" x14ac:dyDescent="0.25">
      <c r="A440" t="s">
        <v>705</v>
      </c>
      <c r="B440" t="s">
        <v>617</v>
      </c>
    </row>
    <row r="441" spans="1:2" x14ac:dyDescent="0.25">
      <c r="A441" t="s">
        <v>594</v>
      </c>
      <c r="B441" t="s">
        <v>617</v>
      </c>
    </row>
    <row r="442" spans="1:2" x14ac:dyDescent="0.25">
      <c r="A442" t="s">
        <v>406</v>
      </c>
      <c r="B442" t="s">
        <v>617</v>
      </c>
    </row>
    <row r="443" spans="1:2" x14ac:dyDescent="0.25">
      <c r="A443" t="s">
        <v>706</v>
      </c>
      <c r="B443" t="s">
        <v>617</v>
      </c>
    </row>
    <row r="444" spans="1:2" x14ac:dyDescent="0.25">
      <c r="A444" t="s">
        <v>707</v>
      </c>
      <c r="B444" t="s">
        <v>613</v>
      </c>
    </row>
    <row r="445" spans="1:2" x14ac:dyDescent="0.25">
      <c r="A445" t="s">
        <v>708</v>
      </c>
      <c r="B445" t="s">
        <v>613</v>
      </c>
    </row>
    <row r="446" spans="1:2" x14ac:dyDescent="0.25">
      <c r="A446" t="s">
        <v>495</v>
      </c>
      <c r="B446" t="s">
        <v>617</v>
      </c>
    </row>
    <row r="447" spans="1:2" x14ac:dyDescent="0.25">
      <c r="A447" t="s">
        <v>709</v>
      </c>
      <c r="B447" t="s">
        <v>621</v>
      </c>
    </row>
    <row r="448" spans="1:2" x14ac:dyDescent="0.25">
      <c r="A448" t="s">
        <v>444</v>
      </c>
      <c r="B448" t="s">
        <v>613</v>
      </c>
    </row>
    <row r="449" spans="1:2" x14ac:dyDescent="0.25">
      <c r="A449" t="s">
        <v>584</v>
      </c>
      <c r="B449" t="s">
        <v>613</v>
      </c>
    </row>
    <row r="450" spans="1:2" x14ac:dyDescent="0.25">
      <c r="A450" t="s">
        <v>710</v>
      </c>
      <c r="B450" t="s">
        <v>613</v>
      </c>
    </row>
    <row r="451" spans="1:2" x14ac:dyDescent="0.25">
      <c r="A451" t="s">
        <v>711</v>
      </c>
      <c r="B451" t="s">
        <v>613</v>
      </c>
    </row>
    <row r="452" spans="1:2" x14ac:dyDescent="0.25">
      <c r="A452" t="s">
        <v>712</v>
      </c>
      <c r="B452" t="s">
        <v>613</v>
      </c>
    </row>
    <row r="453" spans="1:2" x14ac:dyDescent="0.25">
      <c r="A453" t="s">
        <v>713</v>
      </c>
      <c r="B453" t="s">
        <v>621</v>
      </c>
    </row>
    <row r="454" spans="1:2" x14ac:dyDescent="0.25">
      <c r="A454" t="s">
        <v>171</v>
      </c>
      <c r="B454" t="s">
        <v>621</v>
      </c>
    </row>
    <row r="455" spans="1:2" x14ac:dyDescent="0.25">
      <c r="A455" t="s">
        <v>714</v>
      </c>
      <c r="B455" t="s">
        <v>619</v>
      </c>
    </row>
    <row r="456" spans="1:2" x14ac:dyDescent="0.25">
      <c r="A456" t="s">
        <v>715</v>
      </c>
      <c r="B456" t="s">
        <v>619</v>
      </c>
    </row>
    <row r="457" spans="1:2" x14ac:dyDescent="0.25">
      <c r="A457" t="s">
        <v>333</v>
      </c>
      <c r="B457" t="s">
        <v>613</v>
      </c>
    </row>
    <row r="458" spans="1:2" x14ac:dyDescent="0.25">
      <c r="A458" t="s">
        <v>716</v>
      </c>
      <c r="B458" t="s">
        <v>619</v>
      </c>
    </row>
    <row r="459" spans="1:2" x14ac:dyDescent="0.25">
      <c r="A459" t="s">
        <v>717</v>
      </c>
      <c r="B459" t="s">
        <v>619</v>
      </c>
    </row>
    <row r="460" spans="1:2" x14ac:dyDescent="0.25">
      <c r="A460" t="s">
        <v>303</v>
      </c>
      <c r="B460" t="s">
        <v>613</v>
      </c>
    </row>
    <row r="461" spans="1:2" x14ac:dyDescent="0.25">
      <c r="A461" t="s">
        <v>250</v>
      </c>
      <c r="B461" t="s">
        <v>621</v>
      </c>
    </row>
    <row r="462" spans="1:2" x14ac:dyDescent="0.25">
      <c r="A462" t="s">
        <v>718</v>
      </c>
      <c r="B462" t="s">
        <v>619</v>
      </c>
    </row>
    <row r="463" spans="1:2" x14ac:dyDescent="0.25">
      <c r="A463" t="s">
        <v>85</v>
      </c>
      <c r="B463" t="s">
        <v>621</v>
      </c>
    </row>
    <row r="464" spans="1:2" x14ac:dyDescent="0.25">
      <c r="A464" t="s">
        <v>339</v>
      </c>
      <c r="B464" t="s">
        <v>621</v>
      </c>
    </row>
    <row r="465" spans="1:2" x14ac:dyDescent="0.25">
      <c r="A465" t="s">
        <v>376</v>
      </c>
      <c r="B465" t="s">
        <v>621</v>
      </c>
    </row>
    <row r="466" spans="1:2" x14ac:dyDescent="0.25">
      <c r="A466" t="s">
        <v>386</v>
      </c>
      <c r="B466" t="s">
        <v>621</v>
      </c>
    </row>
    <row r="467" spans="1:2" x14ac:dyDescent="0.25">
      <c r="A467" t="s">
        <v>719</v>
      </c>
      <c r="B467" t="s">
        <v>617</v>
      </c>
    </row>
    <row r="468" spans="1:2" x14ac:dyDescent="0.25">
      <c r="A468" t="s">
        <v>439</v>
      </c>
      <c r="B468" t="s">
        <v>619</v>
      </c>
    </row>
    <row r="469" spans="1:2" x14ac:dyDescent="0.25">
      <c r="A469" t="s">
        <v>443</v>
      </c>
      <c r="B469" t="s">
        <v>619</v>
      </c>
    </row>
    <row r="470" spans="1:2" x14ac:dyDescent="0.25">
      <c r="A470" t="s">
        <v>569</v>
      </c>
      <c r="B470" t="s">
        <v>617</v>
      </c>
    </row>
    <row r="471" spans="1:2" x14ac:dyDescent="0.25">
      <c r="A471" t="s">
        <v>129</v>
      </c>
      <c r="B471" t="s">
        <v>617</v>
      </c>
    </row>
    <row r="472" spans="1:2" x14ac:dyDescent="0.25">
      <c r="A472" t="s">
        <v>438</v>
      </c>
      <c r="B472" t="s">
        <v>613</v>
      </c>
    </row>
    <row r="473" spans="1:2" x14ac:dyDescent="0.25">
      <c r="A473" t="s">
        <v>720</v>
      </c>
      <c r="B473" t="s">
        <v>613</v>
      </c>
    </row>
    <row r="474" spans="1:2" x14ac:dyDescent="0.25">
      <c r="A474" t="s">
        <v>442</v>
      </c>
      <c r="B474" t="s">
        <v>613</v>
      </c>
    </row>
    <row r="475" spans="1:2" x14ac:dyDescent="0.25">
      <c r="A475" t="s">
        <v>447</v>
      </c>
      <c r="B475" t="s">
        <v>613</v>
      </c>
    </row>
    <row r="476" spans="1:2" x14ac:dyDescent="0.25">
      <c r="A476" t="s">
        <v>721</v>
      </c>
      <c r="B476" t="s">
        <v>613</v>
      </c>
    </row>
    <row r="477" spans="1:2" x14ac:dyDescent="0.25">
      <c r="A477" t="s">
        <v>449</v>
      </c>
      <c r="B477" t="s">
        <v>613</v>
      </c>
    </row>
    <row r="478" spans="1:2" x14ac:dyDescent="0.25">
      <c r="A478" t="s">
        <v>81</v>
      </c>
      <c r="B478" t="s">
        <v>619</v>
      </c>
    </row>
    <row r="479" spans="1:2" x14ac:dyDescent="0.25">
      <c r="A479" t="s">
        <v>722</v>
      </c>
      <c r="B479" t="s">
        <v>617</v>
      </c>
    </row>
    <row r="480" spans="1:2" x14ac:dyDescent="0.25">
      <c r="A480" t="s">
        <v>723</v>
      </c>
      <c r="B480" t="s">
        <v>621</v>
      </c>
    </row>
    <row r="481" spans="1:2" x14ac:dyDescent="0.25">
      <c r="A481" t="s">
        <v>455</v>
      </c>
      <c r="B481" t="s">
        <v>613</v>
      </c>
    </row>
    <row r="482" spans="1:2" x14ac:dyDescent="0.25">
      <c r="A482" t="s">
        <v>437</v>
      </c>
      <c r="B482" t="s">
        <v>619</v>
      </c>
    </row>
    <row r="483" spans="1:2" x14ac:dyDescent="0.25">
      <c r="A483" t="s">
        <v>724</v>
      </c>
      <c r="B483" t="s">
        <v>621</v>
      </c>
    </row>
    <row r="484" spans="1:2" x14ac:dyDescent="0.25">
      <c r="A484" t="s">
        <v>453</v>
      </c>
      <c r="B484" t="s">
        <v>619</v>
      </c>
    </row>
    <row r="485" spans="1:2" x14ac:dyDescent="0.25">
      <c r="A485" t="s">
        <v>725</v>
      </c>
      <c r="B485" t="s">
        <v>621</v>
      </c>
    </row>
    <row r="486" spans="1:2" x14ac:dyDescent="0.25">
      <c r="A486" t="s">
        <v>726</v>
      </c>
      <c r="B486" t="s">
        <v>621</v>
      </c>
    </row>
    <row r="487" spans="1:2" x14ac:dyDescent="0.25">
      <c r="A487" t="s">
        <v>727</v>
      </c>
      <c r="B487" t="s">
        <v>613</v>
      </c>
    </row>
    <row r="488" spans="1:2" x14ac:dyDescent="0.25">
      <c r="A488" t="s">
        <v>251</v>
      </c>
      <c r="B488" t="s">
        <v>613</v>
      </c>
    </row>
    <row r="489" spans="1:2" x14ac:dyDescent="0.25">
      <c r="A489" t="s">
        <v>728</v>
      </c>
      <c r="B489" t="s">
        <v>617</v>
      </c>
    </row>
    <row r="490" spans="1:2" x14ac:dyDescent="0.25">
      <c r="A490" t="s">
        <v>729</v>
      </c>
      <c r="B490" t="s">
        <v>617</v>
      </c>
    </row>
    <row r="491" spans="1:2" x14ac:dyDescent="0.25">
      <c r="A491" t="s">
        <v>316</v>
      </c>
      <c r="B491" t="s">
        <v>613</v>
      </c>
    </row>
    <row r="492" spans="1:2" x14ac:dyDescent="0.25">
      <c r="A492" t="s">
        <v>312</v>
      </c>
      <c r="B492" t="s">
        <v>613</v>
      </c>
    </row>
    <row r="493" spans="1:2" x14ac:dyDescent="0.25">
      <c r="A493" t="s">
        <v>151</v>
      </c>
      <c r="B493" t="s">
        <v>617</v>
      </c>
    </row>
    <row r="494" spans="1:2" x14ac:dyDescent="0.25">
      <c r="A494" t="s">
        <v>730</v>
      </c>
      <c r="B494" t="s">
        <v>617</v>
      </c>
    </row>
    <row r="495" spans="1:2" x14ac:dyDescent="0.25">
      <c r="A495" t="s">
        <v>357</v>
      </c>
      <c r="B495" t="s">
        <v>617</v>
      </c>
    </row>
    <row r="496" spans="1:2" x14ac:dyDescent="0.25">
      <c r="A496" t="s">
        <v>731</v>
      </c>
      <c r="B496" t="s">
        <v>617</v>
      </c>
    </row>
    <row r="497" spans="1:2" x14ac:dyDescent="0.25">
      <c r="A497" t="s">
        <v>436</v>
      </c>
      <c r="B497" t="s">
        <v>617</v>
      </c>
    </row>
    <row r="498" spans="1:2" x14ac:dyDescent="0.25">
      <c r="A498" t="s">
        <v>583</v>
      </c>
      <c r="B498" t="s">
        <v>619</v>
      </c>
    </row>
    <row r="499" spans="1:2" x14ac:dyDescent="0.25">
      <c r="A499" t="s">
        <v>113</v>
      </c>
      <c r="B499" t="s">
        <v>617</v>
      </c>
    </row>
    <row r="500" spans="1:2" x14ac:dyDescent="0.25">
      <c r="A500" t="s">
        <v>105</v>
      </c>
      <c r="B500" t="s">
        <v>617</v>
      </c>
    </row>
    <row r="501" spans="1:2" x14ac:dyDescent="0.25">
      <c r="A501" t="s">
        <v>461</v>
      </c>
      <c r="B501" t="s">
        <v>613</v>
      </c>
    </row>
    <row r="502" spans="1:2" x14ac:dyDescent="0.25">
      <c r="A502" t="s">
        <v>108</v>
      </c>
      <c r="B502" t="s">
        <v>617</v>
      </c>
    </row>
    <row r="503" spans="1:2" x14ac:dyDescent="0.25">
      <c r="A503" t="s">
        <v>429</v>
      </c>
      <c r="B503" t="s">
        <v>613</v>
      </c>
    </row>
    <row r="504" spans="1:2" x14ac:dyDescent="0.25">
      <c r="A504" t="s">
        <v>115</v>
      </c>
      <c r="B504" t="s">
        <v>617</v>
      </c>
    </row>
    <row r="505" spans="1:2" x14ac:dyDescent="0.25">
      <c r="A505" t="s">
        <v>88</v>
      </c>
      <c r="B505" t="s">
        <v>617</v>
      </c>
    </row>
    <row r="506" spans="1:2" x14ac:dyDescent="0.25">
      <c r="A506" t="s">
        <v>95</v>
      </c>
      <c r="B506" t="s">
        <v>617</v>
      </c>
    </row>
    <row r="507" spans="1:2" x14ac:dyDescent="0.25">
      <c r="A507" t="s">
        <v>732</v>
      </c>
      <c r="B507" t="s">
        <v>613</v>
      </c>
    </row>
    <row r="508" spans="1:2" x14ac:dyDescent="0.25">
      <c r="A508" t="s">
        <v>101</v>
      </c>
      <c r="B508" t="s">
        <v>617</v>
      </c>
    </row>
    <row r="509" spans="1:2" x14ac:dyDescent="0.25">
      <c r="A509" t="s">
        <v>733</v>
      </c>
      <c r="B509" t="s">
        <v>617</v>
      </c>
    </row>
    <row r="510" spans="1:2" x14ac:dyDescent="0.25">
      <c r="A510" t="s">
        <v>734</v>
      </c>
      <c r="B510" t="s">
        <v>613</v>
      </c>
    </row>
    <row r="511" spans="1:2" x14ac:dyDescent="0.25">
      <c r="A511" t="s">
        <v>735</v>
      </c>
      <c r="B511" t="s">
        <v>619</v>
      </c>
    </row>
    <row r="512" spans="1:2" x14ac:dyDescent="0.25">
      <c r="A512" t="s">
        <v>736</v>
      </c>
      <c r="B512" t="s">
        <v>617</v>
      </c>
    </row>
    <row r="513" spans="1:2" x14ac:dyDescent="0.25">
      <c r="A513" t="s">
        <v>737</v>
      </c>
      <c r="B513" t="s">
        <v>617</v>
      </c>
    </row>
    <row r="514" spans="1:2" x14ac:dyDescent="0.25">
      <c r="A514" t="s">
        <v>738</v>
      </c>
      <c r="B514" t="s">
        <v>619</v>
      </c>
    </row>
    <row r="515" spans="1:2" x14ac:dyDescent="0.25">
      <c r="A515" t="s">
        <v>150</v>
      </c>
      <c r="B515" t="s">
        <v>617</v>
      </c>
    </row>
    <row r="516" spans="1:2" x14ac:dyDescent="0.25">
      <c r="A516" t="s">
        <v>440</v>
      </c>
      <c r="B516" t="s">
        <v>613</v>
      </c>
    </row>
    <row r="517" spans="1:2" x14ac:dyDescent="0.25">
      <c r="A517" t="s">
        <v>168</v>
      </c>
      <c r="B517" t="s">
        <v>619</v>
      </c>
    </row>
    <row r="518" spans="1:2" x14ac:dyDescent="0.25">
      <c r="A518" t="s">
        <v>739</v>
      </c>
      <c r="B518" t="s">
        <v>617</v>
      </c>
    </row>
    <row r="519" spans="1:2" x14ac:dyDescent="0.25">
      <c r="A519" t="s">
        <v>740</v>
      </c>
      <c r="B519" t="s">
        <v>617</v>
      </c>
    </row>
    <row r="520" spans="1:2" x14ac:dyDescent="0.25">
      <c r="A520" t="s">
        <v>741</v>
      </c>
      <c r="B520" t="s">
        <v>617</v>
      </c>
    </row>
    <row r="521" spans="1:2" x14ac:dyDescent="0.25">
      <c r="A521" t="s">
        <v>419</v>
      </c>
      <c r="B521" t="s">
        <v>613</v>
      </c>
    </row>
    <row r="522" spans="1:2" x14ac:dyDescent="0.25">
      <c r="A522" t="s">
        <v>742</v>
      </c>
      <c r="B522" t="s">
        <v>617</v>
      </c>
    </row>
    <row r="523" spans="1:2" x14ac:dyDescent="0.25">
      <c r="A523" t="s">
        <v>388</v>
      </c>
      <c r="B523" t="s">
        <v>613</v>
      </c>
    </row>
    <row r="524" spans="1:2" x14ac:dyDescent="0.25">
      <c r="A524" t="s">
        <v>387</v>
      </c>
      <c r="B524" t="s">
        <v>613</v>
      </c>
    </row>
    <row r="525" spans="1:2" x14ac:dyDescent="0.25">
      <c r="A525" t="s">
        <v>350</v>
      </c>
      <c r="B525" t="s">
        <v>617</v>
      </c>
    </row>
    <row r="526" spans="1:2" x14ac:dyDescent="0.25">
      <c r="A526" t="s">
        <v>259</v>
      </c>
      <c r="B526" t="s">
        <v>617</v>
      </c>
    </row>
    <row r="527" spans="1:2" x14ac:dyDescent="0.25">
      <c r="A527" t="s">
        <v>743</v>
      </c>
      <c r="B527" t="s">
        <v>613</v>
      </c>
    </row>
    <row r="528" spans="1:2" x14ac:dyDescent="0.25">
      <c r="A528" t="s">
        <v>324</v>
      </c>
      <c r="B528" t="s">
        <v>617</v>
      </c>
    </row>
    <row r="529" spans="1:2" x14ac:dyDescent="0.25">
      <c r="A529" t="s">
        <v>208</v>
      </c>
      <c r="B529" t="s">
        <v>621</v>
      </c>
    </row>
    <row r="530" spans="1:2" x14ac:dyDescent="0.25">
      <c r="A530" t="s">
        <v>744</v>
      </c>
      <c r="B530" t="s">
        <v>619</v>
      </c>
    </row>
    <row r="531" spans="1:2" x14ac:dyDescent="0.25">
      <c r="A531" t="s">
        <v>441</v>
      </c>
      <c r="B531" t="s">
        <v>619</v>
      </c>
    </row>
    <row r="532" spans="1:2" x14ac:dyDescent="0.25">
      <c r="A532" t="s">
        <v>133</v>
      </c>
      <c r="B532" t="s">
        <v>619</v>
      </c>
    </row>
    <row r="533" spans="1:2" x14ac:dyDescent="0.25">
      <c r="A533" t="s">
        <v>332</v>
      </c>
      <c r="B533" t="s">
        <v>613</v>
      </c>
    </row>
    <row r="534" spans="1:2" x14ac:dyDescent="0.25">
      <c r="A534" t="s">
        <v>331</v>
      </c>
      <c r="B534" t="s">
        <v>613</v>
      </c>
    </row>
    <row r="535" spans="1:2" x14ac:dyDescent="0.25">
      <c r="A535" t="s">
        <v>65</v>
      </c>
      <c r="B535" t="s">
        <v>621</v>
      </c>
    </row>
    <row r="536" spans="1:2" x14ac:dyDescent="0.25">
      <c r="A536" t="s">
        <v>75</v>
      </c>
      <c r="B536" t="s">
        <v>621</v>
      </c>
    </row>
    <row r="537" spans="1:2" x14ac:dyDescent="0.25">
      <c r="A537" t="s">
        <v>78</v>
      </c>
      <c r="B537" t="s">
        <v>619</v>
      </c>
    </row>
    <row r="538" spans="1:2" x14ac:dyDescent="0.25">
      <c r="A538" t="s">
        <v>82</v>
      </c>
      <c r="B538" t="s">
        <v>619</v>
      </c>
    </row>
    <row r="539" spans="1:2" x14ac:dyDescent="0.25">
      <c r="A539" t="s">
        <v>87</v>
      </c>
      <c r="B539" t="s">
        <v>621</v>
      </c>
    </row>
    <row r="540" spans="1:2" x14ac:dyDescent="0.25">
      <c r="A540" t="s">
        <v>93</v>
      </c>
      <c r="B540" t="s">
        <v>621</v>
      </c>
    </row>
    <row r="541" spans="1:2" x14ac:dyDescent="0.25">
      <c r="A541" t="s">
        <v>98</v>
      </c>
      <c r="B541" t="s">
        <v>621</v>
      </c>
    </row>
    <row r="542" spans="1:2" x14ac:dyDescent="0.25">
      <c r="A542" t="s">
        <v>100</v>
      </c>
      <c r="B542" t="s">
        <v>621</v>
      </c>
    </row>
    <row r="543" spans="1:2" x14ac:dyDescent="0.25">
      <c r="A543" t="s">
        <v>104</v>
      </c>
      <c r="B543" t="s">
        <v>621</v>
      </c>
    </row>
    <row r="544" spans="1:2" x14ac:dyDescent="0.25">
      <c r="A544" t="s">
        <v>106</v>
      </c>
      <c r="B544" t="s">
        <v>621</v>
      </c>
    </row>
    <row r="545" spans="1:2" x14ac:dyDescent="0.25">
      <c r="A545" t="s">
        <v>112</v>
      </c>
      <c r="B545" t="s">
        <v>621</v>
      </c>
    </row>
    <row r="546" spans="1:2" x14ac:dyDescent="0.25">
      <c r="A546" t="s">
        <v>114</v>
      </c>
      <c r="B546" t="s">
        <v>621</v>
      </c>
    </row>
    <row r="547" spans="1:2" x14ac:dyDescent="0.25">
      <c r="A547" t="s">
        <v>120</v>
      </c>
      <c r="B547" t="s">
        <v>621</v>
      </c>
    </row>
    <row r="548" spans="1:2" x14ac:dyDescent="0.25">
      <c r="A548" t="s">
        <v>745</v>
      </c>
      <c r="B548" t="s">
        <v>621</v>
      </c>
    </row>
    <row r="549" spans="1:2" x14ac:dyDescent="0.25">
      <c r="A549" t="s">
        <v>372</v>
      </c>
      <c r="B549" t="s">
        <v>619</v>
      </c>
    </row>
    <row r="550" spans="1:2" x14ac:dyDescent="0.25">
      <c r="A550" t="s">
        <v>155</v>
      </c>
      <c r="B550" t="s">
        <v>617</v>
      </c>
    </row>
    <row r="551" spans="1:2" x14ac:dyDescent="0.25">
      <c r="A551" t="s">
        <v>226</v>
      </c>
      <c r="B551" t="s">
        <v>617</v>
      </c>
    </row>
    <row r="552" spans="1:2" x14ac:dyDescent="0.25">
      <c r="A552" t="s">
        <v>746</v>
      </c>
      <c r="B552" t="s">
        <v>617</v>
      </c>
    </row>
    <row r="553" spans="1:2" x14ac:dyDescent="0.25">
      <c r="A553" t="s">
        <v>452</v>
      </c>
      <c r="B553" t="s">
        <v>617</v>
      </c>
    </row>
    <row r="554" spans="1:2" x14ac:dyDescent="0.25">
      <c r="A554" t="s">
        <v>420</v>
      </c>
      <c r="B554" t="s">
        <v>621</v>
      </c>
    </row>
    <row r="555" spans="1:2" x14ac:dyDescent="0.25">
      <c r="A555" t="s">
        <v>375</v>
      </c>
      <c r="B555" t="s">
        <v>619</v>
      </c>
    </row>
    <row r="556" spans="1:2" x14ac:dyDescent="0.25">
      <c r="A556" t="s">
        <v>121</v>
      </c>
      <c r="B556" t="s">
        <v>613</v>
      </c>
    </row>
    <row r="557" spans="1:2" x14ac:dyDescent="0.25">
      <c r="A557" t="s">
        <v>80</v>
      </c>
      <c r="B557" t="s">
        <v>613</v>
      </c>
    </row>
    <row r="558" spans="1:2" x14ac:dyDescent="0.25">
      <c r="A558" t="s">
        <v>76</v>
      </c>
      <c r="B558" t="s">
        <v>613</v>
      </c>
    </row>
    <row r="559" spans="1:2" x14ac:dyDescent="0.25">
      <c r="A559" t="s">
        <v>747</v>
      </c>
      <c r="B559" t="s">
        <v>617</v>
      </c>
    </row>
    <row r="560" spans="1:2" x14ac:dyDescent="0.25">
      <c r="A560" t="s">
        <v>748</v>
      </c>
      <c r="B560" t="s">
        <v>613</v>
      </c>
    </row>
    <row r="561" spans="1:2" x14ac:dyDescent="0.25">
      <c r="A561" t="s">
        <v>234</v>
      </c>
      <c r="B561" t="s">
        <v>617</v>
      </c>
    </row>
    <row r="562" spans="1:2" x14ac:dyDescent="0.25">
      <c r="A562" t="s">
        <v>378</v>
      </c>
      <c r="B562" t="s">
        <v>621</v>
      </c>
    </row>
    <row r="563" spans="1:2" x14ac:dyDescent="0.25">
      <c r="A563" t="s">
        <v>374</v>
      </c>
      <c r="B563" t="s">
        <v>621</v>
      </c>
    </row>
    <row r="564" spans="1:2" x14ac:dyDescent="0.25">
      <c r="A564" t="s">
        <v>446</v>
      </c>
      <c r="B564" t="s">
        <v>613</v>
      </c>
    </row>
    <row r="565" spans="1:2" x14ac:dyDescent="0.25">
      <c r="A565" t="s">
        <v>236</v>
      </c>
      <c r="B565" t="s">
        <v>613</v>
      </c>
    </row>
    <row r="566" spans="1:2" x14ac:dyDescent="0.25">
      <c r="A566" t="s">
        <v>425</v>
      </c>
      <c r="B566" t="s">
        <v>613</v>
      </c>
    </row>
    <row r="567" spans="1:2" x14ac:dyDescent="0.25">
      <c r="A567" t="s">
        <v>423</v>
      </c>
      <c r="B567" t="s">
        <v>613</v>
      </c>
    </row>
    <row r="568" spans="1:2" x14ac:dyDescent="0.25">
      <c r="A568" t="s">
        <v>448</v>
      </c>
      <c r="B568" t="s">
        <v>613</v>
      </c>
    </row>
    <row r="569" spans="1:2" x14ac:dyDescent="0.25">
      <c r="A569" t="s">
        <v>233</v>
      </c>
      <c r="B569" t="s">
        <v>613</v>
      </c>
    </row>
    <row r="570" spans="1:2" x14ac:dyDescent="0.25">
      <c r="A570" t="s">
        <v>422</v>
      </c>
      <c r="B570" t="s">
        <v>619</v>
      </c>
    </row>
    <row r="571" spans="1:2" x14ac:dyDescent="0.25">
      <c r="A571" t="s">
        <v>424</v>
      </c>
      <c r="B571" t="s">
        <v>621</v>
      </c>
    </row>
    <row r="572" spans="1:2" x14ac:dyDescent="0.25">
      <c r="A572" t="s">
        <v>749</v>
      </c>
      <c r="B572" t="s">
        <v>613</v>
      </c>
    </row>
    <row r="573" spans="1:2" x14ac:dyDescent="0.25">
      <c r="A573" t="s">
        <v>750</v>
      </c>
      <c r="B573" t="s">
        <v>617</v>
      </c>
    </row>
    <row r="574" spans="1:2" x14ac:dyDescent="0.25">
      <c r="A574" t="s">
        <v>751</v>
      </c>
      <c r="B574" t="s">
        <v>617</v>
      </c>
    </row>
    <row r="575" spans="1:2" x14ac:dyDescent="0.25">
      <c r="A575" t="s">
        <v>752</v>
      </c>
      <c r="B575" t="s">
        <v>617</v>
      </c>
    </row>
    <row r="576" spans="1:2" x14ac:dyDescent="0.25">
      <c r="A576" t="s">
        <v>445</v>
      </c>
      <c r="B576" t="s">
        <v>619</v>
      </c>
    </row>
    <row r="577" spans="1:2" x14ac:dyDescent="0.25">
      <c r="A577" t="s">
        <v>72</v>
      </c>
      <c r="B577" t="s">
        <v>619</v>
      </c>
    </row>
    <row r="578" spans="1:2" x14ac:dyDescent="0.25">
      <c r="A578" t="s">
        <v>232</v>
      </c>
      <c r="B578" t="s">
        <v>621</v>
      </c>
    </row>
    <row r="579" spans="1:2" x14ac:dyDescent="0.25">
      <c r="A579" t="s">
        <v>235</v>
      </c>
      <c r="B579" t="s">
        <v>621</v>
      </c>
    </row>
    <row r="580" spans="1:2" x14ac:dyDescent="0.25">
      <c r="A580" t="s">
        <v>515</v>
      </c>
      <c r="B580" t="s">
        <v>613</v>
      </c>
    </row>
    <row r="581" spans="1:2" x14ac:dyDescent="0.25">
      <c r="A581" t="s">
        <v>753</v>
      </c>
      <c r="B581" t="s">
        <v>613</v>
      </c>
    </row>
    <row r="582" spans="1:2" x14ac:dyDescent="0.25">
      <c r="A582" t="s">
        <v>122</v>
      </c>
      <c r="B582" t="s">
        <v>619</v>
      </c>
    </row>
    <row r="583" spans="1:2" x14ac:dyDescent="0.25">
      <c r="A583" t="s">
        <v>125</v>
      </c>
      <c r="B583" t="s">
        <v>621</v>
      </c>
    </row>
    <row r="584" spans="1:2" x14ac:dyDescent="0.25">
      <c r="A584" t="s">
        <v>182</v>
      </c>
      <c r="B584" t="s">
        <v>613</v>
      </c>
    </row>
    <row r="585" spans="1:2" x14ac:dyDescent="0.25">
      <c r="A585" t="s">
        <v>71</v>
      </c>
      <c r="B585" t="s">
        <v>621</v>
      </c>
    </row>
    <row r="586" spans="1:2" x14ac:dyDescent="0.25">
      <c r="A586" t="s">
        <v>238</v>
      </c>
      <c r="B586" t="s">
        <v>613</v>
      </c>
    </row>
    <row r="587" spans="1:2" x14ac:dyDescent="0.25">
      <c r="A587" t="s">
        <v>368</v>
      </c>
      <c r="B587" t="s">
        <v>613</v>
      </c>
    </row>
    <row r="588" spans="1:2" x14ac:dyDescent="0.25">
      <c r="A588" t="s">
        <v>371</v>
      </c>
      <c r="B588" t="s">
        <v>613</v>
      </c>
    </row>
    <row r="589" spans="1:2" x14ac:dyDescent="0.25">
      <c r="A589" t="s">
        <v>128</v>
      </c>
      <c r="B589" t="s">
        <v>621</v>
      </c>
    </row>
    <row r="590" spans="1:2" x14ac:dyDescent="0.25">
      <c r="A590" t="s">
        <v>379</v>
      </c>
      <c r="B590" t="s">
        <v>621</v>
      </c>
    </row>
    <row r="591" spans="1:2" x14ac:dyDescent="0.25">
      <c r="A591" t="s">
        <v>754</v>
      </c>
      <c r="B591" t="s">
        <v>617</v>
      </c>
    </row>
    <row r="592" spans="1:2" x14ac:dyDescent="0.25">
      <c r="A592" t="s">
        <v>132</v>
      </c>
      <c r="B592" t="s">
        <v>617</v>
      </c>
    </row>
    <row r="593" spans="1:2" x14ac:dyDescent="0.25">
      <c r="A593" t="s">
        <v>131</v>
      </c>
      <c r="B593" t="s">
        <v>619</v>
      </c>
    </row>
    <row r="594" spans="1:2" x14ac:dyDescent="0.25">
      <c r="A594" t="s">
        <v>237</v>
      </c>
      <c r="B594" t="s">
        <v>621</v>
      </c>
    </row>
    <row r="595" spans="1:2" x14ac:dyDescent="0.25">
      <c r="A595" t="s">
        <v>240</v>
      </c>
      <c r="B595" t="s">
        <v>613</v>
      </c>
    </row>
    <row r="596" spans="1:2" x14ac:dyDescent="0.25">
      <c r="A596" t="s">
        <v>239</v>
      </c>
      <c r="B596" t="s">
        <v>621</v>
      </c>
    </row>
    <row r="597" spans="1:2" x14ac:dyDescent="0.25">
      <c r="A597" t="s">
        <v>154</v>
      </c>
      <c r="B597" t="s">
        <v>617</v>
      </c>
    </row>
    <row r="598" spans="1:2" x14ac:dyDescent="0.25">
      <c r="A598" t="s">
        <v>116</v>
      </c>
      <c r="B598" t="s">
        <v>621</v>
      </c>
    </row>
    <row r="599" spans="1:2" x14ac:dyDescent="0.25">
      <c r="A599" t="s">
        <v>135</v>
      </c>
      <c r="B599" t="s">
        <v>613</v>
      </c>
    </row>
    <row r="600" spans="1:2" x14ac:dyDescent="0.25">
      <c r="A600" t="s">
        <v>755</v>
      </c>
      <c r="B600" t="s">
        <v>617</v>
      </c>
    </row>
    <row r="601" spans="1:2" x14ac:dyDescent="0.25">
      <c r="A601" t="s">
        <v>756</v>
      </c>
      <c r="B601" t="s">
        <v>613</v>
      </c>
    </row>
    <row r="602" spans="1:2" x14ac:dyDescent="0.25">
      <c r="A602" t="s">
        <v>757</v>
      </c>
      <c r="B602" t="s">
        <v>613</v>
      </c>
    </row>
    <row r="603" spans="1:2" x14ac:dyDescent="0.25">
      <c r="A603" t="s">
        <v>370</v>
      </c>
      <c r="B603" t="s">
        <v>613</v>
      </c>
    </row>
    <row r="604" spans="1:2" x14ac:dyDescent="0.25">
      <c r="A604" t="s">
        <v>69</v>
      </c>
      <c r="B604" t="s">
        <v>621</v>
      </c>
    </row>
    <row r="605" spans="1:2" x14ac:dyDescent="0.25">
      <c r="A605" t="s">
        <v>369</v>
      </c>
      <c r="B605" t="s">
        <v>617</v>
      </c>
    </row>
    <row r="606" spans="1:2" x14ac:dyDescent="0.25">
      <c r="A606" t="s">
        <v>165</v>
      </c>
      <c r="B606" t="s">
        <v>617</v>
      </c>
    </row>
    <row r="607" spans="1:2" x14ac:dyDescent="0.25">
      <c r="A607" t="s">
        <v>590</v>
      </c>
      <c r="B607" t="s">
        <v>617</v>
      </c>
    </row>
    <row r="608" spans="1:2" x14ac:dyDescent="0.25">
      <c r="A608" t="s">
        <v>330</v>
      </c>
      <c r="B608" t="s">
        <v>617</v>
      </c>
    </row>
    <row r="609" spans="1:2" x14ac:dyDescent="0.25">
      <c r="A609" t="s">
        <v>367</v>
      </c>
      <c r="B609" t="s">
        <v>621</v>
      </c>
    </row>
    <row r="610" spans="1:2" x14ac:dyDescent="0.25">
      <c r="A610" t="s">
        <v>342</v>
      </c>
      <c r="B610" t="s">
        <v>617</v>
      </c>
    </row>
    <row r="611" spans="1:2" x14ac:dyDescent="0.25">
      <c r="A611" t="s">
        <v>758</v>
      </c>
      <c r="B611" t="s">
        <v>617</v>
      </c>
    </row>
    <row r="612" spans="1:2" x14ac:dyDescent="0.25">
      <c r="A612" t="s">
        <v>759</v>
      </c>
      <c r="B612" t="s">
        <v>617</v>
      </c>
    </row>
    <row r="613" spans="1:2" x14ac:dyDescent="0.25">
      <c r="A613" t="s">
        <v>760</v>
      </c>
      <c r="B613" t="s">
        <v>617</v>
      </c>
    </row>
    <row r="614" spans="1:2" x14ac:dyDescent="0.25">
      <c r="A614" t="s">
        <v>761</v>
      </c>
      <c r="B614" t="s">
        <v>617</v>
      </c>
    </row>
    <row r="615" spans="1:2" x14ac:dyDescent="0.25">
      <c r="A615" t="s">
        <v>762</v>
      </c>
      <c r="B615" t="s">
        <v>617</v>
      </c>
    </row>
    <row r="616" spans="1:2" x14ac:dyDescent="0.25">
      <c r="A616" t="s">
        <v>763</v>
      </c>
      <c r="B616" t="s">
        <v>617</v>
      </c>
    </row>
    <row r="617" spans="1:2" x14ac:dyDescent="0.25">
      <c r="A617" t="s">
        <v>764</v>
      </c>
      <c r="B617" t="s">
        <v>617</v>
      </c>
    </row>
    <row r="618" spans="1:2" x14ac:dyDescent="0.25">
      <c r="A618" t="s">
        <v>765</v>
      </c>
      <c r="B618" t="s">
        <v>617</v>
      </c>
    </row>
    <row r="619" spans="1:2" x14ac:dyDescent="0.25">
      <c r="A619" t="s">
        <v>70</v>
      </c>
      <c r="B619" t="s">
        <v>617</v>
      </c>
    </row>
    <row r="620" spans="1:2" x14ac:dyDescent="0.25">
      <c r="A620" t="s">
        <v>178</v>
      </c>
      <c r="B620" t="s">
        <v>621</v>
      </c>
    </row>
    <row r="621" spans="1:2" x14ac:dyDescent="0.25">
      <c r="A621" t="s">
        <v>766</v>
      </c>
      <c r="B621" t="s">
        <v>617</v>
      </c>
    </row>
    <row r="622" spans="1:2" x14ac:dyDescent="0.25">
      <c r="A622" t="s">
        <v>767</v>
      </c>
      <c r="B622" t="s">
        <v>617</v>
      </c>
    </row>
    <row r="623" spans="1:2" x14ac:dyDescent="0.25">
      <c r="A623" t="s">
        <v>326</v>
      </c>
      <c r="B623" t="s">
        <v>613</v>
      </c>
    </row>
    <row r="624" spans="1:2" x14ac:dyDescent="0.25">
      <c r="A624" t="s">
        <v>327</v>
      </c>
      <c r="B624" t="s">
        <v>613</v>
      </c>
    </row>
    <row r="625" spans="1:2" x14ac:dyDescent="0.25">
      <c r="A625" t="s">
        <v>325</v>
      </c>
      <c r="B625" t="s">
        <v>621</v>
      </c>
    </row>
    <row r="626" spans="1:2" x14ac:dyDescent="0.25">
      <c r="A626" t="s">
        <v>119</v>
      </c>
      <c r="B626" t="s">
        <v>621</v>
      </c>
    </row>
    <row r="627" spans="1:2" x14ac:dyDescent="0.25">
      <c r="A627" t="s">
        <v>280</v>
      </c>
      <c r="B627" t="s">
        <v>617</v>
      </c>
    </row>
    <row r="628" spans="1:2" x14ac:dyDescent="0.25">
      <c r="A628" t="s">
        <v>768</v>
      </c>
      <c r="B628" t="s">
        <v>613</v>
      </c>
    </row>
    <row r="629" spans="1:2" x14ac:dyDescent="0.25">
      <c r="A629" t="s">
        <v>64</v>
      </c>
      <c r="B629" t="s">
        <v>613</v>
      </c>
    </row>
    <row r="630" spans="1:2" x14ac:dyDescent="0.25">
      <c r="A630" t="s">
        <v>769</v>
      </c>
      <c r="B630" t="s">
        <v>617</v>
      </c>
    </row>
    <row r="631" spans="1:2" x14ac:dyDescent="0.25">
      <c r="A631" t="s">
        <v>173</v>
      </c>
      <c r="B631" t="s">
        <v>619</v>
      </c>
    </row>
    <row r="632" spans="1:2" x14ac:dyDescent="0.25">
      <c r="A632" t="s">
        <v>770</v>
      </c>
      <c r="B632" t="s">
        <v>613</v>
      </c>
    </row>
    <row r="633" spans="1:2" x14ac:dyDescent="0.25">
      <c r="A633" t="s">
        <v>771</v>
      </c>
      <c r="B633" t="s">
        <v>617</v>
      </c>
    </row>
    <row r="634" spans="1:2" x14ac:dyDescent="0.25">
      <c r="A634" t="s">
        <v>772</v>
      </c>
      <c r="B634" t="s">
        <v>621</v>
      </c>
    </row>
    <row r="635" spans="1:2" x14ac:dyDescent="0.25">
      <c r="A635" t="s">
        <v>773</v>
      </c>
      <c r="B635" t="s">
        <v>621</v>
      </c>
    </row>
    <row r="636" spans="1:2" x14ac:dyDescent="0.25">
      <c r="A636" t="s">
        <v>472</v>
      </c>
      <c r="B636" t="s">
        <v>621</v>
      </c>
    </row>
    <row r="637" spans="1:2" x14ac:dyDescent="0.25">
      <c r="A637" t="s">
        <v>84</v>
      </c>
      <c r="B637" t="s">
        <v>619</v>
      </c>
    </row>
    <row r="638" spans="1:2" x14ac:dyDescent="0.25">
      <c r="A638" t="s">
        <v>462</v>
      </c>
      <c r="B638" t="s">
        <v>613</v>
      </c>
    </row>
    <row r="639" spans="1:2" x14ac:dyDescent="0.25">
      <c r="A639" t="s">
        <v>471</v>
      </c>
      <c r="B639" t="s">
        <v>617</v>
      </c>
    </row>
    <row r="640" spans="1:2" x14ac:dyDescent="0.25">
      <c r="A640" t="s">
        <v>470</v>
      </c>
      <c r="B640" t="s">
        <v>621</v>
      </c>
    </row>
    <row r="641" spans="1:2" x14ac:dyDescent="0.25">
      <c r="A641" t="s">
        <v>774</v>
      </c>
      <c r="B641" t="s">
        <v>619</v>
      </c>
    </row>
    <row r="642" spans="1:2" x14ac:dyDescent="0.25">
      <c r="A642" t="s">
        <v>775</v>
      </c>
      <c r="B642" t="s">
        <v>619</v>
      </c>
    </row>
    <row r="643" spans="1:2" x14ac:dyDescent="0.25">
      <c r="A643" t="s">
        <v>776</v>
      </c>
      <c r="B643" t="s">
        <v>619</v>
      </c>
    </row>
    <row r="644" spans="1:2" x14ac:dyDescent="0.25">
      <c r="A644" t="s">
        <v>777</v>
      </c>
      <c r="B644" t="s">
        <v>619</v>
      </c>
    </row>
    <row r="645" spans="1:2" x14ac:dyDescent="0.25">
      <c r="A645" t="s">
        <v>778</v>
      </c>
      <c r="B645" t="s">
        <v>619</v>
      </c>
    </row>
    <row r="646" spans="1:2" x14ac:dyDescent="0.25">
      <c r="A646" t="s">
        <v>779</v>
      </c>
      <c r="B646" t="s">
        <v>619</v>
      </c>
    </row>
    <row r="647" spans="1:2" x14ac:dyDescent="0.25">
      <c r="A647" t="s">
        <v>780</v>
      </c>
      <c r="B647" t="s">
        <v>619</v>
      </c>
    </row>
    <row r="648" spans="1:2" x14ac:dyDescent="0.25">
      <c r="A648" t="s">
        <v>315</v>
      </c>
      <c r="B648" t="s">
        <v>619</v>
      </c>
    </row>
    <row r="649" spans="1:2" x14ac:dyDescent="0.25">
      <c r="A649" t="s">
        <v>311</v>
      </c>
      <c r="B649" t="s">
        <v>619</v>
      </c>
    </row>
    <row r="650" spans="1:2" x14ac:dyDescent="0.25">
      <c r="A650" t="s">
        <v>314</v>
      </c>
      <c r="B650" t="s">
        <v>613</v>
      </c>
    </row>
    <row r="651" spans="1:2" x14ac:dyDescent="0.25">
      <c r="A651" t="s">
        <v>313</v>
      </c>
      <c r="B651" t="s">
        <v>619</v>
      </c>
    </row>
    <row r="652" spans="1:2" x14ac:dyDescent="0.25">
      <c r="A652" t="s">
        <v>460</v>
      </c>
      <c r="B652" t="s">
        <v>621</v>
      </c>
    </row>
    <row r="653" spans="1:2" x14ac:dyDescent="0.25">
      <c r="A653" t="s">
        <v>428</v>
      </c>
      <c r="B653" t="s">
        <v>621</v>
      </c>
    </row>
    <row r="654" spans="1:2" x14ac:dyDescent="0.25">
      <c r="A654" t="s">
        <v>318</v>
      </c>
      <c r="B654" t="s">
        <v>613</v>
      </c>
    </row>
    <row r="655" spans="1:2" x14ac:dyDescent="0.25">
      <c r="A655" t="s">
        <v>317</v>
      </c>
      <c r="B655" t="s">
        <v>619</v>
      </c>
    </row>
    <row r="656" spans="1:2" x14ac:dyDescent="0.25">
      <c r="A656" t="s">
        <v>781</v>
      </c>
      <c r="B656" t="s">
        <v>619</v>
      </c>
    </row>
    <row r="657" spans="1:2" x14ac:dyDescent="0.25">
      <c r="A657" t="s">
        <v>782</v>
      </c>
      <c r="B657" t="s">
        <v>621</v>
      </c>
    </row>
    <row r="658" spans="1:2" x14ac:dyDescent="0.25">
      <c r="A658" t="s">
        <v>118</v>
      </c>
      <c r="B658" t="s">
        <v>617</v>
      </c>
    </row>
    <row r="659" spans="1:2" x14ac:dyDescent="0.25">
      <c r="A659" t="s">
        <v>176</v>
      </c>
      <c r="B659" t="s">
        <v>613</v>
      </c>
    </row>
    <row r="660" spans="1:2" x14ac:dyDescent="0.25">
      <c r="A660" t="s">
        <v>544</v>
      </c>
      <c r="B660" t="s">
        <v>613</v>
      </c>
    </row>
    <row r="661" spans="1:2" x14ac:dyDescent="0.25">
      <c r="A661" t="s">
        <v>543</v>
      </c>
      <c r="B661" t="s">
        <v>613</v>
      </c>
    </row>
    <row r="662" spans="1:2" x14ac:dyDescent="0.25">
      <c r="A662" t="s">
        <v>538</v>
      </c>
      <c r="B662" t="s">
        <v>613</v>
      </c>
    </row>
    <row r="663" spans="1:2" x14ac:dyDescent="0.25">
      <c r="A663" t="s">
        <v>537</v>
      </c>
      <c r="B663" t="s">
        <v>613</v>
      </c>
    </row>
    <row r="664" spans="1:2" x14ac:dyDescent="0.25">
      <c r="A664" t="s">
        <v>535</v>
      </c>
      <c r="B664" t="s">
        <v>613</v>
      </c>
    </row>
    <row r="665" spans="1:2" x14ac:dyDescent="0.25">
      <c r="A665" t="s">
        <v>534</v>
      </c>
      <c r="B665" t="s">
        <v>613</v>
      </c>
    </row>
    <row r="666" spans="1:2" x14ac:dyDescent="0.25">
      <c r="A666" t="s">
        <v>541</v>
      </c>
      <c r="B666" t="s">
        <v>613</v>
      </c>
    </row>
    <row r="667" spans="1:2" x14ac:dyDescent="0.25">
      <c r="A667" t="s">
        <v>540</v>
      </c>
      <c r="B667" t="s">
        <v>613</v>
      </c>
    </row>
    <row r="668" spans="1:2" x14ac:dyDescent="0.25">
      <c r="A668" t="s">
        <v>451</v>
      </c>
      <c r="B668" t="s">
        <v>613</v>
      </c>
    </row>
    <row r="669" spans="1:2" x14ac:dyDescent="0.25">
      <c r="A669" t="s">
        <v>783</v>
      </c>
      <c r="B669" t="s">
        <v>621</v>
      </c>
    </row>
    <row r="670" spans="1:2" x14ac:dyDescent="0.25">
      <c r="A670" t="s">
        <v>175</v>
      </c>
      <c r="B670" t="s">
        <v>619</v>
      </c>
    </row>
    <row r="671" spans="1:2" x14ac:dyDescent="0.25">
      <c r="A671" t="s">
        <v>177</v>
      </c>
      <c r="B671" t="s">
        <v>619</v>
      </c>
    </row>
    <row r="672" spans="1:2" x14ac:dyDescent="0.25">
      <c r="A672" t="s">
        <v>323</v>
      </c>
      <c r="B672" t="s">
        <v>621</v>
      </c>
    </row>
    <row r="673" spans="1:2" x14ac:dyDescent="0.25">
      <c r="A673" t="s">
        <v>784</v>
      </c>
      <c r="B673" t="s">
        <v>621</v>
      </c>
    </row>
    <row r="674" spans="1:2" x14ac:dyDescent="0.25">
      <c r="A674" t="s">
        <v>785</v>
      </c>
      <c r="B674" t="s">
        <v>613</v>
      </c>
    </row>
    <row r="675" spans="1:2" x14ac:dyDescent="0.25">
      <c r="A675" t="s">
        <v>786</v>
      </c>
      <c r="B675" t="s">
        <v>619</v>
      </c>
    </row>
    <row r="676" spans="1:2" x14ac:dyDescent="0.25">
      <c r="A676" t="s">
        <v>787</v>
      </c>
      <c r="B676" t="s">
        <v>619</v>
      </c>
    </row>
    <row r="677" spans="1:2" x14ac:dyDescent="0.25">
      <c r="A677" t="s">
        <v>587</v>
      </c>
      <c r="B677" t="s">
        <v>613</v>
      </c>
    </row>
    <row r="678" spans="1:2" x14ac:dyDescent="0.25">
      <c r="A678" t="s">
        <v>434</v>
      </c>
      <c r="B678" t="s">
        <v>613</v>
      </c>
    </row>
    <row r="679" spans="1:2" x14ac:dyDescent="0.25">
      <c r="A679" t="s">
        <v>431</v>
      </c>
      <c r="B679" t="s">
        <v>613</v>
      </c>
    </row>
    <row r="680" spans="1:2" x14ac:dyDescent="0.25">
      <c r="A680" t="s">
        <v>427</v>
      </c>
      <c r="B680" t="s">
        <v>621</v>
      </c>
    </row>
    <row r="681" spans="1:2" x14ac:dyDescent="0.25">
      <c r="A681" t="s">
        <v>395</v>
      </c>
      <c r="B681" t="s">
        <v>619</v>
      </c>
    </row>
    <row r="682" spans="1:2" x14ac:dyDescent="0.25">
      <c r="A682" t="s">
        <v>450</v>
      </c>
      <c r="B682" t="s">
        <v>619</v>
      </c>
    </row>
    <row r="683" spans="1:2" x14ac:dyDescent="0.25">
      <c r="A683" t="s">
        <v>788</v>
      </c>
      <c r="B683" t="s">
        <v>621</v>
      </c>
    </row>
    <row r="684" spans="1:2" x14ac:dyDescent="0.25">
      <c r="A684" t="s">
        <v>789</v>
      </c>
      <c r="B684" t="s">
        <v>621</v>
      </c>
    </row>
    <row r="685" spans="1:2" x14ac:dyDescent="0.25">
      <c r="A685" t="s">
        <v>790</v>
      </c>
      <c r="B685" t="s">
        <v>613</v>
      </c>
    </row>
    <row r="686" spans="1:2" x14ac:dyDescent="0.25">
      <c r="A686" t="s">
        <v>791</v>
      </c>
      <c r="B686" t="s">
        <v>613</v>
      </c>
    </row>
    <row r="687" spans="1:2" x14ac:dyDescent="0.25">
      <c r="A687" t="s">
        <v>792</v>
      </c>
      <c r="B687" t="s">
        <v>613</v>
      </c>
    </row>
    <row r="688" spans="1:2" x14ac:dyDescent="0.25">
      <c r="A688" t="s">
        <v>793</v>
      </c>
      <c r="B688" t="s">
        <v>617</v>
      </c>
    </row>
    <row r="689" spans="1:2" x14ac:dyDescent="0.25">
      <c r="A689" t="s">
        <v>794</v>
      </c>
      <c r="B689" t="s">
        <v>617</v>
      </c>
    </row>
    <row r="690" spans="1:2" x14ac:dyDescent="0.25">
      <c r="A690" t="s">
        <v>277</v>
      </c>
      <c r="B690" t="s">
        <v>621</v>
      </c>
    </row>
    <row r="691" spans="1:2" x14ac:dyDescent="0.25">
      <c r="A691" t="s">
        <v>279</v>
      </c>
      <c r="B691" t="s">
        <v>621</v>
      </c>
    </row>
    <row r="692" spans="1:2" x14ac:dyDescent="0.25">
      <c r="A692" t="s">
        <v>117</v>
      </c>
      <c r="B692" t="s">
        <v>621</v>
      </c>
    </row>
    <row r="693" spans="1:2" x14ac:dyDescent="0.25">
      <c r="A693" t="s">
        <v>475</v>
      </c>
      <c r="B693" t="s">
        <v>617</v>
      </c>
    </row>
    <row r="694" spans="1:2" x14ac:dyDescent="0.25">
      <c r="A694" t="s">
        <v>795</v>
      </c>
      <c r="B694" t="s">
        <v>613</v>
      </c>
    </row>
    <row r="695" spans="1:2" x14ac:dyDescent="0.25">
      <c r="A695" t="s">
        <v>796</v>
      </c>
      <c r="B695" t="s">
        <v>613</v>
      </c>
    </row>
    <row r="696" spans="1:2" x14ac:dyDescent="0.25">
      <c r="A696" t="s">
        <v>797</v>
      </c>
      <c r="B696" t="s">
        <v>613</v>
      </c>
    </row>
    <row r="697" spans="1:2" x14ac:dyDescent="0.25">
      <c r="A697" t="s">
        <v>798</v>
      </c>
      <c r="B697" t="s">
        <v>613</v>
      </c>
    </row>
    <row r="698" spans="1:2" x14ac:dyDescent="0.25">
      <c r="A698" t="s">
        <v>473</v>
      </c>
      <c r="B698" t="s">
        <v>621</v>
      </c>
    </row>
    <row r="699" spans="1:2" x14ac:dyDescent="0.25">
      <c r="A699" t="s">
        <v>83</v>
      </c>
      <c r="B699" t="s">
        <v>619</v>
      </c>
    </row>
    <row r="700" spans="1:2" x14ac:dyDescent="0.25">
      <c r="A700" t="s">
        <v>533</v>
      </c>
      <c r="B700" t="s">
        <v>621</v>
      </c>
    </row>
    <row r="701" spans="1:2" x14ac:dyDescent="0.25">
      <c r="A701" t="s">
        <v>536</v>
      </c>
      <c r="B701" t="s">
        <v>621</v>
      </c>
    </row>
    <row r="702" spans="1:2" x14ac:dyDescent="0.25">
      <c r="A702" t="s">
        <v>539</v>
      </c>
      <c r="B702" t="s">
        <v>621</v>
      </c>
    </row>
    <row r="703" spans="1:2" x14ac:dyDescent="0.25">
      <c r="A703" t="s">
        <v>542</v>
      </c>
      <c r="B703" t="s">
        <v>621</v>
      </c>
    </row>
    <row r="704" spans="1:2" x14ac:dyDescent="0.25">
      <c r="A704" t="s">
        <v>549</v>
      </c>
      <c r="B704" t="s">
        <v>621</v>
      </c>
    </row>
    <row r="705" spans="1:2" x14ac:dyDescent="0.25">
      <c r="A705" t="s">
        <v>415</v>
      </c>
      <c r="B705" t="s">
        <v>613</v>
      </c>
    </row>
    <row r="706" spans="1:2" x14ac:dyDescent="0.25">
      <c r="A706" t="s">
        <v>799</v>
      </c>
      <c r="B706" t="s">
        <v>613</v>
      </c>
    </row>
    <row r="707" spans="1:2" x14ac:dyDescent="0.25">
      <c r="A707" t="s">
        <v>800</v>
      </c>
      <c r="B707" t="s">
        <v>613</v>
      </c>
    </row>
    <row r="708" spans="1:2" x14ac:dyDescent="0.25">
      <c r="A708" t="s">
        <v>545</v>
      </c>
      <c r="B708" t="s">
        <v>621</v>
      </c>
    </row>
    <row r="709" spans="1:2" x14ac:dyDescent="0.25">
      <c r="A709" t="s">
        <v>546</v>
      </c>
      <c r="B709" t="s">
        <v>621</v>
      </c>
    </row>
    <row r="710" spans="1:2" x14ac:dyDescent="0.25">
      <c r="A710" t="s">
        <v>547</v>
      </c>
      <c r="B710" t="s">
        <v>621</v>
      </c>
    </row>
    <row r="711" spans="1:2" x14ac:dyDescent="0.25">
      <c r="A711" t="s">
        <v>548</v>
      </c>
      <c r="B711" t="s">
        <v>621</v>
      </c>
    </row>
    <row r="712" spans="1:2" x14ac:dyDescent="0.25">
      <c r="A712" t="s">
        <v>474</v>
      </c>
      <c r="B712" t="s">
        <v>613</v>
      </c>
    </row>
    <row r="713" spans="1:2" x14ac:dyDescent="0.25">
      <c r="A713" t="s">
        <v>403</v>
      </c>
      <c r="B713" t="s">
        <v>621</v>
      </c>
    </row>
    <row r="714" spans="1:2" x14ac:dyDescent="0.25">
      <c r="A714" t="s">
        <v>551</v>
      </c>
      <c r="B714" t="s">
        <v>613</v>
      </c>
    </row>
    <row r="715" spans="1:2" x14ac:dyDescent="0.25">
      <c r="A715" t="s">
        <v>550</v>
      </c>
      <c r="B715" t="s">
        <v>621</v>
      </c>
    </row>
    <row r="716" spans="1:2" x14ac:dyDescent="0.25">
      <c r="A716" t="s">
        <v>801</v>
      </c>
      <c r="B716" t="s">
        <v>619</v>
      </c>
    </row>
    <row r="717" spans="1:2" x14ac:dyDescent="0.25">
      <c r="A717" t="s">
        <v>529</v>
      </c>
      <c r="B717" t="s">
        <v>619</v>
      </c>
    </row>
    <row r="718" spans="1:2" x14ac:dyDescent="0.25">
      <c r="A718" t="s">
        <v>531</v>
      </c>
      <c r="B718" t="s">
        <v>619</v>
      </c>
    </row>
    <row r="719" spans="1:2" x14ac:dyDescent="0.25">
      <c r="A719" t="s">
        <v>802</v>
      </c>
      <c r="B719" t="s">
        <v>613</v>
      </c>
    </row>
    <row r="720" spans="1:2" x14ac:dyDescent="0.25">
      <c r="A720" t="s">
        <v>530</v>
      </c>
      <c r="B720" t="s">
        <v>613</v>
      </c>
    </row>
    <row r="721" spans="1:2" x14ac:dyDescent="0.25">
      <c r="A721" t="s">
        <v>532</v>
      </c>
      <c r="B721" t="s">
        <v>613</v>
      </c>
    </row>
    <row r="722" spans="1:2" x14ac:dyDescent="0.25">
      <c r="A722" t="s">
        <v>803</v>
      </c>
      <c r="B722" t="s">
        <v>613</v>
      </c>
    </row>
    <row r="723" spans="1:2" x14ac:dyDescent="0.25">
      <c r="A723" t="s">
        <v>804</v>
      </c>
      <c r="B723" t="s">
        <v>613</v>
      </c>
    </row>
    <row r="724" spans="1:2" x14ac:dyDescent="0.25">
      <c r="A724" t="s">
        <v>805</v>
      </c>
      <c r="B724" t="s">
        <v>613</v>
      </c>
    </row>
    <row r="725" spans="1:2" x14ac:dyDescent="0.25">
      <c r="A725" t="s">
        <v>806</v>
      </c>
      <c r="B725" t="s">
        <v>613</v>
      </c>
    </row>
    <row r="726" spans="1:2" x14ac:dyDescent="0.25">
      <c r="A726" t="s">
        <v>528</v>
      </c>
      <c r="B726" t="s">
        <v>619</v>
      </c>
    </row>
    <row r="727" spans="1:2" x14ac:dyDescent="0.25">
      <c r="A727" t="s">
        <v>807</v>
      </c>
      <c r="B727" t="s">
        <v>617</v>
      </c>
    </row>
    <row r="728" spans="1:2" x14ac:dyDescent="0.25">
      <c r="A728" t="s">
        <v>603</v>
      </c>
      <c r="B728" t="s">
        <v>613</v>
      </c>
    </row>
    <row r="729" spans="1:2" x14ac:dyDescent="0.25">
      <c r="A729" t="s">
        <v>602</v>
      </c>
      <c r="B729" t="s">
        <v>619</v>
      </c>
    </row>
    <row r="730" spans="1:2" x14ac:dyDescent="0.25">
      <c r="A730" t="s">
        <v>604</v>
      </c>
      <c r="B730" t="s">
        <v>621</v>
      </c>
    </row>
    <row r="731" spans="1:2" x14ac:dyDescent="0.25">
      <c r="A731" t="s">
        <v>808</v>
      </c>
      <c r="B731" t="s">
        <v>619</v>
      </c>
    </row>
    <row r="732" spans="1:2" x14ac:dyDescent="0.25">
      <c r="A732" t="s">
        <v>809</v>
      </c>
      <c r="B732" t="s">
        <v>619</v>
      </c>
    </row>
    <row r="733" spans="1:2" x14ac:dyDescent="0.25">
      <c r="A733" t="s">
        <v>599</v>
      </c>
      <c r="B733" t="s">
        <v>621</v>
      </c>
    </row>
    <row r="734" spans="1:2" x14ac:dyDescent="0.25">
      <c r="A734" t="s">
        <v>810</v>
      </c>
      <c r="B734" t="s">
        <v>613</v>
      </c>
    </row>
    <row r="735" spans="1:2" x14ac:dyDescent="0.25">
      <c r="A735" t="s">
        <v>811</v>
      </c>
      <c r="B735" t="s">
        <v>613</v>
      </c>
    </row>
    <row r="736" spans="1:2" x14ac:dyDescent="0.25">
      <c r="A736" t="s">
        <v>601</v>
      </c>
      <c r="B736" t="s">
        <v>619</v>
      </c>
    </row>
    <row r="737" spans="1:2" x14ac:dyDescent="0.25">
      <c r="A737" t="s">
        <v>812</v>
      </c>
      <c r="B737" t="s">
        <v>619</v>
      </c>
    </row>
    <row r="738" spans="1:2" x14ac:dyDescent="0.25">
      <c r="A738" t="s">
        <v>813</v>
      </c>
      <c r="B738" t="s">
        <v>619</v>
      </c>
    </row>
    <row r="739" spans="1:2" x14ac:dyDescent="0.25">
      <c r="A739" t="s">
        <v>814</v>
      </c>
      <c r="B739" t="s">
        <v>619</v>
      </c>
    </row>
    <row r="740" spans="1:2" x14ac:dyDescent="0.25">
      <c r="A740" t="s">
        <v>815</v>
      </c>
      <c r="B740" t="s">
        <v>619</v>
      </c>
    </row>
    <row r="741" spans="1:2" x14ac:dyDescent="0.25">
      <c r="A741" t="s">
        <v>816</v>
      </c>
      <c r="B741" t="s">
        <v>613</v>
      </c>
    </row>
    <row r="742" spans="1:2" x14ac:dyDescent="0.25">
      <c r="A742" t="s">
        <v>848</v>
      </c>
      <c r="B742" t="s">
        <v>621</v>
      </c>
    </row>
    <row r="743" spans="1:2" x14ac:dyDescent="0.25">
      <c r="A743" t="s">
        <v>847</v>
      </c>
      <c r="B743" t="s">
        <v>613</v>
      </c>
    </row>
    <row r="744" spans="1:2" x14ac:dyDescent="0.25">
      <c r="A744" t="s">
        <v>846</v>
      </c>
      <c r="B744" t="s">
        <v>619</v>
      </c>
    </row>
    <row r="745" spans="1:2" x14ac:dyDescent="0.25">
      <c r="A745" t="s">
        <v>849</v>
      </c>
      <c r="B745" t="s">
        <v>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837</v>
      </c>
    </row>
    <row r="2" spans="1:4" x14ac:dyDescent="0.25">
      <c r="A2" t="s">
        <v>883</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Hay errores de pedido mínimo.</v>
      </c>
    </row>
    <row r="3" spans="1:4" x14ac:dyDescent="0.25">
      <c r="A3" t="s">
        <v>884</v>
      </c>
    </row>
    <row r="4" spans="1:4" x14ac:dyDescent="0.25">
      <c r="A4" t="s">
        <v>969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842</v>
      </c>
      <c r="B1" s="1"/>
      <c r="C1" s="1"/>
    </row>
    <row r="2" spans="1:4" x14ac:dyDescent="0.25">
      <c r="A2" t="s">
        <v>843</v>
      </c>
      <c r="B2" t="str">
        <f>EMPRESA</f>
        <v>AGROTA</v>
      </c>
    </row>
    <row r="3" spans="1:4" x14ac:dyDescent="0.25">
      <c r="A3" t="s">
        <v>844</v>
      </c>
      <c r="B3" s="12">
        <f ca="1">TODAY()</f>
        <v>42419</v>
      </c>
    </row>
    <row r="5" spans="1:4" x14ac:dyDescent="0.25">
      <c r="A5" s="2" t="s">
        <v>840</v>
      </c>
      <c r="B5" s="14" t="s">
        <v>841</v>
      </c>
      <c r="C5" s="2" t="s">
        <v>29</v>
      </c>
      <c r="D5" s="2" t="s">
        <v>851</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27</v>
      </c>
      <c r="B1" s="15" t="s">
        <v>852</v>
      </c>
    </row>
    <row r="2" spans="1:2" x14ac:dyDescent="0.25">
      <c r="A2" s="16" t="str">
        <f>"=*moto*"</f>
        <v>=*moto*</v>
      </c>
      <c r="B2" s="15"/>
    </row>
    <row r="3" spans="1:2" x14ac:dyDescent="0.25">
      <c r="A3" s="15"/>
      <c r="B3" s="16" t="str">
        <f>"=*moto*"</f>
        <v>=*moto*</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1018</v>
      </c>
      <c r="B1" t="s">
        <v>921</v>
      </c>
      <c r="C1" t="s">
        <v>922</v>
      </c>
      <c r="D1" t="s">
        <v>923</v>
      </c>
      <c r="E1" t="s">
        <v>924</v>
      </c>
      <c r="F1" t="s">
        <v>925</v>
      </c>
      <c r="G1" t="s">
        <v>926</v>
      </c>
      <c r="H1" t="s">
        <v>927</v>
      </c>
      <c r="I1" t="s">
        <v>928</v>
      </c>
      <c r="J1" t="s">
        <v>929</v>
      </c>
      <c r="K1" t="s">
        <v>930</v>
      </c>
      <c r="L1" t="s">
        <v>931</v>
      </c>
      <c r="M1" t="s">
        <v>932</v>
      </c>
      <c r="N1" t="s">
        <v>933</v>
      </c>
      <c r="O1" t="s">
        <v>934</v>
      </c>
      <c r="P1" t="s">
        <v>935</v>
      </c>
      <c r="Q1" t="s">
        <v>936</v>
      </c>
      <c r="R1" t="s">
        <v>937</v>
      </c>
      <c r="S1" t="s">
        <v>938</v>
      </c>
      <c r="T1" t="s">
        <v>939</v>
      </c>
      <c r="U1" t="s">
        <v>940</v>
      </c>
      <c r="V1" t="s">
        <v>941</v>
      </c>
      <c r="W1" t="s">
        <v>942</v>
      </c>
      <c r="X1" t="s">
        <v>943</v>
      </c>
      <c r="Y1" t="s">
        <v>944</v>
      </c>
      <c r="Z1" t="s">
        <v>945</v>
      </c>
      <c r="AA1" t="s">
        <v>946</v>
      </c>
      <c r="AB1" t="s">
        <v>947</v>
      </c>
      <c r="AC1" t="s">
        <v>948</v>
      </c>
      <c r="AD1" t="s">
        <v>949</v>
      </c>
      <c r="AE1" t="s">
        <v>950</v>
      </c>
      <c r="AF1" t="s">
        <v>951</v>
      </c>
      <c r="AG1" t="s">
        <v>952</v>
      </c>
      <c r="AH1" t="s">
        <v>953</v>
      </c>
      <c r="AI1" t="s">
        <v>954</v>
      </c>
      <c r="AJ1" t="s">
        <v>955</v>
      </c>
      <c r="AK1" t="s">
        <v>956</v>
      </c>
      <c r="AL1" t="s">
        <v>957</v>
      </c>
      <c r="AM1" t="s">
        <v>958</v>
      </c>
      <c r="AN1" t="s">
        <v>959</v>
      </c>
      <c r="AO1" t="s">
        <v>960</v>
      </c>
      <c r="AP1" t="s">
        <v>961</v>
      </c>
      <c r="AQ1" t="s">
        <v>962</v>
      </c>
      <c r="AR1" t="s">
        <v>968</v>
      </c>
      <c r="AS1" t="s">
        <v>982</v>
      </c>
      <c r="AT1" t="s">
        <v>983</v>
      </c>
      <c r="AU1" t="s">
        <v>984</v>
      </c>
      <c r="AV1" t="s">
        <v>985</v>
      </c>
      <c r="AW1" t="s">
        <v>986</v>
      </c>
      <c r="AX1" t="s">
        <v>987</v>
      </c>
      <c r="AY1" t="s">
        <v>988</v>
      </c>
      <c r="AZ1" t="s">
        <v>989</v>
      </c>
      <c r="BA1" t="s">
        <v>990</v>
      </c>
      <c r="BB1" t="s">
        <v>991</v>
      </c>
      <c r="BC1" t="s">
        <v>992</v>
      </c>
      <c r="BD1" t="s">
        <v>993</v>
      </c>
      <c r="BE1" t="s">
        <v>994</v>
      </c>
      <c r="BF1" t="s">
        <v>995</v>
      </c>
      <c r="BG1" t="s">
        <v>996</v>
      </c>
      <c r="BH1" t="s">
        <v>997</v>
      </c>
      <c r="BI1" t="s">
        <v>998</v>
      </c>
      <c r="BJ1" t="s">
        <v>999</v>
      </c>
      <c r="BK1" t="s">
        <v>1000</v>
      </c>
      <c r="BL1" t="s">
        <v>1001</v>
      </c>
      <c r="BM1" t="s">
        <v>1002</v>
      </c>
      <c r="BN1" t="s">
        <v>1003</v>
      </c>
      <c r="BO1" t="s">
        <v>1004</v>
      </c>
      <c r="BP1" t="s">
        <v>1005</v>
      </c>
      <c r="BQ1" t="s">
        <v>1006</v>
      </c>
      <c r="BR1" t="s">
        <v>1007</v>
      </c>
      <c r="BS1" t="s">
        <v>1008</v>
      </c>
      <c r="BT1" t="s">
        <v>1009</v>
      </c>
      <c r="BU1" t="s">
        <v>1010</v>
      </c>
      <c r="BV1" t="s">
        <v>1011</v>
      </c>
      <c r="BW1" t="s">
        <v>1012</v>
      </c>
      <c r="BX1" t="s">
        <v>1013</v>
      </c>
      <c r="BY1" t="s">
        <v>1014</v>
      </c>
      <c r="BZ1" t="s">
        <v>1015</v>
      </c>
      <c r="CA1" t="s">
        <v>1030</v>
      </c>
      <c r="CB1" t="s">
        <v>1031</v>
      </c>
      <c r="CC1" t="s">
        <v>1032</v>
      </c>
      <c r="CD1" t="s">
        <v>1042</v>
      </c>
      <c r="CE1" t="s">
        <v>1043</v>
      </c>
      <c r="CF1" t="s">
        <v>1044</v>
      </c>
      <c r="CG1" t="s">
        <v>894</v>
      </c>
      <c r="CH1" t="s">
        <v>971</v>
      </c>
      <c r="CI1" t="s">
        <v>973</v>
      </c>
      <c r="CJ1" t="s">
        <v>1019</v>
      </c>
      <c r="CK1" t="s">
        <v>895</v>
      </c>
      <c r="CL1" t="s">
        <v>896</v>
      </c>
      <c r="CM1" t="s">
        <v>897</v>
      </c>
      <c r="CN1" t="s">
        <v>898</v>
      </c>
      <c r="CO1" t="s">
        <v>899</v>
      </c>
      <c r="CP1" t="s">
        <v>900</v>
      </c>
      <c r="CQ1" t="s">
        <v>901</v>
      </c>
      <c r="CR1" t="s">
        <v>902</v>
      </c>
      <c r="CS1" t="s">
        <v>903</v>
      </c>
      <c r="CT1" t="s">
        <v>963</v>
      </c>
      <c r="CU1" t="s">
        <v>964</v>
      </c>
      <c r="CV1" t="s">
        <v>965</v>
      </c>
      <c r="CW1" t="s">
        <v>966</v>
      </c>
      <c r="CX1" t="s">
        <v>967</v>
      </c>
      <c r="CY1" t="s">
        <v>1016</v>
      </c>
      <c r="CZ1" t="s">
        <v>1017</v>
      </c>
      <c r="DA1" t="s">
        <v>1020</v>
      </c>
      <c r="DB1" t="s">
        <v>1022</v>
      </c>
      <c r="DC1" t="s">
        <v>1023</v>
      </c>
      <c r="DD1" t="s">
        <v>1024</v>
      </c>
      <c r="DE1" t="s">
        <v>1026</v>
      </c>
      <c r="DF1" t="s">
        <v>1027</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2104"/>
  <sheetViews>
    <sheetView topLeftCell="BW1" workbookViewId="0"/>
  </sheetViews>
  <sheetFormatPr baseColWidth="10" defaultRowHeight="15" x14ac:dyDescent="0.25"/>
  <sheetData>
    <row r="1" spans="1:110" x14ac:dyDescent="0.25">
      <c r="A1" t="s">
        <v>1052</v>
      </c>
      <c r="B1" t="s">
        <v>1053</v>
      </c>
      <c r="C1" t="s">
        <v>1054</v>
      </c>
      <c r="D1" t="s">
        <v>1055</v>
      </c>
      <c r="E1" t="s">
        <v>1056</v>
      </c>
      <c r="F1" t="s">
        <v>1057</v>
      </c>
      <c r="G1" t="s">
        <v>1058</v>
      </c>
      <c r="H1" t="s">
        <v>1059</v>
      </c>
      <c r="I1" t="s">
        <v>1060</v>
      </c>
      <c r="J1" t="s">
        <v>1061</v>
      </c>
      <c r="K1" t="s">
        <v>1062</v>
      </c>
      <c r="L1" t="s">
        <v>1063</v>
      </c>
      <c r="M1" t="s">
        <v>1064</v>
      </c>
      <c r="N1" t="s">
        <v>1065</v>
      </c>
      <c r="O1" t="s">
        <v>1066</v>
      </c>
      <c r="P1" t="s">
        <v>1067</v>
      </c>
      <c r="Q1" t="s">
        <v>1068</v>
      </c>
      <c r="R1" t="s">
        <v>1069</v>
      </c>
      <c r="S1" t="s">
        <v>1070</v>
      </c>
      <c r="T1" t="s">
        <v>1071</v>
      </c>
      <c r="U1" t="s">
        <v>1072</v>
      </c>
      <c r="V1" t="s">
        <v>1073</v>
      </c>
      <c r="W1" t="s">
        <v>1074</v>
      </c>
      <c r="X1" t="s">
        <v>1075</v>
      </c>
      <c r="Y1" t="s">
        <v>1076</v>
      </c>
      <c r="Z1" t="s">
        <v>1077</v>
      </c>
      <c r="AA1" t="s">
        <v>1078</v>
      </c>
      <c r="AB1" t="s">
        <v>1079</v>
      </c>
      <c r="AC1" t="s">
        <v>1080</v>
      </c>
      <c r="AD1" t="s">
        <v>1081</v>
      </c>
      <c r="AE1" t="s">
        <v>1082</v>
      </c>
      <c r="AF1" t="s">
        <v>1083</v>
      </c>
      <c r="AG1" t="s">
        <v>1084</v>
      </c>
      <c r="AH1" t="s">
        <v>1085</v>
      </c>
      <c r="AI1" t="s">
        <v>1086</v>
      </c>
      <c r="AJ1" t="s">
        <v>1087</v>
      </c>
      <c r="AK1" t="s">
        <v>1088</v>
      </c>
      <c r="AL1" t="s">
        <v>1089</v>
      </c>
      <c r="AM1" t="s">
        <v>1090</v>
      </c>
      <c r="AN1" t="s">
        <v>1091</v>
      </c>
      <c r="AO1" t="s">
        <v>1092</v>
      </c>
      <c r="AP1" t="s">
        <v>1149</v>
      </c>
      <c r="AQ1" t="s">
        <v>1093</v>
      </c>
      <c r="AR1" t="s">
        <v>1094</v>
      </c>
      <c r="AS1" t="s">
        <v>1150</v>
      </c>
      <c r="AT1" t="s">
        <v>1095</v>
      </c>
      <c r="AU1" t="s">
        <v>1096</v>
      </c>
      <c r="AV1" t="s">
        <v>1097</v>
      </c>
      <c r="AW1" t="s">
        <v>1098</v>
      </c>
      <c r="AX1" t="s">
        <v>1099</v>
      </c>
      <c r="AY1" t="s">
        <v>1100</v>
      </c>
      <c r="AZ1" t="s">
        <v>1101</v>
      </c>
      <c r="BA1" t="s">
        <v>1102</v>
      </c>
      <c r="BB1" t="s">
        <v>1103</v>
      </c>
      <c r="BC1" t="s">
        <v>1104</v>
      </c>
      <c r="BD1" t="s">
        <v>1105</v>
      </c>
      <c r="BE1" t="s">
        <v>1106</v>
      </c>
      <c r="BF1" t="s">
        <v>1107</v>
      </c>
      <c r="BG1" t="s">
        <v>1108</v>
      </c>
      <c r="BH1" t="s">
        <v>1109</v>
      </c>
      <c r="BI1" t="s">
        <v>1110</v>
      </c>
      <c r="BJ1" t="s">
        <v>1111</v>
      </c>
      <c r="BK1" t="s">
        <v>1112</v>
      </c>
      <c r="BL1" t="s">
        <v>1113</v>
      </c>
      <c r="BM1" t="s">
        <v>1114</v>
      </c>
      <c r="BN1" t="s">
        <v>1115</v>
      </c>
      <c r="BO1" t="s">
        <v>1116</v>
      </c>
      <c r="BP1" t="s">
        <v>1117</v>
      </c>
      <c r="BQ1" t="s">
        <v>1151</v>
      </c>
      <c r="BR1" t="s">
        <v>1118</v>
      </c>
      <c r="BS1" t="s">
        <v>1119</v>
      </c>
      <c r="BT1" t="s">
        <v>1120</v>
      </c>
      <c r="BU1" t="s">
        <v>1121</v>
      </c>
      <c r="BV1" t="s">
        <v>1122</v>
      </c>
      <c r="BW1" t="s">
        <v>1123</v>
      </c>
      <c r="BX1" t="s">
        <v>1124</v>
      </c>
      <c r="BY1" t="s">
        <v>1125</v>
      </c>
      <c r="BZ1" t="s">
        <v>1126</v>
      </c>
      <c r="CA1" t="s">
        <v>1127</v>
      </c>
      <c r="CB1" t="s">
        <v>1128</v>
      </c>
      <c r="CC1" t="s">
        <v>1129</v>
      </c>
      <c r="CD1" t="s">
        <v>1130</v>
      </c>
      <c r="CE1" t="s">
        <v>1131</v>
      </c>
      <c r="CF1" t="s">
        <v>1132</v>
      </c>
      <c r="CG1" t="s">
        <v>1133</v>
      </c>
      <c r="CH1" t="s">
        <v>1134</v>
      </c>
      <c r="CI1" t="s">
        <v>1135</v>
      </c>
      <c r="CJ1" t="s">
        <v>1136</v>
      </c>
      <c r="CK1" t="s">
        <v>1137</v>
      </c>
      <c r="CL1" t="s">
        <v>1138</v>
      </c>
      <c r="CM1" t="s">
        <v>1139</v>
      </c>
      <c r="CN1" t="s">
        <v>1140</v>
      </c>
      <c r="CO1" t="s">
        <v>1141</v>
      </c>
      <c r="CP1" t="s">
        <v>1142</v>
      </c>
      <c r="CQ1" t="s">
        <v>971</v>
      </c>
      <c r="CR1" t="s">
        <v>973</v>
      </c>
      <c r="CS1" t="s">
        <v>1143</v>
      </c>
      <c r="CT1" t="s">
        <v>1019</v>
      </c>
      <c r="CU1" t="s">
        <v>1020</v>
      </c>
      <c r="CV1" t="s">
        <v>1022</v>
      </c>
      <c r="CW1" t="s">
        <v>894</v>
      </c>
      <c r="CX1" t="s">
        <v>895</v>
      </c>
      <c r="CY1" t="s">
        <v>896</v>
      </c>
      <c r="CZ1" t="s">
        <v>897</v>
      </c>
      <c r="DA1" t="s">
        <v>898</v>
      </c>
      <c r="DB1" t="s">
        <v>899</v>
      </c>
      <c r="DC1" t="s">
        <v>900</v>
      </c>
      <c r="DD1" t="s">
        <v>901</v>
      </c>
      <c r="DE1" t="s">
        <v>902</v>
      </c>
      <c r="DF1" t="s">
        <v>903</v>
      </c>
    </row>
    <row r="2" spans="1:110" x14ac:dyDescent="0.25">
      <c r="A2" t="s">
        <v>1025</v>
      </c>
      <c r="B2">
        <v>1</v>
      </c>
      <c r="C2" s="56">
        <v>42419</v>
      </c>
      <c r="D2" t="s">
        <v>1153</v>
      </c>
      <c r="E2" t="s">
        <v>1723</v>
      </c>
      <c r="G2" t="s">
        <v>1724</v>
      </c>
      <c r="H2" t="s">
        <v>1144</v>
      </c>
      <c r="I2" t="s">
        <v>1144</v>
      </c>
      <c r="J2" t="s">
        <v>1144</v>
      </c>
      <c r="K2" t="s">
        <v>1144</v>
      </c>
      <c r="L2">
        <v>0.3</v>
      </c>
      <c r="M2">
        <v>1.1100000000000001</v>
      </c>
      <c r="N2">
        <v>0</v>
      </c>
      <c r="O2" s="56">
        <v>0</v>
      </c>
      <c r="P2" s="56">
        <v>0</v>
      </c>
      <c r="Q2">
        <v>1</v>
      </c>
      <c r="R2">
        <v>1</v>
      </c>
      <c r="S2">
        <v>11</v>
      </c>
      <c r="T2">
        <v>8</v>
      </c>
      <c r="U2">
        <v>3</v>
      </c>
      <c r="V2">
        <v>1</v>
      </c>
      <c r="X2" t="s">
        <v>7755</v>
      </c>
      <c r="AA2">
        <v>0</v>
      </c>
      <c r="AB2">
        <v>0</v>
      </c>
      <c r="AC2">
        <v>0</v>
      </c>
      <c r="AD2">
        <v>0</v>
      </c>
      <c r="AE2">
        <v>0</v>
      </c>
      <c r="AF2">
        <v>4</v>
      </c>
      <c r="AG2">
        <v>0</v>
      </c>
      <c r="AJ2" s="56"/>
      <c r="AK2" s="56"/>
      <c r="AL2" s="56"/>
      <c r="AP2" t="s">
        <v>1155</v>
      </c>
      <c r="AR2">
        <v>2</v>
      </c>
      <c r="AS2" t="s">
        <v>1152</v>
      </c>
      <c r="AT2">
        <v>1</v>
      </c>
      <c r="AV2">
        <v>7</v>
      </c>
      <c r="AW2">
        <v>5</v>
      </c>
      <c r="AX2">
        <v>2</v>
      </c>
      <c r="AY2" t="s">
        <v>1147</v>
      </c>
      <c r="AZ2" t="s">
        <v>1147</v>
      </c>
      <c r="BA2">
        <v>7</v>
      </c>
      <c r="BD2">
        <v>1000000000</v>
      </c>
      <c r="BE2">
        <v>10</v>
      </c>
      <c r="BF2">
        <v>-0.43</v>
      </c>
      <c r="BG2">
        <v>0</v>
      </c>
      <c r="BH2">
        <v>0</v>
      </c>
      <c r="BI2">
        <v>0</v>
      </c>
      <c r="BJ2">
        <v>0</v>
      </c>
      <c r="BK2">
        <v>0</v>
      </c>
      <c r="BL2">
        <v>0</v>
      </c>
      <c r="BM2">
        <v>10</v>
      </c>
      <c r="BN2">
        <v>-0.43</v>
      </c>
      <c r="BO2">
        <v>0</v>
      </c>
      <c r="BP2">
        <v>0</v>
      </c>
      <c r="BR2">
        <v>0</v>
      </c>
      <c r="BS2">
        <v>2</v>
      </c>
      <c r="BX2">
        <v>0</v>
      </c>
      <c r="BY2">
        <v>0.9</v>
      </c>
      <c r="BZ2">
        <v>0</v>
      </c>
      <c r="CA2">
        <v>11.78</v>
      </c>
      <c r="CB2">
        <v>0</v>
      </c>
      <c r="CC2">
        <v>1</v>
      </c>
      <c r="CD2" s="56">
        <v>42095</v>
      </c>
      <c r="CE2" s="56">
        <v>42342</v>
      </c>
      <c r="CF2" s="56">
        <v>42342</v>
      </c>
      <c r="CG2" s="56">
        <v>42419</v>
      </c>
      <c r="CH2" s="56"/>
      <c r="CI2" s="56"/>
      <c r="CJ2">
        <v>0</v>
      </c>
      <c r="CK2">
        <v>0</v>
      </c>
      <c r="CL2">
        <v>0</v>
      </c>
      <c r="CM2">
        <v>0</v>
      </c>
      <c r="CN2">
        <v>0</v>
      </c>
      <c r="CO2">
        <v>0</v>
      </c>
      <c r="CP2">
        <v>0.95</v>
      </c>
      <c r="CQ2" t="s">
        <v>1154</v>
      </c>
      <c r="CR2" t="s">
        <v>1153</v>
      </c>
      <c r="CS2" t="s">
        <v>1725</v>
      </c>
      <c r="CT2" t="s">
        <v>1397</v>
      </c>
      <c r="CU2" t="s">
        <v>1396</v>
      </c>
      <c r="CV2" t="s">
        <v>1726</v>
      </c>
      <c r="CW2" t="s">
        <v>1727</v>
      </c>
      <c r="CX2" t="s">
        <v>853</v>
      </c>
      <c r="DC2" t="s">
        <v>1387</v>
      </c>
      <c r="DE2" t="s">
        <v>1728</v>
      </c>
    </row>
    <row r="3" spans="1:110" x14ac:dyDescent="0.25">
      <c r="A3" t="s">
        <v>1025</v>
      </c>
      <c r="B3">
        <v>1</v>
      </c>
      <c r="C3" s="56">
        <v>42419</v>
      </c>
      <c r="D3" t="s">
        <v>1153</v>
      </c>
      <c r="E3" t="s">
        <v>1729</v>
      </c>
      <c r="G3" t="s">
        <v>1730</v>
      </c>
      <c r="H3" t="s">
        <v>1144</v>
      </c>
      <c r="I3" t="s">
        <v>1144</v>
      </c>
      <c r="J3" t="s">
        <v>1144</v>
      </c>
      <c r="K3" t="s">
        <v>1144</v>
      </c>
      <c r="L3">
        <v>0.22</v>
      </c>
      <c r="M3">
        <v>1.03</v>
      </c>
      <c r="N3">
        <v>0</v>
      </c>
      <c r="O3" s="56">
        <v>0</v>
      </c>
      <c r="P3" s="56">
        <v>0</v>
      </c>
      <c r="Q3">
        <v>1</v>
      </c>
      <c r="R3">
        <v>1</v>
      </c>
      <c r="S3">
        <v>11</v>
      </c>
      <c r="T3">
        <v>8</v>
      </c>
      <c r="U3">
        <v>3</v>
      </c>
      <c r="V3">
        <v>1</v>
      </c>
      <c r="W3" t="s">
        <v>1156</v>
      </c>
      <c r="X3" t="s">
        <v>7756</v>
      </c>
      <c r="Y3">
        <v>10</v>
      </c>
      <c r="AA3">
        <v>0</v>
      </c>
      <c r="AB3">
        <v>0</v>
      </c>
      <c r="AC3">
        <v>0</v>
      </c>
      <c r="AD3">
        <v>0</v>
      </c>
      <c r="AE3">
        <v>0</v>
      </c>
      <c r="AF3">
        <v>77</v>
      </c>
      <c r="AG3">
        <v>0</v>
      </c>
      <c r="AJ3" s="56"/>
      <c r="AK3" s="56"/>
      <c r="AL3" s="56"/>
      <c r="AP3" t="s">
        <v>1155</v>
      </c>
      <c r="AS3" t="s">
        <v>1152</v>
      </c>
      <c r="AT3">
        <v>1</v>
      </c>
      <c r="AV3">
        <v>7</v>
      </c>
      <c r="AW3">
        <v>5</v>
      </c>
      <c r="AX3">
        <v>2</v>
      </c>
      <c r="AY3" t="s">
        <v>1148</v>
      </c>
      <c r="AZ3" t="s">
        <v>1147</v>
      </c>
      <c r="BA3">
        <v>5</v>
      </c>
      <c r="BD3">
        <v>1000000000</v>
      </c>
      <c r="BE3">
        <v>7</v>
      </c>
      <c r="BF3">
        <v>0</v>
      </c>
      <c r="BG3">
        <v>7</v>
      </c>
      <c r="BH3">
        <v>0</v>
      </c>
      <c r="BI3">
        <v>0</v>
      </c>
      <c r="BJ3">
        <v>0</v>
      </c>
      <c r="BK3">
        <v>0</v>
      </c>
      <c r="BL3">
        <v>0</v>
      </c>
      <c r="BM3">
        <v>14</v>
      </c>
      <c r="BN3">
        <v>-1</v>
      </c>
      <c r="BO3">
        <v>0</v>
      </c>
      <c r="BP3">
        <v>0</v>
      </c>
      <c r="BR3">
        <v>0</v>
      </c>
      <c r="BS3">
        <v>2</v>
      </c>
      <c r="BX3">
        <v>0</v>
      </c>
      <c r="BY3">
        <v>0</v>
      </c>
      <c r="BZ3">
        <v>0</v>
      </c>
      <c r="CA3">
        <v>16.07</v>
      </c>
      <c r="CB3">
        <v>0</v>
      </c>
      <c r="CC3">
        <v>1</v>
      </c>
      <c r="CD3" s="56">
        <v>42318</v>
      </c>
      <c r="CE3" s="56">
        <v>42342</v>
      </c>
      <c r="CF3" s="56">
        <v>42342</v>
      </c>
      <c r="CG3" s="56">
        <v>42419</v>
      </c>
      <c r="CH3" s="56"/>
      <c r="CI3" s="56"/>
      <c r="CJ3">
        <v>1.1399999999999999</v>
      </c>
      <c r="CK3">
        <v>82</v>
      </c>
      <c r="CL3">
        <v>0.53</v>
      </c>
      <c r="CM3">
        <v>0</v>
      </c>
      <c r="CN3">
        <v>0</v>
      </c>
      <c r="CO3">
        <v>0.42</v>
      </c>
      <c r="CP3">
        <v>0</v>
      </c>
      <c r="CQ3" t="s">
        <v>1154</v>
      </c>
      <c r="CR3" t="s">
        <v>1153</v>
      </c>
      <c r="CS3" t="s">
        <v>1725</v>
      </c>
      <c r="CT3" t="s">
        <v>1397</v>
      </c>
      <c r="CU3" t="s">
        <v>1396</v>
      </c>
      <c r="CV3" t="s">
        <v>1731</v>
      </c>
      <c r="CW3" t="s">
        <v>1727</v>
      </c>
      <c r="CX3" t="s">
        <v>853</v>
      </c>
      <c r="DC3" t="s">
        <v>1387</v>
      </c>
      <c r="DE3" t="s">
        <v>1728</v>
      </c>
    </row>
    <row r="4" spans="1:110" x14ac:dyDescent="0.25">
      <c r="A4" t="s">
        <v>1025</v>
      </c>
      <c r="B4">
        <v>1</v>
      </c>
      <c r="C4" s="56">
        <v>42419</v>
      </c>
      <c r="D4" t="s">
        <v>1153</v>
      </c>
      <c r="E4" t="s">
        <v>1732</v>
      </c>
      <c r="G4" t="s">
        <v>1733</v>
      </c>
      <c r="H4" t="s">
        <v>1144</v>
      </c>
      <c r="I4" t="s">
        <v>1144</v>
      </c>
      <c r="J4" t="s">
        <v>1144</v>
      </c>
      <c r="K4" t="s">
        <v>1144</v>
      </c>
      <c r="L4">
        <v>0.23</v>
      </c>
      <c r="M4">
        <v>1.61</v>
      </c>
      <c r="N4">
        <v>0</v>
      </c>
      <c r="O4" s="56">
        <v>0</v>
      </c>
      <c r="P4" s="56">
        <v>0</v>
      </c>
      <c r="Q4">
        <v>1</v>
      </c>
      <c r="R4">
        <v>1</v>
      </c>
      <c r="S4">
        <v>11</v>
      </c>
      <c r="T4">
        <v>8</v>
      </c>
      <c r="U4">
        <v>3</v>
      </c>
      <c r="V4">
        <v>1</v>
      </c>
      <c r="W4" t="s">
        <v>1156</v>
      </c>
      <c r="X4" t="s">
        <v>7755</v>
      </c>
      <c r="Y4">
        <v>8</v>
      </c>
      <c r="AA4">
        <v>0</v>
      </c>
      <c r="AB4">
        <v>0</v>
      </c>
      <c r="AC4">
        <v>0</v>
      </c>
      <c r="AD4">
        <v>0</v>
      </c>
      <c r="AE4">
        <v>0</v>
      </c>
      <c r="AF4">
        <v>67</v>
      </c>
      <c r="AG4">
        <v>0</v>
      </c>
      <c r="AJ4" s="56"/>
      <c r="AK4" s="56"/>
      <c r="AL4" s="56"/>
      <c r="AP4" t="s">
        <v>1155</v>
      </c>
      <c r="AR4">
        <v>2</v>
      </c>
      <c r="AS4" t="s">
        <v>1152</v>
      </c>
      <c r="AT4">
        <v>1</v>
      </c>
      <c r="AV4">
        <v>6</v>
      </c>
      <c r="AW4">
        <v>4</v>
      </c>
      <c r="AX4">
        <v>2</v>
      </c>
      <c r="AY4" t="s">
        <v>839</v>
      </c>
      <c r="AZ4" t="s">
        <v>1148</v>
      </c>
      <c r="BA4">
        <v>6</v>
      </c>
      <c r="BD4">
        <v>1000000000</v>
      </c>
      <c r="BE4">
        <v>0</v>
      </c>
      <c r="BF4">
        <v>1</v>
      </c>
      <c r="BG4">
        <v>0</v>
      </c>
      <c r="BH4">
        <v>0</v>
      </c>
      <c r="BI4">
        <v>0</v>
      </c>
      <c r="BJ4">
        <v>0</v>
      </c>
      <c r="BK4">
        <v>0</v>
      </c>
      <c r="BL4">
        <v>6</v>
      </c>
      <c r="BM4">
        <v>6</v>
      </c>
      <c r="BN4">
        <v>0</v>
      </c>
      <c r="BO4">
        <v>0</v>
      </c>
      <c r="BP4">
        <v>0</v>
      </c>
      <c r="BR4">
        <v>0</v>
      </c>
      <c r="BS4">
        <v>2</v>
      </c>
      <c r="BX4">
        <v>2.76</v>
      </c>
      <c r="BY4">
        <v>0</v>
      </c>
      <c r="BZ4">
        <v>0</v>
      </c>
      <c r="CA4">
        <v>26.18</v>
      </c>
      <c r="CB4">
        <v>0</v>
      </c>
      <c r="CC4">
        <v>1</v>
      </c>
      <c r="CD4" s="56">
        <v>42095</v>
      </c>
      <c r="CE4" s="56">
        <v>42342</v>
      </c>
      <c r="CF4" s="56">
        <v>42342</v>
      </c>
      <c r="CG4" s="56">
        <v>42419</v>
      </c>
      <c r="CH4" s="56"/>
      <c r="CI4" s="56"/>
      <c r="CJ4">
        <v>2.69</v>
      </c>
      <c r="CK4">
        <v>128</v>
      </c>
      <c r="CL4">
        <v>0.83</v>
      </c>
      <c r="CM4">
        <v>0</v>
      </c>
      <c r="CN4">
        <v>0</v>
      </c>
      <c r="CO4">
        <v>0</v>
      </c>
      <c r="CP4">
        <v>0.12</v>
      </c>
      <c r="CQ4" t="s">
        <v>1154</v>
      </c>
      <c r="CR4" t="s">
        <v>1153</v>
      </c>
      <c r="CS4" t="s">
        <v>1725</v>
      </c>
      <c r="CT4" t="s">
        <v>1397</v>
      </c>
      <c r="CU4" t="s">
        <v>1396</v>
      </c>
      <c r="CV4" t="s">
        <v>1734</v>
      </c>
      <c r="CW4" t="s">
        <v>1727</v>
      </c>
      <c r="CX4" t="s">
        <v>853</v>
      </c>
      <c r="DC4" t="s">
        <v>1387</v>
      </c>
      <c r="DE4" t="s">
        <v>1728</v>
      </c>
    </row>
    <row r="5" spans="1:110" x14ac:dyDescent="0.25">
      <c r="A5" t="s">
        <v>1025</v>
      </c>
      <c r="B5">
        <v>1</v>
      </c>
      <c r="C5" s="56">
        <v>42419</v>
      </c>
      <c r="D5" t="s">
        <v>1153</v>
      </c>
      <c r="E5" t="s">
        <v>1735</v>
      </c>
      <c r="G5" t="s">
        <v>1736</v>
      </c>
      <c r="H5" t="s">
        <v>1144</v>
      </c>
      <c r="I5" t="s">
        <v>1144</v>
      </c>
      <c r="J5" t="s">
        <v>1144</v>
      </c>
      <c r="K5" t="s">
        <v>1144</v>
      </c>
      <c r="L5">
        <v>0.27</v>
      </c>
      <c r="M5">
        <v>1.72</v>
      </c>
      <c r="N5">
        <v>0</v>
      </c>
      <c r="O5" s="56">
        <v>0</v>
      </c>
      <c r="P5" s="56">
        <v>0</v>
      </c>
      <c r="Q5">
        <v>1</v>
      </c>
      <c r="R5">
        <v>1</v>
      </c>
      <c r="S5">
        <v>11</v>
      </c>
      <c r="T5">
        <v>8</v>
      </c>
      <c r="U5">
        <v>3</v>
      </c>
      <c r="V5">
        <v>1</v>
      </c>
      <c r="X5" t="s">
        <v>7755</v>
      </c>
      <c r="AA5">
        <v>0</v>
      </c>
      <c r="AB5">
        <v>0</v>
      </c>
      <c r="AC5">
        <v>0</v>
      </c>
      <c r="AD5">
        <v>0</v>
      </c>
      <c r="AE5">
        <v>0</v>
      </c>
      <c r="AF5">
        <v>0</v>
      </c>
      <c r="AG5">
        <v>0</v>
      </c>
      <c r="AJ5" s="56"/>
      <c r="AK5" s="56"/>
      <c r="AL5" s="56"/>
      <c r="AM5">
        <v>2</v>
      </c>
      <c r="AP5" t="s">
        <v>1155</v>
      </c>
      <c r="AS5" t="s">
        <v>1152</v>
      </c>
      <c r="AT5">
        <v>1</v>
      </c>
      <c r="AV5">
        <v>0</v>
      </c>
      <c r="AW5">
        <v>0</v>
      </c>
      <c r="AX5">
        <v>0</v>
      </c>
      <c r="AY5" t="s">
        <v>1388</v>
      </c>
      <c r="AZ5" t="s">
        <v>1388</v>
      </c>
      <c r="BA5">
        <v>0</v>
      </c>
      <c r="BD5">
        <v>1000000000</v>
      </c>
      <c r="BE5">
        <v>0</v>
      </c>
      <c r="BF5">
        <v>0</v>
      </c>
      <c r="BG5">
        <v>0</v>
      </c>
      <c r="BH5">
        <v>0</v>
      </c>
      <c r="BI5">
        <v>0</v>
      </c>
      <c r="BJ5">
        <v>0</v>
      </c>
      <c r="BK5">
        <v>0</v>
      </c>
      <c r="BL5">
        <v>0</v>
      </c>
      <c r="BM5">
        <v>0</v>
      </c>
      <c r="BN5">
        <v>0</v>
      </c>
      <c r="BO5">
        <v>0</v>
      </c>
      <c r="BP5">
        <v>0</v>
      </c>
      <c r="BR5">
        <v>0</v>
      </c>
      <c r="BS5">
        <v>0</v>
      </c>
      <c r="BX5">
        <v>0</v>
      </c>
      <c r="BY5">
        <v>0</v>
      </c>
      <c r="BZ5">
        <v>0</v>
      </c>
      <c r="CA5">
        <v>0</v>
      </c>
      <c r="CB5">
        <v>0</v>
      </c>
      <c r="CC5">
        <v>1</v>
      </c>
      <c r="CD5" s="56">
        <v>42095</v>
      </c>
      <c r="CE5" s="56">
        <v>42342</v>
      </c>
      <c r="CF5" s="56">
        <v>42342</v>
      </c>
      <c r="CG5" s="56">
        <v>42419</v>
      </c>
      <c r="CH5" s="56"/>
      <c r="CI5" s="56"/>
      <c r="CJ5">
        <v>1</v>
      </c>
      <c r="CK5">
        <v>0</v>
      </c>
      <c r="CL5">
        <v>0.95</v>
      </c>
      <c r="CM5">
        <v>0</v>
      </c>
      <c r="CN5">
        <v>0</v>
      </c>
      <c r="CO5">
        <v>0</v>
      </c>
      <c r="CP5">
        <v>0</v>
      </c>
      <c r="CQ5" t="s">
        <v>1154</v>
      </c>
      <c r="CR5" t="s">
        <v>1153</v>
      </c>
      <c r="CS5" t="s">
        <v>1725</v>
      </c>
      <c r="CT5" t="s">
        <v>1397</v>
      </c>
      <c r="CU5" t="s">
        <v>1396</v>
      </c>
      <c r="CV5" t="s">
        <v>1737</v>
      </c>
      <c r="CW5" t="s">
        <v>1738</v>
      </c>
      <c r="CX5" t="s">
        <v>853</v>
      </c>
      <c r="DC5" t="s">
        <v>1387</v>
      </c>
      <c r="DE5" t="s">
        <v>1728</v>
      </c>
    </row>
    <row r="6" spans="1:110" x14ac:dyDescent="0.25">
      <c r="A6" t="s">
        <v>1025</v>
      </c>
      <c r="B6">
        <v>6</v>
      </c>
      <c r="C6" s="56">
        <v>42419</v>
      </c>
      <c r="D6" t="s">
        <v>1153</v>
      </c>
      <c r="E6" t="s">
        <v>1739</v>
      </c>
      <c r="G6" t="s">
        <v>1740</v>
      </c>
      <c r="H6" t="s">
        <v>1144</v>
      </c>
      <c r="I6" t="s">
        <v>1144</v>
      </c>
      <c r="J6" t="s">
        <v>1144</v>
      </c>
      <c r="K6" t="s">
        <v>1144</v>
      </c>
      <c r="L6">
        <v>0.23</v>
      </c>
      <c r="M6">
        <v>1.54</v>
      </c>
      <c r="N6">
        <v>0</v>
      </c>
      <c r="O6" s="56">
        <v>0</v>
      </c>
      <c r="P6" s="56">
        <v>0</v>
      </c>
      <c r="Q6">
        <v>1</v>
      </c>
      <c r="R6">
        <v>1</v>
      </c>
      <c r="S6">
        <v>11</v>
      </c>
      <c r="T6">
        <v>8</v>
      </c>
      <c r="U6">
        <v>3</v>
      </c>
      <c r="V6">
        <v>1</v>
      </c>
      <c r="W6" t="s">
        <v>1156</v>
      </c>
      <c r="X6" t="s">
        <v>7755</v>
      </c>
      <c r="Y6">
        <v>34</v>
      </c>
      <c r="AA6">
        <v>0</v>
      </c>
      <c r="AB6">
        <v>0</v>
      </c>
      <c r="AC6">
        <v>0</v>
      </c>
      <c r="AD6">
        <v>0</v>
      </c>
      <c r="AE6">
        <v>0</v>
      </c>
      <c r="AF6">
        <v>2</v>
      </c>
      <c r="AG6">
        <v>0</v>
      </c>
      <c r="AJ6" s="56"/>
      <c r="AK6" s="56"/>
      <c r="AL6" s="56"/>
      <c r="AP6" t="s">
        <v>1155</v>
      </c>
      <c r="AS6" t="s">
        <v>1152</v>
      </c>
      <c r="AT6">
        <v>1</v>
      </c>
      <c r="AV6">
        <v>25</v>
      </c>
      <c r="AW6">
        <v>17</v>
      </c>
      <c r="AX6">
        <v>8</v>
      </c>
      <c r="AY6" t="s">
        <v>1148</v>
      </c>
      <c r="AZ6" t="s">
        <v>1147</v>
      </c>
      <c r="BA6">
        <v>25</v>
      </c>
      <c r="BD6">
        <v>1000000000</v>
      </c>
      <c r="BE6">
        <v>25</v>
      </c>
      <c r="BF6">
        <v>0</v>
      </c>
      <c r="BG6">
        <v>11</v>
      </c>
      <c r="BH6">
        <v>0</v>
      </c>
      <c r="BI6">
        <v>0</v>
      </c>
      <c r="BJ6">
        <v>0</v>
      </c>
      <c r="BK6">
        <v>0</v>
      </c>
      <c r="BL6">
        <v>0</v>
      </c>
      <c r="BM6">
        <v>36</v>
      </c>
      <c r="BN6">
        <v>-0.44</v>
      </c>
      <c r="BO6">
        <v>0</v>
      </c>
      <c r="BP6">
        <v>0</v>
      </c>
      <c r="BR6">
        <v>0</v>
      </c>
      <c r="BS6">
        <v>7</v>
      </c>
      <c r="BX6">
        <v>0</v>
      </c>
      <c r="BY6">
        <v>0</v>
      </c>
      <c r="BZ6">
        <v>0</v>
      </c>
      <c r="CA6">
        <v>24.85</v>
      </c>
      <c r="CB6">
        <v>0</v>
      </c>
      <c r="CC6">
        <v>1</v>
      </c>
      <c r="CD6" s="56">
        <v>42095</v>
      </c>
      <c r="CE6" s="56">
        <v>42342</v>
      </c>
      <c r="CF6" s="56">
        <v>42342</v>
      </c>
      <c r="CG6" s="56">
        <v>42419</v>
      </c>
      <c r="CH6" s="56"/>
      <c r="CI6" s="56"/>
      <c r="CJ6">
        <v>0.34</v>
      </c>
      <c r="CK6">
        <v>16</v>
      </c>
      <c r="CL6">
        <v>0.03</v>
      </c>
      <c r="CM6">
        <v>0</v>
      </c>
      <c r="CN6">
        <v>0.53</v>
      </c>
      <c r="CO6">
        <v>0.42</v>
      </c>
      <c r="CP6">
        <v>0</v>
      </c>
      <c r="CQ6" t="s">
        <v>1154</v>
      </c>
      <c r="CR6" t="s">
        <v>1153</v>
      </c>
      <c r="CS6" t="s">
        <v>1395</v>
      </c>
      <c r="CT6" t="s">
        <v>1397</v>
      </c>
      <c r="CU6" t="s">
        <v>1396</v>
      </c>
      <c r="CV6" t="s">
        <v>1741</v>
      </c>
      <c r="CW6" t="s">
        <v>1742</v>
      </c>
      <c r="CX6" t="s">
        <v>853</v>
      </c>
      <c r="DC6" t="s">
        <v>1389</v>
      </c>
      <c r="DE6" t="s">
        <v>1728</v>
      </c>
    </row>
    <row r="7" spans="1:110" x14ac:dyDescent="0.25">
      <c r="A7" t="s">
        <v>1025</v>
      </c>
      <c r="B7">
        <v>1</v>
      </c>
      <c r="C7" s="56">
        <v>42419</v>
      </c>
      <c r="D7" t="s">
        <v>1153</v>
      </c>
      <c r="E7" t="s">
        <v>1743</v>
      </c>
      <c r="G7" t="s">
        <v>1744</v>
      </c>
      <c r="H7" t="s">
        <v>1144</v>
      </c>
      <c r="I7" t="s">
        <v>1144</v>
      </c>
      <c r="J7" t="s">
        <v>1144</v>
      </c>
      <c r="K7" t="s">
        <v>1144</v>
      </c>
      <c r="L7">
        <v>0.33</v>
      </c>
      <c r="M7">
        <v>1.04</v>
      </c>
      <c r="N7">
        <v>0</v>
      </c>
      <c r="O7" s="56">
        <v>0</v>
      </c>
      <c r="P7" s="56">
        <v>0</v>
      </c>
      <c r="Q7">
        <v>1</v>
      </c>
      <c r="R7">
        <v>1</v>
      </c>
      <c r="S7">
        <v>11</v>
      </c>
      <c r="T7">
        <v>8</v>
      </c>
      <c r="U7">
        <v>3</v>
      </c>
      <c r="V7">
        <v>1</v>
      </c>
      <c r="X7" t="s">
        <v>7755</v>
      </c>
      <c r="AA7">
        <v>0</v>
      </c>
      <c r="AB7">
        <v>0</v>
      </c>
      <c r="AC7">
        <v>0</v>
      </c>
      <c r="AD7">
        <v>0</v>
      </c>
      <c r="AE7">
        <v>0</v>
      </c>
      <c r="AF7">
        <v>0</v>
      </c>
      <c r="AG7">
        <v>0</v>
      </c>
      <c r="AJ7" s="56"/>
      <c r="AK7" s="56"/>
      <c r="AL7" s="56"/>
      <c r="AP7" t="s">
        <v>1155</v>
      </c>
      <c r="AS7" t="s">
        <v>1152</v>
      </c>
      <c r="AT7">
        <v>1</v>
      </c>
      <c r="AV7">
        <v>0</v>
      </c>
      <c r="AW7">
        <v>0</v>
      </c>
      <c r="AX7">
        <v>0</v>
      </c>
      <c r="AY7" t="s">
        <v>1388</v>
      </c>
      <c r="AZ7" t="s">
        <v>1388</v>
      </c>
      <c r="BA7">
        <v>0</v>
      </c>
      <c r="BD7">
        <v>1000000000</v>
      </c>
      <c r="BE7">
        <v>0</v>
      </c>
      <c r="BF7">
        <v>0</v>
      </c>
      <c r="BG7">
        <v>0</v>
      </c>
      <c r="BH7">
        <v>0</v>
      </c>
      <c r="BI7">
        <v>0</v>
      </c>
      <c r="BJ7">
        <v>0</v>
      </c>
      <c r="BK7">
        <v>0</v>
      </c>
      <c r="BL7">
        <v>0</v>
      </c>
      <c r="BM7">
        <v>0</v>
      </c>
      <c r="BN7">
        <v>0</v>
      </c>
      <c r="BO7">
        <v>0</v>
      </c>
      <c r="BP7">
        <v>0</v>
      </c>
      <c r="BR7">
        <v>0</v>
      </c>
      <c r="BS7">
        <v>0</v>
      </c>
      <c r="BX7">
        <v>0</v>
      </c>
      <c r="BY7">
        <v>0</v>
      </c>
      <c r="BZ7">
        <v>0</v>
      </c>
      <c r="CA7">
        <v>0</v>
      </c>
      <c r="CB7">
        <v>0</v>
      </c>
      <c r="CC7">
        <v>1</v>
      </c>
      <c r="CD7" s="56">
        <v>42095</v>
      </c>
      <c r="CE7" s="56">
        <v>42342</v>
      </c>
      <c r="CF7" s="56">
        <v>42342</v>
      </c>
      <c r="CG7" s="56">
        <v>42419</v>
      </c>
      <c r="CH7" s="56"/>
      <c r="CI7" s="56"/>
      <c r="CJ7">
        <v>1</v>
      </c>
      <c r="CK7">
        <v>0</v>
      </c>
      <c r="CL7">
        <v>0.95</v>
      </c>
      <c r="CM7">
        <v>0</v>
      </c>
      <c r="CN7">
        <v>0</v>
      </c>
      <c r="CO7">
        <v>0</v>
      </c>
      <c r="CP7">
        <v>0</v>
      </c>
      <c r="CQ7" t="s">
        <v>1154</v>
      </c>
      <c r="CR7" t="s">
        <v>1153</v>
      </c>
      <c r="CS7" t="s">
        <v>1725</v>
      </c>
      <c r="CT7" t="s">
        <v>1397</v>
      </c>
      <c r="CU7" t="s">
        <v>1396</v>
      </c>
      <c r="CV7" t="s">
        <v>1745</v>
      </c>
      <c r="CW7" t="s">
        <v>1727</v>
      </c>
      <c r="CX7" t="s">
        <v>853</v>
      </c>
      <c r="DC7" t="s">
        <v>1387</v>
      </c>
      <c r="DE7" t="s">
        <v>1728</v>
      </c>
    </row>
    <row r="8" spans="1:110" x14ac:dyDescent="0.25">
      <c r="A8" t="s">
        <v>1025</v>
      </c>
      <c r="B8">
        <v>2</v>
      </c>
      <c r="C8" s="56">
        <v>42419</v>
      </c>
      <c r="D8" t="s">
        <v>1153</v>
      </c>
      <c r="E8" t="s">
        <v>1746</v>
      </c>
      <c r="G8" t="s">
        <v>1747</v>
      </c>
      <c r="H8" t="s">
        <v>1144</v>
      </c>
      <c r="I8" t="s">
        <v>1144</v>
      </c>
      <c r="J8" t="s">
        <v>1144</v>
      </c>
      <c r="K8" t="s">
        <v>1144</v>
      </c>
      <c r="L8">
        <v>12.44</v>
      </c>
      <c r="M8">
        <v>59.05</v>
      </c>
      <c r="N8">
        <v>0</v>
      </c>
      <c r="O8" s="56">
        <v>0</v>
      </c>
      <c r="P8" s="56">
        <v>0</v>
      </c>
      <c r="Q8">
        <v>1</v>
      </c>
      <c r="R8">
        <v>1</v>
      </c>
      <c r="S8">
        <v>11</v>
      </c>
      <c r="T8">
        <v>8</v>
      </c>
      <c r="U8">
        <v>3</v>
      </c>
      <c r="V8">
        <v>1</v>
      </c>
      <c r="X8" t="s">
        <v>7755</v>
      </c>
      <c r="AA8">
        <v>0</v>
      </c>
      <c r="AB8">
        <v>0</v>
      </c>
      <c r="AC8">
        <v>0</v>
      </c>
      <c r="AD8">
        <v>0</v>
      </c>
      <c r="AE8">
        <v>0</v>
      </c>
      <c r="AF8">
        <v>4</v>
      </c>
      <c r="AG8">
        <v>0</v>
      </c>
      <c r="AJ8" s="56"/>
      <c r="AK8" s="56"/>
      <c r="AL8" s="56"/>
      <c r="AP8" t="s">
        <v>1155</v>
      </c>
      <c r="AS8" t="s">
        <v>1152</v>
      </c>
      <c r="AT8">
        <v>1</v>
      </c>
      <c r="AV8">
        <v>3</v>
      </c>
      <c r="AW8">
        <v>2</v>
      </c>
      <c r="AX8">
        <v>1</v>
      </c>
      <c r="AY8" t="s">
        <v>1147</v>
      </c>
      <c r="AZ8" t="s">
        <v>1147</v>
      </c>
      <c r="BA8">
        <v>3</v>
      </c>
      <c r="BD8">
        <v>1000000000</v>
      </c>
      <c r="BE8">
        <v>4</v>
      </c>
      <c r="BF8">
        <v>-0.33</v>
      </c>
      <c r="BG8">
        <v>0</v>
      </c>
      <c r="BH8">
        <v>0</v>
      </c>
      <c r="BI8">
        <v>0</v>
      </c>
      <c r="BJ8">
        <v>0</v>
      </c>
      <c r="BK8">
        <v>0</v>
      </c>
      <c r="BL8">
        <v>0</v>
      </c>
      <c r="BM8">
        <v>4</v>
      </c>
      <c r="BN8">
        <v>-0.33</v>
      </c>
      <c r="BO8">
        <v>0</v>
      </c>
      <c r="BP8">
        <v>0</v>
      </c>
      <c r="BR8">
        <v>0</v>
      </c>
      <c r="BS8">
        <v>1</v>
      </c>
      <c r="BX8">
        <v>0</v>
      </c>
      <c r="BY8">
        <v>12.44</v>
      </c>
      <c r="BZ8">
        <v>0</v>
      </c>
      <c r="CA8">
        <v>16.350000000000001</v>
      </c>
      <c r="CB8">
        <v>0</v>
      </c>
      <c r="CC8">
        <v>1</v>
      </c>
      <c r="CD8" s="56">
        <v>42095</v>
      </c>
      <c r="CE8" s="56">
        <v>42342</v>
      </c>
      <c r="CF8" s="56">
        <v>42342</v>
      </c>
      <c r="CG8" s="56">
        <v>42419</v>
      </c>
      <c r="CH8" s="56"/>
      <c r="CI8" s="56"/>
      <c r="CJ8">
        <v>0</v>
      </c>
      <c r="CK8">
        <v>0</v>
      </c>
      <c r="CL8">
        <v>0</v>
      </c>
      <c r="CM8">
        <v>0</v>
      </c>
      <c r="CN8">
        <v>0</v>
      </c>
      <c r="CO8">
        <v>0</v>
      </c>
      <c r="CP8">
        <v>0.96</v>
      </c>
      <c r="CQ8" t="s">
        <v>1154</v>
      </c>
      <c r="CR8" t="s">
        <v>1153</v>
      </c>
      <c r="CS8" t="s">
        <v>1748</v>
      </c>
      <c r="CT8" t="s">
        <v>1397</v>
      </c>
      <c r="CU8" t="s">
        <v>1396</v>
      </c>
      <c r="CV8" t="s">
        <v>7658</v>
      </c>
      <c r="CW8" t="s">
        <v>1738</v>
      </c>
      <c r="CX8" t="s">
        <v>853</v>
      </c>
      <c r="DC8" t="s">
        <v>1387</v>
      </c>
      <c r="DE8" t="s">
        <v>1392</v>
      </c>
    </row>
    <row r="9" spans="1:110" x14ac:dyDescent="0.25">
      <c r="A9" t="s">
        <v>1025</v>
      </c>
      <c r="B9">
        <v>2</v>
      </c>
      <c r="C9" s="56">
        <v>42419</v>
      </c>
      <c r="D9" t="s">
        <v>1153</v>
      </c>
      <c r="E9" t="s">
        <v>1749</v>
      </c>
      <c r="G9" t="s">
        <v>1750</v>
      </c>
      <c r="H9" t="s">
        <v>1144</v>
      </c>
      <c r="I9" t="s">
        <v>1144</v>
      </c>
      <c r="J9" t="s">
        <v>1144</v>
      </c>
      <c r="K9" t="s">
        <v>1144</v>
      </c>
      <c r="L9">
        <v>13.81</v>
      </c>
      <c r="M9">
        <v>59.05</v>
      </c>
      <c r="N9">
        <v>0</v>
      </c>
      <c r="O9" s="56">
        <v>0</v>
      </c>
      <c r="P9" s="56">
        <v>0</v>
      </c>
      <c r="Q9">
        <v>1</v>
      </c>
      <c r="R9">
        <v>1</v>
      </c>
      <c r="S9">
        <v>11</v>
      </c>
      <c r="T9">
        <v>8</v>
      </c>
      <c r="U9">
        <v>3</v>
      </c>
      <c r="V9">
        <v>1</v>
      </c>
      <c r="X9" t="s">
        <v>7755</v>
      </c>
      <c r="AA9">
        <v>0</v>
      </c>
      <c r="AB9">
        <v>0</v>
      </c>
      <c r="AC9">
        <v>0</v>
      </c>
      <c r="AD9">
        <v>0</v>
      </c>
      <c r="AE9">
        <v>0</v>
      </c>
      <c r="AF9">
        <v>4</v>
      </c>
      <c r="AG9">
        <v>0</v>
      </c>
      <c r="AJ9" s="56"/>
      <c r="AK9" s="56"/>
      <c r="AL9" s="56"/>
      <c r="AP9" t="s">
        <v>1155</v>
      </c>
      <c r="AR9">
        <v>2</v>
      </c>
      <c r="AS9" t="s">
        <v>1152</v>
      </c>
      <c r="AT9">
        <v>1</v>
      </c>
      <c r="AV9">
        <v>10</v>
      </c>
      <c r="AW9">
        <v>7</v>
      </c>
      <c r="AX9">
        <v>3</v>
      </c>
      <c r="AY9" t="s">
        <v>1147</v>
      </c>
      <c r="AZ9" t="s">
        <v>1147</v>
      </c>
      <c r="BA9">
        <v>10</v>
      </c>
      <c r="BD9">
        <v>1000000000</v>
      </c>
      <c r="BE9">
        <v>17</v>
      </c>
      <c r="BF9">
        <v>-0.7</v>
      </c>
      <c r="BG9">
        <v>0</v>
      </c>
      <c r="BH9">
        <v>0</v>
      </c>
      <c r="BI9">
        <v>0</v>
      </c>
      <c r="BJ9">
        <v>0</v>
      </c>
      <c r="BK9">
        <v>0</v>
      </c>
      <c r="BL9">
        <v>0</v>
      </c>
      <c r="BM9">
        <v>17</v>
      </c>
      <c r="BN9">
        <v>-0.7</v>
      </c>
      <c r="BO9">
        <v>0</v>
      </c>
      <c r="BP9">
        <v>0</v>
      </c>
      <c r="BR9">
        <v>0</v>
      </c>
      <c r="BS9">
        <v>3</v>
      </c>
      <c r="BX9">
        <v>0</v>
      </c>
      <c r="BY9">
        <v>96.67</v>
      </c>
      <c r="BZ9">
        <v>0</v>
      </c>
      <c r="CA9">
        <v>14.29</v>
      </c>
      <c r="CB9">
        <v>0</v>
      </c>
      <c r="CC9">
        <v>1</v>
      </c>
      <c r="CD9" s="56">
        <v>42095</v>
      </c>
      <c r="CE9" s="56">
        <v>42342</v>
      </c>
      <c r="CF9" s="56">
        <v>42342</v>
      </c>
      <c r="CG9" s="56">
        <v>42419</v>
      </c>
      <c r="CH9" s="56"/>
      <c r="CI9" s="56"/>
      <c r="CJ9">
        <v>0</v>
      </c>
      <c r="CK9">
        <v>0</v>
      </c>
      <c r="CL9">
        <v>0</v>
      </c>
      <c r="CM9">
        <v>0</v>
      </c>
      <c r="CN9">
        <v>0</v>
      </c>
      <c r="CO9">
        <v>0</v>
      </c>
      <c r="CP9">
        <v>0.96</v>
      </c>
      <c r="CQ9" t="s">
        <v>1154</v>
      </c>
      <c r="CR9" t="s">
        <v>1153</v>
      </c>
      <c r="CS9" t="s">
        <v>1748</v>
      </c>
      <c r="CT9" t="s">
        <v>1397</v>
      </c>
      <c r="CU9" t="s">
        <v>1396</v>
      </c>
      <c r="CV9" t="s">
        <v>1751</v>
      </c>
      <c r="CW9" t="s">
        <v>1738</v>
      </c>
      <c r="CX9" t="s">
        <v>853</v>
      </c>
      <c r="DC9" t="s">
        <v>1387</v>
      </c>
      <c r="DE9" t="s">
        <v>1392</v>
      </c>
    </row>
    <row r="10" spans="1:110" x14ac:dyDescent="0.25">
      <c r="A10" t="s">
        <v>1025</v>
      </c>
      <c r="B10">
        <v>2</v>
      </c>
      <c r="C10" s="56">
        <v>42419</v>
      </c>
      <c r="D10" t="s">
        <v>1153</v>
      </c>
      <c r="E10" t="s">
        <v>1752</v>
      </c>
      <c r="G10" t="s">
        <v>1753</v>
      </c>
      <c r="H10" t="s">
        <v>1144</v>
      </c>
      <c r="I10" t="s">
        <v>1144</v>
      </c>
      <c r="J10" t="s">
        <v>1144</v>
      </c>
      <c r="K10" t="s">
        <v>1144</v>
      </c>
      <c r="L10">
        <v>2.25</v>
      </c>
      <c r="M10">
        <v>7.24</v>
      </c>
      <c r="N10">
        <v>0</v>
      </c>
      <c r="O10" s="56">
        <v>0</v>
      </c>
      <c r="P10" s="56">
        <v>0</v>
      </c>
      <c r="Q10">
        <v>1</v>
      </c>
      <c r="R10">
        <v>1</v>
      </c>
      <c r="S10">
        <v>11</v>
      </c>
      <c r="T10">
        <v>8</v>
      </c>
      <c r="U10">
        <v>3</v>
      </c>
      <c r="V10">
        <v>1</v>
      </c>
      <c r="X10" t="s">
        <v>7755</v>
      </c>
      <c r="AA10">
        <v>0</v>
      </c>
      <c r="AB10">
        <v>0</v>
      </c>
      <c r="AC10">
        <v>0</v>
      </c>
      <c r="AD10">
        <v>0</v>
      </c>
      <c r="AE10">
        <v>0</v>
      </c>
      <c r="AF10">
        <v>4</v>
      </c>
      <c r="AG10">
        <v>0</v>
      </c>
      <c r="AJ10" s="56"/>
      <c r="AK10" s="56"/>
      <c r="AL10" s="56"/>
      <c r="AP10" t="s">
        <v>1155</v>
      </c>
      <c r="AR10">
        <v>2</v>
      </c>
      <c r="AS10" t="s">
        <v>1152</v>
      </c>
      <c r="AT10">
        <v>1</v>
      </c>
      <c r="AV10">
        <v>8</v>
      </c>
      <c r="AW10">
        <v>5</v>
      </c>
      <c r="AX10">
        <v>3</v>
      </c>
      <c r="AY10" t="s">
        <v>1147</v>
      </c>
      <c r="AZ10" t="s">
        <v>1147</v>
      </c>
      <c r="BA10">
        <v>8</v>
      </c>
      <c r="BD10">
        <v>1000000000</v>
      </c>
      <c r="BE10">
        <v>13</v>
      </c>
      <c r="BF10">
        <v>-0.63</v>
      </c>
      <c r="BG10">
        <v>0</v>
      </c>
      <c r="BH10">
        <v>0</v>
      </c>
      <c r="BI10">
        <v>0</v>
      </c>
      <c r="BJ10">
        <v>0</v>
      </c>
      <c r="BK10">
        <v>0</v>
      </c>
      <c r="BL10">
        <v>0</v>
      </c>
      <c r="BM10">
        <v>13</v>
      </c>
      <c r="BN10">
        <v>-0.63</v>
      </c>
      <c r="BO10">
        <v>0</v>
      </c>
      <c r="BP10">
        <v>0</v>
      </c>
      <c r="BR10">
        <v>0</v>
      </c>
      <c r="BS10">
        <v>2</v>
      </c>
      <c r="BX10">
        <v>0</v>
      </c>
      <c r="BY10">
        <v>11.25</v>
      </c>
      <c r="BZ10">
        <v>0</v>
      </c>
      <c r="CA10">
        <v>9.68</v>
      </c>
      <c r="CB10">
        <v>0</v>
      </c>
      <c r="CC10">
        <v>1</v>
      </c>
      <c r="CD10" s="56">
        <v>42095</v>
      </c>
      <c r="CE10" s="56">
        <v>42342</v>
      </c>
      <c r="CF10" s="56">
        <v>42342</v>
      </c>
      <c r="CG10" s="56">
        <v>42419</v>
      </c>
      <c r="CH10" s="56"/>
      <c r="CI10" s="56"/>
      <c r="CJ10">
        <v>0</v>
      </c>
      <c r="CK10">
        <v>0</v>
      </c>
      <c r="CL10">
        <v>0</v>
      </c>
      <c r="CM10">
        <v>0</v>
      </c>
      <c r="CN10">
        <v>0</v>
      </c>
      <c r="CO10">
        <v>0</v>
      </c>
      <c r="CP10">
        <v>0.96</v>
      </c>
      <c r="CQ10" t="s">
        <v>1154</v>
      </c>
      <c r="CR10" t="s">
        <v>1153</v>
      </c>
      <c r="CS10" t="s">
        <v>1748</v>
      </c>
      <c r="CT10" t="s">
        <v>1397</v>
      </c>
      <c r="CU10" t="s">
        <v>1396</v>
      </c>
      <c r="CV10" t="s">
        <v>1754</v>
      </c>
      <c r="CW10" t="s">
        <v>1738</v>
      </c>
      <c r="CX10" t="s">
        <v>853</v>
      </c>
      <c r="DC10" t="s">
        <v>1387</v>
      </c>
      <c r="DE10" t="s">
        <v>1392</v>
      </c>
    </row>
    <row r="11" spans="1:110" x14ac:dyDescent="0.25">
      <c r="A11" t="s">
        <v>1025</v>
      </c>
      <c r="B11">
        <v>2</v>
      </c>
      <c r="C11" s="56">
        <v>42419</v>
      </c>
      <c r="D11" t="s">
        <v>1153</v>
      </c>
      <c r="E11" t="s">
        <v>1755</v>
      </c>
      <c r="G11" t="s">
        <v>1756</v>
      </c>
      <c r="H11" t="s">
        <v>1144</v>
      </c>
      <c r="I11" t="s">
        <v>1144</v>
      </c>
      <c r="J11" t="s">
        <v>1144</v>
      </c>
      <c r="K11" t="s">
        <v>1144</v>
      </c>
      <c r="L11">
        <v>2.37</v>
      </c>
      <c r="M11">
        <v>8.14</v>
      </c>
      <c r="N11">
        <v>0</v>
      </c>
      <c r="O11" s="56">
        <v>0</v>
      </c>
      <c r="P11" s="56">
        <v>0</v>
      </c>
      <c r="Q11">
        <v>1</v>
      </c>
      <c r="R11">
        <v>1</v>
      </c>
      <c r="S11">
        <v>11</v>
      </c>
      <c r="T11">
        <v>8</v>
      </c>
      <c r="U11">
        <v>3</v>
      </c>
      <c r="V11">
        <v>1</v>
      </c>
      <c r="W11" t="s">
        <v>1156</v>
      </c>
      <c r="X11" t="s">
        <v>7757</v>
      </c>
      <c r="Y11">
        <v>21</v>
      </c>
      <c r="AA11">
        <v>0</v>
      </c>
      <c r="AB11">
        <v>0</v>
      </c>
      <c r="AC11">
        <v>0</v>
      </c>
      <c r="AD11">
        <v>0</v>
      </c>
      <c r="AE11">
        <v>0</v>
      </c>
      <c r="AF11">
        <v>4</v>
      </c>
      <c r="AG11">
        <v>0</v>
      </c>
      <c r="AJ11" s="56"/>
      <c r="AK11" s="56"/>
      <c r="AL11" s="56"/>
      <c r="AP11" t="s">
        <v>1155</v>
      </c>
      <c r="AR11">
        <v>5</v>
      </c>
      <c r="AS11" t="s">
        <v>1152</v>
      </c>
      <c r="AT11">
        <v>1</v>
      </c>
      <c r="AV11">
        <v>27</v>
      </c>
      <c r="AW11">
        <v>18</v>
      </c>
      <c r="AX11">
        <v>9</v>
      </c>
      <c r="AY11" t="s">
        <v>1145</v>
      </c>
      <c r="AZ11" t="s">
        <v>1148</v>
      </c>
      <c r="BA11">
        <v>20</v>
      </c>
      <c r="BD11">
        <v>1000000000</v>
      </c>
      <c r="BE11">
        <v>12</v>
      </c>
      <c r="BF11">
        <v>0.56000000000000005</v>
      </c>
      <c r="BG11">
        <v>5</v>
      </c>
      <c r="BH11">
        <v>0</v>
      </c>
      <c r="BI11">
        <v>0</v>
      </c>
      <c r="BJ11">
        <v>0</v>
      </c>
      <c r="BK11">
        <v>0</v>
      </c>
      <c r="BL11">
        <v>10</v>
      </c>
      <c r="BM11">
        <v>27</v>
      </c>
      <c r="BN11">
        <v>0</v>
      </c>
      <c r="BO11">
        <v>0</v>
      </c>
      <c r="BP11">
        <v>0</v>
      </c>
      <c r="BR11">
        <v>0</v>
      </c>
      <c r="BS11">
        <v>7</v>
      </c>
      <c r="BT11">
        <v>5</v>
      </c>
      <c r="BX11">
        <v>0</v>
      </c>
      <c r="BY11">
        <v>0</v>
      </c>
      <c r="BZ11">
        <v>0</v>
      </c>
      <c r="CA11">
        <v>10.62</v>
      </c>
      <c r="CB11">
        <v>0</v>
      </c>
      <c r="CC11">
        <v>1</v>
      </c>
      <c r="CD11" s="56">
        <v>42341</v>
      </c>
      <c r="CE11" s="56">
        <v>42342</v>
      </c>
      <c r="CF11" s="56">
        <v>42342</v>
      </c>
      <c r="CG11" s="56">
        <v>42419</v>
      </c>
      <c r="CH11" s="56"/>
      <c r="CI11" s="56"/>
      <c r="CJ11">
        <v>0.02</v>
      </c>
      <c r="CK11">
        <v>0</v>
      </c>
      <c r="CL11">
        <v>0</v>
      </c>
      <c r="CM11">
        <v>0</v>
      </c>
      <c r="CN11">
        <v>0.96</v>
      </c>
      <c r="CO11">
        <v>0</v>
      </c>
      <c r="CP11">
        <v>0</v>
      </c>
      <c r="CQ11" t="s">
        <v>1154</v>
      </c>
      <c r="CR11" t="s">
        <v>1153</v>
      </c>
      <c r="CS11" t="s">
        <v>1748</v>
      </c>
      <c r="CT11" t="s">
        <v>1397</v>
      </c>
      <c r="CU11" t="s">
        <v>1396</v>
      </c>
      <c r="CV11" t="s">
        <v>1757</v>
      </c>
      <c r="CW11" t="s">
        <v>1390</v>
      </c>
      <c r="CX11" t="s">
        <v>853</v>
      </c>
      <c r="DC11" t="s">
        <v>1387</v>
      </c>
      <c r="DE11" t="s">
        <v>1392</v>
      </c>
    </row>
    <row r="12" spans="1:110" x14ac:dyDescent="0.25">
      <c r="A12" t="s">
        <v>1025</v>
      </c>
      <c r="B12">
        <v>2</v>
      </c>
      <c r="C12" s="56">
        <v>42419</v>
      </c>
      <c r="D12" t="s">
        <v>1153</v>
      </c>
      <c r="E12" t="s">
        <v>1398</v>
      </c>
      <c r="G12" t="s">
        <v>1758</v>
      </c>
      <c r="H12" t="s">
        <v>1144</v>
      </c>
      <c r="I12" t="s">
        <v>1144</v>
      </c>
      <c r="J12" t="s">
        <v>1144</v>
      </c>
      <c r="K12" t="s">
        <v>1144</v>
      </c>
      <c r="L12">
        <v>2.6</v>
      </c>
      <c r="M12">
        <v>9.99</v>
      </c>
      <c r="N12">
        <v>0</v>
      </c>
      <c r="O12" s="56">
        <v>0</v>
      </c>
      <c r="P12" s="56">
        <v>0</v>
      </c>
      <c r="Q12">
        <v>1</v>
      </c>
      <c r="R12">
        <v>1</v>
      </c>
      <c r="S12">
        <v>11</v>
      </c>
      <c r="T12">
        <v>8</v>
      </c>
      <c r="U12">
        <v>3</v>
      </c>
      <c r="V12">
        <v>1</v>
      </c>
      <c r="W12" t="s">
        <v>1394</v>
      </c>
      <c r="X12" t="s">
        <v>7758</v>
      </c>
      <c r="AA12">
        <v>0</v>
      </c>
      <c r="AB12">
        <v>0</v>
      </c>
      <c r="AC12">
        <v>0</v>
      </c>
      <c r="AD12">
        <v>0</v>
      </c>
      <c r="AE12">
        <v>0</v>
      </c>
      <c r="AF12">
        <v>22</v>
      </c>
      <c r="AG12">
        <v>0</v>
      </c>
      <c r="AJ12" s="56"/>
      <c r="AK12" s="56"/>
      <c r="AL12" s="56"/>
      <c r="AP12" t="s">
        <v>1155</v>
      </c>
      <c r="AR12">
        <v>5</v>
      </c>
      <c r="AS12" t="s">
        <v>1152</v>
      </c>
      <c r="AT12">
        <v>1</v>
      </c>
      <c r="AV12">
        <v>94</v>
      </c>
      <c r="AW12">
        <v>63</v>
      </c>
      <c r="AX12">
        <v>31</v>
      </c>
      <c r="AY12" t="s">
        <v>1145</v>
      </c>
      <c r="AZ12" t="s">
        <v>1145</v>
      </c>
      <c r="BA12">
        <v>70</v>
      </c>
      <c r="BD12">
        <v>1000000000</v>
      </c>
      <c r="BE12">
        <v>38</v>
      </c>
      <c r="BF12">
        <v>0.6</v>
      </c>
      <c r="BG12">
        <v>0</v>
      </c>
      <c r="BH12">
        <v>0</v>
      </c>
      <c r="BI12">
        <v>0</v>
      </c>
      <c r="BJ12">
        <v>0</v>
      </c>
      <c r="BK12">
        <v>0</v>
      </c>
      <c r="BL12">
        <v>20</v>
      </c>
      <c r="BM12">
        <v>58</v>
      </c>
      <c r="BN12">
        <v>0.38</v>
      </c>
      <c r="BO12">
        <v>0</v>
      </c>
      <c r="BP12">
        <v>0</v>
      </c>
      <c r="BR12">
        <v>35</v>
      </c>
      <c r="BS12">
        <v>26</v>
      </c>
      <c r="BX12">
        <v>0</v>
      </c>
      <c r="BY12">
        <v>0</v>
      </c>
      <c r="BZ12">
        <v>0</v>
      </c>
      <c r="CA12">
        <v>12.4</v>
      </c>
      <c r="CB12">
        <v>0</v>
      </c>
      <c r="CC12">
        <v>1</v>
      </c>
      <c r="CD12" s="56">
        <v>42404</v>
      </c>
      <c r="CE12" s="56">
        <v>42404</v>
      </c>
      <c r="CF12" s="56">
        <v>42404</v>
      </c>
      <c r="CG12" s="56">
        <v>42481</v>
      </c>
      <c r="CH12" s="56"/>
      <c r="CI12" s="56"/>
      <c r="CJ12">
        <v>0</v>
      </c>
      <c r="CK12">
        <v>0</v>
      </c>
      <c r="CL12">
        <v>0</v>
      </c>
      <c r="CM12">
        <v>0</v>
      </c>
      <c r="CN12">
        <v>0.27</v>
      </c>
      <c r="CO12">
        <v>0</v>
      </c>
      <c r="CP12">
        <v>0</v>
      </c>
      <c r="CQ12" t="s">
        <v>1154</v>
      </c>
      <c r="CR12" t="s">
        <v>1153</v>
      </c>
      <c r="CS12" t="s">
        <v>1748</v>
      </c>
      <c r="CT12" t="s">
        <v>1397</v>
      </c>
      <c r="CU12" t="s">
        <v>1396</v>
      </c>
      <c r="CV12" t="s">
        <v>7660</v>
      </c>
      <c r="CW12" t="s">
        <v>1727</v>
      </c>
      <c r="CX12" t="s">
        <v>853</v>
      </c>
      <c r="DC12" t="s">
        <v>1387</v>
      </c>
      <c r="DE12" t="s">
        <v>1392</v>
      </c>
    </row>
    <row r="13" spans="1:110" x14ac:dyDescent="0.25">
      <c r="A13" t="s">
        <v>1025</v>
      </c>
      <c r="B13">
        <v>2</v>
      </c>
      <c r="C13" s="56">
        <v>42419</v>
      </c>
      <c r="D13" t="s">
        <v>1153</v>
      </c>
      <c r="E13" t="s">
        <v>1759</v>
      </c>
      <c r="G13" t="s">
        <v>1760</v>
      </c>
      <c r="H13" t="s">
        <v>1144</v>
      </c>
      <c r="I13" t="s">
        <v>1144</v>
      </c>
      <c r="J13" t="s">
        <v>1144</v>
      </c>
      <c r="K13" t="s">
        <v>1144</v>
      </c>
      <c r="L13">
        <v>2.0499999999999998</v>
      </c>
      <c r="M13">
        <v>9</v>
      </c>
      <c r="N13">
        <v>0</v>
      </c>
      <c r="O13" s="56">
        <v>0</v>
      </c>
      <c r="P13" s="56">
        <v>0</v>
      </c>
      <c r="Q13">
        <v>1</v>
      </c>
      <c r="R13">
        <v>1</v>
      </c>
      <c r="S13">
        <v>11</v>
      </c>
      <c r="T13">
        <v>8</v>
      </c>
      <c r="U13">
        <v>3</v>
      </c>
      <c r="V13">
        <v>1</v>
      </c>
      <c r="W13" t="s">
        <v>1156</v>
      </c>
      <c r="X13" t="s">
        <v>7757</v>
      </c>
      <c r="Y13">
        <v>22</v>
      </c>
      <c r="AA13">
        <v>0</v>
      </c>
      <c r="AB13">
        <v>0</v>
      </c>
      <c r="AC13">
        <v>0</v>
      </c>
      <c r="AD13">
        <v>0</v>
      </c>
      <c r="AE13">
        <v>0</v>
      </c>
      <c r="AF13">
        <v>3</v>
      </c>
      <c r="AG13">
        <v>0</v>
      </c>
      <c r="AJ13" s="56"/>
      <c r="AK13" s="56"/>
      <c r="AL13" s="56"/>
      <c r="AP13" t="s">
        <v>1155</v>
      </c>
      <c r="AR13">
        <v>5</v>
      </c>
      <c r="AS13" t="s">
        <v>1152</v>
      </c>
      <c r="AT13">
        <v>1</v>
      </c>
      <c r="AV13">
        <v>28</v>
      </c>
      <c r="AW13">
        <v>19</v>
      </c>
      <c r="AX13">
        <v>9</v>
      </c>
      <c r="AY13" t="s">
        <v>1145</v>
      </c>
      <c r="AZ13" t="s">
        <v>1148</v>
      </c>
      <c r="BA13">
        <v>21</v>
      </c>
      <c r="BD13">
        <v>1000000000</v>
      </c>
      <c r="BE13">
        <v>15</v>
      </c>
      <c r="BF13">
        <v>0.46</v>
      </c>
      <c r="BG13">
        <v>11</v>
      </c>
      <c r="BH13">
        <v>0</v>
      </c>
      <c r="BI13">
        <v>0</v>
      </c>
      <c r="BJ13">
        <v>0</v>
      </c>
      <c r="BK13">
        <v>0</v>
      </c>
      <c r="BL13">
        <v>0</v>
      </c>
      <c r="BM13">
        <v>26</v>
      </c>
      <c r="BN13">
        <v>7.0000000000000007E-2</v>
      </c>
      <c r="BO13">
        <v>0</v>
      </c>
      <c r="BP13">
        <v>0</v>
      </c>
      <c r="BR13">
        <v>0</v>
      </c>
      <c r="BS13">
        <v>8</v>
      </c>
      <c r="BX13">
        <v>0</v>
      </c>
      <c r="BY13">
        <v>0</v>
      </c>
      <c r="BZ13">
        <v>0</v>
      </c>
      <c r="CA13">
        <v>14.79</v>
      </c>
      <c r="CB13">
        <v>0</v>
      </c>
      <c r="CC13">
        <v>1</v>
      </c>
      <c r="CD13" s="56">
        <v>42341</v>
      </c>
      <c r="CE13" s="56">
        <v>42342</v>
      </c>
      <c r="CF13" s="56">
        <v>42342</v>
      </c>
      <c r="CG13" s="56">
        <v>42419</v>
      </c>
      <c r="CH13" s="56"/>
      <c r="CI13" s="56"/>
      <c r="CJ13">
        <v>0.04</v>
      </c>
      <c r="CK13">
        <v>0</v>
      </c>
      <c r="CL13">
        <v>0</v>
      </c>
      <c r="CM13">
        <v>0</v>
      </c>
      <c r="CN13">
        <v>0.96</v>
      </c>
      <c r="CO13">
        <v>0</v>
      </c>
      <c r="CP13">
        <v>0</v>
      </c>
      <c r="CQ13" t="s">
        <v>1154</v>
      </c>
      <c r="CR13" t="s">
        <v>1153</v>
      </c>
      <c r="CS13" t="s">
        <v>1748</v>
      </c>
      <c r="CT13" t="s">
        <v>1397</v>
      </c>
      <c r="CU13" t="s">
        <v>1396</v>
      </c>
      <c r="CV13" t="s">
        <v>1761</v>
      </c>
      <c r="CW13" t="s">
        <v>1738</v>
      </c>
      <c r="CX13" t="s">
        <v>853</v>
      </c>
      <c r="DC13" t="s">
        <v>1387</v>
      </c>
      <c r="DE13" t="s">
        <v>1392</v>
      </c>
    </row>
    <row r="14" spans="1:110" x14ac:dyDescent="0.25">
      <c r="A14" t="s">
        <v>1025</v>
      </c>
      <c r="B14">
        <v>2</v>
      </c>
      <c r="C14" s="56">
        <v>42419</v>
      </c>
      <c r="D14" t="s">
        <v>1153</v>
      </c>
      <c r="E14" t="s">
        <v>1762</v>
      </c>
      <c r="G14" t="s">
        <v>1763</v>
      </c>
      <c r="H14" t="s">
        <v>1144</v>
      </c>
      <c r="I14" t="s">
        <v>1144</v>
      </c>
      <c r="J14" t="s">
        <v>1144</v>
      </c>
      <c r="K14" t="s">
        <v>1144</v>
      </c>
      <c r="L14">
        <v>4.04</v>
      </c>
      <c r="M14">
        <v>14.71</v>
      </c>
      <c r="N14">
        <v>0</v>
      </c>
      <c r="O14" s="56">
        <v>0</v>
      </c>
      <c r="P14" s="56">
        <v>0</v>
      </c>
      <c r="Q14">
        <v>1</v>
      </c>
      <c r="R14">
        <v>1</v>
      </c>
      <c r="S14">
        <v>11</v>
      </c>
      <c r="T14">
        <v>8</v>
      </c>
      <c r="U14">
        <v>3</v>
      </c>
      <c r="V14">
        <v>1</v>
      </c>
      <c r="X14" t="s">
        <v>7755</v>
      </c>
      <c r="AA14">
        <v>0</v>
      </c>
      <c r="AB14">
        <v>0</v>
      </c>
      <c r="AC14">
        <v>0</v>
      </c>
      <c r="AD14">
        <v>0</v>
      </c>
      <c r="AE14">
        <v>0</v>
      </c>
      <c r="AF14">
        <v>0</v>
      </c>
      <c r="AG14">
        <v>0</v>
      </c>
      <c r="AJ14" s="56"/>
      <c r="AK14" s="56"/>
      <c r="AL14" s="56"/>
      <c r="AP14" t="s">
        <v>1155</v>
      </c>
      <c r="AS14" t="s">
        <v>1152</v>
      </c>
      <c r="AT14">
        <v>1</v>
      </c>
      <c r="AV14">
        <v>0</v>
      </c>
      <c r="AW14">
        <v>0</v>
      </c>
      <c r="AX14">
        <v>0</v>
      </c>
      <c r="AY14" t="s">
        <v>1388</v>
      </c>
      <c r="AZ14" t="s">
        <v>1388</v>
      </c>
      <c r="BA14">
        <v>0</v>
      </c>
      <c r="BD14">
        <v>1000000000</v>
      </c>
      <c r="BE14">
        <v>39</v>
      </c>
      <c r="BF14">
        <v>0</v>
      </c>
      <c r="BG14">
        <v>0</v>
      </c>
      <c r="BH14">
        <v>0</v>
      </c>
      <c r="BI14">
        <v>0</v>
      </c>
      <c r="BJ14">
        <v>0</v>
      </c>
      <c r="BK14">
        <v>0</v>
      </c>
      <c r="BL14">
        <v>0</v>
      </c>
      <c r="BM14">
        <v>39</v>
      </c>
      <c r="BN14">
        <v>0</v>
      </c>
      <c r="BO14">
        <v>0</v>
      </c>
      <c r="BP14">
        <v>0</v>
      </c>
      <c r="BR14">
        <v>0</v>
      </c>
      <c r="BS14">
        <v>0</v>
      </c>
      <c r="BX14">
        <v>0</v>
      </c>
      <c r="BY14">
        <v>0</v>
      </c>
      <c r="BZ14">
        <v>0</v>
      </c>
      <c r="CA14">
        <v>0</v>
      </c>
      <c r="CB14">
        <v>0</v>
      </c>
      <c r="CC14">
        <v>1</v>
      </c>
      <c r="CD14" s="56">
        <v>42095</v>
      </c>
      <c r="CE14" s="56">
        <v>42342</v>
      </c>
      <c r="CF14" s="56">
        <v>42342</v>
      </c>
      <c r="CG14" s="56">
        <v>42419</v>
      </c>
      <c r="CH14" s="56"/>
      <c r="CI14" s="56"/>
      <c r="CJ14">
        <v>0</v>
      </c>
      <c r="CK14">
        <v>0</v>
      </c>
      <c r="CL14">
        <v>0</v>
      </c>
      <c r="CM14">
        <v>0</v>
      </c>
      <c r="CN14">
        <v>0</v>
      </c>
      <c r="CO14">
        <v>0</v>
      </c>
      <c r="CP14">
        <v>0.96</v>
      </c>
      <c r="CQ14" t="s">
        <v>1154</v>
      </c>
      <c r="CR14" t="s">
        <v>1153</v>
      </c>
      <c r="CS14" t="s">
        <v>1748</v>
      </c>
      <c r="CT14" t="s">
        <v>1397</v>
      </c>
      <c r="CU14" t="s">
        <v>1396</v>
      </c>
      <c r="CV14" t="s">
        <v>1764</v>
      </c>
      <c r="CW14" t="s">
        <v>1738</v>
      </c>
      <c r="CX14" t="s">
        <v>853</v>
      </c>
      <c r="DC14" t="s">
        <v>1387</v>
      </c>
      <c r="DE14" t="s">
        <v>1392</v>
      </c>
    </row>
    <row r="15" spans="1:110" x14ac:dyDescent="0.25">
      <c r="A15" t="s">
        <v>1025</v>
      </c>
      <c r="B15">
        <v>2</v>
      </c>
      <c r="C15" s="56">
        <v>42419</v>
      </c>
      <c r="D15" t="s">
        <v>1153</v>
      </c>
      <c r="E15" t="s">
        <v>1765</v>
      </c>
      <c r="G15" t="s">
        <v>1766</v>
      </c>
      <c r="H15" t="s">
        <v>1144</v>
      </c>
      <c r="I15" t="s">
        <v>1144</v>
      </c>
      <c r="J15" t="s">
        <v>1144</v>
      </c>
      <c r="K15" t="s">
        <v>1144</v>
      </c>
      <c r="L15">
        <v>3.74</v>
      </c>
      <c r="M15">
        <v>9.24</v>
      </c>
      <c r="N15">
        <v>0</v>
      </c>
      <c r="O15" s="56">
        <v>0</v>
      </c>
      <c r="P15" s="56">
        <v>0</v>
      </c>
      <c r="Q15">
        <v>1</v>
      </c>
      <c r="R15">
        <v>1</v>
      </c>
      <c r="S15">
        <v>11</v>
      </c>
      <c r="T15">
        <v>8</v>
      </c>
      <c r="U15">
        <v>3</v>
      </c>
      <c r="V15">
        <v>1</v>
      </c>
      <c r="X15" t="s">
        <v>7755</v>
      </c>
      <c r="AA15">
        <v>0</v>
      </c>
      <c r="AB15">
        <v>0</v>
      </c>
      <c r="AC15">
        <v>0</v>
      </c>
      <c r="AD15">
        <v>0</v>
      </c>
      <c r="AE15">
        <v>0</v>
      </c>
      <c r="AF15">
        <v>4</v>
      </c>
      <c r="AG15">
        <v>0</v>
      </c>
      <c r="AJ15" s="56"/>
      <c r="AK15" s="56"/>
      <c r="AL15" s="56"/>
      <c r="AM15">
        <v>6</v>
      </c>
      <c r="AP15" t="s">
        <v>1155</v>
      </c>
      <c r="AR15">
        <v>2</v>
      </c>
      <c r="AS15" t="s">
        <v>1152</v>
      </c>
      <c r="AT15">
        <v>1</v>
      </c>
      <c r="AV15">
        <v>5</v>
      </c>
      <c r="AW15">
        <v>3</v>
      </c>
      <c r="AX15">
        <v>2</v>
      </c>
      <c r="AY15" t="s">
        <v>1147</v>
      </c>
      <c r="AZ15" t="s">
        <v>1147</v>
      </c>
      <c r="BA15">
        <v>5</v>
      </c>
      <c r="BD15">
        <v>1000000000</v>
      </c>
      <c r="BE15">
        <v>10</v>
      </c>
      <c r="BF15">
        <v>-1</v>
      </c>
      <c r="BG15">
        <v>0</v>
      </c>
      <c r="BH15">
        <v>0</v>
      </c>
      <c r="BI15">
        <v>0</v>
      </c>
      <c r="BJ15">
        <v>0</v>
      </c>
      <c r="BK15">
        <v>0</v>
      </c>
      <c r="BL15">
        <v>0</v>
      </c>
      <c r="BM15">
        <v>10</v>
      </c>
      <c r="BN15">
        <v>-1</v>
      </c>
      <c r="BO15">
        <v>0</v>
      </c>
      <c r="BP15">
        <v>0</v>
      </c>
      <c r="BR15">
        <v>0</v>
      </c>
      <c r="BS15">
        <v>1</v>
      </c>
      <c r="BX15">
        <v>0</v>
      </c>
      <c r="BY15">
        <v>18.7</v>
      </c>
      <c r="BZ15">
        <v>0</v>
      </c>
      <c r="CA15">
        <v>6.42</v>
      </c>
      <c r="CB15">
        <v>0</v>
      </c>
      <c r="CC15">
        <v>1</v>
      </c>
      <c r="CD15" s="56">
        <v>42095</v>
      </c>
      <c r="CE15" s="56">
        <v>42342</v>
      </c>
      <c r="CF15" s="56">
        <v>42342</v>
      </c>
      <c r="CG15" s="56">
        <v>42419</v>
      </c>
      <c r="CH15" s="56"/>
      <c r="CI15" s="56"/>
      <c r="CJ15">
        <v>0</v>
      </c>
      <c r="CK15">
        <v>0</v>
      </c>
      <c r="CL15">
        <v>0</v>
      </c>
      <c r="CM15">
        <v>0</v>
      </c>
      <c r="CN15">
        <v>0</v>
      </c>
      <c r="CO15">
        <v>0</v>
      </c>
      <c r="CP15">
        <v>0.96</v>
      </c>
      <c r="CQ15" t="s">
        <v>1154</v>
      </c>
      <c r="CR15" t="s">
        <v>1153</v>
      </c>
      <c r="CS15" t="s">
        <v>1748</v>
      </c>
      <c r="CT15" t="s">
        <v>1397</v>
      </c>
      <c r="CU15" t="s">
        <v>1396</v>
      </c>
      <c r="CV15" t="s">
        <v>1767</v>
      </c>
      <c r="CW15" t="s">
        <v>1738</v>
      </c>
      <c r="CX15" t="s">
        <v>853</v>
      </c>
      <c r="DC15" t="s">
        <v>1387</v>
      </c>
      <c r="DE15" t="s">
        <v>1392</v>
      </c>
    </row>
    <row r="16" spans="1:110" x14ac:dyDescent="0.25">
      <c r="A16" t="s">
        <v>1025</v>
      </c>
      <c r="B16">
        <v>2</v>
      </c>
      <c r="C16" s="56">
        <v>42419</v>
      </c>
      <c r="D16" t="s">
        <v>1153</v>
      </c>
      <c r="E16" t="s">
        <v>1768</v>
      </c>
      <c r="G16" t="s">
        <v>1769</v>
      </c>
      <c r="H16" t="s">
        <v>1144</v>
      </c>
      <c r="I16" t="s">
        <v>1144</v>
      </c>
      <c r="J16" t="s">
        <v>1144</v>
      </c>
      <c r="K16" t="s">
        <v>1144</v>
      </c>
      <c r="L16">
        <v>1.19</v>
      </c>
      <c r="M16">
        <v>5.17</v>
      </c>
      <c r="N16">
        <v>0</v>
      </c>
      <c r="O16" s="56">
        <v>0</v>
      </c>
      <c r="P16" s="56">
        <v>0</v>
      </c>
      <c r="Q16">
        <v>1</v>
      </c>
      <c r="R16">
        <v>1</v>
      </c>
      <c r="S16">
        <v>11</v>
      </c>
      <c r="T16">
        <v>8</v>
      </c>
      <c r="U16">
        <v>3</v>
      </c>
      <c r="V16">
        <v>1</v>
      </c>
      <c r="X16" t="s">
        <v>7755</v>
      </c>
      <c r="AA16">
        <v>0</v>
      </c>
      <c r="AB16">
        <v>0</v>
      </c>
      <c r="AC16">
        <v>0</v>
      </c>
      <c r="AD16">
        <v>0</v>
      </c>
      <c r="AE16">
        <v>0</v>
      </c>
      <c r="AF16">
        <v>4</v>
      </c>
      <c r="AG16">
        <v>0</v>
      </c>
      <c r="AJ16" s="56"/>
      <c r="AK16" s="56"/>
      <c r="AL16" s="56"/>
      <c r="AP16" t="s">
        <v>1155</v>
      </c>
      <c r="AR16">
        <v>5</v>
      </c>
      <c r="AS16" t="s">
        <v>1152</v>
      </c>
      <c r="AT16">
        <v>1</v>
      </c>
      <c r="AV16">
        <v>30</v>
      </c>
      <c r="AW16">
        <v>20</v>
      </c>
      <c r="AX16">
        <v>10</v>
      </c>
      <c r="AY16" t="s">
        <v>1147</v>
      </c>
      <c r="AZ16" t="s">
        <v>1147</v>
      </c>
      <c r="BA16">
        <v>30</v>
      </c>
      <c r="BD16">
        <v>1000000000</v>
      </c>
      <c r="BE16">
        <v>41</v>
      </c>
      <c r="BF16">
        <v>-0.37</v>
      </c>
      <c r="BG16">
        <v>0</v>
      </c>
      <c r="BH16">
        <v>0</v>
      </c>
      <c r="BI16">
        <v>0</v>
      </c>
      <c r="BJ16">
        <v>0</v>
      </c>
      <c r="BK16">
        <v>0</v>
      </c>
      <c r="BL16">
        <v>0</v>
      </c>
      <c r="BM16">
        <v>41</v>
      </c>
      <c r="BN16">
        <v>-0.37</v>
      </c>
      <c r="BO16">
        <v>0</v>
      </c>
      <c r="BP16">
        <v>0</v>
      </c>
      <c r="BR16">
        <v>0</v>
      </c>
      <c r="BS16">
        <v>8</v>
      </c>
      <c r="BX16">
        <v>0</v>
      </c>
      <c r="BY16">
        <v>13.09</v>
      </c>
      <c r="BZ16">
        <v>0</v>
      </c>
      <c r="CA16">
        <v>14.59</v>
      </c>
      <c r="CB16">
        <v>0</v>
      </c>
      <c r="CC16">
        <v>1</v>
      </c>
      <c r="CD16" s="56">
        <v>42095</v>
      </c>
      <c r="CE16" s="56">
        <v>42342</v>
      </c>
      <c r="CF16" s="56">
        <v>42342</v>
      </c>
      <c r="CG16" s="56">
        <v>42419</v>
      </c>
      <c r="CH16" s="56"/>
      <c r="CI16" s="56"/>
      <c r="CJ16">
        <v>0</v>
      </c>
      <c r="CK16">
        <v>0</v>
      </c>
      <c r="CL16">
        <v>0</v>
      </c>
      <c r="CM16">
        <v>0</v>
      </c>
      <c r="CN16">
        <v>0</v>
      </c>
      <c r="CO16">
        <v>0</v>
      </c>
      <c r="CP16">
        <v>0.96</v>
      </c>
      <c r="CQ16" t="s">
        <v>1154</v>
      </c>
      <c r="CR16" t="s">
        <v>1153</v>
      </c>
      <c r="CS16" t="s">
        <v>1748</v>
      </c>
      <c r="CT16" t="s">
        <v>1397</v>
      </c>
      <c r="CU16" t="s">
        <v>1396</v>
      </c>
      <c r="CV16" t="s">
        <v>1770</v>
      </c>
      <c r="CW16" t="s">
        <v>1727</v>
      </c>
      <c r="CX16" t="s">
        <v>853</v>
      </c>
      <c r="DC16" t="s">
        <v>1387</v>
      </c>
      <c r="DE16" t="s">
        <v>1392</v>
      </c>
    </row>
    <row r="17" spans="1:109" x14ac:dyDescent="0.25">
      <c r="A17" t="s">
        <v>1025</v>
      </c>
      <c r="B17">
        <v>2</v>
      </c>
      <c r="C17" s="56">
        <v>42419</v>
      </c>
      <c r="D17" t="s">
        <v>1153</v>
      </c>
      <c r="E17" t="s">
        <v>1399</v>
      </c>
      <c r="G17" t="s">
        <v>1771</v>
      </c>
      <c r="H17" t="s">
        <v>1144</v>
      </c>
      <c r="I17" t="s">
        <v>1144</v>
      </c>
      <c r="J17" t="s">
        <v>1144</v>
      </c>
      <c r="K17" t="s">
        <v>1144</v>
      </c>
      <c r="L17">
        <v>0.95</v>
      </c>
      <c r="M17">
        <v>5.58</v>
      </c>
      <c r="N17">
        <v>0</v>
      </c>
      <c r="O17" s="56">
        <v>0</v>
      </c>
      <c r="P17" s="56">
        <v>0</v>
      </c>
      <c r="Q17">
        <v>1</v>
      </c>
      <c r="R17">
        <v>1</v>
      </c>
      <c r="S17">
        <v>11</v>
      </c>
      <c r="T17">
        <v>8</v>
      </c>
      <c r="U17">
        <v>3</v>
      </c>
      <c r="V17">
        <v>1</v>
      </c>
      <c r="W17" t="s">
        <v>1156</v>
      </c>
      <c r="X17" t="s">
        <v>7659</v>
      </c>
      <c r="Y17">
        <v>70</v>
      </c>
      <c r="AA17">
        <v>0</v>
      </c>
      <c r="AB17">
        <v>0</v>
      </c>
      <c r="AC17">
        <v>0</v>
      </c>
      <c r="AD17">
        <v>0</v>
      </c>
      <c r="AE17">
        <v>0</v>
      </c>
      <c r="AF17">
        <v>4</v>
      </c>
      <c r="AG17">
        <v>0</v>
      </c>
      <c r="AJ17" s="56"/>
      <c r="AK17" s="56"/>
      <c r="AL17" s="56"/>
      <c r="AP17" t="s">
        <v>1155</v>
      </c>
      <c r="AR17">
        <v>5</v>
      </c>
      <c r="AS17" t="s">
        <v>1152</v>
      </c>
      <c r="AT17">
        <v>1</v>
      </c>
      <c r="AV17">
        <v>88</v>
      </c>
      <c r="AW17">
        <v>59</v>
      </c>
      <c r="AX17">
        <v>29</v>
      </c>
      <c r="AY17" t="s">
        <v>1145</v>
      </c>
      <c r="AZ17" t="s">
        <v>1145</v>
      </c>
      <c r="BA17">
        <v>66</v>
      </c>
      <c r="BD17">
        <v>1000000000</v>
      </c>
      <c r="BE17">
        <v>50</v>
      </c>
      <c r="BF17">
        <v>0.43</v>
      </c>
      <c r="BG17">
        <v>0</v>
      </c>
      <c r="BH17">
        <v>0</v>
      </c>
      <c r="BI17">
        <v>0</v>
      </c>
      <c r="BJ17">
        <v>0</v>
      </c>
      <c r="BK17">
        <v>0</v>
      </c>
      <c r="BL17">
        <v>0</v>
      </c>
      <c r="BM17">
        <v>50</v>
      </c>
      <c r="BN17">
        <v>0.43</v>
      </c>
      <c r="BO17">
        <v>0</v>
      </c>
      <c r="BP17">
        <v>0</v>
      </c>
      <c r="BR17">
        <v>40</v>
      </c>
      <c r="BS17">
        <v>24</v>
      </c>
      <c r="BT17">
        <v>2</v>
      </c>
      <c r="BX17">
        <v>0</v>
      </c>
      <c r="BY17">
        <v>0</v>
      </c>
      <c r="BZ17">
        <v>0</v>
      </c>
      <c r="CA17">
        <v>21.27</v>
      </c>
      <c r="CB17">
        <v>0</v>
      </c>
      <c r="CC17">
        <v>1</v>
      </c>
      <c r="CD17" s="56">
        <v>42342</v>
      </c>
      <c r="CE17" s="56">
        <v>42342</v>
      </c>
      <c r="CF17" s="56">
        <v>42342</v>
      </c>
      <c r="CG17" s="56">
        <v>42419</v>
      </c>
      <c r="CH17" s="56"/>
      <c r="CI17" s="56"/>
      <c r="CJ17">
        <v>7.0000000000000007E-2</v>
      </c>
      <c r="CK17">
        <v>0</v>
      </c>
      <c r="CL17">
        <v>0</v>
      </c>
      <c r="CM17">
        <v>0</v>
      </c>
      <c r="CN17">
        <v>0.84</v>
      </c>
      <c r="CO17">
        <v>0.12</v>
      </c>
      <c r="CP17">
        <v>0</v>
      </c>
      <c r="CQ17" t="s">
        <v>1154</v>
      </c>
      <c r="CR17" t="s">
        <v>1153</v>
      </c>
      <c r="CS17" t="s">
        <v>1748</v>
      </c>
      <c r="CT17" t="s">
        <v>1397</v>
      </c>
      <c r="CU17" t="s">
        <v>1396</v>
      </c>
      <c r="CV17" t="s">
        <v>1772</v>
      </c>
      <c r="CW17" t="s">
        <v>1727</v>
      </c>
      <c r="CX17" t="s">
        <v>853</v>
      </c>
      <c r="DC17" t="s">
        <v>1387</v>
      </c>
      <c r="DE17" t="s">
        <v>1392</v>
      </c>
    </row>
    <row r="18" spans="1:109" x14ac:dyDescent="0.25">
      <c r="A18" t="s">
        <v>1025</v>
      </c>
      <c r="B18">
        <v>2</v>
      </c>
      <c r="C18" s="56">
        <v>42419</v>
      </c>
      <c r="D18" t="s">
        <v>1153</v>
      </c>
      <c r="E18" t="s">
        <v>1773</v>
      </c>
      <c r="G18" t="s">
        <v>1774</v>
      </c>
      <c r="H18" t="s">
        <v>1144</v>
      </c>
      <c r="I18" t="s">
        <v>1144</v>
      </c>
      <c r="J18" t="s">
        <v>1144</v>
      </c>
      <c r="K18" t="s">
        <v>1144</v>
      </c>
      <c r="L18">
        <v>3.33</v>
      </c>
      <c r="M18">
        <v>9.36</v>
      </c>
      <c r="N18">
        <v>0</v>
      </c>
      <c r="O18" s="56">
        <v>0</v>
      </c>
      <c r="P18" s="56">
        <v>0</v>
      </c>
      <c r="Q18">
        <v>1</v>
      </c>
      <c r="R18">
        <v>1</v>
      </c>
      <c r="S18">
        <v>11</v>
      </c>
      <c r="T18">
        <v>8</v>
      </c>
      <c r="U18">
        <v>3</v>
      </c>
      <c r="V18">
        <v>1</v>
      </c>
      <c r="W18" t="s">
        <v>1156</v>
      </c>
      <c r="X18" t="s">
        <v>7659</v>
      </c>
      <c r="Y18">
        <v>9</v>
      </c>
      <c r="AA18">
        <v>0</v>
      </c>
      <c r="AB18">
        <v>0</v>
      </c>
      <c r="AC18">
        <v>0</v>
      </c>
      <c r="AD18">
        <v>0</v>
      </c>
      <c r="AE18">
        <v>0</v>
      </c>
      <c r="AF18">
        <v>4</v>
      </c>
      <c r="AG18">
        <v>0</v>
      </c>
      <c r="AJ18" s="56"/>
      <c r="AK18" s="56"/>
      <c r="AL18" s="56"/>
      <c r="AM18">
        <v>5</v>
      </c>
      <c r="AP18" t="s">
        <v>1155</v>
      </c>
      <c r="AR18">
        <v>5</v>
      </c>
      <c r="AS18" t="s">
        <v>1152</v>
      </c>
      <c r="AT18">
        <v>1</v>
      </c>
      <c r="AV18">
        <v>14</v>
      </c>
      <c r="AW18">
        <v>9</v>
      </c>
      <c r="AX18">
        <v>5</v>
      </c>
      <c r="AY18" t="s">
        <v>1148</v>
      </c>
      <c r="AZ18" t="s">
        <v>1147</v>
      </c>
      <c r="BA18">
        <v>10</v>
      </c>
      <c r="BD18">
        <v>1000000000</v>
      </c>
      <c r="BE18">
        <v>10</v>
      </c>
      <c r="BF18">
        <v>0.28999999999999998</v>
      </c>
      <c r="BG18">
        <v>0</v>
      </c>
      <c r="BH18">
        <v>0</v>
      </c>
      <c r="BI18">
        <v>0</v>
      </c>
      <c r="BJ18">
        <v>0</v>
      </c>
      <c r="BK18">
        <v>0</v>
      </c>
      <c r="BL18">
        <v>5</v>
      </c>
      <c r="BM18">
        <v>15</v>
      </c>
      <c r="BN18">
        <v>-7.0000000000000007E-2</v>
      </c>
      <c r="BO18">
        <v>0</v>
      </c>
      <c r="BP18">
        <v>0</v>
      </c>
      <c r="BR18">
        <v>0</v>
      </c>
      <c r="BS18">
        <v>4</v>
      </c>
      <c r="BX18">
        <v>0</v>
      </c>
      <c r="BY18">
        <v>0</v>
      </c>
      <c r="BZ18">
        <v>0</v>
      </c>
      <c r="CA18">
        <v>7.9</v>
      </c>
      <c r="CB18">
        <v>0</v>
      </c>
      <c r="CC18">
        <v>1</v>
      </c>
      <c r="CD18" s="56">
        <v>42342</v>
      </c>
      <c r="CE18" s="56">
        <v>42342</v>
      </c>
      <c r="CF18" s="56">
        <v>42342</v>
      </c>
      <c r="CG18" s="56">
        <v>42419</v>
      </c>
      <c r="CH18" s="56"/>
      <c r="CI18" s="56"/>
      <c r="CJ18">
        <v>0</v>
      </c>
      <c r="CK18">
        <v>0</v>
      </c>
      <c r="CL18">
        <v>0</v>
      </c>
      <c r="CM18">
        <v>0</v>
      </c>
      <c r="CN18">
        <v>0</v>
      </c>
      <c r="CO18">
        <v>0.96</v>
      </c>
      <c r="CP18">
        <v>0</v>
      </c>
      <c r="CQ18" t="s">
        <v>1154</v>
      </c>
      <c r="CR18" t="s">
        <v>1153</v>
      </c>
      <c r="CS18" t="s">
        <v>1748</v>
      </c>
      <c r="CT18" t="s">
        <v>1397</v>
      </c>
      <c r="CU18" t="s">
        <v>1396</v>
      </c>
      <c r="CV18" t="s">
        <v>7661</v>
      </c>
      <c r="CW18" t="s">
        <v>1738</v>
      </c>
      <c r="CX18" t="s">
        <v>853</v>
      </c>
      <c r="DC18" t="s">
        <v>1387</v>
      </c>
      <c r="DE18" t="s">
        <v>1392</v>
      </c>
    </row>
    <row r="19" spans="1:109" x14ac:dyDescent="0.25">
      <c r="A19" t="s">
        <v>1025</v>
      </c>
      <c r="B19">
        <v>2</v>
      </c>
      <c r="C19" s="56">
        <v>42419</v>
      </c>
      <c r="D19" t="s">
        <v>1153</v>
      </c>
      <c r="E19" t="s">
        <v>1775</v>
      </c>
      <c r="G19" t="s">
        <v>1776</v>
      </c>
      <c r="H19" t="s">
        <v>1144</v>
      </c>
      <c r="I19" t="s">
        <v>1144</v>
      </c>
      <c r="J19" t="s">
        <v>1144</v>
      </c>
      <c r="K19" t="s">
        <v>1144</v>
      </c>
      <c r="L19">
        <v>56.99</v>
      </c>
      <c r="M19">
        <v>112.92</v>
      </c>
      <c r="N19">
        <v>0</v>
      </c>
      <c r="O19" s="56">
        <v>0</v>
      </c>
      <c r="P19" s="56">
        <v>0</v>
      </c>
      <c r="Q19">
        <v>1</v>
      </c>
      <c r="R19">
        <v>1</v>
      </c>
      <c r="S19">
        <v>11</v>
      </c>
      <c r="T19">
        <v>8</v>
      </c>
      <c r="U19">
        <v>3</v>
      </c>
      <c r="V19">
        <v>1</v>
      </c>
      <c r="X19" t="s">
        <v>7755</v>
      </c>
      <c r="AA19">
        <v>0</v>
      </c>
      <c r="AB19">
        <v>0</v>
      </c>
      <c r="AC19">
        <v>0</v>
      </c>
      <c r="AD19">
        <v>0</v>
      </c>
      <c r="AE19">
        <v>0</v>
      </c>
      <c r="AF19">
        <v>4</v>
      </c>
      <c r="AG19">
        <v>0</v>
      </c>
      <c r="AJ19" s="56"/>
      <c r="AK19" s="56"/>
      <c r="AL19" s="56"/>
      <c r="AP19" t="s">
        <v>1155</v>
      </c>
      <c r="AR19">
        <v>2</v>
      </c>
      <c r="AS19" t="s">
        <v>1152</v>
      </c>
      <c r="AT19">
        <v>1</v>
      </c>
      <c r="AV19">
        <v>5</v>
      </c>
      <c r="AW19">
        <v>3</v>
      </c>
      <c r="AX19">
        <v>2</v>
      </c>
      <c r="AY19" t="s">
        <v>1147</v>
      </c>
      <c r="AZ19" t="s">
        <v>1147</v>
      </c>
      <c r="BA19">
        <v>5</v>
      </c>
      <c r="BD19">
        <v>1000000000</v>
      </c>
      <c r="BE19">
        <v>6</v>
      </c>
      <c r="BF19">
        <v>-0.2</v>
      </c>
      <c r="BG19">
        <v>0</v>
      </c>
      <c r="BH19">
        <v>0</v>
      </c>
      <c r="BI19">
        <v>0</v>
      </c>
      <c r="BJ19">
        <v>0</v>
      </c>
      <c r="BK19">
        <v>0</v>
      </c>
      <c r="BL19">
        <v>0</v>
      </c>
      <c r="BM19">
        <v>6</v>
      </c>
      <c r="BN19">
        <v>-0.2</v>
      </c>
      <c r="BO19">
        <v>0</v>
      </c>
      <c r="BP19">
        <v>0</v>
      </c>
      <c r="BR19">
        <v>0</v>
      </c>
      <c r="BS19">
        <v>1</v>
      </c>
      <c r="BX19">
        <v>0</v>
      </c>
      <c r="BY19">
        <v>56.99</v>
      </c>
      <c r="BZ19">
        <v>0</v>
      </c>
      <c r="CA19">
        <v>4.28</v>
      </c>
      <c r="CB19">
        <v>0</v>
      </c>
      <c r="CC19">
        <v>1</v>
      </c>
      <c r="CD19" s="56">
        <v>42095</v>
      </c>
      <c r="CE19" s="56">
        <v>42342</v>
      </c>
      <c r="CF19" s="56">
        <v>42342</v>
      </c>
      <c r="CG19" s="56">
        <v>42419</v>
      </c>
      <c r="CH19" s="56"/>
      <c r="CI19" s="56"/>
      <c r="CJ19">
        <v>0</v>
      </c>
      <c r="CK19">
        <v>0</v>
      </c>
      <c r="CL19">
        <v>0</v>
      </c>
      <c r="CM19">
        <v>0</v>
      </c>
      <c r="CN19">
        <v>0</v>
      </c>
      <c r="CO19">
        <v>0</v>
      </c>
      <c r="CP19">
        <v>0.96</v>
      </c>
      <c r="CQ19" t="s">
        <v>1154</v>
      </c>
      <c r="CR19" t="s">
        <v>1153</v>
      </c>
      <c r="CS19" t="s">
        <v>1748</v>
      </c>
      <c r="CT19" t="s">
        <v>1397</v>
      </c>
      <c r="CU19" t="s">
        <v>1396</v>
      </c>
      <c r="CV19" t="s">
        <v>1777</v>
      </c>
      <c r="CW19" t="s">
        <v>1738</v>
      </c>
      <c r="CX19" t="s">
        <v>853</v>
      </c>
      <c r="DC19" t="s">
        <v>1387</v>
      </c>
      <c r="DE19" t="s">
        <v>1392</v>
      </c>
    </row>
    <row r="20" spans="1:109" x14ac:dyDescent="0.25">
      <c r="A20" t="s">
        <v>1025</v>
      </c>
      <c r="B20">
        <v>2</v>
      </c>
      <c r="C20" s="56">
        <v>42419</v>
      </c>
      <c r="D20" t="s">
        <v>1153</v>
      </c>
      <c r="E20" t="s">
        <v>1778</v>
      </c>
      <c r="G20" t="s">
        <v>1779</v>
      </c>
      <c r="H20" t="s">
        <v>1144</v>
      </c>
      <c r="I20" t="s">
        <v>1144</v>
      </c>
      <c r="J20" t="s">
        <v>1144</v>
      </c>
      <c r="K20" t="s">
        <v>1144</v>
      </c>
      <c r="L20">
        <v>58.2</v>
      </c>
      <c r="M20">
        <v>118.44</v>
      </c>
      <c r="N20">
        <v>0</v>
      </c>
      <c r="O20" s="56">
        <v>0</v>
      </c>
      <c r="P20" s="56">
        <v>0</v>
      </c>
      <c r="Q20">
        <v>1</v>
      </c>
      <c r="R20">
        <v>1</v>
      </c>
      <c r="S20">
        <v>11</v>
      </c>
      <c r="T20">
        <v>8</v>
      </c>
      <c r="U20">
        <v>3</v>
      </c>
      <c r="V20">
        <v>1</v>
      </c>
      <c r="W20" t="s">
        <v>1156</v>
      </c>
      <c r="X20" t="s">
        <v>7659</v>
      </c>
      <c r="Y20">
        <v>3</v>
      </c>
      <c r="AA20">
        <v>0</v>
      </c>
      <c r="AB20">
        <v>0</v>
      </c>
      <c r="AC20">
        <v>0</v>
      </c>
      <c r="AD20">
        <v>0</v>
      </c>
      <c r="AE20">
        <v>0</v>
      </c>
      <c r="AF20">
        <v>4</v>
      </c>
      <c r="AG20">
        <v>0</v>
      </c>
      <c r="AJ20" s="56"/>
      <c r="AK20" s="56"/>
      <c r="AL20" s="56"/>
      <c r="AM20">
        <v>2</v>
      </c>
      <c r="AP20" t="s">
        <v>1155</v>
      </c>
      <c r="AS20" t="s">
        <v>1152</v>
      </c>
      <c r="AT20">
        <v>1</v>
      </c>
      <c r="AV20">
        <v>4</v>
      </c>
      <c r="AW20">
        <v>3</v>
      </c>
      <c r="AX20">
        <v>1</v>
      </c>
      <c r="AY20" t="s">
        <v>1145</v>
      </c>
      <c r="AZ20" t="s">
        <v>1148</v>
      </c>
      <c r="BA20">
        <v>3</v>
      </c>
      <c r="BD20">
        <v>1000000000</v>
      </c>
      <c r="BE20">
        <v>3</v>
      </c>
      <c r="BF20">
        <v>0.25</v>
      </c>
      <c r="BG20">
        <v>1</v>
      </c>
      <c r="BH20">
        <v>0</v>
      </c>
      <c r="BI20">
        <v>0</v>
      </c>
      <c r="BJ20">
        <v>0</v>
      </c>
      <c r="BK20">
        <v>0</v>
      </c>
      <c r="BL20">
        <v>0</v>
      </c>
      <c r="BM20">
        <v>4</v>
      </c>
      <c r="BN20">
        <v>0</v>
      </c>
      <c r="BO20">
        <v>0</v>
      </c>
      <c r="BP20">
        <v>0</v>
      </c>
      <c r="BR20">
        <v>0</v>
      </c>
      <c r="BS20">
        <v>1</v>
      </c>
      <c r="BX20">
        <v>0</v>
      </c>
      <c r="BY20">
        <v>0</v>
      </c>
      <c r="BZ20">
        <v>0</v>
      </c>
      <c r="CA20">
        <v>4.5199999999999996</v>
      </c>
      <c r="CB20">
        <v>0</v>
      </c>
      <c r="CC20">
        <v>1</v>
      </c>
      <c r="CD20" s="56">
        <v>42342</v>
      </c>
      <c r="CE20" s="56">
        <v>42342</v>
      </c>
      <c r="CF20" s="56">
        <v>42342</v>
      </c>
      <c r="CG20" s="56">
        <v>42419</v>
      </c>
      <c r="CH20" s="56"/>
      <c r="CI20" s="56"/>
      <c r="CJ20">
        <v>0</v>
      </c>
      <c r="CK20">
        <v>0</v>
      </c>
      <c r="CL20">
        <v>0</v>
      </c>
      <c r="CM20">
        <v>0</v>
      </c>
      <c r="CN20">
        <v>0.96</v>
      </c>
      <c r="CO20">
        <v>0</v>
      </c>
      <c r="CP20">
        <v>0</v>
      </c>
      <c r="CQ20" t="s">
        <v>1154</v>
      </c>
      <c r="CR20" t="s">
        <v>1153</v>
      </c>
      <c r="CS20" t="s">
        <v>1748</v>
      </c>
      <c r="CT20" t="s">
        <v>1397</v>
      </c>
      <c r="CU20" t="s">
        <v>1396</v>
      </c>
      <c r="CV20" t="s">
        <v>1780</v>
      </c>
      <c r="CW20" t="s">
        <v>1727</v>
      </c>
      <c r="CX20" t="s">
        <v>853</v>
      </c>
      <c r="DC20" t="s">
        <v>1387</v>
      </c>
      <c r="DE20" t="s">
        <v>1392</v>
      </c>
    </row>
    <row r="21" spans="1:109" x14ac:dyDescent="0.25">
      <c r="A21" t="s">
        <v>1025</v>
      </c>
      <c r="B21">
        <v>2</v>
      </c>
      <c r="C21" s="56">
        <v>42419</v>
      </c>
      <c r="D21" t="s">
        <v>1153</v>
      </c>
      <c r="E21" t="s">
        <v>1781</v>
      </c>
      <c r="G21" t="s">
        <v>1782</v>
      </c>
      <c r="H21" t="s">
        <v>1144</v>
      </c>
      <c r="I21" t="s">
        <v>1144</v>
      </c>
      <c r="J21" t="s">
        <v>1144</v>
      </c>
      <c r="K21" t="s">
        <v>1144</v>
      </c>
      <c r="L21">
        <v>66.53</v>
      </c>
      <c r="M21">
        <v>129.46</v>
      </c>
      <c r="N21">
        <v>0</v>
      </c>
      <c r="O21" s="56">
        <v>0</v>
      </c>
      <c r="P21" s="56">
        <v>0</v>
      </c>
      <c r="Q21">
        <v>1</v>
      </c>
      <c r="R21">
        <v>1</v>
      </c>
      <c r="S21">
        <v>11</v>
      </c>
      <c r="T21">
        <v>8</v>
      </c>
      <c r="U21">
        <v>3</v>
      </c>
      <c r="V21">
        <v>1</v>
      </c>
      <c r="W21" t="s">
        <v>1156</v>
      </c>
      <c r="X21" t="s">
        <v>7757</v>
      </c>
      <c r="Y21">
        <v>6</v>
      </c>
      <c r="AA21">
        <v>0</v>
      </c>
      <c r="AB21">
        <v>0</v>
      </c>
      <c r="AC21">
        <v>0</v>
      </c>
      <c r="AD21">
        <v>0</v>
      </c>
      <c r="AE21">
        <v>0</v>
      </c>
      <c r="AF21">
        <v>3</v>
      </c>
      <c r="AG21">
        <v>0</v>
      </c>
      <c r="AJ21" s="56"/>
      <c r="AK21" s="56"/>
      <c r="AL21" s="56"/>
      <c r="AP21" t="s">
        <v>1155</v>
      </c>
      <c r="AS21" t="s">
        <v>1152</v>
      </c>
      <c r="AT21">
        <v>1</v>
      </c>
      <c r="AV21">
        <v>4</v>
      </c>
      <c r="AW21">
        <v>3</v>
      </c>
      <c r="AX21">
        <v>1</v>
      </c>
      <c r="AY21" t="s">
        <v>1146</v>
      </c>
      <c r="AZ21" t="s">
        <v>1148</v>
      </c>
      <c r="BA21">
        <v>3</v>
      </c>
      <c r="BD21">
        <v>1000000000</v>
      </c>
      <c r="BE21">
        <v>1</v>
      </c>
      <c r="BF21">
        <v>0.75</v>
      </c>
      <c r="BG21">
        <v>3</v>
      </c>
      <c r="BH21">
        <v>0</v>
      </c>
      <c r="BI21">
        <v>0</v>
      </c>
      <c r="BJ21">
        <v>0</v>
      </c>
      <c r="BK21">
        <v>0</v>
      </c>
      <c r="BL21">
        <v>0</v>
      </c>
      <c r="BM21">
        <v>4</v>
      </c>
      <c r="BN21">
        <v>0</v>
      </c>
      <c r="BO21">
        <v>0</v>
      </c>
      <c r="BP21">
        <v>0</v>
      </c>
      <c r="BR21">
        <v>0</v>
      </c>
      <c r="BS21">
        <v>1</v>
      </c>
      <c r="BX21">
        <v>0</v>
      </c>
      <c r="BY21">
        <v>0</v>
      </c>
      <c r="BZ21">
        <v>0</v>
      </c>
      <c r="CA21">
        <v>4.13</v>
      </c>
      <c r="CB21">
        <v>0</v>
      </c>
      <c r="CC21">
        <v>1</v>
      </c>
      <c r="CD21" s="56">
        <v>42341</v>
      </c>
      <c r="CE21" s="56">
        <v>42342</v>
      </c>
      <c r="CF21" s="56">
        <v>42342</v>
      </c>
      <c r="CG21" s="56">
        <v>42419</v>
      </c>
      <c r="CH21" s="56"/>
      <c r="CI21" s="56"/>
      <c r="CJ21">
        <v>0</v>
      </c>
      <c r="CK21">
        <v>1</v>
      </c>
      <c r="CL21">
        <v>0</v>
      </c>
      <c r="CM21">
        <v>0.96</v>
      </c>
      <c r="CN21">
        <v>0</v>
      </c>
      <c r="CO21">
        <v>0</v>
      </c>
      <c r="CP21">
        <v>0</v>
      </c>
      <c r="CQ21" t="s">
        <v>1154</v>
      </c>
      <c r="CR21" t="s">
        <v>1153</v>
      </c>
      <c r="CS21" t="s">
        <v>1748</v>
      </c>
      <c r="CT21" t="s">
        <v>1397</v>
      </c>
      <c r="CU21" t="s">
        <v>1396</v>
      </c>
      <c r="CV21" t="s">
        <v>1783</v>
      </c>
      <c r="CW21" t="s">
        <v>1727</v>
      </c>
      <c r="CX21" t="s">
        <v>853</v>
      </c>
      <c r="DC21" t="s">
        <v>1387</v>
      </c>
      <c r="DE21" t="s">
        <v>1392</v>
      </c>
    </row>
    <row r="22" spans="1:109" x14ac:dyDescent="0.25">
      <c r="A22" t="s">
        <v>1025</v>
      </c>
      <c r="B22">
        <v>2</v>
      </c>
      <c r="C22" s="56">
        <v>42419</v>
      </c>
      <c r="D22" t="s">
        <v>1153</v>
      </c>
      <c r="E22" t="s">
        <v>1784</v>
      </c>
      <c r="G22" t="s">
        <v>1785</v>
      </c>
      <c r="H22" t="s">
        <v>1144</v>
      </c>
      <c r="I22" t="s">
        <v>1144</v>
      </c>
      <c r="J22" t="s">
        <v>1144</v>
      </c>
      <c r="K22" t="s">
        <v>1144</v>
      </c>
      <c r="L22">
        <v>63.69</v>
      </c>
      <c r="M22">
        <v>116.84</v>
      </c>
      <c r="N22">
        <v>0</v>
      </c>
      <c r="O22" s="56">
        <v>0</v>
      </c>
      <c r="P22" s="56">
        <v>0</v>
      </c>
      <c r="Q22">
        <v>1</v>
      </c>
      <c r="R22">
        <v>1</v>
      </c>
      <c r="S22">
        <v>11</v>
      </c>
      <c r="T22">
        <v>8</v>
      </c>
      <c r="U22">
        <v>3</v>
      </c>
      <c r="V22">
        <v>1</v>
      </c>
      <c r="X22" t="s">
        <v>7755</v>
      </c>
      <c r="AA22">
        <v>0</v>
      </c>
      <c r="AB22">
        <v>0</v>
      </c>
      <c r="AC22">
        <v>0</v>
      </c>
      <c r="AD22">
        <v>0</v>
      </c>
      <c r="AE22">
        <v>0</v>
      </c>
      <c r="AF22">
        <v>3</v>
      </c>
      <c r="AG22">
        <v>0</v>
      </c>
      <c r="AJ22" s="56"/>
      <c r="AK22" s="56"/>
      <c r="AL22" s="56"/>
      <c r="AP22" t="s">
        <v>1155</v>
      </c>
      <c r="AS22" t="s">
        <v>1152</v>
      </c>
      <c r="AT22">
        <v>1</v>
      </c>
      <c r="AV22">
        <v>1</v>
      </c>
      <c r="AW22">
        <v>1</v>
      </c>
      <c r="AX22">
        <v>0.5</v>
      </c>
      <c r="AY22" t="s">
        <v>1147</v>
      </c>
      <c r="AZ22" t="s">
        <v>1147</v>
      </c>
      <c r="BA22">
        <v>1</v>
      </c>
      <c r="BD22">
        <v>1000000000</v>
      </c>
      <c r="BE22">
        <v>2</v>
      </c>
      <c r="BF22">
        <v>-1</v>
      </c>
      <c r="BG22">
        <v>0</v>
      </c>
      <c r="BH22">
        <v>0</v>
      </c>
      <c r="BI22">
        <v>0</v>
      </c>
      <c r="BJ22">
        <v>0</v>
      </c>
      <c r="BK22">
        <v>0</v>
      </c>
      <c r="BL22">
        <v>0</v>
      </c>
      <c r="BM22">
        <v>2</v>
      </c>
      <c r="BN22">
        <v>-1</v>
      </c>
      <c r="BO22">
        <v>0</v>
      </c>
      <c r="BP22">
        <v>0</v>
      </c>
      <c r="BR22">
        <v>0</v>
      </c>
      <c r="BS22">
        <v>0</v>
      </c>
      <c r="BX22">
        <v>0</v>
      </c>
      <c r="BY22">
        <v>63.69</v>
      </c>
      <c r="BZ22">
        <v>0</v>
      </c>
      <c r="CA22">
        <v>3.64</v>
      </c>
      <c r="CB22">
        <v>0</v>
      </c>
      <c r="CC22">
        <v>1</v>
      </c>
      <c r="CD22" s="56">
        <v>42095</v>
      </c>
      <c r="CE22" s="56">
        <v>42342</v>
      </c>
      <c r="CF22" s="56">
        <v>42342</v>
      </c>
      <c r="CG22" s="56">
        <v>42419</v>
      </c>
      <c r="CH22" s="56"/>
      <c r="CI22" s="56"/>
      <c r="CJ22">
        <v>0</v>
      </c>
      <c r="CK22">
        <v>0</v>
      </c>
      <c r="CL22">
        <v>0</v>
      </c>
      <c r="CM22">
        <v>0</v>
      </c>
      <c r="CN22">
        <v>0</v>
      </c>
      <c r="CO22">
        <v>0</v>
      </c>
      <c r="CP22">
        <v>0.96</v>
      </c>
      <c r="CQ22" t="s">
        <v>1154</v>
      </c>
      <c r="CR22" t="s">
        <v>1153</v>
      </c>
      <c r="CS22" t="s">
        <v>1748</v>
      </c>
      <c r="CT22" t="s">
        <v>1397</v>
      </c>
      <c r="CU22" t="s">
        <v>1396</v>
      </c>
      <c r="CV22" t="s">
        <v>1786</v>
      </c>
      <c r="CW22" t="s">
        <v>1738</v>
      </c>
      <c r="CX22" t="s">
        <v>853</v>
      </c>
      <c r="DC22" t="s">
        <v>1387</v>
      </c>
      <c r="DE22" t="s">
        <v>1392</v>
      </c>
    </row>
    <row r="23" spans="1:109" x14ac:dyDescent="0.25">
      <c r="A23" t="s">
        <v>1025</v>
      </c>
      <c r="B23">
        <v>2</v>
      </c>
      <c r="C23" s="56">
        <v>42419</v>
      </c>
      <c r="D23" t="s">
        <v>1153</v>
      </c>
      <c r="E23" t="s">
        <v>1787</v>
      </c>
      <c r="G23" t="s">
        <v>1788</v>
      </c>
      <c r="H23" t="s">
        <v>1144</v>
      </c>
      <c r="I23" t="s">
        <v>1144</v>
      </c>
      <c r="J23" t="s">
        <v>1144</v>
      </c>
      <c r="K23" t="s">
        <v>1144</v>
      </c>
      <c r="L23">
        <v>0.47</v>
      </c>
      <c r="M23">
        <v>2.14</v>
      </c>
      <c r="N23">
        <v>0</v>
      </c>
      <c r="O23" s="56">
        <v>0</v>
      </c>
      <c r="P23" s="56">
        <v>0</v>
      </c>
      <c r="Q23">
        <v>1</v>
      </c>
      <c r="R23">
        <v>1</v>
      </c>
      <c r="S23">
        <v>11</v>
      </c>
      <c r="T23">
        <v>8</v>
      </c>
      <c r="U23">
        <v>3</v>
      </c>
      <c r="V23">
        <v>1</v>
      </c>
      <c r="X23" t="s">
        <v>7755</v>
      </c>
      <c r="AA23">
        <v>0</v>
      </c>
      <c r="AB23">
        <v>0</v>
      </c>
      <c r="AC23">
        <v>0</v>
      </c>
      <c r="AD23">
        <v>0</v>
      </c>
      <c r="AE23">
        <v>0</v>
      </c>
      <c r="AF23">
        <v>3</v>
      </c>
      <c r="AG23">
        <v>0</v>
      </c>
      <c r="AJ23" s="56"/>
      <c r="AK23" s="56"/>
      <c r="AL23" s="56"/>
      <c r="AM23">
        <v>6</v>
      </c>
      <c r="AP23" t="s">
        <v>1155</v>
      </c>
      <c r="AR23">
        <v>2</v>
      </c>
      <c r="AS23" t="s">
        <v>1152</v>
      </c>
      <c r="AT23">
        <v>1</v>
      </c>
      <c r="AV23">
        <v>7</v>
      </c>
      <c r="AW23">
        <v>5</v>
      </c>
      <c r="AX23">
        <v>2</v>
      </c>
      <c r="AY23" t="s">
        <v>1147</v>
      </c>
      <c r="AZ23" t="s">
        <v>1147</v>
      </c>
      <c r="BA23">
        <v>7</v>
      </c>
      <c r="BD23">
        <v>1000000000</v>
      </c>
      <c r="BE23">
        <v>17</v>
      </c>
      <c r="BF23">
        <v>-1.43</v>
      </c>
      <c r="BG23">
        <v>0</v>
      </c>
      <c r="BH23">
        <v>0</v>
      </c>
      <c r="BI23">
        <v>0</v>
      </c>
      <c r="BJ23">
        <v>0</v>
      </c>
      <c r="BK23">
        <v>0</v>
      </c>
      <c r="BL23">
        <v>0</v>
      </c>
      <c r="BM23">
        <v>17</v>
      </c>
      <c r="BN23">
        <v>-1.43</v>
      </c>
      <c r="BO23">
        <v>0</v>
      </c>
      <c r="BP23">
        <v>0</v>
      </c>
      <c r="BR23">
        <v>0</v>
      </c>
      <c r="BS23">
        <v>2</v>
      </c>
      <c r="BX23">
        <v>0</v>
      </c>
      <c r="BY23">
        <v>4.7</v>
      </c>
      <c r="BZ23">
        <v>0</v>
      </c>
      <c r="CA23">
        <v>15.5</v>
      </c>
      <c r="CB23">
        <v>0</v>
      </c>
      <c r="CC23">
        <v>1</v>
      </c>
      <c r="CD23" s="56">
        <v>42095</v>
      </c>
      <c r="CE23" s="56">
        <v>42342</v>
      </c>
      <c r="CF23" s="56">
        <v>42342</v>
      </c>
      <c r="CG23" s="56">
        <v>42419</v>
      </c>
      <c r="CH23" s="56"/>
      <c r="CI23" s="56"/>
      <c r="CJ23">
        <v>0</v>
      </c>
      <c r="CK23">
        <v>0</v>
      </c>
      <c r="CL23">
        <v>0</v>
      </c>
      <c r="CM23">
        <v>0</v>
      </c>
      <c r="CN23">
        <v>0</v>
      </c>
      <c r="CO23">
        <v>0</v>
      </c>
      <c r="CP23">
        <v>0.96</v>
      </c>
      <c r="CQ23" t="s">
        <v>1154</v>
      </c>
      <c r="CR23" t="s">
        <v>1153</v>
      </c>
      <c r="CS23" t="s">
        <v>1748</v>
      </c>
      <c r="CT23" t="s">
        <v>1397</v>
      </c>
      <c r="CU23" t="s">
        <v>1396</v>
      </c>
      <c r="CV23" t="s">
        <v>1789</v>
      </c>
      <c r="CW23" t="s">
        <v>1727</v>
      </c>
      <c r="CX23" t="s">
        <v>853</v>
      </c>
      <c r="DC23" t="s">
        <v>1387</v>
      </c>
      <c r="DE23" t="s">
        <v>1392</v>
      </c>
    </row>
    <row r="24" spans="1:109" x14ac:dyDescent="0.25">
      <c r="A24" t="s">
        <v>1025</v>
      </c>
      <c r="B24">
        <v>2</v>
      </c>
      <c r="C24" s="56">
        <v>42419</v>
      </c>
      <c r="D24" t="s">
        <v>1153</v>
      </c>
      <c r="E24" t="s">
        <v>1790</v>
      </c>
      <c r="G24" t="s">
        <v>1791</v>
      </c>
      <c r="H24" t="s">
        <v>1144</v>
      </c>
      <c r="I24" t="s">
        <v>1144</v>
      </c>
      <c r="J24" t="s">
        <v>1144</v>
      </c>
      <c r="K24" t="s">
        <v>1144</v>
      </c>
      <c r="L24">
        <v>129.81</v>
      </c>
      <c r="M24">
        <v>212.17</v>
      </c>
      <c r="N24">
        <v>0</v>
      </c>
      <c r="O24" s="56">
        <v>0</v>
      </c>
      <c r="P24" s="56">
        <v>0</v>
      </c>
      <c r="Q24">
        <v>1</v>
      </c>
      <c r="R24">
        <v>1</v>
      </c>
      <c r="S24">
        <v>11</v>
      </c>
      <c r="T24">
        <v>8</v>
      </c>
      <c r="U24">
        <v>3</v>
      </c>
      <c r="V24">
        <v>1</v>
      </c>
      <c r="X24" t="s">
        <v>7755</v>
      </c>
      <c r="AA24">
        <v>0</v>
      </c>
      <c r="AB24">
        <v>0</v>
      </c>
      <c r="AC24">
        <v>0</v>
      </c>
      <c r="AD24">
        <v>0</v>
      </c>
      <c r="AE24">
        <v>0</v>
      </c>
      <c r="AF24">
        <v>2</v>
      </c>
      <c r="AG24">
        <v>0</v>
      </c>
      <c r="AJ24" s="56"/>
      <c r="AK24" s="56"/>
      <c r="AL24" s="56"/>
      <c r="AP24" t="s">
        <v>1155</v>
      </c>
      <c r="AS24" t="s">
        <v>1152</v>
      </c>
      <c r="AT24">
        <v>1</v>
      </c>
      <c r="AV24">
        <v>2</v>
      </c>
      <c r="AW24">
        <v>2</v>
      </c>
      <c r="AX24">
        <v>1</v>
      </c>
      <c r="AY24" t="s">
        <v>1147</v>
      </c>
      <c r="AZ24" t="s">
        <v>1147</v>
      </c>
      <c r="BA24">
        <v>2</v>
      </c>
      <c r="BD24">
        <v>1000000000</v>
      </c>
      <c r="BE24">
        <v>3</v>
      </c>
      <c r="BF24">
        <v>-0.5</v>
      </c>
      <c r="BG24">
        <v>0</v>
      </c>
      <c r="BH24">
        <v>0</v>
      </c>
      <c r="BI24">
        <v>0</v>
      </c>
      <c r="BJ24">
        <v>0</v>
      </c>
      <c r="BK24">
        <v>0</v>
      </c>
      <c r="BL24">
        <v>0</v>
      </c>
      <c r="BM24">
        <v>3</v>
      </c>
      <c r="BN24">
        <v>-0.5</v>
      </c>
      <c r="BO24">
        <v>0</v>
      </c>
      <c r="BP24">
        <v>0</v>
      </c>
      <c r="BR24">
        <v>0</v>
      </c>
      <c r="BS24">
        <v>1</v>
      </c>
      <c r="BX24">
        <v>0</v>
      </c>
      <c r="BY24">
        <v>129.81</v>
      </c>
      <c r="BZ24">
        <v>0</v>
      </c>
      <c r="CA24">
        <v>2.77</v>
      </c>
      <c r="CB24">
        <v>0</v>
      </c>
      <c r="CC24">
        <v>1</v>
      </c>
      <c r="CD24" s="56">
        <v>42095</v>
      </c>
      <c r="CE24" s="56">
        <v>42342</v>
      </c>
      <c r="CF24" s="56">
        <v>42342</v>
      </c>
      <c r="CG24" s="56">
        <v>42419</v>
      </c>
      <c r="CH24" s="56"/>
      <c r="CI24" s="56"/>
      <c r="CJ24">
        <v>0</v>
      </c>
      <c r="CK24">
        <v>0</v>
      </c>
      <c r="CL24">
        <v>0</v>
      </c>
      <c r="CM24">
        <v>0</v>
      </c>
      <c r="CN24">
        <v>0</v>
      </c>
      <c r="CO24">
        <v>0</v>
      </c>
      <c r="CP24">
        <v>0.96</v>
      </c>
      <c r="CQ24" t="s">
        <v>1154</v>
      </c>
      <c r="CR24" t="s">
        <v>1153</v>
      </c>
      <c r="CS24" t="s">
        <v>1748</v>
      </c>
      <c r="CT24" t="s">
        <v>1397</v>
      </c>
      <c r="CU24" t="s">
        <v>1396</v>
      </c>
      <c r="CV24" t="s">
        <v>1792</v>
      </c>
      <c r="CW24" t="s">
        <v>1727</v>
      </c>
      <c r="CX24" t="s">
        <v>853</v>
      </c>
      <c r="DC24" t="s">
        <v>1387</v>
      </c>
      <c r="DE24" t="s">
        <v>1392</v>
      </c>
    </row>
    <row r="25" spans="1:109" x14ac:dyDescent="0.25">
      <c r="A25" t="s">
        <v>1025</v>
      </c>
      <c r="B25">
        <v>2</v>
      </c>
      <c r="C25" s="56">
        <v>42419</v>
      </c>
      <c r="D25" t="s">
        <v>1153</v>
      </c>
      <c r="E25" t="s">
        <v>1793</v>
      </c>
      <c r="G25" t="s">
        <v>1794</v>
      </c>
      <c r="H25" t="s">
        <v>1144</v>
      </c>
      <c r="I25" t="s">
        <v>1144</v>
      </c>
      <c r="J25" t="s">
        <v>1144</v>
      </c>
      <c r="K25" t="s">
        <v>1144</v>
      </c>
      <c r="L25">
        <v>109.91</v>
      </c>
      <c r="M25">
        <v>183.03</v>
      </c>
      <c r="N25">
        <v>0</v>
      </c>
      <c r="O25" s="56">
        <v>0</v>
      </c>
      <c r="P25" s="56">
        <v>0</v>
      </c>
      <c r="Q25">
        <v>1</v>
      </c>
      <c r="R25">
        <v>1</v>
      </c>
      <c r="S25">
        <v>11</v>
      </c>
      <c r="T25">
        <v>8</v>
      </c>
      <c r="U25">
        <v>3</v>
      </c>
      <c r="V25">
        <v>1</v>
      </c>
      <c r="X25" t="s">
        <v>7755</v>
      </c>
      <c r="AA25">
        <v>0</v>
      </c>
      <c r="AB25">
        <v>0</v>
      </c>
      <c r="AC25">
        <v>0</v>
      </c>
      <c r="AD25">
        <v>0</v>
      </c>
      <c r="AE25">
        <v>0</v>
      </c>
      <c r="AF25">
        <v>3</v>
      </c>
      <c r="AG25">
        <v>0</v>
      </c>
      <c r="AJ25" s="56"/>
      <c r="AK25" s="56"/>
      <c r="AL25" s="56"/>
      <c r="AP25" t="s">
        <v>1155</v>
      </c>
      <c r="AS25" t="s">
        <v>1152</v>
      </c>
      <c r="AT25">
        <v>1</v>
      </c>
      <c r="AV25">
        <v>2</v>
      </c>
      <c r="AW25">
        <v>2</v>
      </c>
      <c r="AX25">
        <v>1</v>
      </c>
      <c r="AY25" t="s">
        <v>1147</v>
      </c>
      <c r="AZ25" t="s">
        <v>1147</v>
      </c>
      <c r="BA25">
        <v>2</v>
      </c>
      <c r="BD25">
        <v>1000000000</v>
      </c>
      <c r="BE25">
        <v>3</v>
      </c>
      <c r="BF25">
        <v>-0.5</v>
      </c>
      <c r="BG25">
        <v>0</v>
      </c>
      <c r="BH25">
        <v>0</v>
      </c>
      <c r="BI25">
        <v>0</v>
      </c>
      <c r="BJ25">
        <v>0</v>
      </c>
      <c r="BK25">
        <v>0</v>
      </c>
      <c r="BL25">
        <v>0</v>
      </c>
      <c r="BM25">
        <v>3</v>
      </c>
      <c r="BN25">
        <v>-0.5</v>
      </c>
      <c r="BO25">
        <v>0</v>
      </c>
      <c r="BP25">
        <v>0</v>
      </c>
      <c r="BR25">
        <v>0</v>
      </c>
      <c r="BS25">
        <v>1</v>
      </c>
      <c r="BX25">
        <v>0</v>
      </c>
      <c r="BY25">
        <v>109.91</v>
      </c>
      <c r="BZ25">
        <v>0</v>
      </c>
      <c r="CA25">
        <v>2.9</v>
      </c>
      <c r="CB25">
        <v>0</v>
      </c>
      <c r="CC25">
        <v>1</v>
      </c>
      <c r="CD25" s="56">
        <v>42095</v>
      </c>
      <c r="CE25" s="56">
        <v>42342</v>
      </c>
      <c r="CF25" s="56">
        <v>42342</v>
      </c>
      <c r="CG25" s="56">
        <v>42419</v>
      </c>
      <c r="CH25" s="56"/>
      <c r="CI25" s="56"/>
      <c r="CJ25">
        <v>0</v>
      </c>
      <c r="CK25">
        <v>0</v>
      </c>
      <c r="CL25">
        <v>0</v>
      </c>
      <c r="CM25">
        <v>0</v>
      </c>
      <c r="CN25">
        <v>0</v>
      </c>
      <c r="CO25">
        <v>0</v>
      </c>
      <c r="CP25">
        <v>0.96</v>
      </c>
      <c r="CQ25" t="s">
        <v>1154</v>
      </c>
      <c r="CR25" t="s">
        <v>1153</v>
      </c>
      <c r="CS25" t="s">
        <v>1748</v>
      </c>
      <c r="CT25" t="s">
        <v>1397</v>
      </c>
      <c r="CU25" t="s">
        <v>1396</v>
      </c>
      <c r="CV25" t="s">
        <v>1795</v>
      </c>
      <c r="CW25" t="s">
        <v>1727</v>
      </c>
      <c r="CX25" t="s">
        <v>853</v>
      </c>
      <c r="DC25" t="s">
        <v>1387</v>
      </c>
      <c r="DE25" t="s">
        <v>1392</v>
      </c>
    </row>
    <row r="26" spans="1:109" x14ac:dyDescent="0.25">
      <c r="A26" t="s">
        <v>1025</v>
      </c>
      <c r="B26">
        <v>2</v>
      </c>
      <c r="C26" s="56">
        <v>42419</v>
      </c>
      <c r="D26" t="s">
        <v>1153</v>
      </c>
      <c r="E26" t="s">
        <v>1796</v>
      </c>
      <c r="G26" t="s">
        <v>1797</v>
      </c>
      <c r="H26" t="s">
        <v>1144</v>
      </c>
      <c r="I26" t="s">
        <v>1144</v>
      </c>
      <c r="J26" t="s">
        <v>1144</v>
      </c>
      <c r="K26" t="s">
        <v>1144</v>
      </c>
      <c r="L26">
        <v>45.77</v>
      </c>
      <c r="M26">
        <v>100.65</v>
      </c>
      <c r="N26">
        <v>0</v>
      </c>
      <c r="O26" s="56">
        <v>0</v>
      </c>
      <c r="P26" s="56">
        <v>0</v>
      </c>
      <c r="Q26">
        <v>1</v>
      </c>
      <c r="R26">
        <v>1</v>
      </c>
      <c r="S26">
        <v>11</v>
      </c>
      <c r="T26">
        <v>8</v>
      </c>
      <c r="U26">
        <v>3</v>
      </c>
      <c r="V26">
        <v>1</v>
      </c>
      <c r="X26" t="s">
        <v>7755</v>
      </c>
      <c r="AA26">
        <v>0</v>
      </c>
      <c r="AB26">
        <v>0</v>
      </c>
      <c r="AC26">
        <v>0</v>
      </c>
      <c r="AD26">
        <v>0</v>
      </c>
      <c r="AE26">
        <v>0</v>
      </c>
      <c r="AF26">
        <v>3</v>
      </c>
      <c r="AG26">
        <v>0</v>
      </c>
      <c r="AJ26" s="56"/>
      <c r="AK26" s="56"/>
      <c r="AL26" s="56"/>
      <c r="AP26" t="s">
        <v>1155</v>
      </c>
      <c r="AS26" t="s">
        <v>1152</v>
      </c>
      <c r="AT26">
        <v>1</v>
      </c>
      <c r="AV26">
        <v>2</v>
      </c>
      <c r="AW26">
        <v>2</v>
      </c>
      <c r="AX26">
        <v>1</v>
      </c>
      <c r="AY26" t="s">
        <v>1147</v>
      </c>
      <c r="AZ26" t="s">
        <v>1147</v>
      </c>
      <c r="BA26">
        <v>2</v>
      </c>
      <c r="BD26">
        <v>1000000000</v>
      </c>
      <c r="BE26">
        <v>3</v>
      </c>
      <c r="BF26">
        <v>-0.5</v>
      </c>
      <c r="BG26">
        <v>0</v>
      </c>
      <c r="BH26">
        <v>0</v>
      </c>
      <c r="BI26">
        <v>0</v>
      </c>
      <c r="BJ26">
        <v>0</v>
      </c>
      <c r="BK26">
        <v>0</v>
      </c>
      <c r="BL26">
        <v>0</v>
      </c>
      <c r="BM26">
        <v>3</v>
      </c>
      <c r="BN26">
        <v>-0.5</v>
      </c>
      <c r="BO26">
        <v>0</v>
      </c>
      <c r="BP26">
        <v>0</v>
      </c>
      <c r="BR26">
        <v>0</v>
      </c>
      <c r="BS26">
        <v>1</v>
      </c>
      <c r="BX26">
        <v>0</v>
      </c>
      <c r="BY26">
        <v>45.77</v>
      </c>
      <c r="BZ26">
        <v>0</v>
      </c>
      <c r="CA26">
        <v>5.23</v>
      </c>
      <c r="CB26">
        <v>0</v>
      </c>
      <c r="CC26">
        <v>1</v>
      </c>
      <c r="CD26" s="56">
        <v>42095</v>
      </c>
      <c r="CE26" s="56">
        <v>42342</v>
      </c>
      <c r="CF26" s="56">
        <v>42342</v>
      </c>
      <c r="CG26" s="56">
        <v>42419</v>
      </c>
      <c r="CH26" s="56"/>
      <c r="CI26" s="56"/>
      <c r="CJ26">
        <v>0</v>
      </c>
      <c r="CK26">
        <v>0</v>
      </c>
      <c r="CL26">
        <v>0</v>
      </c>
      <c r="CM26">
        <v>0</v>
      </c>
      <c r="CN26">
        <v>0</v>
      </c>
      <c r="CO26">
        <v>0</v>
      </c>
      <c r="CP26">
        <v>0.96</v>
      </c>
      <c r="CQ26" t="s">
        <v>1154</v>
      </c>
      <c r="CR26" t="s">
        <v>1153</v>
      </c>
      <c r="CS26" t="s">
        <v>1748</v>
      </c>
      <c r="CT26" t="s">
        <v>1397</v>
      </c>
      <c r="CU26" t="s">
        <v>1396</v>
      </c>
      <c r="CV26" t="s">
        <v>1798</v>
      </c>
      <c r="CW26" t="s">
        <v>1727</v>
      </c>
      <c r="CX26" t="s">
        <v>853</v>
      </c>
      <c r="DC26" t="s">
        <v>1387</v>
      </c>
      <c r="DE26" t="s">
        <v>1392</v>
      </c>
    </row>
    <row r="27" spans="1:109" x14ac:dyDescent="0.25">
      <c r="A27" t="s">
        <v>1025</v>
      </c>
      <c r="B27">
        <v>2</v>
      </c>
      <c r="C27" s="56">
        <v>42419</v>
      </c>
      <c r="D27" t="s">
        <v>1153</v>
      </c>
      <c r="E27" t="s">
        <v>1799</v>
      </c>
      <c r="G27" t="s">
        <v>1800</v>
      </c>
      <c r="H27" t="s">
        <v>1144</v>
      </c>
      <c r="I27" t="s">
        <v>1144</v>
      </c>
      <c r="J27" t="s">
        <v>1144</v>
      </c>
      <c r="K27" t="s">
        <v>1144</v>
      </c>
      <c r="L27">
        <v>0.41</v>
      </c>
      <c r="M27">
        <v>2.0699999999999998</v>
      </c>
      <c r="N27">
        <v>0</v>
      </c>
      <c r="O27" s="56">
        <v>0</v>
      </c>
      <c r="P27" s="56">
        <v>0</v>
      </c>
      <c r="Q27">
        <v>1</v>
      </c>
      <c r="R27">
        <v>1</v>
      </c>
      <c r="S27">
        <v>11</v>
      </c>
      <c r="T27">
        <v>8</v>
      </c>
      <c r="U27">
        <v>3</v>
      </c>
      <c r="V27">
        <v>1</v>
      </c>
      <c r="W27" t="s">
        <v>1156</v>
      </c>
      <c r="X27" t="s">
        <v>7757</v>
      </c>
      <c r="Y27">
        <v>32</v>
      </c>
      <c r="AA27">
        <v>0</v>
      </c>
      <c r="AB27">
        <v>0</v>
      </c>
      <c r="AC27">
        <v>0</v>
      </c>
      <c r="AD27">
        <v>0</v>
      </c>
      <c r="AE27">
        <v>0</v>
      </c>
      <c r="AF27">
        <v>1</v>
      </c>
      <c r="AG27">
        <v>0</v>
      </c>
      <c r="AJ27" s="56"/>
      <c r="AK27" s="56"/>
      <c r="AL27" s="56"/>
      <c r="AP27" t="s">
        <v>1155</v>
      </c>
      <c r="AR27">
        <v>5</v>
      </c>
      <c r="AS27" t="s">
        <v>1152</v>
      </c>
      <c r="AT27">
        <v>1</v>
      </c>
      <c r="AV27">
        <v>40</v>
      </c>
      <c r="AW27">
        <v>27</v>
      </c>
      <c r="AX27">
        <v>13</v>
      </c>
      <c r="AY27" t="s">
        <v>1148</v>
      </c>
      <c r="AZ27" t="s">
        <v>1147</v>
      </c>
      <c r="BA27">
        <v>30</v>
      </c>
      <c r="BD27">
        <v>1000000000</v>
      </c>
      <c r="BE27">
        <v>30</v>
      </c>
      <c r="BF27">
        <v>0.25</v>
      </c>
      <c r="BG27">
        <v>22</v>
      </c>
      <c r="BH27">
        <v>0</v>
      </c>
      <c r="BI27">
        <v>0</v>
      </c>
      <c r="BJ27">
        <v>0</v>
      </c>
      <c r="BK27">
        <v>0</v>
      </c>
      <c r="BL27">
        <v>0</v>
      </c>
      <c r="BM27">
        <v>52</v>
      </c>
      <c r="BN27">
        <v>-0.3</v>
      </c>
      <c r="BO27">
        <v>0</v>
      </c>
      <c r="BP27">
        <v>0</v>
      </c>
      <c r="BR27">
        <v>0</v>
      </c>
      <c r="BS27">
        <v>11</v>
      </c>
      <c r="BT27">
        <v>2</v>
      </c>
      <c r="BX27">
        <v>0</v>
      </c>
      <c r="BY27">
        <v>0</v>
      </c>
      <c r="BZ27">
        <v>0</v>
      </c>
      <c r="CA27">
        <v>17.670000000000002</v>
      </c>
      <c r="CB27">
        <v>0</v>
      </c>
      <c r="CC27">
        <v>1</v>
      </c>
      <c r="CD27" s="56">
        <v>42341</v>
      </c>
      <c r="CE27" s="56">
        <v>42342</v>
      </c>
      <c r="CF27" s="56">
        <v>42342</v>
      </c>
      <c r="CG27" s="56">
        <v>42419</v>
      </c>
      <c r="CH27" s="56"/>
      <c r="CI27" s="56"/>
      <c r="CJ27">
        <v>0.26</v>
      </c>
      <c r="CK27">
        <v>0</v>
      </c>
      <c r="CL27">
        <v>0</v>
      </c>
      <c r="CM27">
        <v>0</v>
      </c>
      <c r="CN27">
        <v>0.55000000000000004</v>
      </c>
      <c r="CO27">
        <v>0.42</v>
      </c>
      <c r="CP27">
        <v>0</v>
      </c>
      <c r="CQ27" t="s">
        <v>1154</v>
      </c>
      <c r="CR27" t="s">
        <v>1153</v>
      </c>
      <c r="CS27" t="s">
        <v>1748</v>
      </c>
      <c r="CT27" t="s">
        <v>1397</v>
      </c>
      <c r="CU27" t="s">
        <v>1396</v>
      </c>
      <c r="CV27" t="s">
        <v>1801</v>
      </c>
      <c r="CW27" t="s">
        <v>1727</v>
      </c>
      <c r="CX27" t="s">
        <v>853</v>
      </c>
      <c r="DC27" t="s">
        <v>1387</v>
      </c>
      <c r="DE27" t="s">
        <v>1392</v>
      </c>
    </row>
    <row r="28" spans="1:109" x14ac:dyDescent="0.25">
      <c r="A28" t="s">
        <v>1025</v>
      </c>
      <c r="B28">
        <v>2</v>
      </c>
      <c r="C28" s="56">
        <v>42419</v>
      </c>
      <c r="D28" t="s">
        <v>1153</v>
      </c>
      <c r="E28" t="s">
        <v>1802</v>
      </c>
      <c r="G28" t="s">
        <v>1803</v>
      </c>
      <c r="H28" t="s">
        <v>1144</v>
      </c>
      <c r="I28" t="s">
        <v>1144</v>
      </c>
      <c r="J28" t="s">
        <v>1144</v>
      </c>
      <c r="K28" t="s">
        <v>1144</v>
      </c>
      <c r="L28">
        <v>1.1299999999999999</v>
      </c>
      <c r="M28">
        <v>3.61</v>
      </c>
      <c r="N28">
        <v>0</v>
      </c>
      <c r="O28" s="56">
        <v>0</v>
      </c>
      <c r="P28" s="56">
        <v>0</v>
      </c>
      <c r="Q28">
        <v>1</v>
      </c>
      <c r="R28">
        <v>1</v>
      </c>
      <c r="S28">
        <v>11</v>
      </c>
      <c r="T28">
        <v>8</v>
      </c>
      <c r="U28">
        <v>3</v>
      </c>
      <c r="V28">
        <v>1</v>
      </c>
      <c r="W28" t="s">
        <v>1156</v>
      </c>
      <c r="X28" t="s">
        <v>7755</v>
      </c>
      <c r="AA28">
        <v>0</v>
      </c>
      <c r="AB28">
        <v>0</v>
      </c>
      <c r="AC28">
        <v>0</v>
      </c>
      <c r="AD28">
        <v>0</v>
      </c>
      <c r="AE28">
        <v>0</v>
      </c>
      <c r="AF28">
        <v>3</v>
      </c>
      <c r="AG28">
        <v>0</v>
      </c>
      <c r="AJ28" s="56"/>
      <c r="AK28" s="56"/>
      <c r="AL28" s="56"/>
      <c r="AP28" t="s">
        <v>1155</v>
      </c>
      <c r="AR28">
        <v>2</v>
      </c>
      <c r="AS28" t="s">
        <v>1152</v>
      </c>
      <c r="AT28">
        <v>1</v>
      </c>
      <c r="AV28">
        <v>8</v>
      </c>
      <c r="AW28">
        <v>5</v>
      </c>
      <c r="AX28">
        <v>3</v>
      </c>
      <c r="AY28" t="s">
        <v>1145</v>
      </c>
      <c r="AZ28" t="s">
        <v>1148</v>
      </c>
      <c r="BA28">
        <v>8</v>
      </c>
      <c r="BD28">
        <v>1000000000</v>
      </c>
      <c r="BE28">
        <v>4</v>
      </c>
      <c r="BF28">
        <v>0.5</v>
      </c>
      <c r="BG28">
        <v>0</v>
      </c>
      <c r="BH28">
        <v>0</v>
      </c>
      <c r="BI28">
        <v>0</v>
      </c>
      <c r="BJ28">
        <v>0</v>
      </c>
      <c r="BK28">
        <v>0</v>
      </c>
      <c r="BL28">
        <v>4</v>
      </c>
      <c r="BM28">
        <v>8</v>
      </c>
      <c r="BN28">
        <v>0</v>
      </c>
      <c r="BO28">
        <v>0</v>
      </c>
      <c r="BP28">
        <v>0</v>
      </c>
      <c r="BR28">
        <v>0</v>
      </c>
      <c r="BS28">
        <v>2</v>
      </c>
      <c r="BX28">
        <v>0</v>
      </c>
      <c r="BY28">
        <v>0</v>
      </c>
      <c r="BZ28">
        <v>0</v>
      </c>
      <c r="CA28">
        <v>9.58</v>
      </c>
      <c r="CB28">
        <v>0</v>
      </c>
      <c r="CC28">
        <v>1</v>
      </c>
      <c r="CD28" s="56">
        <v>42095</v>
      </c>
      <c r="CE28" s="56">
        <v>42342</v>
      </c>
      <c r="CF28" s="56">
        <v>42342</v>
      </c>
      <c r="CG28" s="56">
        <v>42419</v>
      </c>
      <c r="CH28" s="56"/>
      <c r="CI28" s="56"/>
      <c r="CJ28">
        <v>0.36</v>
      </c>
      <c r="CK28">
        <v>0</v>
      </c>
      <c r="CL28">
        <v>0</v>
      </c>
      <c r="CM28">
        <v>0</v>
      </c>
      <c r="CN28">
        <v>0.84</v>
      </c>
      <c r="CO28">
        <v>0</v>
      </c>
      <c r="CP28">
        <v>0.12</v>
      </c>
      <c r="CQ28" t="s">
        <v>1154</v>
      </c>
      <c r="CR28" t="s">
        <v>1153</v>
      </c>
      <c r="CS28" t="s">
        <v>1748</v>
      </c>
      <c r="CT28" t="s">
        <v>1397</v>
      </c>
      <c r="CU28" t="s">
        <v>1396</v>
      </c>
      <c r="CV28" t="s">
        <v>1804</v>
      </c>
      <c r="CW28" t="s">
        <v>1727</v>
      </c>
      <c r="CX28" t="s">
        <v>853</v>
      </c>
      <c r="DC28" t="s">
        <v>1387</v>
      </c>
      <c r="DE28" t="s">
        <v>1392</v>
      </c>
    </row>
    <row r="29" spans="1:109" x14ac:dyDescent="0.25">
      <c r="A29" t="s">
        <v>1025</v>
      </c>
      <c r="B29">
        <v>2</v>
      </c>
      <c r="C29" s="56">
        <v>42419</v>
      </c>
      <c r="D29" t="s">
        <v>1153</v>
      </c>
      <c r="E29" t="s">
        <v>1805</v>
      </c>
      <c r="G29" t="s">
        <v>1806</v>
      </c>
      <c r="H29" t="s">
        <v>1144</v>
      </c>
      <c r="I29" t="s">
        <v>1144</v>
      </c>
      <c r="J29" t="s">
        <v>1144</v>
      </c>
      <c r="K29" t="s">
        <v>1144</v>
      </c>
      <c r="L29">
        <v>1.01</v>
      </c>
      <c r="M29">
        <v>3.07</v>
      </c>
      <c r="N29">
        <v>0</v>
      </c>
      <c r="O29" s="56">
        <v>0</v>
      </c>
      <c r="P29" s="56">
        <v>0</v>
      </c>
      <c r="Q29">
        <v>1</v>
      </c>
      <c r="R29">
        <v>1</v>
      </c>
      <c r="S29">
        <v>11</v>
      </c>
      <c r="T29">
        <v>8</v>
      </c>
      <c r="U29">
        <v>3</v>
      </c>
      <c r="V29">
        <v>1</v>
      </c>
      <c r="X29" t="s">
        <v>7755</v>
      </c>
      <c r="AA29">
        <v>0</v>
      </c>
      <c r="AB29">
        <v>0</v>
      </c>
      <c r="AC29">
        <v>0</v>
      </c>
      <c r="AD29">
        <v>0</v>
      </c>
      <c r="AE29">
        <v>0</v>
      </c>
      <c r="AF29">
        <v>3</v>
      </c>
      <c r="AG29">
        <v>0</v>
      </c>
      <c r="AJ29" s="56"/>
      <c r="AK29" s="56"/>
      <c r="AL29" s="56"/>
      <c r="AP29" t="s">
        <v>1155</v>
      </c>
      <c r="AS29" t="s">
        <v>1152</v>
      </c>
      <c r="AT29">
        <v>1</v>
      </c>
      <c r="AV29">
        <v>4</v>
      </c>
      <c r="AW29">
        <v>3</v>
      </c>
      <c r="AX29">
        <v>1</v>
      </c>
      <c r="AY29" t="s">
        <v>1147</v>
      </c>
      <c r="AZ29" t="s">
        <v>1147</v>
      </c>
      <c r="BA29">
        <v>4</v>
      </c>
      <c r="BD29">
        <v>1000000000</v>
      </c>
      <c r="BE29">
        <v>10</v>
      </c>
      <c r="BF29">
        <v>-1.5</v>
      </c>
      <c r="BG29">
        <v>0</v>
      </c>
      <c r="BH29">
        <v>0</v>
      </c>
      <c r="BI29">
        <v>0</v>
      </c>
      <c r="BJ29">
        <v>0</v>
      </c>
      <c r="BK29">
        <v>0</v>
      </c>
      <c r="BL29">
        <v>0</v>
      </c>
      <c r="BM29">
        <v>10</v>
      </c>
      <c r="BN29">
        <v>-1.5</v>
      </c>
      <c r="BO29">
        <v>0</v>
      </c>
      <c r="BP29">
        <v>0</v>
      </c>
      <c r="BR29">
        <v>0</v>
      </c>
      <c r="BS29">
        <v>1</v>
      </c>
      <c r="BX29">
        <v>0</v>
      </c>
      <c r="BY29">
        <v>6.06</v>
      </c>
      <c r="BZ29">
        <v>0</v>
      </c>
      <c r="CA29">
        <v>8.9</v>
      </c>
      <c r="CB29">
        <v>0</v>
      </c>
      <c r="CC29">
        <v>1</v>
      </c>
      <c r="CD29" s="56">
        <v>42095</v>
      </c>
      <c r="CE29" s="56">
        <v>42342</v>
      </c>
      <c r="CF29" s="56">
        <v>42342</v>
      </c>
      <c r="CG29" s="56">
        <v>42419</v>
      </c>
      <c r="CH29" s="56"/>
      <c r="CI29" s="56"/>
      <c r="CJ29">
        <v>0</v>
      </c>
      <c r="CK29">
        <v>0</v>
      </c>
      <c r="CL29">
        <v>0</v>
      </c>
      <c r="CM29">
        <v>0</v>
      </c>
      <c r="CN29">
        <v>0</v>
      </c>
      <c r="CO29">
        <v>0</v>
      </c>
      <c r="CP29">
        <v>0.96</v>
      </c>
      <c r="CQ29" t="s">
        <v>1154</v>
      </c>
      <c r="CR29" t="s">
        <v>1153</v>
      </c>
      <c r="CS29" t="s">
        <v>1748</v>
      </c>
      <c r="CT29" t="s">
        <v>1397</v>
      </c>
      <c r="CU29" t="s">
        <v>1396</v>
      </c>
      <c r="CV29" t="s">
        <v>1807</v>
      </c>
      <c r="CW29" t="s">
        <v>1738</v>
      </c>
      <c r="CX29" t="s">
        <v>853</v>
      </c>
      <c r="DC29" t="s">
        <v>1387</v>
      </c>
      <c r="DE29" t="s">
        <v>1392</v>
      </c>
    </row>
    <row r="30" spans="1:109" x14ac:dyDescent="0.25">
      <c r="A30" t="s">
        <v>1025</v>
      </c>
      <c r="B30">
        <v>2</v>
      </c>
      <c r="C30" s="56">
        <v>42419</v>
      </c>
      <c r="D30" t="s">
        <v>1153</v>
      </c>
      <c r="E30" t="s">
        <v>1808</v>
      </c>
      <c r="G30" t="s">
        <v>1809</v>
      </c>
      <c r="H30" t="s">
        <v>1144</v>
      </c>
      <c r="I30" t="s">
        <v>1144</v>
      </c>
      <c r="J30" t="s">
        <v>1144</v>
      </c>
      <c r="K30" t="s">
        <v>1144</v>
      </c>
      <c r="L30">
        <v>5.25</v>
      </c>
      <c r="M30">
        <v>15.79</v>
      </c>
      <c r="N30">
        <v>0</v>
      </c>
      <c r="O30" s="56">
        <v>0</v>
      </c>
      <c r="P30" s="56">
        <v>0</v>
      </c>
      <c r="Q30">
        <v>1</v>
      </c>
      <c r="R30">
        <v>1</v>
      </c>
      <c r="S30">
        <v>11</v>
      </c>
      <c r="T30">
        <v>8</v>
      </c>
      <c r="U30">
        <v>3</v>
      </c>
      <c r="V30">
        <v>1</v>
      </c>
      <c r="X30" t="s">
        <v>7755</v>
      </c>
      <c r="AA30">
        <v>0</v>
      </c>
      <c r="AB30">
        <v>0</v>
      </c>
      <c r="AC30">
        <v>0</v>
      </c>
      <c r="AD30">
        <v>0</v>
      </c>
      <c r="AE30">
        <v>0</v>
      </c>
      <c r="AF30">
        <v>2</v>
      </c>
      <c r="AG30">
        <v>0</v>
      </c>
      <c r="AJ30" s="56"/>
      <c r="AK30" s="56"/>
      <c r="AL30" s="56"/>
      <c r="AP30" t="s">
        <v>1155</v>
      </c>
      <c r="AS30" t="s">
        <v>1152</v>
      </c>
      <c r="AT30">
        <v>1</v>
      </c>
      <c r="AV30">
        <v>4</v>
      </c>
      <c r="AW30">
        <v>3</v>
      </c>
      <c r="AX30">
        <v>1</v>
      </c>
      <c r="AY30" t="s">
        <v>1147</v>
      </c>
      <c r="AZ30" t="s">
        <v>1147</v>
      </c>
      <c r="BA30">
        <v>4</v>
      </c>
      <c r="BD30">
        <v>1000000000</v>
      </c>
      <c r="BE30">
        <v>10</v>
      </c>
      <c r="BF30">
        <v>-1.5</v>
      </c>
      <c r="BG30">
        <v>0</v>
      </c>
      <c r="BH30">
        <v>0</v>
      </c>
      <c r="BI30">
        <v>0</v>
      </c>
      <c r="BJ30">
        <v>0</v>
      </c>
      <c r="BK30">
        <v>0</v>
      </c>
      <c r="BL30">
        <v>0</v>
      </c>
      <c r="BM30">
        <v>10</v>
      </c>
      <c r="BN30">
        <v>-1.5</v>
      </c>
      <c r="BO30">
        <v>0</v>
      </c>
      <c r="BP30">
        <v>0</v>
      </c>
      <c r="BR30">
        <v>0</v>
      </c>
      <c r="BS30">
        <v>1</v>
      </c>
      <c r="BX30">
        <v>0</v>
      </c>
      <c r="BY30">
        <v>31.5</v>
      </c>
      <c r="BZ30">
        <v>0</v>
      </c>
      <c r="CA30">
        <v>8.76</v>
      </c>
      <c r="CB30">
        <v>0</v>
      </c>
      <c r="CC30">
        <v>1</v>
      </c>
      <c r="CD30" s="56">
        <v>42095</v>
      </c>
      <c r="CE30" s="56">
        <v>42342</v>
      </c>
      <c r="CF30" s="56">
        <v>42342</v>
      </c>
      <c r="CG30" s="56">
        <v>42419</v>
      </c>
      <c r="CH30" s="56"/>
      <c r="CI30" s="56"/>
      <c r="CJ30">
        <v>0</v>
      </c>
      <c r="CK30">
        <v>0</v>
      </c>
      <c r="CL30">
        <v>0</v>
      </c>
      <c r="CM30">
        <v>0</v>
      </c>
      <c r="CN30">
        <v>0</v>
      </c>
      <c r="CO30">
        <v>0</v>
      </c>
      <c r="CP30">
        <v>0.96</v>
      </c>
      <c r="CQ30" t="s">
        <v>1154</v>
      </c>
      <c r="CR30" t="s">
        <v>1153</v>
      </c>
      <c r="CS30" t="s">
        <v>1748</v>
      </c>
      <c r="CT30" t="s">
        <v>1397</v>
      </c>
      <c r="CU30" t="s">
        <v>1396</v>
      </c>
      <c r="CV30" t="s">
        <v>1810</v>
      </c>
      <c r="CW30" t="s">
        <v>1738</v>
      </c>
      <c r="CX30" t="s">
        <v>853</v>
      </c>
      <c r="DC30" t="s">
        <v>1387</v>
      </c>
      <c r="DE30" t="s">
        <v>1392</v>
      </c>
    </row>
    <row r="31" spans="1:109" x14ac:dyDescent="0.25">
      <c r="A31" t="s">
        <v>1025</v>
      </c>
      <c r="B31">
        <v>2</v>
      </c>
      <c r="C31" s="56">
        <v>42419</v>
      </c>
      <c r="D31" t="s">
        <v>1153</v>
      </c>
      <c r="E31" t="s">
        <v>1400</v>
      </c>
      <c r="G31" t="s">
        <v>1811</v>
      </c>
      <c r="H31" t="s">
        <v>1144</v>
      </c>
      <c r="I31" t="s">
        <v>1144</v>
      </c>
      <c r="J31" t="s">
        <v>1144</v>
      </c>
      <c r="K31" t="s">
        <v>1144</v>
      </c>
      <c r="L31">
        <v>0.48</v>
      </c>
      <c r="M31">
        <v>1.7</v>
      </c>
      <c r="N31">
        <v>0</v>
      </c>
      <c r="O31" s="56">
        <v>0</v>
      </c>
      <c r="P31" s="56">
        <v>0</v>
      </c>
      <c r="Q31">
        <v>1</v>
      </c>
      <c r="R31">
        <v>1</v>
      </c>
      <c r="S31">
        <v>11</v>
      </c>
      <c r="T31">
        <v>8</v>
      </c>
      <c r="U31">
        <v>3</v>
      </c>
      <c r="V31">
        <v>1</v>
      </c>
      <c r="W31" t="s">
        <v>1156</v>
      </c>
      <c r="X31" t="s">
        <v>7659</v>
      </c>
      <c r="Y31">
        <v>14</v>
      </c>
      <c r="AA31">
        <v>0</v>
      </c>
      <c r="AB31">
        <v>0</v>
      </c>
      <c r="AC31">
        <v>0</v>
      </c>
      <c r="AD31">
        <v>0</v>
      </c>
      <c r="AE31">
        <v>0</v>
      </c>
      <c r="AF31">
        <v>0</v>
      </c>
      <c r="AG31">
        <v>0</v>
      </c>
      <c r="AJ31" s="56"/>
      <c r="AK31" s="56"/>
      <c r="AL31" s="56"/>
      <c r="AP31" t="s">
        <v>1155</v>
      </c>
      <c r="AR31">
        <v>5</v>
      </c>
      <c r="AS31" t="s">
        <v>1152</v>
      </c>
      <c r="AT31">
        <v>1</v>
      </c>
      <c r="AV31">
        <v>21</v>
      </c>
      <c r="AW31">
        <v>14</v>
      </c>
      <c r="AX31">
        <v>7</v>
      </c>
      <c r="AY31" t="s">
        <v>1148</v>
      </c>
      <c r="AZ31" t="s">
        <v>1148</v>
      </c>
      <c r="BA31">
        <v>22</v>
      </c>
      <c r="BD31">
        <v>1000000000</v>
      </c>
      <c r="BE31">
        <v>18</v>
      </c>
      <c r="BF31">
        <v>0.14000000000000001</v>
      </c>
      <c r="BG31">
        <v>0</v>
      </c>
      <c r="BH31">
        <v>0</v>
      </c>
      <c r="BI31">
        <v>0</v>
      </c>
      <c r="BJ31">
        <v>0</v>
      </c>
      <c r="BK31">
        <v>0</v>
      </c>
      <c r="BL31">
        <v>0</v>
      </c>
      <c r="BM31">
        <v>18</v>
      </c>
      <c r="BN31">
        <v>0.14000000000000001</v>
      </c>
      <c r="BO31">
        <v>0</v>
      </c>
      <c r="BP31">
        <v>0</v>
      </c>
      <c r="BR31">
        <v>5</v>
      </c>
      <c r="BS31">
        <v>6</v>
      </c>
      <c r="BX31">
        <v>0</v>
      </c>
      <c r="BY31">
        <v>0</v>
      </c>
      <c r="BZ31">
        <v>0</v>
      </c>
      <c r="CA31">
        <v>11.09</v>
      </c>
      <c r="CB31">
        <v>0</v>
      </c>
      <c r="CC31">
        <v>1</v>
      </c>
      <c r="CD31" s="56">
        <v>42342</v>
      </c>
      <c r="CE31" s="56">
        <v>42342</v>
      </c>
      <c r="CF31" s="56">
        <v>42342</v>
      </c>
      <c r="CG31" s="56">
        <v>42419</v>
      </c>
      <c r="CH31" s="56"/>
      <c r="CI31" s="56"/>
      <c r="CJ31">
        <v>0.06</v>
      </c>
      <c r="CK31">
        <v>0</v>
      </c>
      <c r="CL31">
        <v>0</v>
      </c>
      <c r="CM31">
        <v>0</v>
      </c>
      <c r="CN31">
        <v>0</v>
      </c>
      <c r="CO31">
        <v>0.84</v>
      </c>
      <c r="CP31">
        <v>0.12</v>
      </c>
      <c r="CQ31" t="s">
        <v>1154</v>
      </c>
      <c r="CR31" t="s">
        <v>1153</v>
      </c>
      <c r="CS31" t="s">
        <v>1748</v>
      </c>
      <c r="CT31" t="s">
        <v>1397</v>
      </c>
      <c r="CU31" t="s">
        <v>1396</v>
      </c>
      <c r="CV31" t="s">
        <v>1812</v>
      </c>
      <c r="CW31" t="s">
        <v>1390</v>
      </c>
      <c r="CX31" t="s">
        <v>853</v>
      </c>
      <c r="DC31" t="s">
        <v>1387</v>
      </c>
      <c r="DE31" t="s">
        <v>1392</v>
      </c>
    </row>
    <row r="32" spans="1:109" x14ac:dyDescent="0.25">
      <c r="A32" t="s">
        <v>1025</v>
      </c>
      <c r="B32">
        <v>2</v>
      </c>
      <c r="C32" s="56">
        <v>42419</v>
      </c>
      <c r="D32" t="s">
        <v>1153</v>
      </c>
      <c r="E32" t="s">
        <v>1813</v>
      </c>
      <c r="G32" t="s">
        <v>1814</v>
      </c>
      <c r="H32" t="s">
        <v>1144</v>
      </c>
      <c r="I32" t="s">
        <v>1144</v>
      </c>
      <c r="J32" t="s">
        <v>1144</v>
      </c>
      <c r="K32" t="s">
        <v>1144</v>
      </c>
      <c r="L32">
        <v>0.75</v>
      </c>
      <c r="M32">
        <v>2.2200000000000002</v>
      </c>
      <c r="N32">
        <v>0</v>
      </c>
      <c r="O32" s="56">
        <v>0</v>
      </c>
      <c r="P32" s="56">
        <v>0</v>
      </c>
      <c r="Q32">
        <v>1</v>
      </c>
      <c r="R32">
        <v>1</v>
      </c>
      <c r="S32">
        <v>11</v>
      </c>
      <c r="T32">
        <v>8</v>
      </c>
      <c r="U32">
        <v>3</v>
      </c>
      <c r="V32">
        <v>1</v>
      </c>
      <c r="X32" t="s">
        <v>7755</v>
      </c>
      <c r="AA32">
        <v>0</v>
      </c>
      <c r="AB32">
        <v>0</v>
      </c>
      <c r="AC32">
        <v>0</v>
      </c>
      <c r="AD32">
        <v>0</v>
      </c>
      <c r="AE32">
        <v>0</v>
      </c>
      <c r="AF32">
        <v>0</v>
      </c>
      <c r="AG32">
        <v>0</v>
      </c>
      <c r="AJ32" s="56"/>
      <c r="AK32" s="56"/>
      <c r="AL32" s="56"/>
      <c r="AP32" t="s">
        <v>1155</v>
      </c>
      <c r="AR32">
        <v>2</v>
      </c>
      <c r="AS32" t="s">
        <v>1152</v>
      </c>
      <c r="AT32">
        <v>1</v>
      </c>
      <c r="AV32">
        <v>8</v>
      </c>
      <c r="AW32">
        <v>5</v>
      </c>
      <c r="AX32">
        <v>3</v>
      </c>
      <c r="AY32" t="s">
        <v>1147</v>
      </c>
      <c r="AZ32" t="s">
        <v>1147</v>
      </c>
      <c r="BA32">
        <v>8</v>
      </c>
      <c r="BD32">
        <v>1000000000</v>
      </c>
      <c r="BE32">
        <v>16</v>
      </c>
      <c r="BF32">
        <v>-1</v>
      </c>
      <c r="BG32">
        <v>0</v>
      </c>
      <c r="BH32">
        <v>0</v>
      </c>
      <c r="BI32">
        <v>0</v>
      </c>
      <c r="BJ32">
        <v>0</v>
      </c>
      <c r="BK32">
        <v>0</v>
      </c>
      <c r="BL32">
        <v>0</v>
      </c>
      <c r="BM32">
        <v>16</v>
      </c>
      <c r="BN32">
        <v>-1</v>
      </c>
      <c r="BO32">
        <v>0</v>
      </c>
      <c r="BP32">
        <v>0</v>
      </c>
      <c r="BR32">
        <v>0</v>
      </c>
      <c r="BS32">
        <v>2</v>
      </c>
      <c r="BX32">
        <v>0</v>
      </c>
      <c r="BY32">
        <v>6</v>
      </c>
      <c r="BZ32">
        <v>0</v>
      </c>
      <c r="CA32">
        <v>8.5500000000000007</v>
      </c>
      <c r="CB32">
        <v>0</v>
      </c>
      <c r="CC32">
        <v>1</v>
      </c>
      <c r="CD32" s="56">
        <v>42095</v>
      </c>
      <c r="CE32" s="56">
        <v>42342</v>
      </c>
      <c r="CF32" s="56">
        <v>42342</v>
      </c>
      <c r="CG32" s="56">
        <v>42419</v>
      </c>
      <c r="CH32" s="56"/>
      <c r="CI32" s="56"/>
      <c r="CJ32">
        <v>0.04</v>
      </c>
      <c r="CK32">
        <v>0</v>
      </c>
      <c r="CL32">
        <v>0</v>
      </c>
      <c r="CM32">
        <v>0</v>
      </c>
      <c r="CN32">
        <v>0</v>
      </c>
      <c r="CO32">
        <v>0</v>
      </c>
      <c r="CP32">
        <v>0.96</v>
      </c>
      <c r="CQ32" t="s">
        <v>1154</v>
      </c>
      <c r="CR32" t="s">
        <v>1153</v>
      </c>
      <c r="CS32" t="s">
        <v>1748</v>
      </c>
      <c r="CT32" t="s">
        <v>1397</v>
      </c>
      <c r="CU32" t="s">
        <v>1396</v>
      </c>
      <c r="CV32" t="s">
        <v>1815</v>
      </c>
      <c r="CW32" t="s">
        <v>1738</v>
      </c>
      <c r="CX32" t="s">
        <v>853</v>
      </c>
      <c r="DC32" t="s">
        <v>1387</v>
      </c>
      <c r="DE32" t="s">
        <v>1392</v>
      </c>
    </row>
    <row r="33" spans="1:109" x14ac:dyDescent="0.25">
      <c r="A33" t="s">
        <v>1025</v>
      </c>
      <c r="B33">
        <v>2</v>
      </c>
      <c r="C33" s="56">
        <v>42419</v>
      </c>
      <c r="D33" t="s">
        <v>1153</v>
      </c>
      <c r="E33" t="s">
        <v>1816</v>
      </c>
      <c r="G33" t="s">
        <v>1817</v>
      </c>
      <c r="H33" t="s">
        <v>1144</v>
      </c>
      <c r="I33" t="s">
        <v>1144</v>
      </c>
      <c r="J33" t="s">
        <v>1144</v>
      </c>
      <c r="K33" t="s">
        <v>1144</v>
      </c>
      <c r="L33">
        <v>0.59</v>
      </c>
      <c r="M33">
        <v>2.68</v>
      </c>
      <c r="N33">
        <v>0</v>
      </c>
      <c r="O33" s="56">
        <v>0</v>
      </c>
      <c r="P33" s="56">
        <v>0</v>
      </c>
      <c r="Q33">
        <v>1</v>
      </c>
      <c r="R33">
        <v>1</v>
      </c>
      <c r="S33">
        <v>11</v>
      </c>
      <c r="T33">
        <v>8</v>
      </c>
      <c r="U33">
        <v>3</v>
      </c>
      <c r="V33">
        <v>1</v>
      </c>
      <c r="W33" t="s">
        <v>1156</v>
      </c>
      <c r="X33" t="s">
        <v>7757</v>
      </c>
      <c r="AA33">
        <v>0</v>
      </c>
      <c r="AB33">
        <v>0</v>
      </c>
      <c r="AC33">
        <v>0</v>
      </c>
      <c r="AD33">
        <v>0</v>
      </c>
      <c r="AE33">
        <v>0</v>
      </c>
      <c r="AF33">
        <v>0</v>
      </c>
      <c r="AG33">
        <v>0</v>
      </c>
      <c r="AJ33" s="56"/>
      <c r="AK33" s="56"/>
      <c r="AL33" s="56"/>
      <c r="AP33" t="s">
        <v>1155</v>
      </c>
      <c r="AR33">
        <v>5</v>
      </c>
      <c r="AS33" t="s">
        <v>1152</v>
      </c>
      <c r="AT33">
        <v>1</v>
      </c>
      <c r="AV33">
        <v>14</v>
      </c>
      <c r="AW33">
        <v>9</v>
      </c>
      <c r="AX33">
        <v>5</v>
      </c>
      <c r="AY33" t="s">
        <v>1148</v>
      </c>
      <c r="AZ33" t="s">
        <v>1148</v>
      </c>
      <c r="BA33">
        <v>20</v>
      </c>
      <c r="BD33">
        <v>1000000000</v>
      </c>
      <c r="BE33">
        <v>14</v>
      </c>
      <c r="BF33">
        <v>0</v>
      </c>
      <c r="BG33">
        <v>0</v>
      </c>
      <c r="BH33">
        <v>0</v>
      </c>
      <c r="BI33">
        <v>0</v>
      </c>
      <c r="BJ33">
        <v>0</v>
      </c>
      <c r="BK33">
        <v>0</v>
      </c>
      <c r="BL33">
        <v>0</v>
      </c>
      <c r="BM33">
        <v>14</v>
      </c>
      <c r="BN33">
        <v>0</v>
      </c>
      <c r="BO33">
        <v>0</v>
      </c>
      <c r="BP33">
        <v>0</v>
      </c>
      <c r="BR33">
        <v>0</v>
      </c>
      <c r="BS33">
        <v>4</v>
      </c>
      <c r="BT33">
        <v>0</v>
      </c>
      <c r="BX33">
        <v>0</v>
      </c>
      <c r="BY33">
        <v>0</v>
      </c>
      <c r="BZ33">
        <v>0</v>
      </c>
      <c r="CA33">
        <v>15.46</v>
      </c>
      <c r="CB33">
        <v>0</v>
      </c>
      <c r="CC33">
        <v>1</v>
      </c>
      <c r="CD33" s="56">
        <v>42341</v>
      </c>
      <c r="CE33" s="56">
        <v>42342</v>
      </c>
      <c r="CF33" s="56">
        <v>42342</v>
      </c>
      <c r="CG33" s="56">
        <v>42419</v>
      </c>
      <c r="CH33" s="56"/>
      <c r="CI33" s="56"/>
      <c r="CJ33">
        <v>0.03</v>
      </c>
      <c r="CK33">
        <v>0</v>
      </c>
      <c r="CL33">
        <v>0</v>
      </c>
      <c r="CM33">
        <v>0</v>
      </c>
      <c r="CN33">
        <v>0</v>
      </c>
      <c r="CO33">
        <v>0.71</v>
      </c>
      <c r="CP33">
        <v>0.25</v>
      </c>
      <c r="CQ33" t="s">
        <v>1154</v>
      </c>
      <c r="CR33" t="s">
        <v>1153</v>
      </c>
      <c r="CS33" t="s">
        <v>1748</v>
      </c>
      <c r="CT33" t="s">
        <v>1397</v>
      </c>
      <c r="CU33" t="s">
        <v>1396</v>
      </c>
      <c r="CV33" t="s">
        <v>1818</v>
      </c>
      <c r="CW33" t="s">
        <v>1738</v>
      </c>
      <c r="CX33" t="s">
        <v>853</v>
      </c>
      <c r="DC33" t="s">
        <v>1387</v>
      </c>
      <c r="DE33" t="s">
        <v>1392</v>
      </c>
    </row>
    <row r="34" spans="1:109" x14ac:dyDescent="0.25">
      <c r="A34" t="s">
        <v>1025</v>
      </c>
      <c r="B34">
        <v>2</v>
      </c>
      <c r="C34" s="56">
        <v>42419</v>
      </c>
      <c r="D34" t="s">
        <v>1153</v>
      </c>
      <c r="E34" t="s">
        <v>1819</v>
      </c>
      <c r="G34" t="s">
        <v>1820</v>
      </c>
      <c r="H34" t="s">
        <v>1144</v>
      </c>
      <c r="I34" t="s">
        <v>1144</v>
      </c>
      <c r="J34" t="s">
        <v>1144</v>
      </c>
      <c r="K34" t="s">
        <v>1144</v>
      </c>
      <c r="L34">
        <v>0.41</v>
      </c>
      <c r="M34">
        <v>1.87</v>
      </c>
      <c r="N34">
        <v>0</v>
      </c>
      <c r="O34" s="56">
        <v>0</v>
      </c>
      <c r="P34" s="56">
        <v>0</v>
      </c>
      <c r="Q34">
        <v>1</v>
      </c>
      <c r="R34">
        <v>1</v>
      </c>
      <c r="S34">
        <v>11</v>
      </c>
      <c r="T34">
        <v>8</v>
      </c>
      <c r="U34">
        <v>3</v>
      </c>
      <c r="V34">
        <v>1</v>
      </c>
      <c r="X34" t="s">
        <v>7755</v>
      </c>
      <c r="AA34">
        <v>0</v>
      </c>
      <c r="AB34">
        <v>0</v>
      </c>
      <c r="AC34">
        <v>0</v>
      </c>
      <c r="AD34">
        <v>0</v>
      </c>
      <c r="AE34">
        <v>0</v>
      </c>
      <c r="AF34">
        <v>0</v>
      </c>
      <c r="AG34">
        <v>0</v>
      </c>
      <c r="AJ34" s="56"/>
      <c r="AK34" s="56"/>
      <c r="AL34" s="56"/>
      <c r="AP34" t="s">
        <v>1155</v>
      </c>
      <c r="AR34">
        <v>5</v>
      </c>
      <c r="AS34" t="s">
        <v>1152</v>
      </c>
      <c r="AT34">
        <v>1</v>
      </c>
      <c r="AV34">
        <v>20</v>
      </c>
      <c r="AW34">
        <v>13</v>
      </c>
      <c r="AX34">
        <v>7</v>
      </c>
      <c r="AY34" t="s">
        <v>1147</v>
      </c>
      <c r="AZ34" t="s">
        <v>1147</v>
      </c>
      <c r="BA34">
        <v>20</v>
      </c>
      <c r="BD34">
        <v>1000000000</v>
      </c>
      <c r="BE34">
        <v>45</v>
      </c>
      <c r="BF34">
        <v>-1.25</v>
      </c>
      <c r="BG34">
        <v>0</v>
      </c>
      <c r="BH34">
        <v>0</v>
      </c>
      <c r="BI34">
        <v>0</v>
      </c>
      <c r="BJ34">
        <v>0</v>
      </c>
      <c r="BK34">
        <v>0</v>
      </c>
      <c r="BL34">
        <v>0</v>
      </c>
      <c r="BM34">
        <v>45</v>
      </c>
      <c r="BN34">
        <v>-1.25</v>
      </c>
      <c r="BO34">
        <v>0</v>
      </c>
      <c r="BP34">
        <v>0</v>
      </c>
      <c r="BR34">
        <v>0</v>
      </c>
      <c r="BS34">
        <v>5</v>
      </c>
      <c r="BX34">
        <v>0</v>
      </c>
      <c r="BY34">
        <v>10.25</v>
      </c>
      <c r="BZ34">
        <v>0</v>
      </c>
      <c r="CA34">
        <v>15.54</v>
      </c>
      <c r="CB34">
        <v>0</v>
      </c>
      <c r="CC34">
        <v>1</v>
      </c>
      <c r="CD34" s="56">
        <v>42095</v>
      </c>
      <c r="CE34" s="56">
        <v>42342</v>
      </c>
      <c r="CF34" s="56">
        <v>42342</v>
      </c>
      <c r="CG34" s="56">
        <v>42419</v>
      </c>
      <c r="CH34" s="56"/>
      <c r="CI34" s="56"/>
      <c r="CJ34">
        <v>0.01</v>
      </c>
      <c r="CK34">
        <v>0</v>
      </c>
      <c r="CL34">
        <v>0</v>
      </c>
      <c r="CM34">
        <v>0</v>
      </c>
      <c r="CN34">
        <v>0</v>
      </c>
      <c r="CO34">
        <v>0</v>
      </c>
      <c r="CP34">
        <v>0.96</v>
      </c>
      <c r="CQ34" t="s">
        <v>1154</v>
      </c>
      <c r="CR34" t="s">
        <v>1153</v>
      </c>
      <c r="CS34" t="s">
        <v>1748</v>
      </c>
      <c r="CT34" t="s">
        <v>1397</v>
      </c>
      <c r="CU34" t="s">
        <v>1396</v>
      </c>
      <c r="CV34" t="s">
        <v>1821</v>
      </c>
      <c r="CW34" t="s">
        <v>1727</v>
      </c>
      <c r="CX34" t="s">
        <v>853</v>
      </c>
      <c r="DC34" t="s">
        <v>1387</v>
      </c>
      <c r="DE34" t="s">
        <v>1392</v>
      </c>
    </row>
    <row r="35" spans="1:109" x14ac:dyDescent="0.25">
      <c r="A35" t="s">
        <v>1025</v>
      </c>
      <c r="B35">
        <v>2</v>
      </c>
      <c r="C35" s="56">
        <v>42419</v>
      </c>
      <c r="D35" t="s">
        <v>1153</v>
      </c>
      <c r="E35" t="s">
        <v>1822</v>
      </c>
      <c r="G35" t="s">
        <v>1823</v>
      </c>
      <c r="H35" t="s">
        <v>1144</v>
      </c>
      <c r="I35" t="s">
        <v>1144</v>
      </c>
      <c r="J35" t="s">
        <v>1144</v>
      </c>
      <c r="K35" t="s">
        <v>1144</v>
      </c>
      <c r="L35">
        <v>0.62</v>
      </c>
      <c r="M35">
        <v>3.2</v>
      </c>
      <c r="N35">
        <v>0</v>
      </c>
      <c r="O35" s="56">
        <v>0</v>
      </c>
      <c r="P35" s="56">
        <v>0</v>
      </c>
      <c r="Q35">
        <v>1</v>
      </c>
      <c r="R35">
        <v>1</v>
      </c>
      <c r="S35">
        <v>11</v>
      </c>
      <c r="T35">
        <v>8</v>
      </c>
      <c r="U35">
        <v>3</v>
      </c>
      <c r="V35">
        <v>1</v>
      </c>
      <c r="X35" t="s">
        <v>7755</v>
      </c>
      <c r="AA35">
        <v>0</v>
      </c>
      <c r="AB35">
        <v>0</v>
      </c>
      <c r="AC35">
        <v>0</v>
      </c>
      <c r="AD35">
        <v>0</v>
      </c>
      <c r="AE35">
        <v>0</v>
      </c>
      <c r="AF35">
        <v>0</v>
      </c>
      <c r="AG35">
        <v>0</v>
      </c>
      <c r="AJ35" s="56"/>
      <c r="AK35" s="56"/>
      <c r="AL35" s="56"/>
      <c r="AP35" t="s">
        <v>1155</v>
      </c>
      <c r="AR35">
        <v>5</v>
      </c>
      <c r="AS35" t="s">
        <v>1152</v>
      </c>
      <c r="AT35">
        <v>1</v>
      </c>
      <c r="AV35">
        <v>11</v>
      </c>
      <c r="AW35">
        <v>7</v>
      </c>
      <c r="AX35">
        <v>4</v>
      </c>
      <c r="AY35" t="s">
        <v>1147</v>
      </c>
      <c r="AZ35" t="s">
        <v>1147</v>
      </c>
      <c r="BA35">
        <v>11</v>
      </c>
      <c r="BD35">
        <v>1000000000</v>
      </c>
      <c r="BE35">
        <v>12</v>
      </c>
      <c r="BF35">
        <v>-0.09</v>
      </c>
      <c r="BG35">
        <v>0</v>
      </c>
      <c r="BH35">
        <v>0</v>
      </c>
      <c r="BI35">
        <v>0</v>
      </c>
      <c r="BJ35">
        <v>0</v>
      </c>
      <c r="BK35">
        <v>0</v>
      </c>
      <c r="BL35">
        <v>0</v>
      </c>
      <c r="BM35">
        <v>12</v>
      </c>
      <c r="BN35">
        <v>-0.09</v>
      </c>
      <c r="BO35">
        <v>0</v>
      </c>
      <c r="BP35">
        <v>0</v>
      </c>
      <c r="BR35">
        <v>0</v>
      </c>
      <c r="BS35">
        <v>3</v>
      </c>
      <c r="BX35">
        <v>0</v>
      </c>
      <c r="BY35">
        <v>0.62</v>
      </c>
      <c r="BZ35">
        <v>0</v>
      </c>
      <c r="CA35">
        <v>18.16</v>
      </c>
      <c r="CB35">
        <v>0</v>
      </c>
      <c r="CC35">
        <v>1</v>
      </c>
      <c r="CD35" s="56">
        <v>42095</v>
      </c>
      <c r="CE35" s="56">
        <v>42342</v>
      </c>
      <c r="CF35" s="56">
        <v>42342</v>
      </c>
      <c r="CG35" s="56">
        <v>42419</v>
      </c>
      <c r="CH35" s="56"/>
      <c r="CI35" s="56"/>
      <c r="CJ35">
        <v>0</v>
      </c>
      <c r="CK35">
        <v>0</v>
      </c>
      <c r="CL35">
        <v>0</v>
      </c>
      <c r="CM35">
        <v>0</v>
      </c>
      <c r="CN35">
        <v>0</v>
      </c>
      <c r="CO35">
        <v>0</v>
      </c>
      <c r="CP35">
        <v>0.96</v>
      </c>
      <c r="CQ35" t="s">
        <v>1154</v>
      </c>
      <c r="CR35" t="s">
        <v>1153</v>
      </c>
      <c r="CS35" t="s">
        <v>1748</v>
      </c>
      <c r="CT35" t="s">
        <v>1397</v>
      </c>
      <c r="CU35" t="s">
        <v>1396</v>
      </c>
      <c r="CV35" t="s">
        <v>1824</v>
      </c>
      <c r="CW35" t="s">
        <v>1727</v>
      </c>
      <c r="CX35" t="s">
        <v>853</v>
      </c>
      <c r="DC35" t="s">
        <v>1387</v>
      </c>
      <c r="DE35" t="s">
        <v>1392</v>
      </c>
    </row>
    <row r="36" spans="1:109" x14ac:dyDescent="0.25">
      <c r="A36" t="s">
        <v>1025</v>
      </c>
      <c r="B36">
        <v>2</v>
      </c>
      <c r="C36" s="56">
        <v>42419</v>
      </c>
      <c r="D36" t="s">
        <v>1153</v>
      </c>
      <c r="E36" t="s">
        <v>1825</v>
      </c>
      <c r="G36" t="s">
        <v>1826</v>
      </c>
      <c r="H36" t="s">
        <v>1144</v>
      </c>
      <c r="I36" t="s">
        <v>1144</v>
      </c>
      <c r="J36" t="s">
        <v>1144</v>
      </c>
      <c r="K36" t="s">
        <v>1144</v>
      </c>
      <c r="L36">
        <v>29.8</v>
      </c>
      <c r="M36">
        <v>90.68</v>
      </c>
      <c r="N36">
        <v>0</v>
      </c>
      <c r="O36" s="56">
        <v>0</v>
      </c>
      <c r="P36" s="56">
        <v>0</v>
      </c>
      <c r="Q36">
        <v>1</v>
      </c>
      <c r="R36">
        <v>1</v>
      </c>
      <c r="S36">
        <v>11</v>
      </c>
      <c r="T36">
        <v>8</v>
      </c>
      <c r="U36">
        <v>3</v>
      </c>
      <c r="V36">
        <v>1</v>
      </c>
      <c r="X36" t="s">
        <v>7755</v>
      </c>
      <c r="AA36">
        <v>0</v>
      </c>
      <c r="AB36">
        <v>0</v>
      </c>
      <c r="AC36">
        <v>0</v>
      </c>
      <c r="AD36">
        <v>0</v>
      </c>
      <c r="AE36">
        <v>0</v>
      </c>
      <c r="AF36">
        <v>0</v>
      </c>
      <c r="AG36">
        <v>0</v>
      </c>
      <c r="AJ36" s="56"/>
      <c r="AK36" s="56"/>
      <c r="AL36" s="56"/>
      <c r="AP36" t="s">
        <v>1155</v>
      </c>
      <c r="AS36" t="s">
        <v>1152</v>
      </c>
      <c r="AT36">
        <v>1</v>
      </c>
      <c r="AV36">
        <v>2</v>
      </c>
      <c r="AW36">
        <v>2</v>
      </c>
      <c r="AX36">
        <v>1</v>
      </c>
      <c r="AY36" t="s">
        <v>1147</v>
      </c>
      <c r="AZ36" t="s">
        <v>1147</v>
      </c>
      <c r="BA36">
        <v>2</v>
      </c>
      <c r="BD36">
        <v>1000000000</v>
      </c>
      <c r="BE36">
        <v>4</v>
      </c>
      <c r="BF36">
        <v>-1</v>
      </c>
      <c r="BG36">
        <v>0</v>
      </c>
      <c r="BH36">
        <v>0</v>
      </c>
      <c r="BI36">
        <v>0</v>
      </c>
      <c r="BJ36">
        <v>0</v>
      </c>
      <c r="BK36">
        <v>0</v>
      </c>
      <c r="BL36">
        <v>0</v>
      </c>
      <c r="BM36">
        <v>4</v>
      </c>
      <c r="BN36">
        <v>-1</v>
      </c>
      <c r="BO36">
        <v>0</v>
      </c>
      <c r="BP36">
        <v>0</v>
      </c>
      <c r="BR36">
        <v>0</v>
      </c>
      <c r="BS36">
        <v>1</v>
      </c>
      <c r="BX36">
        <v>0</v>
      </c>
      <c r="BY36">
        <v>59.6</v>
      </c>
      <c r="BZ36">
        <v>0</v>
      </c>
      <c r="CA36">
        <v>8.91</v>
      </c>
      <c r="CB36">
        <v>0</v>
      </c>
      <c r="CC36">
        <v>1</v>
      </c>
      <c r="CD36" s="56">
        <v>42095</v>
      </c>
      <c r="CE36" s="56">
        <v>42342</v>
      </c>
      <c r="CF36" s="56">
        <v>42342</v>
      </c>
      <c r="CG36" s="56">
        <v>42419</v>
      </c>
      <c r="CH36" s="56"/>
      <c r="CI36" s="56"/>
      <c r="CJ36">
        <v>0</v>
      </c>
      <c r="CK36">
        <v>0</v>
      </c>
      <c r="CL36">
        <v>0</v>
      </c>
      <c r="CM36">
        <v>0</v>
      </c>
      <c r="CN36">
        <v>0</v>
      </c>
      <c r="CO36">
        <v>0</v>
      </c>
      <c r="CP36">
        <v>0.96</v>
      </c>
      <c r="CQ36" t="s">
        <v>1154</v>
      </c>
      <c r="CR36" t="s">
        <v>1153</v>
      </c>
      <c r="CS36" t="s">
        <v>1748</v>
      </c>
      <c r="CT36" t="s">
        <v>1397</v>
      </c>
      <c r="CU36" t="s">
        <v>1396</v>
      </c>
      <c r="CV36" t="s">
        <v>1827</v>
      </c>
      <c r="CW36" t="s">
        <v>1727</v>
      </c>
      <c r="CX36" t="s">
        <v>853</v>
      </c>
      <c r="DC36" t="s">
        <v>1387</v>
      </c>
      <c r="DE36" t="s">
        <v>1392</v>
      </c>
    </row>
    <row r="37" spans="1:109" x14ac:dyDescent="0.25">
      <c r="A37" t="s">
        <v>1025</v>
      </c>
      <c r="B37">
        <v>2</v>
      </c>
      <c r="C37" s="56">
        <v>42419</v>
      </c>
      <c r="D37" t="s">
        <v>1153</v>
      </c>
      <c r="E37" t="s">
        <v>1828</v>
      </c>
      <c r="G37" t="s">
        <v>1829</v>
      </c>
      <c r="H37" t="s">
        <v>1144</v>
      </c>
      <c r="I37" t="s">
        <v>1144</v>
      </c>
      <c r="J37" t="s">
        <v>1144</v>
      </c>
      <c r="K37" t="s">
        <v>1144</v>
      </c>
      <c r="L37">
        <v>44.34</v>
      </c>
      <c r="M37">
        <v>89.71</v>
      </c>
      <c r="N37">
        <v>0</v>
      </c>
      <c r="O37" s="56">
        <v>0</v>
      </c>
      <c r="P37" s="56">
        <v>0</v>
      </c>
      <c r="Q37">
        <v>1</v>
      </c>
      <c r="R37">
        <v>1</v>
      </c>
      <c r="S37">
        <v>11</v>
      </c>
      <c r="T37">
        <v>8</v>
      </c>
      <c r="U37">
        <v>3</v>
      </c>
      <c r="V37">
        <v>1</v>
      </c>
      <c r="X37" t="s">
        <v>7755</v>
      </c>
      <c r="AA37">
        <v>0</v>
      </c>
      <c r="AB37">
        <v>0</v>
      </c>
      <c r="AC37">
        <v>0</v>
      </c>
      <c r="AD37">
        <v>0</v>
      </c>
      <c r="AE37">
        <v>0</v>
      </c>
      <c r="AF37">
        <v>0</v>
      </c>
      <c r="AG37">
        <v>0</v>
      </c>
      <c r="AJ37" s="56"/>
      <c r="AK37" s="56"/>
      <c r="AL37" s="56"/>
      <c r="AM37">
        <v>4</v>
      </c>
      <c r="AP37" t="s">
        <v>1155</v>
      </c>
      <c r="AS37" t="s">
        <v>1152</v>
      </c>
      <c r="AT37">
        <v>1</v>
      </c>
      <c r="AV37">
        <v>4</v>
      </c>
      <c r="AW37">
        <v>3</v>
      </c>
      <c r="AX37">
        <v>1</v>
      </c>
      <c r="AY37" t="s">
        <v>1147</v>
      </c>
      <c r="AZ37" t="s">
        <v>1147</v>
      </c>
      <c r="BA37">
        <v>4</v>
      </c>
      <c r="BD37">
        <v>1000000000</v>
      </c>
      <c r="BE37">
        <v>6</v>
      </c>
      <c r="BF37">
        <v>-0.5</v>
      </c>
      <c r="BG37">
        <v>0</v>
      </c>
      <c r="BH37">
        <v>0</v>
      </c>
      <c r="BI37">
        <v>0</v>
      </c>
      <c r="BJ37">
        <v>0</v>
      </c>
      <c r="BK37">
        <v>0</v>
      </c>
      <c r="BL37">
        <v>0</v>
      </c>
      <c r="BM37">
        <v>6</v>
      </c>
      <c r="BN37">
        <v>-0.5</v>
      </c>
      <c r="BO37">
        <v>0</v>
      </c>
      <c r="BP37">
        <v>0</v>
      </c>
      <c r="BR37">
        <v>0</v>
      </c>
      <c r="BS37">
        <v>1</v>
      </c>
      <c r="BX37">
        <v>0</v>
      </c>
      <c r="BY37">
        <v>88.68</v>
      </c>
      <c r="BZ37">
        <v>0</v>
      </c>
      <c r="CA37">
        <v>4.47</v>
      </c>
      <c r="CB37">
        <v>0</v>
      </c>
      <c r="CC37">
        <v>1</v>
      </c>
      <c r="CD37" s="56">
        <v>42095</v>
      </c>
      <c r="CE37" s="56">
        <v>42342</v>
      </c>
      <c r="CF37" s="56">
        <v>42342</v>
      </c>
      <c r="CG37" s="56">
        <v>42419</v>
      </c>
      <c r="CH37" s="56"/>
      <c r="CI37" s="56"/>
      <c r="CJ37">
        <v>0</v>
      </c>
      <c r="CK37">
        <v>0</v>
      </c>
      <c r="CL37">
        <v>0</v>
      </c>
      <c r="CM37">
        <v>0</v>
      </c>
      <c r="CN37">
        <v>0</v>
      </c>
      <c r="CO37">
        <v>0</v>
      </c>
      <c r="CP37">
        <v>0.96</v>
      </c>
      <c r="CQ37" t="s">
        <v>1154</v>
      </c>
      <c r="CR37" t="s">
        <v>1153</v>
      </c>
      <c r="CS37" t="s">
        <v>1748</v>
      </c>
      <c r="CT37" t="s">
        <v>1397</v>
      </c>
      <c r="CU37" t="s">
        <v>1396</v>
      </c>
      <c r="CV37" t="s">
        <v>1830</v>
      </c>
      <c r="CW37" t="s">
        <v>1390</v>
      </c>
      <c r="CX37" t="s">
        <v>853</v>
      </c>
      <c r="DC37" t="s">
        <v>1387</v>
      </c>
      <c r="DE37" t="s">
        <v>1392</v>
      </c>
    </row>
    <row r="38" spans="1:109" x14ac:dyDescent="0.25">
      <c r="A38" t="s">
        <v>1025</v>
      </c>
      <c r="B38">
        <v>2</v>
      </c>
      <c r="C38" s="56">
        <v>42419</v>
      </c>
      <c r="D38" t="s">
        <v>1153</v>
      </c>
      <c r="E38" t="s">
        <v>1831</v>
      </c>
      <c r="G38" t="s">
        <v>1832</v>
      </c>
      <c r="H38" t="s">
        <v>1144</v>
      </c>
      <c r="I38" t="s">
        <v>1144</v>
      </c>
      <c r="J38" t="s">
        <v>1144</v>
      </c>
      <c r="K38" t="s">
        <v>1144</v>
      </c>
      <c r="L38">
        <v>46.8</v>
      </c>
      <c r="M38">
        <v>74.61</v>
      </c>
      <c r="N38">
        <v>0</v>
      </c>
      <c r="O38" s="56">
        <v>0</v>
      </c>
      <c r="P38" s="56">
        <v>0</v>
      </c>
      <c r="Q38">
        <v>1</v>
      </c>
      <c r="R38">
        <v>1</v>
      </c>
      <c r="S38">
        <v>11</v>
      </c>
      <c r="T38">
        <v>8</v>
      </c>
      <c r="U38">
        <v>3</v>
      </c>
      <c r="V38">
        <v>1</v>
      </c>
      <c r="W38" t="s">
        <v>1156</v>
      </c>
      <c r="X38" t="s">
        <v>7659</v>
      </c>
      <c r="Y38">
        <v>4</v>
      </c>
      <c r="AA38">
        <v>0</v>
      </c>
      <c r="AB38">
        <v>0</v>
      </c>
      <c r="AC38">
        <v>0</v>
      </c>
      <c r="AD38">
        <v>0</v>
      </c>
      <c r="AE38">
        <v>0</v>
      </c>
      <c r="AF38">
        <v>81</v>
      </c>
      <c r="AG38">
        <v>0</v>
      </c>
      <c r="AH38" t="s">
        <v>1833</v>
      </c>
      <c r="AJ38" s="56"/>
      <c r="AK38" s="56"/>
      <c r="AL38" s="56"/>
      <c r="AP38" t="s">
        <v>1155</v>
      </c>
      <c r="AS38" t="s">
        <v>1152</v>
      </c>
      <c r="AT38">
        <v>1</v>
      </c>
      <c r="AV38">
        <v>3</v>
      </c>
      <c r="AW38">
        <v>2</v>
      </c>
      <c r="AX38">
        <v>1</v>
      </c>
      <c r="AY38" t="s">
        <v>839</v>
      </c>
      <c r="AZ38" t="s">
        <v>1148</v>
      </c>
      <c r="BA38">
        <v>2</v>
      </c>
      <c r="BD38">
        <v>1000000000</v>
      </c>
      <c r="BE38">
        <v>0</v>
      </c>
      <c r="BF38">
        <v>1</v>
      </c>
      <c r="BG38">
        <v>0</v>
      </c>
      <c r="BH38">
        <v>0</v>
      </c>
      <c r="BI38">
        <v>0</v>
      </c>
      <c r="BJ38">
        <v>0</v>
      </c>
      <c r="BK38">
        <v>0</v>
      </c>
      <c r="BL38">
        <v>3</v>
      </c>
      <c r="BM38">
        <v>3</v>
      </c>
      <c r="BN38">
        <v>0</v>
      </c>
      <c r="BO38">
        <v>0</v>
      </c>
      <c r="BP38">
        <v>0</v>
      </c>
      <c r="BR38">
        <v>0</v>
      </c>
      <c r="BS38">
        <v>1</v>
      </c>
      <c r="BX38">
        <v>27.81</v>
      </c>
      <c r="BY38">
        <v>0</v>
      </c>
      <c r="BZ38">
        <v>0</v>
      </c>
      <c r="CA38">
        <v>2.59</v>
      </c>
      <c r="CB38">
        <v>0</v>
      </c>
      <c r="CC38">
        <v>1</v>
      </c>
      <c r="CD38" s="56">
        <v>42342</v>
      </c>
      <c r="CE38" s="56">
        <v>42342</v>
      </c>
      <c r="CF38" s="56">
        <v>42342</v>
      </c>
      <c r="CG38" s="56">
        <v>42419</v>
      </c>
      <c r="CH38" s="56"/>
      <c r="CI38" s="56"/>
      <c r="CJ38">
        <v>1</v>
      </c>
      <c r="CK38">
        <v>1</v>
      </c>
      <c r="CL38">
        <v>0.96</v>
      </c>
      <c r="CM38">
        <v>0</v>
      </c>
      <c r="CN38">
        <v>0</v>
      </c>
      <c r="CO38">
        <v>0</v>
      </c>
      <c r="CP38">
        <v>0</v>
      </c>
      <c r="CQ38" t="s">
        <v>1154</v>
      </c>
      <c r="CR38" t="s">
        <v>1153</v>
      </c>
      <c r="CS38" t="s">
        <v>1748</v>
      </c>
      <c r="CT38" t="s">
        <v>1397</v>
      </c>
      <c r="CU38" t="s">
        <v>1396</v>
      </c>
      <c r="CV38" t="s">
        <v>1834</v>
      </c>
      <c r="CW38" t="s">
        <v>1727</v>
      </c>
      <c r="CX38" t="s">
        <v>853</v>
      </c>
      <c r="DC38" t="s">
        <v>1387</v>
      </c>
      <c r="DE38" t="s">
        <v>1392</v>
      </c>
    </row>
    <row r="39" spans="1:109" x14ac:dyDescent="0.25">
      <c r="A39" t="s">
        <v>1025</v>
      </c>
      <c r="B39">
        <v>6</v>
      </c>
      <c r="C39" s="56">
        <v>42419</v>
      </c>
      <c r="D39" t="s">
        <v>1153</v>
      </c>
      <c r="E39" t="s">
        <v>1835</v>
      </c>
      <c r="G39" t="s">
        <v>1836</v>
      </c>
      <c r="H39" t="s">
        <v>1144</v>
      </c>
      <c r="I39" t="s">
        <v>1144</v>
      </c>
      <c r="J39" t="s">
        <v>1144</v>
      </c>
      <c r="K39" t="s">
        <v>1144</v>
      </c>
      <c r="L39">
        <v>43.95</v>
      </c>
      <c r="M39">
        <v>89</v>
      </c>
      <c r="N39">
        <v>0</v>
      </c>
      <c r="O39" s="56">
        <v>0</v>
      </c>
      <c r="P39" s="56">
        <v>0</v>
      </c>
      <c r="Q39">
        <v>1</v>
      </c>
      <c r="R39">
        <v>1</v>
      </c>
      <c r="S39">
        <v>11</v>
      </c>
      <c r="T39">
        <v>8</v>
      </c>
      <c r="U39">
        <v>3</v>
      </c>
      <c r="V39">
        <v>1</v>
      </c>
      <c r="X39" t="s">
        <v>7755</v>
      </c>
      <c r="AA39">
        <v>0</v>
      </c>
      <c r="AB39">
        <v>0</v>
      </c>
      <c r="AC39">
        <v>0</v>
      </c>
      <c r="AD39">
        <v>0</v>
      </c>
      <c r="AE39">
        <v>0</v>
      </c>
      <c r="AF39">
        <v>0</v>
      </c>
      <c r="AG39">
        <v>0</v>
      </c>
      <c r="AJ39" s="56"/>
      <c r="AK39" s="56"/>
      <c r="AL39" s="56"/>
      <c r="AP39" t="s">
        <v>1155</v>
      </c>
      <c r="AS39" t="s">
        <v>1152</v>
      </c>
      <c r="AT39">
        <v>1</v>
      </c>
      <c r="AV39">
        <v>0</v>
      </c>
      <c r="AW39">
        <v>0</v>
      </c>
      <c r="AX39">
        <v>0</v>
      </c>
      <c r="AY39" t="s">
        <v>1388</v>
      </c>
      <c r="AZ39" t="s">
        <v>1388</v>
      </c>
      <c r="BA39">
        <v>0</v>
      </c>
      <c r="BD39">
        <v>1000000000</v>
      </c>
      <c r="BE39">
        <v>1</v>
      </c>
      <c r="BF39">
        <v>0</v>
      </c>
      <c r="BG39">
        <v>0</v>
      </c>
      <c r="BH39">
        <v>0</v>
      </c>
      <c r="BI39">
        <v>0</v>
      </c>
      <c r="BJ39">
        <v>0</v>
      </c>
      <c r="BK39">
        <v>0</v>
      </c>
      <c r="BL39">
        <v>0</v>
      </c>
      <c r="BM39">
        <v>1</v>
      </c>
      <c r="BN39">
        <v>0</v>
      </c>
      <c r="BO39">
        <v>0</v>
      </c>
      <c r="BP39">
        <v>0</v>
      </c>
      <c r="BR39">
        <v>0</v>
      </c>
      <c r="BS39">
        <v>0</v>
      </c>
      <c r="BX39">
        <v>0</v>
      </c>
      <c r="BY39">
        <v>0</v>
      </c>
      <c r="BZ39">
        <v>0</v>
      </c>
      <c r="CA39">
        <v>0</v>
      </c>
      <c r="CB39">
        <v>0</v>
      </c>
      <c r="CC39">
        <v>1</v>
      </c>
      <c r="CD39" s="56">
        <v>42095</v>
      </c>
      <c r="CE39" s="56">
        <v>42342</v>
      </c>
      <c r="CF39" s="56">
        <v>42342</v>
      </c>
      <c r="CG39" s="56">
        <v>42419</v>
      </c>
      <c r="CH39" s="56"/>
      <c r="CI39" s="56"/>
      <c r="CJ39">
        <v>0.17</v>
      </c>
      <c r="CK39">
        <v>0</v>
      </c>
      <c r="CL39">
        <v>0.03</v>
      </c>
      <c r="CM39">
        <v>0</v>
      </c>
      <c r="CN39">
        <v>0</v>
      </c>
      <c r="CO39">
        <v>0</v>
      </c>
      <c r="CP39">
        <v>0.95</v>
      </c>
      <c r="CQ39" t="s">
        <v>1154</v>
      </c>
      <c r="CR39" t="s">
        <v>1153</v>
      </c>
      <c r="CS39" t="s">
        <v>1395</v>
      </c>
      <c r="CT39" t="s">
        <v>1397</v>
      </c>
      <c r="CU39" t="s">
        <v>1396</v>
      </c>
      <c r="CV39" t="s">
        <v>1837</v>
      </c>
      <c r="CW39" t="s">
        <v>1391</v>
      </c>
      <c r="CX39" t="s">
        <v>853</v>
      </c>
      <c r="DC39" t="s">
        <v>1389</v>
      </c>
      <c r="DE39" t="s">
        <v>1728</v>
      </c>
    </row>
    <row r="40" spans="1:109" x14ac:dyDescent="0.25">
      <c r="A40" t="s">
        <v>1025</v>
      </c>
      <c r="B40">
        <v>6</v>
      </c>
      <c r="C40" s="56">
        <v>42419</v>
      </c>
      <c r="D40" t="s">
        <v>1153</v>
      </c>
      <c r="E40" t="s">
        <v>1838</v>
      </c>
      <c r="G40" t="s">
        <v>1839</v>
      </c>
      <c r="H40" t="s">
        <v>1144</v>
      </c>
      <c r="I40" t="s">
        <v>1144</v>
      </c>
      <c r="J40" t="s">
        <v>1144</v>
      </c>
      <c r="K40" t="s">
        <v>1144</v>
      </c>
      <c r="L40">
        <v>57.36</v>
      </c>
      <c r="M40">
        <v>99</v>
      </c>
      <c r="N40">
        <v>0</v>
      </c>
      <c r="O40" s="56">
        <v>0</v>
      </c>
      <c r="P40" s="56">
        <v>0</v>
      </c>
      <c r="Q40">
        <v>1</v>
      </c>
      <c r="R40">
        <v>1</v>
      </c>
      <c r="S40">
        <v>11</v>
      </c>
      <c r="T40">
        <v>8</v>
      </c>
      <c r="U40">
        <v>3</v>
      </c>
      <c r="V40">
        <v>1</v>
      </c>
      <c r="X40" t="s">
        <v>7755</v>
      </c>
      <c r="AA40">
        <v>0</v>
      </c>
      <c r="AB40">
        <v>0</v>
      </c>
      <c r="AC40">
        <v>0</v>
      </c>
      <c r="AD40">
        <v>0</v>
      </c>
      <c r="AE40">
        <v>0</v>
      </c>
      <c r="AF40">
        <v>0</v>
      </c>
      <c r="AG40">
        <v>0</v>
      </c>
      <c r="AJ40" s="56"/>
      <c r="AK40" s="56"/>
      <c r="AL40" s="56"/>
      <c r="AP40" t="s">
        <v>1155</v>
      </c>
      <c r="AS40" t="s">
        <v>1152</v>
      </c>
      <c r="AT40">
        <v>1</v>
      </c>
      <c r="AV40">
        <v>0</v>
      </c>
      <c r="AW40">
        <v>0</v>
      </c>
      <c r="AX40">
        <v>0</v>
      </c>
      <c r="AY40" t="s">
        <v>1388</v>
      </c>
      <c r="AZ40" t="s">
        <v>1388</v>
      </c>
      <c r="BA40">
        <v>0</v>
      </c>
      <c r="BD40">
        <v>1000000000</v>
      </c>
      <c r="BE40">
        <v>4</v>
      </c>
      <c r="BF40">
        <v>0</v>
      </c>
      <c r="BG40">
        <v>0</v>
      </c>
      <c r="BH40">
        <v>0</v>
      </c>
      <c r="BI40">
        <v>0</v>
      </c>
      <c r="BJ40">
        <v>0</v>
      </c>
      <c r="BK40">
        <v>0</v>
      </c>
      <c r="BL40">
        <v>0</v>
      </c>
      <c r="BM40">
        <v>4</v>
      </c>
      <c r="BN40">
        <v>0</v>
      </c>
      <c r="BO40">
        <v>0</v>
      </c>
      <c r="BP40">
        <v>0</v>
      </c>
      <c r="BR40">
        <v>0</v>
      </c>
      <c r="BS40">
        <v>0</v>
      </c>
      <c r="BX40">
        <v>0</v>
      </c>
      <c r="BY40">
        <v>0</v>
      </c>
      <c r="BZ40">
        <v>0</v>
      </c>
      <c r="CA40">
        <v>0</v>
      </c>
      <c r="CB40">
        <v>0</v>
      </c>
      <c r="CC40">
        <v>1</v>
      </c>
      <c r="CD40" s="56">
        <v>42095</v>
      </c>
      <c r="CE40" s="56">
        <v>42342</v>
      </c>
      <c r="CF40" s="56">
        <v>42342</v>
      </c>
      <c r="CG40" s="56">
        <v>42419</v>
      </c>
      <c r="CH40" s="56"/>
      <c r="CI40" s="56"/>
      <c r="CJ40">
        <v>0.17</v>
      </c>
      <c r="CK40">
        <v>0</v>
      </c>
      <c r="CL40">
        <v>0.03</v>
      </c>
      <c r="CM40">
        <v>0</v>
      </c>
      <c r="CN40">
        <v>0</v>
      </c>
      <c r="CO40">
        <v>0</v>
      </c>
      <c r="CP40">
        <v>0.95</v>
      </c>
      <c r="CQ40" t="s">
        <v>1154</v>
      </c>
      <c r="CR40" t="s">
        <v>1153</v>
      </c>
      <c r="CS40" t="s">
        <v>1395</v>
      </c>
      <c r="CT40" t="s">
        <v>1397</v>
      </c>
      <c r="CU40" t="s">
        <v>1396</v>
      </c>
      <c r="CV40" t="s">
        <v>1840</v>
      </c>
      <c r="CW40" t="s">
        <v>1391</v>
      </c>
      <c r="CX40" t="s">
        <v>853</v>
      </c>
      <c r="DC40" t="s">
        <v>1389</v>
      </c>
      <c r="DE40" t="s">
        <v>1728</v>
      </c>
    </row>
    <row r="41" spans="1:109" x14ac:dyDescent="0.25">
      <c r="A41" t="s">
        <v>1025</v>
      </c>
      <c r="B41">
        <v>2</v>
      </c>
      <c r="C41" s="56">
        <v>42419</v>
      </c>
      <c r="D41" t="s">
        <v>1153</v>
      </c>
      <c r="E41" t="s">
        <v>1841</v>
      </c>
      <c r="G41" t="s">
        <v>1842</v>
      </c>
      <c r="H41" t="s">
        <v>1144</v>
      </c>
      <c r="I41" t="s">
        <v>1144</v>
      </c>
      <c r="J41" t="s">
        <v>1144</v>
      </c>
      <c r="K41" t="s">
        <v>1144</v>
      </c>
      <c r="L41">
        <v>54.08</v>
      </c>
      <c r="M41">
        <v>107.12</v>
      </c>
      <c r="N41">
        <v>0</v>
      </c>
      <c r="O41" s="56">
        <v>0</v>
      </c>
      <c r="P41" s="56">
        <v>0</v>
      </c>
      <c r="Q41">
        <v>1</v>
      </c>
      <c r="R41">
        <v>1</v>
      </c>
      <c r="S41">
        <v>11</v>
      </c>
      <c r="T41">
        <v>8</v>
      </c>
      <c r="U41">
        <v>3</v>
      </c>
      <c r="V41">
        <v>1</v>
      </c>
      <c r="W41" t="s">
        <v>1156</v>
      </c>
      <c r="X41" t="s">
        <v>7755</v>
      </c>
      <c r="AA41">
        <v>0</v>
      </c>
      <c r="AB41">
        <v>0</v>
      </c>
      <c r="AC41">
        <v>0</v>
      </c>
      <c r="AD41">
        <v>0</v>
      </c>
      <c r="AE41">
        <v>0</v>
      </c>
      <c r="AF41">
        <v>0</v>
      </c>
      <c r="AG41">
        <v>0</v>
      </c>
      <c r="AJ41" s="56"/>
      <c r="AK41" s="56"/>
      <c r="AL41" s="56"/>
      <c r="AM41">
        <v>3</v>
      </c>
      <c r="AP41" t="s">
        <v>1155</v>
      </c>
      <c r="AR41">
        <v>2</v>
      </c>
      <c r="AS41" t="s">
        <v>1152</v>
      </c>
      <c r="AT41">
        <v>1</v>
      </c>
      <c r="AV41">
        <v>8</v>
      </c>
      <c r="AW41">
        <v>5</v>
      </c>
      <c r="AX41">
        <v>3</v>
      </c>
      <c r="AY41" t="s">
        <v>1148</v>
      </c>
      <c r="AZ41" t="s">
        <v>1148</v>
      </c>
      <c r="BA41">
        <v>8</v>
      </c>
      <c r="BD41">
        <v>1000000000</v>
      </c>
      <c r="BE41">
        <v>8</v>
      </c>
      <c r="BF41">
        <v>0</v>
      </c>
      <c r="BG41">
        <v>0</v>
      </c>
      <c r="BH41">
        <v>0</v>
      </c>
      <c r="BI41">
        <v>0</v>
      </c>
      <c r="BJ41">
        <v>0</v>
      </c>
      <c r="BK41">
        <v>0</v>
      </c>
      <c r="BL41">
        <v>0</v>
      </c>
      <c r="BM41">
        <v>8</v>
      </c>
      <c r="BN41">
        <v>0</v>
      </c>
      <c r="BO41">
        <v>0</v>
      </c>
      <c r="BP41">
        <v>0</v>
      </c>
      <c r="BR41">
        <v>0</v>
      </c>
      <c r="BS41">
        <v>2</v>
      </c>
      <c r="BX41">
        <v>0</v>
      </c>
      <c r="BY41">
        <v>0</v>
      </c>
      <c r="BZ41">
        <v>0</v>
      </c>
      <c r="CA41">
        <v>4.28</v>
      </c>
      <c r="CB41">
        <v>0</v>
      </c>
      <c r="CC41">
        <v>1</v>
      </c>
      <c r="CD41" s="56">
        <v>42095</v>
      </c>
      <c r="CE41" s="56">
        <v>42342</v>
      </c>
      <c r="CF41" s="56">
        <v>42342</v>
      </c>
      <c r="CG41" s="56">
        <v>42419</v>
      </c>
      <c r="CH41" s="56"/>
      <c r="CI41" s="56"/>
      <c r="CJ41">
        <v>0.06</v>
      </c>
      <c r="CK41">
        <v>0</v>
      </c>
      <c r="CL41">
        <v>0</v>
      </c>
      <c r="CM41">
        <v>0</v>
      </c>
      <c r="CN41">
        <v>0</v>
      </c>
      <c r="CO41">
        <v>0.39</v>
      </c>
      <c r="CP41">
        <v>0.56999999999999995</v>
      </c>
      <c r="CQ41" t="s">
        <v>1154</v>
      </c>
      <c r="CR41" t="s">
        <v>1153</v>
      </c>
      <c r="CS41" t="s">
        <v>1748</v>
      </c>
      <c r="CT41" t="s">
        <v>1397</v>
      </c>
      <c r="CU41" t="s">
        <v>1396</v>
      </c>
      <c r="CV41" t="s">
        <v>1843</v>
      </c>
      <c r="CW41" t="s">
        <v>1738</v>
      </c>
      <c r="CX41" t="s">
        <v>853</v>
      </c>
      <c r="DC41" t="s">
        <v>1387</v>
      </c>
      <c r="DE41" t="s">
        <v>1392</v>
      </c>
    </row>
    <row r="42" spans="1:109" x14ac:dyDescent="0.25">
      <c r="A42" t="s">
        <v>1025</v>
      </c>
      <c r="B42">
        <v>2</v>
      </c>
      <c r="C42" s="56">
        <v>42419</v>
      </c>
      <c r="D42" t="s">
        <v>1153</v>
      </c>
      <c r="E42" t="s">
        <v>1401</v>
      </c>
      <c r="G42" t="s">
        <v>1844</v>
      </c>
      <c r="H42" t="s">
        <v>1144</v>
      </c>
      <c r="I42" t="s">
        <v>1144</v>
      </c>
      <c r="J42" t="s">
        <v>1144</v>
      </c>
      <c r="K42" t="s">
        <v>1144</v>
      </c>
      <c r="L42">
        <v>28.54</v>
      </c>
      <c r="M42">
        <v>60.89</v>
      </c>
      <c r="N42">
        <v>0</v>
      </c>
      <c r="O42" s="56">
        <v>0</v>
      </c>
      <c r="P42" s="56">
        <v>0</v>
      </c>
      <c r="Q42">
        <v>1</v>
      </c>
      <c r="R42">
        <v>1</v>
      </c>
      <c r="S42">
        <v>11</v>
      </c>
      <c r="T42">
        <v>8</v>
      </c>
      <c r="U42">
        <v>3</v>
      </c>
      <c r="V42">
        <v>1</v>
      </c>
      <c r="W42" t="s">
        <v>1156</v>
      </c>
      <c r="X42" t="s">
        <v>7755</v>
      </c>
      <c r="AA42">
        <v>0</v>
      </c>
      <c r="AB42">
        <v>0</v>
      </c>
      <c r="AC42">
        <v>0</v>
      </c>
      <c r="AD42">
        <v>0</v>
      </c>
      <c r="AE42">
        <v>0</v>
      </c>
      <c r="AF42">
        <v>0</v>
      </c>
      <c r="AG42">
        <v>0</v>
      </c>
      <c r="AJ42" s="56"/>
      <c r="AK42" s="56"/>
      <c r="AL42" s="56"/>
      <c r="AM42">
        <v>8</v>
      </c>
      <c r="AP42" t="s">
        <v>1155</v>
      </c>
      <c r="AR42">
        <v>5</v>
      </c>
      <c r="AS42" t="s">
        <v>1152</v>
      </c>
      <c r="AT42">
        <v>1</v>
      </c>
      <c r="AV42">
        <v>42</v>
      </c>
      <c r="AW42">
        <v>28</v>
      </c>
      <c r="AX42">
        <v>14</v>
      </c>
      <c r="AY42" t="s">
        <v>1148</v>
      </c>
      <c r="AZ42" t="s">
        <v>1148</v>
      </c>
      <c r="BA42">
        <v>42</v>
      </c>
      <c r="BD42">
        <v>1000000000</v>
      </c>
      <c r="BE42">
        <v>32</v>
      </c>
      <c r="BF42">
        <v>0.24</v>
      </c>
      <c r="BG42">
        <v>0</v>
      </c>
      <c r="BH42">
        <v>0</v>
      </c>
      <c r="BI42">
        <v>0</v>
      </c>
      <c r="BJ42">
        <v>0</v>
      </c>
      <c r="BK42">
        <v>0</v>
      </c>
      <c r="BL42">
        <v>0</v>
      </c>
      <c r="BM42">
        <v>32</v>
      </c>
      <c r="BN42">
        <v>0.24</v>
      </c>
      <c r="BO42">
        <v>0</v>
      </c>
      <c r="BP42">
        <v>0</v>
      </c>
      <c r="BR42">
        <v>10</v>
      </c>
      <c r="BS42">
        <v>11</v>
      </c>
      <c r="BX42">
        <v>0</v>
      </c>
      <c r="BY42">
        <v>0</v>
      </c>
      <c r="BZ42">
        <v>0</v>
      </c>
      <c r="CA42">
        <v>4.95</v>
      </c>
      <c r="CB42">
        <v>0</v>
      </c>
      <c r="CC42">
        <v>1</v>
      </c>
      <c r="CD42" s="56">
        <v>42095</v>
      </c>
      <c r="CE42" s="56">
        <v>42342</v>
      </c>
      <c r="CF42" s="56">
        <v>42342</v>
      </c>
      <c r="CG42" s="56">
        <v>42419</v>
      </c>
      <c r="CH42" s="56"/>
      <c r="CI42" s="56"/>
      <c r="CJ42">
        <v>0.13</v>
      </c>
      <c r="CK42">
        <v>0</v>
      </c>
      <c r="CL42">
        <v>0</v>
      </c>
      <c r="CM42">
        <v>0</v>
      </c>
      <c r="CN42">
        <v>0</v>
      </c>
      <c r="CO42">
        <v>0.31</v>
      </c>
      <c r="CP42">
        <v>0.65</v>
      </c>
      <c r="CQ42" t="s">
        <v>1154</v>
      </c>
      <c r="CR42" t="s">
        <v>1153</v>
      </c>
      <c r="CS42" t="s">
        <v>1748</v>
      </c>
      <c r="CT42" t="s">
        <v>1397</v>
      </c>
      <c r="CU42" t="s">
        <v>1396</v>
      </c>
      <c r="CV42" t="s">
        <v>1845</v>
      </c>
      <c r="CW42" t="s">
        <v>1727</v>
      </c>
      <c r="CX42" t="s">
        <v>853</v>
      </c>
      <c r="DC42" t="s">
        <v>1387</v>
      </c>
      <c r="DE42" t="s">
        <v>1392</v>
      </c>
    </row>
    <row r="43" spans="1:109" x14ac:dyDescent="0.25">
      <c r="A43" t="s">
        <v>1025</v>
      </c>
      <c r="B43">
        <v>2</v>
      </c>
      <c r="C43" s="56">
        <v>42419</v>
      </c>
      <c r="D43" t="s">
        <v>1153</v>
      </c>
      <c r="E43" t="s">
        <v>1402</v>
      </c>
      <c r="G43" t="s">
        <v>1846</v>
      </c>
      <c r="H43" t="s">
        <v>1144</v>
      </c>
      <c r="I43" t="s">
        <v>1144</v>
      </c>
      <c r="J43" t="s">
        <v>1144</v>
      </c>
      <c r="K43" t="s">
        <v>1144</v>
      </c>
      <c r="L43">
        <v>27.18</v>
      </c>
      <c r="M43">
        <v>57.46</v>
      </c>
      <c r="N43">
        <v>0</v>
      </c>
      <c r="O43" s="56">
        <v>0</v>
      </c>
      <c r="P43" s="56">
        <v>0</v>
      </c>
      <c r="Q43">
        <v>1</v>
      </c>
      <c r="R43">
        <v>1</v>
      </c>
      <c r="S43">
        <v>11</v>
      </c>
      <c r="T43">
        <v>8</v>
      </c>
      <c r="U43">
        <v>3</v>
      </c>
      <c r="V43">
        <v>1</v>
      </c>
      <c r="W43" t="s">
        <v>1156</v>
      </c>
      <c r="X43" t="s">
        <v>7757</v>
      </c>
      <c r="Y43">
        <v>6</v>
      </c>
      <c r="AA43">
        <v>0</v>
      </c>
      <c r="AB43">
        <v>0</v>
      </c>
      <c r="AC43">
        <v>0</v>
      </c>
      <c r="AD43">
        <v>0</v>
      </c>
      <c r="AE43">
        <v>0</v>
      </c>
      <c r="AF43">
        <v>35</v>
      </c>
      <c r="AG43">
        <v>0</v>
      </c>
      <c r="AJ43" s="56"/>
      <c r="AK43" s="56"/>
      <c r="AL43" s="56"/>
      <c r="AP43" t="s">
        <v>1155</v>
      </c>
      <c r="AR43">
        <v>2</v>
      </c>
      <c r="AS43" t="s">
        <v>1152</v>
      </c>
      <c r="AT43">
        <v>1</v>
      </c>
      <c r="AV43">
        <v>4</v>
      </c>
      <c r="AW43">
        <v>3</v>
      </c>
      <c r="AX43">
        <v>1</v>
      </c>
      <c r="AY43" t="s">
        <v>839</v>
      </c>
      <c r="AZ43" t="s">
        <v>1145</v>
      </c>
      <c r="BA43">
        <v>6</v>
      </c>
      <c r="BD43">
        <v>1000000000</v>
      </c>
      <c r="BE43">
        <v>0</v>
      </c>
      <c r="BF43">
        <v>1</v>
      </c>
      <c r="BG43">
        <v>2</v>
      </c>
      <c r="BH43">
        <v>0</v>
      </c>
      <c r="BI43">
        <v>0</v>
      </c>
      <c r="BJ43">
        <v>0</v>
      </c>
      <c r="BK43">
        <v>0</v>
      </c>
      <c r="BL43">
        <v>0</v>
      </c>
      <c r="BM43">
        <v>2</v>
      </c>
      <c r="BN43">
        <v>0.5</v>
      </c>
      <c r="BO43">
        <v>0</v>
      </c>
      <c r="BP43">
        <v>0</v>
      </c>
      <c r="BR43">
        <v>2</v>
      </c>
      <c r="BS43">
        <v>1</v>
      </c>
      <c r="BX43">
        <v>30.28</v>
      </c>
      <c r="BY43">
        <v>0</v>
      </c>
      <c r="BZ43">
        <v>0</v>
      </c>
      <c r="CA43">
        <v>4.8600000000000003</v>
      </c>
      <c r="CB43">
        <v>0</v>
      </c>
      <c r="CC43">
        <v>1</v>
      </c>
      <c r="CD43" s="56">
        <v>42341</v>
      </c>
      <c r="CE43" s="56">
        <v>42342</v>
      </c>
      <c r="CF43" s="56">
        <v>42342</v>
      </c>
      <c r="CG43" s="56">
        <v>42419</v>
      </c>
      <c r="CH43" s="56"/>
      <c r="CI43" s="56"/>
      <c r="CJ43">
        <v>0.98</v>
      </c>
      <c r="CK43">
        <v>1</v>
      </c>
      <c r="CL43">
        <v>0.47</v>
      </c>
      <c r="CM43">
        <v>0</v>
      </c>
      <c r="CN43">
        <v>0.49</v>
      </c>
      <c r="CO43">
        <v>0</v>
      </c>
      <c r="CP43">
        <v>0</v>
      </c>
      <c r="CQ43" t="s">
        <v>1154</v>
      </c>
      <c r="CR43" t="s">
        <v>1153</v>
      </c>
      <c r="CS43" t="s">
        <v>1748</v>
      </c>
      <c r="CT43" t="s">
        <v>1397</v>
      </c>
      <c r="CU43" t="s">
        <v>1396</v>
      </c>
      <c r="CV43" t="s">
        <v>1847</v>
      </c>
      <c r="CW43" t="s">
        <v>1727</v>
      </c>
      <c r="CX43" t="s">
        <v>853</v>
      </c>
      <c r="DC43" t="s">
        <v>1387</v>
      </c>
      <c r="DE43" t="s">
        <v>1392</v>
      </c>
    </row>
    <row r="44" spans="1:109" x14ac:dyDescent="0.25">
      <c r="A44" t="s">
        <v>1025</v>
      </c>
      <c r="B44">
        <v>2</v>
      </c>
      <c r="C44" s="56">
        <v>42419</v>
      </c>
      <c r="D44" t="s">
        <v>1153</v>
      </c>
      <c r="E44" t="s">
        <v>1403</v>
      </c>
      <c r="G44" t="s">
        <v>1848</v>
      </c>
      <c r="H44" t="s">
        <v>1144</v>
      </c>
      <c r="I44" t="s">
        <v>1144</v>
      </c>
      <c r="J44" t="s">
        <v>1144</v>
      </c>
      <c r="K44" t="s">
        <v>1144</v>
      </c>
      <c r="L44">
        <v>26.66</v>
      </c>
      <c r="M44">
        <v>74.739999999999995</v>
      </c>
      <c r="N44">
        <v>0</v>
      </c>
      <c r="O44" s="56">
        <v>0</v>
      </c>
      <c r="P44" s="56">
        <v>0</v>
      </c>
      <c r="Q44">
        <v>1</v>
      </c>
      <c r="R44">
        <v>1</v>
      </c>
      <c r="S44">
        <v>11</v>
      </c>
      <c r="T44">
        <v>8</v>
      </c>
      <c r="U44">
        <v>3</v>
      </c>
      <c r="V44">
        <v>1</v>
      </c>
      <c r="W44" t="s">
        <v>1394</v>
      </c>
      <c r="X44" t="s">
        <v>7758</v>
      </c>
      <c r="AA44">
        <v>0</v>
      </c>
      <c r="AB44">
        <v>0</v>
      </c>
      <c r="AC44">
        <v>0</v>
      </c>
      <c r="AD44">
        <v>0</v>
      </c>
      <c r="AE44">
        <v>0</v>
      </c>
      <c r="AF44">
        <v>23</v>
      </c>
      <c r="AG44">
        <v>0</v>
      </c>
      <c r="AJ44" s="56"/>
      <c r="AK44" s="56"/>
      <c r="AL44" s="56"/>
      <c r="AP44" t="s">
        <v>1155</v>
      </c>
      <c r="AS44" t="s">
        <v>1152</v>
      </c>
      <c r="AT44">
        <v>1</v>
      </c>
      <c r="AV44">
        <v>4</v>
      </c>
      <c r="AW44">
        <v>3</v>
      </c>
      <c r="AX44">
        <v>1</v>
      </c>
      <c r="AY44" t="s">
        <v>839</v>
      </c>
      <c r="AZ44" t="s">
        <v>1146</v>
      </c>
      <c r="BA44">
        <v>3</v>
      </c>
      <c r="BD44">
        <v>1000000000</v>
      </c>
      <c r="BE44">
        <v>0</v>
      </c>
      <c r="BF44">
        <v>1</v>
      </c>
      <c r="BG44">
        <v>0</v>
      </c>
      <c r="BH44">
        <v>0</v>
      </c>
      <c r="BI44">
        <v>0</v>
      </c>
      <c r="BJ44">
        <v>0</v>
      </c>
      <c r="BK44">
        <v>0</v>
      </c>
      <c r="BL44">
        <v>1</v>
      </c>
      <c r="BM44">
        <v>1</v>
      </c>
      <c r="BN44">
        <v>0.75</v>
      </c>
      <c r="BO44">
        <v>0</v>
      </c>
      <c r="BP44">
        <v>0</v>
      </c>
      <c r="BR44">
        <v>3</v>
      </c>
      <c r="BS44">
        <v>1</v>
      </c>
      <c r="BX44">
        <v>48.08</v>
      </c>
      <c r="BY44">
        <v>0</v>
      </c>
      <c r="BZ44">
        <v>0</v>
      </c>
      <c r="CA44">
        <v>7.87</v>
      </c>
      <c r="CB44">
        <v>0</v>
      </c>
      <c r="CC44">
        <v>1</v>
      </c>
      <c r="CD44" s="56">
        <v>42404</v>
      </c>
      <c r="CE44" s="56">
        <v>42404</v>
      </c>
      <c r="CF44" s="56">
        <v>42404</v>
      </c>
      <c r="CG44" s="56">
        <v>42481</v>
      </c>
      <c r="CH44" s="56"/>
      <c r="CI44" s="56"/>
      <c r="CJ44">
        <v>1</v>
      </c>
      <c r="CK44">
        <v>0</v>
      </c>
      <c r="CL44">
        <v>0.27</v>
      </c>
      <c r="CM44">
        <v>0</v>
      </c>
      <c r="CN44">
        <v>0</v>
      </c>
      <c r="CO44">
        <v>0</v>
      </c>
      <c r="CP44">
        <v>0</v>
      </c>
      <c r="CQ44" t="s">
        <v>1154</v>
      </c>
      <c r="CR44" t="s">
        <v>1153</v>
      </c>
      <c r="CS44" t="s">
        <v>1748</v>
      </c>
      <c r="CT44" t="s">
        <v>1397</v>
      </c>
      <c r="CU44" t="s">
        <v>1396</v>
      </c>
      <c r="CV44" t="s">
        <v>1849</v>
      </c>
      <c r="CW44" t="s">
        <v>1727</v>
      </c>
      <c r="CX44" t="s">
        <v>853</v>
      </c>
      <c r="DC44" t="s">
        <v>1387</v>
      </c>
      <c r="DE44" t="s">
        <v>1392</v>
      </c>
    </row>
    <row r="45" spans="1:109" x14ac:dyDescent="0.25">
      <c r="A45" t="s">
        <v>1025</v>
      </c>
      <c r="B45">
        <v>2</v>
      </c>
      <c r="C45" s="56">
        <v>42419</v>
      </c>
      <c r="D45" t="s">
        <v>1153</v>
      </c>
      <c r="E45" t="s">
        <v>1850</v>
      </c>
      <c r="G45" t="s">
        <v>1851</v>
      </c>
      <c r="H45" t="s">
        <v>1144</v>
      </c>
      <c r="I45" t="s">
        <v>1144</v>
      </c>
      <c r="J45" t="s">
        <v>1144</v>
      </c>
      <c r="K45" t="s">
        <v>1144</v>
      </c>
      <c r="L45">
        <v>27.97</v>
      </c>
      <c r="M45">
        <v>57.34</v>
      </c>
      <c r="N45">
        <v>0</v>
      </c>
      <c r="O45" s="56">
        <v>0</v>
      </c>
      <c r="P45" s="56">
        <v>0</v>
      </c>
      <c r="Q45">
        <v>1</v>
      </c>
      <c r="R45">
        <v>1</v>
      </c>
      <c r="S45">
        <v>11</v>
      </c>
      <c r="T45">
        <v>8</v>
      </c>
      <c r="U45">
        <v>3</v>
      </c>
      <c r="V45">
        <v>1</v>
      </c>
      <c r="W45" t="s">
        <v>1156</v>
      </c>
      <c r="X45" t="s">
        <v>7659</v>
      </c>
      <c r="Y45">
        <v>3</v>
      </c>
      <c r="AA45">
        <v>0</v>
      </c>
      <c r="AB45">
        <v>0</v>
      </c>
      <c r="AC45">
        <v>0</v>
      </c>
      <c r="AD45">
        <v>0</v>
      </c>
      <c r="AE45">
        <v>0</v>
      </c>
      <c r="AF45">
        <v>45</v>
      </c>
      <c r="AG45">
        <v>0</v>
      </c>
      <c r="AJ45" s="56"/>
      <c r="AK45" s="56"/>
      <c r="AL45" s="56"/>
      <c r="AP45" t="s">
        <v>1155</v>
      </c>
      <c r="AS45" t="s">
        <v>1152</v>
      </c>
      <c r="AT45">
        <v>1</v>
      </c>
      <c r="AV45">
        <v>2</v>
      </c>
      <c r="AW45">
        <v>2</v>
      </c>
      <c r="AX45">
        <v>1</v>
      </c>
      <c r="AY45" t="s">
        <v>1145</v>
      </c>
      <c r="AZ45" t="s">
        <v>1147</v>
      </c>
      <c r="BA45">
        <v>1</v>
      </c>
      <c r="BD45">
        <v>1000000000</v>
      </c>
      <c r="BE45">
        <v>2</v>
      </c>
      <c r="BF45">
        <v>0</v>
      </c>
      <c r="BG45">
        <v>1</v>
      </c>
      <c r="BH45">
        <v>0</v>
      </c>
      <c r="BI45">
        <v>0</v>
      </c>
      <c r="BJ45">
        <v>0</v>
      </c>
      <c r="BK45">
        <v>0</v>
      </c>
      <c r="BL45">
        <v>0</v>
      </c>
      <c r="BM45">
        <v>3</v>
      </c>
      <c r="BN45">
        <v>-0.5</v>
      </c>
      <c r="BO45">
        <v>0</v>
      </c>
      <c r="BP45">
        <v>0</v>
      </c>
      <c r="BR45">
        <v>0</v>
      </c>
      <c r="BS45">
        <v>1</v>
      </c>
      <c r="BX45">
        <v>0</v>
      </c>
      <c r="BY45">
        <v>0</v>
      </c>
      <c r="BZ45">
        <v>0</v>
      </c>
      <c r="CA45">
        <v>4.58</v>
      </c>
      <c r="CB45">
        <v>0</v>
      </c>
      <c r="CC45">
        <v>1</v>
      </c>
      <c r="CD45" s="56">
        <v>42342</v>
      </c>
      <c r="CE45" s="56">
        <v>42342</v>
      </c>
      <c r="CF45" s="56">
        <v>42342</v>
      </c>
      <c r="CG45" s="56">
        <v>42419</v>
      </c>
      <c r="CH45" s="56"/>
      <c r="CI45" s="56"/>
      <c r="CJ45">
        <v>0.52</v>
      </c>
      <c r="CK45">
        <v>1</v>
      </c>
      <c r="CL45">
        <v>0.12</v>
      </c>
      <c r="CM45">
        <v>0.43</v>
      </c>
      <c r="CN45">
        <v>0.42</v>
      </c>
      <c r="CO45">
        <v>0</v>
      </c>
      <c r="CP45">
        <v>0</v>
      </c>
      <c r="CQ45" t="s">
        <v>1154</v>
      </c>
      <c r="CR45" t="s">
        <v>1153</v>
      </c>
      <c r="CS45" t="s">
        <v>1748</v>
      </c>
      <c r="CT45" t="s">
        <v>1397</v>
      </c>
      <c r="CU45" t="s">
        <v>1396</v>
      </c>
      <c r="CV45" t="s">
        <v>1852</v>
      </c>
      <c r="CW45" t="s">
        <v>1738</v>
      </c>
      <c r="CX45" t="s">
        <v>853</v>
      </c>
      <c r="DC45" t="s">
        <v>1387</v>
      </c>
      <c r="DE45" t="s">
        <v>1392</v>
      </c>
    </row>
    <row r="46" spans="1:109" x14ac:dyDescent="0.25">
      <c r="A46" t="s">
        <v>1025</v>
      </c>
      <c r="B46">
        <v>2</v>
      </c>
      <c r="C46" s="56">
        <v>42419</v>
      </c>
      <c r="D46" t="s">
        <v>1153</v>
      </c>
      <c r="E46" t="s">
        <v>1853</v>
      </c>
      <c r="G46" t="s">
        <v>1854</v>
      </c>
      <c r="H46" t="s">
        <v>1144</v>
      </c>
      <c r="I46" t="s">
        <v>1144</v>
      </c>
      <c r="J46" t="s">
        <v>1144</v>
      </c>
      <c r="K46" t="s">
        <v>1144</v>
      </c>
      <c r="L46">
        <v>35.35</v>
      </c>
      <c r="M46">
        <v>97.05</v>
      </c>
      <c r="N46">
        <v>0</v>
      </c>
      <c r="O46" s="56">
        <v>0</v>
      </c>
      <c r="P46" s="56">
        <v>0</v>
      </c>
      <c r="Q46">
        <v>1</v>
      </c>
      <c r="R46">
        <v>1</v>
      </c>
      <c r="S46">
        <v>11</v>
      </c>
      <c r="T46">
        <v>8</v>
      </c>
      <c r="U46">
        <v>3</v>
      </c>
      <c r="V46">
        <v>1</v>
      </c>
      <c r="W46" t="s">
        <v>1156</v>
      </c>
      <c r="X46" t="s">
        <v>7659</v>
      </c>
      <c r="Y46">
        <v>4</v>
      </c>
      <c r="AA46">
        <v>0</v>
      </c>
      <c r="AB46">
        <v>0</v>
      </c>
      <c r="AC46">
        <v>0</v>
      </c>
      <c r="AD46">
        <v>0</v>
      </c>
      <c r="AE46">
        <v>0</v>
      </c>
      <c r="AF46">
        <v>0</v>
      </c>
      <c r="AG46">
        <v>0</v>
      </c>
      <c r="AH46" t="s">
        <v>1833</v>
      </c>
      <c r="AJ46" s="56"/>
      <c r="AK46" s="56"/>
      <c r="AL46" s="56"/>
      <c r="AP46" t="s">
        <v>1155</v>
      </c>
      <c r="AS46" t="s">
        <v>1152</v>
      </c>
      <c r="AT46">
        <v>1</v>
      </c>
      <c r="AV46">
        <v>3</v>
      </c>
      <c r="AW46">
        <v>2</v>
      </c>
      <c r="AX46">
        <v>1</v>
      </c>
      <c r="AY46" t="s">
        <v>1148</v>
      </c>
      <c r="AZ46" t="s">
        <v>1148</v>
      </c>
      <c r="BA46">
        <v>2</v>
      </c>
      <c r="BD46">
        <v>1000000000</v>
      </c>
      <c r="BE46">
        <v>3</v>
      </c>
      <c r="BF46">
        <v>0</v>
      </c>
      <c r="BG46">
        <v>0</v>
      </c>
      <c r="BH46">
        <v>0</v>
      </c>
      <c r="BI46">
        <v>0</v>
      </c>
      <c r="BJ46">
        <v>0</v>
      </c>
      <c r="BK46">
        <v>0</v>
      </c>
      <c r="BL46">
        <v>0</v>
      </c>
      <c r="BM46">
        <v>3</v>
      </c>
      <c r="BN46">
        <v>0</v>
      </c>
      <c r="BO46">
        <v>0</v>
      </c>
      <c r="BP46">
        <v>0</v>
      </c>
      <c r="BR46">
        <v>0</v>
      </c>
      <c r="BS46">
        <v>1</v>
      </c>
      <c r="BX46">
        <v>0</v>
      </c>
      <c r="BY46">
        <v>0</v>
      </c>
      <c r="BZ46">
        <v>0</v>
      </c>
      <c r="CA46">
        <v>7.62</v>
      </c>
      <c r="CB46">
        <v>0</v>
      </c>
      <c r="CC46">
        <v>1</v>
      </c>
      <c r="CD46" s="56">
        <v>42342</v>
      </c>
      <c r="CE46" s="56">
        <v>42342</v>
      </c>
      <c r="CF46" s="56">
        <v>42342</v>
      </c>
      <c r="CG46" s="56">
        <v>42419</v>
      </c>
      <c r="CH46" s="56"/>
      <c r="CI46" s="56"/>
      <c r="CJ46">
        <v>0.28999999999999998</v>
      </c>
      <c r="CK46">
        <v>1</v>
      </c>
      <c r="CL46">
        <v>0</v>
      </c>
      <c r="CM46">
        <v>0.12</v>
      </c>
      <c r="CN46">
        <v>0.43</v>
      </c>
      <c r="CO46">
        <v>0.42</v>
      </c>
      <c r="CP46">
        <v>0</v>
      </c>
      <c r="CQ46" t="s">
        <v>1154</v>
      </c>
      <c r="CR46" t="s">
        <v>1153</v>
      </c>
      <c r="CS46" t="s">
        <v>1748</v>
      </c>
      <c r="CT46" t="s">
        <v>1397</v>
      </c>
      <c r="CU46" t="s">
        <v>1396</v>
      </c>
      <c r="CV46" t="s">
        <v>1855</v>
      </c>
      <c r="CW46" t="s">
        <v>1738</v>
      </c>
      <c r="CX46" t="s">
        <v>853</v>
      </c>
      <c r="DC46" t="s">
        <v>1387</v>
      </c>
      <c r="DE46" t="s">
        <v>1392</v>
      </c>
    </row>
    <row r="47" spans="1:109" x14ac:dyDescent="0.25">
      <c r="A47" t="s">
        <v>1025</v>
      </c>
      <c r="B47">
        <v>2</v>
      </c>
      <c r="C47" s="56">
        <v>42419</v>
      </c>
      <c r="D47" t="s">
        <v>1153</v>
      </c>
      <c r="E47" t="s">
        <v>1856</v>
      </c>
      <c r="G47" t="s">
        <v>1857</v>
      </c>
      <c r="H47" t="s">
        <v>1144</v>
      </c>
      <c r="I47" t="s">
        <v>1144</v>
      </c>
      <c r="J47" t="s">
        <v>1144</v>
      </c>
      <c r="K47" t="s">
        <v>1144</v>
      </c>
      <c r="L47">
        <v>1.46</v>
      </c>
      <c r="M47">
        <v>4.93</v>
      </c>
      <c r="N47">
        <v>0</v>
      </c>
      <c r="O47" s="56">
        <v>0</v>
      </c>
      <c r="P47" s="56">
        <v>0</v>
      </c>
      <c r="Q47">
        <v>1</v>
      </c>
      <c r="R47">
        <v>1</v>
      </c>
      <c r="S47">
        <v>11</v>
      </c>
      <c r="T47">
        <v>8</v>
      </c>
      <c r="U47">
        <v>3</v>
      </c>
      <c r="V47">
        <v>1</v>
      </c>
      <c r="X47" t="s">
        <v>7755</v>
      </c>
      <c r="AA47">
        <v>0</v>
      </c>
      <c r="AB47">
        <v>0</v>
      </c>
      <c r="AC47">
        <v>0</v>
      </c>
      <c r="AD47">
        <v>0</v>
      </c>
      <c r="AE47">
        <v>0</v>
      </c>
      <c r="AF47">
        <v>0</v>
      </c>
      <c r="AG47">
        <v>0</v>
      </c>
      <c r="AJ47" s="56"/>
      <c r="AK47" s="56"/>
      <c r="AL47" s="56"/>
      <c r="AP47" t="s">
        <v>1155</v>
      </c>
      <c r="AR47">
        <v>2</v>
      </c>
      <c r="AS47" t="s">
        <v>1152</v>
      </c>
      <c r="AT47">
        <v>1</v>
      </c>
      <c r="AV47">
        <v>6</v>
      </c>
      <c r="AW47">
        <v>4</v>
      </c>
      <c r="AX47">
        <v>2</v>
      </c>
      <c r="AY47" t="s">
        <v>1147</v>
      </c>
      <c r="AZ47" t="s">
        <v>1147</v>
      </c>
      <c r="BA47">
        <v>6</v>
      </c>
      <c r="BD47">
        <v>1000000000</v>
      </c>
      <c r="BE47">
        <v>10</v>
      </c>
      <c r="BF47">
        <v>-0.67</v>
      </c>
      <c r="BG47">
        <v>0</v>
      </c>
      <c r="BH47">
        <v>0</v>
      </c>
      <c r="BI47">
        <v>0</v>
      </c>
      <c r="BJ47">
        <v>0</v>
      </c>
      <c r="BK47">
        <v>0</v>
      </c>
      <c r="BL47">
        <v>0</v>
      </c>
      <c r="BM47">
        <v>10</v>
      </c>
      <c r="BN47">
        <v>-0.67</v>
      </c>
      <c r="BO47">
        <v>0</v>
      </c>
      <c r="BP47">
        <v>0</v>
      </c>
      <c r="BR47">
        <v>0</v>
      </c>
      <c r="BS47">
        <v>2</v>
      </c>
      <c r="BX47">
        <v>0</v>
      </c>
      <c r="BY47">
        <v>5.84</v>
      </c>
      <c r="BZ47">
        <v>0</v>
      </c>
      <c r="CA47">
        <v>10.37</v>
      </c>
      <c r="CB47">
        <v>0</v>
      </c>
      <c r="CC47">
        <v>1</v>
      </c>
      <c r="CD47" s="56">
        <v>42095</v>
      </c>
      <c r="CE47" s="56">
        <v>42342</v>
      </c>
      <c r="CF47" s="56">
        <v>42342</v>
      </c>
      <c r="CG47" s="56">
        <v>42419</v>
      </c>
      <c r="CH47" s="56"/>
      <c r="CI47" s="56"/>
      <c r="CJ47">
        <v>0</v>
      </c>
      <c r="CK47">
        <v>0</v>
      </c>
      <c r="CL47">
        <v>0</v>
      </c>
      <c r="CM47">
        <v>0</v>
      </c>
      <c r="CN47">
        <v>0</v>
      </c>
      <c r="CO47">
        <v>0</v>
      </c>
      <c r="CP47">
        <v>0.96</v>
      </c>
      <c r="CQ47" t="s">
        <v>1154</v>
      </c>
      <c r="CR47" t="s">
        <v>1153</v>
      </c>
      <c r="CS47" t="s">
        <v>1748</v>
      </c>
      <c r="CT47" t="s">
        <v>1397</v>
      </c>
      <c r="CU47" t="s">
        <v>1396</v>
      </c>
      <c r="CV47" t="s">
        <v>1858</v>
      </c>
      <c r="CW47" t="s">
        <v>1727</v>
      </c>
      <c r="CX47" t="s">
        <v>853</v>
      </c>
      <c r="DC47" t="s">
        <v>1387</v>
      </c>
      <c r="DE47" t="s">
        <v>1392</v>
      </c>
    </row>
    <row r="48" spans="1:109" x14ac:dyDescent="0.25">
      <c r="A48" t="s">
        <v>1025</v>
      </c>
      <c r="B48">
        <v>2</v>
      </c>
      <c r="C48" s="56">
        <v>42419</v>
      </c>
      <c r="D48" t="s">
        <v>1153</v>
      </c>
      <c r="E48" t="s">
        <v>1859</v>
      </c>
      <c r="G48" t="s">
        <v>1860</v>
      </c>
      <c r="H48" t="s">
        <v>1144</v>
      </c>
      <c r="I48" t="s">
        <v>1144</v>
      </c>
      <c r="J48" t="s">
        <v>1144</v>
      </c>
      <c r="K48" t="s">
        <v>1144</v>
      </c>
      <c r="L48">
        <v>1.54</v>
      </c>
      <c r="M48">
        <v>5.22</v>
      </c>
      <c r="N48">
        <v>0</v>
      </c>
      <c r="O48" s="56">
        <v>0</v>
      </c>
      <c r="P48" s="56">
        <v>0</v>
      </c>
      <c r="Q48">
        <v>1</v>
      </c>
      <c r="R48">
        <v>1</v>
      </c>
      <c r="S48">
        <v>11</v>
      </c>
      <c r="T48">
        <v>8</v>
      </c>
      <c r="U48">
        <v>3</v>
      </c>
      <c r="V48">
        <v>1</v>
      </c>
      <c r="X48" t="s">
        <v>7755</v>
      </c>
      <c r="AA48">
        <v>0</v>
      </c>
      <c r="AB48">
        <v>0</v>
      </c>
      <c r="AC48">
        <v>0</v>
      </c>
      <c r="AD48">
        <v>0</v>
      </c>
      <c r="AE48">
        <v>0</v>
      </c>
      <c r="AF48">
        <v>0</v>
      </c>
      <c r="AG48">
        <v>0</v>
      </c>
      <c r="AJ48" s="56"/>
      <c r="AK48" s="56"/>
      <c r="AL48" s="56"/>
      <c r="AP48" t="s">
        <v>1155</v>
      </c>
      <c r="AR48">
        <v>2</v>
      </c>
      <c r="AS48" t="s">
        <v>1152</v>
      </c>
      <c r="AT48">
        <v>1</v>
      </c>
      <c r="AV48">
        <v>8</v>
      </c>
      <c r="AW48">
        <v>5</v>
      </c>
      <c r="AX48">
        <v>3</v>
      </c>
      <c r="AY48" t="s">
        <v>1147</v>
      </c>
      <c r="AZ48" t="s">
        <v>1147</v>
      </c>
      <c r="BA48">
        <v>8</v>
      </c>
      <c r="BD48">
        <v>1000000000</v>
      </c>
      <c r="BE48">
        <v>14</v>
      </c>
      <c r="BF48">
        <v>-0.75</v>
      </c>
      <c r="BG48">
        <v>0</v>
      </c>
      <c r="BH48">
        <v>0</v>
      </c>
      <c r="BI48">
        <v>0</v>
      </c>
      <c r="BJ48">
        <v>0</v>
      </c>
      <c r="BK48">
        <v>0</v>
      </c>
      <c r="BL48">
        <v>0</v>
      </c>
      <c r="BM48">
        <v>14</v>
      </c>
      <c r="BN48">
        <v>-0.75</v>
      </c>
      <c r="BO48">
        <v>0</v>
      </c>
      <c r="BP48">
        <v>0</v>
      </c>
      <c r="BR48">
        <v>0</v>
      </c>
      <c r="BS48">
        <v>2</v>
      </c>
      <c r="BX48">
        <v>0</v>
      </c>
      <c r="BY48">
        <v>9.24</v>
      </c>
      <c r="BZ48">
        <v>0</v>
      </c>
      <c r="CA48">
        <v>10.43</v>
      </c>
      <c r="CB48">
        <v>0</v>
      </c>
      <c r="CC48">
        <v>1</v>
      </c>
      <c r="CD48" s="56">
        <v>42095</v>
      </c>
      <c r="CE48" s="56">
        <v>42342</v>
      </c>
      <c r="CF48" s="56">
        <v>42342</v>
      </c>
      <c r="CG48" s="56">
        <v>42419</v>
      </c>
      <c r="CH48" s="56"/>
      <c r="CI48" s="56"/>
      <c r="CJ48">
        <v>0</v>
      </c>
      <c r="CK48">
        <v>0</v>
      </c>
      <c r="CL48">
        <v>0</v>
      </c>
      <c r="CM48">
        <v>0</v>
      </c>
      <c r="CN48">
        <v>0</v>
      </c>
      <c r="CO48">
        <v>0</v>
      </c>
      <c r="CP48">
        <v>0.96</v>
      </c>
      <c r="CQ48" t="s">
        <v>1154</v>
      </c>
      <c r="CR48" t="s">
        <v>1153</v>
      </c>
      <c r="CS48" t="s">
        <v>1748</v>
      </c>
      <c r="CT48" t="s">
        <v>1397</v>
      </c>
      <c r="CU48" t="s">
        <v>1396</v>
      </c>
      <c r="CV48" t="s">
        <v>1861</v>
      </c>
      <c r="CW48" t="s">
        <v>1727</v>
      </c>
      <c r="CX48" t="s">
        <v>853</v>
      </c>
      <c r="DC48" t="s">
        <v>1387</v>
      </c>
      <c r="DE48" t="s">
        <v>1392</v>
      </c>
    </row>
    <row r="49" spans="1:109" x14ac:dyDescent="0.25">
      <c r="A49" t="s">
        <v>1025</v>
      </c>
      <c r="B49">
        <v>2</v>
      </c>
      <c r="C49" s="56">
        <v>42419</v>
      </c>
      <c r="D49" t="s">
        <v>1153</v>
      </c>
      <c r="E49" t="s">
        <v>1862</v>
      </c>
      <c r="G49" t="s">
        <v>1863</v>
      </c>
      <c r="H49" t="s">
        <v>1144</v>
      </c>
      <c r="I49" t="s">
        <v>1144</v>
      </c>
      <c r="J49" t="s">
        <v>1144</v>
      </c>
      <c r="K49" t="s">
        <v>1144</v>
      </c>
      <c r="L49">
        <v>0.49</v>
      </c>
      <c r="M49">
        <v>1.39</v>
      </c>
      <c r="N49">
        <v>0</v>
      </c>
      <c r="O49" s="56">
        <v>0</v>
      </c>
      <c r="P49" s="56">
        <v>0</v>
      </c>
      <c r="Q49">
        <v>1</v>
      </c>
      <c r="R49">
        <v>1</v>
      </c>
      <c r="S49">
        <v>11</v>
      </c>
      <c r="T49">
        <v>8</v>
      </c>
      <c r="U49">
        <v>3</v>
      </c>
      <c r="V49">
        <v>1</v>
      </c>
      <c r="X49" t="s">
        <v>7755</v>
      </c>
      <c r="AA49">
        <v>0</v>
      </c>
      <c r="AB49">
        <v>0</v>
      </c>
      <c r="AC49">
        <v>0</v>
      </c>
      <c r="AD49">
        <v>0</v>
      </c>
      <c r="AE49">
        <v>0</v>
      </c>
      <c r="AF49">
        <v>0</v>
      </c>
      <c r="AG49">
        <v>0</v>
      </c>
      <c r="AJ49" s="56"/>
      <c r="AK49" s="56"/>
      <c r="AL49" s="56"/>
      <c r="AP49" t="s">
        <v>1155</v>
      </c>
      <c r="AR49">
        <v>5</v>
      </c>
      <c r="AS49" t="s">
        <v>1152</v>
      </c>
      <c r="AT49">
        <v>1</v>
      </c>
      <c r="AV49">
        <v>16</v>
      </c>
      <c r="AW49">
        <v>11</v>
      </c>
      <c r="AX49">
        <v>5</v>
      </c>
      <c r="AY49" t="s">
        <v>1147</v>
      </c>
      <c r="AZ49" t="s">
        <v>1147</v>
      </c>
      <c r="BA49">
        <v>16</v>
      </c>
      <c r="BD49">
        <v>1000000000</v>
      </c>
      <c r="BE49">
        <v>27</v>
      </c>
      <c r="BF49">
        <v>-0.69</v>
      </c>
      <c r="BG49">
        <v>0</v>
      </c>
      <c r="BH49">
        <v>0</v>
      </c>
      <c r="BI49">
        <v>0</v>
      </c>
      <c r="BJ49">
        <v>0</v>
      </c>
      <c r="BK49">
        <v>0</v>
      </c>
      <c r="BL49">
        <v>0</v>
      </c>
      <c r="BM49">
        <v>27</v>
      </c>
      <c r="BN49">
        <v>-0.69</v>
      </c>
      <c r="BO49">
        <v>0</v>
      </c>
      <c r="BP49">
        <v>0</v>
      </c>
      <c r="BR49">
        <v>0</v>
      </c>
      <c r="BS49">
        <v>4</v>
      </c>
      <c r="BX49">
        <v>0</v>
      </c>
      <c r="BY49">
        <v>5.39</v>
      </c>
      <c r="BZ49">
        <v>0</v>
      </c>
      <c r="CA49">
        <v>8.01</v>
      </c>
      <c r="CB49">
        <v>0</v>
      </c>
      <c r="CC49">
        <v>1</v>
      </c>
      <c r="CD49" s="56">
        <v>42095</v>
      </c>
      <c r="CE49" s="56">
        <v>42342</v>
      </c>
      <c r="CF49" s="56">
        <v>42342</v>
      </c>
      <c r="CG49" s="56">
        <v>42419</v>
      </c>
      <c r="CH49" s="56"/>
      <c r="CI49" s="56"/>
      <c r="CJ49">
        <v>0</v>
      </c>
      <c r="CK49">
        <v>0</v>
      </c>
      <c r="CL49">
        <v>0</v>
      </c>
      <c r="CM49">
        <v>0</v>
      </c>
      <c r="CN49">
        <v>0</v>
      </c>
      <c r="CO49">
        <v>0</v>
      </c>
      <c r="CP49">
        <v>0.96</v>
      </c>
      <c r="CQ49" t="s">
        <v>1154</v>
      </c>
      <c r="CR49" t="s">
        <v>1153</v>
      </c>
      <c r="CS49" t="s">
        <v>1748</v>
      </c>
      <c r="CT49" t="s">
        <v>1397</v>
      </c>
      <c r="CU49" t="s">
        <v>1396</v>
      </c>
      <c r="CV49" t="s">
        <v>1864</v>
      </c>
      <c r="CW49" t="s">
        <v>1727</v>
      </c>
      <c r="CX49" t="s">
        <v>853</v>
      </c>
      <c r="DC49" t="s">
        <v>1387</v>
      </c>
      <c r="DE49" t="s">
        <v>1392</v>
      </c>
    </row>
    <row r="50" spans="1:109" x14ac:dyDescent="0.25">
      <c r="A50" t="s">
        <v>1025</v>
      </c>
      <c r="B50">
        <v>2</v>
      </c>
      <c r="C50" s="56">
        <v>42419</v>
      </c>
      <c r="D50" t="s">
        <v>1153</v>
      </c>
      <c r="E50" t="s">
        <v>1865</v>
      </c>
      <c r="G50" t="s">
        <v>1866</v>
      </c>
      <c r="H50" t="s">
        <v>1144</v>
      </c>
      <c r="I50" t="s">
        <v>1144</v>
      </c>
      <c r="J50" t="s">
        <v>1144</v>
      </c>
      <c r="K50" t="s">
        <v>1144</v>
      </c>
      <c r="L50">
        <v>1.48</v>
      </c>
      <c r="M50">
        <v>4</v>
      </c>
      <c r="N50">
        <v>0</v>
      </c>
      <c r="O50" s="56">
        <v>0</v>
      </c>
      <c r="P50" s="56">
        <v>0</v>
      </c>
      <c r="Q50">
        <v>1</v>
      </c>
      <c r="R50">
        <v>1</v>
      </c>
      <c r="S50">
        <v>11</v>
      </c>
      <c r="T50">
        <v>8</v>
      </c>
      <c r="U50">
        <v>3</v>
      </c>
      <c r="V50">
        <v>1</v>
      </c>
      <c r="X50" t="s">
        <v>7755</v>
      </c>
      <c r="AA50">
        <v>0</v>
      </c>
      <c r="AB50">
        <v>0</v>
      </c>
      <c r="AC50">
        <v>0</v>
      </c>
      <c r="AD50">
        <v>0</v>
      </c>
      <c r="AE50">
        <v>0</v>
      </c>
      <c r="AF50">
        <v>0</v>
      </c>
      <c r="AG50">
        <v>0</v>
      </c>
      <c r="AJ50" s="56"/>
      <c r="AK50" s="56"/>
      <c r="AL50" s="56"/>
      <c r="AP50" t="s">
        <v>1155</v>
      </c>
      <c r="AR50">
        <v>5</v>
      </c>
      <c r="AS50" t="s">
        <v>1152</v>
      </c>
      <c r="AT50">
        <v>1</v>
      </c>
      <c r="AV50">
        <v>20</v>
      </c>
      <c r="AW50">
        <v>13</v>
      </c>
      <c r="AX50">
        <v>7</v>
      </c>
      <c r="AY50" t="s">
        <v>1147</v>
      </c>
      <c r="AZ50" t="s">
        <v>1147</v>
      </c>
      <c r="BA50">
        <v>20</v>
      </c>
      <c r="BD50">
        <v>1000000000</v>
      </c>
      <c r="BE50">
        <v>23</v>
      </c>
      <c r="BF50">
        <v>-0.15</v>
      </c>
      <c r="BG50">
        <v>0</v>
      </c>
      <c r="BH50">
        <v>0</v>
      </c>
      <c r="BI50">
        <v>0</v>
      </c>
      <c r="BJ50">
        <v>0</v>
      </c>
      <c r="BK50">
        <v>0</v>
      </c>
      <c r="BL50">
        <v>0</v>
      </c>
      <c r="BM50">
        <v>23</v>
      </c>
      <c r="BN50">
        <v>-0.15</v>
      </c>
      <c r="BO50">
        <v>0</v>
      </c>
      <c r="BP50">
        <v>0</v>
      </c>
      <c r="BR50">
        <v>0</v>
      </c>
      <c r="BS50">
        <v>5</v>
      </c>
      <c r="BX50">
        <v>0</v>
      </c>
      <c r="BY50">
        <v>4.4400000000000004</v>
      </c>
      <c r="BZ50">
        <v>0</v>
      </c>
      <c r="CA50">
        <v>7.43</v>
      </c>
      <c r="CB50">
        <v>0</v>
      </c>
      <c r="CC50">
        <v>1</v>
      </c>
      <c r="CD50" s="56">
        <v>42095</v>
      </c>
      <c r="CE50" s="56">
        <v>42342</v>
      </c>
      <c r="CF50" s="56">
        <v>42342</v>
      </c>
      <c r="CG50" s="56">
        <v>42419</v>
      </c>
      <c r="CH50" s="56"/>
      <c r="CI50" s="56"/>
      <c r="CJ50">
        <v>0</v>
      </c>
      <c r="CK50">
        <v>0</v>
      </c>
      <c r="CL50">
        <v>0</v>
      </c>
      <c r="CM50">
        <v>0</v>
      </c>
      <c r="CN50">
        <v>0</v>
      </c>
      <c r="CO50">
        <v>0</v>
      </c>
      <c r="CP50">
        <v>0.96</v>
      </c>
      <c r="CQ50" t="s">
        <v>1154</v>
      </c>
      <c r="CR50" t="s">
        <v>1153</v>
      </c>
      <c r="CS50" t="s">
        <v>1748</v>
      </c>
      <c r="CT50" t="s">
        <v>1397</v>
      </c>
      <c r="CU50" t="s">
        <v>1396</v>
      </c>
      <c r="CV50" t="s">
        <v>1867</v>
      </c>
      <c r="CW50" t="s">
        <v>1727</v>
      </c>
      <c r="CX50" t="s">
        <v>853</v>
      </c>
      <c r="DC50" t="s">
        <v>1387</v>
      </c>
      <c r="DE50" t="s">
        <v>1392</v>
      </c>
    </row>
    <row r="51" spans="1:109" x14ac:dyDescent="0.25">
      <c r="A51" t="s">
        <v>1025</v>
      </c>
      <c r="B51">
        <v>2</v>
      </c>
      <c r="C51" s="56">
        <v>42419</v>
      </c>
      <c r="D51" t="s">
        <v>1153</v>
      </c>
      <c r="E51" t="s">
        <v>1868</v>
      </c>
      <c r="G51" t="s">
        <v>1869</v>
      </c>
      <c r="H51" t="s">
        <v>1144</v>
      </c>
      <c r="I51" t="s">
        <v>1144</v>
      </c>
      <c r="J51" t="s">
        <v>1144</v>
      </c>
      <c r="K51" t="s">
        <v>1144</v>
      </c>
      <c r="L51">
        <v>1.19</v>
      </c>
      <c r="M51">
        <v>3.48</v>
      </c>
      <c r="N51">
        <v>0</v>
      </c>
      <c r="O51" s="56">
        <v>0</v>
      </c>
      <c r="P51" s="56">
        <v>0</v>
      </c>
      <c r="Q51">
        <v>1</v>
      </c>
      <c r="R51">
        <v>1</v>
      </c>
      <c r="S51">
        <v>11</v>
      </c>
      <c r="T51">
        <v>8</v>
      </c>
      <c r="U51">
        <v>3</v>
      </c>
      <c r="V51">
        <v>1</v>
      </c>
      <c r="X51" t="s">
        <v>7755</v>
      </c>
      <c r="AA51">
        <v>0</v>
      </c>
      <c r="AB51">
        <v>0</v>
      </c>
      <c r="AC51">
        <v>0</v>
      </c>
      <c r="AD51">
        <v>0</v>
      </c>
      <c r="AE51">
        <v>0</v>
      </c>
      <c r="AF51">
        <v>0</v>
      </c>
      <c r="AG51">
        <v>0</v>
      </c>
      <c r="AJ51" s="56"/>
      <c r="AK51" s="56"/>
      <c r="AL51" s="56"/>
      <c r="AP51" t="s">
        <v>1155</v>
      </c>
      <c r="AR51">
        <v>5</v>
      </c>
      <c r="AS51" t="s">
        <v>1152</v>
      </c>
      <c r="AT51">
        <v>1</v>
      </c>
      <c r="AV51">
        <v>16</v>
      </c>
      <c r="AW51">
        <v>11</v>
      </c>
      <c r="AX51">
        <v>5</v>
      </c>
      <c r="AY51" t="s">
        <v>1147</v>
      </c>
      <c r="AZ51" t="s">
        <v>1147</v>
      </c>
      <c r="BA51">
        <v>16</v>
      </c>
      <c r="BD51">
        <v>1000000000</v>
      </c>
      <c r="BE51">
        <v>18</v>
      </c>
      <c r="BF51">
        <v>-0.13</v>
      </c>
      <c r="BG51">
        <v>0</v>
      </c>
      <c r="BH51">
        <v>0</v>
      </c>
      <c r="BI51">
        <v>0</v>
      </c>
      <c r="BJ51">
        <v>0</v>
      </c>
      <c r="BK51">
        <v>0</v>
      </c>
      <c r="BL51">
        <v>0</v>
      </c>
      <c r="BM51">
        <v>18</v>
      </c>
      <c r="BN51">
        <v>-0.13</v>
      </c>
      <c r="BO51">
        <v>0</v>
      </c>
      <c r="BP51">
        <v>0</v>
      </c>
      <c r="BR51">
        <v>0</v>
      </c>
      <c r="BS51">
        <v>4</v>
      </c>
      <c r="BX51">
        <v>0</v>
      </c>
      <c r="BY51">
        <v>2.38</v>
      </c>
      <c r="BZ51">
        <v>0</v>
      </c>
      <c r="CA51">
        <v>8.4</v>
      </c>
      <c r="CB51">
        <v>0</v>
      </c>
      <c r="CC51">
        <v>1</v>
      </c>
      <c r="CD51" s="56">
        <v>42095</v>
      </c>
      <c r="CE51" s="56">
        <v>42342</v>
      </c>
      <c r="CF51" s="56">
        <v>42342</v>
      </c>
      <c r="CG51" s="56">
        <v>42419</v>
      </c>
      <c r="CH51" s="56"/>
      <c r="CI51" s="56"/>
      <c r="CJ51">
        <v>0</v>
      </c>
      <c r="CK51">
        <v>0</v>
      </c>
      <c r="CL51">
        <v>0</v>
      </c>
      <c r="CM51">
        <v>0</v>
      </c>
      <c r="CN51">
        <v>0</v>
      </c>
      <c r="CO51">
        <v>0</v>
      </c>
      <c r="CP51">
        <v>0.96</v>
      </c>
      <c r="CQ51" t="s">
        <v>1154</v>
      </c>
      <c r="CR51" t="s">
        <v>1153</v>
      </c>
      <c r="CS51" t="s">
        <v>1748</v>
      </c>
      <c r="CT51" t="s">
        <v>1397</v>
      </c>
      <c r="CU51" t="s">
        <v>1396</v>
      </c>
      <c r="CV51" t="s">
        <v>1870</v>
      </c>
      <c r="CW51" t="s">
        <v>1727</v>
      </c>
      <c r="CX51" t="s">
        <v>853</v>
      </c>
      <c r="DC51" t="s">
        <v>1387</v>
      </c>
      <c r="DE51" t="s">
        <v>1392</v>
      </c>
    </row>
    <row r="52" spans="1:109" x14ac:dyDescent="0.25">
      <c r="A52" t="s">
        <v>1025</v>
      </c>
      <c r="B52">
        <v>2</v>
      </c>
      <c r="C52" s="56">
        <v>42419</v>
      </c>
      <c r="D52" t="s">
        <v>1153</v>
      </c>
      <c r="E52" t="s">
        <v>1871</v>
      </c>
      <c r="G52" t="s">
        <v>1872</v>
      </c>
      <c r="H52" t="s">
        <v>1144</v>
      </c>
      <c r="I52" t="s">
        <v>1144</v>
      </c>
      <c r="J52" t="s">
        <v>1144</v>
      </c>
      <c r="K52" t="s">
        <v>1144</v>
      </c>
      <c r="L52">
        <v>1.58</v>
      </c>
      <c r="M52">
        <v>4.1100000000000003</v>
      </c>
      <c r="N52">
        <v>0</v>
      </c>
      <c r="O52" s="56">
        <v>0</v>
      </c>
      <c r="P52" s="56">
        <v>0</v>
      </c>
      <c r="Q52">
        <v>1</v>
      </c>
      <c r="R52">
        <v>1</v>
      </c>
      <c r="S52">
        <v>11</v>
      </c>
      <c r="T52">
        <v>8</v>
      </c>
      <c r="U52">
        <v>3</v>
      </c>
      <c r="V52">
        <v>1</v>
      </c>
      <c r="X52" t="s">
        <v>7757</v>
      </c>
      <c r="AA52">
        <v>0</v>
      </c>
      <c r="AB52">
        <v>0</v>
      </c>
      <c r="AC52">
        <v>0</v>
      </c>
      <c r="AD52">
        <v>0</v>
      </c>
      <c r="AE52">
        <v>0</v>
      </c>
      <c r="AF52">
        <v>0</v>
      </c>
      <c r="AG52">
        <v>0</v>
      </c>
      <c r="AJ52" s="56"/>
      <c r="AK52" s="56"/>
      <c r="AL52" s="56"/>
      <c r="AP52" t="s">
        <v>1155</v>
      </c>
      <c r="AR52">
        <v>2</v>
      </c>
      <c r="AS52" t="s">
        <v>1152</v>
      </c>
      <c r="AT52">
        <v>1</v>
      </c>
      <c r="AV52">
        <v>5</v>
      </c>
      <c r="AW52">
        <v>3</v>
      </c>
      <c r="AX52">
        <v>2</v>
      </c>
      <c r="AY52" t="s">
        <v>1147</v>
      </c>
      <c r="AZ52" t="s">
        <v>1147</v>
      </c>
      <c r="BA52">
        <v>8</v>
      </c>
      <c r="BD52">
        <v>1000000000</v>
      </c>
      <c r="BE52">
        <v>8</v>
      </c>
      <c r="BF52">
        <v>-0.6</v>
      </c>
      <c r="BG52">
        <v>0</v>
      </c>
      <c r="BH52">
        <v>0</v>
      </c>
      <c r="BI52">
        <v>0</v>
      </c>
      <c r="BJ52">
        <v>0</v>
      </c>
      <c r="BK52">
        <v>0</v>
      </c>
      <c r="BL52">
        <v>0</v>
      </c>
      <c r="BM52">
        <v>8</v>
      </c>
      <c r="BN52">
        <v>-0.6</v>
      </c>
      <c r="BO52">
        <v>0</v>
      </c>
      <c r="BP52">
        <v>0</v>
      </c>
      <c r="BR52">
        <v>0</v>
      </c>
      <c r="BS52">
        <v>1</v>
      </c>
      <c r="BX52">
        <v>0</v>
      </c>
      <c r="BY52">
        <v>4.74</v>
      </c>
      <c r="BZ52">
        <v>0</v>
      </c>
      <c r="CA52">
        <v>6.99</v>
      </c>
      <c r="CB52">
        <v>0</v>
      </c>
      <c r="CC52">
        <v>1</v>
      </c>
      <c r="CD52" s="56">
        <v>42341</v>
      </c>
      <c r="CE52" s="56">
        <v>42342</v>
      </c>
      <c r="CF52" s="56">
        <v>42342</v>
      </c>
      <c r="CG52" s="56">
        <v>42419</v>
      </c>
      <c r="CH52" s="56"/>
      <c r="CI52" s="56"/>
      <c r="CJ52">
        <v>0</v>
      </c>
      <c r="CK52">
        <v>0</v>
      </c>
      <c r="CL52">
        <v>0</v>
      </c>
      <c r="CM52">
        <v>0</v>
      </c>
      <c r="CN52">
        <v>0</v>
      </c>
      <c r="CO52">
        <v>0</v>
      </c>
      <c r="CP52">
        <v>0.96</v>
      </c>
      <c r="CQ52" t="s">
        <v>1154</v>
      </c>
      <c r="CR52" t="s">
        <v>1153</v>
      </c>
      <c r="CS52" t="s">
        <v>1748</v>
      </c>
      <c r="CT52" t="s">
        <v>1397</v>
      </c>
      <c r="CU52" t="s">
        <v>1396</v>
      </c>
      <c r="CV52" t="s">
        <v>1873</v>
      </c>
      <c r="CW52" t="s">
        <v>1727</v>
      </c>
      <c r="CX52" t="s">
        <v>853</v>
      </c>
      <c r="DC52" t="s">
        <v>1387</v>
      </c>
      <c r="DE52" t="s">
        <v>1392</v>
      </c>
    </row>
    <row r="53" spans="1:109" x14ac:dyDescent="0.25">
      <c r="A53" t="s">
        <v>1025</v>
      </c>
      <c r="B53">
        <v>2</v>
      </c>
      <c r="C53" s="56">
        <v>42419</v>
      </c>
      <c r="D53" t="s">
        <v>1153</v>
      </c>
      <c r="E53" t="s">
        <v>1404</v>
      </c>
      <c r="G53" t="s">
        <v>1874</v>
      </c>
      <c r="H53" t="s">
        <v>1144</v>
      </c>
      <c r="I53" t="s">
        <v>1144</v>
      </c>
      <c r="J53" t="s">
        <v>1144</v>
      </c>
      <c r="K53" t="s">
        <v>1144</v>
      </c>
      <c r="L53">
        <v>3.97</v>
      </c>
      <c r="M53">
        <v>13.97</v>
      </c>
      <c r="N53">
        <v>0</v>
      </c>
      <c r="O53" s="56">
        <v>0</v>
      </c>
      <c r="P53" s="56">
        <v>0</v>
      </c>
      <c r="Q53">
        <v>1</v>
      </c>
      <c r="R53">
        <v>1</v>
      </c>
      <c r="S53">
        <v>11</v>
      </c>
      <c r="T53">
        <v>8</v>
      </c>
      <c r="U53">
        <v>3</v>
      </c>
      <c r="V53">
        <v>1</v>
      </c>
      <c r="W53" t="s">
        <v>1156</v>
      </c>
      <c r="X53" t="s">
        <v>7755</v>
      </c>
      <c r="AA53">
        <v>0</v>
      </c>
      <c r="AB53">
        <v>0</v>
      </c>
      <c r="AC53">
        <v>0</v>
      </c>
      <c r="AD53">
        <v>0</v>
      </c>
      <c r="AE53">
        <v>0</v>
      </c>
      <c r="AF53">
        <v>0</v>
      </c>
      <c r="AG53">
        <v>0</v>
      </c>
      <c r="AJ53" s="56"/>
      <c r="AK53" s="56"/>
      <c r="AL53" s="56"/>
      <c r="AP53" t="s">
        <v>1155</v>
      </c>
      <c r="AR53">
        <v>5</v>
      </c>
      <c r="AS53" t="s">
        <v>1152</v>
      </c>
      <c r="AT53">
        <v>1</v>
      </c>
      <c r="AV53">
        <v>19</v>
      </c>
      <c r="AW53">
        <v>13</v>
      </c>
      <c r="AX53">
        <v>6</v>
      </c>
      <c r="AY53" t="s">
        <v>1148</v>
      </c>
      <c r="AZ53" t="s">
        <v>1148</v>
      </c>
      <c r="BA53">
        <v>19</v>
      </c>
      <c r="BD53">
        <v>1000000000</v>
      </c>
      <c r="BE53">
        <v>16</v>
      </c>
      <c r="BF53">
        <v>0.16</v>
      </c>
      <c r="BG53">
        <v>0</v>
      </c>
      <c r="BH53">
        <v>0</v>
      </c>
      <c r="BI53">
        <v>0</v>
      </c>
      <c r="BJ53">
        <v>0</v>
      </c>
      <c r="BK53">
        <v>0</v>
      </c>
      <c r="BL53">
        <v>0</v>
      </c>
      <c r="BM53">
        <v>16</v>
      </c>
      <c r="BN53">
        <v>0.16</v>
      </c>
      <c r="BO53">
        <v>0</v>
      </c>
      <c r="BP53">
        <v>0</v>
      </c>
      <c r="BR53">
        <v>5</v>
      </c>
      <c r="BS53">
        <v>5</v>
      </c>
      <c r="BX53">
        <v>0</v>
      </c>
      <c r="BY53">
        <v>0</v>
      </c>
      <c r="BZ53">
        <v>0</v>
      </c>
      <c r="CA53">
        <v>10.99</v>
      </c>
      <c r="CB53">
        <v>0</v>
      </c>
      <c r="CC53">
        <v>1</v>
      </c>
      <c r="CD53" s="56">
        <v>42095</v>
      </c>
      <c r="CE53" s="56">
        <v>42342</v>
      </c>
      <c r="CF53" s="56">
        <v>42342</v>
      </c>
      <c r="CG53" s="56">
        <v>42419</v>
      </c>
      <c r="CH53" s="56"/>
      <c r="CI53" s="56"/>
      <c r="CJ53">
        <v>0.14000000000000001</v>
      </c>
      <c r="CK53">
        <v>0</v>
      </c>
      <c r="CL53">
        <v>0</v>
      </c>
      <c r="CM53">
        <v>0</v>
      </c>
      <c r="CN53">
        <v>0</v>
      </c>
      <c r="CO53">
        <v>0.3</v>
      </c>
      <c r="CP53">
        <v>0.66</v>
      </c>
      <c r="CQ53" t="s">
        <v>1154</v>
      </c>
      <c r="CR53" t="s">
        <v>1153</v>
      </c>
      <c r="CS53" t="s">
        <v>1748</v>
      </c>
      <c r="CT53" t="s">
        <v>1397</v>
      </c>
      <c r="CU53" t="s">
        <v>1396</v>
      </c>
      <c r="CV53" t="s">
        <v>1875</v>
      </c>
      <c r="CW53" t="s">
        <v>1727</v>
      </c>
      <c r="CX53" t="s">
        <v>853</v>
      </c>
      <c r="DC53" t="s">
        <v>1387</v>
      </c>
      <c r="DE53" t="s">
        <v>1392</v>
      </c>
    </row>
    <row r="54" spans="1:109" x14ac:dyDescent="0.25">
      <c r="A54" t="s">
        <v>1025</v>
      </c>
      <c r="B54">
        <v>2</v>
      </c>
      <c r="C54" s="56">
        <v>42419</v>
      </c>
      <c r="D54" t="s">
        <v>1153</v>
      </c>
      <c r="E54" t="s">
        <v>1876</v>
      </c>
      <c r="G54" t="s">
        <v>1877</v>
      </c>
      <c r="H54" t="s">
        <v>1144</v>
      </c>
      <c r="I54" t="s">
        <v>1144</v>
      </c>
      <c r="J54" t="s">
        <v>1144</v>
      </c>
      <c r="K54" t="s">
        <v>1144</v>
      </c>
      <c r="L54">
        <v>2.39</v>
      </c>
      <c r="M54">
        <v>9.99</v>
      </c>
      <c r="N54">
        <v>0</v>
      </c>
      <c r="O54" s="56">
        <v>0</v>
      </c>
      <c r="P54" s="56">
        <v>0</v>
      </c>
      <c r="Q54">
        <v>1</v>
      </c>
      <c r="R54">
        <v>1</v>
      </c>
      <c r="S54">
        <v>11</v>
      </c>
      <c r="T54">
        <v>8</v>
      </c>
      <c r="U54">
        <v>3</v>
      </c>
      <c r="V54">
        <v>1</v>
      </c>
      <c r="W54" t="s">
        <v>1156</v>
      </c>
      <c r="X54" t="s">
        <v>7757</v>
      </c>
      <c r="AA54">
        <v>0</v>
      </c>
      <c r="AB54">
        <v>0</v>
      </c>
      <c r="AC54">
        <v>0</v>
      </c>
      <c r="AD54">
        <v>0</v>
      </c>
      <c r="AE54">
        <v>0</v>
      </c>
      <c r="AF54">
        <v>0</v>
      </c>
      <c r="AG54">
        <v>0</v>
      </c>
      <c r="AJ54" s="56"/>
      <c r="AK54" s="56"/>
      <c r="AL54" s="56"/>
      <c r="AP54" t="s">
        <v>1155</v>
      </c>
      <c r="AR54">
        <v>5</v>
      </c>
      <c r="AS54" t="s">
        <v>1152</v>
      </c>
      <c r="AT54">
        <v>1</v>
      </c>
      <c r="AV54">
        <v>14</v>
      </c>
      <c r="AW54">
        <v>9</v>
      </c>
      <c r="AX54">
        <v>5</v>
      </c>
      <c r="AY54" t="s">
        <v>1148</v>
      </c>
      <c r="AZ54" t="s">
        <v>1148</v>
      </c>
      <c r="BA54">
        <v>20</v>
      </c>
      <c r="BD54">
        <v>1000000000</v>
      </c>
      <c r="BE54">
        <v>13</v>
      </c>
      <c r="BF54">
        <v>7.0000000000000007E-2</v>
      </c>
      <c r="BG54">
        <v>0</v>
      </c>
      <c r="BH54">
        <v>0</v>
      </c>
      <c r="BI54">
        <v>0</v>
      </c>
      <c r="BJ54">
        <v>0</v>
      </c>
      <c r="BK54">
        <v>0</v>
      </c>
      <c r="BL54">
        <v>0</v>
      </c>
      <c r="BM54">
        <v>13</v>
      </c>
      <c r="BN54">
        <v>7.0000000000000007E-2</v>
      </c>
      <c r="BO54">
        <v>0</v>
      </c>
      <c r="BP54">
        <v>0</v>
      </c>
      <c r="BR54">
        <v>0</v>
      </c>
      <c r="BS54">
        <v>4</v>
      </c>
      <c r="BX54">
        <v>0</v>
      </c>
      <c r="BY54">
        <v>0</v>
      </c>
      <c r="BZ54">
        <v>0</v>
      </c>
      <c r="CA54">
        <v>13.88</v>
      </c>
      <c r="CB54">
        <v>0</v>
      </c>
      <c r="CC54">
        <v>1</v>
      </c>
      <c r="CD54" s="56">
        <v>42341</v>
      </c>
      <c r="CE54" s="56">
        <v>42342</v>
      </c>
      <c r="CF54" s="56">
        <v>42342</v>
      </c>
      <c r="CG54" s="56">
        <v>42419</v>
      </c>
      <c r="CH54" s="56"/>
      <c r="CI54" s="56"/>
      <c r="CJ54">
        <v>0.12</v>
      </c>
      <c r="CK54">
        <v>0</v>
      </c>
      <c r="CL54">
        <v>0</v>
      </c>
      <c r="CM54">
        <v>0</v>
      </c>
      <c r="CN54">
        <v>0</v>
      </c>
      <c r="CO54">
        <v>0.3</v>
      </c>
      <c r="CP54">
        <v>0.66</v>
      </c>
      <c r="CQ54" t="s">
        <v>1154</v>
      </c>
      <c r="CR54" t="s">
        <v>1153</v>
      </c>
      <c r="CS54" t="s">
        <v>1748</v>
      </c>
      <c r="CT54" t="s">
        <v>1397</v>
      </c>
      <c r="CU54" t="s">
        <v>1396</v>
      </c>
      <c r="CV54" t="s">
        <v>1878</v>
      </c>
      <c r="CW54" t="s">
        <v>1738</v>
      </c>
      <c r="CX54" t="s">
        <v>853</v>
      </c>
      <c r="DC54" t="s">
        <v>1387</v>
      </c>
      <c r="DE54" t="s">
        <v>1392</v>
      </c>
    </row>
    <row r="55" spans="1:109" x14ac:dyDescent="0.25">
      <c r="A55" t="s">
        <v>1025</v>
      </c>
      <c r="B55">
        <v>1</v>
      </c>
      <c r="C55" s="56">
        <v>42419</v>
      </c>
      <c r="D55" t="s">
        <v>1153</v>
      </c>
      <c r="E55" t="s">
        <v>1405</v>
      </c>
      <c r="G55" t="s">
        <v>1879</v>
      </c>
      <c r="H55" t="s">
        <v>1144</v>
      </c>
      <c r="I55" t="s">
        <v>1144</v>
      </c>
      <c r="J55" t="s">
        <v>1144</v>
      </c>
      <c r="K55" t="s">
        <v>1144</v>
      </c>
      <c r="L55">
        <v>1.29</v>
      </c>
      <c r="M55">
        <v>5.37</v>
      </c>
      <c r="N55">
        <v>0</v>
      </c>
      <c r="O55" s="56">
        <v>0</v>
      </c>
      <c r="P55" s="56">
        <v>0</v>
      </c>
      <c r="Q55">
        <v>1</v>
      </c>
      <c r="R55">
        <v>1</v>
      </c>
      <c r="S55">
        <v>11</v>
      </c>
      <c r="T55">
        <v>8</v>
      </c>
      <c r="U55">
        <v>3</v>
      </c>
      <c r="V55">
        <v>1</v>
      </c>
      <c r="W55" t="s">
        <v>1394</v>
      </c>
      <c r="X55" t="s">
        <v>7759</v>
      </c>
      <c r="AA55">
        <v>0</v>
      </c>
      <c r="AB55">
        <v>0</v>
      </c>
      <c r="AC55">
        <v>0</v>
      </c>
      <c r="AD55">
        <v>0</v>
      </c>
      <c r="AE55">
        <v>0</v>
      </c>
      <c r="AF55">
        <v>0</v>
      </c>
      <c r="AG55">
        <v>0</v>
      </c>
      <c r="AJ55" s="56"/>
      <c r="AK55" s="56"/>
      <c r="AL55" s="56"/>
      <c r="AP55" t="s">
        <v>1155</v>
      </c>
      <c r="AR55">
        <v>2</v>
      </c>
      <c r="AS55" t="s">
        <v>1152</v>
      </c>
      <c r="AT55">
        <v>1</v>
      </c>
      <c r="AV55">
        <v>26</v>
      </c>
      <c r="AW55">
        <v>17</v>
      </c>
      <c r="AX55">
        <v>9</v>
      </c>
      <c r="AY55" t="s">
        <v>1146</v>
      </c>
      <c r="AZ55" t="s">
        <v>1146</v>
      </c>
      <c r="BA55">
        <v>19</v>
      </c>
      <c r="BD55">
        <v>1000000000</v>
      </c>
      <c r="BE55">
        <v>3</v>
      </c>
      <c r="BF55">
        <v>0.88</v>
      </c>
      <c r="BG55">
        <v>0</v>
      </c>
      <c r="BH55">
        <v>0</v>
      </c>
      <c r="BI55">
        <v>0</v>
      </c>
      <c r="BJ55">
        <v>0</v>
      </c>
      <c r="BK55">
        <v>0</v>
      </c>
      <c r="BL55">
        <v>6</v>
      </c>
      <c r="BM55">
        <v>9</v>
      </c>
      <c r="BN55">
        <v>0.65</v>
      </c>
      <c r="BO55">
        <v>0</v>
      </c>
      <c r="BP55">
        <v>0</v>
      </c>
      <c r="BR55">
        <v>18</v>
      </c>
      <c r="BS55">
        <v>7</v>
      </c>
      <c r="BT55">
        <v>5</v>
      </c>
      <c r="BX55">
        <v>24.48</v>
      </c>
      <c r="BY55">
        <v>0</v>
      </c>
      <c r="BZ55">
        <v>0</v>
      </c>
      <c r="CA55">
        <v>13.8</v>
      </c>
      <c r="CB55">
        <v>0</v>
      </c>
      <c r="CC55">
        <v>1</v>
      </c>
      <c r="CD55" s="56">
        <v>42416</v>
      </c>
      <c r="CE55" s="56">
        <v>42416</v>
      </c>
      <c r="CF55" s="56">
        <v>42416</v>
      </c>
      <c r="CG55" s="56">
        <v>42493</v>
      </c>
      <c r="CH55" s="56"/>
      <c r="CI55" s="56"/>
      <c r="CJ55">
        <v>0</v>
      </c>
      <c r="CK55">
        <v>0</v>
      </c>
      <c r="CL55">
        <v>0</v>
      </c>
      <c r="CM55">
        <v>7.0000000000000007E-2</v>
      </c>
      <c r="CN55">
        <v>0</v>
      </c>
      <c r="CO55">
        <v>0</v>
      </c>
      <c r="CP55">
        <v>0</v>
      </c>
      <c r="CQ55" t="s">
        <v>1154</v>
      </c>
      <c r="CR55" t="s">
        <v>1153</v>
      </c>
      <c r="CS55" t="s">
        <v>1725</v>
      </c>
      <c r="CT55" t="s">
        <v>1397</v>
      </c>
      <c r="CU55" t="s">
        <v>1396</v>
      </c>
      <c r="CV55" t="s">
        <v>1880</v>
      </c>
      <c r="CW55" t="s">
        <v>1390</v>
      </c>
      <c r="CX55" t="s">
        <v>853</v>
      </c>
      <c r="DC55" t="s">
        <v>1387</v>
      </c>
      <c r="DE55" t="s">
        <v>1392</v>
      </c>
    </row>
    <row r="56" spans="1:109" x14ac:dyDescent="0.25">
      <c r="A56" t="s">
        <v>1025</v>
      </c>
      <c r="B56">
        <v>2</v>
      </c>
      <c r="C56" s="56">
        <v>42419</v>
      </c>
      <c r="D56" t="s">
        <v>1153</v>
      </c>
      <c r="E56" t="s">
        <v>1881</v>
      </c>
      <c r="G56" t="s">
        <v>1882</v>
      </c>
      <c r="H56" t="s">
        <v>1144</v>
      </c>
      <c r="I56" t="s">
        <v>1144</v>
      </c>
      <c r="J56" t="s">
        <v>1144</v>
      </c>
      <c r="K56" t="s">
        <v>1144</v>
      </c>
      <c r="L56">
        <v>0.48</v>
      </c>
      <c r="M56">
        <v>1.61</v>
      </c>
      <c r="N56">
        <v>0</v>
      </c>
      <c r="O56" s="56">
        <v>0</v>
      </c>
      <c r="P56" s="56">
        <v>0</v>
      </c>
      <c r="Q56">
        <v>1</v>
      </c>
      <c r="R56">
        <v>1</v>
      </c>
      <c r="S56">
        <v>11</v>
      </c>
      <c r="T56">
        <v>8</v>
      </c>
      <c r="U56">
        <v>3</v>
      </c>
      <c r="V56">
        <v>1</v>
      </c>
      <c r="W56" t="s">
        <v>1156</v>
      </c>
      <c r="X56" t="s">
        <v>7760</v>
      </c>
      <c r="Y56">
        <v>14</v>
      </c>
      <c r="AA56">
        <v>0</v>
      </c>
      <c r="AB56">
        <v>0</v>
      </c>
      <c r="AC56">
        <v>0</v>
      </c>
      <c r="AD56">
        <v>0</v>
      </c>
      <c r="AE56">
        <v>0</v>
      </c>
      <c r="AF56">
        <v>0</v>
      </c>
      <c r="AG56">
        <v>0</v>
      </c>
      <c r="AJ56" s="56"/>
      <c r="AK56" s="56"/>
      <c r="AL56" s="56"/>
      <c r="AP56" t="s">
        <v>1155</v>
      </c>
      <c r="AR56">
        <v>5</v>
      </c>
      <c r="AS56" t="s">
        <v>1152</v>
      </c>
      <c r="AT56">
        <v>1</v>
      </c>
      <c r="AV56">
        <v>20</v>
      </c>
      <c r="AW56">
        <v>13</v>
      </c>
      <c r="AX56">
        <v>7</v>
      </c>
      <c r="AY56" t="s">
        <v>1148</v>
      </c>
      <c r="AZ56" t="s">
        <v>1148</v>
      </c>
      <c r="BA56">
        <v>15</v>
      </c>
      <c r="BD56">
        <v>1000000000</v>
      </c>
      <c r="BE56">
        <v>19</v>
      </c>
      <c r="BF56">
        <v>0.05</v>
      </c>
      <c r="BG56">
        <v>0</v>
      </c>
      <c r="BH56">
        <v>0</v>
      </c>
      <c r="BI56">
        <v>0</v>
      </c>
      <c r="BJ56">
        <v>0</v>
      </c>
      <c r="BK56">
        <v>0</v>
      </c>
      <c r="BL56">
        <v>0</v>
      </c>
      <c r="BM56">
        <v>19</v>
      </c>
      <c r="BN56">
        <v>0.05</v>
      </c>
      <c r="BO56">
        <v>0</v>
      </c>
      <c r="BP56">
        <v>0</v>
      </c>
      <c r="BR56">
        <v>0</v>
      </c>
      <c r="BS56">
        <v>5</v>
      </c>
      <c r="BT56">
        <v>0</v>
      </c>
      <c r="BX56">
        <v>0</v>
      </c>
      <c r="BY56">
        <v>0</v>
      </c>
      <c r="BZ56">
        <v>0</v>
      </c>
      <c r="CA56">
        <v>10.27</v>
      </c>
      <c r="CB56">
        <v>0</v>
      </c>
      <c r="CC56">
        <v>1</v>
      </c>
      <c r="CD56" s="56">
        <v>42271</v>
      </c>
      <c r="CE56" s="56">
        <v>42342</v>
      </c>
      <c r="CF56" s="56">
        <v>42342</v>
      </c>
      <c r="CG56" s="56">
        <v>42419</v>
      </c>
      <c r="CH56" s="56"/>
      <c r="CI56" s="56"/>
      <c r="CJ56">
        <v>0.09</v>
      </c>
      <c r="CK56">
        <v>0</v>
      </c>
      <c r="CL56">
        <v>0</v>
      </c>
      <c r="CM56">
        <v>0</v>
      </c>
      <c r="CN56">
        <v>0</v>
      </c>
      <c r="CO56">
        <v>0.96</v>
      </c>
      <c r="CP56">
        <v>0</v>
      </c>
      <c r="CQ56" t="s">
        <v>1154</v>
      </c>
      <c r="CR56" t="s">
        <v>1153</v>
      </c>
      <c r="CS56" t="s">
        <v>1748</v>
      </c>
      <c r="CT56" t="s">
        <v>1397</v>
      </c>
      <c r="CU56" t="s">
        <v>1396</v>
      </c>
      <c r="CV56" t="s">
        <v>1883</v>
      </c>
      <c r="CW56" t="s">
        <v>1390</v>
      </c>
      <c r="CX56" t="s">
        <v>853</v>
      </c>
      <c r="DC56" t="s">
        <v>1387</v>
      </c>
      <c r="DE56" t="s">
        <v>1392</v>
      </c>
    </row>
    <row r="57" spans="1:109" x14ac:dyDescent="0.25">
      <c r="A57" t="s">
        <v>1025</v>
      </c>
      <c r="B57">
        <v>1</v>
      </c>
      <c r="C57" s="56">
        <v>42419</v>
      </c>
      <c r="D57" t="s">
        <v>1153</v>
      </c>
      <c r="E57" t="s">
        <v>1884</v>
      </c>
      <c r="G57" t="s">
        <v>1885</v>
      </c>
      <c r="H57" t="s">
        <v>1144</v>
      </c>
      <c r="I57" t="s">
        <v>1144</v>
      </c>
      <c r="J57" t="s">
        <v>1144</v>
      </c>
      <c r="K57" t="s">
        <v>1144</v>
      </c>
      <c r="L57">
        <v>0.41</v>
      </c>
      <c r="M57">
        <v>1.23</v>
      </c>
      <c r="N57">
        <v>0</v>
      </c>
      <c r="O57" s="56">
        <v>0</v>
      </c>
      <c r="P57" s="56">
        <v>0</v>
      </c>
      <c r="Q57">
        <v>1</v>
      </c>
      <c r="R57">
        <v>1</v>
      </c>
      <c r="S57">
        <v>11</v>
      </c>
      <c r="T57">
        <v>8</v>
      </c>
      <c r="U57">
        <v>3</v>
      </c>
      <c r="V57">
        <v>1</v>
      </c>
      <c r="X57" t="s">
        <v>7755</v>
      </c>
      <c r="AA57">
        <v>0</v>
      </c>
      <c r="AB57">
        <v>0</v>
      </c>
      <c r="AC57">
        <v>0</v>
      </c>
      <c r="AD57">
        <v>0</v>
      </c>
      <c r="AE57">
        <v>0</v>
      </c>
      <c r="AF57">
        <v>0</v>
      </c>
      <c r="AG57">
        <v>0</v>
      </c>
      <c r="AJ57" s="56"/>
      <c r="AK57" s="56"/>
      <c r="AL57" s="56"/>
      <c r="AP57" t="s">
        <v>1155</v>
      </c>
      <c r="AR57">
        <v>5</v>
      </c>
      <c r="AS57" t="s">
        <v>1152</v>
      </c>
      <c r="AT57">
        <v>1</v>
      </c>
      <c r="AV57">
        <v>18</v>
      </c>
      <c r="AW57">
        <v>12</v>
      </c>
      <c r="AX57">
        <v>6</v>
      </c>
      <c r="AY57" t="s">
        <v>1147</v>
      </c>
      <c r="AZ57" t="s">
        <v>1147</v>
      </c>
      <c r="BA57">
        <v>18</v>
      </c>
      <c r="BD57">
        <v>1000000000</v>
      </c>
      <c r="BE57">
        <v>19</v>
      </c>
      <c r="BF57">
        <v>-0.06</v>
      </c>
      <c r="BG57">
        <v>0</v>
      </c>
      <c r="BH57">
        <v>0</v>
      </c>
      <c r="BI57">
        <v>0</v>
      </c>
      <c r="BJ57">
        <v>0</v>
      </c>
      <c r="BK57">
        <v>0</v>
      </c>
      <c r="BL57">
        <v>0</v>
      </c>
      <c r="BM57">
        <v>19</v>
      </c>
      <c r="BN57">
        <v>-0.06</v>
      </c>
      <c r="BO57">
        <v>0</v>
      </c>
      <c r="BP57">
        <v>0</v>
      </c>
      <c r="BR57">
        <v>0</v>
      </c>
      <c r="BS57">
        <v>5</v>
      </c>
      <c r="BX57">
        <v>0</v>
      </c>
      <c r="BY57">
        <v>0.41</v>
      </c>
      <c r="BZ57">
        <v>0</v>
      </c>
      <c r="CA57">
        <v>8.73</v>
      </c>
      <c r="CB57">
        <v>0</v>
      </c>
      <c r="CC57">
        <v>1</v>
      </c>
      <c r="CD57" s="56">
        <v>42095</v>
      </c>
      <c r="CE57" s="56">
        <v>42342</v>
      </c>
      <c r="CF57" s="56">
        <v>42342</v>
      </c>
      <c r="CG57" s="56">
        <v>42419</v>
      </c>
      <c r="CH57" s="56"/>
      <c r="CI57" s="56"/>
      <c r="CJ57">
        <v>0.12</v>
      </c>
      <c r="CK57">
        <v>0</v>
      </c>
      <c r="CL57">
        <v>0</v>
      </c>
      <c r="CM57">
        <v>0</v>
      </c>
      <c r="CN57">
        <v>0</v>
      </c>
      <c r="CO57">
        <v>0</v>
      </c>
      <c r="CP57">
        <v>0.95</v>
      </c>
      <c r="CQ57" t="s">
        <v>1154</v>
      </c>
      <c r="CR57" t="s">
        <v>1153</v>
      </c>
      <c r="CS57" t="s">
        <v>1725</v>
      </c>
      <c r="CT57" t="s">
        <v>1397</v>
      </c>
      <c r="CU57" t="s">
        <v>1396</v>
      </c>
      <c r="CV57" t="s">
        <v>1886</v>
      </c>
      <c r="CW57" t="s">
        <v>1727</v>
      </c>
      <c r="CX57" t="s">
        <v>853</v>
      </c>
      <c r="DC57" t="s">
        <v>1387</v>
      </c>
      <c r="DE57" t="s">
        <v>1728</v>
      </c>
    </row>
    <row r="58" spans="1:109" x14ac:dyDescent="0.25">
      <c r="A58" t="s">
        <v>1025</v>
      </c>
      <c r="B58">
        <v>2</v>
      </c>
      <c r="C58" s="56">
        <v>42419</v>
      </c>
      <c r="D58" t="s">
        <v>1153</v>
      </c>
      <c r="E58" t="s">
        <v>1887</v>
      </c>
      <c r="G58" t="s">
        <v>1888</v>
      </c>
      <c r="H58" t="s">
        <v>1144</v>
      </c>
      <c r="I58" t="s">
        <v>1144</v>
      </c>
      <c r="J58" t="s">
        <v>1144</v>
      </c>
      <c r="K58" t="s">
        <v>1144</v>
      </c>
      <c r="L58">
        <v>0.2</v>
      </c>
      <c r="M58">
        <v>0.57999999999999996</v>
      </c>
      <c r="N58">
        <v>0</v>
      </c>
      <c r="O58" s="56">
        <v>0</v>
      </c>
      <c r="P58" s="56">
        <v>0</v>
      </c>
      <c r="Q58">
        <v>1</v>
      </c>
      <c r="R58">
        <v>1</v>
      </c>
      <c r="S58">
        <v>11</v>
      </c>
      <c r="T58">
        <v>8</v>
      </c>
      <c r="U58">
        <v>3</v>
      </c>
      <c r="V58">
        <v>1</v>
      </c>
      <c r="W58" t="s">
        <v>1156</v>
      </c>
      <c r="X58" t="s">
        <v>7755</v>
      </c>
      <c r="Y58">
        <v>3</v>
      </c>
      <c r="AA58">
        <v>0</v>
      </c>
      <c r="AB58">
        <v>0</v>
      </c>
      <c r="AC58">
        <v>0</v>
      </c>
      <c r="AD58">
        <v>0</v>
      </c>
      <c r="AE58">
        <v>0</v>
      </c>
      <c r="AF58">
        <v>0</v>
      </c>
      <c r="AG58">
        <v>0</v>
      </c>
      <c r="AJ58" s="56"/>
      <c r="AK58" s="56"/>
      <c r="AL58" s="56"/>
      <c r="AP58" t="s">
        <v>1155</v>
      </c>
      <c r="AR58">
        <v>2</v>
      </c>
      <c r="AS58" t="s">
        <v>1152</v>
      </c>
      <c r="AT58">
        <v>1</v>
      </c>
      <c r="AV58">
        <v>5</v>
      </c>
      <c r="AW58">
        <v>3</v>
      </c>
      <c r="AX58">
        <v>2</v>
      </c>
      <c r="AY58" t="s">
        <v>1148</v>
      </c>
      <c r="AZ58" t="s">
        <v>1148</v>
      </c>
      <c r="BA58">
        <v>5</v>
      </c>
      <c r="BD58">
        <v>1000000000</v>
      </c>
      <c r="BE58">
        <v>5</v>
      </c>
      <c r="BF58">
        <v>0</v>
      </c>
      <c r="BG58">
        <v>0</v>
      </c>
      <c r="BH58">
        <v>0</v>
      </c>
      <c r="BI58">
        <v>0</v>
      </c>
      <c r="BJ58">
        <v>0</v>
      </c>
      <c r="BK58">
        <v>0</v>
      </c>
      <c r="BL58">
        <v>0</v>
      </c>
      <c r="BM58">
        <v>5</v>
      </c>
      <c r="BN58">
        <v>0</v>
      </c>
      <c r="BO58">
        <v>0</v>
      </c>
      <c r="BP58">
        <v>0</v>
      </c>
      <c r="BR58">
        <v>0</v>
      </c>
      <c r="BS58">
        <v>1</v>
      </c>
      <c r="BX58">
        <v>0</v>
      </c>
      <c r="BY58">
        <v>0</v>
      </c>
      <c r="BZ58">
        <v>0</v>
      </c>
      <c r="CA58">
        <v>8.2899999999999991</v>
      </c>
      <c r="CB58">
        <v>0</v>
      </c>
      <c r="CC58">
        <v>1</v>
      </c>
      <c r="CD58" s="56">
        <v>42095</v>
      </c>
      <c r="CE58" s="56">
        <v>42342</v>
      </c>
      <c r="CF58" s="56">
        <v>42342</v>
      </c>
      <c r="CG58" s="56">
        <v>42419</v>
      </c>
      <c r="CH58" s="56"/>
      <c r="CI58" s="56"/>
      <c r="CJ58">
        <v>0</v>
      </c>
      <c r="CK58">
        <v>0</v>
      </c>
      <c r="CL58">
        <v>0</v>
      </c>
      <c r="CM58">
        <v>0</v>
      </c>
      <c r="CN58">
        <v>0</v>
      </c>
      <c r="CO58">
        <v>0.96</v>
      </c>
      <c r="CP58">
        <v>0</v>
      </c>
      <c r="CQ58" t="s">
        <v>1154</v>
      </c>
      <c r="CR58" t="s">
        <v>1153</v>
      </c>
      <c r="CS58" t="s">
        <v>1748</v>
      </c>
      <c r="CT58" t="s">
        <v>1397</v>
      </c>
      <c r="CU58" t="s">
        <v>1396</v>
      </c>
      <c r="CV58" t="s">
        <v>1889</v>
      </c>
      <c r="CW58" t="s">
        <v>1390</v>
      </c>
      <c r="CX58" t="s">
        <v>853</v>
      </c>
      <c r="DC58" t="s">
        <v>1387</v>
      </c>
      <c r="DE58" t="s">
        <v>1392</v>
      </c>
    </row>
    <row r="59" spans="1:109" x14ac:dyDescent="0.25">
      <c r="A59" t="s">
        <v>1025</v>
      </c>
      <c r="B59">
        <v>2</v>
      </c>
      <c r="C59" s="56">
        <v>42419</v>
      </c>
      <c r="D59" t="s">
        <v>1153</v>
      </c>
      <c r="E59" t="s">
        <v>1890</v>
      </c>
      <c r="G59" t="s">
        <v>1891</v>
      </c>
      <c r="H59" t="s">
        <v>1144</v>
      </c>
      <c r="I59" t="s">
        <v>1144</v>
      </c>
      <c r="J59" t="s">
        <v>1144</v>
      </c>
      <c r="K59" t="s">
        <v>1144</v>
      </c>
      <c r="L59">
        <v>2.37</v>
      </c>
      <c r="M59">
        <v>6.57</v>
      </c>
      <c r="N59">
        <v>0</v>
      </c>
      <c r="O59" s="56">
        <v>0</v>
      </c>
      <c r="P59" s="56">
        <v>0</v>
      </c>
      <c r="Q59">
        <v>1</v>
      </c>
      <c r="R59">
        <v>1</v>
      </c>
      <c r="S59">
        <v>11</v>
      </c>
      <c r="T59">
        <v>8</v>
      </c>
      <c r="U59">
        <v>3</v>
      </c>
      <c r="V59">
        <v>1</v>
      </c>
      <c r="X59" t="s">
        <v>7755</v>
      </c>
      <c r="AA59">
        <v>0</v>
      </c>
      <c r="AB59">
        <v>0</v>
      </c>
      <c r="AC59">
        <v>0</v>
      </c>
      <c r="AD59">
        <v>0</v>
      </c>
      <c r="AE59">
        <v>0</v>
      </c>
      <c r="AF59">
        <v>0</v>
      </c>
      <c r="AG59">
        <v>0</v>
      </c>
      <c r="AJ59" s="56"/>
      <c r="AK59" s="56"/>
      <c r="AL59" s="56"/>
      <c r="AP59" t="s">
        <v>1155</v>
      </c>
      <c r="AS59" t="s">
        <v>1152</v>
      </c>
      <c r="AT59">
        <v>1</v>
      </c>
      <c r="AV59">
        <v>4</v>
      </c>
      <c r="AW59">
        <v>3</v>
      </c>
      <c r="AX59">
        <v>1</v>
      </c>
      <c r="AY59" t="s">
        <v>1147</v>
      </c>
      <c r="AZ59" t="s">
        <v>1147</v>
      </c>
      <c r="BA59">
        <v>4</v>
      </c>
      <c r="BD59">
        <v>1000000000</v>
      </c>
      <c r="BE59">
        <v>7</v>
      </c>
      <c r="BF59">
        <v>-0.75</v>
      </c>
      <c r="BG59">
        <v>0</v>
      </c>
      <c r="BH59">
        <v>0</v>
      </c>
      <c r="BI59">
        <v>0</v>
      </c>
      <c r="BJ59">
        <v>0</v>
      </c>
      <c r="BK59">
        <v>0</v>
      </c>
      <c r="BL59">
        <v>0</v>
      </c>
      <c r="BM59">
        <v>7</v>
      </c>
      <c r="BN59">
        <v>-0.75</v>
      </c>
      <c r="BO59">
        <v>0</v>
      </c>
      <c r="BP59">
        <v>0</v>
      </c>
      <c r="BR59">
        <v>0</v>
      </c>
      <c r="BS59">
        <v>1</v>
      </c>
      <c r="BX59">
        <v>0</v>
      </c>
      <c r="BY59">
        <v>7.11</v>
      </c>
      <c r="BZ59">
        <v>0</v>
      </c>
      <c r="CA59">
        <v>7.73</v>
      </c>
      <c r="CB59">
        <v>0</v>
      </c>
      <c r="CC59">
        <v>1</v>
      </c>
      <c r="CD59" s="56">
        <v>42095</v>
      </c>
      <c r="CE59" s="56">
        <v>42342</v>
      </c>
      <c r="CF59" s="56">
        <v>42342</v>
      </c>
      <c r="CG59" s="56">
        <v>42419</v>
      </c>
      <c r="CH59" s="56"/>
      <c r="CI59" s="56"/>
      <c r="CJ59">
        <v>0</v>
      </c>
      <c r="CK59">
        <v>0</v>
      </c>
      <c r="CL59">
        <v>0</v>
      </c>
      <c r="CM59">
        <v>0</v>
      </c>
      <c r="CN59">
        <v>0</v>
      </c>
      <c r="CO59">
        <v>0</v>
      </c>
      <c r="CP59">
        <v>0.96</v>
      </c>
      <c r="CQ59" t="s">
        <v>1154</v>
      </c>
      <c r="CR59" t="s">
        <v>1153</v>
      </c>
      <c r="CS59" t="s">
        <v>1748</v>
      </c>
      <c r="CT59" t="s">
        <v>1397</v>
      </c>
      <c r="CU59" t="s">
        <v>1396</v>
      </c>
      <c r="CV59" t="s">
        <v>1892</v>
      </c>
      <c r="CW59" t="s">
        <v>1390</v>
      </c>
      <c r="CX59" t="s">
        <v>853</v>
      </c>
      <c r="DC59" t="s">
        <v>1387</v>
      </c>
      <c r="DE59" t="s">
        <v>1392</v>
      </c>
    </row>
    <row r="60" spans="1:109" x14ac:dyDescent="0.25">
      <c r="A60" t="s">
        <v>1025</v>
      </c>
      <c r="B60">
        <v>2</v>
      </c>
      <c r="C60" s="56">
        <v>42419</v>
      </c>
      <c r="D60" t="s">
        <v>1153</v>
      </c>
      <c r="E60" t="s">
        <v>1893</v>
      </c>
      <c r="G60" t="s">
        <v>1894</v>
      </c>
      <c r="H60" t="s">
        <v>1144</v>
      </c>
      <c r="I60" t="s">
        <v>1144</v>
      </c>
      <c r="J60" t="s">
        <v>1144</v>
      </c>
      <c r="K60" t="s">
        <v>1144</v>
      </c>
      <c r="L60">
        <v>38.67</v>
      </c>
      <c r="M60">
        <v>82.89</v>
      </c>
      <c r="N60">
        <v>0</v>
      </c>
      <c r="O60" s="56">
        <v>0</v>
      </c>
      <c r="P60" s="56">
        <v>0</v>
      </c>
      <c r="Q60">
        <v>1</v>
      </c>
      <c r="R60">
        <v>1</v>
      </c>
      <c r="S60">
        <v>11</v>
      </c>
      <c r="T60">
        <v>8</v>
      </c>
      <c r="U60">
        <v>3</v>
      </c>
      <c r="V60">
        <v>1</v>
      </c>
      <c r="W60" t="s">
        <v>1156</v>
      </c>
      <c r="X60" t="s">
        <v>7659</v>
      </c>
      <c r="Y60">
        <v>8</v>
      </c>
      <c r="AA60">
        <v>0</v>
      </c>
      <c r="AB60">
        <v>0</v>
      </c>
      <c r="AC60">
        <v>0</v>
      </c>
      <c r="AD60">
        <v>0</v>
      </c>
      <c r="AE60">
        <v>0</v>
      </c>
      <c r="AF60">
        <v>0</v>
      </c>
      <c r="AG60">
        <v>0</v>
      </c>
      <c r="AJ60" s="56"/>
      <c r="AK60" s="56"/>
      <c r="AL60" s="56"/>
      <c r="AP60" t="s">
        <v>1155</v>
      </c>
      <c r="AR60">
        <v>5</v>
      </c>
      <c r="AS60" t="s">
        <v>1152</v>
      </c>
      <c r="AT60">
        <v>1</v>
      </c>
      <c r="AV60">
        <v>12</v>
      </c>
      <c r="AW60">
        <v>8</v>
      </c>
      <c r="AX60">
        <v>4</v>
      </c>
      <c r="AY60" t="s">
        <v>1148</v>
      </c>
      <c r="AZ60" t="s">
        <v>1147</v>
      </c>
      <c r="BA60">
        <v>10</v>
      </c>
      <c r="BD60">
        <v>1000000000</v>
      </c>
      <c r="BE60">
        <v>9</v>
      </c>
      <c r="BF60">
        <v>0.25</v>
      </c>
      <c r="BG60">
        <v>0</v>
      </c>
      <c r="BH60">
        <v>0</v>
      </c>
      <c r="BI60">
        <v>0</v>
      </c>
      <c r="BJ60">
        <v>0</v>
      </c>
      <c r="BK60">
        <v>0</v>
      </c>
      <c r="BL60">
        <v>5</v>
      </c>
      <c r="BM60">
        <v>14</v>
      </c>
      <c r="BN60">
        <v>-0.17</v>
      </c>
      <c r="BO60">
        <v>0</v>
      </c>
      <c r="BP60">
        <v>0</v>
      </c>
      <c r="BR60">
        <v>0</v>
      </c>
      <c r="BS60">
        <v>3</v>
      </c>
      <c r="BX60">
        <v>0</v>
      </c>
      <c r="BY60">
        <v>0</v>
      </c>
      <c r="BZ60">
        <v>0</v>
      </c>
      <c r="CA60">
        <v>4.99</v>
      </c>
      <c r="CB60">
        <v>0</v>
      </c>
      <c r="CC60">
        <v>1</v>
      </c>
      <c r="CD60" s="56">
        <v>42342</v>
      </c>
      <c r="CE60" s="56">
        <v>42342</v>
      </c>
      <c r="CF60" s="56">
        <v>42342</v>
      </c>
      <c r="CG60" s="56">
        <v>42419</v>
      </c>
      <c r="CH60" s="56"/>
      <c r="CI60" s="56"/>
      <c r="CJ60">
        <v>0.03</v>
      </c>
      <c r="CK60">
        <v>0</v>
      </c>
      <c r="CL60">
        <v>0</v>
      </c>
      <c r="CM60">
        <v>0</v>
      </c>
      <c r="CN60">
        <v>0</v>
      </c>
      <c r="CO60">
        <v>0.96</v>
      </c>
      <c r="CP60">
        <v>0</v>
      </c>
      <c r="CQ60" t="s">
        <v>1154</v>
      </c>
      <c r="CR60" t="s">
        <v>1153</v>
      </c>
      <c r="CS60" t="s">
        <v>1748</v>
      </c>
      <c r="CT60" t="s">
        <v>1397</v>
      </c>
      <c r="CU60" t="s">
        <v>1396</v>
      </c>
      <c r="CV60" t="s">
        <v>1895</v>
      </c>
      <c r="CW60" t="s">
        <v>1390</v>
      </c>
      <c r="CX60" t="s">
        <v>853</v>
      </c>
      <c r="DC60" t="s">
        <v>1387</v>
      </c>
      <c r="DE60" t="s">
        <v>1392</v>
      </c>
    </row>
    <row r="61" spans="1:109" x14ac:dyDescent="0.25">
      <c r="A61" t="s">
        <v>1025</v>
      </c>
      <c r="B61">
        <v>2</v>
      </c>
      <c r="C61" s="56">
        <v>42419</v>
      </c>
      <c r="D61" t="s">
        <v>1153</v>
      </c>
      <c r="E61" t="s">
        <v>1896</v>
      </c>
      <c r="G61" t="s">
        <v>1897</v>
      </c>
      <c r="H61" t="s">
        <v>1144</v>
      </c>
      <c r="I61" t="s">
        <v>1144</v>
      </c>
      <c r="J61" t="s">
        <v>1144</v>
      </c>
      <c r="K61" t="s">
        <v>1144</v>
      </c>
      <c r="L61">
        <v>2.44</v>
      </c>
      <c r="M61">
        <v>6.79</v>
      </c>
      <c r="N61">
        <v>0</v>
      </c>
      <c r="O61" s="56">
        <v>0</v>
      </c>
      <c r="P61" s="56">
        <v>0</v>
      </c>
      <c r="Q61">
        <v>1</v>
      </c>
      <c r="R61">
        <v>1</v>
      </c>
      <c r="S61">
        <v>11</v>
      </c>
      <c r="T61">
        <v>8</v>
      </c>
      <c r="U61">
        <v>3</v>
      </c>
      <c r="V61">
        <v>1</v>
      </c>
      <c r="X61" t="s">
        <v>7755</v>
      </c>
      <c r="AA61">
        <v>0</v>
      </c>
      <c r="AB61">
        <v>0</v>
      </c>
      <c r="AC61">
        <v>0</v>
      </c>
      <c r="AD61">
        <v>0</v>
      </c>
      <c r="AE61">
        <v>0</v>
      </c>
      <c r="AF61">
        <v>0</v>
      </c>
      <c r="AG61">
        <v>0</v>
      </c>
      <c r="AJ61" s="56"/>
      <c r="AK61" s="56"/>
      <c r="AL61" s="56"/>
      <c r="AP61" t="s">
        <v>1155</v>
      </c>
      <c r="AR61">
        <v>2</v>
      </c>
      <c r="AS61" t="s">
        <v>1152</v>
      </c>
      <c r="AT61">
        <v>1</v>
      </c>
      <c r="AV61">
        <v>7</v>
      </c>
      <c r="AW61">
        <v>5</v>
      </c>
      <c r="AX61">
        <v>2</v>
      </c>
      <c r="AY61" t="s">
        <v>1147</v>
      </c>
      <c r="AZ61" t="s">
        <v>1147</v>
      </c>
      <c r="BA61">
        <v>7</v>
      </c>
      <c r="BD61">
        <v>1000000000</v>
      </c>
      <c r="BE61">
        <v>13</v>
      </c>
      <c r="BF61">
        <v>-0.86</v>
      </c>
      <c r="BG61">
        <v>0</v>
      </c>
      <c r="BH61">
        <v>0</v>
      </c>
      <c r="BI61">
        <v>0</v>
      </c>
      <c r="BJ61">
        <v>0</v>
      </c>
      <c r="BK61">
        <v>0</v>
      </c>
      <c r="BL61">
        <v>0</v>
      </c>
      <c r="BM61">
        <v>13</v>
      </c>
      <c r="BN61">
        <v>-0.86</v>
      </c>
      <c r="BO61">
        <v>0</v>
      </c>
      <c r="BP61">
        <v>0</v>
      </c>
      <c r="BR61">
        <v>0</v>
      </c>
      <c r="BS61">
        <v>2</v>
      </c>
      <c r="BX61">
        <v>0</v>
      </c>
      <c r="BY61">
        <v>14.64</v>
      </c>
      <c r="BZ61">
        <v>0</v>
      </c>
      <c r="CA61">
        <v>7.78</v>
      </c>
      <c r="CB61">
        <v>0</v>
      </c>
      <c r="CC61">
        <v>1</v>
      </c>
      <c r="CD61" s="56">
        <v>42095</v>
      </c>
      <c r="CE61" s="56">
        <v>42342</v>
      </c>
      <c r="CF61" s="56">
        <v>42342</v>
      </c>
      <c r="CG61" s="56">
        <v>42419</v>
      </c>
      <c r="CH61" s="56"/>
      <c r="CI61" s="56"/>
      <c r="CJ61">
        <v>0.09</v>
      </c>
      <c r="CK61">
        <v>0</v>
      </c>
      <c r="CL61">
        <v>0</v>
      </c>
      <c r="CM61">
        <v>0</v>
      </c>
      <c r="CN61">
        <v>0</v>
      </c>
      <c r="CO61">
        <v>0</v>
      </c>
      <c r="CP61">
        <v>0.96</v>
      </c>
      <c r="CQ61" t="s">
        <v>1154</v>
      </c>
      <c r="CR61" t="s">
        <v>1153</v>
      </c>
      <c r="CS61" t="s">
        <v>1748</v>
      </c>
      <c r="CT61" t="s">
        <v>1397</v>
      </c>
      <c r="CU61" t="s">
        <v>1396</v>
      </c>
      <c r="CV61" t="s">
        <v>1898</v>
      </c>
      <c r="CW61" t="s">
        <v>1390</v>
      </c>
      <c r="CX61" t="s">
        <v>853</v>
      </c>
      <c r="DC61" t="s">
        <v>1387</v>
      </c>
      <c r="DE61" t="s">
        <v>1392</v>
      </c>
    </row>
    <row r="62" spans="1:109" x14ac:dyDescent="0.25">
      <c r="A62" t="s">
        <v>1025</v>
      </c>
      <c r="B62">
        <v>1</v>
      </c>
      <c r="C62" s="56">
        <v>42419</v>
      </c>
      <c r="D62" t="s">
        <v>1153</v>
      </c>
      <c r="E62" t="s">
        <v>1899</v>
      </c>
      <c r="G62" t="s">
        <v>1900</v>
      </c>
      <c r="H62" t="s">
        <v>1144</v>
      </c>
      <c r="I62" t="s">
        <v>1144</v>
      </c>
      <c r="J62" t="s">
        <v>1144</v>
      </c>
      <c r="K62" t="s">
        <v>1144</v>
      </c>
      <c r="L62">
        <v>0.47</v>
      </c>
      <c r="M62">
        <v>1.57</v>
      </c>
      <c r="N62">
        <v>0</v>
      </c>
      <c r="O62" s="56">
        <v>0</v>
      </c>
      <c r="P62" s="56">
        <v>0</v>
      </c>
      <c r="Q62">
        <v>1</v>
      </c>
      <c r="R62">
        <v>1</v>
      </c>
      <c r="S62">
        <v>11</v>
      </c>
      <c r="T62">
        <v>8</v>
      </c>
      <c r="U62">
        <v>3</v>
      </c>
      <c r="V62">
        <v>1</v>
      </c>
      <c r="X62" t="s">
        <v>7716</v>
      </c>
      <c r="AA62">
        <v>0</v>
      </c>
      <c r="AB62">
        <v>0</v>
      </c>
      <c r="AC62">
        <v>0</v>
      </c>
      <c r="AD62">
        <v>0</v>
      </c>
      <c r="AE62">
        <v>0</v>
      </c>
      <c r="AF62">
        <v>0</v>
      </c>
      <c r="AG62">
        <v>0</v>
      </c>
      <c r="AJ62" s="56"/>
      <c r="AK62" s="56"/>
      <c r="AL62" s="56"/>
      <c r="AP62" t="s">
        <v>1155</v>
      </c>
      <c r="AR62">
        <v>5</v>
      </c>
      <c r="AS62" t="s">
        <v>1152</v>
      </c>
      <c r="AT62">
        <v>1</v>
      </c>
      <c r="AV62">
        <v>35</v>
      </c>
      <c r="AW62">
        <v>23</v>
      </c>
      <c r="AX62">
        <v>12</v>
      </c>
      <c r="AY62" t="s">
        <v>1147</v>
      </c>
      <c r="AZ62" t="s">
        <v>1147</v>
      </c>
      <c r="BA62">
        <v>50</v>
      </c>
      <c r="BD62">
        <v>1000000000</v>
      </c>
      <c r="BE62">
        <v>48</v>
      </c>
      <c r="BF62">
        <v>-0.37</v>
      </c>
      <c r="BG62">
        <v>0</v>
      </c>
      <c r="BH62">
        <v>0</v>
      </c>
      <c r="BI62">
        <v>0</v>
      </c>
      <c r="BJ62">
        <v>0</v>
      </c>
      <c r="BK62">
        <v>0</v>
      </c>
      <c r="BL62">
        <v>0</v>
      </c>
      <c r="BM62">
        <v>48</v>
      </c>
      <c r="BN62">
        <v>-0.37</v>
      </c>
      <c r="BO62">
        <v>0</v>
      </c>
      <c r="BP62">
        <v>0</v>
      </c>
      <c r="BR62">
        <v>0</v>
      </c>
      <c r="BS62">
        <v>10</v>
      </c>
      <c r="BX62">
        <v>0</v>
      </c>
      <c r="BY62">
        <v>6.11</v>
      </c>
      <c r="BZ62">
        <v>0</v>
      </c>
      <c r="CA62">
        <v>10.210000000000001</v>
      </c>
      <c r="CB62">
        <v>0</v>
      </c>
      <c r="CC62">
        <v>1</v>
      </c>
      <c r="CD62" s="56">
        <v>42284</v>
      </c>
      <c r="CE62" s="56">
        <v>42342</v>
      </c>
      <c r="CF62" s="56">
        <v>42342</v>
      </c>
      <c r="CG62" s="56">
        <v>42419</v>
      </c>
      <c r="CH62" s="56"/>
      <c r="CI62" s="56"/>
      <c r="CJ62">
        <v>0.02</v>
      </c>
      <c r="CK62">
        <v>0</v>
      </c>
      <c r="CL62">
        <v>0</v>
      </c>
      <c r="CM62">
        <v>0</v>
      </c>
      <c r="CN62">
        <v>0</v>
      </c>
      <c r="CO62">
        <v>0</v>
      </c>
      <c r="CP62">
        <v>0.95</v>
      </c>
      <c r="CQ62" t="s">
        <v>1154</v>
      </c>
      <c r="CR62" t="s">
        <v>1153</v>
      </c>
      <c r="CS62" t="s">
        <v>1725</v>
      </c>
      <c r="CT62" t="s">
        <v>1397</v>
      </c>
      <c r="CU62" t="s">
        <v>1396</v>
      </c>
      <c r="CV62" t="s">
        <v>1901</v>
      </c>
      <c r="CW62" t="s">
        <v>1390</v>
      </c>
      <c r="CX62" t="s">
        <v>853</v>
      </c>
      <c r="DC62" t="s">
        <v>1387</v>
      </c>
      <c r="DE62" t="s">
        <v>1392</v>
      </c>
    </row>
    <row r="63" spans="1:109" x14ac:dyDescent="0.25">
      <c r="A63" t="s">
        <v>1025</v>
      </c>
      <c r="B63">
        <v>2</v>
      </c>
      <c r="C63" s="56">
        <v>42419</v>
      </c>
      <c r="D63" t="s">
        <v>1153</v>
      </c>
      <c r="E63" t="s">
        <v>1902</v>
      </c>
      <c r="G63" t="s">
        <v>1903</v>
      </c>
      <c r="H63" t="s">
        <v>1144</v>
      </c>
      <c r="I63" t="s">
        <v>1144</v>
      </c>
      <c r="J63" t="s">
        <v>1144</v>
      </c>
      <c r="K63" t="s">
        <v>1144</v>
      </c>
      <c r="L63">
        <v>4.8899999999999997</v>
      </c>
      <c r="M63">
        <v>14.46</v>
      </c>
      <c r="N63">
        <v>0</v>
      </c>
      <c r="O63" s="56">
        <v>0</v>
      </c>
      <c r="P63" s="56">
        <v>0</v>
      </c>
      <c r="Q63">
        <v>1</v>
      </c>
      <c r="R63">
        <v>1</v>
      </c>
      <c r="S63">
        <v>11</v>
      </c>
      <c r="T63">
        <v>8</v>
      </c>
      <c r="U63">
        <v>3</v>
      </c>
      <c r="V63">
        <v>1</v>
      </c>
      <c r="X63" t="s">
        <v>7659</v>
      </c>
      <c r="AA63">
        <v>0</v>
      </c>
      <c r="AB63">
        <v>0</v>
      </c>
      <c r="AC63">
        <v>0</v>
      </c>
      <c r="AD63">
        <v>0</v>
      </c>
      <c r="AE63">
        <v>0</v>
      </c>
      <c r="AF63">
        <v>0</v>
      </c>
      <c r="AG63">
        <v>0</v>
      </c>
      <c r="AJ63" s="56"/>
      <c r="AK63" s="56"/>
      <c r="AL63" s="56"/>
      <c r="AP63" t="s">
        <v>1155</v>
      </c>
      <c r="AR63">
        <v>2</v>
      </c>
      <c r="AS63" t="s">
        <v>1152</v>
      </c>
      <c r="AT63">
        <v>1</v>
      </c>
      <c r="AV63">
        <v>5</v>
      </c>
      <c r="AW63">
        <v>3</v>
      </c>
      <c r="AX63">
        <v>2</v>
      </c>
      <c r="AY63" t="s">
        <v>1147</v>
      </c>
      <c r="AZ63" t="s">
        <v>1147</v>
      </c>
      <c r="BA63">
        <v>6</v>
      </c>
      <c r="BD63">
        <v>1000000000</v>
      </c>
      <c r="BE63">
        <v>7</v>
      </c>
      <c r="BF63">
        <v>-0.4</v>
      </c>
      <c r="BG63">
        <v>0</v>
      </c>
      <c r="BH63">
        <v>0</v>
      </c>
      <c r="BI63">
        <v>0</v>
      </c>
      <c r="BJ63">
        <v>0</v>
      </c>
      <c r="BK63">
        <v>0</v>
      </c>
      <c r="BL63">
        <v>0</v>
      </c>
      <c r="BM63">
        <v>7</v>
      </c>
      <c r="BN63">
        <v>-0.4</v>
      </c>
      <c r="BO63">
        <v>0</v>
      </c>
      <c r="BP63">
        <v>0</v>
      </c>
      <c r="BR63">
        <v>0</v>
      </c>
      <c r="BS63">
        <v>1</v>
      </c>
      <c r="BX63">
        <v>0</v>
      </c>
      <c r="BY63">
        <v>9.7799999999999994</v>
      </c>
      <c r="BZ63">
        <v>0</v>
      </c>
      <c r="CA63">
        <v>8.5399999999999991</v>
      </c>
      <c r="CB63">
        <v>0</v>
      </c>
      <c r="CC63">
        <v>1</v>
      </c>
      <c r="CD63" s="56">
        <v>42342</v>
      </c>
      <c r="CE63" s="56">
        <v>42342</v>
      </c>
      <c r="CF63" s="56">
        <v>42342</v>
      </c>
      <c r="CG63" s="56">
        <v>42419</v>
      </c>
      <c r="CH63" s="56"/>
      <c r="CI63" s="56"/>
      <c r="CJ63">
        <v>0</v>
      </c>
      <c r="CK63">
        <v>0</v>
      </c>
      <c r="CL63">
        <v>0</v>
      </c>
      <c r="CM63">
        <v>0</v>
      </c>
      <c r="CN63">
        <v>0</v>
      </c>
      <c r="CO63">
        <v>0</v>
      </c>
      <c r="CP63">
        <v>0.96</v>
      </c>
      <c r="CQ63" t="s">
        <v>1154</v>
      </c>
      <c r="CR63" t="s">
        <v>1153</v>
      </c>
      <c r="CS63" t="s">
        <v>1748</v>
      </c>
      <c r="CT63" t="s">
        <v>1397</v>
      </c>
      <c r="CU63" t="s">
        <v>1396</v>
      </c>
      <c r="CV63" t="s">
        <v>1904</v>
      </c>
      <c r="CW63" t="s">
        <v>1390</v>
      </c>
      <c r="CX63" t="s">
        <v>853</v>
      </c>
      <c r="DC63" t="s">
        <v>1387</v>
      </c>
      <c r="DE63" t="s">
        <v>1392</v>
      </c>
    </row>
    <row r="64" spans="1:109" x14ac:dyDescent="0.25">
      <c r="A64" t="s">
        <v>1025</v>
      </c>
      <c r="B64">
        <v>1</v>
      </c>
      <c r="C64" s="56">
        <v>42419</v>
      </c>
      <c r="D64" t="s">
        <v>1153</v>
      </c>
      <c r="E64" t="s">
        <v>1406</v>
      </c>
      <c r="G64" t="s">
        <v>1905</v>
      </c>
      <c r="H64" t="s">
        <v>1144</v>
      </c>
      <c r="I64" t="s">
        <v>1144</v>
      </c>
      <c r="J64" t="s">
        <v>1144</v>
      </c>
      <c r="K64" t="s">
        <v>1144</v>
      </c>
      <c r="L64">
        <v>2.2999999999999998</v>
      </c>
      <c r="M64">
        <v>7.56</v>
      </c>
      <c r="N64">
        <v>0</v>
      </c>
      <c r="O64" s="56">
        <v>0</v>
      </c>
      <c r="P64" s="56">
        <v>0</v>
      </c>
      <c r="Q64">
        <v>1</v>
      </c>
      <c r="R64">
        <v>1</v>
      </c>
      <c r="S64">
        <v>11</v>
      </c>
      <c r="T64">
        <v>8</v>
      </c>
      <c r="U64">
        <v>3</v>
      </c>
      <c r="V64">
        <v>1</v>
      </c>
      <c r="W64" t="s">
        <v>1394</v>
      </c>
      <c r="X64" t="s">
        <v>7759</v>
      </c>
      <c r="AA64">
        <v>0</v>
      </c>
      <c r="AB64">
        <v>0</v>
      </c>
      <c r="AC64">
        <v>0</v>
      </c>
      <c r="AD64">
        <v>0</v>
      </c>
      <c r="AE64">
        <v>0</v>
      </c>
      <c r="AF64">
        <v>36</v>
      </c>
      <c r="AG64">
        <v>0</v>
      </c>
      <c r="AJ64" s="56"/>
      <c r="AK64" s="56"/>
      <c r="AL64" s="56"/>
      <c r="AP64" t="s">
        <v>1155</v>
      </c>
      <c r="AR64">
        <v>5</v>
      </c>
      <c r="AS64" t="s">
        <v>1152</v>
      </c>
      <c r="AT64">
        <v>1</v>
      </c>
      <c r="AV64">
        <v>47</v>
      </c>
      <c r="AW64">
        <v>31</v>
      </c>
      <c r="AX64">
        <v>16</v>
      </c>
      <c r="AY64" t="s">
        <v>1146</v>
      </c>
      <c r="AZ64" t="s">
        <v>1145</v>
      </c>
      <c r="BA64">
        <v>35</v>
      </c>
      <c r="BD64">
        <v>1000000000</v>
      </c>
      <c r="BE64">
        <v>6</v>
      </c>
      <c r="BF64">
        <v>0.87</v>
      </c>
      <c r="BG64">
        <v>6</v>
      </c>
      <c r="BH64">
        <v>0</v>
      </c>
      <c r="BI64">
        <v>0</v>
      </c>
      <c r="BJ64">
        <v>0</v>
      </c>
      <c r="BK64">
        <v>0</v>
      </c>
      <c r="BL64">
        <v>5</v>
      </c>
      <c r="BM64">
        <v>17</v>
      </c>
      <c r="BN64">
        <v>0.64</v>
      </c>
      <c r="BO64">
        <v>0</v>
      </c>
      <c r="BP64">
        <v>0</v>
      </c>
      <c r="BR64">
        <v>30</v>
      </c>
      <c r="BS64">
        <v>13</v>
      </c>
      <c r="BX64">
        <v>52.6</v>
      </c>
      <c r="BY64">
        <v>0</v>
      </c>
      <c r="BZ64">
        <v>0</v>
      </c>
      <c r="CA64">
        <v>9.98</v>
      </c>
      <c r="CB64">
        <v>0</v>
      </c>
      <c r="CC64">
        <v>1</v>
      </c>
      <c r="CD64" s="56">
        <v>42416</v>
      </c>
      <c r="CE64" s="56">
        <v>42416</v>
      </c>
      <c r="CF64" s="56">
        <v>42416</v>
      </c>
      <c r="CG64" s="56">
        <v>42493</v>
      </c>
      <c r="CH64" s="56"/>
      <c r="CI64" s="56"/>
      <c r="CJ64">
        <v>0</v>
      </c>
      <c r="CK64">
        <v>0</v>
      </c>
      <c r="CL64">
        <v>0</v>
      </c>
      <c r="CM64">
        <v>7.0000000000000007E-2</v>
      </c>
      <c r="CN64">
        <v>0</v>
      </c>
      <c r="CO64">
        <v>0</v>
      </c>
      <c r="CP64">
        <v>0</v>
      </c>
      <c r="CQ64" t="s">
        <v>1154</v>
      </c>
      <c r="CR64" t="s">
        <v>1153</v>
      </c>
      <c r="CS64" t="s">
        <v>1725</v>
      </c>
      <c r="CT64" t="s">
        <v>1397</v>
      </c>
      <c r="CU64" t="s">
        <v>1396</v>
      </c>
      <c r="CV64" t="s">
        <v>1906</v>
      </c>
      <c r="CW64" t="s">
        <v>1390</v>
      </c>
      <c r="CX64" t="s">
        <v>853</v>
      </c>
      <c r="DC64" t="s">
        <v>1387</v>
      </c>
      <c r="DE64" t="s">
        <v>1728</v>
      </c>
    </row>
    <row r="65" spans="1:109" x14ac:dyDescent="0.25">
      <c r="A65" t="s">
        <v>1025</v>
      </c>
      <c r="B65">
        <v>2</v>
      </c>
      <c r="C65" s="56">
        <v>42419</v>
      </c>
      <c r="D65" t="s">
        <v>1153</v>
      </c>
      <c r="E65" t="s">
        <v>1907</v>
      </c>
      <c r="G65" t="s">
        <v>1908</v>
      </c>
      <c r="H65" t="s">
        <v>1144</v>
      </c>
      <c r="I65" t="s">
        <v>1144</v>
      </c>
      <c r="J65" t="s">
        <v>1144</v>
      </c>
      <c r="K65" t="s">
        <v>1144</v>
      </c>
      <c r="L65">
        <v>1.63</v>
      </c>
      <c r="M65">
        <v>4.46</v>
      </c>
      <c r="N65">
        <v>0</v>
      </c>
      <c r="O65" s="56">
        <v>0</v>
      </c>
      <c r="P65" s="56">
        <v>0</v>
      </c>
      <c r="Q65">
        <v>1</v>
      </c>
      <c r="R65">
        <v>1</v>
      </c>
      <c r="S65">
        <v>11</v>
      </c>
      <c r="T65">
        <v>8</v>
      </c>
      <c r="U65">
        <v>3</v>
      </c>
      <c r="V65">
        <v>1</v>
      </c>
      <c r="X65" t="s">
        <v>7755</v>
      </c>
      <c r="AA65">
        <v>0</v>
      </c>
      <c r="AB65">
        <v>0</v>
      </c>
      <c r="AC65">
        <v>0</v>
      </c>
      <c r="AD65">
        <v>0</v>
      </c>
      <c r="AE65">
        <v>0</v>
      </c>
      <c r="AF65">
        <v>0</v>
      </c>
      <c r="AG65">
        <v>0</v>
      </c>
      <c r="AJ65" s="56"/>
      <c r="AK65" s="56"/>
      <c r="AL65" s="56"/>
      <c r="AP65" t="s">
        <v>1155</v>
      </c>
      <c r="AR65">
        <v>2</v>
      </c>
      <c r="AS65" t="s">
        <v>1152</v>
      </c>
      <c r="AT65">
        <v>1</v>
      </c>
      <c r="AV65">
        <v>9</v>
      </c>
      <c r="AW65">
        <v>6</v>
      </c>
      <c r="AX65">
        <v>3</v>
      </c>
      <c r="AY65" t="s">
        <v>1147</v>
      </c>
      <c r="AZ65" t="s">
        <v>1147</v>
      </c>
      <c r="BA65">
        <v>9</v>
      </c>
      <c r="BD65">
        <v>1000000000</v>
      </c>
      <c r="BE65">
        <v>12</v>
      </c>
      <c r="BF65">
        <v>-0.33</v>
      </c>
      <c r="BG65">
        <v>0</v>
      </c>
      <c r="BH65">
        <v>0</v>
      </c>
      <c r="BI65">
        <v>0</v>
      </c>
      <c r="BJ65">
        <v>0</v>
      </c>
      <c r="BK65">
        <v>0</v>
      </c>
      <c r="BL65">
        <v>0</v>
      </c>
      <c r="BM65">
        <v>12</v>
      </c>
      <c r="BN65">
        <v>-0.33</v>
      </c>
      <c r="BO65">
        <v>0</v>
      </c>
      <c r="BP65">
        <v>0</v>
      </c>
      <c r="BR65">
        <v>0</v>
      </c>
      <c r="BS65">
        <v>2</v>
      </c>
      <c r="BX65">
        <v>0</v>
      </c>
      <c r="BY65">
        <v>4.8899999999999997</v>
      </c>
      <c r="BZ65">
        <v>0</v>
      </c>
      <c r="CA65">
        <v>7.58</v>
      </c>
      <c r="CB65">
        <v>0</v>
      </c>
      <c r="CC65">
        <v>1</v>
      </c>
      <c r="CD65" s="56">
        <v>42095</v>
      </c>
      <c r="CE65" s="56">
        <v>42342</v>
      </c>
      <c r="CF65" s="56">
        <v>42342</v>
      </c>
      <c r="CG65" s="56">
        <v>42419</v>
      </c>
      <c r="CH65" s="56"/>
      <c r="CI65" s="56"/>
      <c r="CJ65">
        <v>0</v>
      </c>
      <c r="CK65">
        <v>0</v>
      </c>
      <c r="CL65">
        <v>0</v>
      </c>
      <c r="CM65">
        <v>0</v>
      </c>
      <c r="CN65">
        <v>0</v>
      </c>
      <c r="CO65">
        <v>0</v>
      </c>
      <c r="CP65">
        <v>0.96</v>
      </c>
      <c r="CQ65" t="s">
        <v>1154</v>
      </c>
      <c r="CR65" t="s">
        <v>1153</v>
      </c>
      <c r="CS65" t="s">
        <v>1748</v>
      </c>
      <c r="CT65" t="s">
        <v>1397</v>
      </c>
      <c r="CU65" t="s">
        <v>1396</v>
      </c>
      <c r="CV65" t="s">
        <v>1909</v>
      </c>
      <c r="CW65" t="s">
        <v>1727</v>
      </c>
      <c r="CX65" t="s">
        <v>853</v>
      </c>
      <c r="DC65" t="s">
        <v>1387</v>
      </c>
      <c r="DE65" t="s">
        <v>1392</v>
      </c>
    </row>
    <row r="66" spans="1:109" x14ac:dyDescent="0.25">
      <c r="A66" t="s">
        <v>1025</v>
      </c>
      <c r="B66">
        <v>2</v>
      </c>
      <c r="C66" s="56">
        <v>42419</v>
      </c>
      <c r="D66" t="s">
        <v>1153</v>
      </c>
      <c r="E66" t="s">
        <v>1910</v>
      </c>
      <c r="G66" t="s">
        <v>1911</v>
      </c>
      <c r="H66" t="s">
        <v>1144</v>
      </c>
      <c r="I66" t="s">
        <v>1144</v>
      </c>
      <c r="J66" t="s">
        <v>1144</v>
      </c>
      <c r="K66" t="s">
        <v>1144</v>
      </c>
      <c r="L66">
        <v>0.93</v>
      </c>
      <c r="M66">
        <v>3.16</v>
      </c>
      <c r="N66">
        <v>0</v>
      </c>
      <c r="O66" s="56">
        <v>0</v>
      </c>
      <c r="P66" s="56">
        <v>0</v>
      </c>
      <c r="Q66">
        <v>1</v>
      </c>
      <c r="R66">
        <v>1</v>
      </c>
      <c r="S66">
        <v>11</v>
      </c>
      <c r="T66">
        <v>8</v>
      </c>
      <c r="U66">
        <v>3</v>
      </c>
      <c r="V66">
        <v>1</v>
      </c>
      <c r="W66" t="s">
        <v>1156</v>
      </c>
      <c r="X66" t="s">
        <v>7659</v>
      </c>
      <c r="AA66">
        <v>0</v>
      </c>
      <c r="AB66">
        <v>0</v>
      </c>
      <c r="AC66">
        <v>0</v>
      </c>
      <c r="AD66">
        <v>0</v>
      </c>
      <c r="AE66">
        <v>0</v>
      </c>
      <c r="AF66">
        <v>0</v>
      </c>
      <c r="AG66">
        <v>0</v>
      </c>
      <c r="AJ66" s="56"/>
      <c r="AK66" s="56"/>
      <c r="AL66" s="56"/>
      <c r="AP66" t="s">
        <v>1155</v>
      </c>
      <c r="AR66">
        <v>5</v>
      </c>
      <c r="AS66" t="s">
        <v>1152</v>
      </c>
      <c r="AT66">
        <v>1</v>
      </c>
      <c r="AV66">
        <v>28</v>
      </c>
      <c r="AW66">
        <v>19</v>
      </c>
      <c r="AX66">
        <v>9</v>
      </c>
      <c r="AY66" t="s">
        <v>1148</v>
      </c>
      <c r="AZ66" t="s">
        <v>1148</v>
      </c>
      <c r="BA66">
        <v>40</v>
      </c>
      <c r="BD66">
        <v>1000000000</v>
      </c>
      <c r="BE66">
        <v>27</v>
      </c>
      <c r="BF66">
        <v>0.04</v>
      </c>
      <c r="BG66">
        <v>0</v>
      </c>
      <c r="BH66">
        <v>0</v>
      </c>
      <c r="BI66">
        <v>0</v>
      </c>
      <c r="BJ66">
        <v>0</v>
      </c>
      <c r="BK66">
        <v>0</v>
      </c>
      <c r="BL66">
        <v>0</v>
      </c>
      <c r="BM66">
        <v>27</v>
      </c>
      <c r="BN66">
        <v>0.04</v>
      </c>
      <c r="BO66">
        <v>0</v>
      </c>
      <c r="BP66">
        <v>0</v>
      </c>
      <c r="BR66">
        <v>0</v>
      </c>
      <c r="BS66">
        <v>8</v>
      </c>
      <c r="BX66">
        <v>0</v>
      </c>
      <c r="BY66">
        <v>0</v>
      </c>
      <c r="BZ66">
        <v>0</v>
      </c>
      <c r="CA66">
        <v>10.46</v>
      </c>
      <c r="CB66">
        <v>0</v>
      </c>
      <c r="CC66">
        <v>1</v>
      </c>
      <c r="CD66" s="56">
        <v>42342</v>
      </c>
      <c r="CE66" s="56">
        <v>42342</v>
      </c>
      <c r="CF66" s="56">
        <v>42342</v>
      </c>
      <c r="CG66" s="56">
        <v>42419</v>
      </c>
      <c r="CH66" s="56"/>
      <c r="CI66" s="56"/>
      <c r="CJ66">
        <v>0.11</v>
      </c>
      <c r="CK66">
        <v>0</v>
      </c>
      <c r="CL66">
        <v>0</v>
      </c>
      <c r="CM66">
        <v>0</v>
      </c>
      <c r="CN66">
        <v>0</v>
      </c>
      <c r="CO66">
        <v>0.12</v>
      </c>
      <c r="CP66">
        <v>0.84</v>
      </c>
      <c r="CQ66" t="s">
        <v>1154</v>
      </c>
      <c r="CR66" t="s">
        <v>1153</v>
      </c>
      <c r="CS66" t="s">
        <v>1748</v>
      </c>
      <c r="CT66" t="s">
        <v>1397</v>
      </c>
      <c r="CU66" t="s">
        <v>1396</v>
      </c>
      <c r="CV66" t="s">
        <v>1912</v>
      </c>
      <c r="CW66" t="s">
        <v>1727</v>
      </c>
      <c r="CX66" t="s">
        <v>853</v>
      </c>
      <c r="DC66" t="s">
        <v>1387</v>
      </c>
      <c r="DE66" t="s">
        <v>1392</v>
      </c>
    </row>
    <row r="67" spans="1:109" x14ac:dyDescent="0.25">
      <c r="A67" t="s">
        <v>1025</v>
      </c>
      <c r="B67">
        <v>2</v>
      </c>
      <c r="C67" s="56">
        <v>42419</v>
      </c>
      <c r="D67" t="s">
        <v>1153</v>
      </c>
      <c r="E67" t="s">
        <v>1913</v>
      </c>
      <c r="G67" t="s">
        <v>1914</v>
      </c>
      <c r="H67" t="s">
        <v>1144</v>
      </c>
      <c r="I67" t="s">
        <v>1144</v>
      </c>
      <c r="J67" t="s">
        <v>1144</v>
      </c>
      <c r="K67" t="s">
        <v>1144</v>
      </c>
      <c r="L67">
        <v>4.37</v>
      </c>
      <c r="M67">
        <v>12.66</v>
      </c>
      <c r="N67">
        <v>0</v>
      </c>
      <c r="O67" s="56">
        <v>0</v>
      </c>
      <c r="P67" s="56">
        <v>0</v>
      </c>
      <c r="Q67">
        <v>1</v>
      </c>
      <c r="R67">
        <v>1</v>
      </c>
      <c r="S67">
        <v>11</v>
      </c>
      <c r="T67">
        <v>8</v>
      </c>
      <c r="U67">
        <v>3</v>
      </c>
      <c r="V67">
        <v>1</v>
      </c>
      <c r="X67" t="s">
        <v>7755</v>
      </c>
      <c r="AA67">
        <v>0</v>
      </c>
      <c r="AB67">
        <v>0</v>
      </c>
      <c r="AC67">
        <v>0</v>
      </c>
      <c r="AD67">
        <v>0</v>
      </c>
      <c r="AE67">
        <v>0</v>
      </c>
      <c r="AF67">
        <v>0</v>
      </c>
      <c r="AG67">
        <v>0</v>
      </c>
      <c r="AJ67" s="56"/>
      <c r="AK67" s="56"/>
      <c r="AL67" s="56"/>
      <c r="AP67" t="s">
        <v>1155</v>
      </c>
      <c r="AR67">
        <v>5</v>
      </c>
      <c r="AS67" t="s">
        <v>1152</v>
      </c>
      <c r="AT67">
        <v>1</v>
      </c>
      <c r="AV67">
        <v>10</v>
      </c>
      <c r="AW67">
        <v>7</v>
      </c>
      <c r="AX67">
        <v>3</v>
      </c>
      <c r="AY67" t="s">
        <v>1147</v>
      </c>
      <c r="AZ67" t="s">
        <v>1147</v>
      </c>
      <c r="BA67">
        <v>10</v>
      </c>
      <c r="BD67">
        <v>1000000000</v>
      </c>
      <c r="BE67">
        <v>13</v>
      </c>
      <c r="BF67">
        <v>-0.3</v>
      </c>
      <c r="BG67">
        <v>0</v>
      </c>
      <c r="BH67">
        <v>0</v>
      </c>
      <c r="BI67">
        <v>0</v>
      </c>
      <c r="BJ67">
        <v>0</v>
      </c>
      <c r="BK67">
        <v>0</v>
      </c>
      <c r="BL67">
        <v>0</v>
      </c>
      <c r="BM67">
        <v>13</v>
      </c>
      <c r="BN67">
        <v>-0.3</v>
      </c>
      <c r="BO67">
        <v>0</v>
      </c>
      <c r="BP67">
        <v>0</v>
      </c>
      <c r="BR67">
        <v>0</v>
      </c>
      <c r="BS67">
        <v>3</v>
      </c>
      <c r="BX67">
        <v>0</v>
      </c>
      <c r="BY67">
        <v>13.11</v>
      </c>
      <c r="BZ67">
        <v>0</v>
      </c>
      <c r="CA67">
        <v>8.2799999999999994</v>
      </c>
      <c r="CB67">
        <v>0</v>
      </c>
      <c r="CC67">
        <v>1</v>
      </c>
      <c r="CD67" s="56">
        <v>42095</v>
      </c>
      <c r="CE67" s="56">
        <v>42342</v>
      </c>
      <c r="CF67" s="56">
        <v>42342</v>
      </c>
      <c r="CG67" s="56">
        <v>42419</v>
      </c>
      <c r="CH67" s="56"/>
      <c r="CI67" s="56"/>
      <c r="CJ67">
        <v>0.04</v>
      </c>
      <c r="CK67">
        <v>0</v>
      </c>
      <c r="CL67">
        <v>0</v>
      </c>
      <c r="CM67">
        <v>0</v>
      </c>
      <c r="CN67">
        <v>0</v>
      </c>
      <c r="CO67">
        <v>0</v>
      </c>
      <c r="CP67">
        <v>0.96</v>
      </c>
      <c r="CQ67" t="s">
        <v>1154</v>
      </c>
      <c r="CR67" t="s">
        <v>1153</v>
      </c>
      <c r="CS67" t="s">
        <v>1748</v>
      </c>
      <c r="CT67" t="s">
        <v>1397</v>
      </c>
      <c r="CU67" t="s">
        <v>1396</v>
      </c>
      <c r="CV67" t="s">
        <v>1915</v>
      </c>
      <c r="CW67" t="s">
        <v>1727</v>
      </c>
      <c r="CX67" t="s">
        <v>853</v>
      </c>
      <c r="DC67" t="s">
        <v>1387</v>
      </c>
      <c r="DE67" t="s">
        <v>1392</v>
      </c>
    </row>
    <row r="68" spans="1:109" x14ac:dyDescent="0.25">
      <c r="A68" t="s">
        <v>1025</v>
      </c>
      <c r="B68">
        <v>2</v>
      </c>
      <c r="C68" s="56">
        <v>42419</v>
      </c>
      <c r="D68" t="s">
        <v>1153</v>
      </c>
      <c r="E68" t="s">
        <v>1407</v>
      </c>
      <c r="G68" t="s">
        <v>1916</v>
      </c>
      <c r="H68" t="s">
        <v>1144</v>
      </c>
      <c r="I68" t="s">
        <v>1144</v>
      </c>
      <c r="J68" t="s">
        <v>1144</v>
      </c>
      <c r="K68" t="s">
        <v>1144</v>
      </c>
      <c r="L68">
        <v>5</v>
      </c>
      <c r="M68">
        <v>14.63</v>
      </c>
      <c r="N68">
        <v>0</v>
      </c>
      <c r="O68" s="56">
        <v>0</v>
      </c>
      <c r="P68" s="56">
        <v>0</v>
      </c>
      <c r="Q68">
        <v>1</v>
      </c>
      <c r="R68">
        <v>1</v>
      </c>
      <c r="S68">
        <v>11</v>
      </c>
      <c r="T68">
        <v>8</v>
      </c>
      <c r="U68">
        <v>3</v>
      </c>
      <c r="V68">
        <v>1</v>
      </c>
      <c r="W68" t="s">
        <v>1156</v>
      </c>
      <c r="X68" t="s">
        <v>7757</v>
      </c>
      <c r="Y68">
        <v>24</v>
      </c>
      <c r="AA68">
        <v>0</v>
      </c>
      <c r="AB68">
        <v>0</v>
      </c>
      <c r="AC68">
        <v>0</v>
      </c>
      <c r="AD68">
        <v>0</v>
      </c>
      <c r="AE68">
        <v>0</v>
      </c>
      <c r="AF68">
        <v>0</v>
      </c>
      <c r="AG68">
        <v>0</v>
      </c>
      <c r="AJ68" s="56"/>
      <c r="AK68" s="56"/>
      <c r="AL68" s="56"/>
      <c r="AP68" t="s">
        <v>1155</v>
      </c>
      <c r="AR68">
        <v>5</v>
      </c>
      <c r="AS68" t="s">
        <v>1152</v>
      </c>
      <c r="AT68">
        <v>1</v>
      </c>
      <c r="AV68">
        <v>18</v>
      </c>
      <c r="AW68">
        <v>12</v>
      </c>
      <c r="AX68">
        <v>6</v>
      </c>
      <c r="AY68" t="s">
        <v>1146</v>
      </c>
      <c r="AZ68" t="s">
        <v>1146</v>
      </c>
      <c r="BA68">
        <v>27</v>
      </c>
      <c r="BD68">
        <v>1000000000</v>
      </c>
      <c r="BE68">
        <v>6</v>
      </c>
      <c r="BF68">
        <v>0.67</v>
      </c>
      <c r="BG68">
        <v>0</v>
      </c>
      <c r="BH68">
        <v>0</v>
      </c>
      <c r="BI68">
        <v>0</v>
      </c>
      <c r="BJ68">
        <v>0</v>
      </c>
      <c r="BK68">
        <v>0</v>
      </c>
      <c r="BL68">
        <v>0</v>
      </c>
      <c r="BM68">
        <v>6</v>
      </c>
      <c r="BN68">
        <v>0.67</v>
      </c>
      <c r="BO68">
        <v>0</v>
      </c>
      <c r="BP68">
        <v>0</v>
      </c>
      <c r="BR68">
        <v>10</v>
      </c>
      <c r="BS68">
        <v>5</v>
      </c>
      <c r="BX68">
        <v>0</v>
      </c>
      <c r="BY68">
        <v>0</v>
      </c>
      <c r="BZ68">
        <v>0</v>
      </c>
      <c r="CA68">
        <v>8.4</v>
      </c>
      <c r="CB68">
        <v>0</v>
      </c>
      <c r="CC68">
        <v>1</v>
      </c>
      <c r="CD68" s="56">
        <v>42341</v>
      </c>
      <c r="CE68" s="56">
        <v>42342</v>
      </c>
      <c r="CF68" s="56">
        <v>42342</v>
      </c>
      <c r="CG68" s="56">
        <v>42419</v>
      </c>
      <c r="CH68" s="56"/>
      <c r="CI68" s="56"/>
      <c r="CJ68">
        <v>0.52</v>
      </c>
      <c r="CK68">
        <v>22</v>
      </c>
      <c r="CL68">
        <v>0</v>
      </c>
      <c r="CM68">
        <v>0.28999999999999998</v>
      </c>
      <c r="CN68">
        <v>0.09</v>
      </c>
      <c r="CO68">
        <v>0</v>
      </c>
      <c r="CP68">
        <v>0.57999999999999996</v>
      </c>
      <c r="CQ68" t="s">
        <v>1154</v>
      </c>
      <c r="CR68" t="s">
        <v>1153</v>
      </c>
      <c r="CS68" t="s">
        <v>1748</v>
      </c>
      <c r="CT68" t="s">
        <v>1397</v>
      </c>
      <c r="CU68" t="s">
        <v>1396</v>
      </c>
      <c r="CV68" t="s">
        <v>1917</v>
      </c>
      <c r="CW68" t="s">
        <v>1727</v>
      </c>
      <c r="CX68" t="s">
        <v>853</v>
      </c>
      <c r="DC68" t="s">
        <v>1387</v>
      </c>
      <c r="DE68" t="s">
        <v>1392</v>
      </c>
    </row>
    <row r="69" spans="1:109" x14ac:dyDescent="0.25">
      <c r="A69" t="s">
        <v>1025</v>
      </c>
      <c r="B69">
        <v>1</v>
      </c>
      <c r="C69" s="56">
        <v>42419</v>
      </c>
      <c r="D69" t="s">
        <v>1153</v>
      </c>
      <c r="E69" t="s">
        <v>1408</v>
      </c>
      <c r="G69" t="s">
        <v>1918</v>
      </c>
      <c r="H69" t="s">
        <v>1144</v>
      </c>
      <c r="I69" t="s">
        <v>1144</v>
      </c>
      <c r="J69" t="s">
        <v>1144</v>
      </c>
      <c r="K69" t="s">
        <v>1144</v>
      </c>
      <c r="L69">
        <v>3.72</v>
      </c>
      <c r="M69">
        <v>8.33</v>
      </c>
      <c r="N69">
        <v>0</v>
      </c>
      <c r="O69" s="56">
        <v>0</v>
      </c>
      <c r="P69" s="56">
        <v>0</v>
      </c>
      <c r="Q69">
        <v>1</v>
      </c>
      <c r="R69">
        <v>1</v>
      </c>
      <c r="S69">
        <v>11</v>
      </c>
      <c r="T69">
        <v>8</v>
      </c>
      <c r="U69">
        <v>3</v>
      </c>
      <c r="V69">
        <v>1</v>
      </c>
      <c r="W69" t="s">
        <v>1156</v>
      </c>
      <c r="X69" t="s">
        <v>7716</v>
      </c>
      <c r="Y69">
        <v>43</v>
      </c>
      <c r="AA69">
        <v>0</v>
      </c>
      <c r="AB69">
        <v>0</v>
      </c>
      <c r="AC69">
        <v>0</v>
      </c>
      <c r="AD69">
        <v>0</v>
      </c>
      <c r="AE69">
        <v>0</v>
      </c>
      <c r="AF69">
        <v>0</v>
      </c>
      <c r="AG69">
        <v>0</v>
      </c>
      <c r="AJ69" s="56"/>
      <c r="AK69" s="56"/>
      <c r="AL69" s="56"/>
      <c r="AP69" t="s">
        <v>1155</v>
      </c>
      <c r="AR69">
        <v>5</v>
      </c>
      <c r="AS69" t="s">
        <v>1152</v>
      </c>
      <c r="AT69">
        <v>1</v>
      </c>
      <c r="AV69">
        <v>54</v>
      </c>
      <c r="AW69">
        <v>36</v>
      </c>
      <c r="AX69">
        <v>18</v>
      </c>
      <c r="AY69" t="s">
        <v>1145</v>
      </c>
      <c r="AZ69" t="s">
        <v>1145</v>
      </c>
      <c r="BA69">
        <v>40</v>
      </c>
      <c r="BD69">
        <v>1000000000</v>
      </c>
      <c r="BE69">
        <v>23</v>
      </c>
      <c r="BF69">
        <v>0.56999999999999995</v>
      </c>
      <c r="BG69">
        <v>0</v>
      </c>
      <c r="BH69">
        <v>0</v>
      </c>
      <c r="BI69">
        <v>0</v>
      </c>
      <c r="BJ69">
        <v>0</v>
      </c>
      <c r="BK69">
        <v>0</v>
      </c>
      <c r="BL69">
        <v>0</v>
      </c>
      <c r="BM69">
        <v>23</v>
      </c>
      <c r="BN69">
        <v>0.56999999999999995</v>
      </c>
      <c r="BO69">
        <v>0</v>
      </c>
      <c r="BP69">
        <v>0</v>
      </c>
      <c r="BR69">
        <v>30</v>
      </c>
      <c r="BS69">
        <v>15</v>
      </c>
      <c r="BX69">
        <v>0</v>
      </c>
      <c r="BY69">
        <v>0</v>
      </c>
      <c r="BZ69">
        <v>0</v>
      </c>
      <c r="CA69">
        <v>5.41</v>
      </c>
      <c r="CB69">
        <v>0</v>
      </c>
      <c r="CC69">
        <v>1</v>
      </c>
      <c r="CD69" s="56">
        <v>42284</v>
      </c>
      <c r="CE69" s="56">
        <v>42342</v>
      </c>
      <c r="CF69" s="56">
        <v>42342</v>
      </c>
      <c r="CG69" s="56">
        <v>42419</v>
      </c>
      <c r="CH69" s="56"/>
      <c r="CI69" s="56"/>
      <c r="CJ69">
        <v>0.15</v>
      </c>
      <c r="CK69">
        <v>0</v>
      </c>
      <c r="CL69">
        <v>0</v>
      </c>
      <c r="CM69">
        <v>0</v>
      </c>
      <c r="CN69">
        <v>0.91</v>
      </c>
      <c r="CO69">
        <v>0.04</v>
      </c>
      <c r="CP69">
        <v>0</v>
      </c>
      <c r="CQ69" t="s">
        <v>1154</v>
      </c>
      <c r="CR69" t="s">
        <v>1153</v>
      </c>
      <c r="CS69" t="s">
        <v>1725</v>
      </c>
      <c r="CT69" t="s">
        <v>1397</v>
      </c>
      <c r="CU69" t="s">
        <v>1396</v>
      </c>
      <c r="CV69" t="s">
        <v>1919</v>
      </c>
      <c r="CW69" t="s">
        <v>1727</v>
      </c>
      <c r="CX69" t="s">
        <v>853</v>
      </c>
      <c r="DC69" t="s">
        <v>1387</v>
      </c>
      <c r="DE69" t="s">
        <v>1728</v>
      </c>
    </row>
    <row r="70" spans="1:109" x14ac:dyDescent="0.25">
      <c r="A70" t="s">
        <v>1025</v>
      </c>
      <c r="B70">
        <v>2</v>
      </c>
      <c r="C70" s="56">
        <v>42419</v>
      </c>
      <c r="D70" t="s">
        <v>1153</v>
      </c>
      <c r="E70" t="s">
        <v>1920</v>
      </c>
      <c r="G70" t="s">
        <v>1921</v>
      </c>
      <c r="H70" t="s">
        <v>1144</v>
      </c>
      <c r="I70" t="s">
        <v>1144</v>
      </c>
      <c r="J70" t="s">
        <v>1144</v>
      </c>
      <c r="K70" t="s">
        <v>1144</v>
      </c>
      <c r="L70">
        <v>6.51</v>
      </c>
      <c r="M70">
        <v>17.440000000000001</v>
      </c>
      <c r="N70">
        <v>0</v>
      </c>
      <c r="O70" s="56">
        <v>0</v>
      </c>
      <c r="P70" s="56">
        <v>0</v>
      </c>
      <c r="Q70">
        <v>1</v>
      </c>
      <c r="R70">
        <v>1</v>
      </c>
      <c r="S70">
        <v>11</v>
      </c>
      <c r="T70">
        <v>8</v>
      </c>
      <c r="U70">
        <v>3</v>
      </c>
      <c r="V70">
        <v>1</v>
      </c>
      <c r="X70" t="s">
        <v>7755</v>
      </c>
      <c r="AA70">
        <v>0</v>
      </c>
      <c r="AB70">
        <v>0</v>
      </c>
      <c r="AC70">
        <v>0</v>
      </c>
      <c r="AD70">
        <v>0</v>
      </c>
      <c r="AE70">
        <v>0</v>
      </c>
      <c r="AF70">
        <v>0</v>
      </c>
      <c r="AG70">
        <v>0</v>
      </c>
      <c r="AJ70" s="56"/>
      <c r="AK70" s="56"/>
      <c r="AL70" s="56"/>
      <c r="AP70" t="s">
        <v>1155</v>
      </c>
      <c r="AS70" t="s">
        <v>1152</v>
      </c>
      <c r="AT70">
        <v>1</v>
      </c>
      <c r="AV70">
        <v>3</v>
      </c>
      <c r="AW70">
        <v>2</v>
      </c>
      <c r="AX70">
        <v>1</v>
      </c>
      <c r="AY70" t="s">
        <v>1147</v>
      </c>
      <c r="AZ70" t="s">
        <v>1147</v>
      </c>
      <c r="BA70">
        <v>3</v>
      </c>
      <c r="BD70">
        <v>1000000000</v>
      </c>
      <c r="BE70">
        <v>4</v>
      </c>
      <c r="BF70">
        <v>-0.33</v>
      </c>
      <c r="BG70">
        <v>0</v>
      </c>
      <c r="BH70">
        <v>0</v>
      </c>
      <c r="BI70">
        <v>0</v>
      </c>
      <c r="BJ70">
        <v>0</v>
      </c>
      <c r="BK70">
        <v>0</v>
      </c>
      <c r="BL70">
        <v>0</v>
      </c>
      <c r="BM70">
        <v>4</v>
      </c>
      <c r="BN70">
        <v>-0.33</v>
      </c>
      <c r="BO70">
        <v>0</v>
      </c>
      <c r="BP70">
        <v>0</v>
      </c>
      <c r="BR70">
        <v>0</v>
      </c>
      <c r="BS70">
        <v>1</v>
      </c>
      <c r="BX70">
        <v>0</v>
      </c>
      <c r="BY70">
        <v>6.51</v>
      </c>
      <c r="BZ70">
        <v>0</v>
      </c>
      <c r="CA70">
        <v>7.33</v>
      </c>
      <c r="CB70">
        <v>0</v>
      </c>
      <c r="CC70">
        <v>1</v>
      </c>
      <c r="CD70" s="56">
        <v>42095</v>
      </c>
      <c r="CE70" s="56">
        <v>42342</v>
      </c>
      <c r="CF70" s="56">
        <v>42342</v>
      </c>
      <c r="CG70" s="56">
        <v>42419</v>
      </c>
      <c r="CH70" s="56"/>
      <c r="CI70" s="56"/>
      <c r="CJ70">
        <v>0</v>
      </c>
      <c r="CK70">
        <v>0</v>
      </c>
      <c r="CL70">
        <v>0</v>
      </c>
      <c r="CM70">
        <v>0</v>
      </c>
      <c r="CN70">
        <v>0</v>
      </c>
      <c r="CO70">
        <v>0</v>
      </c>
      <c r="CP70">
        <v>0.96</v>
      </c>
      <c r="CQ70" t="s">
        <v>1154</v>
      </c>
      <c r="CR70" t="s">
        <v>1153</v>
      </c>
      <c r="CS70" t="s">
        <v>1748</v>
      </c>
      <c r="CT70" t="s">
        <v>1397</v>
      </c>
      <c r="CU70" t="s">
        <v>1396</v>
      </c>
      <c r="CV70" t="s">
        <v>1922</v>
      </c>
      <c r="CW70" t="s">
        <v>1738</v>
      </c>
      <c r="CX70" t="s">
        <v>853</v>
      </c>
      <c r="DC70" t="s">
        <v>1387</v>
      </c>
      <c r="DE70" t="s">
        <v>1392</v>
      </c>
    </row>
    <row r="71" spans="1:109" x14ac:dyDescent="0.25">
      <c r="A71" t="s">
        <v>1025</v>
      </c>
      <c r="B71">
        <v>2</v>
      </c>
      <c r="C71" s="56">
        <v>42419</v>
      </c>
      <c r="D71" t="s">
        <v>1153</v>
      </c>
      <c r="E71" t="s">
        <v>1923</v>
      </c>
      <c r="G71" t="s">
        <v>1924</v>
      </c>
      <c r="H71" t="s">
        <v>1144</v>
      </c>
      <c r="I71" t="s">
        <v>1144</v>
      </c>
      <c r="J71" t="s">
        <v>1144</v>
      </c>
      <c r="K71" t="s">
        <v>1144</v>
      </c>
      <c r="L71">
        <v>3.3</v>
      </c>
      <c r="M71">
        <v>9.4700000000000006</v>
      </c>
      <c r="N71">
        <v>0</v>
      </c>
      <c r="O71" s="56">
        <v>0</v>
      </c>
      <c r="P71" s="56">
        <v>0</v>
      </c>
      <c r="Q71">
        <v>1</v>
      </c>
      <c r="R71">
        <v>1</v>
      </c>
      <c r="S71">
        <v>11</v>
      </c>
      <c r="T71">
        <v>8</v>
      </c>
      <c r="U71">
        <v>3</v>
      </c>
      <c r="V71">
        <v>1</v>
      </c>
      <c r="X71" t="s">
        <v>7755</v>
      </c>
      <c r="AA71">
        <v>0</v>
      </c>
      <c r="AB71">
        <v>0</v>
      </c>
      <c r="AC71">
        <v>0</v>
      </c>
      <c r="AD71">
        <v>0</v>
      </c>
      <c r="AE71">
        <v>0</v>
      </c>
      <c r="AF71">
        <v>0</v>
      </c>
      <c r="AG71">
        <v>0</v>
      </c>
      <c r="AJ71" s="56"/>
      <c r="AK71" s="56"/>
      <c r="AL71" s="56"/>
      <c r="AP71" t="s">
        <v>1155</v>
      </c>
      <c r="AR71">
        <v>2</v>
      </c>
      <c r="AS71" t="s">
        <v>1152</v>
      </c>
      <c r="AT71">
        <v>1</v>
      </c>
      <c r="AV71">
        <v>6</v>
      </c>
      <c r="AW71">
        <v>4</v>
      </c>
      <c r="AX71">
        <v>2</v>
      </c>
      <c r="AY71" t="s">
        <v>1147</v>
      </c>
      <c r="AZ71" t="s">
        <v>1147</v>
      </c>
      <c r="BA71">
        <v>6</v>
      </c>
      <c r="BD71">
        <v>1000000000</v>
      </c>
      <c r="BE71">
        <v>14</v>
      </c>
      <c r="BF71">
        <v>-1.33</v>
      </c>
      <c r="BG71">
        <v>0</v>
      </c>
      <c r="BH71">
        <v>0</v>
      </c>
      <c r="BI71">
        <v>0</v>
      </c>
      <c r="BJ71">
        <v>0</v>
      </c>
      <c r="BK71">
        <v>0</v>
      </c>
      <c r="BL71">
        <v>0</v>
      </c>
      <c r="BM71">
        <v>14</v>
      </c>
      <c r="BN71">
        <v>-1.33</v>
      </c>
      <c r="BO71">
        <v>0</v>
      </c>
      <c r="BP71">
        <v>0</v>
      </c>
      <c r="BR71">
        <v>0</v>
      </c>
      <c r="BS71">
        <v>2</v>
      </c>
      <c r="BX71">
        <v>0</v>
      </c>
      <c r="BY71">
        <v>26.4</v>
      </c>
      <c r="BZ71">
        <v>0</v>
      </c>
      <c r="CA71">
        <v>8.16</v>
      </c>
      <c r="CB71">
        <v>0</v>
      </c>
      <c r="CC71">
        <v>1</v>
      </c>
      <c r="CD71" s="56">
        <v>42095</v>
      </c>
      <c r="CE71" s="56">
        <v>42342</v>
      </c>
      <c r="CF71" s="56">
        <v>42342</v>
      </c>
      <c r="CG71" s="56">
        <v>42419</v>
      </c>
      <c r="CH71" s="56"/>
      <c r="CI71" s="56"/>
      <c r="CJ71">
        <v>0</v>
      </c>
      <c r="CK71">
        <v>0</v>
      </c>
      <c r="CL71">
        <v>0</v>
      </c>
      <c r="CM71">
        <v>0</v>
      </c>
      <c r="CN71">
        <v>0</v>
      </c>
      <c r="CO71">
        <v>0</v>
      </c>
      <c r="CP71">
        <v>0.96</v>
      </c>
      <c r="CQ71" t="s">
        <v>1154</v>
      </c>
      <c r="CR71" t="s">
        <v>1153</v>
      </c>
      <c r="CS71" t="s">
        <v>1748</v>
      </c>
      <c r="CT71" t="s">
        <v>1397</v>
      </c>
      <c r="CU71" t="s">
        <v>1396</v>
      </c>
      <c r="CV71" t="s">
        <v>1925</v>
      </c>
      <c r="CW71" t="s">
        <v>1738</v>
      </c>
      <c r="CX71" t="s">
        <v>853</v>
      </c>
      <c r="DC71" t="s">
        <v>1387</v>
      </c>
      <c r="DE71" t="s">
        <v>1392</v>
      </c>
    </row>
    <row r="72" spans="1:109" x14ac:dyDescent="0.25">
      <c r="A72" t="s">
        <v>1025</v>
      </c>
      <c r="B72">
        <v>2</v>
      </c>
      <c r="C72" s="56">
        <v>42419</v>
      </c>
      <c r="D72" t="s">
        <v>1153</v>
      </c>
      <c r="E72" t="s">
        <v>1926</v>
      </c>
      <c r="G72" t="s">
        <v>1927</v>
      </c>
      <c r="H72" t="s">
        <v>1144</v>
      </c>
      <c r="I72" t="s">
        <v>1144</v>
      </c>
      <c r="J72" t="s">
        <v>1144</v>
      </c>
      <c r="K72" t="s">
        <v>1144</v>
      </c>
      <c r="L72">
        <v>0.4</v>
      </c>
      <c r="M72">
        <v>1.0900000000000001</v>
      </c>
      <c r="N72">
        <v>0</v>
      </c>
      <c r="O72" s="56">
        <v>0</v>
      </c>
      <c r="P72" s="56">
        <v>0</v>
      </c>
      <c r="Q72">
        <v>1</v>
      </c>
      <c r="R72">
        <v>1</v>
      </c>
      <c r="S72">
        <v>11</v>
      </c>
      <c r="T72">
        <v>8</v>
      </c>
      <c r="U72">
        <v>3</v>
      </c>
      <c r="V72">
        <v>1</v>
      </c>
      <c r="X72" t="s">
        <v>7659</v>
      </c>
      <c r="AA72">
        <v>0</v>
      </c>
      <c r="AB72">
        <v>0</v>
      </c>
      <c r="AC72">
        <v>0</v>
      </c>
      <c r="AD72">
        <v>0</v>
      </c>
      <c r="AE72">
        <v>0</v>
      </c>
      <c r="AF72">
        <v>0</v>
      </c>
      <c r="AG72">
        <v>0</v>
      </c>
      <c r="AJ72" s="56"/>
      <c r="AK72" s="56"/>
      <c r="AL72" s="56"/>
      <c r="AP72" t="s">
        <v>1155</v>
      </c>
      <c r="AS72" t="s">
        <v>1152</v>
      </c>
      <c r="AT72">
        <v>1</v>
      </c>
      <c r="AV72">
        <v>2</v>
      </c>
      <c r="AW72">
        <v>2</v>
      </c>
      <c r="AX72">
        <v>1</v>
      </c>
      <c r="AY72" t="s">
        <v>1147</v>
      </c>
      <c r="AZ72" t="s">
        <v>1147</v>
      </c>
      <c r="BA72">
        <v>3</v>
      </c>
      <c r="BD72">
        <v>1000000000</v>
      </c>
      <c r="BE72">
        <v>3</v>
      </c>
      <c r="BF72">
        <v>-0.5</v>
      </c>
      <c r="BG72">
        <v>0</v>
      </c>
      <c r="BH72">
        <v>0</v>
      </c>
      <c r="BI72">
        <v>0</v>
      </c>
      <c r="BJ72">
        <v>0</v>
      </c>
      <c r="BK72">
        <v>0</v>
      </c>
      <c r="BL72">
        <v>0</v>
      </c>
      <c r="BM72">
        <v>3</v>
      </c>
      <c r="BN72">
        <v>-0.5</v>
      </c>
      <c r="BO72">
        <v>0</v>
      </c>
      <c r="BP72">
        <v>0</v>
      </c>
      <c r="BR72">
        <v>0</v>
      </c>
      <c r="BS72">
        <v>1</v>
      </c>
      <c r="BX72">
        <v>0</v>
      </c>
      <c r="BY72">
        <v>0.4</v>
      </c>
      <c r="BZ72">
        <v>0</v>
      </c>
      <c r="CA72">
        <v>7.53</v>
      </c>
      <c r="CB72">
        <v>0</v>
      </c>
      <c r="CC72">
        <v>1</v>
      </c>
      <c r="CD72" s="56">
        <v>42342</v>
      </c>
      <c r="CE72" s="56">
        <v>42342</v>
      </c>
      <c r="CF72" s="56">
        <v>42342</v>
      </c>
      <c r="CG72" s="56">
        <v>42419</v>
      </c>
      <c r="CH72" s="56"/>
      <c r="CI72" s="56"/>
      <c r="CJ72">
        <v>0</v>
      </c>
      <c r="CK72">
        <v>0</v>
      </c>
      <c r="CL72">
        <v>0</v>
      </c>
      <c r="CM72">
        <v>0</v>
      </c>
      <c r="CN72">
        <v>0</v>
      </c>
      <c r="CO72">
        <v>0</v>
      </c>
      <c r="CP72">
        <v>0.96</v>
      </c>
      <c r="CQ72" t="s">
        <v>1154</v>
      </c>
      <c r="CR72" t="s">
        <v>1153</v>
      </c>
      <c r="CS72" t="s">
        <v>1748</v>
      </c>
      <c r="CT72" t="s">
        <v>1397</v>
      </c>
      <c r="CU72" t="s">
        <v>1396</v>
      </c>
      <c r="CV72" t="s">
        <v>1928</v>
      </c>
      <c r="CW72" t="s">
        <v>1738</v>
      </c>
      <c r="CX72" t="s">
        <v>853</v>
      </c>
      <c r="DC72" t="s">
        <v>1387</v>
      </c>
      <c r="DE72" t="s">
        <v>1392</v>
      </c>
    </row>
    <row r="73" spans="1:109" x14ac:dyDescent="0.25">
      <c r="A73" t="s">
        <v>1025</v>
      </c>
      <c r="B73">
        <v>2</v>
      </c>
      <c r="C73" s="56">
        <v>42419</v>
      </c>
      <c r="D73" t="s">
        <v>1153</v>
      </c>
      <c r="E73" t="s">
        <v>1929</v>
      </c>
      <c r="G73" t="s">
        <v>1930</v>
      </c>
      <c r="H73" t="s">
        <v>1144</v>
      </c>
      <c r="I73" t="s">
        <v>1144</v>
      </c>
      <c r="J73" t="s">
        <v>1144</v>
      </c>
      <c r="K73" t="s">
        <v>1144</v>
      </c>
      <c r="L73">
        <v>1.5</v>
      </c>
      <c r="M73">
        <v>4.74</v>
      </c>
      <c r="N73">
        <v>0</v>
      </c>
      <c r="O73" s="56">
        <v>0</v>
      </c>
      <c r="P73" s="56">
        <v>0</v>
      </c>
      <c r="Q73">
        <v>1</v>
      </c>
      <c r="R73">
        <v>1</v>
      </c>
      <c r="S73">
        <v>11</v>
      </c>
      <c r="T73">
        <v>8</v>
      </c>
      <c r="U73">
        <v>3</v>
      </c>
      <c r="V73">
        <v>1</v>
      </c>
      <c r="X73" t="s">
        <v>7755</v>
      </c>
      <c r="AA73">
        <v>0</v>
      </c>
      <c r="AB73">
        <v>0</v>
      </c>
      <c r="AC73">
        <v>0</v>
      </c>
      <c r="AD73">
        <v>0</v>
      </c>
      <c r="AE73">
        <v>0</v>
      </c>
      <c r="AF73">
        <v>0</v>
      </c>
      <c r="AG73">
        <v>0</v>
      </c>
      <c r="AJ73" s="56"/>
      <c r="AK73" s="56"/>
      <c r="AL73" s="56"/>
      <c r="AM73">
        <v>4</v>
      </c>
      <c r="AP73" t="s">
        <v>1155</v>
      </c>
      <c r="AR73">
        <v>5</v>
      </c>
      <c r="AS73" t="s">
        <v>1152</v>
      </c>
      <c r="AT73">
        <v>1</v>
      </c>
      <c r="AV73">
        <v>12</v>
      </c>
      <c r="AW73">
        <v>8</v>
      </c>
      <c r="AX73">
        <v>4</v>
      </c>
      <c r="AY73" t="s">
        <v>1147</v>
      </c>
      <c r="AZ73" t="s">
        <v>1147</v>
      </c>
      <c r="BA73">
        <v>12</v>
      </c>
      <c r="BD73">
        <v>1000000000</v>
      </c>
      <c r="BE73">
        <v>15</v>
      </c>
      <c r="BF73">
        <v>-0.25</v>
      </c>
      <c r="BG73">
        <v>0</v>
      </c>
      <c r="BH73">
        <v>0</v>
      </c>
      <c r="BI73">
        <v>0</v>
      </c>
      <c r="BJ73">
        <v>0</v>
      </c>
      <c r="BK73">
        <v>0</v>
      </c>
      <c r="BL73">
        <v>0</v>
      </c>
      <c r="BM73">
        <v>15</v>
      </c>
      <c r="BN73">
        <v>-0.25</v>
      </c>
      <c r="BO73">
        <v>0</v>
      </c>
      <c r="BP73">
        <v>0</v>
      </c>
      <c r="BR73">
        <v>0</v>
      </c>
      <c r="BS73">
        <v>3</v>
      </c>
      <c r="BX73">
        <v>0</v>
      </c>
      <c r="BY73">
        <v>4.5</v>
      </c>
      <c r="BZ73">
        <v>0</v>
      </c>
      <c r="CA73">
        <v>9.43</v>
      </c>
      <c r="CB73">
        <v>0</v>
      </c>
      <c r="CC73">
        <v>1</v>
      </c>
      <c r="CD73" s="56">
        <v>42095</v>
      </c>
      <c r="CE73" s="56">
        <v>42342</v>
      </c>
      <c r="CF73" s="56">
        <v>42342</v>
      </c>
      <c r="CG73" s="56">
        <v>42419</v>
      </c>
      <c r="CH73" s="56"/>
      <c r="CI73" s="56"/>
      <c r="CJ73">
        <v>0.06</v>
      </c>
      <c r="CK73">
        <v>0</v>
      </c>
      <c r="CL73">
        <v>0</v>
      </c>
      <c r="CM73">
        <v>0</v>
      </c>
      <c r="CN73">
        <v>0</v>
      </c>
      <c r="CO73">
        <v>0</v>
      </c>
      <c r="CP73">
        <v>0.96</v>
      </c>
      <c r="CQ73" t="s">
        <v>1154</v>
      </c>
      <c r="CR73" t="s">
        <v>1153</v>
      </c>
      <c r="CS73" t="s">
        <v>1748</v>
      </c>
      <c r="CT73" t="s">
        <v>1397</v>
      </c>
      <c r="CU73" t="s">
        <v>1396</v>
      </c>
      <c r="CV73" t="s">
        <v>1931</v>
      </c>
      <c r="CW73" t="s">
        <v>1727</v>
      </c>
      <c r="CX73" t="s">
        <v>853</v>
      </c>
      <c r="DC73" t="s">
        <v>1387</v>
      </c>
      <c r="DE73" t="s">
        <v>1392</v>
      </c>
    </row>
    <row r="74" spans="1:109" x14ac:dyDescent="0.25">
      <c r="A74" t="s">
        <v>1025</v>
      </c>
      <c r="B74">
        <v>2</v>
      </c>
      <c r="C74" s="56">
        <v>42419</v>
      </c>
      <c r="D74" t="s">
        <v>1153</v>
      </c>
      <c r="E74" t="s">
        <v>1932</v>
      </c>
      <c r="G74" t="s">
        <v>1933</v>
      </c>
      <c r="H74" t="s">
        <v>1144</v>
      </c>
      <c r="I74" t="s">
        <v>1144</v>
      </c>
      <c r="J74" t="s">
        <v>1144</v>
      </c>
      <c r="K74" t="s">
        <v>1144</v>
      </c>
      <c r="L74">
        <v>3.87</v>
      </c>
      <c r="M74">
        <v>11.7</v>
      </c>
      <c r="N74">
        <v>0</v>
      </c>
      <c r="O74" s="56">
        <v>0</v>
      </c>
      <c r="P74" s="56">
        <v>0</v>
      </c>
      <c r="Q74">
        <v>1</v>
      </c>
      <c r="R74">
        <v>1</v>
      </c>
      <c r="S74">
        <v>11</v>
      </c>
      <c r="T74">
        <v>8</v>
      </c>
      <c r="U74">
        <v>3</v>
      </c>
      <c r="V74">
        <v>1</v>
      </c>
      <c r="W74" t="s">
        <v>1156</v>
      </c>
      <c r="X74" t="s">
        <v>7755</v>
      </c>
      <c r="AA74">
        <v>0</v>
      </c>
      <c r="AB74">
        <v>0</v>
      </c>
      <c r="AC74">
        <v>0</v>
      </c>
      <c r="AD74">
        <v>0</v>
      </c>
      <c r="AE74">
        <v>0</v>
      </c>
      <c r="AF74">
        <v>0</v>
      </c>
      <c r="AG74">
        <v>0</v>
      </c>
      <c r="AJ74" s="56"/>
      <c r="AK74" s="56"/>
      <c r="AL74" s="56"/>
      <c r="AP74" t="s">
        <v>1155</v>
      </c>
      <c r="AR74">
        <v>2</v>
      </c>
      <c r="AS74" t="s">
        <v>1152</v>
      </c>
      <c r="AT74">
        <v>1</v>
      </c>
      <c r="AV74">
        <v>7</v>
      </c>
      <c r="AW74">
        <v>5</v>
      </c>
      <c r="AX74">
        <v>2</v>
      </c>
      <c r="AY74" t="s">
        <v>1148</v>
      </c>
      <c r="AZ74" t="s">
        <v>1148</v>
      </c>
      <c r="BA74">
        <v>7</v>
      </c>
      <c r="BD74">
        <v>1000000000</v>
      </c>
      <c r="BE74">
        <v>7</v>
      </c>
      <c r="BF74">
        <v>0</v>
      </c>
      <c r="BG74">
        <v>0</v>
      </c>
      <c r="BH74">
        <v>0</v>
      </c>
      <c r="BI74">
        <v>0</v>
      </c>
      <c r="BJ74">
        <v>0</v>
      </c>
      <c r="BK74">
        <v>0</v>
      </c>
      <c r="BL74">
        <v>0</v>
      </c>
      <c r="BM74">
        <v>7</v>
      </c>
      <c r="BN74">
        <v>0</v>
      </c>
      <c r="BO74">
        <v>0</v>
      </c>
      <c r="BP74">
        <v>0</v>
      </c>
      <c r="BR74">
        <v>0</v>
      </c>
      <c r="BS74">
        <v>2</v>
      </c>
      <c r="BX74">
        <v>0</v>
      </c>
      <c r="BY74">
        <v>0</v>
      </c>
      <c r="BZ74">
        <v>0</v>
      </c>
      <c r="CA74">
        <v>8.83</v>
      </c>
      <c r="CB74">
        <v>0</v>
      </c>
      <c r="CC74">
        <v>1</v>
      </c>
      <c r="CD74" s="56">
        <v>42095</v>
      </c>
      <c r="CE74" s="56">
        <v>42342</v>
      </c>
      <c r="CF74" s="56">
        <v>42342</v>
      </c>
      <c r="CG74" s="56">
        <v>42419</v>
      </c>
      <c r="CH74" s="56"/>
      <c r="CI74" s="56"/>
      <c r="CJ74">
        <v>0.16</v>
      </c>
      <c r="CK74">
        <v>0</v>
      </c>
      <c r="CL74">
        <v>0</v>
      </c>
      <c r="CM74">
        <v>0</v>
      </c>
      <c r="CN74">
        <v>0</v>
      </c>
      <c r="CO74">
        <v>0.28999999999999998</v>
      </c>
      <c r="CP74">
        <v>0.68</v>
      </c>
      <c r="CQ74" t="s">
        <v>1154</v>
      </c>
      <c r="CR74" t="s">
        <v>1153</v>
      </c>
      <c r="CS74" t="s">
        <v>1748</v>
      </c>
      <c r="CT74" t="s">
        <v>1397</v>
      </c>
      <c r="CU74" t="s">
        <v>1396</v>
      </c>
      <c r="CV74" t="s">
        <v>1934</v>
      </c>
      <c r="CW74" t="s">
        <v>1727</v>
      </c>
      <c r="CX74" t="s">
        <v>853</v>
      </c>
      <c r="DC74" t="s">
        <v>1387</v>
      </c>
      <c r="DE74" t="s">
        <v>1392</v>
      </c>
    </row>
    <row r="75" spans="1:109" x14ac:dyDescent="0.25">
      <c r="A75" t="s">
        <v>1025</v>
      </c>
      <c r="B75">
        <v>2</v>
      </c>
      <c r="C75" s="56">
        <v>42419</v>
      </c>
      <c r="D75" t="s">
        <v>1153</v>
      </c>
      <c r="E75" t="s">
        <v>1935</v>
      </c>
      <c r="G75" t="s">
        <v>1936</v>
      </c>
      <c r="H75" t="s">
        <v>1144</v>
      </c>
      <c r="I75" t="s">
        <v>1144</v>
      </c>
      <c r="J75" t="s">
        <v>1144</v>
      </c>
      <c r="K75" t="s">
        <v>1144</v>
      </c>
      <c r="L75">
        <v>4</v>
      </c>
      <c r="M75">
        <v>9.16</v>
      </c>
      <c r="N75">
        <v>0</v>
      </c>
      <c r="O75" s="56">
        <v>0</v>
      </c>
      <c r="P75" s="56">
        <v>0</v>
      </c>
      <c r="Q75">
        <v>1</v>
      </c>
      <c r="R75">
        <v>1</v>
      </c>
      <c r="S75">
        <v>11</v>
      </c>
      <c r="T75">
        <v>8</v>
      </c>
      <c r="U75">
        <v>3</v>
      </c>
      <c r="V75">
        <v>1</v>
      </c>
      <c r="W75" t="s">
        <v>1156</v>
      </c>
      <c r="X75" t="s">
        <v>7755</v>
      </c>
      <c r="AA75">
        <v>0</v>
      </c>
      <c r="AB75">
        <v>0</v>
      </c>
      <c r="AC75">
        <v>0</v>
      </c>
      <c r="AD75">
        <v>0</v>
      </c>
      <c r="AE75">
        <v>0</v>
      </c>
      <c r="AF75">
        <v>0</v>
      </c>
      <c r="AG75">
        <v>0</v>
      </c>
      <c r="AJ75" s="56"/>
      <c r="AK75" s="56"/>
      <c r="AL75" s="56"/>
      <c r="AP75" t="s">
        <v>1155</v>
      </c>
      <c r="AS75" t="s">
        <v>1152</v>
      </c>
      <c r="AT75">
        <v>1</v>
      </c>
      <c r="AV75">
        <v>3</v>
      </c>
      <c r="AW75">
        <v>2</v>
      </c>
      <c r="AX75">
        <v>1</v>
      </c>
      <c r="AY75" t="s">
        <v>1148</v>
      </c>
      <c r="AZ75" t="s">
        <v>1148</v>
      </c>
      <c r="BA75">
        <v>3</v>
      </c>
      <c r="BD75">
        <v>1000000000</v>
      </c>
      <c r="BE75">
        <v>3</v>
      </c>
      <c r="BF75">
        <v>0</v>
      </c>
      <c r="BG75">
        <v>0</v>
      </c>
      <c r="BH75">
        <v>0</v>
      </c>
      <c r="BI75">
        <v>0</v>
      </c>
      <c r="BJ75">
        <v>0</v>
      </c>
      <c r="BK75">
        <v>0</v>
      </c>
      <c r="BL75">
        <v>0</v>
      </c>
      <c r="BM75">
        <v>3</v>
      </c>
      <c r="BN75">
        <v>0</v>
      </c>
      <c r="BO75">
        <v>0</v>
      </c>
      <c r="BP75">
        <v>0</v>
      </c>
      <c r="BR75">
        <v>0</v>
      </c>
      <c r="BS75">
        <v>1</v>
      </c>
      <c r="BX75">
        <v>0</v>
      </c>
      <c r="BY75">
        <v>0</v>
      </c>
      <c r="BZ75">
        <v>0</v>
      </c>
      <c r="CA75">
        <v>5.63</v>
      </c>
      <c r="CB75">
        <v>0</v>
      </c>
      <c r="CC75">
        <v>1</v>
      </c>
      <c r="CD75" s="56">
        <v>42095</v>
      </c>
      <c r="CE75" s="56">
        <v>42342</v>
      </c>
      <c r="CF75" s="56">
        <v>42342</v>
      </c>
      <c r="CG75" s="56">
        <v>42419</v>
      </c>
      <c r="CH75" s="56"/>
      <c r="CI75" s="56"/>
      <c r="CJ75">
        <v>0.21</v>
      </c>
      <c r="CK75">
        <v>0</v>
      </c>
      <c r="CL75">
        <v>0</v>
      </c>
      <c r="CM75">
        <v>0</v>
      </c>
      <c r="CN75">
        <v>0</v>
      </c>
      <c r="CO75">
        <v>0.28999999999999998</v>
      </c>
      <c r="CP75">
        <v>0.68</v>
      </c>
      <c r="CQ75" t="s">
        <v>1154</v>
      </c>
      <c r="CR75" t="s">
        <v>1153</v>
      </c>
      <c r="CS75" t="s">
        <v>1748</v>
      </c>
      <c r="CT75" t="s">
        <v>1397</v>
      </c>
      <c r="CU75" t="s">
        <v>1396</v>
      </c>
      <c r="CV75" t="s">
        <v>1937</v>
      </c>
      <c r="CW75" t="s">
        <v>1727</v>
      </c>
      <c r="CX75" t="s">
        <v>853</v>
      </c>
      <c r="DC75" t="s">
        <v>1387</v>
      </c>
      <c r="DE75" t="s">
        <v>1392</v>
      </c>
    </row>
    <row r="76" spans="1:109" x14ac:dyDescent="0.25">
      <c r="A76" t="s">
        <v>1025</v>
      </c>
      <c r="B76">
        <v>2</v>
      </c>
      <c r="C76" s="56">
        <v>42419</v>
      </c>
      <c r="D76" t="s">
        <v>1153</v>
      </c>
      <c r="E76" t="s">
        <v>1938</v>
      </c>
      <c r="G76" t="s">
        <v>1939</v>
      </c>
      <c r="H76" t="s">
        <v>1144</v>
      </c>
      <c r="I76" t="s">
        <v>1144</v>
      </c>
      <c r="J76" t="s">
        <v>1144</v>
      </c>
      <c r="K76" t="s">
        <v>1144</v>
      </c>
      <c r="L76">
        <v>4.99</v>
      </c>
      <c r="M76">
        <v>12.21</v>
      </c>
      <c r="N76">
        <v>0</v>
      </c>
      <c r="O76" s="56">
        <v>0</v>
      </c>
      <c r="P76" s="56">
        <v>0</v>
      </c>
      <c r="Q76">
        <v>1</v>
      </c>
      <c r="R76">
        <v>1</v>
      </c>
      <c r="S76">
        <v>11</v>
      </c>
      <c r="T76">
        <v>8</v>
      </c>
      <c r="U76">
        <v>3</v>
      </c>
      <c r="V76">
        <v>1</v>
      </c>
      <c r="X76" t="s">
        <v>7755</v>
      </c>
      <c r="AA76">
        <v>0</v>
      </c>
      <c r="AB76">
        <v>0</v>
      </c>
      <c r="AC76">
        <v>0</v>
      </c>
      <c r="AD76">
        <v>0</v>
      </c>
      <c r="AE76">
        <v>0</v>
      </c>
      <c r="AF76">
        <v>0</v>
      </c>
      <c r="AG76">
        <v>0</v>
      </c>
      <c r="AJ76" s="56"/>
      <c r="AK76" s="56"/>
      <c r="AL76" s="56"/>
      <c r="AP76" t="s">
        <v>1155</v>
      </c>
      <c r="AS76" t="s">
        <v>1152</v>
      </c>
      <c r="AT76">
        <v>1</v>
      </c>
      <c r="AV76">
        <v>4</v>
      </c>
      <c r="AW76">
        <v>3</v>
      </c>
      <c r="AX76">
        <v>1</v>
      </c>
      <c r="AY76" t="s">
        <v>1147</v>
      </c>
      <c r="AZ76" t="s">
        <v>1147</v>
      </c>
      <c r="BA76">
        <v>4</v>
      </c>
      <c r="BD76">
        <v>1000000000</v>
      </c>
      <c r="BE76">
        <v>7</v>
      </c>
      <c r="BF76">
        <v>-0.75</v>
      </c>
      <c r="BG76">
        <v>0</v>
      </c>
      <c r="BH76">
        <v>0</v>
      </c>
      <c r="BI76">
        <v>0</v>
      </c>
      <c r="BJ76">
        <v>0</v>
      </c>
      <c r="BK76">
        <v>0</v>
      </c>
      <c r="BL76">
        <v>0</v>
      </c>
      <c r="BM76">
        <v>7</v>
      </c>
      <c r="BN76">
        <v>-0.75</v>
      </c>
      <c r="BO76">
        <v>0</v>
      </c>
      <c r="BP76">
        <v>0</v>
      </c>
      <c r="BR76">
        <v>0</v>
      </c>
      <c r="BS76">
        <v>1</v>
      </c>
      <c r="BX76">
        <v>0</v>
      </c>
      <c r="BY76">
        <v>14.97</v>
      </c>
      <c r="BZ76">
        <v>0</v>
      </c>
      <c r="CA76">
        <v>6.31</v>
      </c>
      <c r="CB76">
        <v>0</v>
      </c>
      <c r="CC76">
        <v>1</v>
      </c>
      <c r="CD76" s="56">
        <v>42095</v>
      </c>
      <c r="CE76" s="56">
        <v>42342</v>
      </c>
      <c r="CF76" s="56">
        <v>42342</v>
      </c>
      <c r="CG76" s="56">
        <v>42419</v>
      </c>
      <c r="CH76" s="56"/>
      <c r="CI76" s="56"/>
      <c r="CJ76">
        <v>0</v>
      </c>
      <c r="CK76">
        <v>0</v>
      </c>
      <c r="CL76">
        <v>0</v>
      </c>
      <c r="CM76">
        <v>0</v>
      </c>
      <c r="CN76">
        <v>0</v>
      </c>
      <c r="CO76">
        <v>0</v>
      </c>
      <c r="CP76">
        <v>0.96</v>
      </c>
      <c r="CQ76" t="s">
        <v>1154</v>
      </c>
      <c r="CR76" t="s">
        <v>1153</v>
      </c>
      <c r="CS76" t="s">
        <v>1748</v>
      </c>
      <c r="CT76" t="s">
        <v>1397</v>
      </c>
      <c r="CU76" t="s">
        <v>1396</v>
      </c>
      <c r="CV76" t="s">
        <v>1940</v>
      </c>
      <c r="CW76" t="s">
        <v>1727</v>
      </c>
      <c r="CX76" t="s">
        <v>853</v>
      </c>
      <c r="DC76" t="s">
        <v>1387</v>
      </c>
      <c r="DE76" t="s">
        <v>1392</v>
      </c>
    </row>
    <row r="77" spans="1:109" x14ac:dyDescent="0.25">
      <c r="A77" t="s">
        <v>1025</v>
      </c>
      <c r="B77">
        <v>2</v>
      </c>
      <c r="C77" s="56">
        <v>42419</v>
      </c>
      <c r="D77" t="s">
        <v>1153</v>
      </c>
      <c r="E77" t="s">
        <v>1941</v>
      </c>
      <c r="G77" t="s">
        <v>1942</v>
      </c>
      <c r="H77" t="s">
        <v>1144</v>
      </c>
      <c r="I77" t="s">
        <v>1144</v>
      </c>
      <c r="J77" t="s">
        <v>1144</v>
      </c>
      <c r="K77" t="s">
        <v>1144</v>
      </c>
      <c r="L77">
        <v>9.5</v>
      </c>
      <c r="M77">
        <v>23.39</v>
      </c>
      <c r="N77">
        <v>0</v>
      </c>
      <c r="O77" s="56">
        <v>0</v>
      </c>
      <c r="P77" s="56">
        <v>0</v>
      </c>
      <c r="Q77">
        <v>1</v>
      </c>
      <c r="R77">
        <v>1</v>
      </c>
      <c r="S77">
        <v>11</v>
      </c>
      <c r="T77">
        <v>8</v>
      </c>
      <c r="U77">
        <v>3</v>
      </c>
      <c r="V77">
        <v>1</v>
      </c>
      <c r="X77" t="s">
        <v>7761</v>
      </c>
      <c r="AA77">
        <v>0</v>
      </c>
      <c r="AB77">
        <v>0</v>
      </c>
      <c r="AC77">
        <v>0</v>
      </c>
      <c r="AD77">
        <v>0</v>
      </c>
      <c r="AE77">
        <v>0</v>
      </c>
      <c r="AF77">
        <v>0</v>
      </c>
      <c r="AG77">
        <v>0</v>
      </c>
      <c r="AJ77" s="56"/>
      <c r="AK77" s="56"/>
      <c r="AL77" s="56"/>
      <c r="AP77" t="s">
        <v>1155</v>
      </c>
      <c r="AS77" t="s">
        <v>1152</v>
      </c>
      <c r="AT77">
        <v>1</v>
      </c>
      <c r="AV77">
        <v>2</v>
      </c>
      <c r="AW77">
        <v>2</v>
      </c>
      <c r="AX77">
        <v>1</v>
      </c>
      <c r="AY77" t="s">
        <v>1147</v>
      </c>
      <c r="AZ77" t="s">
        <v>1147</v>
      </c>
      <c r="BA77">
        <v>4</v>
      </c>
      <c r="BD77">
        <v>1000000000</v>
      </c>
      <c r="BE77">
        <v>10</v>
      </c>
      <c r="BF77">
        <v>-4</v>
      </c>
      <c r="BG77">
        <v>0</v>
      </c>
      <c r="BH77">
        <v>0</v>
      </c>
      <c r="BI77">
        <v>0</v>
      </c>
      <c r="BJ77">
        <v>0</v>
      </c>
      <c r="BK77">
        <v>0</v>
      </c>
      <c r="BL77">
        <v>0</v>
      </c>
      <c r="BM77">
        <v>10</v>
      </c>
      <c r="BN77">
        <v>-4</v>
      </c>
      <c r="BO77">
        <v>0</v>
      </c>
      <c r="BP77">
        <v>0</v>
      </c>
      <c r="BR77">
        <v>0</v>
      </c>
      <c r="BS77">
        <v>1</v>
      </c>
      <c r="BX77">
        <v>0</v>
      </c>
      <c r="BY77">
        <v>76</v>
      </c>
      <c r="BZ77">
        <v>0</v>
      </c>
      <c r="CA77">
        <v>6.38</v>
      </c>
      <c r="CB77">
        <v>0</v>
      </c>
      <c r="CC77">
        <v>1</v>
      </c>
      <c r="CD77" s="56">
        <v>42194</v>
      </c>
      <c r="CE77" s="56">
        <v>42342</v>
      </c>
      <c r="CF77" s="56">
        <v>42342</v>
      </c>
      <c r="CG77" s="56">
        <v>42419</v>
      </c>
      <c r="CH77" s="56"/>
      <c r="CI77" s="56"/>
      <c r="CJ77">
        <v>0</v>
      </c>
      <c r="CK77">
        <v>0</v>
      </c>
      <c r="CL77">
        <v>0</v>
      </c>
      <c r="CM77">
        <v>0</v>
      </c>
      <c r="CN77">
        <v>0</v>
      </c>
      <c r="CO77">
        <v>0</v>
      </c>
      <c r="CP77">
        <v>0.96</v>
      </c>
      <c r="CQ77" t="s">
        <v>1154</v>
      </c>
      <c r="CR77" t="s">
        <v>1153</v>
      </c>
      <c r="CS77" t="s">
        <v>1748</v>
      </c>
      <c r="CT77" t="s">
        <v>1397</v>
      </c>
      <c r="CU77" t="s">
        <v>1396</v>
      </c>
      <c r="CV77" t="s">
        <v>1943</v>
      </c>
      <c r="CW77" t="s">
        <v>1390</v>
      </c>
      <c r="CX77" t="s">
        <v>853</v>
      </c>
      <c r="DC77" t="s">
        <v>1387</v>
      </c>
      <c r="DE77" t="s">
        <v>1392</v>
      </c>
    </row>
    <row r="78" spans="1:109" x14ac:dyDescent="0.25">
      <c r="A78" t="s">
        <v>1025</v>
      </c>
      <c r="B78">
        <v>2</v>
      </c>
      <c r="C78" s="56">
        <v>42419</v>
      </c>
      <c r="D78" t="s">
        <v>1153</v>
      </c>
      <c r="E78" t="s">
        <v>1944</v>
      </c>
      <c r="G78" t="s">
        <v>1945</v>
      </c>
      <c r="H78" t="s">
        <v>1144</v>
      </c>
      <c r="I78" t="s">
        <v>1144</v>
      </c>
      <c r="J78" t="s">
        <v>1144</v>
      </c>
      <c r="K78" t="s">
        <v>1144</v>
      </c>
      <c r="L78">
        <v>6.83</v>
      </c>
      <c r="M78">
        <v>17.05</v>
      </c>
      <c r="N78">
        <v>0</v>
      </c>
      <c r="O78" s="56">
        <v>0</v>
      </c>
      <c r="P78" s="56">
        <v>0</v>
      </c>
      <c r="Q78">
        <v>1</v>
      </c>
      <c r="R78">
        <v>1</v>
      </c>
      <c r="S78">
        <v>11</v>
      </c>
      <c r="T78">
        <v>8</v>
      </c>
      <c r="U78">
        <v>3</v>
      </c>
      <c r="V78">
        <v>1</v>
      </c>
      <c r="X78" t="s">
        <v>7757</v>
      </c>
      <c r="AA78">
        <v>0</v>
      </c>
      <c r="AB78">
        <v>0</v>
      </c>
      <c r="AC78">
        <v>0</v>
      </c>
      <c r="AD78">
        <v>0</v>
      </c>
      <c r="AE78">
        <v>0</v>
      </c>
      <c r="AF78">
        <v>0</v>
      </c>
      <c r="AG78">
        <v>0</v>
      </c>
      <c r="AJ78" s="56"/>
      <c r="AK78" s="56"/>
      <c r="AL78" s="56"/>
      <c r="AP78" t="s">
        <v>1155</v>
      </c>
      <c r="AR78">
        <v>5</v>
      </c>
      <c r="AS78" t="s">
        <v>1152</v>
      </c>
      <c r="AT78">
        <v>1</v>
      </c>
      <c r="AV78">
        <v>11</v>
      </c>
      <c r="AW78">
        <v>7</v>
      </c>
      <c r="AX78">
        <v>4</v>
      </c>
      <c r="AY78" t="s">
        <v>1147</v>
      </c>
      <c r="AZ78" t="s">
        <v>1147</v>
      </c>
      <c r="BA78">
        <v>17</v>
      </c>
      <c r="BD78">
        <v>1000000000</v>
      </c>
      <c r="BE78">
        <v>12</v>
      </c>
      <c r="BF78">
        <v>-0.09</v>
      </c>
      <c r="BG78">
        <v>0</v>
      </c>
      <c r="BH78">
        <v>0</v>
      </c>
      <c r="BI78">
        <v>0</v>
      </c>
      <c r="BJ78">
        <v>0</v>
      </c>
      <c r="BK78">
        <v>0</v>
      </c>
      <c r="BL78">
        <v>0</v>
      </c>
      <c r="BM78">
        <v>12</v>
      </c>
      <c r="BN78">
        <v>-0.09</v>
      </c>
      <c r="BO78">
        <v>0</v>
      </c>
      <c r="BP78">
        <v>0</v>
      </c>
      <c r="BR78">
        <v>0</v>
      </c>
      <c r="BS78">
        <v>3</v>
      </c>
      <c r="BX78">
        <v>0</v>
      </c>
      <c r="BY78">
        <v>6.83</v>
      </c>
      <c r="BZ78">
        <v>0</v>
      </c>
      <c r="CA78">
        <v>6.53</v>
      </c>
      <c r="CB78">
        <v>0</v>
      </c>
      <c r="CC78">
        <v>1</v>
      </c>
      <c r="CD78" s="56">
        <v>42341</v>
      </c>
      <c r="CE78" s="56">
        <v>42342</v>
      </c>
      <c r="CF78" s="56">
        <v>42342</v>
      </c>
      <c r="CG78" s="56">
        <v>42419</v>
      </c>
      <c r="CH78" s="56"/>
      <c r="CI78" s="56"/>
      <c r="CJ78">
        <v>0.19</v>
      </c>
      <c r="CK78">
        <v>0</v>
      </c>
      <c r="CL78">
        <v>0</v>
      </c>
      <c r="CM78">
        <v>0</v>
      </c>
      <c r="CN78">
        <v>0</v>
      </c>
      <c r="CO78">
        <v>0</v>
      </c>
      <c r="CP78">
        <v>0.96</v>
      </c>
      <c r="CQ78" t="s">
        <v>1154</v>
      </c>
      <c r="CR78" t="s">
        <v>1153</v>
      </c>
      <c r="CS78" t="s">
        <v>1748</v>
      </c>
      <c r="CT78" t="s">
        <v>1397</v>
      </c>
      <c r="CU78" t="s">
        <v>1396</v>
      </c>
      <c r="CV78" t="s">
        <v>1946</v>
      </c>
      <c r="CW78" t="s">
        <v>1738</v>
      </c>
      <c r="CX78" t="s">
        <v>853</v>
      </c>
      <c r="DC78" t="s">
        <v>1387</v>
      </c>
      <c r="DE78" t="s">
        <v>1392</v>
      </c>
    </row>
    <row r="79" spans="1:109" x14ac:dyDescent="0.25">
      <c r="A79" t="s">
        <v>1025</v>
      </c>
      <c r="B79">
        <v>2</v>
      </c>
      <c r="C79" s="56">
        <v>42419</v>
      </c>
      <c r="D79" t="s">
        <v>1153</v>
      </c>
      <c r="E79" t="s">
        <v>1947</v>
      </c>
      <c r="G79" t="s">
        <v>1948</v>
      </c>
      <c r="H79" t="s">
        <v>1144</v>
      </c>
      <c r="I79" t="s">
        <v>1144</v>
      </c>
      <c r="J79" t="s">
        <v>1144</v>
      </c>
      <c r="K79" t="s">
        <v>1144</v>
      </c>
      <c r="L79">
        <v>3.95</v>
      </c>
      <c r="M79">
        <v>11.88</v>
      </c>
      <c r="N79">
        <v>0</v>
      </c>
      <c r="O79" s="56">
        <v>0</v>
      </c>
      <c r="P79" s="56">
        <v>0</v>
      </c>
      <c r="Q79">
        <v>1</v>
      </c>
      <c r="R79">
        <v>1</v>
      </c>
      <c r="S79">
        <v>11</v>
      </c>
      <c r="T79">
        <v>8</v>
      </c>
      <c r="U79">
        <v>3</v>
      </c>
      <c r="V79">
        <v>1</v>
      </c>
      <c r="X79" t="s">
        <v>7755</v>
      </c>
      <c r="AA79">
        <v>0</v>
      </c>
      <c r="AB79">
        <v>0</v>
      </c>
      <c r="AC79">
        <v>0</v>
      </c>
      <c r="AD79">
        <v>0</v>
      </c>
      <c r="AE79">
        <v>0</v>
      </c>
      <c r="AF79">
        <v>0</v>
      </c>
      <c r="AG79">
        <v>0</v>
      </c>
      <c r="AJ79" s="56"/>
      <c r="AK79" s="56"/>
      <c r="AL79" s="56"/>
      <c r="AP79" t="s">
        <v>1155</v>
      </c>
      <c r="AS79" t="s">
        <v>1152</v>
      </c>
      <c r="AT79">
        <v>1</v>
      </c>
      <c r="AV79">
        <v>2</v>
      </c>
      <c r="AW79">
        <v>2</v>
      </c>
      <c r="AX79">
        <v>1</v>
      </c>
      <c r="AY79" t="s">
        <v>1147</v>
      </c>
      <c r="AZ79" t="s">
        <v>1147</v>
      </c>
      <c r="BA79">
        <v>2</v>
      </c>
      <c r="BD79">
        <v>1000000000</v>
      </c>
      <c r="BE79">
        <v>3</v>
      </c>
      <c r="BF79">
        <v>-0.5</v>
      </c>
      <c r="BG79">
        <v>0</v>
      </c>
      <c r="BH79">
        <v>0</v>
      </c>
      <c r="BI79">
        <v>0</v>
      </c>
      <c r="BJ79">
        <v>0</v>
      </c>
      <c r="BK79">
        <v>0</v>
      </c>
      <c r="BL79">
        <v>0</v>
      </c>
      <c r="BM79">
        <v>3</v>
      </c>
      <c r="BN79">
        <v>-0.5</v>
      </c>
      <c r="BO79">
        <v>0</v>
      </c>
      <c r="BP79">
        <v>0</v>
      </c>
      <c r="BR79">
        <v>0</v>
      </c>
      <c r="BS79">
        <v>1</v>
      </c>
      <c r="BX79">
        <v>0</v>
      </c>
      <c r="BY79">
        <v>3.95</v>
      </c>
      <c r="BZ79">
        <v>0</v>
      </c>
      <c r="CA79">
        <v>8.76</v>
      </c>
      <c r="CB79">
        <v>0</v>
      </c>
      <c r="CC79">
        <v>1</v>
      </c>
      <c r="CD79" s="56">
        <v>42095</v>
      </c>
      <c r="CE79" s="56">
        <v>42342</v>
      </c>
      <c r="CF79" s="56">
        <v>42342</v>
      </c>
      <c r="CG79" s="56">
        <v>42419</v>
      </c>
      <c r="CH79" s="56"/>
      <c r="CI79" s="56"/>
      <c r="CJ79">
        <v>0.11</v>
      </c>
      <c r="CK79">
        <v>0</v>
      </c>
      <c r="CL79">
        <v>0</v>
      </c>
      <c r="CM79">
        <v>0</v>
      </c>
      <c r="CN79">
        <v>0</v>
      </c>
      <c r="CO79">
        <v>0</v>
      </c>
      <c r="CP79">
        <v>0.96</v>
      </c>
      <c r="CQ79" t="s">
        <v>1154</v>
      </c>
      <c r="CR79" t="s">
        <v>1153</v>
      </c>
      <c r="CS79" t="s">
        <v>1748</v>
      </c>
      <c r="CT79" t="s">
        <v>1397</v>
      </c>
      <c r="CU79" t="s">
        <v>1396</v>
      </c>
      <c r="CV79" t="s">
        <v>1949</v>
      </c>
      <c r="CW79" t="s">
        <v>1727</v>
      </c>
      <c r="CX79" t="s">
        <v>853</v>
      </c>
      <c r="DC79" t="s">
        <v>1387</v>
      </c>
      <c r="DE79" t="s">
        <v>1392</v>
      </c>
    </row>
    <row r="80" spans="1:109" x14ac:dyDescent="0.25">
      <c r="A80" t="s">
        <v>1025</v>
      </c>
      <c r="B80">
        <v>2</v>
      </c>
      <c r="C80" s="56">
        <v>42419</v>
      </c>
      <c r="D80" t="s">
        <v>1153</v>
      </c>
      <c r="E80" t="s">
        <v>1409</v>
      </c>
      <c r="G80" t="s">
        <v>1950</v>
      </c>
      <c r="H80" t="s">
        <v>1144</v>
      </c>
      <c r="I80" t="s">
        <v>1144</v>
      </c>
      <c r="J80" t="s">
        <v>1144</v>
      </c>
      <c r="K80" t="s">
        <v>1144</v>
      </c>
      <c r="L80">
        <v>1.28</v>
      </c>
      <c r="M80">
        <v>3.71</v>
      </c>
      <c r="N80">
        <v>0</v>
      </c>
      <c r="O80" s="56">
        <v>0</v>
      </c>
      <c r="P80" s="56">
        <v>0</v>
      </c>
      <c r="Q80">
        <v>1</v>
      </c>
      <c r="R80">
        <v>1</v>
      </c>
      <c r="S80">
        <v>11</v>
      </c>
      <c r="T80">
        <v>8</v>
      </c>
      <c r="U80">
        <v>3</v>
      </c>
      <c r="V80">
        <v>1</v>
      </c>
      <c r="W80" t="s">
        <v>1156</v>
      </c>
      <c r="X80" t="s">
        <v>7757</v>
      </c>
      <c r="Y80">
        <v>23</v>
      </c>
      <c r="AA80">
        <v>0</v>
      </c>
      <c r="AB80">
        <v>0</v>
      </c>
      <c r="AC80">
        <v>0</v>
      </c>
      <c r="AD80">
        <v>0</v>
      </c>
      <c r="AE80">
        <v>0</v>
      </c>
      <c r="AF80">
        <v>0</v>
      </c>
      <c r="AG80">
        <v>0</v>
      </c>
      <c r="AJ80" s="56"/>
      <c r="AK80" s="56"/>
      <c r="AL80" s="56"/>
      <c r="AP80" t="s">
        <v>1155</v>
      </c>
      <c r="AR80">
        <v>5</v>
      </c>
      <c r="AS80" t="s">
        <v>1152</v>
      </c>
      <c r="AT80">
        <v>1</v>
      </c>
      <c r="AV80">
        <v>34</v>
      </c>
      <c r="AW80">
        <v>23</v>
      </c>
      <c r="AX80">
        <v>11</v>
      </c>
      <c r="AY80" t="s">
        <v>1148</v>
      </c>
      <c r="AZ80" t="s">
        <v>1148</v>
      </c>
      <c r="BA80">
        <v>43</v>
      </c>
      <c r="BD80">
        <v>1000000000</v>
      </c>
      <c r="BE80">
        <v>27</v>
      </c>
      <c r="BF80">
        <v>0.21</v>
      </c>
      <c r="BG80">
        <v>0</v>
      </c>
      <c r="BH80">
        <v>0</v>
      </c>
      <c r="BI80">
        <v>0</v>
      </c>
      <c r="BJ80">
        <v>0</v>
      </c>
      <c r="BK80">
        <v>0</v>
      </c>
      <c r="BL80">
        <v>0</v>
      </c>
      <c r="BM80">
        <v>27</v>
      </c>
      <c r="BN80">
        <v>0.21</v>
      </c>
      <c r="BO80">
        <v>0</v>
      </c>
      <c r="BP80">
        <v>0</v>
      </c>
      <c r="BR80">
        <v>5</v>
      </c>
      <c r="BS80">
        <v>9</v>
      </c>
      <c r="BX80">
        <v>0</v>
      </c>
      <c r="BY80">
        <v>0</v>
      </c>
      <c r="BZ80">
        <v>0</v>
      </c>
      <c r="CA80">
        <v>8.2799999999999994</v>
      </c>
      <c r="CB80">
        <v>0</v>
      </c>
      <c r="CC80">
        <v>1</v>
      </c>
      <c r="CD80" s="56">
        <v>42341</v>
      </c>
      <c r="CE80" s="56">
        <v>42342</v>
      </c>
      <c r="CF80" s="56">
        <v>42342</v>
      </c>
      <c r="CG80" s="56">
        <v>42419</v>
      </c>
      <c r="CH80" s="56"/>
      <c r="CI80" s="56"/>
      <c r="CJ80">
        <v>0.1</v>
      </c>
      <c r="CK80">
        <v>0</v>
      </c>
      <c r="CL80">
        <v>0</v>
      </c>
      <c r="CM80">
        <v>0</v>
      </c>
      <c r="CN80">
        <v>0</v>
      </c>
      <c r="CO80">
        <v>0.96</v>
      </c>
      <c r="CP80">
        <v>0</v>
      </c>
      <c r="CQ80" t="s">
        <v>1154</v>
      </c>
      <c r="CR80" t="s">
        <v>1153</v>
      </c>
      <c r="CS80" t="s">
        <v>1748</v>
      </c>
      <c r="CT80" t="s">
        <v>1397</v>
      </c>
      <c r="CU80" t="s">
        <v>1396</v>
      </c>
      <c r="CV80" t="s">
        <v>1951</v>
      </c>
      <c r="CW80" t="s">
        <v>1390</v>
      </c>
      <c r="CX80" t="s">
        <v>853</v>
      </c>
      <c r="DC80" t="s">
        <v>1387</v>
      </c>
      <c r="DE80" t="s">
        <v>1392</v>
      </c>
    </row>
    <row r="81" spans="1:109" x14ac:dyDescent="0.25">
      <c r="A81" t="s">
        <v>1025</v>
      </c>
      <c r="B81">
        <v>2</v>
      </c>
      <c r="C81" s="56">
        <v>42419</v>
      </c>
      <c r="D81" t="s">
        <v>1153</v>
      </c>
      <c r="E81" t="s">
        <v>1952</v>
      </c>
      <c r="G81" t="s">
        <v>1953</v>
      </c>
      <c r="H81" t="s">
        <v>1144</v>
      </c>
      <c r="I81" t="s">
        <v>1144</v>
      </c>
      <c r="J81" t="s">
        <v>1144</v>
      </c>
      <c r="K81" t="s">
        <v>1144</v>
      </c>
      <c r="L81">
        <v>1.43</v>
      </c>
      <c r="M81">
        <v>5.25</v>
      </c>
      <c r="N81">
        <v>0</v>
      </c>
      <c r="O81" s="56">
        <v>0</v>
      </c>
      <c r="P81" s="56">
        <v>0</v>
      </c>
      <c r="Q81">
        <v>1</v>
      </c>
      <c r="R81">
        <v>1</v>
      </c>
      <c r="S81">
        <v>11</v>
      </c>
      <c r="T81">
        <v>8</v>
      </c>
      <c r="U81">
        <v>3</v>
      </c>
      <c r="V81">
        <v>1</v>
      </c>
      <c r="X81" t="s">
        <v>7755</v>
      </c>
      <c r="AA81">
        <v>0</v>
      </c>
      <c r="AB81">
        <v>0</v>
      </c>
      <c r="AC81">
        <v>0</v>
      </c>
      <c r="AD81">
        <v>0</v>
      </c>
      <c r="AE81">
        <v>0</v>
      </c>
      <c r="AF81">
        <v>0</v>
      </c>
      <c r="AG81">
        <v>0</v>
      </c>
      <c r="AJ81" s="56"/>
      <c r="AK81" s="56"/>
      <c r="AL81" s="56"/>
      <c r="AP81" t="s">
        <v>1155</v>
      </c>
      <c r="AR81">
        <v>2</v>
      </c>
      <c r="AS81" t="s">
        <v>1152</v>
      </c>
      <c r="AT81">
        <v>1</v>
      </c>
      <c r="AV81">
        <v>9</v>
      </c>
      <c r="AW81">
        <v>6</v>
      </c>
      <c r="AX81">
        <v>3</v>
      </c>
      <c r="AY81" t="s">
        <v>1147</v>
      </c>
      <c r="AZ81" t="s">
        <v>1147</v>
      </c>
      <c r="BA81">
        <v>9</v>
      </c>
      <c r="BD81">
        <v>1000000000</v>
      </c>
      <c r="BE81">
        <v>15</v>
      </c>
      <c r="BF81">
        <v>-0.67</v>
      </c>
      <c r="BG81">
        <v>0</v>
      </c>
      <c r="BH81">
        <v>0</v>
      </c>
      <c r="BI81">
        <v>0</v>
      </c>
      <c r="BJ81">
        <v>0</v>
      </c>
      <c r="BK81">
        <v>0</v>
      </c>
      <c r="BL81">
        <v>0</v>
      </c>
      <c r="BM81">
        <v>15</v>
      </c>
      <c r="BN81">
        <v>-0.67</v>
      </c>
      <c r="BO81">
        <v>0</v>
      </c>
      <c r="BP81">
        <v>0</v>
      </c>
      <c r="BR81">
        <v>0</v>
      </c>
      <c r="BS81">
        <v>2</v>
      </c>
      <c r="BX81">
        <v>0</v>
      </c>
      <c r="BY81">
        <v>8.58</v>
      </c>
      <c r="BZ81">
        <v>0</v>
      </c>
      <c r="CA81">
        <v>11.66</v>
      </c>
      <c r="CB81">
        <v>0</v>
      </c>
      <c r="CC81">
        <v>1</v>
      </c>
      <c r="CD81" s="56">
        <v>42095</v>
      </c>
      <c r="CE81" s="56">
        <v>42342</v>
      </c>
      <c r="CF81" s="56">
        <v>42342</v>
      </c>
      <c r="CG81" s="56">
        <v>42419</v>
      </c>
      <c r="CH81" s="56"/>
      <c r="CI81" s="56"/>
      <c r="CJ81">
        <v>0.01</v>
      </c>
      <c r="CK81">
        <v>0</v>
      </c>
      <c r="CL81">
        <v>0</v>
      </c>
      <c r="CM81">
        <v>0</v>
      </c>
      <c r="CN81">
        <v>0</v>
      </c>
      <c r="CO81">
        <v>0</v>
      </c>
      <c r="CP81">
        <v>0.96</v>
      </c>
      <c r="CQ81" t="s">
        <v>1154</v>
      </c>
      <c r="CR81" t="s">
        <v>1153</v>
      </c>
      <c r="CS81" t="s">
        <v>1748</v>
      </c>
      <c r="CT81" t="s">
        <v>1397</v>
      </c>
      <c r="CU81" t="s">
        <v>1396</v>
      </c>
      <c r="CV81" t="s">
        <v>1954</v>
      </c>
      <c r="CW81" t="s">
        <v>1727</v>
      </c>
      <c r="CX81" t="s">
        <v>853</v>
      </c>
      <c r="DC81" t="s">
        <v>1387</v>
      </c>
      <c r="DE81" t="s">
        <v>1392</v>
      </c>
    </row>
    <row r="82" spans="1:109" x14ac:dyDescent="0.25">
      <c r="A82" t="s">
        <v>1025</v>
      </c>
      <c r="B82">
        <v>2</v>
      </c>
      <c r="C82" s="56">
        <v>42419</v>
      </c>
      <c r="D82" t="s">
        <v>1153</v>
      </c>
      <c r="E82" t="s">
        <v>1955</v>
      </c>
      <c r="G82" t="s">
        <v>1956</v>
      </c>
      <c r="H82" t="s">
        <v>1144</v>
      </c>
      <c r="I82" t="s">
        <v>1144</v>
      </c>
      <c r="J82" t="s">
        <v>1144</v>
      </c>
      <c r="K82" t="s">
        <v>1144</v>
      </c>
      <c r="L82">
        <v>0.78</v>
      </c>
      <c r="M82">
        <v>5.56</v>
      </c>
      <c r="N82">
        <v>0</v>
      </c>
      <c r="O82" s="56">
        <v>0</v>
      </c>
      <c r="P82" s="56">
        <v>0</v>
      </c>
      <c r="Q82">
        <v>1</v>
      </c>
      <c r="R82">
        <v>1</v>
      </c>
      <c r="S82">
        <v>11</v>
      </c>
      <c r="T82">
        <v>8</v>
      </c>
      <c r="U82">
        <v>3</v>
      </c>
      <c r="V82">
        <v>1</v>
      </c>
      <c r="X82" t="s">
        <v>7757</v>
      </c>
      <c r="AA82">
        <v>0</v>
      </c>
      <c r="AB82">
        <v>0</v>
      </c>
      <c r="AC82">
        <v>0</v>
      </c>
      <c r="AD82">
        <v>0</v>
      </c>
      <c r="AE82">
        <v>0</v>
      </c>
      <c r="AF82">
        <v>0</v>
      </c>
      <c r="AG82">
        <v>0</v>
      </c>
      <c r="AJ82" s="56"/>
      <c r="AK82" s="56"/>
      <c r="AL82" s="56"/>
      <c r="AP82" t="s">
        <v>1155</v>
      </c>
      <c r="AR82">
        <v>5</v>
      </c>
      <c r="AS82" t="s">
        <v>1152</v>
      </c>
      <c r="AT82">
        <v>1</v>
      </c>
      <c r="AV82">
        <v>14</v>
      </c>
      <c r="AW82">
        <v>9</v>
      </c>
      <c r="AX82">
        <v>5</v>
      </c>
      <c r="AY82" t="s">
        <v>1147</v>
      </c>
      <c r="AZ82" t="s">
        <v>1147</v>
      </c>
      <c r="BA82">
        <v>20</v>
      </c>
      <c r="BD82">
        <v>1000000000</v>
      </c>
      <c r="BE82">
        <v>20</v>
      </c>
      <c r="BF82">
        <v>-0.43</v>
      </c>
      <c r="BG82">
        <v>0</v>
      </c>
      <c r="BH82">
        <v>0</v>
      </c>
      <c r="BI82">
        <v>0</v>
      </c>
      <c r="BJ82">
        <v>0</v>
      </c>
      <c r="BK82">
        <v>0</v>
      </c>
      <c r="BL82">
        <v>0</v>
      </c>
      <c r="BM82">
        <v>20</v>
      </c>
      <c r="BN82">
        <v>-0.43</v>
      </c>
      <c r="BO82">
        <v>0</v>
      </c>
      <c r="BP82">
        <v>0</v>
      </c>
      <c r="BR82">
        <v>0</v>
      </c>
      <c r="BS82">
        <v>4</v>
      </c>
      <c r="BX82">
        <v>0</v>
      </c>
      <c r="BY82">
        <v>4.68</v>
      </c>
      <c r="BZ82">
        <v>0</v>
      </c>
      <c r="CA82">
        <v>26.74</v>
      </c>
      <c r="CB82">
        <v>0</v>
      </c>
      <c r="CC82">
        <v>1</v>
      </c>
      <c r="CD82" s="56">
        <v>42341</v>
      </c>
      <c r="CE82" s="56">
        <v>42342</v>
      </c>
      <c r="CF82" s="56">
        <v>42342</v>
      </c>
      <c r="CG82" s="56">
        <v>42419</v>
      </c>
      <c r="CH82" s="56"/>
      <c r="CI82" s="56"/>
      <c r="CJ82">
        <v>0</v>
      </c>
      <c r="CK82">
        <v>0</v>
      </c>
      <c r="CL82">
        <v>0</v>
      </c>
      <c r="CM82">
        <v>0</v>
      </c>
      <c r="CN82">
        <v>0</v>
      </c>
      <c r="CO82">
        <v>0</v>
      </c>
      <c r="CP82">
        <v>0.96</v>
      </c>
      <c r="CQ82" t="s">
        <v>1154</v>
      </c>
      <c r="CR82" t="s">
        <v>1153</v>
      </c>
      <c r="CS82" t="s">
        <v>1748</v>
      </c>
      <c r="CT82" t="s">
        <v>1397</v>
      </c>
      <c r="CU82" t="s">
        <v>1396</v>
      </c>
      <c r="CV82" t="s">
        <v>1957</v>
      </c>
      <c r="CW82" t="s">
        <v>1727</v>
      </c>
      <c r="CX82" t="s">
        <v>853</v>
      </c>
      <c r="DC82" t="s">
        <v>1387</v>
      </c>
      <c r="DE82" t="s">
        <v>1392</v>
      </c>
    </row>
    <row r="83" spans="1:109" x14ac:dyDescent="0.25">
      <c r="A83" t="s">
        <v>1025</v>
      </c>
      <c r="B83">
        <v>2</v>
      </c>
      <c r="C83" s="56">
        <v>42419</v>
      </c>
      <c r="D83" t="s">
        <v>1153</v>
      </c>
      <c r="E83" t="s">
        <v>1958</v>
      </c>
      <c r="G83" t="s">
        <v>1959</v>
      </c>
      <c r="H83" t="s">
        <v>1144</v>
      </c>
      <c r="I83" t="s">
        <v>1144</v>
      </c>
      <c r="J83" t="s">
        <v>1144</v>
      </c>
      <c r="K83" t="s">
        <v>1144</v>
      </c>
      <c r="L83">
        <v>2.98</v>
      </c>
      <c r="M83">
        <v>8.0500000000000007</v>
      </c>
      <c r="N83">
        <v>0</v>
      </c>
      <c r="O83" s="56">
        <v>0</v>
      </c>
      <c r="P83" s="56">
        <v>0</v>
      </c>
      <c r="Q83">
        <v>1</v>
      </c>
      <c r="R83">
        <v>1</v>
      </c>
      <c r="S83">
        <v>11</v>
      </c>
      <c r="T83">
        <v>8</v>
      </c>
      <c r="U83">
        <v>3</v>
      </c>
      <c r="V83">
        <v>1</v>
      </c>
      <c r="X83" t="s">
        <v>7755</v>
      </c>
      <c r="AA83">
        <v>0</v>
      </c>
      <c r="AB83">
        <v>0</v>
      </c>
      <c r="AC83">
        <v>0</v>
      </c>
      <c r="AD83">
        <v>0</v>
      </c>
      <c r="AE83">
        <v>0</v>
      </c>
      <c r="AF83">
        <v>0</v>
      </c>
      <c r="AG83">
        <v>0</v>
      </c>
      <c r="AJ83" s="56"/>
      <c r="AK83" s="56"/>
      <c r="AL83" s="56"/>
      <c r="AP83" t="s">
        <v>1155</v>
      </c>
      <c r="AS83" t="s">
        <v>1152</v>
      </c>
      <c r="AT83">
        <v>1</v>
      </c>
      <c r="AV83">
        <v>4</v>
      </c>
      <c r="AW83">
        <v>3</v>
      </c>
      <c r="AX83">
        <v>1</v>
      </c>
      <c r="AY83" t="s">
        <v>1147</v>
      </c>
      <c r="AZ83" t="s">
        <v>1147</v>
      </c>
      <c r="BA83">
        <v>4</v>
      </c>
      <c r="BD83">
        <v>1000000000</v>
      </c>
      <c r="BE83">
        <v>5</v>
      </c>
      <c r="BF83">
        <v>-0.25</v>
      </c>
      <c r="BG83">
        <v>0</v>
      </c>
      <c r="BH83">
        <v>0</v>
      </c>
      <c r="BI83">
        <v>0</v>
      </c>
      <c r="BJ83">
        <v>0</v>
      </c>
      <c r="BK83">
        <v>0</v>
      </c>
      <c r="BL83">
        <v>0</v>
      </c>
      <c r="BM83">
        <v>5</v>
      </c>
      <c r="BN83">
        <v>-0.25</v>
      </c>
      <c r="BO83">
        <v>0</v>
      </c>
      <c r="BP83">
        <v>0</v>
      </c>
      <c r="BR83">
        <v>0</v>
      </c>
      <c r="BS83">
        <v>1</v>
      </c>
      <c r="BX83">
        <v>0</v>
      </c>
      <c r="BY83">
        <v>2.98</v>
      </c>
      <c r="BZ83">
        <v>0</v>
      </c>
      <c r="CA83">
        <v>7.42</v>
      </c>
      <c r="CB83">
        <v>0</v>
      </c>
      <c r="CC83">
        <v>1</v>
      </c>
      <c r="CD83" s="56">
        <v>42095</v>
      </c>
      <c r="CE83" s="56">
        <v>42342</v>
      </c>
      <c r="CF83" s="56">
        <v>42342</v>
      </c>
      <c r="CG83" s="56">
        <v>42419</v>
      </c>
      <c r="CH83" s="56"/>
      <c r="CI83" s="56"/>
      <c r="CJ83">
        <v>0</v>
      </c>
      <c r="CK83">
        <v>0</v>
      </c>
      <c r="CL83">
        <v>0</v>
      </c>
      <c r="CM83">
        <v>0</v>
      </c>
      <c r="CN83">
        <v>0</v>
      </c>
      <c r="CO83">
        <v>0</v>
      </c>
      <c r="CP83">
        <v>0.96</v>
      </c>
      <c r="CQ83" t="s">
        <v>1154</v>
      </c>
      <c r="CR83" t="s">
        <v>1153</v>
      </c>
      <c r="CS83" t="s">
        <v>1748</v>
      </c>
      <c r="CT83" t="s">
        <v>1397</v>
      </c>
      <c r="CU83" t="s">
        <v>1396</v>
      </c>
      <c r="CV83" t="s">
        <v>1960</v>
      </c>
      <c r="CW83" t="s">
        <v>1727</v>
      </c>
      <c r="CX83" t="s">
        <v>853</v>
      </c>
      <c r="DC83" t="s">
        <v>1387</v>
      </c>
      <c r="DE83" t="s">
        <v>1392</v>
      </c>
    </row>
    <row r="84" spans="1:109" x14ac:dyDescent="0.25">
      <c r="A84" t="s">
        <v>1025</v>
      </c>
      <c r="B84">
        <v>1</v>
      </c>
      <c r="C84" s="56">
        <v>42419</v>
      </c>
      <c r="D84" t="s">
        <v>1153</v>
      </c>
      <c r="E84" t="s">
        <v>1961</v>
      </c>
      <c r="G84" t="s">
        <v>1962</v>
      </c>
      <c r="H84" t="s">
        <v>1144</v>
      </c>
      <c r="I84" t="s">
        <v>1144</v>
      </c>
      <c r="J84" t="s">
        <v>1144</v>
      </c>
      <c r="K84" t="s">
        <v>1144</v>
      </c>
      <c r="L84">
        <v>4.04</v>
      </c>
      <c r="M84">
        <v>9.3699999999999992</v>
      </c>
      <c r="N84">
        <v>0</v>
      </c>
      <c r="O84" s="56">
        <v>0</v>
      </c>
      <c r="P84" s="56">
        <v>0</v>
      </c>
      <c r="Q84">
        <v>1</v>
      </c>
      <c r="R84">
        <v>1</v>
      </c>
      <c r="S84">
        <v>11</v>
      </c>
      <c r="T84">
        <v>8</v>
      </c>
      <c r="U84">
        <v>3</v>
      </c>
      <c r="V84">
        <v>1</v>
      </c>
      <c r="X84" t="s">
        <v>7755</v>
      </c>
      <c r="AA84">
        <v>0</v>
      </c>
      <c r="AB84">
        <v>0</v>
      </c>
      <c r="AC84">
        <v>0</v>
      </c>
      <c r="AD84">
        <v>0</v>
      </c>
      <c r="AE84">
        <v>0</v>
      </c>
      <c r="AF84">
        <v>0</v>
      </c>
      <c r="AG84">
        <v>0</v>
      </c>
      <c r="AJ84" s="56"/>
      <c r="AK84" s="56"/>
      <c r="AL84" s="56"/>
      <c r="AP84" t="s">
        <v>1155</v>
      </c>
      <c r="AS84" t="s">
        <v>1152</v>
      </c>
      <c r="AT84">
        <v>1</v>
      </c>
      <c r="AV84">
        <v>0</v>
      </c>
      <c r="AW84">
        <v>0</v>
      </c>
      <c r="AX84">
        <v>0</v>
      </c>
      <c r="AY84" t="s">
        <v>1388</v>
      </c>
      <c r="AZ84" t="s">
        <v>1388</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B84">
        <v>0</v>
      </c>
      <c r="CC84">
        <v>1</v>
      </c>
      <c r="CD84" s="56">
        <v>42095</v>
      </c>
      <c r="CE84" s="56">
        <v>42342</v>
      </c>
      <c r="CF84" s="56">
        <v>42342</v>
      </c>
      <c r="CG84" s="56">
        <v>42419</v>
      </c>
      <c r="CH84" s="56"/>
      <c r="CI84" s="56"/>
      <c r="CJ84">
        <v>1</v>
      </c>
      <c r="CK84">
        <v>0</v>
      </c>
      <c r="CL84">
        <v>0.95</v>
      </c>
      <c r="CM84">
        <v>0</v>
      </c>
      <c r="CN84">
        <v>0</v>
      </c>
      <c r="CO84">
        <v>0</v>
      </c>
      <c r="CP84">
        <v>0</v>
      </c>
      <c r="CQ84" t="s">
        <v>1154</v>
      </c>
      <c r="CR84" t="s">
        <v>1153</v>
      </c>
      <c r="CS84" t="s">
        <v>1725</v>
      </c>
      <c r="CT84" t="s">
        <v>1397</v>
      </c>
      <c r="CU84" t="s">
        <v>1396</v>
      </c>
      <c r="CV84" t="s">
        <v>1963</v>
      </c>
      <c r="CW84" t="s">
        <v>1727</v>
      </c>
      <c r="CX84" t="s">
        <v>853</v>
      </c>
      <c r="DC84" t="s">
        <v>1387</v>
      </c>
      <c r="DE84" t="s">
        <v>1392</v>
      </c>
    </row>
    <row r="85" spans="1:109" x14ac:dyDescent="0.25">
      <c r="A85" t="s">
        <v>1025</v>
      </c>
      <c r="B85">
        <v>2</v>
      </c>
      <c r="C85" s="56">
        <v>42419</v>
      </c>
      <c r="D85" t="s">
        <v>1153</v>
      </c>
      <c r="E85" t="s">
        <v>1964</v>
      </c>
      <c r="G85" t="s">
        <v>1965</v>
      </c>
      <c r="H85" t="s">
        <v>1144</v>
      </c>
      <c r="I85" t="s">
        <v>1144</v>
      </c>
      <c r="J85" t="s">
        <v>1144</v>
      </c>
      <c r="K85" t="s">
        <v>1144</v>
      </c>
      <c r="L85">
        <v>1.66</v>
      </c>
      <c r="M85">
        <v>3.91</v>
      </c>
      <c r="N85">
        <v>0</v>
      </c>
      <c r="O85" s="56">
        <v>0</v>
      </c>
      <c r="P85" s="56">
        <v>0</v>
      </c>
      <c r="Q85">
        <v>1</v>
      </c>
      <c r="R85">
        <v>1</v>
      </c>
      <c r="S85">
        <v>11</v>
      </c>
      <c r="T85">
        <v>8</v>
      </c>
      <c r="U85">
        <v>3</v>
      </c>
      <c r="V85">
        <v>1</v>
      </c>
      <c r="X85" t="s">
        <v>7755</v>
      </c>
      <c r="AA85">
        <v>0</v>
      </c>
      <c r="AB85">
        <v>0</v>
      </c>
      <c r="AC85">
        <v>0</v>
      </c>
      <c r="AD85">
        <v>0</v>
      </c>
      <c r="AE85">
        <v>0</v>
      </c>
      <c r="AF85">
        <v>0</v>
      </c>
      <c r="AG85">
        <v>0</v>
      </c>
      <c r="AJ85" s="56"/>
      <c r="AK85" s="56"/>
      <c r="AL85" s="56"/>
      <c r="AP85" t="s">
        <v>1155</v>
      </c>
      <c r="AS85" t="s">
        <v>1152</v>
      </c>
      <c r="AT85">
        <v>1</v>
      </c>
      <c r="AV85">
        <v>4</v>
      </c>
      <c r="AW85">
        <v>3</v>
      </c>
      <c r="AX85">
        <v>1</v>
      </c>
      <c r="AY85" t="s">
        <v>1147</v>
      </c>
      <c r="AZ85" t="s">
        <v>1147</v>
      </c>
      <c r="BA85">
        <v>4</v>
      </c>
      <c r="BD85">
        <v>1000000000</v>
      </c>
      <c r="BE85">
        <v>5</v>
      </c>
      <c r="BF85">
        <v>-0.25</v>
      </c>
      <c r="BG85">
        <v>0</v>
      </c>
      <c r="BH85">
        <v>0</v>
      </c>
      <c r="BI85">
        <v>0</v>
      </c>
      <c r="BJ85">
        <v>0</v>
      </c>
      <c r="BK85">
        <v>0</v>
      </c>
      <c r="BL85">
        <v>0</v>
      </c>
      <c r="BM85">
        <v>5</v>
      </c>
      <c r="BN85">
        <v>-0.25</v>
      </c>
      <c r="BO85">
        <v>0</v>
      </c>
      <c r="BP85">
        <v>0</v>
      </c>
      <c r="BR85">
        <v>0</v>
      </c>
      <c r="BS85">
        <v>1</v>
      </c>
      <c r="BX85">
        <v>0</v>
      </c>
      <c r="BY85">
        <v>1.66</v>
      </c>
      <c r="BZ85">
        <v>0</v>
      </c>
      <c r="CA85">
        <v>5.91</v>
      </c>
      <c r="CB85">
        <v>0</v>
      </c>
      <c r="CC85">
        <v>1</v>
      </c>
      <c r="CD85" s="56">
        <v>42095</v>
      </c>
      <c r="CE85" s="56">
        <v>42342</v>
      </c>
      <c r="CF85" s="56">
        <v>42342</v>
      </c>
      <c r="CG85" s="56">
        <v>42419</v>
      </c>
      <c r="CH85" s="56"/>
      <c r="CI85" s="56"/>
      <c r="CJ85">
        <v>0</v>
      </c>
      <c r="CK85">
        <v>0</v>
      </c>
      <c r="CL85">
        <v>0</v>
      </c>
      <c r="CM85">
        <v>0</v>
      </c>
      <c r="CN85">
        <v>0</v>
      </c>
      <c r="CO85">
        <v>0</v>
      </c>
      <c r="CP85">
        <v>0.96</v>
      </c>
      <c r="CQ85" t="s">
        <v>1154</v>
      </c>
      <c r="CR85" t="s">
        <v>1153</v>
      </c>
      <c r="CS85" t="s">
        <v>1748</v>
      </c>
      <c r="CT85" t="s">
        <v>1397</v>
      </c>
      <c r="CU85" t="s">
        <v>1396</v>
      </c>
      <c r="CV85" t="s">
        <v>1966</v>
      </c>
      <c r="CW85" t="s">
        <v>1727</v>
      </c>
      <c r="CX85" t="s">
        <v>853</v>
      </c>
      <c r="DC85" t="s">
        <v>1387</v>
      </c>
      <c r="DE85" t="s">
        <v>1392</v>
      </c>
    </row>
    <row r="86" spans="1:109" x14ac:dyDescent="0.25">
      <c r="A86" t="s">
        <v>1025</v>
      </c>
      <c r="B86">
        <v>2</v>
      </c>
      <c r="C86" s="56">
        <v>42419</v>
      </c>
      <c r="D86" t="s">
        <v>1153</v>
      </c>
      <c r="E86" t="s">
        <v>1967</v>
      </c>
      <c r="G86" t="s">
        <v>1968</v>
      </c>
      <c r="H86" t="s">
        <v>1144</v>
      </c>
      <c r="I86" t="s">
        <v>1144</v>
      </c>
      <c r="J86" t="s">
        <v>1144</v>
      </c>
      <c r="K86" t="s">
        <v>1144</v>
      </c>
      <c r="L86">
        <v>2.82</v>
      </c>
      <c r="M86">
        <v>8</v>
      </c>
      <c r="N86">
        <v>0</v>
      </c>
      <c r="O86" s="56">
        <v>0</v>
      </c>
      <c r="P86" s="56">
        <v>0</v>
      </c>
      <c r="Q86">
        <v>1</v>
      </c>
      <c r="R86">
        <v>1</v>
      </c>
      <c r="S86">
        <v>11</v>
      </c>
      <c r="T86">
        <v>8</v>
      </c>
      <c r="U86">
        <v>3</v>
      </c>
      <c r="V86">
        <v>1</v>
      </c>
      <c r="X86" t="s">
        <v>7755</v>
      </c>
      <c r="AA86">
        <v>0</v>
      </c>
      <c r="AB86">
        <v>0</v>
      </c>
      <c r="AC86">
        <v>0</v>
      </c>
      <c r="AD86">
        <v>0</v>
      </c>
      <c r="AE86">
        <v>0</v>
      </c>
      <c r="AF86">
        <v>0</v>
      </c>
      <c r="AG86">
        <v>0</v>
      </c>
      <c r="AJ86" s="56"/>
      <c r="AK86" s="56"/>
      <c r="AL86" s="56"/>
      <c r="AP86" t="s">
        <v>1155</v>
      </c>
      <c r="AR86">
        <v>5</v>
      </c>
      <c r="AS86" t="s">
        <v>1152</v>
      </c>
      <c r="AT86">
        <v>1</v>
      </c>
      <c r="AV86">
        <v>25</v>
      </c>
      <c r="AW86">
        <v>17</v>
      </c>
      <c r="AX86">
        <v>8</v>
      </c>
      <c r="AY86" t="s">
        <v>1147</v>
      </c>
      <c r="AZ86" t="s">
        <v>1147</v>
      </c>
      <c r="BA86">
        <v>25</v>
      </c>
      <c r="BD86">
        <v>1000000000</v>
      </c>
      <c r="BE86">
        <v>33</v>
      </c>
      <c r="BF86">
        <v>-0.32</v>
      </c>
      <c r="BG86">
        <v>0</v>
      </c>
      <c r="BH86">
        <v>0</v>
      </c>
      <c r="BI86">
        <v>0</v>
      </c>
      <c r="BJ86">
        <v>0</v>
      </c>
      <c r="BK86">
        <v>0</v>
      </c>
      <c r="BL86">
        <v>0</v>
      </c>
      <c r="BM86">
        <v>33</v>
      </c>
      <c r="BN86">
        <v>-0.32</v>
      </c>
      <c r="BO86">
        <v>0</v>
      </c>
      <c r="BP86">
        <v>0</v>
      </c>
      <c r="BR86">
        <v>0</v>
      </c>
      <c r="BS86">
        <v>7</v>
      </c>
      <c r="BX86">
        <v>0</v>
      </c>
      <c r="BY86">
        <v>22.56</v>
      </c>
      <c r="BZ86">
        <v>0</v>
      </c>
      <c r="CA86">
        <v>8.02</v>
      </c>
      <c r="CB86">
        <v>0</v>
      </c>
      <c r="CC86">
        <v>1</v>
      </c>
      <c r="CD86" s="56">
        <v>42095</v>
      </c>
      <c r="CE86" s="56">
        <v>42342</v>
      </c>
      <c r="CF86" s="56">
        <v>42342</v>
      </c>
      <c r="CG86" s="56">
        <v>42419</v>
      </c>
      <c r="CH86" s="56"/>
      <c r="CI86" s="56"/>
      <c r="CJ86">
        <v>0</v>
      </c>
      <c r="CK86">
        <v>0</v>
      </c>
      <c r="CL86">
        <v>0</v>
      </c>
      <c r="CM86">
        <v>0</v>
      </c>
      <c r="CN86">
        <v>0</v>
      </c>
      <c r="CO86">
        <v>0</v>
      </c>
      <c r="CP86">
        <v>0.96</v>
      </c>
      <c r="CQ86" t="s">
        <v>1154</v>
      </c>
      <c r="CR86" t="s">
        <v>1153</v>
      </c>
      <c r="CS86" t="s">
        <v>1748</v>
      </c>
      <c r="CT86" t="s">
        <v>1397</v>
      </c>
      <c r="CU86" t="s">
        <v>1396</v>
      </c>
      <c r="CV86" t="s">
        <v>1969</v>
      </c>
      <c r="CW86" t="s">
        <v>1390</v>
      </c>
      <c r="CX86" t="s">
        <v>853</v>
      </c>
      <c r="DC86" t="s">
        <v>1387</v>
      </c>
      <c r="DE86" t="s">
        <v>1392</v>
      </c>
    </row>
    <row r="87" spans="1:109" x14ac:dyDescent="0.25">
      <c r="A87" t="s">
        <v>1025</v>
      </c>
      <c r="B87">
        <v>2</v>
      </c>
      <c r="C87" s="56">
        <v>42419</v>
      </c>
      <c r="D87" t="s">
        <v>1153</v>
      </c>
      <c r="E87" t="s">
        <v>1970</v>
      </c>
      <c r="G87" t="s">
        <v>1971</v>
      </c>
      <c r="H87" t="s">
        <v>1144</v>
      </c>
      <c r="I87" t="s">
        <v>1144</v>
      </c>
      <c r="J87" t="s">
        <v>1144</v>
      </c>
      <c r="K87" t="s">
        <v>1144</v>
      </c>
      <c r="L87">
        <v>7.98</v>
      </c>
      <c r="M87">
        <v>19.899999999999999</v>
      </c>
      <c r="N87">
        <v>0</v>
      </c>
      <c r="O87" s="56">
        <v>0</v>
      </c>
      <c r="P87" s="56">
        <v>0</v>
      </c>
      <c r="Q87">
        <v>1</v>
      </c>
      <c r="R87">
        <v>1</v>
      </c>
      <c r="S87">
        <v>11</v>
      </c>
      <c r="T87">
        <v>8</v>
      </c>
      <c r="U87">
        <v>3</v>
      </c>
      <c r="V87">
        <v>1</v>
      </c>
      <c r="X87" t="s">
        <v>7755</v>
      </c>
      <c r="AA87">
        <v>0</v>
      </c>
      <c r="AB87">
        <v>0</v>
      </c>
      <c r="AC87">
        <v>0</v>
      </c>
      <c r="AD87">
        <v>0</v>
      </c>
      <c r="AE87">
        <v>0</v>
      </c>
      <c r="AF87">
        <v>0</v>
      </c>
      <c r="AG87">
        <v>0</v>
      </c>
      <c r="AJ87" s="56"/>
      <c r="AK87" s="56"/>
      <c r="AL87" s="56"/>
      <c r="AP87" t="s">
        <v>1155</v>
      </c>
      <c r="AS87" t="s">
        <v>1152</v>
      </c>
      <c r="AT87">
        <v>1</v>
      </c>
      <c r="AV87">
        <v>4</v>
      </c>
      <c r="AW87">
        <v>3</v>
      </c>
      <c r="AX87">
        <v>1</v>
      </c>
      <c r="AY87" t="s">
        <v>1147</v>
      </c>
      <c r="AZ87" t="s">
        <v>1147</v>
      </c>
      <c r="BA87">
        <v>4</v>
      </c>
      <c r="BD87">
        <v>1000000000</v>
      </c>
      <c r="BE87">
        <v>8</v>
      </c>
      <c r="BF87">
        <v>-1</v>
      </c>
      <c r="BG87">
        <v>0</v>
      </c>
      <c r="BH87">
        <v>0</v>
      </c>
      <c r="BI87">
        <v>0</v>
      </c>
      <c r="BJ87">
        <v>0</v>
      </c>
      <c r="BK87">
        <v>0</v>
      </c>
      <c r="BL87">
        <v>0</v>
      </c>
      <c r="BM87">
        <v>8</v>
      </c>
      <c r="BN87">
        <v>-1</v>
      </c>
      <c r="BO87">
        <v>0</v>
      </c>
      <c r="BP87">
        <v>0</v>
      </c>
      <c r="BR87">
        <v>0</v>
      </c>
      <c r="BS87">
        <v>1</v>
      </c>
      <c r="BX87">
        <v>0</v>
      </c>
      <c r="BY87">
        <v>31.92</v>
      </c>
      <c r="BZ87">
        <v>0</v>
      </c>
      <c r="CA87">
        <v>6.52</v>
      </c>
      <c r="CB87">
        <v>0</v>
      </c>
      <c r="CC87">
        <v>1</v>
      </c>
      <c r="CD87" s="56">
        <v>42095</v>
      </c>
      <c r="CE87" s="56">
        <v>42342</v>
      </c>
      <c r="CF87" s="56">
        <v>42342</v>
      </c>
      <c r="CG87" s="56">
        <v>42419</v>
      </c>
      <c r="CH87" s="56"/>
      <c r="CI87" s="56"/>
      <c r="CJ87">
        <v>0</v>
      </c>
      <c r="CK87">
        <v>0</v>
      </c>
      <c r="CL87">
        <v>0</v>
      </c>
      <c r="CM87">
        <v>0</v>
      </c>
      <c r="CN87">
        <v>0</v>
      </c>
      <c r="CO87">
        <v>0</v>
      </c>
      <c r="CP87">
        <v>0.96</v>
      </c>
      <c r="CQ87" t="s">
        <v>1154</v>
      </c>
      <c r="CR87" t="s">
        <v>1153</v>
      </c>
      <c r="CS87" t="s">
        <v>1748</v>
      </c>
      <c r="CT87" t="s">
        <v>1397</v>
      </c>
      <c r="CU87" t="s">
        <v>1396</v>
      </c>
      <c r="CV87" t="s">
        <v>1972</v>
      </c>
      <c r="CW87" t="s">
        <v>1738</v>
      </c>
      <c r="CX87" t="s">
        <v>853</v>
      </c>
      <c r="DC87" t="s">
        <v>1387</v>
      </c>
      <c r="DE87" t="s">
        <v>1392</v>
      </c>
    </row>
    <row r="88" spans="1:109" x14ac:dyDescent="0.25">
      <c r="A88" t="s">
        <v>1025</v>
      </c>
      <c r="B88">
        <v>2</v>
      </c>
      <c r="C88" s="56">
        <v>42419</v>
      </c>
      <c r="D88" t="s">
        <v>1153</v>
      </c>
      <c r="E88" t="s">
        <v>1973</v>
      </c>
      <c r="G88" t="s">
        <v>1974</v>
      </c>
      <c r="H88" t="s">
        <v>1144</v>
      </c>
      <c r="I88" t="s">
        <v>1144</v>
      </c>
      <c r="J88" t="s">
        <v>1144</v>
      </c>
      <c r="K88" t="s">
        <v>1144</v>
      </c>
      <c r="L88">
        <v>11.42</v>
      </c>
      <c r="M88">
        <v>22.81</v>
      </c>
      <c r="N88">
        <v>0</v>
      </c>
      <c r="O88" s="56">
        <v>0</v>
      </c>
      <c r="P88" s="56">
        <v>0</v>
      </c>
      <c r="Q88">
        <v>1</v>
      </c>
      <c r="R88">
        <v>1</v>
      </c>
      <c r="S88">
        <v>11</v>
      </c>
      <c r="T88">
        <v>8</v>
      </c>
      <c r="U88">
        <v>3</v>
      </c>
      <c r="V88">
        <v>1</v>
      </c>
      <c r="X88" t="s">
        <v>7755</v>
      </c>
      <c r="AA88">
        <v>0</v>
      </c>
      <c r="AB88">
        <v>0</v>
      </c>
      <c r="AC88">
        <v>0</v>
      </c>
      <c r="AD88">
        <v>0</v>
      </c>
      <c r="AE88">
        <v>0</v>
      </c>
      <c r="AF88">
        <v>0</v>
      </c>
      <c r="AG88">
        <v>0</v>
      </c>
      <c r="AJ88" s="56"/>
      <c r="AK88" s="56"/>
      <c r="AL88" s="56"/>
      <c r="AP88" t="s">
        <v>1155</v>
      </c>
      <c r="AS88" t="s">
        <v>1152</v>
      </c>
      <c r="AT88">
        <v>1</v>
      </c>
      <c r="AV88">
        <v>2</v>
      </c>
      <c r="AW88">
        <v>2</v>
      </c>
      <c r="AX88">
        <v>1</v>
      </c>
      <c r="AY88" t="s">
        <v>1147</v>
      </c>
      <c r="AZ88" t="s">
        <v>1147</v>
      </c>
      <c r="BA88">
        <v>2</v>
      </c>
      <c r="BD88">
        <v>1000000000</v>
      </c>
      <c r="BE88">
        <v>3</v>
      </c>
      <c r="BF88">
        <v>-0.5</v>
      </c>
      <c r="BG88">
        <v>0</v>
      </c>
      <c r="BH88">
        <v>0</v>
      </c>
      <c r="BI88">
        <v>0</v>
      </c>
      <c r="BJ88">
        <v>0</v>
      </c>
      <c r="BK88">
        <v>0</v>
      </c>
      <c r="BL88">
        <v>0</v>
      </c>
      <c r="BM88">
        <v>3</v>
      </c>
      <c r="BN88">
        <v>-0.5</v>
      </c>
      <c r="BO88">
        <v>0</v>
      </c>
      <c r="BP88">
        <v>0</v>
      </c>
      <c r="BR88">
        <v>0</v>
      </c>
      <c r="BS88">
        <v>1</v>
      </c>
      <c r="BX88">
        <v>0</v>
      </c>
      <c r="BY88">
        <v>11.42</v>
      </c>
      <c r="BZ88">
        <v>0</v>
      </c>
      <c r="CA88">
        <v>4.3499999999999996</v>
      </c>
      <c r="CB88">
        <v>0</v>
      </c>
      <c r="CC88">
        <v>1</v>
      </c>
      <c r="CD88" s="56">
        <v>42095</v>
      </c>
      <c r="CE88" s="56">
        <v>42342</v>
      </c>
      <c r="CF88" s="56">
        <v>42342</v>
      </c>
      <c r="CG88" s="56">
        <v>42419</v>
      </c>
      <c r="CH88" s="56"/>
      <c r="CI88" s="56"/>
      <c r="CJ88">
        <v>0</v>
      </c>
      <c r="CK88">
        <v>0</v>
      </c>
      <c r="CL88">
        <v>0</v>
      </c>
      <c r="CM88">
        <v>0</v>
      </c>
      <c r="CN88">
        <v>0</v>
      </c>
      <c r="CO88">
        <v>0</v>
      </c>
      <c r="CP88">
        <v>0.96</v>
      </c>
      <c r="CQ88" t="s">
        <v>1154</v>
      </c>
      <c r="CR88" t="s">
        <v>1153</v>
      </c>
      <c r="CS88" t="s">
        <v>1748</v>
      </c>
      <c r="CT88" t="s">
        <v>1397</v>
      </c>
      <c r="CU88" t="s">
        <v>1396</v>
      </c>
      <c r="CV88" t="s">
        <v>1975</v>
      </c>
      <c r="CW88" t="s">
        <v>1727</v>
      </c>
      <c r="CX88" t="s">
        <v>853</v>
      </c>
      <c r="DC88" t="s">
        <v>1387</v>
      </c>
      <c r="DE88" t="s">
        <v>1392</v>
      </c>
    </row>
    <row r="89" spans="1:109" x14ac:dyDescent="0.25">
      <c r="A89" t="s">
        <v>1025</v>
      </c>
      <c r="B89">
        <v>2</v>
      </c>
      <c r="C89" s="56">
        <v>42419</v>
      </c>
      <c r="D89" t="s">
        <v>1153</v>
      </c>
      <c r="E89" t="s">
        <v>1410</v>
      </c>
      <c r="G89" t="s">
        <v>1976</v>
      </c>
      <c r="H89" t="s">
        <v>1144</v>
      </c>
      <c r="I89" t="s">
        <v>1144</v>
      </c>
      <c r="J89" t="s">
        <v>1144</v>
      </c>
      <c r="K89" t="s">
        <v>1144</v>
      </c>
      <c r="L89">
        <v>1.42</v>
      </c>
      <c r="M89">
        <v>3.81</v>
      </c>
      <c r="N89">
        <v>0</v>
      </c>
      <c r="O89" s="56">
        <v>0</v>
      </c>
      <c r="P89" s="56">
        <v>0</v>
      </c>
      <c r="Q89">
        <v>1</v>
      </c>
      <c r="R89">
        <v>1</v>
      </c>
      <c r="S89">
        <v>11</v>
      </c>
      <c r="T89">
        <v>8</v>
      </c>
      <c r="U89">
        <v>3</v>
      </c>
      <c r="V89">
        <v>1</v>
      </c>
      <c r="W89" t="s">
        <v>1394</v>
      </c>
      <c r="X89" t="s">
        <v>7758</v>
      </c>
      <c r="AA89">
        <v>0</v>
      </c>
      <c r="AB89">
        <v>0</v>
      </c>
      <c r="AC89">
        <v>0</v>
      </c>
      <c r="AD89">
        <v>0</v>
      </c>
      <c r="AE89">
        <v>0</v>
      </c>
      <c r="AF89">
        <v>0</v>
      </c>
      <c r="AG89">
        <v>0</v>
      </c>
      <c r="AJ89" s="56"/>
      <c r="AK89" s="56"/>
      <c r="AL89" s="56"/>
      <c r="AP89" t="s">
        <v>1155</v>
      </c>
      <c r="AR89">
        <v>5</v>
      </c>
      <c r="AS89" t="s">
        <v>1152</v>
      </c>
      <c r="AT89">
        <v>1</v>
      </c>
      <c r="AV89">
        <v>599</v>
      </c>
      <c r="AW89">
        <v>398</v>
      </c>
      <c r="AX89">
        <v>198</v>
      </c>
      <c r="AY89" t="s">
        <v>1145</v>
      </c>
      <c r="AZ89" t="s">
        <v>1145</v>
      </c>
      <c r="BA89">
        <v>450</v>
      </c>
      <c r="BD89">
        <v>1000000000</v>
      </c>
      <c r="BE89">
        <v>212</v>
      </c>
      <c r="BF89">
        <v>0.65</v>
      </c>
      <c r="BG89">
        <v>0</v>
      </c>
      <c r="BH89">
        <v>0</v>
      </c>
      <c r="BI89">
        <v>0</v>
      </c>
      <c r="BJ89">
        <v>0</v>
      </c>
      <c r="BK89">
        <v>0</v>
      </c>
      <c r="BL89">
        <v>0</v>
      </c>
      <c r="BM89">
        <v>212</v>
      </c>
      <c r="BN89">
        <v>0.65</v>
      </c>
      <c r="BO89">
        <v>0</v>
      </c>
      <c r="BP89">
        <v>0</v>
      </c>
      <c r="BR89">
        <v>385</v>
      </c>
      <c r="BS89">
        <v>163</v>
      </c>
      <c r="BT89">
        <v>50</v>
      </c>
      <c r="BX89">
        <v>0</v>
      </c>
      <c r="BY89">
        <v>0</v>
      </c>
      <c r="BZ89">
        <v>0</v>
      </c>
      <c r="CA89">
        <v>7.34</v>
      </c>
      <c r="CB89">
        <v>0</v>
      </c>
      <c r="CC89">
        <v>1</v>
      </c>
      <c r="CD89" s="56">
        <v>42404</v>
      </c>
      <c r="CE89" s="56">
        <v>42404</v>
      </c>
      <c r="CF89" s="56">
        <v>42404</v>
      </c>
      <c r="CG89" s="56">
        <v>42481</v>
      </c>
      <c r="CH89" s="56"/>
      <c r="CI89" s="56"/>
      <c r="CJ89">
        <v>0.09</v>
      </c>
      <c r="CK89">
        <v>0</v>
      </c>
      <c r="CL89">
        <v>0</v>
      </c>
      <c r="CM89">
        <v>0</v>
      </c>
      <c r="CN89">
        <v>0.27</v>
      </c>
      <c r="CO89">
        <v>0</v>
      </c>
      <c r="CP89">
        <v>0</v>
      </c>
      <c r="CQ89" t="s">
        <v>1154</v>
      </c>
      <c r="CR89" t="s">
        <v>1153</v>
      </c>
      <c r="CS89" t="s">
        <v>1748</v>
      </c>
      <c r="CT89" t="s">
        <v>1397</v>
      </c>
      <c r="CU89" t="s">
        <v>1396</v>
      </c>
      <c r="CV89" t="s">
        <v>1977</v>
      </c>
      <c r="CW89" t="s">
        <v>1727</v>
      </c>
      <c r="CX89" t="s">
        <v>853</v>
      </c>
      <c r="DC89" t="s">
        <v>1387</v>
      </c>
      <c r="DE89" t="s">
        <v>1392</v>
      </c>
    </row>
    <row r="90" spans="1:109" x14ac:dyDescent="0.25">
      <c r="A90" t="s">
        <v>1025</v>
      </c>
      <c r="B90">
        <v>2</v>
      </c>
      <c r="C90" s="56">
        <v>42419</v>
      </c>
      <c r="D90" t="s">
        <v>1153</v>
      </c>
      <c r="E90" t="s">
        <v>1978</v>
      </c>
      <c r="G90" t="s">
        <v>1979</v>
      </c>
      <c r="H90" t="s">
        <v>1144</v>
      </c>
      <c r="I90" t="s">
        <v>1144</v>
      </c>
      <c r="J90" t="s">
        <v>1144</v>
      </c>
      <c r="K90" t="s">
        <v>1144</v>
      </c>
      <c r="L90">
        <v>2.68</v>
      </c>
      <c r="M90">
        <v>6.78</v>
      </c>
      <c r="N90">
        <v>0</v>
      </c>
      <c r="O90" s="56">
        <v>0</v>
      </c>
      <c r="P90" s="56">
        <v>0</v>
      </c>
      <c r="Q90">
        <v>1</v>
      </c>
      <c r="R90">
        <v>1</v>
      </c>
      <c r="S90">
        <v>11</v>
      </c>
      <c r="T90">
        <v>8</v>
      </c>
      <c r="U90">
        <v>3</v>
      </c>
      <c r="V90">
        <v>1</v>
      </c>
      <c r="W90" t="s">
        <v>1156</v>
      </c>
      <c r="X90" t="s">
        <v>7757</v>
      </c>
      <c r="Y90">
        <v>4</v>
      </c>
      <c r="AA90">
        <v>0</v>
      </c>
      <c r="AB90">
        <v>0</v>
      </c>
      <c r="AC90">
        <v>0</v>
      </c>
      <c r="AD90">
        <v>0</v>
      </c>
      <c r="AE90">
        <v>0</v>
      </c>
      <c r="AF90">
        <v>0</v>
      </c>
      <c r="AG90">
        <v>0</v>
      </c>
      <c r="AJ90" s="56"/>
      <c r="AK90" s="56"/>
      <c r="AL90" s="56"/>
      <c r="AP90" t="s">
        <v>1155</v>
      </c>
      <c r="AS90" t="s">
        <v>1152</v>
      </c>
      <c r="AT90">
        <v>1</v>
      </c>
      <c r="AV90">
        <v>6</v>
      </c>
      <c r="AW90">
        <v>4</v>
      </c>
      <c r="AX90">
        <v>2</v>
      </c>
      <c r="AY90" t="s">
        <v>1148</v>
      </c>
      <c r="AZ90" t="s">
        <v>1147</v>
      </c>
      <c r="BA90">
        <v>4</v>
      </c>
      <c r="BD90">
        <v>1000000000</v>
      </c>
      <c r="BE90">
        <v>6</v>
      </c>
      <c r="BF90">
        <v>0</v>
      </c>
      <c r="BG90">
        <v>3</v>
      </c>
      <c r="BH90">
        <v>0</v>
      </c>
      <c r="BI90">
        <v>0</v>
      </c>
      <c r="BJ90">
        <v>0</v>
      </c>
      <c r="BK90">
        <v>0</v>
      </c>
      <c r="BL90">
        <v>0</v>
      </c>
      <c r="BM90">
        <v>9</v>
      </c>
      <c r="BN90">
        <v>-0.5</v>
      </c>
      <c r="BO90">
        <v>0</v>
      </c>
      <c r="BP90">
        <v>0</v>
      </c>
      <c r="BR90">
        <v>0</v>
      </c>
      <c r="BS90">
        <v>2</v>
      </c>
      <c r="BX90">
        <v>0</v>
      </c>
      <c r="BY90">
        <v>0</v>
      </c>
      <c r="BZ90">
        <v>0</v>
      </c>
      <c r="CA90">
        <v>6.68</v>
      </c>
      <c r="CB90">
        <v>0</v>
      </c>
      <c r="CC90">
        <v>1</v>
      </c>
      <c r="CD90" s="56">
        <v>42341</v>
      </c>
      <c r="CE90" s="56">
        <v>42342</v>
      </c>
      <c r="CF90" s="56">
        <v>42342</v>
      </c>
      <c r="CG90" s="56">
        <v>42419</v>
      </c>
      <c r="CH90" s="56"/>
      <c r="CI90" s="56"/>
      <c r="CJ90">
        <v>0.35</v>
      </c>
      <c r="CK90">
        <v>0</v>
      </c>
      <c r="CL90">
        <v>0</v>
      </c>
      <c r="CM90">
        <v>0</v>
      </c>
      <c r="CN90">
        <v>0.55000000000000004</v>
      </c>
      <c r="CO90">
        <v>0.42</v>
      </c>
      <c r="CP90">
        <v>0</v>
      </c>
      <c r="CQ90" t="s">
        <v>1154</v>
      </c>
      <c r="CR90" t="s">
        <v>1153</v>
      </c>
      <c r="CS90" t="s">
        <v>1748</v>
      </c>
      <c r="CT90" t="s">
        <v>1397</v>
      </c>
      <c r="CU90" t="s">
        <v>1396</v>
      </c>
      <c r="CV90" t="s">
        <v>1980</v>
      </c>
      <c r="CW90" t="s">
        <v>1727</v>
      </c>
      <c r="CX90" t="s">
        <v>853</v>
      </c>
      <c r="DC90" t="s">
        <v>1387</v>
      </c>
      <c r="DE90" t="s">
        <v>1392</v>
      </c>
    </row>
    <row r="91" spans="1:109" x14ac:dyDescent="0.25">
      <c r="A91" t="s">
        <v>1025</v>
      </c>
      <c r="B91">
        <v>2</v>
      </c>
      <c r="C91" s="56">
        <v>42419</v>
      </c>
      <c r="D91" t="s">
        <v>1153</v>
      </c>
      <c r="E91" t="s">
        <v>1981</v>
      </c>
      <c r="G91" t="s">
        <v>1982</v>
      </c>
      <c r="H91" t="s">
        <v>1144</v>
      </c>
      <c r="I91" t="s">
        <v>1144</v>
      </c>
      <c r="J91" t="s">
        <v>1144</v>
      </c>
      <c r="K91" t="s">
        <v>1144</v>
      </c>
      <c r="L91">
        <v>0.83</v>
      </c>
      <c r="M91">
        <v>2.68</v>
      </c>
      <c r="N91">
        <v>0</v>
      </c>
      <c r="O91" s="56">
        <v>0</v>
      </c>
      <c r="P91" s="56">
        <v>0</v>
      </c>
      <c r="Q91">
        <v>1</v>
      </c>
      <c r="R91">
        <v>1</v>
      </c>
      <c r="S91">
        <v>11</v>
      </c>
      <c r="T91">
        <v>8</v>
      </c>
      <c r="U91">
        <v>3</v>
      </c>
      <c r="V91">
        <v>1</v>
      </c>
      <c r="X91" t="s">
        <v>7757</v>
      </c>
      <c r="AA91">
        <v>0</v>
      </c>
      <c r="AB91">
        <v>0</v>
      </c>
      <c r="AC91">
        <v>0</v>
      </c>
      <c r="AD91">
        <v>0</v>
      </c>
      <c r="AE91">
        <v>0</v>
      </c>
      <c r="AF91">
        <v>0</v>
      </c>
      <c r="AG91">
        <v>0</v>
      </c>
      <c r="AJ91" s="56"/>
      <c r="AK91" s="56"/>
      <c r="AL91" s="56"/>
      <c r="AP91" t="s">
        <v>1155</v>
      </c>
      <c r="AR91">
        <v>5</v>
      </c>
      <c r="AS91" t="s">
        <v>1152</v>
      </c>
      <c r="AT91">
        <v>1</v>
      </c>
      <c r="AV91">
        <v>15</v>
      </c>
      <c r="AW91">
        <v>10</v>
      </c>
      <c r="AX91">
        <v>5</v>
      </c>
      <c r="AY91" t="s">
        <v>1147</v>
      </c>
      <c r="AZ91" t="s">
        <v>1147</v>
      </c>
      <c r="BA91">
        <v>22</v>
      </c>
      <c r="BD91">
        <v>1000000000</v>
      </c>
      <c r="BE91">
        <v>22</v>
      </c>
      <c r="BF91">
        <v>-0.47</v>
      </c>
      <c r="BG91">
        <v>0</v>
      </c>
      <c r="BH91">
        <v>0</v>
      </c>
      <c r="BI91">
        <v>0</v>
      </c>
      <c r="BJ91">
        <v>0</v>
      </c>
      <c r="BK91">
        <v>0</v>
      </c>
      <c r="BL91">
        <v>0</v>
      </c>
      <c r="BM91">
        <v>22</v>
      </c>
      <c r="BN91">
        <v>-0.47</v>
      </c>
      <c r="BO91">
        <v>0</v>
      </c>
      <c r="BP91">
        <v>0</v>
      </c>
      <c r="BR91">
        <v>0</v>
      </c>
      <c r="BS91">
        <v>4</v>
      </c>
      <c r="BX91">
        <v>0</v>
      </c>
      <c r="BY91">
        <v>5.81</v>
      </c>
      <c r="BZ91">
        <v>0</v>
      </c>
      <c r="CA91">
        <v>9.73</v>
      </c>
      <c r="CB91">
        <v>0</v>
      </c>
      <c r="CC91">
        <v>1</v>
      </c>
      <c r="CD91" s="56">
        <v>42341</v>
      </c>
      <c r="CE91" s="56">
        <v>42342</v>
      </c>
      <c r="CF91" s="56">
        <v>42342</v>
      </c>
      <c r="CG91" s="56">
        <v>42419</v>
      </c>
      <c r="CH91" s="56"/>
      <c r="CI91" s="56"/>
      <c r="CJ91">
        <v>0</v>
      </c>
      <c r="CK91">
        <v>0</v>
      </c>
      <c r="CL91">
        <v>0</v>
      </c>
      <c r="CM91">
        <v>0</v>
      </c>
      <c r="CN91">
        <v>0</v>
      </c>
      <c r="CO91">
        <v>0</v>
      </c>
      <c r="CP91">
        <v>0.96</v>
      </c>
      <c r="CQ91" t="s">
        <v>1154</v>
      </c>
      <c r="CR91" t="s">
        <v>1153</v>
      </c>
      <c r="CS91" t="s">
        <v>1748</v>
      </c>
      <c r="CT91" t="s">
        <v>1397</v>
      </c>
      <c r="CU91" t="s">
        <v>1396</v>
      </c>
      <c r="CV91" t="s">
        <v>1983</v>
      </c>
      <c r="CW91" t="s">
        <v>1727</v>
      </c>
      <c r="CX91" t="s">
        <v>853</v>
      </c>
      <c r="DC91" t="s">
        <v>1387</v>
      </c>
      <c r="DE91" t="s">
        <v>1392</v>
      </c>
    </row>
    <row r="92" spans="1:109" x14ac:dyDescent="0.25">
      <c r="A92" t="s">
        <v>1025</v>
      </c>
      <c r="B92">
        <v>2</v>
      </c>
      <c r="C92" s="56">
        <v>42419</v>
      </c>
      <c r="D92" t="s">
        <v>1153</v>
      </c>
      <c r="E92" t="s">
        <v>1984</v>
      </c>
      <c r="G92" t="s">
        <v>1985</v>
      </c>
      <c r="H92" t="s">
        <v>1144</v>
      </c>
      <c r="I92" t="s">
        <v>1144</v>
      </c>
      <c r="J92" t="s">
        <v>1144</v>
      </c>
      <c r="K92" t="s">
        <v>1144</v>
      </c>
      <c r="L92">
        <v>2.4</v>
      </c>
      <c r="M92">
        <v>5.63</v>
      </c>
      <c r="N92">
        <v>0</v>
      </c>
      <c r="O92" s="56">
        <v>0</v>
      </c>
      <c r="P92" s="56">
        <v>0</v>
      </c>
      <c r="Q92">
        <v>1</v>
      </c>
      <c r="R92">
        <v>1</v>
      </c>
      <c r="S92">
        <v>11</v>
      </c>
      <c r="T92">
        <v>8</v>
      </c>
      <c r="U92">
        <v>3</v>
      </c>
      <c r="V92">
        <v>1</v>
      </c>
      <c r="X92" t="s">
        <v>7755</v>
      </c>
      <c r="AA92">
        <v>0</v>
      </c>
      <c r="AB92">
        <v>0</v>
      </c>
      <c r="AC92">
        <v>0</v>
      </c>
      <c r="AD92">
        <v>0</v>
      </c>
      <c r="AE92">
        <v>0</v>
      </c>
      <c r="AF92">
        <v>0</v>
      </c>
      <c r="AG92">
        <v>0</v>
      </c>
      <c r="AJ92" s="56"/>
      <c r="AK92" s="56"/>
      <c r="AL92" s="56"/>
      <c r="AP92" t="s">
        <v>1155</v>
      </c>
      <c r="AS92" t="s">
        <v>1152</v>
      </c>
      <c r="AT92">
        <v>1</v>
      </c>
      <c r="AV92">
        <v>4</v>
      </c>
      <c r="AW92">
        <v>3</v>
      </c>
      <c r="AX92">
        <v>1</v>
      </c>
      <c r="AY92" t="s">
        <v>1147</v>
      </c>
      <c r="AZ92" t="s">
        <v>1147</v>
      </c>
      <c r="BA92">
        <v>4</v>
      </c>
      <c r="BD92">
        <v>1000000000</v>
      </c>
      <c r="BE92">
        <v>7</v>
      </c>
      <c r="BF92">
        <v>-0.75</v>
      </c>
      <c r="BG92">
        <v>0</v>
      </c>
      <c r="BH92">
        <v>0</v>
      </c>
      <c r="BI92">
        <v>0</v>
      </c>
      <c r="BJ92">
        <v>0</v>
      </c>
      <c r="BK92">
        <v>0</v>
      </c>
      <c r="BL92">
        <v>0</v>
      </c>
      <c r="BM92">
        <v>7</v>
      </c>
      <c r="BN92">
        <v>-0.75</v>
      </c>
      <c r="BO92">
        <v>0</v>
      </c>
      <c r="BP92">
        <v>0</v>
      </c>
      <c r="BR92">
        <v>0</v>
      </c>
      <c r="BS92">
        <v>1</v>
      </c>
      <c r="BX92">
        <v>0</v>
      </c>
      <c r="BY92">
        <v>7.2</v>
      </c>
      <c r="BZ92">
        <v>0</v>
      </c>
      <c r="CA92">
        <v>5.87</v>
      </c>
      <c r="CB92">
        <v>0</v>
      </c>
      <c r="CC92">
        <v>1</v>
      </c>
      <c r="CD92" s="56">
        <v>42095</v>
      </c>
      <c r="CE92" s="56">
        <v>42342</v>
      </c>
      <c r="CF92" s="56">
        <v>42342</v>
      </c>
      <c r="CG92" s="56">
        <v>42419</v>
      </c>
      <c r="CH92" s="56"/>
      <c r="CI92" s="56"/>
      <c r="CJ92">
        <v>0</v>
      </c>
      <c r="CK92">
        <v>0</v>
      </c>
      <c r="CL92">
        <v>0</v>
      </c>
      <c r="CM92">
        <v>0</v>
      </c>
      <c r="CN92">
        <v>0</v>
      </c>
      <c r="CO92">
        <v>0</v>
      </c>
      <c r="CP92">
        <v>0.96</v>
      </c>
      <c r="CQ92" t="s">
        <v>1154</v>
      </c>
      <c r="CR92" t="s">
        <v>1153</v>
      </c>
      <c r="CS92" t="s">
        <v>1748</v>
      </c>
      <c r="CT92" t="s">
        <v>1397</v>
      </c>
      <c r="CU92" t="s">
        <v>1396</v>
      </c>
      <c r="CV92" t="s">
        <v>1986</v>
      </c>
      <c r="CW92" t="s">
        <v>1727</v>
      </c>
      <c r="CX92" t="s">
        <v>853</v>
      </c>
      <c r="DC92" t="s">
        <v>1387</v>
      </c>
      <c r="DE92" t="s">
        <v>1392</v>
      </c>
    </row>
    <row r="93" spans="1:109" x14ac:dyDescent="0.25">
      <c r="A93" t="s">
        <v>1025</v>
      </c>
      <c r="B93">
        <v>2</v>
      </c>
      <c r="C93" s="56">
        <v>42419</v>
      </c>
      <c r="D93" t="s">
        <v>1153</v>
      </c>
      <c r="E93" t="s">
        <v>1987</v>
      </c>
      <c r="G93" t="s">
        <v>1988</v>
      </c>
      <c r="H93" t="s">
        <v>1144</v>
      </c>
      <c r="I93" t="s">
        <v>1144</v>
      </c>
      <c r="J93" t="s">
        <v>1144</v>
      </c>
      <c r="K93" t="s">
        <v>1144</v>
      </c>
      <c r="L93">
        <v>0.61</v>
      </c>
      <c r="M93">
        <v>1.74</v>
      </c>
      <c r="N93">
        <v>0</v>
      </c>
      <c r="O93" s="56">
        <v>0</v>
      </c>
      <c r="P93" s="56">
        <v>0</v>
      </c>
      <c r="Q93">
        <v>1</v>
      </c>
      <c r="R93">
        <v>1</v>
      </c>
      <c r="S93">
        <v>11</v>
      </c>
      <c r="T93">
        <v>8</v>
      </c>
      <c r="U93">
        <v>3</v>
      </c>
      <c r="V93">
        <v>1</v>
      </c>
      <c r="W93" t="s">
        <v>1156</v>
      </c>
      <c r="X93" t="s">
        <v>7755</v>
      </c>
      <c r="Y93">
        <v>11</v>
      </c>
      <c r="AA93">
        <v>0</v>
      </c>
      <c r="AB93">
        <v>0</v>
      </c>
      <c r="AC93">
        <v>0</v>
      </c>
      <c r="AD93">
        <v>0</v>
      </c>
      <c r="AE93">
        <v>0</v>
      </c>
      <c r="AF93">
        <v>0</v>
      </c>
      <c r="AG93">
        <v>0</v>
      </c>
      <c r="AJ93" s="56"/>
      <c r="AK93" s="56"/>
      <c r="AL93" s="56"/>
      <c r="AP93" t="s">
        <v>1155</v>
      </c>
      <c r="AR93">
        <v>5</v>
      </c>
      <c r="AS93" t="s">
        <v>1152</v>
      </c>
      <c r="AT93">
        <v>1</v>
      </c>
      <c r="AV93">
        <v>16</v>
      </c>
      <c r="AW93">
        <v>11</v>
      </c>
      <c r="AX93">
        <v>5</v>
      </c>
      <c r="AY93" t="s">
        <v>1148</v>
      </c>
      <c r="AZ93" t="s">
        <v>1148</v>
      </c>
      <c r="BA93">
        <v>16</v>
      </c>
      <c r="BD93">
        <v>1000000000</v>
      </c>
      <c r="BE93">
        <v>13</v>
      </c>
      <c r="BF93">
        <v>0.19</v>
      </c>
      <c r="BG93">
        <v>3</v>
      </c>
      <c r="BH93">
        <v>0</v>
      </c>
      <c r="BI93">
        <v>0</v>
      </c>
      <c r="BJ93">
        <v>0</v>
      </c>
      <c r="BK93">
        <v>0</v>
      </c>
      <c r="BL93">
        <v>0</v>
      </c>
      <c r="BM93">
        <v>16</v>
      </c>
      <c r="BN93">
        <v>0</v>
      </c>
      <c r="BO93">
        <v>0</v>
      </c>
      <c r="BP93">
        <v>0</v>
      </c>
      <c r="BR93">
        <v>0</v>
      </c>
      <c r="BS93">
        <v>4</v>
      </c>
      <c r="BX93">
        <v>0</v>
      </c>
      <c r="BY93">
        <v>0</v>
      </c>
      <c r="BZ93">
        <v>0</v>
      </c>
      <c r="CA93">
        <v>8.08</v>
      </c>
      <c r="CB93">
        <v>0</v>
      </c>
      <c r="CC93">
        <v>1</v>
      </c>
      <c r="CD93" s="56">
        <v>42095</v>
      </c>
      <c r="CE93" s="56">
        <v>42342</v>
      </c>
      <c r="CF93" s="56">
        <v>42342</v>
      </c>
      <c r="CG93" s="56">
        <v>42419</v>
      </c>
      <c r="CH93" s="56"/>
      <c r="CI93" s="56"/>
      <c r="CJ93">
        <v>0.13</v>
      </c>
      <c r="CK93">
        <v>0</v>
      </c>
      <c r="CL93">
        <v>0</v>
      </c>
      <c r="CM93">
        <v>0</v>
      </c>
      <c r="CN93">
        <v>0.12</v>
      </c>
      <c r="CO93">
        <v>0.84</v>
      </c>
      <c r="CP93">
        <v>0</v>
      </c>
      <c r="CQ93" t="s">
        <v>1154</v>
      </c>
      <c r="CR93" t="s">
        <v>1153</v>
      </c>
      <c r="CS93" t="s">
        <v>1748</v>
      </c>
      <c r="CT93" t="s">
        <v>1397</v>
      </c>
      <c r="CU93" t="s">
        <v>1396</v>
      </c>
      <c r="CV93" t="s">
        <v>1989</v>
      </c>
      <c r="CW93" t="s">
        <v>1727</v>
      </c>
      <c r="CX93" t="s">
        <v>853</v>
      </c>
      <c r="DC93" t="s">
        <v>1387</v>
      </c>
      <c r="DE93" t="s">
        <v>1392</v>
      </c>
    </row>
    <row r="94" spans="1:109" x14ac:dyDescent="0.25">
      <c r="A94" t="s">
        <v>1025</v>
      </c>
      <c r="B94">
        <v>2</v>
      </c>
      <c r="C94" s="56">
        <v>42419</v>
      </c>
      <c r="D94" t="s">
        <v>1153</v>
      </c>
      <c r="E94" t="s">
        <v>1990</v>
      </c>
      <c r="G94" t="s">
        <v>1991</v>
      </c>
      <c r="H94" t="s">
        <v>1144</v>
      </c>
      <c r="I94" t="s">
        <v>1144</v>
      </c>
      <c r="J94" t="s">
        <v>1144</v>
      </c>
      <c r="K94" t="s">
        <v>1144</v>
      </c>
      <c r="L94">
        <v>2.84</v>
      </c>
      <c r="M94">
        <v>8.84</v>
      </c>
      <c r="N94">
        <v>0</v>
      </c>
      <c r="O94" s="56">
        <v>0</v>
      </c>
      <c r="P94" s="56">
        <v>0</v>
      </c>
      <c r="Q94">
        <v>1</v>
      </c>
      <c r="R94">
        <v>1</v>
      </c>
      <c r="S94">
        <v>11</v>
      </c>
      <c r="T94">
        <v>8</v>
      </c>
      <c r="U94">
        <v>3</v>
      </c>
      <c r="V94">
        <v>1</v>
      </c>
      <c r="W94" t="s">
        <v>1156</v>
      </c>
      <c r="X94" t="s">
        <v>7755</v>
      </c>
      <c r="Y94">
        <v>13</v>
      </c>
      <c r="AA94">
        <v>0</v>
      </c>
      <c r="AB94">
        <v>0</v>
      </c>
      <c r="AC94">
        <v>0</v>
      </c>
      <c r="AD94">
        <v>0</v>
      </c>
      <c r="AE94">
        <v>0</v>
      </c>
      <c r="AF94">
        <v>0</v>
      </c>
      <c r="AG94">
        <v>0</v>
      </c>
      <c r="AJ94" s="56"/>
      <c r="AK94" s="56"/>
      <c r="AL94" s="56"/>
      <c r="AM94">
        <v>3</v>
      </c>
      <c r="AP94" t="s">
        <v>1155</v>
      </c>
      <c r="AR94">
        <v>5</v>
      </c>
      <c r="AS94" t="s">
        <v>1152</v>
      </c>
      <c r="AT94">
        <v>1</v>
      </c>
      <c r="AV94">
        <v>19</v>
      </c>
      <c r="AW94">
        <v>13</v>
      </c>
      <c r="AX94">
        <v>6</v>
      </c>
      <c r="AY94" t="s">
        <v>1148</v>
      </c>
      <c r="AZ94" t="s">
        <v>1148</v>
      </c>
      <c r="BA94">
        <v>19</v>
      </c>
      <c r="BD94">
        <v>1000000000</v>
      </c>
      <c r="BE94">
        <v>18</v>
      </c>
      <c r="BF94">
        <v>0.05</v>
      </c>
      <c r="BG94">
        <v>0</v>
      </c>
      <c r="BH94">
        <v>0</v>
      </c>
      <c r="BI94">
        <v>0</v>
      </c>
      <c r="BJ94">
        <v>0</v>
      </c>
      <c r="BK94">
        <v>0</v>
      </c>
      <c r="BL94">
        <v>0</v>
      </c>
      <c r="BM94">
        <v>18</v>
      </c>
      <c r="BN94">
        <v>0.05</v>
      </c>
      <c r="BO94">
        <v>0</v>
      </c>
      <c r="BP94">
        <v>0</v>
      </c>
      <c r="BR94">
        <v>0</v>
      </c>
      <c r="BS94">
        <v>5</v>
      </c>
      <c r="BX94">
        <v>0</v>
      </c>
      <c r="BY94">
        <v>0</v>
      </c>
      <c r="BZ94">
        <v>0</v>
      </c>
      <c r="CA94">
        <v>9.2200000000000006</v>
      </c>
      <c r="CB94">
        <v>0</v>
      </c>
      <c r="CC94">
        <v>1</v>
      </c>
      <c r="CD94" s="56">
        <v>42095</v>
      </c>
      <c r="CE94" s="56">
        <v>42342</v>
      </c>
      <c r="CF94" s="56">
        <v>42342</v>
      </c>
      <c r="CG94" s="56">
        <v>42419</v>
      </c>
      <c r="CH94" s="56"/>
      <c r="CI94" s="56"/>
      <c r="CJ94">
        <v>0.04</v>
      </c>
      <c r="CK94">
        <v>0</v>
      </c>
      <c r="CL94">
        <v>0</v>
      </c>
      <c r="CM94">
        <v>0</v>
      </c>
      <c r="CN94">
        <v>0</v>
      </c>
      <c r="CO94">
        <v>0.84</v>
      </c>
      <c r="CP94">
        <v>0.12</v>
      </c>
      <c r="CQ94" t="s">
        <v>1154</v>
      </c>
      <c r="CR94" t="s">
        <v>1153</v>
      </c>
      <c r="CS94" t="s">
        <v>1748</v>
      </c>
      <c r="CT94" t="s">
        <v>1397</v>
      </c>
      <c r="CU94" t="s">
        <v>1396</v>
      </c>
      <c r="CV94" t="s">
        <v>1992</v>
      </c>
      <c r="CW94" t="s">
        <v>1390</v>
      </c>
      <c r="CX94" t="s">
        <v>853</v>
      </c>
      <c r="DC94" t="s">
        <v>1387</v>
      </c>
      <c r="DE94" t="s">
        <v>1392</v>
      </c>
    </row>
    <row r="95" spans="1:109" x14ac:dyDescent="0.25">
      <c r="A95" t="s">
        <v>1025</v>
      </c>
      <c r="B95">
        <v>2</v>
      </c>
      <c r="C95" s="56">
        <v>42419</v>
      </c>
      <c r="D95" t="s">
        <v>1153</v>
      </c>
      <c r="E95" t="s">
        <v>1993</v>
      </c>
      <c r="G95" t="s">
        <v>1994</v>
      </c>
      <c r="H95" t="s">
        <v>1144</v>
      </c>
      <c r="I95" t="s">
        <v>1144</v>
      </c>
      <c r="J95" t="s">
        <v>1144</v>
      </c>
      <c r="K95" t="s">
        <v>1144</v>
      </c>
      <c r="L95">
        <v>29.38</v>
      </c>
      <c r="M95">
        <v>78.180000000000007</v>
      </c>
      <c r="N95">
        <v>0</v>
      </c>
      <c r="O95" s="56">
        <v>0</v>
      </c>
      <c r="P95" s="56">
        <v>0</v>
      </c>
      <c r="Q95">
        <v>1</v>
      </c>
      <c r="R95">
        <v>1</v>
      </c>
      <c r="S95">
        <v>11</v>
      </c>
      <c r="T95">
        <v>8</v>
      </c>
      <c r="U95">
        <v>3</v>
      </c>
      <c r="V95">
        <v>1</v>
      </c>
      <c r="W95" t="s">
        <v>1156</v>
      </c>
      <c r="X95" t="s">
        <v>7755</v>
      </c>
      <c r="AA95">
        <v>0</v>
      </c>
      <c r="AB95">
        <v>0</v>
      </c>
      <c r="AC95">
        <v>0</v>
      </c>
      <c r="AD95">
        <v>0</v>
      </c>
      <c r="AE95">
        <v>0</v>
      </c>
      <c r="AF95">
        <v>0</v>
      </c>
      <c r="AG95">
        <v>0</v>
      </c>
      <c r="AJ95" s="56"/>
      <c r="AK95" s="56"/>
      <c r="AL95" s="56"/>
      <c r="AM95">
        <v>4</v>
      </c>
      <c r="AP95" t="s">
        <v>1155</v>
      </c>
      <c r="AS95" t="s">
        <v>1152</v>
      </c>
      <c r="AT95">
        <v>1</v>
      </c>
      <c r="AV95">
        <v>4</v>
      </c>
      <c r="AW95">
        <v>3</v>
      </c>
      <c r="AX95">
        <v>1</v>
      </c>
      <c r="AY95" t="s">
        <v>1148</v>
      </c>
      <c r="AZ95" t="s">
        <v>1148</v>
      </c>
      <c r="BA95">
        <v>4</v>
      </c>
      <c r="BD95">
        <v>1000000000</v>
      </c>
      <c r="BE95">
        <v>4</v>
      </c>
      <c r="BF95">
        <v>0</v>
      </c>
      <c r="BG95">
        <v>0</v>
      </c>
      <c r="BH95">
        <v>0</v>
      </c>
      <c r="BI95">
        <v>0</v>
      </c>
      <c r="BJ95">
        <v>0</v>
      </c>
      <c r="BK95">
        <v>0</v>
      </c>
      <c r="BL95">
        <v>0</v>
      </c>
      <c r="BM95">
        <v>4</v>
      </c>
      <c r="BN95">
        <v>0</v>
      </c>
      <c r="BO95">
        <v>0</v>
      </c>
      <c r="BP95">
        <v>0</v>
      </c>
      <c r="BR95">
        <v>0</v>
      </c>
      <c r="BS95">
        <v>1</v>
      </c>
      <c r="BX95">
        <v>0</v>
      </c>
      <c r="BY95">
        <v>0</v>
      </c>
      <c r="BZ95">
        <v>0</v>
      </c>
      <c r="CA95">
        <v>7.25</v>
      </c>
      <c r="CB95">
        <v>0</v>
      </c>
      <c r="CC95">
        <v>1</v>
      </c>
      <c r="CD95" s="56">
        <v>42095</v>
      </c>
      <c r="CE95" s="56">
        <v>42342</v>
      </c>
      <c r="CF95" s="56">
        <v>42342</v>
      </c>
      <c r="CG95" s="56">
        <v>42419</v>
      </c>
      <c r="CH95" s="56"/>
      <c r="CI95" s="56"/>
      <c r="CJ95">
        <v>0</v>
      </c>
      <c r="CK95">
        <v>0</v>
      </c>
      <c r="CL95">
        <v>0</v>
      </c>
      <c r="CM95">
        <v>0</v>
      </c>
      <c r="CN95">
        <v>0</v>
      </c>
      <c r="CO95">
        <v>0.96</v>
      </c>
      <c r="CP95">
        <v>0</v>
      </c>
      <c r="CQ95" t="s">
        <v>1154</v>
      </c>
      <c r="CR95" t="s">
        <v>1153</v>
      </c>
      <c r="CS95" t="s">
        <v>1748</v>
      </c>
      <c r="CT95" t="s">
        <v>1397</v>
      </c>
      <c r="CU95" t="s">
        <v>1396</v>
      </c>
      <c r="CV95" t="s">
        <v>1995</v>
      </c>
      <c r="CW95" t="s">
        <v>1727</v>
      </c>
      <c r="CX95" t="s">
        <v>853</v>
      </c>
      <c r="DC95" t="s">
        <v>1387</v>
      </c>
      <c r="DE95" t="s">
        <v>1392</v>
      </c>
    </row>
    <row r="96" spans="1:109" x14ac:dyDescent="0.25">
      <c r="A96" t="s">
        <v>1025</v>
      </c>
      <c r="B96">
        <v>2</v>
      </c>
      <c r="C96" s="56">
        <v>42419</v>
      </c>
      <c r="D96" t="s">
        <v>1153</v>
      </c>
      <c r="E96" t="s">
        <v>1996</v>
      </c>
      <c r="G96" t="s">
        <v>1997</v>
      </c>
      <c r="H96" t="s">
        <v>1144</v>
      </c>
      <c r="I96" t="s">
        <v>1144</v>
      </c>
      <c r="J96" t="s">
        <v>1144</v>
      </c>
      <c r="K96" t="s">
        <v>1144</v>
      </c>
      <c r="L96">
        <v>24.44</v>
      </c>
      <c r="M96">
        <v>57.38</v>
      </c>
      <c r="N96">
        <v>0</v>
      </c>
      <c r="O96" s="56">
        <v>0</v>
      </c>
      <c r="P96" s="56">
        <v>0</v>
      </c>
      <c r="Q96">
        <v>1</v>
      </c>
      <c r="R96">
        <v>1</v>
      </c>
      <c r="S96">
        <v>11</v>
      </c>
      <c r="T96">
        <v>8</v>
      </c>
      <c r="U96">
        <v>3</v>
      </c>
      <c r="V96">
        <v>1</v>
      </c>
      <c r="X96" t="s">
        <v>7755</v>
      </c>
      <c r="AA96">
        <v>0</v>
      </c>
      <c r="AB96">
        <v>0</v>
      </c>
      <c r="AC96">
        <v>0</v>
      </c>
      <c r="AD96">
        <v>0</v>
      </c>
      <c r="AE96">
        <v>0</v>
      </c>
      <c r="AF96">
        <v>0</v>
      </c>
      <c r="AG96">
        <v>0</v>
      </c>
      <c r="AJ96" s="56"/>
      <c r="AK96" s="56"/>
      <c r="AL96" s="56"/>
      <c r="AM96">
        <v>4</v>
      </c>
      <c r="AP96" t="s">
        <v>1155</v>
      </c>
      <c r="AR96">
        <v>5</v>
      </c>
      <c r="AS96" t="s">
        <v>1152</v>
      </c>
      <c r="AT96">
        <v>1</v>
      </c>
      <c r="AV96">
        <v>13</v>
      </c>
      <c r="AW96">
        <v>9</v>
      </c>
      <c r="AX96">
        <v>4</v>
      </c>
      <c r="AY96" t="s">
        <v>1147</v>
      </c>
      <c r="AZ96" t="s">
        <v>1147</v>
      </c>
      <c r="BA96">
        <v>13</v>
      </c>
      <c r="BD96">
        <v>1000000000</v>
      </c>
      <c r="BE96">
        <v>15</v>
      </c>
      <c r="BF96">
        <v>-0.15</v>
      </c>
      <c r="BG96">
        <v>0</v>
      </c>
      <c r="BH96">
        <v>0</v>
      </c>
      <c r="BI96">
        <v>0</v>
      </c>
      <c r="BJ96">
        <v>0</v>
      </c>
      <c r="BK96">
        <v>0</v>
      </c>
      <c r="BL96">
        <v>0</v>
      </c>
      <c r="BM96">
        <v>15</v>
      </c>
      <c r="BN96">
        <v>-0.15</v>
      </c>
      <c r="BO96">
        <v>0</v>
      </c>
      <c r="BP96">
        <v>0</v>
      </c>
      <c r="BR96">
        <v>0</v>
      </c>
      <c r="BS96">
        <v>4</v>
      </c>
      <c r="BX96">
        <v>0</v>
      </c>
      <c r="BY96">
        <v>48.88</v>
      </c>
      <c r="BZ96">
        <v>0</v>
      </c>
      <c r="CA96">
        <v>5.88</v>
      </c>
      <c r="CB96">
        <v>0</v>
      </c>
      <c r="CC96">
        <v>1</v>
      </c>
      <c r="CD96" s="56">
        <v>42095</v>
      </c>
      <c r="CE96" s="56">
        <v>42342</v>
      </c>
      <c r="CF96" s="56">
        <v>42342</v>
      </c>
      <c r="CG96" s="56">
        <v>42419</v>
      </c>
      <c r="CH96" s="56"/>
      <c r="CI96" s="56"/>
      <c r="CJ96">
        <v>0.02</v>
      </c>
      <c r="CK96">
        <v>0</v>
      </c>
      <c r="CL96">
        <v>0</v>
      </c>
      <c r="CM96">
        <v>0</v>
      </c>
      <c r="CN96">
        <v>0</v>
      </c>
      <c r="CO96">
        <v>0</v>
      </c>
      <c r="CP96">
        <v>0.96</v>
      </c>
      <c r="CQ96" t="s">
        <v>1154</v>
      </c>
      <c r="CR96" t="s">
        <v>1153</v>
      </c>
      <c r="CS96" t="s">
        <v>1748</v>
      </c>
      <c r="CT96" t="s">
        <v>1397</v>
      </c>
      <c r="CU96" t="s">
        <v>1396</v>
      </c>
      <c r="CV96" t="s">
        <v>1998</v>
      </c>
      <c r="CW96" t="s">
        <v>1390</v>
      </c>
      <c r="CX96" t="s">
        <v>853</v>
      </c>
      <c r="DC96" t="s">
        <v>1387</v>
      </c>
      <c r="DE96" t="s">
        <v>1392</v>
      </c>
    </row>
    <row r="97" spans="1:109" x14ac:dyDescent="0.25">
      <c r="A97" t="s">
        <v>1025</v>
      </c>
      <c r="B97">
        <v>2</v>
      </c>
      <c r="C97" s="56">
        <v>42419</v>
      </c>
      <c r="D97" t="s">
        <v>1153</v>
      </c>
      <c r="E97" t="s">
        <v>1999</v>
      </c>
      <c r="G97" t="s">
        <v>2000</v>
      </c>
      <c r="H97" t="s">
        <v>1144</v>
      </c>
      <c r="I97" t="s">
        <v>1144</v>
      </c>
      <c r="J97" t="s">
        <v>1144</v>
      </c>
      <c r="K97" t="s">
        <v>1144</v>
      </c>
      <c r="L97">
        <v>32.44</v>
      </c>
      <c r="M97">
        <v>59.59</v>
      </c>
      <c r="N97">
        <v>0</v>
      </c>
      <c r="O97" s="56">
        <v>0</v>
      </c>
      <c r="P97" s="56">
        <v>0</v>
      </c>
      <c r="Q97">
        <v>1</v>
      </c>
      <c r="R97">
        <v>1</v>
      </c>
      <c r="S97">
        <v>11</v>
      </c>
      <c r="T97">
        <v>8</v>
      </c>
      <c r="U97">
        <v>3</v>
      </c>
      <c r="V97">
        <v>1</v>
      </c>
      <c r="X97" t="s">
        <v>7755</v>
      </c>
      <c r="AA97">
        <v>0</v>
      </c>
      <c r="AB97">
        <v>0</v>
      </c>
      <c r="AC97">
        <v>0</v>
      </c>
      <c r="AD97">
        <v>0</v>
      </c>
      <c r="AE97">
        <v>0</v>
      </c>
      <c r="AF97">
        <v>0</v>
      </c>
      <c r="AG97">
        <v>0</v>
      </c>
      <c r="AJ97" s="56"/>
      <c r="AK97" s="56"/>
      <c r="AL97" s="56"/>
      <c r="AP97" t="s">
        <v>1155</v>
      </c>
      <c r="AS97" t="s">
        <v>1152</v>
      </c>
      <c r="AT97">
        <v>1</v>
      </c>
      <c r="AV97">
        <v>3</v>
      </c>
      <c r="AW97">
        <v>2</v>
      </c>
      <c r="AX97">
        <v>1</v>
      </c>
      <c r="AY97" t="s">
        <v>1147</v>
      </c>
      <c r="AZ97" t="s">
        <v>1147</v>
      </c>
      <c r="BA97">
        <v>3</v>
      </c>
      <c r="BD97">
        <v>1000000000</v>
      </c>
      <c r="BE97">
        <v>5</v>
      </c>
      <c r="BF97">
        <v>-0.67</v>
      </c>
      <c r="BG97">
        <v>0</v>
      </c>
      <c r="BH97">
        <v>0</v>
      </c>
      <c r="BI97">
        <v>0</v>
      </c>
      <c r="BJ97">
        <v>0</v>
      </c>
      <c r="BK97">
        <v>0</v>
      </c>
      <c r="BL97">
        <v>0</v>
      </c>
      <c r="BM97">
        <v>5</v>
      </c>
      <c r="BN97">
        <v>-0.67</v>
      </c>
      <c r="BO97">
        <v>0</v>
      </c>
      <c r="BP97">
        <v>0</v>
      </c>
      <c r="BR97">
        <v>0</v>
      </c>
      <c r="BS97">
        <v>1</v>
      </c>
      <c r="BX97">
        <v>0</v>
      </c>
      <c r="BY97">
        <v>64.88</v>
      </c>
      <c r="BZ97">
        <v>0</v>
      </c>
      <c r="CA97">
        <v>3.65</v>
      </c>
      <c r="CB97">
        <v>0</v>
      </c>
      <c r="CC97">
        <v>1</v>
      </c>
      <c r="CD97" s="56">
        <v>42095</v>
      </c>
      <c r="CE97" s="56">
        <v>42342</v>
      </c>
      <c r="CF97" s="56">
        <v>42342</v>
      </c>
      <c r="CG97" s="56">
        <v>42419</v>
      </c>
      <c r="CH97" s="56"/>
      <c r="CI97" s="56"/>
      <c r="CJ97">
        <v>0</v>
      </c>
      <c r="CK97">
        <v>0</v>
      </c>
      <c r="CL97">
        <v>0</v>
      </c>
      <c r="CM97">
        <v>0</v>
      </c>
      <c r="CN97">
        <v>0</v>
      </c>
      <c r="CO97">
        <v>0</v>
      </c>
      <c r="CP97">
        <v>0.96</v>
      </c>
      <c r="CQ97" t="s">
        <v>1154</v>
      </c>
      <c r="CR97" t="s">
        <v>1153</v>
      </c>
      <c r="CS97" t="s">
        <v>1748</v>
      </c>
      <c r="CT97" t="s">
        <v>1397</v>
      </c>
      <c r="CU97" t="s">
        <v>1396</v>
      </c>
      <c r="CV97" t="s">
        <v>2001</v>
      </c>
      <c r="CW97" t="s">
        <v>1727</v>
      </c>
      <c r="CX97" t="s">
        <v>853</v>
      </c>
      <c r="DC97" t="s">
        <v>1387</v>
      </c>
      <c r="DE97" t="s">
        <v>1392</v>
      </c>
    </row>
    <row r="98" spans="1:109" x14ac:dyDescent="0.25">
      <c r="A98" t="s">
        <v>1025</v>
      </c>
      <c r="B98">
        <v>2</v>
      </c>
      <c r="C98" s="56">
        <v>42419</v>
      </c>
      <c r="D98" t="s">
        <v>1153</v>
      </c>
      <c r="E98" t="s">
        <v>2002</v>
      </c>
      <c r="G98" t="s">
        <v>2003</v>
      </c>
      <c r="H98" t="s">
        <v>1144</v>
      </c>
      <c r="I98" t="s">
        <v>1144</v>
      </c>
      <c r="J98" t="s">
        <v>1144</v>
      </c>
      <c r="K98" t="s">
        <v>1144</v>
      </c>
      <c r="L98">
        <v>40.76</v>
      </c>
      <c r="M98">
        <v>90.39</v>
      </c>
      <c r="N98">
        <v>0</v>
      </c>
      <c r="O98" s="56">
        <v>0</v>
      </c>
      <c r="P98" s="56">
        <v>0</v>
      </c>
      <c r="Q98">
        <v>1</v>
      </c>
      <c r="R98">
        <v>1</v>
      </c>
      <c r="S98">
        <v>11</v>
      </c>
      <c r="T98">
        <v>8</v>
      </c>
      <c r="U98">
        <v>3</v>
      </c>
      <c r="V98">
        <v>1</v>
      </c>
      <c r="W98" t="s">
        <v>1156</v>
      </c>
      <c r="X98" t="s">
        <v>7760</v>
      </c>
      <c r="Y98">
        <v>9</v>
      </c>
      <c r="AA98">
        <v>0</v>
      </c>
      <c r="AB98">
        <v>0</v>
      </c>
      <c r="AC98">
        <v>0</v>
      </c>
      <c r="AD98">
        <v>0</v>
      </c>
      <c r="AE98">
        <v>0</v>
      </c>
      <c r="AF98">
        <v>0</v>
      </c>
      <c r="AG98">
        <v>0</v>
      </c>
      <c r="AJ98" s="56"/>
      <c r="AK98" s="56"/>
      <c r="AL98" s="56"/>
      <c r="AM98">
        <v>3</v>
      </c>
      <c r="AP98" t="s">
        <v>1155</v>
      </c>
      <c r="AR98">
        <v>5</v>
      </c>
      <c r="AS98" t="s">
        <v>1152</v>
      </c>
      <c r="AT98">
        <v>1</v>
      </c>
      <c r="AV98">
        <v>14</v>
      </c>
      <c r="AW98">
        <v>9</v>
      </c>
      <c r="AX98">
        <v>5</v>
      </c>
      <c r="AY98" t="s">
        <v>1148</v>
      </c>
      <c r="AZ98" t="s">
        <v>1148</v>
      </c>
      <c r="BA98">
        <v>10</v>
      </c>
      <c r="BD98">
        <v>1000000000</v>
      </c>
      <c r="BE98">
        <v>12</v>
      </c>
      <c r="BF98">
        <v>0.14000000000000001</v>
      </c>
      <c r="BG98">
        <v>0</v>
      </c>
      <c r="BH98">
        <v>0</v>
      </c>
      <c r="BI98">
        <v>0</v>
      </c>
      <c r="BJ98">
        <v>0</v>
      </c>
      <c r="BK98">
        <v>0</v>
      </c>
      <c r="BL98">
        <v>0</v>
      </c>
      <c r="BM98">
        <v>12</v>
      </c>
      <c r="BN98">
        <v>0.14000000000000001</v>
      </c>
      <c r="BO98">
        <v>0</v>
      </c>
      <c r="BP98">
        <v>0</v>
      </c>
      <c r="BR98">
        <v>0</v>
      </c>
      <c r="BS98">
        <v>4</v>
      </c>
      <c r="BX98">
        <v>0</v>
      </c>
      <c r="BY98">
        <v>0</v>
      </c>
      <c r="BZ98">
        <v>0</v>
      </c>
      <c r="CA98">
        <v>5.31</v>
      </c>
      <c r="CB98">
        <v>0</v>
      </c>
      <c r="CC98">
        <v>1</v>
      </c>
      <c r="CD98" s="56">
        <v>42271</v>
      </c>
      <c r="CE98" s="56">
        <v>42342</v>
      </c>
      <c r="CF98" s="56">
        <v>42342</v>
      </c>
      <c r="CG98" s="56">
        <v>42419</v>
      </c>
      <c r="CH98" s="56"/>
      <c r="CI98" s="56"/>
      <c r="CJ98">
        <v>0</v>
      </c>
      <c r="CK98">
        <v>0</v>
      </c>
      <c r="CL98">
        <v>0</v>
      </c>
      <c r="CM98">
        <v>0</v>
      </c>
      <c r="CN98">
        <v>0</v>
      </c>
      <c r="CO98">
        <v>0.96</v>
      </c>
      <c r="CP98">
        <v>0</v>
      </c>
      <c r="CQ98" t="s">
        <v>1154</v>
      </c>
      <c r="CR98" t="s">
        <v>1153</v>
      </c>
      <c r="CS98" t="s">
        <v>1748</v>
      </c>
      <c r="CT98" t="s">
        <v>1397</v>
      </c>
      <c r="CU98" t="s">
        <v>1396</v>
      </c>
      <c r="CV98" t="s">
        <v>2004</v>
      </c>
      <c r="CW98" t="s">
        <v>1390</v>
      </c>
      <c r="CX98" t="s">
        <v>853</v>
      </c>
      <c r="DC98" t="s">
        <v>1387</v>
      </c>
      <c r="DE98" t="s">
        <v>1392</v>
      </c>
    </row>
    <row r="99" spans="1:109" x14ac:dyDescent="0.25">
      <c r="A99" t="s">
        <v>1025</v>
      </c>
      <c r="B99">
        <v>2</v>
      </c>
      <c r="C99" s="56">
        <v>42419</v>
      </c>
      <c r="D99" t="s">
        <v>1153</v>
      </c>
      <c r="E99" t="s">
        <v>2005</v>
      </c>
      <c r="G99" t="s">
        <v>2006</v>
      </c>
      <c r="H99" t="s">
        <v>1144</v>
      </c>
      <c r="I99" t="s">
        <v>1144</v>
      </c>
      <c r="J99" t="s">
        <v>1144</v>
      </c>
      <c r="K99" t="s">
        <v>1144</v>
      </c>
      <c r="L99">
        <v>25.69</v>
      </c>
      <c r="M99">
        <v>50.59</v>
      </c>
      <c r="N99">
        <v>0</v>
      </c>
      <c r="O99" s="56">
        <v>0</v>
      </c>
      <c r="P99" s="56">
        <v>0</v>
      </c>
      <c r="Q99">
        <v>1</v>
      </c>
      <c r="R99">
        <v>1</v>
      </c>
      <c r="S99">
        <v>11</v>
      </c>
      <c r="T99">
        <v>8</v>
      </c>
      <c r="U99">
        <v>3</v>
      </c>
      <c r="V99">
        <v>1</v>
      </c>
      <c r="W99" t="s">
        <v>1156</v>
      </c>
      <c r="X99" t="s">
        <v>7755</v>
      </c>
      <c r="AA99">
        <v>0</v>
      </c>
      <c r="AB99">
        <v>0</v>
      </c>
      <c r="AC99">
        <v>0</v>
      </c>
      <c r="AD99">
        <v>0</v>
      </c>
      <c r="AE99">
        <v>0</v>
      </c>
      <c r="AF99">
        <v>0</v>
      </c>
      <c r="AG99">
        <v>0</v>
      </c>
      <c r="AJ99" s="56"/>
      <c r="AK99" s="56"/>
      <c r="AL99" s="56"/>
      <c r="AM99">
        <v>6</v>
      </c>
      <c r="AP99" t="s">
        <v>1155</v>
      </c>
      <c r="AR99">
        <v>5</v>
      </c>
      <c r="AS99" t="s">
        <v>1152</v>
      </c>
      <c r="AT99">
        <v>1</v>
      </c>
      <c r="AV99">
        <v>12</v>
      </c>
      <c r="AW99">
        <v>8</v>
      </c>
      <c r="AX99">
        <v>4</v>
      </c>
      <c r="AY99" t="s">
        <v>1148</v>
      </c>
      <c r="AZ99" t="s">
        <v>1148</v>
      </c>
      <c r="BA99">
        <v>12</v>
      </c>
      <c r="BD99">
        <v>1000000000</v>
      </c>
      <c r="BE99">
        <v>12</v>
      </c>
      <c r="BF99">
        <v>0</v>
      </c>
      <c r="BG99">
        <v>0</v>
      </c>
      <c r="BH99">
        <v>0</v>
      </c>
      <c r="BI99">
        <v>0</v>
      </c>
      <c r="BJ99">
        <v>0</v>
      </c>
      <c r="BK99">
        <v>0</v>
      </c>
      <c r="BL99">
        <v>0</v>
      </c>
      <c r="BM99">
        <v>12</v>
      </c>
      <c r="BN99">
        <v>0</v>
      </c>
      <c r="BO99">
        <v>0</v>
      </c>
      <c r="BP99">
        <v>0</v>
      </c>
      <c r="BR99">
        <v>0</v>
      </c>
      <c r="BS99">
        <v>3</v>
      </c>
      <c r="BX99">
        <v>0</v>
      </c>
      <c r="BY99">
        <v>0</v>
      </c>
      <c r="BZ99">
        <v>0</v>
      </c>
      <c r="CA99">
        <v>4.2300000000000004</v>
      </c>
      <c r="CB99">
        <v>0</v>
      </c>
      <c r="CC99">
        <v>1</v>
      </c>
      <c r="CD99" s="56">
        <v>42095</v>
      </c>
      <c r="CE99" s="56">
        <v>42342</v>
      </c>
      <c r="CF99" s="56">
        <v>42342</v>
      </c>
      <c r="CG99" s="56">
        <v>42419</v>
      </c>
      <c r="CH99" s="56"/>
      <c r="CI99" s="56"/>
      <c r="CJ99">
        <v>0.13</v>
      </c>
      <c r="CK99">
        <v>0</v>
      </c>
      <c r="CL99">
        <v>0</v>
      </c>
      <c r="CM99">
        <v>0</v>
      </c>
      <c r="CN99">
        <v>0</v>
      </c>
      <c r="CO99">
        <v>0.31</v>
      </c>
      <c r="CP99">
        <v>0.65</v>
      </c>
      <c r="CQ99" t="s">
        <v>1154</v>
      </c>
      <c r="CR99" t="s">
        <v>1153</v>
      </c>
      <c r="CS99" t="s">
        <v>1748</v>
      </c>
      <c r="CT99" t="s">
        <v>1397</v>
      </c>
      <c r="CU99" t="s">
        <v>1396</v>
      </c>
      <c r="CV99" t="s">
        <v>2007</v>
      </c>
      <c r="CW99" t="s">
        <v>1727</v>
      </c>
      <c r="CX99" t="s">
        <v>853</v>
      </c>
      <c r="DC99" t="s">
        <v>1387</v>
      </c>
      <c r="DE99" t="s">
        <v>1392</v>
      </c>
    </row>
    <row r="100" spans="1:109" x14ac:dyDescent="0.25">
      <c r="A100" t="s">
        <v>1025</v>
      </c>
      <c r="B100">
        <v>2</v>
      </c>
      <c r="C100" s="56">
        <v>42419</v>
      </c>
      <c r="D100" t="s">
        <v>1153</v>
      </c>
      <c r="E100" t="s">
        <v>2008</v>
      </c>
      <c r="G100" t="s">
        <v>2009</v>
      </c>
      <c r="H100" t="s">
        <v>1144</v>
      </c>
      <c r="I100" t="s">
        <v>1144</v>
      </c>
      <c r="J100" t="s">
        <v>1144</v>
      </c>
      <c r="K100" t="s">
        <v>1144</v>
      </c>
      <c r="L100">
        <v>37.24</v>
      </c>
      <c r="M100">
        <v>81.41</v>
      </c>
      <c r="N100">
        <v>0</v>
      </c>
      <c r="O100" s="56">
        <v>0</v>
      </c>
      <c r="P100" s="56">
        <v>0</v>
      </c>
      <c r="Q100">
        <v>1</v>
      </c>
      <c r="R100">
        <v>1</v>
      </c>
      <c r="S100">
        <v>11</v>
      </c>
      <c r="T100">
        <v>8</v>
      </c>
      <c r="U100">
        <v>3</v>
      </c>
      <c r="V100">
        <v>1</v>
      </c>
      <c r="X100" t="s">
        <v>7757</v>
      </c>
      <c r="AA100">
        <v>0</v>
      </c>
      <c r="AB100">
        <v>0</v>
      </c>
      <c r="AC100">
        <v>0</v>
      </c>
      <c r="AD100">
        <v>0</v>
      </c>
      <c r="AE100">
        <v>0</v>
      </c>
      <c r="AF100">
        <v>0</v>
      </c>
      <c r="AG100">
        <v>0</v>
      </c>
      <c r="AJ100" s="56"/>
      <c r="AK100" s="56"/>
      <c r="AL100" s="56"/>
      <c r="AP100" t="s">
        <v>1155</v>
      </c>
      <c r="AR100">
        <v>2</v>
      </c>
      <c r="AS100" t="s">
        <v>1152</v>
      </c>
      <c r="AT100">
        <v>1</v>
      </c>
      <c r="AV100">
        <v>5</v>
      </c>
      <c r="AW100">
        <v>3</v>
      </c>
      <c r="AX100">
        <v>2</v>
      </c>
      <c r="AY100" t="s">
        <v>1147</v>
      </c>
      <c r="AZ100" t="s">
        <v>1147</v>
      </c>
      <c r="BA100">
        <v>8</v>
      </c>
      <c r="BD100">
        <v>1000000000</v>
      </c>
      <c r="BE100">
        <v>9</v>
      </c>
      <c r="BF100">
        <v>-0.8</v>
      </c>
      <c r="BG100">
        <v>0</v>
      </c>
      <c r="BH100">
        <v>0</v>
      </c>
      <c r="BI100">
        <v>0</v>
      </c>
      <c r="BJ100">
        <v>0</v>
      </c>
      <c r="BK100">
        <v>0</v>
      </c>
      <c r="BL100">
        <v>0</v>
      </c>
      <c r="BM100">
        <v>9</v>
      </c>
      <c r="BN100">
        <v>-0.8</v>
      </c>
      <c r="BO100">
        <v>0</v>
      </c>
      <c r="BP100">
        <v>0</v>
      </c>
      <c r="BR100">
        <v>0</v>
      </c>
      <c r="BS100">
        <v>1</v>
      </c>
      <c r="BX100">
        <v>0</v>
      </c>
      <c r="BY100">
        <v>148.96</v>
      </c>
      <c r="BZ100">
        <v>0</v>
      </c>
      <c r="CA100">
        <v>5.18</v>
      </c>
      <c r="CB100">
        <v>0</v>
      </c>
      <c r="CC100">
        <v>1</v>
      </c>
      <c r="CD100" s="56">
        <v>42341</v>
      </c>
      <c r="CE100" s="56">
        <v>42342</v>
      </c>
      <c r="CF100" s="56">
        <v>42342</v>
      </c>
      <c r="CG100" s="56">
        <v>42419</v>
      </c>
      <c r="CH100" s="56"/>
      <c r="CI100" s="56"/>
      <c r="CJ100">
        <v>0.08</v>
      </c>
      <c r="CK100">
        <v>0</v>
      </c>
      <c r="CL100">
        <v>0</v>
      </c>
      <c r="CM100">
        <v>0</v>
      </c>
      <c r="CN100">
        <v>0</v>
      </c>
      <c r="CO100">
        <v>0</v>
      </c>
      <c r="CP100">
        <v>0.96</v>
      </c>
      <c r="CQ100" t="s">
        <v>1154</v>
      </c>
      <c r="CR100" t="s">
        <v>1153</v>
      </c>
      <c r="CS100" t="s">
        <v>1748</v>
      </c>
      <c r="CT100" t="s">
        <v>1397</v>
      </c>
      <c r="CU100" t="s">
        <v>1396</v>
      </c>
      <c r="CV100" t="s">
        <v>2010</v>
      </c>
      <c r="CW100" t="s">
        <v>1738</v>
      </c>
      <c r="CX100" t="s">
        <v>853</v>
      </c>
      <c r="DC100" t="s">
        <v>1387</v>
      </c>
      <c r="DE100" t="s">
        <v>1392</v>
      </c>
    </row>
    <row r="101" spans="1:109" x14ac:dyDescent="0.25">
      <c r="A101" t="s">
        <v>1025</v>
      </c>
      <c r="B101">
        <v>2</v>
      </c>
      <c r="C101" s="56">
        <v>42419</v>
      </c>
      <c r="D101" t="s">
        <v>1153</v>
      </c>
      <c r="E101" t="s">
        <v>2011</v>
      </c>
      <c r="G101" t="s">
        <v>2012</v>
      </c>
      <c r="H101" t="s">
        <v>1144</v>
      </c>
      <c r="I101" t="s">
        <v>1144</v>
      </c>
      <c r="J101" t="s">
        <v>1144</v>
      </c>
      <c r="K101" t="s">
        <v>1144</v>
      </c>
      <c r="L101">
        <v>26.89</v>
      </c>
      <c r="M101">
        <v>75.31</v>
      </c>
      <c r="N101">
        <v>0</v>
      </c>
      <c r="O101" s="56">
        <v>0</v>
      </c>
      <c r="P101" s="56">
        <v>0</v>
      </c>
      <c r="Q101">
        <v>1</v>
      </c>
      <c r="R101">
        <v>1</v>
      </c>
      <c r="S101">
        <v>11</v>
      </c>
      <c r="T101">
        <v>8</v>
      </c>
      <c r="U101">
        <v>3</v>
      </c>
      <c r="V101">
        <v>1</v>
      </c>
      <c r="W101" t="s">
        <v>1156</v>
      </c>
      <c r="X101" t="s">
        <v>7659</v>
      </c>
      <c r="Y101">
        <v>6</v>
      </c>
      <c r="AA101">
        <v>0</v>
      </c>
      <c r="AB101">
        <v>0</v>
      </c>
      <c r="AC101">
        <v>0</v>
      </c>
      <c r="AD101">
        <v>0</v>
      </c>
      <c r="AE101">
        <v>0</v>
      </c>
      <c r="AF101">
        <v>0</v>
      </c>
      <c r="AG101">
        <v>0</v>
      </c>
      <c r="AJ101" s="56"/>
      <c r="AK101" s="56"/>
      <c r="AL101" s="56"/>
      <c r="AP101" t="s">
        <v>1155</v>
      </c>
      <c r="AR101">
        <v>5</v>
      </c>
      <c r="AS101" t="s">
        <v>1152</v>
      </c>
      <c r="AT101">
        <v>1</v>
      </c>
      <c r="AV101">
        <v>9</v>
      </c>
      <c r="AW101">
        <v>6</v>
      </c>
      <c r="AX101">
        <v>3</v>
      </c>
      <c r="AY101" t="s">
        <v>1148</v>
      </c>
      <c r="AZ101" t="s">
        <v>1148</v>
      </c>
      <c r="BA101">
        <v>8</v>
      </c>
      <c r="BD101">
        <v>1000000000</v>
      </c>
      <c r="BE101">
        <v>7</v>
      </c>
      <c r="BF101">
        <v>0.22</v>
      </c>
      <c r="BG101">
        <v>0</v>
      </c>
      <c r="BH101">
        <v>0</v>
      </c>
      <c r="BI101">
        <v>0</v>
      </c>
      <c r="BJ101">
        <v>0</v>
      </c>
      <c r="BK101">
        <v>0</v>
      </c>
      <c r="BL101">
        <v>0</v>
      </c>
      <c r="BM101">
        <v>7</v>
      </c>
      <c r="BN101">
        <v>0.22</v>
      </c>
      <c r="BO101">
        <v>0</v>
      </c>
      <c r="BP101">
        <v>0</v>
      </c>
      <c r="BR101">
        <v>0</v>
      </c>
      <c r="BS101">
        <v>2</v>
      </c>
      <c r="BX101">
        <v>0</v>
      </c>
      <c r="BY101">
        <v>0</v>
      </c>
      <c r="BZ101">
        <v>0</v>
      </c>
      <c r="CA101">
        <v>7.86</v>
      </c>
      <c r="CB101">
        <v>0</v>
      </c>
      <c r="CC101">
        <v>1</v>
      </c>
      <c r="CD101" s="56">
        <v>42342</v>
      </c>
      <c r="CE101" s="56">
        <v>42342</v>
      </c>
      <c r="CF101" s="56">
        <v>42342</v>
      </c>
      <c r="CG101" s="56">
        <v>42419</v>
      </c>
      <c r="CH101" s="56"/>
      <c r="CI101" s="56"/>
      <c r="CJ101">
        <v>0</v>
      </c>
      <c r="CK101">
        <v>0</v>
      </c>
      <c r="CL101">
        <v>0</v>
      </c>
      <c r="CM101">
        <v>0</v>
      </c>
      <c r="CN101">
        <v>0</v>
      </c>
      <c r="CO101">
        <v>0.96</v>
      </c>
      <c r="CP101">
        <v>0</v>
      </c>
      <c r="CQ101" t="s">
        <v>1154</v>
      </c>
      <c r="CR101" t="s">
        <v>1153</v>
      </c>
      <c r="CS101" t="s">
        <v>1748</v>
      </c>
      <c r="CT101" t="s">
        <v>1397</v>
      </c>
      <c r="CU101" t="s">
        <v>1396</v>
      </c>
      <c r="CV101" t="s">
        <v>2013</v>
      </c>
      <c r="CW101" t="s">
        <v>1738</v>
      </c>
      <c r="CX101" t="s">
        <v>853</v>
      </c>
      <c r="DC101" t="s">
        <v>1387</v>
      </c>
      <c r="DE101" t="s">
        <v>1392</v>
      </c>
    </row>
    <row r="102" spans="1:109" x14ac:dyDescent="0.25">
      <c r="A102" t="s">
        <v>1025</v>
      </c>
      <c r="B102">
        <v>2</v>
      </c>
      <c r="C102" s="56">
        <v>42419</v>
      </c>
      <c r="D102" t="s">
        <v>1153</v>
      </c>
      <c r="E102" t="s">
        <v>2014</v>
      </c>
      <c r="G102" t="s">
        <v>2015</v>
      </c>
      <c r="H102" t="s">
        <v>1144</v>
      </c>
      <c r="I102" t="s">
        <v>1144</v>
      </c>
      <c r="J102" t="s">
        <v>1144</v>
      </c>
      <c r="K102" t="s">
        <v>1144</v>
      </c>
      <c r="L102">
        <v>28.54</v>
      </c>
      <c r="M102">
        <v>62.67</v>
      </c>
      <c r="N102">
        <v>0</v>
      </c>
      <c r="O102" s="56">
        <v>0</v>
      </c>
      <c r="P102" s="56">
        <v>0</v>
      </c>
      <c r="Q102">
        <v>1</v>
      </c>
      <c r="R102">
        <v>1</v>
      </c>
      <c r="S102">
        <v>11</v>
      </c>
      <c r="T102">
        <v>8</v>
      </c>
      <c r="U102">
        <v>3</v>
      </c>
      <c r="V102">
        <v>1</v>
      </c>
      <c r="X102" t="s">
        <v>7755</v>
      </c>
      <c r="AA102">
        <v>0</v>
      </c>
      <c r="AB102">
        <v>0</v>
      </c>
      <c r="AC102">
        <v>0</v>
      </c>
      <c r="AD102">
        <v>0</v>
      </c>
      <c r="AE102">
        <v>0</v>
      </c>
      <c r="AF102">
        <v>0</v>
      </c>
      <c r="AG102">
        <v>0</v>
      </c>
      <c r="AJ102" s="56"/>
      <c r="AK102" s="56"/>
      <c r="AL102" s="56"/>
      <c r="AP102" t="s">
        <v>1155</v>
      </c>
      <c r="AS102" t="s">
        <v>1152</v>
      </c>
      <c r="AT102">
        <v>1</v>
      </c>
      <c r="AV102">
        <v>3</v>
      </c>
      <c r="AW102">
        <v>2</v>
      </c>
      <c r="AX102">
        <v>1</v>
      </c>
      <c r="AY102" t="s">
        <v>1147</v>
      </c>
      <c r="AZ102" t="s">
        <v>1147</v>
      </c>
      <c r="BA102">
        <v>3</v>
      </c>
      <c r="BD102">
        <v>1000000000</v>
      </c>
      <c r="BE102">
        <v>4</v>
      </c>
      <c r="BF102">
        <v>-0.33</v>
      </c>
      <c r="BG102">
        <v>0</v>
      </c>
      <c r="BH102">
        <v>0</v>
      </c>
      <c r="BI102">
        <v>0</v>
      </c>
      <c r="BJ102">
        <v>0</v>
      </c>
      <c r="BK102">
        <v>0</v>
      </c>
      <c r="BL102">
        <v>0</v>
      </c>
      <c r="BM102">
        <v>4</v>
      </c>
      <c r="BN102">
        <v>-0.33</v>
      </c>
      <c r="BO102">
        <v>0</v>
      </c>
      <c r="BP102">
        <v>0</v>
      </c>
      <c r="BR102">
        <v>0</v>
      </c>
      <c r="BS102">
        <v>1</v>
      </c>
      <c r="BX102">
        <v>0</v>
      </c>
      <c r="BY102">
        <v>28.54</v>
      </c>
      <c r="BZ102">
        <v>0</v>
      </c>
      <c r="CA102">
        <v>5.22</v>
      </c>
      <c r="CB102">
        <v>0</v>
      </c>
      <c r="CC102">
        <v>1</v>
      </c>
      <c r="CD102" s="56">
        <v>42095</v>
      </c>
      <c r="CE102" s="56">
        <v>42342</v>
      </c>
      <c r="CF102" s="56">
        <v>42342</v>
      </c>
      <c r="CG102" s="56">
        <v>42419</v>
      </c>
      <c r="CH102" s="56"/>
      <c r="CI102" s="56"/>
      <c r="CJ102">
        <v>0</v>
      </c>
      <c r="CK102">
        <v>0</v>
      </c>
      <c r="CL102">
        <v>0</v>
      </c>
      <c r="CM102">
        <v>0</v>
      </c>
      <c r="CN102">
        <v>0</v>
      </c>
      <c r="CO102">
        <v>0</v>
      </c>
      <c r="CP102">
        <v>0.96</v>
      </c>
      <c r="CQ102" t="s">
        <v>1154</v>
      </c>
      <c r="CR102" t="s">
        <v>1153</v>
      </c>
      <c r="CS102" t="s">
        <v>1748</v>
      </c>
      <c r="CT102" t="s">
        <v>1397</v>
      </c>
      <c r="CU102" t="s">
        <v>1396</v>
      </c>
      <c r="CV102" t="s">
        <v>2016</v>
      </c>
      <c r="CW102" t="s">
        <v>1738</v>
      </c>
      <c r="CX102" t="s">
        <v>853</v>
      </c>
      <c r="DC102" t="s">
        <v>1387</v>
      </c>
      <c r="DE102" t="s">
        <v>1392</v>
      </c>
    </row>
    <row r="103" spans="1:109" x14ac:dyDescent="0.25">
      <c r="A103" t="s">
        <v>1025</v>
      </c>
      <c r="B103">
        <v>2</v>
      </c>
      <c r="C103" s="56">
        <v>42419</v>
      </c>
      <c r="D103" t="s">
        <v>1153</v>
      </c>
      <c r="E103" t="s">
        <v>2017</v>
      </c>
      <c r="G103" t="s">
        <v>2018</v>
      </c>
      <c r="H103" t="s">
        <v>1144</v>
      </c>
      <c r="I103" t="s">
        <v>1144</v>
      </c>
      <c r="J103" t="s">
        <v>1144</v>
      </c>
      <c r="K103" t="s">
        <v>1144</v>
      </c>
      <c r="L103">
        <v>27.85</v>
      </c>
      <c r="M103">
        <v>64.900000000000006</v>
      </c>
      <c r="N103">
        <v>0</v>
      </c>
      <c r="O103" s="56">
        <v>0</v>
      </c>
      <c r="P103" s="56">
        <v>0</v>
      </c>
      <c r="Q103">
        <v>1</v>
      </c>
      <c r="R103">
        <v>1</v>
      </c>
      <c r="S103">
        <v>11</v>
      </c>
      <c r="T103">
        <v>8</v>
      </c>
      <c r="U103">
        <v>3</v>
      </c>
      <c r="V103">
        <v>1</v>
      </c>
      <c r="X103" t="s">
        <v>7755</v>
      </c>
      <c r="AA103">
        <v>0</v>
      </c>
      <c r="AB103">
        <v>0</v>
      </c>
      <c r="AC103">
        <v>0</v>
      </c>
      <c r="AD103">
        <v>0</v>
      </c>
      <c r="AE103">
        <v>0</v>
      </c>
      <c r="AF103">
        <v>0</v>
      </c>
      <c r="AG103">
        <v>0</v>
      </c>
      <c r="AJ103" s="56"/>
      <c r="AK103" s="56"/>
      <c r="AL103" s="56"/>
      <c r="AP103" t="s">
        <v>1155</v>
      </c>
      <c r="AS103" t="s">
        <v>1152</v>
      </c>
      <c r="AT103">
        <v>1</v>
      </c>
      <c r="AV103">
        <v>4</v>
      </c>
      <c r="AW103">
        <v>3</v>
      </c>
      <c r="AX103">
        <v>1</v>
      </c>
      <c r="AY103" t="s">
        <v>1147</v>
      </c>
      <c r="AZ103" t="s">
        <v>1147</v>
      </c>
      <c r="BA103">
        <v>4</v>
      </c>
      <c r="BD103">
        <v>1000000000</v>
      </c>
      <c r="BE103">
        <v>6</v>
      </c>
      <c r="BF103">
        <v>-0.5</v>
      </c>
      <c r="BG103">
        <v>0</v>
      </c>
      <c r="BH103">
        <v>0</v>
      </c>
      <c r="BI103">
        <v>0</v>
      </c>
      <c r="BJ103">
        <v>0</v>
      </c>
      <c r="BK103">
        <v>0</v>
      </c>
      <c r="BL103">
        <v>0</v>
      </c>
      <c r="BM103">
        <v>6</v>
      </c>
      <c r="BN103">
        <v>-0.5</v>
      </c>
      <c r="BO103">
        <v>0</v>
      </c>
      <c r="BP103">
        <v>0</v>
      </c>
      <c r="BR103">
        <v>0</v>
      </c>
      <c r="BS103">
        <v>1</v>
      </c>
      <c r="BX103">
        <v>0</v>
      </c>
      <c r="BY103">
        <v>55.7</v>
      </c>
      <c r="BZ103">
        <v>0</v>
      </c>
      <c r="CA103">
        <v>5.81</v>
      </c>
      <c r="CB103">
        <v>0</v>
      </c>
      <c r="CC103">
        <v>1</v>
      </c>
      <c r="CD103" s="56">
        <v>42095</v>
      </c>
      <c r="CE103" s="56">
        <v>42342</v>
      </c>
      <c r="CF103" s="56">
        <v>42342</v>
      </c>
      <c r="CG103" s="56">
        <v>42419</v>
      </c>
      <c r="CH103" s="56"/>
      <c r="CI103" s="56"/>
      <c r="CJ103">
        <v>0</v>
      </c>
      <c r="CK103">
        <v>0</v>
      </c>
      <c r="CL103">
        <v>0</v>
      </c>
      <c r="CM103">
        <v>0</v>
      </c>
      <c r="CN103">
        <v>0</v>
      </c>
      <c r="CO103">
        <v>0</v>
      </c>
      <c r="CP103">
        <v>0.96</v>
      </c>
      <c r="CQ103" t="s">
        <v>1154</v>
      </c>
      <c r="CR103" t="s">
        <v>1153</v>
      </c>
      <c r="CS103" t="s">
        <v>1748</v>
      </c>
      <c r="CT103" t="s">
        <v>1397</v>
      </c>
      <c r="CU103" t="s">
        <v>1396</v>
      </c>
      <c r="CV103" t="s">
        <v>2019</v>
      </c>
      <c r="CW103" t="s">
        <v>1738</v>
      </c>
      <c r="CX103" t="s">
        <v>853</v>
      </c>
      <c r="DC103" t="s">
        <v>1387</v>
      </c>
      <c r="DE103" t="s">
        <v>1392</v>
      </c>
    </row>
    <row r="104" spans="1:109" x14ac:dyDescent="0.25">
      <c r="A104" t="s">
        <v>1025</v>
      </c>
      <c r="B104">
        <v>2</v>
      </c>
      <c r="C104" s="56">
        <v>42419</v>
      </c>
      <c r="D104" t="s">
        <v>1153</v>
      </c>
      <c r="E104" t="s">
        <v>2020</v>
      </c>
      <c r="G104" t="s">
        <v>2021</v>
      </c>
      <c r="H104" t="s">
        <v>1144</v>
      </c>
      <c r="I104" t="s">
        <v>1144</v>
      </c>
      <c r="J104" t="s">
        <v>1144</v>
      </c>
      <c r="K104" t="s">
        <v>1144</v>
      </c>
      <c r="L104">
        <v>22.59</v>
      </c>
      <c r="M104">
        <v>80.67</v>
      </c>
      <c r="N104">
        <v>0</v>
      </c>
      <c r="O104" s="56">
        <v>0</v>
      </c>
      <c r="P104" s="56">
        <v>0</v>
      </c>
      <c r="Q104">
        <v>1</v>
      </c>
      <c r="R104">
        <v>1</v>
      </c>
      <c r="S104">
        <v>11</v>
      </c>
      <c r="T104">
        <v>8</v>
      </c>
      <c r="U104">
        <v>3</v>
      </c>
      <c r="V104">
        <v>1</v>
      </c>
      <c r="X104" t="s">
        <v>7659</v>
      </c>
      <c r="AA104">
        <v>0</v>
      </c>
      <c r="AB104">
        <v>0</v>
      </c>
      <c r="AC104">
        <v>0</v>
      </c>
      <c r="AD104">
        <v>0</v>
      </c>
      <c r="AE104">
        <v>0</v>
      </c>
      <c r="AF104">
        <v>0</v>
      </c>
      <c r="AG104">
        <v>0</v>
      </c>
      <c r="AJ104" s="56"/>
      <c r="AK104" s="56"/>
      <c r="AL104" s="56"/>
      <c r="AM104">
        <v>2</v>
      </c>
      <c r="AP104" t="s">
        <v>1155</v>
      </c>
      <c r="AS104" t="s">
        <v>1152</v>
      </c>
      <c r="AT104">
        <v>1</v>
      </c>
      <c r="AV104">
        <v>2</v>
      </c>
      <c r="AW104">
        <v>2</v>
      </c>
      <c r="AX104">
        <v>1</v>
      </c>
      <c r="AY104" t="s">
        <v>1147</v>
      </c>
      <c r="AZ104" t="s">
        <v>1147</v>
      </c>
      <c r="BA104">
        <v>3</v>
      </c>
      <c r="BD104">
        <v>1000000000</v>
      </c>
      <c r="BE104">
        <v>3</v>
      </c>
      <c r="BF104">
        <v>-0.5</v>
      </c>
      <c r="BG104">
        <v>0</v>
      </c>
      <c r="BH104">
        <v>0</v>
      </c>
      <c r="BI104">
        <v>0</v>
      </c>
      <c r="BJ104">
        <v>0</v>
      </c>
      <c r="BK104">
        <v>0</v>
      </c>
      <c r="BL104">
        <v>0</v>
      </c>
      <c r="BM104">
        <v>3</v>
      </c>
      <c r="BN104">
        <v>-0.5</v>
      </c>
      <c r="BO104">
        <v>0</v>
      </c>
      <c r="BP104">
        <v>0</v>
      </c>
      <c r="BR104">
        <v>0</v>
      </c>
      <c r="BS104">
        <v>1</v>
      </c>
      <c r="BX104">
        <v>0</v>
      </c>
      <c r="BY104">
        <v>22.59</v>
      </c>
      <c r="BZ104">
        <v>0</v>
      </c>
      <c r="CA104">
        <v>11.22</v>
      </c>
      <c r="CB104">
        <v>0</v>
      </c>
      <c r="CC104">
        <v>1</v>
      </c>
      <c r="CD104" s="56">
        <v>42342</v>
      </c>
      <c r="CE104" s="56">
        <v>42342</v>
      </c>
      <c r="CF104" s="56">
        <v>42342</v>
      </c>
      <c r="CG104" s="56">
        <v>42419</v>
      </c>
      <c r="CH104" s="56"/>
      <c r="CI104" s="56"/>
      <c r="CJ104">
        <v>0</v>
      </c>
      <c r="CK104">
        <v>0</v>
      </c>
      <c r="CL104">
        <v>0</v>
      </c>
      <c r="CM104">
        <v>0</v>
      </c>
      <c r="CN104">
        <v>0</v>
      </c>
      <c r="CO104">
        <v>0</v>
      </c>
      <c r="CP104">
        <v>0.96</v>
      </c>
      <c r="CQ104" t="s">
        <v>1154</v>
      </c>
      <c r="CR104" t="s">
        <v>1153</v>
      </c>
      <c r="CS104" t="s">
        <v>1748</v>
      </c>
      <c r="CT104" t="s">
        <v>1397</v>
      </c>
      <c r="CU104" t="s">
        <v>1396</v>
      </c>
      <c r="CV104" t="s">
        <v>2022</v>
      </c>
      <c r="CW104" t="s">
        <v>1727</v>
      </c>
      <c r="CX104" t="s">
        <v>853</v>
      </c>
      <c r="DC104" t="s">
        <v>1387</v>
      </c>
      <c r="DE104" t="s">
        <v>1392</v>
      </c>
    </row>
    <row r="105" spans="1:109" x14ac:dyDescent="0.25">
      <c r="A105" t="s">
        <v>1025</v>
      </c>
      <c r="B105">
        <v>2</v>
      </c>
      <c r="C105" s="56">
        <v>42419</v>
      </c>
      <c r="D105" t="s">
        <v>1153</v>
      </c>
      <c r="E105" t="s">
        <v>2023</v>
      </c>
      <c r="G105" t="s">
        <v>2024</v>
      </c>
      <c r="H105" t="s">
        <v>1144</v>
      </c>
      <c r="I105" t="s">
        <v>1144</v>
      </c>
      <c r="J105" t="s">
        <v>1144</v>
      </c>
      <c r="K105" t="s">
        <v>1144</v>
      </c>
      <c r="L105">
        <v>33.020000000000003</v>
      </c>
      <c r="M105">
        <v>77.48</v>
      </c>
      <c r="N105">
        <v>0</v>
      </c>
      <c r="O105" s="56">
        <v>0</v>
      </c>
      <c r="P105" s="56">
        <v>0</v>
      </c>
      <c r="Q105">
        <v>1</v>
      </c>
      <c r="R105">
        <v>1</v>
      </c>
      <c r="S105">
        <v>11</v>
      </c>
      <c r="T105">
        <v>8</v>
      </c>
      <c r="U105">
        <v>3</v>
      </c>
      <c r="V105">
        <v>1</v>
      </c>
      <c r="X105" t="s">
        <v>7755</v>
      </c>
      <c r="AA105">
        <v>0</v>
      </c>
      <c r="AB105">
        <v>0</v>
      </c>
      <c r="AC105">
        <v>0</v>
      </c>
      <c r="AD105">
        <v>0</v>
      </c>
      <c r="AE105">
        <v>0</v>
      </c>
      <c r="AF105">
        <v>0</v>
      </c>
      <c r="AG105">
        <v>0</v>
      </c>
      <c r="AJ105" s="56"/>
      <c r="AK105" s="56"/>
      <c r="AL105" s="56"/>
      <c r="AP105" t="s">
        <v>1155</v>
      </c>
      <c r="AS105" t="s">
        <v>1152</v>
      </c>
      <c r="AT105">
        <v>1</v>
      </c>
      <c r="AV105">
        <v>0</v>
      </c>
      <c r="AW105">
        <v>0</v>
      </c>
      <c r="AX105">
        <v>0</v>
      </c>
      <c r="AY105" t="s">
        <v>1388</v>
      </c>
      <c r="AZ105" t="s">
        <v>1388</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B105">
        <v>0</v>
      </c>
      <c r="CC105">
        <v>1</v>
      </c>
      <c r="CD105" s="56">
        <v>42095</v>
      </c>
      <c r="CE105" s="56">
        <v>42342</v>
      </c>
      <c r="CF105" s="56">
        <v>42342</v>
      </c>
      <c r="CG105" s="56">
        <v>42419</v>
      </c>
      <c r="CH105" s="56"/>
      <c r="CI105" s="56"/>
      <c r="CJ105">
        <v>1</v>
      </c>
      <c r="CK105">
        <v>0</v>
      </c>
      <c r="CL105">
        <v>0.96</v>
      </c>
      <c r="CM105">
        <v>0</v>
      </c>
      <c r="CN105">
        <v>0</v>
      </c>
      <c r="CO105">
        <v>0</v>
      </c>
      <c r="CP105">
        <v>0</v>
      </c>
      <c r="CQ105" t="s">
        <v>1154</v>
      </c>
      <c r="CR105" t="s">
        <v>1153</v>
      </c>
      <c r="CS105" t="s">
        <v>1748</v>
      </c>
      <c r="CT105" t="s">
        <v>1397</v>
      </c>
      <c r="CU105" t="s">
        <v>1396</v>
      </c>
      <c r="CV105" t="s">
        <v>2025</v>
      </c>
      <c r="CW105" t="s">
        <v>1738</v>
      </c>
      <c r="CX105" t="s">
        <v>853</v>
      </c>
      <c r="DC105" t="s">
        <v>1387</v>
      </c>
      <c r="DE105" t="s">
        <v>1392</v>
      </c>
    </row>
    <row r="106" spans="1:109" x14ac:dyDescent="0.25">
      <c r="A106" t="s">
        <v>1025</v>
      </c>
      <c r="B106">
        <v>2</v>
      </c>
      <c r="C106" s="56">
        <v>42419</v>
      </c>
      <c r="D106" t="s">
        <v>1153</v>
      </c>
      <c r="E106" t="s">
        <v>2026</v>
      </c>
      <c r="G106" t="s">
        <v>2027</v>
      </c>
      <c r="H106" t="s">
        <v>1144</v>
      </c>
      <c r="I106" t="s">
        <v>1144</v>
      </c>
      <c r="J106" t="s">
        <v>1144</v>
      </c>
      <c r="K106" t="s">
        <v>1144</v>
      </c>
      <c r="L106">
        <v>5.88</v>
      </c>
      <c r="M106">
        <v>16.5</v>
      </c>
      <c r="N106">
        <v>0</v>
      </c>
      <c r="O106" s="56">
        <v>0</v>
      </c>
      <c r="P106" s="56">
        <v>0</v>
      </c>
      <c r="Q106">
        <v>1</v>
      </c>
      <c r="R106">
        <v>1</v>
      </c>
      <c r="S106">
        <v>11</v>
      </c>
      <c r="T106">
        <v>8</v>
      </c>
      <c r="U106">
        <v>3</v>
      </c>
      <c r="V106">
        <v>1</v>
      </c>
      <c r="X106" t="s">
        <v>7757</v>
      </c>
      <c r="AA106">
        <v>0</v>
      </c>
      <c r="AB106">
        <v>0</v>
      </c>
      <c r="AC106">
        <v>0</v>
      </c>
      <c r="AD106">
        <v>0</v>
      </c>
      <c r="AE106">
        <v>0</v>
      </c>
      <c r="AF106">
        <v>0</v>
      </c>
      <c r="AG106">
        <v>0</v>
      </c>
      <c r="AJ106" s="56"/>
      <c r="AK106" s="56"/>
      <c r="AL106" s="56"/>
      <c r="AP106" t="s">
        <v>1155</v>
      </c>
      <c r="AR106">
        <v>2</v>
      </c>
      <c r="AS106" t="s">
        <v>1152</v>
      </c>
      <c r="AT106">
        <v>1</v>
      </c>
      <c r="AV106">
        <v>3</v>
      </c>
      <c r="AW106">
        <v>2</v>
      </c>
      <c r="AX106">
        <v>1</v>
      </c>
      <c r="AY106" t="s">
        <v>1147</v>
      </c>
      <c r="AZ106" t="s">
        <v>1147</v>
      </c>
      <c r="BA106">
        <v>5</v>
      </c>
      <c r="BD106">
        <v>1000000000</v>
      </c>
      <c r="BE106">
        <v>6</v>
      </c>
      <c r="BF106">
        <v>-1</v>
      </c>
      <c r="BG106">
        <v>0</v>
      </c>
      <c r="BH106">
        <v>0</v>
      </c>
      <c r="BI106">
        <v>0</v>
      </c>
      <c r="BJ106">
        <v>0</v>
      </c>
      <c r="BK106">
        <v>0</v>
      </c>
      <c r="BL106">
        <v>0</v>
      </c>
      <c r="BM106">
        <v>6</v>
      </c>
      <c r="BN106">
        <v>-1</v>
      </c>
      <c r="BO106">
        <v>0</v>
      </c>
      <c r="BP106">
        <v>0</v>
      </c>
      <c r="BR106">
        <v>0</v>
      </c>
      <c r="BS106">
        <v>1</v>
      </c>
      <c r="BX106">
        <v>0</v>
      </c>
      <c r="BY106">
        <v>17.64</v>
      </c>
      <c r="BZ106">
        <v>0</v>
      </c>
      <c r="CA106">
        <v>7.88</v>
      </c>
      <c r="CB106">
        <v>0</v>
      </c>
      <c r="CC106">
        <v>1</v>
      </c>
      <c r="CD106" s="56">
        <v>42341</v>
      </c>
      <c r="CE106" s="56">
        <v>42342</v>
      </c>
      <c r="CF106" s="56">
        <v>42342</v>
      </c>
      <c r="CG106" s="56">
        <v>42419</v>
      </c>
      <c r="CH106" s="56"/>
      <c r="CI106" s="56"/>
      <c r="CJ106">
        <v>0.11</v>
      </c>
      <c r="CK106">
        <v>0</v>
      </c>
      <c r="CL106">
        <v>0</v>
      </c>
      <c r="CM106">
        <v>0</v>
      </c>
      <c r="CN106">
        <v>0</v>
      </c>
      <c r="CO106">
        <v>0</v>
      </c>
      <c r="CP106">
        <v>0.96</v>
      </c>
      <c r="CQ106" t="s">
        <v>1154</v>
      </c>
      <c r="CR106" t="s">
        <v>1153</v>
      </c>
      <c r="CS106" t="s">
        <v>1748</v>
      </c>
      <c r="CT106" t="s">
        <v>1397</v>
      </c>
      <c r="CU106" t="s">
        <v>1396</v>
      </c>
      <c r="CV106" t="s">
        <v>2028</v>
      </c>
      <c r="CW106" t="s">
        <v>1738</v>
      </c>
      <c r="CX106" t="s">
        <v>853</v>
      </c>
      <c r="DC106" t="s">
        <v>1387</v>
      </c>
      <c r="DE106" t="s">
        <v>1392</v>
      </c>
    </row>
    <row r="107" spans="1:109" x14ac:dyDescent="0.25">
      <c r="A107" t="s">
        <v>1025</v>
      </c>
      <c r="B107">
        <v>2</v>
      </c>
      <c r="C107" s="56">
        <v>42419</v>
      </c>
      <c r="D107" t="s">
        <v>1153</v>
      </c>
      <c r="E107" t="s">
        <v>1411</v>
      </c>
      <c r="G107" t="s">
        <v>2029</v>
      </c>
      <c r="H107" t="s">
        <v>1144</v>
      </c>
      <c r="I107" t="s">
        <v>1144</v>
      </c>
      <c r="J107" t="s">
        <v>1144</v>
      </c>
      <c r="K107" t="s">
        <v>1144</v>
      </c>
      <c r="L107">
        <v>11.88</v>
      </c>
      <c r="M107">
        <v>34.770000000000003</v>
      </c>
      <c r="N107">
        <v>0</v>
      </c>
      <c r="O107" s="56">
        <v>0</v>
      </c>
      <c r="P107" s="56">
        <v>0</v>
      </c>
      <c r="Q107">
        <v>1</v>
      </c>
      <c r="R107">
        <v>1</v>
      </c>
      <c r="S107">
        <v>11</v>
      </c>
      <c r="T107">
        <v>8</v>
      </c>
      <c r="U107">
        <v>3</v>
      </c>
      <c r="V107">
        <v>1</v>
      </c>
      <c r="W107" t="s">
        <v>1156</v>
      </c>
      <c r="X107" t="s">
        <v>7760</v>
      </c>
      <c r="AA107">
        <v>0</v>
      </c>
      <c r="AB107">
        <v>0</v>
      </c>
      <c r="AC107">
        <v>0</v>
      </c>
      <c r="AD107">
        <v>0</v>
      </c>
      <c r="AE107">
        <v>0</v>
      </c>
      <c r="AF107">
        <v>0</v>
      </c>
      <c r="AG107">
        <v>0</v>
      </c>
      <c r="AJ107" s="56"/>
      <c r="AK107" s="56"/>
      <c r="AL107" s="56"/>
      <c r="AP107" t="s">
        <v>1155</v>
      </c>
      <c r="AR107">
        <v>5</v>
      </c>
      <c r="AS107" t="s">
        <v>1152</v>
      </c>
      <c r="AT107">
        <v>1</v>
      </c>
      <c r="AV107">
        <v>80</v>
      </c>
      <c r="AW107">
        <v>53</v>
      </c>
      <c r="AX107">
        <v>26</v>
      </c>
      <c r="AY107" t="s">
        <v>1148</v>
      </c>
      <c r="AZ107" t="s">
        <v>1148</v>
      </c>
      <c r="BA107">
        <v>60</v>
      </c>
      <c r="BD107">
        <v>1000000000</v>
      </c>
      <c r="BE107">
        <v>67</v>
      </c>
      <c r="BF107">
        <v>0.16</v>
      </c>
      <c r="BG107">
        <v>0</v>
      </c>
      <c r="BH107">
        <v>0</v>
      </c>
      <c r="BI107">
        <v>0</v>
      </c>
      <c r="BJ107">
        <v>0</v>
      </c>
      <c r="BK107">
        <v>0</v>
      </c>
      <c r="BL107">
        <v>0</v>
      </c>
      <c r="BM107">
        <v>67</v>
      </c>
      <c r="BN107">
        <v>0.16</v>
      </c>
      <c r="BO107">
        <v>0</v>
      </c>
      <c r="BP107">
        <v>0</v>
      </c>
      <c r="BR107">
        <v>15</v>
      </c>
      <c r="BS107">
        <v>22</v>
      </c>
      <c r="BX107">
        <v>0</v>
      </c>
      <c r="BY107">
        <v>0</v>
      </c>
      <c r="BZ107">
        <v>0</v>
      </c>
      <c r="CA107">
        <v>8.41</v>
      </c>
      <c r="CB107">
        <v>0</v>
      </c>
      <c r="CC107">
        <v>1</v>
      </c>
      <c r="CD107" s="56">
        <v>42271</v>
      </c>
      <c r="CE107" s="56">
        <v>42342</v>
      </c>
      <c r="CF107" s="56">
        <v>42342</v>
      </c>
      <c r="CG107" s="56">
        <v>42419</v>
      </c>
      <c r="CH107" s="56"/>
      <c r="CI107" s="56"/>
      <c r="CJ107">
        <v>0.08</v>
      </c>
      <c r="CK107">
        <v>0</v>
      </c>
      <c r="CL107">
        <v>0</v>
      </c>
      <c r="CM107">
        <v>0</v>
      </c>
      <c r="CN107">
        <v>0</v>
      </c>
      <c r="CO107">
        <v>0.61</v>
      </c>
      <c r="CP107">
        <v>0.35</v>
      </c>
      <c r="CQ107" t="s">
        <v>1154</v>
      </c>
      <c r="CR107" t="s">
        <v>1153</v>
      </c>
      <c r="CS107" t="s">
        <v>1748</v>
      </c>
      <c r="CT107" t="s">
        <v>1397</v>
      </c>
      <c r="CU107" t="s">
        <v>1396</v>
      </c>
      <c r="CV107" t="s">
        <v>2030</v>
      </c>
      <c r="CW107" t="s">
        <v>1727</v>
      </c>
      <c r="CX107" t="s">
        <v>853</v>
      </c>
      <c r="DC107" t="s">
        <v>1387</v>
      </c>
      <c r="DE107" t="s">
        <v>1392</v>
      </c>
    </row>
    <row r="108" spans="1:109" x14ac:dyDescent="0.25">
      <c r="A108" t="s">
        <v>1025</v>
      </c>
      <c r="B108">
        <v>2</v>
      </c>
      <c r="C108" s="56">
        <v>42419</v>
      </c>
      <c r="D108" t="s">
        <v>1153</v>
      </c>
      <c r="E108" t="s">
        <v>2031</v>
      </c>
      <c r="G108" t="s">
        <v>2032</v>
      </c>
      <c r="H108" t="s">
        <v>1144</v>
      </c>
      <c r="I108" t="s">
        <v>1144</v>
      </c>
      <c r="J108" t="s">
        <v>1144</v>
      </c>
      <c r="K108" t="s">
        <v>1144</v>
      </c>
      <c r="L108">
        <v>12.07</v>
      </c>
      <c r="M108">
        <v>31.08</v>
      </c>
      <c r="N108">
        <v>0</v>
      </c>
      <c r="O108" s="56">
        <v>0</v>
      </c>
      <c r="P108" s="56">
        <v>0</v>
      </c>
      <c r="Q108">
        <v>1</v>
      </c>
      <c r="R108">
        <v>1</v>
      </c>
      <c r="S108">
        <v>11</v>
      </c>
      <c r="T108">
        <v>8</v>
      </c>
      <c r="U108">
        <v>3</v>
      </c>
      <c r="V108">
        <v>1</v>
      </c>
      <c r="W108" t="s">
        <v>1156</v>
      </c>
      <c r="X108" t="s">
        <v>7755</v>
      </c>
      <c r="AA108">
        <v>0</v>
      </c>
      <c r="AB108">
        <v>0</v>
      </c>
      <c r="AC108">
        <v>0</v>
      </c>
      <c r="AD108">
        <v>0</v>
      </c>
      <c r="AE108">
        <v>0</v>
      </c>
      <c r="AF108">
        <v>0</v>
      </c>
      <c r="AG108">
        <v>0</v>
      </c>
      <c r="AJ108" s="56"/>
      <c r="AK108" s="56"/>
      <c r="AL108" s="56"/>
      <c r="AM108">
        <v>19</v>
      </c>
      <c r="AP108" t="s">
        <v>1155</v>
      </c>
      <c r="AR108">
        <v>5</v>
      </c>
      <c r="AS108" t="s">
        <v>1152</v>
      </c>
      <c r="AT108">
        <v>1</v>
      </c>
      <c r="AV108">
        <v>22</v>
      </c>
      <c r="AW108">
        <v>15</v>
      </c>
      <c r="AX108">
        <v>7</v>
      </c>
      <c r="AY108" t="s">
        <v>1148</v>
      </c>
      <c r="AZ108" t="s">
        <v>1147</v>
      </c>
      <c r="BA108">
        <v>22</v>
      </c>
      <c r="BD108">
        <v>1000000000</v>
      </c>
      <c r="BE108">
        <v>18</v>
      </c>
      <c r="BF108">
        <v>0.18</v>
      </c>
      <c r="BG108">
        <v>0</v>
      </c>
      <c r="BH108">
        <v>0</v>
      </c>
      <c r="BI108">
        <v>0</v>
      </c>
      <c r="BJ108">
        <v>0</v>
      </c>
      <c r="BK108">
        <v>0</v>
      </c>
      <c r="BL108">
        <v>5</v>
      </c>
      <c r="BM108">
        <v>23</v>
      </c>
      <c r="BN108">
        <v>-0.05</v>
      </c>
      <c r="BO108">
        <v>0</v>
      </c>
      <c r="BP108">
        <v>0</v>
      </c>
      <c r="BR108">
        <v>0</v>
      </c>
      <c r="BS108">
        <v>6</v>
      </c>
      <c r="BX108">
        <v>0</v>
      </c>
      <c r="BY108">
        <v>0</v>
      </c>
      <c r="BZ108">
        <v>0</v>
      </c>
      <c r="CA108">
        <v>6.87</v>
      </c>
      <c r="CB108">
        <v>0</v>
      </c>
      <c r="CC108">
        <v>1</v>
      </c>
      <c r="CD108" s="56">
        <v>42095</v>
      </c>
      <c r="CE108" s="56">
        <v>42342</v>
      </c>
      <c r="CF108" s="56">
        <v>42342</v>
      </c>
      <c r="CG108" s="56">
        <v>42419</v>
      </c>
      <c r="CH108" s="56"/>
      <c r="CI108" s="56"/>
      <c r="CJ108">
        <v>0.06</v>
      </c>
      <c r="CK108">
        <v>0</v>
      </c>
      <c r="CL108">
        <v>0</v>
      </c>
      <c r="CM108">
        <v>0</v>
      </c>
      <c r="CN108">
        <v>0.05</v>
      </c>
      <c r="CO108">
        <v>0.91</v>
      </c>
      <c r="CP108">
        <v>0</v>
      </c>
      <c r="CQ108" t="s">
        <v>1154</v>
      </c>
      <c r="CR108" t="s">
        <v>1153</v>
      </c>
      <c r="CS108" t="s">
        <v>1748</v>
      </c>
      <c r="CT108" t="s">
        <v>1397</v>
      </c>
      <c r="CU108" t="s">
        <v>1396</v>
      </c>
      <c r="CV108" t="s">
        <v>2033</v>
      </c>
      <c r="CW108" t="s">
        <v>1727</v>
      </c>
      <c r="CX108" t="s">
        <v>853</v>
      </c>
      <c r="DC108" t="s">
        <v>1387</v>
      </c>
      <c r="DE108" t="s">
        <v>1392</v>
      </c>
    </row>
    <row r="109" spans="1:109" x14ac:dyDescent="0.25">
      <c r="A109" t="s">
        <v>1025</v>
      </c>
      <c r="B109">
        <v>2</v>
      </c>
      <c r="C109" s="56">
        <v>42419</v>
      </c>
      <c r="D109" t="s">
        <v>1153</v>
      </c>
      <c r="E109" t="s">
        <v>2034</v>
      </c>
      <c r="G109" t="s">
        <v>2035</v>
      </c>
      <c r="H109" t="s">
        <v>1144</v>
      </c>
      <c r="I109" t="s">
        <v>1144</v>
      </c>
      <c r="J109" t="s">
        <v>1144</v>
      </c>
      <c r="K109" t="s">
        <v>1144</v>
      </c>
      <c r="L109">
        <v>15.8</v>
      </c>
      <c r="M109">
        <v>34.6</v>
      </c>
      <c r="N109">
        <v>0</v>
      </c>
      <c r="O109" s="56">
        <v>0</v>
      </c>
      <c r="P109" s="56">
        <v>0</v>
      </c>
      <c r="Q109">
        <v>1</v>
      </c>
      <c r="R109">
        <v>1</v>
      </c>
      <c r="S109">
        <v>11</v>
      </c>
      <c r="T109">
        <v>8</v>
      </c>
      <c r="U109">
        <v>3</v>
      </c>
      <c r="V109">
        <v>1</v>
      </c>
      <c r="X109" t="s">
        <v>7755</v>
      </c>
      <c r="AA109">
        <v>0</v>
      </c>
      <c r="AB109">
        <v>0</v>
      </c>
      <c r="AC109">
        <v>0</v>
      </c>
      <c r="AD109">
        <v>0</v>
      </c>
      <c r="AE109">
        <v>0</v>
      </c>
      <c r="AF109">
        <v>0</v>
      </c>
      <c r="AG109">
        <v>0</v>
      </c>
      <c r="AJ109" s="56"/>
      <c r="AK109" s="56"/>
      <c r="AL109" s="56"/>
      <c r="AP109" t="s">
        <v>1155</v>
      </c>
      <c r="AR109">
        <v>5</v>
      </c>
      <c r="AS109" t="s">
        <v>1152</v>
      </c>
      <c r="AT109">
        <v>1</v>
      </c>
      <c r="AV109">
        <v>12</v>
      </c>
      <c r="AW109">
        <v>8</v>
      </c>
      <c r="AX109">
        <v>4</v>
      </c>
      <c r="AY109" t="s">
        <v>1147</v>
      </c>
      <c r="AZ109" t="s">
        <v>1147</v>
      </c>
      <c r="BA109">
        <v>12</v>
      </c>
      <c r="BD109">
        <v>1000000000</v>
      </c>
      <c r="BE109">
        <v>13</v>
      </c>
      <c r="BF109">
        <v>-0.08</v>
      </c>
      <c r="BG109">
        <v>0</v>
      </c>
      <c r="BH109">
        <v>0</v>
      </c>
      <c r="BI109">
        <v>0</v>
      </c>
      <c r="BJ109">
        <v>0</v>
      </c>
      <c r="BK109">
        <v>0</v>
      </c>
      <c r="BL109">
        <v>0</v>
      </c>
      <c r="BM109">
        <v>13</v>
      </c>
      <c r="BN109">
        <v>-0.08</v>
      </c>
      <c r="BO109">
        <v>0</v>
      </c>
      <c r="BP109">
        <v>0</v>
      </c>
      <c r="BR109">
        <v>0</v>
      </c>
      <c r="BS109">
        <v>3</v>
      </c>
      <c r="BX109">
        <v>0</v>
      </c>
      <c r="BY109">
        <v>15.8</v>
      </c>
      <c r="BZ109">
        <v>0</v>
      </c>
      <c r="CA109">
        <v>5.19</v>
      </c>
      <c r="CB109">
        <v>0</v>
      </c>
      <c r="CC109">
        <v>1</v>
      </c>
      <c r="CD109" s="56">
        <v>42095</v>
      </c>
      <c r="CE109" s="56">
        <v>42342</v>
      </c>
      <c r="CF109" s="56">
        <v>42342</v>
      </c>
      <c r="CG109" s="56">
        <v>42419</v>
      </c>
      <c r="CH109" s="56"/>
      <c r="CI109" s="56"/>
      <c r="CJ109">
        <v>0</v>
      </c>
      <c r="CK109">
        <v>0</v>
      </c>
      <c r="CL109">
        <v>0</v>
      </c>
      <c r="CM109">
        <v>0</v>
      </c>
      <c r="CN109">
        <v>0</v>
      </c>
      <c r="CO109">
        <v>0</v>
      </c>
      <c r="CP109">
        <v>0.96</v>
      </c>
      <c r="CQ109" t="s">
        <v>1154</v>
      </c>
      <c r="CR109" t="s">
        <v>1153</v>
      </c>
      <c r="CS109" t="s">
        <v>1748</v>
      </c>
      <c r="CT109" t="s">
        <v>1397</v>
      </c>
      <c r="CU109" t="s">
        <v>1396</v>
      </c>
      <c r="CV109" t="s">
        <v>2036</v>
      </c>
      <c r="CW109" t="s">
        <v>1727</v>
      </c>
      <c r="CX109" t="s">
        <v>853</v>
      </c>
      <c r="DC109" t="s">
        <v>1387</v>
      </c>
      <c r="DE109" t="s">
        <v>1392</v>
      </c>
    </row>
    <row r="110" spans="1:109" x14ac:dyDescent="0.25">
      <c r="A110" t="s">
        <v>1025</v>
      </c>
      <c r="B110">
        <v>2</v>
      </c>
      <c r="C110" s="56">
        <v>42419</v>
      </c>
      <c r="D110" t="s">
        <v>1153</v>
      </c>
      <c r="E110" t="s">
        <v>2037</v>
      </c>
      <c r="G110" t="s">
        <v>2038</v>
      </c>
      <c r="H110" t="s">
        <v>1144</v>
      </c>
      <c r="I110" t="s">
        <v>1144</v>
      </c>
      <c r="J110" t="s">
        <v>1144</v>
      </c>
      <c r="K110" t="s">
        <v>1144</v>
      </c>
      <c r="L110">
        <v>4.1399999999999997</v>
      </c>
      <c r="M110">
        <v>14.34</v>
      </c>
      <c r="N110">
        <v>0</v>
      </c>
      <c r="O110" s="56">
        <v>0</v>
      </c>
      <c r="P110" s="56">
        <v>0</v>
      </c>
      <c r="Q110">
        <v>1</v>
      </c>
      <c r="R110">
        <v>1</v>
      </c>
      <c r="S110">
        <v>11</v>
      </c>
      <c r="T110">
        <v>8</v>
      </c>
      <c r="U110">
        <v>3</v>
      </c>
      <c r="V110">
        <v>1</v>
      </c>
      <c r="X110" t="s">
        <v>7757</v>
      </c>
      <c r="AA110">
        <v>0</v>
      </c>
      <c r="AB110">
        <v>0</v>
      </c>
      <c r="AC110">
        <v>0</v>
      </c>
      <c r="AD110">
        <v>0</v>
      </c>
      <c r="AE110">
        <v>0</v>
      </c>
      <c r="AF110">
        <v>0</v>
      </c>
      <c r="AG110">
        <v>0</v>
      </c>
      <c r="AJ110" s="56"/>
      <c r="AK110" s="56"/>
      <c r="AL110" s="56"/>
      <c r="AP110" t="s">
        <v>1155</v>
      </c>
      <c r="AR110">
        <v>5</v>
      </c>
      <c r="AS110" t="s">
        <v>1152</v>
      </c>
      <c r="AT110">
        <v>1</v>
      </c>
      <c r="AV110">
        <v>17</v>
      </c>
      <c r="AW110">
        <v>11</v>
      </c>
      <c r="AX110">
        <v>6</v>
      </c>
      <c r="AY110" t="s">
        <v>1147</v>
      </c>
      <c r="AZ110" t="s">
        <v>1147</v>
      </c>
      <c r="BA110">
        <v>25</v>
      </c>
      <c r="BD110">
        <v>1000000000</v>
      </c>
      <c r="BE110">
        <v>23</v>
      </c>
      <c r="BF110">
        <v>-0.35</v>
      </c>
      <c r="BG110">
        <v>0</v>
      </c>
      <c r="BH110">
        <v>0</v>
      </c>
      <c r="BI110">
        <v>0</v>
      </c>
      <c r="BJ110">
        <v>0</v>
      </c>
      <c r="BK110">
        <v>0</v>
      </c>
      <c r="BL110">
        <v>0</v>
      </c>
      <c r="BM110">
        <v>23</v>
      </c>
      <c r="BN110">
        <v>-0.35</v>
      </c>
      <c r="BO110">
        <v>0</v>
      </c>
      <c r="BP110">
        <v>0</v>
      </c>
      <c r="BR110">
        <v>0</v>
      </c>
      <c r="BS110">
        <v>5</v>
      </c>
      <c r="BT110">
        <v>0</v>
      </c>
      <c r="BX110">
        <v>0</v>
      </c>
      <c r="BY110">
        <v>24.84</v>
      </c>
      <c r="BZ110">
        <v>0</v>
      </c>
      <c r="CA110">
        <v>10.75</v>
      </c>
      <c r="CB110">
        <v>0</v>
      </c>
      <c r="CC110">
        <v>1</v>
      </c>
      <c r="CD110" s="56">
        <v>42341</v>
      </c>
      <c r="CE110" s="56">
        <v>42342</v>
      </c>
      <c r="CF110" s="56">
        <v>42342</v>
      </c>
      <c r="CG110" s="56">
        <v>42419</v>
      </c>
      <c r="CH110" s="56"/>
      <c r="CI110" s="56"/>
      <c r="CJ110">
        <v>0</v>
      </c>
      <c r="CK110">
        <v>0</v>
      </c>
      <c r="CL110">
        <v>0</v>
      </c>
      <c r="CM110">
        <v>0</v>
      </c>
      <c r="CN110">
        <v>0</v>
      </c>
      <c r="CO110">
        <v>0</v>
      </c>
      <c r="CP110">
        <v>0.96</v>
      </c>
      <c r="CQ110" t="s">
        <v>1154</v>
      </c>
      <c r="CR110" t="s">
        <v>1153</v>
      </c>
      <c r="CS110" t="s">
        <v>1748</v>
      </c>
      <c r="CT110" t="s">
        <v>1397</v>
      </c>
      <c r="CU110" t="s">
        <v>1396</v>
      </c>
      <c r="CV110" t="s">
        <v>2039</v>
      </c>
      <c r="CW110" t="s">
        <v>1727</v>
      </c>
      <c r="CX110" t="s">
        <v>853</v>
      </c>
      <c r="DC110" t="s">
        <v>1387</v>
      </c>
      <c r="DE110" t="s">
        <v>1392</v>
      </c>
    </row>
    <row r="111" spans="1:109" x14ac:dyDescent="0.25">
      <c r="A111" t="s">
        <v>1025</v>
      </c>
      <c r="B111">
        <v>2</v>
      </c>
      <c r="C111" s="56">
        <v>42419</v>
      </c>
      <c r="D111" t="s">
        <v>1153</v>
      </c>
      <c r="E111" t="s">
        <v>2040</v>
      </c>
      <c r="G111" t="s">
        <v>2041</v>
      </c>
      <c r="H111" t="s">
        <v>1144</v>
      </c>
      <c r="I111" t="s">
        <v>1144</v>
      </c>
      <c r="J111" t="s">
        <v>1144</v>
      </c>
      <c r="K111" t="s">
        <v>1144</v>
      </c>
      <c r="L111">
        <v>0.59</v>
      </c>
      <c r="M111">
        <v>1.66</v>
      </c>
      <c r="N111">
        <v>0</v>
      </c>
      <c r="O111" s="56">
        <v>0</v>
      </c>
      <c r="P111" s="56">
        <v>0</v>
      </c>
      <c r="Q111">
        <v>1</v>
      </c>
      <c r="R111">
        <v>1</v>
      </c>
      <c r="S111">
        <v>11</v>
      </c>
      <c r="T111">
        <v>8</v>
      </c>
      <c r="U111">
        <v>3</v>
      </c>
      <c r="V111">
        <v>1</v>
      </c>
      <c r="X111" t="s">
        <v>7757</v>
      </c>
      <c r="AA111">
        <v>0</v>
      </c>
      <c r="AB111">
        <v>0</v>
      </c>
      <c r="AC111">
        <v>0</v>
      </c>
      <c r="AD111">
        <v>0</v>
      </c>
      <c r="AE111">
        <v>0</v>
      </c>
      <c r="AF111">
        <v>0</v>
      </c>
      <c r="AG111">
        <v>0</v>
      </c>
      <c r="AJ111" s="56"/>
      <c r="AK111" s="56"/>
      <c r="AL111" s="56"/>
      <c r="AP111" t="s">
        <v>1155</v>
      </c>
      <c r="AR111">
        <v>2</v>
      </c>
      <c r="AS111" t="s">
        <v>1152</v>
      </c>
      <c r="AT111">
        <v>1</v>
      </c>
      <c r="AV111">
        <v>5</v>
      </c>
      <c r="AW111">
        <v>3</v>
      </c>
      <c r="AX111">
        <v>2</v>
      </c>
      <c r="AY111" t="s">
        <v>1147</v>
      </c>
      <c r="AZ111" t="s">
        <v>1147</v>
      </c>
      <c r="BA111">
        <v>8</v>
      </c>
      <c r="BD111">
        <v>1000000000</v>
      </c>
      <c r="BE111">
        <v>8</v>
      </c>
      <c r="BF111">
        <v>-0.6</v>
      </c>
      <c r="BG111">
        <v>0</v>
      </c>
      <c r="BH111">
        <v>0</v>
      </c>
      <c r="BI111">
        <v>0</v>
      </c>
      <c r="BJ111">
        <v>0</v>
      </c>
      <c r="BK111">
        <v>0</v>
      </c>
      <c r="BL111">
        <v>0</v>
      </c>
      <c r="BM111">
        <v>8</v>
      </c>
      <c r="BN111">
        <v>-0.6</v>
      </c>
      <c r="BO111">
        <v>0</v>
      </c>
      <c r="BP111">
        <v>0</v>
      </c>
      <c r="BR111">
        <v>0</v>
      </c>
      <c r="BS111">
        <v>1</v>
      </c>
      <c r="BX111">
        <v>0</v>
      </c>
      <c r="BY111">
        <v>1.77</v>
      </c>
      <c r="BZ111">
        <v>0</v>
      </c>
      <c r="CA111">
        <v>7.91</v>
      </c>
      <c r="CB111">
        <v>0</v>
      </c>
      <c r="CC111">
        <v>1</v>
      </c>
      <c r="CD111" s="56">
        <v>42341</v>
      </c>
      <c r="CE111" s="56">
        <v>42342</v>
      </c>
      <c r="CF111" s="56">
        <v>42342</v>
      </c>
      <c r="CG111" s="56">
        <v>42419</v>
      </c>
      <c r="CH111" s="56"/>
      <c r="CI111" s="56"/>
      <c r="CJ111">
        <v>0</v>
      </c>
      <c r="CK111">
        <v>0</v>
      </c>
      <c r="CL111">
        <v>0</v>
      </c>
      <c r="CM111">
        <v>0</v>
      </c>
      <c r="CN111">
        <v>0</v>
      </c>
      <c r="CO111">
        <v>0</v>
      </c>
      <c r="CP111">
        <v>0.96</v>
      </c>
      <c r="CQ111" t="s">
        <v>1154</v>
      </c>
      <c r="CR111" t="s">
        <v>1153</v>
      </c>
      <c r="CS111" t="s">
        <v>1748</v>
      </c>
      <c r="CT111" t="s">
        <v>1397</v>
      </c>
      <c r="CU111" t="s">
        <v>1396</v>
      </c>
      <c r="CV111" t="s">
        <v>2042</v>
      </c>
      <c r="CW111" t="s">
        <v>1727</v>
      </c>
      <c r="CX111" t="s">
        <v>853</v>
      </c>
      <c r="DC111" t="s">
        <v>1387</v>
      </c>
      <c r="DE111" t="s">
        <v>1392</v>
      </c>
    </row>
    <row r="112" spans="1:109" x14ac:dyDescent="0.25">
      <c r="A112" t="s">
        <v>1025</v>
      </c>
      <c r="B112">
        <v>2</v>
      </c>
      <c r="C112" s="56">
        <v>42419</v>
      </c>
      <c r="D112" t="s">
        <v>1153</v>
      </c>
      <c r="E112" t="s">
        <v>2043</v>
      </c>
      <c r="G112" t="s">
        <v>2044</v>
      </c>
      <c r="H112" t="s">
        <v>1144</v>
      </c>
      <c r="I112" t="s">
        <v>1144</v>
      </c>
      <c r="J112" t="s">
        <v>1144</v>
      </c>
      <c r="K112" t="s">
        <v>1144</v>
      </c>
      <c r="L112">
        <v>0.66</v>
      </c>
      <c r="M112">
        <v>2.5</v>
      </c>
      <c r="N112">
        <v>0</v>
      </c>
      <c r="O112" s="56">
        <v>0</v>
      </c>
      <c r="P112" s="56">
        <v>0</v>
      </c>
      <c r="Q112">
        <v>1</v>
      </c>
      <c r="R112">
        <v>1</v>
      </c>
      <c r="S112">
        <v>11</v>
      </c>
      <c r="T112">
        <v>8</v>
      </c>
      <c r="U112">
        <v>3</v>
      </c>
      <c r="V112">
        <v>1</v>
      </c>
      <c r="W112" t="s">
        <v>1156</v>
      </c>
      <c r="X112" t="s">
        <v>7757</v>
      </c>
      <c r="Y112">
        <v>6</v>
      </c>
      <c r="AA112">
        <v>0</v>
      </c>
      <c r="AB112">
        <v>0</v>
      </c>
      <c r="AC112">
        <v>0</v>
      </c>
      <c r="AD112">
        <v>0</v>
      </c>
      <c r="AE112">
        <v>0</v>
      </c>
      <c r="AF112">
        <v>0</v>
      </c>
      <c r="AG112">
        <v>0</v>
      </c>
      <c r="AJ112" s="56"/>
      <c r="AK112" s="56"/>
      <c r="AL112" s="56"/>
      <c r="AP112" t="s">
        <v>1155</v>
      </c>
      <c r="AR112">
        <v>5</v>
      </c>
      <c r="AS112" t="s">
        <v>1152</v>
      </c>
      <c r="AT112">
        <v>1</v>
      </c>
      <c r="AV112">
        <v>9</v>
      </c>
      <c r="AW112">
        <v>6</v>
      </c>
      <c r="AX112">
        <v>3</v>
      </c>
      <c r="AY112" t="s">
        <v>1148</v>
      </c>
      <c r="AZ112" t="s">
        <v>1148</v>
      </c>
      <c r="BA112">
        <v>14</v>
      </c>
      <c r="BD112">
        <v>1000000000</v>
      </c>
      <c r="BE112">
        <v>8</v>
      </c>
      <c r="BF112">
        <v>0.11</v>
      </c>
      <c r="BG112">
        <v>0</v>
      </c>
      <c r="BH112">
        <v>0</v>
      </c>
      <c r="BI112">
        <v>0</v>
      </c>
      <c r="BJ112">
        <v>0</v>
      </c>
      <c r="BK112">
        <v>0</v>
      </c>
      <c r="BL112">
        <v>0</v>
      </c>
      <c r="BM112">
        <v>8</v>
      </c>
      <c r="BN112">
        <v>0.11</v>
      </c>
      <c r="BO112">
        <v>0</v>
      </c>
      <c r="BP112">
        <v>0</v>
      </c>
      <c r="BR112">
        <v>0</v>
      </c>
      <c r="BS112">
        <v>2</v>
      </c>
      <c r="BX112">
        <v>0</v>
      </c>
      <c r="BY112">
        <v>0</v>
      </c>
      <c r="BZ112">
        <v>0</v>
      </c>
      <c r="CA112">
        <v>12.17</v>
      </c>
      <c r="CB112">
        <v>0</v>
      </c>
      <c r="CC112">
        <v>1</v>
      </c>
      <c r="CD112" s="56">
        <v>42341</v>
      </c>
      <c r="CE112" s="56">
        <v>42342</v>
      </c>
      <c r="CF112" s="56">
        <v>42342</v>
      </c>
      <c r="CG112" s="56">
        <v>42419</v>
      </c>
      <c r="CH112" s="56"/>
      <c r="CI112" s="56"/>
      <c r="CJ112">
        <v>0.19</v>
      </c>
      <c r="CK112">
        <v>0</v>
      </c>
      <c r="CL112">
        <v>0</v>
      </c>
      <c r="CM112">
        <v>0</v>
      </c>
      <c r="CN112">
        <v>0</v>
      </c>
      <c r="CO112">
        <v>0.84</v>
      </c>
      <c r="CP112">
        <v>0.12</v>
      </c>
      <c r="CQ112" t="s">
        <v>1154</v>
      </c>
      <c r="CR112" t="s">
        <v>1153</v>
      </c>
      <c r="CS112" t="s">
        <v>1748</v>
      </c>
      <c r="CT112" t="s">
        <v>1397</v>
      </c>
      <c r="CU112" t="s">
        <v>1396</v>
      </c>
      <c r="CV112" t="s">
        <v>2045</v>
      </c>
      <c r="CW112" t="s">
        <v>1727</v>
      </c>
      <c r="CX112" t="s">
        <v>853</v>
      </c>
      <c r="DC112" t="s">
        <v>1387</v>
      </c>
      <c r="DE112" t="s">
        <v>1392</v>
      </c>
    </row>
    <row r="113" spans="1:109" x14ac:dyDescent="0.25">
      <c r="A113" t="s">
        <v>1025</v>
      </c>
      <c r="B113">
        <v>2</v>
      </c>
      <c r="C113" s="56">
        <v>42419</v>
      </c>
      <c r="D113" t="s">
        <v>1153</v>
      </c>
      <c r="E113" t="s">
        <v>1412</v>
      </c>
      <c r="G113" t="s">
        <v>2046</v>
      </c>
      <c r="H113" t="s">
        <v>1144</v>
      </c>
      <c r="I113" t="s">
        <v>1144</v>
      </c>
      <c r="J113" t="s">
        <v>1144</v>
      </c>
      <c r="K113" t="s">
        <v>1144</v>
      </c>
      <c r="L113">
        <v>2.48</v>
      </c>
      <c r="M113">
        <v>6.72</v>
      </c>
      <c r="N113">
        <v>0</v>
      </c>
      <c r="O113" s="56">
        <v>0</v>
      </c>
      <c r="P113" s="56">
        <v>0</v>
      </c>
      <c r="Q113">
        <v>1</v>
      </c>
      <c r="R113">
        <v>1</v>
      </c>
      <c r="S113">
        <v>11</v>
      </c>
      <c r="T113">
        <v>8</v>
      </c>
      <c r="U113">
        <v>3</v>
      </c>
      <c r="V113">
        <v>1</v>
      </c>
      <c r="W113" t="s">
        <v>1156</v>
      </c>
      <c r="X113" t="s">
        <v>7659</v>
      </c>
      <c r="Y113">
        <v>27</v>
      </c>
      <c r="AA113">
        <v>0</v>
      </c>
      <c r="AB113">
        <v>0</v>
      </c>
      <c r="AC113">
        <v>0</v>
      </c>
      <c r="AD113">
        <v>0</v>
      </c>
      <c r="AE113">
        <v>0</v>
      </c>
      <c r="AF113">
        <v>0</v>
      </c>
      <c r="AG113">
        <v>0</v>
      </c>
      <c r="AJ113" s="56"/>
      <c r="AK113" s="56"/>
      <c r="AL113" s="56"/>
      <c r="AP113" t="s">
        <v>1155</v>
      </c>
      <c r="AR113">
        <v>5</v>
      </c>
      <c r="AS113" t="s">
        <v>1152</v>
      </c>
      <c r="AT113">
        <v>1</v>
      </c>
      <c r="AV113">
        <v>34</v>
      </c>
      <c r="AW113">
        <v>23</v>
      </c>
      <c r="AX113">
        <v>11</v>
      </c>
      <c r="AY113" t="s">
        <v>1145</v>
      </c>
      <c r="AZ113" t="s">
        <v>1145</v>
      </c>
      <c r="BA113">
        <v>43</v>
      </c>
      <c r="BD113">
        <v>1000000000</v>
      </c>
      <c r="BE113">
        <v>17</v>
      </c>
      <c r="BF113">
        <v>0.5</v>
      </c>
      <c r="BG113">
        <v>0</v>
      </c>
      <c r="BH113">
        <v>0</v>
      </c>
      <c r="BI113">
        <v>0</v>
      </c>
      <c r="BJ113">
        <v>0</v>
      </c>
      <c r="BK113">
        <v>0</v>
      </c>
      <c r="BL113">
        <v>5</v>
      </c>
      <c r="BM113">
        <v>22</v>
      </c>
      <c r="BN113">
        <v>0.35</v>
      </c>
      <c r="BO113">
        <v>0</v>
      </c>
      <c r="BP113">
        <v>0</v>
      </c>
      <c r="BR113">
        <v>10</v>
      </c>
      <c r="BS113">
        <v>9</v>
      </c>
      <c r="BX113">
        <v>0</v>
      </c>
      <c r="BY113">
        <v>0</v>
      </c>
      <c r="BZ113">
        <v>0</v>
      </c>
      <c r="CA113">
        <v>7.46</v>
      </c>
      <c r="CB113">
        <v>0</v>
      </c>
      <c r="CC113">
        <v>1</v>
      </c>
      <c r="CD113" s="56">
        <v>42342</v>
      </c>
      <c r="CE113" s="56">
        <v>42342</v>
      </c>
      <c r="CF113" s="56">
        <v>42342</v>
      </c>
      <c r="CG113" s="56">
        <v>42419</v>
      </c>
      <c r="CH113" s="56"/>
      <c r="CI113" s="56"/>
      <c r="CJ113">
        <v>0.26</v>
      </c>
      <c r="CK113">
        <v>0</v>
      </c>
      <c r="CL113">
        <v>0</v>
      </c>
      <c r="CM113">
        <v>0</v>
      </c>
      <c r="CN113">
        <v>0.45</v>
      </c>
      <c r="CO113">
        <v>0.51</v>
      </c>
      <c r="CP113">
        <v>0</v>
      </c>
      <c r="CQ113" t="s">
        <v>1154</v>
      </c>
      <c r="CR113" t="s">
        <v>1153</v>
      </c>
      <c r="CS113" t="s">
        <v>1748</v>
      </c>
      <c r="CT113" t="s">
        <v>1397</v>
      </c>
      <c r="CU113" t="s">
        <v>1396</v>
      </c>
      <c r="CV113" t="s">
        <v>2047</v>
      </c>
      <c r="CW113" t="s">
        <v>1727</v>
      </c>
      <c r="CX113" t="s">
        <v>853</v>
      </c>
      <c r="DC113" t="s">
        <v>1387</v>
      </c>
      <c r="DE113" t="s">
        <v>1392</v>
      </c>
    </row>
    <row r="114" spans="1:109" x14ac:dyDescent="0.25">
      <c r="A114" t="s">
        <v>1025</v>
      </c>
      <c r="B114">
        <v>2</v>
      </c>
      <c r="C114" s="56">
        <v>42419</v>
      </c>
      <c r="D114" t="s">
        <v>1153</v>
      </c>
      <c r="E114" t="s">
        <v>2048</v>
      </c>
      <c r="G114" t="s">
        <v>2049</v>
      </c>
      <c r="H114" t="s">
        <v>1144</v>
      </c>
      <c r="I114" t="s">
        <v>1144</v>
      </c>
      <c r="J114" t="s">
        <v>1144</v>
      </c>
      <c r="K114" t="s">
        <v>1144</v>
      </c>
      <c r="L114">
        <v>0.91</v>
      </c>
      <c r="M114">
        <v>2.29</v>
      </c>
      <c r="N114">
        <v>0</v>
      </c>
      <c r="O114" s="56">
        <v>0</v>
      </c>
      <c r="P114" s="56">
        <v>0</v>
      </c>
      <c r="Q114">
        <v>1</v>
      </c>
      <c r="R114">
        <v>1</v>
      </c>
      <c r="S114">
        <v>11</v>
      </c>
      <c r="T114">
        <v>8</v>
      </c>
      <c r="U114">
        <v>3</v>
      </c>
      <c r="V114">
        <v>1</v>
      </c>
      <c r="W114" t="s">
        <v>1156</v>
      </c>
      <c r="X114" t="s">
        <v>7757</v>
      </c>
      <c r="Y114">
        <v>2</v>
      </c>
      <c r="AA114">
        <v>0</v>
      </c>
      <c r="AB114">
        <v>0</v>
      </c>
      <c r="AC114">
        <v>0</v>
      </c>
      <c r="AD114">
        <v>0</v>
      </c>
      <c r="AE114">
        <v>0</v>
      </c>
      <c r="AF114">
        <v>64</v>
      </c>
      <c r="AG114">
        <v>0</v>
      </c>
      <c r="AJ114" s="56"/>
      <c r="AK114" s="56"/>
      <c r="AL114" s="56"/>
      <c r="AP114" t="s">
        <v>1155</v>
      </c>
      <c r="AS114" t="s">
        <v>1152</v>
      </c>
      <c r="AT114">
        <v>1</v>
      </c>
      <c r="AV114">
        <v>1</v>
      </c>
      <c r="AW114">
        <v>1</v>
      </c>
      <c r="AX114">
        <v>0.5</v>
      </c>
      <c r="AY114" t="s">
        <v>839</v>
      </c>
      <c r="AZ114" t="s">
        <v>1145</v>
      </c>
      <c r="BA114">
        <v>2</v>
      </c>
      <c r="BD114">
        <v>1000000000</v>
      </c>
      <c r="BE114">
        <v>0</v>
      </c>
      <c r="BF114">
        <v>1</v>
      </c>
      <c r="BG114">
        <v>0</v>
      </c>
      <c r="BH114">
        <v>0</v>
      </c>
      <c r="BI114">
        <v>0</v>
      </c>
      <c r="BJ114">
        <v>0</v>
      </c>
      <c r="BK114">
        <v>0</v>
      </c>
      <c r="BL114">
        <v>1</v>
      </c>
      <c r="BM114">
        <v>1</v>
      </c>
      <c r="BN114">
        <v>0</v>
      </c>
      <c r="BO114">
        <v>0</v>
      </c>
      <c r="BP114">
        <v>0</v>
      </c>
      <c r="BR114">
        <v>0</v>
      </c>
      <c r="BS114">
        <v>0</v>
      </c>
      <c r="BX114">
        <v>0.69</v>
      </c>
      <c r="BY114">
        <v>0</v>
      </c>
      <c r="BZ114">
        <v>0</v>
      </c>
      <c r="CA114">
        <v>6.62</v>
      </c>
      <c r="CB114">
        <v>0</v>
      </c>
      <c r="CC114">
        <v>1</v>
      </c>
      <c r="CD114" s="56">
        <v>42341</v>
      </c>
      <c r="CE114" s="56">
        <v>42342</v>
      </c>
      <c r="CF114" s="56">
        <v>42342</v>
      </c>
      <c r="CG114" s="56">
        <v>42419</v>
      </c>
      <c r="CH114" s="56"/>
      <c r="CI114" s="56"/>
      <c r="CJ114">
        <v>2.71</v>
      </c>
      <c r="CK114">
        <v>1</v>
      </c>
      <c r="CL114">
        <v>0.84</v>
      </c>
      <c r="CM114">
        <v>0</v>
      </c>
      <c r="CN114">
        <v>0</v>
      </c>
      <c r="CO114">
        <v>0</v>
      </c>
      <c r="CP114">
        <v>0.12</v>
      </c>
      <c r="CQ114" t="s">
        <v>1154</v>
      </c>
      <c r="CR114" t="s">
        <v>1153</v>
      </c>
      <c r="CS114" t="s">
        <v>1748</v>
      </c>
      <c r="CT114" t="s">
        <v>1397</v>
      </c>
      <c r="CU114" t="s">
        <v>1396</v>
      </c>
      <c r="CV114" t="s">
        <v>2050</v>
      </c>
      <c r="CW114" t="s">
        <v>1727</v>
      </c>
      <c r="CX114" t="s">
        <v>853</v>
      </c>
      <c r="DC114" t="s">
        <v>1387</v>
      </c>
      <c r="DE114" t="s">
        <v>1392</v>
      </c>
    </row>
    <row r="115" spans="1:109" x14ac:dyDescent="0.25">
      <c r="A115" t="s">
        <v>1025</v>
      </c>
      <c r="B115">
        <v>2</v>
      </c>
      <c r="C115" s="56">
        <v>42419</v>
      </c>
      <c r="D115" t="s">
        <v>1153</v>
      </c>
      <c r="E115" t="s">
        <v>2051</v>
      </c>
      <c r="G115" t="s">
        <v>2052</v>
      </c>
      <c r="H115" t="s">
        <v>1144</v>
      </c>
      <c r="I115" t="s">
        <v>1144</v>
      </c>
      <c r="J115" t="s">
        <v>1144</v>
      </c>
      <c r="K115" t="s">
        <v>1144</v>
      </c>
      <c r="L115">
        <v>1.68</v>
      </c>
      <c r="M115">
        <v>4.32</v>
      </c>
      <c r="N115">
        <v>0</v>
      </c>
      <c r="O115" s="56">
        <v>0</v>
      </c>
      <c r="P115" s="56">
        <v>0</v>
      </c>
      <c r="Q115">
        <v>1</v>
      </c>
      <c r="R115">
        <v>1</v>
      </c>
      <c r="S115">
        <v>11</v>
      </c>
      <c r="T115">
        <v>8</v>
      </c>
      <c r="U115">
        <v>3</v>
      </c>
      <c r="V115">
        <v>1</v>
      </c>
      <c r="X115" t="s">
        <v>7755</v>
      </c>
      <c r="AA115">
        <v>0</v>
      </c>
      <c r="AB115">
        <v>0</v>
      </c>
      <c r="AC115">
        <v>0</v>
      </c>
      <c r="AD115">
        <v>0</v>
      </c>
      <c r="AE115">
        <v>0</v>
      </c>
      <c r="AF115">
        <v>0</v>
      </c>
      <c r="AG115">
        <v>0</v>
      </c>
      <c r="AJ115" s="56"/>
      <c r="AK115" s="56"/>
      <c r="AL115" s="56"/>
      <c r="AP115" t="s">
        <v>1155</v>
      </c>
      <c r="AR115">
        <v>5</v>
      </c>
      <c r="AS115" t="s">
        <v>1152</v>
      </c>
      <c r="AT115">
        <v>1</v>
      </c>
      <c r="AV115">
        <v>20</v>
      </c>
      <c r="AW115">
        <v>13</v>
      </c>
      <c r="AX115">
        <v>7</v>
      </c>
      <c r="AY115" t="s">
        <v>1147</v>
      </c>
      <c r="AZ115" t="s">
        <v>1147</v>
      </c>
      <c r="BA115">
        <v>20</v>
      </c>
      <c r="BD115">
        <v>1000000000</v>
      </c>
      <c r="BE115">
        <v>21</v>
      </c>
      <c r="BF115">
        <v>-0.05</v>
      </c>
      <c r="BG115">
        <v>0</v>
      </c>
      <c r="BH115">
        <v>0</v>
      </c>
      <c r="BI115">
        <v>0</v>
      </c>
      <c r="BJ115">
        <v>0</v>
      </c>
      <c r="BK115">
        <v>0</v>
      </c>
      <c r="BL115">
        <v>0</v>
      </c>
      <c r="BM115">
        <v>21</v>
      </c>
      <c r="BN115">
        <v>-0.05</v>
      </c>
      <c r="BO115">
        <v>0</v>
      </c>
      <c r="BP115">
        <v>0</v>
      </c>
      <c r="BR115">
        <v>0</v>
      </c>
      <c r="BS115">
        <v>5</v>
      </c>
      <c r="BX115">
        <v>0</v>
      </c>
      <c r="BY115">
        <v>1.68</v>
      </c>
      <c r="BZ115">
        <v>0</v>
      </c>
      <c r="CA115">
        <v>6.86</v>
      </c>
      <c r="CB115">
        <v>0</v>
      </c>
      <c r="CC115">
        <v>1</v>
      </c>
      <c r="CD115" s="56">
        <v>42095</v>
      </c>
      <c r="CE115" s="56">
        <v>42342</v>
      </c>
      <c r="CF115" s="56">
        <v>42342</v>
      </c>
      <c r="CG115" s="56">
        <v>42419</v>
      </c>
      <c r="CH115" s="56"/>
      <c r="CI115" s="56"/>
      <c r="CJ115">
        <v>0</v>
      </c>
      <c r="CK115">
        <v>0</v>
      </c>
      <c r="CL115">
        <v>0</v>
      </c>
      <c r="CM115">
        <v>0</v>
      </c>
      <c r="CN115">
        <v>0</v>
      </c>
      <c r="CO115">
        <v>0</v>
      </c>
      <c r="CP115">
        <v>0.96</v>
      </c>
      <c r="CQ115" t="s">
        <v>1154</v>
      </c>
      <c r="CR115" t="s">
        <v>1153</v>
      </c>
      <c r="CS115" t="s">
        <v>1748</v>
      </c>
      <c r="CT115" t="s">
        <v>1397</v>
      </c>
      <c r="CU115" t="s">
        <v>1396</v>
      </c>
      <c r="CV115" t="s">
        <v>2053</v>
      </c>
      <c r="CW115" t="s">
        <v>1390</v>
      </c>
      <c r="CX115" t="s">
        <v>853</v>
      </c>
      <c r="DC115" t="s">
        <v>1387</v>
      </c>
      <c r="DE115" t="s">
        <v>1392</v>
      </c>
    </row>
    <row r="116" spans="1:109" x14ac:dyDescent="0.25">
      <c r="A116" t="s">
        <v>1025</v>
      </c>
      <c r="B116">
        <v>2</v>
      </c>
      <c r="C116" s="56">
        <v>42419</v>
      </c>
      <c r="D116" t="s">
        <v>1153</v>
      </c>
      <c r="E116" t="s">
        <v>1413</v>
      </c>
      <c r="G116" t="s">
        <v>2054</v>
      </c>
      <c r="H116" t="s">
        <v>1144</v>
      </c>
      <c r="I116" t="s">
        <v>1144</v>
      </c>
      <c r="J116" t="s">
        <v>1144</v>
      </c>
      <c r="K116" t="s">
        <v>1144</v>
      </c>
      <c r="L116">
        <v>0.4</v>
      </c>
      <c r="M116">
        <v>1.78</v>
      </c>
      <c r="N116">
        <v>0</v>
      </c>
      <c r="O116" s="56">
        <v>0</v>
      </c>
      <c r="P116" s="56">
        <v>0</v>
      </c>
      <c r="Q116">
        <v>1</v>
      </c>
      <c r="R116">
        <v>1</v>
      </c>
      <c r="S116">
        <v>11</v>
      </c>
      <c r="T116">
        <v>8</v>
      </c>
      <c r="U116">
        <v>3</v>
      </c>
      <c r="V116">
        <v>1</v>
      </c>
      <c r="W116" t="s">
        <v>1394</v>
      </c>
      <c r="X116" t="s">
        <v>7758</v>
      </c>
      <c r="AA116">
        <v>0</v>
      </c>
      <c r="AB116">
        <v>0</v>
      </c>
      <c r="AC116">
        <v>0</v>
      </c>
      <c r="AD116">
        <v>0</v>
      </c>
      <c r="AE116">
        <v>0</v>
      </c>
      <c r="AF116">
        <v>55</v>
      </c>
      <c r="AG116">
        <v>0</v>
      </c>
      <c r="AJ116" s="56"/>
      <c r="AK116" s="56"/>
      <c r="AL116" s="56"/>
      <c r="AP116" t="s">
        <v>1155</v>
      </c>
      <c r="AR116">
        <v>5</v>
      </c>
      <c r="AS116" t="s">
        <v>1152</v>
      </c>
      <c r="AT116">
        <v>1</v>
      </c>
      <c r="AV116">
        <v>20</v>
      </c>
      <c r="AW116">
        <v>13</v>
      </c>
      <c r="AX116">
        <v>7</v>
      </c>
      <c r="AY116" t="s">
        <v>839</v>
      </c>
      <c r="AZ116" t="s">
        <v>1145</v>
      </c>
      <c r="BA116">
        <v>14</v>
      </c>
      <c r="BD116">
        <v>1000000000</v>
      </c>
      <c r="BE116">
        <v>0</v>
      </c>
      <c r="BF116">
        <v>1</v>
      </c>
      <c r="BG116">
        <v>0</v>
      </c>
      <c r="BH116">
        <v>0</v>
      </c>
      <c r="BI116">
        <v>0</v>
      </c>
      <c r="BJ116">
        <v>0</v>
      </c>
      <c r="BK116">
        <v>0</v>
      </c>
      <c r="BL116">
        <v>10</v>
      </c>
      <c r="BM116">
        <v>10</v>
      </c>
      <c r="BN116">
        <v>0.5</v>
      </c>
      <c r="BO116">
        <v>0</v>
      </c>
      <c r="BP116">
        <v>0</v>
      </c>
      <c r="BR116">
        <v>10</v>
      </c>
      <c r="BS116">
        <v>5</v>
      </c>
      <c r="BX116">
        <v>9.66</v>
      </c>
      <c r="BY116">
        <v>0</v>
      </c>
      <c r="BZ116">
        <v>0</v>
      </c>
      <c r="CA116">
        <v>15.05</v>
      </c>
      <c r="CB116">
        <v>0</v>
      </c>
      <c r="CC116">
        <v>1</v>
      </c>
      <c r="CD116" s="56">
        <v>42404</v>
      </c>
      <c r="CE116" s="56">
        <v>42404</v>
      </c>
      <c r="CF116" s="56">
        <v>42404</v>
      </c>
      <c r="CG116" s="56">
        <v>42481</v>
      </c>
      <c r="CH116" s="56"/>
      <c r="CI116" s="56"/>
      <c r="CJ116">
        <v>1</v>
      </c>
      <c r="CK116">
        <v>0</v>
      </c>
      <c r="CL116">
        <v>0.27</v>
      </c>
      <c r="CM116">
        <v>0</v>
      </c>
      <c r="CN116">
        <v>0</v>
      </c>
      <c r="CO116">
        <v>0</v>
      </c>
      <c r="CP116">
        <v>0</v>
      </c>
      <c r="CQ116" t="s">
        <v>1154</v>
      </c>
      <c r="CR116" t="s">
        <v>1153</v>
      </c>
      <c r="CS116" t="s">
        <v>1748</v>
      </c>
      <c r="CT116" t="s">
        <v>1397</v>
      </c>
      <c r="CU116" t="s">
        <v>1396</v>
      </c>
      <c r="CV116" t="s">
        <v>2055</v>
      </c>
      <c r="CW116" t="s">
        <v>1727</v>
      </c>
      <c r="CX116" t="s">
        <v>853</v>
      </c>
      <c r="DC116" t="s">
        <v>1387</v>
      </c>
      <c r="DE116" t="s">
        <v>1392</v>
      </c>
    </row>
    <row r="117" spans="1:109" x14ac:dyDescent="0.25">
      <c r="A117" t="s">
        <v>1025</v>
      </c>
      <c r="B117">
        <v>2</v>
      </c>
      <c r="C117" s="56">
        <v>42419</v>
      </c>
      <c r="D117" t="s">
        <v>1153</v>
      </c>
      <c r="E117" t="s">
        <v>2056</v>
      </c>
      <c r="G117" t="s">
        <v>2057</v>
      </c>
      <c r="H117" t="s">
        <v>1144</v>
      </c>
      <c r="I117" t="s">
        <v>1144</v>
      </c>
      <c r="J117" t="s">
        <v>1144</v>
      </c>
      <c r="K117" t="s">
        <v>1144</v>
      </c>
      <c r="L117">
        <v>0.51</v>
      </c>
      <c r="M117">
        <v>1.86</v>
      </c>
      <c r="N117">
        <v>0</v>
      </c>
      <c r="O117" s="56">
        <v>0</v>
      </c>
      <c r="P117" s="56">
        <v>0</v>
      </c>
      <c r="Q117">
        <v>1</v>
      </c>
      <c r="R117">
        <v>1</v>
      </c>
      <c r="S117">
        <v>11</v>
      </c>
      <c r="T117">
        <v>8</v>
      </c>
      <c r="U117">
        <v>3</v>
      </c>
      <c r="V117">
        <v>1</v>
      </c>
      <c r="W117" t="s">
        <v>1156</v>
      </c>
      <c r="X117" t="s">
        <v>7755</v>
      </c>
      <c r="AA117">
        <v>0</v>
      </c>
      <c r="AB117">
        <v>0</v>
      </c>
      <c r="AC117">
        <v>0</v>
      </c>
      <c r="AD117">
        <v>0</v>
      </c>
      <c r="AE117">
        <v>0</v>
      </c>
      <c r="AF117">
        <v>0</v>
      </c>
      <c r="AG117">
        <v>0</v>
      </c>
      <c r="AJ117" s="56"/>
      <c r="AK117" s="56"/>
      <c r="AL117" s="56"/>
      <c r="AP117" t="s">
        <v>1155</v>
      </c>
      <c r="AR117">
        <v>2</v>
      </c>
      <c r="AS117" t="s">
        <v>1152</v>
      </c>
      <c r="AT117">
        <v>1</v>
      </c>
      <c r="AV117">
        <v>7</v>
      </c>
      <c r="AW117">
        <v>5</v>
      </c>
      <c r="AX117">
        <v>2</v>
      </c>
      <c r="AY117" t="s">
        <v>1145</v>
      </c>
      <c r="AZ117" t="s">
        <v>1147</v>
      </c>
      <c r="BA117">
        <v>7</v>
      </c>
      <c r="BD117">
        <v>1000000000</v>
      </c>
      <c r="BE117">
        <v>4</v>
      </c>
      <c r="BF117">
        <v>0.43</v>
      </c>
      <c r="BG117">
        <v>0</v>
      </c>
      <c r="BH117">
        <v>0</v>
      </c>
      <c r="BI117">
        <v>0</v>
      </c>
      <c r="BJ117">
        <v>0</v>
      </c>
      <c r="BK117">
        <v>0</v>
      </c>
      <c r="BL117">
        <v>4</v>
      </c>
      <c r="BM117">
        <v>8</v>
      </c>
      <c r="BN117">
        <v>-0.14000000000000001</v>
      </c>
      <c r="BO117">
        <v>0</v>
      </c>
      <c r="BP117">
        <v>0</v>
      </c>
      <c r="BR117">
        <v>0</v>
      </c>
      <c r="BS117">
        <v>2</v>
      </c>
      <c r="BX117">
        <v>0</v>
      </c>
      <c r="BY117">
        <v>0</v>
      </c>
      <c r="BZ117">
        <v>0</v>
      </c>
      <c r="CA117">
        <v>11.55</v>
      </c>
      <c r="CB117">
        <v>0</v>
      </c>
      <c r="CC117">
        <v>1</v>
      </c>
      <c r="CD117" s="56">
        <v>42095</v>
      </c>
      <c r="CE117" s="56">
        <v>42342</v>
      </c>
      <c r="CF117" s="56">
        <v>42342</v>
      </c>
      <c r="CG117" s="56">
        <v>42419</v>
      </c>
      <c r="CH117" s="56"/>
      <c r="CI117" s="56"/>
      <c r="CJ117">
        <v>0.28999999999999998</v>
      </c>
      <c r="CK117">
        <v>0</v>
      </c>
      <c r="CL117">
        <v>0</v>
      </c>
      <c r="CM117">
        <v>0</v>
      </c>
      <c r="CN117">
        <v>0.84</v>
      </c>
      <c r="CO117">
        <v>0</v>
      </c>
      <c r="CP117">
        <v>0.12</v>
      </c>
      <c r="CQ117" t="s">
        <v>1154</v>
      </c>
      <c r="CR117" t="s">
        <v>1153</v>
      </c>
      <c r="CS117" t="s">
        <v>1748</v>
      </c>
      <c r="CT117" t="s">
        <v>1397</v>
      </c>
      <c r="CU117" t="s">
        <v>1396</v>
      </c>
      <c r="CV117" t="s">
        <v>2058</v>
      </c>
      <c r="CW117" t="s">
        <v>1727</v>
      </c>
      <c r="CX117" t="s">
        <v>853</v>
      </c>
      <c r="DC117" t="s">
        <v>1387</v>
      </c>
      <c r="DE117" t="s">
        <v>1392</v>
      </c>
    </row>
    <row r="118" spans="1:109" x14ac:dyDescent="0.25">
      <c r="A118" t="s">
        <v>1025</v>
      </c>
      <c r="B118">
        <v>2</v>
      </c>
      <c r="C118" s="56">
        <v>42419</v>
      </c>
      <c r="D118" t="s">
        <v>1153</v>
      </c>
      <c r="E118" t="s">
        <v>1414</v>
      </c>
      <c r="G118" t="s">
        <v>2059</v>
      </c>
      <c r="H118" t="s">
        <v>1144</v>
      </c>
      <c r="I118" t="s">
        <v>1144</v>
      </c>
      <c r="J118" t="s">
        <v>1144</v>
      </c>
      <c r="K118" t="s">
        <v>1144</v>
      </c>
      <c r="L118">
        <v>0.49</v>
      </c>
      <c r="M118">
        <v>1.7</v>
      </c>
      <c r="N118">
        <v>0</v>
      </c>
      <c r="O118" s="56">
        <v>0</v>
      </c>
      <c r="P118" s="56">
        <v>0</v>
      </c>
      <c r="Q118">
        <v>1</v>
      </c>
      <c r="R118">
        <v>1</v>
      </c>
      <c r="S118">
        <v>11</v>
      </c>
      <c r="T118">
        <v>8</v>
      </c>
      <c r="U118">
        <v>3</v>
      </c>
      <c r="V118">
        <v>1</v>
      </c>
      <c r="W118" t="s">
        <v>1156</v>
      </c>
      <c r="X118" t="s">
        <v>7659</v>
      </c>
      <c r="Y118">
        <v>30</v>
      </c>
      <c r="AA118">
        <v>0</v>
      </c>
      <c r="AB118">
        <v>0</v>
      </c>
      <c r="AC118">
        <v>0</v>
      </c>
      <c r="AD118">
        <v>0</v>
      </c>
      <c r="AE118">
        <v>0</v>
      </c>
      <c r="AF118">
        <v>24</v>
      </c>
      <c r="AG118">
        <v>0</v>
      </c>
      <c r="AJ118" s="56"/>
      <c r="AK118" s="56"/>
      <c r="AL118" s="56"/>
      <c r="AM118">
        <v>10</v>
      </c>
      <c r="AP118" t="s">
        <v>1155</v>
      </c>
      <c r="AR118">
        <v>5</v>
      </c>
      <c r="AS118" t="s">
        <v>1152</v>
      </c>
      <c r="AT118">
        <v>1</v>
      </c>
      <c r="AV118">
        <v>22</v>
      </c>
      <c r="AW118">
        <v>15</v>
      </c>
      <c r="AX118">
        <v>7</v>
      </c>
      <c r="AY118" t="s">
        <v>1146</v>
      </c>
      <c r="AZ118" t="s">
        <v>1145</v>
      </c>
      <c r="BA118">
        <v>16</v>
      </c>
      <c r="BD118">
        <v>1000000000</v>
      </c>
      <c r="BE118">
        <v>3</v>
      </c>
      <c r="BF118">
        <v>0.86</v>
      </c>
      <c r="BG118">
        <v>9</v>
      </c>
      <c r="BH118">
        <v>0</v>
      </c>
      <c r="BI118">
        <v>0</v>
      </c>
      <c r="BJ118">
        <v>0</v>
      </c>
      <c r="BK118">
        <v>0</v>
      </c>
      <c r="BL118">
        <v>0</v>
      </c>
      <c r="BM118">
        <v>12</v>
      </c>
      <c r="BN118">
        <v>0.45</v>
      </c>
      <c r="BO118">
        <v>0</v>
      </c>
      <c r="BP118">
        <v>0</v>
      </c>
      <c r="BR118">
        <v>10</v>
      </c>
      <c r="BS118">
        <v>6</v>
      </c>
      <c r="BT118">
        <v>0</v>
      </c>
      <c r="BX118">
        <v>4.84</v>
      </c>
      <c r="BY118">
        <v>0</v>
      </c>
      <c r="BZ118">
        <v>0</v>
      </c>
      <c r="CA118">
        <v>10.78</v>
      </c>
      <c r="CB118">
        <v>0</v>
      </c>
      <c r="CC118">
        <v>1</v>
      </c>
      <c r="CD118" s="56">
        <v>42342</v>
      </c>
      <c r="CE118" s="56">
        <v>42342</v>
      </c>
      <c r="CF118" s="56">
        <v>42342</v>
      </c>
      <c r="CG118" s="56">
        <v>42419</v>
      </c>
      <c r="CH118" s="56"/>
      <c r="CI118" s="56"/>
      <c r="CJ118">
        <v>1.04</v>
      </c>
      <c r="CK118">
        <v>332</v>
      </c>
      <c r="CL118">
        <v>0.31</v>
      </c>
      <c r="CM118">
        <v>0.53</v>
      </c>
      <c r="CN118">
        <v>0.12</v>
      </c>
      <c r="CO118">
        <v>0</v>
      </c>
      <c r="CP118">
        <v>0</v>
      </c>
      <c r="CQ118" t="s">
        <v>1154</v>
      </c>
      <c r="CR118" t="s">
        <v>1153</v>
      </c>
      <c r="CS118" t="s">
        <v>1748</v>
      </c>
      <c r="CT118" t="s">
        <v>1397</v>
      </c>
      <c r="CU118" t="s">
        <v>1396</v>
      </c>
      <c r="CV118" t="s">
        <v>2060</v>
      </c>
      <c r="CW118" t="s">
        <v>1727</v>
      </c>
      <c r="CX118" t="s">
        <v>853</v>
      </c>
      <c r="DC118" t="s">
        <v>1387</v>
      </c>
      <c r="DE118" t="s">
        <v>1392</v>
      </c>
    </row>
    <row r="119" spans="1:109" x14ac:dyDescent="0.25">
      <c r="A119" t="s">
        <v>1025</v>
      </c>
      <c r="B119">
        <v>2</v>
      </c>
      <c r="C119" s="56">
        <v>42419</v>
      </c>
      <c r="D119" t="s">
        <v>1153</v>
      </c>
      <c r="E119" t="s">
        <v>2061</v>
      </c>
      <c r="G119" t="s">
        <v>2062</v>
      </c>
      <c r="H119" t="s">
        <v>1144</v>
      </c>
      <c r="I119" t="s">
        <v>1144</v>
      </c>
      <c r="J119" t="s">
        <v>1144</v>
      </c>
      <c r="K119" t="s">
        <v>1144</v>
      </c>
      <c r="L119">
        <v>12.05</v>
      </c>
      <c r="M119">
        <v>30.35</v>
      </c>
      <c r="N119">
        <v>0</v>
      </c>
      <c r="O119" s="56">
        <v>0</v>
      </c>
      <c r="P119" s="56">
        <v>0</v>
      </c>
      <c r="Q119">
        <v>1</v>
      </c>
      <c r="R119">
        <v>1</v>
      </c>
      <c r="S119">
        <v>11</v>
      </c>
      <c r="T119">
        <v>8</v>
      </c>
      <c r="U119">
        <v>3</v>
      </c>
      <c r="V119">
        <v>1</v>
      </c>
      <c r="X119" t="s">
        <v>7755</v>
      </c>
      <c r="AA119">
        <v>0</v>
      </c>
      <c r="AB119">
        <v>0</v>
      </c>
      <c r="AC119">
        <v>0</v>
      </c>
      <c r="AD119">
        <v>0</v>
      </c>
      <c r="AE119">
        <v>0</v>
      </c>
      <c r="AF119">
        <v>0</v>
      </c>
      <c r="AG119">
        <v>0</v>
      </c>
      <c r="AJ119" s="56"/>
      <c r="AK119" s="56"/>
      <c r="AL119" s="56"/>
      <c r="AP119" t="s">
        <v>1155</v>
      </c>
      <c r="AR119">
        <v>2</v>
      </c>
      <c r="AS119" t="s">
        <v>1152</v>
      </c>
      <c r="AT119">
        <v>1</v>
      </c>
      <c r="AV119">
        <v>6</v>
      </c>
      <c r="AW119">
        <v>4</v>
      </c>
      <c r="AX119">
        <v>2</v>
      </c>
      <c r="AY119" t="s">
        <v>1147</v>
      </c>
      <c r="AZ119" t="s">
        <v>1147</v>
      </c>
      <c r="BA119">
        <v>6</v>
      </c>
      <c r="BD119">
        <v>1000000000</v>
      </c>
      <c r="BE119">
        <v>9</v>
      </c>
      <c r="BF119">
        <v>-0.5</v>
      </c>
      <c r="BG119">
        <v>0</v>
      </c>
      <c r="BH119">
        <v>0</v>
      </c>
      <c r="BI119">
        <v>0</v>
      </c>
      <c r="BJ119">
        <v>0</v>
      </c>
      <c r="BK119">
        <v>0</v>
      </c>
      <c r="BL119">
        <v>0</v>
      </c>
      <c r="BM119">
        <v>9</v>
      </c>
      <c r="BN119">
        <v>-0.5</v>
      </c>
      <c r="BO119">
        <v>0</v>
      </c>
      <c r="BP119">
        <v>0</v>
      </c>
      <c r="BR119">
        <v>0</v>
      </c>
      <c r="BS119">
        <v>2</v>
      </c>
      <c r="BX119">
        <v>0</v>
      </c>
      <c r="BY119">
        <v>36.15</v>
      </c>
      <c r="BZ119">
        <v>0</v>
      </c>
      <c r="CA119">
        <v>6.63</v>
      </c>
      <c r="CB119">
        <v>0</v>
      </c>
      <c r="CC119">
        <v>1</v>
      </c>
      <c r="CD119" s="56">
        <v>42095</v>
      </c>
      <c r="CE119" s="56">
        <v>42342</v>
      </c>
      <c r="CF119" s="56">
        <v>42342</v>
      </c>
      <c r="CG119" s="56">
        <v>42419</v>
      </c>
      <c r="CH119" s="56"/>
      <c r="CI119" s="56"/>
      <c r="CJ119">
        <v>0</v>
      </c>
      <c r="CK119">
        <v>0</v>
      </c>
      <c r="CL119">
        <v>0</v>
      </c>
      <c r="CM119">
        <v>0</v>
      </c>
      <c r="CN119">
        <v>0</v>
      </c>
      <c r="CO119">
        <v>0</v>
      </c>
      <c r="CP119">
        <v>0.96</v>
      </c>
      <c r="CQ119" t="s">
        <v>1154</v>
      </c>
      <c r="CR119" t="s">
        <v>1153</v>
      </c>
      <c r="CS119" t="s">
        <v>1748</v>
      </c>
      <c r="CT119" t="s">
        <v>1397</v>
      </c>
      <c r="CU119" t="s">
        <v>1396</v>
      </c>
      <c r="CV119" t="s">
        <v>2063</v>
      </c>
      <c r="CW119" t="s">
        <v>1738</v>
      </c>
      <c r="CX119" t="s">
        <v>853</v>
      </c>
      <c r="DC119" t="s">
        <v>1387</v>
      </c>
      <c r="DE119" t="s">
        <v>1392</v>
      </c>
    </row>
    <row r="120" spans="1:109" x14ac:dyDescent="0.25">
      <c r="A120" t="s">
        <v>1025</v>
      </c>
      <c r="B120">
        <v>2</v>
      </c>
      <c r="C120" s="56">
        <v>42419</v>
      </c>
      <c r="D120" t="s">
        <v>1153</v>
      </c>
      <c r="E120" t="s">
        <v>2064</v>
      </c>
      <c r="G120" t="s">
        <v>2065</v>
      </c>
      <c r="H120" t="s">
        <v>1144</v>
      </c>
      <c r="I120" t="s">
        <v>1144</v>
      </c>
      <c r="J120" t="s">
        <v>1144</v>
      </c>
      <c r="K120" t="s">
        <v>1144</v>
      </c>
      <c r="L120">
        <v>7.86</v>
      </c>
      <c r="M120">
        <v>25.85</v>
      </c>
      <c r="N120">
        <v>0</v>
      </c>
      <c r="O120" s="56">
        <v>0</v>
      </c>
      <c r="P120" s="56">
        <v>0</v>
      </c>
      <c r="Q120">
        <v>1</v>
      </c>
      <c r="R120">
        <v>1</v>
      </c>
      <c r="S120">
        <v>11</v>
      </c>
      <c r="T120">
        <v>8</v>
      </c>
      <c r="U120">
        <v>3</v>
      </c>
      <c r="V120">
        <v>1</v>
      </c>
      <c r="X120" t="s">
        <v>7659</v>
      </c>
      <c r="AA120">
        <v>0</v>
      </c>
      <c r="AB120">
        <v>0</v>
      </c>
      <c r="AC120">
        <v>0</v>
      </c>
      <c r="AD120">
        <v>0</v>
      </c>
      <c r="AE120">
        <v>0</v>
      </c>
      <c r="AF120">
        <v>0</v>
      </c>
      <c r="AG120">
        <v>0</v>
      </c>
      <c r="AJ120" s="56"/>
      <c r="AK120" s="56"/>
      <c r="AL120" s="56"/>
      <c r="AP120" t="s">
        <v>1155</v>
      </c>
      <c r="AR120">
        <v>5</v>
      </c>
      <c r="AS120" t="s">
        <v>1152</v>
      </c>
      <c r="AT120">
        <v>1</v>
      </c>
      <c r="AV120">
        <v>9</v>
      </c>
      <c r="AW120">
        <v>6</v>
      </c>
      <c r="AX120">
        <v>3</v>
      </c>
      <c r="AY120" t="s">
        <v>1147</v>
      </c>
      <c r="AZ120" t="s">
        <v>1147</v>
      </c>
      <c r="BA120">
        <v>14</v>
      </c>
      <c r="BD120">
        <v>1000000000</v>
      </c>
      <c r="BE120">
        <v>14</v>
      </c>
      <c r="BF120">
        <v>-0.56000000000000005</v>
      </c>
      <c r="BG120">
        <v>0</v>
      </c>
      <c r="BH120">
        <v>0</v>
      </c>
      <c r="BI120">
        <v>0</v>
      </c>
      <c r="BJ120">
        <v>0</v>
      </c>
      <c r="BK120">
        <v>0</v>
      </c>
      <c r="BL120">
        <v>0</v>
      </c>
      <c r="BM120">
        <v>14</v>
      </c>
      <c r="BN120">
        <v>-0.56000000000000005</v>
      </c>
      <c r="BO120">
        <v>0</v>
      </c>
      <c r="BP120">
        <v>0</v>
      </c>
      <c r="BR120">
        <v>0</v>
      </c>
      <c r="BS120">
        <v>2</v>
      </c>
      <c r="BX120">
        <v>0</v>
      </c>
      <c r="BY120">
        <v>39.299999999999997</v>
      </c>
      <c r="BZ120">
        <v>0</v>
      </c>
      <c r="CA120">
        <v>9.99</v>
      </c>
      <c r="CB120">
        <v>0</v>
      </c>
      <c r="CC120">
        <v>1</v>
      </c>
      <c r="CD120" s="56">
        <v>42342</v>
      </c>
      <c r="CE120" s="56">
        <v>42342</v>
      </c>
      <c r="CF120" s="56">
        <v>42342</v>
      </c>
      <c r="CG120" s="56">
        <v>42419</v>
      </c>
      <c r="CH120" s="56"/>
      <c r="CI120" s="56"/>
      <c r="CJ120">
        <v>0.02</v>
      </c>
      <c r="CK120">
        <v>0</v>
      </c>
      <c r="CL120">
        <v>0</v>
      </c>
      <c r="CM120">
        <v>0</v>
      </c>
      <c r="CN120">
        <v>0</v>
      </c>
      <c r="CO120">
        <v>0</v>
      </c>
      <c r="CP120">
        <v>0.96</v>
      </c>
      <c r="CQ120" t="s">
        <v>1154</v>
      </c>
      <c r="CR120" t="s">
        <v>1153</v>
      </c>
      <c r="CS120" t="s">
        <v>1748</v>
      </c>
      <c r="CT120" t="s">
        <v>1397</v>
      </c>
      <c r="CU120" t="s">
        <v>1396</v>
      </c>
      <c r="CV120" t="s">
        <v>2066</v>
      </c>
      <c r="CW120" t="s">
        <v>1738</v>
      </c>
      <c r="CX120" t="s">
        <v>853</v>
      </c>
      <c r="DC120" t="s">
        <v>1387</v>
      </c>
      <c r="DE120" t="s">
        <v>1392</v>
      </c>
    </row>
    <row r="121" spans="1:109" x14ac:dyDescent="0.25">
      <c r="A121" t="s">
        <v>1025</v>
      </c>
      <c r="B121">
        <v>2</v>
      </c>
      <c r="C121" s="56">
        <v>42419</v>
      </c>
      <c r="D121" t="s">
        <v>1153</v>
      </c>
      <c r="E121" t="s">
        <v>2067</v>
      </c>
      <c r="G121" t="s">
        <v>2068</v>
      </c>
      <c r="H121" t="s">
        <v>1144</v>
      </c>
      <c r="I121" t="s">
        <v>1144</v>
      </c>
      <c r="J121" t="s">
        <v>1144</v>
      </c>
      <c r="K121" t="s">
        <v>1144</v>
      </c>
      <c r="L121">
        <v>19.57</v>
      </c>
      <c r="M121">
        <v>55.9</v>
      </c>
      <c r="N121">
        <v>0</v>
      </c>
      <c r="O121" s="56">
        <v>0</v>
      </c>
      <c r="P121" s="56">
        <v>0</v>
      </c>
      <c r="Q121">
        <v>1</v>
      </c>
      <c r="R121">
        <v>1</v>
      </c>
      <c r="S121">
        <v>11</v>
      </c>
      <c r="T121">
        <v>8</v>
      </c>
      <c r="U121">
        <v>3</v>
      </c>
      <c r="V121">
        <v>1</v>
      </c>
      <c r="W121" t="s">
        <v>1156</v>
      </c>
      <c r="X121" t="s">
        <v>7757</v>
      </c>
      <c r="AA121">
        <v>0</v>
      </c>
      <c r="AB121">
        <v>0</v>
      </c>
      <c r="AC121">
        <v>0</v>
      </c>
      <c r="AD121">
        <v>0</v>
      </c>
      <c r="AE121">
        <v>0</v>
      </c>
      <c r="AF121">
        <v>0</v>
      </c>
      <c r="AG121">
        <v>0</v>
      </c>
      <c r="AJ121" s="56"/>
      <c r="AK121" s="56"/>
      <c r="AL121" s="56"/>
      <c r="AP121" t="s">
        <v>1155</v>
      </c>
      <c r="AR121">
        <v>5</v>
      </c>
      <c r="AS121" t="s">
        <v>1152</v>
      </c>
      <c r="AT121">
        <v>1</v>
      </c>
      <c r="AV121">
        <v>12</v>
      </c>
      <c r="AW121">
        <v>8</v>
      </c>
      <c r="AX121">
        <v>4</v>
      </c>
      <c r="AY121" t="s">
        <v>1148</v>
      </c>
      <c r="AZ121" t="s">
        <v>1148</v>
      </c>
      <c r="BA121">
        <v>15</v>
      </c>
      <c r="BD121">
        <v>1000000000</v>
      </c>
      <c r="BE121">
        <v>12</v>
      </c>
      <c r="BF121">
        <v>0</v>
      </c>
      <c r="BG121">
        <v>0</v>
      </c>
      <c r="BH121">
        <v>0</v>
      </c>
      <c r="BI121">
        <v>0</v>
      </c>
      <c r="BJ121">
        <v>0</v>
      </c>
      <c r="BK121">
        <v>0</v>
      </c>
      <c r="BL121">
        <v>0</v>
      </c>
      <c r="BM121">
        <v>12</v>
      </c>
      <c r="BN121">
        <v>0</v>
      </c>
      <c r="BO121">
        <v>0</v>
      </c>
      <c r="BP121">
        <v>0</v>
      </c>
      <c r="BR121">
        <v>0</v>
      </c>
      <c r="BS121">
        <v>3</v>
      </c>
      <c r="BX121">
        <v>0</v>
      </c>
      <c r="BY121">
        <v>0</v>
      </c>
      <c r="BZ121">
        <v>0</v>
      </c>
      <c r="CA121">
        <v>8.1</v>
      </c>
      <c r="CB121">
        <v>0</v>
      </c>
      <c r="CC121">
        <v>1</v>
      </c>
      <c r="CD121" s="56">
        <v>42341</v>
      </c>
      <c r="CE121" s="56">
        <v>42342</v>
      </c>
      <c r="CF121" s="56">
        <v>42342</v>
      </c>
      <c r="CG121" s="56">
        <v>42419</v>
      </c>
      <c r="CH121" s="56"/>
      <c r="CI121" s="56"/>
      <c r="CJ121">
        <v>0.2</v>
      </c>
      <c r="CK121">
        <v>0</v>
      </c>
      <c r="CL121">
        <v>0</v>
      </c>
      <c r="CM121">
        <v>0</v>
      </c>
      <c r="CN121">
        <v>0</v>
      </c>
      <c r="CO121">
        <v>0.73</v>
      </c>
      <c r="CP121">
        <v>0.23</v>
      </c>
      <c r="CQ121" t="s">
        <v>1154</v>
      </c>
      <c r="CR121" t="s">
        <v>1153</v>
      </c>
      <c r="CS121" t="s">
        <v>1748</v>
      </c>
      <c r="CT121" t="s">
        <v>1397</v>
      </c>
      <c r="CU121" t="s">
        <v>1396</v>
      </c>
      <c r="CV121" t="s">
        <v>2069</v>
      </c>
      <c r="CW121" t="s">
        <v>1390</v>
      </c>
      <c r="CX121" t="s">
        <v>853</v>
      </c>
      <c r="DC121" t="s">
        <v>1387</v>
      </c>
      <c r="DE121" t="s">
        <v>1392</v>
      </c>
    </row>
    <row r="122" spans="1:109" x14ac:dyDescent="0.25">
      <c r="A122" t="s">
        <v>1025</v>
      </c>
      <c r="B122">
        <v>2</v>
      </c>
      <c r="C122" s="56">
        <v>42419</v>
      </c>
      <c r="D122" t="s">
        <v>1153</v>
      </c>
      <c r="E122" t="s">
        <v>2070</v>
      </c>
      <c r="G122" t="s">
        <v>2071</v>
      </c>
      <c r="H122" t="s">
        <v>1144</v>
      </c>
      <c r="I122" t="s">
        <v>1144</v>
      </c>
      <c r="J122" t="s">
        <v>1144</v>
      </c>
      <c r="K122" t="s">
        <v>1144</v>
      </c>
      <c r="L122">
        <v>29.59</v>
      </c>
      <c r="M122">
        <v>49.8</v>
      </c>
      <c r="N122">
        <v>0</v>
      </c>
      <c r="O122" s="56">
        <v>0</v>
      </c>
      <c r="P122" s="56">
        <v>0</v>
      </c>
      <c r="Q122">
        <v>1</v>
      </c>
      <c r="R122">
        <v>1</v>
      </c>
      <c r="S122">
        <v>11</v>
      </c>
      <c r="T122">
        <v>8</v>
      </c>
      <c r="U122">
        <v>3</v>
      </c>
      <c r="V122">
        <v>1</v>
      </c>
      <c r="W122" t="s">
        <v>1156</v>
      </c>
      <c r="X122" t="s">
        <v>7755</v>
      </c>
      <c r="AA122">
        <v>0</v>
      </c>
      <c r="AB122">
        <v>0</v>
      </c>
      <c r="AC122">
        <v>0</v>
      </c>
      <c r="AD122">
        <v>0</v>
      </c>
      <c r="AE122">
        <v>0</v>
      </c>
      <c r="AF122">
        <v>0</v>
      </c>
      <c r="AG122">
        <v>0</v>
      </c>
      <c r="AJ122" s="56"/>
      <c r="AK122" s="56"/>
      <c r="AL122" s="56"/>
      <c r="AM122">
        <v>4</v>
      </c>
      <c r="AP122" t="s">
        <v>1155</v>
      </c>
      <c r="AR122">
        <v>2</v>
      </c>
      <c r="AS122" t="s">
        <v>1152</v>
      </c>
      <c r="AT122">
        <v>1</v>
      </c>
      <c r="AV122">
        <v>5</v>
      </c>
      <c r="AW122">
        <v>3</v>
      </c>
      <c r="AX122">
        <v>2</v>
      </c>
      <c r="AY122" t="s">
        <v>1148</v>
      </c>
      <c r="AZ122" t="s">
        <v>1148</v>
      </c>
      <c r="BA122">
        <v>5</v>
      </c>
      <c r="BD122">
        <v>1000000000</v>
      </c>
      <c r="BE122">
        <v>5</v>
      </c>
      <c r="BF122">
        <v>0</v>
      </c>
      <c r="BG122">
        <v>0</v>
      </c>
      <c r="BH122">
        <v>0</v>
      </c>
      <c r="BI122">
        <v>0</v>
      </c>
      <c r="BJ122">
        <v>0</v>
      </c>
      <c r="BK122">
        <v>0</v>
      </c>
      <c r="BL122">
        <v>0</v>
      </c>
      <c r="BM122">
        <v>5</v>
      </c>
      <c r="BN122">
        <v>0</v>
      </c>
      <c r="BO122">
        <v>0</v>
      </c>
      <c r="BP122">
        <v>0</v>
      </c>
      <c r="BR122">
        <v>0</v>
      </c>
      <c r="BS122">
        <v>1</v>
      </c>
      <c r="BX122">
        <v>0</v>
      </c>
      <c r="BY122">
        <v>0</v>
      </c>
      <c r="BZ122">
        <v>0</v>
      </c>
      <c r="CA122">
        <v>2.98</v>
      </c>
      <c r="CB122">
        <v>0</v>
      </c>
      <c r="CC122">
        <v>1</v>
      </c>
      <c r="CD122" s="56">
        <v>42095</v>
      </c>
      <c r="CE122" s="56">
        <v>42342</v>
      </c>
      <c r="CF122" s="56">
        <v>42342</v>
      </c>
      <c r="CG122" s="56">
        <v>42419</v>
      </c>
      <c r="CH122" s="56"/>
      <c r="CI122" s="56"/>
      <c r="CJ122">
        <v>0</v>
      </c>
      <c r="CK122">
        <v>0</v>
      </c>
      <c r="CL122">
        <v>0</v>
      </c>
      <c r="CM122">
        <v>0</v>
      </c>
      <c r="CN122">
        <v>0</v>
      </c>
      <c r="CO122">
        <v>0.96</v>
      </c>
      <c r="CP122">
        <v>0</v>
      </c>
      <c r="CQ122" t="s">
        <v>1154</v>
      </c>
      <c r="CR122" t="s">
        <v>1153</v>
      </c>
      <c r="CS122" t="s">
        <v>1748</v>
      </c>
      <c r="CT122" t="s">
        <v>1397</v>
      </c>
      <c r="CU122" t="s">
        <v>1396</v>
      </c>
      <c r="CV122" t="s">
        <v>2072</v>
      </c>
      <c r="CW122" t="s">
        <v>1727</v>
      </c>
      <c r="CX122" t="s">
        <v>853</v>
      </c>
      <c r="DC122" t="s">
        <v>1387</v>
      </c>
      <c r="DE122" t="s">
        <v>1392</v>
      </c>
    </row>
    <row r="123" spans="1:109" x14ac:dyDescent="0.25">
      <c r="A123" t="s">
        <v>1025</v>
      </c>
      <c r="B123">
        <v>2</v>
      </c>
      <c r="C123" s="56">
        <v>42419</v>
      </c>
      <c r="D123" t="s">
        <v>1153</v>
      </c>
      <c r="E123" t="s">
        <v>2073</v>
      </c>
      <c r="G123" t="s">
        <v>2074</v>
      </c>
      <c r="H123" t="s">
        <v>1144</v>
      </c>
      <c r="I123" t="s">
        <v>1144</v>
      </c>
      <c r="J123" t="s">
        <v>1144</v>
      </c>
      <c r="K123" t="s">
        <v>1144</v>
      </c>
      <c r="L123">
        <v>5.54</v>
      </c>
      <c r="M123">
        <v>24.68</v>
      </c>
      <c r="N123">
        <v>0</v>
      </c>
      <c r="O123" s="56">
        <v>0</v>
      </c>
      <c r="P123" s="56">
        <v>0</v>
      </c>
      <c r="Q123">
        <v>1</v>
      </c>
      <c r="R123">
        <v>1</v>
      </c>
      <c r="S123">
        <v>11</v>
      </c>
      <c r="T123">
        <v>8</v>
      </c>
      <c r="U123">
        <v>3</v>
      </c>
      <c r="V123">
        <v>1</v>
      </c>
      <c r="X123" t="s">
        <v>7757</v>
      </c>
      <c r="AA123">
        <v>0</v>
      </c>
      <c r="AB123">
        <v>0</v>
      </c>
      <c r="AC123">
        <v>0</v>
      </c>
      <c r="AD123">
        <v>0</v>
      </c>
      <c r="AE123">
        <v>0</v>
      </c>
      <c r="AF123">
        <v>0</v>
      </c>
      <c r="AG123">
        <v>0</v>
      </c>
      <c r="AJ123" s="56"/>
      <c r="AK123" s="56"/>
      <c r="AL123" s="56"/>
      <c r="AM123">
        <v>5</v>
      </c>
      <c r="AP123" t="s">
        <v>1155</v>
      </c>
      <c r="AR123">
        <v>2</v>
      </c>
      <c r="AS123" t="s">
        <v>1152</v>
      </c>
      <c r="AT123">
        <v>1</v>
      </c>
      <c r="AV123">
        <v>5</v>
      </c>
      <c r="AW123">
        <v>3</v>
      </c>
      <c r="AX123">
        <v>2</v>
      </c>
      <c r="AY123" t="s">
        <v>1147</v>
      </c>
      <c r="AZ123" t="s">
        <v>1147</v>
      </c>
      <c r="BA123">
        <v>8</v>
      </c>
      <c r="BD123">
        <v>1000000000</v>
      </c>
      <c r="BE123">
        <v>7</v>
      </c>
      <c r="BF123">
        <v>-0.4</v>
      </c>
      <c r="BG123">
        <v>0</v>
      </c>
      <c r="BH123">
        <v>0</v>
      </c>
      <c r="BI123">
        <v>0</v>
      </c>
      <c r="BJ123">
        <v>0</v>
      </c>
      <c r="BK123">
        <v>0</v>
      </c>
      <c r="BL123">
        <v>0</v>
      </c>
      <c r="BM123">
        <v>7</v>
      </c>
      <c r="BN123">
        <v>-0.4</v>
      </c>
      <c r="BO123">
        <v>0</v>
      </c>
      <c r="BP123">
        <v>0</v>
      </c>
      <c r="BR123">
        <v>0</v>
      </c>
      <c r="BS123">
        <v>1</v>
      </c>
      <c r="BX123">
        <v>0</v>
      </c>
      <c r="BY123">
        <v>11.08</v>
      </c>
      <c r="BZ123">
        <v>0</v>
      </c>
      <c r="CA123">
        <v>15.08</v>
      </c>
      <c r="CB123">
        <v>0</v>
      </c>
      <c r="CC123">
        <v>1</v>
      </c>
      <c r="CD123" s="56">
        <v>42341</v>
      </c>
      <c r="CE123" s="56">
        <v>42342</v>
      </c>
      <c r="CF123" s="56">
        <v>42342</v>
      </c>
      <c r="CG123" s="56">
        <v>42419</v>
      </c>
      <c r="CH123" s="56"/>
      <c r="CI123" s="56"/>
      <c r="CJ123">
        <v>0.03</v>
      </c>
      <c r="CK123">
        <v>0</v>
      </c>
      <c r="CL123">
        <v>0</v>
      </c>
      <c r="CM123">
        <v>0</v>
      </c>
      <c r="CN123">
        <v>0</v>
      </c>
      <c r="CO123">
        <v>0</v>
      </c>
      <c r="CP123">
        <v>0.96</v>
      </c>
      <c r="CQ123" t="s">
        <v>1154</v>
      </c>
      <c r="CR123" t="s">
        <v>1153</v>
      </c>
      <c r="CS123" t="s">
        <v>1748</v>
      </c>
      <c r="CT123" t="s">
        <v>1397</v>
      </c>
      <c r="CU123" t="s">
        <v>1396</v>
      </c>
      <c r="CV123" t="s">
        <v>2075</v>
      </c>
      <c r="CW123" t="s">
        <v>1727</v>
      </c>
      <c r="CX123" t="s">
        <v>853</v>
      </c>
      <c r="DC123" t="s">
        <v>1387</v>
      </c>
      <c r="DE123" t="s">
        <v>1392</v>
      </c>
    </row>
    <row r="124" spans="1:109" x14ac:dyDescent="0.25">
      <c r="A124" t="s">
        <v>1025</v>
      </c>
      <c r="B124">
        <v>2</v>
      </c>
      <c r="C124" s="56">
        <v>42419</v>
      </c>
      <c r="D124" t="s">
        <v>1153</v>
      </c>
      <c r="E124" t="s">
        <v>2076</v>
      </c>
      <c r="G124" t="s">
        <v>2077</v>
      </c>
      <c r="H124" t="s">
        <v>1144</v>
      </c>
      <c r="I124" t="s">
        <v>1144</v>
      </c>
      <c r="J124" t="s">
        <v>1144</v>
      </c>
      <c r="K124" t="s">
        <v>1144</v>
      </c>
      <c r="L124">
        <v>3.8</v>
      </c>
      <c r="M124">
        <v>14.66</v>
      </c>
      <c r="N124">
        <v>0</v>
      </c>
      <c r="O124" s="56">
        <v>0</v>
      </c>
      <c r="P124" s="56">
        <v>0</v>
      </c>
      <c r="Q124">
        <v>1</v>
      </c>
      <c r="R124">
        <v>1</v>
      </c>
      <c r="S124">
        <v>11</v>
      </c>
      <c r="T124">
        <v>8</v>
      </c>
      <c r="U124">
        <v>3</v>
      </c>
      <c r="V124">
        <v>1</v>
      </c>
      <c r="X124" t="s">
        <v>7755</v>
      </c>
      <c r="AA124">
        <v>0</v>
      </c>
      <c r="AB124">
        <v>0</v>
      </c>
      <c r="AC124">
        <v>0</v>
      </c>
      <c r="AD124">
        <v>0</v>
      </c>
      <c r="AE124">
        <v>0</v>
      </c>
      <c r="AF124">
        <v>0</v>
      </c>
      <c r="AG124">
        <v>0</v>
      </c>
      <c r="AJ124" s="56"/>
      <c r="AK124" s="56"/>
      <c r="AL124" s="56"/>
      <c r="AP124" t="s">
        <v>1155</v>
      </c>
      <c r="AS124" t="s">
        <v>1152</v>
      </c>
      <c r="AT124">
        <v>1</v>
      </c>
      <c r="AV124">
        <v>4</v>
      </c>
      <c r="AW124">
        <v>3</v>
      </c>
      <c r="AX124">
        <v>1</v>
      </c>
      <c r="AY124" t="s">
        <v>1147</v>
      </c>
      <c r="AZ124" t="s">
        <v>1147</v>
      </c>
      <c r="BA124">
        <v>4</v>
      </c>
      <c r="BD124">
        <v>1000000000</v>
      </c>
      <c r="BE124">
        <v>5</v>
      </c>
      <c r="BF124">
        <v>-0.25</v>
      </c>
      <c r="BG124">
        <v>0</v>
      </c>
      <c r="BH124">
        <v>0</v>
      </c>
      <c r="BI124">
        <v>0</v>
      </c>
      <c r="BJ124">
        <v>0</v>
      </c>
      <c r="BK124">
        <v>0</v>
      </c>
      <c r="BL124">
        <v>0</v>
      </c>
      <c r="BM124">
        <v>5</v>
      </c>
      <c r="BN124">
        <v>-0.25</v>
      </c>
      <c r="BO124">
        <v>0</v>
      </c>
      <c r="BP124">
        <v>0</v>
      </c>
      <c r="BR124">
        <v>0</v>
      </c>
      <c r="BS124">
        <v>1</v>
      </c>
      <c r="BX124">
        <v>0</v>
      </c>
      <c r="BY124">
        <v>3.8</v>
      </c>
      <c r="BZ124">
        <v>0</v>
      </c>
      <c r="CA124">
        <v>12.47</v>
      </c>
      <c r="CB124">
        <v>0</v>
      </c>
      <c r="CC124">
        <v>1</v>
      </c>
      <c r="CD124" s="56">
        <v>42095</v>
      </c>
      <c r="CE124" s="56">
        <v>42342</v>
      </c>
      <c r="CF124" s="56">
        <v>42342</v>
      </c>
      <c r="CG124" s="56">
        <v>42419</v>
      </c>
      <c r="CH124" s="56"/>
      <c r="CI124" s="56"/>
      <c r="CJ124">
        <v>0</v>
      </c>
      <c r="CK124">
        <v>0</v>
      </c>
      <c r="CL124">
        <v>0</v>
      </c>
      <c r="CM124">
        <v>0</v>
      </c>
      <c r="CN124">
        <v>0</v>
      </c>
      <c r="CO124">
        <v>0</v>
      </c>
      <c r="CP124">
        <v>0.96</v>
      </c>
      <c r="CQ124" t="s">
        <v>1154</v>
      </c>
      <c r="CR124" t="s">
        <v>1153</v>
      </c>
      <c r="CS124" t="s">
        <v>1748</v>
      </c>
      <c r="CT124" t="s">
        <v>1397</v>
      </c>
      <c r="CU124" t="s">
        <v>1396</v>
      </c>
      <c r="CV124" t="s">
        <v>2078</v>
      </c>
      <c r="CW124" t="s">
        <v>1738</v>
      </c>
      <c r="CX124" t="s">
        <v>853</v>
      </c>
      <c r="DC124" t="s">
        <v>1387</v>
      </c>
      <c r="DE124" t="s">
        <v>1392</v>
      </c>
    </row>
    <row r="125" spans="1:109" x14ac:dyDescent="0.25">
      <c r="A125" t="s">
        <v>1025</v>
      </c>
      <c r="B125">
        <v>2</v>
      </c>
      <c r="C125" s="56">
        <v>42419</v>
      </c>
      <c r="D125" t="s">
        <v>1153</v>
      </c>
      <c r="E125" t="s">
        <v>2079</v>
      </c>
      <c r="G125" t="s">
        <v>2080</v>
      </c>
      <c r="H125" t="s">
        <v>1144</v>
      </c>
      <c r="I125" t="s">
        <v>1144</v>
      </c>
      <c r="J125" t="s">
        <v>1144</v>
      </c>
      <c r="K125" t="s">
        <v>1144</v>
      </c>
      <c r="L125">
        <v>3.33</v>
      </c>
      <c r="M125">
        <v>9.48</v>
      </c>
      <c r="N125">
        <v>0</v>
      </c>
      <c r="O125" s="56">
        <v>0</v>
      </c>
      <c r="P125" s="56">
        <v>0</v>
      </c>
      <c r="Q125">
        <v>1</v>
      </c>
      <c r="R125">
        <v>1</v>
      </c>
      <c r="S125">
        <v>11</v>
      </c>
      <c r="T125">
        <v>8</v>
      </c>
      <c r="U125">
        <v>3</v>
      </c>
      <c r="V125">
        <v>1</v>
      </c>
      <c r="X125" t="s">
        <v>7757</v>
      </c>
      <c r="AA125">
        <v>0</v>
      </c>
      <c r="AB125">
        <v>0</v>
      </c>
      <c r="AC125">
        <v>0</v>
      </c>
      <c r="AD125">
        <v>0</v>
      </c>
      <c r="AE125">
        <v>0</v>
      </c>
      <c r="AF125">
        <v>0</v>
      </c>
      <c r="AG125">
        <v>0</v>
      </c>
      <c r="AJ125" s="56"/>
      <c r="AK125" s="56"/>
      <c r="AL125" s="56"/>
      <c r="AP125" t="s">
        <v>1155</v>
      </c>
      <c r="AR125">
        <v>2</v>
      </c>
      <c r="AS125" t="s">
        <v>1152</v>
      </c>
      <c r="AT125">
        <v>1</v>
      </c>
      <c r="AV125">
        <v>3</v>
      </c>
      <c r="AW125">
        <v>2</v>
      </c>
      <c r="AX125">
        <v>1</v>
      </c>
      <c r="AY125" t="s">
        <v>1147</v>
      </c>
      <c r="AZ125" t="s">
        <v>1147</v>
      </c>
      <c r="BA125">
        <v>5</v>
      </c>
      <c r="BD125">
        <v>1000000000</v>
      </c>
      <c r="BE125">
        <v>5</v>
      </c>
      <c r="BF125">
        <v>-0.67</v>
      </c>
      <c r="BG125">
        <v>0</v>
      </c>
      <c r="BH125">
        <v>0</v>
      </c>
      <c r="BI125">
        <v>0</v>
      </c>
      <c r="BJ125">
        <v>0</v>
      </c>
      <c r="BK125">
        <v>0</v>
      </c>
      <c r="BL125">
        <v>0</v>
      </c>
      <c r="BM125">
        <v>5</v>
      </c>
      <c r="BN125">
        <v>-0.67</v>
      </c>
      <c r="BO125">
        <v>0</v>
      </c>
      <c r="BP125">
        <v>0</v>
      </c>
      <c r="BR125">
        <v>0</v>
      </c>
      <c r="BS125">
        <v>1</v>
      </c>
      <c r="BX125">
        <v>0</v>
      </c>
      <c r="BY125">
        <v>6.66</v>
      </c>
      <c r="BZ125">
        <v>0</v>
      </c>
      <c r="CA125">
        <v>8.06</v>
      </c>
      <c r="CB125">
        <v>0</v>
      </c>
      <c r="CC125">
        <v>1</v>
      </c>
      <c r="CD125" s="56">
        <v>42341</v>
      </c>
      <c r="CE125" s="56">
        <v>42342</v>
      </c>
      <c r="CF125" s="56">
        <v>42342</v>
      </c>
      <c r="CG125" s="56">
        <v>42419</v>
      </c>
      <c r="CH125" s="56"/>
      <c r="CI125" s="56"/>
      <c r="CJ125">
        <v>0.14000000000000001</v>
      </c>
      <c r="CK125">
        <v>0</v>
      </c>
      <c r="CL125">
        <v>0</v>
      </c>
      <c r="CM125">
        <v>0</v>
      </c>
      <c r="CN125">
        <v>0</v>
      </c>
      <c r="CO125">
        <v>0.12</v>
      </c>
      <c r="CP125">
        <v>0.84</v>
      </c>
      <c r="CQ125" t="s">
        <v>1154</v>
      </c>
      <c r="CR125" t="s">
        <v>1153</v>
      </c>
      <c r="CS125" t="s">
        <v>1748</v>
      </c>
      <c r="CT125" t="s">
        <v>1397</v>
      </c>
      <c r="CU125" t="s">
        <v>1396</v>
      </c>
      <c r="CV125" t="s">
        <v>2081</v>
      </c>
      <c r="CW125" t="s">
        <v>1738</v>
      </c>
      <c r="CX125" t="s">
        <v>853</v>
      </c>
      <c r="DC125" t="s">
        <v>1387</v>
      </c>
      <c r="DE125" t="s">
        <v>1392</v>
      </c>
    </row>
    <row r="126" spans="1:109" x14ac:dyDescent="0.25">
      <c r="A126" t="s">
        <v>1025</v>
      </c>
      <c r="B126">
        <v>2</v>
      </c>
      <c r="C126" s="56">
        <v>42419</v>
      </c>
      <c r="D126" t="s">
        <v>1153</v>
      </c>
      <c r="E126" t="s">
        <v>2082</v>
      </c>
      <c r="G126" t="s">
        <v>2083</v>
      </c>
      <c r="H126" t="s">
        <v>1144</v>
      </c>
      <c r="I126" t="s">
        <v>1144</v>
      </c>
      <c r="J126" t="s">
        <v>1144</v>
      </c>
      <c r="K126" t="s">
        <v>1144</v>
      </c>
      <c r="L126">
        <v>1.4</v>
      </c>
      <c r="M126">
        <v>7.8</v>
      </c>
      <c r="N126">
        <v>0</v>
      </c>
      <c r="O126" s="56">
        <v>0</v>
      </c>
      <c r="P126" s="56">
        <v>0</v>
      </c>
      <c r="Q126">
        <v>1</v>
      </c>
      <c r="R126">
        <v>1</v>
      </c>
      <c r="S126">
        <v>11</v>
      </c>
      <c r="T126">
        <v>8</v>
      </c>
      <c r="U126">
        <v>3</v>
      </c>
      <c r="V126">
        <v>1</v>
      </c>
      <c r="X126" t="s">
        <v>7757</v>
      </c>
      <c r="AA126">
        <v>0</v>
      </c>
      <c r="AB126">
        <v>0</v>
      </c>
      <c r="AC126">
        <v>0</v>
      </c>
      <c r="AD126">
        <v>0</v>
      </c>
      <c r="AE126">
        <v>0</v>
      </c>
      <c r="AF126">
        <v>0</v>
      </c>
      <c r="AG126">
        <v>0</v>
      </c>
      <c r="AJ126" s="56"/>
      <c r="AK126" s="56"/>
      <c r="AL126" s="56"/>
      <c r="AM126">
        <v>3</v>
      </c>
      <c r="AP126" t="s">
        <v>1155</v>
      </c>
      <c r="AR126">
        <v>2</v>
      </c>
      <c r="AS126" t="s">
        <v>1152</v>
      </c>
      <c r="AT126">
        <v>1</v>
      </c>
      <c r="AV126">
        <v>3</v>
      </c>
      <c r="AW126">
        <v>2</v>
      </c>
      <c r="AX126">
        <v>1</v>
      </c>
      <c r="AY126" t="s">
        <v>1147</v>
      </c>
      <c r="AZ126" t="s">
        <v>1147</v>
      </c>
      <c r="BA126">
        <v>5</v>
      </c>
      <c r="BD126">
        <v>1000000000</v>
      </c>
      <c r="BE126">
        <v>6</v>
      </c>
      <c r="BF126">
        <v>-1</v>
      </c>
      <c r="BG126">
        <v>0</v>
      </c>
      <c r="BH126">
        <v>0</v>
      </c>
      <c r="BI126">
        <v>0</v>
      </c>
      <c r="BJ126">
        <v>0</v>
      </c>
      <c r="BK126">
        <v>0</v>
      </c>
      <c r="BL126">
        <v>0</v>
      </c>
      <c r="BM126">
        <v>6</v>
      </c>
      <c r="BN126">
        <v>-1</v>
      </c>
      <c r="BO126">
        <v>0</v>
      </c>
      <c r="BP126">
        <v>0</v>
      </c>
      <c r="BR126">
        <v>0</v>
      </c>
      <c r="BS126">
        <v>1</v>
      </c>
      <c r="BX126">
        <v>0</v>
      </c>
      <c r="BY126">
        <v>4.2</v>
      </c>
      <c r="BZ126">
        <v>0</v>
      </c>
      <c r="CA126">
        <v>19.95</v>
      </c>
      <c r="CB126">
        <v>0</v>
      </c>
      <c r="CC126">
        <v>1</v>
      </c>
      <c r="CD126" s="56">
        <v>42341</v>
      </c>
      <c r="CE126" s="56">
        <v>42342</v>
      </c>
      <c r="CF126" s="56">
        <v>42342</v>
      </c>
      <c r="CG126" s="56">
        <v>42419</v>
      </c>
      <c r="CH126" s="56"/>
      <c r="CI126" s="56"/>
      <c r="CJ126">
        <v>0.11</v>
      </c>
      <c r="CK126">
        <v>0</v>
      </c>
      <c r="CL126">
        <v>0</v>
      </c>
      <c r="CM126">
        <v>0</v>
      </c>
      <c r="CN126">
        <v>0</v>
      </c>
      <c r="CO126">
        <v>0</v>
      </c>
      <c r="CP126">
        <v>0.96</v>
      </c>
      <c r="CQ126" t="s">
        <v>1154</v>
      </c>
      <c r="CR126" t="s">
        <v>1153</v>
      </c>
      <c r="CS126" t="s">
        <v>1748</v>
      </c>
      <c r="CT126" t="s">
        <v>1397</v>
      </c>
      <c r="CU126" t="s">
        <v>1396</v>
      </c>
      <c r="CV126" t="s">
        <v>2084</v>
      </c>
      <c r="CW126" t="s">
        <v>1738</v>
      </c>
      <c r="CX126" t="s">
        <v>853</v>
      </c>
      <c r="DC126" t="s">
        <v>1387</v>
      </c>
      <c r="DE126" t="s">
        <v>1392</v>
      </c>
    </row>
    <row r="127" spans="1:109" x14ac:dyDescent="0.25">
      <c r="A127" t="s">
        <v>1025</v>
      </c>
      <c r="B127">
        <v>2</v>
      </c>
      <c r="C127" s="56">
        <v>42419</v>
      </c>
      <c r="D127" t="s">
        <v>1153</v>
      </c>
      <c r="E127" t="s">
        <v>2085</v>
      </c>
      <c r="G127" t="s">
        <v>2086</v>
      </c>
      <c r="H127" t="s">
        <v>1144</v>
      </c>
      <c r="I127" t="s">
        <v>1144</v>
      </c>
      <c r="J127" t="s">
        <v>1144</v>
      </c>
      <c r="K127" t="s">
        <v>1144</v>
      </c>
      <c r="L127">
        <v>2.76</v>
      </c>
      <c r="M127">
        <v>9.44</v>
      </c>
      <c r="N127">
        <v>0</v>
      </c>
      <c r="O127" s="56">
        <v>0</v>
      </c>
      <c r="P127" s="56">
        <v>0</v>
      </c>
      <c r="Q127">
        <v>1</v>
      </c>
      <c r="R127">
        <v>1</v>
      </c>
      <c r="S127">
        <v>11</v>
      </c>
      <c r="T127">
        <v>8</v>
      </c>
      <c r="U127">
        <v>3</v>
      </c>
      <c r="V127">
        <v>1</v>
      </c>
      <c r="X127" t="s">
        <v>7755</v>
      </c>
      <c r="AA127">
        <v>0</v>
      </c>
      <c r="AB127">
        <v>0</v>
      </c>
      <c r="AC127">
        <v>0</v>
      </c>
      <c r="AD127">
        <v>0</v>
      </c>
      <c r="AE127">
        <v>0</v>
      </c>
      <c r="AF127">
        <v>0</v>
      </c>
      <c r="AG127">
        <v>0</v>
      </c>
      <c r="AJ127" s="56"/>
      <c r="AK127" s="56"/>
      <c r="AL127" s="56"/>
      <c r="AP127" t="s">
        <v>1155</v>
      </c>
      <c r="AS127" t="s">
        <v>1152</v>
      </c>
      <c r="AT127">
        <v>1</v>
      </c>
      <c r="AV127">
        <v>2</v>
      </c>
      <c r="AW127">
        <v>2</v>
      </c>
      <c r="AX127">
        <v>1</v>
      </c>
      <c r="AY127" t="s">
        <v>1147</v>
      </c>
      <c r="AZ127" t="s">
        <v>1147</v>
      </c>
      <c r="BA127">
        <v>2</v>
      </c>
      <c r="BD127">
        <v>1000000000</v>
      </c>
      <c r="BE127">
        <v>4</v>
      </c>
      <c r="BF127">
        <v>-1</v>
      </c>
      <c r="BG127">
        <v>0</v>
      </c>
      <c r="BH127">
        <v>0</v>
      </c>
      <c r="BI127">
        <v>0</v>
      </c>
      <c r="BJ127">
        <v>0</v>
      </c>
      <c r="BK127">
        <v>0</v>
      </c>
      <c r="BL127">
        <v>0</v>
      </c>
      <c r="BM127">
        <v>4</v>
      </c>
      <c r="BN127">
        <v>-1</v>
      </c>
      <c r="BO127">
        <v>0</v>
      </c>
      <c r="BP127">
        <v>0</v>
      </c>
      <c r="BR127">
        <v>0</v>
      </c>
      <c r="BS127">
        <v>1</v>
      </c>
      <c r="BX127">
        <v>0</v>
      </c>
      <c r="BY127">
        <v>5.52</v>
      </c>
      <c r="BZ127">
        <v>0</v>
      </c>
      <c r="CA127">
        <v>10.56</v>
      </c>
      <c r="CB127">
        <v>0</v>
      </c>
      <c r="CC127">
        <v>1</v>
      </c>
      <c r="CD127" s="56">
        <v>42095</v>
      </c>
      <c r="CE127" s="56">
        <v>42342</v>
      </c>
      <c r="CF127" s="56">
        <v>42342</v>
      </c>
      <c r="CG127" s="56">
        <v>42419</v>
      </c>
      <c r="CH127" s="56"/>
      <c r="CI127" s="56"/>
      <c r="CJ127">
        <v>0</v>
      </c>
      <c r="CK127">
        <v>0</v>
      </c>
      <c r="CL127">
        <v>0</v>
      </c>
      <c r="CM127">
        <v>0</v>
      </c>
      <c r="CN127">
        <v>0</v>
      </c>
      <c r="CO127">
        <v>0</v>
      </c>
      <c r="CP127">
        <v>0.96</v>
      </c>
      <c r="CQ127" t="s">
        <v>1154</v>
      </c>
      <c r="CR127" t="s">
        <v>1153</v>
      </c>
      <c r="CS127" t="s">
        <v>1748</v>
      </c>
      <c r="CT127" t="s">
        <v>1397</v>
      </c>
      <c r="CU127" t="s">
        <v>1396</v>
      </c>
      <c r="CV127" t="s">
        <v>2087</v>
      </c>
      <c r="CW127" t="s">
        <v>1390</v>
      </c>
      <c r="CX127" t="s">
        <v>853</v>
      </c>
      <c r="DC127" t="s">
        <v>1387</v>
      </c>
      <c r="DE127" t="s">
        <v>1392</v>
      </c>
    </row>
    <row r="128" spans="1:109" x14ac:dyDescent="0.25">
      <c r="A128" t="s">
        <v>1025</v>
      </c>
      <c r="B128">
        <v>2</v>
      </c>
      <c r="C128" s="56">
        <v>42419</v>
      </c>
      <c r="D128" t="s">
        <v>1153</v>
      </c>
      <c r="E128" t="s">
        <v>2088</v>
      </c>
      <c r="G128" t="s">
        <v>2089</v>
      </c>
      <c r="H128" t="s">
        <v>1144</v>
      </c>
      <c r="I128" t="s">
        <v>1144</v>
      </c>
      <c r="J128" t="s">
        <v>1144</v>
      </c>
      <c r="K128" t="s">
        <v>1144</v>
      </c>
      <c r="L128">
        <v>2.76</v>
      </c>
      <c r="M128">
        <v>9.69</v>
      </c>
      <c r="N128">
        <v>0</v>
      </c>
      <c r="O128" s="56">
        <v>0</v>
      </c>
      <c r="P128" s="56">
        <v>0</v>
      </c>
      <c r="Q128">
        <v>1</v>
      </c>
      <c r="R128">
        <v>1</v>
      </c>
      <c r="S128">
        <v>11</v>
      </c>
      <c r="T128">
        <v>8</v>
      </c>
      <c r="U128">
        <v>3</v>
      </c>
      <c r="V128">
        <v>1</v>
      </c>
      <c r="W128" t="s">
        <v>1394</v>
      </c>
      <c r="X128" t="s">
        <v>7758</v>
      </c>
      <c r="AA128">
        <v>0</v>
      </c>
      <c r="AB128">
        <v>0</v>
      </c>
      <c r="AC128">
        <v>0</v>
      </c>
      <c r="AD128">
        <v>0</v>
      </c>
      <c r="AE128">
        <v>0</v>
      </c>
      <c r="AF128">
        <v>0</v>
      </c>
      <c r="AG128">
        <v>0</v>
      </c>
      <c r="AJ128" s="56"/>
      <c r="AK128" s="56"/>
      <c r="AL128" s="56"/>
      <c r="AP128" t="s">
        <v>1155</v>
      </c>
      <c r="AR128">
        <v>5</v>
      </c>
      <c r="AS128" t="s">
        <v>1152</v>
      </c>
      <c r="AT128">
        <v>1</v>
      </c>
      <c r="AV128">
        <v>25</v>
      </c>
      <c r="AW128">
        <v>17</v>
      </c>
      <c r="AX128">
        <v>8</v>
      </c>
      <c r="AY128" t="s">
        <v>1145</v>
      </c>
      <c r="AZ128" t="s">
        <v>1147</v>
      </c>
      <c r="BA128">
        <v>20</v>
      </c>
      <c r="BD128">
        <v>1000000000</v>
      </c>
      <c r="BE128">
        <v>16</v>
      </c>
      <c r="BF128">
        <v>0.36</v>
      </c>
      <c r="BG128">
        <v>12</v>
      </c>
      <c r="BH128">
        <v>0</v>
      </c>
      <c r="BI128">
        <v>0</v>
      </c>
      <c r="BJ128">
        <v>0</v>
      </c>
      <c r="BK128">
        <v>0</v>
      </c>
      <c r="BL128">
        <v>0</v>
      </c>
      <c r="BM128">
        <v>28</v>
      </c>
      <c r="BN128">
        <v>-0.12</v>
      </c>
      <c r="BO128">
        <v>0</v>
      </c>
      <c r="BP128">
        <v>0</v>
      </c>
      <c r="BR128">
        <v>0</v>
      </c>
      <c r="BS128">
        <v>7</v>
      </c>
      <c r="BX128">
        <v>0</v>
      </c>
      <c r="BY128">
        <v>0</v>
      </c>
      <c r="BZ128">
        <v>0</v>
      </c>
      <c r="CA128">
        <v>10.96</v>
      </c>
      <c r="CB128">
        <v>0</v>
      </c>
      <c r="CC128">
        <v>1</v>
      </c>
      <c r="CD128" s="56">
        <v>42404</v>
      </c>
      <c r="CE128" s="56">
        <v>42404</v>
      </c>
      <c r="CF128" s="56">
        <v>42404</v>
      </c>
      <c r="CG128" s="56">
        <v>42481</v>
      </c>
      <c r="CH128" s="56"/>
      <c r="CI128" s="56"/>
      <c r="CJ128">
        <v>0</v>
      </c>
      <c r="CK128">
        <v>0</v>
      </c>
      <c r="CL128">
        <v>0</v>
      </c>
      <c r="CM128">
        <v>0</v>
      </c>
      <c r="CN128">
        <v>0.27</v>
      </c>
      <c r="CO128">
        <v>0</v>
      </c>
      <c r="CP128">
        <v>0</v>
      </c>
      <c r="CQ128" t="s">
        <v>1154</v>
      </c>
      <c r="CR128" t="s">
        <v>1153</v>
      </c>
      <c r="CS128" t="s">
        <v>1748</v>
      </c>
      <c r="CT128" t="s">
        <v>1397</v>
      </c>
      <c r="CU128" t="s">
        <v>1396</v>
      </c>
      <c r="CV128" t="s">
        <v>2090</v>
      </c>
      <c r="CW128" t="s">
        <v>1390</v>
      </c>
      <c r="CX128" t="s">
        <v>853</v>
      </c>
      <c r="DC128" t="s">
        <v>1387</v>
      </c>
      <c r="DE128" t="s">
        <v>1392</v>
      </c>
    </row>
    <row r="129" spans="1:109" x14ac:dyDescent="0.25">
      <c r="A129" t="s">
        <v>1025</v>
      </c>
      <c r="B129">
        <v>2</v>
      </c>
      <c r="C129" s="56">
        <v>42419</v>
      </c>
      <c r="D129" t="s">
        <v>1153</v>
      </c>
      <c r="E129" t="s">
        <v>2091</v>
      </c>
      <c r="G129" t="s">
        <v>2092</v>
      </c>
      <c r="H129" t="s">
        <v>1144</v>
      </c>
      <c r="I129" t="s">
        <v>1144</v>
      </c>
      <c r="J129" t="s">
        <v>1144</v>
      </c>
      <c r="K129" t="s">
        <v>1144</v>
      </c>
      <c r="L129">
        <v>3.51</v>
      </c>
      <c r="M129">
        <v>8.69</v>
      </c>
      <c r="N129">
        <v>0</v>
      </c>
      <c r="O129" s="56">
        <v>0</v>
      </c>
      <c r="P129" s="56">
        <v>0</v>
      </c>
      <c r="Q129">
        <v>1</v>
      </c>
      <c r="R129">
        <v>1</v>
      </c>
      <c r="S129">
        <v>11</v>
      </c>
      <c r="T129">
        <v>8</v>
      </c>
      <c r="U129">
        <v>3</v>
      </c>
      <c r="V129">
        <v>1</v>
      </c>
      <c r="X129" t="s">
        <v>7659</v>
      </c>
      <c r="AA129">
        <v>0</v>
      </c>
      <c r="AB129">
        <v>0</v>
      </c>
      <c r="AC129">
        <v>0</v>
      </c>
      <c r="AD129">
        <v>0</v>
      </c>
      <c r="AE129">
        <v>0</v>
      </c>
      <c r="AF129">
        <v>0</v>
      </c>
      <c r="AG129">
        <v>0</v>
      </c>
      <c r="AJ129" s="56"/>
      <c r="AK129" s="56"/>
      <c r="AL129" s="56"/>
      <c r="AP129" t="s">
        <v>1155</v>
      </c>
      <c r="AS129" t="s">
        <v>1152</v>
      </c>
      <c r="AT129">
        <v>1</v>
      </c>
      <c r="AV129">
        <v>2</v>
      </c>
      <c r="AW129">
        <v>2</v>
      </c>
      <c r="AX129">
        <v>1</v>
      </c>
      <c r="AY129" t="s">
        <v>1147</v>
      </c>
      <c r="AZ129" t="s">
        <v>1147</v>
      </c>
      <c r="BA129">
        <v>4</v>
      </c>
      <c r="BD129">
        <v>1000000000</v>
      </c>
      <c r="BE129">
        <v>4</v>
      </c>
      <c r="BF129">
        <v>-1</v>
      </c>
      <c r="BG129">
        <v>0</v>
      </c>
      <c r="BH129">
        <v>0</v>
      </c>
      <c r="BI129">
        <v>0</v>
      </c>
      <c r="BJ129">
        <v>0</v>
      </c>
      <c r="BK129">
        <v>0</v>
      </c>
      <c r="BL129">
        <v>0</v>
      </c>
      <c r="BM129">
        <v>4</v>
      </c>
      <c r="BN129">
        <v>-1</v>
      </c>
      <c r="BO129">
        <v>0</v>
      </c>
      <c r="BP129">
        <v>0</v>
      </c>
      <c r="BR129">
        <v>0</v>
      </c>
      <c r="BS129">
        <v>1</v>
      </c>
      <c r="BX129">
        <v>0</v>
      </c>
      <c r="BY129">
        <v>7.02</v>
      </c>
      <c r="BZ129">
        <v>0</v>
      </c>
      <c r="CA129">
        <v>6.44</v>
      </c>
      <c r="CB129">
        <v>0</v>
      </c>
      <c r="CC129">
        <v>1</v>
      </c>
      <c r="CD129" s="56">
        <v>42342</v>
      </c>
      <c r="CE129" s="56">
        <v>42342</v>
      </c>
      <c r="CF129" s="56">
        <v>42342</v>
      </c>
      <c r="CG129" s="56">
        <v>42419</v>
      </c>
      <c r="CH129" s="56"/>
      <c r="CI129" s="56"/>
      <c r="CJ129">
        <v>0</v>
      </c>
      <c r="CK129">
        <v>0</v>
      </c>
      <c r="CL129">
        <v>0</v>
      </c>
      <c r="CM129">
        <v>0</v>
      </c>
      <c r="CN129">
        <v>0</v>
      </c>
      <c r="CO129">
        <v>0</v>
      </c>
      <c r="CP129">
        <v>0.96</v>
      </c>
      <c r="CQ129" t="s">
        <v>1154</v>
      </c>
      <c r="CR129" t="s">
        <v>1153</v>
      </c>
      <c r="CS129" t="s">
        <v>1748</v>
      </c>
      <c r="CT129" t="s">
        <v>1397</v>
      </c>
      <c r="CU129" t="s">
        <v>1396</v>
      </c>
      <c r="CV129" t="s">
        <v>2093</v>
      </c>
      <c r="CW129" t="s">
        <v>1738</v>
      </c>
      <c r="CX129" t="s">
        <v>853</v>
      </c>
      <c r="DC129" t="s">
        <v>1387</v>
      </c>
      <c r="DE129" t="s">
        <v>1392</v>
      </c>
    </row>
    <row r="130" spans="1:109" x14ac:dyDescent="0.25">
      <c r="A130" t="s">
        <v>1025</v>
      </c>
      <c r="B130">
        <v>2</v>
      </c>
      <c r="C130" s="56">
        <v>42419</v>
      </c>
      <c r="D130" t="s">
        <v>1153</v>
      </c>
      <c r="E130" t="s">
        <v>2094</v>
      </c>
      <c r="G130" t="s">
        <v>2095</v>
      </c>
      <c r="H130" t="s">
        <v>1144</v>
      </c>
      <c r="I130" t="s">
        <v>1144</v>
      </c>
      <c r="J130" t="s">
        <v>1144</v>
      </c>
      <c r="K130" t="s">
        <v>1144</v>
      </c>
      <c r="L130">
        <v>4.24</v>
      </c>
      <c r="M130">
        <v>14.51</v>
      </c>
      <c r="N130">
        <v>0</v>
      </c>
      <c r="O130" s="56">
        <v>0</v>
      </c>
      <c r="P130" s="56">
        <v>0</v>
      </c>
      <c r="Q130">
        <v>1</v>
      </c>
      <c r="R130">
        <v>1</v>
      </c>
      <c r="S130">
        <v>11</v>
      </c>
      <c r="T130">
        <v>8</v>
      </c>
      <c r="U130">
        <v>3</v>
      </c>
      <c r="V130">
        <v>1</v>
      </c>
      <c r="W130" t="s">
        <v>1156</v>
      </c>
      <c r="X130" t="s">
        <v>7755</v>
      </c>
      <c r="Y130">
        <v>28</v>
      </c>
      <c r="AA130">
        <v>0</v>
      </c>
      <c r="AB130">
        <v>0</v>
      </c>
      <c r="AC130">
        <v>0</v>
      </c>
      <c r="AD130">
        <v>0</v>
      </c>
      <c r="AE130">
        <v>0</v>
      </c>
      <c r="AF130">
        <v>0</v>
      </c>
      <c r="AG130">
        <v>0</v>
      </c>
      <c r="AJ130" s="56"/>
      <c r="AK130" s="56"/>
      <c r="AL130" s="56"/>
      <c r="AP130" t="s">
        <v>1155</v>
      </c>
      <c r="AR130">
        <v>5</v>
      </c>
      <c r="AS130" t="s">
        <v>1152</v>
      </c>
      <c r="AT130">
        <v>1</v>
      </c>
      <c r="AV130">
        <v>40</v>
      </c>
      <c r="AW130">
        <v>27</v>
      </c>
      <c r="AX130">
        <v>13</v>
      </c>
      <c r="AY130" t="s">
        <v>1148</v>
      </c>
      <c r="AZ130" t="s">
        <v>1148</v>
      </c>
      <c r="BA130">
        <v>40</v>
      </c>
      <c r="BD130">
        <v>1000000000</v>
      </c>
      <c r="BE130">
        <v>38</v>
      </c>
      <c r="BF130">
        <v>0.05</v>
      </c>
      <c r="BG130">
        <v>0</v>
      </c>
      <c r="BH130">
        <v>0</v>
      </c>
      <c r="BI130">
        <v>0</v>
      </c>
      <c r="BJ130">
        <v>0</v>
      </c>
      <c r="BK130">
        <v>0</v>
      </c>
      <c r="BL130">
        <v>0</v>
      </c>
      <c r="BM130">
        <v>38</v>
      </c>
      <c r="BN130">
        <v>0.05</v>
      </c>
      <c r="BO130">
        <v>0</v>
      </c>
      <c r="BP130">
        <v>0</v>
      </c>
      <c r="BR130">
        <v>0</v>
      </c>
      <c r="BS130">
        <v>11</v>
      </c>
      <c r="BX130">
        <v>0</v>
      </c>
      <c r="BY130">
        <v>0</v>
      </c>
      <c r="BZ130">
        <v>0</v>
      </c>
      <c r="CA130">
        <v>10.57</v>
      </c>
      <c r="CB130">
        <v>0</v>
      </c>
      <c r="CC130">
        <v>1</v>
      </c>
      <c r="CD130" s="56">
        <v>42095</v>
      </c>
      <c r="CE130" s="56">
        <v>42342</v>
      </c>
      <c r="CF130" s="56">
        <v>42342</v>
      </c>
      <c r="CG130" s="56">
        <v>42419</v>
      </c>
      <c r="CH130" s="56"/>
      <c r="CI130" s="56"/>
      <c r="CJ130">
        <v>0</v>
      </c>
      <c r="CK130">
        <v>0</v>
      </c>
      <c r="CL130">
        <v>0</v>
      </c>
      <c r="CM130">
        <v>0</v>
      </c>
      <c r="CN130">
        <v>0</v>
      </c>
      <c r="CO130">
        <v>0.96</v>
      </c>
      <c r="CP130">
        <v>0</v>
      </c>
      <c r="CQ130" t="s">
        <v>1154</v>
      </c>
      <c r="CR130" t="s">
        <v>1153</v>
      </c>
      <c r="CS130" t="s">
        <v>1748</v>
      </c>
      <c r="CT130" t="s">
        <v>1397</v>
      </c>
      <c r="CU130" t="s">
        <v>1396</v>
      </c>
      <c r="CV130" t="s">
        <v>2096</v>
      </c>
      <c r="CW130" t="s">
        <v>1738</v>
      </c>
      <c r="CX130" t="s">
        <v>853</v>
      </c>
      <c r="DC130" t="s">
        <v>1387</v>
      </c>
      <c r="DE130" t="s">
        <v>1392</v>
      </c>
    </row>
    <row r="131" spans="1:109" x14ac:dyDescent="0.25">
      <c r="A131" t="s">
        <v>1025</v>
      </c>
      <c r="B131">
        <v>1</v>
      </c>
      <c r="C131" s="56">
        <v>42419</v>
      </c>
      <c r="D131" t="s">
        <v>1153</v>
      </c>
      <c r="E131" t="s">
        <v>1415</v>
      </c>
      <c r="G131" t="s">
        <v>2097</v>
      </c>
      <c r="H131" t="s">
        <v>1144</v>
      </c>
      <c r="I131" t="s">
        <v>1144</v>
      </c>
      <c r="J131" t="s">
        <v>1144</v>
      </c>
      <c r="K131" t="s">
        <v>1144</v>
      </c>
      <c r="L131">
        <v>3.07</v>
      </c>
      <c r="M131">
        <v>14.27</v>
      </c>
      <c r="N131">
        <v>0</v>
      </c>
      <c r="O131" s="56">
        <v>0</v>
      </c>
      <c r="P131" s="56">
        <v>0</v>
      </c>
      <c r="Q131">
        <v>1</v>
      </c>
      <c r="R131">
        <v>1</v>
      </c>
      <c r="S131">
        <v>11</v>
      </c>
      <c r="T131">
        <v>8</v>
      </c>
      <c r="U131">
        <v>3</v>
      </c>
      <c r="V131">
        <v>1</v>
      </c>
      <c r="W131" t="s">
        <v>1156</v>
      </c>
      <c r="X131" t="s">
        <v>3766</v>
      </c>
      <c r="Y131">
        <v>105</v>
      </c>
      <c r="AA131">
        <v>0</v>
      </c>
      <c r="AB131">
        <v>0</v>
      </c>
      <c r="AC131">
        <v>0</v>
      </c>
      <c r="AD131">
        <v>0</v>
      </c>
      <c r="AE131">
        <v>0</v>
      </c>
      <c r="AF131">
        <v>0</v>
      </c>
      <c r="AG131">
        <v>0</v>
      </c>
      <c r="AJ131" s="56"/>
      <c r="AK131" s="56"/>
      <c r="AL131" s="56"/>
      <c r="AP131" t="s">
        <v>1155</v>
      </c>
      <c r="AR131">
        <v>5</v>
      </c>
      <c r="AS131" t="s">
        <v>1152</v>
      </c>
      <c r="AT131">
        <v>1</v>
      </c>
      <c r="AV131">
        <v>150</v>
      </c>
      <c r="AW131">
        <v>100</v>
      </c>
      <c r="AX131">
        <v>50</v>
      </c>
      <c r="AY131" t="s">
        <v>1148</v>
      </c>
      <c r="AZ131" t="s">
        <v>1148</v>
      </c>
      <c r="BA131">
        <v>133</v>
      </c>
      <c r="BD131">
        <v>1000000000</v>
      </c>
      <c r="BE131">
        <v>114</v>
      </c>
      <c r="BF131">
        <v>0.24</v>
      </c>
      <c r="BG131">
        <v>0</v>
      </c>
      <c r="BH131">
        <v>0</v>
      </c>
      <c r="BI131">
        <v>0</v>
      </c>
      <c r="BJ131">
        <v>0</v>
      </c>
      <c r="BK131">
        <v>0</v>
      </c>
      <c r="BL131">
        <v>0</v>
      </c>
      <c r="BM131">
        <v>114</v>
      </c>
      <c r="BN131">
        <v>0.24</v>
      </c>
      <c r="BO131">
        <v>0</v>
      </c>
      <c r="BP131">
        <v>0</v>
      </c>
      <c r="BR131">
        <v>35</v>
      </c>
      <c r="BS131">
        <v>41</v>
      </c>
      <c r="BX131">
        <v>0</v>
      </c>
      <c r="BY131">
        <v>0</v>
      </c>
      <c r="BZ131">
        <v>0</v>
      </c>
      <c r="CA131">
        <v>15.92</v>
      </c>
      <c r="CB131">
        <v>0</v>
      </c>
      <c r="CC131">
        <v>1</v>
      </c>
      <c r="CD131" s="56">
        <v>42195</v>
      </c>
      <c r="CE131" s="56">
        <v>42342</v>
      </c>
      <c r="CF131" s="56">
        <v>42342</v>
      </c>
      <c r="CG131" s="56">
        <v>42419</v>
      </c>
      <c r="CH131" s="56"/>
      <c r="CI131" s="56"/>
      <c r="CJ131">
        <v>0.04</v>
      </c>
      <c r="CK131">
        <v>0</v>
      </c>
      <c r="CL131">
        <v>0</v>
      </c>
      <c r="CM131">
        <v>0</v>
      </c>
      <c r="CN131">
        <v>0</v>
      </c>
      <c r="CO131">
        <v>0.95</v>
      </c>
      <c r="CP131">
        <v>0</v>
      </c>
      <c r="CQ131" t="s">
        <v>1154</v>
      </c>
      <c r="CR131" t="s">
        <v>1153</v>
      </c>
      <c r="CS131" t="s">
        <v>1725</v>
      </c>
      <c r="CT131" t="s">
        <v>1397</v>
      </c>
      <c r="CU131" t="s">
        <v>1396</v>
      </c>
      <c r="CV131" t="s">
        <v>7663</v>
      </c>
      <c r="CW131" t="s">
        <v>1727</v>
      </c>
      <c r="CX131" t="s">
        <v>853</v>
      </c>
      <c r="DC131" t="s">
        <v>1387</v>
      </c>
      <c r="DE131" t="s">
        <v>1392</v>
      </c>
    </row>
    <row r="132" spans="1:109" x14ac:dyDescent="0.25">
      <c r="A132" t="s">
        <v>1025</v>
      </c>
      <c r="B132">
        <v>2</v>
      </c>
      <c r="C132" s="56">
        <v>42419</v>
      </c>
      <c r="D132" t="s">
        <v>1153</v>
      </c>
      <c r="E132" t="s">
        <v>2098</v>
      </c>
      <c r="G132" t="s">
        <v>2099</v>
      </c>
      <c r="H132" t="s">
        <v>1144</v>
      </c>
      <c r="I132" t="s">
        <v>1144</v>
      </c>
      <c r="J132" t="s">
        <v>1144</v>
      </c>
      <c r="K132" t="s">
        <v>1144</v>
      </c>
      <c r="L132">
        <v>2.69</v>
      </c>
      <c r="M132">
        <v>10.15</v>
      </c>
      <c r="N132">
        <v>0</v>
      </c>
      <c r="O132" s="56">
        <v>0</v>
      </c>
      <c r="P132" s="56">
        <v>0</v>
      </c>
      <c r="Q132">
        <v>1</v>
      </c>
      <c r="R132">
        <v>1</v>
      </c>
      <c r="S132">
        <v>11</v>
      </c>
      <c r="T132">
        <v>8</v>
      </c>
      <c r="U132">
        <v>3</v>
      </c>
      <c r="V132">
        <v>1</v>
      </c>
      <c r="X132" t="s">
        <v>7659</v>
      </c>
      <c r="AA132">
        <v>0</v>
      </c>
      <c r="AB132">
        <v>0</v>
      </c>
      <c r="AC132">
        <v>0</v>
      </c>
      <c r="AD132">
        <v>0</v>
      </c>
      <c r="AE132">
        <v>0</v>
      </c>
      <c r="AF132">
        <v>0</v>
      </c>
      <c r="AG132">
        <v>0</v>
      </c>
      <c r="AJ132" s="56"/>
      <c r="AK132" s="56"/>
      <c r="AL132" s="56"/>
      <c r="AP132" t="s">
        <v>1155</v>
      </c>
      <c r="AR132">
        <v>5</v>
      </c>
      <c r="AS132" t="s">
        <v>1152</v>
      </c>
      <c r="AT132">
        <v>1</v>
      </c>
      <c r="AV132">
        <v>70</v>
      </c>
      <c r="AW132">
        <v>47</v>
      </c>
      <c r="AX132">
        <v>23</v>
      </c>
      <c r="AY132" t="s">
        <v>1147</v>
      </c>
      <c r="AZ132" t="s">
        <v>1147</v>
      </c>
      <c r="BA132">
        <v>100</v>
      </c>
      <c r="BD132">
        <v>1000000000</v>
      </c>
      <c r="BE132">
        <v>81</v>
      </c>
      <c r="BF132">
        <v>-0.16</v>
      </c>
      <c r="BG132">
        <v>0</v>
      </c>
      <c r="BH132">
        <v>0</v>
      </c>
      <c r="BI132">
        <v>0</v>
      </c>
      <c r="BJ132">
        <v>0</v>
      </c>
      <c r="BK132">
        <v>0</v>
      </c>
      <c r="BL132">
        <v>0</v>
      </c>
      <c r="BM132">
        <v>81</v>
      </c>
      <c r="BN132">
        <v>-0.16</v>
      </c>
      <c r="BO132">
        <v>0</v>
      </c>
      <c r="BP132">
        <v>0</v>
      </c>
      <c r="BR132">
        <v>0</v>
      </c>
      <c r="BS132">
        <v>19</v>
      </c>
      <c r="BT132">
        <v>5</v>
      </c>
      <c r="BX132">
        <v>0</v>
      </c>
      <c r="BY132">
        <v>29.59</v>
      </c>
      <c r="BZ132">
        <v>0</v>
      </c>
      <c r="CA132">
        <v>12.1</v>
      </c>
      <c r="CB132">
        <v>0</v>
      </c>
      <c r="CC132">
        <v>1</v>
      </c>
      <c r="CD132" s="56">
        <v>42342</v>
      </c>
      <c r="CE132" s="56">
        <v>42342</v>
      </c>
      <c r="CF132" s="56">
        <v>42342</v>
      </c>
      <c r="CG132" s="56">
        <v>42419</v>
      </c>
      <c r="CH132" s="56"/>
      <c r="CI132" s="56"/>
      <c r="CJ132">
        <v>0.05</v>
      </c>
      <c r="CK132">
        <v>0</v>
      </c>
      <c r="CL132">
        <v>0</v>
      </c>
      <c r="CM132">
        <v>0</v>
      </c>
      <c r="CN132">
        <v>0</v>
      </c>
      <c r="CO132">
        <v>0</v>
      </c>
      <c r="CP132">
        <v>0.96</v>
      </c>
      <c r="CQ132" t="s">
        <v>1154</v>
      </c>
      <c r="CR132" t="s">
        <v>1153</v>
      </c>
      <c r="CS132" t="s">
        <v>1748</v>
      </c>
      <c r="CT132" t="s">
        <v>1397</v>
      </c>
      <c r="CU132" t="s">
        <v>1396</v>
      </c>
      <c r="CV132" t="s">
        <v>2100</v>
      </c>
      <c r="CW132" t="s">
        <v>1390</v>
      </c>
      <c r="CX132" t="s">
        <v>853</v>
      </c>
      <c r="DC132" t="s">
        <v>1387</v>
      </c>
      <c r="DE132" t="s">
        <v>1392</v>
      </c>
    </row>
    <row r="133" spans="1:109" x14ac:dyDescent="0.25">
      <c r="A133" t="s">
        <v>1025</v>
      </c>
      <c r="B133">
        <v>2</v>
      </c>
      <c r="C133" s="56">
        <v>42419</v>
      </c>
      <c r="D133" t="s">
        <v>1153</v>
      </c>
      <c r="E133" t="s">
        <v>2101</v>
      </c>
      <c r="G133" t="s">
        <v>2102</v>
      </c>
      <c r="H133" t="s">
        <v>1144</v>
      </c>
      <c r="I133" t="s">
        <v>1144</v>
      </c>
      <c r="J133" t="s">
        <v>1144</v>
      </c>
      <c r="K133" t="s">
        <v>1144</v>
      </c>
      <c r="L133">
        <v>0.98</v>
      </c>
      <c r="M133">
        <v>3.99</v>
      </c>
      <c r="N133">
        <v>0</v>
      </c>
      <c r="O133" s="56">
        <v>0</v>
      </c>
      <c r="P133" s="56">
        <v>0</v>
      </c>
      <c r="Q133">
        <v>1</v>
      </c>
      <c r="R133">
        <v>1</v>
      </c>
      <c r="S133">
        <v>11</v>
      </c>
      <c r="T133">
        <v>8</v>
      </c>
      <c r="U133">
        <v>3</v>
      </c>
      <c r="V133">
        <v>1</v>
      </c>
      <c r="X133" t="s">
        <v>7755</v>
      </c>
      <c r="AA133">
        <v>0</v>
      </c>
      <c r="AB133">
        <v>0</v>
      </c>
      <c r="AC133">
        <v>0</v>
      </c>
      <c r="AD133">
        <v>0</v>
      </c>
      <c r="AE133">
        <v>0</v>
      </c>
      <c r="AF133">
        <v>0</v>
      </c>
      <c r="AG133">
        <v>0</v>
      </c>
      <c r="AJ133" s="56"/>
      <c r="AK133" s="56"/>
      <c r="AL133" s="56"/>
      <c r="AM133">
        <v>2</v>
      </c>
      <c r="AP133" t="s">
        <v>1155</v>
      </c>
      <c r="AS133" t="s">
        <v>1152</v>
      </c>
      <c r="AT133">
        <v>1</v>
      </c>
      <c r="AV133">
        <v>2</v>
      </c>
      <c r="AW133">
        <v>2</v>
      </c>
      <c r="AX133">
        <v>1</v>
      </c>
      <c r="AY133" t="s">
        <v>1147</v>
      </c>
      <c r="AZ133" t="s">
        <v>1147</v>
      </c>
      <c r="BA133">
        <v>2</v>
      </c>
      <c r="BD133">
        <v>1000000000</v>
      </c>
      <c r="BE133">
        <v>3</v>
      </c>
      <c r="BF133">
        <v>-0.5</v>
      </c>
      <c r="BG133">
        <v>0</v>
      </c>
      <c r="BH133">
        <v>0</v>
      </c>
      <c r="BI133">
        <v>0</v>
      </c>
      <c r="BJ133">
        <v>0</v>
      </c>
      <c r="BK133">
        <v>0</v>
      </c>
      <c r="BL133">
        <v>0</v>
      </c>
      <c r="BM133">
        <v>3</v>
      </c>
      <c r="BN133">
        <v>-0.5</v>
      </c>
      <c r="BO133">
        <v>0</v>
      </c>
      <c r="BP133">
        <v>0</v>
      </c>
      <c r="BR133">
        <v>0</v>
      </c>
      <c r="BS133">
        <v>1</v>
      </c>
      <c r="BX133">
        <v>0</v>
      </c>
      <c r="BY133">
        <v>0.98</v>
      </c>
      <c r="BZ133">
        <v>0</v>
      </c>
      <c r="CA133">
        <v>13.4</v>
      </c>
      <c r="CB133">
        <v>0</v>
      </c>
      <c r="CC133">
        <v>1</v>
      </c>
      <c r="CD133" s="56">
        <v>42095</v>
      </c>
      <c r="CE133" s="56">
        <v>42342</v>
      </c>
      <c r="CF133" s="56">
        <v>42342</v>
      </c>
      <c r="CG133" s="56">
        <v>42419</v>
      </c>
      <c r="CH133" s="56"/>
      <c r="CI133" s="56"/>
      <c r="CJ133">
        <v>0</v>
      </c>
      <c r="CK133">
        <v>0</v>
      </c>
      <c r="CL133">
        <v>0</v>
      </c>
      <c r="CM133">
        <v>0</v>
      </c>
      <c r="CN133">
        <v>0</v>
      </c>
      <c r="CO133">
        <v>0</v>
      </c>
      <c r="CP133">
        <v>0.96</v>
      </c>
      <c r="CQ133" t="s">
        <v>1154</v>
      </c>
      <c r="CR133" t="s">
        <v>1153</v>
      </c>
      <c r="CS133" t="s">
        <v>1748</v>
      </c>
      <c r="CT133" t="s">
        <v>1397</v>
      </c>
      <c r="CU133" t="s">
        <v>1396</v>
      </c>
      <c r="CV133" t="s">
        <v>2103</v>
      </c>
      <c r="CW133" t="s">
        <v>1738</v>
      </c>
      <c r="CX133" t="s">
        <v>853</v>
      </c>
      <c r="DC133" t="s">
        <v>1387</v>
      </c>
      <c r="DE133" t="s">
        <v>1392</v>
      </c>
    </row>
    <row r="134" spans="1:109" x14ac:dyDescent="0.25">
      <c r="A134" t="s">
        <v>1025</v>
      </c>
      <c r="B134">
        <v>2</v>
      </c>
      <c r="C134" s="56">
        <v>42419</v>
      </c>
      <c r="D134" t="s">
        <v>1153</v>
      </c>
      <c r="E134" t="s">
        <v>2104</v>
      </c>
      <c r="G134" t="s">
        <v>2105</v>
      </c>
      <c r="H134" t="s">
        <v>1144</v>
      </c>
      <c r="I134" t="s">
        <v>1144</v>
      </c>
      <c r="J134" t="s">
        <v>1144</v>
      </c>
      <c r="K134" t="s">
        <v>1144</v>
      </c>
      <c r="L134">
        <v>0.88</v>
      </c>
      <c r="M134">
        <v>2.86</v>
      </c>
      <c r="N134">
        <v>0</v>
      </c>
      <c r="O134" s="56">
        <v>0</v>
      </c>
      <c r="P134" s="56">
        <v>0</v>
      </c>
      <c r="Q134">
        <v>1</v>
      </c>
      <c r="R134">
        <v>1</v>
      </c>
      <c r="S134">
        <v>11</v>
      </c>
      <c r="T134">
        <v>8</v>
      </c>
      <c r="U134">
        <v>3</v>
      </c>
      <c r="V134">
        <v>1</v>
      </c>
      <c r="X134" t="s">
        <v>7755</v>
      </c>
      <c r="AA134">
        <v>0</v>
      </c>
      <c r="AB134">
        <v>0</v>
      </c>
      <c r="AC134">
        <v>0</v>
      </c>
      <c r="AD134">
        <v>0</v>
      </c>
      <c r="AE134">
        <v>0</v>
      </c>
      <c r="AF134">
        <v>0</v>
      </c>
      <c r="AG134">
        <v>0</v>
      </c>
      <c r="AJ134" s="56"/>
      <c r="AK134" s="56"/>
      <c r="AL134" s="56"/>
      <c r="AM134">
        <v>0</v>
      </c>
      <c r="AP134" t="s">
        <v>1155</v>
      </c>
      <c r="AS134" t="s">
        <v>1152</v>
      </c>
      <c r="AT134">
        <v>1</v>
      </c>
      <c r="AV134">
        <v>1</v>
      </c>
      <c r="AW134">
        <v>1</v>
      </c>
      <c r="AX134">
        <v>0.5</v>
      </c>
      <c r="AY134" t="s">
        <v>1147</v>
      </c>
      <c r="AZ134" t="s">
        <v>1147</v>
      </c>
      <c r="BA134">
        <v>1</v>
      </c>
      <c r="BD134">
        <v>1000000000</v>
      </c>
      <c r="BE134">
        <v>3</v>
      </c>
      <c r="BF134">
        <v>-2</v>
      </c>
      <c r="BG134">
        <v>0</v>
      </c>
      <c r="BH134">
        <v>0</v>
      </c>
      <c r="BI134">
        <v>0</v>
      </c>
      <c r="BJ134">
        <v>0</v>
      </c>
      <c r="BK134">
        <v>0</v>
      </c>
      <c r="BL134">
        <v>0</v>
      </c>
      <c r="BM134">
        <v>3</v>
      </c>
      <c r="BN134">
        <v>-2</v>
      </c>
      <c r="BO134">
        <v>0</v>
      </c>
      <c r="BP134">
        <v>0</v>
      </c>
      <c r="BR134">
        <v>0</v>
      </c>
      <c r="BS134">
        <v>0</v>
      </c>
      <c r="BX134">
        <v>0</v>
      </c>
      <c r="BY134">
        <v>1.76</v>
      </c>
      <c r="BZ134">
        <v>0</v>
      </c>
      <c r="CA134">
        <v>9.82</v>
      </c>
      <c r="CB134">
        <v>0</v>
      </c>
      <c r="CC134">
        <v>1</v>
      </c>
      <c r="CD134" s="56">
        <v>42095</v>
      </c>
      <c r="CE134" s="56">
        <v>42342</v>
      </c>
      <c r="CF134" s="56">
        <v>42342</v>
      </c>
      <c r="CG134" s="56">
        <v>42419</v>
      </c>
      <c r="CH134" s="56"/>
      <c r="CI134" s="56"/>
      <c r="CJ134">
        <v>0</v>
      </c>
      <c r="CK134">
        <v>0</v>
      </c>
      <c r="CL134">
        <v>0</v>
      </c>
      <c r="CM134">
        <v>0</v>
      </c>
      <c r="CN134">
        <v>0</v>
      </c>
      <c r="CO134">
        <v>0</v>
      </c>
      <c r="CP134">
        <v>0.96</v>
      </c>
      <c r="CQ134" t="s">
        <v>1154</v>
      </c>
      <c r="CR134" t="s">
        <v>1153</v>
      </c>
      <c r="CS134" t="s">
        <v>1748</v>
      </c>
      <c r="CT134" t="s">
        <v>1397</v>
      </c>
      <c r="CU134" t="s">
        <v>1396</v>
      </c>
      <c r="CV134" t="s">
        <v>2106</v>
      </c>
      <c r="CW134" t="s">
        <v>1738</v>
      </c>
      <c r="CX134" t="s">
        <v>853</v>
      </c>
      <c r="DC134" t="s">
        <v>1387</v>
      </c>
      <c r="DE134" t="s">
        <v>1392</v>
      </c>
    </row>
    <row r="135" spans="1:109" x14ac:dyDescent="0.25">
      <c r="A135" t="s">
        <v>1025</v>
      </c>
      <c r="B135">
        <v>2</v>
      </c>
      <c r="C135" s="56">
        <v>42419</v>
      </c>
      <c r="D135" t="s">
        <v>1153</v>
      </c>
      <c r="E135" t="s">
        <v>1416</v>
      </c>
      <c r="G135" t="s">
        <v>2107</v>
      </c>
      <c r="H135" t="s">
        <v>1144</v>
      </c>
      <c r="I135" t="s">
        <v>1144</v>
      </c>
      <c r="J135" t="s">
        <v>1144</v>
      </c>
      <c r="K135" t="s">
        <v>1144</v>
      </c>
      <c r="L135">
        <v>1.39</v>
      </c>
      <c r="M135">
        <v>5.95</v>
      </c>
      <c r="N135">
        <v>0</v>
      </c>
      <c r="O135" s="56">
        <v>0</v>
      </c>
      <c r="P135" s="56">
        <v>0</v>
      </c>
      <c r="Q135">
        <v>1</v>
      </c>
      <c r="R135">
        <v>1</v>
      </c>
      <c r="S135">
        <v>11</v>
      </c>
      <c r="T135">
        <v>8</v>
      </c>
      <c r="U135">
        <v>3</v>
      </c>
      <c r="V135">
        <v>1</v>
      </c>
      <c r="W135" t="s">
        <v>1156</v>
      </c>
      <c r="X135" t="s">
        <v>7757</v>
      </c>
      <c r="Y135">
        <v>15</v>
      </c>
      <c r="AA135">
        <v>0</v>
      </c>
      <c r="AB135">
        <v>0</v>
      </c>
      <c r="AC135">
        <v>0</v>
      </c>
      <c r="AD135">
        <v>0</v>
      </c>
      <c r="AE135">
        <v>0</v>
      </c>
      <c r="AF135">
        <v>0</v>
      </c>
      <c r="AG135">
        <v>0</v>
      </c>
      <c r="AJ135" s="56"/>
      <c r="AK135" s="56"/>
      <c r="AL135" s="56"/>
      <c r="AP135" t="s">
        <v>1155</v>
      </c>
      <c r="AR135">
        <v>5</v>
      </c>
      <c r="AS135" t="s">
        <v>1152</v>
      </c>
      <c r="AT135">
        <v>1</v>
      </c>
      <c r="AV135">
        <v>11</v>
      </c>
      <c r="AW135">
        <v>7</v>
      </c>
      <c r="AX135">
        <v>4</v>
      </c>
      <c r="AY135" t="s">
        <v>1146</v>
      </c>
      <c r="AZ135" t="s">
        <v>1146</v>
      </c>
      <c r="BA135">
        <v>16</v>
      </c>
      <c r="BD135">
        <v>1000000000</v>
      </c>
      <c r="BE135">
        <v>4</v>
      </c>
      <c r="BF135">
        <v>0.64</v>
      </c>
      <c r="BG135">
        <v>0</v>
      </c>
      <c r="BH135">
        <v>0</v>
      </c>
      <c r="BI135">
        <v>0</v>
      </c>
      <c r="BJ135">
        <v>0</v>
      </c>
      <c r="BK135">
        <v>0</v>
      </c>
      <c r="BL135">
        <v>0</v>
      </c>
      <c r="BM135">
        <v>4</v>
      </c>
      <c r="BN135">
        <v>0.64</v>
      </c>
      <c r="BO135">
        <v>0</v>
      </c>
      <c r="BP135">
        <v>0</v>
      </c>
      <c r="BR135">
        <v>5</v>
      </c>
      <c r="BS135">
        <v>3</v>
      </c>
      <c r="BX135">
        <v>0</v>
      </c>
      <c r="BY135">
        <v>0</v>
      </c>
      <c r="BZ135">
        <v>0</v>
      </c>
      <c r="CA135">
        <v>14.32</v>
      </c>
      <c r="CB135">
        <v>0</v>
      </c>
      <c r="CC135">
        <v>1</v>
      </c>
      <c r="CD135" s="56">
        <v>42341</v>
      </c>
      <c r="CE135" s="56">
        <v>42342</v>
      </c>
      <c r="CF135" s="56">
        <v>42342</v>
      </c>
      <c r="CG135" s="56">
        <v>42419</v>
      </c>
      <c r="CH135" s="56"/>
      <c r="CI135" s="56"/>
      <c r="CJ135">
        <v>0.61</v>
      </c>
      <c r="CK135">
        <v>38</v>
      </c>
      <c r="CL135">
        <v>0</v>
      </c>
      <c r="CM135">
        <v>0.49</v>
      </c>
      <c r="CN135">
        <v>0</v>
      </c>
      <c r="CO135">
        <v>0</v>
      </c>
      <c r="CP135">
        <v>0.47</v>
      </c>
      <c r="CQ135" t="s">
        <v>1154</v>
      </c>
      <c r="CR135" t="s">
        <v>1153</v>
      </c>
      <c r="CS135" t="s">
        <v>1748</v>
      </c>
      <c r="CT135" t="s">
        <v>1397</v>
      </c>
      <c r="CU135" t="s">
        <v>1396</v>
      </c>
      <c r="CV135" t="s">
        <v>2108</v>
      </c>
      <c r="CW135" t="s">
        <v>1738</v>
      </c>
      <c r="CX135" t="s">
        <v>853</v>
      </c>
      <c r="DC135" t="s">
        <v>1387</v>
      </c>
      <c r="DE135" t="s">
        <v>1392</v>
      </c>
    </row>
    <row r="136" spans="1:109" x14ac:dyDescent="0.25">
      <c r="A136" t="s">
        <v>1025</v>
      </c>
      <c r="B136">
        <v>2</v>
      </c>
      <c r="C136" s="56">
        <v>42419</v>
      </c>
      <c r="D136" t="s">
        <v>1153</v>
      </c>
      <c r="E136" t="s">
        <v>1417</v>
      </c>
      <c r="G136" t="s">
        <v>2109</v>
      </c>
      <c r="H136" t="s">
        <v>1144</v>
      </c>
      <c r="I136" t="s">
        <v>1144</v>
      </c>
      <c r="J136" t="s">
        <v>1144</v>
      </c>
      <c r="K136" t="s">
        <v>1144</v>
      </c>
      <c r="L136">
        <v>0.53</v>
      </c>
      <c r="M136">
        <v>2.29</v>
      </c>
      <c r="N136">
        <v>0</v>
      </c>
      <c r="O136" s="56">
        <v>0</v>
      </c>
      <c r="P136" s="56">
        <v>0</v>
      </c>
      <c r="Q136">
        <v>1</v>
      </c>
      <c r="R136">
        <v>1</v>
      </c>
      <c r="S136">
        <v>11</v>
      </c>
      <c r="T136">
        <v>8</v>
      </c>
      <c r="U136">
        <v>3</v>
      </c>
      <c r="V136">
        <v>1</v>
      </c>
      <c r="W136" t="s">
        <v>1156</v>
      </c>
      <c r="X136" t="s">
        <v>7659</v>
      </c>
      <c r="Y136">
        <v>143</v>
      </c>
      <c r="AA136">
        <v>0</v>
      </c>
      <c r="AB136">
        <v>0</v>
      </c>
      <c r="AC136">
        <v>0</v>
      </c>
      <c r="AD136">
        <v>0</v>
      </c>
      <c r="AE136">
        <v>0</v>
      </c>
      <c r="AF136">
        <v>0</v>
      </c>
      <c r="AG136">
        <v>0</v>
      </c>
      <c r="AJ136" s="56"/>
      <c r="AK136" s="56"/>
      <c r="AL136" s="56"/>
      <c r="AP136" t="s">
        <v>1155</v>
      </c>
      <c r="AR136">
        <v>5</v>
      </c>
      <c r="AS136" t="s">
        <v>1152</v>
      </c>
      <c r="AT136">
        <v>1</v>
      </c>
      <c r="AV136">
        <v>107</v>
      </c>
      <c r="AW136">
        <v>71</v>
      </c>
      <c r="AX136">
        <v>35</v>
      </c>
      <c r="AY136" t="s">
        <v>1146</v>
      </c>
      <c r="AZ136" t="s">
        <v>1148</v>
      </c>
      <c r="BA136">
        <v>80</v>
      </c>
      <c r="BD136">
        <v>1000000000</v>
      </c>
      <c r="BE136">
        <v>29</v>
      </c>
      <c r="BF136">
        <v>0.73</v>
      </c>
      <c r="BG136">
        <v>50</v>
      </c>
      <c r="BH136">
        <v>0</v>
      </c>
      <c r="BI136">
        <v>0</v>
      </c>
      <c r="BJ136">
        <v>0</v>
      </c>
      <c r="BK136">
        <v>0</v>
      </c>
      <c r="BL136">
        <v>0</v>
      </c>
      <c r="BM136">
        <v>79</v>
      </c>
      <c r="BN136">
        <v>0.26</v>
      </c>
      <c r="BO136">
        <v>0</v>
      </c>
      <c r="BP136">
        <v>0</v>
      </c>
      <c r="BR136">
        <v>30</v>
      </c>
      <c r="BS136">
        <v>29</v>
      </c>
      <c r="BX136">
        <v>10.56</v>
      </c>
      <c r="BY136">
        <v>0</v>
      </c>
      <c r="BZ136">
        <v>0</v>
      </c>
      <c r="CA136">
        <v>14.49</v>
      </c>
      <c r="CB136">
        <v>0</v>
      </c>
      <c r="CC136">
        <v>1</v>
      </c>
      <c r="CD136" s="56">
        <v>42342</v>
      </c>
      <c r="CE136" s="56">
        <v>42342</v>
      </c>
      <c r="CF136" s="56">
        <v>42342</v>
      </c>
      <c r="CG136" s="56">
        <v>42419</v>
      </c>
      <c r="CH136" s="56"/>
      <c r="CI136" s="56"/>
      <c r="CJ136">
        <v>0.25</v>
      </c>
      <c r="CK136">
        <v>269</v>
      </c>
      <c r="CL136">
        <v>0</v>
      </c>
      <c r="CM136">
        <v>0.64</v>
      </c>
      <c r="CN136">
        <v>0.32</v>
      </c>
      <c r="CO136">
        <v>0</v>
      </c>
      <c r="CP136">
        <v>0</v>
      </c>
      <c r="CQ136" t="s">
        <v>1154</v>
      </c>
      <c r="CR136" t="s">
        <v>1153</v>
      </c>
      <c r="CS136" t="s">
        <v>1748</v>
      </c>
      <c r="CT136" t="s">
        <v>1397</v>
      </c>
      <c r="CU136" t="s">
        <v>1396</v>
      </c>
      <c r="CV136" t="s">
        <v>7664</v>
      </c>
      <c r="CW136" t="s">
        <v>1727</v>
      </c>
      <c r="CX136" t="s">
        <v>853</v>
      </c>
      <c r="DC136" t="s">
        <v>1387</v>
      </c>
      <c r="DE136" t="s">
        <v>1392</v>
      </c>
    </row>
    <row r="137" spans="1:109" x14ac:dyDescent="0.25">
      <c r="A137" t="s">
        <v>1025</v>
      </c>
      <c r="B137">
        <v>2</v>
      </c>
      <c r="C137" s="56">
        <v>42419</v>
      </c>
      <c r="D137" t="s">
        <v>1153</v>
      </c>
      <c r="E137" t="s">
        <v>2110</v>
      </c>
      <c r="G137" t="s">
        <v>2111</v>
      </c>
      <c r="H137" t="s">
        <v>1144</v>
      </c>
      <c r="I137" t="s">
        <v>1144</v>
      </c>
      <c r="J137" t="s">
        <v>1144</v>
      </c>
      <c r="K137" t="s">
        <v>1144</v>
      </c>
      <c r="L137">
        <v>2.27</v>
      </c>
      <c r="M137">
        <v>9.99</v>
      </c>
      <c r="N137">
        <v>0</v>
      </c>
      <c r="O137" s="56">
        <v>0</v>
      </c>
      <c r="P137" s="56">
        <v>0</v>
      </c>
      <c r="Q137">
        <v>1</v>
      </c>
      <c r="R137">
        <v>1</v>
      </c>
      <c r="S137">
        <v>11</v>
      </c>
      <c r="T137">
        <v>8</v>
      </c>
      <c r="U137">
        <v>3</v>
      </c>
      <c r="V137">
        <v>1</v>
      </c>
      <c r="X137" t="s">
        <v>7659</v>
      </c>
      <c r="AA137">
        <v>0</v>
      </c>
      <c r="AB137">
        <v>0</v>
      </c>
      <c r="AC137">
        <v>0</v>
      </c>
      <c r="AD137">
        <v>0</v>
      </c>
      <c r="AE137">
        <v>0</v>
      </c>
      <c r="AF137">
        <v>0</v>
      </c>
      <c r="AG137">
        <v>0</v>
      </c>
      <c r="AJ137" s="56"/>
      <c r="AK137" s="56"/>
      <c r="AL137" s="56"/>
      <c r="AP137" t="s">
        <v>1155</v>
      </c>
      <c r="AR137">
        <v>5</v>
      </c>
      <c r="AS137" t="s">
        <v>1152</v>
      </c>
      <c r="AT137">
        <v>1</v>
      </c>
      <c r="AV137">
        <v>9</v>
      </c>
      <c r="AW137">
        <v>6</v>
      </c>
      <c r="AX137">
        <v>3</v>
      </c>
      <c r="AY137" t="s">
        <v>1147</v>
      </c>
      <c r="AZ137" t="s">
        <v>1147</v>
      </c>
      <c r="BA137">
        <v>14</v>
      </c>
      <c r="BD137">
        <v>1000000000</v>
      </c>
      <c r="BE137">
        <v>12</v>
      </c>
      <c r="BF137">
        <v>-0.33</v>
      </c>
      <c r="BG137">
        <v>0</v>
      </c>
      <c r="BH137">
        <v>0</v>
      </c>
      <c r="BI137">
        <v>0</v>
      </c>
      <c r="BJ137">
        <v>0</v>
      </c>
      <c r="BK137">
        <v>0</v>
      </c>
      <c r="BL137">
        <v>0</v>
      </c>
      <c r="BM137">
        <v>12</v>
      </c>
      <c r="BN137">
        <v>-0.33</v>
      </c>
      <c r="BO137">
        <v>0</v>
      </c>
      <c r="BP137">
        <v>0</v>
      </c>
      <c r="BR137">
        <v>0</v>
      </c>
      <c r="BS137">
        <v>2</v>
      </c>
      <c r="BX137">
        <v>0</v>
      </c>
      <c r="BY137">
        <v>6.81</v>
      </c>
      <c r="BZ137">
        <v>0</v>
      </c>
      <c r="CA137">
        <v>14.84</v>
      </c>
      <c r="CB137">
        <v>0</v>
      </c>
      <c r="CC137">
        <v>1</v>
      </c>
      <c r="CD137" s="56">
        <v>42342</v>
      </c>
      <c r="CE137" s="56">
        <v>42342</v>
      </c>
      <c r="CF137" s="56">
        <v>42342</v>
      </c>
      <c r="CG137" s="56">
        <v>42419</v>
      </c>
      <c r="CH137" s="56"/>
      <c r="CI137" s="56"/>
      <c r="CJ137">
        <v>0.02</v>
      </c>
      <c r="CK137">
        <v>0</v>
      </c>
      <c r="CL137">
        <v>0</v>
      </c>
      <c r="CM137">
        <v>0</v>
      </c>
      <c r="CN137">
        <v>0</v>
      </c>
      <c r="CO137">
        <v>0</v>
      </c>
      <c r="CP137">
        <v>0.96</v>
      </c>
      <c r="CQ137" t="s">
        <v>1154</v>
      </c>
      <c r="CR137" t="s">
        <v>1153</v>
      </c>
      <c r="CS137" t="s">
        <v>1748</v>
      </c>
      <c r="CT137" t="s">
        <v>1397</v>
      </c>
      <c r="CU137" t="s">
        <v>1396</v>
      </c>
      <c r="CV137" t="s">
        <v>2112</v>
      </c>
      <c r="CW137" t="s">
        <v>1738</v>
      </c>
      <c r="CX137" t="s">
        <v>853</v>
      </c>
      <c r="DC137" t="s">
        <v>1387</v>
      </c>
      <c r="DE137" t="s">
        <v>1392</v>
      </c>
    </row>
    <row r="138" spans="1:109" x14ac:dyDescent="0.25">
      <c r="A138" t="s">
        <v>1025</v>
      </c>
      <c r="B138">
        <v>2</v>
      </c>
      <c r="C138" s="56">
        <v>42419</v>
      </c>
      <c r="D138" t="s">
        <v>1153</v>
      </c>
      <c r="E138" t="s">
        <v>2113</v>
      </c>
      <c r="G138" t="s">
        <v>2114</v>
      </c>
      <c r="H138" t="s">
        <v>1144</v>
      </c>
      <c r="I138" t="s">
        <v>1144</v>
      </c>
      <c r="J138" t="s">
        <v>1144</v>
      </c>
      <c r="K138" t="s">
        <v>1144</v>
      </c>
      <c r="L138">
        <v>2.83</v>
      </c>
      <c r="M138">
        <v>8.4700000000000006</v>
      </c>
      <c r="N138">
        <v>0</v>
      </c>
      <c r="O138" s="56">
        <v>0</v>
      </c>
      <c r="P138" s="56">
        <v>0</v>
      </c>
      <c r="Q138">
        <v>1</v>
      </c>
      <c r="R138">
        <v>1</v>
      </c>
      <c r="S138">
        <v>11</v>
      </c>
      <c r="T138">
        <v>8</v>
      </c>
      <c r="U138">
        <v>3</v>
      </c>
      <c r="V138">
        <v>1</v>
      </c>
      <c r="W138" t="s">
        <v>1156</v>
      </c>
      <c r="X138" t="s">
        <v>7755</v>
      </c>
      <c r="Y138">
        <v>8</v>
      </c>
      <c r="AA138">
        <v>0</v>
      </c>
      <c r="AB138">
        <v>0</v>
      </c>
      <c r="AC138">
        <v>0</v>
      </c>
      <c r="AD138">
        <v>0</v>
      </c>
      <c r="AE138">
        <v>0</v>
      </c>
      <c r="AF138">
        <v>0</v>
      </c>
      <c r="AG138">
        <v>0</v>
      </c>
      <c r="AJ138" s="56"/>
      <c r="AK138" s="56"/>
      <c r="AL138" s="56"/>
      <c r="AM138">
        <v>5</v>
      </c>
      <c r="AP138" t="s">
        <v>1155</v>
      </c>
      <c r="AR138">
        <v>2</v>
      </c>
      <c r="AS138" t="s">
        <v>1152</v>
      </c>
      <c r="AT138">
        <v>1</v>
      </c>
      <c r="AV138">
        <v>6</v>
      </c>
      <c r="AW138">
        <v>4</v>
      </c>
      <c r="AX138">
        <v>2</v>
      </c>
      <c r="AY138" t="s">
        <v>1146</v>
      </c>
      <c r="AZ138" t="s">
        <v>1148</v>
      </c>
      <c r="BA138">
        <v>6</v>
      </c>
      <c r="BD138">
        <v>1000000000</v>
      </c>
      <c r="BE138">
        <v>2</v>
      </c>
      <c r="BF138">
        <v>0.67</v>
      </c>
      <c r="BG138">
        <v>2</v>
      </c>
      <c r="BH138">
        <v>0</v>
      </c>
      <c r="BI138">
        <v>0</v>
      </c>
      <c r="BJ138">
        <v>0</v>
      </c>
      <c r="BK138">
        <v>0</v>
      </c>
      <c r="BL138">
        <v>2</v>
      </c>
      <c r="BM138">
        <v>6</v>
      </c>
      <c r="BN138">
        <v>0</v>
      </c>
      <c r="BO138">
        <v>0</v>
      </c>
      <c r="BP138">
        <v>0</v>
      </c>
      <c r="BR138">
        <v>0</v>
      </c>
      <c r="BS138">
        <v>2</v>
      </c>
      <c r="BX138">
        <v>0</v>
      </c>
      <c r="BY138">
        <v>0</v>
      </c>
      <c r="BZ138">
        <v>0</v>
      </c>
      <c r="CA138">
        <v>8.6999999999999993</v>
      </c>
      <c r="CB138">
        <v>0</v>
      </c>
      <c r="CC138">
        <v>1</v>
      </c>
      <c r="CD138" s="56">
        <v>42095</v>
      </c>
      <c r="CE138" s="56">
        <v>42342</v>
      </c>
      <c r="CF138" s="56">
        <v>42342</v>
      </c>
      <c r="CG138" s="56">
        <v>42419</v>
      </c>
      <c r="CH138" s="56"/>
      <c r="CI138" s="56"/>
      <c r="CJ138">
        <v>0.36</v>
      </c>
      <c r="CK138">
        <v>65</v>
      </c>
      <c r="CL138">
        <v>0</v>
      </c>
      <c r="CM138">
        <v>0.84</v>
      </c>
      <c r="CN138">
        <v>0.06</v>
      </c>
      <c r="CO138">
        <v>0.05</v>
      </c>
      <c r="CP138">
        <v>0</v>
      </c>
      <c r="CQ138" t="s">
        <v>1154</v>
      </c>
      <c r="CR138" t="s">
        <v>1153</v>
      </c>
      <c r="CS138" t="s">
        <v>1748</v>
      </c>
      <c r="CT138" t="s">
        <v>1397</v>
      </c>
      <c r="CU138" t="s">
        <v>1396</v>
      </c>
      <c r="CV138" t="s">
        <v>2115</v>
      </c>
      <c r="CW138" t="s">
        <v>1727</v>
      </c>
      <c r="CX138" t="s">
        <v>853</v>
      </c>
      <c r="DC138" t="s">
        <v>1387</v>
      </c>
      <c r="DE138" t="s">
        <v>1392</v>
      </c>
    </row>
    <row r="139" spans="1:109" x14ac:dyDescent="0.25">
      <c r="A139" t="s">
        <v>1025</v>
      </c>
      <c r="B139">
        <v>2</v>
      </c>
      <c r="C139" s="56">
        <v>42419</v>
      </c>
      <c r="D139" t="s">
        <v>1153</v>
      </c>
      <c r="E139" t="s">
        <v>1418</v>
      </c>
      <c r="G139" t="s">
        <v>2116</v>
      </c>
      <c r="H139" t="s">
        <v>1144</v>
      </c>
      <c r="I139" t="s">
        <v>1144</v>
      </c>
      <c r="J139" t="s">
        <v>1144</v>
      </c>
      <c r="K139" t="s">
        <v>1144</v>
      </c>
      <c r="L139">
        <v>1.32</v>
      </c>
      <c r="M139">
        <v>3.79</v>
      </c>
      <c r="N139">
        <v>0</v>
      </c>
      <c r="O139" s="56">
        <v>0</v>
      </c>
      <c r="P139" s="56">
        <v>0</v>
      </c>
      <c r="Q139">
        <v>1</v>
      </c>
      <c r="R139">
        <v>1</v>
      </c>
      <c r="S139">
        <v>11</v>
      </c>
      <c r="T139">
        <v>8</v>
      </c>
      <c r="U139">
        <v>3</v>
      </c>
      <c r="V139">
        <v>1</v>
      </c>
      <c r="W139" t="s">
        <v>1156</v>
      </c>
      <c r="X139" t="s">
        <v>7757</v>
      </c>
      <c r="Y139">
        <v>19</v>
      </c>
      <c r="AA139">
        <v>0</v>
      </c>
      <c r="AB139">
        <v>0</v>
      </c>
      <c r="AC139">
        <v>0</v>
      </c>
      <c r="AD139">
        <v>0</v>
      </c>
      <c r="AE139">
        <v>0</v>
      </c>
      <c r="AF139">
        <v>28</v>
      </c>
      <c r="AG139">
        <v>0</v>
      </c>
      <c r="AJ139" s="56"/>
      <c r="AK139" s="56"/>
      <c r="AL139" s="56"/>
      <c r="AP139" t="s">
        <v>1155</v>
      </c>
      <c r="AR139">
        <v>5</v>
      </c>
      <c r="AS139" t="s">
        <v>1152</v>
      </c>
      <c r="AT139">
        <v>1</v>
      </c>
      <c r="AV139">
        <v>14</v>
      </c>
      <c r="AW139">
        <v>9</v>
      </c>
      <c r="AX139">
        <v>5</v>
      </c>
      <c r="AY139" t="s">
        <v>839</v>
      </c>
      <c r="AZ139" t="s">
        <v>839</v>
      </c>
      <c r="BA139">
        <v>20</v>
      </c>
      <c r="BD139">
        <v>1000000000</v>
      </c>
      <c r="BE139">
        <v>0</v>
      </c>
      <c r="BF139">
        <v>1</v>
      </c>
      <c r="BG139">
        <v>0</v>
      </c>
      <c r="BH139">
        <v>0</v>
      </c>
      <c r="BI139">
        <v>0</v>
      </c>
      <c r="BJ139">
        <v>0</v>
      </c>
      <c r="BK139">
        <v>0</v>
      </c>
      <c r="BL139">
        <v>0</v>
      </c>
      <c r="BM139">
        <v>0</v>
      </c>
      <c r="BN139">
        <v>1</v>
      </c>
      <c r="BO139">
        <v>0</v>
      </c>
      <c r="BP139">
        <v>0</v>
      </c>
      <c r="BR139">
        <v>15</v>
      </c>
      <c r="BS139">
        <v>4</v>
      </c>
      <c r="BX139">
        <v>12.35</v>
      </c>
      <c r="BY139">
        <v>0</v>
      </c>
      <c r="BZ139">
        <v>0</v>
      </c>
      <c r="CA139">
        <v>8.17</v>
      </c>
      <c r="CB139">
        <v>0</v>
      </c>
      <c r="CC139">
        <v>1</v>
      </c>
      <c r="CD139" s="56">
        <v>42341</v>
      </c>
      <c r="CE139" s="56">
        <v>42342</v>
      </c>
      <c r="CF139" s="56">
        <v>42342</v>
      </c>
      <c r="CG139" s="56">
        <v>42419</v>
      </c>
      <c r="CH139" s="56"/>
      <c r="CI139" s="56"/>
      <c r="CJ139">
        <v>0.85</v>
      </c>
      <c r="CK139">
        <v>145</v>
      </c>
      <c r="CL139">
        <v>0.38</v>
      </c>
      <c r="CM139">
        <v>0</v>
      </c>
      <c r="CN139">
        <v>0.17</v>
      </c>
      <c r="CO139">
        <v>0.26</v>
      </c>
      <c r="CP139">
        <v>0.16</v>
      </c>
      <c r="CQ139" t="s">
        <v>1154</v>
      </c>
      <c r="CR139" t="s">
        <v>1153</v>
      </c>
      <c r="CS139" t="s">
        <v>1748</v>
      </c>
      <c r="CT139" t="s">
        <v>1397</v>
      </c>
      <c r="CU139" t="s">
        <v>1396</v>
      </c>
      <c r="CV139" t="s">
        <v>2117</v>
      </c>
      <c r="CW139" t="s">
        <v>1727</v>
      </c>
      <c r="CX139" t="s">
        <v>853</v>
      </c>
      <c r="DC139" t="s">
        <v>1387</v>
      </c>
      <c r="DE139" t="s">
        <v>1392</v>
      </c>
    </row>
    <row r="140" spans="1:109" x14ac:dyDescent="0.25">
      <c r="A140" t="s">
        <v>1025</v>
      </c>
      <c r="B140">
        <v>1</v>
      </c>
      <c r="C140" s="56">
        <v>42419</v>
      </c>
      <c r="D140" t="s">
        <v>1153</v>
      </c>
      <c r="E140" t="s">
        <v>2118</v>
      </c>
      <c r="G140" t="s">
        <v>2119</v>
      </c>
      <c r="H140" t="s">
        <v>1144</v>
      </c>
      <c r="I140" t="s">
        <v>1144</v>
      </c>
      <c r="J140" t="s">
        <v>1144</v>
      </c>
      <c r="K140" t="s">
        <v>1144</v>
      </c>
      <c r="L140">
        <v>48.05</v>
      </c>
      <c r="M140">
        <v>79.790000000000006</v>
      </c>
      <c r="N140">
        <v>0</v>
      </c>
      <c r="O140" s="56">
        <v>0</v>
      </c>
      <c r="P140" s="56">
        <v>0</v>
      </c>
      <c r="Q140">
        <v>1</v>
      </c>
      <c r="R140">
        <v>1</v>
      </c>
      <c r="S140">
        <v>11</v>
      </c>
      <c r="T140">
        <v>8</v>
      </c>
      <c r="U140">
        <v>3</v>
      </c>
      <c r="V140">
        <v>1</v>
      </c>
      <c r="X140" t="s">
        <v>7755</v>
      </c>
      <c r="AA140">
        <v>0</v>
      </c>
      <c r="AB140">
        <v>0</v>
      </c>
      <c r="AC140">
        <v>0</v>
      </c>
      <c r="AD140">
        <v>0</v>
      </c>
      <c r="AE140">
        <v>0</v>
      </c>
      <c r="AF140">
        <v>0</v>
      </c>
      <c r="AG140">
        <v>0</v>
      </c>
      <c r="AJ140" s="56"/>
      <c r="AK140" s="56"/>
      <c r="AL140" s="56"/>
      <c r="AP140" t="s">
        <v>1155</v>
      </c>
      <c r="AS140" t="s">
        <v>1152</v>
      </c>
      <c r="AT140">
        <v>1</v>
      </c>
      <c r="AV140">
        <v>4</v>
      </c>
      <c r="AW140">
        <v>3</v>
      </c>
      <c r="AX140">
        <v>1</v>
      </c>
      <c r="AY140" t="s">
        <v>1147</v>
      </c>
      <c r="AZ140" t="s">
        <v>1147</v>
      </c>
      <c r="BA140">
        <v>4</v>
      </c>
      <c r="BD140">
        <v>1000000000</v>
      </c>
      <c r="BE140">
        <v>6</v>
      </c>
      <c r="BF140">
        <v>-0.5</v>
      </c>
      <c r="BG140">
        <v>0</v>
      </c>
      <c r="BH140">
        <v>0</v>
      </c>
      <c r="BI140">
        <v>0</v>
      </c>
      <c r="BJ140">
        <v>0</v>
      </c>
      <c r="BK140">
        <v>0</v>
      </c>
      <c r="BL140">
        <v>0</v>
      </c>
      <c r="BM140">
        <v>6</v>
      </c>
      <c r="BN140">
        <v>-0.5</v>
      </c>
      <c r="BO140">
        <v>0</v>
      </c>
      <c r="BP140">
        <v>0</v>
      </c>
      <c r="BR140">
        <v>0</v>
      </c>
      <c r="BS140">
        <v>1</v>
      </c>
      <c r="BX140">
        <v>0</v>
      </c>
      <c r="BY140">
        <v>96.1</v>
      </c>
      <c r="BZ140">
        <v>0</v>
      </c>
      <c r="CA140">
        <v>2.88</v>
      </c>
      <c r="CB140">
        <v>0</v>
      </c>
      <c r="CC140">
        <v>1</v>
      </c>
      <c r="CD140" s="56">
        <v>42095</v>
      </c>
      <c r="CE140" s="56">
        <v>42342</v>
      </c>
      <c r="CF140" s="56">
        <v>42342</v>
      </c>
      <c r="CG140" s="56">
        <v>42419</v>
      </c>
      <c r="CH140" s="56"/>
      <c r="CI140" s="56"/>
      <c r="CJ140">
        <v>0</v>
      </c>
      <c r="CK140">
        <v>0</v>
      </c>
      <c r="CL140">
        <v>0</v>
      </c>
      <c r="CM140">
        <v>0</v>
      </c>
      <c r="CN140">
        <v>0</v>
      </c>
      <c r="CO140">
        <v>0</v>
      </c>
      <c r="CP140">
        <v>0.95</v>
      </c>
      <c r="CQ140" t="s">
        <v>1154</v>
      </c>
      <c r="CR140" t="s">
        <v>1153</v>
      </c>
      <c r="CS140" t="s">
        <v>1725</v>
      </c>
      <c r="CT140" t="s">
        <v>1397</v>
      </c>
      <c r="CU140" t="s">
        <v>1396</v>
      </c>
      <c r="CV140" t="s">
        <v>2120</v>
      </c>
      <c r="CW140" t="s">
        <v>2121</v>
      </c>
      <c r="CX140" t="s">
        <v>853</v>
      </c>
      <c r="DC140" t="s">
        <v>1387</v>
      </c>
      <c r="DE140" t="s">
        <v>1728</v>
      </c>
    </row>
    <row r="141" spans="1:109" x14ac:dyDescent="0.25">
      <c r="A141" t="s">
        <v>1025</v>
      </c>
      <c r="B141">
        <v>1</v>
      </c>
      <c r="C141" s="56">
        <v>42419</v>
      </c>
      <c r="D141" t="s">
        <v>1153</v>
      </c>
      <c r="E141" t="s">
        <v>2122</v>
      </c>
      <c r="G141" t="s">
        <v>2123</v>
      </c>
      <c r="H141" t="s">
        <v>1144</v>
      </c>
      <c r="I141" t="s">
        <v>1144</v>
      </c>
      <c r="J141" t="s">
        <v>1144</v>
      </c>
      <c r="K141" t="s">
        <v>1144</v>
      </c>
      <c r="L141">
        <v>1.44</v>
      </c>
      <c r="M141">
        <v>5.23</v>
      </c>
      <c r="N141">
        <v>0</v>
      </c>
      <c r="O141" s="56">
        <v>0</v>
      </c>
      <c r="P141" s="56">
        <v>0</v>
      </c>
      <c r="Q141">
        <v>1</v>
      </c>
      <c r="R141">
        <v>1</v>
      </c>
      <c r="S141">
        <v>11</v>
      </c>
      <c r="T141">
        <v>8</v>
      </c>
      <c r="U141">
        <v>3</v>
      </c>
      <c r="V141">
        <v>1</v>
      </c>
      <c r="W141" t="s">
        <v>1156</v>
      </c>
      <c r="X141" t="s">
        <v>7716</v>
      </c>
      <c r="Y141">
        <v>17</v>
      </c>
      <c r="AA141">
        <v>0</v>
      </c>
      <c r="AB141">
        <v>0</v>
      </c>
      <c r="AC141">
        <v>0</v>
      </c>
      <c r="AD141">
        <v>0</v>
      </c>
      <c r="AE141">
        <v>0</v>
      </c>
      <c r="AF141">
        <v>0</v>
      </c>
      <c r="AG141">
        <v>0</v>
      </c>
      <c r="AJ141" s="56"/>
      <c r="AK141" s="56"/>
      <c r="AL141" s="56"/>
      <c r="AP141" t="s">
        <v>1155</v>
      </c>
      <c r="AR141">
        <v>5</v>
      </c>
      <c r="AS141" t="s">
        <v>1152</v>
      </c>
      <c r="AT141">
        <v>1</v>
      </c>
      <c r="AV141">
        <v>22</v>
      </c>
      <c r="AW141">
        <v>15</v>
      </c>
      <c r="AX141">
        <v>7</v>
      </c>
      <c r="AY141" t="s">
        <v>1148</v>
      </c>
      <c r="AZ141" t="s">
        <v>1147</v>
      </c>
      <c r="BA141">
        <v>16</v>
      </c>
      <c r="BD141">
        <v>1000000000</v>
      </c>
      <c r="BE141">
        <v>20</v>
      </c>
      <c r="BF141">
        <v>0.09</v>
      </c>
      <c r="BG141">
        <v>9</v>
      </c>
      <c r="BH141">
        <v>0</v>
      </c>
      <c r="BI141">
        <v>0</v>
      </c>
      <c r="BJ141">
        <v>0</v>
      </c>
      <c r="BK141">
        <v>0</v>
      </c>
      <c r="BL141">
        <v>0</v>
      </c>
      <c r="BM141">
        <v>29</v>
      </c>
      <c r="BN141">
        <v>-0.32</v>
      </c>
      <c r="BO141">
        <v>0</v>
      </c>
      <c r="BP141">
        <v>0</v>
      </c>
      <c r="BR141">
        <v>0</v>
      </c>
      <c r="BS141">
        <v>6</v>
      </c>
      <c r="BX141">
        <v>0</v>
      </c>
      <c r="BY141">
        <v>0</v>
      </c>
      <c r="BZ141">
        <v>0</v>
      </c>
      <c r="CA141">
        <v>11.48</v>
      </c>
      <c r="CB141">
        <v>0</v>
      </c>
      <c r="CC141">
        <v>1</v>
      </c>
      <c r="CD141" s="56">
        <v>42284</v>
      </c>
      <c r="CE141" s="56">
        <v>42342</v>
      </c>
      <c r="CF141" s="56">
        <v>42342</v>
      </c>
      <c r="CG141" s="56">
        <v>42419</v>
      </c>
      <c r="CH141" s="56"/>
      <c r="CI141" s="56"/>
      <c r="CJ141">
        <v>0.26</v>
      </c>
      <c r="CK141">
        <v>0</v>
      </c>
      <c r="CL141">
        <v>0</v>
      </c>
      <c r="CM141">
        <v>0</v>
      </c>
      <c r="CN141">
        <v>0.53</v>
      </c>
      <c r="CO141">
        <v>0.42</v>
      </c>
      <c r="CP141">
        <v>0</v>
      </c>
      <c r="CQ141" t="s">
        <v>1154</v>
      </c>
      <c r="CR141" t="s">
        <v>1153</v>
      </c>
      <c r="CS141" t="s">
        <v>1725</v>
      </c>
      <c r="CT141" t="s">
        <v>1397</v>
      </c>
      <c r="CU141" t="s">
        <v>1396</v>
      </c>
      <c r="CV141" t="s">
        <v>2124</v>
      </c>
      <c r="CW141" t="s">
        <v>1727</v>
      </c>
      <c r="CX141" t="s">
        <v>853</v>
      </c>
      <c r="DC141" t="s">
        <v>1387</v>
      </c>
      <c r="DE141" t="s">
        <v>1728</v>
      </c>
    </row>
    <row r="142" spans="1:109" x14ac:dyDescent="0.25">
      <c r="A142" t="s">
        <v>1025</v>
      </c>
      <c r="B142">
        <v>1</v>
      </c>
      <c r="C142" s="56">
        <v>42419</v>
      </c>
      <c r="D142" t="s">
        <v>1153</v>
      </c>
      <c r="E142" t="s">
        <v>2125</v>
      </c>
      <c r="G142" t="s">
        <v>2126</v>
      </c>
      <c r="H142" t="s">
        <v>1144</v>
      </c>
      <c r="I142" t="s">
        <v>1144</v>
      </c>
      <c r="J142" t="s">
        <v>1144</v>
      </c>
      <c r="K142" t="s">
        <v>1144</v>
      </c>
      <c r="L142">
        <v>18.89</v>
      </c>
      <c r="M142">
        <v>30</v>
      </c>
      <c r="N142">
        <v>0</v>
      </c>
      <c r="O142" s="56">
        <v>0</v>
      </c>
      <c r="P142" s="56">
        <v>0</v>
      </c>
      <c r="Q142">
        <v>1</v>
      </c>
      <c r="R142">
        <v>1</v>
      </c>
      <c r="S142">
        <v>11</v>
      </c>
      <c r="T142">
        <v>8</v>
      </c>
      <c r="U142">
        <v>3</v>
      </c>
      <c r="V142">
        <v>1</v>
      </c>
      <c r="X142" t="s">
        <v>7755</v>
      </c>
      <c r="AA142">
        <v>0</v>
      </c>
      <c r="AB142">
        <v>0</v>
      </c>
      <c r="AC142">
        <v>0</v>
      </c>
      <c r="AD142">
        <v>0</v>
      </c>
      <c r="AE142">
        <v>0</v>
      </c>
      <c r="AF142">
        <v>0</v>
      </c>
      <c r="AG142">
        <v>0</v>
      </c>
      <c r="AJ142" s="56"/>
      <c r="AK142" s="56"/>
      <c r="AL142" s="56"/>
      <c r="AP142" t="s">
        <v>1155</v>
      </c>
      <c r="AS142" t="s">
        <v>1152</v>
      </c>
      <c r="AT142">
        <v>1</v>
      </c>
      <c r="AV142">
        <v>0</v>
      </c>
      <c r="AW142">
        <v>0</v>
      </c>
      <c r="AX142">
        <v>0</v>
      </c>
      <c r="AY142" t="s">
        <v>1388</v>
      </c>
      <c r="AZ142" t="s">
        <v>1388</v>
      </c>
      <c r="BA142">
        <v>0</v>
      </c>
      <c r="BD142">
        <v>1000000000</v>
      </c>
      <c r="BE142">
        <v>0</v>
      </c>
      <c r="BF142">
        <v>0</v>
      </c>
      <c r="BG142">
        <v>0</v>
      </c>
      <c r="BH142">
        <v>0</v>
      </c>
      <c r="BI142">
        <v>0</v>
      </c>
      <c r="BJ142">
        <v>0</v>
      </c>
      <c r="BK142">
        <v>0</v>
      </c>
      <c r="BL142">
        <v>0</v>
      </c>
      <c r="BM142">
        <v>0</v>
      </c>
      <c r="BN142">
        <v>0</v>
      </c>
      <c r="BO142">
        <v>0</v>
      </c>
      <c r="BP142">
        <v>0</v>
      </c>
      <c r="BR142">
        <v>0</v>
      </c>
      <c r="BS142">
        <v>0</v>
      </c>
      <c r="BX142">
        <v>0</v>
      </c>
      <c r="BY142">
        <v>0</v>
      </c>
      <c r="BZ142">
        <v>0</v>
      </c>
      <c r="CA142">
        <v>0</v>
      </c>
      <c r="CB142">
        <v>0</v>
      </c>
      <c r="CC142">
        <v>1</v>
      </c>
      <c r="CD142" s="56">
        <v>42095</v>
      </c>
      <c r="CE142" s="56">
        <v>42342</v>
      </c>
      <c r="CF142" s="56">
        <v>42342</v>
      </c>
      <c r="CG142" s="56">
        <v>42419</v>
      </c>
      <c r="CH142" s="56"/>
      <c r="CI142" s="56"/>
      <c r="CJ142">
        <v>1</v>
      </c>
      <c r="CK142">
        <v>0</v>
      </c>
      <c r="CL142">
        <v>0.95</v>
      </c>
      <c r="CM142">
        <v>0</v>
      </c>
      <c r="CN142">
        <v>0</v>
      </c>
      <c r="CO142">
        <v>0</v>
      </c>
      <c r="CP142">
        <v>0</v>
      </c>
      <c r="CQ142" t="s">
        <v>1154</v>
      </c>
      <c r="CR142" t="s">
        <v>1153</v>
      </c>
      <c r="CS142" t="s">
        <v>1725</v>
      </c>
      <c r="CT142" t="s">
        <v>1397</v>
      </c>
      <c r="CU142" t="s">
        <v>1396</v>
      </c>
      <c r="CV142" t="s">
        <v>2127</v>
      </c>
      <c r="CW142" t="s">
        <v>1727</v>
      </c>
      <c r="CX142" t="s">
        <v>853</v>
      </c>
      <c r="DC142" t="s">
        <v>1387</v>
      </c>
      <c r="DE142" t="s">
        <v>1728</v>
      </c>
    </row>
    <row r="143" spans="1:109" x14ac:dyDescent="0.25">
      <c r="A143" t="s">
        <v>1025</v>
      </c>
      <c r="B143">
        <v>1</v>
      </c>
      <c r="C143" s="56">
        <v>42419</v>
      </c>
      <c r="D143" t="s">
        <v>1153</v>
      </c>
      <c r="E143" t="s">
        <v>2128</v>
      </c>
      <c r="G143" t="s">
        <v>2129</v>
      </c>
      <c r="H143" t="s">
        <v>1144</v>
      </c>
      <c r="I143" t="s">
        <v>1144</v>
      </c>
      <c r="J143" t="s">
        <v>1144</v>
      </c>
      <c r="K143" t="s">
        <v>1144</v>
      </c>
      <c r="L143">
        <v>27.83</v>
      </c>
      <c r="M143">
        <v>64.239999999999995</v>
      </c>
      <c r="N143">
        <v>0</v>
      </c>
      <c r="O143" s="56">
        <v>0</v>
      </c>
      <c r="P143" s="56">
        <v>0</v>
      </c>
      <c r="Q143">
        <v>1</v>
      </c>
      <c r="R143">
        <v>1</v>
      </c>
      <c r="S143">
        <v>11</v>
      </c>
      <c r="T143">
        <v>8</v>
      </c>
      <c r="U143">
        <v>3</v>
      </c>
      <c r="V143">
        <v>1</v>
      </c>
      <c r="X143" t="s">
        <v>7716</v>
      </c>
      <c r="AA143">
        <v>0</v>
      </c>
      <c r="AB143">
        <v>0</v>
      </c>
      <c r="AC143">
        <v>0</v>
      </c>
      <c r="AD143">
        <v>0</v>
      </c>
      <c r="AE143">
        <v>0</v>
      </c>
      <c r="AF143">
        <v>0</v>
      </c>
      <c r="AG143">
        <v>0</v>
      </c>
      <c r="AJ143" s="56"/>
      <c r="AK143" s="56"/>
      <c r="AL143" s="56"/>
      <c r="AP143" t="s">
        <v>1155</v>
      </c>
      <c r="AR143">
        <v>2</v>
      </c>
      <c r="AS143" t="s">
        <v>1152</v>
      </c>
      <c r="AT143">
        <v>1</v>
      </c>
      <c r="AV143">
        <v>9</v>
      </c>
      <c r="AW143">
        <v>6</v>
      </c>
      <c r="AX143">
        <v>3</v>
      </c>
      <c r="AY143" t="s">
        <v>1147</v>
      </c>
      <c r="AZ143" t="s">
        <v>1147</v>
      </c>
      <c r="BA143">
        <v>14</v>
      </c>
      <c r="BD143">
        <v>1000000000</v>
      </c>
      <c r="BE143">
        <v>11</v>
      </c>
      <c r="BF143">
        <v>-0.22</v>
      </c>
      <c r="BG143">
        <v>0</v>
      </c>
      <c r="BH143">
        <v>0</v>
      </c>
      <c r="BI143">
        <v>0</v>
      </c>
      <c r="BJ143">
        <v>0</v>
      </c>
      <c r="BK143">
        <v>0</v>
      </c>
      <c r="BL143">
        <v>0</v>
      </c>
      <c r="BM143">
        <v>11</v>
      </c>
      <c r="BN143">
        <v>-0.22</v>
      </c>
      <c r="BO143">
        <v>0</v>
      </c>
      <c r="BP143">
        <v>0</v>
      </c>
      <c r="BR143">
        <v>0</v>
      </c>
      <c r="BS143">
        <v>2</v>
      </c>
      <c r="BX143">
        <v>0</v>
      </c>
      <c r="BY143">
        <v>55.66</v>
      </c>
      <c r="BZ143">
        <v>0</v>
      </c>
      <c r="CA143">
        <v>5.71</v>
      </c>
      <c r="CB143">
        <v>0</v>
      </c>
      <c r="CC143">
        <v>1</v>
      </c>
      <c r="CD143" s="56">
        <v>42284</v>
      </c>
      <c r="CE143" s="56">
        <v>42342</v>
      </c>
      <c r="CF143" s="56">
        <v>42342</v>
      </c>
      <c r="CG143" s="56">
        <v>42419</v>
      </c>
      <c r="CH143" s="56"/>
      <c r="CI143" s="56"/>
      <c r="CJ143">
        <v>0</v>
      </c>
      <c r="CK143">
        <v>0</v>
      </c>
      <c r="CL143">
        <v>0</v>
      </c>
      <c r="CM143">
        <v>0</v>
      </c>
      <c r="CN143">
        <v>0</v>
      </c>
      <c r="CO143">
        <v>0</v>
      </c>
      <c r="CP143">
        <v>0.95</v>
      </c>
      <c r="CQ143" t="s">
        <v>1154</v>
      </c>
      <c r="CR143" t="s">
        <v>1153</v>
      </c>
      <c r="CS143" t="s">
        <v>1725</v>
      </c>
      <c r="CT143" t="s">
        <v>1397</v>
      </c>
      <c r="CU143" t="s">
        <v>1396</v>
      </c>
      <c r="CV143" t="s">
        <v>2130</v>
      </c>
      <c r="CW143" t="s">
        <v>1727</v>
      </c>
      <c r="CX143" t="s">
        <v>853</v>
      </c>
      <c r="DC143" t="s">
        <v>1387</v>
      </c>
      <c r="DE143" t="s">
        <v>1728</v>
      </c>
    </row>
    <row r="144" spans="1:109" x14ac:dyDescent="0.25">
      <c r="A144" t="s">
        <v>1025</v>
      </c>
      <c r="B144">
        <v>2</v>
      </c>
      <c r="C144" s="56">
        <v>42419</v>
      </c>
      <c r="D144" t="s">
        <v>1153</v>
      </c>
      <c r="E144" t="s">
        <v>2131</v>
      </c>
      <c r="G144" t="s">
        <v>2132</v>
      </c>
      <c r="H144" t="s">
        <v>1144</v>
      </c>
      <c r="I144" t="s">
        <v>1144</v>
      </c>
      <c r="J144" t="s">
        <v>1144</v>
      </c>
      <c r="K144" t="s">
        <v>1144</v>
      </c>
      <c r="L144">
        <v>0.09</v>
      </c>
      <c r="M144">
        <v>1</v>
      </c>
      <c r="N144">
        <v>0</v>
      </c>
      <c r="O144" s="56">
        <v>0</v>
      </c>
      <c r="P144" s="56">
        <v>0</v>
      </c>
      <c r="Q144">
        <v>1</v>
      </c>
      <c r="R144">
        <v>1</v>
      </c>
      <c r="S144">
        <v>11</v>
      </c>
      <c r="T144">
        <v>8</v>
      </c>
      <c r="U144">
        <v>3</v>
      </c>
      <c r="V144">
        <v>1</v>
      </c>
      <c r="X144" t="s">
        <v>7755</v>
      </c>
      <c r="AA144">
        <v>0</v>
      </c>
      <c r="AB144">
        <v>0</v>
      </c>
      <c r="AC144">
        <v>0</v>
      </c>
      <c r="AD144">
        <v>0</v>
      </c>
      <c r="AE144">
        <v>0</v>
      </c>
      <c r="AF144">
        <v>0</v>
      </c>
      <c r="AG144">
        <v>0</v>
      </c>
      <c r="AJ144" s="56"/>
      <c r="AK144" s="56"/>
      <c r="AL144" s="56"/>
      <c r="AP144" t="s">
        <v>1155</v>
      </c>
      <c r="AS144" t="s">
        <v>1152</v>
      </c>
      <c r="AT144">
        <v>1</v>
      </c>
      <c r="AV144">
        <v>0</v>
      </c>
      <c r="AW144">
        <v>0</v>
      </c>
      <c r="AX144">
        <v>0</v>
      </c>
      <c r="AY144" t="s">
        <v>1388</v>
      </c>
      <c r="AZ144" t="s">
        <v>1388</v>
      </c>
      <c r="BA144">
        <v>0</v>
      </c>
      <c r="BD144">
        <v>1000000000</v>
      </c>
      <c r="BE144">
        <v>0</v>
      </c>
      <c r="BF144">
        <v>0</v>
      </c>
      <c r="BG144">
        <v>0</v>
      </c>
      <c r="BH144">
        <v>0</v>
      </c>
      <c r="BI144">
        <v>0</v>
      </c>
      <c r="BJ144">
        <v>0</v>
      </c>
      <c r="BK144">
        <v>0</v>
      </c>
      <c r="BL144">
        <v>0</v>
      </c>
      <c r="BM144">
        <v>0</v>
      </c>
      <c r="BN144">
        <v>0</v>
      </c>
      <c r="BO144">
        <v>0</v>
      </c>
      <c r="BP144">
        <v>0</v>
      </c>
      <c r="BR144">
        <v>0</v>
      </c>
      <c r="BS144">
        <v>0</v>
      </c>
      <c r="BX144">
        <v>0</v>
      </c>
      <c r="BY144">
        <v>0</v>
      </c>
      <c r="BZ144">
        <v>0</v>
      </c>
      <c r="CA144">
        <v>0</v>
      </c>
      <c r="CB144">
        <v>0</v>
      </c>
      <c r="CC144">
        <v>1</v>
      </c>
      <c r="CD144" s="56">
        <v>42095</v>
      </c>
      <c r="CE144" s="56">
        <v>42342</v>
      </c>
      <c r="CF144" s="56">
        <v>42342</v>
      </c>
      <c r="CG144" s="56">
        <v>42419</v>
      </c>
      <c r="CH144" s="56"/>
      <c r="CI144" s="56"/>
      <c r="CJ144">
        <v>1</v>
      </c>
      <c r="CK144">
        <v>0</v>
      </c>
      <c r="CL144">
        <v>0.96</v>
      </c>
      <c r="CM144">
        <v>0</v>
      </c>
      <c r="CN144">
        <v>0</v>
      </c>
      <c r="CO144">
        <v>0</v>
      </c>
      <c r="CP144">
        <v>0</v>
      </c>
      <c r="CQ144" t="s">
        <v>1154</v>
      </c>
      <c r="CR144" t="s">
        <v>1153</v>
      </c>
      <c r="CS144" t="s">
        <v>1748</v>
      </c>
      <c r="CT144" t="s">
        <v>1397</v>
      </c>
      <c r="CU144" t="s">
        <v>1396</v>
      </c>
      <c r="CV144" t="s">
        <v>2133</v>
      </c>
      <c r="CW144" t="s">
        <v>1727</v>
      </c>
      <c r="CX144" t="s">
        <v>853</v>
      </c>
      <c r="DC144" t="s">
        <v>1387</v>
      </c>
      <c r="DE144" t="s">
        <v>1728</v>
      </c>
    </row>
    <row r="145" spans="1:109" x14ac:dyDescent="0.25">
      <c r="A145" t="s">
        <v>1025</v>
      </c>
      <c r="B145">
        <v>1</v>
      </c>
      <c r="C145" s="56">
        <v>42419</v>
      </c>
      <c r="D145" t="s">
        <v>1153</v>
      </c>
      <c r="E145" t="s">
        <v>1419</v>
      </c>
      <c r="G145" t="s">
        <v>2134</v>
      </c>
      <c r="H145" t="s">
        <v>1144</v>
      </c>
      <c r="I145" t="s">
        <v>1144</v>
      </c>
      <c r="J145" t="s">
        <v>1144</v>
      </c>
      <c r="K145" t="s">
        <v>1144</v>
      </c>
      <c r="L145">
        <v>0.13</v>
      </c>
      <c r="M145">
        <v>0.54</v>
      </c>
      <c r="N145">
        <v>0</v>
      </c>
      <c r="O145" s="56">
        <v>0</v>
      </c>
      <c r="P145" s="56">
        <v>0</v>
      </c>
      <c r="Q145">
        <v>1</v>
      </c>
      <c r="R145">
        <v>1</v>
      </c>
      <c r="S145">
        <v>11</v>
      </c>
      <c r="T145">
        <v>8</v>
      </c>
      <c r="U145">
        <v>3</v>
      </c>
      <c r="V145">
        <v>1</v>
      </c>
      <c r="W145" t="s">
        <v>1156</v>
      </c>
      <c r="X145" t="s">
        <v>7716</v>
      </c>
      <c r="AA145">
        <v>0</v>
      </c>
      <c r="AB145">
        <v>0</v>
      </c>
      <c r="AC145">
        <v>0</v>
      </c>
      <c r="AD145">
        <v>0</v>
      </c>
      <c r="AE145">
        <v>0</v>
      </c>
      <c r="AF145">
        <v>0</v>
      </c>
      <c r="AG145">
        <v>0</v>
      </c>
      <c r="AJ145" s="56"/>
      <c r="AK145" s="56"/>
      <c r="AL145" s="56"/>
      <c r="AM145">
        <v>8</v>
      </c>
      <c r="AP145" t="s">
        <v>1155</v>
      </c>
      <c r="AR145">
        <v>5</v>
      </c>
      <c r="AS145" t="s">
        <v>1152</v>
      </c>
      <c r="AT145">
        <v>1</v>
      </c>
      <c r="AV145">
        <v>14</v>
      </c>
      <c r="AW145">
        <v>9</v>
      </c>
      <c r="AX145">
        <v>5</v>
      </c>
      <c r="AY145" t="s">
        <v>1145</v>
      </c>
      <c r="AZ145" t="s">
        <v>1145</v>
      </c>
      <c r="BA145">
        <v>20</v>
      </c>
      <c r="BD145">
        <v>1000000000</v>
      </c>
      <c r="BE145">
        <v>8</v>
      </c>
      <c r="BF145">
        <v>0.43</v>
      </c>
      <c r="BG145">
        <v>0</v>
      </c>
      <c r="BH145">
        <v>0</v>
      </c>
      <c r="BI145">
        <v>0</v>
      </c>
      <c r="BJ145">
        <v>0</v>
      </c>
      <c r="BK145">
        <v>0</v>
      </c>
      <c r="BL145">
        <v>0</v>
      </c>
      <c r="BM145">
        <v>8</v>
      </c>
      <c r="BN145">
        <v>0.43</v>
      </c>
      <c r="BO145">
        <v>0</v>
      </c>
      <c r="BP145">
        <v>0</v>
      </c>
      <c r="BR145">
        <v>5</v>
      </c>
      <c r="BS145">
        <v>4</v>
      </c>
      <c r="BX145">
        <v>0</v>
      </c>
      <c r="BY145">
        <v>0</v>
      </c>
      <c r="BZ145">
        <v>0</v>
      </c>
      <c r="CA145">
        <v>13.76</v>
      </c>
      <c r="CB145">
        <v>0</v>
      </c>
      <c r="CC145">
        <v>1</v>
      </c>
      <c r="CD145" s="56">
        <v>42284</v>
      </c>
      <c r="CE145" s="56">
        <v>42342</v>
      </c>
      <c r="CF145" s="56">
        <v>42342</v>
      </c>
      <c r="CG145" s="56">
        <v>42419</v>
      </c>
      <c r="CH145" s="56"/>
      <c r="CI145" s="56"/>
      <c r="CJ145">
        <v>0.34</v>
      </c>
      <c r="CK145">
        <v>0</v>
      </c>
      <c r="CL145">
        <v>0</v>
      </c>
      <c r="CM145">
        <v>0</v>
      </c>
      <c r="CN145">
        <v>0.38</v>
      </c>
      <c r="CO145">
        <v>0.18</v>
      </c>
      <c r="CP145">
        <v>0.39</v>
      </c>
      <c r="CQ145" t="s">
        <v>1154</v>
      </c>
      <c r="CR145" t="s">
        <v>1153</v>
      </c>
      <c r="CS145" t="s">
        <v>1725</v>
      </c>
      <c r="CT145" t="s">
        <v>1397</v>
      </c>
      <c r="CU145" t="s">
        <v>1396</v>
      </c>
      <c r="CV145" t="s">
        <v>2135</v>
      </c>
      <c r="CW145" t="s">
        <v>1727</v>
      </c>
      <c r="CX145" t="s">
        <v>853</v>
      </c>
      <c r="DC145" t="s">
        <v>1387</v>
      </c>
      <c r="DE145" t="s">
        <v>1728</v>
      </c>
    </row>
    <row r="146" spans="1:109" x14ac:dyDescent="0.25">
      <c r="A146" t="s">
        <v>1025</v>
      </c>
      <c r="B146">
        <v>1</v>
      </c>
      <c r="C146" s="56">
        <v>42419</v>
      </c>
      <c r="D146" t="s">
        <v>1153</v>
      </c>
      <c r="E146" t="s">
        <v>2136</v>
      </c>
      <c r="G146" t="s">
        <v>2137</v>
      </c>
      <c r="H146" t="s">
        <v>1144</v>
      </c>
      <c r="I146" t="s">
        <v>1144</v>
      </c>
      <c r="J146" t="s">
        <v>1144</v>
      </c>
      <c r="K146" t="s">
        <v>1144</v>
      </c>
      <c r="L146">
        <v>5.74</v>
      </c>
      <c r="M146">
        <v>21.02</v>
      </c>
      <c r="N146">
        <v>0</v>
      </c>
      <c r="O146" s="56">
        <v>0</v>
      </c>
      <c r="P146" s="56">
        <v>0</v>
      </c>
      <c r="Q146">
        <v>1</v>
      </c>
      <c r="R146">
        <v>1</v>
      </c>
      <c r="S146">
        <v>11</v>
      </c>
      <c r="T146">
        <v>8</v>
      </c>
      <c r="U146">
        <v>3</v>
      </c>
      <c r="V146">
        <v>1</v>
      </c>
      <c r="W146" t="s">
        <v>1156</v>
      </c>
      <c r="X146" t="s">
        <v>7659</v>
      </c>
      <c r="Y146">
        <v>2</v>
      </c>
      <c r="AA146">
        <v>0</v>
      </c>
      <c r="AB146">
        <v>0</v>
      </c>
      <c r="AC146">
        <v>0</v>
      </c>
      <c r="AD146">
        <v>0</v>
      </c>
      <c r="AE146">
        <v>0</v>
      </c>
      <c r="AF146">
        <v>0</v>
      </c>
      <c r="AG146">
        <v>0</v>
      </c>
      <c r="AJ146" s="56"/>
      <c r="AK146" s="56"/>
      <c r="AL146" s="56"/>
      <c r="AO146">
        <v>4</v>
      </c>
      <c r="AP146" t="s">
        <v>1155</v>
      </c>
      <c r="AS146" t="s">
        <v>1152</v>
      </c>
      <c r="AT146">
        <v>1</v>
      </c>
      <c r="AV146">
        <v>3</v>
      </c>
      <c r="AW146">
        <v>2</v>
      </c>
      <c r="AX146">
        <v>1</v>
      </c>
      <c r="AY146" t="s">
        <v>1148</v>
      </c>
      <c r="AZ146" t="s">
        <v>1148</v>
      </c>
      <c r="BA146">
        <v>4</v>
      </c>
      <c r="BD146">
        <v>1000000000</v>
      </c>
      <c r="BE146">
        <v>3</v>
      </c>
      <c r="BF146">
        <v>0</v>
      </c>
      <c r="BG146">
        <v>0</v>
      </c>
      <c r="BH146">
        <v>0</v>
      </c>
      <c r="BI146">
        <v>0</v>
      </c>
      <c r="BJ146">
        <v>0</v>
      </c>
      <c r="BK146">
        <v>0</v>
      </c>
      <c r="BL146">
        <v>0</v>
      </c>
      <c r="BM146">
        <v>3</v>
      </c>
      <c r="BN146">
        <v>0</v>
      </c>
      <c r="BO146">
        <v>0</v>
      </c>
      <c r="BP146">
        <v>0</v>
      </c>
      <c r="BR146">
        <v>0</v>
      </c>
      <c r="BS146">
        <v>1</v>
      </c>
      <c r="BX146">
        <v>0</v>
      </c>
      <c r="BY146">
        <v>0</v>
      </c>
      <c r="BZ146">
        <v>0</v>
      </c>
      <c r="CA146">
        <v>11.62</v>
      </c>
      <c r="CB146">
        <v>0</v>
      </c>
      <c r="CC146">
        <v>1</v>
      </c>
      <c r="CD146" s="56">
        <v>42342</v>
      </c>
      <c r="CE146" s="56">
        <v>42342</v>
      </c>
      <c r="CF146" s="56">
        <v>42342</v>
      </c>
      <c r="CG146" s="56">
        <v>42419</v>
      </c>
      <c r="CH146" s="56"/>
      <c r="CI146" s="56"/>
      <c r="CJ146">
        <v>0</v>
      </c>
      <c r="CK146">
        <v>0</v>
      </c>
      <c r="CL146">
        <v>0</v>
      </c>
      <c r="CM146">
        <v>0</v>
      </c>
      <c r="CN146">
        <v>0</v>
      </c>
      <c r="CO146">
        <v>0.95</v>
      </c>
      <c r="CP146">
        <v>0</v>
      </c>
      <c r="CQ146" t="s">
        <v>1154</v>
      </c>
      <c r="CR146" t="s">
        <v>1153</v>
      </c>
      <c r="CS146" t="s">
        <v>1725</v>
      </c>
      <c r="CT146" t="s">
        <v>1397</v>
      </c>
      <c r="CU146" t="s">
        <v>1396</v>
      </c>
      <c r="CV146" t="s">
        <v>2138</v>
      </c>
      <c r="CW146" t="s">
        <v>1727</v>
      </c>
      <c r="CX146" t="s">
        <v>853</v>
      </c>
      <c r="DC146" t="s">
        <v>1387</v>
      </c>
      <c r="DE146" t="s">
        <v>1728</v>
      </c>
    </row>
    <row r="147" spans="1:109" x14ac:dyDescent="0.25">
      <c r="A147" t="s">
        <v>1025</v>
      </c>
      <c r="B147">
        <v>1</v>
      </c>
      <c r="C147" s="56">
        <v>42419</v>
      </c>
      <c r="D147" t="s">
        <v>1153</v>
      </c>
      <c r="E147" t="s">
        <v>2139</v>
      </c>
      <c r="G147" t="s">
        <v>2140</v>
      </c>
      <c r="H147" t="s">
        <v>1144</v>
      </c>
      <c r="I147" t="s">
        <v>1144</v>
      </c>
      <c r="J147" t="s">
        <v>1144</v>
      </c>
      <c r="K147" t="s">
        <v>1144</v>
      </c>
      <c r="L147">
        <v>1.3</v>
      </c>
      <c r="M147">
        <v>5.45</v>
      </c>
      <c r="N147">
        <v>0</v>
      </c>
      <c r="O147" s="56">
        <v>0</v>
      </c>
      <c r="P147" s="56">
        <v>0</v>
      </c>
      <c r="Q147">
        <v>1</v>
      </c>
      <c r="R147">
        <v>1</v>
      </c>
      <c r="S147">
        <v>11</v>
      </c>
      <c r="T147">
        <v>8</v>
      </c>
      <c r="U147">
        <v>3</v>
      </c>
      <c r="V147">
        <v>1</v>
      </c>
      <c r="X147" t="s">
        <v>7659</v>
      </c>
      <c r="AA147">
        <v>0</v>
      </c>
      <c r="AB147">
        <v>0</v>
      </c>
      <c r="AC147">
        <v>0</v>
      </c>
      <c r="AD147">
        <v>0</v>
      </c>
      <c r="AE147">
        <v>0</v>
      </c>
      <c r="AF147">
        <v>0</v>
      </c>
      <c r="AG147">
        <v>0</v>
      </c>
      <c r="AJ147" s="56"/>
      <c r="AK147" s="56"/>
      <c r="AL147" s="56"/>
      <c r="AP147" t="s">
        <v>1155</v>
      </c>
      <c r="AR147">
        <v>2</v>
      </c>
      <c r="AS147" t="s">
        <v>1152</v>
      </c>
      <c r="AT147">
        <v>1</v>
      </c>
      <c r="AV147">
        <v>7</v>
      </c>
      <c r="AW147">
        <v>5</v>
      </c>
      <c r="AX147">
        <v>2</v>
      </c>
      <c r="AY147" t="s">
        <v>1147</v>
      </c>
      <c r="AZ147" t="s">
        <v>1147</v>
      </c>
      <c r="BA147">
        <v>10</v>
      </c>
      <c r="BD147">
        <v>1000000000</v>
      </c>
      <c r="BE147">
        <v>8</v>
      </c>
      <c r="BF147">
        <v>-0.14000000000000001</v>
      </c>
      <c r="BG147">
        <v>0</v>
      </c>
      <c r="BH147">
        <v>0</v>
      </c>
      <c r="BI147">
        <v>0</v>
      </c>
      <c r="BJ147">
        <v>0</v>
      </c>
      <c r="BK147">
        <v>0</v>
      </c>
      <c r="BL147">
        <v>0</v>
      </c>
      <c r="BM147">
        <v>8</v>
      </c>
      <c r="BN147">
        <v>-0.14000000000000001</v>
      </c>
      <c r="BO147">
        <v>0</v>
      </c>
      <c r="BP147">
        <v>0</v>
      </c>
      <c r="BR147">
        <v>0</v>
      </c>
      <c r="BS147">
        <v>2</v>
      </c>
      <c r="BX147">
        <v>0</v>
      </c>
      <c r="BY147">
        <v>1.3</v>
      </c>
      <c r="BZ147">
        <v>0</v>
      </c>
      <c r="CA147">
        <v>13.93</v>
      </c>
      <c r="CB147">
        <v>0</v>
      </c>
      <c r="CC147">
        <v>1</v>
      </c>
      <c r="CD147" s="56">
        <v>42342</v>
      </c>
      <c r="CE147" s="56">
        <v>42342</v>
      </c>
      <c r="CF147" s="56">
        <v>42342</v>
      </c>
      <c r="CG147" s="56">
        <v>42419</v>
      </c>
      <c r="CH147" s="56"/>
      <c r="CI147" s="56"/>
      <c r="CJ147">
        <v>0</v>
      </c>
      <c r="CK147">
        <v>0</v>
      </c>
      <c r="CL147">
        <v>0</v>
      </c>
      <c r="CM147">
        <v>0</v>
      </c>
      <c r="CN147">
        <v>0</v>
      </c>
      <c r="CO147">
        <v>0</v>
      </c>
      <c r="CP147">
        <v>0.95</v>
      </c>
      <c r="CQ147" t="s">
        <v>1154</v>
      </c>
      <c r="CR147" t="s">
        <v>1153</v>
      </c>
      <c r="CS147" t="s">
        <v>1725</v>
      </c>
      <c r="CT147" t="s">
        <v>1397</v>
      </c>
      <c r="CU147" t="s">
        <v>1396</v>
      </c>
      <c r="CV147" t="s">
        <v>2141</v>
      </c>
      <c r="CW147" t="s">
        <v>1727</v>
      </c>
      <c r="CX147" t="s">
        <v>853</v>
      </c>
      <c r="DC147" t="s">
        <v>1387</v>
      </c>
      <c r="DE147" t="s">
        <v>1728</v>
      </c>
    </row>
    <row r="148" spans="1:109" x14ac:dyDescent="0.25">
      <c r="A148" t="s">
        <v>1025</v>
      </c>
      <c r="B148">
        <v>1</v>
      </c>
      <c r="C148" s="56">
        <v>42419</v>
      </c>
      <c r="D148" t="s">
        <v>1153</v>
      </c>
      <c r="E148" t="s">
        <v>2142</v>
      </c>
      <c r="G148" t="s">
        <v>2143</v>
      </c>
      <c r="H148" t="s">
        <v>1144</v>
      </c>
      <c r="I148" t="s">
        <v>1144</v>
      </c>
      <c r="J148" t="s">
        <v>1144</v>
      </c>
      <c r="K148" t="s">
        <v>1144</v>
      </c>
      <c r="L148">
        <v>1.0900000000000001</v>
      </c>
      <c r="M148">
        <v>4.7300000000000004</v>
      </c>
      <c r="N148">
        <v>0</v>
      </c>
      <c r="O148" s="56">
        <v>0</v>
      </c>
      <c r="P148" s="56">
        <v>0</v>
      </c>
      <c r="Q148">
        <v>1</v>
      </c>
      <c r="R148">
        <v>1</v>
      </c>
      <c r="S148">
        <v>11</v>
      </c>
      <c r="T148">
        <v>8</v>
      </c>
      <c r="U148">
        <v>3</v>
      </c>
      <c r="V148">
        <v>1</v>
      </c>
      <c r="X148" t="s">
        <v>7755</v>
      </c>
      <c r="AA148">
        <v>0</v>
      </c>
      <c r="AB148">
        <v>0</v>
      </c>
      <c r="AC148">
        <v>0</v>
      </c>
      <c r="AD148">
        <v>0</v>
      </c>
      <c r="AE148">
        <v>0</v>
      </c>
      <c r="AF148">
        <v>0</v>
      </c>
      <c r="AG148">
        <v>0</v>
      </c>
      <c r="AJ148" s="56"/>
      <c r="AK148" s="56"/>
      <c r="AL148" s="56"/>
      <c r="AP148" t="s">
        <v>1155</v>
      </c>
      <c r="AR148">
        <v>5</v>
      </c>
      <c r="AS148" t="s">
        <v>1152</v>
      </c>
      <c r="AT148">
        <v>1</v>
      </c>
      <c r="AV148">
        <v>16</v>
      </c>
      <c r="AW148">
        <v>11</v>
      </c>
      <c r="AX148">
        <v>5</v>
      </c>
      <c r="AY148" t="s">
        <v>1147</v>
      </c>
      <c r="AZ148" t="s">
        <v>1147</v>
      </c>
      <c r="BA148">
        <v>16</v>
      </c>
      <c r="BD148">
        <v>1000000000</v>
      </c>
      <c r="BE148">
        <v>17</v>
      </c>
      <c r="BF148">
        <v>-0.06</v>
      </c>
      <c r="BG148">
        <v>0</v>
      </c>
      <c r="BH148">
        <v>0</v>
      </c>
      <c r="BI148">
        <v>0</v>
      </c>
      <c r="BJ148">
        <v>0</v>
      </c>
      <c r="BK148">
        <v>0</v>
      </c>
      <c r="BL148">
        <v>0</v>
      </c>
      <c r="BM148">
        <v>17</v>
      </c>
      <c r="BN148">
        <v>-0.06</v>
      </c>
      <c r="BO148">
        <v>0</v>
      </c>
      <c r="BP148">
        <v>0</v>
      </c>
      <c r="BR148">
        <v>0</v>
      </c>
      <c r="BS148">
        <v>4</v>
      </c>
      <c r="BX148">
        <v>0</v>
      </c>
      <c r="BY148">
        <v>1.0900000000000001</v>
      </c>
      <c r="BZ148">
        <v>0</v>
      </c>
      <c r="CA148">
        <v>14.57</v>
      </c>
      <c r="CB148">
        <v>0</v>
      </c>
      <c r="CC148">
        <v>1</v>
      </c>
      <c r="CD148" s="56">
        <v>42095</v>
      </c>
      <c r="CE148" s="56">
        <v>42342</v>
      </c>
      <c r="CF148" s="56">
        <v>42342</v>
      </c>
      <c r="CG148" s="56">
        <v>42419</v>
      </c>
      <c r="CH148" s="56"/>
      <c r="CI148" s="56"/>
      <c r="CJ148">
        <v>0</v>
      </c>
      <c r="CK148">
        <v>0</v>
      </c>
      <c r="CL148">
        <v>0</v>
      </c>
      <c r="CM148">
        <v>0</v>
      </c>
      <c r="CN148">
        <v>0</v>
      </c>
      <c r="CO148">
        <v>0</v>
      </c>
      <c r="CP148">
        <v>0.95</v>
      </c>
      <c r="CQ148" t="s">
        <v>1154</v>
      </c>
      <c r="CR148" t="s">
        <v>1153</v>
      </c>
      <c r="CS148" t="s">
        <v>1725</v>
      </c>
      <c r="CT148" t="s">
        <v>1397</v>
      </c>
      <c r="CU148" t="s">
        <v>1396</v>
      </c>
      <c r="CV148" t="s">
        <v>2144</v>
      </c>
      <c r="CW148" t="s">
        <v>1727</v>
      </c>
      <c r="CX148" t="s">
        <v>853</v>
      </c>
      <c r="DC148" t="s">
        <v>1387</v>
      </c>
      <c r="DE148" t="s">
        <v>1728</v>
      </c>
    </row>
    <row r="149" spans="1:109" x14ac:dyDescent="0.25">
      <c r="A149" t="s">
        <v>1025</v>
      </c>
      <c r="B149">
        <v>1</v>
      </c>
      <c r="C149" s="56">
        <v>42419</v>
      </c>
      <c r="D149" t="s">
        <v>1153</v>
      </c>
      <c r="E149" t="s">
        <v>2145</v>
      </c>
      <c r="G149" t="s">
        <v>2146</v>
      </c>
      <c r="H149" t="s">
        <v>1144</v>
      </c>
      <c r="I149" t="s">
        <v>1144</v>
      </c>
      <c r="J149" t="s">
        <v>1144</v>
      </c>
      <c r="K149" t="s">
        <v>1144</v>
      </c>
      <c r="L149">
        <v>30.39</v>
      </c>
      <c r="M149">
        <v>68.66</v>
      </c>
      <c r="N149">
        <v>0</v>
      </c>
      <c r="O149" s="56">
        <v>0</v>
      </c>
      <c r="P149" s="56">
        <v>0</v>
      </c>
      <c r="Q149">
        <v>1</v>
      </c>
      <c r="R149">
        <v>1</v>
      </c>
      <c r="S149">
        <v>11</v>
      </c>
      <c r="T149">
        <v>8</v>
      </c>
      <c r="U149">
        <v>3</v>
      </c>
      <c r="V149">
        <v>1</v>
      </c>
      <c r="X149" t="s">
        <v>7716</v>
      </c>
      <c r="AA149">
        <v>0</v>
      </c>
      <c r="AB149">
        <v>0</v>
      </c>
      <c r="AC149">
        <v>0</v>
      </c>
      <c r="AD149">
        <v>0</v>
      </c>
      <c r="AE149">
        <v>0</v>
      </c>
      <c r="AF149">
        <v>0</v>
      </c>
      <c r="AG149">
        <v>0</v>
      </c>
      <c r="AJ149" s="56"/>
      <c r="AK149" s="56"/>
      <c r="AL149" s="56"/>
      <c r="AP149" t="s">
        <v>1155</v>
      </c>
      <c r="AS149" t="s">
        <v>1152</v>
      </c>
      <c r="AT149">
        <v>1</v>
      </c>
      <c r="AV149">
        <v>2</v>
      </c>
      <c r="AW149">
        <v>2</v>
      </c>
      <c r="AX149">
        <v>1</v>
      </c>
      <c r="AY149" t="s">
        <v>1147</v>
      </c>
      <c r="AZ149" t="s">
        <v>1147</v>
      </c>
      <c r="BA149">
        <v>3</v>
      </c>
      <c r="BD149">
        <v>1000000000</v>
      </c>
      <c r="BE149">
        <v>3</v>
      </c>
      <c r="BF149">
        <v>-0.5</v>
      </c>
      <c r="BG149">
        <v>0</v>
      </c>
      <c r="BH149">
        <v>0</v>
      </c>
      <c r="BI149">
        <v>0</v>
      </c>
      <c r="BJ149">
        <v>0</v>
      </c>
      <c r="BK149">
        <v>0</v>
      </c>
      <c r="BL149">
        <v>0</v>
      </c>
      <c r="BM149">
        <v>3</v>
      </c>
      <c r="BN149">
        <v>-0.5</v>
      </c>
      <c r="BO149">
        <v>0</v>
      </c>
      <c r="BP149">
        <v>0</v>
      </c>
      <c r="BR149">
        <v>0</v>
      </c>
      <c r="BS149">
        <v>1</v>
      </c>
      <c r="BX149">
        <v>0</v>
      </c>
      <c r="BY149">
        <v>30.39</v>
      </c>
      <c r="BZ149">
        <v>0</v>
      </c>
      <c r="CA149">
        <v>5.5</v>
      </c>
      <c r="CB149">
        <v>0</v>
      </c>
      <c r="CC149">
        <v>1</v>
      </c>
      <c r="CD149" s="56">
        <v>42284</v>
      </c>
      <c r="CE149" s="56">
        <v>42342</v>
      </c>
      <c r="CF149" s="56">
        <v>42342</v>
      </c>
      <c r="CG149" s="56">
        <v>42419</v>
      </c>
      <c r="CH149" s="56"/>
      <c r="CI149" s="56"/>
      <c r="CJ149">
        <v>0</v>
      </c>
      <c r="CK149">
        <v>0</v>
      </c>
      <c r="CL149">
        <v>0</v>
      </c>
      <c r="CM149">
        <v>0</v>
      </c>
      <c r="CN149">
        <v>0</v>
      </c>
      <c r="CO149">
        <v>0</v>
      </c>
      <c r="CP149">
        <v>0.95</v>
      </c>
      <c r="CQ149" t="s">
        <v>1154</v>
      </c>
      <c r="CR149" t="s">
        <v>1153</v>
      </c>
      <c r="CS149" t="s">
        <v>1725</v>
      </c>
      <c r="CT149" t="s">
        <v>1397</v>
      </c>
      <c r="CU149" t="s">
        <v>1396</v>
      </c>
      <c r="CV149" t="s">
        <v>2147</v>
      </c>
      <c r="CW149" t="s">
        <v>1727</v>
      </c>
      <c r="CX149" t="s">
        <v>853</v>
      </c>
      <c r="DC149" t="s">
        <v>1387</v>
      </c>
      <c r="DE149" t="s">
        <v>1728</v>
      </c>
    </row>
    <row r="150" spans="1:109" x14ac:dyDescent="0.25">
      <c r="A150" t="s">
        <v>1025</v>
      </c>
      <c r="B150">
        <v>1</v>
      </c>
      <c r="C150" s="56">
        <v>42419</v>
      </c>
      <c r="D150" t="s">
        <v>1153</v>
      </c>
      <c r="E150" t="s">
        <v>2148</v>
      </c>
      <c r="G150" t="s">
        <v>2149</v>
      </c>
      <c r="H150" t="s">
        <v>1144</v>
      </c>
      <c r="I150" t="s">
        <v>1144</v>
      </c>
      <c r="J150" t="s">
        <v>1144</v>
      </c>
      <c r="K150" t="s">
        <v>1144</v>
      </c>
      <c r="L150">
        <v>0.44</v>
      </c>
      <c r="M150">
        <v>1.75</v>
      </c>
      <c r="N150">
        <v>0</v>
      </c>
      <c r="O150" s="56">
        <v>0</v>
      </c>
      <c r="P150" s="56">
        <v>0</v>
      </c>
      <c r="Q150">
        <v>1</v>
      </c>
      <c r="R150">
        <v>1</v>
      </c>
      <c r="S150">
        <v>11</v>
      </c>
      <c r="T150">
        <v>8</v>
      </c>
      <c r="U150">
        <v>3</v>
      </c>
      <c r="V150">
        <v>1</v>
      </c>
      <c r="X150" t="s">
        <v>7755</v>
      </c>
      <c r="AA150">
        <v>0</v>
      </c>
      <c r="AB150">
        <v>0</v>
      </c>
      <c r="AC150">
        <v>0</v>
      </c>
      <c r="AD150">
        <v>0</v>
      </c>
      <c r="AE150">
        <v>0</v>
      </c>
      <c r="AF150">
        <v>0</v>
      </c>
      <c r="AG150">
        <v>0</v>
      </c>
      <c r="AJ150" s="56"/>
      <c r="AK150" s="56"/>
      <c r="AL150" s="56"/>
      <c r="AP150" t="s">
        <v>1155</v>
      </c>
      <c r="AR150">
        <v>2</v>
      </c>
      <c r="AS150" t="s">
        <v>1152</v>
      </c>
      <c r="AT150">
        <v>1</v>
      </c>
      <c r="AV150">
        <v>7</v>
      </c>
      <c r="AW150">
        <v>5</v>
      </c>
      <c r="AX150">
        <v>2</v>
      </c>
      <c r="AY150" t="s">
        <v>1147</v>
      </c>
      <c r="AZ150" t="s">
        <v>1147</v>
      </c>
      <c r="BA150">
        <v>7</v>
      </c>
      <c r="BD150">
        <v>1000000000</v>
      </c>
      <c r="BE150">
        <v>10</v>
      </c>
      <c r="BF150">
        <v>-0.43</v>
      </c>
      <c r="BG150">
        <v>0</v>
      </c>
      <c r="BH150">
        <v>0</v>
      </c>
      <c r="BI150">
        <v>0</v>
      </c>
      <c r="BJ150">
        <v>0</v>
      </c>
      <c r="BK150">
        <v>0</v>
      </c>
      <c r="BL150">
        <v>0</v>
      </c>
      <c r="BM150">
        <v>10</v>
      </c>
      <c r="BN150">
        <v>-0.43</v>
      </c>
      <c r="BO150">
        <v>0</v>
      </c>
      <c r="BP150">
        <v>0</v>
      </c>
      <c r="BR150">
        <v>0</v>
      </c>
      <c r="BS150">
        <v>2</v>
      </c>
      <c r="BX150">
        <v>0</v>
      </c>
      <c r="BY150">
        <v>1.32</v>
      </c>
      <c r="BZ150">
        <v>0</v>
      </c>
      <c r="CA150">
        <v>12.99</v>
      </c>
      <c r="CB150">
        <v>0</v>
      </c>
      <c r="CC150">
        <v>1</v>
      </c>
      <c r="CD150" s="56">
        <v>42095</v>
      </c>
      <c r="CE150" s="56">
        <v>42342</v>
      </c>
      <c r="CF150" s="56">
        <v>42342</v>
      </c>
      <c r="CG150" s="56">
        <v>42419</v>
      </c>
      <c r="CH150" s="56"/>
      <c r="CI150" s="56"/>
      <c r="CJ150">
        <v>0</v>
      </c>
      <c r="CK150">
        <v>0</v>
      </c>
      <c r="CL150">
        <v>0</v>
      </c>
      <c r="CM150">
        <v>0</v>
      </c>
      <c r="CN150">
        <v>0</v>
      </c>
      <c r="CO150">
        <v>0</v>
      </c>
      <c r="CP150">
        <v>0.95</v>
      </c>
      <c r="CQ150" t="s">
        <v>1154</v>
      </c>
      <c r="CR150" t="s">
        <v>1153</v>
      </c>
      <c r="CS150" t="s">
        <v>1725</v>
      </c>
      <c r="CT150" t="s">
        <v>1397</v>
      </c>
      <c r="CU150" t="s">
        <v>1396</v>
      </c>
      <c r="CV150" t="s">
        <v>2150</v>
      </c>
      <c r="CW150" t="s">
        <v>1727</v>
      </c>
      <c r="CX150" t="s">
        <v>853</v>
      </c>
      <c r="DC150" t="s">
        <v>1387</v>
      </c>
      <c r="DE150" t="s">
        <v>1728</v>
      </c>
    </row>
    <row r="151" spans="1:109" x14ac:dyDescent="0.25">
      <c r="A151" t="s">
        <v>1025</v>
      </c>
      <c r="B151">
        <v>1</v>
      </c>
      <c r="C151" s="56">
        <v>42419</v>
      </c>
      <c r="D151" t="s">
        <v>1153</v>
      </c>
      <c r="E151" t="s">
        <v>1420</v>
      </c>
      <c r="G151" t="s">
        <v>2151</v>
      </c>
      <c r="H151" t="s">
        <v>1144</v>
      </c>
      <c r="I151" t="s">
        <v>1144</v>
      </c>
      <c r="J151" t="s">
        <v>1144</v>
      </c>
      <c r="K151" t="s">
        <v>1144</v>
      </c>
      <c r="L151">
        <v>0.46</v>
      </c>
      <c r="M151">
        <v>2.02</v>
      </c>
      <c r="N151">
        <v>0</v>
      </c>
      <c r="O151" s="56">
        <v>0</v>
      </c>
      <c r="P151" s="56">
        <v>0</v>
      </c>
      <c r="Q151">
        <v>1</v>
      </c>
      <c r="R151">
        <v>1</v>
      </c>
      <c r="S151">
        <v>11</v>
      </c>
      <c r="T151">
        <v>8</v>
      </c>
      <c r="U151">
        <v>3</v>
      </c>
      <c r="V151">
        <v>1</v>
      </c>
      <c r="W151" t="s">
        <v>1156</v>
      </c>
      <c r="X151" t="s">
        <v>7755</v>
      </c>
      <c r="AA151">
        <v>0</v>
      </c>
      <c r="AB151">
        <v>0</v>
      </c>
      <c r="AC151">
        <v>0</v>
      </c>
      <c r="AD151">
        <v>0</v>
      </c>
      <c r="AE151">
        <v>0</v>
      </c>
      <c r="AF151">
        <v>0</v>
      </c>
      <c r="AG151">
        <v>0</v>
      </c>
      <c r="AJ151" s="56"/>
      <c r="AK151" s="56"/>
      <c r="AL151" s="56"/>
      <c r="AP151" t="s">
        <v>1155</v>
      </c>
      <c r="AR151">
        <v>5</v>
      </c>
      <c r="AS151" t="s">
        <v>1152</v>
      </c>
      <c r="AT151">
        <v>1</v>
      </c>
      <c r="AV151">
        <v>20</v>
      </c>
      <c r="AW151">
        <v>13</v>
      </c>
      <c r="AX151">
        <v>7</v>
      </c>
      <c r="AY151" t="s">
        <v>1148</v>
      </c>
      <c r="AZ151" t="s">
        <v>1148</v>
      </c>
      <c r="BA151">
        <v>20</v>
      </c>
      <c r="BD151">
        <v>1000000000</v>
      </c>
      <c r="BE151">
        <v>17</v>
      </c>
      <c r="BF151">
        <v>0.15</v>
      </c>
      <c r="BG151">
        <v>0</v>
      </c>
      <c r="BH151">
        <v>0</v>
      </c>
      <c r="BI151">
        <v>0</v>
      </c>
      <c r="BJ151">
        <v>0</v>
      </c>
      <c r="BK151">
        <v>0</v>
      </c>
      <c r="BL151">
        <v>0</v>
      </c>
      <c r="BM151">
        <v>17</v>
      </c>
      <c r="BN151">
        <v>0.15</v>
      </c>
      <c r="BO151">
        <v>0</v>
      </c>
      <c r="BP151">
        <v>0</v>
      </c>
      <c r="BR151">
        <v>5</v>
      </c>
      <c r="BS151">
        <v>5</v>
      </c>
      <c r="BX151">
        <v>0</v>
      </c>
      <c r="BY151">
        <v>0</v>
      </c>
      <c r="BZ151">
        <v>0</v>
      </c>
      <c r="CA151">
        <v>14.8</v>
      </c>
      <c r="CB151">
        <v>0</v>
      </c>
      <c r="CC151">
        <v>1</v>
      </c>
      <c r="CD151" s="56">
        <v>42095</v>
      </c>
      <c r="CE151" s="56">
        <v>42342</v>
      </c>
      <c r="CF151" s="56">
        <v>42342</v>
      </c>
      <c r="CG151" s="56">
        <v>42419</v>
      </c>
      <c r="CH151" s="56"/>
      <c r="CI151" s="56"/>
      <c r="CJ151">
        <v>0.14000000000000001</v>
      </c>
      <c r="CK151">
        <v>0</v>
      </c>
      <c r="CL151">
        <v>0</v>
      </c>
      <c r="CM151">
        <v>0</v>
      </c>
      <c r="CN151">
        <v>0</v>
      </c>
      <c r="CO151">
        <v>0.38</v>
      </c>
      <c r="CP151">
        <v>0.56999999999999995</v>
      </c>
      <c r="CQ151" t="s">
        <v>1154</v>
      </c>
      <c r="CR151" t="s">
        <v>1153</v>
      </c>
      <c r="CS151" t="s">
        <v>1725</v>
      </c>
      <c r="CT151" t="s">
        <v>1397</v>
      </c>
      <c r="CU151" t="s">
        <v>1396</v>
      </c>
      <c r="CV151" t="s">
        <v>2152</v>
      </c>
      <c r="CW151" t="s">
        <v>1727</v>
      </c>
      <c r="CX151" t="s">
        <v>853</v>
      </c>
      <c r="DC151" t="s">
        <v>1387</v>
      </c>
      <c r="DE151" t="s">
        <v>1728</v>
      </c>
    </row>
    <row r="152" spans="1:109" x14ac:dyDescent="0.25">
      <c r="A152" t="s">
        <v>1025</v>
      </c>
      <c r="B152">
        <v>1</v>
      </c>
      <c r="C152" s="56">
        <v>42419</v>
      </c>
      <c r="D152" t="s">
        <v>1153</v>
      </c>
      <c r="E152" t="s">
        <v>2153</v>
      </c>
      <c r="G152" t="s">
        <v>2154</v>
      </c>
      <c r="H152" t="s">
        <v>1144</v>
      </c>
      <c r="I152" t="s">
        <v>1144</v>
      </c>
      <c r="J152" t="s">
        <v>1144</v>
      </c>
      <c r="K152" t="s">
        <v>1144</v>
      </c>
      <c r="L152">
        <v>3.51</v>
      </c>
      <c r="M152">
        <v>9.92</v>
      </c>
      <c r="N152">
        <v>0</v>
      </c>
      <c r="O152" s="56">
        <v>0</v>
      </c>
      <c r="P152" s="56">
        <v>0</v>
      </c>
      <c r="Q152">
        <v>1</v>
      </c>
      <c r="R152">
        <v>1</v>
      </c>
      <c r="S152">
        <v>11</v>
      </c>
      <c r="T152">
        <v>8</v>
      </c>
      <c r="U152">
        <v>3</v>
      </c>
      <c r="V152">
        <v>1</v>
      </c>
      <c r="W152" t="s">
        <v>1156</v>
      </c>
      <c r="X152" t="s">
        <v>7755</v>
      </c>
      <c r="Y152">
        <v>2</v>
      </c>
      <c r="AA152">
        <v>0</v>
      </c>
      <c r="AB152">
        <v>0</v>
      </c>
      <c r="AC152">
        <v>0</v>
      </c>
      <c r="AD152">
        <v>0</v>
      </c>
      <c r="AE152">
        <v>0</v>
      </c>
      <c r="AF152">
        <v>0</v>
      </c>
      <c r="AG152">
        <v>0</v>
      </c>
      <c r="AJ152" s="56"/>
      <c r="AK152" s="56"/>
      <c r="AL152" s="56"/>
      <c r="AM152">
        <v>2</v>
      </c>
      <c r="AP152" t="s">
        <v>1155</v>
      </c>
      <c r="AS152" t="s">
        <v>1152</v>
      </c>
      <c r="AT152">
        <v>1</v>
      </c>
      <c r="AV152">
        <v>3</v>
      </c>
      <c r="AW152">
        <v>2</v>
      </c>
      <c r="AX152">
        <v>1</v>
      </c>
      <c r="AY152" t="s">
        <v>1148</v>
      </c>
      <c r="AZ152" t="s">
        <v>1148</v>
      </c>
      <c r="BA152">
        <v>3</v>
      </c>
      <c r="BD152">
        <v>1000000000</v>
      </c>
      <c r="BE152">
        <v>3</v>
      </c>
      <c r="BF152">
        <v>0</v>
      </c>
      <c r="BG152">
        <v>0</v>
      </c>
      <c r="BH152">
        <v>0</v>
      </c>
      <c r="BI152">
        <v>0</v>
      </c>
      <c r="BJ152">
        <v>0</v>
      </c>
      <c r="BK152">
        <v>0</v>
      </c>
      <c r="BL152">
        <v>0</v>
      </c>
      <c r="BM152">
        <v>3</v>
      </c>
      <c r="BN152">
        <v>0</v>
      </c>
      <c r="BO152">
        <v>0</v>
      </c>
      <c r="BP152">
        <v>0</v>
      </c>
      <c r="BR152">
        <v>0</v>
      </c>
      <c r="BS152">
        <v>1</v>
      </c>
      <c r="BX152">
        <v>0</v>
      </c>
      <c r="BY152">
        <v>0</v>
      </c>
      <c r="BZ152">
        <v>0</v>
      </c>
      <c r="CA152">
        <v>7.97</v>
      </c>
      <c r="CB152">
        <v>0</v>
      </c>
      <c r="CC152">
        <v>1</v>
      </c>
      <c r="CD152" s="56">
        <v>42095</v>
      </c>
      <c r="CE152" s="56">
        <v>42342</v>
      </c>
      <c r="CF152" s="56">
        <v>42342</v>
      </c>
      <c r="CG152" s="56">
        <v>42419</v>
      </c>
      <c r="CH152" s="56"/>
      <c r="CI152" s="56"/>
      <c r="CJ152">
        <v>0.11</v>
      </c>
      <c r="CK152">
        <v>0</v>
      </c>
      <c r="CL152">
        <v>0</v>
      </c>
      <c r="CM152">
        <v>0</v>
      </c>
      <c r="CN152">
        <v>0</v>
      </c>
      <c r="CO152">
        <v>0.82</v>
      </c>
      <c r="CP152">
        <v>0.13</v>
      </c>
      <c r="CQ152" t="s">
        <v>1154</v>
      </c>
      <c r="CR152" t="s">
        <v>1153</v>
      </c>
      <c r="CS152" t="s">
        <v>1725</v>
      </c>
      <c r="CT152" t="s">
        <v>1397</v>
      </c>
      <c r="CU152" t="s">
        <v>1396</v>
      </c>
      <c r="CV152" t="s">
        <v>2155</v>
      </c>
      <c r="CW152" t="s">
        <v>1727</v>
      </c>
      <c r="CX152" t="s">
        <v>853</v>
      </c>
      <c r="DC152" t="s">
        <v>1387</v>
      </c>
      <c r="DE152" t="s">
        <v>1728</v>
      </c>
    </row>
    <row r="153" spans="1:109" x14ac:dyDescent="0.25">
      <c r="A153" t="s">
        <v>1025</v>
      </c>
      <c r="B153">
        <v>1</v>
      </c>
      <c r="C153" s="56">
        <v>42419</v>
      </c>
      <c r="D153" t="s">
        <v>1153</v>
      </c>
      <c r="E153" t="s">
        <v>2156</v>
      </c>
      <c r="G153" t="s">
        <v>2157</v>
      </c>
      <c r="H153" t="s">
        <v>1144</v>
      </c>
      <c r="I153" t="s">
        <v>1144</v>
      </c>
      <c r="J153" t="s">
        <v>1144</v>
      </c>
      <c r="K153" t="s">
        <v>1144</v>
      </c>
      <c r="L153">
        <v>0.48</v>
      </c>
      <c r="M153">
        <v>1.53</v>
      </c>
      <c r="N153">
        <v>0</v>
      </c>
      <c r="O153" s="56">
        <v>0</v>
      </c>
      <c r="P153" s="56">
        <v>0</v>
      </c>
      <c r="Q153">
        <v>1</v>
      </c>
      <c r="R153">
        <v>1</v>
      </c>
      <c r="S153">
        <v>11</v>
      </c>
      <c r="T153">
        <v>8</v>
      </c>
      <c r="U153">
        <v>3</v>
      </c>
      <c r="V153">
        <v>1</v>
      </c>
      <c r="X153" t="s">
        <v>7755</v>
      </c>
      <c r="AA153">
        <v>0</v>
      </c>
      <c r="AB153">
        <v>0</v>
      </c>
      <c r="AC153">
        <v>0</v>
      </c>
      <c r="AD153">
        <v>0</v>
      </c>
      <c r="AE153">
        <v>0</v>
      </c>
      <c r="AF153">
        <v>0</v>
      </c>
      <c r="AG153">
        <v>0</v>
      </c>
      <c r="AJ153" s="56"/>
      <c r="AK153" s="56"/>
      <c r="AL153" s="56"/>
      <c r="AP153" t="s">
        <v>1155</v>
      </c>
      <c r="AR153">
        <v>5</v>
      </c>
      <c r="AS153" t="s">
        <v>1152</v>
      </c>
      <c r="AT153">
        <v>1</v>
      </c>
      <c r="AV153">
        <v>16</v>
      </c>
      <c r="AW153">
        <v>11</v>
      </c>
      <c r="AX153">
        <v>5</v>
      </c>
      <c r="AY153" t="s">
        <v>1147</v>
      </c>
      <c r="AZ153" t="s">
        <v>1147</v>
      </c>
      <c r="BA153">
        <v>16</v>
      </c>
      <c r="BD153">
        <v>1000000000</v>
      </c>
      <c r="BE153">
        <v>24</v>
      </c>
      <c r="BF153">
        <v>-0.5</v>
      </c>
      <c r="BG153">
        <v>0</v>
      </c>
      <c r="BH153">
        <v>0</v>
      </c>
      <c r="BI153">
        <v>0</v>
      </c>
      <c r="BJ153">
        <v>0</v>
      </c>
      <c r="BK153">
        <v>0</v>
      </c>
      <c r="BL153">
        <v>0</v>
      </c>
      <c r="BM153">
        <v>24</v>
      </c>
      <c r="BN153">
        <v>-0.5</v>
      </c>
      <c r="BO153">
        <v>0</v>
      </c>
      <c r="BP153">
        <v>0</v>
      </c>
      <c r="BR153">
        <v>0</v>
      </c>
      <c r="BS153">
        <v>4</v>
      </c>
      <c r="BX153">
        <v>0</v>
      </c>
      <c r="BY153">
        <v>3.84</v>
      </c>
      <c r="BZ153">
        <v>0</v>
      </c>
      <c r="CA153">
        <v>9.5500000000000007</v>
      </c>
      <c r="CB153">
        <v>0</v>
      </c>
      <c r="CC153">
        <v>1</v>
      </c>
      <c r="CD153" s="56">
        <v>42095</v>
      </c>
      <c r="CE153" s="56">
        <v>42342</v>
      </c>
      <c r="CF153" s="56">
        <v>42342</v>
      </c>
      <c r="CG153" s="56">
        <v>42419</v>
      </c>
      <c r="CH153" s="56"/>
      <c r="CI153" s="56"/>
      <c r="CJ153">
        <v>0</v>
      </c>
      <c r="CK153">
        <v>0</v>
      </c>
      <c r="CL153">
        <v>0</v>
      </c>
      <c r="CM153">
        <v>0</v>
      </c>
      <c r="CN153">
        <v>0</v>
      </c>
      <c r="CO153">
        <v>0</v>
      </c>
      <c r="CP153">
        <v>0.95</v>
      </c>
      <c r="CQ153" t="s">
        <v>1154</v>
      </c>
      <c r="CR153" t="s">
        <v>1153</v>
      </c>
      <c r="CS153" t="s">
        <v>1725</v>
      </c>
      <c r="CT153" t="s">
        <v>1397</v>
      </c>
      <c r="CU153" t="s">
        <v>1396</v>
      </c>
      <c r="CV153" t="s">
        <v>2158</v>
      </c>
      <c r="CW153" t="s">
        <v>1727</v>
      </c>
      <c r="CX153" t="s">
        <v>853</v>
      </c>
      <c r="DC153" t="s">
        <v>1387</v>
      </c>
      <c r="DE153" t="s">
        <v>1728</v>
      </c>
    </row>
    <row r="154" spans="1:109" x14ac:dyDescent="0.25">
      <c r="A154" t="s">
        <v>1025</v>
      </c>
      <c r="B154">
        <v>1</v>
      </c>
      <c r="C154" s="56">
        <v>42419</v>
      </c>
      <c r="D154" t="s">
        <v>1153</v>
      </c>
      <c r="E154" t="s">
        <v>2159</v>
      </c>
      <c r="G154" t="s">
        <v>2160</v>
      </c>
      <c r="H154" t="s">
        <v>1144</v>
      </c>
      <c r="I154" t="s">
        <v>1144</v>
      </c>
      <c r="J154" t="s">
        <v>1144</v>
      </c>
      <c r="K154" t="s">
        <v>1144</v>
      </c>
      <c r="L154">
        <v>3.31</v>
      </c>
      <c r="M154">
        <v>11.92</v>
      </c>
      <c r="N154">
        <v>0</v>
      </c>
      <c r="O154" s="56">
        <v>0</v>
      </c>
      <c r="P154" s="56">
        <v>0</v>
      </c>
      <c r="Q154">
        <v>1</v>
      </c>
      <c r="R154">
        <v>1</v>
      </c>
      <c r="S154">
        <v>11</v>
      </c>
      <c r="T154">
        <v>8</v>
      </c>
      <c r="U154">
        <v>3</v>
      </c>
      <c r="V154">
        <v>1</v>
      </c>
      <c r="W154" t="s">
        <v>1156</v>
      </c>
      <c r="X154" t="s">
        <v>7716</v>
      </c>
      <c r="Y154">
        <v>12</v>
      </c>
      <c r="AA154">
        <v>0</v>
      </c>
      <c r="AB154">
        <v>0</v>
      </c>
      <c r="AC154">
        <v>0</v>
      </c>
      <c r="AD154">
        <v>0</v>
      </c>
      <c r="AE154">
        <v>0</v>
      </c>
      <c r="AF154">
        <v>4</v>
      </c>
      <c r="AG154">
        <v>0</v>
      </c>
      <c r="AJ154" s="56"/>
      <c r="AK154" s="56"/>
      <c r="AL154" s="56"/>
      <c r="AM154">
        <v>5</v>
      </c>
      <c r="AP154" t="s">
        <v>1155</v>
      </c>
      <c r="AR154">
        <v>2</v>
      </c>
      <c r="AS154" t="s">
        <v>1152</v>
      </c>
      <c r="AT154">
        <v>1</v>
      </c>
      <c r="AV154">
        <v>16</v>
      </c>
      <c r="AW154">
        <v>11</v>
      </c>
      <c r="AX154">
        <v>5</v>
      </c>
      <c r="AY154" t="s">
        <v>1148</v>
      </c>
      <c r="AZ154" t="s">
        <v>1148</v>
      </c>
      <c r="BA154">
        <v>12</v>
      </c>
      <c r="BD154">
        <v>1000000000</v>
      </c>
      <c r="BE154">
        <v>16</v>
      </c>
      <c r="BF154">
        <v>0</v>
      </c>
      <c r="BG154">
        <v>0</v>
      </c>
      <c r="BH154">
        <v>0</v>
      </c>
      <c r="BI154">
        <v>0</v>
      </c>
      <c r="BJ154">
        <v>0</v>
      </c>
      <c r="BK154">
        <v>0</v>
      </c>
      <c r="BL154">
        <v>0</v>
      </c>
      <c r="BM154">
        <v>16</v>
      </c>
      <c r="BN154">
        <v>0</v>
      </c>
      <c r="BO154">
        <v>0</v>
      </c>
      <c r="BP154">
        <v>0</v>
      </c>
      <c r="BR154">
        <v>0</v>
      </c>
      <c r="BS154">
        <v>4</v>
      </c>
      <c r="BX154">
        <v>0</v>
      </c>
      <c r="BY154">
        <v>0</v>
      </c>
      <c r="BZ154">
        <v>0</v>
      </c>
      <c r="CA154">
        <v>11.35</v>
      </c>
      <c r="CB154">
        <v>0</v>
      </c>
      <c r="CC154">
        <v>1</v>
      </c>
      <c r="CD154" s="56">
        <v>42284</v>
      </c>
      <c r="CE154" s="56">
        <v>42342</v>
      </c>
      <c r="CF154" s="56">
        <v>42342</v>
      </c>
      <c r="CG154" s="56">
        <v>42419</v>
      </c>
      <c r="CH154" s="56"/>
      <c r="CI154" s="56"/>
      <c r="CJ154">
        <v>0.48</v>
      </c>
      <c r="CK154">
        <v>0</v>
      </c>
      <c r="CL154">
        <v>0</v>
      </c>
      <c r="CM154">
        <v>0</v>
      </c>
      <c r="CN154">
        <v>0.53</v>
      </c>
      <c r="CO154">
        <v>0.42</v>
      </c>
      <c r="CP154">
        <v>0</v>
      </c>
      <c r="CQ154" t="s">
        <v>1154</v>
      </c>
      <c r="CR154" t="s">
        <v>1153</v>
      </c>
      <c r="CS154" t="s">
        <v>1725</v>
      </c>
      <c r="CT154" t="s">
        <v>1397</v>
      </c>
      <c r="CU154" t="s">
        <v>1396</v>
      </c>
      <c r="CV154" t="s">
        <v>2161</v>
      </c>
      <c r="CW154" t="s">
        <v>1390</v>
      </c>
      <c r="CX154" t="s">
        <v>853</v>
      </c>
      <c r="DC154" t="s">
        <v>1387</v>
      </c>
      <c r="DE154" t="s">
        <v>1728</v>
      </c>
    </row>
    <row r="155" spans="1:109" x14ac:dyDescent="0.25">
      <c r="A155" t="s">
        <v>1025</v>
      </c>
      <c r="B155">
        <v>2</v>
      </c>
      <c r="C155" s="56">
        <v>42419</v>
      </c>
      <c r="D155" t="s">
        <v>1153</v>
      </c>
      <c r="E155" t="s">
        <v>2162</v>
      </c>
      <c r="G155" t="s">
        <v>2163</v>
      </c>
      <c r="H155" t="s">
        <v>1144</v>
      </c>
      <c r="I155" t="s">
        <v>1144</v>
      </c>
      <c r="J155" t="s">
        <v>1144</v>
      </c>
      <c r="K155" t="s">
        <v>1144</v>
      </c>
      <c r="L155">
        <v>0.55000000000000004</v>
      </c>
      <c r="M155">
        <v>1.55</v>
      </c>
      <c r="N155">
        <v>0</v>
      </c>
      <c r="O155" s="56">
        <v>0</v>
      </c>
      <c r="P155" s="56">
        <v>0</v>
      </c>
      <c r="Q155">
        <v>1</v>
      </c>
      <c r="R155">
        <v>1</v>
      </c>
      <c r="S155">
        <v>11</v>
      </c>
      <c r="T155">
        <v>8</v>
      </c>
      <c r="U155">
        <v>3</v>
      </c>
      <c r="V155">
        <v>1</v>
      </c>
      <c r="W155" t="s">
        <v>1156</v>
      </c>
      <c r="X155" t="s">
        <v>7755</v>
      </c>
      <c r="AA155">
        <v>0</v>
      </c>
      <c r="AB155">
        <v>0</v>
      </c>
      <c r="AC155">
        <v>0</v>
      </c>
      <c r="AD155">
        <v>0</v>
      </c>
      <c r="AE155">
        <v>0</v>
      </c>
      <c r="AF155">
        <v>0</v>
      </c>
      <c r="AG155">
        <v>0</v>
      </c>
      <c r="AJ155" s="56"/>
      <c r="AK155" s="56"/>
      <c r="AL155" s="56"/>
      <c r="AM155">
        <v>3</v>
      </c>
      <c r="AP155" t="s">
        <v>1155</v>
      </c>
      <c r="AS155" t="s">
        <v>1152</v>
      </c>
      <c r="AT155">
        <v>1</v>
      </c>
      <c r="AV155">
        <v>3</v>
      </c>
      <c r="AW155">
        <v>2</v>
      </c>
      <c r="AX155">
        <v>1</v>
      </c>
      <c r="AY155" t="s">
        <v>1148</v>
      </c>
      <c r="AZ155" t="s">
        <v>1148</v>
      </c>
      <c r="BA155">
        <v>3</v>
      </c>
      <c r="BD155">
        <v>1000000000</v>
      </c>
      <c r="BE155">
        <v>3</v>
      </c>
      <c r="BF155">
        <v>0</v>
      </c>
      <c r="BG155">
        <v>0</v>
      </c>
      <c r="BH155">
        <v>0</v>
      </c>
      <c r="BI155">
        <v>0</v>
      </c>
      <c r="BJ155">
        <v>0</v>
      </c>
      <c r="BK155">
        <v>0</v>
      </c>
      <c r="BL155">
        <v>0</v>
      </c>
      <c r="BM155">
        <v>3</v>
      </c>
      <c r="BN155">
        <v>0</v>
      </c>
      <c r="BO155">
        <v>0</v>
      </c>
      <c r="BP155">
        <v>0</v>
      </c>
      <c r="BR155">
        <v>0</v>
      </c>
      <c r="BS155">
        <v>1</v>
      </c>
      <c r="BX155">
        <v>0</v>
      </c>
      <c r="BY155">
        <v>0</v>
      </c>
      <c r="BZ155">
        <v>0</v>
      </c>
      <c r="CA155">
        <v>7.93</v>
      </c>
      <c r="CB155">
        <v>0</v>
      </c>
      <c r="CC155">
        <v>1</v>
      </c>
      <c r="CD155" s="56">
        <v>42095</v>
      </c>
      <c r="CE155" s="56">
        <v>42342</v>
      </c>
      <c r="CF155" s="56">
        <v>42342</v>
      </c>
      <c r="CG155" s="56">
        <v>42419</v>
      </c>
      <c r="CH155" s="56"/>
      <c r="CI155" s="56"/>
      <c r="CJ155">
        <v>0</v>
      </c>
      <c r="CK155">
        <v>0</v>
      </c>
      <c r="CL155">
        <v>0</v>
      </c>
      <c r="CM155">
        <v>0</v>
      </c>
      <c r="CN155">
        <v>0</v>
      </c>
      <c r="CO155">
        <v>0.96</v>
      </c>
      <c r="CP155">
        <v>0</v>
      </c>
      <c r="CQ155" t="s">
        <v>1154</v>
      </c>
      <c r="CR155" t="s">
        <v>1153</v>
      </c>
      <c r="CS155" t="s">
        <v>1748</v>
      </c>
      <c r="CT155" t="s">
        <v>1397</v>
      </c>
      <c r="CU155" t="s">
        <v>1396</v>
      </c>
      <c r="CV155" t="s">
        <v>2164</v>
      </c>
      <c r="CW155" t="s">
        <v>1727</v>
      </c>
      <c r="CX155" t="s">
        <v>853</v>
      </c>
      <c r="DC155" t="s">
        <v>1387</v>
      </c>
      <c r="DE155" t="s">
        <v>1392</v>
      </c>
    </row>
    <row r="156" spans="1:109" x14ac:dyDescent="0.25">
      <c r="A156" t="s">
        <v>1025</v>
      </c>
      <c r="B156">
        <v>1</v>
      </c>
      <c r="C156" s="56">
        <v>42419</v>
      </c>
      <c r="D156" t="s">
        <v>1153</v>
      </c>
      <c r="E156" t="s">
        <v>2165</v>
      </c>
      <c r="G156" t="s">
        <v>2166</v>
      </c>
      <c r="H156" t="s">
        <v>1144</v>
      </c>
      <c r="I156" t="s">
        <v>1144</v>
      </c>
      <c r="J156" t="s">
        <v>1144</v>
      </c>
      <c r="K156" t="s">
        <v>1144</v>
      </c>
      <c r="L156">
        <v>10.050000000000001</v>
      </c>
      <c r="M156">
        <v>22.37</v>
      </c>
      <c r="N156">
        <v>0</v>
      </c>
      <c r="O156" s="56">
        <v>0</v>
      </c>
      <c r="P156" s="56">
        <v>0</v>
      </c>
      <c r="Q156">
        <v>1</v>
      </c>
      <c r="R156">
        <v>1</v>
      </c>
      <c r="S156">
        <v>11</v>
      </c>
      <c r="T156">
        <v>8</v>
      </c>
      <c r="U156">
        <v>3</v>
      </c>
      <c r="V156">
        <v>1</v>
      </c>
      <c r="X156" t="s">
        <v>7755</v>
      </c>
      <c r="AA156">
        <v>0</v>
      </c>
      <c r="AB156">
        <v>0</v>
      </c>
      <c r="AC156">
        <v>0</v>
      </c>
      <c r="AD156">
        <v>0</v>
      </c>
      <c r="AE156">
        <v>0</v>
      </c>
      <c r="AF156">
        <v>0</v>
      </c>
      <c r="AG156">
        <v>0</v>
      </c>
      <c r="AJ156" s="56"/>
      <c r="AK156" s="56"/>
      <c r="AL156" s="56"/>
      <c r="AP156" t="s">
        <v>1155</v>
      </c>
      <c r="AS156" t="s">
        <v>1152</v>
      </c>
      <c r="AT156">
        <v>1</v>
      </c>
      <c r="AV156">
        <v>2</v>
      </c>
      <c r="AW156">
        <v>2</v>
      </c>
      <c r="AX156">
        <v>1</v>
      </c>
      <c r="AY156" t="s">
        <v>1147</v>
      </c>
      <c r="AZ156" t="s">
        <v>1147</v>
      </c>
      <c r="BA156">
        <v>2</v>
      </c>
      <c r="BD156">
        <v>1000000000</v>
      </c>
      <c r="BE156">
        <v>3</v>
      </c>
      <c r="BF156">
        <v>-0.5</v>
      </c>
      <c r="BG156">
        <v>0</v>
      </c>
      <c r="BH156">
        <v>0</v>
      </c>
      <c r="BI156">
        <v>0</v>
      </c>
      <c r="BJ156">
        <v>0</v>
      </c>
      <c r="BK156">
        <v>0</v>
      </c>
      <c r="BL156">
        <v>0</v>
      </c>
      <c r="BM156">
        <v>3</v>
      </c>
      <c r="BN156">
        <v>-0.5</v>
      </c>
      <c r="BO156">
        <v>0</v>
      </c>
      <c r="BP156">
        <v>0</v>
      </c>
      <c r="BR156">
        <v>0</v>
      </c>
      <c r="BS156">
        <v>1</v>
      </c>
      <c r="BX156">
        <v>0</v>
      </c>
      <c r="BY156">
        <v>10.050000000000001</v>
      </c>
      <c r="BZ156">
        <v>0</v>
      </c>
      <c r="CA156">
        <v>5.35</v>
      </c>
      <c r="CB156">
        <v>0</v>
      </c>
      <c r="CC156">
        <v>1</v>
      </c>
      <c r="CD156" s="56">
        <v>42095</v>
      </c>
      <c r="CE156" s="56">
        <v>42342</v>
      </c>
      <c r="CF156" s="56">
        <v>42342</v>
      </c>
      <c r="CG156" s="56">
        <v>42419</v>
      </c>
      <c r="CH156" s="56"/>
      <c r="CI156" s="56"/>
      <c r="CJ156">
        <v>0</v>
      </c>
      <c r="CK156">
        <v>0</v>
      </c>
      <c r="CL156">
        <v>0</v>
      </c>
      <c r="CM156">
        <v>0</v>
      </c>
      <c r="CN156">
        <v>0</v>
      </c>
      <c r="CO156">
        <v>0</v>
      </c>
      <c r="CP156">
        <v>0.95</v>
      </c>
      <c r="CQ156" t="s">
        <v>1154</v>
      </c>
      <c r="CR156" t="s">
        <v>1153</v>
      </c>
      <c r="CS156" t="s">
        <v>1725</v>
      </c>
      <c r="CT156" t="s">
        <v>1397</v>
      </c>
      <c r="CU156" t="s">
        <v>1396</v>
      </c>
      <c r="CV156" t="s">
        <v>2167</v>
      </c>
      <c r="CW156" t="s">
        <v>1727</v>
      </c>
      <c r="CX156" t="s">
        <v>853</v>
      </c>
      <c r="DC156" t="s">
        <v>1387</v>
      </c>
      <c r="DE156" t="s">
        <v>1728</v>
      </c>
    </row>
    <row r="157" spans="1:109" x14ac:dyDescent="0.25">
      <c r="A157" t="s">
        <v>1025</v>
      </c>
      <c r="B157">
        <v>1</v>
      </c>
      <c r="C157" s="56">
        <v>42419</v>
      </c>
      <c r="D157" t="s">
        <v>1153</v>
      </c>
      <c r="E157" t="s">
        <v>2168</v>
      </c>
      <c r="G157" t="s">
        <v>2169</v>
      </c>
      <c r="H157" t="s">
        <v>1144</v>
      </c>
      <c r="I157" t="s">
        <v>1144</v>
      </c>
      <c r="J157" t="s">
        <v>1144</v>
      </c>
      <c r="K157" t="s">
        <v>1144</v>
      </c>
      <c r="L157">
        <v>11.02</v>
      </c>
      <c r="M157">
        <v>27.38</v>
      </c>
      <c r="N157">
        <v>0</v>
      </c>
      <c r="O157" s="56">
        <v>0</v>
      </c>
      <c r="P157" s="56">
        <v>0</v>
      </c>
      <c r="Q157">
        <v>1</v>
      </c>
      <c r="R157">
        <v>1</v>
      </c>
      <c r="S157">
        <v>11</v>
      </c>
      <c r="T157">
        <v>8</v>
      </c>
      <c r="U157">
        <v>3</v>
      </c>
      <c r="V157">
        <v>1</v>
      </c>
      <c r="W157" t="s">
        <v>1156</v>
      </c>
      <c r="X157" t="s">
        <v>7755</v>
      </c>
      <c r="AA157">
        <v>0</v>
      </c>
      <c r="AB157">
        <v>0</v>
      </c>
      <c r="AC157">
        <v>0</v>
      </c>
      <c r="AD157">
        <v>0</v>
      </c>
      <c r="AE157">
        <v>0</v>
      </c>
      <c r="AF157">
        <v>0</v>
      </c>
      <c r="AG157">
        <v>0</v>
      </c>
      <c r="AJ157" s="56"/>
      <c r="AK157" s="56"/>
      <c r="AL157" s="56"/>
      <c r="AM157">
        <v>3</v>
      </c>
      <c r="AP157" t="s">
        <v>1155</v>
      </c>
      <c r="AS157" t="s">
        <v>1152</v>
      </c>
      <c r="AT157">
        <v>1</v>
      </c>
      <c r="AV157">
        <v>3</v>
      </c>
      <c r="AW157">
        <v>2</v>
      </c>
      <c r="AX157">
        <v>1</v>
      </c>
      <c r="AY157" t="s">
        <v>1148</v>
      </c>
      <c r="AZ157" t="s">
        <v>1148</v>
      </c>
      <c r="BA157">
        <v>3</v>
      </c>
      <c r="BD157">
        <v>1000000000</v>
      </c>
      <c r="BE157">
        <v>3</v>
      </c>
      <c r="BF157">
        <v>0</v>
      </c>
      <c r="BG157">
        <v>0</v>
      </c>
      <c r="BH157">
        <v>0</v>
      </c>
      <c r="BI157">
        <v>0</v>
      </c>
      <c r="BJ157">
        <v>0</v>
      </c>
      <c r="BK157">
        <v>0</v>
      </c>
      <c r="BL157">
        <v>0</v>
      </c>
      <c r="BM157">
        <v>3</v>
      </c>
      <c r="BN157">
        <v>0</v>
      </c>
      <c r="BO157">
        <v>0</v>
      </c>
      <c r="BP157">
        <v>0</v>
      </c>
      <c r="BR157">
        <v>0</v>
      </c>
      <c r="BS157">
        <v>1</v>
      </c>
      <c r="BX157">
        <v>0</v>
      </c>
      <c r="BY157">
        <v>0</v>
      </c>
      <c r="BZ157">
        <v>0</v>
      </c>
      <c r="CA157">
        <v>6.48</v>
      </c>
      <c r="CB157">
        <v>0</v>
      </c>
      <c r="CC157">
        <v>1</v>
      </c>
      <c r="CD157" s="56">
        <v>42095</v>
      </c>
      <c r="CE157" s="56">
        <v>42342</v>
      </c>
      <c r="CF157" s="56">
        <v>42342</v>
      </c>
      <c r="CG157" s="56">
        <v>42419</v>
      </c>
      <c r="CH157" s="56"/>
      <c r="CI157" s="56"/>
      <c r="CJ157">
        <v>0</v>
      </c>
      <c r="CK157">
        <v>0</v>
      </c>
      <c r="CL157">
        <v>0</v>
      </c>
      <c r="CM157">
        <v>0</v>
      </c>
      <c r="CN157">
        <v>0</v>
      </c>
      <c r="CO157">
        <v>0.95</v>
      </c>
      <c r="CP157">
        <v>0</v>
      </c>
      <c r="CQ157" t="s">
        <v>1154</v>
      </c>
      <c r="CR157" t="s">
        <v>1153</v>
      </c>
      <c r="CS157" t="s">
        <v>1725</v>
      </c>
      <c r="CT157" t="s">
        <v>1397</v>
      </c>
      <c r="CU157" t="s">
        <v>1396</v>
      </c>
      <c r="CV157" t="s">
        <v>2170</v>
      </c>
      <c r="CW157" t="s">
        <v>1727</v>
      </c>
      <c r="CX157" t="s">
        <v>853</v>
      </c>
      <c r="DC157" t="s">
        <v>1387</v>
      </c>
      <c r="DE157" t="s">
        <v>1728</v>
      </c>
    </row>
    <row r="158" spans="1:109" x14ac:dyDescent="0.25">
      <c r="A158" t="s">
        <v>1025</v>
      </c>
      <c r="B158">
        <v>1</v>
      </c>
      <c r="C158" s="56">
        <v>42419</v>
      </c>
      <c r="D158" t="s">
        <v>1153</v>
      </c>
      <c r="E158" t="s">
        <v>1421</v>
      </c>
      <c r="G158" t="s">
        <v>2171</v>
      </c>
      <c r="H158" t="s">
        <v>1144</v>
      </c>
      <c r="I158" t="s">
        <v>1144</v>
      </c>
      <c r="J158" t="s">
        <v>1144</v>
      </c>
      <c r="K158" t="s">
        <v>1144</v>
      </c>
      <c r="L158">
        <v>5.99</v>
      </c>
      <c r="M158">
        <v>14.67</v>
      </c>
      <c r="N158">
        <v>0</v>
      </c>
      <c r="O158" s="56">
        <v>0</v>
      </c>
      <c r="P158" s="56">
        <v>0</v>
      </c>
      <c r="Q158">
        <v>1</v>
      </c>
      <c r="R158">
        <v>1</v>
      </c>
      <c r="S158">
        <v>11</v>
      </c>
      <c r="T158">
        <v>8</v>
      </c>
      <c r="U158">
        <v>3</v>
      </c>
      <c r="V158">
        <v>1</v>
      </c>
      <c r="W158" t="s">
        <v>1394</v>
      </c>
      <c r="X158" t="s">
        <v>7759</v>
      </c>
      <c r="AA158">
        <v>0</v>
      </c>
      <c r="AB158">
        <v>0</v>
      </c>
      <c r="AC158">
        <v>0</v>
      </c>
      <c r="AD158">
        <v>0</v>
      </c>
      <c r="AE158">
        <v>0</v>
      </c>
      <c r="AF158">
        <v>77</v>
      </c>
      <c r="AG158">
        <v>0</v>
      </c>
      <c r="AJ158" s="56"/>
      <c r="AK158" s="56"/>
      <c r="AL158" s="56"/>
      <c r="AP158" t="s">
        <v>1155</v>
      </c>
      <c r="AS158" t="s">
        <v>1152</v>
      </c>
      <c r="AT158">
        <v>1</v>
      </c>
      <c r="AV158">
        <v>7</v>
      </c>
      <c r="AW158">
        <v>5</v>
      </c>
      <c r="AX158">
        <v>2</v>
      </c>
      <c r="AY158" t="s">
        <v>1145</v>
      </c>
      <c r="AZ158" t="s">
        <v>1145</v>
      </c>
      <c r="BA158">
        <v>5</v>
      </c>
      <c r="BD158">
        <v>1000000000</v>
      </c>
      <c r="BE158">
        <v>4</v>
      </c>
      <c r="BF158">
        <v>0.43</v>
      </c>
      <c r="BG158">
        <v>0</v>
      </c>
      <c r="BH158">
        <v>0</v>
      </c>
      <c r="BI158">
        <v>0</v>
      </c>
      <c r="BJ158">
        <v>0</v>
      </c>
      <c r="BK158">
        <v>0</v>
      </c>
      <c r="BL158">
        <v>0</v>
      </c>
      <c r="BM158">
        <v>4</v>
      </c>
      <c r="BN158">
        <v>0.43</v>
      </c>
      <c r="BO158">
        <v>0</v>
      </c>
      <c r="BP158">
        <v>0</v>
      </c>
      <c r="BR158">
        <v>3</v>
      </c>
      <c r="BS158">
        <v>2</v>
      </c>
      <c r="BX158">
        <v>0</v>
      </c>
      <c r="BY158">
        <v>0</v>
      </c>
      <c r="BZ158">
        <v>0</v>
      </c>
      <c r="CA158">
        <v>6.32</v>
      </c>
      <c r="CB158">
        <v>0</v>
      </c>
      <c r="CC158">
        <v>1</v>
      </c>
      <c r="CD158" s="56">
        <v>42416</v>
      </c>
      <c r="CE158" s="56">
        <v>42416</v>
      </c>
      <c r="CF158" s="56">
        <v>42416</v>
      </c>
      <c r="CG158" s="56">
        <v>42493</v>
      </c>
      <c r="CH158" s="56"/>
      <c r="CI158" s="56"/>
      <c r="CJ158">
        <v>0</v>
      </c>
      <c r="CK158">
        <v>0</v>
      </c>
      <c r="CL158">
        <v>0</v>
      </c>
      <c r="CM158">
        <v>0</v>
      </c>
      <c r="CN158">
        <v>7.0000000000000007E-2</v>
      </c>
      <c r="CO158">
        <v>0</v>
      </c>
      <c r="CP158">
        <v>0</v>
      </c>
      <c r="CQ158" t="s">
        <v>1154</v>
      </c>
      <c r="CR158" t="s">
        <v>1153</v>
      </c>
      <c r="CS158" t="s">
        <v>1725</v>
      </c>
      <c r="CT158" t="s">
        <v>1397</v>
      </c>
      <c r="CU158" t="s">
        <v>1396</v>
      </c>
      <c r="CV158" t="s">
        <v>2172</v>
      </c>
      <c r="CW158" t="s">
        <v>1727</v>
      </c>
      <c r="CX158" t="s">
        <v>853</v>
      </c>
      <c r="DC158" t="s">
        <v>1387</v>
      </c>
      <c r="DE158" t="s">
        <v>1728</v>
      </c>
    </row>
    <row r="159" spans="1:109" x14ac:dyDescent="0.25">
      <c r="A159" t="s">
        <v>1025</v>
      </c>
      <c r="B159">
        <v>1</v>
      </c>
      <c r="C159" s="56">
        <v>42419</v>
      </c>
      <c r="D159" t="s">
        <v>1153</v>
      </c>
      <c r="E159" t="s">
        <v>2173</v>
      </c>
      <c r="G159" t="s">
        <v>2174</v>
      </c>
      <c r="H159" t="s">
        <v>1144</v>
      </c>
      <c r="I159" t="s">
        <v>1144</v>
      </c>
      <c r="J159" t="s">
        <v>1144</v>
      </c>
      <c r="K159" t="s">
        <v>1144</v>
      </c>
      <c r="L159">
        <v>5.33</v>
      </c>
      <c r="M159">
        <v>21.38</v>
      </c>
      <c r="N159">
        <v>0</v>
      </c>
      <c r="O159" s="56">
        <v>0</v>
      </c>
      <c r="P159" s="56">
        <v>0</v>
      </c>
      <c r="Q159">
        <v>1</v>
      </c>
      <c r="R159">
        <v>1</v>
      </c>
      <c r="S159">
        <v>11</v>
      </c>
      <c r="T159">
        <v>8</v>
      </c>
      <c r="U159">
        <v>3</v>
      </c>
      <c r="V159">
        <v>1</v>
      </c>
      <c r="W159" t="s">
        <v>1156</v>
      </c>
      <c r="X159" t="s">
        <v>7755</v>
      </c>
      <c r="AA159">
        <v>0</v>
      </c>
      <c r="AB159">
        <v>0</v>
      </c>
      <c r="AC159">
        <v>0</v>
      </c>
      <c r="AD159">
        <v>0</v>
      </c>
      <c r="AE159">
        <v>0</v>
      </c>
      <c r="AF159">
        <v>0</v>
      </c>
      <c r="AG159">
        <v>0</v>
      </c>
      <c r="AJ159" s="56"/>
      <c r="AK159" s="56"/>
      <c r="AL159" s="56"/>
      <c r="AM159">
        <v>2</v>
      </c>
      <c r="AP159" t="s">
        <v>1155</v>
      </c>
      <c r="AS159" t="s">
        <v>1152</v>
      </c>
      <c r="AT159">
        <v>1</v>
      </c>
      <c r="AV159">
        <v>2</v>
      </c>
      <c r="AW159">
        <v>2</v>
      </c>
      <c r="AX159">
        <v>1</v>
      </c>
      <c r="AY159" t="s">
        <v>1145</v>
      </c>
      <c r="AZ159" t="s">
        <v>1145</v>
      </c>
      <c r="BA159">
        <v>2</v>
      </c>
      <c r="BD159">
        <v>1000000000</v>
      </c>
      <c r="BE159">
        <v>2</v>
      </c>
      <c r="BF159">
        <v>0</v>
      </c>
      <c r="BG159">
        <v>0</v>
      </c>
      <c r="BH159">
        <v>0</v>
      </c>
      <c r="BI159">
        <v>0</v>
      </c>
      <c r="BJ159">
        <v>0</v>
      </c>
      <c r="BK159">
        <v>0</v>
      </c>
      <c r="BL159">
        <v>0</v>
      </c>
      <c r="BM159">
        <v>2</v>
      </c>
      <c r="BN159">
        <v>0</v>
      </c>
      <c r="BO159">
        <v>0</v>
      </c>
      <c r="BP159">
        <v>0</v>
      </c>
      <c r="BR159">
        <v>0</v>
      </c>
      <c r="BS159">
        <v>1</v>
      </c>
      <c r="BX159">
        <v>0</v>
      </c>
      <c r="BY159">
        <v>0</v>
      </c>
      <c r="BZ159">
        <v>0</v>
      </c>
      <c r="CA159">
        <v>13.14</v>
      </c>
      <c r="CB159">
        <v>0</v>
      </c>
      <c r="CC159">
        <v>1</v>
      </c>
      <c r="CD159" s="56">
        <v>42095</v>
      </c>
      <c r="CE159" s="56">
        <v>42342</v>
      </c>
      <c r="CF159" s="56">
        <v>42342</v>
      </c>
      <c r="CG159" s="56">
        <v>42419</v>
      </c>
      <c r="CH159" s="56"/>
      <c r="CI159" s="56"/>
      <c r="CJ159">
        <v>0</v>
      </c>
      <c r="CK159">
        <v>0</v>
      </c>
      <c r="CL159">
        <v>0</v>
      </c>
      <c r="CM159">
        <v>0</v>
      </c>
      <c r="CN159">
        <v>0.95</v>
      </c>
      <c r="CO159">
        <v>0</v>
      </c>
      <c r="CP159">
        <v>0</v>
      </c>
      <c r="CQ159" t="s">
        <v>1154</v>
      </c>
      <c r="CR159" t="s">
        <v>1153</v>
      </c>
      <c r="CS159" t="s">
        <v>1725</v>
      </c>
      <c r="CT159" t="s">
        <v>1397</v>
      </c>
      <c r="CU159" t="s">
        <v>1396</v>
      </c>
      <c r="CV159" t="s">
        <v>2175</v>
      </c>
      <c r="CW159" t="s">
        <v>1727</v>
      </c>
      <c r="CX159" t="s">
        <v>853</v>
      </c>
      <c r="DC159" t="s">
        <v>1387</v>
      </c>
      <c r="DE159" t="s">
        <v>1728</v>
      </c>
    </row>
    <row r="160" spans="1:109" x14ac:dyDescent="0.25">
      <c r="A160" t="s">
        <v>1025</v>
      </c>
      <c r="B160">
        <v>1</v>
      </c>
      <c r="C160" s="56">
        <v>42419</v>
      </c>
      <c r="D160" t="s">
        <v>1153</v>
      </c>
      <c r="E160" t="s">
        <v>2176</v>
      </c>
      <c r="G160" t="s">
        <v>2177</v>
      </c>
      <c r="H160" t="s">
        <v>1144</v>
      </c>
      <c r="I160" t="s">
        <v>1144</v>
      </c>
      <c r="J160" t="s">
        <v>1144</v>
      </c>
      <c r="K160" t="s">
        <v>1144</v>
      </c>
      <c r="L160">
        <v>2.83</v>
      </c>
      <c r="M160">
        <v>7.73</v>
      </c>
      <c r="N160">
        <v>0</v>
      </c>
      <c r="O160" s="56">
        <v>0</v>
      </c>
      <c r="P160" s="56">
        <v>0</v>
      </c>
      <c r="Q160">
        <v>1</v>
      </c>
      <c r="R160">
        <v>1</v>
      </c>
      <c r="S160">
        <v>11</v>
      </c>
      <c r="T160">
        <v>8</v>
      </c>
      <c r="U160">
        <v>3</v>
      </c>
      <c r="V160">
        <v>1</v>
      </c>
      <c r="W160" t="s">
        <v>1156</v>
      </c>
      <c r="X160" t="s">
        <v>7662</v>
      </c>
      <c r="Y160">
        <v>27</v>
      </c>
      <c r="AA160">
        <v>0</v>
      </c>
      <c r="AB160">
        <v>0</v>
      </c>
      <c r="AC160">
        <v>0</v>
      </c>
      <c r="AD160">
        <v>0</v>
      </c>
      <c r="AE160">
        <v>0</v>
      </c>
      <c r="AF160">
        <v>4</v>
      </c>
      <c r="AG160">
        <v>0</v>
      </c>
      <c r="AJ160" s="56"/>
      <c r="AK160" s="56"/>
      <c r="AL160" s="56"/>
      <c r="AP160" t="s">
        <v>1155</v>
      </c>
      <c r="AR160">
        <v>5</v>
      </c>
      <c r="AS160" t="s">
        <v>1152</v>
      </c>
      <c r="AT160">
        <v>1</v>
      </c>
      <c r="AV160">
        <v>20</v>
      </c>
      <c r="AW160">
        <v>13</v>
      </c>
      <c r="AX160">
        <v>7</v>
      </c>
      <c r="AY160" t="s">
        <v>1148</v>
      </c>
      <c r="AZ160" t="s">
        <v>1147</v>
      </c>
      <c r="BA160">
        <v>16</v>
      </c>
      <c r="BD160">
        <v>1000000000</v>
      </c>
      <c r="BE160">
        <v>14</v>
      </c>
      <c r="BF160">
        <v>0.3</v>
      </c>
      <c r="BG160">
        <v>9</v>
      </c>
      <c r="BH160">
        <v>0</v>
      </c>
      <c r="BI160">
        <v>0</v>
      </c>
      <c r="BJ160">
        <v>0</v>
      </c>
      <c r="BK160">
        <v>0</v>
      </c>
      <c r="BL160">
        <v>0</v>
      </c>
      <c r="BM160">
        <v>23</v>
      </c>
      <c r="BN160">
        <v>-0.15</v>
      </c>
      <c r="BO160">
        <v>0</v>
      </c>
      <c r="BP160">
        <v>0</v>
      </c>
      <c r="BR160">
        <v>0</v>
      </c>
      <c r="BS160">
        <v>5</v>
      </c>
      <c r="BX160">
        <v>0</v>
      </c>
      <c r="BY160">
        <v>0</v>
      </c>
      <c r="BZ160">
        <v>0</v>
      </c>
      <c r="CA160">
        <v>7.56</v>
      </c>
      <c r="CB160">
        <v>0</v>
      </c>
      <c r="CC160">
        <v>1</v>
      </c>
      <c r="CD160" s="56">
        <v>42272</v>
      </c>
      <c r="CE160" s="56">
        <v>42342</v>
      </c>
      <c r="CF160" s="56">
        <v>42342</v>
      </c>
      <c r="CG160" s="56">
        <v>42419</v>
      </c>
      <c r="CH160" s="56"/>
      <c r="CI160" s="56"/>
      <c r="CJ160">
        <v>0.4</v>
      </c>
      <c r="CK160">
        <v>42</v>
      </c>
      <c r="CL160">
        <v>0</v>
      </c>
      <c r="CM160">
        <v>0.42</v>
      </c>
      <c r="CN160">
        <v>0.12</v>
      </c>
      <c r="CO160">
        <v>0.42</v>
      </c>
      <c r="CP160">
        <v>0</v>
      </c>
      <c r="CQ160" t="s">
        <v>1154</v>
      </c>
      <c r="CR160" t="s">
        <v>1153</v>
      </c>
      <c r="CS160" t="s">
        <v>1725</v>
      </c>
      <c r="CT160" t="s">
        <v>1397</v>
      </c>
      <c r="CU160" t="s">
        <v>1396</v>
      </c>
      <c r="CV160" t="s">
        <v>2178</v>
      </c>
      <c r="CW160" t="s">
        <v>2121</v>
      </c>
      <c r="CX160" t="s">
        <v>853</v>
      </c>
      <c r="DC160" t="s">
        <v>1387</v>
      </c>
      <c r="DE160" t="s">
        <v>1728</v>
      </c>
    </row>
    <row r="161" spans="1:109" x14ac:dyDescent="0.25">
      <c r="A161" t="s">
        <v>1025</v>
      </c>
      <c r="B161">
        <v>1</v>
      </c>
      <c r="C161" s="56">
        <v>42419</v>
      </c>
      <c r="D161" t="s">
        <v>1153</v>
      </c>
      <c r="E161" t="s">
        <v>2179</v>
      </c>
      <c r="G161" t="s">
        <v>2180</v>
      </c>
      <c r="H161" t="s">
        <v>1144</v>
      </c>
      <c r="I161" t="s">
        <v>1144</v>
      </c>
      <c r="J161" t="s">
        <v>1144</v>
      </c>
      <c r="K161" t="s">
        <v>1144</v>
      </c>
      <c r="L161">
        <v>12.22</v>
      </c>
      <c r="M161">
        <v>35.479999999999997</v>
      </c>
      <c r="N161">
        <v>0</v>
      </c>
      <c r="O161" s="56">
        <v>0</v>
      </c>
      <c r="P161" s="56">
        <v>0</v>
      </c>
      <c r="Q161">
        <v>1</v>
      </c>
      <c r="R161">
        <v>1</v>
      </c>
      <c r="S161">
        <v>11</v>
      </c>
      <c r="T161">
        <v>8</v>
      </c>
      <c r="U161">
        <v>3</v>
      </c>
      <c r="V161">
        <v>1</v>
      </c>
      <c r="X161" t="s">
        <v>7755</v>
      </c>
      <c r="AA161">
        <v>0</v>
      </c>
      <c r="AB161">
        <v>0</v>
      </c>
      <c r="AC161">
        <v>0</v>
      </c>
      <c r="AD161">
        <v>0</v>
      </c>
      <c r="AE161">
        <v>0</v>
      </c>
      <c r="AF161">
        <v>0</v>
      </c>
      <c r="AG161">
        <v>0</v>
      </c>
      <c r="AJ161" s="56"/>
      <c r="AK161" s="56"/>
      <c r="AL161" s="56"/>
      <c r="AM161">
        <v>2</v>
      </c>
      <c r="AP161" t="s">
        <v>1155</v>
      </c>
      <c r="AS161" t="s">
        <v>1152</v>
      </c>
      <c r="AT161">
        <v>1</v>
      </c>
      <c r="AV161">
        <v>3</v>
      </c>
      <c r="AW161">
        <v>2</v>
      </c>
      <c r="AX161">
        <v>1</v>
      </c>
      <c r="AY161" t="s">
        <v>1147</v>
      </c>
      <c r="AZ161" t="s">
        <v>1147</v>
      </c>
      <c r="BA161">
        <v>3</v>
      </c>
      <c r="BD161">
        <v>1000000000</v>
      </c>
      <c r="BE161">
        <v>4</v>
      </c>
      <c r="BF161">
        <v>-0.33</v>
      </c>
      <c r="BG161">
        <v>0</v>
      </c>
      <c r="BH161">
        <v>0</v>
      </c>
      <c r="BI161">
        <v>0</v>
      </c>
      <c r="BJ161">
        <v>0</v>
      </c>
      <c r="BK161">
        <v>0</v>
      </c>
      <c r="BL161">
        <v>0</v>
      </c>
      <c r="BM161">
        <v>4</v>
      </c>
      <c r="BN161">
        <v>-0.33</v>
      </c>
      <c r="BO161">
        <v>0</v>
      </c>
      <c r="BP161">
        <v>0</v>
      </c>
      <c r="BR161">
        <v>0</v>
      </c>
      <c r="BS161">
        <v>1</v>
      </c>
      <c r="BX161">
        <v>0</v>
      </c>
      <c r="BY161">
        <v>12.22</v>
      </c>
      <c r="BZ161">
        <v>0</v>
      </c>
      <c r="CA161">
        <v>8.31</v>
      </c>
      <c r="CB161">
        <v>0</v>
      </c>
      <c r="CC161">
        <v>1</v>
      </c>
      <c r="CD161" s="56">
        <v>42095</v>
      </c>
      <c r="CE161" s="56">
        <v>42342</v>
      </c>
      <c r="CF161" s="56">
        <v>42342</v>
      </c>
      <c r="CG161" s="56">
        <v>42419</v>
      </c>
      <c r="CH161" s="56"/>
      <c r="CI161" s="56"/>
      <c r="CJ161">
        <v>0</v>
      </c>
      <c r="CK161">
        <v>0</v>
      </c>
      <c r="CL161">
        <v>0</v>
      </c>
      <c r="CM161">
        <v>0</v>
      </c>
      <c r="CN161">
        <v>0</v>
      </c>
      <c r="CO161">
        <v>0</v>
      </c>
      <c r="CP161">
        <v>0.95</v>
      </c>
      <c r="CQ161" t="s">
        <v>1154</v>
      </c>
      <c r="CR161" t="s">
        <v>1153</v>
      </c>
      <c r="CS161" t="s">
        <v>1725</v>
      </c>
      <c r="CT161" t="s">
        <v>1397</v>
      </c>
      <c r="CU161" t="s">
        <v>1396</v>
      </c>
      <c r="CV161" t="s">
        <v>2181</v>
      </c>
      <c r="CW161" t="s">
        <v>1727</v>
      </c>
      <c r="CX161" t="s">
        <v>853</v>
      </c>
      <c r="DC161" t="s">
        <v>1387</v>
      </c>
      <c r="DE161" t="s">
        <v>1728</v>
      </c>
    </row>
    <row r="162" spans="1:109" x14ac:dyDescent="0.25">
      <c r="A162" t="s">
        <v>1025</v>
      </c>
      <c r="B162">
        <v>1</v>
      </c>
      <c r="C162" s="56">
        <v>42419</v>
      </c>
      <c r="D162" t="s">
        <v>1153</v>
      </c>
      <c r="E162" t="s">
        <v>2182</v>
      </c>
      <c r="G162" t="s">
        <v>2183</v>
      </c>
      <c r="H162" t="s">
        <v>1144</v>
      </c>
      <c r="I162" t="s">
        <v>1144</v>
      </c>
      <c r="J162" t="s">
        <v>1144</v>
      </c>
      <c r="K162" t="s">
        <v>1144</v>
      </c>
      <c r="L162">
        <v>0.91</v>
      </c>
      <c r="M162">
        <v>3.19</v>
      </c>
      <c r="N162">
        <v>0</v>
      </c>
      <c r="O162" s="56">
        <v>0</v>
      </c>
      <c r="P162" s="56">
        <v>0</v>
      </c>
      <c r="Q162">
        <v>1</v>
      </c>
      <c r="R162">
        <v>1</v>
      </c>
      <c r="S162">
        <v>11</v>
      </c>
      <c r="T162">
        <v>8</v>
      </c>
      <c r="U162">
        <v>3</v>
      </c>
      <c r="V162">
        <v>1</v>
      </c>
      <c r="X162" t="s">
        <v>7755</v>
      </c>
      <c r="AA162">
        <v>0</v>
      </c>
      <c r="AB162">
        <v>0</v>
      </c>
      <c r="AC162">
        <v>0</v>
      </c>
      <c r="AD162">
        <v>0</v>
      </c>
      <c r="AE162">
        <v>0</v>
      </c>
      <c r="AF162">
        <v>0</v>
      </c>
      <c r="AG162">
        <v>0</v>
      </c>
      <c r="AJ162" s="56"/>
      <c r="AK162" s="56"/>
      <c r="AL162" s="56"/>
      <c r="AP162" t="s">
        <v>1155</v>
      </c>
      <c r="AR162">
        <v>2</v>
      </c>
      <c r="AS162" t="s">
        <v>1152</v>
      </c>
      <c r="AT162">
        <v>1</v>
      </c>
      <c r="AV162">
        <v>10</v>
      </c>
      <c r="AW162">
        <v>7</v>
      </c>
      <c r="AX162">
        <v>3</v>
      </c>
      <c r="AY162" t="s">
        <v>1147</v>
      </c>
      <c r="AZ162" t="s">
        <v>1147</v>
      </c>
      <c r="BA162">
        <v>10</v>
      </c>
      <c r="BD162">
        <v>1000000000</v>
      </c>
      <c r="BE162">
        <v>12</v>
      </c>
      <c r="BF162">
        <v>-0.2</v>
      </c>
      <c r="BG162">
        <v>0</v>
      </c>
      <c r="BH162">
        <v>0</v>
      </c>
      <c r="BI162">
        <v>0</v>
      </c>
      <c r="BJ162">
        <v>0</v>
      </c>
      <c r="BK162">
        <v>0</v>
      </c>
      <c r="BL162">
        <v>0</v>
      </c>
      <c r="BM162">
        <v>12</v>
      </c>
      <c r="BN162">
        <v>-0.2</v>
      </c>
      <c r="BO162">
        <v>0</v>
      </c>
      <c r="BP162">
        <v>0</v>
      </c>
      <c r="BR162">
        <v>0</v>
      </c>
      <c r="BS162">
        <v>3</v>
      </c>
      <c r="BX162">
        <v>0</v>
      </c>
      <c r="BY162">
        <v>1.82</v>
      </c>
      <c r="BZ162">
        <v>0</v>
      </c>
      <c r="CA162">
        <v>10.93</v>
      </c>
      <c r="CB162">
        <v>0</v>
      </c>
      <c r="CC162">
        <v>1</v>
      </c>
      <c r="CD162" s="56">
        <v>42095</v>
      </c>
      <c r="CE162" s="56">
        <v>42342</v>
      </c>
      <c r="CF162" s="56">
        <v>42342</v>
      </c>
      <c r="CG162" s="56">
        <v>42419</v>
      </c>
      <c r="CH162" s="56"/>
      <c r="CI162" s="56"/>
      <c r="CJ162">
        <v>0</v>
      </c>
      <c r="CK162">
        <v>0</v>
      </c>
      <c r="CL162">
        <v>0</v>
      </c>
      <c r="CM162">
        <v>0</v>
      </c>
      <c r="CN162">
        <v>0</v>
      </c>
      <c r="CO162">
        <v>0</v>
      </c>
      <c r="CP162">
        <v>0.95</v>
      </c>
      <c r="CQ162" t="s">
        <v>1154</v>
      </c>
      <c r="CR162" t="s">
        <v>1153</v>
      </c>
      <c r="CS162" t="s">
        <v>1725</v>
      </c>
      <c r="CT162" t="s">
        <v>1397</v>
      </c>
      <c r="CU162" t="s">
        <v>1396</v>
      </c>
      <c r="CV162" t="s">
        <v>2184</v>
      </c>
      <c r="CW162" t="s">
        <v>1727</v>
      </c>
      <c r="CX162" t="s">
        <v>853</v>
      </c>
      <c r="DC162" t="s">
        <v>1387</v>
      </c>
      <c r="DE162" t="s">
        <v>1728</v>
      </c>
    </row>
    <row r="163" spans="1:109" x14ac:dyDescent="0.25">
      <c r="A163" t="s">
        <v>1025</v>
      </c>
      <c r="B163">
        <v>1</v>
      </c>
      <c r="C163" s="56">
        <v>42419</v>
      </c>
      <c r="D163" t="s">
        <v>1153</v>
      </c>
      <c r="E163" t="s">
        <v>1422</v>
      </c>
      <c r="G163" t="s">
        <v>2185</v>
      </c>
      <c r="H163" t="s">
        <v>1144</v>
      </c>
      <c r="I163" t="s">
        <v>1144</v>
      </c>
      <c r="J163" t="s">
        <v>1144</v>
      </c>
      <c r="K163" t="s">
        <v>1144</v>
      </c>
      <c r="L163">
        <v>1.43</v>
      </c>
      <c r="M163">
        <v>5.13</v>
      </c>
      <c r="N163">
        <v>0</v>
      </c>
      <c r="O163" s="56">
        <v>0</v>
      </c>
      <c r="P163" s="56">
        <v>0</v>
      </c>
      <c r="Q163">
        <v>1</v>
      </c>
      <c r="R163">
        <v>1</v>
      </c>
      <c r="S163">
        <v>11</v>
      </c>
      <c r="T163">
        <v>8</v>
      </c>
      <c r="U163">
        <v>3</v>
      </c>
      <c r="V163">
        <v>1</v>
      </c>
      <c r="W163" t="s">
        <v>1156</v>
      </c>
      <c r="X163" t="s">
        <v>7716</v>
      </c>
      <c r="Y163">
        <v>532</v>
      </c>
      <c r="AA163">
        <v>0</v>
      </c>
      <c r="AB163">
        <v>0</v>
      </c>
      <c r="AC163">
        <v>0</v>
      </c>
      <c r="AD163">
        <v>0</v>
      </c>
      <c r="AE163">
        <v>0</v>
      </c>
      <c r="AF163">
        <v>0</v>
      </c>
      <c r="AG163">
        <v>0</v>
      </c>
      <c r="AJ163" s="56"/>
      <c r="AK163" s="56"/>
      <c r="AL163" s="56"/>
      <c r="AP163" t="s">
        <v>1155</v>
      </c>
      <c r="AR163">
        <v>5</v>
      </c>
      <c r="AS163" t="s">
        <v>1152</v>
      </c>
      <c r="AT163">
        <v>1</v>
      </c>
      <c r="AV163">
        <v>400</v>
      </c>
      <c r="AW163">
        <v>266</v>
      </c>
      <c r="AX163">
        <v>132</v>
      </c>
      <c r="AY163" t="s">
        <v>1148</v>
      </c>
      <c r="AZ163" t="s">
        <v>1148</v>
      </c>
      <c r="BA163">
        <v>350</v>
      </c>
      <c r="BD163">
        <v>1000000000</v>
      </c>
      <c r="BE163">
        <v>281</v>
      </c>
      <c r="BF163">
        <v>0.3</v>
      </c>
      <c r="BG163">
        <v>0</v>
      </c>
      <c r="BH163">
        <v>0</v>
      </c>
      <c r="BI163">
        <v>0</v>
      </c>
      <c r="BJ163">
        <v>0</v>
      </c>
      <c r="BK163">
        <v>0</v>
      </c>
      <c r="BL163">
        <v>0</v>
      </c>
      <c r="BM163">
        <v>281</v>
      </c>
      <c r="BN163">
        <v>0.3</v>
      </c>
      <c r="BO163">
        <v>0</v>
      </c>
      <c r="BP163">
        <v>0</v>
      </c>
      <c r="BR163">
        <v>120</v>
      </c>
      <c r="BS163">
        <v>109</v>
      </c>
      <c r="BX163">
        <v>0</v>
      </c>
      <c r="BY163">
        <v>0</v>
      </c>
      <c r="BZ163">
        <v>0</v>
      </c>
      <c r="CA163">
        <v>11.29</v>
      </c>
      <c r="CB163">
        <v>0</v>
      </c>
      <c r="CC163">
        <v>1</v>
      </c>
      <c r="CD163" s="56">
        <v>42284</v>
      </c>
      <c r="CE163" s="56">
        <v>42342</v>
      </c>
      <c r="CF163" s="56">
        <v>42342</v>
      </c>
      <c r="CG163" s="56">
        <v>42419</v>
      </c>
      <c r="CH163" s="56"/>
      <c r="CI163" s="56"/>
      <c r="CJ163">
        <v>0.71</v>
      </c>
      <c r="CK163">
        <v>2612</v>
      </c>
      <c r="CL163">
        <v>0</v>
      </c>
      <c r="CM163">
        <v>0.53</v>
      </c>
      <c r="CN163">
        <v>0</v>
      </c>
      <c r="CO163">
        <v>0.42</v>
      </c>
      <c r="CP163">
        <v>0</v>
      </c>
      <c r="CQ163" t="s">
        <v>1154</v>
      </c>
      <c r="CR163" t="s">
        <v>1153</v>
      </c>
      <c r="CS163" t="s">
        <v>1725</v>
      </c>
      <c r="CT163" t="s">
        <v>1397</v>
      </c>
      <c r="CU163" t="s">
        <v>1396</v>
      </c>
      <c r="CV163" t="s">
        <v>2186</v>
      </c>
      <c r="CW163" t="s">
        <v>1727</v>
      </c>
      <c r="CX163" t="s">
        <v>853</v>
      </c>
      <c r="DC163" t="s">
        <v>1387</v>
      </c>
      <c r="DE163" t="s">
        <v>1728</v>
      </c>
    </row>
    <row r="164" spans="1:109" x14ac:dyDescent="0.25">
      <c r="A164" t="s">
        <v>1025</v>
      </c>
      <c r="B164">
        <v>1</v>
      </c>
      <c r="C164" s="56">
        <v>42419</v>
      </c>
      <c r="D164" t="s">
        <v>1153</v>
      </c>
      <c r="E164" t="s">
        <v>2187</v>
      </c>
      <c r="G164" t="s">
        <v>2188</v>
      </c>
      <c r="H164" t="s">
        <v>1144</v>
      </c>
      <c r="I164" t="s">
        <v>1144</v>
      </c>
      <c r="J164" t="s">
        <v>1144</v>
      </c>
      <c r="K164" t="s">
        <v>1144</v>
      </c>
      <c r="L164">
        <v>0.56000000000000005</v>
      </c>
      <c r="M164">
        <v>2.02</v>
      </c>
      <c r="N164">
        <v>0</v>
      </c>
      <c r="O164" s="56">
        <v>0</v>
      </c>
      <c r="P164" s="56">
        <v>0</v>
      </c>
      <c r="Q164">
        <v>1</v>
      </c>
      <c r="R164">
        <v>1</v>
      </c>
      <c r="S164">
        <v>11</v>
      </c>
      <c r="T164">
        <v>8</v>
      </c>
      <c r="U164">
        <v>3</v>
      </c>
      <c r="V164">
        <v>1</v>
      </c>
      <c r="W164" t="s">
        <v>1394</v>
      </c>
      <c r="X164" t="s">
        <v>7759</v>
      </c>
      <c r="AA164">
        <v>0</v>
      </c>
      <c r="AB164">
        <v>0</v>
      </c>
      <c r="AC164">
        <v>0</v>
      </c>
      <c r="AD164">
        <v>0</v>
      </c>
      <c r="AE164">
        <v>0</v>
      </c>
      <c r="AF164">
        <v>0</v>
      </c>
      <c r="AG164">
        <v>0</v>
      </c>
      <c r="AJ164" s="56"/>
      <c r="AK164" s="56"/>
      <c r="AL164" s="56"/>
      <c r="AP164" t="s">
        <v>1155</v>
      </c>
      <c r="AR164">
        <v>5</v>
      </c>
      <c r="AS164" t="s">
        <v>1152</v>
      </c>
      <c r="AT164">
        <v>1</v>
      </c>
      <c r="AV164">
        <v>100</v>
      </c>
      <c r="AW164">
        <v>67</v>
      </c>
      <c r="AX164">
        <v>33</v>
      </c>
      <c r="AY164" t="s">
        <v>1146</v>
      </c>
      <c r="AZ164" t="s">
        <v>1148</v>
      </c>
      <c r="BA164">
        <v>80</v>
      </c>
      <c r="BD164">
        <v>1000000000</v>
      </c>
      <c r="BE164">
        <v>8</v>
      </c>
      <c r="BF164">
        <v>0.92</v>
      </c>
      <c r="BG164">
        <v>63</v>
      </c>
      <c r="BH164">
        <v>0</v>
      </c>
      <c r="BI164">
        <v>0</v>
      </c>
      <c r="BJ164">
        <v>0</v>
      </c>
      <c r="BK164">
        <v>0</v>
      </c>
      <c r="BL164">
        <v>0</v>
      </c>
      <c r="BM164">
        <v>71</v>
      </c>
      <c r="BN164">
        <v>0.28999999999999998</v>
      </c>
      <c r="BO164">
        <v>0</v>
      </c>
      <c r="BP164">
        <v>0</v>
      </c>
      <c r="BR164">
        <v>30</v>
      </c>
      <c r="BS164">
        <v>27</v>
      </c>
      <c r="BX164">
        <v>36.5</v>
      </c>
      <c r="BY164">
        <v>0</v>
      </c>
      <c r="BZ164">
        <v>0</v>
      </c>
      <c r="CA164">
        <v>11.38</v>
      </c>
      <c r="CB164">
        <v>0</v>
      </c>
      <c r="CC164">
        <v>1</v>
      </c>
      <c r="CD164" s="56">
        <v>42416</v>
      </c>
      <c r="CE164" s="56">
        <v>42416</v>
      </c>
      <c r="CF164" s="56">
        <v>42416</v>
      </c>
      <c r="CG164" s="56">
        <v>42493</v>
      </c>
      <c r="CH164" s="56"/>
      <c r="CI164" s="56"/>
      <c r="CJ164">
        <v>0.54</v>
      </c>
      <c r="CK164">
        <v>0</v>
      </c>
      <c r="CL164">
        <v>0</v>
      </c>
      <c r="CM164">
        <v>0.05</v>
      </c>
      <c r="CN164">
        <v>0.02</v>
      </c>
      <c r="CO164">
        <v>0</v>
      </c>
      <c r="CP164">
        <v>0</v>
      </c>
      <c r="CQ164" t="s">
        <v>1154</v>
      </c>
      <c r="CR164" t="s">
        <v>1153</v>
      </c>
      <c r="CS164" t="s">
        <v>1725</v>
      </c>
      <c r="CT164" t="s">
        <v>1397</v>
      </c>
      <c r="CU164" t="s">
        <v>1396</v>
      </c>
      <c r="CV164" t="s">
        <v>2189</v>
      </c>
      <c r="CW164" t="s">
        <v>1727</v>
      </c>
      <c r="CX164" t="s">
        <v>853</v>
      </c>
      <c r="DC164" t="s">
        <v>1387</v>
      </c>
      <c r="DE164" t="s">
        <v>1728</v>
      </c>
    </row>
    <row r="165" spans="1:109" x14ac:dyDescent="0.25">
      <c r="A165" t="s">
        <v>1025</v>
      </c>
      <c r="B165">
        <v>1</v>
      </c>
      <c r="C165" s="56">
        <v>42419</v>
      </c>
      <c r="D165" t="s">
        <v>1153</v>
      </c>
      <c r="E165" t="s">
        <v>2190</v>
      </c>
      <c r="G165" t="s">
        <v>2191</v>
      </c>
      <c r="H165" t="s">
        <v>1144</v>
      </c>
      <c r="I165" t="s">
        <v>1144</v>
      </c>
      <c r="J165" t="s">
        <v>1144</v>
      </c>
      <c r="K165" t="s">
        <v>1144</v>
      </c>
      <c r="L165">
        <v>4.37</v>
      </c>
      <c r="M165">
        <v>8.43</v>
      </c>
      <c r="N165">
        <v>0</v>
      </c>
      <c r="O165" s="56">
        <v>0</v>
      </c>
      <c r="P165" s="56">
        <v>0</v>
      </c>
      <c r="Q165">
        <v>1</v>
      </c>
      <c r="R165">
        <v>1</v>
      </c>
      <c r="S165">
        <v>11</v>
      </c>
      <c r="T165">
        <v>8</v>
      </c>
      <c r="U165">
        <v>3</v>
      </c>
      <c r="V165">
        <v>1</v>
      </c>
      <c r="X165" t="s">
        <v>7716</v>
      </c>
      <c r="AA165">
        <v>0</v>
      </c>
      <c r="AB165">
        <v>0</v>
      </c>
      <c r="AC165">
        <v>0</v>
      </c>
      <c r="AD165">
        <v>0</v>
      </c>
      <c r="AE165">
        <v>0</v>
      </c>
      <c r="AF165">
        <v>0</v>
      </c>
      <c r="AG165">
        <v>0</v>
      </c>
      <c r="AJ165" s="56"/>
      <c r="AK165" s="56"/>
      <c r="AL165" s="56"/>
      <c r="AP165" t="s">
        <v>1155</v>
      </c>
      <c r="AS165" t="s">
        <v>1152</v>
      </c>
      <c r="AT165">
        <v>1</v>
      </c>
      <c r="AV165">
        <v>0</v>
      </c>
      <c r="AW165">
        <v>0</v>
      </c>
      <c r="AX165">
        <v>0</v>
      </c>
      <c r="AY165" t="s">
        <v>1388</v>
      </c>
      <c r="AZ165" t="s">
        <v>1388</v>
      </c>
      <c r="BA165">
        <v>1</v>
      </c>
      <c r="BD165">
        <v>1000000000</v>
      </c>
      <c r="BE165">
        <v>1</v>
      </c>
      <c r="BF165">
        <v>0</v>
      </c>
      <c r="BG165">
        <v>0</v>
      </c>
      <c r="BH165">
        <v>0</v>
      </c>
      <c r="BI165">
        <v>0</v>
      </c>
      <c r="BJ165">
        <v>0</v>
      </c>
      <c r="BK165">
        <v>0</v>
      </c>
      <c r="BL165">
        <v>0</v>
      </c>
      <c r="BM165">
        <v>1</v>
      </c>
      <c r="BN165">
        <v>0</v>
      </c>
      <c r="BO165">
        <v>0</v>
      </c>
      <c r="BP165">
        <v>0</v>
      </c>
      <c r="BR165">
        <v>0</v>
      </c>
      <c r="BS165">
        <v>0</v>
      </c>
      <c r="BX165">
        <v>0</v>
      </c>
      <c r="BY165">
        <v>0</v>
      </c>
      <c r="BZ165">
        <v>0</v>
      </c>
      <c r="CA165">
        <v>0</v>
      </c>
      <c r="CB165">
        <v>0</v>
      </c>
      <c r="CC165">
        <v>1</v>
      </c>
      <c r="CD165" s="56">
        <v>42284</v>
      </c>
      <c r="CE165" s="56">
        <v>42342</v>
      </c>
      <c r="CF165" s="56">
        <v>42342</v>
      </c>
      <c r="CG165" s="56">
        <v>42419</v>
      </c>
      <c r="CH165" s="56"/>
      <c r="CI165" s="56"/>
      <c r="CJ165">
        <v>0</v>
      </c>
      <c r="CK165">
        <v>0</v>
      </c>
      <c r="CL165">
        <v>0</v>
      </c>
      <c r="CM165">
        <v>0</v>
      </c>
      <c r="CN165">
        <v>0</v>
      </c>
      <c r="CO165">
        <v>0</v>
      </c>
      <c r="CP165">
        <v>0.95</v>
      </c>
      <c r="CQ165" t="s">
        <v>1154</v>
      </c>
      <c r="CR165" t="s">
        <v>1153</v>
      </c>
      <c r="CS165" t="s">
        <v>1725</v>
      </c>
      <c r="CT165" t="s">
        <v>1397</v>
      </c>
      <c r="CU165" t="s">
        <v>1396</v>
      </c>
      <c r="CV165" t="s">
        <v>2192</v>
      </c>
      <c r="CW165" t="s">
        <v>1727</v>
      </c>
      <c r="CX165" t="s">
        <v>853</v>
      </c>
      <c r="DC165" t="s">
        <v>1387</v>
      </c>
      <c r="DE165" t="s">
        <v>1728</v>
      </c>
    </row>
    <row r="166" spans="1:109" x14ac:dyDescent="0.25">
      <c r="A166" t="s">
        <v>1025</v>
      </c>
      <c r="B166">
        <v>1</v>
      </c>
      <c r="C166" s="56">
        <v>42419</v>
      </c>
      <c r="D166" t="s">
        <v>1153</v>
      </c>
      <c r="E166" t="s">
        <v>2193</v>
      </c>
      <c r="G166" t="s">
        <v>2194</v>
      </c>
      <c r="H166" t="s">
        <v>1144</v>
      </c>
      <c r="I166" t="s">
        <v>1144</v>
      </c>
      <c r="J166" t="s">
        <v>1144</v>
      </c>
      <c r="K166" t="s">
        <v>1144</v>
      </c>
      <c r="L166">
        <v>0.48</v>
      </c>
      <c r="M166">
        <v>3</v>
      </c>
      <c r="N166">
        <v>0</v>
      </c>
      <c r="O166" s="56">
        <v>0</v>
      </c>
      <c r="P166" s="56">
        <v>0</v>
      </c>
      <c r="Q166">
        <v>1</v>
      </c>
      <c r="R166">
        <v>1</v>
      </c>
      <c r="S166">
        <v>11</v>
      </c>
      <c r="T166">
        <v>8</v>
      </c>
      <c r="U166">
        <v>3</v>
      </c>
      <c r="V166">
        <v>1</v>
      </c>
      <c r="X166" t="s">
        <v>7755</v>
      </c>
      <c r="AA166">
        <v>0</v>
      </c>
      <c r="AB166">
        <v>0</v>
      </c>
      <c r="AC166">
        <v>0</v>
      </c>
      <c r="AD166">
        <v>0</v>
      </c>
      <c r="AE166">
        <v>0</v>
      </c>
      <c r="AF166">
        <v>0</v>
      </c>
      <c r="AG166">
        <v>0</v>
      </c>
      <c r="AJ166" s="56"/>
      <c r="AK166" s="56"/>
      <c r="AL166" s="56"/>
      <c r="AP166" t="s">
        <v>1155</v>
      </c>
      <c r="AS166" t="s">
        <v>1152</v>
      </c>
      <c r="AT166">
        <v>1</v>
      </c>
      <c r="AV166">
        <v>3</v>
      </c>
      <c r="AW166">
        <v>2</v>
      </c>
      <c r="AX166">
        <v>1</v>
      </c>
      <c r="AY166" t="s">
        <v>1147</v>
      </c>
      <c r="AZ166" t="s">
        <v>1147</v>
      </c>
      <c r="BA166">
        <v>3</v>
      </c>
      <c r="BD166">
        <v>1000000000</v>
      </c>
      <c r="BE166">
        <v>5</v>
      </c>
      <c r="BF166">
        <v>-0.67</v>
      </c>
      <c r="BG166">
        <v>0</v>
      </c>
      <c r="BH166">
        <v>0</v>
      </c>
      <c r="BI166">
        <v>0</v>
      </c>
      <c r="BJ166">
        <v>0</v>
      </c>
      <c r="BK166">
        <v>0</v>
      </c>
      <c r="BL166">
        <v>0</v>
      </c>
      <c r="BM166">
        <v>5</v>
      </c>
      <c r="BN166">
        <v>-0.67</v>
      </c>
      <c r="BO166">
        <v>0</v>
      </c>
      <c r="BP166">
        <v>0</v>
      </c>
      <c r="BR166">
        <v>0</v>
      </c>
      <c r="BS166">
        <v>1</v>
      </c>
      <c r="BX166">
        <v>0</v>
      </c>
      <c r="BY166">
        <v>0.96</v>
      </c>
      <c r="BZ166">
        <v>0</v>
      </c>
      <c r="CA166">
        <v>22.91</v>
      </c>
      <c r="CB166">
        <v>0</v>
      </c>
      <c r="CC166">
        <v>1</v>
      </c>
      <c r="CD166" s="56">
        <v>42095</v>
      </c>
      <c r="CE166" s="56">
        <v>42342</v>
      </c>
      <c r="CF166" s="56">
        <v>42342</v>
      </c>
      <c r="CG166" s="56">
        <v>42419</v>
      </c>
      <c r="CH166" s="56"/>
      <c r="CI166" s="56"/>
      <c r="CJ166">
        <v>0</v>
      </c>
      <c r="CK166">
        <v>0</v>
      </c>
      <c r="CL166">
        <v>0</v>
      </c>
      <c r="CM166">
        <v>0</v>
      </c>
      <c r="CN166">
        <v>0</v>
      </c>
      <c r="CO166">
        <v>0</v>
      </c>
      <c r="CP166">
        <v>0.95</v>
      </c>
      <c r="CQ166" t="s">
        <v>1154</v>
      </c>
      <c r="CR166" t="s">
        <v>1153</v>
      </c>
      <c r="CS166" t="s">
        <v>1725</v>
      </c>
      <c r="CT166" t="s">
        <v>1397</v>
      </c>
      <c r="CU166" t="s">
        <v>1396</v>
      </c>
      <c r="CV166" t="s">
        <v>2195</v>
      </c>
      <c r="CW166" t="s">
        <v>1727</v>
      </c>
      <c r="CX166" t="s">
        <v>853</v>
      </c>
      <c r="DC166" t="s">
        <v>1387</v>
      </c>
      <c r="DE166" t="s">
        <v>1728</v>
      </c>
    </row>
    <row r="167" spans="1:109" x14ac:dyDescent="0.25">
      <c r="A167" t="s">
        <v>1025</v>
      </c>
      <c r="B167">
        <v>1</v>
      </c>
      <c r="C167" s="56">
        <v>42419</v>
      </c>
      <c r="D167" t="s">
        <v>1153</v>
      </c>
      <c r="E167" t="s">
        <v>2196</v>
      </c>
      <c r="G167" t="s">
        <v>2197</v>
      </c>
      <c r="H167" t="s">
        <v>1144</v>
      </c>
      <c r="I167" t="s">
        <v>1144</v>
      </c>
      <c r="J167" t="s">
        <v>1144</v>
      </c>
      <c r="K167" t="s">
        <v>1144</v>
      </c>
      <c r="L167">
        <v>3.67</v>
      </c>
      <c r="M167">
        <v>9.07</v>
      </c>
      <c r="N167">
        <v>0</v>
      </c>
      <c r="O167" s="56">
        <v>0</v>
      </c>
      <c r="P167" s="56">
        <v>0</v>
      </c>
      <c r="Q167">
        <v>1</v>
      </c>
      <c r="R167">
        <v>1</v>
      </c>
      <c r="S167">
        <v>11</v>
      </c>
      <c r="T167">
        <v>8</v>
      </c>
      <c r="U167">
        <v>3</v>
      </c>
      <c r="V167">
        <v>1</v>
      </c>
      <c r="X167" t="s">
        <v>7755</v>
      </c>
      <c r="AA167">
        <v>0</v>
      </c>
      <c r="AB167">
        <v>0</v>
      </c>
      <c r="AC167">
        <v>0</v>
      </c>
      <c r="AD167">
        <v>0</v>
      </c>
      <c r="AE167">
        <v>0</v>
      </c>
      <c r="AF167">
        <v>0</v>
      </c>
      <c r="AG167">
        <v>0</v>
      </c>
      <c r="AJ167" s="56"/>
      <c r="AK167" s="56"/>
      <c r="AL167" s="56"/>
      <c r="AP167" t="s">
        <v>1155</v>
      </c>
      <c r="AS167" t="s">
        <v>1152</v>
      </c>
      <c r="AT167">
        <v>1</v>
      </c>
      <c r="AV167">
        <v>3</v>
      </c>
      <c r="AW167">
        <v>2</v>
      </c>
      <c r="AX167">
        <v>1</v>
      </c>
      <c r="AY167" t="s">
        <v>1147</v>
      </c>
      <c r="AZ167" t="s">
        <v>1147</v>
      </c>
      <c r="BA167">
        <v>3</v>
      </c>
      <c r="BD167">
        <v>1000000000</v>
      </c>
      <c r="BE167">
        <v>5</v>
      </c>
      <c r="BF167">
        <v>-0.67</v>
      </c>
      <c r="BG167">
        <v>0</v>
      </c>
      <c r="BH167">
        <v>0</v>
      </c>
      <c r="BI167">
        <v>0</v>
      </c>
      <c r="BJ167">
        <v>0</v>
      </c>
      <c r="BK167">
        <v>0</v>
      </c>
      <c r="BL167">
        <v>0</v>
      </c>
      <c r="BM167">
        <v>5</v>
      </c>
      <c r="BN167">
        <v>-0.67</v>
      </c>
      <c r="BO167">
        <v>0</v>
      </c>
      <c r="BP167">
        <v>0</v>
      </c>
      <c r="BR167">
        <v>0</v>
      </c>
      <c r="BS167">
        <v>1</v>
      </c>
      <c r="BX167">
        <v>0</v>
      </c>
      <c r="BY167">
        <v>7.34</v>
      </c>
      <c r="BZ167">
        <v>0</v>
      </c>
      <c r="CA167">
        <v>6.42</v>
      </c>
      <c r="CB167">
        <v>0</v>
      </c>
      <c r="CC167">
        <v>1</v>
      </c>
      <c r="CD167" s="56">
        <v>42095</v>
      </c>
      <c r="CE167" s="56">
        <v>42342</v>
      </c>
      <c r="CF167" s="56">
        <v>42342</v>
      </c>
      <c r="CG167" s="56">
        <v>42419</v>
      </c>
      <c r="CH167" s="56"/>
      <c r="CI167" s="56"/>
      <c r="CJ167">
        <v>0</v>
      </c>
      <c r="CK167">
        <v>0</v>
      </c>
      <c r="CL167">
        <v>0</v>
      </c>
      <c r="CM167">
        <v>0</v>
      </c>
      <c r="CN167">
        <v>0</v>
      </c>
      <c r="CO167">
        <v>0</v>
      </c>
      <c r="CP167">
        <v>0.95</v>
      </c>
      <c r="CQ167" t="s">
        <v>1154</v>
      </c>
      <c r="CR167" t="s">
        <v>1153</v>
      </c>
      <c r="CS167" t="s">
        <v>1725</v>
      </c>
      <c r="CT167" t="s">
        <v>1397</v>
      </c>
      <c r="CU167" t="s">
        <v>1396</v>
      </c>
      <c r="CV167" t="s">
        <v>2198</v>
      </c>
      <c r="CW167" t="s">
        <v>1727</v>
      </c>
      <c r="CX167" t="s">
        <v>853</v>
      </c>
      <c r="DC167" t="s">
        <v>1387</v>
      </c>
      <c r="DE167" t="s">
        <v>1728</v>
      </c>
    </row>
    <row r="168" spans="1:109" x14ac:dyDescent="0.25">
      <c r="A168" t="s">
        <v>1025</v>
      </c>
      <c r="B168">
        <v>1</v>
      </c>
      <c r="C168" s="56">
        <v>42419</v>
      </c>
      <c r="D168" t="s">
        <v>1153</v>
      </c>
      <c r="E168" t="s">
        <v>2199</v>
      </c>
      <c r="G168" t="s">
        <v>2200</v>
      </c>
      <c r="H168" t="s">
        <v>1144</v>
      </c>
      <c r="I168" t="s">
        <v>1144</v>
      </c>
      <c r="J168" t="s">
        <v>1144</v>
      </c>
      <c r="K168" t="s">
        <v>1144</v>
      </c>
      <c r="L168">
        <v>3.03</v>
      </c>
      <c r="M168">
        <v>9.07</v>
      </c>
      <c r="N168">
        <v>0</v>
      </c>
      <c r="O168" s="56">
        <v>0</v>
      </c>
      <c r="P168" s="56">
        <v>0</v>
      </c>
      <c r="Q168">
        <v>1</v>
      </c>
      <c r="R168">
        <v>1</v>
      </c>
      <c r="S168">
        <v>11</v>
      </c>
      <c r="T168">
        <v>8</v>
      </c>
      <c r="U168">
        <v>3</v>
      </c>
      <c r="V168">
        <v>1</v>
      </c>
      <c r="X168" t="s">
        <v>7716</v>
      </c>
      <c r="AA168">
        <v>0</v>
      </c>
      <c r="AB168">
        <v>0</v>
      </c>
      <c r="AC168">
        <v>0</v>
      </c>
      <c r="AD168">
        <v>0</v>
      </c>
      <c r="AE168">
        <v>0</v>
      </c>
      <c r="AF168">
        <v>0</v>
      </c>
      <c r="AG168">
        <v>0</v>
      </c>
      <c r="AJ168" s="56"/>
      <c r="AK168" s="56"/>
      <c r="AL168" s="56"/>
      <c r="AP168" t="s">
        <v>1155</v>
      </c>
      <c r="AS168" t="s">
        <v>1152</v>
      </c>
      <c r="AT168">
        <v>1</v>
      </c>
      <c r="AV168">
        <v>4</v>
      </c>
      <c r="AW168">
        <v>3</v>
      </c>
      <c r="AX168">
        <v>1</v>
      </c>
      <c r="AY168" t="s">
        <v>1147</v>
      </c>
      <c r="AZ168" t="s">
        <v>1147</v>
      </c>
      <c r="BA168">
        <v>5</v>
      </c>
      <c r="BD168">
        <v>1000000000</v>
      </c>
      <c r="BE168">
        <v>5</v>
      </c>
      <c r="BF168">
        <v>-0.25</v>
      </c>
      <c r="BG168">
        <v>0</v>
      </c>
      <c r="BH168">
        <v>0</v>
      </c>
      <c r="BI168">
        <v>0</v>
      </c>
      <c r="BJ168">
        <v>0</v>
      </c>
      <c r="BK168">
        <v>0</v>
      </c>
      <c r="BL168">
        <v>0</v>
      </c>
      <c r="BM168">
        <v>5</v>
      </c>
      <c r="BN168">
        <v>-0.25</v>
      </c>
      <c r="BO168">
        <v>0</v>
      </c>
      <c r="BP168">
        <v>0</v>
      </c>
      <c r="BR168">
        <v>0</v>
      </c>
      <c r="BS168">
        <v>1</v>
      </c>
      <c r="BX168">
        <v>0</v>
      </c>
      <c r="BY168">
        <v>3.03</v>
      </c>
      <c r="BZ168">
        <v>0</v>
      </c>
      <c r="CA168">
        <v>8.6999999999999993</v>
      </c>
      <c r="CB168">
        <v>0</v>
      </c>
      <c r="CC168">
        <v>1</v>
      </c>
      <c r="CD168" s="56">
        <v>42284</v>
      </c>
      <c r="CE168" s="56">
        <v>42342</v>
      </c>
      <c r="CF168" s="56">
        <v>42342</v>
      </c>
      <c r="CG168" s="56">
        <v>42419</v>
      </c>
      <c r="CH168" s="56"/>
      <c r="CI168" s="56"/>
      <c r="CJ168">
        <v>0</v>
      </c>
      <c r="CK168">
        <v>0</v>
      </c>
      <c r="CL168">
        <v>0</v>
      </c>
      <c r="CM168">
        <v>0</v>
      </c>
      <c r="CN168">
        <v>0</v>
      </c>
      <c r="CO168">
        <v>0</v>
      </c>
      <c r="CP168">
        <v>0.95</v>
      </c>
      <c r="CQ168" t="s">
        <v>1154</v>
      </c>
      <c r="CR168" t="s">
        <v>1153</v>
      </c>
      <c r="CS168" t="s">
        <v>1725</v>
      </c>
      <c r="CT168" t="s">
        <v>1397</v>
      </c>
      <c r="CU168" t="s">
        <v>1396</v>
      </c>
      <c r="CV168" t="s">
        <v>2201</v>
      </c>
      <c r="CW168" t="s">
        <v>1727</v>
      </c>
      <c r="CX168" t="s">
        <v>853</v>
      </c>
      <c r="DC168" t="s">
        <v>1387</v>
      </c>
      <c r="DE168" t="s">
        <v>1728</v>
      </c>
    </row>
    <row r="169" spans="1:109" x14ac:dyDescent="0.25">
      <c r="A169" t="s">
        <v>1025</v>
      </c>
      <c r="B169">
        <v>1</v>
      </c>
      <c r="C169" s="56">
        <v>42419</v>
      </c>
      <c r="D169" t="s">
        <v>1153</v>
      </c>
      <c r="E169" t="s">
        <v>2202</v>
      </c>
      <c r="G169" t="s">
        <v>2203</v>
      </c>
      <c r="H169" t="s">
        <v>1144</v>
      </c>
      <c r="I169" t="s">
        <v>1144</v>
      </c>
      <c r="J169" t="s">
        <v>1144</v>
      </c>
      <c r="K169" t="s">
        <v>1144</v>
      </c>
      <c r="L169">
        <v>15.4</v>
      </c>
      <c r="M169">
        <v>29.38</v>
      </c>
      <c r="N169">
        <v>0</v>
      </c>
      <c r="O169" s="56">
        <v>0</v>
      </c>
      <c r="P169" s="56">
        <v>0</v>
      </c>
      <c r="Q169">
        <v>1</v>
      </c>
      <c r="R169">
        <v>1</v>
      </c>
      <c r="S169">
        <v>11</v>
      </c>
      <c r="T169">
        <v>8</v>
      </c>
      <c r="U169">
        <v>3</v>
      </c>
      <c r="V169">
        <v>1</v>
      </c>
      <c r="X169" t="s">
        <v>7659</v>
      </c>
      <c r="AA169">
        <v>0</v>
      </c>
      <c r="AB169">
        <v>0</v>
      </c>
      <c r="AC169">
        <v>0</v>
      </c>
      <c r="AD169">
        <v>0</v>
      </c>
      <c r="AE169">
        <v>0</v>
      </c>
      <c r="AF169">
        <v>0</v>
      </c>
      <c r="AG169">
        <v>0</v>
      </c>
      <c r="AJ169" s="56"/>
      <c r="AK169" s="56"/>
      <c r="AL169" s="56"/>
      <c r="AP169" t="s">
        <v>1155</v>
      </c>
      <c r="AS169" t="s">
        <v>1152</v>
      </c>
      <c r="AT169">
        <v>1</v>
      </c>
      <c r="AV169">
        <v>3</v>
      </c>
      <c r="AW169">
        <v>2</v>
      </c>
      <c r="AX169">
        <v>1</v>
      </c>
      <c r="AY169" t="s">
        <v>1147</v>
      </c>
      <c r="AZ169" t="s">
        <v>1147</v>
      </c>
      <c r="BA169">
        <v>5</v>
      </c>
      <c r="BD169">
        <v>1000000000</v>
      </c>
      <c r="BE169">
        <v>5</v>
      </c>
      <c r="BF169">
        <v>-0.67</v>
      </c>
      <c r="BG169">
        <v>0</v>
      </c>
      <c r="BH169">
        <v>0</v>
      </c>
      <c r="BI169">
        <v>0</v>
      </c>
      <c r="BJ169">
        <v>0</v>
      </c>
      <c r="BK169">
        <v>0</v>
      </c>
      <c r="BL169">
        <v>0</v>
      </c>
      <c r="BM169">
        <v>5</v>
      </c>
      <c r="BN169">
        <v>-0.67</v>
      </c>
      <c r="BO169">
        <v>0</v>
      </c>
      <c r="BP169">
        <v>0</v>
      </c>
      <c r="BR169">
        <v>0</v>
      </c>
      <c r="BS169">
        <v>1</v>
      </c>
      <c r="BX169">
        <v>0</v>
      </c>
      <c r="BY169">
        <v>30.8</v>
      </c>
      <c r="BZ169">
        <v>0</v>
      </c>
      <c r="CA169">
        <v>3.96</v>
      </c>
      <c r="CB169">
        <v>0</v>
      </c>
      <c r="CC169">
        <v>1</v>
      </c>
      <c r="CD169" s="56">
        <v>42342</v>
      </c>
      <c r="CE169" s="56">
        <v>42342</v>
      </c>
      <c r="CF169" s="56">
        <v>42342</v>
      </c>
      <c r="CG169" s="56">
        <v>42419</v>
      </c>
      <c r="CH169" s="56"/>
      <c r="CI169" s="56"/>
      <c r="CJ169">
        <v>0</v>
      </c>
      <c r="CK169">
        <v>0</v>
      </c>
      <c r="CL169">
        <v>0</v>
      </c>
      <c r="CM169">
        <v>0</v>
      </c>
      <c r="CN169">
        <v>0</v>
      </c>
      <c r="CO169">
        <v>0</v>
      </c>
      <c r="CP169">
        <v>0.95</v>
      </c>
      <c r="CQ169" t="s">
        <v>1154</v>
      </c>
      <c r="CR169" t="s">
        <v>1153</v>
      </c>
      <c r="CS169" t="s">
        <v>1725</v>
      </c>
      <c r="CT169" t="s">
        <v>1397</v>
      </c>
      <c r="CU169" t="s">
        <v>1396</v>
      </c>
      <c r="CV169" t="s">
        <v>2204</v>
      </c>
      <c r="CW169" t="s">
        <v>1727</v>
      </c>
      <c r="CX169" t="s">
        <v>853</v>
      </c>
      <c r="DC169" t="s">
        <v>1387</v>
      </c>
      <c r="DE169" t="s">
        <v>1728</v>
      </c>
    </row>
    <row r="170" spans="1:109" x14ac:dyDescent="0.25">
      <c r="A170" t="s">
        <v>1025</v>
      </c>
      <c r="B170">
        <v>1</v>
      </c>
      <c r="C170" s="56">
        <v>42419</v>
      </c>
      <c r="D170" t="s">
        <v>1153</v>
      </c>
      <c r="E170" t="s">
        <v>2205</v>
      </c>
      <c r="G170" t="s">
        <v>2206</v>
      </c>
      <c r="H170" t="s">
        <v>1144</v>
      </c>
      <c r="I170" t="s">
        <v>1144</v>
      </c>
      <c r="J170" t="s">
        <v>1144</v>
      </c>
      <c r="K170" t="s">
        <v>1144</v>
      </c>
      <c r="L170">
        <v>1.1100000000000001</v>
      </c>
      <c r="M170">
        <v>3.38</v>
      </c>
      <c r="N170">
        <v>0</v>
      </c>
      <c r="O170" s="56">
        <v>0</v>
      </c>
      <c r="P170" s="56">
        <v>0</v>
      </c>
      <c r="Q170">
        <v>1</v>
      </c>
      <c r="R170">
        <v>1</v>
      </c>
      <c r="S170">
        <v>11</v>
      </c>
      <c r="T170">
        <v>8</v>
      </c>
      <c r="U170">
        <v>3</v>
      </c>
      <c r="V170">
        <v>1</v>
      </c>
      <c r="W170" t="s">
        <v>1156</v>
      </c>
      <c r="X170" t="s">
        <v>7716</v>
      </c>
      <c r="Y170">
        <v>52</v>
      </c>
      <c r="AA170">
        <v>0</v>
      </c>
      <c r="AB170">
        <v>0</v>
      </c>
      <c r="AC170">
        <v>0</v>
      </c>
      <c r="AD170">
        <v>0</v>
      </c>
      <c r="AE170">
        <v>0</v>
      </c>
      <c r="AF170">
        <v>0</v>
      </c>
      <c r="AG170">
        <v>0</v>
      </c>
      <c r="AJ170" s="56"/>
      <c r="AK170" s="56"/>
      <c r="AL170" s="56"/>
      <c r="AP170" t="s">
        <v>1155</v>
      </c>
      <c r="AR170">
        <v>5</v>
      </c>
      <c r="AS170" t="s">
        <v>1152</v>
      </c>
      <c r="AT170">
        <v>1</v>
      </c>
      <c r="AV170">
        <v>65</v>
      </c>
      <c r="AW170">
        <v>43</v>
      </c>
      <c r="AX170">
        <v>21</v>
      </c>
      <c r="AY170" t="s">
        <v>1148</v>
      </c>
      <c r="AZ170" t="s">
        <v>1147</v>
      </c>
      <c r="BA170">
        <v>54</v>
      </c>
      <c r="BD170">
        <v>1000000000</v>
      </c>
      <c r="BE170">
        <v>49</v>
      </c>
      <c r="BF170">
        <v>0.25</v>
      </c>
      <c r="BG170">
        <v>33</v>
      </c>
      <c r="BH170">
        <v>0</v>
      </c>
      <c r="BI170">
        <v>0</v>
      </c>
      <c r="BJ170">
        <v>0</v>
      </c>
      <c r="BK170">
        <v>0</v>
      </c>
      <c r="BL170">
        <v>0</v>
      </c>
      <c r="BM170">
        <v>82</v>
      </c>
      <c r="BN170">
        <v>-0.26</v>
      </c>
      <c r="BO170">
        <v>0</v>
      </c>
      <c r="BP170">
        <v>0</v>
      </c>
      <c r="BR170">
        <v>0</v>
      </c>
      <c r="BS170">
        <v>18</v>
      </c>
      <c r="BT170">
        <v>2</v>
      </c>
      <c r="BX170">
        <v>0</v>
      </c>
      <c r="BY170">
        <v>0</v>
      </c>
      <c r="BZ170">
        <v>0</v>
      </c>
      <c r="CA170">
        <v>8.92</v>
      </c>
      <c r="CB170">
        <v>0</v>
      </c>
      <c r="CC170">
        <v>1</v>
      </c>
      <c r="CD170" s="56">
        <v>42284</v>
      </c>
      <c r="CE170" s="56">
        <v>42342</v>
      </c>
      <c r="CF170" s="56">
        <v>42342</v>
      </c>
      <c r="CG170" s="56">
        <v>42419</v>
      </c>
      <c r="CH170" s="56"/>
      <c r="CI170" s="56"/>
      <c r="CJ170">
        <v>0.28000000000000003</v>
      </c>
      <c r="CK170">
        <v>0</v>
      </c>
      <c r="CL170">
        <v>0</v>
      </c>
      <c r="CM170">
        <v>0</v>
      </c>
      <c r="CN170">
        <v>0.53</v>
      </c>
      <c r="CO170">
        <v>0.42</v>
      </c>
      <c r="CP170">
        <v>0</v>
      </c>
      <c r="CQ170" t="s">
        <v>1154</v>
      </c>
      <c r="CR170" t="s">
        <v>1153</v>
      </c>
      <c r="CS170" t="s">
        <v>1725</v>
      </c>
      <c r="CT170" t="s">
        <v>1397</v>
      </c>
      <c r="CU170" t="s">
        <v>1396</v>
      </c>
      <c r="CV170" t="s">
        <v>2207</v>
      </c>
      <c r="CW170" t="s">
        <v>1727</v>
      </c>
      <c r="CX170" t="s">
        <v>853</v>
      </c>
      <c r="DC170" t="s">
        <v>1387</v>
      </c>
      <c r="DE170" t="s">
        <v>1728</v>
      </c>
    </row>
    <row r="171" spans="1:109" x14ac:dyDescent="0.25">
      <c r="A171" t="s">
        <v>1025</v>
      </c>
      <c r="B171">
        <v>1</v>
      </c>
      <c r="C171" s="56">
        <v>42419</v>
      </c>
      <c r="D171" t="s">
        <v>1153</v>
      </c>
      <c r="E171" t="s">
        <v>2208</v>
      </c>
      <c r="G171" t="s">
        <v>2209</v>
      </c>
      <c r="H171" t="s">
        <v>1144</v>
      </c>
      <c r="I171" t="s">
        <v>1144</v>
      </c>
      <c r="J171" t="s">
        <v>1144</v>
      </c>
      <c r="K171" t="s">
        <v>1144</v>
      </c>
      <c r="L171">
        <v>1.4</v>
      </c>
      <c r="M171">
        <v>4.38</v>
      </c>
      <c r="N171">
        <v>0</v>
      </c>
      <c r="O171" s="56">
        <v>0</v>
      </c>
      <c r="P171" s="56">
        <v>0</v>
      </c>
      <c r="Q171">
        <v>1</v>
      </c>
      <c r="R171">
        <v>1</v>
      </c>
      <c r="S171">
        <v>11</v>
      </c>
      <c r="T171">
        <v>8</v>
      </c>
      <c r="U171">
        <v>3</v>
      </c>
      <c r="V171">
        <v>1</v>
      </c>
      <c r="X171" t="s">
        <v>7755</v>
      </c>
      <c r="AA171">
        <v>0</v>
      </c>
      <c r="AB171">
        <v>0</v>
      </c>
      <c r="AC171">
        <v>0</v>
      </c>
      <c r="AD171">
        <v>0</v>
      </c>
      <c r="AE171">
        <v>0</v>
      </c>
      <c r="AF171">
        <v>0</v>
      </c>
      <c r="AG171">
        <v>0</v>
      </c>
      <c r="AJ171" s="56"/>
      <c r="AK171" s="56"/>
      <c r="AL171" s="56"/>
      <c r="AP171" t="s">
        <v>1155</v>
      </c>
      <c r="AS171" t="s">
        <v>1152</v>
      </c>
      <c r="AT171">
        <v>1</v>
      </c>
      <c r="AV171">
        <v>0</v>
      </c>
      <c r="AW171">
        <v>0</v>
      </c>
      <c r="AX171">
        <v>0</v>
      </c>
      <c r="AY171" t="s">
        <v>1388</v>
      </c>
      <c r="AZ171" t="s">
        <v>1388</v>
      </c>
      <c r="BA171">
        <v>0</v>
      </c>
      <c r="BD171">
        <v>1000000000</v>
      </c>
      <c r="BE171">
        <v>10</v>
      </c>
      <c r="BF171">
        <v>0</v>
      </c>
      <c r="BG171">
        <v>0</v>
      </c>
      <c r="BH171">
        <v>0</v>
      </c>
      <c r="BI171">
        <v>0</v>
      </c>
      <c r="BJ171">
        <v>0</v>
      </c>
      <c r="BK171">
        <v>0</v>
      </c>
      <c r="BL171">
        <v>0</v>
      </c>
      <c r="BM171">
        <v>10</v>
      </c>
      <c r="BN171">
        <v>0</v>
      </c>
      <c r="BO171">
        <v>0</v>
      </c>
      <c r="BP171">
        <v>0</v>
      </c>
      <c r="BR171">
        <v>0</v>
      </c>
      <c r="BS171">
        <v>0</v>
      </c>
      <c r="BX171">
        <v>0</v>
      </c>
      <c r="BY171">
        <v>0</v>
      </c>
      <c r="BZ171">
        <v>0</v>
      </c>
      <c r="CA171">
        <v>0</v>
      </c>
      <c r="CB171">
        <v>0</v>
      </c>
      <c r="CC171">
        <v>1</v>
      </c>
      <c r="CD171" s="56">
        <v>42095</v>
      </c>
      <c r="CE171" s="56">
        <v>42342</v>
      </c>
      <c r="CF171" s="56">
        <v>42342</v>
      </c>
      <c r="CG171" s="56">
        <v>42419</v>
      </c>
      <c r="CH171" s="56"/>
      <c r="CI171" s="56"/>
      <c r="CJ171">
        <v>0.04</v>
      </c>
      <c r="CK171">
        <v>0</v>
      </c>
      <c r="CL171">
        <v>0</v>
      </c>
      <c r="CM171">
        <v>0</v>
      </c>
      <c r="CN171">
        <v>0</v>
      </c>
      <c r="CO171">
        <v>0</v>
      </c>
      <c r="CP171">
        <v>0.95</v>
      </c>
      <c r="CQ171" t="s">
        <v>1154</v>
      </c>
      <c r="CR171" t="s">
        <v>1153</v>
      </c>
      <c r="CS171" t="s">
        <v>1725</v>
      </c>
      <c r="CT171" t="s">
        <v>1397</v>
      </c>
      <c r="CU171" t="s">
        <v>1396</v>
      </c>
      <c r="CV171" t="s">
        <v>2210</v>
      </c>
      <c r="CW171" t="s">
        <v>1727</v>
      </c>
      <c r="CX171" t="s">
        <v>853</v>
      </c>
      <c r="DC171" t="s">
        <v>1387</v>
      </c>
      <c r="DE171" t="s">
        <v>1728</v>
      </c>
    </row>
    <row r="172" spans="1:109" x14ac:dyDescent="0.25">
      <c r="A172" t="s">
        <v>1025</v>
      </c>
      <c r="B172">
        <v>1</v>
      </c>
      <c r="C172" s="56">
        <v>42419</v>
      </c>
      <c r="D172" t="s">
        <v>1153</v>
      </c>
      <c r="E172" t="s">
        <v>2211</v>
      </c>
      <c r="G172" t="s">
        <v>2212</v>
      </c>
      <c r="H172" t="s">
        <v>1144</v>
      </c>
      <c r="I172" t="s">
        <v>1144</v>
      </c>
      <c r="J172" t="s">
        <v>1144</v>
      </c>
      <c r="K172" t="s">
        <v>1144</v>
      </c>
      <c r="L172">
        <v>37.409999999999997</v>
      </c>
      <c r="M172">
        <v>76.5</v>
      </c>
      <c r="N172">
        <v>0</v>
      </c>
      <c r="O172" s="56">
        <v>0</v>
      </c>
      <c r="P172" s="56">
        <v>0</v>
      </c>
      <c r="Q172">
        <v>1</v>
      </c>
      <c r="R172">
        <v>1</v>
      </c>
      <c r="S172">
        <v>11</v>
      </c>
      <c r="T172">
        <v>8</v>
      </c>
      <c r="U172">
        <v>3</v>
      </c>
      <c r="V172">
        <v>1</v>
      </c>
      <c r="X172" t="s">
        <v>7659</v>
      </c>
      <c r="AA172">
        <v>0</v>
      </c>
      <c r="AB172">
        <v>0</v>
      </c>
      <c r="AC172">
        <v>0</v>
      </c>
      <c r="AD172">
        <v>0</v>
      </c>
      <c r="AE172">
        <v>0</v>
      </c>
      <c r="AF172">
        <v>0</v>
      </c>
      <c r="AG172">
        <v>0</v>
      </c>
      <c r="AJ172" s="56"/>
      <c r="AK172" s="56"/>
      <c r="AL172" s="56"/>
      <c r="AP172" t="s">
        <v>1155</v>
      </c>
      <c r="AR172">
        <v>2</v>
      </c>
      <c r="AS172" t="s">
        <v>1152</v>
      </c>
      <c r="AT172">
        <v>1</v>
      </c>
      <c r="AV172">
        <v>5</v>
      </c>
      <c r="AW172">
        <v>3</v>
      </c>
      <c r="AX172">
        <v>2</v>
      </c>
      <c r="AY172" t="s">
        <v>1147</v>
      </c>
      <c r="AZ172" t="s">
        <v>1147</v>
      </c>
      <c r="BA172">
        <v>8</v>
      </c>
      <c r="BD172">
        <v>1000000000</v>
      </c>
      <c r="BE172">
        <v>7</v>
      </c>
      <c r="BF172">
        <v>-0.4</v>
      </c>
      <c r="BG172">
        <v>0</v>
      </c>
      <c r="BH172">
        <v>0</v>
      </c>
      <c r="BI172">
        <v>0</v>
      </c>
      <c r="BJ172">
        <v>0</v>
      </c>
      <c r="BK172">
        <v>0</v>
      </c>
      <c r="BL172">
        <v>0</v>
      </c>
      <c r="BM172">
        <v>7</v>
      </c>
      <c r="BN172">
        <v>-0.4</v>
      </c>
      <c r="BO172">
        <v>0</v>
      </c>
      <c r="BP172">
        <v>0</v>
      </c>
      <c r="BR172">
        <v>0</v>
      </c>
      <c r="BS172">
        <v>1</v>
      </c>
      <c r="BX172">
        <v>0</v>
      </c>
      <c r="BY172">
        <v>74.819999999999993</v>
      </c>
      <c r="BZ172">
        <v>0</v>
      </c>
      <c r="CA172">
        <v>4.5599999999999996</v>
      </c>
      <c r="CB172">
        <v>0</v>
      </c>
      <c r="CC172">
        <v>1</v>
      </c>
      <c r="CD172" s="56">
        <v>42342</v>
      </c>
      <c r="CE172" s="56">
        <v>42342</v>
      </c>
      <c r="CF172" s="56">
        <v>42342</v>
      </c>
      <c r="CG172" s="56">
        <v>42419</v>
      </c>
      <c r="CH172" s="56"/>
      <c r="CI172" s="56"/>
      <c r="CJ172">
        <v>0.06</v>
      </c>
      <c r="CK172">
        <v>0</v>
      </c>
      <c r="CL172">
        <v>0</v>
      </c>
      <c r="CM172">
        <v>0</v>
      </c>
      <c r="CN172">
        <v>0</v>
      </c>
      <c r="CO172">
        <v>0</v>
      </c>
      <c r="CP172">
        <v>0.95</v>
      </c>
      <c r="CQ172" t="s">
        <v>1154</v>
      </c>
      <c r="CR172" t="s">
        <v>1153</v>
      </c>
      <c r="CS172" t="s">
        <v>1725</v>
      </c>
      <c r="CT172" t="s">
        <v>1397</v>
      </c>
      <c r="CU172" t="s">
        <v>1396</v>
      </c>
      <c r="CV172" t="s">
        <v>2213</v>
      </c>
      <c r="CW172" t="s">
        <v>1727</v>
      </c>
      <c r="CX172" t="s">
        <v>853</v>
      </c>
      <c r="DC172" t="s">
        <v>1387</v>
      </c>
      <c r="DE172" t="s">
        <v>1728</v>
      </c>
    </row>
    <row r="173" spans="1:109" x14ac:dyDescent="0.25">
      <c r="A173" t="s">
        <v>1025</v>
      </c>
      <c r="B173">
        <v>1</v>
      </c>
      <c r="C173" s="56">
        <v>42419</v>
      </c>
      <c r="D173" t="s">
        <v>1153</v>
      </c>
      <c r="E173" t="s">
        <v>2214</v>
      </c>
      <c r="G173" t="s">
        <v>2215</v>
      </c>
      <c r="H173" t="s">
        <v>1144</v>
      </c>
      <c r="I173" t="s">
        <v>1144</v>
      </c>
      <c r="J173" t="s">
        <v>1144</v>
      </c>
      <c r="K173" t="s">
        <v>1144</v>
      </c>
      <c r="L173">
        <v>1.73</v>
      </c>
      <c r="M173">
        <v>6.63</v>
      </c>
      <c r="N173">
        <v>0</v>
      </c>
      <c r="O173" s="56">
        <v>0</v>
      </c>
      <c r="P173" s="56">
        <v>0</v>
      </c>
      <c r="Q173">
        <v>1</v>
      </c>
      <c r="R173">
        <v>1</v>
      </c>
      <c r="S173">
        <v>11</v>
      </c>
      <c r="T173">
        <v>8</v>
      </c>
      <c r="U173">
        <v>3</v>
      </c>
      <c r="V173">
        <v>1</v>
      </c>
      <c r="X173" t="s">
        <v>7755</v>
      </c>
      <c r="AA173">
        <v>0</v>
      </c>
      <c r="AB173">
        <v>0</v>
      </c>
      <c r="AC173">
        <v>0</v>
      </c>
      <c r="AD173">
        <v>0</v>
      </c>
      <c r="AE173">
        <v>0</v>
      </c>
      <c r="AF173">
        <v>0</v>
      </c>
      <c r="AG173">
        <v>0</v>
      </c>
      <c r="AJ173" s="56"/>
      <c r="AK173" s="56"/>
      <c r="AL173" s="56"/>
      <c r="AP173" t="s">
        <v>1155</v>
      </c>
      <c r="AR173">
        <v>5</v>
      </c>
      <c r="AS173" t="s">
        <v>1152</v>
      </c>
      <c r="AT173">
        <v>1</v>
      </c>
      <c r="AV173">
        <v>50</v>
      </c>
      <c r="AW173">
        <v>33</v>
      </c>
      <c r="AX173">
        <v>17</v>
      </c>
      <c r="AY173" t="s">
        <v>1147</v>
      </c>
      <c r="AZ173" t="s">
        <v>1147</v>
      </c>
      <c r="BA173">
        <v>50</v>
      </c>
      <c r="BD173">
        <v>1000000000</v>
      </c>
      <c r="BE173">
        <v>51</v>
      </c>
      <c r="BF173">
        <v>-0.02</v>
      </c>
      <c r="BG173">
        <v>0</v>
      </c>
      <c r="BH173">
        <v>0</v>
      </c>
      <c r="BI173">
        <v>0</v>
      </c>
      <c r="BJ173">
        <v>0</v>
      </c>
      <c r="BK173">
        <v>0</v>
      </c>
      <c r="BL173">
        <v>0</v>
      </c>
      <c r="BM173">
        <v>51</v>
      </c>
      <c r="BN173">
        <v>-0.02</v>
      </c>
      <c r="BO173">
        <v>0</v>
      </c>
      <c r="BP173">
        <v>0</v>
      </c>
      <c r="BR173">
        <v>0</v>
      </c>
      <c r="BS173">
        <v>14</v>
      </c>
      <c r="BX173">
        <v>0</v>
      </c>
      <c r="BY173">
        <v>1.73</v>
      </c>
      <c r="BZ173">
        <v>0</v>
      </c>
      <c r="CA173">
        <v>12.36</v>
      </c>
      <c r="CB173">
        <v>0</v>
      </c>
      <c r="CC173">
        <v>1</v>
      </c>
      <c r="CD173" s="56">
        <v>42095</v>
      </c>
      <c r="CE173" s="56">
        <v>42342</v>
      </c>
      <c r="CF173" s="56">
        <v>42342</v>
      </c>
      <c r="CG173" s="56">
        <v>42419</v>
      </c>
      <c r="CH173" s="56"/>
      <c r="CI173" s="56"/>
      <c r="CJ173">
        <v>0.04</v>
      </c>
      <c r="CK173">
        <v>0</v>
      </c>
      <c r="CL173">
        <v>0</v>
      </c>
      <c r="CM173">
        <v>0</v>
      </c>
      <c r="CN173">
        <v>0</v>
      </c>
      <c r="CO173">
        <v>0</v>
      </c>
      <c r="CP173">
        <v>0.95</v>
      </c>
      <c r="CQ173" t="s">
        <v>1154</v>
      </c>
      <c r="CR173" t="s">
        <v>1153</v>
      </c>
      <c r="CS173" t="s">
        <v>1725</v>
      </c>
      <c r="CT173" t="s">
        <v>1397</v>
      </c>
      <c r="CU173" t="s">
        <v>1396</v>
      </c>
      <c r="CV173" t="s">
        <v>2216</v>
      </c>
      <c r="CW173" t="s">
        <v>1727</v>
      </c>
      <c r="CX173" t="s">
        <v>853</v>
      </c>
      <c r="DC173" t="s">
        <v>1387</v>
      </c>
      <c r="DE173" t="s">
        <v>1728</v>
      </c>
    </row>
    <row r="174" spans="1:109" x14ac:dyDescent="0.25">
      <c r="A174" t="s">
        <v>1025</v>
      </c>
      <c r="B174">
        <v>1</v>
      </c>
      <c r="C174" s="56">
        <v>42419</v>
      </c>
      <c r="D174" t="s">
        <v>1153</v>
      </c>
      <c r="E174" t="s">
        <v>2217</v>
      </c>
      <c r="G174" t="s">
        <v>2218</v>
      </c>
      <c r="H174" t="s">
        <v>1144</v>
      </c>
      <c r="I174" t="s">
        <v>1144</v>
      </c>
      <c r="J174" t="s">
        <v>1144</v>
      </c>
      <c r="K174" t="s">
        <v>1144</v>
      </c>
      <c r="L174">
        <v>2.61</v>
      </c>
      <c r="M174">
        <v>11.41</v>
      </c>
      <c r="N174">
        <v>0</v>
      </c>
      <c r="O174" s="56">
        <v>0</v>
      </c>
      <c r="P174" s="56">
        <v>0</v>
      </c>
      <c r="Q174">
        <v>1</v>
      </c>
      <c r="R174">
        <v>1</v>
      </c>
      <c r="S174">
        <v>11</v>
      </c>
      <c r="T174">
        <v>8</v>
      </c>
      <c r="U174">
        <v>3</v>
      </c>
      <c r="V174">
        <v>1</v>
      </c>
      <c r="X174" t="s">
        <v>7755</v>
      </c>
      <c r="AA174">
        <v>0</v>
      </c>
      <c r="AB174">
        <v>0</v>
      </c>
      <c r="AC174">
        <v>0</v>
      </c>
      <c r="AD174">
        <v>0</v>
      </c>
      <c r="AE174">
        <v>0</v>
      </c>
      <c r="AF174">
        <v>0</v>
      </c>
      <c r="AG174">
        <v>0</v>
      </c>
      <c r="AJ174" s="56"/>
      <c r="AK174" s="56"/>
      <c r="AL174" s="56"/>
      <c r="AM174">
        <v>3</v>
      </c>
      <c r="AP174" t="s">
        <v>1155</v>
      </c>
      <c r="AR174">
        <v>2</v>
      </c>
      <c r="AS174" t="s">
        <v>1152</v>
      </c>
      <c r="AT174">
        <v>1</v>
      </c>
      <c r="AV174">
        <v>7</v>
      </c>
      <c r="AW174">
        <v>5</v>
      </c>
      <c r="AX174">
        <v>2</v>
      </c>
      <c r="AY174" t="s">
        <v>1147</v>
      </c>
      <c r="AZ174" t="s">
        <v>1147</v>
      </c>
      <c r="BA174">
        <v>7</v>
      </c>
      <c r="BD174">
        <v>1000000000</v>
      </c>
      <c r="BE174">
        <v>10</v>
      </c>
      <c r="BF174">
        <v>-0.43</v>
      </c>
      <c r="BG174">
        <v>0</v>
      </c>
      <c r="BH174">
        <v>0</v>
      </c>
      <c r="BI174">
        <v>0</v>
      </c>
      <c r="BJ174">
        <v>0</v>
      </c>
      <c r="BK174">
        <v>0</v>
      </c>
      <c r="BL174">
        <v>0</v>
      </c>
      <c r="BM174">
        <v>10</v>
      </c>
      <c r="BN174">
        <v>-0.43</v>
      </c>
      <c r="BO174">
        <v>0</v>
      </c>
      <c r="BP174">
        <v>0</v>
      </c>
      <c r="BR174">
        <v>0</v>
      </c>
      <c r="BS174">
        <v>2</v>
      </c>
      <c r="BX174">
        <v>0</v>
      </c>
      <c r="BY174">
        <v>7.83</v>
      </c>
      <c r="BZ174">
        <v>0</v>
      </c>
      <c r="CA174">
        <v>14.71</v>
      </c>
      <c r="CB174">
        <v>0</v>
      </c>
      <c r="CC174">
        <v>1</v>
      </c>
      <c r="CD174" s="56">
        <v>42095</v>
      </c>
      <c r="CE174" s="56">
        <v>42342</v>
      </c>
      <c r="CF174" s="56">
        <v>42342</v>
      </c>
      <c r="CG174" s="56">
        <v>42419</v>
      </c>
      <c r="CH174" s="56"/>
      <c r="CI174" s="56"/>
      <c r="CJ174">
        <v>0</v>
      </c>
      <c r="CK174">
        <v>0</v>
      </c>
      <c r="CL174">
        <v>0</v>
      </c>
      <c r="CM174">
        <v>0</v>
      </c>
      <c r="CN174">
        <v>0</v>
      </c>
      <c r="CO174">
        <v>0</v>
      </c>
      <c r="CP174">
        <v>0.95</v>
      </c>
      <c r="CQ174" t="s">
        <v>1154</v>
      </c>
      <c r="CR174" t="s">
        <v>1153</v>
      </c>
      <c r="CS174" t="s">
        <v>1725</v>
      </c>
      <c r="CT174" t="s">
        <v>1397</v>
      </c>
      <c r="CU174" t="s">
        <v>1396</v>
      </c>
      <c r="CV174" t="s">
        <v>2219</v>
      </c>
      <c r="CW174" t="s">
        <v>1727</v>
      </c>
      <c r="CX174" t="s">
        <v>853</v>
      </c>
      <c r="DC174" t="s">
        <v>1387</v>
      </c>
      <c r="DE174" t="s">
        <v>1728</v>
      </c>
    </row>
    <row r="175" spans="1:109" x14ac:dyDescent="0.25">
      <c r="A175" t="s">
        <v>1025</v>
      </c>
      <c r="B175">
        <v>1</v>
      </c>
      <c r="C175" s="56">
        <v>42419</v>
      </c>
      <c r="D175" t="s">
        <v>1153</v>
      </c>
      <c r="E175" t="s">
        <v>1423</v>
      </c>
      <c r="G175" t="s">
        <v>2220</v>
      </c>
      <c r="H175" t="s">
        <v>1144</v>
      </c>
      <c r="I175" t="s">
        <v>1144</v>
      </c>
      <c r="J175" t="s">
        <v>1144</v>
      </c>
      <c r="K175" t="s">
        <v>1144</v>
      </c>
      <c r="L175">
        <v>0.22</v>
      </c>
      <c r="M175">
        <v>1.39</v>
      </c>
      <c r="N175">
        <v>0</v>
      </c>
      <c r="O175" s="56">
        <v>0</v>
      </c>
      <c r="P175" s="56">
        <v>0</v>
      </c>
      <c r="Q175">
        <v>1</v>
      </c>
      <c r="R175">
        <v>1</v>
      </c>
      <c r="S175">
        <v>11</v>
      </c>
      <c r="T175">
        <v>8</v>
      </c>
      <c r="U175">
        <v>3</v>
      </c>
      <c r="V175">
        <v>1</v>
      </c>
      <c r="W175" t="s">
        <v>1156</v>
      </c>
      <c r="X175" t="s">
        <v>7755</v>
      </c>
      <c r="Y175">
        <v>107</v>
      </c>
      <c r="AA175">
        <v>0</v>
      </c>
      <c r="AB175">
        <v>0</v>
      </c>
      <c r="AC175">
        <v>0</v>
      </c>
      <c r="AD175">
        <v>0</v>
      </c>
      <c r="AE175">
        <v>0</v>
      </c>
      <c r="AF175">
        <v>0</v>
      </c>
      <c r="AG175">
        <v>0</v>
      </c>
      <c r="AJ175" s="56"/>
      <c r="AK175" s="56"/>
      <c r="AL175" s="56"/>
      <c r="AP175" t="s">
        <v>1155</v>
      </c>
      <c r="AR175">
        <v>5</v>
      </c>
      <c r="AS175" t="s">
        <v>1152</v>
      </c>
      <c r="AT175">
        <v>1</v>
      </c>
      <c r="AV175">
        <v>80</v>
      </c>
      <c r="AW175">
        <v>53</v>
      </c>
      <c r="AX175">
        <v>26</v>
      </c>
      <c r="AY175" t="s">
        <v>1145</v>
      </c>
      <c r="AZ175" t="s">
        <v>1145</v>
      </c>
      <c r="BA175">
        <v>80</v>
      </c>
      <c r="BD175">
        <v>1000000000</v>
      </c>
      <c r="BE175">
        <v>33</v>
      </c>
      <c r="BF175">
        <v>0.59</v>
      </c>
      <c r="BG175">
        <v>14</v>
      </c>
      <c r="BH175">
        <v>0</v>
      </c>
      <c r="BI175">
        <v>0</v>
      </c>
      <c r="BJ175">
        <v>0</v>
      </c>
      <c r="BK175">
        <v>0</v>
      </c>
      <c r="BL175">
        <v>0</v>
      </c>
      <c r="BM175">
        <v>47</v>
      </c>
      <c r="BN175">
        <v>0.41</v>
      </c>
      <c r="BO175">
        <v>0</v>
      </c>
      <c r="BP175">
        <v>0</v>
      </c>
      <c r="BR175">
        <v>35</v>
      </c>
      <c r="BS175">
        <v>22</v>
      </c>
      <c r="BX175">
        <v>0</v>
      </c>
      <c r="BY175">
        <v>0</v>
      </c>
      <c r="BZ175">
        <v>0</v>
      </c>
      <c r="CA175">
        <v>23.21</v>
      </c>
      <c r="CB175">
        <v>0</v>
      </c>
      <c r="CC175">
        <v>1</v>
      </c>
      <c r="CD175" s="56">
        <v>42095</v>
      </c>
      <c r="CE175" s="56">
        <v>42342</v>
      </c>
      <c r="CF175" s="56">
        <v>42342</v>
      </c>
      <c r="CG175" s="56">
        <v>42419</v>
      </c>
      <c r="CH175" s="56"/>
      <c r="CI175" s="56"/>
      <c r="CJ175">
        <v>0.33</v>
      </c>
      <c r="CK175">
        <v>64</v>
      </c>
      <c r="CL175">
        <v>0</v>
      </c>
      <c r="CM175">
        <v>0.42</v>
      </c>
      <c r="CN175">
        <v>0.47</v>
      </c>
      <c r="CO175">
        <v>0.06</v>
      </c>
      <c r="CP175">
        <v>0</v>
      </c>
      <c r="CQ175" t="s">
        <v>1154</v>
      </c>
      <c r="CR175" t="s">
        <v>1153</v>
      </c>
      <c r="CS175" t="s">
        <v>1725</v>
      </c>
      <c r="CT175" t="s">
        <v>1397</v>
      </c>
      <c r="CU175" t="s">
        <v>1396</v>
      </c>
      <c r="CV175" t="s">
        <v>7665</v>
      </c>
      <c r="CW175" t="s">
        <v>1727</v>
      </c>
      <c r="CX175" t="s">
        <v>853</v>
      </c>
      <c r="DC175" t="s">
        <v>1387</v>
      </c>
      <c r="DE175" t="s">
        <v>1728</v>
      </c>
    </row>
    <row r="176" spans="1:109" x14ac:dyDescent="0.25">
      <c r="A176" t="s">
        <v>1025</v>
      </c>
      <c r="B176">
        <v>1</v>
      </c>
      <c r="C176" s="56">
        <v>42419</v>
      </c>
      <c r="D176" t="s">
        <v>1153</v>
      </c>
      <c r="E176" t="s">
        <v>1424</v>
      </c>
      <c r="G176" t="s">
        <v>2221</v>
      </c>
      <c r="H176" t="s">
        <v>1144</v>
      </c>
      <c r="I176" t="s">
        <v>1144</v>
      </c>
      <c r="J176" t="s">
        <v>1144</v>
      </c>
      <c r="K176" t="s">
        <v>1144</v>
      </c>
      <c r="L176">
        <v>27.47</v>
      </c>
      <c r="M176">
        <v>60.45</v>
      </c>
      <c r="N176">
        <v>0</v>
      </c>
      <c r="O176" s="56">
        <v>0</v>
      </c>
      <c r="P176" s="56">
        <v>0</v>
      </c>
      <c r="Q176">
        <v>1</v>
      </c>
      <c r="R176">
        <v>1</v>
      </c>
      <c r="S176">
        <v>11</v>
      </c>
      <c r="T176">
        <v>8</v>
      </c>
      <c r="U176">
        <v>3</v>
      </c>
      <c r="V176">
        <v>1</v>
      </c>
      <c r="W176" t="s">
        <v>1394</v>
      </c>
      <c r="X176" t="s">
        <v>7759</v>
      </c>
      <c r="AA176">
        <v>0</v>
      </c>
      <c r="AB176">
        <v>0</v>
      </c>
      <c r="AC176">
        <v>0</v>
      </c>
      <c r="AD176">
        <v>0</v>
      </c>
      <c r="AE176">
        <v>0</v>
      </c>
      <c r="AF176">
        <v>0</v>
      </c>
      <c r="AG176">
        <v>0</v>
      </c>
      <c r="AJ176" s="56"/>
      <c r="AK176" s="56"/>
      <c r="AL176" s="56"/>
      <c r="AP176" t="s">
        <v>1155</v>
      </c>
      <c r="AR176">
        <v>2</v>
      </c>
      <c r="AS176" t="s">
        <v>1152</v>
      </c>
      <c r="AT176">
        <v>1</v>
      </c>
      <c r="AV176">
        <v>10</v>
      </c>
      <c r="AW176">
        <v>7</v>
      </c>
      <c r="AX176">
        <v>3</v>
      </c>
      <c r="AY176" t="s">
        <v>1146</v>
      </c>
      <c r="AZ176" t="s">
        <v>1146</v>
      </c>
      <c r="BA176">
        <v>8</v>
      </c>
      <c r="BD176">
        <v>1000000000</v>
      </c>
      <c r="BE176">
        <v>3</v>
      </c>
      <c r="BF176">
        <v>0.7</v>
      </c>
      <c r="BG176">
        <v>0</v>
      </c>
      <c r="BH176">
        <v>0</v>
      </c>
      <c r="BI176">
        <v>0</v>
      </c>
      <c r="BJ176">
        <v>0</v>
      </c>
      <c r="BK176">
        <v>0</v>
      </c>
      <c r="BL176">
        <v>0</v>
      </c>
      <c r="BM176">
        <v>3</v>
      </c>
      <c r="BN176">
        <v>0.7</v>
      </c>
      <c r="BO176">
        <v>0</v>
      </c>
      <c r="BP176">
        <v>0</v>
      </c>
      <c r="BR176">
        <v>8</v>
      </c>
      <c r="BS176">
        <v>3</v>
      </c>
      <c r="BX176">
        <v>0</v>
      </c>
      <c r="BY176">
        <v>0</v>
      </c>
      <c r="BZ176">
        <v>0</v>
      </c>
      <c r="CA176">
        <v>5.24</v>
      </c>
      <c r="CB176">
        <v>0</v>
      </c>
      <c r="CC176">
        <v>1</v>
      </c>
      <c r="CD176" s="56">
        <v>42416</v>
      </c>
      <c r="CE176" s="56">
        <v>42416</v>
      </c>
      <c r="CF176" s="56">
        <v>42416</v>
      </c>
      <c r="CG176" s="56">
        <v>42493</v>
      </c>
      <c r="CH176" s="56"/>
      <c r="CI176" s="56"/>
      <c r="CJ176">
        <v>0</v>
      </c>
      <c r="CK176">
        <v>0</v>
      </c>
      <c r="CL176">
        <v>0</v>
      </c>
      <c r="CM176">
        <v>7.0000000000000007E-2</v>
      </c>
      <c r="CN176">
        <v>0</v>
      </c>
      <c r="CO176">
        <v>0</v>
      </c>
      <c r="CP176">
        <v>0</v>
      </c>
      <c r="CQ176" t="s">
        <v>1154</v>
      </c>
      <c r="CR176" t="s">
        <v>1153</v>
      </c>
      <c r="CS176" t="s">
        <v>1725</v>
      </c>
      <c r="CT176" t="s">
        <v>1397</v>
      </c>
      <c r="CU176" t="s">
        <v>1396</v>
      </c>
      <c r="CV176" t="s">
        <v>2222</v>
      </c>
      <c r="CW176" t="s">
        <v>1727</v>
      </c>
      <c r="CX176" t="s">
        <v>853</v>
      </c>
      <c r="DC176" t="s">
        <v>1387</v>
      </c>
      <c r="DE176" t="s">
        <v>1728</v>
      </c>
    </row>
    <row r="177" spans="1:109" x14ac:dyDescent="0.25">
      <c r="A177" t="s">
        <v>1025</v>
      </c>
      <c r="B177">
        <v>1</v>
      </c>
      <c r="C177" s="56">
        <v>42419</v>
      </c>
      <c r="D177" t="s">
        <v>1153</v>
      </c>
      <c r="E177" t="s">
        <v>2223</v>
      </c>
      <c r="G177" t="s">
        <v>2224</v>
      </c>
      <c r="H177" t="s">
        <v>1144</v>
      </c>
      <c r="I177" t="s">
        <v>1144</v>
      </c>
      <c r="J177" t="s">
        <v>1144</v>
      </c>
      <c r="K177" t="s">
        <v>1144</v>
      </c>
      <c r="L177">
        <v>0</v>
      </c>
      <c r="M177">
        <v>34.549999999999997</v>
      </c>
      <c r="N177">
        <v>0</v>
      </c>
      <c r="O177" s="56">
        <v>0</v>
      </c>
      <c r="P177" s="56">
        <v>0</v>
      </c>
      <c r="Q177">
        <v>1</v>
      </c>
      <c r="R177">
        <v>1</v>
      </c>
      <c r="S177">
        <v>11</v>
      </c>
      <c r="T177">
        <v>8</v>
      </c>
      <c r="U177">
        <v>3</v>
      </c>
      <c r="V177">
        <v>1</v>
      </c>
      <c r="W177" t="s">
        <v>1156</v>
      </c>
      <c r="X177" t="s">
        <v>7755</v>
      </c>
      <c r="AA177">
        <v>0</v>
      </c>
      <c r="AB177">
        <v>0</v>
      </c>
      <c r="AC177">
        <v>0</v>
      </c>
      <c r="AD177">
        <v>0</v>
      </c>
      <c r="AE177">
        <v>0</v>
      </c>
      <c r="AF177">
        <v>0</v>
      </c>
      <c r="AG177">
        <v>0</v>
      </c>
      <c r="AJ177" s="56"/>
      <c r="AK177" s="56"/>
      <c r="AL177" s="56"/>
      <c r="AM177">
        <v>1</v>
      </c>
      <c r="AP177" t="s">
        <v>1155</v>
      </c>
      <c r="AS177" t="s">
        <v>1152</v>
      </c>
      <c r="AT177">
        <v>1</v>
      </c>
      <c r="AV177">
        <v>1</v>
      </c>
      <c r="AW177">
        <v>1</v>
      </c>
      <c r="AX177">
        <v>0.5</v>
      </c>
      <c r="AY177" t="s">
        <v>1145</v>
      </c>
      <c r="AZ177" t="s">
        <v>1145</v>
      </c>
      <c r="BA177">
        <v>1</v>
      </c>
      <c r="BD177">
        <v>1000000000</v>
      </c>
      <c r="BE177">
        <v>1</v>
      </c>
      <c r="BF177">
        <v>0</v>
      </c>
      <c r="BG177">
        <v>0</v>
      </c>
      <c r="BH177">
        <v>0</v>
      </c>
      <c r="BI177">
        <v>0</v>
      </c>
      <c r="BJ177">
        <v>0</v>
      </c>
      <c r="BK177">
        <v>0</v>
      </c>
      <c r="BL177">
        <v>0</v>
      </c>
      <c r="BM177">
        <v>1</v>
      </c>
      <c r="BN177">
        <v>0</v>
      </c>
      <c r="BO177">
        <v>0</v>
      </c>
      <c r="BP177">
        <v>0</v>
      </c>
      <c r="BR177">
        <v>0</v>
      </c>
      <c r="BS177">
        <v>0</v>
      </c>
      <c r="BX177">
        <v>0</v>
      </c>
      <c r="BY177">
        <v>0</v>
      </c>
      <c r="BZ177">
        <v>0</v>
      </c>
      <c r="CA177">
        <v>0</v>
      </c>
      <c r="CB177">
        <v>0</v>
      </c>
      <c r="CC177">
        <v>1</v>
      </c>
      <c r="CD177" s="56">
        <v>42095</v>
      </c>
      <c r="CE177" s="56">
        <v>42342</v>
      </c>
      <c r="CF177" s="56">
        <v>42342</v>
      </c>
      <c r="CG177" s="56">
        <v>42419</v>
      </c>
      <c r="CH177" s="56"/>
      <c r="CI177" s="56"/>
      <c r="CJ177">
        <v>0</v>
      </c>
      <c r="CK177">
        <v>0</v>
      </c>
      <c r="CL177">
        <v>0</v>
      </c>
      <c r="CM177">
        <v>0</v>
      </c>
      <c r="CN177">
        <v>0.95</v>
      </c>
      <c r="CO177">
        <v>0</v>
      </c>
      <c r="CP177">
        <v>0</v>
      </c>
      <c r="CQ177" t="s">
        <v>1154</v>
      </c>
      <c r="CR177" t="s">
        <v>1153</v>
      </c>
      <c r="CS177" t="s">
        <v>1725</v>
      </c>
      <c r="CT177" t="s">
        <v>1397</v>
      </c>
      <c r="CU177" t="s">
        <v>1396</v>
      </c>
      <c r="CV177" t="s">
        <v>2225</v>
      </c>
      <c r="CW177" t="s">
        <v>1727</v>
      </c>
      <c r="CX177" t="s">
        <v>853</v>
      </c>
      <c r="DC177" t="s">
        <v>1387</v>
      </c>
      <c r="DE177" t="s">
        <v>1728</v>
      </c>
    </row>
    <row r="178" spans="1:109" x14ac:dyDescent="0.25">
      <c r="A178" t="s">
        <v>1025</v>
      </c>
      <c r="B178">
        <v>1</v>
      </c>
      <c r="C178" s="56">
        <v>42419</v>
      </c>
      <c r="D178" t="s">
        <v>1153</v>
      </c>
      <c r="E178" t="s">
        <v>2226</v>
      </c>
      <c r="G178" t="s">
        <v>2227</v>
      </c>
      <c r="H178" t="s">
        <v>1144</v>
      </c>
      <c r="I178" t="s">
        <v>1144</v>
      </c>
      <c r="J178" t="s">
        <v>1144</v>
      </c>
      <c r="K178" t="s">
        <v>1144</v>
      </c>
      <c r="L178">
        <v>2.31</v>
      </c>
      <c r="M178">
        <v>8.14</v>
      </c>
      <c r="N178">
        <v>0</v>
      </c>
      <c r="O178" s="56">
        <v>0</v>
      </c>
      <c r="P178" s="56">
        <v>0</v>
      </c>
      <c r="Q178">
        <v>1</v>
      </c>
      <c r="R178">
        <v>1</v>
      </c>
      <c r="S178">
        <v>11</v>
      </c>
      <c r="T178">
        <v>8</v>
      </c>
      <c r="U178">
        <v>3</v>
      </c>
      <c r="V178">
        <v>1</v>
      </c>
      <c r="X178" t="s">
        <v>7716</v>
      </c>
      <c r="AA178">
        <v>0</v>
      </c>
      <c r="AB178">
        <v>0</v>
      </c>
      <c r="AC178">
        <v>0</v>
      </c>
      <c r="AD178">
        <v>0</v>
      </c>
      <c r="AE178">
        <v>0</v>
      </c>
      <c r="AF178">
        <v>0</v>
      </c>
      <c r="AG178">
        <v>0</v>
      </c>
      <c r="AJ178" s="56"/>
      <c r="AK178" s="56"/>
      <c r="AL178" s="56"/>
      <c r="AP178" t="s">
        <v>1155</v>
      </c>
      <c r="AR178">
        <v>2</v>
      </c>
      <c r="AS178" t="s">
        <v>1152</v>
      </c>
      <c r="AT178">
        <v>1</v>
      </c>
      <c r="AV178">
        <v>9</v>
      </c>
      <c r="AW178">
        <v>6</v>
      </c>
      <c r="AX178">
        <v>3</v>
      </c>
      <c r="AY178" t="s">
        <v>1147</v>
      </c>
      <c r="AZ178" t="s">
        <v>1147</v>
      </c>
      <c r="BA178">
        <v>14</v>
      </c>
      <c r="BD178">
        <v>1000000000</v>
      </c>
      <c r="BE178">
        <v>14</v>
      </c>
      <c r="BF178">
        <v>-0.56000000000000005</v>
      </c>
      <c r="BG178">
        <v>0</v>
      </c>
      <c r="BH178">
        <v>0</v>
      </c>
      <c r="BI178">
        <v>0</v>
      </c>
      <c r="BJ178">
        <v>0</v>
      </c>
      <c r="BK178">
        <v>0</v>
      </c>
      <c r="BL178">
        <v>0</v>
      </c>
      <c r="BM178">
        <v>14</v>
      </c>
      <c r="BN178">
        <v>-0.56000000000000005</v>
      </c>
      <c r="BO178">
        <v>0</v>
      </c>
      <c r="BP178">
        <v>0</v>
      </c>
      <c r="BR178">
        <v>0</v>
      </c>
      <c r="BS178">
        <v>2</v>
      </c>
      <c r="BX178">
        <v>0</v>
      </c>
      <c r="BY178">
        <v>11.55</v>
      </c>
      <c r="BZ178">
        <v>0</v>
      </c>
      <c r="CA178">
        <v>11.01</v>
      </c>
      <c r="CB178">
        <v>0</v>
      </c>
      <c r="CC178">
        <v>1</v>
      </c>
      <c r="CD178" s="56">
        <v>42284</v>
      </c>
      <c r="CE178" s="56">
        <v>42342</v>
      </c>
      <c r="CF178" s="56">
        <v>42342</v>
      </c>
      <c r="CG178" s="56">
        <v>42419</v>
      </c>
      <c r="CH178" s="56"/>
      <c r="CI178" s="56"/>
      <c r="CJ178">
        <v>0</v>
      </c>
      <c r="CK178">
        <v>0</v>
      </c>
      <c r="CL178">
        <v>0</v>
      </c>
      <c r="CM178">
        <v>0</v>
      </c>
      <c r="CN178">
        <v>0</v>
      </c>
      <c r="CO178">
        <v>0</v>
      </c>
      <c r="CP178">
        <v>0.95</v>
      </c>
      <c r="CQ178" t="s">
        <v>1154</v>
      </c>
      <c r="CR178" t="s">
        <v>1153</v>
      </c>
      <c r="CS178" t="s">
        <v>1725</v>
      </c>
      <c r="CT178" t="s">
        <v>1397</v>
      </c>
      <c r="CU178" t="s">
        <v>1396</v>
      </c>
      <c r="CV178" t="s">
        <v>2228</v>
      </c>
      <c r="CW178" t="s">
        <v>1390</v>
      </c>
      <c r="CX178" t="s">
        <v>853</v>
      </c>
      <c r="DC178" t="s">
        <v>1387</v>
      </c>
      <c r="DE178" t="s">
        <v>1728</v>
      </c>
    </row>
    <row r="179" spans="1:109" x14ac:dyDescent="0.25">
      <c r="A179" t="s">
        <v>1025</v>
      </c>
      <c r="B179">
        <v>1</v>
      </c>
      <c r="C179" s="56">
        <v>42419</v>
      </c>
      <c r="D179" t="s">
        <v>1153</v>
      </c>
      <c r="E179" t="s">
        <v>2229</v>
      </c>
      <c r="G179" t="s">
        <v>2230</v>
      </c>
      <c r="H179" t="s">
        <v>1144</v>
      </c>
      <c r="I179" t="s">
        <v>1144</v>
      </c>
      <c r="J179" t="s">
        <v>1144</v>
      </c>
      <c r="K179" t="s">
        <v>1144</v>
      </c>
      <c r="L179">
        <v>0.45</v>
      </c>
      <c r="M179">
        <v>1.7</v>
      </c>
      <c r="N179">
        <v>0</v>
      </c>
      <c r="O179" s="56">
        <v>0</v>
      </c>
      <c r="P179" s="56">
        <v>0</v>
      </c>
      <c r="Q179">
        <v>1</v>
      </c>
      <c r="R179">
        <v>1</v>
      </c>
      <c r="S179">
        <v>11</v>
      </c>
      <c r="T179">
        <v>8</v>
      </c>
      <c r="U179">
        <v>3</v>
      </c>
      <c r="V179">
        <v>1</v>
      </c>
      <c r="W179" t="s">
        <v>1156</v>
      </c>
      <c r="X179" t="s">
        <v>7659</v>
      </c>
      <c r="AA179">
        <v>0</v>
      </c>
      <c r="AB179">
        <v>0</v>
      </c>
      <c r="AC179">
        <v>0</v>
      </c>
      <c r="AD179">
        <v>0</v>
      </c>
      <c r="AE179">
        <v>0</v>
      </c>
      <c r="AF179">
        <v>0</v>
      </c>
      <c r="AG179">
        <v>0</v>
      </c>
      <c r="AJ179" s="56"/>
      <c r="AK179" s="56"/>
      <c r="AL179" s="56"/>
      <c r="AM179">
        <v>20</v>
      </c>
      <c r="AP179" t="s">
        <v>1155</v>
      </c>
      <c r="AR179">
        <v>5</v>
      </c>
      <c r="AS179" t="s">
        <v>1152</v>
      </c>
      <c r="AT179">
        <v>1</v>
      </c>
      <c r="AV179">
        <v>27</v>
      </c>
      <c r="AW179">
        <v>18</v>
      </c>
      <c r="AX179">
        <v>9</v>
      </c>
      <c r="AY179" t="s">
        <v>1148</v>
      </c>
      <c r="AZ179" t="s">
        <v>1147</v>
      </c>
      <c r="BA179">
        <v>20</v>
      </c>
      <c r="BD179">
        <v>1000000000</v>
      </c>
      <c r="BE179">
        <v>19</v>
      </c>
      <c r="BF179">
        <v>0.3</v>
      </c>
      <c r="BG179">
        <v>0</v>
      </c>
      <c r="BH179">
        <v>0</v>
      </c>
      <c r="BI179">
        <v>0</v>
      </c>
      <c r="BJ179">
        <v>0</v>
      </c>
      <c r="BK179">
        <v>0</v>
      </c>
      <c r="BL179">
        <v>10</v>
      </c>
      <c r="BM179">
        <v>29</v>
      </c>
      <c r="BN179">
        <v>-7.0000000000000007E-2</v>
      </c>
      <c r="BO179">
        <v>0</v>
      </c>
      <c r="BP179">
        <v>0</v>
      </c>
      <c r="BR179">
        <v>0</v>
      </c>
      <c r="BS179">
        <v>7</v>
      </c>
      <c r="BX179">
        <v>0</v>
      </c>
      <c r="BY179">
        <v>0</v>
      </c>
      <c r="BZ179">
        <v>0</v>
      </c>
      <c r="CA179">
        <v>12.12</v>
      </c>
      <c r="CB179">
        <v>0</v>
      </c>
      <c r="CC179">
        <v>1</v>
      </c>
      <c r="CD179" s="56">
        <v>42342</v>
      </c>
      <c r="CE179" s="56">
        <v>42342</v>
      </c>
      <c r="CF179" s="56">
        <v>42342</v>
      </c>
      <c r="CG179" s="56">
        <v>42419</v>
      </c>
      <c r="CH179" s="56"/>
      <c r="CI179" s="56"/>
      <c r="CJ179">
        <v>0.02</v>
      </c>
      <c r="CK179">
        <v>0</v>
      </c>
      <c r="CL179">
        <v>0</v>
      </c>
      <c r="CM179">
        <v>0</v>
      </c>
      <c r="CN179">
        <v>0</v>
      </c>
      <c r="CO179">
        <v>0.95</v>
      </c>
      <c r="CP179">
        <v>0</v>
      </c>
      <c r="CQ179" t="s">
        <v>1154</v>
      </c>
      <c r="CR179" t="s">
        <v>1153</v>
      </c>
      <c r="CS179" t="s">
        <v>1725</v>
      </c>
      <c r="CT179" t="s">
        <v>1397</v>
      </c>
      <c r="CU179" t="s">
        <v>1396</v>
      </c>
      <c r="CV179" t="s">
        <v>2231</v>
      </c>
      <c r="CW179" t="s">
        <v>1727</v>
      </c>
      <c r="CX179" t="s">
        <v>853</v>
      </c>
      <c r="DC179" t="s">
        <v>1387</v>
      </c>
      <c r="DE179" t="s">
        <v>1728</v>
      </c>
    </row>
    <row r="180" spans="1:109" x14ac:dyDescent="0.25">
      <c r="A180" t="s">
        <v>1025</v>
      </c>
      <c r="B180">
        <v>1</v>
      </c>
      <c r="C180" s="56">
        <v>42419</v>
      </c>
      <c r="D180" t="s">
        <v>1153</v>
      </c>
      <c r="E180" t="s">
        <v>2232</v>
      </c>
      <c r="G180" t="s">
        <v>2233</v>
      </c>
      <c r="H180" t="s">
        <v>1144</v>
      </c>
      <c r="I180" t="s">
        <v>1144</v>
      </c>
      <c r="J180" t="s">
        <v>1144</v>
      </c>
      <c r="K180" t="s">
        <v>1144</v>
      </c>
      <c r="L180">
        <v>3.14</v>
      </c>
      <c r="M180">
        <v>8.74</v>
      </c>
      <c r="N180">
        <v>0</v>
      </c>
      <c r="O180" s="56">
        <v>0</v>
      </c>
      <c r="P180" s="56">
        <v>0</v>
      </c>
      <c r="Q180">
        <v>1</v>
      </c>
      <c r="R180">
        <v>1</v>
      </c>
      <c r="S180">
        <v>11</v>
      </c>
      <c r="T180">
        <v>8</v>
      </c>
      <c r="U180">
        <v>3</v>
      </c>
      <c r="V180">
        <v>1</v>
      </c>
      <c r="X180" t="s">
        <v>7716</v>
      </c>
      <c r="AA180">
        <v>0</v>
      </c>
      <c r="AB180">
        <v>0</v>
      </c>
      <c r="AC180">
        <v>0</v>
      </c>
      <c r="AD180">
        <v>0</v>
      </c>
      <c r="AE180">
        <v>0</v>
      </c>
      <c r="AF180">
        <v>0</v>
      </c>
      <c r="AG180">
        <v>0</v>
      </c>
      <c r="AJ180" s="56"/>
      <c r="AK180" s="56"/>
      <c r="AL180" s="56"/>
      <c r="AP180" t="s">
        <v>1155</v>
      </c>
      <c r="AR180">
        <v>2</v>
      </c>
      <c r="AS180" t="s">
        <v>1152</v>
      </c>
      <c r="AT180">
        <v>1</v>
      </c>
      <c r="AV180">
        <v>9</v>
      </c>
      <c r="AW180">
        <v>6</v>
      </c>
      <c r="AX180">
        <v>3</v>
      </c>
      <c r="AY180" t="s">
        <v>1147</v>
      </c>
      <c r="AZ180" t="s">
        <v>1147</v>
      </c>
      <c r="BA180">
        <v>14</v>
      </c>
      <c r="BD180">
        <v>1000000000</v>
      </c>
      <c r="BE180">
        <v>11</v>
      </c>
      <c r="BF180">
        <v>-0.22</v>
      </c>
      <c r="BG180">
        <v>0</v>
      </c>
      <c r="BH180">
        <v>0</v>
      </c>
      <c r="BI180">
        <v>0</v>
      </c>
      <c r="BJ180">
        <v>0</v>
      </c>
      <c r="BK180">
        <v>0</v>
      </c>
      <c r="BL180">
        <v>0</v>
      </c>
      <c r="BM180">
        <v>11</v>
      </c>
      <c r="BN180">
        <v>-0.22</v>
      </c>
      <c r="BO180">
        <v>0</v>
      </c>
      <c r="BP180">
        <v>0</v>
      </c>
      <c r="BR180">
        <v>0</v>
      </c>
      <c r="BS180">
        <v>2</v>
      </c>
      <c r="BX180">
        <v>0</v>
      </c>
      <c r="BY180">
        <v>6.28</v>
      </c>
      <c r="BZ180">
        <v>0</v>
      </c>
      <c r="CA180">
        <v>7.78</v>
      </c>
      <c r="CB180">
        <v>0</v>
      </c>
      <c r="CC180">
        <v>1</v>
      </c>
      <c r="CD180" s="56">
        <v>42284</v>
      </c>
      <c r="CE180" s="56">
        <v>42342</v>
      </c>
      <c r="CF180" s="56">
        <v>42342</v>
      </c>
      <c r="CG180" s="56">
        <v>42419</v>
      </c>
      <c r="CH180" s="56"/>
      <c r="CI180" s="56"/>
      <c r="CJ180">
        <v>0.08</v>
      </c>
      <c r="CK180">
        <v>0</v>
      </c>
      <c r="CL180">
        <v>0</v>
      </c>
      <c r="CM180">
        <v>0</v>
      </c>
      <c r="CN180">
        <v>0</v>
      </c>
      <c r="CO180">
        <v>0</v>
      </c>
      <c r="CP180">
        <v>0.95</v>
      </c>
      <c r="CQ180" t="s">
        <v>1154</v>
      </c>
      <c r="CR180" t="s">
        <v>1153</v>
      </c>
      <c r="CS180" t="s">
        <v>1725</v>
      </c>
      <c r="CT180" t="s">
        <v>1397</v>
      </c>
      <c r="CU180" t="s">
        <v>1396</v>
      </c>
      <c r="CV180" t="s">
        <v>2234</v>
      </c>
      <c r="CW180" t="s">
        <v>1727</v>
      </c>
      <c r="CX180" t="s">
        <v>853</v>
      </c>
      <c r="DC180" t="s">
        <v>1387</v>
      </c>
      <c r="DE180" t="s">
        <v>1728</v>
      </c>
    </row>
    <row r="181" spans="1:109" x14ac:dyDescent="0.25">
      <c r="A181" t="s">
        <v>1025</v>
      </c>
      <c r="B181">
        <v>1</v>
      </c>
      <c r="C181" s="56">
        <v>42419</v>
      </c>
      <c r="D181" t="s">
        <v>1153</v>
      </c>
      <c r="E181" t="s">
        <v>1425</v>
      </c>
      <c r="G181" t="s">
        <v>2235</v>
      </c>
      <c r="H181" t="s">
        <v>1144</v>
      </c>
      <c r="I181" t="s">
        <v>1144</v>
      </c>
      <c r="J181" t="s">
        <v>1144</v>
      </c>
      <c r="K181" t="s">
        <v>1144</v>
      </c>
      <c r="L181">
        <v>3.91</v>
      </c>
      <c r="M181">
        <v>12.68</v>
      </c>
      <c r="N181">
        <v>0</v>
      </c>
      <c r="O181" s="56">
        <v>0</v>
      </c>
      <c r="P181" s="56">
        <v>0</v>
      </c>
      <c r="Q181">
        <v>1</v>
      </c>
      <c r="R181">
        <v>1</v>
      </c>
      <c r="S181">
        <v>11</v>
      </c>
      <c r="T181">
        <v>8</v>
      </c>
      <c r="U181">
        <v>3</v>
      </c>
      <c r="V181">
        <v>1</v>
      </c>
      <c r="W181" t="s">
        <v>1156</v>
      </c>
      <c r="X181" t="s">
        <v>7755</v>
      </c>
      <c r="AA181">
        <v>0</v>
      </c>
      <c r="AB181">
        <v>0</v>
      </c>
      <c r="AC181">
        <v>0</v>
      </c>
      <c r="AD181">
        <v>0</v>
      </c>
      <c r="AE181">
        <v>0</v>
      </c>
      <c r="AF181">
        <v>0</v>
      </c>
      <c r="AG181">
        <v>0</v>
      </c>
      <c r="AJ181" s="56"/>
      <c r="AK181" s="56"/>
      <c r="AL181" s="56"/>
      <c r="AP181" t="s">
        <v>1155</v>
      </c>
      <c r="AR181">
        <v>5</v>
      </c>
      <c r="AS181" t="s">
        <v>1152</v>
      </c>
      <c r="AT181">
        <v>1</v>
      </c>
      <c r="AV181">
        <v>34</v>
      </c>
      <c r="AW181">
        <v>23</v>
      </c>
      <c r="AX181">
        <v>11</v>
      </c>
      <c r="AY181" t="s">
        <v>1148</v>
      </c>
      <c r="AZ181" t="s">
        <v>1148</v>
      </c>
      <c r="BA181">
        <v>34</v>
      </c>
      <c r="BD181">
        <v>1000000000</v>
      </c>
      <c r="BE181">
        <v>26</v>
      </c>
      <c r="BF181">
        <v>0.24</v>
      </c>
      <c r="BG181">
        <v>0</v>
      </c>
      <c r="BH181">
        <v>0</v>
      </c>
      <c r="BI181">
        <v>0</v>
      </c>
      <c r="BJ181">
        <v>0</v>
      </c>
      <c r="BK181">
        <v>0</v>
      </c>
      <c r="BL181">
        <v>0</v>
      </c>
      <c r="BM181">
        <v>26</v>
      </c>
      <c r="BN181">
        <v>0.24</v>
      </c>
      <c r="BO181">
        <v>0</v>
      </c>
      <c r="BP181">
        <v>0</v>
      </c>
      <c r="BR181">
        <v>10</v>
      </c>
      <c r="BS181">
        <v>9</v>
      </c>
      <c r="BX181">
        <v>0</v>
      </c>
      <c r="BY181">
        <v>0</v>
      </c>
      <c r="BZ181">
        <v>0</v>
      </c>
      <c r="CA181">
        <v>9.7899999999999991</v>
      </c>
      <c r="CB181">
        <v>0</v>
      </c>
      <c r="CC181">
        <v>1</v>
      </c>
      <c r="CD181" s="56">
        <v>42095</v>
      </c>
      <c r="CE181" s="56">
        <v>42342</v>
      </c>
      <c r="CF181" s="56">
        <v>42342</v>
      </c>
      <c r="CG181" s="56">
        <v>42419</v>
      </c>
      <c r="CH181" s="56"/>
      <c r="CI181" s="56"/>
      <c r="CJ181">
        <v>0.16</v>
      </c>
      <c r="CK181">
        <v>0</v>
      </c>
      <c r="CL181">
        <v>0</v>
      </c>
      <c r="CM181">
        <v>0</v>
      </c>
      <c r="CN181">
        <v>0</v>
      </c>
      <c r="CO181">
        <v>0.42</v>
      </c>
      <c r="CP181">
        <v>0.53</v>
      </c>
      <c r="CQ181" t="s">
        <v>1154</v>
      </c>
      <c r="CR181" t="s">
        <v>1153</v>
      </c>
      <c r="CS181" t="s">
        <v>1725</v>
      </c>
      <c r="CT181" t="s">
        <v>1397</v>
      </c>
      <c r="CU181" t="s">
        <v>1396</v>
      </c>
      <c r="CV181" t="s">
        <v>2236</v>
      </c>
      <c r="CW181" t="s">
        <v>1727</v>
      </c>
      <c r="CX181" t="s">
        <v>853</v>
      </c>
      <c r="DC181" t="s">
        <v>1387</v>
      </c>
      <c r="DE181" t="s">
        <v>1728</v>
      </c>
    </row>
    <row r="182" spans="1:109" x14ac:dyDescent="0.25">
      <c r="A182" t="s">
        <v>1025</v>
      </c>
      <c r="B182">
        <v>1</v>
      </c>
      <c r="C182" s="56">
        <v>42419</v>
      </c>
      <c r="D182" t="s">
        <v>1153</v>
      </c>
      <c r="E182" t="s">
        <v>2237</v>
      </c>
      <c r="G182" t="s">
        <v>2238</v>
      </c>
      <c r="H182" t="s">
        <v>1144</v>
      </c>
      <c r="I182" t="s">
        <v>1144</v>
      </c>
      <c r="J182" t="s">
        <v>1144</v>
      </c>
      <c r="K182" t="s">
        <v>1144</v>
      </c>
      <c r="L182">
        <v>8.82</v>
      </c>
      <c r="M182">
        <v>17</v>
      </c>
      <c r="N182">
        <v>0</v>
      </c>
      <c r="O182" s="56">
        <v>0</v>
      </c>
      <c r="P182" s="56">
        <v>0</v>
      </c>
      <c r="Q182">
        <v>1</v>
      </c>
      <c r="R182">
        <v>1</v>
      </c>
      <c r="S182">
        <v>11</v>
      </c>
      <c r="T182">
        <v>8</v>
      </c>
      <c r="U182">
        <v>3</v>
      </c>
      <c r="V182">
        <v>1</v>
      </c>
      <c r="X182" t="s">
        <v>7755</v>
      </c>
      <c r="AA182">
        <v>0</v>
      </c>
      <c r="AB182">
        <v>0</v>
      </c>
      <c r="AC182">
        <v>0</v>
      </c>
      <c r="AD182">
        <v>0</v>
      </c>
      <c r="AE182">
        <v>0</v>
      </c>
      <c r="AF182">
        <v>0</v>
      </c>
      <c r="AG182">
        <v>0</v>
      </c>
      <c r="AJ182" s="56"/>
      <c r="AK182" s="56"/>
      <c r="AL182" s="56"/>
      <c r="AM182">
        <v>7</v>
      </c>
      <c r="AP182" t="s">
        <v>1155</v>
      </c>
      <c r="AS182" t="s">
        <v>1152</v>
      </c>
      <c r="AT182">
        <v>1</v>
      </c>
      <c r="AV182">
        <v>0</v>
      </c>
      <c r="AW182">
        <v>0</v>
      </c>
      <c r="AX182">
        <v>0</v>
      </c>
      <c r="AY182" t="s">
        <v>1388</v>
      </c>
      <c r="AZ182" t="s">
        <v>1388</v>
      </c>
      <c r="BA182">
        <v>0</v>
      </c>
      <c r="BD182">
        <v>1000000000</v>
      </c>
      <c r="BE182">
        <v>5</v>
      </c>
      <c r="BF182">
        <v>0</v>
      </c>
      <c r="BG182">
        <v>0</v>
      </c>
      <c r="BH182">
        <v>0</v>
      </c>
      <c r="BI182">
        <v>0</v>
      </c>
      <c r="BJ182">
        <v>0</v>
      </c>
      <c r="BK182">
        <v>0</v>
      </c>
      <c r="BL182">
        <v>0</v>
      </c>
      <c r="BM182">
        <v>5</v>
      </c>
      <c r="BN182">
        <v>0</v>
      </c>
      <c r="BO182">
        <v>0</v>
      </c>
      <c r="BP182">
        <v>0</v>
      </c>
      <c r="BR182">
        <v>0</v>
      </c>
      <c r="BS182">
        <v>0</v>
      </c>
      <c r="BX182">
        <v>0</v>
      </c>
      <c r="BY182">
        <v>0</v>
      </c>
      <c r="BZ182">
        <v>0</v>
      </c>
      <c r="CA182">
        <v>0</v>
      </c>
      <c r="CB182">
        <v>0</v>
      </c>
      <c r="CC182">
        <v>1</v>
      </c>
      <c r="CD182" s="56">
        <v>42095</v>
      </c>
      <c r="CE182" s="56">
        <v>42342</v>
      </c>
      <c r="CF182" s="56">
        <v>42342</v>
      </c>
      <c r="CG182" s="56">
        <v>42419</v>
      </c>
      <c r="CH182" s="56"/>
      <c r="CI182" s="56"/>
      <c r="CJ182">
        <v>0</v>
      </c>
      <c r="CK182">
        <v>0</v>
      </c>
      <c r="CL182">
        <v>0</v>
      </c>
      <c r="CM182">
        <v>0</v>
      </c>
      <c r="CN182">
        <v>0</v>
      </c>
      <c r="CO182">
        <v>0</v>
      </c>
      <c r="CP182">
        <v>0.95</v>
      </c>
      <c r="CQ182" t="s">
        <v>1154</v>
      </c>
      <c r="CR182" t="s">
        <v>1153</v>
      </c>
      <c r="CS182" t="s">
        <v>1725</v>
      </c>
      <c r="CT182" t="s">
        <v>1397</v>
      </c>
      <c r="CU182" t="s">
        <v>1396</v>
      </c>
      <c r="CV182" t="s">
        <v>2239</v>
      </c>
      <c r="CW182" t="s">
        <v>1727</v>
      </c>
      <c r="CX182" t="s">
        <v>853</v>
      </c>
      <c r="DC182" t="s">
        <v>1387</v>
      </c>
      <c r="DE182" t="s">
        <v>1728</v>
      </c>
    </row>
    <row r="183" spans="1:109" x14ac:dyDescent="0.25">
      <c r="A183" t="s">
        <v>1025</v>
      </c>
      <c r="B183">
        <v>1</v>
      </c>
      <c r="C183" s="56">
        <v>42419</v>
      </c>
      <c r="D183" t="s">
        <v>1153</v>
      </c>
      <c r="E183" t="s">
        <v>1426</v>
      </c>
      <c r="G183" t="s">
        <v>2240</v>
      </c>
      <c r="H183" t="s">
        <v>1144</v>
      </c>
      <c r="I183" t="s">
        <v>1144</v>
      </c>
      <c r="J183" t="s">
        <v>1144</v>
      </c>
      <c r="K183" t="s">
        <v>1144</v>
      </c>
      <c r="L183">
        <v>11</v>
      </c>
      <c r="M183">
        <v>31.47</v>
      </c>
      <c r="N183">
        <v>0</v>
      </c>
      <c r="O183" s="56">
        <v>0</v>
      </c>
      <c r="P183" s="56">
        <v>0</v>
      </c>
      <c r="Q183">
        <v>1</v>
      </c>
      <c r="R183">
        <v>1</v>
      </c>
      <c r="S183">
        <v>11</v>
      </c>
      <c r="T183">
        <v>8</v>
      </c>
      <c r="U183">
        <v>3</v>
      </c>
      <c r="V183">
        <v>1</v>
      </c>
      <c r="W183" t="s">
        <v>1156</v>
      </c>
      <c r="X183" t="s">
        <v>7659</v>
      </c>
      <c r="Y183">
        <v>4</v>
      </c>
      <c r="AA183">
        <v>0</v>
      </c>
      <c r="AB183">
        <v>0</v>
      </c>
      <c r="AC183">
        <v>0</v>
      </c>
      <c r="AD183">
        <v>0</v>
      </c>
      <c r="AE183">
        <v>0</v>
      </c>
      <c r="AF183">
        <v>0</v>
      </c>
      <c r="AG183">
        <v>0</v>
      </c>
      <c r="AJ183" s="56"/>
      <c r="AK183" s="56"/>
      <c r="AL183" s="56"/>
      <c r="AM183">
        <v>3</v>
      </c>
      <c r="AP183" t="s">
        <v>1155</v>
      </c>
      <c r="AS183" t="s">
        <v>1152</v>
      </c>
      <c r="AT183">
        <v>1</v>
      </c>
      <c r="AV183">
        <v>3</v>
      </c>
      <c r="AW183">
        <v>2</v>
      </c>
      <c r="AX183">
        <v>1</v>
      </c>
      <c r="AY183" t="s">
        <v>1146</v>
      </c>
      <c r="AZ183" t="s">
        <v>1145</v>
      </c>
      <c r="BA183">
        <v>2</v>
      </c>
      <c r="BD183">
        <v>1000000000</v>
      </c>
      <c r="BE183">
        <v>1</v>
      </c>
      <c r="BF183">
        <v>0.67</v>
      </c>
      <c r="BG183">
        <v>1</v>
      </c>
      <c r="BH183">
        <v>0</v>
      </c>
      <c r="BI183">
        <v>0</v>
      </c>
      <c r="BJ183">
        <v>0</v>
      </c>
      <c r="BK183">
        <v>0</v>
      </c>
      <c r="BL183">
        <v>0</v>
      </c>
      <c r="BM183">
        <v>2</v>
      </c>
      <c r="BN183">
        <v>0.33</v>
      </c>
      <c r="BO183">
        <v>0</v>
      </c>
      <c r="BP183">
        <v>0</v>
      </c>
      <c r="BR183">
        <v>1</v>
      </c>
      <c r="BS183">
        <v>1</v>
      </c>
      <c r="BX183">
        <v>0</v>
      </c>
      <c r="BY183">
        <v>0</v>
      </c>
      <c r="BZ183">
        <v>0</v>
      </c>
      <c r="CA183">
        <v>8.1199999999999992</v>
      </c>
      <c r="CB183">
        <v>0</v>
      </c>
      <c r="CC183">
        <v>1</v>
      </c>
      <c r="CD183" s="56">
        <v>42342</v>
      </c>
      <c r="CE183" s="56">
        <v>42342</v>
      </c>
      <c r="CF183" s="56">
        <v>42342</v>
      </c>
      <c r="CG183" s="56">
        <v>42419</v>
      </c>
      <c r="CH183" s="56"/>
      <c r="CI183" s="56"/>
      <c r="CJ183">
        <v>0.35</v>
      </c>
      <c r="CK183">
        <v>1</v>
      </c>
      <c r="CL183">
        <v>0</v>
      </c>
      <c r="CM183">
        <v>0.55000000000000004</v>
      </c>
      <c r="CN183">
        <v>0.4</v>
      </c>
      <c r="CO183">
        <v>0</v>
      </c>
      <c r="CP183">
        <v>0</v>
      </c>
      <c r="CQ183" t="s">
        <v>1154</v>
      </c>
      <c r="CR183" t="s">
        <v>1153</v>
      </c>
      <c r="CS183" t="s">
        <v>1725</v>
      </c>
      <c r="CT183" t="s">
        <v>1397</v>
      </c>
      <c r="CU183" t="s">
        <v>1396</v>
      </c>
      <c r="CV183" t="s">
        <v>2241</v>
      </c>
      <c r="CW183" t="s">
        <v>1727</v>
      </c>
      <c r="CX183" t="s">
        <v>853</v>
      </c>
      <c r="DC183" t="s">
        <v>1387</v>
      </c>
      <c r="DE183" t="s">
        <v>1728</v>
      </c>
    </row>
    <row r="184" spans="1:109" x14ac:dyDescent="0.25">
      <c r="A184" t="s">
        <v>1025</v>
      </c>
      <c r="B184">
        <v>2</v>
      </c>
      <c r="C184" s="56">
        <v>42419</v>
      </c>
      <c r="D184" t="s">
        <v>1153</v>
      </c>
      <c r="E184" t="s">
        <v>2242</v>
      </c>
      <c r="G184" t="s">
        <v>2243</v>
      </c>
      <c r="H184" t="s">
        <v>1144</v>
      </c>
      <c r="I184" t="s">
        <v>1144</v>
      </c>
      <c r="J184" t="s">
        <v>1144</v>
      </c>
      <c r="K184" t="s">
        <v>1144</v>
      </c>
      <c r="L184">
        <v>0.37</v>
      </c>
      <c r="M184">
        <v>3.47</v>
      </c>
      <c r="N184">
        <v>0</v>
      </c>
      <c r="O184" s="56">
        <v>0</v>
      </c>
      <c r="P184" s="56">
        <v>0</v>
      </c>
      <c r="Q184">
        <v>1</v>
      </c>
      <c r="R184">
        <v>1</v>
      </c>
      <c r="S184">
        <v>11</v>
      </c>
      <c r="T184">
        <v>8</v>
      </c>
      <c r="U184">
        <v>3</v>
      </c>
      <c r="V184">
        <v>1</v>
      </c>
      <c r="X184" t="s">
        <v>7757</v>
      </c>
      <c r="AA184">
        <v>0</v>
      </c>
      <c r="AB184">
        <v>0</v>
      </c>
      <c r="AC184">
        <v>0</v>
      </c>
      <c r="AD184">
        <v>0</v>
      </c>
      <c r="AE184">
        <v>0</v>
      </c>
      <c r="AF184">
        <v>0</v>
      </c>
      <c r="AG184">
        <v>0</v>
      </c>
      <c r="AJ184" s="56"/>
      <c r="AK184" s="56"/>
      <c r="AL184" s="56"/>
      <c r="AP184" t="s">
        <v>1155</v>
      </c>
      <c r="AS184" t="s">
        <v>1152</v>
      </c>
      <c r="AT184">
        <v>1</v>
      </c>
      <c r="AV184">
        <v>1</v>
      </c>
      <c r="AW184">
        <v>1</v>
      </c>
      <c r="AX184">
        <v>0.5</v>
      </c>
      <c r="AY184" t="s">
        <v>1147</v>
      </c>
      <c r="AZ184" t="s">
        <v>1147</v>
      </c>
      <c r="BA184">
        <v>2</v>
      </c>
      <c r="BD184">
        <v>1000000000</v>
      </c>
      <c r="BE184">
        <v>2</v>
      </c>
      <c r="BF184">
        <v>-1</v>
      </c>
      <c r="BG184">
        <v>0</v>
      </c>
      <c r="BH184">
        <v>0</v>
      </c>
      <c r="BI184">
        <v>0</v>
      </c>
      <c r="BJ184">
        <v>0</v>
      </c>
      <c r="BK184">
        <v>0</v>
      </c>
      <c r="BL184">
        <v>0</v>
      </c>
      <c r="BM184">
        <v>2</v>
      </c>
      <c r="BN184">
        <v>-1</v>
      </c>
      <c r="BO184">
        <v>0</v>
      </c>
      <c r="BP184">
        <v>0</v>
      </c>
      <c r="BR184">
        <v>0</v>
      </c>
      <c r="BS184">
        <v>0</v>
      </c>
      <c r="BX184">
        <v>0</v>
      </c>
      <c r="BY184">
        <v>0.37</v>
      </c>
      <c r="BZ184">
        <v>0</v>
      </c>
      <c r="CA184">
        <v>36.56</v>
      </c>
      <c r="CB184">
        <v>0</v>
      </c>
      <c r="CC184">
        <v>1</v>
      </c>
      <c r="CD184" s="56">
        <v>42341</v>
      </c>
      <c r="CE184" s="56">
        <v>42342</v>
      </c>
      <c r="CF184" s="56">
        <v>42342</v>
      </c>
      <c r="CG184" s="56">
        <v>42419</v>
      </c>
      <c r="CH184" s="56"/>
      <c r="CI184" s="56"/>
      <c r="CJ184">
        <v>0</v>
      </c>
      <c r="CK184">
        <v>0</v>
      </c>
      <c r="CL184">
        <v>0</v>
      </c>
      <c r="CM184">
        <v>0</v>
      </c>
      <c r="CN184">
        <v>0</v>
      </c>
      <c r="CO184">
        <v>0</v>
      </c>
      <c r="CP184">
        <v>0.96</v>
      </c>
      <c r="CQ184" t="s">
        <v>1154</v>
      </c>
      <c r="CR184" t="s">
        <v>1153</v>
      </c>
      <c r="CS184" t="s">
        <v>1748</v>
      </c>
      <c r="CT184" t="s">
        <v>1397</v>
      </c>
      <c r="CU184" t="s">
        <v>1396</v>
      </c>
      <c r="CV184" t="s">
        <v>2244</v>
      </c>
      <c r="CW184" t="s">
        <v>1390</v>
      </c>
      <c r="CX184" t="s">
        <v>853</v>
      </c>
      <c r="DC184" t="s">
        <v>1387</v>
      </c>
      <c r="DE184" t="s">
        <v>1392</v>
      </c>
    </row>
    <row r="185" spans="1:109" x14ac:dyDescent="0.25">
      <c r="A185" t="s">
        <v>1025</v>
      </c>
      <c r="B185">
        <v>1</v>
      </c>
      <c r="C185" s="56">
        <v>42419</v>
      </c>
      <c r="D185" t="s">
        <v>1153</v>
      </c>
      <c r="E185" t="s">
        <v>2245</v>
      </c>
      <c r="G185" t="s">
        <v>2246</v>
      </c>
      <c r="H185" t="s">
        <v>1144</v>
      </c>
      <c r="I185" t="s">
        <v>1144</v>
      </c>
      <c r="J185" t="s">
        <v>1144</v>
      </c>
      <c r="K185" t="s">
        <v>1144</v>
      </c>
      <c r="L185">
        <v>2.31</v>
      </c>
      <c r="M185">
        <v>6.87</v>
      </c>
      <c r="N185">
        <v>0</v>
      </c>
      <c r="O185" s="56">
        <v>0</v>
      </c>
      <c r="P185" s="56">
        <v>0</v>
      </c>
      <c r="Q185">
        <v>1</v>
      </c>
      <c r="R185">
        <v>1</v>
      </c>
      <c r="S185">
        <v>11</v>
      </c>
      <c r="T185">
        <v>8</v>
      </c>
      <c r="U185">
        <v>3</v>
      </c>
      <c r="V185">
        <v>1</v>
      </c>
      <c r="X185" t="s">
        <v>7755</v>
      </c>
      <c r="AA185">
        <v>0</v>
      </c>
      <c r="AB185">
        <v>0</v>
      </c>
      <c r="AC185">
        <v>0</v>
      </c>
      <c r="AD185">
        <v>0</v>
      </c>
      <c r="AE185">
        <v>0</v>
      </c>
      <c r="AF185">
        <v>0</v>
      </c>
      <c r="AG185">
        <v>0</v>
      </c>
      <c r="AJ185" s="56"/>
      <c r="AK185" s="56"/>
      <c r="AL185" s="56"/>
      <c r="AP185" t="s">
        <v>1155</v>
      </c>
      <c r="AS185" t="s">
        <v>1152</v>
      </c>
      <c r="AT185">
        <v>1</v>
      </c>
      <c r="AV185">
        <v>4</v>
      </c>
      <c r="AW185">
        <v>3</v>
      </c>
      <c r="AX185">
        <v>1</v>
      </c>
      <c r="AY185" t="s">
        <v>1147</v>
      </c>
      <c r="AZ185" t="s">
        <v>1147</v>
      </c>
      <c r="BA185">
        <v>4</v>
      </c>
      <c r="BD185">
        <v>1000000000</v>
      </c>
      <c r="BE185">
        <v>22</v>
      </c>
      <c r="BF185">
        <v>-4.5</v>
      </c>
      <c r="BG185">
        <v>0</v>
      </c>
      <c r="BH185">
        <v>0</v>
      </c>
      <c r="BI185">
        <v>0</v>
      </c>
      <c r="BJ185">
        <v>0</v>
      </c>
      <c r="BK185">
        <v>0</v>
      </c>
      <c r="BL185">
        <v>0</v>
      </c>
      <c r="BM185">
        <v>22</v>
      </c>
      <c r="BN185">
        <v>-4.5</v>
      </c>
      <c r="BO185">
        <v>0</v>
      </c>
      <c r="BP185">
        <v>0</v>
      </c>
      <c r="BR185">
        <v>0</v>
      </c>
      <c r="BS185">
        <v>1</v>
      </c>
      <c r="BX185">
        <v>0</v>
      </c>
      <c r="BY185">
        <v>41.58</v>
      </c>
      <c r="BZ185">
        <v>0</v>
      </c>
      <c r="CA185">
        <v>8.61</v>
      </c>
      <c r="CB185">
        <v>0</v>
      </c>
      <c r="CC185">
        <v>1</v>
      </c>
      <c r="CD185" s="56">
        <v>42095</v>
      </c>
      <c r="CE185" s="56">
        <v>42342</v>
      </c>
      <c r="CF185" s="56">
        <v>42342</v>
      </c>
      <c r="CG185" s="56">
        <v>42419</v>
      </c>
      <c r="CH185" s="56"/>
      <c r="CI185" s="56"/>
      <c r="CJ185">
        <v>0.01</v>
      </c>
      <c r="CK185">
        <v>0</v>
      </c>
      <c r="CL185">
        <v>0</v>
      </c>
      <c r="CM185">
        <v>0</v>
      </c>
      <c r="CN185">
        <v>0</v>
      </c>
      <c r="CO185">
        <v>0</v>
      </c>
      <c r="CP185">
        <v>0.95</v>
      </c>
      <c r="CQ185" t="s">
        <v>1154</v>
      </c>
      <c r="CR185" t="s">
        <v>1153</v>
      </c>
      <c r="CS185" t="s">
        <v>1725</v>
      </c>
      <c r="CT185" t="s">
        <v>1397</v>
      </c>
      <c r="CU185" t="s">
        <v>1396</v>
      </c>
      <c r="CV185" t="s">
        <v>2247</v>
      </c>
      <c r="CW185" t="s">
        <v>1727</v>
      </c>
      <c r="CX185" t="s">
        <v>853</v>
      </c>
      <c r="DC185" t="s">
        <v>1387</v>
      </c>
      <c r="DE185" t="s">
        <v>1728</v>
      </c>
    </row>
    <row r="186" spans="1:109" x14ac:dyDescent="0.25">
      <c r="A186" t="s">
        <v>1025</v>
      </c>
      <c r="B186">
        <v>1</v>
      </c>
      <c r="C186" s="56">
        <v>42419</v>
      </c>
      <c r="D186" t="s">
        <v>1153</v>
      </c>
      <c r="E186" t="s">
        <v>2248</v>
      </c>
      <c r="G186" t="s">
        <v>2249</v>
      </c>
      <c r="H186" t="s">
        <v>1144</v>
      </c>
      <c r="I186" t="s">
        <v>1144</v>
      </c>
      <c r="J186" t="s">
        <v>1144</v>
      </c>
      <c r="K186" t="s">
        <v>1144</v>
      </c>
      <c r="L186">
        <v>0.53</v>
      </c>
      <c r="M186">
        <v>1.53</v>
      </c>
      <c r="N186">
        <v>0</v>
      </c>
      <c r="O186" s="56">
        <v>0</v>
      </c>
      <c r="P186" s="56">
        <v>0</v>
      </c>
      <c r="Q186">
        <v>1</v>
      </c>
      <c r="R186">
        <v>1</v>
      </c>
      <c r="S186">
        <v>11</v>
      </c>
      <c r="T186">
        <v>8</v>
      </c>
      <c r="U186">
        <v>3</v>
      </c>
      <c r="V186">
        <v>1</v>
      </c>
      <c r="W186" t="s">
        <v>1156</v>
      </c>
      <c r="X186" t="s">
        <v>7716</v>
      </c>
      <c r="Y186">
        <v>4</v>
      </c>
      <c r="AA186">
        <v>0</v>
      </c>
      <c r="AB186">
        <v>0</v>
      </c>
      <c r="AC186">
        <v>0</v>
      </c>
      <c r="AD186">
        <v>0</v>
      </c>
      <c r="AE186">
        <v>0</v>
      </c>
      <c r="AF186">
        <v>0</v>
      </c>
      <c r="AG186">
        <v>0</v>
      </c>
      <c r="AJ186" s="56"/>
      <c r="AK186" s="56"/>
      <c r="AL186" s="56"/>
      <c r="AP186" t="s">
        <v>1155</v>
      </c>
      <c r="AR186">
        <v>2</v>
      </c>
      <c r="AS186" t="s">
        <v>1152</v>
      </c>
      <c r="AT186">
        <v>1</v>
      </c>
      <c r="AV186">
        <v>6</v>
      </c>
      <c r="AW186">
        <v>4</v>
      </c>
      <c r="AX186">
        <v>2</v>
      </c>
      <c r="AY186" t="s">
        <v>1148</v>
      </c>
      <c r="AZ186" t="s">
        <v>1148</v>
      </c>
      <c r="BA186">
        <v>7</v>
      </c>
      <c r="BD186">
        <v>1000000000</v>
      </c>
      <c r="BE186">
        <v>6</v>
      </c>
      <c r="BF186">
        <v>0</v>
      </c>
      <c r="BG186">
        <v>0</v>
      </c>
      <c r="BH186">
        <v>0</v>
      </c>
      <c r="BI186">
        <v>0</v>
      </c>
      <c r="BJ186">
        <v>0</v>
      </c>
      <c r="BK186">
        <v>0</v>
      </c>
      <c r="BL186">
        <v>0</v>
      </c>
      <c r="BM186">
        <v>6</v>
      </c>
      <c r="BN186">
        <v>0</v>
      </c>
      <c r="BO186">
        <v>0</v>
      </c>
      <c r="BP186">
        <v>0</v>
      </c>
      <c r="BR186">
        <v>0</v>
      </c>
      <c r="BS186">
        <v>2</v>
      </c>
      <c r="BX186">
        <v>0</v>
      </c>
      <c r="BY186">
        <v>0</v>
      </c>
      <c r="BZ186">
        <v>0</v>
      </c>
      <c r="CA186">
        <v>8.23</v>
      </c>
      <c r="CB186">
        <v>0</v>
      </c>
      <c r="CC186">
        <v>1</v>
      </c>
      <c r="CD186" s="56">
        <v>42284</v>
      </c>
      <c r="CE186" s="56">
        <v>42342</v>
      </c>
      <c r="CF186" s="56">
        <v>42342</v>
      </c>
      <c r="CG186" s="56">
        <v>42419</v>
      </c>
      <c r="CH186" s="56"/>
      <c r="CI186" s="56"/>
      <c r="CJ186">
        <v>0</v>
      </c>
      <c r="CK186">
        <v>0</v>
      </c>
      <c r="CL186">
        <v>0</v>
      </c>
      <c r="CM186">
        <v>0</v>
      </c>
      <c r="CN186">
        <v>0</v>
      </c>
      <c r="CO186">
        <v>0.95</v>
      </c>
      <c r="CP186">
        <v>0</v>
      </c>
      <c r="CQ186" t="s">
        <v>1154</v>
      </c>
      <c r="CR186" t="s">
        <v>1153</v>
      </c>
      <c r="CS186" t="s">
        <v>1725</v>
      </c>
      <c r="CT186" t="s">
        <v>1397</v>
      </c>
      <c r="CU186" t="s">
        <v>1396</v>
      </c>
      <c r="CV186" t="s">
        <v>2250</v>
      </c>
      <c r="CW186" t="s">
        <v>1727</v>
      </c>
      <c r="CX186" t="s">
        <v>853</v>
      </c>
      <c r="DC186" t="s">
        <v>1387</v>
      </c>
      <c r="DE186" t="s">
        <v>1728</v>
      </c>
    </row>
    <row r="187" spans="1:109" x14ac:dyDescent="0.25">
      <c r="A187" t="s">
        <v>1025</v>
      </c>
      <c r="B187">
        <v>1</v>
      </c>
      <c r="C187" s="56">
        <v>42419</v>
      </c>
      <c r="D187" t="s">
        <v>1153</v>
      </c>
      <c r="E187" t="s">
        <v>1427</v>
      </c>
      <c r="G187" t="s">
        <v>2251</v>
      </c>
      <c r="H187" t="s">
        <v>1144</v>
      </c>
      <c r="I187" t="s">
        <v>1144</v>
      </c>
      <c r="J187" t="s">
        <v>1144</v>
      </c>
      <c r="K187" t="s">
        <v>1144</v>
      </c>
      <c r="L187">
        <v>12.25</v>
      </c>
      <c r="M187">
        <v>22.84</v>
      </c>
      <c r="N187">
        <v>0</v>
      </c>
      <c r="O187" s="56">
        <v>0</v>
      </c>
      <c r="P187" s="56">
        <v>0</v>
      </c>
      <c r="Q187">
        <v>1</v>
      </c>
      <c r="R187">
        <v>1</v>
      </c>
      <c r="S187">
        <v>11</v>
      </c>
      <c r="T187">
        <v>8</v>
      </c>
      <c r="U187">
        <v>3</v>
      </c>
      <c r="V187">
        <v>1</v>
      </c>
      <c r="W187" t="s">
        <v>1156</v>
      </c>
      <c r="X187" t="s">
        <v>7755</v>
      </c>
      <c r="Y187">
        <v>3</v>
      </c>
      <c r="AA187">
        <v>0</v>
      </c>
      <c r="AB187">
        <v>0</v>
      </c>
      <c r="AC187">
        <v>0</v>
      </c>
      <c r="AD187">
        <v>0</v>
      </c>
      <c r="AE187">
        <v>0</v>
      </c>
      <c r="AF187">
        <v>46</v>
      </c>
      <c r="AG187">
        <v>0</v>
      </c>
      <c r="AJ187" s="56"/>
      <c r="AK187" s="56"/>
      <c r="AL187" s="56"/>
      <c r="AP187" t="s">
        <v>1155</v>
      </c>
      <c r="AS187" t="s">
        <v>1152</v>
      </c>
      <c r="AT187">
        <v>1</v>
      </c>
      <c r="AV187">
        <v>2</v>
      </c>
      <c r="AW187">
        <v>2</v>
      </c>
      <c r="AX187">
        <v>1</v>
      </c>
      <c r="AY187" t="s">
        <v>839</v>
      </c>
      <c r="AZ187" t="s">
        <v>1146</v>
      </c>
      <c r="BA187">
        <v>2</v>
      </c>
      <c r="BD187">
        <v>1000000000</v>
      </c>
      <c r="BE187">
        <v>0</v>
      </c>
      <c r="BF187">
        <v>1</v>
      </c>
      <c r="BG187">
        <v>0</v>
      </c>
      <c r="BH187">
        <v>0</v>
      </c>
      <c r="BI187">
        <v>0</v>
      </c>
      <c r="BJ187">
        <v>0</v>
      </c>
      <c r="BK187">
        <v>0</v>
      </c>
      <c r="BL187">
        <v>1</v>
      </c>
      <c r="BM187">
        <v>1</v>
      </c>
      <c r="BN187">
        <v>0.5</v>
      </c>
      <c r="BO187">
        <v>0</v>
      </c>
      <c r="BP187">
        <v>0</v>
      </c>
      <c r="BR187">
        <v>1</v>
      </c>
      <c r="BS187">
        <v>1</v>
      </c>
      <c r="BX187">
        <v>10.59</v>
      </c>
      <c r="BY187">
        <v>0</v>
      </c>
      <c r="BZ187">
        <v>0</v>
      </c>
      <c r="CA187">
        <v>3.77</v>
      </c>
      <c r="CB187">
        <v>0</v>
      </c>
      <c r="CC187">
        <v>1</v>
      </c>
      <c r="CD187" s="56">
        <v>42095</v>
      </c>
      <c r="CE187" s="56">
        <v>42342</v>
      </c>
      <c r="CF187" s="56">
        <v>42342</v>
      </c>
      <c r="CG187" s="56">
        <v>42419</v>
      </c>
      <c r="CH187" s="56"/>
      <c r="CI187" s="56"/>
      <c r="CJ187">
        <v>1.48</v>
      </c>
      <c r="CK187">
        <v>1</v>
      </c>
      <c r="CL187">
        <v>0.61</v>
      </c>
      <c r="CM187">
        <v>0.22</v>
      </c>
      <c r="CN187">
        <v>0.12</v>
      </c>
      <c r="CO187">
        <v>0</v>
      </c>
      <c r="CP187">
        <v>0</v>
      </c>
      <c r="CQ187" t="s">
        <v>1154</v>
      </c>
      <c r="CR187" t="s">
        <v>1153</v>
      </c>
      <c r="CS187" t="s">
        <v>1725</v>
      </c>
      <c r="CT187" t="s">
        <v>1397</v>
      </c>
      <c r="CU187" t="s">
        <v>1396</v>
      </c>
      <c r="CV187" t="s">
        <v>2252</v>
      </c>
      <c r="CW187" t="s">
        <v>1727</v>
      </c>
      <c r="CX187" t="s">
        <v>853</v>
      </c>
      <c r="DC187" t="s">
        <v>1387</v>
      </c>
      <c r="DE187" t="s">
        <v>1728</v>
      </c>
    </row>
    <row r="188" spans="1:109" x14ac:dyDescent="0.25">
      <c r="A188" t="s">
        <v>1025</v>
      </c>
      <c r="B188">
        <v>1</v>
      </c>
      <c r="C188" s="56">
        <v>42419</v>
      </c>
      <c r="D188" t="s">
        <v>1153</v>
      </c>
      <c r="E188" t="s">
        <v>2253</v>
      </c>
      <c r="G188" t="s">
        <v>2254</v>
      </c>
      <c r="H188" t="s">
        <v>1144</v>
      </c>
      <c r="I188" t="s">
        <v>1144</v>
      </c>
      <c r="J188" t="s">
        <v>1144</v>
      </c>
      <c r="K188" t="s">
        <v>1144</v>
      </c>
      <c r="L188">
        <v>2.74</v>
      </c>
      <c r="M188">
        <v>6.32</v>
      </c>
      <c r="N188">
        <v>0</v>
      </c>
      <c r="O188" s="56">
        <v>0</v>
      </c>
      <c r="P188" s="56">
        <v>0</v>
      </c>
      <c r="Q188">
        <v>1</v>
      </c>
      <c r="R188">
        <v>1</v>
      </c>
      <c r="S188">
        <v>11</v>
      </c>
      <c r="T188">
        <v>8</v>
      </c>
      <c r="U188">
        <v>3</v>
      </c>
      <c r="V188">
        <v>1</v>
      </c>
      <c r="X188" t="s">
        <v>7755</v>
      </c>
      <c r="AA188">
        <v>0</v>
      </c>
      <c r="AB188">
        <v>0</v>
      </c>
      <c r="AC188">
        <v>0</v>
      </c>
      <c r="AD188">
        <v>0</v>
      </c>
      <c r="AE188">
        <v>0</v>
      </c>
      <c r="AF188">
        <v>0</v>
      </c>
      <c r="AG188">
        <v>0</v>
      </c>
      <c r="AJ188" s="56"/>
      <c r="AK188" s="56"/>
      <c r="AL188" s="56"/>
      <c r="AM188">
        <v>8</v>
      </c>
      <c r="AP188" t="s">
        <v>1155</v>
      </c>
      <c r="AR188">
        <v>2</v>
      </c>
      <c r="AS188" t="s">
        <v>1152</v>
      </c>
      <c r="AT188">
        <v>1</v>
      </c>
      <c r="AV188">
        <v>10</v>
      </c>
      <c r="AW188">
        <v>7</v>
      </c>
      <c r="AX188">
        <v>3</v>
      </c>
      <c r="AY188" t="s">
        <v>1147</v>
      </c>
      <c r="AZ188" t="s">
        <v>1147</v>
      </c>
      <c r="BA188">
        <v>10</v>
      </c>
      <c r="BD188">
        <v>1000000000</v>
      </c>
      <c r="BE188">
        <v>14</v>
      </c>
      <c r="BF188">
        <v>-0.4</v>
      </c>
      <c r="BG188">
        <v>0</v>
      </c>
      <c r="BH188">
        <v>0</v>
      </c>
      <c r="BI188">
        <v>0</v>
      </c>
      <c r="BJ188">
        <v>0</v>
      </c>
      <c r="BK188">
        <v>0</v>
      </c>
      <c r="BL188">
        <v>0</v>
      </c>
      <c r="BM188">
        <v>14</v>
      </c>
      <c r="BN188">
        <v>-0.4</v>
      </c>
      <c r="BO188">
        <v>0</v>
      </c>
      <c r="BP188">
        <v>0</v>
      </c>
      <c r="BR188">
        <v>0</v>
      </c>
      <c r="BS188">
        <v>3</v>
      </c>
      <c r="BX188">
        <v>0</v>
      </c>
      <c r="BY188">
        <v>10.96</v>
      </c>
      <c r="BZ188">
        <v>0</v>
      </c>
      <c r="CA188">
        <v>5.7</v>
      </c>
      <c r="CB188">
        <v>0</v>
      </c>
      <c r="CC188">
        <v>1</v>
      </c>
      <c r="CD188" s="56">
        <v>42095</v>
      </c>
      <c r="CE188" s="56">
        <v>42342</v>
      </c>
      <c r="CF188" s="56">
        <v>42342</v>
      </c>
      <c r="CG188" s="56">
        <v>42419</v>
      </c>
      <c r="CH188" s="56"/>
      <c r="CI188" s="56"/>
      <c r="CJ188">
        <v>0</v>
      </c>
      <c r="CK188">
        <v>0</v>
      </c>
      <c r="CL188">
        <v>0</v>
      </c>
      <c r="CM188">
        <v>0</v>
      </c>
      <c r="CN188">
        <v>0</v>
      </c>
      <c r="CO188">
        <v>0</v>
      </c>
      <c r="CP188">
        <v>0.95</v>
      </c>
      <c r="CQ188" t="s">
        <v>1154</v>
      </c>
      <c r="CR188" t="s">
        <v>1153</v>
      </c>
      <c r="CS188" t="s">
        <v>1725</v>
      </c>
      <c r="CT188" t="s">
        <v>1397</v>
      </c>
      <c r="CU188" t="s">
        <v>1396</v>
      </c>
      <c r="CV188" t="s">
        <v>2255</v>
      </c>
      <c r="CW188" t="s">
        <v>1727</v>
      </c>
      <c r="CX188" t="s">
        <v>853</v>
      </c>
      <c r="DC188" t="s">
        <v>1387</v>
      </c>
      <c r="DE188" t="s">
        <v>1728</v>
      </c>
    </row>
    <row r="189" spans="1:109" x14ac:dyDescent="0.25">
      <c r="A189" t="s">
        <v>1025</v>
      </c>
      <c r="B189">
        <v>1</v>
      </c>
      <c r="C189" s="56">
        <v>42419</v>
      </c>
      <c r="D189" t="s">
        <v>1153</v>
      </c>
      <c r="E189" t="s">
        <v>2256</v>
      </c>
      <c r="G189" t="s">
        <v>2257</v>
      </c>
      <c r="H189" t="s">
        <v>1144</v>
      </c>
      <c r="I189" t="s">
        <v>1144</v>
      </c>
      <c r="J189" t="s">
        <v>1144</v>
      </c>
      <c r="K189" t="s">
        <v>1144</v>
      </c>
      <c r="L189">
        <v>4.12</v>
      </c>
      <c r="M189">
        <v>12.78</v>
      </c>
      <c r="N189">
        <v>0</v>
      </c>
      <c r="O189" s="56">
        <v>0</v>
      </c>
      <c r="P189" s="56">
        <v>0</v>
      </c>
      <c r="Q189">
        <v>1</v>
      </c>
      <c r="R189">
        <v>1</v>
      </c>
      <c r="S189">
        <v>11</v>
      </c>
      <c r="T189">
        <v>8</v>
      </c>
      <c r="U189">
        <v>3</v>
      </c>
      <c r="V189">
        <v>1</v>
      </c>
      <c r="X189" t="s">
        <v>7755</v>
      </c>
      <c r="AA189">
        <v>0</v>
      </c>
      <c r="AB189">
        <v>0</v>
      </c>
      <c r="AC189">
        <v>0</v>
      </c>
      <c r="AD189">
        <v>0</v>
      </c>
      <c r="AE189">
        <v>0</v>
      </c>
      <c r="AF189">
        <v>0</v>
      </c>
      <c r="AG189">
        <v>0</v>
      </c>
      <c r="AJ189" s="56"/>
      <c r="AK189" s="56"/>
      <c r="AL189" s="56"/>
      <c r="AP189" t="s">
        <v>1155</v>
      </c>
      <c r="AS189" t="s">
        <v>1152</v>
      </c>
      <c r="AT189">
        <v>1</v>
      </c>
      <c r="AV189">
        <v>4</v>
      </c>
      <c r="AW189">
        <v>3</v>
      </c>
      <c r="AX189">
        <v>1</v>
      </c>
      <c r="AY189" t="s">
        <v>1147</v>
      </c>
      <c r="AZ189" t="s">
        <v>1147</v>
      </c>
      <c r="BA189">
        <v>4</v>
      </c>
      <c r="BD189">
        <v>1000000000</v>
      </c>
      <c r="BE189">
        <v>11</v>
      </c>
      <c r="BF189">
        <v>-1.75</v>
      </c>
      <c r="BG189">
        <v>0</v>
      </c>
      <c r="BH189">
        <v>0</v>
      </c>
      <c r="BI189">
        <v>0</v>
      </c>
      <c r="BJ189">
        <v>0</v>
      </c>
      <c r="BK189">
        <v>0</v>
      </c>
      <c r="BL189">
        <v>0</v>
      </c>
      <c r="BM189">
        <v>11</v>
      </c>
      <c r="BN189">
        <v>-1.75</v>
      </c>
      <c r="BO189">
        <v>0</v>
      </c>
      <c r="BP189">
        <v>0</v>
      </c>
      <c r="BR189">
        <v>0</v>
      </c>
      <c r="BS189">
        <v>1</v>
      </c>
      <c r="BX189">
        <v>0</v>
      </c>
      <c r="BY189">
        <v>28.84</v>
      </c>
      <c r="BZ189">
        <v>0</v>
      </c>
      <c r="CA189">
        <v>9.17</v>
      </c>
      <c r="CB189">
        <v>0</v>
      </c>
      <c r="CC189">
        <v>1</v>
      </c>
      <c r="CD189" s="56">
        <v>42095</v>
      </c>
      <c r="CE189" s="56">
        <v>42342</v>
      </c>
      <c r="CF189" s="56">
        <v>42342</v>
      </c>
      <c r="CG189" s="56">
        <v>42419</v>
      </c>
      <c r="CH189" s="56"/>
      <c r="CI189" s="56"/>
      <c r="CJ189">
        <v>0</v>
      </c>
      <c r="CK189">
        <v>0</v>
      </c>
      <c r="CL189">
        <v>0</v>
      </c>
      <c r="CM189">
        <v>0</v>
      </c>
      <c r="CN189">
        <v>0</v>
      </c>
      <c r="CO189">
        <v>0</v>
      </c>
      <c r="CP189">
        <v>0.95</v>
      </c>
      <c r="CQ189" t="s">
        <v>1154</v>
      </c>
      <c r="CR189" t="s">
        <v>1153</v>
      </c>
      <c r="CS189" t="s">
        <v>1725</v>
      </c>
      <c r="CT189" t="s">
        <v>1397</v>
      </c>
      <c r="CU189" t="s">
        <v>1396</v>
      </c>
      <c r="CV189" t="s">
        <v>2258</v>
      </c>
      <c r="CW189" t="s">
        <v>1727</v>
      </c>
      <c r="CX189" t="s">
        <v>853</v>
      </c>
      <c r="DC189" t="s">
        <v>1387</v>
      </c>
      <c r="DE189" t="s">
        <v>1728</v>
      </c>
    </row>
    <row r="190" spans="1:109" x14ac:dyDescent="0.25">
      <c r="A190" t="s">
        <v>1025</v>
      </c>
      <c r="B190">
        <v>2</v>
      </c>
      <c r="C190" s="56">
        <v>42419</v>
      </c>
      <c r="D190" t="s">
        <v>1153</v>
      </c>
      <c r="E190" t="s">
        <v>2259</v>
      </c>
      <c r="G190" t="s">
        <v>2260</v>
      </c>
      <c r="H190" t="s">
        <v>1144</v>
      </c>
      <c r="I190" t="s">
        <v>1144</v>
      </c>
      <c r="J190" t="s">
        <v>1144</v>
      </c>
      <c r="K190" t="s">
        <v>1144</v>
      </c>
      <c r="L190">
        <v>13.83</v>
      </c>
      <c r="M190">
        <v>23.82</v>
      </c>
      <c r="N190">
        <v>0</v>
      </c>
      <c r="O190" s="56">
        <v>0</v>
      </c>
      <c r="P190" s="56">
        <v>0</v>
      </c>
      <c r="Q190">
        <v>1</v>
      </c>
      <c r="R190">
        <v>1</v>
      </c>
      <c r="S190">
        <v>11</v>
      </c>
      <c r="T190">
        <v>8</v>
      </c>
      <c r="U190">
        <v>3</v>
      </c>
      <c r="V190">
        <v>1</v>
      </c>
      <c r="X190" t="s">
        <v>7755</v>
      </c>
      <c r="AA190">
        <v>0</v>
      </c>
      <c r="AB190">
        <v>0</v>
      </c>
      <c r="AC190">
        <v>0</v>
      </c>
      <c r="AD190">
        <v>0</v>
      </c>
      <c r="AE190">
        <v>0</v>
      </c>
      <c r="AF190">
        <v>0</v>
      </c>
      <c r="AG190">
        <v>0</v>
      </c>
      <c r="AJ190" s="56"/>
      <c r="AK190" s="56"/>
      <c r="AL190" s="56"/>
      <c r="AM190">
        <v>3</v>
      </c>
      <c r="AP190" t="s">
        <v>1155</v>
      </c>
      <c r="AS190" t="s">
        <v>1152</v>
      </c>
      <c r="AT190">
        <v>1</v>
      </c>
      <c r="AV190">
        <v>3</v>
      </c>
      <c r="AW190">
        <v>2</v>
      </c>
      <c r="AX190">
        <v>1</v>
      </c>
      <c r="AY190" t="s">
        <v>1147</v>
      </c>
      <c r="AZ190" t="s">
        <v>1147</v>
      </c>
      <c r="BA190">
        <v>3</v>
      </c>
      <c r="BD190">
        <v>1000000000</v>
      </c>
      <c r="BE190">
        <v>4</v>
      </c>
      <c r="BF190">
        <v>-0.33</v>
      </c>
      <c r="BG190">
        <v>0</v>
      </c>
      <c r="BH190">
        <v>0</v>
      </c>
      <c r="BI190">
        <v>0</v>
      </c>
      <c r="BJ190">
        <v>0</v>
      </c>
      <c r="BK190">
        <v>0</v>
      </c>
      <c r="BL190">
        <v>0</v>
      </c>
      <c r="BM190">
        <v>4</v>
      </c>
      <c r="BN190">
        <v>-0.33</v>
      </c>
      <c r="BO190">
        <v>0</v>
      </c>
      <c r="BP190">
        <v>0</v>
      </c>
      <c r="BR190">
        <v>0</v>
      </c>
      <c r="BS190">
        <v>1</v>
      </c>
      <c r="BX190">
        <v>0</v>
      </c>
      <c r="BY190">
        <v>13.83</v>
      </c>
      <c r="BZ190">
        <v>0</v>
      </c>
      <c r="CA190">
        <v>3.15</v>
      </c>
      <c r="CB190">
        <v>0</v>
      </c>
      <c r="CC190">
        <v>1</v>
      </c>
      <c r="CD190" s="56">
        <v>42095</v>
      </c>
      <c r="CE190" s="56">
        <v>42342</v>
      </c>
      <c r="CF190" s="56">
        <v>42342</v>
      </c>
      <c r="CG190" s="56">
        <v>42419</v>
      </c>
      <c r="CH190" s="56"/>
      <c r="CI190" s="56"/>
      <c r="CJ190">
        <v>0</v>
      </c>
      <c r="CK190">
        <v>0</v>
      </c>
      <c r="CL190">
        <v>0</v>
      </c>
      <c r="CM190">
        <v>0</v>
      </c>
      <c r="CN190">
        <v>0</v>
      </c>
      <c r="CO190">
        <v>0</v>
      </c>
      <c r="CP190">
        <v>0.96</v>
      </c>
      <c r="CQ190" t="s">
        <v>1154</v>
      </c>
      <c r="CR190" t="s">
        <v>1153</v>
      </c>
      <c r="CS190" t="s">
        <v>1748</v>
      </c>
      <c r="CT190" t="s">
        <v>1397</v>
      </c>
      <c r="CU190" t="s">
        <v>1396</v>
      </c>
      <c r="CV190" t="s">
        <v>2261</v>
      </c>
      <c r="CW190" t="s">
        <v>1727</v>
      </c>
      <c r="CX190" t="s">
        <v>853</v>
      </c>
      <c r="DC190" t="s">
        <v>1387</v>
      </c>
      <c r="DE190" t="s">
        <v>1392</v>
      </c>
    </row>
    <row r="191" spans="1:109" x14ac:dyDescent="0.25">
      <c r="A191" t="s">
        <v>1025</v>
      </c>
      <c r="B191">
        <v>1</v>
      </c>
      <c r="C191" s="56">
        <v>42419</v>
      </c>
      <c r="D191" t="s">
        <v>1153</v>
      </c>
      <c r="E191" t="s">
        <v>1428</v>
      </c>
      <c r="G191" t="s">
        <v>2262</v>
      </c>
      <c r="H191" t="s">
        <v>1144</v>
      </c>
      <c r="I191" t="s">
        <v>1144</v>
      </c>
      <c r="J191" t="s">
        <v>1144</v>
      </c>
      <c r="K191" t="s">
        <v>1144</v>
      </c>
      <c r="L191">
        <v>8.84</v>
      </c>
      <c r="M191">
        <v>27.18</v>
      </c>
      <c r="N191">
        <v>0</v>
      </c>
      <c r="O191" s="56">
        <v>0</v>
      </c>
      <c r="P191" s="56">
        <v>0</v>
      </c>
      <c r="Q191">
        <v>1</v>
      </c>
      <c r="R191">
        <v>1</v>
      </c>
      <c r="S191">
        <v>11</v>
      </c>
      <c r="T191">
        <v>8</v>
      </c>
      <c r="U191">
        <v>3</v>
      </c>
      <c r="V191">
        <v>1</v>
      </c>
      <c r="W191" t="s">
        <v>1156</v>
      </c>
      <c r="X191" t="s">
        <v>7716</v>
      </c>
      <c r="AA191">
        <v>0</v>
      </c>
      <c r="AB191">
        <v>0</v>
      </c>
      <c r="AC191">
        <v>0</v>
      </c>
      <c r="AD191">
        <v>0</v>
      </c>
      <c r="AE191">
        <v>0</v>
      </c>
      <c r="AF191">
        <v>0</v>
      </c>
      <c r="AG191">
        <v>0</v>
      </c>
      <c r="AJ191" s="56"/>
      <c r="AK191" s="56"/>
      <c r="AL191" s="56"/>
      <c r="AP191" t="s">
        <v>1155</v>
      </c>
      <c r="AR191">
        <v>5</v>
      </c>
      <c r="AS191" t="s">
        <v>1152</v>
      </c>
      <c r="AT191">
        <v>1</v>
      </c>
      <c r="AV191">
        <v>28</v>
      </c>
      <c r="AW191">
        <v>19</v>
      </c>
      <c r="AX191">
        <v>9</v>
      </c>
      <c r="AY191" t="s">
        <v>1145</v>
      </c>
      <c r="AZ191" t="s">
        <v>1145</v>
      </c>
      <c r="BA191">
        <v>40</v>
      </c>
      <c r="BD191">
        <v>1000000000</v>
      </c>
      <c r="BE191">
        <v>13</v>
      </c>
      <c r="BF191">
        <v>0.54</v>
      </c>
      <c r="BG191">
        <v>0</v>
      </c>
      <c r="BH191">
        <v>0</v>
      </c>
      <c r="BI191">
        <v>0</v>
      </c>
      <c r="BJ191">
        <v>0</v>
      </c>
      <c r="BK191">
        <v>0</v>
      </c>
      <c r="BL191">
        <v>0</v>
      </c>
      <c r="BM191">
        <v>13</v>
      </c>
      <c r="BN191">
        <v>0.54</v>
      </c>
      <c r="BO191">
        <v>0</v>
      </c>
      <c r="BP191">
        <v>0</v>
      </c>
      <c r="BR191">
        <v>15</v>
      </c>
      <c r="BS191">
        <v>8</v>
      </c>
      <c r="BT191">
        <v>5</v>
      </c>
      <c r="BX191">
        <v>0</v>
      </c>
      <c r="BY191">
        <v>0</v>
      </c>
      <c r="BZ191">
        <v>0</v>
      </c>
      <c r="CA191">
        <v>9.0500000000000007</v>
      </c>
      <c r="CB191">
        <v>0</v>
      </c>
      <c r="CC191">
        <v>1</v>
      </c>
      <c r="CD191" s="56">
        <v>42284</v>
      </c>
      <c r="CE191" s="56">
        <v>42342</v>
      </c>
      <c r="CF191" s="56">
        <v>42342</v>
      </c>
      <c r="CG191" s="56">
        <v>42419</v>
      </c>
      <c r="CH191" s="56"/>
      <c r="CI191" s="56"/>
      <c r="CJ191">
        <v>0.25</v>
      </c>
      <c r="CK191">
        <v>0</v>
      </c>
      <c r="CL191">
        <v>0</v>
      </c>
      <c r="CM191">
        <v>0</v>
      </c>
      <c r="CN191">
        <v>0.12</v>
      </c>
      <c r="CO191">
        <v>0.35</v>
      </c>
      <c r="CP191">
        <v>0.48</v>
      </c>
      <c r="CQ191" t="s">
        <v>1154</v>
      </c>
      <c r="CR191" t="s">
        <v>1153</v>
      </c>
      <c r="CS191" t="s">
        <v>1725</v>
      </c>
      <c r="CT191" t="s">
        <v>1397</v>
      </c>
      <c r="CU191" t="s">
        <v>1396</v>
      </c>
      <c r="CV191" t="s">
        <v>2263</v>
      </c>
      <c r="CW191" t="s">
        <v>1727</v>
      </c>
      <c r="CX191" t="s">
        <v>853</v>
      </c>
      <c r="DC191" t="s">
        <v>1387</v>
      </c>
      <c r="DE191" t="s">
        <v>1728</v>
      </c>
    </row>
    <row r="192" spans="1:109" x14ac:dyDescent="0.25">
      <c r="A192" t="s">
        <v>1025</v>
      </c>
      <c r="B192">
        <v>1</v>
      </c>
      <c r="C192" s="56">
        <v>42419</v>
      </c>
      <c r="D192" t="s">
        <v>1153</v>
      </c>
      <c r="E192" t="s">
        <v>2264</v>
      </c>
      <c r="G192" t="s">
        <v>2265</v>
      </c>
      <c r="H192" t="s">
        <v>1144</v>
      </c>
      <c r="I192" t="s">
        <v>1144</v>
      </c>
      <c r="J192" t="s">
        <v>1144</v>
      </c>
      <c r="K192" t="s">
        <v>1144</v>
      </c>
      <c r="L192">
        <v>9.4</v>
      </c>
      <c r="M192">
        <v>19.75</v>
      </c>
      <c r="N192">
        <v>0</v>
      </c>
      <c r="O192" s="56">
        <v>0</v>
      </c>
      <c r="P192" s="56">
        <v>0</v>
      </c>
      <c r="Q192">
        <v>1</v>
      </c>
      <c r="R192">
        <v>1</v>
      </c>
      <c r="S192">
        <v>11</v>
      </c>
      <c r="T192">
        <v>8</v>
      </c>
      <c r="U192">
        <v>3</v>
      </c>
      <c r="V192">
        <v>1</v>
      </c>
      <c r="X192" t="s">
        <v>7716</v>
      </c>
      <c r="AA192">
        <v>0</v>
      </c>
      <c r="AB192">
        <v>0</v>
      </c>
      <c r="AC192">
        <v>0</v>
      </c>
      <c r="AD192">
        <v>0</v>
      </c>
      <c r="AE192">
        <v>0</v>
      </c>
      <c r="AF192">
        <v>0</v>
      </c>
      <c r="AG192">
        <v>0</v>
      </c>
      <c r="AJ192" s="56"/>
      <c r="AK192" s="56"/>
      <c r="AL192" s="56"/>
      <c r="AP192" t="s">
        <v>1155</v>
      </c>
      <c r="AR192">
        <v>2</v>
      </c>
      <c r="AS192" t="s">
        <v>1152</v>
      </c>
      <c r="AT192">
        <v>1</v>
      </c>
      <c r="AV192">
        <v>8</v>
      </c>
      <c r="AW192">
        <v>5</v>
      </c>
      <c r="AX192">
        <v>3</v>
      </c>
      <c r="AY192" t="s">
        <v>1147</v>
      </c>
      <c r="AZ192" t="s">
        <v>1147</v>
      </c>
      <c r="BA192">
        <v>10</v>
      </c>
      <c r="BD192">
        <v>1000000000</v>
      </c>
      <c r="BE192">
        <v>9</v>
      </c>
      <c r="BF192">
        <v>-0.13</v>
      </c>
      <c r="BG192">
        <v>0</v>
      </c>
      <c r="BH192">
        <v>0</v>
      </c>
      <c r="BI192">
        <v>0</v>
      </c>
      <c r="BJ192">
        <v>0</v>
      </c>
      <c r="BK192">
        <v>0</v>
      </c>
      <c r="BL192">
        <v>0</v>
      </c>
      <c r="BM192">
        <v>9</v>
      </c>
      <c r="BN192">
        <v>-0.13</v>
      </c>
      <c r="BO192">
        <v>0</v>
      </c>
      <c r="BP192">
        <v>0</v>
      </c>
      <c r="BR192">
        <v>0</v>
      </c>
      <c r="BS192">
        <v>2</v>
      </c>
      <c r="BX192">
        <v>0</v>
      </c>
      <c r="BY192">
        <v>9.4</v>
      </c>
      <c r="BZ192">
        <v>0</v>
      </c>
      <c r="CA192">
        <v>4.8</v>
      </c>
      <c r="CB192">
        <v>0</v>
      </c>
      <c r="CC192">
        <v>1</v>
      </c>
      <c r="CD192" s="56">
        <v>42284</v>
      </c>
      <c r="CE192" s="56">
        <v>42342</v>
      </c>
      <c r="CF192" s="56">
        <v>42342</v>
      </c>
      <c r="CG192" s="56">
        <v>42419</v>
      </c>
      <c r="CH192" s="56"/>
      <c r="CI192" s="56"/>
      <c r="CJ192">
        <v>0.05</v>
      </c>
      <c r="CK192">
        <v>0</v>
      </c>
      <c r="CL192">
        <v>0</v>
      </c>
      <c r="CM192">
        <v>0</v>
      </c>
      <c r="CN192">
        <v>0</v>
      </c>
      <c r="CO192">
        <v>0</v>
      </c>
      <c r="CP192">
        <v>0.95</v>
      </c>
      <c r="CQ192" t="s">
        <v>1154</v>
      </c>
      <c r="CR192" t="s">
        <v>1153</v>
      </c>
      <c r="CS192" t="s">
        <v>1725</v>
      </c>
      <c r="CT192" t="s">
        <v>1397</v>
      </c>
      <c r="CU192" t="s">
        <v>1396</v>
      </c>
      <c r="CV192" t="s">
        <v>2266</v>
      </c>
      <c r="CW192" t="s">
        <v>1727</v>
      </c>
      <c r="CX192" t="s">
        <v>853</v>
      </c>
      <c r="DC192" t="s">
        <v>1387</v>
      </c>
      <c r="DE192" t="s">
        <v>1728</v>
      </c>
    </row>
    <row r="193" spans="1:109" x14ac:dyDescent="0.25">
      <c r="A193" t="s">
        <v>1025</v>
      </c>
      <c r="B193">
        <v>1</v>
      </c>
      <c r="C193" s="56">
        <v>42419</v>
      </c>
      <c r="D193" t="s">
        <v>1153</v>
      </c>
      <c r="E193" t="s">
        <v>2267</v>
      </c>
      <c r="G193" t="s">
        <v>2268</v>
      </c>
      <c r="H193" t="s">
        <v>1144</v>
      </c>
      <c r="I193" t="s">
        <v>1144</v>
      </c>
      <c r="J193" t="s">
        <v>1144</v>
      </c>
      <c r="K193" t="s">
        <v>1144</v>
      </c>
      <c r="L193">
        <v>6.76</v>
      </c>
      <c r="M193">
        <v>21.77</v>
      </c>
      <c r="N193">
        <v>0</v>
      </c>
      <c r="O193" s="56">
        <v>0</v>
      </c>
      <c r="P193" s="56">
        <v>0</v>
      </c>
      <c r="Q193">
        <v>1</v>
      </c>
      <c r="R193">
        <v>1</v>
      </c>
      <c r="S193">
        <v>11</v>
      </c>
      <c r="T193">
        <v>8</v>
      </c>
      <c r="U193">
        <v>3</v>
      </c>
      <c r="V193">
        <v>1</v>
      </c>
      <c r="W193" t="s">
        <v>1156</v>
      </c>
      <c r="X193" t="s">
        <v>7716</v>
      </c>
      <c r="AA193">
        <v>0</v>
      </c>
      <c r="AB193">
        <v>0</v>
      </c>
      <c r="AC193">
        <v>0</v>
      </c>
      <c r="AD193">
        <v>0</v>
      </c>
      <c r="AE193">
        <v>0</v>
      </c>
      <c r="AF193">
        <v>0</v>
      </c>
      <c r="AG193">
        <v>0</v>
      </c>
      <c r="AJ193" s="56"/>
      <c r="AK193" s="56"/>
      <c r="AL193" s="56"/>
      <c r="AP193" t="s">
        <v>1155</v>
      </c>
      <c r="AR193">
        <v>2</v>
      </c>
      <c r="AS193" t="s">
        <v>1152</v>
      </c>
      <c r="AT193">
        <v>1</v>
      </c>
      <c r="AV193">
        <v>10</v>
      </c>
      <c r="AW193">
        <v>7</v>
      </c>
      <c r="AX193">
        <v>3</v>
      </c>
      <c r="AY193" t="s">
        <v>1148</v>
      </c>
      <c r="AZ193" t="s">
        <v>1148</v>
      </c>
      <c r="BA193">
        <v>13</v>
      </c>
      <c r="BD193">
        <v>1000000000</v>
      </c>
      <c r="BE193">
        <v>9</v>
      </c>
      <c r="BF193">
        <v>0.1</v>
      </c>
      <c r="BG193">
        <v>0</v>
      </c>
      <c r="BH193">
        <v>0</v>
      </c>
      <c r="BI193">
        <v>0</v>
      </c>
      <c r="BJ193">
        <v>0</v>
      </c>
      <c r="BK193">
        <v>0</v>
      </c>
      <c r="BL193">
        <v>0</v>
      </c>
      <c r="BM193">
        <v>9</v>
      </c>
      <c r="BN193">
        <v>0.1</v>
      </c>
      <c r="BO193">
        <v>0</v>
      </c>
      <c r="BP193">
        <v>0</v>
      </c>
      <c r="BR193">
        <v>2</v>
      </c>
      <c r="BS193">
        <v>3</v>
      </c>
      <c r="BX193">
        <v>0</v>
      </c>
      <c r="BY193">
        <v>0</v>
      </c>
      <c r="BZ193">
        <v>0</v>
      </c>
      <c r="CA193">
        <v>9.69</v>
      </c>
      <c r="CB193">
        <v>0</v>
      </c>
      <c r="CC193">
        <v>1</v>
      </c>
      <c r="CD193" s="56">
        <v>42284</v>
      </c>
      <c r="CE193" s="56">
        <v>42342</v>
      </c>
      <c r="CF193" s="56">
        <v>42342</v>
      </c>
      <c r="CG193" s="56">
        <v>42419</v>
      </c>
      <c r="CH193" s="56"/>
      <c r="CI193" s="56"/>
      <c r="CJ193">
        <v>0.09</v>
      </c>
      <c r="CK193">
        <v>0</v>
      </c>
      <c r="CL193">
        <v>0</v>
      </c>
      <c r="CM193">
        <v>0</v>
      </c>
      <c r="CN193">
        <v>0</v>
      </c>
      <c r="CO193">
        <v>0.42</v>
      </c>
      <c r="CP193">
        <v>0.53</v>
      </c>
      <c r="CQ193" t="s">
        <v>1154</v>
      </c>
      <c r="CR193" t="s">
        <v>1153</v>
      </c>
      <c r="CS193" t="s">
        <v>1725</v>
      </c>
      <c r="CT193" t="s">
        <v>1397</v>
      </c>
      <c r="CU193" t="s">
        <v>1396</v>
      </c>
      <c r="CV193" t="s">
        <v>2269</v>
      </c>
      <c r="CW193" t="s">
        <v>1727</v>
      </c>
      <c r="CX193" t="s">
        <v>853</v>
      </c>
      <c r="DC193" t="s">
        <v>1387</v>
      </c>
      <c r="DE193" t="s">
        <v>1728</v>
      </c>
    </row>
    <row r="194" spans="1:109" x14ac:dyDescent="0.25">
      <c r="A194" t="s">
        <v>1025</v>
      </c>
      <c r="B194">
        <v>1</v>
      </c>
      <c r="C194" s="56">
        <v>42419</v>
      </c>
      <c r="D194" t="s">
        <v>1153</v>
      </c>
      <c r="E194" t="s">
        <v>2270</v>
      </c>
      <c r="G194" t="s">
        <v>2271</v>
      </c>
      <c r="H194" t="s">
        <v>1144</v>
      </c>
      <c r="I194" t="s">
        <v>1144</v>
      </c>
      <c r="J194" t="s">
        <v>1144</v>
      </c>
      <c r="K194" t="s">
        <v>1144</v>
      </c>
      <c r="L194">
        <v>2.35</v>
      </c>
      <c r="M194">
        <v>9.11</v>
      </c>
      <c r="N194">
        <v>0</v>
      </c>
      <c r="O194" s="56">
        <v>0</v>
      </c>
      <c r="P194" s="56">
        <v>0</v>
      </c>
      <c r="Q194">
        <v>1</v>
      </c>
      <c r="R194">
        <v>1</v>
      </c>
      <c r="S194">
        <v>11</v>
      </c>
      <c r="T194">
        <v>8</v>
      </c>
      <c r="U194">
        <v>3</v>
      </c>
      <c r="V194">
        <v>1</v>
      </c>
      <c r="W194" t="s">
        <v>1156</v>
      </c>
      <c r="X194" t="s">
        <v>7716</v>
      </c>
      <c r="Y194">
        <v>48</v>
      </c>
      <c r="AA194">
        <v>0</v>
      </c>
      <c r="AB194">
        <v>0</v>
      </c>
      <c r="AC194">
        <v>0</v>
      </c>
      <c r="AD194">
        <v>0</v>
      </c>
      <c r="AE194">
        <v>0</v>
      </c>
      <c r="AF194">
        <v>0</v>
      </c>
      <c r="AG194">
        <v>0</v>
      </c>
      <c r="AJ194" s="56"/>
      <c r="AK194" s="56"/>
      <c r="AL194" s="56"/>
      <c r="AP194" t="s">
        <v>1155</v>
      </c>
      <c r="AR194">
        <v>5</v>
      </c>
      <c r="AS194" t="s">
        <v>1152</v>
      </c>
      <c r="AT194">
        <v>1</v>
      </c>
      <c r="AV194">
        <v>60</v>
      </c>
      <c r="AW194">
        <v>40</v>
      </c>
      <c r="AX194">
        <v>20</v>
      </c>
      <c r="AY194" t="s">
        <v>1148</v>
      </c>
      <c r="AZ194" t="s">
        <v>1147</v>
      </c>
      <c r="BA194">
        <v>50</v>
      </c>
      <c r="BD194">
        <v>1000000000</v>
      </c>
      <c r="BE194">
        <v>49</v>
      </c>
      <c r="BF194">
        <v>0.18</v>
      </c>
      <c r="BG194">
        <v>27</v>
      </c>
      <c r="BH194">
        <v>0</v>
      </c>
      <c r="BI194">
        <v>0</v>
      </c>
      <c r="BJ194">
        <v>0</v>
      </c>
      <c r="BK194">
        <v>0</v>
      </c>
      <c r="BL194">
        <v>0</v>
      </c>
      <c r="BM194">
        <v>76</v>
      </c>
      <c r="BN194">
        <v>-0.27</v>
      </c>
      <c r="BO194">
        <v>0</v>
      </c>
      <c r="BP194">
        <v>0</v>
      </c>
      <c r="BR194">
        <v>0</v>
      </c>
      <c r="BS194">
        <v>16</v>
      </c>
      <c r="BX194">
        <v>0</v>
      </c>
      <c r="BY194">
        <v>0</v>
      </c>
      <c r="BZ194">
        <v>0</v>
      </c>
      <c r="CA194">
        <v>12.55</v>
      </c>
      <c r="CB194">
        <v>0</v>
      </c>
      <c r="CC194">
        <v>1</v>
      </c>
      <c r="CD194" s="56">
        <v>42284</v>
      </c>
      <c r="CE194" s="56">
        <v>42342</v>
      </c>
      <c r="CF194" s="56">
        <v>42342</v>
      </c>
      <c r="CG194" s="56">
        <v>42419</v>
      </c>
      <c r="CH194" s="56"/>
      <c r="CI194" s="56"/>
      <c r="CJ194">
        <v>0.24</v>
      </c>
      <c r="CK194">
        <v>0</v>
      </c>
      <c r="CL194">
        <v>0</v>
      </c>
      <c r="CM194">
        <v>0</v>
      </c>
      <c r="CN194">
        <v>0.53</v>
      </c>
      <c r="CO194">
        <v>0.42</v>
      </c>
      <c r="CP194">
        <v>0</v>
      </c>
      <c r="CQ194" t="s">
        <v>1154</v>
      </c>
      <c r="CR194" t="s">
        <v>1153</v>
      </c>
      <c r="CS194" t="s">
        <v>1725</v>
      </c>
      <c r="CT194" t="s">
        <v>1397</v>
      </c>
      <c r="CU194" t="s">
        <v>1396</v>
      </c>
      <c r="CV194" t="s">
        <v>2272</v>
      </c>
      <c r="CW194" t="s">
        <v>1727</v>
      </c>
      <c r="CX194" t="s">
        <v>853</v>
      </c>
      <c r="DC194" t="s">
        <v>1387</v>
      </c>
      <c r="DE194" t="s">
        <v>1728</v>
      </c>
    </row>
    <row r="195" spans="1:109" x14ac:dyDescent="0.25">
      <c r="A195" t="s">
        <v>1025</v>
      </c>
      <c r="B195">
        <v>1</v>
      </c>
      <c r="C195" s="56">
        <v>42419</v>
      </c>
      <c r="D195" t="s">
        <v>1153</v>
      </c>
      <c r="E195" t="s">
        <v>2273</v>
      </c>
      <c r="G195" t="s">
        <v>2274</v>
      </c>
      <c r="H195" t="s">
        <v>1144</v>
      </c>
      <c r="I195" t="s">
        <v>1144</v>
      </c>
      <c r="J195" t="s">
        <v>1144</v>
      </c>
      <c r="K195" t="s">
        <v>1144</v>
      </c>
      <c r="L195">
        <v>19.350000000000001</v>
      </c>
      <c r="M195">
        <v>53.79</v>
      </c>
      <c r="N195">
        <v>0</v>
      </c>
      <c r="O195" s="56">
        <v>0</v>
      </c>
      <c r="P195" s="56">
        <v>0</v>
      </c>
      <c r="Q195">
        <v>1</v>
      </c>
      <c r="R195">
        <v>1</v>
      </c>
      <c r="S195">
        <v>11</v>
      </c>
      <c r="T195">
        <v>8</v>
      </c>
      <c r="U195">
        <v>3</v>
      </c>
      <c r="V195">
        <v>1</v>
      </c>
      <c r="W195" t="s">
        <v>1156</v>
      </c>
      <c r="X195" t="s">
        <v>7716</v>
      </c>
      <c r="Y195">
        <v>8</v>
      </c>
      <c r="AA195">
        <v>0</v>
      </c>
      <c r="AB195">
        <v>0</v>
      </c>
      <c r="AC195">
        <v>0</v>
      </c>
      <c r="AD195">
        <v>0</v>
      </c>
      <c r="AE195">
        <v>0</v>
      </c>
      <c r="AF195">
        <v>0</v>
      </c>
      <c r="AG195">
        <v>0</v>
      </c>
      <c r="AJ195" s="56"/>
      <c r="AK195" s="56"/>
      <c r="AL195" s="56"/>
      <c r="AM195">
        <v>4</v>
      </c>
      <c r="AP195" t="s">
        <v>1155</v>
      </c>
      <c r="AR195">
        <v>2</v>
      </c>
      <c r="AS195" t="s">
        <v>1152</v>
      </c>
      <c r="AT195">
        <v>1</v>
      </c>
      <c r="AV195">
        <v>11</v>
      </c>
      <c r="AW195">
        <v>7</v>
      </c>
      <c r="AX195">
        <v>4</v>
      </c>
      <c r="AY195" t="s">
        <v>1145</v>
      </c>
      <c r="AZ195" t="s">
        <v>1148</v>
      </c>
      <c r="BA195">
        <v>8</v>
      </c>
      <c r="BD195">
        <v>1000000000</v>
      </c>
      <c r="BE195">
        <v>7</v>
      </c>
      <c r="BF195">
        <v>0.36</v>
      </c>
      <c r="BG195">
        <v>0</v>
      </c>
      <c r="BH195">
        <v>0</v>
      </c>
      <c r="BI195">
        <v>0</v>
      </c>
      <c r="BJ195">
        <v>0</v>
      </c>
      <c r="BK195">
        <v>0</v>
      </c>
      <c r="BL195">
        <v>4</v>
      </c>
      <c r="BM195">
        <v>11</v>
      </c>
      <c r="BN195">
        <v>0</v>
      </c>
      <c r="BO195">
        <v>0</v>
      </c>
      <c r="BP195">
        <v>0</v>
      </c>
      <c r="BR195">
        <v>0</v>
      </c>
      <c r="BS195">
        <v>3</v>
      </c>
      <c r="BX195">
        <v>0</v>
      </c>
      <c r="BY195">
        <v>0</v>
      </c>
      <c r="BZ195">
        <v>0</v>
      </c>
      <c r="CA195">
        <v>7.77</v>
      </c>
      <c r="CB195">
        <v>0</v>
      </c>
      <c r="CC195">
        <v>1</v>
      </c>
      <c r="CD195" s="56">
        <v>42284</v>
      </c>
      <c r="CE195" s="56">
        <v>42342</v>
      </c>
      <c r="CF195" s="56">
        <v>42342</v>
      </c>
      <c r="CG195" s="56">
        <v>42419</v>
      </c>
      <c r="CH195" s="56"/>
      <c r="CI195" s="56"/>
      <c r="CJ195">
        <v>0</v>
      </c>
      <c r="CK195">
        <v>0</v>
      </c>
      <c r="CL195">
        <v>0</v>
      </c>
      <c r="CM195">
        <v>0</v>
      </c>
      <c r="CN195">
        <v>0.95</v>
      </c>
      <c r="CO195">
        <v>0</v>
      </c>
      <c r="CP195">
        <v>0</v>
      </c>
      <c r="CQ195" t="s">
        <v>1154</v>
      </c>
      <c r="CR195" t="s">
        <v>1153</v>
      </c>
      <c r="CS195" t="s">
        <v>1725</v>
      </c>
      <c r="CT195" t="s">
        <v>1397</v>
      </c>
      <c r="CU195" t="s">
        <v>1396</v>
      </c>
      <c r="CV195" t="s">
        <v>2275</v>
      </c>
      <c r="CW195" t="s">
        <v>1727</v>
      </c>
      <c r="CX195" t="s">
        <v>853</v>
      </c>
      <c r="DC195" t="s">
        <v>1387</v>
      </c>
      <c r="DE195" t="s">
        <v>1728</v>
      </c>
    </row>
    <row r="196" spans="1:109" x14ac:dyDescent="0.25">
      <c r="A196" t="s">
        <v>1025</v>
      </c>
      <c r="B196">
        <v>1</v>
      </c>
      <c r="C196" s="56">
        <v>42419</v>
      </c>
      <c r="D196" t="s">
        <v>1153</v>
      </c>
      <c r="E196" t="s">
        <v>1429</v>
      </c>
      <c r="G196" t="s">
        <v>2276</v>
      </c>
      <c r="H196" t="s">
        <v>1144</v>
      </c>
      <c r="I196" t="s">
        <v>1144</v>
      </c>
      <c r="J196" t="s">
        <v>1144</v>
      </c>
      <c r="K196" t="s">
        <v>1144</v>
      </c>
      <c r="L196">
        <v>2.8</v>
      </c>
      <c r="M196">
        <v>10.88</v>
      </c>
      <c r="N196">
        <v>0</v>
      </c>
      <c r="O196" s="56">
        <v>0</v>
      </c>
      <c r="P196" s="56">
        <v>0</v>
      </c>
      <c r="Q196">
        <v>1</v>
      </c>
      <c r="R196">
        <v>1</v>
      </c>
      <c r="S196">
        <v>11</v>
      </c>
      <c r="T196">
        <v>8</v>
      </c>
      <c r="U196">
        <v>3</v>
      </c>
      <c r="V196">
        <v>1</v>
      </c>
      <c r="W196" t="s">
        <v>1394</v>
      </c>
      <c r="X196" t="s">
        <v>7759</v>
      </c>
      <c r="AA196">
        <v>0</v>
      </c>
      <c r="AB196">
        <v>0</v>
      </c>
      <c r="AC196">
        <v>0</v>
      </c>
      <c r="AD196">
        <v>0</v>
      </c>
      <c r="AE196">
        <v>0</v>
      </c>
      <c r="AF196">
        <v>0</v>
      </c>
      <c r="AG196">
        <v>0</v>
      </c>
      <c r="AJ196" s="56"/>
      <c r="AK196" s="56"/>
      <c r="AL196" s="56"/>
      <c r="AP196" t="s">
        <v>1155</v>
      </c>
      <c r="AR196">
        <v>5</v>
      </c>
      <c r="AS196" t="s">
        <v>1152</v>
      </c>
      <c r="AT196">
        <v>1</v>
      </c>
      <c r="AV196">
        <v>60</v>
      </c>
      <c r="AW196">
        <v>40</v>
      </c>
      <c r="AX196">
        <v>20</v>
      </c>
      <c r="AY196" t="s">
        <v>1146</v>
      </c>
      <c r="AZ196" t="s">
        <v>1148</v>
      </c>
      <c r="BA196">
        <v>48</v>
      </c>
      <c r="BD196">
        <v>1000000000</v>
      </c>
      <c r="BE196">
        <v>7</v>
      </c>
      <c r="BF196">
        <v>0.88</v>
      </c>
      <c r="BG196">
        <v>33</v>
      </c>
      <c r="BH196">
        <v>0</v>
      </c>
      <c r="BI196">
        <v>0</v>
      </c>
      <c r="BJ196">
        <v>0</v>
      </c>
      <c r="BK196">
        <v>0</v>
      </c>
      <c r="BL196">
        <v>5</v>
      </c>
      <c r="BM196">
        <v>45</v>
      </c>
      <c r="BN196">
        <v>0.25</v>
      </c>
      <c r="BO196">
        <v>0</v>
      </c>
      <c r="BP196">
        <v>0</v>
      </c>
      <c r="BR196">
        <v>15</v>
      </c>
      <c r="BS196">
        <v>16</v>
      </c>
      <c r="BT196">
        <v>5</v>
      </c>
      <c r="BX196">
        <v>105.04</v>
      </c>
      <c r="BY196">
        <v>0</v>
      </c>
      <c r="BZ196">
        <v>0</v>
      </c>
      <c r="CA196">
        <v>12.59</v>
      </c>
      <c r="CB196">
        <v>0</v>
      </c>
      <c r="CC196">
        <v>1</v>
      </c>
      <c r="CD196" s="56">
        <v>42416</v>
      </c>
      <c r="CE196" s="56">
        <v>42416</v>
      </c>
      <c r="CF196" s="56">
        <v>42416</v>
      </c>
      <c r="CG196" s="56">
        <v>42493</v>
      </c>
      <c r="CH196" s="56"/>
      <c r="CI196" s="56"/>
      <c r="CJ196">
        <v>0</v>
      </c>
      <c r="CK196">
        <v>0</v>
      </c>
      <c r="CL196">
        <v>0</v>
      </c>
      <c r="CM196">
        <v>7.0000000000000007E-2</v>
      </c>
      <c r="CN196">
        <v>0</v>
      </c>
      <c r="CO196">
        <v>0</v>
      </c>
      <c r="CP196">
        <v>0</v>
      </c>
      <c r="CQ196" t="s">
        <v>1154</v>
      </c>
      <c r="CR196" t="s">
        <v>1153</v>
      </c>
      <c r="CS196" t="s">
        <v>1725</v>
      </c>
      <c r="CT196" t="s">
        <v>1397</v>
      </c>
      <c r="CU196" t="s">
        <v>1396</v>
      </c>
      <c r="CV196" t="s">
        <v>2277</v>
      </c>
      <c r="CW196" t="s">
        <v>1727</v>
      </c>
      <c r="CX196" t="s">
        <v>853</v>
      </c>
      <c r="DC196" t="s">
        <v>1387</v>
      </c>
      <c r="DE196" t="s">
        <v>1728</v>
      </c>
    </row>
    <row r="197" spans="1:109" x14ac:dyDescent="0.25">
      <c r="A197" t="s">
        <v>1025</v>
      </c>
      <c r="B197">
        <v>1</v>
      </c>
      <c r="C197" s="56">
        <v>42419</v>
      </c>
      <c r="D197" t="s">
        <v>1153</v>
      </c>
      <c r="E197" t="s">
        <v>1430</v>
      </c>
      <c r="G197" t="s">
        <v>2278</v>
      </c>
      <c r="H197" t="s">
        <v>1144</v>
      </c>
      <c r="I197" t="s">
        <v>1144</v>
      </c>
      <c r="J197" t="s">
        <v>1144</v>
      </c>
      <c r="K197" t="s">
        <v>1144</v>
      </c>
      <c r="L197">
        <v>5.16</v>
      </c>
      <c r="M197">
        <v>32.9</v>
      </c>
      <c r="N197">
        <v>0</v>
      </c>
      <c r="O197" s="56">
        <v>0</v>
      </c>
      <c r="P197" s="56">
        <v>0</v>
      </c>
      <c r="Q197">
        <v>1</v>
      </c>
      <c r="R197">
        <v>1</v>
      </c>
      <c r="S197">
        <v>11</v>
      </c>
      <c r="T197">
        <v>8</v>
      </c>
      <c r="U197">
        <v>3</v>
      </c>
      <c r="V197">
        <v>1</v>
      </c>
      <c r="W197" t="s">
        <v>1156</v>
      </c>
      <c r="X197" t="s">
        <v>7716</v>
      </c>
      <c r="AA197">
        <v>0</v>
      </c>
      <c r="AB197">
        <v>0</v>
      </c>
      <c r="AC197">
        <v>0</v>
      </c>
      <c r="AD197">
        <v>0</v>
      </c>
      <c r="AE197">
        <v>0</v>
      </c>
      <c r="AF197">
        <v>0</v>
      </c>
      <c r="AG197">
        <v>0</v>
      </c>
      <c r="AJ197" s="56"/>
      <c r="AK197" s="56"/>
      <c r="AL197" s="56"/>
      <c r="AP197" t="s">
        <v>1155</v>
      </c>
      <c r="AR197">
        <v>5</v>
      </c>
      <c r="AS197" t="s">
        <v>1152</v>
      </c>
      <c r="AT197">
        <v>1</v>
      </c>
      <c r="AV197">
        <v>40</v>
      </c>
      <c r="AW197">
        <v>27</v>
      </c>
      <c r="AX197">
        <v>13</v>
      </c>
      <c r="AY197" t="s">
        <v>1146</v>
      </c>
      <c r="AZ197" t="s">
        <v>1145</v>
      </c>
      <c r="BA197">
        <v>50</v>
      </c>
      <c r="BD197">
        <v>1000000000</v>
      </c>
      <c r="BE197">
        <v>13</v>
      </c>
      <c r="BF197">
        <v>0.68</v>
      </c>
      <c r="BG197">
        <v>0</v>
      </c>
      <c r="BH197">
        <v>0</v>
      </c>
      <c r="BI197">
        <v>0</v>
      </c>
      <c r="BJ197">
        <v>0</v>
      </c>
      <c r="BK197">
        <v>0</v>
      </c>
      <c r="BL197">
        <v>10</v>
      </c>
      <c r="BM197">
        <v>23</v>
      </c>
      <c r="BN197">
        <v>0.43</v>
      </c>
      <c r="BO197">
        <v>0</v>
      </c>
      <c r="BP197">
        <v>0</v>
      </c>
      <c r="BR197">
        <v>15</v>
      </c>
      <c r="BS197">
        <v>11</v>
      </c>
      <c r="BT197">
        <v>5</v>
      </c>
      <c r="BX197">
        <v>0</v>
      </c>
      <c r="BY197">
        <v>0</v>
      </c>
      <c r="BZ197">
        <v>0</v>
      </c>
      <c r="CA197">
        <v>23.46</v>
      </c>
      <c r="CB197">
        <v>0</v>
      </c>
      <c r="CC197">
        <v>1</v>
      </c>
      <c r="CD197" s="56">
        <v>42284</v>
      </c>
      <c r="CE197" s="56">
        <v>42342</v>
      </c>
      <c r="CF197" s="56">
        <v>42342</v>
      </c>
      <c r="CG197" s="56">
        <v>42419</v>
      </c>
      <c r="CH197" s="56"/>
      <c r="CI197" s="56"/>
      <c r="CJ197">
        <v>0.28000000000000003</v>
      </c>
      <c r="CK197">
        <v>4</v>
      </c>
      <c r="CL197">
        <v>0</v>
      </c>
      <c r="CM197">
        <v>0.05</v>
      </c>
      <c r="CN197">
        <v>0.52</v>
      </c>
      <c r="CO197">
        <v>0.38</v>
      </c>
      <c r="CP197">
        <v>0</v>
      </c>
      <c r="CQ197" t="s">
        <v>1154</v>
      </c>
      <c r="CR197" t="s">
        <v>1153</v>
      </c>
      <c r="CS197" t="s">
        <v>1725</v>
      </c>
      <c r="CT197" t="s">
        <v>1397</v>
      </c>
      <c r="CU197" t="s">
        <v>1396</v>
      </c>
      <c r="CV197" t="s">
        <v>2279</v>
      </c>
      <c r="CW197" t="s">
        <v>1727</v>
      </c>
      <c r="CX197" t="s">
        <v>853</v>
      </c>
      <c r="DC197" t="s">
        <v>1387</v>
      </c>
      <c r="DE197" t="s">
        <v>1728</v>
      </c>
    </row>
    <row r="198" spans="1:109" x14ac:dyDescent="0.25">
      <c r="A198" t="s">
        <v>1025</v>
      </c>
      <c r="B198">
        <v>1</v>
      </c>
      <c r="C198" s="56">
        <v>42419</v>
      </c>
      <c r="D198" t="s">
        <v>1153</v>
      </c>
      <c r="E198" t="s">
        <v>2280</v>
      </c>
      <c r="G198" t="s">
        <v>2281</v>
      </c>
      <c r="H198" t="s">
        <v>1144</v>
      </c>
      <c r="I198" t="s">
        <v>1144</v>
      </c>
      <c r="J198" t="s">
        <v>1144</v>
      </c>
      <c r="K198" t="s">
        <v>1144</v>
      </c>
      <c r="L198">
        <v>13.35</v>
      </c>
      <c r="M198">
        <v>37.42</v>
      </c>
      <c r="N198">
        <v>0</v>
      </c>
      <c r="O198" s="56">
        <v>0</v>
      </c>
      <c r="P198" s="56">
        <v>0</v>
      </c>
      <c r="Q198">
        <v>1</v>
      </c>
      <c r="R198">
        <v>1</v>
      </c>
      <c r="S198">
        <v>11</v>
      </c>
      <c r="T198">
        <v>8</v>
      </c>
      <c r="U198">
        <v>3</v>
      </c>
      <c r="V198">
        <v>1</v>
      </c>
      <c r="X198" t="s">
        <v>7756</v>
      </c>
      <c r="AA198">
        <v>0</v>
      </c>
      <c r="AB198">
        <v>0</v>
      </c>
      <c r="AC198">
        <v>0</v>
      </c>
      <c r="AD198">
        <v>0</v>
      </c>
      <c r="AE198">
        <v>0</v>
      </c>
      <c r="AF198">
        <v>37</v>
      </c>
      <c r="AG198">
        <v>0</v>
      </c>
      <c r="AJ198" s="56"/>
      <c r="AK198" s="56"/>
      <c r="AL198" s="56"/>
      <c r="AP198" t="s">
        <v>1155</v>
      </c>
      <c r="AS198" t="s">
        <v>1152</v>
      </c>
      <c r="AT198">
        <v>1</v>
      </c>
      <c r="AV198">
        <v>6</v>
      </c>
      <c r="AW198">
        <v>4</v>
      </c>
      <c r="AX198">
        <v>2</v>
      </c>
      <c r="AY198" t="s">
        <v>1147</v>
      </c>
      <c r="AZ198" t="s">
        <v>1147</v>
      </c>
      <c r="BA198">
        <v>4</v>
      </c>
      <c r="BD198">
        <v>1000000000</v>
      </c>
      <c r="BE198">
        <v>7</v>
      </c>
      <c r="BF198">
        <v>-0.17</v>
      </c>
      <c r="BG198">
        <v>0</v>
      </c>
      <c r="BH198">
        <v>0</v>
      </c>
      <c r="BI198">
        <v>0</v>
      </c>
      <c r="BJ198">
        <v>0</v>
      </c>
      <c r="BK198">
        <v>0</v>
      </c>
      <c r="BL198">
        <v>3</v>
      </c>
      <c r="BM198">
        <v>10</v>
      </c>
      <c r="BN198">
        <v>-0.67</v>
      </c>
      <c r="BO198">
        <v>0</v>
      </c>
      <c r="BP198">
        <v>0</v>
      </c>
      <c r="BR198">
        <v>0</v>
      </c>
      <c r="BS198">
        <v>2</v>
      </c>
      <c r="BX198">
        <v>0</v>
      </c>
      <c r="BY198">
        <v>13.35</v>
      </c>
      <c r="BZ198">
        <v>0</v>
      </c>
      <c r="CA198">
        <v>7.87</v>
      </c>
      <c r="CB198">
        <v>0</v>
      </c>
      <c r="CC198">
        <v>1</v>
      </c>
      <c r="CD198" s="56">
        <v>42318</v>
      </c>
      <c r="CE198" s="56">
        <v>42342</v>
      </c>
      <c r="CF198" s="56">
        <v>42342</v>
      </c>
      <c r="CG198" s="56">
        <v>42419</v>
      </c>
      <c r="CH198" s="56"/>
      <c r="CI198" s="56"/>
      <c r="CJ198">
        <v>0.72</v>
      </c>
      <c r="CK198">
        <v>0</v>
      </c>
      <c r="CL198">
        <v>0.18</v>
      </c>
      <c r="CM198">
        <v>0.19</v>
      </c>
      <c r="CN198">
        <v>0.16</v>
      </c>
      <c r="CO198">
        <v>0</v>
      </c>
      <c r="CP198">
        <v>0.42</v>
      </c>
      <c r="CQ198" t="s">
        <v>1154</v>
      </c>
      <c r="CR198" t="s">
        <v>1153</v>
      </c>
      <c r="CS198" t="s">
        <v>1725</v>
      </c>
      <c r="CT198" t="s">
        <v>1397</v>
      </c>
      <c r="CU198" t="s">
        <v>1396</v>
      </c>
      <c r="CV198" t="s">
        <v>2282</v>
      </c>
      <c r="CW198" t="s">
        <v>1727</v>
      </c>
      <c r="CX198" t="s">
        <v>853</v>
      </c>
      <c r="DC198" t="s">
        <v>1387</v>
      </c>
      <c r="DE198" t="s">
        <v>1728</v>
      </c>
    </row>
    <row r="199" spans="1:109" x14ac:dyDescent="0.25">
      <c r="A199" t="s">
        <v>1025</v>
      </c>
      <c r="B199">
        <v>1</v>
      </c>
      <c r="C199" s="56">
        <v>42419</v>
      </c>
      <c r="D199" t="s">
        <v>1153</v>
      </c>
      <c r="E199" t="s">
        <v>1431</v>
      </c>
      <c r="G199" t="s">
        <v>2283</v>
      </c>
      <c r="H199" t="s">
        <v>1144</v>
      </c>
      <c r="I199" t="s">
        <v>1144</v>
      </c>
      <c r="J199" t="s">
        <v>1144</v>
      </c>
      <c r="K199" t="s">
        <v>1144</v>
      </c>
      <c r="L199">
        <v>1.38</v>
      </c>
      <c r="M199">
        <v>3.52</v>
      </c>
      <c r="N199">
        <v>0</v>
      </c>
      <c r="O199" s="56">
        <v>0</v>
      </c>
      <c r="P199" s="56">
        <v>0</v>
      </c>
      <c r="Q199">
        <v>1</v>
      </c>
      <c r="R199">
        <v>1</v>
      </c>
      <c r="S199">
        <v>11</v>
      </c>
      <c r="T199">
        <v>8</v>
      </c>
      <c r="U199">
        <v>3</v>
      </c>
      <c r="V199">
        <v>1</v>
      </c>
      <c r="W199" t="s">
        <v>1156</v>
      </c>
      <c r="X199" t="s">
        <v>7716</v>
      </c>
      <c r="Y199">
        <v>96</v>
      </c>
      <c r="AA199">
        <v>0</v>
      </c>
      <c r="AB199">
        <v>0</v>
      </c>
      <c r="AC199">
        <v>0</v>
      </c>
      <c r="AD199">
        <v>0</v>
      </c>
      <c r="AE199">
        <v>0</v>
      </c>
      <c r="AF199">
        <v>0</v>
      </c>
      <c r="AG199">
        <v>0</v>
      </c>
      <c r="AJ199" s="56"/>
      <c r="AK199" s="56"/>
      <c r="AL199" s="56"/>
      <c r="AP199" t="s">
        <v>1155</v>
      </c>
      <c r="AR199">
        <v>5</v>
      </c>
      <c r="AS199" t="s">
        <v>1152</v>
      </c>
      <c r="AT199">
        <v>1</v>
      </c>
      <c r="AV199">
        <v>120</v>
      </c>
      <c r="AW199">
        <v>80</v>
      </c>
      <c r="AX199">
        <v>40</v>
      </c>
      <c r="AY199" t="s">
        <v>1148</v>
      </c>
      <c r="AZ199" t="s">
        <v>1148</v>
      </c>
      <c r="BA199">
        <v>130</v>
      </c>
      <c r="BD199">
        <v>1000000000</v>
      </c>
      <c r="BE199">
        <v>88</v>
      </c>
      <c r="BF199">
        <v>0.27</v>
      </c>
      <c r="BG199">
        <v>0</v>
      </c>
      <c r="BH199">
        <v>0</v>
      </c>
      <c r="BI199">
        <v>0</v>
      </c>
      <c r="BJ199">
        <v>0</v>
      </c>
      <c r="BK199">
        <v>0</v>
      </c>
      <c r="BL199">
        <v>0</v>
      </c>
      <c r="BM199">
        <v>88</v>
      </c>
      <c r="BN199">
        <v>0.27</v>
      </c>
      <c r="BO199">
        <v>0</v>
      </c>
      <c r="BP199">
        <v>0</v>
      </c>
      <c r="BR199">
        <v>30</v>
      </c>
      <c r="BS199">
        <v>33</v>
      </c>
      <c r="BT199">
        <v>5</v>
      </c>
      <c r="BX199">
        <v>0</v>
      </c>
      <c r="BY199">
        <v>0</v>
      </c>
      <c r="BZ199">
        <v>0</v>
      </c>
      <c r="CA199">
        <v>6.77</v>
      </c>
      <c r="CB199">
        <v>0</v>
      </c>
      <c r="CC199">
        <v>1</v>
      </c>
      <c r="CD199" s="56">
        <v>42284</v>
      </c>
      <c r="CE199" s="56">
        <v>42342</v>
      </c>
      <c r="CF199" s="56">
        <v>42342</v>
      </c>
      <c r="CG199" s="56">
        <v>42419</v>
      </c>
      <c r="CH199" s="56"/>
      <c r="CI199" s="56"/>
      <c r="CJ199">
        <v>0.1</v>
      </c>
      <c r="CK199">
        <v>0</v>
      </c>
      <c r="CL199">
        <v>0</v>
      </c>
      <c r="CM199">
        <v>0</v>
      </c>
      <c r="CN199">
        <v>0.42</v>
      </c>
      <c r="CO199">
        <v>0.53</v>
      </c>
      <c r="CP199">
        <v>0</v>
      </c>
      <c r="CQ199" t="s">
        <v>1154</v>
      </c>
      <c r="CR199" t="s">
        <v>1153</v>
      </c>
      <c r="CS199" t="s">
        <v>1725</v>
      </c>
      <c r="CT199" t="s">
        <v>1397</v>
      </c>
      <c r="CU199" t="s">
        <v>1396</v>
      </c>
      <c r="CV199" t="s">
        <v>2284</v>
      </c>
      <c r="CW199" t="s">
        <v>1727</v>
      </c>
      <c r="CX199" t="s">
        <v>853</v>
      </c>
      <c r="DC199" t="s">
        <v>1387</v>
      </c>
      <c r="DE199" t="s">
        <v>1728</v>
      </c>
    </row>
    <row r="200" spans="1:109" x14ac:dyDescent="0.25">
      <c r="A200" t="s">
        <v>1025</v>
      </c>
      <c r="B200">
        <v>1</v>
      </c>
      <c r="C200" s="56">
        <v>42419</v>
      </c>
      <c r="D200" t="s">
        <v>1153</v>
      </c>
      <c r="E200" t="s">
        <v>1432</v>
      </c>
      <c r="G200" t="s">
        <v>2285</v>
      </c>
      <c r="H200" t="s">
        <v>1144</v>
      </c>
      <c r="I200" t="s">
        <v>1144</v>
      </c>
      <c r="J200" t="s">
        <v>1144</v>
      </c>
      <c r="K200" t="s">
        <v>1144</v>
      </c>
      <c r="L200">
        <v>3.32</v>
      </c>
      <c r="M200">
        <v>12.68</v>
      </c>
      <c r="N200">
        <v>0</v>
      </c>
      <c r="O200" s="56">
        <v>0</v>
      </c>
      <c r="P200" s="56">
        <v>0</v>
      </c>
      <c r="Q200">
        <v>1</v>
      </c>
      <c r="R200">
        <v>1</v>
      </c>
      <c r="S200">
        <v>11</v>
      </c>
      <c r="T200">
        <v>8</v>
      </c>
      <c r="U200">
        <v>3</v>
      </c>
      <c r="V200">
        <v>1</v>
      </c>
      <c r="W200" t="s">
        <v>1394</v>
      </c>
      <c r="X200" t="s">
        <v>7759</v>
      </c>
      <c r="AA200">
        <v>0</v>
      </c>
      <c r="AB200">
        <v>0</v>
      </c>
      <c r="AC200">
        <v>0</v>
      </c>
      <c r="AD200">
        <v>0</v>
      </c>
      <c r="AE200">
        <v>0</v>
      </c>
      <c r="AF200">
        <v>0</v>
      </c>
      <c r="AG200">
        <v>0</v>
      </c>
      <c r="AJ200" s="56"/>
      <c r="AK200" s="56"/>
      <c r="AL200" s="56"/>
      <c r="AP200" t="s">
        <v>1155</v>
      </c>
      <c r="AR200">
        <v>2</v>
      </c>
      <c r="AS200" t="s">
        <v>1152</v>
      </c>
      <c r="AT200">
        <v>1</v>
      </c>
      <c r="AV200">
        <v>12</v>
      </c>
      <c r="AW200">
        <v>8</v>
      </c>
      <c r="AX200">
        <v>4</v>
      </c>
      <c r="AY200" t="s">
        <v>1146</v>
      </c>
      <c r="AZ200" t="s">
        <v>1146</v>
      </c>
      <c r="BA200">
        <v>9</v>
      </c>
      <c r="BD200">
        <v>1000000000</v>
      </c>
      <c r="BE200">
        <v>2</v>
      </c>
      <c r="BF200">
        <v>0.83</v>
      </c>
      <c r="BG200">
        <v>0</v>
      </c>
      <c r="BH200">
        <v>0</v>
      </c>
      <c r="BI200">
        <v>0</v>
      </c>
      <c r="BJ200">
        <v>0</v>
      </c>
      <c r="BK200">
        <v>0</v>
      </c>
      <c r="BL200">
        <v>0</v>
      </c>
      <c r="BM200">
        <v>2</v>
      </c>
      <c r="BN200">
        <v>0.83</v>
      </c>
      <c r="BO200">
        <v>0</v>
      </c>
      <c r="BP200">
        <v>0</v>
      </c>
      <c r="BR200">
        <v>10</v>
      </c>
      <c r="BS200">
        <v>3</v>
      </c>
      <c r="BX200">
        <v>18.72</v>
      </c>
      <c r="BY200">
        <v>0</v>
      </c>
      <c r="BZ200">
        <v>0</v>
      </c>
      <c r="CA200">
        <v>12.3</v>
      </c>
      <c r="CB200">
        <v>0</v>
      </c>
      <c r="CC200">
        <v>1</v>
      </c>
      <c r="CD200" s="56">
        <v>42416</v>
      </c>
      <c r="CE200" s="56">
        <v>42416</v>
      </c>
      <c r="CF200" s="56">
        <v>42416</v>
      </c>
      <c r="CG200" s="56">
        <v>42493</v>
      </c>
      <c r="CH200" s="56"/>
      <c r="CI200" s="56"/>
      <c r="CJ200">
        <v>0</v>
      </c>
      <c r="CK200">
        <v>0</v>
      </c>
      <c r="CL200">
        <v>0</v>
      </c>
      <c r="CM200">
        <v>7.0000000000000007E-2</v>
      </c>
      <c r="CN200">
        <v>0</v>
      </c>
      <c r="CO200">
        <v>0</v>
      </c>
      <c r="CP200">
        <v>0</v>
      </c>
      <c r="CQ200" t="s">
        <v>1154</v>
      </c>
      <c r="CR200" t="s">
        <v>1153</v>
      </c>
      <c r="CS200" t="s">
        <v>1725</v>
      </c>
      <c r="CT200" t="s">
        <v>1397</v>
      </c>
      <c r="CU200" t="s">
        <v>1396</v>
      </c>
      <c r="CV200" t="s">
        <v>2286</v>
      </c>
      <c r="CW200" t="s">
        <v>1727</v>
      </c>
      <c r="CX200" t="s">
        <v>853</v>
      </c>
      <c r="DC200" t="s">
        <v>1387</v>
      </c>
      <c r="DE200" t="s">
        <v>1728</v>
      </c>
    </row>
    <row r="201" spans="1:109" x14ac:dyDescent="0.25">
      <c r="A201" t="s">
        <v>1025</v>
      </c>
      <c r="B201">
        <v>1</v>
      </c>
      <c r="C201" s="56">
        <v>42419</v>
      </c>
      <c r="D201" t="s">
        <v>1153</v>
      </c>
      <c r="E201" t="s">
        <v>1433</v>
      </c>
      <c r="G201" t="s">
        <v>2287</v>
      </c>
      <c r="H201" t="s">
        <v>1144</v>
      </c>
      <c r="I201" t="s">
        <v>1144</v>
      </c>
      <c r="J201" t="s">
        <v>1144</v>
      </c>
      <c r="K201" t="s">
        <v>1144</v>
      </c>
      <c r="L201">
        <v>4.25</v>
      </c>
      <c r="M201">
        <v>15.99</v>
      </c>
      <c r="N201">
        <v>0</v>
      </c>
      <c r="O201" s="56">
        <v>0</v>
      </c>
      <c r="P201" s="56">
        <v>0</v>
      </c>
      <c r="Q201">
        <v>1</v>
      </c>
      <c r="R201">
        <v>1</v>
      </c>
      <c r="S201">
        <v>11</v>
      </c>
      <c r="T201">
        <v>8</v>
      </c>
      <c r="U201">
        <v>3</v>
      </c>
      <c r="V201">
        <v>1</v>
      </c>
      <c r="W201" t="s">
        <v>1156</v>
      </c>
      <c r="X201" t="s">
        <v>7716</v>
      </c>
      <c r="AA201">
        <v>0</v>
      </c>
      <c r="AB201">
        <v>0</v>
      </c>
      <c r="AC201">
        <v>0</v>
      </c>
      <c r="AD201">
        <v>0</v>
      </c>
      <c r="AE201">
        <v>0</v>
      </c>
      <c r="AF201">
        <v>0</v>
      </c>
      <c r="AG201">
        <v>0</v>
      </c>
      <c r="AJ201" s="56"/>
      <c r="AK201" s="56"/>
      <c r="AL201" s="56"/>
      <c r="AP201" t="s">
        <v>1155</v>
      </c>
      <c r="AR201">
        <v>2</v>
      </c>
      <c r="AS201" t="s">
        <v>1152</v>
      </c>
      <c r="AT201">
        <v>1</v>
      </c>
      <c r="AV201">
        <v>11</v>
      </c>
      <c r="AW201">
        <v>7</v>
      </c>
      <c r="AX201">
        <v>4</v>
      </c>
      <c r="AY201" t="s">
        <v>1145</v>
      </c>
      <c r="AZ201" t="s">
        <v>1145</v>
      </c>
      <c r="BA201">
        <v>14</v>
      </c>
      <c r="BD201">
        <v>1000000000</v>
      </c>
      <c r="BE201">
        <v>7</v>
      </c>
      <c r="BF201">
        <v>0.36</v>
      </c>
      <c r="BG201">
        <v>0</v>
      </c>
      <c r="BH201">
        <v>0</v>
      </c>
      <c r="BI201">
        <v>0</v>
      </c>
      <c r="BJ201">
        <v>0</v>
      </c>
      <c r="BK201">
        <v>0</v>
      </c>
      <c r="BL201">
        <v>0</v>
      </c>
      <c r="BM201">
        <v>7</v>
      </c>
      <c r="BN201">
        <v>0.36</v>
      </c>
      <c r="BO201">
        <v>0</v>
      </c>
      <c r="BP201">
        <v>0</v>
      </c>
      <c r="BR201">
        <v>4</v>
      </c>
      <c r="BS201">
        <v>3</v>
      </c>
      <c r="BX201">
        <v>0</v>
      </c>
      <c r="BY201">
        <v>0</v>
      </c>
      <c r="BZ201">
        <v>0</v>
      </c>
      <c r="CA201">
        <v>12.05</v>
      </c>
      <c r="CB201">
        <v>0</v>
      </c>
      <c r="CC201">
        <v>1</v>
      </c>
      <c r="CD201" s="56">
        <v>42284</v>
      </c>
      <c r="CE201" s="56">
        <v>42342</v>
      </c>
      <c r="CF201" s="56">
        <v>42342</v>
      </c>
      <c r="CG201" s="56">
        <v>42419</v>
      </c>
      <c r="CH201" s="56"/>
      <c r="CI201" s="56"/>
      <c r="CJ201">
        <v>0.25</v>
      </c>
      <c r="CK201">
        <v>0</v>
      </c>
      <c r="CL201">
        <v>0</v>
      </c>
      <c r="CM201">
        <v>0</v>
      </c>
      <c r="CN201">
        <v>0.21</v>
      </c>
      <c r="CO201">
        <v>0.25</v>
      </c>
      <c r="CP201">
        <v>0.49</v>
      </c>
      <c r="CQ201" t="s">
        <v>1154</v>
      </c>
      <c r="CR201" t="s">
        <v>1153</v>
      </c>
      <c r="CS201" t="s">
        <v>1725</v>
      </c>
      <c r="CT201" t="s">
        <v>1397</v>
      </c>
      <c r="CU201" t="s">
        <v>1396</v>
      </c>
      <c r="CV201" t="s">
        <v>2288</v>
      </c>
      <c r="CW201" t="s">
        <v>1727</v>
      </c>
      <c r="CX201" t="s">
        <v>853</v>
      </c>
      <c r="DC201" t="s">
        <v>1387</v>
      </c>
      <c r="DE201" t="s">
        <v>1728</v>
      </c>
    </row>
    <row r="202" spans="1:109" x14ac:dyDescent="0.25">
      <c r="A202" t="s">
        <v>1025</v>
      </c>
      <c r="B202">
        <v>1</v>
      </c>
      <c r="C202" s="56">
        <v>42419</v>
      </c>
      <c r="D202" t="s">
        <v>1153</v>
      </c>
      <c r="E202" t="s">
        <v>2289</v>
      </c>
      <c r="G202" t="s">
        <v>2290</v>
      </c>
      <c r="H202" t="s">
        <v>1144</v>
      </c>
      <c r="I202" t="s">
        <v>1144</v>
      </c>
      <c r="J202" t="s">
        <v>1144</v>
      </c>
      <c r="K202" t="s">
        <v>1144</v>
      </c>
      <c r="L202">
        <v>1.48</v>
      </c>
      <c r="M202">
        <v>4.18</v>
      </c>
      <c r="N202">
        <v>0</v>
      </c>
      <c r="O202" s="56">
        <v>0</v>
      </c>
      <c r="P202" s="56">
        <v>0</v>
      </c>
      <c r="Q202">
        <v>1</v>
      </c>
      <c r="R202">
        <v>1</v>
      </c>
      <c r="S202">
        <v>11</v>
      </c>
      <c r="T202">
        <v>8</v>
      </c>
      <c r="U202">
        <v>3</v>
      </c>
      <c r="V202">
        <v>1</v>
      </c>
      <c r="X202" t="s">
        <v>7755</v>
      </c>
      <c r="AA202">
        <v>0</v>
      </c>
      <c r="AB202">
        <v>0</v>
      </c>
      <c r="AC202">
        <v>0</v>
      </c>
      <c r="AD202">
        <v>0</v>
      </c>
      <c r="AE202">
        <v>0</v>
      </c>
      <c r="AF202">
        <v>0</v>
      </c>
      <c r="AG202">
        <v>0</v>
      </c>
      <c r="AJ202" s="56"/>
      <c r="AK202" s="56"/>
      <c r="AL202" s="56"/>
      <c r="AP202" t="s">
        <v>1155</v>
      </c>
      <c r="AS202" t="s">
        <v>1152</v>
      </c>
      <c r="AT202">
        <v>1</v>
      </c>
      <c r="AV202">
        <v>2</v>
      </c>
      <c r="AW202">
        <v>2</v>
      </c>
      <c r="AX202">
        <v>1</v>
      </c>
      <c r="AY202" t="s">
        <v>1147</v>
      </c>
      <c r="AZ202" t="s">
        <v>1147</v>
      </c>
      <c r="BA202">
        <v>2</v>
      </c>
      <c r="BD202">
        <v>1000000000</v>
      </c>
      <c r="BE202">
        <v>4</v>
      </c>
      <c r="BF202">
        <v>-1</v>
      </c>
      <c r="BG202">
        <v>0</v>
      </c>
      <c r="BH202">
        <v>0</v>
      </c>
      <c r="BI202">
        <v>0</v>
      </c>
      <c r="BJ202">
        <v>0</v>
      </c>
      <c r="BK202">
        <v>0</v>
      </c>
      <c r="BL202">
        <v>0</v>
      </c>
      <c r="BM202">
        <v>4</v>
      </c>
      <c r="BN202">
        <v>-1</v>
      </c>
      <c r="BO202">
        <v>0</v>
      </c>
      <c r="BP202">
        <v>0</v>
      </c>
      <c r="BR202">
        <v>0</v>
      </c>
      <c r="BS202">
        <v>1</v>
      </c>
      <c r="BX202">
        <v>0</v>
      </c>
      <c r="BY202">
        <v>2.96</v>
      </c>
      <c r="BZ202">
        <v>0</v>
      </c>
      <c r="CA202">
        <v>7.96</v>
      </c>
      <c r="CB202">
        <v>0</v>
      </c>
      <c r="CC202">
        <v>1</v>
      </c>
      <c r="CD202" s="56">
        <v>42095</v>
      </c>
      <c r="CE202" s="56">
        <v>42342</v>
      </c>
      <c r="CF202" s="56">
        <v>42342</v>
      </c>
      <c r="CG202" s="56">
        <v>42419</v>
      </c>
      <c r="CH202" s="56"/>
      <c r="CI202" s="56"/>
      <c r="CJ202">
        <v>0</v>
      </c>
      <c r="CK202">
        <v>0</v>
      </c>
      <c r="CL202">
        <v>0</v>
      </c>
      <c r="CM202">
        <v>0</v>
      </c>
      <c r="CN202">
        <v>0</v>
      </c>
      <c r="CO202">
        <v>0</v>
      </c>
      <c r="CP202">
        <v>0.95</v>
      </c>
      <c r="CQ202" t="s">
        <v>1154</v>
      </c>
      <c r="CR202" t="s">
        <v>1153</v>
      </c>
      <c r="CS202" t="s">
        <v>1725</v>
      </c>
      <c r="CT202" t="s">
        <v>1397</v>
      </c>
      <c r="CU202" t="s">
        <v>1396</v>
      </c>
      <c r="CV202" t="s">
        <v>2291</v>
      </c>
      <c r="CW202" t="s">
        <v>1727</v>
      </c>
      <c r="CX202" t="s">
        <v>853</v>
      </c>
      <c r="DC202" t="s">
        <v>1387</v>
      </c>
      <c r="DE202" t="s">
        <v>1728</v>
      </c>
    </row>
    <row r="203" spans="1:109" x14ac:dyDescent="0.25">
      <c r="A203" t="s">
        <v>1025</v>
      </c>
      <c r="B203">
        <v>1</v>
      </c>
      <c r="C203" s="56">
        <v>42419</v>
      </c>
      <c r="D203" t="s">
        <v>1153</v>
      </c>
      <c r="E203" t="s">
        <v>2292</v>
      </c>
      <c r="G203" t="s">
        <v>2293</v>
      </c>
      <c r="H203" t="s">
        <v>1144</v>
      </c>
      <c r="I203" t="s">
        <v>1144</v>
      </c>
      <c r="J203" t="s">
        <v>1144</v>
      </c>
      <c r="K203" t="s">
        <v>1144</v>
      </c>
      <c r="L203">
        <v>8.82</v>
      </c>
      <c r="M203">
        <v>21.57</v>
      </c>
      <c r="N203">
        <v>0</v>
      </c>
      <c r="O203" s="56">
        <v>0</v>
      </c>
      <c r="P203" s="56">
        <v>0</v>
      </c>
      <c r="Q203">
        <v>1</v>
      </c>
      <c r="R203">
        <v>1</v>
      </c>
      <c r="S203">
        <v>11</v>
      </c>
      <c r="T203">
        <v>8</v>
      </c>
      <c r="U203">
        <v>3</v>
      </c>
      <c r="V203">
        <v>1</v>
      </c>
      <c r="W203" t="s">
        <v>1156</v>
      </c>
      <c r="X203" t="s">
        <v>7755</v>
      </c>
      <c r="AA203">
        <v>0</v>
      </c>
      <c r="AB203">
        <v>0</v>
      </c>
      <c r="AC203">
        <v>0</v>
      </c>
      <c r="AD203">
        <v>0</v>
      </c>
      <c r="AE203">
        <v>0</v>
      </c>
      <c r="AF203">
        <v>0</v>
      </c>
      <c r="AG203">
        <v>0</v>
      </c>
      <c r="AJ203" s="56"/>
      <c r="AK203" s="56"/>
      <c r="AL203" s="56"/>
      <c r="AP203" t="s">
        <v>1155</v>
      </c>
      <c r="AS203" t="s">
        <v>1152</v>
      </c>
      <c r="AT203">
        <v>1</v>
      </c>
      <c r="AV203">
        <v>3</v>
      </c>
      <c r="AW203">
        <v>2</v>
      </c>
      <c r="AX203">
        <v>1</v>
      </c>
      <c r="AY203" t="s">
        <v>1148</v>
      </c>
      <c r="AZ203" t="s">
        <v>1148</v>
      </c>
      <c r="BA203">
        <v>3</v>
      </c>
      <c r="BD203">
        <v>1000000000</v>
      </c>
      <c r="BE203">
        <v>3</v>
      </c>
      <c r="BF203">
        <v>0</v>
      </c>
      <c r="BG203">
        <v>0</v>
      </c>
      <c r="BH203">
        <v>0</v>
      </c>
      <c r="BI203">
        <v>0</v>
      </c>
      <c r="BJ203">
        <v>0</v>
      </c>
      <c r="BK203">
        <v>0</v>
      </c>
      <c r="BL203">
        <v>0</v>
      </c>
      <c r="BM203">
        <v>3</v>
      </c>
      <c r="BN203">
        <v>0</v>
      </c>
      <c r="BO203">
        <v>0</v>
      </c>
      <c r="BP203">
        <v>0</v>
      </c>
      <c r="BR203">
        <v>0</v>
      </c>
      <c r="BS203">
        <v>1</v>
      </c>
      <c r="BX203">
        <v>0</v>
      </c>
      <c r="BY203">
        <v>0</v>
      </c>
      <c r="BZ203">
        <v>0</v>
      </c>
      <c r="CA203">
        <v>6.31</v>
      </c>
      <c r="CB203">
        <v>0</v>
      </c>
      <c r="CC203">
        <v>1</v>
      </c>
      <c r="CD203" s="56">
        <v>42095</v>
      </c>
      <c r="CE203" s="56">
        <v>42342</v>
      </c>
      <c r="CF203" s="56">
        <v>42342</v>
      </c>
      <c r="CG203" s="56">
        <v>42419</v>
      </c>
      <c r="CH203" s="56"/>
      <c r="CI203" s="56"/>
      <c r="CJ203">
        <v>0.11</v>
      </c>
      <c r="CK203">
        <v>0</v>
      </c>
      <c r="CL203">
        <v>0</v>
      </c>
      <c r="CM203">
        <v>0</v>
      </c>
      <c r="CN203">
        <v>0</v>
      </c>
      <c r="CO203">
        <v>0.22</v>
      </c>
      <c r="CP203">
        <v>0.73</v>
      </c>
      <c r="CQ203" t="s">
        <v>1154</v>
      </c>
      <c r="CR203" t="s">
        <v>1153</v>
      </c>
      <c r="CS203" t="s">
        <v>1725</v>
      </c>
      <c r="CT203" t="s">
        <v>1397</v>
      </c>
      <c r="CU203" t="s">
        <v>1396</v>
      </c>
      <c r="CV203" t="s">
        <v>2294</v>
      </c>
      <c r="CW203" t="s">
        <v>1727</v>
      </c>
      <c r="CX203" t="s">
        <v>853</v>
      </c>
      <c r="DC203" t="s">
        <v>1387</v>
      </c>
      <c r="DE203" t="s">
        <v>1728</v>
      </c>
    </row>
    <row r="204" spans="1:109" x14ac:dyDescent="0.25">
      <c r="A204" t="s">
        <v>1025</v>
      </c>
      <c r="B204">
        <v>1</v>
      </c>
      <c r="C204" s="56">
        <v>42419</v>
      </c>
      <c r="D204" t="s">
        <v>1153</v>
      </c>
      <c r="E204" t="s">
        <v>2295</v>
      </c>
      <c r="G204" t="s">
        <v>2296</v>
      </c>
      <c r="H204" t="s">
        <v>1144</v>
      </c>
      <c r="I204" t="s">
        <v>1144</v>
      </c>
      <c r="J204" t="s">
        <v>1144</v>
      </c>
      <c r="K204" t="s">
        <v>1144</v>
      </c>
      <c r="L204">
        <v>21.04</v>
      </c>
      <c r="M204">
        <v>54.35</v>
      </c>
      <c r="N204">
        <v>0</v>
      </c>
      <c r="O204" s="56">
        <v>0</v>
      </c>
      <c r="P204" s="56">
        <v>0</v>
      </c>
      <c r="Q204">
        <v>1</v>
      </c>
      <c r="R204">
        <v>1</v>
      </c>
      <c r="S204">
        <v>11</v>
      </c>
      <c r="T204">
        <v>8</v>
      </c>
      <c r="U204">
        <v>3</v>
      </c>
      <c r="V204">
        <v>1</v>
      </c>
      <c r="X204" t="s">
        <v>7755</v>
      </c>
      <c r="AA204">
        <v>0</v>
      </c>
      <c r="AB204">
        <v>0</v>
      </c>
      <c r="AC204">
        <v>0</v>
      </c>
      <c r="AD204">
        <v>0</v>
      </c>
      <c r="AE204">
        <v>0</v>
      </c>
      <c r="AF204">
        <v>0</v>
      </c>
      <c r="AG204">
        <v>0</v>
      </c>
      <c r="AJ204" s="56"/>
      <c r="AK204" s="56"/>
      <c r="AL204" s="56"/>
      <c r="AM204">
        <v>2</v>
      </c>
      <c r="AP204" t="s">
        <v>1155</v>
      </c>
      <c r="AS204" t="s">
        <v>1152</v>
      </c>
      <c r="AT204">
        <v>1</v>
      </c>
      <c r="AV204">
        <v>2</v>
      </c>
      <c r="AW204">
        <v>2</v>
      </c>
      <c r="AX204">
        <v>1</v>
      </c>
      <c r="AY204" t="s">
        <v>1147</v>
      </c>
      <c r="AZ204" t="s">
        <v>1147</v>
      </c>
      <c r="BA204">
        <v>2</v>
      </c>
      <c r="BD204">
        <v>1000000000</v>
      </c>
      <c r="BE204">
        <v>4</v>
      </c>
      <c r="BF204">
        <v>-1</v>
      </c>
      <c r="BG204">
        <v>0</v>
      </c>
      <c r="BH204">
        <v>0</v>
      </c>
      <c r="BI204">
        <v>0</v>
      </c>
      <c r="BJ204">
        <v>0</v>
      </c>
      <c r="BK204">
        <v>0</v>
      </c>
      <c r="BL204">
        <v>0</v>
      </c>
      <c r="BM204">
        <v>4</v>
      </c>
      <c r="BN204">
        <v>-1</v>
      </c>
      <c r="BO204">
        <v>0</v>
      </c>
      <c r="BP204">
        <v>0</v>
      </c>
      <c r="BR204">
        <v>0</v>
      </c>
      <c r="BS204">
        <v>1</v>
      </c>
      <c r="BX204">
        <v>0</v>
      </c>
      <c r="BY204">
        <v>42.08</v>
      </c>
      <c r="BZ204">
        <v>0</v>
      </c>
      <c r="CA204">
        <v>6.91</v>
      </c>
      <c r="CB204">
        <v>0</v>
      </c>
      <c r="CC204">
        <v>1</v>
      </c>
      <c r="CD204" s="56">
        <v>42095</v>
      </c>
      <c r="CE204" s="56">
        <v>42342</v>
      </c>
      <c r="CF204" s="56">
        <v>42342</v>
      </c>
      <c r="CG204" s="56">
        <v>42419</v>
      </c>
      <c r="CH204" s="56"/>
      <c r="CI204" s="56"/>
      <c r="CJ204">
        <v>0</v>
      </c>
      <c r="CK204">
        <v>0</v>
      </c>
      <c r="CL204">
        <v>0</v>
      </c>
      <c r="CM204">
        <v>0</v>
      </c>
      <c r="CN204">
        <v>0</v>
      </c>
      <c r="CO204">
        <v>0</v>
      </c>
      <c r="CP204">
        <v>0.95</v>
      </c>
      <c r="CQ204" t="s">
        <v>1154</v>
      </c>
      <c r="CR204" t="s">
        <v>1153</v>
      </c>
      <c r="CS204" t="s">
        <v>1725</v>
      </c>
      <c r="CT204" t="s">
        <v>1397</v>
      </c>
      <c r="CU204" t="s">
        <v>1396</v>
      </c>
      <c r="CV204" t="s">
        <v>2297</v>
      </c>
      <c r="CW204" t="s">
        <v>1727</v>
      </c>
      <c r="CX204" t="s">
        <v>853</v>
      </c>
      <c r="DC204" t="s">
        <v>1387</v>
      </c>
      <c r="DE204" t="s">
        <v>1728</v>
      </c>
    </row>
    <row r="205" spans="1:109" x14ac:dyDescent="0.25">
      <c r="A205" t="s">
        <v>1025</v>
      </c>
      <c r="B205">
        <v>1</v>
      </c>
      <c r="C205" s="56">
        <v>42419</v>
      </c>
      <c r="D205" t="s">
        <v>1153</v>
      </c>
      <c r="E205" t="s">
        <v>2298</v>
      </c>
      <c r="G205" t="s">
        <v>2299</v>
      </c>
      <c r="H205" t="s">
        <v>1144</v>
      </c>
      <c r="I205" t="s">
        <v>1144</v>
      </c>
      <c r="J205" t="s">
        <v>1144</v>
      </c>
      <c r="K205" t="s">
        <v>1144</v>
      </c>
      <c r="L205">
        <v>15.34</v>
      </c>
      <c r="M205">
        <v>44.97</v>
      </c>
      <c r="N205">
        <v>0</v>
      </c>
      <c r="O205" s="56">
        <v>0</v>
      </c>
      <c r="P205" s="56">
        <v>0</v>
      </c>
      <c r="Q205">
        <v>1</v>
      </c>
      <c r="R205">
        <v>1</v>
      </c>
      <c r="S205">
        <v>11</v>
      </c>
      <c r="T205">
        <v>8</v>
      </c>
      <c r="U205">
        <v>3</v>
      </c>
      <c r="V205">
        <v>1</v>
      </c>
      <c r="W205" t="s">
        <v>1156</v>
      </c>
      <c r="X205" t="s">
        <v>7755</v>
      </c>
      <c r="AA205">
        <v>0</v>
      </c>
      <c r="AB205">
        <v>0</v>
      </c>
      <c r="AC205">
        <v>0</v>
      </c>
      <c r="AD205">
        <v>0</v>
      </c>
      <c r="AE205">
        <v>0</v>
      </c>
      <c r="AF205">
        <v>0</v>
      </c>
      <c r="AG205">
        <v>0</v>
      </c>
      <c r="AJ205" s="56"/>
      <c r="AK205" s="56"/>
      <c r="AL205" s="56"/>
      <c r="AM205">
        <v>2</v>
      </c>
      <c r="AP205" t="s">
        <v>1155</v>
      </c>
      <c r="AS205" t="s">
        <v>1152</v>
      </c>
      <c r="AT205">
        <v>1</v>
      </c>
      <c r="AV205">
        <v>2</v>
      </c>
      <c r="AW205">
        <v>2</v>
      </c>
      <c r="AX205">
        <v>1</v>
      </c>
      <c r="AY205" t="s">
        <v>1145</v>
      </c>
      <c r="AZ205" t="s">
        <v>1145</v>
      </c>
      <c r="BA205">
        <v>2</v>
      </c>
      <c r="BD205">
        <v>1000000000</v>
      </c>
      <c r="BE205">
        <v>2</v>
      </c>
      <c r="BF205">
        <v>0</v>
      </c>
      <c r="BG205">
        <v>0</v>
      </c>
      <c r="BH205">
        <v>0</v>
      </c>
      <c r="BI205">
        <v>0</v>
      </c>
      <c r="BJ205">
        <v>0</v>
      </c>
      <c r="BK205">
        <v>0</v>
      </c>
      <c r="BL205">
        <v>0</v>
      </c>
      <c r="BM205">
        <v>2</v>
      </c>
      <c r="BN205">
        <v>0</v>
      </c>
      <c r="BO205">
        <v>0</v>
      </c>
      <c r="BP205">
        <v>0</v>
      </c>
      <c r="BR205">
        <v>0</v>
      </c>
      <c r="BS205">
        <v>1</v>
      </c>
      <c r="BX205">
        <v>0</v>
      </c>
      <c r="BY205">
        <v>0</v>
      </c>
      <c r="BZ205">
        <v>0</v>
      </c>
      <c r="CA205">
        <v>8.43</v>
      </c>
      <c r="CB205">
        <v>0</v>
      </c>
      <c r="CC205">
        <v>1</v>
      </c>
      <c r="CD205" s="56">
        <v>42095</v>
      </c>
      <c r="CE205" s="56">
        <v>42342</v>
      </c>
      <c r="CF205" s="56">
        <v>42342</v>
      </c>
      <c r="CG205" s="56">
        <v>42419</v>
      </c>
      <c r="CH205" s="56"/>
      <c r="CI205" s="56"/>
      <c r="CJ205">
        <v>0</v>
      </c>
      <c r="CK205">
        <v>0</v>
      </c>
      <c r="CL205">
        <v>0</v>
      </c>
      <c r="CM205">
        <v>0</v>
      </c>
      <c r="CN205">
        <v>0.95</v>
      </c>
      <c r="CO205">
        <v>0</v>
      </c>
      <c r="CP205">
        <v>0</v>
      </c>
      <c r="CQ205" t="s">
        <v>1154</v>
      </c>
      <c r="CR205" t="s">
        <v>1153</v>
      </c>
      <c r="CS205" t="s">
        <v>1725</v>
      </c>
      <c r="CT205" t="s">
        <v>1397</v>
      </c>
      <c r="CU205" t="s">
        <v>1396</v>
      </c>
      <c r="CV205" t="s">
        <v>2300</v>
      </c>
      <c r="CW205" t="s">
        <v>1727</v>
      </c>
      <c r="CX205" t="s">
        <v>853</v>
      </c>
      <c r="DC205" t="s">
        <v>1387</v>
      </c>
      <c r="DE205" t="s">
        <v>1728</v>
      </c>
    </row>
    <row r="206" spans="1:109" x14ac:dyDescent="0.25">
      <c r="A206" t="s">
        <v>1025</v>
      </c>
      <c r="B206">
        <v>1</v>
      </c>
      <c r="C206" s="56">
        <v>42419</v>
      </c>
      <c r="D206" t="s">
        <v>1153</v>
      </c>
      <c r="E206" t="s">
        <v>2301</v>
      </c>
      <c r="G206" t="s">
        <v>2302</v>
      </c>
      <c r="H206" t="s">
        <v>1144</v>
      </c>
      <c r="I206" t="s">
        <v>1144</v>
      </c>
      <c r="J206" t="s">
        <v>1144</v>
      </c>
      <c r="K206" t="s">
        <v>1144</v>
      </c>
      <c r="L206">
        <v>53.44</v>
      </c>
      <c r="M206">
        <v>124.84</v>
      </c>
      <c r="N206">
        <v>0</v>
      </c>
      <c r="O206" s="56">
        <v>0</v>
      </c>
      <c r="P206" s="56">
        <v>0</v>
      </c>
      <c r="Q206">
        <v>1</v>
      </c>
      <c r="R206">
        <v>1</v>
      </c>
      <c r="S206">
        <v>11</v>
      </c>
      <c r="T206">
        <v>8</v>
      </c>
      <c r="U206">
        <v>3</v>
      </c>
      <c r="V206">
        <v>1</v>
      </c>
      <c r="W206" t="s">
        <v>1156</v>
      </c>
      <c r="X206" t="s">
        <v>7755</v>
      </c>
      <c r="AA206">
        <v>0</v>
      </c>
      <c r="AB206">
        <v>0</v>
      </c>
      <c r="AC206">
        <v>0</v>
      </c>
      <c r="AD206">
        <v>0</v>
      </c>
      <c r="AE206">
        <v>0</v>
      </c>
      <c r="AF206">
        <v>0</v>
      </c>
      <c r="AG206">
        <v>0</v>
      </c>
      <c r="AJ206" s="56"/>
      <c r="AK206" s="56"/>
      <c r="AL206" s="56"/>
      <c r="AP206" t="s">
        <v>1155</v>
      </c>
      <c r="AS206" t="s">
        <v>1152</v>
      </c>
      <c r="AT206">
        <v>1</v>
      </c>
      <c r="AV206">
        <v>4</v>
      </c>
      <c r="AW206">
        <v>3</v>
      </c>
      <c r="AX206">
        <v>1</v>
      </c>
      <c r="AY206" t="s">
        <v>1148</v>
      </c>
      <c r="AZ206" t="s">
        <v>1148</v>
      </c>
      <c r="BA206">
        <v>4</v>
      </c>
      <c r="BD206">
        <v>1000000000</v>
      </c>
      <c r="BE206">
        <v>4</v>
      </c>
      <c r="BF206">
        <v>0</v>
      </c>
      <c r="BG206">
        <v>0</v>
      </c>
      <c r="BH206">
        <v>0</v>
      </c>
      <c r="BI206">
        <v>0</v>
      </c>
      <c r="BJ206">
        <v>0</v>
      </c>
      <c r="BK206">
        <v>0</v>
      </c>
      <c r="BL206">
        <v>0</v>
      </c>
      <c r="BM206">
        <v>4</v>
      </c>
      <c r="BN206">
        <v>0</v>
      </c>
      <c r="BO206">
        <v>0</v>
      </c>
      <c r="BP206">
        <v>0</v>
      </c>
      <c r="BR206">
        <v>0</v>
      </c>
      <c r="BS206">
        <v>1</v>
      </c>
      <c r="BX206">
        <v>0</v>
      </c>
      <c r="BY206">
        <v>0</v>
      </c>
      <c r="BZ206">
        <v>0</v>
      </c>
      <c r="CA206">
        <v>5.83</v>
      </c>
      <c r="CB206">
        <v>0</v>
      </c>
      <c r="CC206">
        <v>1</v>
      </c>
      <c r="CD206" s="56">
        <v>42095</v>
      </c>
      <c r="CE206" s="56">
        <v>42342</v>
      </c>
      <c r="CF206" s="56">
        <v>42342</v>
      </c>
      <c r="CG206" s="56">
        <v>42419</v>
      </c>
      <c r="CH206" s="56"/>
      <c r="CI206" s="56"/>
      <c r="CJ206">
        <v>0.11</v>
      </c>
      <c r="CK206">
        <v>0</v>
      </c>
      <c r="CL206">
        <v>0</v>
      </c>
      <c r="CM206">
        <v>0</v>
      </c>
      <c r="CN206">
        <v>0</v>
      </c>
      <c r="CO206">
        <v>0.44</v>
      </c>
      <c r="CP206">
        <v>0.51</v>
      </c>
      <c r="CQ206" t="s">
        <v>1154</v>
      </c>
      <c r="CR206" t="s">
        <v>1153</v>
      </c>
      <c r="CS206" t="s">
        <v>1725</v>
      </c>
      <c r="CT206" t="s">
        <v>1397</v>
      </c>
      <c r="CU206" t="s">
        <v>1396</v>
      </c>
      <c r="CV206" t="s">
        <v>2303</v>
      </c>
      <c r="CW206" t="s">
        <v>1727</v>
      </c>
      <c r="CX206" t="s">
        <v>853</v>
      </c>
      <c r="DC206" t="s">
        <v>1387</v>
      </c>
      <c r="DE206" t="s">
        <v>1728</v>
      </c>
    </row>
    <row r="207" spans="1:109" x14ac:dyDescent="0.25">
      <c r="A207" t="s">
        <v>1025</v>
      </c>
      <c r="B207">
        <v>1</v>
      </c>
      <c r="C207" s="56">
        <v>42419</v>
      </c>
      <c r="D207" t="s">
        <v>1153</v>
      </c>
      <c r="E207" t="s">
        <v>1434</v>
      </c>
      <c r="G207" t="s">
        <v>2304</v>
      </c>
      <c r="H207" t="s">
        <v>1144</v>
      </c>
      <c r="I207" t="s">
        <v>1144</v>
      </c>
      <c r="J207" t="s">
        <v>1144</v>
      </c>
      <c r="K207" t="s">
        <v>1144</v>
      </c>
      <c r="L207">
        <v>3.93</v>
      </c>
      <c r="M207">
        <v>22.29</v>
      </c>
      <c r="N207">
        <v>0</v>
      </c>
      <c r="O207" s="56">
        <v>0</v>
      </c>
      <c r="P207" s="56">
        <v>0</v>
      </c>
      <c r="Q207">
        <v>1</v>
      </c>
      <c r="R207">
        <v>1</v>
      </c>
      <c r="S207">
        <v>11</v>
      </c>
      <c r="T207">
        <v>8</v>
      </c>
      <c r="U207">
        <v>3</v>
      </c>
      <c r="V207">
        <v>1</v>
      </c>
      <c r="W207" t="s">
        <v>1394</v>
      </c>
      <c r="X207" t="s">
        <v>7759</v>
      </c>
      <c r="AA207">
        <v>0</v>
      </c>
      <c r="AB207">
        <v>0</v>
      </c>
      <c r="AC207">
        <v>0</v>
      </c>
      <c r="AD207">
        <v>0</v>
      </c>
      <c r="AE207">
        <v>0</v>
      </c>
      <c r="AF207">
        <v>0</v>
      </c>
      <c r="AG207">
        <v>0</v>
      </c>
      <c r="AJ207" s="56"/>
      <c r="AK207" s="56"/>
      <c r="AL207" s="56"/>
      <c r="AP207" t="s">
        <v>1155</v>
      </c>
      <c r="AR207">
        <v>5</v>
      </c>
      <c r="AS207" t="s">
        <v>1152</v>
      </c>
      <c r="AT207">
        <v>1</v>
      </c>
      <c r="AV207">
        <v>20</v>
      </c>
      <c r="AW207">
        <v>13</v>
      </c>
      <c r="AX207">
        <v>7</v>
      </c>
      <c r="AY207" t="s">
        <v>1146</v>
      </c>
      <c r="AZ207" t="s">
        <v>1146</v>
      </c>
      <c r="BA207">
        <v>14</v>
      </c>
      <c r="BD207">
        <v>1000000000</v>
      </c>
      <c r="BE207">
        <v>2</v>
      </c>
      <c r="BF207">
        <v>0.9</v>
      </c>
      <c r="BG207">
        <v>0</v>
      </c>
      <c r="BH207">
        <v>0</v>
      </c>
      <c r="BI207">
        <v>0</v>
      </c>
      <c r="BJ207">
        <v>0</v>
      </c>
      <c r="BK207">
        <v>0</v>
      </c>
      <c r="BL207">
        <v>5</v>
      </c>
      <c r="BM207">
        <v>7</v>
      </c>
      <c r="BN207">
        <v>0.65</v>
      </c>
      <c r="BO207">
        <v>0</v>
      </c>
      <c r="BP207">
        <v>0</v>
      </c>
      <c r="BR207">
        <v>15</v>
      </c>
      <c r="BS207">
        <v>5</v>
      </c>
      <c r="BX207">
        <v>91.8</v>
      </c>
      <c r="BY207">
        <v>0</v>
      </c>
      <c r="BZ207">
        <v>0</v>
      </c>
      <c r="CA207">
        <v>20.39</v>
      </c>
      <c r="CB207">
        <v>0</v>
      </c>
      <c r="CC207">
        <v>1</v>
      </c>
      <c r="CD207" s="56">
        <v>42416</v>
      </c>
      <c r="CE207" s="56">
        <v>42416</v>
      </c>
      <c r="CF207" s="56">
        <v>42416</v>
      </c>
      <c r="CG207" s="56">
        <v>42493</v>
      </c>
      <c r="CH207" s="56"/>
      <c r="CI207" s="56"/>
      <c r="CJ207">
        <v>0</v>
      </c>
      <c r="CK207">
        <v>0</v>
      </c>
      <c r="CL207">
        <v>0</v>
      </c>
      <c r="CM207">
        <v>7.0000000000000007E-2</v>
      </c>
      <c r="CN207">
        <v>0</v>
      </c>
      <c r="CO207">
        <v>0</v>
      </c>
      <c r="CP207">
        <v>0</v>
      </c>
      <c r="CQ207" t="s">
        <v>1154</v>
      </c>
      <c r="CR207" t="s">
        <v>1153</v>
      </c>
      <c r="CS207" t="s">
        <v>1725</v>
      </c>
      <c r="CT207" t="s">
        <v>1397</v>
      </c>
      <c r="CU207" t="s">
        <v>1396</v>
      </c>
      <c r="CV207" t="s">
        <v>2305</v>
      </c>
      <c r="CW207" t="s">
        <v>1727</v>
      </c>
      <c r="CX207" t="s">
        <v>853</v>
      </c>
      <c r="DC207" t="s">
        <v>1387</v>
      </c>
      <c r="DE207" t="s">
        <v>1728</v>
      </c>
    </row>
    <row r="208" spans="1:109" x14ac:dyDescent="0.25">
      <c r="A208" t="s">
        <v>1025</v>
      </c>
      <c r="B208">
        <v>1</v>
      </c>
      <c r="C208" s="56">
        <v>42419</v>
      </c>
      <c r="D208" t="s">
        <v>1153</v>
      </c>
      <c r="E208" t="s">
        <v>2306</v>
      </c>
      <c r="G208" t="s">
        <v>2307</v>
      </c>
      <c r="H208" t="s">
        <v>1144</v>
      </c>
      <c r="I208" t="s">
        <v>1144</v>
      </c>
      <c r="J208" t="s">
        <v>1144</v>
      </c>
      <c r="K208" t="s">
        <v>1144</v>
      </c>
      <c r="L208">
        <v>1.66</v>
      </c>
      <c r="M208">
        <v>5.78</v>
      </c>
      <c r="N208">
        <v>0</v>
      </c>
      <c r="O208" s="56">
        <v>0</v>
      </c>
      <c r="P208" s="56">
        <v>0</v>
      </c>
      <c r="Q208">
        <v>1</v>
      </c>
      <c r="R208">
        <v>1</v>
      </c>
      <c r="S208">
        <v>11</v>
      </c>
      <c r="T208">
        <v>8</v>
      </c>
      <c r="U208">
        <v>3</v>
      </c>
      <c r="V208">
        <v>1</v>
      </c>
      <c r="X208" t="s">
        <v>7755</v>
      </c>
      <c r="AA208">
        <v>0</v>
      </c>
      <c r="AB208">
        <v>0</v>
      </c>
      <c r="AC208">
        <v>0</v>
      </c>
      <c r="AD208">
        <v>0</v>
      </c>
      <c r="AE208">
        <v>0</v>
      </c>
      <c r="AF208">
        <v>0</v>
      </c>
      <c r="AG208">
        <v>0</v>
      </c>
      <c r="AJ208" s="56"/>
      <c r="AK208" s="56"/>
      <c r="AL208" s="56"/>
      <c r="AM208">
        <v>6</v>
      </c>
      <c r="AP208" t="s">
        <v>1155</v>
      </c>
      <c r="AR208">
        <v>5</v>
      </c>
      <c r="AS208" t="s">
        <v>1152</v>
      </c>
      <c r="AT208">
        <v>1</v>
      </c>
      <c r="AV208">
        <v>15</v>
      </c>
      <c r="AW208">
        <v>10</v>
      </c>
      <c r="AX208">
        <v>5</v>
      </c>
      <c r="AY208" t="s">
        <v>1147</v>
      </c>
      <c r="AZ208" t="s">
        <v>1147</v>
      </c>
      <c r="BA208">
        <v>15</v>
      </c>
      <c r="BD208">
        <v>1000000000</v>
      </c>
      <c r="BE208">
        <v>16</v>
      </c>
      <c r="BF208">
        <v>-7.0000000000000007E-2</v>
      </c>
      <c r="BG208">
        <v>0</v>
      </c>
      <c r="BH208">
        <v>0</v>
      </c>
      <c r="BI208">
        <v>0</v>
      </c>
      <c r="BJ208">
        <v>0</v>
      </c>
      <c r="BK208">
        <v>0</v>
      </c>
      <c r="BL208">
        <v>0</v>
      </c>
      <c r="BM208">
        <v>16</v>
      </c>
      <c r="BN208">
        <v>-7.0000000000000007E-2</v>
      </c>
      <c r="BO208">
        <v>0</v>
      </c>
      <c r="BP208">
        <v>0</v>
      </c>
      <c r="BR208">
        <v>0</v>
      </c>
      <c r="BS208">
        <v>4</v>
      </c>
      <c r="BX208">
        <v>0</v>
      </c>
      <c r="BY208">
        <v>1.66</v>
      </c>
      <c r="BZ208">
        <v>0</v>
      </c>
      <c r="CA208">
        <v>10.83</v>
      </c>
      <c r="CB208">
        <v>0</v>
      </c>
      <c r="CC208">
        <v>1</v>
      </c>
      <c r="CD208" s="56">
        <v>42095</v>
      </c>
      <c r="CE208" s="56">
        <v>42342</v>
      </c>
      <c r="CF208" s="56">
        <v>42342</v>
      </c>
      <c r="CG208" s="56">
        <v>42419</v>
      </c>
      <c r="CH208" s="56"/>
      <c r="CI208" s="56"/>
      <c r="CJ208">
        <v>0</v>
      </c>
      <c r="CK208">
        <v>0</v>
      </c>
      <c r="CL208">
        <v>0</v>
      </c>
      <c r="CM208">
        <v>0</v>
      </c>
      <c r="CN208">
        <v>0</v>
      </c>
      <c r="CO208">
        <v>0</v>
      </c>
      <c r="CP208">
        <v>0.95</v>
      </c>
      <c r="CQ208" t="s">
        <v>1154</v>
      </c>
      <c r="CR208" t="s">
        <v>1153</v>
      </c>
      <c r="CS208" t="s">
        <v>1725</v>
      </c>
      <c r="CT208" t="s">
        <v>1397</v>
      </c>
      <c r="CU208" t="s">
        <v>1396</v>
      </c>
      <c r="CV208" t="s">
        <v>2308</v>
      </c>
      <c r="CW208" t="s">
        <v>1727</v>
      </c>
      <c r="CX208" t="s">
        <v>853</v>
      </c>
      <c r="DC208" t="s">
        <v>1387</v>
      </c>
      <c r="DE208" t="s">
        <v>1728</v>
      </c>
    </row>
    <row r="209" spans="1:109" x14ac:dyDescent="0.25">
      <c r="A209" t="s">
        <v>1025</v>
      </c>
      <c r="B209">
        <v>1</v>
      </c>
      <c r="C209" s="56">
        <v>42419</v>
      </c>
      <c r="D209" t="s">
        <v>1153</v>
      </c>
      <c r="E209" t="s">
        <v>2309</v>
      </c>
      <c r="G209" t="s">
        <v>2310</v>
      </c>
      <c r="H209" t="s">
        <v>1144</v>
      </c>
      <c r="I209" t="s">
        <v>1144</v>
      </c>
      <c r="J209" t="s">
        <v>1144</v>
      </c>
      <c r="K209" t="s">
        <v>1144</v>
      </c>
      <c r="L209">
        <v>0.76</v>
      </c>
      <c r="M209">
        <v>2.81</v>
      </c>
      <c r="N209">
        <v>0</v>
      </c>
      <c r="O209" s="56">
        <v>0</v>
      </c>
      <c r="P209" s="56">
        <v>0</v>
      </c>
      <c r="Q209">
        <v>1</v>
      </c>
      <c r="R209">
        <v>1</v>
      </c>
      <c r="S209">
        <v>11</v>
      </c>
      <c r="T209">
        <v>8</v>
      </c>
      <c r="U209">
        <v>3</v>
      </c>
      <c r="V209">
        <v>1</v>
      </c>
      <c r="X209" t="s">
        <v>7755</v>
      </c>
      <c r="AA209">
        <v>0</v>
      </c>
      <c r="AB209">
        <v>0</v>
      </c>
      <c r="AC209">
        <v>0</v>
      </c>
      <c r="AD209">
        <v>0</v>
      </c>
      <c r="AE209">
        <v>0</v>
      </c>
      <c r="AF209">
        <v>0</v>
      </c>
      <c r="AG209">
        <v>0</v>
      </c>
      <c r="AJ209" s="56"/>
      <c r="AK209" s="56"/>
      <c r="AL209" s="56"/>
      <c r="AP209" t="s">
        <v>1155</v>
      </c>
      <c r="AS209" t="s">
        <v>1152</v>
      </c>
      <c r="AT209">
        <v>1</v>
      </c>
      <c r="AV209">
        <v>0</v>
      </c>
      <c r="AW209">
        <v>0</v>
      </c>
      <c r="AX209">
        <v>0</v>
      </c>
      <c r="AY209" t="s">
        <v>1388</v>
      </c>
      <c r="AZ209" t="s">
        <v>1388</v>
      </c>
      <c r="BA209">
        <v>0</v>
      </c>
      <c r="BD209">
        <v>1000000000</v>
      </c>
      <c r="BE209">
        <v>10</v>
      </c>
      <c r="BF209">
        <v>0</v>
      </c>
      <c r="BG209">
        <v>0</v>
      </c>
      <c r="BH209">
        <v>0</v>
      </c>
      <c r="BI209">
        <v>0</v>
      </c>
      <c r="BJ209">
        <v>0</v>
      </c>
      <c r="BK209">
        <v>0</v>
      </c>
      <c r="BL209">
        <v>0</v>
      </c>
      <c r="BM209">
        <v>10</v>
      </c>
      <c r="BN209">
        <v>0</v>
      </c>
      <c r="BO209">
        <v>0</v>
      </c>
      <c r="BP209">
        <v>0</v>
      </c>
      <c r="BR209">
        <v>0</v>
      </c>
      <c r="BS209">
        <v>0</v>
      </c>
      <c r="BX209">
        <v>0</v>
      </c>
      <c r="BY209">
        <v>0</v>
      </c>
      <c r="BZ209">
        <v>0</v>
      </c>
      <c r="CA209">
        <v>0</v>
      </c>
      <c r="CB209">
        <v>0</v>
      </c>
      <c r="CC209">
        <v>1</v>
      </c>
      <c r="CD209" s="56">
        <v>42095</v>
      </c>
      <c r="CE209" s="56">
        <v>42342</v>
      </c>
      <c r="CF209" s="56">
        <v>42342</v>
      </c>
      <c r="CG209" s="56">
        <v>42419</v>
      </c>
      <c r="CH209" s="56"/>
      <c r="CI209" s="56"/>
      <c r="CJ209">
        <v>0</v>
      </c>
      <c r="CK209">
        <v>0</v>
      </c>
      <c r="CL209">
        <v>0</v>
      </c>
      <c r="CM209">
        <v>0</v>
      </c>
      <c r="CN209">
        <v>0</v>
      </c>
      <c r="CO209">
        <v>0</v>
      </c>
      <c r="CP209">
        <v>0.95</v>
      </c>
      <c r="CQ209" t="s">
        <v>1154</v>
      </c>
      <c r="CR209" t="s">
        <v>1153</v>
      </c>
      <c r="CS209" t="s">
        <v>1725</v>
      </c>
      <c r="CT209" t="s">
        <v>1397</v>
      </c>
      <c r="CU209" t="s">
        <v>1396</v>
      </c>
      <c r="CV209" t="s">
        <v>2311</v>
      </c>
      <c r="CW209" t="s">
        <v>1738</v>
      </c>
      <c r="CX209" t="s">
        <v>853</v>
      </c>
      <c r="DC209" t="s">
        <v>1387</v>
      </c>
      <c r="DE209" t="s">
        <v>1728</v>
      </c>
    </row>
    <row r="210" spans="1:109" x14ac:dyDescent="0.25">
      <c r="A210" t="s">
        <v>1025</v>
      </c>
      <c r="B210">
        <v>1</v>
      </c>
      <c r="C210" s="56">
        <v>42419</v>
      </c>
      <c r="D210" t="s">
        <v>1153</v>
      </c>
      <c r="E210" t="s">
        <v>2312</v>
      </c>
      <c r="G210" t="s">
        <v>2313</v>
      </c>
      <c r="H210" t="s">
        <v>1144</v>
      </c>
      <c r="I210" t="s">
        <v>1144</v>
      </c>
      <c r="J210" t="s">
        <v>1144</v>
      </c>
      <c r="K210" t="s">
        <v>1144</v>
      </c>
      <c r="L210">
        <v>1.03</v>
      </c>
      <c r="M210">
        <v>2.92</v>
      </c>
      <c r="N210">
        <v>0</v>
      </c>
      <c r="O210" s="56">
        <v>0</v>
      </c>
      <c r="P210" s="56">
        <v>0</v>
      </c>
      <c r="Q210">
        <v>1</v>
      </c>
      <c r="R210">
        <v>1</v>
      </c>
      <c r="S210">
        <v>11</v>
      </c>
      <c r="T210">
        <v>8</v>
      </c>
      <c r="U210">
        <v>3</v>
      </c>
      <c r="V210">
        <v>1</v>
      </c>
      <c r="X210" t="s">
        <v>7716</v>
      </c>
      <c r="AA210">
        <v>0</v>
      </c>
      <c r="AB210">
        <v>0</v>
      </c>
      <c r="AC210">
        <v>0</v>
      </c>
      <c r="AD210">
        <v>0</v>
      </c>
      <c r="AE210">
        <v>0</v>
      </c>
      <c r="AF210">
        <v>0</v>
      </c>
      <c r="AG210">
        <v>0</v>
      </c>
      <c r="AJ210" s="56"/>
      <c r="AK210" s="56"/>
      <c r="AL210" s="56"/>
      <c r="AM210">
        <v>10</v>
      </c>
      <c r="AP210" t="s">
        <v>1155</v>
      </c>
      <c r="AR210">
        <v>5</v>
      </c>
      <c r="AS210" t="s">
        <v>1152</v>
      </c>
      <c r="AT210">
        <v>1</v>
      </c>
      <c r="AV210">
        <v>42</v>
      </c>
      <c r="AW210">
        <v>28</v>
      </c>
      <c r="AX210">
        <v>14</v>
      </c>
      <c r="AY210" t="s">
        <v>1147</v>
      </c>
      <c r="AZ210" t="s">
        <v>1147</v>
      </c>
      <c r="BA210">
        <v>60</v>
      </c>
      <c r="BD210">
        <v>1000000000</v>
      </c>
      <c r="BE210">
        <v>45</v>
      </c>
      <c r="BF210">
        <v>-7.0000000000000007E-2</v>
      </c>
      <c r="BG210">
        <v>0</v>
      </c>
      <c r="BH210">
        <v>0</v>
      </c>
      <c r="BI210">
        <v>0</v>
      </c>
      <c r="BJ210">
        <v>0</v>
      </c>
      <c r="BK210">
        <v>0</v>
      </c>
      <c r="BL210">
        <v>0</v>
      </c>
      <c r="BM210">
        <v>45</v>
      </c>
      <c r="BN210">
        <v>-7.0000000000000007E-2</v>
      </c>
      <c r="BO210">
        <v>0</v>
      </c>
      <c r="BP210">
        <v>0</v>
      </c>
      <c r="BR210">
        <v>0</v>
      </c>
      <c r="BS210">
        <v>11</v>
      </c>
      <c r="BT210">
        <v>10</v>
      </c>
      <c r="BX210">
        <v>0</v>
      </c>
      <c r="BY210">
        <v>3.09</v>
      </c>
      <c r="BZ210">
        <v>0</v>
      </c>
      <c r="CA210">
        <v>8.01</v>
      </c>
      <c r="CB210">
        <v>0</v>
      </c>
      <c r="CC210">
        <v>1</v>
      </c>
      <c r="CD210" s="56">
        <v>42284</v>
      </c>
      <c r="CE210" s="56">
        <v>42342</v>
      </c>
      <c r="CF210" s="56">
        <v>42342</v>
      </c>
      <c r="CG210" s="56">
        <v>42419</v>
      </c>
      <c r="CH210" s="56"/>
      <c r="CI210" s="56"/>
      <c r="CJ210">
        <v>0.06</v>
      </c>
      <c r="CK210">
        <v>0</v>
      </c>
      <c r="CL210">
        <v>0</v>
      </c>
      <c r="CM210">
        <v>0</v>
      </c>
      <c r="CN210">
        <v>0</v>
      </c>
      <c r="CO210">
        <v>0</v>
      </c>
      <c r="CP210">
        <v>0.95</v>
      </c>
      <c r="CQ210" t="s">
        <v>1154</v>
      </c>
      <c r="CR210" t="s">
        <v>1153</v>
      </c>
      <c r="CS210" t="s">
        <v>1725</v>
      </c>
      <c r="CT210" t="s">
        <v>1397</v>
      </c>
      <c r="CU210" t="s">
        <v>1396</v>
      </c>
      <c r="CV210" t="s">
        <v>2314</v>
      </c>
      <c r="CW210" t="s">
        <v>1727</v>
      </c>
      <c r="CX210" t="s">
        <v>853</v>
      </c>
      <c r="DC210" t="s">
        <v>1387</v>
      </c>
      <c r="DE210" t="s">
        <v>1728</v>
      </c>
    </row>
    <row r="211" spans="1:109" x14ac:dyDescent="0.25">
      <c r="A211" t="s">
        <v>1025</v>
      </c>
      <c r="B211">
        <v>1</v>
      </c>
      <c r="C211" s="56">
        <v>42419</v>
      </c>
      <c r="D211" t="s">
        <v>1153</v>
      </c>
      <c r="E211" t="s">
        <v>2315</v>
      </c>
      <c r="G211" t="s">
        <v>2316</v>
      </c>
      <c r="H211" t="s">
        <v>1144</v>
      </c>
      <c r="I211" t="s">
        <v>1144</v>
      </c>
      <c r="J211" t="s">
        <v>1144</v>
      </c>
      <c r="K211" t="s">
        <v>1144</v>
      </c>
      <c r="L211">
        <v>0.46</v>
      </c>
      <c r="M211">
        <v>1.53</v>
      </c>
      <c r="N211">
        <v>0</v>
      </c>
      <c r="O211" s="56">
        <v>0</v>
      </c>
      <c r="P211" s="56">
        <v>0</v>
      </c>
      <c r="Q211">
        <v>1</v>
      </c>
      <c r="R211">
        <v>1</v>
      </c>
      <c r="S211">
        <v>11</v>
      </c>
      <c r="T211">
        <v>8</v>
      </c>
      <c r="U211">
        <v>3</v>
      </c>
      <c r="V211">
        <v>1</v>
      </c>
      <c r="X211" t="s">
        <v>7755</v>
      </c>
      <c r="AA211">
        <v>0</v>
      </c>
      <c r="AB211">
        <v>0</v>
      </c>
      <c r="AC211">
        <v>0</v>
      </c>
      <c r="AD211">
        <v>0</v>
      </c>
      <c r="AE211">
        <v>0</v>
      </c>
      <c r="AF211">
        <v>0</v>
      </c>
      <c r="AG211">
        <v>0</v>
      </c>
      <c r="AJ211" s="56"/>
      <c r="AK211" s="56"/>
      <c r="AL211" s="56"/>
      <c r="AP211" t="s">
        <v>1155</v>
      </c>
      <c r="AS211" t="s">
        <v>1152</v>
      </c>
      <c r="AT211">
        <v>1</v>
      </c>
      <c r="AV211">
        <v>0</v>
      </c>
      <c r="AW211">
        <v>0</v>
      </c>
      <c r="AX211">
        <v>0</v>
      </c>
      <c r="AY211" t="s">
        <v>1388</v>
      </c>
      <c r="AZ211" t="s">
        <v>1388</v>
      </c>
      <c r="BA211">
        <v>0</v>
      </c>
      <c r="BD211">
        <v>1000000000</v>
      </c>
      <c r="BE211">
        <v>10</v>
      </c>
      <c r="BF211">
        <v>0</v>
      </c>
      <c r="BG211">
        <v>0</v>
      </c>
      <c r="BH211">
        <v>0</v>
      </c>
      <c r="BI211">
        <v>0</v>
      </c>
      <c r="BJ211">
        <v>0</v>
      </c>
      <c r="BK211">
        <v>0</v>
      </c>
      <c r="BL211">
        <v>0</v>
      </c>
      <c r="BM211">
        <v>10</v>
      </c>
      <c r="BN211">
        <v>0</v>
      </c>
      <c r="BO211">
        <v>0</v>
      </c>
      <c r="BP211">
        <v>0</v>
      </c>
      <c r="BR211">
        <v>0</v>
      </c>
      <c r="BS211">
        <v>0</v>
      </c>
      <c r="BX211">
        <v>0</v>
      </c>
      <c r="BY211">
        <v>0</v>
      </c>
      <c r="BZ211">
        <v>0</v>
      </c>
      <c r="CA211">
        <v>0</v>
      </c>
      <c r="CB211">
        <v>0</v>
      </c>
      <c r="CC211">
        <v>1</v>
      </c>
      <c r="CD211" s="56">
        <v>42095</v>
      </c>
      <c r="CE211" s="56">
        <v>42342</v>
      </c>
      <c r="CF211" s="56">
        <v>42342</v>
      </c>
      <c r="CG211" s="56">
        <v>42419</v>
      </c>
      <c r="CH211" s="56"/>
      <c r="CI211" s="56"/>
      <c r="CJ211">
        <v>0</v>
      </c>
      <c r="CK211">
        <v>0</v>
      </c>
      <c r="CL211">
        <v>0</v>
      </c>
      <c r="CM211">
        <v>0</v>
      </c>
      <c r="CN211">
        <v>0</v>
      </c>
      <c r="CO211">
        <v>0</v>
      </c>
      <c r="CP211">
        <v>0.95</v>
      </c>
      <c r="CQ211" t="s">
        <v>1154</v>
      </c>
      <c r="CR211" t="s">
        <v>1153</v>
      </c>
      <c r="CS211" t="s">
        <v>1725</v>
      </c>
      <c r="CT211" t="s">
        <v>1397</v>
      </c>
      <c r="CU211" t="s">
        <v>1396</v>
      </c>
      <c r="CV211" t="s">
        <v>2317</v>
      </c>
      <c r="CW211" t="s">
        <v>1738</v>
      </c>
      <c r="CX211" t="s">
        <v>853</v>
      </c>
      <c r="DC211" t="s">
        <v>1387</v>
      </c>
      <c r="DE211" t="s">
        <v>1728</v>
      </c>
    </row>
    <row r="212" spans="1:109" x14ac:dyDescent="0.25">
      <c r="A212" t="s">
        <v>1025</v>
      </c>
      <c r="B212">
        <v>1</v>
      </c>
      <c r="C212" s="56">
        <v>42419</v>
      </c>
      <c r="D212" t="s">
        <v>1153</v>
      </c>
      <c r="E212" t="s">
        <v>2318</v>
      </c>
      <c r="G212" t="s">
        <v>2319</v>
      </c>
      <c r="H212" t="s">
        <v>1144</v>
      </c>
      <c r="I212" t="s">
        <v>1144</v>
      </c>
      <c r="J212" t="s">
        <v>1144</v>
      </c>
      <c r="K212" t="s">
        <v>1144</v>
      </c>
      <c r="L212">
        <v>1.88</v>
      </c>
      <c r="M212">
        <v>7.17</v>
      </c>
      <c r="N212">
        <v>0</v>
      </c>
      <c r="O212" s="56">
        <v>0</v>
      </c>
      <c r="P212" s="56">
        <v>0</v>
      </c>
      <c r="Q212">
        <v>1</v>
      </c>
      <c r="R212">
        <v>1</v>
      </c>
      <c r="S212">
        <v>11</v>
      </c>
      <c r="T212">
        <v>8</v>
      </c>
      <c r="U212">
        <v>3</v>
      </c>
      <c r="V212">
        <v>1</v>
      </c>
      <c r="X212" t="s">
        <v>7755</v>
      </c>
      <c r="AA212">
        <v>0</v>
      </c>
      <c r="AB212">
        <v>0</v>
      </c>
      <c r="AC212">
        <v>0</v>
      </c>
      <c r="AD212">
        <v>0</v>
      </c>
      <c r="AE212">
        <v>0</v>
      </c>
      <c r="AF212">
        <v>0</v>
      </c>
      <c r="AG212">
        <v>0</v>
      </c>
      <c r="AJ212" s="56"/>
      <c r="AK212" s="56"/>
      <c r="AL212" s="56"/>
      <c r="AP212" t="s">
        <v>1155</v>
      </c>
      <c r="AS212" t="s">
        <v>1152</v>
      </c>
      <c r="AT212">
        <v>1</v>
      </c>
      <c r="AV212">
        <v>0</v>
      </c>
      <c r="AW212">
        <v>0</v>
      </c>
      <c r="AX212">
        <v>0</v>
      </c>
      <c r="AY212" t="s">
        <v>1388</v>
      </c>
      <c r="AZ212" t="s">
        <v>1388</v>
      </c>
      <c r="BA212">
        <v>0</v>
      </c>
      <c r="BD212">
        <v>1000000000</v>
      </c>
      <c r="BE212">
        <v>2</v>
      </c>
      <c r="BF212">
        <v>0</v>
      </c>
      <c r="BG212">
        <v>0</v>
      </c>
      <c r="BH212">
        <v>0</v>
      </c>
      <c r="BI212">
        <v>0</v>
      </c>
      <c r="BJ212">
        <v>0</v>
      </c>
      <c r="BK212">
        <v>0</v>
      </c>
      <c r="BL212">
        <v>0</v>
      </c>
      <c r="BM212">
        <v>2</v>
      </c>
      <c r="BN212">
        <v>0</v>
      </c>
      <c r="BO212">
        <v>0</v>
      </c>
      <c r="BP212">
        <v>0</v>
      </c>
      <c r="BR212">
        <v>0</v>
      </c>
      <c r="BS212">
        <v>0</v>
      </c>
      <c r="BX212">
        <v>0</v>
      </c>
      <c r="BY212">
        <v>0</v>
      </c>
      <c r="BZ212">
        <v>0</v>
      </c>
      <c r="CA212">
        <v>0</v>
      </c>
      <c r="CB212">
        <v>0</v>
      </c>
      <c r="CC212">
        <v>1</v>
      </c>
      <c r="CD212" s="56">
        <v>42095</v>
      </c>
      <c r="CE212" s="56">
        <v>42342</v>
      </c>
      <c r="CF212" s="56">
        <v>42342</v>
      </c>
      <c r="CG212" s="56">
        <v>42419</v>
      </c>
      <c r="CH212" s="56"/>
      <c r="CI212" s="56"/>
      <c r="CJ212">
        <v>0.2</v>
      </c>
      <c r="CK212">
        <v>0</v>
      </c>
      <c r="CL212">
        <v>0</v>
      </c>
      <c r="CM212">
        <v>0</v>
      </c>
      <c r="CN212">
        <v>0</v>
      </c>
      <c r="CO212">
        <v>0</v>
      </c>
      <c r="CP212">
        <v>0.95</v>
      </c>
      <c r="CQ212" t="s">
        <v>1154</v>
      </c>
      <c r="CR212" t="s">
        <v>1153</v>
      </c>
      <c r="CS212" t="s">
        <v>1725</v>
      </c>
      <c r="CT212" t="s">
        <v>1397</v>
      </c>
      <c r="CU212" t="s">
        <v>1396</v>
      </c>
      <c r="CV212" t="s">
        <v>2320</v>
      </c>
      <c r="CW212" t="s">
        <v>1738</v>
      </c>
      <c r="CX212" t="s">
        <v>853</v>
      </c>
      <c r="DC212" t="s">
        <v>1387</v>
      </c>
      <c r="DE212" t="s">
        <v>1728</v>
      </c>
    </row>
    <row r="213" spans="1:109" x14ac:dyDescent="0.25">
      <c r="A213" t="s">
        <v>1025</v>
      </c>
      <c r="B213">
        <v>1</v>
      </c>
      <c r="C213" s="56">
        <v>42419</v>
      </c>
      <c r="D213" t="s">
        <v>1153</v>
      </c>
      <c r="E213" t="s">
        <v>2321</v>
      </c>
      <c r="G213" t="s">
        <v>2322</v>
      </c>
      <c r="H213" t="s">
        <v>1144</v>
      </c>
      <c r="I213" t="s">
        <v>1144</v>
      </c>
      <c r="J213" t="s">
        <v>1144</v>
      </c>
      <c r="K213" t="s">
        <v>1144</v>
      </c>
      <c r="L213">
        <v>1.6</v>
      </c>
      <c r="M213">
        <v>2.0099999999999998</v>
      </c>
      <c r="N213">
        <v>0</v>
      </c>
      <c r="O213" s="56">
        <v>0</v>
      </c>
      <c r="P213" s="56">
        <v>0</v>
      </c>
      <c r="Q213">
        <v>1</v>
      </c>
      <c r="R213">
        <v>1</v>
      </c>
      <c r="S213">
        <v>11</v>
      </c>
      <c r="T213">
        <v>8</v>
      </c>
      <c r="U213">
        <v>3</v>
      </c>
      <c r="V213">
        <v>1</v>
      </c>
      <c r="X213" t="s">
        <v>7755</v>
      </c>
      <c r="AA213">
        <v>0</v>
      </c>
      <c r="AB213">
        <v>0</v>
      </c>
      <c r="AC213">
        <v>0</v>
      </c>
      <c r="AD213">
        <v>0</v>
      </c>
      <c r="AE213">
        <v>0</v>
      </c>
      <c r="AF213">
        <v>0</v>
      </c>
      <c r="AG213">
        <v>0</v>
      </c>
      <c r="AJ213" s="56"/>
      <c r="AK213" s="56"/>
      <c r="AL213" s="56"/>
      <c r="AP213" t="s">
        <v>1155</v>
      </c>
      <c r="AS213" t="s">
        <v>1152</v>
      </c>
      <c r="AT213">
        <v>1</v>
      </c>
      <c r="AV213">
        <v>0</v>
      </c>
      <c r="AW213">
        <v>0</v>
      </c>
      <c r="AX213">
        <v>0</v>
      </c>
      <c r="AY213" t="s">
        <v>1388</v>
      </c>
      <c r="AZ213" t="s">
        <v>1388</v>
      </c>
      <c r="BA213">
        <v>0</v>
      </c>
      <c r="BD213">
        <v>1000000000</v>
      </c>
      <c r="BE213">
        <v>17</v>
      </c>
      <c r="BF213">
        <v>0</v>
      </c>
      <c r="BG213">
        <v>0</v>
      </c>
      <c r="BH213">
        <v>0</v>
      </c>
      <c r="BI213">
        <v>0</v>
      </c>
      <c r="BJ213">
        <v>0</v>
      </c>
      <c r="BK213">
        <v>0</v>
      </c>
      <c r="BL213">
        <v>0</v>
      </c>
      <c r="BM213">
        <v>17</v>
      </c>
      <c r="BN213">
        <v>0</v>
      </c>
      <c r="BO213">
        <v>0</v>
      </c>
      <c r="BP213">
        <v>0</v>
      </c>
      <c r="BR213">
        <v>0</v>
      </c>
      <c r="BS213">
        <v>0</v>
      </c>
      <c r="BX213">
        <v>0</v>
      </c>
      <c r="BY213">
        <v>0</v>
      </c>
      <c r="BZ213">
        <v>0</v>
      </c>
      <c r="CA213">
        <v>0</v>
      </c>
      <c r="CB213">
        <v>0</v>
      </c>
      <c r="CC213">
        <v>1</v>
      </c>
      <c r="CD213" s="56">
        <v>42095</v>
      </c>
      <c r="CE213" s="56">
        <v>42342</v>
      </c>
      <c r="CF213" s="56">
        <v>42342</v>
      </c>
      <c r="CG213" s="56">
        <v>42419</v>
      </c>
      <c r="CH213" s="56"/>
      <c r="CI213" s="56"/>
      <c r="CJ213">
        <v>0</v>
      </c>
      <c r="CK213">
        <v>0</v>
      </c>
      <c r="CL213">
        <v>0</v>
      </c>
      <c r="CM213">
        <v>0</v>
      </c>
      <c r="CN213">
        <v>0</v>
      </c>
      <c r="CO213">
        <v>0</v>
      </c>
      <c r="CP213">
        <v>0.95</v>
      </c>
      <c r="CQ213" t="s">
        <v>1154</v>
      </c>
      <c r="CR213" t="s">
        <v>1153</v>
      </c>
      <c r="CS213" t="s">
        <v>1725</v>
      </c>
      <c r="CT213" t="s">
        <v>1397</v>
      </c>
      <c r="CU213" t="s">
        <v>1396</v>
      </c>
      <c r="CV213" t="s">
        <v>2323</v>
      </c>
      <c r="CW213" t="s">
        <v>1738</v>
      </c>
      <c r="CX213" t="s">
        <v>853</v>
      </c>
      <c r="DC213" t="s">
        <v>1387</v>
      </c>
      <c r="DE213" t="s">
        <v>1728</v>
      </c>
    </row>
    <row r="214" spans="1:109" x14ac:dyDescent="0.25">
      <c r="A214" t="s">
        <v>1025</v>
      </c>
      <c r="B214">
        <v>1</v>
      </c>
      <c r="C214" s="56">
        <v>42419</v>
      </c>
      <c r="D214" t="s">
        <v>1153</v>
      </c>
      <c r="E214" t="s">
        <v>2324</v>
      </c>
      <c r="G214" t="s">
        <v>2325</v>
      </c>
      <c r="H214" t="s">
        <v>1144</v>
      </c>
      <c r="I214" t="s">
        <v>1144</v>
      </c>
      <c r="J214" t="s">
        <v>1144</v>
      </c>
      <c r="K214" t="s">
        <v>1144</v>
      </c>
      <c r="L214">
        <v>0.83</v>
      </c>
      <c r="M214">
        <v>2.23</v>
      </c>
      <c r="N214">
        <v>0</v>
      </c>
      <c r="O214" s="56">
        <v>0</v>
      </c>
      <c r="P214" s="56">
        <v>0</v>
      </c>
      <c r="Q214">
        <v>1</v>
      </c>
      <c r="R214">
        <v>1</v>
      </c>
      <c r="S214">
        <v>11</v>
      </c>
      <c r="T214">
        <v>8</v>
      </c>
      <c r="U214">
        <v>3</v>
      </c>
      <c r="V214">
        <v>1</v>
      </c>
      <c r="X214" t="s">
        <v>7755</v>
      </c>
      <c r="AA214">
        <v>0</v>
      </c>
      <c r="AB214">
        <v>0</v>
      </c>
      <c r="AC214">
        <v>0</v>
      </c>
      <c r="AD214">
        <v>0</v>
      </c>
      <c r="AE214">
        <v>0</v>
      </c>
      <c r="AF214">
        <v>0</v>
      </c>
      <c r="AG214">
        <v>0</v>
      </c>
      <c r="AJ214" s="56"/>
      <c r="AK214" s="56"/>
      <c r="AL214" s="56"/>
      <c r="AM214">
        <v>10</v>
      </c>
      <c r="AP214" t="s">
        <v>1155</v>
      </c>
      <c r="AS214" t="s">
        <v>1152</v>
      </c>
      <c r="AT214">
        <v>1</v>
      </c>
      <c r="AV214">
        <v>0</v>
      </c>
      <c r="AW214">
        <v>0</v>
      </c>
      <c r="AX214">
        <v>0</v>
      </c>
      <c r="AY214" t="s">
        <v>1388</v>
      </c>
      <c r="AZ214" t="s">
        <v>1388</v>
      </c>
      <c r="BA214">
        <v>0</v>
      </c>
      <c r="BD214">
        <v>1000000000</v>
      </c>
      <c r="BE214">
        <v>21</v>
      </c>
      <c r="BF214">
        <v>0</v>
      </c>
      <c r="BG214">
        <v>0</v>
      </c>
      <c r="BH214">
        <v>0</v>
      </c>
      <c r="BI214">
        <v>0</v>
      </c>
      <c r="BJ214">
        <v>0</v>
      </c>
      <c r="BK214">
        <v>0</v>
      </c>
      <c r="BL214">
        <v>0</v>
      </c>
      <c r="BM214">
        <v>21</v>
      </c>
      <c r="BN214">
        <v>0</v>
      </c>
      <c r="BO214">
        <v>0</v>
      </c>
      <c r="BP214">
        <v>0</v>
      </c>
      <c r="BR214">
        <v>0</v>
      </c>
      <c r="BS214">
        <v>0</v>
      </c>
      <c r="BX214">
        <v>0</v>
      </c>
      <c r="BY214">
        <v>0</v>
      </c>
      <c r="BZ214">
        <v>0</v>
      </c>
      <c r="CA214">
        <v>0</v>
      </c>
      <c r="CB214">
        <v>0</v>
      </c>
      <c r="CC214">
        <v>1</v>
      </c>
      <c r="CD214" s="56">
        <v>42095</v>
      </c>
      <c r="CE214" s="56">
        <v>42342</v>
      </c>
      <c r="CF214" s="56">
        <v>42342</v>
      </c>
      <c r="CG214" s="56">
        <v>42419</v>
      </c>
      <c r="CH214" s="56"/>
      <c r="CI214" s="56"/>
      <c r="CJ214">
        <v>0</v>
      </c>
      <c r="CK214">
        <v>0</v>
      </c>
      <c r="CL214">
        <v>0</v>
      </c>
      <c r="CM214">
        <v>0</v>
      </c>
      <c r="CN214">
        <v>0</v>
      </c>
      <c r="CO214">
        <v>0</v>
      </c>
      <c r="CP214">
        <v>0.95</v>
      </c>
      <c r="CQ214" t="s">
        <v>1154</v>
      </c>
      <c r="CR214" t="s">
        <v>1153</v>
      </c>
      <c r="CS214" t="s">
        <v>1725</v>
      </c>
      <c r="CT214" t="s">
        <v>1397</v>
      </c>
      <c r="CU214" t="s">
        <v>1396</v>
      </c>
      <c r="CV214" t="s">
        <v>2326</v>
      </c>
      <c r="CW214" t="s">
        <v>1738</v>
      </c>
      <c r="CX214" t="s">
        <v>853</v>
      </c>
      <c r="DC214" t="s">
        <v>1387</v>
      </c>
      <c r="DE214" t="s">
        <v>1728</v>
      </c>
    </row>
    <row r="215" spans="1:109" x14ac:dyDescent="0.25">
      <c r="A215" t="s">
        <v>1025</v>
      </c>
      <c r="B215">
        <v>1</v>
      </c>
      <c r="C215" s="56">
        <v>42419</v>
      </c>
      <c r="D215" t="s">
        <v>1153</v>
      </c>
      <c r="E215" t="s">
        <v>2327</v>
      </c>
      <c r="G215" t="s">
        <v>2328</v>
      </c>
      <c r="H215" t="s">
        <v>1144</v>
      </c>
      <c r="I215" t="s">
        <v>1144</v>
      </c>
      <c r="J215" t="s">
        <v>1144</v>
      </c>
      <c r="K215" t="s">
        <v>1144</v>
      </c>
      <c r="L215">
        <v>0.57999999999999996</v>
      </c>
      <c r="M215">
        <v>1.75</v>
      </c>
      <c r="N215">
        <v>0</v>
      </c>
      <c r="O215" s="56">
        <v>0</v>
      </c>
      <c r="P215" s="56">
        <v>0</v>
      </c>
      <c r="Q215">
        <v>1</v>
      </c>
      <c r="R215">
        <v>1</v>
      </c>
      <c r="S215">
        <v>11</v>
      </c>
      <c r="T215">
        <v>8</v>
      </c>
      <c r="U215">
        <v>3</v>
      </c>
      <c r="V215">
        <v>1</v>
      </c>
      <c r="X215" t="s">
        <v>7755</v>
      </c>
      <c r="AA215">
        <v>0</v>
      </c>
      <c r="AB215">
        <v>0</v>
      </c>
      <c r="AC215">
        <v>0</v>
      </c>
      <c r="AD215">
        <v>0</v>
      </c>
      <c r="AE215">
        <v>0</v>
      </c>
      <c r="AF215">
        <v>0</v>
      </c>
      <c r="AG215">
        <v>0</v>
      </c>
      <c r="AJ215" s="56"/>
      <c r="AK215" s="56"/>
      <c r="AL215" s="56"/>
      <c r="AP215" t="s">
        <v>1155</v>
      </c>
      <c r="AS215" t="s">
        <v>1152</v>
      </c>
      <c r="AT215">
        <v>1</v>
      </c>
      <c r="AV215">
        <v>0</v>
      </c>
      <c r="AW215">
        <v>0</v>
      </c>
      <c r="AX215">
        <v>0</v>
      </c>
      <c r="AY215" t="s">
        <v>1388</v>
      </c>
      <c r="AZ215" t="s">
        <v>1388</v>
      </c>
      <c r="BA215">
        <v>0</v>
      </c>
      <c r="BD215">
        <v>1000000000</v>
      </c>
      <c r="BE215">
        <v>10</v>
      </c>
      <c r="BF215">
        <v>0</v>
      </c>
      <c r="BG215">
        <v>0</v>
      </c>
      <c r="BH215">
        <v>0</v>
      </c>
      <c r="BI215">
        <v>0</v>
      </c>
      <c r="BJ215">
        <v>0</v>
      </c>
      <c r="BK215">
        <v>0</v>
      </c>
      <c r="BL215">
        <v>0</v>
      </c>
      <c r="BM215">
        <v>10</v>
      </c>
      <c r="BN215">
        <v>0</v>
      </c>
      <c r="BO215">
        <v>0</v>
      </c>
      <c r="BP215">
        <v>0</v>
      </c>
      <c r="BR215">
        <v>0</v>
      </c>
      <c r="BS215">
        <v>0</v>
      </c>
      <c r="BX215">
        <v>0</v>
      </c>
      <c r="BY215">
        <v>0</v>
      </c>
      <c r="BZ215">
        <v>0</v>
      </c>
      <c r="CA215">
        <v>0</v>
      </c>
      <c r="CB215">
        <v>0</v>
      </c>
      <c r="CC215">
        <v>1</v>
      </c>
      <c r="CD215" s="56">
        <v>42095</v>
      </c>
      <c r="CE215" s="56">
        <v>42342</v>
      </c>
      <c r="CF215" s="56">
        <v>42342</v>
      </c>
      <c r="CG215" s="56">
        <v>42419</v>
      </c>
      <c r="CH215" s="56"/>
      <c r="CI215" s="56"/>
      <c r="CJ215">
        <v>0</v>
      </c>
      <c r="CK215">
        <v>0</v>
      </c>
      <c r="CL215">
        <v>0</v>
      </c>
      <c r="CM215">
        <v>0</v>
      </c>
      <c r="CN215">
        <v>0</v>
      </c>
      <c r="CO215">
        <v>0</v>
      </c>
      <c r="CP215">
        <v>0.95</v>
      </c>
      <c r="CQ215" t="s">
        <v>1154</v>
      </c>
      <c r="CR215" t="s">
        <v>1153</v>
      </c>
      <c r="CS215" t="s">
        <v>1725</v>
      </c>
      <c r="CT215" t="s">
        <v>1397</v>
      </c>
      <c r="CU215" t="s">
        <v>1396</v>
      </c>
      <c r="CV215" t="s">
        <v>2329</v>
      </c>
      <c r="CW215" t="s">
        <v>1738</v>
      </c>
      <c r="CX215" t="s">
        <v>853</v>
      </c>
      <c r="DC215" t="s">
        <v>1387</v>
      </c>
      <c r="DE215" t="s">
        <v>1728</v>
      </c>
    </row>
    <row r="216" spans="1:109" x14ac:dyDescent="0.25">
      <c r="A216" t="s">
        <v>1025</v>
      </c>
      <c r="B216">
        <v>1</v>
      </c>
      <c r="C216" s="56">
        <v>42419</v>
      </c>
      <c r="D216" t="s">
        <v>1153</v>
      </c>
      <c r="E216" t="s">
        <v>2330</v>
      </c>
      <c r="G216" t="s">
        <v>2331</v>
      </c>
      <c r="H216" t="s">
        <v>1144</v>
      </c>
      <c r="I216" t="s">
        <v>1144</v>
      </c>
      <c r="J216" t="s">
        <v>1144</v>
      </c>
      <c r="K216" t="s">
        <v>1144</v>
      </c>
      <c r="L216">
        <v>2.2400000000000002</v>
      </c>
      <c r="M216">
        <v>6.45</v>
      </c>
      <c r="N216">
        <v>0</v>
      </c>
      <c r="O216" s="56">
        <v>0</v>
      </c>
      <c r="P216" s="56">
        <v>0</v>
      </c>
      <c r="Q216">
        <v>1</v>
      </c>
      <c r="R216">
        <v>1</v>
      </c>
      <c r="S216">
        <v>11</v>
      </c>
      <c r="T216">
        <v>8</v>
      </c>
      <c r="U216">
        <v>3</v>
      </c>
      <c r="V216">
        <v>1</v>
      </c>
      <c r="X216" t="s">
        <v>7755</v>
      </c>
      <c r="AA216">
        <v>0</v>
      </c>
      <c r="AB216">
        <v>0</v>
      </c>
      <c r="AC216">
        <v>0</v>
      </c>
      <c r="AD216">
        <v>0</v>
      </c>
      <c r="AE216">
        <v>0</v>
      </c>
      <c r="AF216">
        <v>0</v>
      </c>
      <c r="AG216">
        <v>0</v>
      </c>
      <c r="AJ216" s="56"/>
      <c r="AK216" s="56"/>
      <c r="AL216" s="56"/>
      <c r="AP216" t="s">
        <v>1155</v>
      </c>
      <c r="AS216" t="s">
        <v>1152</v>
      </c>
      <c r="AT216">
        <v>1</v>
      </c>
      <c r="AV216">
        <v>0</v>
      </c>
      <c r="AW216">
        <v>0</v>
      </c>
      <c r="AX216">
        <v>0</v>
      </c>
      <c r="AY216" t="s">
        <v>1388</v>
      </c>
      <c r="AZ216" t="s">
        <v>1388</v>
      </c>
      <c r="BA216">
        <v>0</v>
      </c>
      <c r="BD216">
        <v>1000000000</v>
      </c>
      <c r="BE216">
        <v>1</v>
      </c>
      <c r="BF216">
        <v>0</v>
      </c>
      <c r="BG216">
        <v>0</v>
      </c>
      <c r="BH216">
        <v>0</v>
      </c>
      <c r="BI216">
        <v>0</v>
      </c>
      <c r="BJ216">
        <v>0</v>
      </c>
      <c r="BK216">
        <v>0</v>
      </c>
      <c r="BL216">
        <v>0</v>
      </c>
      <c r="BM216">
        <v>1</v>
      </c>
      <c r="BN216">
        <v>0</v>
      </c>
      <c r="BO216">
        <v>0</v>
      </c>
      <c r="BP216">
        <v>0</v>
      </c>
      <c r="BR216">
        <v>0</v>
      </c>
      <c r="BS216">
        <v>0</v>
      </c>
      <c r="BX216">
        <v>0</v>
      </c>
      <c r="BY216">
        <v>0</v>
      </c>
      <c r="BZ216">
        <v>0</v>
      </c>
      <c r="CA216">
        <v>0</v>
      </c>
      <c r="CB216">
        <v>0</v>
      </c>
      <c r="CC216">
        <v>1</v>
      </c>
      <c r="CD216" s="56">
        <v>42095</v>
      </c>
      <c r="CE216" s="56">
        <v>42342</v>
      </c>
      <c r="CF216" s="56">
        <v>42342</v>
      </c>
      <c r="CG216" s="56">
        <v>42419</v>
      </c>
      <c r="CH216" s="56"/>
      <c r="CI216" s="56"/>
      <c r="CJ216">
        <v>0</v>
      </c>
      <c r="CK216">
        <v>0</v>
      </c>
      <c r="CL216">
        <v>0</v>
      </c>
      <c r="CM216">
        <v>0</v>
      </c>
      <c r="CN216">
        <v>0</v>
      </c>
      <c r="CO216">
        <v>0</v>
      </c>
      <c r="CP216">
        <v>0.95</v>
      </c>
      <c r="CQ216" t="s">
        <v>1154</v>
      </c>
      <c r="CR216" t="s">
        <v>1153</v>
      </c>
      <c r="CS216" t="s">
        <v>1725</v>
      </c>
      <c r="CT216" t="s">
        <v>1397</v>
      </c>
      <c r="CU216" t="s">
        <v>1396</v>
      </c>
      <c r="CV216" t="s">
        <v>2332</v>
      </c>
      <c r="CW216" t="s">
        <v>1738</v>
      </c>
      <c r="CX216" t="s">
        <v>853</v>
      </c>
      <c r="DC216" t="s">
        <v>1387</v>
      </c>
      <c r="DE216" t="s">
        <v>1728</v>
      </c>
    </row>
    <row r="217" spans="1:109" x14ac:dyDescent="0.25">
      <c r="A217" t="s">
        <v>1025</v>
      </c>
      <c r="B217">
        <v>2</v>
      </c>
      <c r="C217" s="56">
        <v>42419</v>
      </c>
      <c r="D217" t="s">
        <v>1153</v>
      </c>
      <c r="E217" t="s">
        <v>2333</v>
      </c>
      <c r="G217" t="s">
        <v>2334</v>
      </c>
      <c r="H217" t="s">
        <v>1144</v>
      </c>
      <c r="I217" t="s">
        <v>1144</v>
      </c>
      <c r="J217" t="s">
        <v>1144</v>
      </c>
      <c r="K217" t="s">
        <v>1144</v>
      </c>
      <c r="L217">
        <v>46.51</v>
      </c>
      <c r="M217">
        <v>75.59</v>
      </c>
      <c r="N217">
        <v>0</v>
      </c>
      <c r="O217" s="56">
        <v>0</v>
      </c>
      <c r="P217" s="56">
        <v>0</v>
      </c>
      <c r="Q217">
        <v>1</v>
      </c>
      <c r="R217">
        <v>1</v>
      </c>
      <c r="S217">
        <v>11</v>
      </c>
      <c r="T217">
        <v>8</v>
      </c>
      <c r="U217">
        <v>3</v>
      </c>
      <c r="V217">
        <v>1</v>
      </c>
      <c r="X217" t="s">
        <v>7755</v>
      </c>
      <c r="AA217">
        <v>0</v>
      </c>
      <c r="AB217">
        <v>0</v>
      </c>
      <c r="AC217">
        <v>0</v>
      </c>
      <c r="AD217">
        <v>0</v>
      </c>
      <c r="AE217">
        <v>0</v>
      </c>
      <c r="AF217">
        <v>0</v>
      </c>
      <c r="AG217">
        <v>0</v>
      </c>
      <c r="AJ217" s="56"/>
      <c r="AK217" s="56"/>
      <c r="AL217" s="56"/>
      <c r="AP217" t="s">
        <v>1155</v>
      </c>
      <c r="AS217" t="s">
        <v>1152</v>
      </c>
      <c r="AT217">
        <v>1</v>
      </c>
      <c r="AV217">
        <v>0</v>
      </c>
      <c r="AW217">
        <v>0</v>
      </c>
      <c r="AX217">
        <v>0</v>
      </c>
      <c r="AY217" t="s">
        <v>1388</v>
      </c>
      <c r="AZ217" t="s">
        <v>1388</v>
      </c>
      <c r="BA217">
        <v>0</v>
      </c>
      <c r="BD217">
        <v>1000000000</v>
      </c>
      <c r="BE217">
        <v>0</v>
      </c>
      <c r="BF217">
        <v>0</v>
      </c>
      <c r="BG217">
        <v>0</v>
      </c>
      <c r="BH217">
        <v>0</v>
      </c>
      <c r="BI217">
        <v>0</v>
      </c>
      <c r="BJ217">
        <v>0</v>
      </c>
      <c r="BK217">
        <v>0</v>
      </c>
      <c r="BL217">
        <v>0</v>
      </c>
      <c r="BM217">
        <v>0</v>
      </c>
      <c r="BN217">
        <v>0</v>
      </c>
      <c r="BO217">
        <v>0</v>
      </c>
      <c r="BP217">
        <v>0</v>
      </c>
      <c r="BR217">
        <v>0</v>
      </c>
      <c r="BS217">
        <v>0</v>
      </c>
      <c r="BX217">
        <v>0</v>
      </c>
      <c r="BY217">
        <v>0</v>
      </c>
      <c r="BZ217">
        <v>0</v>
      </c>
      <c r="CA217">
        <v>0</v>
      </c>
      <c r="CB217">
        <v>0</v>
      </c>
      <c r="CC217">
        <v>1</v>
      </c>
      <c r="CD217" s="56">
        <v>42095</v>
      </c>
      <c r="CE217" s="56">
        <v>42342</v>
      </c>
      <c r="CF217" s="56">
        <v>42342</v>
      </c>
      <c r="CG217" s="56">
        <v>42419</v>
      </c>
      <c r="CH217" s="56"/>
      <c r="CI217" s="56"/>
      <c r="CJ217">
        <v>1</v>
      </c>
      <c r="CK217">
        <v>0</v>
      </c>
      <c r="CL217">
        <v>0.96</v>
      </c>
      <c r="CM217">
        <v>0</v>
      </c>
      <c r="CN217">
        <v>0</v>
      </c>
      <c r="CO217">
        <v>0</v>
      </c>
      <c r="CP217">
        <v>0</v>
      </c>
      <c r="CQ217" t="s">
        <v>1154</v>
      </c>
      <c r="CR217" t="s">
        <v>1153</v>
      </c>
      <c r="CS217" t="s">
        <v>1748</v>
      </c>
      <c r="CT217" t="s">
        <v>1397</v>
      </c>
      <c r="CU217" t="s">
        <v>1396</v>
      </c>
      <c r="CV217" t="s">
        <v>2335</v>
      </c>
      <c r="CW217" t="s">
        <v>1738</v>
      </c>
      <c r="CX217" t="s">
        <v>853</v>
      </c>
      <c r="DC217" t="s">
        <v>1387</v>
      </c>
      <c r="DE217" t="s">
        <v>1728</v>
      </c>
    </row>
    <row r="218" spans="1:109" x14ac:dyDescent="0.25">
      <c r="A218" t="s">
        <v>1025</v>
      </c>
      <c r="B218">
        <v>1</v>
      </c>
      <c r="C218" s="56">
        <v>42419</v>
      </c>
      <c r="D218" t="s">
        <v>1153</v>
      </c>
      <c r="E218" t="s">
        <v>2336</v>
      </c>
      <c r="G218" t="s">
        <v>2337</v>
      </c>
      <c r="H218" t="s">
        <v>1144</v>
      </c>
      <c r="I218" t="s">
        <v>1144</v>
      </c>
      <c r="J218" t="s">
        <v>1144</v>
      </c>
      <c r="K218" t="s">
        <v>1144</v>
      </c>
      <c r="L218">
        <v>2.83</v>
      </c>
      <c r="M218">
        <v>14.7</v>
      </c>
      <c r="N218">
        <v>0</v>
      </c>
      <c r="O218" s="56">
        <v>0</v>
      </c>
      <c r="P218" s="56">
        <v>0</v>
      </c>
      <c r="Q218">
        <v>1</v>
      </c>
      <c r="R218">
        <v>1</v>
      </c>
      <c r="S218">
        <v>11</v>
      </c>
      <c r="T218">
        <v>8</v>
      </c>
      <c r="U218">
        <v>3</v>
      </c>
      <c r="V218">
        <v>1</v>
      </c>
      <c r="X218" t="s">
        <v>7755</v>
      </c>
      <c r="AA218">
        <v>0</v>
      </c>
      <c r="AB218">
        <v>0</v>
      </c>
      <c r="AC218">
        <v>0</v>
      </c>
      <c r="AD218">
        <v>0</v>
      </c>
      <c r="AE218">
        <v>0</v>
      </c>
      <c r="AF218">
        <v>0</v>
      </c>
      <c r="AG218">
        <v>0</v>
      </c>
      <c r="AJ218" s="56"/>
      <c r="AK218" s="56"/>
      <c r="AL218" s="56"/>
      <c r="AM218">
        <v>4</v>
      </c>
      <c r="AP218" t="s">
        <v>1155</v>
      </c>
      <c r="AS218" t="s">
        <v>1152</v>
      </c>
      <c r="AT218">
        <v>1</v>
      </c>
      <c r="AV218">
        <v>2</v>
      </c>
      <c r="AW218">
        <v>2</v>
      </c>
      <c r="AX218">
        <v>1</v>
      </c>
      <c r="AY218" t="s">
        <v>1147</v>
      </c>
      <c r="AZ218" t="s">
        <v>1147</v>
      </c>
      <c r="BA218">
        <v>2</v>
      </c>
      <c r="BD218">
        <v>1000000000</v>
      </c>
      <c r="BE218">
        <v>7</v>
      </c>
      <c r="BF218">
        <v>-2.5</v>
      </c>
      <c r="BG218">
        <v>0</v>
      </c>
      <c r="BH218">
        <v>0</v>
      </c>
      <c r="BI218">
        <v>0</v>
      </c>
      <c r="BJ218">
        <v>0</v>
      </c>
      <c r="BK218">
        <v>0</v>
      </c>
      <c r="BL218">
        <v>0</v>
      </c>
      <c r="BM218">
        <v>7</v>
      </c>
      <c r="BN218">
        <v>-2.5</v>
      </c>
      <c r="BO218">
        <v>0</v>
      </c>
      <c r="BP218">
        <v>0</v>
      </c>
      <c r="BR218">
        <v>0</v>
      </c>
      <c r="BS218">
        <v>1</v>
      </c>
      <c r="BX218">
        <v>0</v>
      </c>
      <c r="BY218">
        <v>14.15</v>
      </c>
      <c r="BZ218">
        <v>0</v>
      </c>
      <c r="CA218">
        <v>18.3</v>
      </c>
      <c r="CB218">
        <v>0</v>
      </c>
      <c r="CC218">
        <v>1</v>
      </c>
      <c r="CD218" s="56">
        <v>42095</v>
      </c>
      <c r="CE218" s="56">
        <v>42342</v>
      </c>
      <c r="CF218" s="56">
        <v>42342</v>
      </c>
      <c r="CG218" s="56">
        <v>42419</v>
      </c>
      <c r="CH218" s="56"/>
      <c r="CI218" s="56"/>
      <c r="CJ218">
        <v>0</v>
      </c>
      <c r="CK218">
        <v>0</v>
      </c>
      <c r="CL218">
        <v>0</v>
      </c>
      <c r="CM218">
        <v>0</v>
      </c>
      <c r="CN218">
        <v>0</v>
      </c>
      <c r="CO218">
        <v>0</v>
      </c>
      <c r="CP218">
        <v>0.95</v>
      </c>
      <c r="CQ218" t="s">
        <v>1154</v>
      </c>
      <c r="CR218" t="s">
        <v>1153</v>
      </c>
      <c r="CS218" t="s">
        <v>1725</v>
      </c>
      <c r="CT218" t="s">
        <v>1397</v>
      </c>
      <c r="CU218" t="s">
        <v>1396</v>
      </c>
      <c r="CV218" t="s">
        <v>2338</v>
      </c>
      <c r="CW218" t="s">
        <v>1738</v>
      </c>
      <c r="CX218" t="s">
        <v>853</v>
      </c>
      <c r="DC218" t="s">
        <v>1387</v>
      </c>
      <c r="DE218" t="s">
        <v>1728</v>
      </c>
    </row>
    <row r="219" spans="1:109" x14ac:dyDescent="0.25">
      <c r="A219" t="s">
        <v>1025</v>
      </c>
      <c r="B219">
        <v>1</v>
      </c>
      <c r="C219" s="56">
        <v>42419</v>
      </c>
      <c r="D219" t="s">
        <v>1153</v>
      </c>
      <c r="E219" t="s">
        <v>2339</v>
      </c>
      <c r="G219" t="s">
        <v>2340</v>
      </c>
      <c r="H219" t="s">
        <v>1144</v>
      </c>
      <c r="I219" t="s">
        <v>1144</v>
      </c>
      <c r="J219" t="s">
        <v>1144</v>
      </c>
      <c r="K219" t="s">
        <v>1144</v>
      </c>
      <c r="L219">
        <v>3.91</v>
      </c>
      <c r="M219">
        <v>10.46</v>
      </c>
      <c r="N219">
        <v>0</v>
      </c>
      <c r="O219" s="56">
        <v>0</v>
      </c>
      <c r="P219" s="56">
        <v>0</v>
      </c>
      <c r="Q219">
        <v>1</v>
      </c>
      <c r="R219">
        <v>1</v>
      </c>
      <c r="S219">
        <v>11</v>
      </c>
      <c r="T219">
        <v>8</v>
      </c>
      <c r="U219">
        <v>3</v>
      </c>
      <c r="V219">
        <v>1</v>
      </c>
      <c r="X219" t="s">
        <v>7755</v>
      </c>
      <c r="AA219">
        <v>0</v>
      </c>
      <c r="AB219">
        <v>0</v>
      </c>
      <c r="AC219">
        <v>0</v>
      </c>
      <c r="AD219">
        <v>0</v>
      </c>
      <c r="AE219">
        <v>0</v>
      </c>
      <c r="AF219">
        <v>0</v>
      </c>
      <c r="AG219">
        <v>0</v>
      </c>
      <c r="AJ219" s="56"/>
      <c r="AK219" s="56"/>
      <c r="AL219" s="56"/>
      <c r="AP219" t="s">
        <v>1155</v>
      </c>
      <c r="AS219" t="s">
        <v>1152</v>
      </c>
      <c r="AT219">
        <v>1</v>
      </c>
      <c r="AV219">
        <v>0</v>
      </c>
      <c r="AW219">
        <v>0</v>
      </c>
      <c r="AX219">
        <v>0</v>
      </c>
      <c r="AY219" t="s">
        <v>1388</v>
      </c>
      <c r="AZ219" t="s">
        <v>1388</v>
      </c>
      <c r="BA219">
        <v>0</v>
      </c>
      <c r="BD219">
        <v>1000000000</v>
      </c>
      <c r="BE219">
        <v>20</v>
      </c>
      <c r="BF219">
        <v>0</v>
      </c>
      <c r="BG219">
        <v>0</v>
      </c>
      <c r="BH219">
        <v>0</v>
      </c>
      <c r="BI219">
        <v>0</v>
      </c>
      <c r="BJ219">
        <v>0</v>
      </c>
      <c r="BK219">
        <v>0</v>
      </c>
      <c r="BL219">
        <v>0</v>
      </c>
      <c r="BM219">
        <v>20</v>
      </c>
      <c r="BN219">
        <v>0</v>
      </c>
      <c r="BO219">
        <v>0</v>
      </c>
      <c r="BP219">
        <v>0</v>
      </c>
      <c r="BR219">
        <v>0</v>
      </c>
      <c r="BS219">
        <v>0</v>
      </c>
      <c r="BX219">
        <v>0</v>
      </c>
      <c r="BY219">
        <v>0</v>
      </c>
      <c r="BZ219">
        <v>0</v>
      </c>
      <c r="CA219">
        <v>0</v>
      </c>
      <c r="CB219">
        <v>0</v>
      </c>
      <c r="CC219">
        <v>1</v>
      </c>
      <c r="CD219" s="56">
        <v>42095</v>
      </c>
      <c r="CE219" s="56">
        <v>42342</v>
      </c>
      <c r="CF219" s="56">
        <v>42342</v>
      </c>
      <c r="CG219" s="56">
        <v>42419</v>
      </c>
      <c r="CH219" s="56"/>
      <c r="CI219" s="56"/>
      <c r="CJ219">
        <v>0.02</v>
      </c>
      <c r="CK219">
        <v>0</v>
      </c>
      <c r="CL219">
        <v>0</v>
      </c>
      <c r="CM219">
        <v>0</v>
      </c>
      <c r="CN219">
        <v>0</v>
      </c>
      <c r="CO219">
        <v>0</v>
      </c>
      <c r="CP219">
        <v>0.95</v>
      </c>
      <c r="CQ219" t="s">
        <v>1154</v>
      </c>
      <c r="CR219" t="s">
        <v>1153</v>
      </c>
      <c r="CS219" t="s">
        <v>1725</v>
      </c>
      <c r="CT219" t="s">
        <v>1397</v>
      </c>
      <c r="CU219" t="s">
        <v>1396</v>
      </c>
      <c r="CV219" t="s">
        <v>2341</v>
      </c>
      <c r="CW219" t="s">
        <v>1738</v>
      </c>
      <c r="CX219" t="s">
        <v>853</v>
      </c>
      <c r="DC219" t="s">
        <v>1387</v>
      </c>
      <c r="DE219" t="s">
        <v>1728</v>
      </c>
    </row>
    <row r="220" spans="1:109" x14ac:dyDescent="0.25">
      <c r="A220" t="s">
        <v>1025</v>
      </c>
      <c r="B220">
        <v>1</v>
      </c>
      <c r="C220" s="56">
        <v>42419</v>
      </c>
      <c r="D220" t="s">
        <v>1153</v>
      </c>
      <c r="E220" t="s">
        <v>2342</v>
      </c>
      <c r="G220" t="s">
        <v>2343</v>
      </c>
      <c r="H220" t="s">
        <v>1144</v>
      </c>
      <c r="I220" t="s">
        <v>1144</v>
      </c>
      <c r="J220" t="s">
        <v>1144</v>
      </c>
      <c r="K220" t="s">
        <v>1144</v>
      </c>
      <c r="L220">
        <v>24.15</v>
      </c>
      <c r="M220">
        <v>62.01</v>
      </c>
      <c r="N220">
        <v>0</v>
      </c>
      <c r="O220" s="56">
        <v>0</v>
      </c>
      <c r="P220" s="56">
        <v>0</v>
      </c>
      <c r="Q220">
        <v>1</v>
      </c>
      <c r="R220">
        <v>1</v>
      </c>
      <c r="S220">
        <v>11</v>
      </c>
      <c r="T220">
        <v>8</v>
      </c>
      <c r="U220">
        <v>3</v>
      </c>
      <c r="V220">
        <v>1</v>
      </c>
      <c r="X220" t="s">
        <v>7755</v>
      </c>
      <c r="AA220">
        <v>0</v>
      </c>
      <c r="AB220">
        <v>0</v>
      </c>
      <c r="AC220">
        <v>0</v>
      </c>
      <c r="AD220">
        <v>0</v>
      </c>
      <c r="AE220">
        <v>0</v>
      </c>
      <c r="AF220">
        <v>0</v>
      </c>
      <c r="AG220">
        <v>0</v>
      </c>
      <c r="AJ220" s="56"/>
      <c r="AK220" s="56"/>
      <c r="AL220" s="56"/>
      <c r="AP220" t="s">
        <v>1155</v>
      </c>
      <c r="AS220" t="s">
        <v>1152</v>
      </c>
      <c r="AT220">
        <v>1</v>
      </c>
      <c r="AV220">
        <v>0</v>
      </c>
      <c r="AW220">
        <v>0</v>
      </c>
      <c r="AX220">
        <v>0</v>
      </c>
      <c r="AY220" t="s">
        <v>1388</v>
      </c>
      <c r="AZ220" t="s">
        <v>1388</v>
      </c>
      <c r="BA220">
        <v>0</v>
      </c>
      <c r="BD220">
        <v>1000000000</v>
      </c>
      <c r="BE220">
        <v>9</v>
      </c>
      <c r="BF220">
        <v>0</v>
      </c>
      <c r="BG220">
        <v>0</v>
      </c>
      <c r="BH220">
        <v>0</v>
      </c>
      <c r="BI220">
        <v>0</v>
      </c>
      <c r="BJ220">
        <v>0</v>
      </c>
      <c r="BK220">
        <v>0</v>
      </c>
      <c r="BL220">
        <v>0</v>
      </c>
      <c r="BM220">
        <v>9</v>
      </c>
      <c r="BN220">
        <v>0</v>
      </c>
      <c r="BO220">
        <v>0</v>
      </c>
      <c r="BP220">
        <v>0</v>
      </c>
      <c r="BR220">
        <v>0</v>
      </c>
      <c r="BS220">
        <v>0</v>
      </c>
      <c r="BX220">
        <v>0</v>
      </c>
      <c r="BY220">
        <v>0</v>
      </c>
      <c r="BZ220">
        <v>0</v>
      </c>
      <c r="CA220">
        <v>0</v>
      </c>
      <c r="CB220">
        <v>0</v>
      </c>
      <c r="CC220">
        <v>1</v>
      </c>
      <c r="CD220" s="56">
        <v>42095</v>
      </c>
      <c r="CE220" s="56">
        <v>42342</v>
      </c>
      <c r="CF220" s="56">
        <v>42342</v>
      </c>
      <c r="CG220" s="56">
        <v>42419</v>
      </c>
      <c r="CH220" s="56"/>
      <c r="CI220" s="56"/>
      <c r="CJ220">
        <v>0</v>
      </c>
      <c r="CK220">
        <v>0</v>
      </c>
      <c r="CL220">
        <v>0</v>
      </c>
      <c r="CM220">
        <v>0</v>
      </c>
      <c r="CN220">
        <v>0</v>
      </c>
      <c r="CO220">
        <v>0</v>
      </c>
      <c r="CP220">
        <v>0.95</v>
      </c>
      <c r="CQ220" t="s">
        <v>1154</v>
      </c>
      <c r="CR220" t="s">
        <v>1153</v>
      </c>
      <c r="CS220" t="s">
        <v>1725</v>
      </c>
      <c r="CT220" t="s">
        <v>1397</v>
      </c>
      <c r="CU220" t="s">
        <v>1396</v>
      </c>
      <c r="CV220" t="s">
        <v>2344</v>
      </c>
      <c r="CW220" t="s">
        <v>1738</v>
      </c>
      <c r="CX220" t="s">
        <v>853</v>
      </c>
      <c r="DC220" t="s">
        <v>1387</v>
      </c>
      <c r="DE220" t="s">
        <v>1728</v>
      </c>
    </row>
    <row r="221" spans="1:109" x14ac:dyDescent="0.25">
      <c r="A221" t="s">
        <v>1025</v>
      </c>
      <c r="B221">
        <v>1</v>
      </c>
      <c r="C221" s="56">
        <v>42419</v>
      </c>
      <c r="D221" t="s">
        <v>1153</v>
      </c>
      <c r="E221" t="s">
        <v>2345</v>
      </c>
      <c r="G221" t="s">
        <v>2346</v>
      </c>
      <c r="H221" t="s">
        <v>1144</v>
      </c>
      <c r="I221" t="s">
        <v>1144</v>
      </c>
      <c r="J221" t="s">
        <v>1144</v>
      </c>
      <c r="K221" t="s">
        <v>1144</v>
      </c>
      <c r="L221">
        <v>0.28999999999999998</v>
      </c>
      <c r="M221">
        <v>0.83</v>
      </c>
      <c r="N221">
        <v>0</v>
      </c>
      <c r="O221" s="56">
        <v>0</v>
      </c>
      <c r="P221" s="56">
        <v>0</v>
      </c>
      <c r="Q221">
        <v>1</v>
      </c>
      <c r="R221">
        <v>1</v>
      </c>
      <c r="S221">
        <v>11</v>
      </c>
      <c r="T221">
        <v>8</v>
      </c>
      <c r="U221">
        <v>3</v>
      </c>
      <c r="V221">
        <v>1</v>
      </c>
      <c r="X221" t="s">
        <v>7755</v>
      </c>
      <c r="AA221">
        <v>0</v>
      </c>
      <c r="AB221">
        <v>0</v>
      </c>
      <c r="AC221">
        <v>0</v>
      </c>
      <c r="AD221">
        <v>0</v>
      </c>
      <c r="AE221">
        <v>0</v>
      </c>
      <c r="AF221">
        <v>0</v>
      </c>
      <c r="AG221">
        <v>0</v>
      </c>
      <c r="AJ221" s="56"/>
      <c r="AK221" s="56"/>
      <c r="AL221" s="56"/>
      <c r="AP221" t="s">
        <v>1155</v>
      </c>
      <c r="AS221" t="s">
        <v>1152</v>
      </c>
      <c r="AT221">
        <v>1</v>
      </c>
      <c r="AV221">
        <v>0</v>
      </c>
      <c r="AW221">
        <v>0</v>
      </c>
      <c r="AX221">
        <v>0</v>
      </c>
      <c r="AY221" t="s">
        <v>1388</v>
      </c>
      <c r="AZ221" t="s">
        <v>1388</v>
      </c>
      <c r="BA221">
        <v>0</v>
      </c>
      <c r="BD221">
        <v>1000000000</v>
      </c>
      <c r="BE221">
        <v>4</v>
      </c>
      <c r="BF221">
        <v>0</v>
      </c>
      <c r="BG221">
        <v>0</v>
      </c>
      <c r="BH221">
        <v>0</v>
      </c>
      <c r="BI221">
        <v>0</v>
      </c>
      <c r="BJ221">
        <v>0</v>
      </c>
      <c r="BK221">
        <v>0</v>
      </c>
      <c r="BL221">
        <v>0</v>
      </c>
      <c r="BM221">
        <v>4</v>
      </c>
      <c r="BN221">
        <v>0</v>
      </c>
      <c r="BO221">
        <v>0</v>
      </c>
      <c r="BP221">
        <v>0</v>
      </c>
      <c r="BR221">
        <v>0</v>
      </c>
      <c r="BS221">
        <v>0</v>
      </c>
      <c r="BX221">
        <v>0</v>
      </c>
      <c r="BY221">
        <v>0</v>
      </c>
      <c r="BZ221">
        <v>0</v>
      </c>
      <c r="CA221">
        <v>0</v>
      </c>
      <c r="CB221">
        <v>0</v>
      </c>
      <c r="CC221">
        <v>1</v>
      </c>
      <c r="CD221" s="56">
        <v>42095</v>
      </c>
      <c r="CE221" s="56">
        <v>42342</v>
      </c>
      <c r="CF221" s="56">
        <v>42342</v>
      </c>
      <c r="CG221" s="56">
        <v>42419</v>
      </c>
      <c r="CH221" s="56"/>
      <c r="CI221" s="56"/>
      <c r="CJ221">
        <v>0</v>
      </c>
      <c r="CK221">
        <v>0</v>
      </c>
      <c r="CL221">
        <v>0</v>
      </c>
      <c r="CM221">
        <v>0</v>
      </c>
      <c r="CN221">
        <v>0</v>
      </c>
      <c r="CO221">
        <v>0</v>
      </c>
      <c r="CP221">
        <v>0.95</v>
      </c>
      <c r="CQ221" t="s">
        <v>1154</v>
      </c>
      <c r="CR221" t="s">
        <v>1153</v>
      </c>
      <c r="CS221" t="s">
        <v>1725</v>
      </c>
      <c r="CT221" t="s">
        <v>1397</v>
      </c>
      <c r="CU221" t="s">
        <v>1396</v>
      </c>
      <c r="CV221" t="s">
        <v>2347</v>
      </c>
      <c r="CW221" t="s">
        <v>1738</v>
      </c>
      <c r="CX221" t="s">
        <v>853</v>
      </c>
      <c r="DC221" t="s">
        <v>1387</v>
      </c>
      <c r="DE221" t="s">
        <v>1728</v>
      </c>
    </row>
    <row r="222" spans="1:109" x14ac:dyDescent="0.25">
      <c r="A222" t="s">
        <v>1025</v>
      </c>
      <c r="B222">
        <v>1</v>
      </c>
      <c r="C222" s="56">
        <v>42419</v>
      </c>
      <c r="D222" t="s">
        <v>1153</v>
      </c>
      <c r="E222" t="s">
        <v>2348</v>
      </c>
      <c r="G222" t="s">
        <v>2349</v>
      </c>
      <c r="H222" t="s">
        <v>1144</v>
      </c>
      <c r="I222" t="s">
        <v>1144</v>
      </c>
      <c r="J222" t="s">
        <v>1144</v>
      </c>
      <c r="K222" t="s">
        <v>1144</v>
      </c>
      <c r="L222">
        <v>11.07</v>
      </c>
      <c r="M222">
        <v>39.56</v>
      </c>
      <c r="N222">
        <v>0</v>
      </c>
      <c r="O222" s="56">
        <v>0</v>
      </c>
      <c r="P222" s="56">
        <v>0</v>
      </c>
      <c r="Q222">
        <v>1</v>
      </c>
      <c r="R222">
        <v>1</v>
      </c>
      <c r="S222">
        <v>11</v>
      </c>
      <c r="T222">
        <v>8</v>
      </c>
      <c r="U222">
        <v>3</v>
      </c>
      <c r="V222">
        <v>1</v>
      </c>
      <c r="W222" t="s">
        <v>1156</v>
      </c>
      <c r="X222" t="s">
        <v>7659</v>
      </c>
      <c r="AA222">
        <v>0</v>
      </c>
      <c r="AB222">
        <v>0</v>
      </c>
      <c r="AC222">
        <v>0</v>
      </c>
      <c r="AD222">
        <v>0</v>
      </c>
      <c r="AE222">
        <v>0</v>
      </c>
      <c r="AF222">
        <v>0</v>
      </c>
      <c r="AG222">
        <v>0</v>
      </c>
      <c r="AJ222" s="56"/>
      <c r="AK222" s="56"/>
      <c r="AL222" s="56"/>
      <c r="AP222" t="s">
        <v>1155</v>
      </c>
      <c r="AS222" t="s">
        <v>1152</v>
      </c>
      <c r="AT222">
        <v>1</v>
      </c>
      <c r="AV222">
        <v>3</v>
      </c>
      <c r="AW222">
        <v>2</v>
      </c>
      <c r="AX222">
        <v>1</v>
      </c>
      <c r="AY222" t="s">
        <v>1148</v>
      </c>
      <c r="AZ222" t="s">
        <v>1148</v>
      </c>
      <c r="BA222">
        <v>4</v>
      </c>
      <c r="BD222">
        <v>1000000000</v>
      </c>
      <c r="BE222">
        <v>3</v>
      </c>
      <c r="BF222">
        <v>0</v>
      </c>
      <c r="BG222">
        <v>0</v>
      </c>
      <c r="BH222">
        <v>0</v>
      </c>
      <c r="BI222">
        <v>0</v>
      </c>
      <c r="BJ222">
        <v>0</v>
      </c>
      <c r="BK222">
        <v>0</v>
      </c>
      <c r="BL222">
        <v>0</v>
      </c>
      <c r="BM222">
        <v>3</v>
      </c>
      <c r="BN222">
        <v>0</v>
      </c>
      <c r="BO222">
        <v>0</v>
      </c>
      <c r="BP222">
        <v>0</v>
      </c>
      <c r="BR222">
        <v>0</v>
      </c>
      <c r="BS222">
        <v>1</v>
      </c>
      <c r="BT222">
        <v>1</v>
      </c>
      <c r="BX222">
        <v>0</v>
      </c>
      <c r="BY222">
        <v>0</v>
      </c>
      <c r="BZ222">
        <v>0</v>
      </c>
      <c r="CA222">
        <v>11.23</v>
      </c>
      <c r="CB222">
        <v>0</v>
      </c>
      <c r="CC222">
        <v>1</v>
      </c>
      <c r="CD222" s="56">
        <v>42342</v>
      </c>
      <c r="CE222" s="56">
        <v>42342</v>
      </c>
      <c r="CF222" s="56">
        <v>42342</v>
      </c>
      <c r="CG222" s="56">
        <v>42419</v>
      </c>
      <c r="CH222" s="56"/>
      <c r="CI222" s="56"/>
      <c r="CJ222">
        <v>0.12</v>
      </c>
      <c r="CK222">
        <v>0</v>
      </c>
      <c r="CL222">
        <v>0</v>
      </c>
      <c r="CM222">
        <v>0</v>
      </c>
      <c r="CN222">
        <v>0</v>
      </c>
      <c r="CO222">
        <v>0.27</v>
      </c>
      <c r="CP222">
        <v>0.68</v>
      </c>
      <c r="CQ222" t="s">
        <v>1154</v>
      </c>
      <c r="CR222" t="s">
        <v>1153</v>
      </c>
      <c r="CS222" t="s">
        <v>1725</v>
      </c>
      <c r="CT222" t="s">
        <v>1397</v>
      </c>
      <c r="CU222" t="s">
        <v>1396</v>
      </c>
      <c r="CV222" t="s">
        <v>2350</v>
      </c>
      <c r="CW222" t="s">
        <v>1742</v>
      </c>
      <c r="CX222" t="s">
        <v>853</v>
      </c>
      <c r="DC222" t="s">
        <v>1389</v>
      </c>
      <c r="DE222" t="s">
        <v>1728</v>
      </c>
    </row>
    <row r="223" spans="1:109" x14ac:dyDescent="0.25">
      <c r="A223" t="s">
        <v>1025</v>
      </c>
      <c r="B223">
        <v>1</v>
      </c>
      <c r="C223" s="56">
        <v>42419</v>
      </c>
      <c r="D223" t="s">
        <v>1153</v>
      </c>
      <c r="E223" t="s">
        <v>2351</v>
      </c>
      <c r="G223" t="s">
        <v>2352</v>
      </c>
      <c r="H223" t="s">
        <v>1144</v>
      </c>
      <c r="I223" t="s">
        <v>1144</v>
      </c>
      <c r="J223" t="s">
        <v>1144</v>
      </c>
      <c r="K223" t="s">
        <v>1144</v>
      </c>
      <c r="L223">
        <v>0</v>
      </c>
      <c r="M223">
        <v>13.04</v>
      </c>
      <c r="N223">
        <v>0</v>
      </c>
      <c r="O223" s="56">
        <v>0</v>
      </c>
      <c r="P223" s="56">
        <v>0</v>
      </c>
      <c r="Q223">
        <v>1</v>
      </c>
      <c r="R223">
        <v>1</v>
      </c>
      <c r="S223">
        <v>11</v>
      </c>
      <c r="T223">
        <v>8</v>
      </c>
      <c r="U223">
        <v>3</v>
      </c>
      <c r="V223">
        <v>1</v>
      </c>
      <c r="X223" t="s">
        <v>7755</v>
      </c>
      <c r="AA223">
        <v>0</v>
      </c>
      <c r="AB223">
        <v>0</v>
      </c>
      <c r="AC223">
        <v>0</v>
      </c>
      <c r="AD223">
        <v>0</v>
      </c>
      <c r="AE223">
        <v>0</v>
      </c>
      <c r="AF223">
        <v>0</v>
      </c>
      <c r="AG223">
        <v>0</v>
      </c>
      <c r="AJ223" s="56"/>
      <c r="AK223" s="56"/>
      <c r="AL223" s="56"/>
      <c r="AP223" t="s">
        <v>1155</v>
      </c>
      <c r="AS223" t="s">
        <v>1152</v>
      </c>
      <c r="AT223">
        <v>1</v>
      </c>
      <c r="AV223">
        <v>0</v>
      </c>
      <c r="AW223">
        <v>0</v>
      </c>
      <c r="AX223">
        <v>0</v>
      </c>
      <c r="AY223" t="s">
        <v>1388</v>
      </c>
      <c r="AZ223" t="s">
        <v>1388</v>
      </c>
      <c r="BA223">
        <v>0</v>
      </c>
      <c r="BD223">
        <v>1000000000</v>
      </c>
      <c r="BE223">
        <v>0</v>
      </c>
      <c r="BF223">
        <v>0</v>
      </c>
      <c r="BG223">
        <v>0</v>
      </c>
      <c r="BH223">
        <v>0</v>
      </c>
      <c r="BI223">
        <v>0</v>
      </c>
      <c r="BJ223">
        <v>0</v>
      </c>
      <c r="BK223">
        <v>0</v>
      </c>
      <c r="BL223">
        <v>0</v>
      </c>
      <c r="BM223">
        <v>0</v>
      </c>
      <c r="BN223">
        <v>0</v>
      </c>
      <c r="BO223">
        <v>0</v>
      </c>
      <c r="BP223">
        <v>0</v>
      </c>
      <c r="BR223">
        <v>0</v>
      </c>
      <c r="BS223">
        <v>0</v>
      </c>
      <c r="BX223">
        <v>0</v>
      </c>
      <c r="BY223">
        <v>0</v>
      </c>
      <c r="BZ223">
        <v>0</v>
      </c>
      <c r="CA223">
        <v>0</v>
      </c>
      <c r="CB223">
        <v>0</v>
      </c>
      <c r="CC223">
        <v>1</v>
      </c>
      <c r="CD223" s="56">
        <v>42095</v>
      </c>
      <c r="CE223" s="56">
        <v>42342</v>
      </c>
      <c r="CF223" s="56">
        <v>42342</v>
      </c>
      <c r="CG223" s="56">
        <v>42419</v>
      </c>
      <c r="CH223" s="56"/>
      <c r="CI223" s="56"/>
      <c r="CJ223">
        <v>1</v>
      </c>
      <c r="CK223">
        <v>0</v>
      </c>
      <c r="CL223">
        <v>0.95</v>
      </c>
      <c r="CM223">
        <v>0</v>
      </c>
      <c r="CN223">
        <v>0</v>
      </c>
      <c r="CO223">
        <v>0</v>
      </c>
      <c r="CP223">
        <v>0</v>
      </c>
      <c r="CQ223" t="s">
        <v>1154</v>
      </c>
      <c r="CR223" t="s">
        <v>1153</v>
      </c>
      <c r="CS223" t="s">
        <v>1725</v>
      </c>
      <c r="CT223" t="s">
        <v>1397</v>
      </c>
      <c r="CU223" t="s">
        <v>1396</v>
      </c>
      <c r="CV223" t="s">
        <v>2353</v>
      </c>
      <c r="CW223" t="s">
        <v>1742</v>
      </c>
      <c r="CX223" t="s">
        <v>853</v>
      </c>
      <c r="DC223" t="s">
        <v>1389</v>
      </c>
      <c r="DE223" t="s">
        <v>1728</v>
      </c>
    </row>
    <row r="224" spans="1:109" x14ac:dyDescent="0.25">
      <c r="A224" t="s">
        <v>1025</v>
      </c>
      <c r="B224">
        <v>2</v>
      </c>
      <c r="C224" s="56">
        <v>42419</v>
      </c>
      <c r="D224" t="s">
        <v>1153</v>
      </c>
      <c r="E224" t="s">
        <v>2354</v>
      </c>
      <c r="G224" t="s">
        <v>2355</v>
      </c>
      <c r="H224" t="s">
        <v>1144</v>
      </c>
      <c r="I224" t="s">
        <v>1144</v>
      </c>
      <c r="J224" t="s">
        <v>1144</v>
      </c>
      <c r="K224" t="s">
        <v>1144</v>
      </c>
      <c r="L224">
        <v>4.8499999999999996</v>
      </c>
      <c r="M224">
        <v>11.45</v>
      </c>
      <c r="N224">
        <v>0</v>
      </c>
      <c r="O224" s="56">
        <v>0</v>
      </c>
      <c r="P224" s="56">
        <v>0</v>
      </c>
      <c r="Q224">
        <v>1</v>
      </c>
      <c r="R224">
        <v>1</v>
      </c>
      <c r="S224">
        <v>11</v>
      </c>
      <c r="T224">
        <v>8</v>
      </c>
      <c r="U224">
        <v>3</v>
      </c>
      <c r="V224">
        <v>1</v>
      </c>
      <c r="X224" t="s">
        <v>7755</v>
      </c>
      <c r="AA224">
        <v>0</v>
      </c>
      <c r="AB224">
        <v>0</v>
      </c>
      <c r="AC224">
        <v>0</v>
      </c>
      <c r="AD224">
        <v>0</v>
      </c>
      <c r="AE224">
        <v>0</v>
      </c>
      <c r="AF224">
        <v>0</v>
      </c>
      <c r="AG224">
        <v>0</v>
      </c>
      <c r="AJ224" s="56"/>
      <c r="AK224" s="56"/>
      <c r="AL224" s="56"/>
      <c r="AP224" t="s">
        <v>1155</v>
      </c>
      <c r="AS224" t="s">
        <v>1152</v>
      </c>
      <c r="AT224">
        <v>1</v>
      </c>
      <c r="AV224">
        <v>0</v>
      </c>
      <c r="AW224">
        <v>0</v>
      </c>
      <c r="AX224">
        <v>0</v>
      </c>
      <c r="AY224" t="s">
        <v>1388</v>
      </c>
      <c r="AZ224" t="s">
        <v>1388</v>
      </c>
      <c r="BA224">
        <v>0</v>
      </c>
      <c r="BD224">
        <v>1000000000</v>
      </c>
      <c r="BE224">
        <v>0</v>
      </c>
      <c r="BF224">
        <v>0</v>
      </c>
      <c r="BG224">
        <v>0</v>
      </c>
      <c r="BH224">
        <v>0</v>
      </c>
      <c r="BI224">
        <v>0</v>
      </c>
      <c r="BJ224">
        <v>0</v>
      </c>
      <c r="BK224">
        <v>0</v>
      </c>
      <c r="BL224">
        <v>0</v>
      </c>
      <c r="BM224">
        <v>0</v>
      </c>
      <c r="BN224">
        <v>0</v>
      </c>
      <c r="BO224">
        <v>0</v>
      </c>
      <c r="BP224">
        <v>0</v>
      </c>
      <c r="BR224">
        <v>0</v>
      </c>
      <c r="BS224">
        <v>0</v>
      </c>
      <c r="BX224">
        <v>0</v>
      </c>
      <c r="BY224">
        <v>0</v>
      </c>
      <c r="BZ224">
        <v>0</v>
      </c>
      <c r="CA224">
        <v>0</v>
      </c>
      <c r="CB224">
        <v>0</v>
      </c>
      <c r="CC224">
        <v>1</v>
      </c>
      <c r="CD224" s="56">
        <v>42095</v>
      </c>
      <c r="CE224" s="56">
        <v>42342</v>
      </c>
      <c r="CF224" s="56">
        <v>42342</v>
      </c>
      <c r="CG224" s="56">
        <v>42419</v>
      </c>
      <c r="CH224" s="56"/>
      <c r="CI224" s="56"/>
      <c r="CJ224">
        <v>1</v>
      </c>
      <c r="CK224">
        <v>0</v>
      </c>
      <c r="CL224">
        <v>0.96</v>
      </c>
      <c r="CM224">
        <v>0</v>
      </c>
      <c r="CN224">
        <v>0</v>
      </c>
      <c r="CO224">
        <v>0</v>
      </c>
      <c r="CP224">
        <v>0</v>
      </c>
      <c r="CQ224" t="s">
        <v>1154</v>
      </c>
      <c r="CR224" t="s">
        <v>1153</v>
      </c>
      <c r="CS224" t="s">
        <v>1748</v>
      </c>
      <c r="CT224" t="s">
        <v>1397</v>
      </c>
      <c r="CU224" t="s">
        <v>1396</v>
      </c>
      <c r="CV224" t="s">
        <v>2356</v>
      </c>
      <c r="CW224" t="s">
        <v>1738</v>
      </c>
      <c r="CX224" t="s">
        <v>853</v>
      </c>
      <c r="DC224" t="s">
        <v>1387</v>
      </c>
      <c r="DE224" t="s">
        <v>1728</v>
      </c>
    </row>
    <row r="225" spans="1:109" x14ac:dyDescent="0.25">
      <c r="A225" t="s">
        <v>1025</v>
      </c>
      <c r="B225">
        <v>1</v>
      </c>
      <c r="C225" s="56">
        <v>42419</v>
      </c>
      <c r="D225" t="s">
        <v>1153</v>
      </c>
      <c r="E225" t="s">
        <v>2357</v>
      </c>
      <c r="G225" t="s">
        <v>2358</v>
      </c>
      <c r="H225" t="s">
        <v>1144</v>
      </c>
      <c r="I225" t="s">
        <v>1144</v>
      </c>
      <c r="J225" t="s">
        <v>1144</v>
      </c>
      <c r="K225" t="s">
        <v>1144</v>
      </c>
      <c r="L225">
        <v>0</v>
      </c>
      <c r="M225">
        <v>9.2200000000000006</v>
      </c>
      <c r="N225">
        <v>0</v>
      </c>
      <c r="O225" s="56">
        <v>0</v>
      </c>
      <c r="P225" s="56">
        <v>0</v>
      </c>
      <c r="Q225">
        <v>1</v>
      </c>
      <c r="R225">
        <v>1</v>
      </c>
      <c r="S225">
        <v>11</v>
      </c>
      <c r="T225">
        <v>8</v>
      </c>
      <c r="U225">
        <v>3</v>
      </c>
      <c r="V225">
        <v>1</v>
      </c>
      <c r="X225" t="s">
        <v>7755</v>
      </c>
      <c r="AA225">
        <v>0</v>
      </c>
      <c r="AB225">
        <v>0</v>
      </c>
      <c r="AC225">
        <v>0</v>
      </c>
      <c r="AD225">
        <v>0</v>
      </c>
      <c r="AE225">
        <v>0</v>
      </c>
      <c r="AF225">
        <v>0</v>
      </c>
      <c r="AG225">
        <v>0</v>
      </c>
      <c r="AJ225" s="56"/>
      <c r="AK225" s="56"/>
      <c r="AL225" s="56"/>
      <c r="AP225" t="s">
        <v>1155</v>
      </c>
      <c r="AS225" t="s">
        <v>1152</v>
      </c>
      <c r="AT225">
        <v>1</v>
      </c>
      <c r="AV225">
        <v>0</v>
      </c>
      <c r="AW225">
        <v>0</v>
      </c>
      <c r="AX225">
        <v>0</v>
      </c>
      <c r="AY225" t="s">
        <v>1388</v>
      </c>
      <c r="AZ225" t="s">
        <v>1388</v>
      </c>
      <c r="BA225">
        <v>0</v>
      </c>
      <c r="BD225">
        <v>1000000000</v>
      </c>
      <c r="BE225">
        <v>0</v>
      </c>
      <c r="BF225">
        <v>0</v>
      </c>
      <c r="BG225">
        <v>0</v>
      </c>
      <c r="BH225">
        <v>0</v>
      </c>
      <c r="BI225">
        <v>0</v>
      </c>
      <c r="BJ225">
        <v>0</v>
      </c>
      <c r="BK225">
        <v>0</v>
      </c>
      <c r="BL225">
        <v>0</v>
      </c>
      <c r="BM225">
        <v>0</v>
      </c>
      <c r="BN225">
        <v>0</v>
      </c>
      <c r="BO225">
        <v>0</v>
      </c>
      <c r="BP225">
        <v>0</v>
      </c>
      <c r="BR225">
        <v>0</v>
      </c>
      <c r="BS225">
        <v>0</v>
      </c>
      <c r="BX225">
        <v>0</v>
      </c>
      <c r="BY225">
        <v>0</v>
      </c>
      <c r="BZ225">
        <v>0</v>
      </c>
      <c r="CA225">
        <v>0</v>
      </c>
      <c r="CB225">
        <v>0</v>
      </c>
      <c r="CC225">
        <v>1</v>
      </c>
      <c r="CD225" s="56">
        <v>42095</v>
      </c>
      <c r="CE225" s="56">
        <v>42342</v>
      </c>
      <c r="CF225" s="56">
        <v>42342</v>
      </c>
      <c r="CG225" s="56">
        <v>42419</v>
      </c>
      <c r="CH225" s="56"/>
      <c r="CI225" s="56"/>
      <c r="CJ225">
        <v>1</v>
      </c>
      <c r="CK225">
        <v>0</v>
      </c>
      <c r="CL225">
        <v>0.95</v>
      </c>
      <c r="CM225">
        <v>0</v>
      </c>
      <c r="CN225">
        <v>0</v>
      </c>
      <c r="CO225">
        <v>0</v>
      </c>
      <c r="CP225">
        <v>0</v>
      </c>
      <c r="CQ225" t="s">
        <v>1154</v>
      </c>
      <c r="CR225" t="s">
        <v>1153</v>
      </c>
      <c r="CS225" t="s">
        <v>1725</v>
      </c>
      <c r="CT225" t="s">
        <v>1397</v>
      </c>
      <c r="CU225" t="s">
        <v>1396</v>
      </c>
      <c r="CV225" t="s">
        <v>2359</v>
      </c>
      <c r="CW225" t="s">
        <v>1742</v>
      </c>
      <c r="CX225" t="s">
        <v>853</v>
      </c>
      <c r="DC225" t="s">
        <v>1389</v>
      </c>
      <c r="DE225" t="s">
        <v>1728</v>
      </c>
    </row>
    <row r="226" spans="1:109" x14ac:dyDescent="0.25">
      <c r="A226" t="s">
        <v>1025</v>
      </c>
      <c r="B226">
        <v>1</v>
      </c>
      <c r="C226" s="56">
        <v>42419</v>
      </c>
      <c r="D226" t="s">
        <v>1153</v>
      </c>
      <c r="E226" t="s">
        <v>2360</v>
      </c>
      <c r="G226" t="s">
        <v>2361</v>
      </c>
      <c r="H226" t="s">
        <v>1144</v>
      </c>
      <c r="I226" t="s">
        <v>1144</v>
      </c>
      <c r="J226" t="s">
        <v>1144</v>
      </c>
      <c r="K226" t="s">
        <v>1144</v>
      </c>
      <c r="L226">
        <v>13.55</v>
      </c>
      <c r="M226">
        <v>31.64</v>
      </c>
      <c r="N226">
        <v>0</v>
      </c>
      <c r="O226" s="56">
        <v>0</v>
      </c>
      <c r="P226" s="56">
        <v>0</v>
      </c>
      <c r="Q226">
        <v>1</v>
      </c>
      <c r="R226">
        <v>1</v>
      </c>
      <c r="S226">
        <v>11</v>
      </c>
      <c r="T226">
        <v>8</v>
      </c>
      <c r="U226">
        <v>3</v>
      </c>
      <c r="V226">
        <v>1</v>
      </c>
      <c r="X226" t="s">
        <v>7755</v>
      </c>
      <c r="AA226">
        <v>0</v>
      </c>
      <c r="AB226">
        <v>0</v>
      </c>
      <c r="AC226">
        <v>0</v>
      </c>
      <c r="AD226">
        <v>0</v>
      </c>
      <c r="AE226">
        <v>0</v>
      </c>
      <c r="AF226">
        <v>0</v>
      </c>
      <c r="AG226">
        <v>0</v>
      </c>
      <c r="AJ226" s="56"/>
      <c r="AK226" s="56"/>
      <c r="AL226" s="56"/>
      <c r="AP226" t="s">
        <v>1155</v>
      </c>
      <c r="AS226" t="s">
        <v>1152</v>
      </c>
      <c r="AT226">
        <v>1</v>
      </c>
      <c r="AV226">
        <v>0</v>
      </c>
      <c r="AW226">
        <v>0</v>
      </c>
      <c r="AX226">
        <v>0</v>
      </c>
      <c r="AY226" t="s">
        <v>1388</v>
      </c>
      <c r="AZ226" t="s">
        <v>1388</v>
      </c>
      <c r="BA226">
        <v>0</v>
      </c>
      <c r="BD226">
        <v>1000000000</v>
      </c>
      <c r="BE226">
        <v>5</v>
      </c>
      <c r="BF226">
        <v>0</v>
      </c>
      <c r="BG226">
        <v>0</v>
      </c>
      <c r="BH226">
        <v>0</v>
      </c>
      <c r="BI226">
        <v>0</v>
      </c>
      <c r="BJ226">
        <v>0</v>
      </c>
      <c r="BK226">
        <v>0</v>
      </c>
      <c r="BL226">
        <v>0</v>
      </c>
      <c r="BM226">
        <v>5</v>
      </c>
      <c r="BN226">
        <v>0</v>
      </c>
      <c r="BO226">
        <v>0</v>
      </c>
      <c r="BP226">
        <v>0</v>
      </c>
      <c r="BR226">
        <v>0</v>
      </c>
      <c r="BS226">
        <v>0</v>
      </c>
      <c r="BX226">
        <v>0</v>
      </c>
      <c r="BY226">
        <v>0</v>
      </c>
      <c r="BZ226">
        <v>0</v>
      </c>
      <c r="CA226">
        <v>0</v>
      </c>
      <c r="CB226">
        <v>0</v>
      </c>
      <c r="CC226">
        <v>1</v>
      </c>
      <c r="CD226" s="56">
        <v>42095</v>
      </c>
      <c r="CE226" s="56">
        <v>42342</v>
      </c>
      <c r="CF226" s="56">
        <v>42342</v>
      </c>
      <c r="CG226" s="56">
        <v>42419</v>
      </c>
      <c r="CH226" s="56"/>
      <c r="CI226" s="56"/>
      <c r="CJ226">
        <v>0</v>
      </c>
      <c r="CK226">
        <v>0</v>
      </c>
      <c r="CL226">
        <v>0</v>
      </c>
      <c r="CM226">
        <v>0</v>
      </c>
      <c r="CN226">
        <v>0</v>
      </c>
      <c r="CO226">
        <v>0</v>
      </c>
      <c r="CP226">
        <v>0.95</v>
      </c>
      <c r="CQ226" t="s">
        <v>1154</v>
      </c>
      <c r="CR226" t="s">
        <v>1153</v>
      </c>
      <c r="CS226" t="s">
        <v>1725</v>
      </c>
      <c r="CT226" t="s">
        <v>1397</v>
      </c>
      <c r="CU226" t="s">
        <v>1396</v>
      </c>
      <c r="CV226" t="s">
        <v>2362</v>
      </c>
      <c r="CW226" t="s">
        <v>1738</v>
      </c>
      <c r="CX226" t="s">
        <v>853</v>
      </c>
      <c r="DC226" t="s">
        <v>1387</v>
      </c>
      <c r="DE226" t="s">
        <v>1728</v>
      </c>
    </row>
    <row r="227" spans="1:109" x14ac:dyDescent="0.25">
      <c r="A227" t="s">
        <v>1025</v>
      </c>
      <c r="B227">
        <v>1</v>
      </c>
      <c r="C227" s="56">
        <v>42419</v>
      </c>
      <c r="D227" t="s">
        <v>1153</v>
      </c>
      <c r="E227" t="s">
        <v>2363</v>
      </c>
      <c r="G227" t="s">
        <v>2364</v>
      </c>
      <c r="H227" t="s">
        <v>1144</v>
      </c>
      <c r="I227" t="s">
        <v>1144</v>
      </c>
      <c r="J227" t="s">
        <v>1144</v>
      </c>
      <c r="K227" t="s">
        <v>1144</v>
      </c>
      <c r="L227">
        <v>2.86</v>
      </c>
      <c r="M227">
        <v>9.99</v>
      </c>
      <c r="N227">
        <v>0</v>
      </c>
      <c r="O227" s="56">
        <v>0</v>
      </c>
      <c r="P227" s="56">
        <v>0</v>
      </c>
      <c r="Q227">
        <v>1</v>
      </c>
      <c r="R227">
        <v>1</v>
      </c>
      <c r="S227">
        <v>11</v>
      </c>
      <c r="T227">
        <v>8</v>
      </c>
      <c r="U227">
        <v>3</v>
      </c>
      <c r="V227">
        <v>1</v>
      </c>
      <c r="X227" t="s">
        <v>7755</v>
      </c>
      <c r="AA227">
        <v>0</v>
      </c>
      <c r="AB227">
        <v>0</v>
      </c>
      <c r="AC227">
        <v>0</v>
      </c>
      <c r="AD227">
        <v>0</v>
      </c>
      <c r="AE227">
        <v>0</v>
      </c>
      <c r="AF227">
        <v>0</v>
      </c>
      <c r="AG227">
        <v>0</v>
      </c>
      <c r="AJ227" s="56"/>
      <c r="AK227" s="56"/>
      <c r="AL227" s="56"/>
      <c r="AP227" t="s">
        <v>1155</v>
      </c>
      <c r="AS227" t="s">
        <v>1152</v>
      </c>
      <c r="AT227">
        <v>1</v>
      </c>
      <c r="AV227">
        <v>0</v>
      </c>
      <c r="AW227">
        <v>0</v>
      </c>
      <c r="AX227">
        <v>0</v>
      </c>
      <c r="AY227" t="s">
        <v>1388</v>
      </c>
      <c r="AZ227" t="s">
        <v>1388</v>
      </c>
      <c r="BA227">
        <v>0</v>
      </c>
      <c r="BD227">
        <v>1000000000</v>
      </c>
      <c r="BE227">
        <v>17</v>
      </c>
      <c r="BF227">
        <v>0</v>
      </c>
      <c r="BG227">
        <v>0</v>
      </c>
      <c r="BH227">
        <v>0</v>
      </c>
      <c r="BI227">
        <v>0</v>
      </c>
      <c r="BJ227">
        <v>0</v>
      </c>
      <c r="BK227">
        <v>0</v>
      </c>
      <c r="BL227">
        <v>0</v>
      </c>
      <c r="BM227">
        <v>17</v>
      </c>
      <c r="BN227">
        <v>0</v>
      </c>
      <c r="BO227">
        <v>0</v>
      </c>
      <c r="BP227">
        <v>0</v>
      </c>
      <c r="BR227">
        <v>0</v>
      </c>
      <c r="BS227">
        <v>0</v>
      </c>
      <c r="BX227">
        <v>0</v>
      </c>
      <c r="BY227">
        <v>0</v>
      </c>
      <c r="BZ227">
        <v>0</v>
      </c>
      <c r="CA227">
        <v>0</v>
      </c>
      <c r="CB227">
        <v>0</v>
      </c>
      <c r="CC227">
        <v>1</v>
      </c>
      <c r="CD227" s="56">
        <v>42095</v>
      </c>
      <c r="CE227" s="56">
        <v>42342</v>
      </c>
      <c r="CF227" s="56">
        <v>42342</v>
      </c>
      <c r="CG227" s="56">
        <v>42419</v>
      </c>
      <c r="CH227" s="56"/>
      <c r="CI227" s="56"/>
      <c r="CJ227">
        <v>0</v>
      </c>
      <c r="CK227">
        <v>0</v>
      </c>
      <c r="CL227">
        <v>0</v>
      </c>
      <c r="CM227">
        <v>0</v>
      </c>
      <c r="CN227">
        <v>0</v>
      </c>
      <c r="CO227">
        <v>0</v>
      </c>
      <c r="CP227">
        <v>0.95</v>
      </c>
      <c r="CQ227" t="s">
        <v>1154</v>
      </c>
      <c r="CR227" t="s">
        <v>1153</v>
      </c>
      <c r="CS227" t="s">
        <v>1725</v>
      </c>
      <c r="CT227" t="s">
        <v>1397</v>
      </c>
      <c r="CU227" t="s">
        <v>1396</v>
      </c>
      <c r="CV227" t="s">
        <v>2365</v>
      </c>
      <c r="CW227" t="s">
        <v>1738</v>
      </c>
      <c r="CX227" t="s">
        <v>853</v>
      </c>
      <c r="DC227" t="s">
        <v>1387</v>
      </c>
      <c r="DE227" t="s">
        <v>1728</v>
      </c>
    </row>
    <row r="228" spans="1:109" x14ac:dyDescent="0.25">
      <c r="A228" t="s">
        <v>1025</v>
      </c>
      <c r="B228">
        <v>1</v>
      </c>
      <c r="C228" s="56">
        <v>42419</v>
      </c>
      <c r="D228" t="s">
        <v>1153</v>
      </c>
      <c r="E228" t="s">
        <v>2366</v>
      </c>
      <c r="G228" t="s">
        <v>2367</v>
      </c>
      <c r="H228" t="s">
        <v>1144</v>
      </c>
      <c r="I228" t="s">
        <v>1144</v>
      </c>
      <c r="J228" t="s">
        <v>1144</v>
      </c>
      <c r="K228" t="s">
        <v>1144</v>
      </c>
      <c r="L228">
        <v>2.23</v>
      </c>
      <c r="M228">
        <v>9.15</v>
      </c>
      <c r="N228">
        <v>0</v>
      </c>
      <c r="O228" s="56">
        <v>0</v>
      </c>
      <c r="P228" s="56">
        <v>0</v>
      </c>
      <c r="Q228">
        <v>1</v>
      </c>
      <c r="R228">
        <v>1</v>
      </c>
      <c r="S228">
        <v>11</v>
      </c>
      <c r="T228">
        <v>8</v>
      </c>
      <c r="U228">
        <v>3</v>
      </c>
      <c r="V228">
        <v>1</v>
      </c>
      <c r="X228" t="s">
        <v>7755</v>
      </c>
      <c r="AA228">
        <v>0</v>
      </c>
      <c r="AB228">
        <v>0</v>
      </c>
      <c r="AC228">
        <v>0</v>
      </c>
      <c r="AD228">
        <v>0</v>
      </c>
      <c r="AE228">
        <v>0</v>
      </c>
      <c r="AF228">
        <v>0</v>
      </c>
      <c r="AG228">
        <v>0</v>
      </c>
      <c r="AJ228" s="56"/>
      <c r="AK228" s="56"/>
      <c r="AL228" s="56"/>
      <c r="AM228">
        <v>3</v>
      </c>
      <c r="AP228" t="s">
        <v>1155</v>
      </c>
      <c r="AS228" t="s">
        <v>1152</v>
      </c>
      <c r="AT228">
        <v>1</v>
      </c>
      <c r="AV228">
        <v>0</v>
      </c>
      <c r="AW228">
        <v>0</v>
      </c>
      <c r="AX228">
        <v>0</v>
      </c>
      <c r="AY228" t="s">
        <v>1388</v>
      </c>
      <c r="AZ228" t="s">
        <v>1388</v>
      </c>
      <c r="BA228">
        <v>0</v>
      </c>
      <c r="BD228">
        <v>1000000000</v>
      </c>
      <c r="BE228">
        <v>5</v>
      </c>
      <c r="BF228">
        <v>0</v>
      </c>
      <c r="BG228">
        <v>0</v>
      </c>
      <c r="BH228">
        <v>0</v>
      </c>
      <c r="BI228">
        <v>0</v>
      </c>
      <c r="BJ228">
        <v>0</v>
      </c>
      <c r="BK228">
        <v>0</v>
      </c>
      <c r="BL228">
        <v>0</v>
      </c>
      <c r="BM228">
        <v>5</v>
      </c>
      <c r="BN228">
        <v>0</v>
      </c>
      <c r="BO228">
        <v>0</v>
      </c>
      <c r="BP228">
        <v>0</v>
      </c>
      <c r="BR228">
        <v>0</v>
      </c>
      <c r="BS228">
        <v>0</v>
      </c>
      <c r="BX228">
        <v>0</v>
      </c>
      <c r="BY228">
        <v>0</v>
      </c>
      <c r="BZ228">
        <v>0</v>
      </c>
      <c r="CA228">
        <v>0</v>
      </c>
      <c r="CB228">
        <v>0</v>
      </c>
      <c r="CC228">
        <v>1</v>
      </c>
      <c r="CD228" s="56">
        <v>42095</v>
      </c>
      <c r="CE228" s="56">
        <v>42342</v>
      </c>
      <c r="CF228" s="56">
        <v>42342</v>
      </c>
      <c r="CG228" s="56">
        <v>42419</v>
      </c>
      <c r="CH228" s="56"/>
      <c r="CI228" s="56"/>
      <c r="CJ228">
        <v>0</v>
      </c>
      <c r="CK228">
        <v>0</v>
      </c>
      <c r="CL228">
        <v>0</v>
      </c>
      <c r="CM228">
        <v>0</v>
      </c>
      <c r="CN228">
        <v>0</v>
      </c>
      <c r="CO228">
        <v>0</v>
      </c>
      <c r="CP228">
        <v>0.95</v>
      </c>
      <c r="CQ228" t="s">
        <v>1154</v>
      </c>
      <c r="CR228" t="s">
        <v>1153</v>
      </c>
      <c r="CS228" t="s">
        <v>1725</v>
      </c>
      <c r="CT228" t="s">
        <v>1397</v>
      </c>
      <c r="CU228" t="s">
        <v>1396</v>
      </c>
      <c r="CV228" t="s">
        <v>2368</v>
      </c>
      <c r="CW228" t="s">
        <v>1738</v>
      </c>
      <c r="CX228" t="s">
        <v>853</v>
      </c>
      <c r="DC228" t="s">
        <v>1387</v>
      </c>
      <c r="DE228" t="s">
        <v>1728</v>
      </c>
    </row>
    <row r="229" spans="1:109" x14ac:dyDescent="0.25">
      <c r="A229" t="s">
        <v>1025</v>
      </c>
      <c r="B229">
        <v>1</v>
      </c>
      <c r="C229" s="56">
        <v>42419</v>
      </c>
      <c r="D229" t="s">
        <v>1153</v>
      </c>
      <c r="E229" t="s">
        <v>2369</v>
      </c>
      <c r="G229" t="s">
        <v>2370</v>
      </c>
      <c r="H229" t="s">
        <v>1144</v>
      </c>
      <c r="I229" t="s">
        <v>1144</v>
      </c>
      <c r="J229" t="s">
        <v>1144</v>
      </c>
      <c r="K229" t="s">
        <v>1144</v>
      </c>
      <c r="L229">
        <v>2.96</v>
      </c>
      <c r="M229">
        <v>10.01</v>
      </c>
      <c r="N229">
        <v>0</v>
      </c>
      <c r="O229" s="56">
        <v>0</v>
      </c>
      <c r="P229" s="56">
        <v>0</v>
      </c>
      <c r="Q229">
        <v>1</v>
      </c>
      <c r="R229">
        <v>1</v>
      </c>
      <c r="S229">
        <v>11</v>
      </c>
      <c r="T229">
        <v>8</v>
      </c>
      <c r="U229">
        <v>3</v>
      </c>
      <c r="V229">
        <v>1</v>
      </c>
      <c r="X229" t="s">
        <v>7755</v>
      </c>
      <c r="AA229">
        <v>0</v>
      </c>
      <c r="AB229">
        <v>0</v>
      </c>
      <c r="AC229">
        <v>0</v>
      </c>
      <c r="AD229">
        <v>0</v>
      </c>
      <c r="AE229">
        <v>0</v>
      </c>
      <c r="AF229">
        <v>0</v>
      </c>
      <c r="AG229">
        <v>0</v>
      </c>
      <c r="AJ229" s="56"/>
      <c r="AK229" s="56"/>
      <c r="AL229" s="56"/>
      <c r="AP229" t="s">
        <v>1155</v>
      </c>
      <c r="AS229" t="s">
        <v>1152</v>
      </c>
      <c r="AT229">
        <v>1</v>
      </c>
      <c r="AV229">
        <v>0</v>
      </c>
      <c r="AW229">
        <v>0</v>
      </c>
      <c r="AX229">
        <v>0</v>
      </c>
      <c r="AY229" t="s">
        <v>1388</v>
      </c>
      <c r="AZ229" t="s">
        <v>1388</v>
      </c>
      <c r="BA229">
        <v>0</v>
      </c>
      <c r="BD229">
        <v>1000000000</v>
      </c>
      <c r="BE229">
        <v>3</v>
      </c>
      <c r="BF229">
        <v>0</v>
      </c>
      <c r="BG229">
        <v>0</v>
      </c>
      <c r="BH229">
        <v>0</v>
      </c>
      <c r="BI229">
        <v>0</v>
      </c>
      <c r="BJ229">
        <v>0</v>
      </c>
      <c r="BK229">
        <v>0</v>
      </c>
      <c r="BL229">
        <v>0</v>
      </c>
      <c r="BM229">
        <v>3</v>
      </c>
      <c r="BN229">
        <v>0</v>
      </c>
      <c r="BO229">
        <v>0</v>
      </c>
      <c r="BP229">
        <v>0</v>
      </c>
      <c r="BR229">
        <v>0</v>
      </c>
      <c r="BS229">
        <v>0</v>
      </c>
      <c r="BX229">
        <v>0</v>
      </c>
      <c r="BY229">
        <v>0</v>
      </c>
      <c r="BZ229">
        <v>0</v>
      </c>
      <c r="CA229">
        <v>0</v>
      </c>
      <c r="CB229">
        <v>0</v>
      </c>
      <c r="CC229">
        <v>1</v>
      </c>
      <c r="CD229" s="56">
        <v>42095</v>
      </c>
      <c r="CE229" s="56">
        <v>42342</v>
      </c>
      <c r="CF229" s="56">
        <v>42342</v>
      </c>
      <c r="CG229" s="56">
        <v>42419</v>
      </c>
      <c r="CH229" s="56"/>
      <c r="CI229" s="56"/>
      <c r="CJ229">
        <v>0</v>
      </c>
      <c r="CK229">
        <v>0</v>
      </c>
      <c r="CL229">
        <v>0</v>
      </c>
      <c r="CM229">
        <v>0</v>
      </c>
      <c r="CN229">
        <v>0</v>
      </c>
      <c r="CO229">
        <v>0</v>
      </c>
      <c r="CP229">
        <v>0.95</v>
      </c>
      <c r="CQ229" t="s">
        <v>1154</v>
      </c>
      <c r="CR229" t="s">
        <v>1153</v>
      </c>
      <c r="CS229" t="s">
        <v>1725</v>
      </c>
      <c r="CT229" t="s">
        <v>1397</v>
      </c>
      <c r="CU229" t="s">
        <v>1396</v>
      </c>
      <c r="CV229" t="s">
        <v>2371</v>
      </c>
      <c r="CW229" t="s">
        <v>1738</v>
      </c>
      <c r="CX229" t="s">
        <v>853</v>
      </c>
      <c r="DC229" t="s">
        <v>1387</v>
      </c>
      <c r="DE229" t="s">
        <v>1728</v>
      </c>
    </row>
    <row r="230" spans="1:109" x14ac:dyDescent="0.25">
      <c r="A230" t="s">
        <v>1025</v>
      </c>
      <c r="B230">
        <v>2</v>
      </c>
      <c r="C230" s="56">
        <v>42419</v>
      </c>
      <c r="D230" t="s">
        <v>1153</v>
      </c>
      <c r="E230" t="s">
        <v>2372</v>
      </c>
      <c r="G230" t="s">
        <v>2373</v>
      </c>
      <c r="H230" t="s">
        <v>1144</v>
      </c>
      <c r="I230" t="s">
        <v>1144</v>
      </c>
      <c r="J230" t="s">
        <v>1144</v>
      </c>
      <c r="K230" t="s">
        <v>1144</v>
      </c>
      <c r="L230">
        <v>27.93</v>
      </c>
      <c r="M230">
        <v>65.209999999999994</v>
      </c>
      <c r="N230">
        <v>0</v>
      </c>
      <c r="O230" s="56">
        <v>0</v>
      </c>
      <c r="P230" s="56">
        <v>0</v>
      </c>
      <c r="Q230">
        <v>1</v>
      </c>
      <c r="R230">
        <v>1</v>
      </c>
      <c r="S230">
        <v>11</v>
      </c>
      <c r="T230">
        <v>8</v>
      </c>
      <c r="U230">
        <v>3</v>
      </c>
      <c r="V230">
        <v>1</v>
      </c>
      <c r="X230" t="s">
        <v>7755</v>
      </c>
      <c r="AA230">
        <v>0</v>
      </c>
      <c r="AB230">
        <v>0</v>
      </c>
      <c r="AC230">
        <v>0</v>
      </c>
      <c r="AD230">
        <v>0</v>
      </c>
      <c r="AE230">
        <v>0</v>
      </c>
      <c r="AF230">
        <v>0</v>
      </c>
      <c r="AG230">
        <v>0</v>
      </c>
      <c r="AJ230" s="56"/>
      <c r="AK230" s="56"/>
      <c r="AL230" s="56"/>
      <c r="AP230" t="s">
        <v>1155</v>
      </c>
      <c r="AS230" t="s">
        <v>1152</v>
      </c>
      <c r="AT230">
        <v>1</v>
      </c>
      <c r="AV230">
        <v>0</v>
      </c>
      <c r="AW230">
        <v>0</v>
      </c>
      <c r="AX230">
        <v>0</v>
      </c>
      <c r="AY230" t="s">
        <v>1388</v>
      </c>
      <c r="AZ230" t="s">
        <v>1388</v>
      </c>
      <c r="BA230">
        <v>0</v>
      </c>
      <c r="BD230">
        <v>1000000000</v>
      </c>
      <c r="BE230">
        <v>1</v>
      </c>
      <c r="BF230">
        <v>0</v>
      </c>
      <c r="BG230">
        <v>0</v>
      </c>
      <c r="BH230">
        <v>0</v>
      </c>
      <c r="BI230">
        <v>0</v>
      </c>
      <c r="BJ230">
        <v>0</v>
      </c>
      <c r="BK230">
        <v>0</v>
      </c>
      <c r="BL230">
        <v>0</v>
      </c>
      <c r="BM230">
        <v>1</v>
      </c>
      <c r="BN230">
        <v>0</v>
      </c>
      <c r="BO230">
        <v>0</v>
      </c>
      <c r="BP230">
        <v>0</v>
      </c>
      <c r="BR230">
        <v>0</v>
      </c>
      <c r="BS230">
        <v>0</v>
      </c>
      <c r="BX230">
        <v>0</v>
      </c>
      <c r="BY230">
        <v>0</v>
      </c>
      <c r="BZ230">
        <v>0</v>
      </c>
      <c r="CA230">
        <v>0</v>
      </c>
      <c r="CB230">
        <v>0</v>
      </c>
      <c r="CC230">
        <v>1</v>
      </c>
      <c r="CD230" s="56">
        <v>42095</v>
      </c>
      <c r="CE230" s="56">
        <v>42342</v>
      </c>
      <c r="CF230" s="56">
        <v>42342</v>
      </c>
      <c r="CG230" s="56">
        <v>42419</v>
      </c>
      <c r="CH230" s="56"/>
      <c r="CI230" s="56"/>
      <c r="CJ230">
        <v>0</v>
      </c>
      <c r="CK230">
        <v>0</v>
      </c>
      <c r="CL230">
        <v>0</v>
      </c>
      <c r="CM230">
        <v>0</v>
      </c>
      <c r="CN230">
        <v>0</v>
      </c>
      <c r="CO230">
        <v>0</v>
      </c>
      <c r="CP230">
        <v>0.96</v>
      </c>
      <c r="CQ230" t="s">
        <v>1154</v>
      </c>
      <c r="CR230" t="s">
        <v>1153</v>
      </c>
      <c r="CS230" t="s">
        <v>1748</v>
      </c>
      <c r="CT230" t="s">
        <v>1397</v>
      </c>
      <c r="CU230" t="s">
        <v>1396</v>
      </c>
      <c r="CV230" t="s">
        <v>2374</v>
      </c>
      <c r="CW230" t="s">
        <v>1738</v>
      </c>
      <c r="CX230" t="s">
        <v>853</v>
      </c>
      <c r="DC230" t="s">
        <v>1387</v>
      </c>
      <c r="DE230" t="s">
        <v>1728</v>
      </c>
    </row>
    <row r="231" spans="1:109" x14ac:dyDescent="0.25">
      <c r="A231" t="s">
        <v>1025</v>
      </c>
      <c r="B231">
        <v>1</v>
      </c>
      <c r="C231" s="56">
        <v>42419</v>
      </c>
      <c r="D231" t="s">
        <v>1153</v>
      </c>
      <c r="E231" t="s">
        <v>2375</v>
      </c>
      <c r="G231" t="s">
        <v>2376</v>
      </c>
      <c r="H231" t="s">
        <v>1144</v>
      </c>
      <c r="I231" t="s">
        <v>1144</v>
      </c>
      <c r="J231" t="s">
        <v>1144</v>
      </c>
      <c r="K231" t="s">
        <v>1144</v>
      </c>
      <c r="L231">
        <v>2.76</v>
      </c>
      <c r="M231">
        <v>7.09</v>
      </c>
      <c r="N231">
        <v>0</v>
      </c>
      <c r="O231" s="56">
        <v>0</v>
      </c>
      <c r="P231" s="56">
        <v>0</v>
      </c>
      <c r="Q231">
        <v>1</v>
      </c>
      <c r="R231">
        <v>1</v>
      </c>
      <c r="S231">
        <v>11</v>
      </c>
      <c r="T231">
        <v>8</v>
      </c>
      <c r="U231">
        <v>3</v>
      </c>
      <c r="V231">
        <v>1</v>
      </c>
      <c r="X231" t="s">
        <v>7755</v>
      </c>
      <c r="AA231">
        <v>0</v>
      </c>
      <c r="AB231">
        <v>0</v>
      </c>
      <c r="AC231">
        <v>0</v>
      </c>
      <c r="AD231">
        <v>0</v>
      </c>
      <c r="AE231">
        <v>0</v>
      </c>
      <c r="AF231">
        <v>0</v>
      </c>
      <c r="AG231">
        <v>0</v>
      </c>
      <c r="AJ231" s="56"/>
      <c r="AK231" s="56"/>
      <c r="AL231" s="56"/>
      <c r="AP231" t="s">
        <v>1155</v>
      </c>
      <c r="AS231" t="s">
        <v>1152</v>
      </c>
      <c r="AT231">
        <v>1</v>
      </c>
      <c r="AV231">
        <v>0</v>
      </c>
      <c r="AW231">
        <v>0</v>
      </c>
      <c r="AX231">
        <v>0</v>
      </c>
      <c r="AY231" t="s">
        <v>1388</v>
      </c>
      <c r="AZ231" t="s">
        <v>1388</v>
      </c>
      <c r="BA231">
        <v>0</v>
      </c>
      <c r="BD231">
        <v>1000000000</v>
      </c>
      <c r="BE231">
        <v>8</v>
      </c>
      <c r="BF231">
        <v>0</v>
      </c>
      <c r="BG231">
        <v>0</v>
      </c>
      <c r="BH231">
        <v>0</v>
      </c>
      <c r="BI231">
        <v>0</v>
      </c>
      <c r="BJ231">
        <v>0</v>
      </c>
      <c r="BK231">
        <v>0</v>
      </c>
      <c r="BL231">
        <v>0</v>
      </c>
      <c r="BM231">
        <v>8</v>
      </c>
      <c r="BN231">
        <v>0</v>
      </c>
      <c r="BO231">
        <v>0</v>
      </c>
      <c r="BP231">
        <v>0</v>
      </c>
      <c r="BR231">
        <v>0</v>
      </c>
      <c r="BS231">
        <v>0</v>
      </c>
      <c r="BX231">
        <v>0</v>
      </c>
      <c r="BY231">
        <v>0</v>
      </c>
      <c r="BZ231">
        <v>0</v>
      </c>
      <c r="CA231">
        <v>0</v>
      </c>
      <c r="CB231">
        <v>0</v>
      </c>
      <c r="CC231">
        <v>1</v>
      </c>
      <c r="CD231" s="56">
        <v>42095</v>
      </c>
      <c r="CE231" s="56">
        <v>42342</v>
      </c>
      <c r="CF231" s="56">
        <v>42342</v>
      </c>
      <c r="CG231" s="56">
        <v>42419</v>
      </c>
      <c r="CH231" s="56"/>
      <c r="CI231" s="56"/>
      <c r="CJ231">
        <v>0</v>
      </c>
      <c r="CK231">
        <v>0</v>
      </c>
      <c r="CL231">
        <v>0</v>
      </c>
      <c r="CM231">
        <v>0</v>
      </c>
      <c r="CN231">
        <v>0</v>
      </c>
      <c r="CO231">
        <v>0</v>
      </c>
      <c r="CP231">
        <v>0.95</v>
      </c>
      <c r="CQ231" t="s">
        <v>1154</v>
      </c>
      <c r="CR231" t="s">
        <v>1153</v>
      </c>
      <c r="CS231" t="s">
        <v>1725</v>
      </c>
      <c r="CT231" t="s">
        <v>1397</v>
      </c>
      <c r="CU231" t="s">
        <v>1396</v>
      </c>
      <c r="CV231" t="s">
        <v>2377</v>
      </c>
      <c r="CW231" t="s">
        <v>1738</v>
      </c>
      <c r="CX231" t="s">
        <v>853</v>
      </c>
      <c r="DC231" t="s">
        <v>1387</v>
      </c>
      <c r="DE231" t="s">
        <v>1728</v>
      </c>
    </row>
    <row r="232" spans="1:109" x14ac:dyDescent="0.25">
      <c r="A232" t="s">
        <v>1025</v>
      </c>
      <c r="B232">
        <v>1</v>
      </c>
      <c r="C232" s="56">
        <v>42419</v>
      </c>
      <c r="D232" t="s">
        <v>1153</v>
      </c>
      <c r="E232" t="s">
        <v>2378</v>
      </c>
      <c r="G232" t="s">
        <v>2379</v>
      </c>
      <c r="H232" t="s">
        <v>1144</v>
      </c>
      <c r="I232" t="s">
        <v>1144</v>
      </c>
      <c r="J232" t="s">
        <v>1144</v>
      </c>
      <c r="K232" t="s">
        <v>1144</v>
      </c>
      <c r="L232">
        <v>0.6</v>
      </c>
      <c r="M232">
        <v>1.75</v>
      </c>
      <c r="N232">
        <v>0</v>
      </c>
      <c r="O232" s="56">
        <v>0</v>
      </c>
      <c r="P232" s="56">
        <v>0</v>
      </c>
      <c r="Q232">
        <v>1</v>
      </c>
      <c r="R232">
        <v>1</v>
      </c>
      <c r="S232">
        <v>11</v>
      </c>
      <c r="T232">
        <v>8</v>
      </c>
      <c r="U232">
        <v>3</v>
      </c>
      <c r="V232">
        <v>1</v>
      </c>
      <c r="X232" t="s">
        <v>7755</v>
      </c>
      <c r="AA232">
        <v>0</v>
      </c>
      <c r="AB232">
        <v>0</v>
      </c>
      <c r="AC232">
        <v>0</v>
      </c>
      <c r="AD232">
        <v>0</v>
      </c>
      <c r="AE232">
        <v>0</v>
      </c>
      <c r="AF232">
        <v>0</v>
      </c>
      <c r="AG232">
        <v>0</v>
      </c>
      <c r="AJ232" s="56"/>
      <c r="AK232" s="56"/>
      <c r="AL232" s="56"/>
      <c r="AP232" t="s">
        <v>1155</v>
      </c>
      <c r="AS232" t="s">
        <v>1152</v>
      </c>
      <c r="AT232">
        <v>1</v>
      </c>
      <c r="AV232">
        <v>0</v>
      </c>
      <c r="AW232">
        <v>0</v>
      </c>
      <c r="AX232">
        <v>0</v>
      </c>
      <c r="AY232" t="s">
        <v>1388</v>
      </c>
      <c r="AZ232" t="s">
        <v>1388</v>
      </c>
      <c r="BA232">
        <v>0</v>
      </c>
      <c r="BD232">
        <v>1000000000</v>
      </c>
      <c r="BE232">
        <v>0</v>
      </c>
      <c r="BF232">
        <v>0</v>
      </c>
      <c r="BG232">
        <v>0</v>
      </c>
      <c r="BH232">
        <v>0</v>
      </c>
      <c r="BI232">
        <v>0</v>
      </c>
      <c r="BJ232">
        <v>0</v>
      </c>
      <c r="BK232">
        <v>0</v>
      </c>
      <c r="BL232">
        <v>0</v>
      </c>
      <c r="BM232">
        <v>0</v>
      </c>
      <c r="BN232">
        <v>0</v>
      </c>
      <c r="BO232">
        <v>0</v>
      </c>
      <c r="BP232">
        <v>0</v>
      </c>
      <c r="BR232">
        <v>0</v>
      </c>
      <c r="BS232">
        <v>0</v>
      </c>
      <c r="BX232">
        <v>0</v>
      </c>
      <c r="BY232">
        <v>0</v>
      </c>
      <c r="BZ232">
        <v>0</v>
      </c>
      <c r="CA232">
        <v>0</v>
      </c>
      <c r="CB232">
        <v>0</v>
      </c>
      <c r="CC232">
        <v>1</v>
      </c>
      <c r="CD232" s="56">
        <v>42095</v>
      </c>
      <c r="CE232" s="56">
        <v>42342</v>
      </c>
      <c r="CF232" s="56">
        <v>42342</v>
      </c>
      <c r="CG232" s="56">
        <v>42419</v>
      </c>
      <c r="CH232" s="56"/>
      <c r="CI232" s="56"/>
      <c r="CJ232">
        <v>1</v>
      </c>
      <c r="CK232">
        <v>0</v>
      </c>
      <c r="CL232">
        <v>0.95</v>
      </c>
      <c r="CM232">
        <v>0</v>
      </c>
      <c r="CN232">
        <v>0</v>
      </c>
      <c r="CO232">
        <v>0</v>
      </c>
      <c r="CP232">
        <v>0</v>
      </c>
      <c r="CQ232" t="s">
        <v>1154</v>
      </c>
      <c r="CR232" t="s">
        <v>1153</v>
      </c>
      <c r="CS232" t="s">
        <v>1725</v>
      </c>
      <c r="CT232" t="s">
        <v>1397</v>
      </c>
      <c r="CU232" t="s">
        <v>1396</v>
      </c>
      <c r="CV232" t="s">
        <v>2380</v>
      </c>
      <c r="CW232" t="s">
        <v>1738</v>
      </c>
      <c r="CX232" t="s">
        <v>853</v>
      </c>
      <c r="DC232" t="s">
        <v>1387</v>
      </c>
      <c r="DE232" t="s">
        <v>1728</v>
      </c>
    </row>
    <row r="233" spans="1:109" x14ac:dyDescent="0.25">
      <c r="A233" t="s">
        <v>1025</v>
      </c>
      <c r="B233">
        <v>1</v>
      </c>
      <c r="C233" s="56">
        <v>42419</v>
      </c>
      <c r="D233" t="s">
        <v>1153</v>
      </c>
      <c r="E233" t="s">
        <v>2381</v>
      </c>
      <c r="G233" t="s">
        <v>2382</v>
      </c>
      <c r="H233" t="s">
        <v>1144</v>
      </c>
      <c r="I233" t="s">
        <v>1144</v>
      </c>
      <c r="J233" t="s">
        <v>1144</v>
      </c>
      <c r="K233" t="s">
        <v>1144</v>
      </c>
      <c r="L233">
        <v>14.77</v>
      </c>
      <c r="M233">
        <v>44.31</v>
      </c>
      <c r="N233">
        <v>0</v>
      </c>
      <c r="O233" s="56">
        <v>0</v>
      </c>
      <c r="P233" s="56">
        <v>0</v>
      </c>
      <c r="Q233">
        <v>1</v>
      </c>
      <c r="R233">
        <v>1</v>
      </c>
      <c r="S233">
        <v>11</v>
      </c>
      <c r="T233">
        <v>8</v>
      </c>
      <c r="U233">
        <v>3</v>
      </c>
      <c r="V233">
        <v>1</v>
      </c>
      <c r="X233" t="s">
        <v>7755</v>
      </c>
      <c r="AA233">
        <v>0</v>
      </c>
      <c r="AB233">
        <v>0</v>
      </c>
      <c r="AC233">
        <v>0</v>
      </c>
      <c r="AD233">
        <v>0</v>
      </c>
      <c r="AE233">
        <v>0</v>
      </c>
      <c r="AF233">
        <v>0</v>
      </c>
      <c r="AG233">
        <v>0</v>
      </c>
      <c r="AJ233" s="56"/>
      <c r="AK233" s="56"/>
      <c r="AL233" s="56"/>
      <c r="AP233" t="s">
        <v>1155</v>
      </c>
      <c r="AS233" t="s">
        <v>1152</v>
      </c>
      <c r="AT233">
        <v>1</v>
      </c>
      <c r="AV233">
        <v>0</v>
      </c>
      <c r="AW233">
        <v>0</v>
      </c>
      <c r="AX233">
        <v>0</v>
      </c>
      <c r="AY233" t="s">
        <v>1388</v>
      </c>
      <c r="AZ233" t="s">
        <v>1388</v>
      </c>
      <c r="BA233">
        <v>0</v>
      </c>
      <c r="BD233">
        <v>1000000000</v>
      </c>
      <c r="BE233">
        <v>0</v>
      </c>
      <c r="BF233">
        <v>0</v>
      </c>
      <c r="BG233">
        <v>0</v>
      </c>
      <c r="BH233">
        <v>0</v>
      </c>
      <c r="BI233">
        <v>0</v>
      </c>
      <c r="BJ233">
        <v>0</v>
      </c>
      <c r="BK233">
        <v>0</v>
      </c>
      <c r="BL233">
        <v>0</v>
      </c>
      <c r="BM233">
        <v>0</v>
      </c>
      <c r="BN233">
        <v>0</v>
      </c>
      <c r="BO233">
        <v>0</v>
      </c>
      <c r="BP233">
        <v>0</v>
      </c>
      <c r="BR233">
        <v>0</v>
      </c>
      <c r="BS233">
        <v>0</v>
      </c>
      <c r="BX233">
        <v>0</v>
      </c>
      <c r="BY233">
        <v>0</v>
      </c>
      <c r="BZ233">
        <v>0</v>
      </c>
      <c r="CA233">
        <v>0</v>
      </c>
      <c r="CB233">
        <v>0</v>
      </c>
      <c r="CC233">
        <v>1</v>
      </c>
      <c r="CD233" s="56">
        <v>42095</v>
      </c>
      <c r="CE233" s="56">
        <v>42342</v>
      </c>
      <c r="CF233" s="56">
        <v>42342</v>
      </c>
      <c r="CG233" s="56">
        <v>42419</v>
      </c>
      <c r="CH233" s="56"/>
      <c r="CI233" s="56"/>
      <c r="CJ233">
        <v>1</v>
      </c>
      <c r="CK233">
        <v>0</v>
      </c>
      <c r="CL233">
        <v>0.95</v>
      </c>
      <c r="CM233">
        <v>0</v>
      </c>
      <c r="CN233">
        <v>0</v>
      </c>
      <c r="CO233">
        <v>0</v>
      </c>
      <c r="CP233">
        <v>0</v>
      </c>
      <c r="CQ233" t="s">
        <v>1154</v>
      </c>
      <c r="CR233" t="s">
        <v>1153</v>
      </c>
      <c r="CS233" t="s">
        <v>1725</v>
      </c>
      <c r="CT233" t="s">
        <v>1397</v>
      </c>
      <c r="CU233" t="s">
        <v>1396</v>
      </c>
      <c r="CV233" t="s">
        <v>2383</v>
      </c>
      <c r="CW233" t="s">
        <v>1738</v>
      </c>
      <c r="CX233" t="s">
        <v>853</v>
      </c>
      <c r="DC233" t="s">
        <v>1387</v>
      </c>
      <c r="DE233" t="s">
        <v>1728</v>
      </c>
    </row>
    <row r="234" spans="1:109" x14ac:dyDescent="0.25">
      <c r="A234" t="s">
        <v>1025</v>
      </c>
      <c r="B234">
        <v>1</v>
      </c>
      <c r="C234" s="56">
        <v>42419</v>
      </c>
      <c r="D234" t="s">
        <v>1153</v>
      </c>
      <c r="E234" t="s">
        <v>2384</v>
      </c>
      <c r="G234" t="s">
        <v>2385</v>
      </c>
      <c r="H234" t="s">
        <v>1144</v>
      </c>
      <c r="I234" t="s">
        <v>1144</v>
      </c>
      <c r="J234" t="s">
        <v>1144</v>
      </c>
      <c r="K234" t="s">
        <v>1144</v>
      </c>
      <c r="L234">
        <v>20.77</v>
      </c>
      <c r="M234">
        <v>51.97</v>
      </c>
      <c r="N234">
        <v>0</v>
      </c>
      <c r="O234" s="56">
        <v>0</v>
      </c>
      <c r="P234" s="56">
        <v>0</v>
      </c>
      <c r="Q234">
        <v>1</v>
      </c>
      <c r="R234">
        <v>1</v>
      </c>
      <c r="S234">
        <v>11</v>
      </c>
      <c r="T234">
        <v>8</v>
      </c>
      <c r="U234">
        <v>3</v>
      </c>
      <c r="V234">
        <v>1</v>
      </c>
      <c r="X234" t="s">
        <v>7755</v>
      </c>
      <c r="AA234">
        <v>0</v>
      </c>
      <c r="AB234">
        <v>0</v>
      </c>
      <c r="AC234">
        <v>0</v>
      </c>
      <c r="AD234">
        <v>0</v>
      </c>
      <c r="AE234">
        <v>0</v>
      </c>
      <c r="AF234">
        <v>0</v>
      </c>
      <c r="AG234">
        <v>0</v>
      </c>
      <c r="AJ234" s="56"/>
      <c r="AK234" s="56"/>
      <c r="AL234" s="56"/>
      <c r="AP234" t="s">
        <v>1155</v>
      </c>
      <c r="AS234" t="s">
        <v>1152</v>
      </c>
      <c r="AT234">
        <v>1</v>
      </c>
      <c r="AV234">
        <v>0</v>
      </c>
      <c r="AW234">
        <v>0</v>
      </c>
      <c r="AX234">
        <v>0</v>
      </c>
      <c r="AY234" t="s">
        <v>1388</v>
      </c>
      <c r="AZ234" t="s">
        <v>1388</v>
      </c>
      <c r="BA234">
        <v>0</v>
      </c>
      <c r="BD234">
        <v>1000000000</v>
      </c>
      <c r="BE234">
        <v>0</v>
      </c>
      <c r="BF234">
        <v>0</v>
      </c>
      <c r="BG234">
        <v>0</v>
      </c>
      <c r="BH234">
        <v>0</v>
      </c>
      <c r="BI234">
        <v>0</v>
      </c>
      <c r="BJ234">
        <v>0</v>
      </c>
      <c r="BK234">
        <v>0</v>
      </c>
      <c r="BL234">
        <v>0</v>
      </c>
      <c r="BM234">
        <v>0</v>
      </c>
      <c r="BN234">
        <v>0</v>
      </c>
      <c r="BO234">
        <v>0</v>
      </c>
      <c r="BP234">
        <v>0</v>
      </c>
      <c r="BR234">
        <v>0</v>
      </c>
      <c r="BS234">
        <v>0</v>
      </c>
      <c r="BX234">
        <v>0</v>
      </c>
      <c r="BY234">
        <v>0</v>
      </c>
      <c r="BZ234">
        <v>0</v>
      </c>
      <c r="CA234">
        <v>0</v>
      </c>
      <c r="CB234">
        <v>0</v>
      </c>
      <c r="CC234">
        <v>1</v>
      </c>
      <c r="CD234" s="56">
        <v>42095</v>
      </c>
      <c r="CE234" s="56">
        <v>42342</v>
      </c>
      <c r="CF234" s="56">
        <v>42342</v>
      </c>
      <c r="CG234" s="56">
        <v>42419</v>
      </c>
      <c r="CH234" s="56"/>
      <c r="CI234" s="56"/>
      <c r="CJ234">
        <v>1</v>
      </c>
      <c r="CK234">
        <v>0</v>
      </c>
      <c r="CL234">
        <v>0.95</v>
      </c>
      <c r="CM234">
        <v>0</v>
      </c>
      <c r="CN234">
        <v>0</v>
      </c>
      <c r="CO234">
        <v>0</v>
      </c>
      <c r="CP234">
        <v>0</v>
      </c>
      <c r="CQ234" t="s">
        <v>1154</v>
      </c>
      <c r="CR234" t="s">
        <v>1153</v>
      </c>
      <c r="CS234" t="s">
        <v>1725</v>
      </c>
      <c r="CT234" t="s">
        <v>1397</v>
      </c>
      <c r="CU234" t="s">
        <v>1396</v>
      </c>
      <c r="CV234" t="s">
        <v>2386</v>
      </c>
      <c r="CW234" t="s">
        <v>1738</v>
      </c>
      <c r="CX234" t="s">
        <v>853</v>
      </c>
      <c r="DC234" t="s">
        <v>1387</v>
      </c>
      <c r="DE234" t="s">
        <v>1728</v>
      </c>
    </row>
    <row r="235" spans="1:109" x14ac:dyDescent="0.25">
      <c r="A235" t="s">
        <v>1025</v>
      </c>
      <c r="B235">
        <v>1</v>
      </c>
      <c r="C235" s="56">
        <v>42419</v>
      </c>
      <c r="D235" t="s">
        <v>1153</v>
      </c>
      <c r="E235" t="s">
        <v>2387</v>
      </c>
      <c r="G235" t="s">
        <v>2388</v>
      </c>
      <c r="H235" t="s">
        <v>1144</v>
      </c>
      <c r="I235" t="s">
        <v>1144</v>
      </c>
      <c r="J235" t="s">
        <v>1144</v>
      </c>
      <c r="K235" t="s">
        <v>1144</v>
      </c>
      <c r="L235">
        <v>34.21</v>
      </c>
      <c r="M235">
        <v>78.180000000000007</v>
      </c>
      <c r="N235">
        <v>0</v>
      </c>
      <c r="O235" s="56">
        <v>0</v>
      </c>
      <c r="P235" s="56">
        <v>0</v>
      </c>
      <c r="Q235">
        <v>1</v>
      </c>
      <c r="R235">
        <v>1</v>
      </c>
      <c r="S235">
        <v>11</v>
      </c>
      <c r="T235">
        <v>8</v>
      </c>
      <c r="U235">
        <v>3</v>
      </c>
      <c r="V235">
        <v>1</v>
      </c>
      <c r="X235" t="s">
        <v>7755</v>
      </c>
      <c r="AA235">
        <v>0</v>
      </c>
      <c r="AB235">
        <v>0</v>
      </c>
      <c r="AC235">
        <v>0</v>
      </c>
      <c r="AD235">
        <v>0</v>
      </c>
      <c r="AE235">
        <v>0</v>
      </c>
      <c r="AF235">
        <v>0</v>
      </c>
      <c r="AG235">
        <v>0</v>
      </c>
      <c r="AJ235" s="56"/>
      <c r="AK235" s="56"/>
      <c r="AL235" s="56"/>
      <c r="AP235" t="s">
        <v>1155</v>
      </c>
      <c r="AS235" t="s">
        <v>1152</v>
      </c>
      <c r="AT235">
        <v>1</v>
      </c>
      <c r="AV235">
        <v>0</v>
      </c>
      <c r="AW235">
        <v>0</v>
      </c>
      <c r="AX235">
        <v>0</v>
      </c>
      <c r="AY235" t="s">
        <v>1388</v>
      </c>
      <c r="AZ235" t="s">
        <v>1388</v>
      </c>
      <c r="BA235">
        <v>0</v>
      </c>
      <c r="BD235">
        <v>1000000000</v>
      </c>
      <c r="BE235">
        <v>1</v>
      </c>
      <c r="BF235">
        <v>0</v>
      </c>
      <c r="BG235">
        <v>0</v>
      </c>
      <c r="BH235">
        <v>0</v>
      </c>
      <c r="BI235">
        <v>0</v>
      </c>
      <c r="BJ235">
        <v>0</v>
      </c>
      <c r="BK235">
        <v>0</v>
      </c>
      <c r="BL235">
        <v>0</v>
      </c>
      <c r="BM235">
        <v>1</v>
      </c>
      <c r="BN235">
        <v>0</v>
      </c>
      <c r="BO235">
        <v>0</v>
      </c>
      <c r="BP235">
        <v>0</v>
      </c>
      <c r="BR235">
        <v>0</v>
      </c>
      <c r="BS235">
        <v>0</v>
      </c>
      <c r="BX235">
        <v>0</v>
      </c>
      <c r="BY235">
        <v>0</v>
      </c>
      <c r="BZ235">
        <v>0</v>
      </c>
      <c r="CA235">
        <v>0</v>
      </c>
      <c r="CB235">
        <v>0</v>
      </c>
      <c r="CC235">
        <v>1</v>
      </c>
      <c r="CD235" s="56">
        <v>42095</v>
      </c>
      <c r="CE235" s="56">
        <v>42342</v>
      </c>
      <c r="CF235" s="56">
        <v>42342</v>
      </c>
      <c r="CG235" s="56">
        <v>42419</v>
      </c>
      <c r="CH235" s="56"/>
      <c r="CI235" s="56"/>
      <c r="CJ235">
        <v>0</v>
      </c>
      <c r="CK235">
        <v>0</v>
      </c>
      <c r="CL235">
        <v>0</v>
      </c>
      <c r="CM235">
        <v>0</v>
      </c>
      <c r="CN235">
        <v>0</v>
      </c>
      <c r="CO235">
        <v>0</v>
      </c>
      <c r="CP235">
        <v>0.95</v>
      </c>
      <c r="CQ235" t="s">
        <v>1154</v>
      </c>
      <c r="CR235" t="s">
        <v>1153</v>
      </c>
      <c r="CS235" t="s">
        <v>1725</v>
      </c>
      <c r="CT235" t="s">
        <v>1397</v>
      </c>
      <c r="CU235" t="s">
        <v>1396</v>
      </c>
      <c r="CV235" t="s">
        <v>2389</v>
      </c>
      <c r="CW235" t="s">
        <v>1738</v>
      </c>
      <c r="CX235" t="s">
        <v>853</v>
      </c>
      <c r="DC235" t="s">
        <v>1387</v>
      </c>
      <c r="DE235" t="s">
        <v>1728</v>
      </c>
    </row>
    <row r="236" spans="1:109" x14ac:dyDescent="0.25">
      <c r="A236" t="s">
        <v>1025</v>
      </c>
      <c r="B236">
        <v>2</v>
      </c>
      <c r="C236" s="56">
        <v>42419</v>
      </c>
      <c r="D236" t="s">
        <v>1153</v>
      </c>
      <c r="E236" t="s">
        <v>2390</v>
      </c>
      <c r="G236" t="s">
        <v>2391</v>
      </c>
      <c r="H236" t="s">
        <v>1144</v>
      </c>
      <c r="I236" t="s">
        <v>1144</v>
      </c>
      <c r="J236" t="s">
        <v>1144</v>
      </c>
      <c r="K236" t="s">
        <v>1144</v>
      </c>
      <c r="L236">
        <v>1.9</v>
      </c>
      <c r="M236">
        <v>6.31</v>
      </c>
      <c r="N236">
        <v>0</v>
      </c>
      <c r="O236" s="56">
        <v>0</v>
      </c>
      <c r="P236" s="56">
        <v>0</v>
      </c>
      <c r="Q236">
        <v>1</v>
      </c>
      <c r="R236">
        <v>1</v>
      </c>
      <c r="S236">
        <v>11</v>
      </c>
      <c r="T236">
        <v>8</v>
      </c>
      <c r="U236">
        <v>3</v>
      </c>
      <c r="V236">
        <v>1</v>
      </c>
      <c r="X236" t="s">
        <v>7757</v>
      </c>
      <c r="AA236">
        <v>0</v>
      </c>
      <c r="AB236">
        <v>0</v>
      </c>
      <c r="AC236">
        <v>0</v>
      </c>
      <c r="AD236">
        <v>0</v>
      </c>
      <c r="AE236">
        <v>0</v>
      </c>
      <c r="AF236">
        <v>0</v>
      </c>
      <c r="AG236">
        <v>0</v>
      </c>
      <c r="AJ236" s="56"/>
      <c r="AK236" s="56"/>
      <c r="AL236" s="56"/>
      <c r="AP236" t="s">
        <v>1155</v>
      </c>
      <c r="AR236">
        <v>5</v>
      </c>
      <c r="AS236" t="s">
        <v>1152</v>
      </c>
      <c r="AT236">
        <v>1</v>
      </c>
      <c r="AV236">
        <v>14</v>
      </c>
      <c r="AW236">
        <v>9</v>
      </c>
      <c r="AX236">
        <v>5</v>
      </c>
      <c r="AY236" t="s">
        <v>1147</v>
      </c>
      <c r="AZ236" t="s">
        <v>1147</v>
      </c>
      <c r="BA236">
        <v>20</v>
      </c>
      <c r="BD236">
        <v>1000000000</v>
      </c>
      <c r="BE236">
        <v>17</v>
      </c>
      <c r="BF236">
        <v>-0.21</v>
      </c>
      <c r="BG236">
        <v>0</v>
      </c>
      <c r="BH236">
        <v>0</v>
      </c>
      <c r="BI236">
        <v>0</v>
      </c>
      <c r="BJ236">
        <v>0</v>
      </c>
      <c r="BK236">
        <v>0</v>
      </c>
      <c r="BL236">
        <v>0</v>
      </c>
      <c r="BM236">
        <v>17</v>
      </c>
      <c r="BN236">
        <v>-0.21</v>
      </c>
      <c r="BO236">
        <v>0</v>
      </c>
      <c r="BP236">
        <v>0</v>
      </c>
      <c r="BR236">
        <v>0</v>
      </c>
      <c r="BS236">
        <v>4</v>
      </c>
      <c r="BX236">
        <v>0</v>
      </c>
      <c r="BY236">
        <v>5.7</v>
      </c>
      <c r="BZ236">
        <v>0</v>
      </c>
      <c r="CA236">
        <v>10.130000000000001</v>
      </c>
      <c r="CB236">
        <v>0</v>
      </c>
      <c r="CC236">
        <v>1</v>
      </c>
      <c r="CD236" s="56">
        <v>42341</v>
      </c>
      <c r="CE236" s="56">
        <v>42342</v>
      </c>
      <c r="CF236" s="56">
        <v>42342</v>
      </c>
      <c r="CG236" s="56">
        <v>42419</v>
      </c>
      <c r="CH236" s="56"/>
      <c r="CI236" s="56"/>
      <c r="CJ236">
        <v>0</v>
      </c>
      <c r="CK236">
        <v>0</v>
      </c>
      <c r="CL236">
        <v>0</v>
      </c>
      <c r="CM236">
        <v>0</v>
      </c>
      <c r="CN236">
        <v>0</v>
      </c>
      <c r="CO236">
        <v>0</v>
      </c>
      <c r="CP236">
        <v>0.96</v>
      </c>
      <c r="CQ236" t="s">
        <v>1154</v>
      </c>
      <c r="CR236" t="s">
        <v>1153</v>
      </c>
      <c r="CS236" t="s">
        <v>1748</v>
      </c>
      <c r="CT236" t="s">
        <v>1397</v>
      </c>
      <c r="CU236" t="s">
        <v>1396</v>
      </c>
      <c r="CV236" t="s">
        <v>2392</v>
      </c>
      <c r="CW236" t="s">
        <v>1738</v>
      </c>
      <c r="CX236" t="s">
        <v>853</v>
      </c>
      <c r="DC236" t="s">
        <v>1387</v>
      </c>
      <c r="DE236" t="s">
        <v>1392</v>
      </c>
    </row>
    <row r="237" spans="1:109" x14ac:dyDescent="0.25">
      <c r="A237" t="s">
        <v>1025</v>
      </c>
      <c r="B237">
        <v>1</v>
      </c>
      <c r="C237" s="56">
        <v>42419</v>
      </c>
      <c r="D237" t="s">
        <v>1153</v>
      </c>
      <c r="E237" t="s">
        <v>2393</v>
      </c>
      <c r="G237" t="s">
        <v>2394</v>
      </c>
      <c r="H237" t="s">
        <v>1144</v>
      </c>
      <c r="I237" t="s">
        <v>1144</v>
      </c>
      <c r="J237" t="s">
        <v>1144</v>
      </c>
      <c r="K237" t="s">
        <v>1144</v>
      </c>
      <c r="L237">
        <v>0.57999999999999996</v>
      </c>
      <c r="M237">
        <v>2.2599999999999998</v>
      </c>
      <c r="N237">
        <v>0</v>
      </c>
      <c r="O237" s="56">
        <v>0</v>
      </c>
      <c r="P237" s="56">
        <v>0</v>
      </c>
      <c r="Q237">
        <v>1</v>
      </c>
      <c r="R237">
        <v>1</v>
      </c>
      <c r="S237">
        <v>11</v>
      </c>
      <c r="T237">
        <v>8</v>
      </c>
      <c r="U237">
        <v>3</v>
      </c>
      <c r="V237">
        <v>1</v>
      </c>
      <c r="X237" t="s">
        <v>7755</v>
      </c>
      <c r="AA237">
        <v>0</v>
      </c>
      <c r="AB237">
        <v>0</v>
      </c>
      <c r="AC237">
        <v>0</v>
      </c>
      <c r="AD237">
        <v>0</v>
      </c>
      <c r="AE237">
        <v>0</v>
      </c>
      <c r="AF237">
        <v>0</v>
      </c>
      <c r="AG237">
        <v>0</v>
      </c>
      <c r="AJ237" s="56"/>
      <c r="AK237" s="56"/>
      <c r="AL237" s="56"/>
      <c r="AP237" t="s">
        <v>1155</v>
      </c>
      <c r="AS237" t="s">
        <v>1152</v>
      </c>
      <c r="AT237">
        <v>1</v>
      </c>
      <c r="AV237">
        <v>0</v>
      </c>
      <c r="AW237">
        <v>0</v>
      </c>
      <c r="AX237">
        <v>0</v>
      </c>
      <c r="AY237" t="s">
        <v>1388</v>
      </c>
      <c r="AZ237" t="s">
        <v>1388</v>
      </c>
      <c r="BA237">
        <v>0</v>
      </c>
      <c r="BD237">
        <v>1000000000</v>
      </c>
      <c r="BE237">
        <v>0</v>
      </c>
      <c r="BF237">
        <v>0</v>
      </c>
      <c r="BG237">
        <v>0</v>
      </c>
      <c r="BH237">
        <v>0</v>
      </c>
      <c r="BI237">
        <v>0</v>
      </c>
      <c r="BJ237">
        <v>0</v>
      </c>
      <c r="BK237">
        <v>0</v>
      </c>
      <c r="BL237">
        <v>0</v>
      </c>
      <c r="BM237">
        <v>0</v>
      </c>
      <c r="BN237">
        <v>0</v>
      </c>
      <c r="BO237">
        <v>0</v>
      </c>
      <c r="BP237">
        <v>0</v>
      </c>
      <c r="BR237">
        <v>0</v>
      </c>
      <c r="BS237">
        <v>0</v>
      </c>
      <c r="BX237">
        <v>0</v>
      </c>
      <c r="BY237">
        <v>0</v>
      </c>
      <c r="BZ237">
        <v>0</v>
      </c>
      <c r="CA237">
        <v>0</v>
      </c>
      <c r="CB237">
        <v>0</v>
      </c>
      <c r="CC237">
        <v>1</v>
      </c>
      <c r="CD237" s="56">
        <v>42095</v>
      </c>
      <c r="CE237" s="56">
        <v>42342</v>
      </c>
      <c r="CF237" s="56">
        <v>42342</v>
      </c>
      <c r="CG237" s="56">
        <v>42419</v>
      </c>
      <c r="CH237" s="56"/>
      <c r="CI237" s="56"/>
      <c r="CJ237">
        <v>1</v>
      </c>
      <c r="CK237">
        <v>0</v>
      </c>
      <c r="CL237">
        <v>0.95</v>
      </c>
      <c r="CM237">
        <v>0</v>
      </c>
      <c r="CN237">
        <v>0</v>
      </c>
      <c r="CO237">
        <v>0</v>
      </c>
      <c r="CP237">
        <v>0</v>
      </c>
      <c r="CQ237" t="s">
        <v>1154</v>
      </c>
      <c r="CR237" t="s">
        <v>1153</v>
      </c>
      <c r="CS237" t="s">
        <v>1725</v>
      </c>
      <c r="CT237" t="s">
        <v>1397</v>
      </c>
      <c r="CU237" t="s">
        <v>1396</v>
      </c>
      <c r="CV237" t="s">
        <v>2395</v>
      </c>
      <c r="CW237" t="s">
        <v>1738</v>
      </c>
      <c r="CX237" t="s">
        <v>853</v>
      </c>
      <c r="DC237" t="s">
        <v>1387</v>
      </c>
      <c r="DE237" t="s">
        <v>1728</v>
      </c>
    </row>
    <row r="238" spans="1:109" x14ac:dyDescent="0.25">
      <c r="A238" t="s">
        <v>1025</v>
      </c>
      <c r="B238">
        <v>1</v>
      </c>
      <c r="C238" s="56">
        <v>42419</v>
      </c>
      <c r="D238" t="s">
        <v>1153</v>
      </c>
      <c r="E238" t="s">
        <v>2396</v>
      </c>
      <c r="G238" t="s">
        <v>2397</v>
      </c>
      <c r="H238" t="s">
        <v>1144</v>
      </c>
      <c r="I238" t="s">
        <v>1144</v>
      </c>
      <c r="J238" t="s">
        <v>1144</v>
      </c>
      <c r="K238" t="s">
        <v>1144</v>
      </c>
      <c r="L238">
        <v>19.97</v>
      </c>
      <c r="M238">
        <v>58.93</v>
      </c>
      <c r="N238">
        <v>0</v>
      </c>
      <c r="O238" s="56">
        <v>0</v>
      </c>
      <c r="P238" s="56">
        <v>0</v>
      </c>
      <c r="Q238">
        <v>1</v>
      </c>
      <c r="R238">
        <v>1</v>
      </c>
      <c r="S238">
        <v>11</v>
      </c>
      <c r="T238">
        <v>8</v>
      </c>
      <c r="U238">
        <v>3</v>
      </c>
      <c r="V238">
        <v>1</v>
      </c>
      <c r="X238" t="s">
        <v>7755</v>
      </c>
      <c r="AA238">
        <v>0</v>
      </c>
      <c r="AB238">
        <v>0</v>
      </c>
      <c r="AC238">
        <v>0</v>
      </c>
      <c r="AD238">
        <v>0</v>
      </c>
      <c r="AE238">
        <v>0</v>
      </c>
      <c r="AF238">
        <v>0</v>
      </c>
      <c r="AG238">
        <v>0</v>
      </c>
      <c r="AJ238" s="56"/>
      <c r="AK238" s="56"/>
      <c r="AL238" s="56"/>
      <c r="AM238">
        <v>1</v>
      </c>
      <c r="AP238" t="s">
        <v>1155</v>
      </c>
      <c r="AS238" t="s">
        <v>1152</v>
      </c>
      <c r="AT238">
        <v>1</v>
      </c>
      <c r="AV238">
        <v>0</v>
      </c>
      <c r="AW238">
        <v>0</v>
      </c>
      <c r="AX238">
        <v>0</v>
      </c>
      <c r="AY238" t="s">
        <v>1388</v>
      </c>
      <c r="AZ238" t="s">
        <v>1388</v>
      </c>
      <c r="BA238">
        <v>0</v>
      </c>
      <c r="BD238">
        <v>1000000000</v>
      </c>
      <c r="BE238">
        <v>0</v>
      </c>
      <c r="BF238">
        <v>0</v>
      </c>
      <c r="BG238">
        <v>0</v>
      </c>
      <c r="BH238">
        <v>0</v>
      </c>
      <c r="BI238">
        <v>0</v>
      </c>
      <c r="BJ238">
        <v>0</v>
      </c>
      <c r="BK238">
        <v>0</v>
      </c>
      <c r="BL238">
        <v>0</v>
      </c>
      <c r="BM238">
        <v>0</v>
      </c>
      <c r="BN238">
        <v>0</v>
      </c>
      <c r="BO238">
        <v>0</v>
      </c>
      <c r="BP238">
        <v>0</v>
      </c>
      <c r="BR238">
        <v>0</v>
      </c>
      <c r="BS238">
        <v>0</v>
      </c>
      <c r="BX238">
        <v>0</v>
      </c>
      <c r="BY238">
        <v>0</v>
      </c>
      <c r="BZ238">
        <v>0</v>
      </c>
      <c r="CA238">
        <v>0</v>
      </c>
      <c r="CB238">
        <v>0</v>
      </c>
      <c r="CC238">
        <v>1</v>
      </c>
      <c r="CD238" s="56">
        <v>42095</v>
      </c>
      <c r="CE238" s="56">
        <v>42342</v>
      </c>
      <c r="CF238" s="56">
        <v>42342</v>
      </c>
      <c r="CG238" s="56">
        <v>42419</v>
      </c>
      <c r="CH238" s="56"/>
      <c r="CI238" s="56"/>
      <c r="CJ238">
        <v>1</v>
      </c>
      <c r="CK238">
        <v>0</v>
      </c>
      <c r="CL238">
        <v>0.95</v>
      </c>
      <c r="CM238">
        <v>0</v>
      </c>
      <c r="CN238">
        <v>0</v>
      </c>
      <c r="CO238">
        <v>0</v>
      </c>
      <c r="CP238">
        <v>0</v>
      </c>
      <c r="CQ238" t="s">
        <v>1154</v>
      </c>
      <c r="CR238" t="s">
        <v>1153</v>
      </c>
      <c r="CS238" t="s">
        <v>1725</v>
      </c>
      <c r="CT238" t="s">
        <v>1397</v>
      </c>
      <c r="CU238" t="s">
        <v>1396</v>
      </c>
      <c r="CV238" t="s">
        <v>2398</v>
      </c>
      <c r="CW238" t="s">
        <v>1738</v>
      </c>
      <c r="CX238" t="s">
        <v>853</v>
      </c>
      <c r="DC238" t="s">
        <v>1387</v>
      </c>
      <c r="DE238" t="s">
        <v>1728</v>
      </c>
    </row>
    <row r="239" spans="1:109" x14ac:dyDescent="0.25">
      <c r="A239" t="s">
        <v>1025</v>
      </c>
      <c r="B239">
        <v>1</v>
      </c>
      <c r="C239" s="56">
        <v>42419</v>
      </c>
      <c r="D239" t="s">
        <v>1153</v>
      </c>
      <c r="E239" t="s">
        <v>2399</v>
      </c>
      <c r="G239" t="s">
        <v>2400</v>
      </c>
      <c r="H239" t="s">
        <v>1144</v>
      </c>
      <c r="I239" t="s">
        <v>1144</v>
      </c>
      <c r="J239" t="s">
        <v>1144</v>
      </c>
      <c r="K239" t="s">
        <v>1144</v>
      </c>
      <c r="L239">
        <v>1.85</v>
      </c>
      <c r="M239">
        <v>5.99</v>
      </c>
      <c r="N239">
        <v>0</v>
      </c>
      <c r="O239" s="56">
        <v>0</v>
      </c>
      <c r="P239" s="56">
        <v>0</v>
      </c>
      <c r="Q239">
        <v>1</v>
      </c>
      <c r="R239">
        <v>1</v>
      </c>
      <c r="S239">
        <v>11</v>
      </c>
      <c r="T239">
        <v>8</v>
      </c>
      <c r="U239">
        <v>3</v>
      </c>
      <c r="V239">
        <v>1</v>
      </c>
      <c r="X239" t="s">
        <v>7755</v>
      </c>
      <c r="AA239">
        <v>0</v>
      </c>
      <c r="AB239">
        <v>0</v>
      </c>
      <c r="AC239">
        <v>0</v>
      </c>
      <c r="AD239">
        <v>0</v>
      </c>
      <c r="AE239">
        <v>0</v>
      </c>
      <c r="AF239">
        <v>0</v>
      </c>
      <c r="AG239">
        <v>0</v>
      </c>
      <c r="AJ239" s="56"/>
      <c r="AK239" s="56"/>
      <c r="AL239" s="56"/>
      <c r="AP239" t="s">
        <v>1155</v>
      </c>
      <c r="AS239" t="s">
        <v>1152</v>
      </c>
      <c r="AT239">
        <v>1</v>
      </c>
      <c r="AV239">
        <v>0</v>
      </c>
      <c r="AW239">
        <v>0</v>
      </c>
      <c r="AX239">
        <v>0</v>
      </c>
      <c r="AY239" t="s">
        <v>1388</v>
      </c>
      <c r="AZ239" t="s">
        <v>1388</v>
      </c>
      <c r="BA239">
        <v>0</v>
      </c>
      <c r="BD239">
        <v>1000000000</v>
      </c>
      <c r="BE239">
        <v>2</v>
      </c>
      <c r="BF239">
        <v>0</v>
      </c>
      <c r="BG239">
        <v>0</v>
      </c>
      <c r="BH239">
        <v>0</v>
      </c>
      <c r="BI239">
        <v>0</v>
      </c>
      <c r="BJ239">
        <v>0</v>
      </c>
      <c r="BK239">
        <v>0</v>
      </c>
      <c r="BL239">
        <v>0</v>
      </c>
      <c r="BM239">
        <v>2</v>
      </c>
      <c r="BN239">
        <v>0</v>
      </c>
      <c r="BO239">
        <v>0</v>
      </c>
      <c r="BP239">
        <v>0</v>
      </c>
      <c r="BR239">
        <v>0</v>
      </c>
      <c r="BS239">
        <v>0</v>
      </c>
      <c r="BX239">
        <v>0</v>
      </c>
      <c r="BY239">
        <v>0</v>
      </c>
      <c r="BZ239">
        <v>0</v>
      </c>
      <c r="CA239">
        <v>0</v>
      </c>
      <c r="CB239">
        <v>0</v>
      </c>
      <c r="CC239">
        <v>1</v>
      </c>
      <c r="CD239" s="56">
        <v>42095</v>
      </c>
      <c r="CE239" s="56">
        <v>42342</v>
      </c>
      <c r="CF239" s="56">
        <v>42342</v>
      </c>
      <c r="CG239" s="56">
        <v>42419</v>
      </c>
      <c r="CH239" s="56"/>
      <c r="CI239" s="56"/>
      <c r="CJ239">
        <v>0.1</v>
      </c>
      <c r="CK239">
        <v>0</v>
      </c>
      <c r="CL239">
        <v>0</v>
      </c>
      <c r="CM239">
        <v>0</v>
      </c>
      <c r="CN239">
        <v>0</v>
      </c>
      <c r="CO239">
        <v>0</v>
      </c>
      <c r="CP239">
        <v>0.95</v>
      </c>
      <c r="CQ239" t="s">
        <v>1154</v>
      </c>
      <c r="CR239" t="s">
        <v>1153</v>
      </c>
      <c r="CS239" t="s">
        <v>1725</v>
      </c>
      <c r="CT239" t="s">
        <v>1397</v>
      </c>
      <c r="CU239" t="s">
        <v>1396</v>
      </c>
      <c r="CV239" t="s">
        <v>2401</v>
      </c>
      <c r="CW239" t="s">
        <v>1738</v>
      </c>
      <c r="CX239" t="s">
        <v>853</v>
      </c>
      <c r="DC239" t="s">
        <v>1387</v>
      </c>
      <c r="DE239" t="s">
        <v>1728</v>
      </c>
    </row>
    <row r="240" spans="1:109" x14ac:dyDescent="0.25">
      <c r="A240" t="s">
        <v>1025</v>
      </c>
      <c r="B240">
        <v>1</v>
      </c>
      <c r="C240" s="56">
        <v>42419</v>
      </c>
      <c r="D240" t="s">
        <v>1153</v>
      </c>
      <c r="E240" t="s">
        <v>2402</v>
      </c>
      <c r="G240" t="s">
        <v>2403</v>
      </c>
      <c r="H240" t="s">
        <v>1144</v>
      </c>
      <c r="I240" t="s">
        <v>1144</v>
      </c>
      <c r="J240" t="s">
        <v>1144</v>
      </c>
      <c r="K240" t="s">
        <v>1144</v>
      </c>
      <c r="L240">
        <v>0.56000000000000005</v>
      </c>
      <c r="M240">
        <v>2.71</v>
      </c>
      <c r="N240">
        <v>0</v>
      </c>
      <c r="O240" s="56">
        <v>0</v>
      </c>
      <c r="P240" s="56">
        <v>0</v>
      </c>
      <c r="Q240">
        <v>1</v>
      </c>
      <c r="R240">
        <v>1</v>
      </c>
      <c r="S240">
        <v>11</v>
      </c>
      <c r="T240">
        <v>8</v>
      </c>
      <c r="U240">
        <v>3</v>
      </c>
      <c r="V240">
        <v>1</v>
      </c>
      <c r="X240" t="s">
        <v>7755</v>
      </c>
      <c r="AA240">
        <v>0</v>
      </c>
      <c r="AB240">
        <v>0</v>
      </c>
      <c r="AC240">
        <v>0</v>
      </c>
      <c r="AD240">
        <v>0</v>
      </c>
      <c r="AE240">
        <v>0</v>
      </c>
      <c r="AF240">
        <v>0</v>
      </c>
      <c r="AG240">
        <v>0</v>
      </c>
      <c r="AJ240" s="56"/>
      <c r="AK240" s="56"/>
      <c r="AL240" s="56"/>
      <c r="AP240" t="s">
        <v>1155</v>
      </c>
      <c r="AS240" t="s">
        <v>1152</v>
      </c>
      <c r="AT240">
        <v>1</v>
      </c>
      <c r="AV240">
        <v>0</v>
      </c>
      <c r="AW240">
        <v>0</v>
      </c>
      <c r="AX240">
        <v>0</v>
      </c>
      <c r="AY240" t="s">
        <v>1388</v>
      </c>
      <c r="AZ240" t="s">
        <v>1388</v>
      </c>
      <c r="BA240">
        <v>0</v>
      </c>
      <c r="BD240">
        <v>1000000000</v>
      </c>
      <c r="BE240">
        <v>11</v>
      </c>
      <c r="BF240">
        <v>0</v>
      </c>
      <c r="BG240">
        <v>0</v>
      </c>
      <c r="BH240">
        <v>0</v>
      </c>
      <c r="BI240">
        <v>0</v>
      </c>
      <c r="BJ240">
        <v>0</v>
      </c>
      <c r="BK240">
        <v>0</v>
      </c>
      <c r="BL240">
        <v>0</v>
      </c>
      <c r="BM240">
        <v>11</v>
      </c>
      <c r="BN240">
        <v>0</v>
      </c>
      <c r="BO240">
        <v>0</v>
      </c>
      <c r="BP240">
        <v>0</v>
      </c>
      <c r="BR240">
        <v>0</v>
      </c>
      <c r="BS240">
        <v>0</v>
      </c>
      <c r="BX240">
        <v>0</v>
      </c>
      <c r="BY240">
        <v>0</v>
      </c>
      <c r="BZ240">
        <v>0</v>
      </c>
      <c r="CA240">
        <v>0</v>
      </c>
      <c r="CB240">
        <v>0</v>
      </c>
      <c r="CC240">
        <v>1</v>
      </c>
      <c r="CD240" s="56">
        <v>42095</v>
      </c>
      <c r="CE240" s="56">
        <v>42342</v>
      </c>
      <c r="CF240" s="56">
        <v>42342</v>
      </c>
      <c r="CG240" s="56">
        <v>42419</v>
      </c>
      <c r="CH240" s="56"/>
      <c r="CI240" s="56"/>
      <c r="CJ240">
        <v>0</v>
      </c>
      <c r="CK240">
        <v>0</v>
      </c>
      <c r="CL240">
        <v>0</v>
      </c>
      <c r="CM240">
        <v>0</v>
      </c>
      <c r="CN240">
        <v>0</v>
      </c>
      <c r="CO240">
        <v>0</v>
      </c>
      <c r="CP240">
        <v>0.95</v>
      </c>
      <c r="CQ240" t="s">
        <v>1154</v>
      </c>
      <c r="CR240" t="s">
        <v>1153</v>
      </c>
      <c r="CS240" t="s">
        <v>1725</v>
      </c>
      <c r="CT240" t="s">
        <v>1397</v>
      </c>
      <c r="CU240" t="s">
        <v>1396</v>
      </c>
      <c r="CV240" t="s">
        <v>2404</v>
      </c>
      <c r="CW240" t="s">
        <v>1738</v>
      </c>
      <c r="CX240" t="s">
        <v>853</v>
      </c>
      <c r="DC240" t="s">
        <v>1387</v>
      </c>
      <c r="DE240" t="s">
        <v>1728</v>
      </c>
    </row>
    <row r="241" spans="1:109" x14ac:dyDescent="0.25">
      <c r="A241" t="s">
        <v>1025</v>
      </c>
      <c r="B241">
        <v>1</v>
      </c>
      <c r="C241" s="56">
        <v>42419</v>
      </c>
      <c r="D241" t="s">
        <v>1153</v>
      </c>
      <c r="E241" t="s">
        <v>2405</v>
      </c>
      <c r="G241" t="s">
        <v>2406</v>
      </c>
      <c r="H241" t="s">
        <v>1144</v>
      </c>
      <c r="I241" t="s">
        <v>1144</v>
      </c>
      <c r="J241" t="s">
        <v>1144</v>
      </c>
      <c r="K241" t="s">
        <v>1144</v>
      </c>
      <c r="L241">
        <v>42.01</v>
      </c>
      <c r="M241">
        <v>80</v>
      </c>
      <c r="N241">
        <v>0</v>
      </c>
      <c r="O241" s="56">
        <v>0</v>
      </c>
      <c r="P241" s="56">
        <v>0</v>
      </c>
      <c r="Q241">
        <v>1</v>
      </c>
      <c r="R241">
        <v>1</v>
      </c>
      <c r="S241">
        <v>11</v>
      </c>
      <c r="T241">
        <v>8</v>
      </c>
      <c r="U241">
        <v>3</v>
      </c>
      <c r="V241">
        <v>1</v>
      </c>
      <c r="X241" t="s">
        <v>7755</v>
      </c>
      <c r="AA241">
        <v>0</v>
      </c>
      <c r="AB241">
        <v>0</v>
      </c>
      <c r="AC241">
        <v>0</v>
      </c>
      <c r="AD241">
        <v>0</v>
      </c>
      <c r="AE241">
        <v>0</v>
      </c>
      <c r="AF241">
        <v>0</v>
      </c>
      <c r="AG241">
        <v>0</v>
      </c>
      <c r="AJ241" s="56"/>
      <c r="AK241" s="56"/>
      <c r="AL241" s="56"/>
      <c r="AM241">
        <v>2</v>
      </c>
      <c r="AP241" t="s">
        <v>1155</v>
      </c>
      <c r="AS241" t="s">
        <v>1152</v>
      </c>
      <c r="AT241">
        <v>1</v>
      </c>
      <c r="AV241">
        <v>0</v>
      </c>
      <c r="AW241">
        <v>0</v>
      </c>
      <c r="AX241">
        <v>0</v>
      </c>
      <c r="AY241" t="s">
        <v>1388</v>
      </c>
      <c r="AZ241" t="s">
        <v>1388</v>
      </c>
      <c r="BA241">
        <v>0</v>
      </c>
      <c r="BD241">
        <v>1000000000</v>
      </c>
      <c r="BE241">
        <v>5</v>
      </c>
      <c r="BF241">
        <v>0</v>
      </c>
      <c r="BG241">
        <v>0</v>
      </c>
      <c r="BH241">
        <v>0</v>
      </c>
      <c r="BI241">
        <v>0</v>
      </c>
      <c r="BJ241">
        <v>0</v>
      </c>
      <c r="BK241">
        <v>0</v>
      </c>
      <c r="BL241">
        <v>0</v>
      </c>
      <c r="BM241">
        <v>5</v>
      </c>
      <c r="BN241">
        <v>0</v>
      </c>
      <c r="BO241">
        <v>0</v>
      </c>
      <c r="BP241">
        <v>0</v>
      </c>
      <c r="BR241">
        <v>0</v>
      </c>
      <c r="BS241">
        <v>0</v>
      </c>
      <c r="BX241">
        <v>0</v>
      </c>
      <c r="BY241">
        <v>0</v>
      </c>
      <c r="BZ241">
        <v>0</v>
      </c>
      <c r="CA241">
        <v>0</v>
      </c>
      <c r="CB241">
        <v>0</v>
      </c>
      <c r="CC241">
        <v>1</v>
      </c>
      <c r="CD241" s="56">
        <v>42095</v>
      </c>
      <c r="CE241" s="56">
        <v>42342</v>
      </c>
      <c r="CF241" s="56">
        <v>42342</v>
      </c>
      <c r="CG241" s="56">
        <v>42419</v>
      </c>
      <c r="CH241" s="56"/>
      <c r="CI241" s="56"/>
      <c r="CJ241">
        <v>0</v>
      </c>
      <c r="CK241">
        <v>0</v>
      </c>
      <c r="CL241">
        <v>0</v>
      </c>
      <c r="CM241">
        <v>0</v>
      </c>
      <c r="CN241">
        <v>0</v>
      </c>
      <c r="CO241">
        <v>0</v>
      </c>
      <c r="CP241">
        <v>0.95</v>
      </c>
      <c r="CQ241" t="s">
        <v>1154</v>
      </c>
      <c r="CR241" t="s">
        <v>1153</v>
      </c>
      <c r="CS241" t="s">
        <v>1725</v>
      </c>
      <c r="CT241" t="s">
        <v>1397</v>
      </c>
      <c r="CU241" t="s">
        <v>1396</v>
      </c>
      <c r="CV241" t="s">
        <v>2407</v>
      </c>
      <c r="CW241" t="s">
        <v>1738</v>
      </c>
      <c r="CX241" t="s">
        <v>853</v>
      </c>
      <c r="DC241" t="s">
        <v>1387</v>
      </c>
      <c r="DE241" t="s">
        <v>1728</v>
      </c>
    </row>
    <row r="242" spans="1:109" x14ac:dyDescent="0.25">
      <c r="A242" t="s">
        <v>1025</v>
      </c>
      <c r="B242">
        <v>1</v>
      </c>
      <c r="C242" s="56">
        <v>42419</v>
      </c>
      <c r="D242" t="s">
        <v>1153</v>
      </c>
      <c r="E242" t="s">
        <v>2408</v>
      </c>
      <c r="G242" t="s">
        <v>2409</v>
      </c>
      <c r="H242" t="s">
        <v>1144</v>
      </c>
      <c r="I242" t="s">
        <v>1144</v>
      </c>
      <c r="J242" t="s">
        <v>1144</v>
      </c>
      <c r="K242" t="s">
        <v>1144</v>
      </c>
      <c r="L242">
        <v>3.34</v>
      </c>
      <c r="M242">
        <v>9.99</v>
      </c>
      <c r="N242">
        <v>0</v>
      </c>
      <c r="O242" s="56">
        <v>0</v>
      </c>
      <c r="P242" s="56">
        <v>0</v>
      </c>
      <c r="Q242">
        <v>1</v>
      </c>
      <c r="R242">
        <v>1</v>
      </c>
      <c r="S242">
        <v>11</v>
      </c>
      <c r="T242">
        <v>8</v>
      </c>
      <c r="U242">
        <v>3</v>
      </c>
      <c r="V242">
        <v>1</v>
      </c>
      <c r="X242" t="s">
        <v>7755</v>
      </c>
      <c r="AA242">
        <v>0</v>
      </c>
      <c r="AB242">
        <v>0</v>
      </c>
      <c r="AC242">
        <v>0</v>
      </c>
      <c r="AD242">
        <v>0</v>
      </c>
      <c r="AE242">
        <v>0</v>
      </c>
      <c r="AF242">
        <v>0</v>
      </c>
      <c r="AG242">
        <v>0</v>
      </c>
      <c r="AJ242" s="56"/>
      <c r="AK242" s="56"/>
      <c r="AL242" s="56"/>
      <c r="AP242" t="s">
        <v>1155</v>
      </c>
      <c r="AS242" t="s">
        <v>1152</v>
      </c>
      <c r="AT242">
        <v>1</v>
      </c>
      <c r="AV242">
        <v>0</v>
      </c>
      <c r="AW242">
        <v>0</v>
      </c>
      <c r="AX242">
        <v>0</v>
      </c>
      <c r="AY242" t="s">
        <v>1388</v>
      </c>
      <c r="AZ242" t="s">
        <v>1388</v>
      </c>
      <c r="BA242">
        <v>0</v>
      </c>
      <c r="BD242">
        <v>1000000000</v>
      </c>
      <c r="BE242">
        <v>3</v>
      </c>
      <c r="BF242">
        <v>0</v>
      </c>
      <c r="BG242">
        <v>0</v>
      </c>
      <c r="BH242">
        <v>0</v>
      </c>
      <c r="BI242">
        <v>0</v>
      </c>
      <c r="BJ242">
        <v>0</v>
      </c>
      <c r="BK242">
        <v>0</v>
      </c>
      <c r="BL242">
        <v>0</v>
      </c>
      <c r="BM242">
        <v>3</v>
      </c>
      <c r="BN242">
        <v>0</v>
      </c>
      <c r="BO242">
        <v>0</v>
      </c>
      <c r="BP242">
        <v>0</v>
      </c>
      <c r="BR242">
        <v>0</v>
      </c>
      <c r="BS242">
        <v>0</v>
      </c>
      <c r="BX242">
        <v>0</v>
      </c>
      <c r="BY242">
        <v>0</v>
      </c>
      <c r="BZ242">
        <v>0</v>
      </c>
      <c r="CA242">
        <v>0</v>
      </c>
      <c r="CB242">
        <v>0</v>
      </c>
      <c r="CC242">
        <v>1</v>
      </c>
      <c r="CD242" s="56">
        <v>42095</v>
      </c>
      <c r="CE242" s="56">
        <v>42342</v>
      </c>
      <c r="CF242" s="56">
        <v>42342</v>
      </c>
      <c r="CG242" s="56">
        <v>42419</v>
      </c>
      <c r="CH242" s="56"/>
      <c r="CI242" s="56"/>
      <c r="CJ242">
        <v>0</v>
      </c>
      <c r="CK242">
        <v>0</v>
      </c>
      <c r="CL242">
        <v>0</v>
      </c>
      <c r="CM242">
        <v>0</v>
      </c>
      <c r="CN242">
        <v>0</v>
      </c>
      <c r="CO242">
        <v>0</v>
      </c>
      <c r="CP242">
        <v>0.95</v>
      </c>
      <c r="CQ242" t="s">
        <v>1154</v>
      </c>
      <c r="CR242" t="s">
        <v>1153</v>
      </c>
      <c r="CS242" t="s">
        <v>1725</v>
      </c>
      <c r="CT242" t="s">
        <v>1397</v>
      </c>
      <c r="CU242" t="s">
        <v>1396</v>
      </c>
      <c r="CV242" t="s">
        <v>2410</v>
      </c>
      <c r="CW242" t="s">
        <v>1738</v>
      </c>
      <c r="CX242" t="s">
        <v>853</v>
      </c>
      <c r="DC242" t="s">
        <v>1387</v>
      </c>
      <c r="DE242" t="s">
        <v>1728</v>
      </c>
    </row>
    <row r="243" spans="1:109" x14ac:dyDescent="0.25">
      <c r="A243" t="s">
        <v>1025</v>
      </c>
      <c r="B243">
        <v>1</v>
      </c>
      <c r="C243" s="56">
        <v>42419</v>
      </c>
      <c r="D243" t="s">
        <v>1153</v>
      </c>
      <c r="E243" t="s">
        <v>2411</v>
      </c>
      <c r="G243" t="s">
        <v>2412</v>
      </c>
      <c r="H243" t="s">
        <v>1144</v>
      </c>
      <c r="I243" t="s">
        <v>1144</v>
      </c>
      <c r="J243" t="s">
        <v>1144</v>
      </c>
      <c r="K243" t="s">
        <v>1144</v>
      </c>
      <c r="L243">
        <v>1.39</v>
      </c>
      <c r="M243">
        <v>3.36</v>
      </c>
      <c r="N243">
        <v>0</v>
      </c>
      <c r="O243" s="56">
        <v>0</v>
      </c>
      <c r="P243" s="56">
        <v>0</v>
      </c>
      <c r="Q243">
        <v>1</v>
      </c>
      <c r="R243">
        <v>1</v>
      </c>
      <c r="S243">
        <v>11</v>
      </c>
      <c r="T243">
        <v>8</v>
      </c>
      <c r="U243">
        <v>3</v>
      </c>
      <c r="V243">
        <v>1</v>
      </c>
      <c r="X243" t="s">
        <v>7755</v>
      </c>
      <c r="AA243">
        <v>0</v>
      </c>
      <c r="AB243">
        <v>0</v>
      </c>
      <c r="AC243">
        <v>0</v>
      </c>
      <c r="AD243">
        <v>0</v>
      </c>
      <c r="AE243">
        <v>0</v>
      </c>
      <c r="AF243">
        <v>0</v>
      </c>
      <c r="AG243">
        <v>0</v>
      </c>
      <c r="AJ243" s="56"/>
      <c r="AK243" s="56"/>
      <c r="AL243" s="56"/>
      <c r="AP243" t="s">
        <v>1155</v>
      </c>
      <c r="AS243" t="s">
        <v>1152</v>
      </c>
      <c r="AT243">
        <v>1</v>
      </c>
      <c r="AV243">
        <v>0</v>
      </c>
      <c r="AW243">
        <v>0</v>
      </c>
      <c r="AX243">
        <v>0</v>
      </c>
      <c r="AY243" t="s">
        <v>1388</v>
      </c>
      <c r="AZ243" t="s">
        <v>1388</v>
      </c>
      <c r="BA243">
        <v>0</v>
      </c>
      <c r="BD243">
        <v>1000000000</v>
      </c>
      <c r="BE243">
        <v>17</v>
      </c>
      <c r="BF243">
        <v>0</v>
      </c>
      <c r="BG243">
        <v>0</v>
      </c>
      <c r="BH243">
        <v>0</v>
      </c>
      <c r="BI243">
        <v>0</v>
      </c>
      <c r="BJ243">
        <v>0</v>
      </c>
      <c r="BK243">
        <v>0</v>
      </c>
      <c r="BL243">
        <v>0</v>
      </c>
      <c r="BM243">
        <v>17</v>
      </c>
      <c r="BN243">
        <v>0</v>
      </c>
      <c r="BO243">
        <v>0</v>
      </c>
      <c r="BP243">
        <v>0</v>
      </c>
      <c r="BR243">
        <v>0</v>
      </c>
      <c r="BS243">
        <v>0</v>
      </c>
      <c r="BX243">
        <v>0</v>
      </c>
      <c r="BY243">
        <v>0</v>
      </c>
      <c r="BZ243">
        <v>0</v>
      </c>
      <c r="CA243">
        <v>0</v>
      </c>
      <c r="CB243">
        <v>0</v>
      </c>
      <c r="CC243">
        <v>1</v>
      </c>
      <c r="CD243" s="56">
        <v>42095</v>
      </c>
      <c r="CE243" s="56">
        <v>42342</v>
      </c>
      <c r="CF243" s="56">
        <v>42342</v>
      </c>
      <c r="CG243" s="56">
        <v>42419</v>
      </c>
      <c r="CH243" s="56"/>
      <c r="CI243" s="56"/>
      <c r="CJ243">
        <v>0.04</v>
      </c>
      <c r="CK243">
        <v>0</v>
      </c>
      <c r="CL243">
        <v>0</v>
      </c>
      <c r="CM243">
        <v>0</v>
      </c>
      <c r="CN243">
        <v>0</v>
      </c>
      <c r="CO243">
        <v>0</v>
      </c>
      <c r="CP243">
        <v>0.95</v>
      </c>
      <c r="CQ243" t="s">
        <v>1154</v>
      </c>
      <c r="CR243" t="s">
        <v>1153</v>
      </c>
      <c r="CS243" t="s">
        <v>1725</v>
      </c>
      <c r="CT243" t="s">
        <v>1397</v>
      </c>
      <c r="CU243" t="s">
        <v>1396</v>
      </c>
      <c r="CV243" t="s">
        <v>2413</v>
      </c>
      <c r="CW243" t="s">
        <v>1738</v>
      </c>
      <c r="CX243" t="s">
        <v>853</v>
      </c>
      <c r="DC243" t="s">
        <v>1387</v>
      </c>
      <c r="DE243" t="s">
        <v>1728</v>
      </c>
    </row>
    <row r="244" spans="1:109" x14ac:dyDescent="0.25">
      <c r="A244" t="s">
        <v>1025</v>
      </c>
      <c r="B244">
        <v>1</v>
      </c>
      <c r="C244" s="56">
        <v>42419</v>
      </c>
      <c r="D244" t="s">
        <v>1153</v>
      </c>
      <c r="E244" t="s">
        <v>2414</v>
      </c>
      <c r="G244" t="s">
        <v>2415</v>
      </c>
      <c r="H244" t="s">
        <v>1144</v>
      </c>
      <c r="I244" t="s">
        <v>1144</v>
      </c>
      <c r="J244" t="s">
        <v>1144</v>
      </c>
      <c r="K244" t="s">
        <v>1144</v>
      </c>
      <c r="L244">
        <v>4.24</v>
      </c>
      <c r="M244">
        <v>11.07</v>
      </c>
      <c r="N244">
        <v>0</v>
      </c>
      <c r="O244" s="56">
        <v>0</v>
      </c>
      <c r="P244" s="56">
        <v>0</v>
      </c>
      <c r="Q244">
        <v>1</v>
      </c>
      <c r="R244">
        <v>1</v>
      </c>
      <c r="S244">
        <v>11</v>
      </c>
      <c r="T244">
        <v>8</v>
      </c>
      <c r="U244">
        <v>3</v>
      </c>
      <c r="V244">
        <v>1</v>
      </c>
      <c r="X244" t="s">
        <v>7755</v>
      </c>
      <c r="AA244">
        <v>0</v>
      </c>
      <c r="AB244">
        <v>0</v>
      </c>
      <c r="AC244">
        <v>0</v>
      </c>
      <c r="AD244">
        <v>0</v>
      </c>
      <c r="AE244">
        <v>0</v>
      </c>
      <c r="AF244">
        <v>0</v>
      </c>
      <c r="AG244">
        <v>0</v>
      </c>
      <c r="AJ244" s="56"/>
      <c r="AK244" s="56"/>
      <c r="AL244" s="56"/>
      <c r="AP244" t="s">
        <v>1155</v>
      </c>
      <c r="AS244" t="s">
        <v>1152</v>
      </c>
      <c r="AT244">
        <v>1</v>
      </c>
      <c r="AV244">
        <v>0</v>
      </c>
      <c r="AW244">
        <v>0</v>
      </c>
      <c r="AX244">
        <v>0</v>
      </c>
      <c r="AY244" t="s">
        <v>1388</v>
      </c>
      <c r="AZ244" t="s">
        <v>1388</v>
      </c>
      <c r="BA244">
        <v>0</v>
      </c>
      <c r="BD244">
        <v>1000000000</v>
      </c>
      <c r="BE244">
        <v>18</v>
      </c>
      <c r="BF244">
        <v>0</v>
      </c>
      <c r="BG244">
        <v>0</v>
      </c>
      <c r="BH244">
        <v>0</v>
      </c>
      <c r="BI244">
        <v>0</v>
      </c>
      <c r="BJ244">
        <v>0</v>
      </c>
      <c r="BK244">
        <v>0</v>
      </c>
      <c r="BL244">
        <v>0</v>
      </c>
      <c r="BM244">
        <v>18</v>
      </c>
      <c r="BN244">
        <v>0</v>
      </c>
      <c r="BO244">
        <v>0</v>
      </c>
      <c r="BP244">
        <v>0</v>
      </c>
      <c r="BR244">
        <v>0</v>
      </c>
      <c r="BS244">
        <v>0</v>
      </c>
      <c r="BX244">
        <v>0</v>
      </c>
      <c r="BY244">
        <v>0</v>
      </c>
      <c r="BZ244">
        <v>0</v>
      </c>
      <c r="CA244">
        <v>0</v>
      </c>
      <c r="CB244">
        <v>0</v>
      </c>
      <c r="CC244">
        <v>1</v>
      </c>
      <c r="CD244" s="56">
        <v>42095</v>
      </c>
      <c r="CE244" s="56">
        <v>42342</v>
      </c>
      <c r="CF244" s="56">
        <v>42342</v>
      </c>
      <c r="CG244" s="56">
        <v>42419</v>
      </c>
      <c r="CH244" s="56"/>
      <c r="CI244" s="56"/>
      <c r="CJ244">
        <v>0.03</v>
      </c>
      <c r="CK244">
        <v>0</v>
      </c>
      <c r="CL244">
        <v>0</v>
      </c>
      <c r="CM244">
        <v>0</v>
      </c>
      <c r="CN244">
        <v>0</v>
      </c>
      <c r="CO244">
        <v>0</v>
      </c>
      <c r="CP244">
        <v>0.95</v>
      </c>
      <c r="CQ244" t="s">
        <v>1154</v>
      </c>
      <c r="CR244" t="s">
        <v>1153</v>
      </c>
      <c r="CS244" t="s">
        <v>1725</v>
      </c>
      <c r="CT244" t="s">
        <v>1397</v>
      </c>
      <c r="CU244" t="s">
        <v>1396</v>
      </c>
      <c r="CV244" t="s">
        <v>2416</v>
      </c>
      <c r="CW244" t="s">
        <v>1738</v>
      </c>
      <c r="CX244" t="s">
        <v>853</v>
      </c>
      <c r="DC244" t="s">
        <v>1387</v>
      </c>
      <c r="DE244" t="s">
        <v>1728</v>
      </c>
    </row>
    <row r="245" spans="1:109" x14ac:dyDescent="0.25">
      <c r="A245" t="s">
        <v>1025</v>
      </c>
      <c r="B245">
        <v>1</v>
      </c>
      <c r="C245" s="56">
        <v>42419</v>
      </c>
      <c r="D245" t="s">
        <v>1153</v>
      </c>
      <c r="E245" t="s">
        <v>2417</v>
      </c>
      <c r="G245" t="s">
        <v>2418</v>
      </c>
      <c r="H245" t="s">
        <v>1144</v>
      </c>
      <c r="I245" t="s">
        <v>1144</v>
      </c>
      <c r="J245" t="s">
        <v>1144</v>
      </c>
      <c r="K245" t="s">
        <v>1144</v>
      </c>
      <c r="L245">
        <v>17.8</v>
      </c>
      <c r="M245">
        <v>59.41</v>
      </c>
      <c r="N245">
        <v>0</v>
      </c>
      <c r="O245" s="56">
        <v>0</v>
      </c>
      <c r="P245" s="56">
        <v>0</v>
      </c>
      <c r="Q245">
        <v>1</v>
      </c>
      <c r="R245">
        <v>1</v>
      </c>
      <c r="S245">
        <v>11</v>
      </c>
      <c r="T245">
        <v>8</v>
      </c>
      <c r="U245">
        <v>3</v>
      </c>
      <c r="V245">
        <v>1</v>
      </c>
      <c r="X245" t="s">
        <v>7755</v>
      </c>
      <c r="AA245">
        <v>0</v>
      </c>
      <c r="AB245">
        <v>0</v>
      </c>
      <c r="AC245">
        <v>0</v>
      </c>
      <c r="AD245">
        <v>0</v>
      </c>
      <c r="AE245">
        <v>0</v>
      </c>
      <c r="AF245">
        <v>0</v>
      </c>
      <c r="AG245">
        <v>0</v>
      </c>
      <c r="AJ245" s="56"/>
      <c r="AK245" s="56"/>
      <c r="AL245" s="56"/>
      <c r="AP245" t="s">
        <v>1155</v>
      </c>
      <c r="AS245" t="s">
        <v>1152</v>
      </c>
      <c r="AT245">
        <v>1</v>
      </c>
      <c r="AV245">
        <v>0</v>
      </c>
      <c r="AW245">
        <v>0</v>
      </c>
      <c r="AX245">
        <v>0</v>
      </c>
      <c r="AY245" t="s">
        <v>1388</v>
      </c>
      <c r="AZ245" t="s">
        <v>1388</v>
      </c>
      <c r="BA245">
        <v>0</v>
      </c>
      <c r="BD245">
        <v>1000000000</v>
      </c>
      <c r="BE245">
        <v>2</v>
      </c>
      <c r="BF245">
        <v>0</v>
      </c>
      <c r="BG245">
        <v>0</v>
      </c>
      <c r="BH245">
        <v>0</v>
      </c>
      <c r="BI245">
        <v>0</v>
      </c>
      <c r="BJ245">
        <v>0</v>
      </c>
      <c r="BK245">
        <v>0</v>
      </c>
      <c r="BL245">
        <v>0</v>
      </c>
      <c r="BM245">
        <v>2</v>
      </c>
      <c r="BN245">
        <v>0</v>
      </c>
      <c r="BO245">
        <v>0</v>
      </c>
      <c r="BP245">
        <v>0</v>
      </c>
      <c r="BR245">
        <v>0</v>
      </c>
      <c r="BS245">
        <v>0</v>
      </c>
      <c r="BX245">
        <v>0</v>
      </c>
      <c r="BY245">
        <v>0</v>
      </c>
      <c r="BZ245">
        <v>0</v>
      </c>
      <c r="CA245">
        <v>0</v>
      </c>
      <c r="CB245">
        <v>0</v>
      </c>
      <c r="CC245">
        <v>1</v>
      </c>
      <c r="CD245" s="56">
        <v>42095</v>
      </c>
      <c r="CE245" s="56">
        <v>42342</v>
      </c>
      <c r="CF245" s="56">
        <v>42342</v>
      </c>
      <c r="CG245" s="56">
        <v>42419</v>
      </c>
      <c r="CH245" s="56"/>
      <c r="CI245" s="56"/>
      <c r="CJ245">
        <v>0</v>
      </c>
      <c r="CK245">
        <v>0</v>
      </c>
      <c r="CL245">
        <v>0</v>
      </c>
      <c r="CM245">
        <v>0</v>
      </c>
      <c r="CN245">
        <v>0</v>
      </c>
      <c r="CO245">
        <v>0</v>
      </c>
      <c r="CP245">
        <v>0.95</v>
      </c>
      <c r="CQ245" t="s">
        <v>1154</v>
      </c>
      <c r="CR245" t="s">
        <v>1153</v>
      </c>
      <c r="CS245" t="s">
        <v>1725</v>
      </c>
      <c r="CT245" t="s">
        <v>1397</v>
      </c>
      <c r="CU245" t="s">
        <v>1396</v>
      </c>
      <c r="CV245" t="s">
        <v>2419</v>
      </c>
      <c r="CW245" t="s">
        <v>2121</v>
      </c>
      <c r="CX245" t="s">
        <v>853</v>
      </c>
      <c r="DC245" t="s">
        <v>1387</v>
      </c>
      <c r="DE245" t="s">
        <v>1728</v>
      </c>
    </row>
    <row r="246" spans="1:109" x14ac:dyDescent="0.25">
      <c r="A246" t="s">
        <v>1025</v>
      </c>
      <c r="B246">
        <v>1</v>
      </c>
      <c r="C246" s="56">
        <v>42419</v>
      </c>
      <c r="D246" t="s">
        <v>1153</v>
      </c>
      <c r="E246" t="s">
        <v>2420</v>
      </c>
      <c r="G246" t="s">
        <v>2421</v>
      </c>
      <c r="H246" t="s">
        <v>1144</v>
      </c>
      <c r="I246" t="s">
        <v>1144</v>
      </c>
      <c r="J246" t="s">
        <v>1144</v>
      </c>
      <c r="K246" t="s">
        <v>1144</v>
      </c>
      <c r="L246">
        <v>65.400000000000006</v>
      </c>
      <c r="M246">
        <v>136.91</v>
      </c>
      <c r="N246">
        <v>0</v>
      </c>
      <c r="O246" s="56">
        <v>0</v>
      </c>
      <c r="P246" s="56">
        <v>0</v>
      </c>
      <c r="Q246">
        <v>1</v>
      </c>
      <c r="R246">
        <v>1</v>
      </c>
      <c r="S246">
        <v>11</v>
      </c>
      <c r="T246">
        <v>8</v>
      </c>
      <c r="U246">
        <v>3</v>
      </c>
      <c r="V246">
        <v>1</v>
      </c>
      <c r="X246" t="s">
        <v>7755</v>
      </c>
      <c r="AA246">
        <v>0</v>
      </c>
      <c r="AB246">
        <v>0</v>
      </c>
      <c r="AC246">
        <v>0</v>
      </c>
      <c r="AD246">
        <v>0</v>
      </c>
      <c r="AE246">
        <v>0</v>
      </c>
      <c r="AF246">
        <v>0</v>
      </c>
      <c r="AG246">
        <v>0</v>
      </c>
      <c r="AJ246" s="56"/>
      <c r="AK246" s="56"/>
      <c r="AL246" s="56"/>
      <c r="AP246" t="s">
        <v>1155</v>
      </c>
      <c r="AS246" t="s">
        <v>1152</v>
      </c>
      <c r="AT246">
        <v>1</v>
      </c>
      <c r="AV246">
        <v>0</v>
      </c>
      <c r="AW246">
        <v>0</v>
      </c>
      <c r="AX246">
        <v>0</v>
      </c>
      <c r="AY246" t="s">
        <v>1388</v>
      </c>
      <c r="AZ246" t="s">
        <v>1388</v>
      </c>
      <c r="BA246">
        <v>0</v>
      </c>
      <c r="BD246">
        <v>1000000000</v>
      </c>
      <c r="BE246">
        <v>3</v>
      </c>
      <c r="BF246">
        <v>0</v>
      </c>
      <c r="BG246">
        <v>0</v>
      </c>
      <c r="BH246">
        <v>0</v>
      </c>
      <c r="BI246">
        <v>0</v>
      </c>
      <c r="BJ246">
        <v>0</v>
      </c>
      <c r="BK246">
        <v>0</v>
      </c>
      <c r="BL246">
        <v>0</v>
      </c>
      <c r="BM246">
        <v>3</v>
      </c>
      <c r="BN246">
        <v>0</v>
      </c>
      <c r="BO246">
        <v>0</v>
      </c>
      <c r="BP246">
        <v>0</v>
      </c>
      <c r="BR246">
        <v>0</v>
      </c>
      <c r="BS246">
        <v>0</v>
      </c>
      <c r="BX246">
        <v>0</v>
      </c>
      <c r="BY246">
        <v>0</v>
      </c>
      <c r="BZ246">
        <v>0</v>
      </c>
      <c r="CA246">
        <v>0</v>
      </c>
      <c r="CB246">
        <v>0</v>
      </c>
      <c r="CC246">
        <v>1</v>
      </c>
      <c r="CD246" s="56">
        <v>42095</v>
      </c>
      <c r="CE246" s="56">
        <v>42342</v>
      </c>
      <c r="CF246" s="56">
        <v>42342</v>
      </c>
      <c r="CG246" s="56">
        <v>42419</v>
      </c>
      <c r="CH246" s="56"/>
      <c r="CI246" s="56"/>
      <c r="CJ246">
        <v>0</v>
      </c>
      <c r="CK246">
        <v>0</v>
      </c>
      <c r="CL246">
        <v>0</v>
      </c>
      <c r="CM246">
        <v>0</v>
      </c>
      <c r="CN246">
        <v>0</v>
      </c>
      <c r="CO246">
        <v>0</v>
      </c>
      <c r="CP246">
        <v>0.95</v>
      </c>
      <c r="CQ246" t="s">
        <v>1154</v>
      </c>
      <c r="CR246" t="s">
        <v>1153</v>
      </c>
      <c r="CS246" t="s">
        <v>1725</v>
      </c>
      <c r="CT246" t="s">
        <v>1397</v>
      </c>
      <c r="CU246" t="s">
        <v>1396</v>
      </c>
      <c r="CV246" t="s">
        <v>2422</v>
      </c>
      <c r="CW246" t="s">
        <v>1738</v>
      </c>
      <c r="CX246" t="s">
        <v>853</v>
      </c>
      <c r="DC246" t="s">
        <v>1387</v>
      </c>
      <c r="DE246" t="s">
        <v>1728</v>
      </c>
    </row>
    <row r="247" spans="1:109" x14ac:dyDescent="0.25">
      <c r="A247" t="s">
        <v>1025</v>
      </c>
      <c r="B247">
        <v>1</v>
      </c>
      <c r="C247" s="56">
        <v>42419</v>
      </c>
      <c r="D247" t="s">
        <v>1153</v>
      </c>
      <c r="E247" t="s">
        <v>2423</v>
      </c>
      <c r="G247" t="s">
        <v>2424</v>
      </c>
      <c r="H247" t="s">
        <v>1144</v>
      </c>
      <c r="I247" t="s">
        <v>1144</v>
      </c>
      <c r="J247" t="s">
        <v>1144</v>
      </c>
      <c r="K247" t="s">
        <v>1144</v>
      </c>
      <c r="L247">
        <v>1.74</v>
      </c>
      <c r="M247">
        <v>9</v>
      </c>
      <c r="N247">
        <v>0</v>
      </c>
      <c r="O247" s="56">
        <v>0</v>
      </c>
      <c r="P247" s="56">
        <v>0</v>
      </c>
      <c r="Q247">
        <v>1</v>
      </c>
      <c r="R247">
        <v>1</v>
      </c>
      <c r="S247">
        <v>11</v>
      </c>
      <c r="T247">
        <v>8</v>
      </c>
      <c r="U247">
        <v>3</v>
      </c>
      <c r="V247">
        <v>1</v>
      </c>
      <c r="X247" t="s">
        <v>7755</v>
      </c>
      <c r="AA247">
        <v>0</v>
      </c>
      <c r="AB247">
        <v>0</v>
      </c>
      <c r="AC247">
        <v>0</v>
      </c>
      <c r="AD247">
        <v>0</v>
      </c>
      <c r="AE247">
        <v>0</v>
      </c>
      <c r="AF247">
        <v>0</v>
      </c>
      <c r="AG247">
        <v>0</v>
      </c>
      <c r="AJ247" s="56"/>
      <c r="AK247" s="56"/>
      <c r="AL247" s="56"/>
      <c r="AP247" t="s">
        <v>1155</v>
      </c>
      <c r="AS247" t="s">
        <v>1152</v>
      </c>
      <c r="AT247">
        <v>1</v>
      </c>
      <c r="AV247">
        <v>0</v>
      </c>
      <c r="AW247">
        <v>0</v>
      </c>
      <c r="AX247">
        <v>0</v>
      </c>
      <c r="AY247" t="s">
        <v>1388</v>
      </c>
      <c r="AZ247" t="s">
        <v>1388</v>
      </c>
      <c r="BA247">
        <v>0</v>
      </c>
      <c r="BD247">
        <v>1000000000</v>
      </c>
      <c r="BE247">
        <v>8</v>
      </c>
      <c r="BF247">
        <v>0</v>
      </c>
      <c r="BG247">
        <v>0</v>
      </c>
      <c r="BH247">
        <v>0</v>
      </c>
      <c r="BI247">
        <v>0</v>
      </c>
      <c r="BJ247">
        <v>0</v>
      </c>
      <c r="BK247">
        <v>0</v>
      </c>
      <c r="BL247">
        <v>0</v>
      </c>
      <c r="BM247">
        <v>8</v>
      </c>
      <c r="BN247">
        <v>0</v>
      </c>
      <c r="BO247">
        <v>0</v>
      </c>
      <c r="BP247">
        <v>0</v>
      </c>
      <c r="BR247">
        <v>0</v>
      </c>
      <c r="BS247">
        <v>0</v>
      </c>
      <c r="BX247">
        <v>0</v>
      </c>
      <c r="BY247">
        <v>0</v>
      </c>
      <c r="BZ247">
        <v>0</v>
      </c>
      <c r="CA247">
        <v>0</v>
      </c>
      <c r="CB247">
        <v>0</v>
      </c>
      <c r="CC247">
        <v>1</v>
      </c>
      <c r="CD247" s="56">
        <v>42095</v>
      </c>
      <c r="CE247" s="56">
        <v>42342</v>
      </c>
      <c r="CF247" s="56">
        <v>42342</v>
      </c>
      <c r="CG247" s="56">
        <v>42419</v>
      </c>
      <c r="CH247" s="56"/>
      <c r="CI247" s="56"/>
      <c r="CJ247">
        <v>0</v>
      </c>
      <c r="CK247">
        <v>0</v>
      </c>
      <c r="CL247">
        <v>0</v>
      </c>
      <c r="CM247">
        <v>0</v>
      </c>
      <c r="CN247">
        <v>0</v>
      </c>
      <c r="CO247">
        <v>0</v>
      </c>
      <c r="CP247">
        <v>0.95</v>
      </c>
      <c r="CQ247" t="s">
        <v>1154</v>
      </c>
      <c r="CR247" t="s">
        <v>1153</v>
      </c>
      <c r="CS247" t="s">
        <v>1725</v>
      </c>
      <c r="CT247" t="s">
        <v>1397</v>
      </c>
      <c r="CU247" t="s">
        <v>1396</v>
      </c>
      <c r="CV247" t="s">
        <v>2425</v>
      </c>
      <c r="CW247" t="s">
        <v>1738</v>
      </c>
      <c r="CX247" t="s">
        <v>853</v>
      </c>
      <c r="DC247" t="s">
        <v>1387</v>
      </c>
      <c r="DE247" t="s">
        <v>1728</v>
      </c>
    </row>
    <row r="248" spans="1:109" x14ac:dyDescent="0.25">
      <c r="A248" t="s">
        <v>1025</v>
      </c>
      <c r="B248">
        <v>1</v>
      </c>
      <c r="C248" s="56">
        <v>42419</v>
      </c>
      <c r="D248" t="s">
        <v>1153</v>
      </c>
      <c r="E248" t="s">
        <v>2426</v>
      </c>
      <c r="G248" t="s">
        <v>2427</v>
      </c>
      <c r="H248" t="s">
        <v>1144</v>
      </c>
      <c r="I248" t="s">
        <v>1144</v>
      </c>
      <c r="J248" t="s">
        <v>1144</v>
      </c>
      <c r="K248" t="s">
        <v>1144</v>
      </c>
      <c r="L248">
        <v>55.16</v>
      </c>
      <c r="M248">
        <v>139.09</v>
      </c>
      <c r="N248">
        <v>0</v>
      </c>
      <c r="O248" s="56">
        <v>0</v>
      </c>
      <c r="P248" s="56">
        <v>0</v>
      </c>
      <c r="Q248">
        <v>1</v>
      </c>
      <c r="R248">
        <v>1</v>
      </c>
      <c r="S248">
        <v>11</v>
      </c>
      <c r="T248">
        <v>8</v>
      </c>
      <c r="U248">
        <v>3</v>
      </c>
      <c r="V248">
        <v>1</v>
      </c>
      <c r="X248" t="s">
        <v>7755</v>
      </c>
      <c r="AA248">
        <v>0</v>
      </c>
      <c r="AB248">
        <v>0</v>
      </c>
      <c r="AC248">
        <v>0</v>
      </c>
      <c r="AD248">
        <v>0</v>
      </c>
      <c r="AE248">
        <v>0</v>
      </c>
      <c r="AF248">
        <v>0</v>
      </c>
      <c r="AG248">
        <v>0</v>
      </c>
      <c r="AJ248" s="56"/>
      <c r="AK248" s="56"/>
      <c r="AL248" s="56"/>
      <c r="AP248" t="s">
        <v>1155</v>
      </c>
      <c r="AS248" t="s">
        <v>1152</v>
      </c>
      <c r="AT248">
        <v>1</v>
      </c>
      <c r="AV248">
        <v>0</v>
      </c>
      <c r="AW248">
        <v>0</v>
      </c>
      <c r="AX248">
        <v>0</v>
      </c>
      <c r="AY248" t="s">
        <v>1388</v>
      </c>
      <c r="AZ248" t="s">
        <v>1388</v>
      </c>
      <c r="BA248">
        <v>0</v>
      </c>
      <c r="BD248">
        <v>1000000000</v>
      </c>
      <c r="BE248">
        <v>3</v>
      </c>
      <c r="BF248">
        <v>0</v>
      </c>
      <c r="BG248">
        <v>0</v>
      </c>
      <c r="BH248">
        <v>0</v>
      </c>
      <c r="BI248">
        <v>0</v>
      </c>
      <c r="BJ248">
        <v>0</v>
      </c>
      <c r="BK248">
        <v>0</v>
      </c>
      <c r="BL248">
        <v>0</v>
      </c>
      <c r="BM248">
        <v>3</v>
      </c>
      <c r="BN248">
        <v>0</v>
      </c>
      <c r="BO248">
        <v>0</v>
      </c>
      <c r="BP248">
        <v>0</v>
      </c>
      <c r="BR248">
        <v>0</v>
      </c>
      <c r="BS248">
        <v>0</v>
      </c>
      <c r="BX248">
        <v>0</v>
      </c>
      <c r="BY248">
        <v>0</v>
      </c>
      <c r="BZ248">
        <v>0</v>
      </c>
      <c r="CA248">
        <v>0</v>
      </c>
      <c r="CB248">
        <v>0</v>
      </c>
      <c r="CC248">
        <v>1</v>
      </c>
      <c r="CD248" s="56">
        <v>42095</v>
      </c>
      <c r="CE248" s="56">
        <v>42342</v>
      </c>
      <c r="CF248" s="56">
        <v>42342</v>
      </c>
      <c r="CG248" s="56">
        <v>42419</v>
      </c>
      <c r="CH248" s="56"/>
      <c r="CI248" s="56"/>
      <c r="CJ248">
        <v>0</v>
      </c>
      <c r="CK248">
        <v>0</v>
      </c>
      <c r="CL248">
        <v>0</v>
      </c>
      <c r="CM248">
        <v>0</v>
      </c>
      <c r="CN248">
        <v>0</v>
      </c>
      <c r="CO248">
        <v>0</v>
      </c>
      <c r="CP248">
        <v>0.95</v>
      </c>
      <c r="CQ248" t="s">
        <v>1154</v>
      </c>
      <c r="CR248" t="s">
        <v>1153</v>
      </c>
      <c r="CS248" t="s">
        <v>1725</v>
      </c>
      <c r="CT248" t="s">
        <v>1397</v>
      </c>
      <c r="CU248" t="s">
        <v>1396</v>
      </c>
      <c r="CV248" t="s">
        <v>2428</v>
      </c>
      <c r="CW248" t="s">
        <v>1738</v>
      </c>
      <c r="CX248" t="s">
        <v>853</v>
      </c>
      <c r="DC248" t="s">
        <v>1387</v>
      </c>
      <c r="DE248" t="s">
        <v>1728</v>
      </c>
    </row>
    <row r="249" spans="1:109" x14ac:dyDescent="0.25">
      <c r="A249" t="s">
        <v>1025</v>
      </c>
      <c r="B249">
        <v>1</v>
      </c>
      <c r="C249" s="56">
        <v>42419</v>
      </c>
      <c r="D249" t="s">
        <v>1153</v>
      </c>
      <c r="E249" t="s">
        <v>2429</v>
      </c>
      <c r="G249" t="s">
        <v>2430</v>
      </c>
      <c r="H249" t="s">
        <v>1144</v>
      </c>
      <c r="I249" t="s">
        <v>1144</v>
      </c>
      <c r="J249" t="s">
        <v>1144</v>
      </c>
      <c r="K249" t="s">
        <v>1144</v>
      </c>
      <c r="L249">
        <v>13.75</v>
      </c>
      <c r="M249">
        <v>41.66</v>
      </c>
      <c r="N249">
        <v>0</v>
      </c>
      <c r="O249" s="56">
        <v>0</v>
      </c>
      <c r="P249" s="56">
        <v>0</v>
      </c>
      <c r="Q249">
        <v>1</v>
      </c>
      <c r="R249">
        <v>1</v>
      </c>
      <c r="S249">
        <v>11</v>
      </c>
      <c r="T249">
        <v>8</v>
      </c>
      <c r="U249">
        <v>3</v>
      </c>
      <c r="V249">
        <v>1</v>
      </c>
      <c r="X249" t="s">
        <v>7755</v>
      </c>
      <c r="AA249">
        <v>0</v>
      </c>
      <c r="AB249">
        <v>0</v>
      </c>
      <c r="AC249">
        <v>0</v>
      </c>
      <c r="AD249">
        <v>0</v>
      </c>
      <c r="AE249">
        <v>0</v>
      </c>
      <c r="AF249">
        <v>0</v>
      </c>
      <c r="AG249">
        <v>0</v>
      </c>
      <c r="AJ249" s="56"/>
      <c r="AK249" s="56"/>
      <c r="AL249" s="56"/>
      <c r="AM249">
        <v>3</v>
      </c>
      <c r="AP249" t="s">
        <v>1155</v>
      </c>
      <c r="AS249" t="s">
        <v>1152</v>
      </c>
      <c r="AT249">
        <v>1</v>
      </c>
      <c r="AV249">
        <v>0</v>
      </c>
      <c r="AW249">
        <v>0</v>
      </c>
      <c r="AX249">
        <v>0</v>
      </c>
      <c r="AY249" t="s">
        <v>1388</v>
      </c>
      <c r="AZ249" t="s">
        <v>1388</v>
      </c>
      <c r="BA249">
        <v>0</v>
      </c>
      <c r="BD249">
        <v>1000000000</v>
      </c>
      <c r="BE249">
        <v>5</v>
      </c>
      <c r="BF249">
        <v>0</v>
      </c>
      <c r="BG249">
        <v>0</v>
      </c>
      <c r="BH249">
        <v>0</v>
      </c>
      <c r="BI249">
        <v>0</v>
      </c>
      <c r="BJ249">
        <v>0</v>
      </c>
      <c r="BK249">
        <v>0</v>
      </c>
      <c r="BL249">
        <v>0</v>
      </c>
      <c r="BM249">
        <v>5</v>
      </c>
      <c r="BN249">
        <v>0</v>
      </c>
      <c r="BO249">
        <v>0</v>
      </c>
      <c r="BP249">
        <v>0</v>
      </c>
      <c r="BR249">
        <v>0</v>
      </c>
      <c r="BS249">
        <v>0</v>
      </c>
      <c r="BX249">
        <v>0</v>
      </c>
      <c r="BY249">
        <v>0</v>
      </c>
      <c r="BZ249">
        <v>0</v>
      </c>
      <c r="CA249">
        <v>0</v>
      </c>
      <c r="CB249">
        <v>0</v>
      </c>
      <c r="CC249">
        <v>1</v>
      </c>
      <c r="CD249" s="56">
        <v>42095</v>
      </c>
      <c r="CE249" s="56">
        <v>42342</v>
      </c>
      <c r="CF249" s="56">
        <v>42342</v>
      </c>
      <c r="CG249" s="56">
        <v>42419</v>
      </c>
      <c r="CH249" s="56"/>
      <c r="CI249" s="56"/>
      <c r="CJ249">
        <v>0</v>
      </c>
      <c r="CK249">
        <v>0</v>
      </c>
      <c r="CL249">
        <v>0</v>
      </c>
      <c r="CM249">
        <v>0</v>
      </c>
      <c r="CN249">
        <v>0</v>
      </c>
      <c r="CO249">
        <v>0</v>
      </c>
      <c r="CP249">
        <v>0.95</v>
      </c>
      <c r="CQ249" t="s">
        <v>1154</v>
      </c>
      <c r="CR249" t="s">
        <v>1153</v>
      </c>
      <c r="CS249" t="s">
        <v>1725</v>
      </c>
      <c r="CT249" t="s">
        <v>1397</v>
      </c>
      <c r="CU249" t="s">
        <v>1396</v>
      </c>
      <c r="CV249" t="s">
        <v>2431</v>
      </c>
      <c r="CW249" t="s">
        <v>1738</v>
      </c>
      <c r="CX249" t="s">
        <v>853</v>
      </c>
      <c r="DC249" t="s">
        <v>1387</v>
      </c>
      <c r="DE249" t="s">
        <v>1728</v>
      </c>
    </row>
    <row r="250" spans="1:109" x14ac:dyDescent="0.25">
      <c r="A250" t="s">
        <v>1025</v>
      </c>
      <c r="B250">
        <v>1</v>
      </c>
      <c r="C250" s="56">
        <v>42419</v>
      </c>
      <c r="D250" t="s">
        <v>1153</v>
      </c>
      <c r="E250" t="s">
        <v>2432</v>
      </c>
      <c r="G250" t="s">
        <v>2433</v>
      </c>
      <c r="H250" t="s">
        <v>1144</v>
      </c>
      <c r="I250" t="s">
        <v>1144</v>
      </c>
      <c r="J250" t="s">
        <v>1144</v>
      </c>
      <c r="K250" t="s">
        <v>1144</v>
      </c>
      <c r="L250">
        <v>0.73</v>
      </c>
      <c r="M250">
        <v>2.95</v>
      </c>
      <c r="N250">
        <v>0</v>
      </c>
      <c r="O250" s="56">
        <v>0</v>
      </c>
      <c r="P250" s="56">
        <v>0</v>
      </c>
      <c r="Q250">
        <v>1</v>
      </c>
      <c r="R250">
        <v>1</v>
      </c>
      <c r="S250">
        <v>11</v>
      </c>
      <c r="T250">
        <v>8</v>
      </c>
      <c r="U250">
        <v>3</v>
      </c>
      <c r="V250">
        <v>1</v>
      </c>
      <c r="X250" t="s">
        <v>7755</v>
      </c>
      <c r="AA250">
        <v>0</v>
      </c>
      <c r="AB250">
        <v>0</v>
      </c>
      <c r="AC250">
        <v>0</v>
      </c>
      <c r="AD250">
        <v>0</v>
      </c>
      <c r="AE250">
        <v>0</v>
      </c>
      <c r="AF250">
        <v>0</v>
      </c>
      <c r="AG250">
        <v>0</v>
      </c>
      <c r="AJ250" s="56"/>
      <c r="AK250" s="56"/>
      <c r="AL250" s="56"/>
      <c r="AP250" t="s">
        <v>1155</v>
      </c>
      <c r="AS250" t="s">
        <v>1152</v>
      </c>
      <c r="AT250">
        <v>1</v>
      </c>
      <c r="AV250">
        <v>0</v>
      </c>
      <c r="AW250">
        <v>0</v>
      </c>
      <c r="AX250">
        <v>0</v>
      </c>
      <c r="AY250" t="s">
        <v>1388</v>
      </c>
      <c r="AZ250" t="s">
        <v>1388</v>
      </c>
      <c r="BA250">
        <v>0</v>
      </c>
      <c r="BD250">
        <v>1000000000</v>
      </c>
      <c r="BE250">
        <v>5</v>
      </c>
      <c r="BF250">
        <v>0</v>
      </c>
      <c r="BG250">
        <v>0</v>
      </c>
      <c r="BH250">
        <v>0</v>
      </c>
      <c r="BI250">
        <v>0</v>
      </c>
      <c r="BJ250">
        <v>0</v>
      </c>
      <c r="BK250">
        <v>0</v>
      </c>
      <c r="BL250">
        <v>0</v>
      </c>
      <c r="BM250">
        <v>5</v>
      </c>
      <c r="BN250">
        <v>0</v>
      </c>
      <c r="BO250">
        <v>0</v>
      </c>
      <c r="BP250">
        <v>0</v>
      </c>
      <c r="BR250">
        <v>0</v>
      </c>
      <c r="BS250">
        <v>0</v>
      </c>
      <c r="BX250">
        <v>0</v>
      </c>
      <c r="BY250">
        <v>0</v>
      </c>
      <c r="BZ250">
        <v>0</v>
      </c>
      <c r="CA250">
        <v>0</v>
      </c>
      <c r="CB250">
        <v>0</v>
      </c>
      <c r="CC250">
        <v>1</v>
      </c>
      <c r="CD250" s="56">
        <v>42095</v>
      </c>
      <c r="CE250" s="56">
        <v>42342</v>
      </c>
      <c r="CF250" s="56">
        <v>42342</v>
      </c>
      <c r="CG250" s="56">
        <v>42419</v>
      </c>
      <c r="CH250" s="56"/>
      <c r="CI250" s="56"/>
      <c r="CJ250">
        <v>0</v>
      </c>
      <c r="CK250">
        <v>0</v>
      </c>
      <c r="CL250">
        <v>0</v>
      </c>
      <c r="CM250">
        <v>0</v>
      </c>
      <c r="CN250">
        <v>0</v>
      </c>
      <c r="CO250">
        <v>0</v>
      </c>
      <c r="CP250">
        <v>0.95</v>
      </c>
      <c r="CQ250" t="s">
        <v>1154</v>
      </c>
      <c r="CR250" t="s">
        <v>1153</v>
      </c>
      <c r="CS250" t="s">
        <v>1725</v>
      </c>
      <c r="CT250" t="s">
        <v>1397</v>
      </c>
      <c r="CU250" t="s">
        <v>1396</v>
      </c>
      <c r="CV250" t="s">
        <v>2434</v>
      </c>
      <c r="CW250" t="s">
        <v>1738</v>
      </c>
      <c r="CX250" t="s">
        <v>853</v>
      </c>
      <c r="DC250" t="s">
        <v>1387</v>
      </c>
      <c r="DE250" t="s">
        <v>1728</v>
      </c>
    </row>
    <row r="251" spans="1:109" x14ac:dyDescent="0.25">
      <c r="A251" t="s">
        <v>1025</v>
      </c>
      <c r="B251">
        <v>1</v>
      </c>
      <c r="C251" s="56">
        <v>42419</v>
      </c>
      <c r="D251" t="s">
        <v>1153</v>
      </c>
      <c r="E251" t="s">
        <v>2435</v>
      </c>
      <c r="G251" t="s">
        <v>2436</v>
      </c>
      <c r="H251" t="s">
        <v>1144</v>
      </c>
      <c r="I251" t="s">
        <v>1144</v>
      </c>
      <c r="J251" t="s">
        <v>1144</v>
      </c>
      <c r="K251" t="s">
        <v>1144</v>
      </c>
      <c r="L251">
        <v>0.23</v>
      </c>
      <c r="M251">
        <v>0.95</v>
      </c>
      <c r="N251">
        <v>0</v>
      </c>
      <c r="O251" s="56">
        <v>0</v>
      </c>
      <c r="P251" s="56">
        <v>0</v>
      </c>
      <c r="Q251">
        <v>1</v>
      </c>
      <c r="R251">
        <v>1</v>
      </c>
      <c r="S251">
        <v>11</v>
      </c>
      <c r="T251">
        <v>8</v>
      </c>
      <c r="U251">
        <v>3</v>
      </c>
      <c r="V251">
        <v>1</v>
      </c>
      <c r="X251" t="s">
        <v>7755</v>
      </c>
      <c r="AA251">
        <v>0</v>
      </c>
      <c r="AB251">
        <v>0</v>
      </c>
      <c r="AC251">
        <v>0</v>
      </c>
      <c r="AD251">
        <v>0</v>
      </c>
      <c r="AE251">
        <v>0</v>
      </c>
      <c r="AF251">
        <v>0</v>
      </c>
      <c r="AG251">
        <v>0</v>
      </c>
      <c r="AJ251" s="56"/>
      <c r="AK251" s="56"/>
      <c r="AL251" s="56"/>
      <c r="AP251" t="s">
        <v>1155</v>
      </c>
      <c r="AS251" t="s">
        <v>1152</v>
      </c>
      <c r="AT251">
        <v>1</v>
      </c>
      <c r="AV251">
        <v>0</v>
      </c>
      <c r="AW251">
        <v>0</v>
      </c>
      <c r="AX251">
        <v>0</v>
      </c>
      <c r="AY251" t="s">
        <v>1388</v>
      </c>
      <c r="AZ251" t="s">
        <v>1388</v>
      </c>
      <c r="BA251">
        <v>0</v>
      </c>
      <c r="BD251">
        <v>1000000000</v>
      </c>
      <c r="BE251">
        <v>1</v>
      </c>
      <c r="BF251">
        <v>0</v>
      </c>
      <c r="BG251">
        <v>0</v>
      </c>
      <c r="BH251">
        <v>0</v>
      </c>
      <c r="BI251">
        <v>0</v>
      </c>
      <c r="BJ251">
        <v>0</v>
      </c>
      <c r="BK251">
        <v>0</v>
      </c>
      <c r="BL251">
        <v>0</v>
      </c>
      <c r="BM251">
        <v>1</v>
      </c>
      <c r="BN251">
        <v>0</v>
      </c>
      <c r="BO251">
        <v>0</v>
      </c>
      <c r="BP251">
        <v>0</v>
      </c>
      <c r="BR251">
        <v>0</v>
      </c>
      <c r="BS251">
        <v>0</v>
      </c>
      <c r="BX251">
        <v>0</v>
      </c>
      <c r="BY251">
        <v>0</v>
      </c>
      <c r="BZ251">
        <v>0</v>
      </c>
      <c r="CA251">
        <v>0</v>
      </c>
      <c r="CB251">
        <v>0</v>
      </c>
      <c r="CC251">
        <v>1</v>
      </c>
      <c r="CD251" s="56">
        <v>42095</v>
      </c>
      <c r="CE251" s="56">
        <v>42342</v>
      </c>
      <c r="CF251" s="56">
        <v>42342</v>
      </c>
      <c r="CG251" s="56">
        <v>42419</v>
      </c>
      <c r="CH251" s="56"/>
      <c r="CI251" s="56"/>
      <c r="CJ251">
        <v>0</v>
      </c>
      <c r="CK251">
        <v>0</v>
      </c>
      <c r="CL251">
        <v>0</v>
      </c>
      <c r="CM251">
        <v>0</v>
      </c>
      <c r="CN251">
        <v>0</v>
      </c>
      <c r="CO251">
        <v>0</v>
      </c>
      <c r="CP251">
        <v>0.95</v>
      </c>
      <c r="CQ251" t="s">
        <v>1154</v>
      </c>
      <c r="CR251" t="s">
        <v>1153</v>
      </c>
      <c r="CS251" t="s">
        <v>1725</v>
      </c>
      <c r="CT251" t="s">
        <v>1397</v>
      </c>
      <c r="CU251" t="s">
        <v>1396</v>
      </c>
      <c r="CV251" t="s">
        <v>2437</v>
      </c>
      <c r="CW251" t="s">
        <v>1738</v>
      </c>
      <c r="CX251" t="s">
        <v>853</v>
      </c>
      <c r="DC251" t="s">
        <v>1387</v>
      </c>
      <c r="DE251" t="s">
        <v>1728</v>
      </c>
    </row>
    <row r="252" spans="1:109" x14ac:dyDescent="0.25">
      <c r="A252" t="s">
        <v>1025</v>
      </c>
      <c r="B252">
        <v>1</v>
      </c>
      <c r="C252" s="56">
        <v>42419</v>
      </c>
      <c r="D252" t="s">
        <v>1153</v>
      </c>
      <c r="E252" t="s">
        <v>2438</v>
      </c>
      <c r="G252" t="s">
        <v>2439</v>
      </c>
      <c r="H252" t="s">
        <v>1144</v>
      </c>
      <c r="I252" t="s">
        <v>1144</v>
      </c>
      <c r="J252" t="s">
        <v>1144</v>
      </c>
      <c r="K252" t="s">
        <v>1144</v>
      </c>
      <c r="L252">
        <v>9.1</v>
      </c>
      <c r="M252">
        <v>33.81</v>
      </c>
      <c r="N252">
        <v>0</v>
      </c>
      <c r="O252" s="56">
        <v>0</v>
      </c>
      <c r="P252" s="56">
        <v>0</v>
      </c>
      <c r="Q252">
        <v>1</v>
      </c>
      <c r="R252">
        <v>1</v>
      </c>
      <c r="S252">
        <v>11</v>
      </c>
      <c r="T252">
        <v>8</v>
      </c>
      <c r="U252">
        <v>3</v>
      </c>
      <c r="V252">
        <v>1</v>
      </c>
      <c r="X252" t="s">
        <v>7755</v>
      </c>
      <c r="AA252">
        <v>0</v>
      </c>
      <c r="AB252">
        <v>0</v>
      </c>
      <c r="AC252">
        <v>0</v>
      </c>
      <c r="AD252">
        <v>0</v>
      </c>
      <c r="AE252">
        <v>0</v>
      </c>
      <c r="AF252">
        <v>0</v>
      </c>
      <c r="AG252">
        <v>0</v>
      </c>
      <c r="AJ252" s="56"/>
      <c r="AK252" s="56"/>
      <c r="AL252" s="56"/>
      <c r="AP252" t="s">
        <v>1155</v>
      </c>
      <c r="AS252" t="s">
        <v>1152</v>
      </c>
      <c r="AT252">
        <v>1</v>
      </c>
      <c r="AV252">
        <v>1</v>
      </c>
      <c r="AW252">
        <v>1</v>
      </c>
      <c r="AX252">
        <v>0.5</v>
      </c>
      <c r="AY252" t="s">
        <v>1147</v>
      </c>
      <c r="AZ252" t="s">
        <v>1147</v>
      </c>
      <c r="BA252">
        <v>1</v>
      </c>
      <c r="BD252">
        <v>1000000000</v>
      </c>
      <c r="BE252">
        <v>4</v>
      </c>
      <c r="BF252">
        <v>-3</v>
      </c>
      <c r="BG252">
        <v>0</v>
      </c>
      <c r="BH252">
        <v>0</v>
      </c>
      <c r="BI252">
        <v>0</v>
      </c>
      <c r="BJ252">
        <v>0</v>
      </c>
      <c r="BK252">
        <v>0</v>
      </c>
      <c r="BL252">
        <v>0</v>
      </c>
      <c r="BM252">
        <v>4</v>
      </c>
      <c r="BN252">
        <v>-3</v>
      </c>
      <c r="BO252">
        <v>0</v>
      </c>
      <c r="BP252">
        <v>0</v>
      </c>
      <c r="BR252">
        <v>0</v>
      </c>
      <c r="BS252">
        <v>0</v>
      </c>
      <c r="BX252">
        <v>0</v>
      </c>
      <c r="BY252">
        <v>27.3</v>
      </c>
      <c r="BZ252">
        <v>0</v>
      </c>
      <c r="CA252">
        <v>11.85</v>
      </c>
      <c r="CB252">
        <v>0</v>
      </c>
      <c r="CC252">
        <v>1</v>
      </c>
      <c r="CD252" s="56">
        <v>42095</v>
      </c>
      <c r="CE252" s="56">
        <v>42342</v>
      </c>
      <c r="CF252" s="56">
        <v>42342</v>
      </c>
      <c r="CG252" s="56">
        <v>42419</v>
      </c>
      <c r="CH252" s="56"/>
      <c r="CI252" s="56"/>
      <c r="CJ252">
        <v>0.05</v>
      </c>
      <c r="CK252">
        <v>0</v>
      </c>
      <c r="CL252">
        <v>0</v>
      </c>
      <c r="CM252">
        <v>0</v>
      </c>
      <c r="CN252">
        <v>0</v>
      </c>
      <c r="CO252">
        <v>0</v>
      </c>
      <c r="CP252">
        <v>0.95</v>
      </c>
      <c r="CQ252" t="s">
        <v>1154</v>
      </c>
      <c r="CR252" t="s">
        <v>1153</v>
      </c>
      <c r="CS252" t="s">
        <v>1725</v>
      </c>
      <c r="CT252" t="s">
        <v>1397</v>
      </c>
      <c r="CU252" t="s">
        <v>1396</v>
      </c>
      <c r="CV252" t="s">
        <v>2440</v>
      </c>
      <c r="CW252" t="s">
        <v>1738</v>
      </c>
      <c r="CX252" t="s">
        <v>853</v>
      </c>
      <c r="DC252" t="s">
        <v>1387</v>
      </c>
      <c r="DE252" t="s">
        <v>1728</v>
      </c>
    </row>
    <row r="253" spans="1:109" x14ac:dyDescent="0.25">
      <c r="A253" t="s">
        <v>1025</v>
      </c>
      <c r="B253">
        <v>1</v>
      </c>
      <c r="C253" s="56">
        <v>42419</v>
      </c>
      <c r="D253" t="s">
        <v>1153</v>
      </c>
      <c r="E253" t="s">
        <v>2441</v>
      </c>
      <c r="G253" t="s">
        <v>2442</v>
      </c>
      <c r="H253" t="s">
        <v>1144</v>
      </c>
      <c r="I253" t="s">
        <v>1144</v>
      </c>
      <c r="J253" t="s">
        <v>1144</v>
      </c>
      <c r="K253" t="s">
        <v>1144</v>
      </c>
      <c r="L253">
        <v>2.5099999999999998</v>
      </c>
      <c r="M253">
        <v>7.79</v>
      </c>
      <c r="N253">
        <v>0</v>
      </c>
      <c r="O253" s="56">
        <v>0</v>
      </c>
      <c r="P253" s="56">
        <v>0</v>
      </c>
      <c r="Q253">
        <v>1</v>
      </c>
      <c r="R253">
        <v>1</v>
      </c>
      <c r="S253">
        <v>11</v>
      </c>
      <c r="T253">
        <v>8</v>
      </c>
      <c r="U253">
        <v>3</v>
      </c>
      <c r="V253">
        <v>1</v>
      </c>
      <c r="X253" t="s">
        <v>7755</v>
      </c>
      <c r="AA253">
        <v>0</v>
      </c>
      <c r="AB253">
        <v>0</v>
      </c>
      <c r="AC253">
        <v>0</v>
      </c>
      <c r="AD253">
        <v>0</v>
      </c>
      <c r="AE253">
        <v>0</v>
      </c>
      <c r="AF253">
        <v>0</v>
      </c>
      <c r="AG253">
        <v>0</v>
      </c>
      <c r="AJ253" s="56"/>
      <c r="AK253" s="56"/>
      <c r="AL253" s="56"/>
      <c r="AP253" t="s">
        <v>1155</v>
      </c>
      <c r="AS253" t="s">
        <v>1152</v>
      </c>
      <c r="AT253">
        <v>1</v>
      </c>
      <c r="AV253">
        <v>0</v>
      </c>
      <c r="AW253">
        <v>0</v>
      </c>
      <c r="AX253">
        <v>0</v>
      </c>
      <c r="AY253" t="s">
        <v>1388</v>
      </c>
      <c r="AZ253" t="s">
        <v>1388</v>
      </c>
      <c r="BA253">
        <v>0</v>
      </c>
      <c r="BD253">
        <v>1000000000</v>
      </c>
      <c r="BE253">
        <v>1</v>
      </c>
      <c r="BF253">
        <v>0</v>
      </c>
      <c r="BG253">
        <v>0</v>
      </c>
      <c r="BH253">
        <v>0</v>
      </c>
      <c r="BI253">
        <v>0</v>
      </c>
      <c r="BJ253">
        <v>0</v>
      </c>
      <c r="BK253">
        <v>0</v>
      </c>
      <c r="BL253">
        <v>0</v>
      </c>
      <c r="BM253">
        <v>1</v>
      </c>
      <c r="BN253">
        <v>0</v>
      </c>
      <c r="BO253">
        <v>0</v>
      </c>
      <c r="BP253">
        <v>0</v>
      </c>
      <c r="BR253">
        <v>0</v>
      </c>
      <c r="BS253">
        <v>0</v>
      </c>
      <c r="BX253">
        <v>0</v>
      </c>
      <c r="BY253">
        <v>0</v>
      </c>
      <c r="BZ253">
        <v>0</v>
      </c>
      <c r="CA253">
        <v>0</v>
      </c>
      <c r="CB253">
        <v>0</v>
      </c>
      <c r="CC253">
        <v>1</v>
      </c>
      <c r="CD253" s="56">
        <v>42095</v>
      </c>
      <c r="CE253" s="56">
        <v>42342</v>
      </c>
      <c r="CF253" s="56">
        <v>42342</v>
      </c>
      <c r="CG253" s="56">
        <v>42419</v>
      </c>
      <c r="CH253" s="56"/>
      <c r="CI253" s="56"/>
      <c r="CJ253">
        <v>0</v>
      </c>
      <c r="CK253">
        <v>0</v>
      </c>
      <c r="CL253">
        <v>0</v>
      </c>
      <c r="CM253">
        <v>0</v>
      </c>
      <c r="CN253">
        <v>0</v>
      </c>
      <c r="CO253">
        <v>0</v>
      </c>
      <c r="CP253">
        <v>0.95</v>
      </c>
      <c r="CQ253" t="s">
        <v>1154</v>
      </c>
      <c r="CR253" t="s">
        <v>1153</v>
      </c>
      <c r="CS253" t="s">
        <v>1725</v>
      </c>
      <c r="CT253" t="s">
        <v>1397</v>
      </c>
      <c r="CU253" t="s">
        <v>1396</v>
      </c>
      <c r="CV253" t="s">
        <v>2443</v>
      </c>
      <c r="CW253" t="s">
        <v>1738</v>
      </c>
      <c r="CX253" t="s">
        <v>853</v>
      </c>
      <c r="DC253" t="s">
        <v>1387</v>
      </c>
      <c r="DE253" t="s">
        <v>1728</v>
      </c>
    </row>
    <row r="254" spans="1:109" x14ac:dyDescent="0.25">
      <c r="A254" t="s">
        <v>1025</v>
      </c>
      <c r="B254">
        <v>1</v>
      </c>
      <c r="C254" s="56">
        <v>42419</v>
      </c>
      <c r="D254" t="s">
        <v>1153</v>
      </c>
      <c r="E254" t="s">
        <v>2444</v>
      </c>
      <c r="G254" t="s">
        <v>2445</v>
      </c>
      <c r="H254" t="s">
        <v>1144</v>
      </c>
      <c r="I254" t="s">
        <v>1144</v>
      </c>
      <c r="J254" t="s">
        <v>1144</v>
      </c>
      <c r="K254" t="s">
        <v>1144</v>
      </c>
      <c r="L254">
        <v>11.09</v>
      </c>
      <c r="M254">
        <v>28.88</v>
      </c>
      <c r="N254">
        <v>0</v>
      </c>
      <c r="O254" s="56">
        <v>0</v>
      </c>
      <c r="P254" s="56">
        <v>0</v>
      </c>
      <c r="Q254">
        <v>1</v>
      </c>
      <c r="R254">
        <v>1</v>
      </c>
      <c r="S254">
        <v>11</v>
      </c>
      <c r="T254">
        <v>8</v>
      </c>
      <c r="U254">
        <v>3</v>
      </c>
      <c r="V254">
        <v>1</v>
      </c>
      <c r="X254" t="s">
        <v>7755</v>
      </c>
      <c r="AA254">
        <v>0</v>
      </c>
      <c r="AB254">
        <v>0</v>
      </c>
      <c r="AC254">
        <v>0</v>
      </c>
      <c r="AD254">
        <v>0</v>
      </c>
      <c r="AE254">
        <v>0</v>
      </c>
      <c r="AF254">
        <v>0</v>
      </c>
      <c r="AG254">
        <v>0</v>
      </c>
      <c r="AJ254" s="56"/>
      <c r="AK254" s="56"/>
      <c r="AL254" s="56"/>
      <c r="AP254" t="s">
        <v>1155</v>
      </c>
      <c r="AS254" t="s">
        <v>1152</v>
      </c>
      <c r="AT254">
        <v>1</v>
      </c>
      <c r="AV254">
        <v>0</v>
      </c>
      <c r="AW254">
        <v>0</v>
      </c>
      <c r="AX254">
        <v>0</v>
      </c>
      <c r="AY254" t="s">
        <v>1388</v>
      </c>
      <c r="AZ254" t="s">
        <v>1388</v>
      </c>
      <c r="BA254">
        <v>0</v>
      </c>
      <c r="BD254">
        <v>1000000000</v>
      </c>
      <c r="BE254">
        <v>0</v>
      </c>
      <c r="BF254">
        <v>0</v>
      </c>
      <c r="BG254">
        <v>0</v>
      </c>
      <c r="BH254">
        <v>0</v>
      </c>
      <c r="BI254">
        <v>0</v>
      </c>
      <c r="BJ254">
        <v>0</v>
      </c>
      <c r="BK254">
        <v>0</v>
      </c>
      <c r="BL254">
        <v>0</v>
      </c>
      <c r="BM254">
        <v>0</v>
      </c>
      <c r="BN254">
        <v>0</v>
      </c>
      <c r="BO254">
        <v>0</v>
      </c>
      <c r="BP254">
        <v>0</v>
      </c>
      <c r="BR254">
        <v>0</v>
      </c>
      <c r="BS254">
        <v>0</v>
      </c>
      <c r="BX254">
        <v>0</v>
      </c>
      <c r="BY254">
        <v>0</v>
      </c>
      <c r="BZ254">
        <v>0</v>
      </c>
      <c r="CA254">
        <v>0</v>
      </c>
      <c r="CB254">
        <v>0</v>
      </c>
      <c r="CC254">
        <v>1</v>
      </c>
      <c r="CD254" s="56">
        <v>42095</v>
      </c>
      <c r="CE254" s="56">
        <v>42342</v>
      </c>
      <c r="CF254" s="56">
        <v>42342</v>
      </c>
      <c r="CG254" s="56">
        <v>42419</v>
      </c>
      <c r="CH254" s="56"/>
      <c r="CI254" s="56"/>
      <c r="CJ254">
        <v>1</v>
      </c>
      <c r="CK254">
        <v>0</v>
      </c>
      <c r="CL254">
        <v>0.95</v>
      </c>
      <c r="CM254">
        <v>0</v>
      </c>
      <c r="CN254">
        <v>0</v>
      </c>
      <c r="CO254">
        <v>0</v>
      </c>
      <c r="CP254">
        <v>0</v>
      </c>
      <c r="CQ254" t="s">
        <v>1154</v>
      </c>
      <c r="CR254" t="s">
        <v>1153</v>
      </c>
      <c r="CS254" t="s">
        <v>1725</v>
      </c>
      <c r="CT254" t="s">
        <v>1397</v>
      </c>
      <c r="CU254" t="s">
        <v>1396</v>
      </c>
      <c r="CV254" t="s">
        <v>2446</v>
      </c>
      <c r="CW254" t="s">
        <v>1738</v>
      </c>
      <c r="CX254" t="s">
        <v>853</v>
      </c>
      <c r="DC254" t="s">
        <v>1387</v>
      </c>
      <c r="DE254" t="s">
        <v>1728</v>
      </c>
    </row>
    <row r="255" spans="1:109" x14ac:dyDescent="0.25">
      <c r="A255" t="s">
        <v>1025</v>
      </c>
      <c r="B255">
        <v>1</v>
      </c>
      <c r="C255" s="56">
        <v>42419</v>
      </c>
      <c r="D255" t="s">
        <v>1153</v>
      </c>
      <c r="E255" t="s">
        <v>2447</v>
      </c>
      <c r="G255" t="s">
        <v>2448</v>
      </c>
      <c r="H255" t="s">
        <v>1144</v>
      </c>
      <c r="I255" t="s">
        <v>1144</v>
      </c>
      <c r="J255" t="s">
        <v>1144</v>
      </c>
      <c r="K255" t="s">
        <v>1144</v>
      </c>
      <c r="L255">
        <v>2.19</v>
      </c>
      <c r="M255">
        <v>7.79</v>
      </c>
      <c r="N255">
        <v>0</v>
      </c>
      <c r="O255" s="56">
        <v>0</v>
      </c>
      <c r="P255" s="56">
        <v>0</v>
      </c>
      <c r="Q255">
        <v>1</v>
      </c>
      <c r="R255">
        <v>1</v>
      </c>
      <c r="S255">
        <v>11</v>
      </c>
      <c r="T255">
        <v>8</v>
      </c>
      <c r="U255">
        <v>3</v>
      </c>
      <c r="V255">
        <v>1</v>
      </c>
      <c r="X255" t="s">
        <v>7755</v>
      </c>
      <c r="AA255">
        <v>0</v>
      </c>
      <c r="AB255">
        <v>0</v>
      </c>
      <c r="AC255">
        <v>0</v>
      </c>
      <c r="AD255">
        <v>0</v>
      </c>
      <c r="AE255">
        <v>0</v>
      </c>
      <c r="AF255">
        <v>0</v>
      </c>
      <c r="AG255">
        <v>0</v>
      </c>
      <c r="AJ255" s="56"/>
      <c r="AK255" s="56"/>
      <c r="AL255" s="56"/>
      <c r="AP255" t="s">
        <v>1155</v>
      </c>
      <c r="AS255" t="s">
        <v>1152</v>
      </c>
      <c r="AT255">
        <v>1</v>
      </c>
      <c r="AV255">
        <v>0</v>
      </c>
      <c r="AW255">
        <v>0</v>
      </c>
      <c r="AX255">
        <v>0</v>
      </c>
      <c r="AY255" t="s">
        <v>1388</v>
      </c>
      <c r="AZ255" t="s">
        <v>1388</v>
      </c>
      <c r="BA255">
        <v>0</v>
      </c>
      <c r="BD255">
        <v>1000000000</v>
      </c>
      <c r="BE255">
        <v>1</v>
      </c>
      <c r="BF255">
        <v>0</v>
      </c>
      <c r="BG255">
        <v>0</v>
      </c>
      <c r="BH255">
        <v>0</v>
      </c>
      <c r="BI255">
        <v>0</v>
      </c>
      <c r="BJ255">
        <v>0</v>
      </c>
      <c r="BK255">
        <v>0</v>
      </c>
      <c r="BL255">
        <v>0</v>
      </c>
      <c r="BM255">
        <v>1</v>
      </c>
      <c r="BN255">
        <v>0</v>
      </c>
      <c r="BO255">
        <v>0</v>
      </c>
      <c r="BP255">
        <v>0</v>
      </c>
      <c r="BR255">
        <v>0</v>
      </c>
      <c r="BS255">
        <v>0</v>
      </c>
      <c r="BX255">
        <v>0</v>
      </c>
      <c r="BY255">
        <v>0</v>
      </c>
      <c r="BZ255">
        <v>0</v>
      </c>
      <c r="CA255">
        <v>0</v>
      </c>
      <c r="CB255">
        <v>0</v>
      </c>
      <c r="CC255">
        <v>1</v>
      </c>
      <c r="CD255" s="56">
        <v>42095</v>
      </c>
      <c r="CE255" s="56">
        <v>42342</v>
      </c>
      <c r="CF255" s="56">
        <v>42342</v>
      </c>
      <c r="CG255" s="56">
        <v>42419</v>
      </c>
      <c r="CH255" s="56"/>
      <c r="CI255" s="56"/>
      <c r="CJ255">
        <v>0</v>
      </c>
      <c r="CK255">
        <v>0</v>
      </c>
      <c r="CL255">
        <v>0</v>
      </c>
      <c r="CM255">
        <v>0</v>
      </c>
      <c r="CN255">
        <v>0</v>
      </c>
      <c r="CO255">
        <v>0</v>
      </c>
      <c r="CP255">
        <v>0.95</v>
      </c>
      <c r="CQ255" t="s">
        <v>1154</v>
      </c>
      <c r="CR255" t="s">
        <v>1153</v>
      </c>
      <c r="CS255" t="s">
        <v>1725</v>
      </c>
      <c r="CT255" t="s">
        <v>1397</v>
      </c>
      <c r="CU255" t="s">
        <v>1396</v>
      </c>
      <c r="CV255" t="s">
        <v>2449</v>
      </c>
      <c r="CW255" t="s">
        <v>1738</v>
      </c>
      <c r="CX255" t="s">
        <v>853</v>
      </c>
      <c r="DC255" t="s">
        <v>1387</v>
      </c>
      <c r="DE255" t="s">
        <v>1728</v>
      </c>
    </row>
    <row r="256" spans="1:109" x14ac:dyDescent="0.25">
      <c r="A256" t="s">
        <v>1025</v>
      </c>
      <c r="B256">
        <v>1</v>
      </c>
      <c r="C256" s="56">
        <v>42419</v>
      </c>
      <c r="D256" t="s">
        <v>1153</v>
      </c>
      <c r="E256" t="s">
        <v>2450</v>
      </c>
      <c r="G256" t="s">
        <v>2451</v>
      </c>
      <c r="H256" t="s">
        <v>1144</v>
      </c>
      <c r="I256" t="s">
        <v>1144</v>
      </c>
      <c r="J256" t="s">
        <v>1144</v>
      </c>
      <c r="K256" t="s">
        <v>1144</v>
      </c>
      <c r="L256">
        <v>0.56000000000000005</v>
      </c>
      <c r="M256">
        <v>1.75</v>
      </c>
      <c r="N256">
        <v>0</v>
      </c>
      <c r="O256" s="56">
        <v>0</v>
      </c>
      <c r="P256" s="56">
        <v>0</v>
      </c>
      <c r="Q256">
        <v>1</v>
      </c>
      <c r="R256">
        <v>1</v>
      </c>
      <c r="S256">
        <v>11</v>
      </c>
      <c r="T256">
        <v>8</v>
      </c>
      <c r="U256">
        <v>3</v>
      </c>
      <c r="V256">
        <v>1</v>
      </c>
      <c r="X256" t="s">
        <v>7755</v>
      </c>
      <c r="AA256">
        <v>0</v>
      </c>
      <c r="AB256">
        <v>0</v>
      </c>
      <c r="AC256">
        <v>0</v>
      </c>
      <c r="AD256">
        <v>0</v>
      </c>
      <c r="AE256">
        <v>0</v>
      </c>
      <c r="AF256">
        <v>0</v>
      </c>
      <c r="AG256">
        <v>0</v>
      </c>
      <c r="AJ256" s="56"/>
      <c r="AK256" s="56"/>
      <c r="AL256" s="56"/>
      <c r="AP256" t="s">
        <v>1155</v>
      </c>
      <c r="AS256" t="s">
        <v>1152</v>
      </c>
      <c r="AT256">
        <v>1</v>
      </c>
      <c r="AV256">
        <v>0</v>
      </c>
      <c r="AW256">
        <v>0</v>
      </c>
      <c r="AX256">
        <v>0</v>
      </c>
      <c r="AY256" t="s">
        <v>1388</v>
      </c>
      <c r="AZ256" t="s">
        <v>1388</v>
      </c>
      <c r="BA256">
        <v>0</v>
      </c>
      <c r="BD256">
        <v>1000000000</v>
      </c>
      <c r="BE256">
        <v>7</v>
      </c>
      <c r="BF256">
        <v>0</v>
      </c>
      <c r="BG256">
        <v>0</v>
      </c>
      <c r="BH256">
        <v>0</v>
      </c>
      <c r="BI256">
        <v>0</v>
      </c>
      <c r="BJ256">
        <v>0</v>
      </c>
      <c r="BK256">
        <v>0</v>
      </c>
      <c r="BL256">
        <v>0</v>
      </c>
      <c r="BM256">
        <v>7</v>
      </c>
      <c r="BN256">
        <v>0</v>
      </c>
      <c r="BO256">
        <v>0</v>
      </c>
      <c r="BP256">
        <v>0</v>
      </c>
      <c r="BR256">
        <v>0</v>
      </c>
      <c r="BS256">
        <v>0</v>
      </c>
      <c r="BX256">
        <v>0</v>
      </c>
      <c r="BY256">
        <v>0</v>
      </c>
      <c r="BZ256">
        <v>0</v>
      </c>
      <c r="CA256">
        <v>0</v>
      </c>
      <c r="CB256">
        <v>0</v>
      </c>
      <c r="CC256">
        <v>1</v>
      </c>
      <c r="CD256" s="56">
        <v>42095</v>
      </c>
      <c r="CE256" s="56">
        <v>42342</v>
      </c>
      <c r="CF256" s="56">
        <v>42342</v>
      </c>
      <c r="CG256" s="56">
        <v>42419</v>
      </c>
      <c r="CH256" s="56"/>
      <c r="CI256" s="56"/>
      <c r="CJ256">
        <v>0</v>
      </c>
      <c r="CK256">
        <v>0</v>
      </c>
      <c r="CL256">
        <v>0</v>
      </c>
      <c r="CM256">
        <v>0</v>
      </c>
      <c r="CN256">
        <v>0</v>
      </c>
      <c r="CO256">
        <v>0</v>
      </c>
      <c r="CP256">
        <v>0.95</v>
      </c>
      <c r="CQ256" t="s">
        <v>1154</v>
      </c>
      <c r="CR256" t="s">
        <v>1153</v>
      </c>
      <c r="CS256" t="s">
        <v>1725</v>
      </c>
      <c r="CT256" t="s">
        <v>1397</v>
      </c>
      <c r="CU256" t="s">
        <v>1396</v>
      </c>
      <c r="CV256" t="s">
        <v>2452</v>
      </c>
      <c r="CW256" t="s">
        <v>1738</v>
      </c>
      <c r="CX256" t="s">
        <v>853</v>
      </c>
      <c r="DC256" t="s">
        <v>1387</v>
      </c>
      <c r="DE256" t="s">
        <v>1728</v>
      </c>
    </row>
    <row r="257" spans="1:109" x14ac:dyDescent="0.25">
      <c r="A257" t="s">
        <v>1025</v>
      </c>
      <c r="B257">
        <v>1</v>
      </c>
      <c r="C257" s="56">
        <v>42419</v>
      </c>
      <c r="D257" t="s">
        <v>1153</v>
      </c>
      <c r="E257" t="s">
        <v>2453</v>
      </c>
      <c r="G257" t="s">
        <v>2454</v>
      </c>
      <c r="H257" t="s">
        <v>1144</v>
      </c>
      <c r="I257" t="s">
        <v>1144</v>
      </c>
      <c r="J257" t="s">
        <v>1144</v>
      </c>
      <c r="K257" t="s">
        <v>1144</v>
      </c>
      <c r="L257">
        <v>2.6</v>
      </c>
      <c r="M257">
        <v>8.4600000000000009</v>
      </c>
      <c r="N257">
        <v>0</v>
      </c>
      <c r="O257" s="56">
        <v>0</v>
      </c>
      <c r="P257" s="56">
        <v>0</v>
      </c>
      <c r="Q257">
        <v>1</v>
      </c>
      <c r="R257">
        <v>1</v>
      </c>
      <c r="S257">
        <v>11</v>
      </c>
      <c r="T257">
        <v>8</v>
      </c>
      <c r="U257">
        <v>3</v>
      </c>
      <c r="V257">
        <v>1</v>
      </c>
      <c r="X257" t="s">
        <v>7755</v>
      </c>
      <c r="AA257">
        <v>0</v>
      </c>
      <c r="AB257">
        <v>0</v>
      </c>
      <c r="AC257">
        <v>0</v>
      </c>
      <c r="AD257">
        <v>0</v>
      </c>
      <c r="AE257">
        <v>0</v>
      </c>
      <c r="AF257">
        <v>0</v>
      </c>
      <c r="AG257">
        <v>0</v>
      </c>
      <c r="AJ257" s="56"/>
      <c r="AK257" s="56"/>
      <c r="AL257" s="56"/>
      <c r="AM257">
        <v>4</v>
      </c>
      <c r="AP257" t="s">
        <v>1155</v>
      </c>
      <c r="AS257" t="s">
        <v>1152</v>
      </c>
      <c r="AT257">
        <v>1</v>
      </c>
      <c r="AV257">
        <v>0</v>
      </c>
      <c r="AW257">
        <v>0</v>
      </c>
      <c r="AX257">
        <v>0</v>
      </c>
      <c r="AY257" t="s">
        <v>1388</v>
      </c>
      <c r="AZ257" t="s">
        <v>1388</v>
      </c>
      <c r="BA257">
        <v>0</v>
      </c>
      <c r="BD257">
        <v>1000000000</v>
      </c>
      <c r="BE257">
        <v>4</v>
      </c>
      <c r="BF257">
        <v>0</v>
      </c>
      <c r="BG257">
        <v>0</v>
      </c>
      <c r="BH257">
        <v>0</v>
      </c>
      <c r="BI257">
        <v>0</v>
      </c>
      <c r="BJ257">
        <v>0</v>
      </c>
      <c r="BK257">
        <v>0</v>
      </c>
      <c r="BL257">
        <v>0</v>
      </c>
      <c r="BM257">
        <v>4</v>
      </c>
      <c r="BN257">
        <v>0</v>
      </c>
      <c r="BO257">
        <v>0</v>
      </c>
      <c r="BP257">
        <v>0</v>
      </c>
      <c r="BR257">
        <v>0</v>
      </c>
      <c r="BS257">
        <v>0</v>
      </c>
      <c r="BX257">
        <v>0</v>
      </c>
      <c r="BY257">
        <v>0</v>
      </c>
      <c r="BZ257">
        <v>0</v>
      </c>
      <c r="CA257">
        <v>0</v>
      </c>
      <c r="CB257">
        <v>0</v>
      </c>
      <c r="CC257">
        <v>1</v>
      </c>
      <c r="CD257" s="56">
        <v>42095</v>
      </c>
      <c r="CE257" s="56">
        <v>42342</v>
      </c>
      <c r="CF257" s="56">
        <v>42342</v>
      </c>
      <c r="CG257" s="56">
        <v>42419</v>
      </c>
      <c r="CH257" s="56"/>
      <c r="CI257" s="56"/>
      <c r="CJ257">
        <v>0.11</v>
      </c>
      <c r="CK257">
        <v>0</v>
      </c>
      <c r="CL257">
        <v>0</v>
      </c>
      <c r="CM257">
        <v>0</v>
      </c>
      <c r="CN257">
        <v>0</v>
      </c>
      <c r="CO257">
        <v>0</v>
      </c>
      <c r="CP257">
        <v>0.95</v>
      </c>
      <c r="CQ257" t="s">
        <v>1154</v>
      </c>
      <c r="CR257" t="s">
        <v>1153</v>
      </c>
      <c r="CS257" t="s">
        <v>1725</v>
      </c>
      <c r="CT257" t="s">
        <v>1397</v>
      </c>
      <c r="CU257" t="s">
        <v>1396</v>
      </c>
      <c r="CV257" t="s">
        <v>2455</v>
      </c>
      <c r="CW257" t="s">
        <v>1738</v>
      </c>
      <c r="CX257" t="s">
        <v>853</v>
      </c>
      <c r="DC257" t="s">
        <v>1387</v>
      </c>
      <c r="DE257" t="s">
        <v>1728</v>
      </c>
    </row>
    <row r="258" spans="1:109" x14ac:dyDescent="0.25">
      <c r="A258" t="s">
        <v>1025</v>
      </c>
      <c r="B258">
        <v>1</v>
      </c>
      <c r="C258" s="56">
        <v>42419</v>
      </c>
      <c r="D258" t="s">
        <v>1153</v>
      </c>
      <c r="E258" t="s">
        <v>2456</v>
      </c>
      <c r="G258" t="s">
        <v>2457</v>
      </c>
      <c r="H258" t="s">
        <v>1144</v>
      </c>
      <c r="I258" t="s">
        <v>1144</v>
      </c>
      <c r="J258" t="s">
        <v>1144</v>
      </c>
      <c r="K258" t="s">
        <v>1144</v>
      </c>
      <c r="L258">
        <v>1.18</v>
      </c>
      <c r="M258">
        <v>3.55</v>
      </c>
      <c r="N258">
        <v>0</v>
      </c>
      <c r="O258" s="56">
        <v>0</v>
      </c>
      <c r="P258" s="56">
        <v>0</v>
      </c>
      <c r="Q258">
        <v>1</v>
      </c>
      <c r="R258">
        <v>1</v>
      </c>
      <c r="S258">
        <v>11</v>
      </c>
      <c r="T258">
        <v>8</v>
      </c>
      <c r="U258">
        <v>3</v>
      </c>
      <c r="V258">
        <v>1</v>
      </c>
      <c r="X258" t="s">
        <v>7755</v>
      </c>
      <c r="AA258">
        <v>0</v>
      </c>
      <c r="AB258">
        <v>0</v>
      </c>
      <c r="AC258">
        <v>0</v>
      </c>
      <c r="AD258">
        <v>0</v>
      </c>
      <c r="AE258">
        <v>0</v>
      </c>
      <c r="AF258">
        <v>0</v>
      </c>
      <c r="AG258">
        <v>0</v>
      </c>
      <c r="AJ258" s="56"/>
      <c r="AK258" s="56"/>
      <c r="AL258" s="56"/>
      <c r="AP258" t="s">
        <v>1155</v>
      </c>
      <c r="AS258" t="s">
        <v>1152</v>
      </c>
      <c r="AT258">
        <v>1</v>
      </c>
      <c r="AV258">
        <v>0</v>
      </c>
      <c r="AW258">
        <v>0</v>
      </c>
      <c r="AX258">
        <v>0</v>
      </c>
      <c r="AY258" t="s">
        <v>1388</v>
      </c>
      <c r="AZ258" t="s">
        <v>1388</v>
      </c>
      <c r="BA258">
        <v>0</v>
      </c>
      <c r="BD258">
        <v>1000000000</v>
      </c>
      <c r="BE258">
        <v>6</v>
      </c>
      <c r="BF258">
        <v>0</v>
      </c>
      <c r="BG258">
        <v>0</v>
      </c>
      <c r="BH258">
        <v>0</v>
      </c>
      <c r="BI258">
        <v>0</v>
      </c>
      <c r="BJ258">
        <v>0</v>
      </c>
      <c r="BK258">
        <v>0</v>
      </c>
      <c r="BL258">
        <v>0</v>
      </c>
      <c r="BM258">
        <v>6</v>
      </c>
      <c r="BN258">
        <v>0</v>
      </c>
      <c r="BO258">
        <v>0</v>
      </c>
      <c r="BP258">
        <v>0</v>
      </c>
      <c r="BR258">
        <v>0</v>
      </c>
      <c r="BS258">
        <v>0</v>
      </c>
      <c r="BX258">
        <v>0</v>
      </c>
      <c r="BY258">
        <v>0</v>
      </c>
      <c r="BZ258">
        <v>0</v>
      </c>
      <c r="CA258">
        <v>0</v>
      </c>
      <c r="CB258">
        <v>0</v>
      </c>
      <c r="CC258">
        <v>1</v>
      </c>
      <c r="CD258" s="56">
        <v>42095</v>
      </c>
      <c r="CE258" s="56">
        <v>42342</v>
      </c>
      <c r="CF258" s="56">
        <v>42342</v>
      </c>
      <c r="CG258" s="56">
        <v>42419</v>
      </c>
      <c r="CH258" s="56"/>
      <c r="CI258" s="56"/>
      <c r="CJ258">
        <v>0.03</v>
      </c>
      <c r="CK258">
        <v>0</v>
      </c>
      <c r="CL258">
        <v>0</v>
      </c>
      <c r="CM258">
        <v>0</v>
      </c>
      <c r="CN258">
        <v>0</v>
      </c>
      <c r="CO258">
        <v>0</v>
      </c>
      <c r="CP258">
        <v>0.95</v>
      </c>
      <c r="CQ258" t="s">
        <v>1154</v>
      </c>
      <c r="CR258" t="s">
        <v>1153</v>
      </c>
      <c r="CS258" t="s">
        <v>1725</v>
      </c>
      <c r="CT258" t="s">
        <v>1397</v>
      </c>
      <c r="CU258" t="s">
        <v>1396</v>
      </c>
      <c r="CV258" t="s">
        <v>2458</v>
      </c>
      <c r="CW258" t="s">
        <v>1738</v>
      </c>
      <c r="CX258" t="s">
        <v>853</v>
      </c>
      <c r="DC258" t="s">
        <v>1387</v>
      </c>
      <c r="DE258" t="s">
        <v>1728</v>
      </c>
    </row>
    <row r="259" spans="1:109" x14ac:dyDescent="0.25">
      <c r="A259" t="s">
        <v>1025</v>
      </c>
      <c r="B259">
        <v>1</v>
      </c>
      <c r="C259" s="56">
        <v>42419</v>
      </c>
      <c r="D259" t="s">
        <v>1153</v>
      </c>
      <c r="E259" t="s">
        <v>2459</v>
      </c>
      <c r="G259" t="s">
        <v>2460</v>
      </c>
      <c r="H259" t="s">
        <v>1144</v>
      </c>
      <c r="I259" t="s">
        <v>1144</v>
      </c>
      <c r="J259" t="s">
        <v>1144</v>
      </c>
      <c r="K259" t="s">
        <v>1144</v>
      </c>
      <c r="L259">
        <v>2.71</v>
      </c>
      <c r="M259">
        <v>9.76</v>
      </c>
      <c r="N259">
        <v>0</v>
      </c>
      <c r="O259" s="56">
        <v>0</v>
      </c>
      <c r="P259" s="56">
        <v>0</v>
      </c>
      <c r="Q259">
        <v>1</v>
      </c>
      <c r="R259">
        <v>1</v>
      </c>
      <c r="S259">
        <v>11</v>
      </c>
      <c r="T259">
        <v>8</v>
      </c>
      <c r="U259">
        <v>3</v>
      </c>
      <c r="V259">
        <v>1</v>
      </c>
      <c r="X259" t="s">
        <v>7755</v>
      </c>
      <c r="AA259">
        <v>0</v>
      </c>
      <c r="AB259">
        <v>0</v>
      </c>
      <c r="AC259">
        <v>0</v>
      </c>
      <c r="AD259">
        <v>0</v>
      </c>
      <c r="AE259">
        <v>0</v>
      </c>
      <c r="AF259">
        <v>0</v>
      </c>
      <c r="AG259">
        <v>0</v>
      </c>
      <c r="AJ259" s="56"/>
      <c r="AK259" s="56"/>
      <c r="AL259" s="56"/>
      <c r="AP259" t="s">
        <v>1155</v>
      </c>
      <c r="AS259" t="s">
        <v>1152</v>
      </c>
      <c r="AT259">
        <v>1</v>
      </c>
      <c r="AV259">
        <v>0</v>
      </c>
      <c r="AW259">
        <v>0</v>
      </c>
      <c r="AX259">
        <v>0</v>
      </c>
      <c r="AY259" t="s">
        <v>1388</v>
      </c>
      <c r="AZ259" t="s">
        <v>1388</v>
      </c>
      <c r="BA259">
        <v>0</v>
      </c>
      <c r="BD259">
        <v>1000000000</v>
      </c>
      <c r="BE259">
        <v>4</v>
      </c>
      <c r="BF259">
        <v>0</v>
      </c>
      <c r="BG259">
        <v>0</v>
      </c>
      <c r="BH259">
        <v>0</v>
      </c>
      <c r="BI259">
        <v>0</v>
      </c>
      <c r="BJ259">
        <v>0</v>
      </c>
      <c r="BK259">
        <v>0</v>
      </c>
      <c r="BL259">
        <v>0</v>
      </c>
      <c r="BM259">
        <v>4</v>
      </c>
      <c r="BN259">
        <v>0</v>
      </c>
      <c r="BO259">
        <v>0</v>
      </c>
      <c r="BP259">
        <v>0</v>
      </c>
      <c r="BR259">
        <v>0</v>
      </c>
      <c r="BS259">
        <v>0</v>
      </c>
      <c r="BX259">
        <v>0</v>
      </c>
      <c r="BY259">
        <v>0</v>
      </c>
      <c r="BZ259">
        <v>0</v>
      </c>
      <c r="CA259">
        <v>0</v>
      </c>
      <c r="CB259">
        <v>0</v>
      </c>
      <c r="CC259">
        <v>1</v>
      </c>
      <c r="CD259" s="56">
        <v>42095</v>
      </c>
      <c r="CE259" s="56">
        <v>42342</v>
      </c>
      <c r="CF259" s="56">
        <v>42342</v>
      </c>
      <c r="CG259" s="56">
        <v>42419</v>
      </c>
      <c r="CH259" s="56"/>
      <c r="CI259" s="56"/>
      <c r="CJ259">
        <v>0</v>
      </c>
      <c r="CK259">
        <v>0</v>
      </c>
      <c r="CL259">
        <v>0</v>
      </c>
      <c r="CM259">
        <v>0</v>
      </c>
      <c r="CN259">
        <v>0</v>
      </c>
      <c r="CO259">
        <v>0</v>
      </c>
      <c r="CP259">
        <v>0.95</v>
      </c>
      <c r="CQ259" t="s">
        <v>1154</v>
      </c>
      <c r="CR259" t="s">
        <v>1153</v>
      </c>
      <c r="CS259" t="s">
        <v>1725</v>
      </c>
      <c r="CT259" t="s">
        <v>1397</v>
      </c>
      <c r="CU259" t="s">
        <v>1396</v>
      </c>
      <c r="CV259" t="s">
        <v>2461</v>
      </c>
      <c r="CW259" t="s">
        <v>1738</v>
      </c>
      <c r="CX259" t="s">
        <v>853</v>
      </c>
      <c r="DC259" t="s">
        <v>1387</v>
      </c>
      <c r="DE259" t="s">
        <v>1728</v>
      </c>
    </row>
    <row r="260" spans="1:109" x14ac:dyDescent="0.25">
      <c r="A260" t="s">
        <v>1025</v>
      </c>
      <c r="B260">
        <v>1</v>
      </c>
      <c r="C260" s="56">
        <v>42419</v>
      </c>
      <c r="D260" t="s">
        <v>1153</v>
      </c>
      <c r="E260" t="s">
        <v>2462</v>
      </c>
      <c r="G260" t="s">
        <v>2463</v>
      </c>
      <c r="H260" t="s">
        <v>1144</v>
      </c>
      <c r="I260" t="s">
        <v>1144</v>
      </c>
      <c r="J260" t="s">
        <v>1144</v>
      </c>
      <c r="K260" t="s">
        <v>1144</v>
      </c>
      <c r="L260">
        <v>3.28</v>
      </c>
      <c r="M260">
        <v>9.93</v>
      </c>
      <c r="N260">
        <v>0</v>
      </c>
      <c r="O260" s="56">
        <v>0</v>
      </c>
      <c r="P260" s="56">
        <v>0</v>
      </c>
      <c r="Q260">
        <v>1</v>
      </c>
      <c r="R260">
        <v>1</v>
      </c>
      <c r="S260">
        <v>11</v>
      </c>
      <c r="T260">
        <v>8</v>
      </c>
      <c r="U260">
        <v>3</v>
      </c>
      <c r="V260">
        <v>1</v>
      </c>
      <c r="X260" t="s">
        <v>7755</v>
      </c>
      <c r="AA260">
        <v>0</v>
      </c>
      <c r="AB260">
        <v>0</v>
      </c>
      <c r="AC260">
        <v>0</v>
      </c>
      <c r="AD260">
        <v>0</v>
      </c>
      <c r="AE260">
        <v>0</v>
      </c>
      <c r="AF260">
        <v>0</v>
      </c>
      <c r="AG260">
        <v>0</v>
      </c>
      <c r="AJ260" s="56"/>
      <c r="AK260" s="56"/>
      <c r="AL260" s="56"/>
      <c r="AP260" t="s">
        <v>1155</v>
      </c>
      <c r="AS260" t="s">
        <v>1152</v>
      </c>
      <c r="AT260">
        <v>1</v>
      </c>
      <c r="AV260">
        <v>0</v>
      </c>
      <c r="AW260">
        <v>0</v>
      </c>
      <c r="AX260">
        <v>0</v>
      </c>
      <c r="AY260" t="s">
        <v>1388</v>
      </c>
      <c r="AZ260" t="s">
        <v>1388</v>
      </c>
      <c r="BA260">
        <v>0</v>
      </c>
      <c r="BD260">
        <v>1000000000</v>
      </c>
      <c r="BE260">
        <v>1</v>
      </c>
      <c r="BF260">
        <v>0</v>
      </c>
      <c r="BG260">
        <v>0</v>
      </c>
      <c r="BH260">
        <v>0</v>
      </c>
      <c r="BI260">
        <v>0</v>
      </c>
      <c r="BJ260">
        <v>0</v>
      </c>
      <c r="BK260">
        <v>0</v>
      </c>
      <c r="BL260">
        <v>0</v>
      </c>
      <c r="BM260">
        <v>1</v>
      </c>
      <c r="BN260">
        <v>0</v>
      </c>
      <c r="BO260">
        <v>0</v>
      </c>
      <c r="BP260">
        <v>0</v>
      </c>
      <c r="BR260">
        <v>0</v>
      </c>
      <c r="BS260">
        <v>0</v>
      </c>
      <c r="BX260">
        <v>0</v>
      </c>
      <c r="BY260">
        <v>0</v>
      </c>
      <c r="BZ260">
        <v>0</v>
      </c>
      <c r="CA260">
        <v>0</v>
      </c>
      <c r="CB260">
        <v>0</v>
      </c>
      <c r="CC260">
        <v>1</v>
      </c>
      <c r="CD260" s="56">
        <v>42095</v>
      </c>
      <c r="CE260" s="56">
        <v>42342</v>
      </c>
      <c r="CF260" s="56">
        <v>42342</v>
      </c>
      <c r="CG260" s="56">
        <v>42419</v>
      </c>
      <c r="CH260" s="56"/>
      <c r="CI260" s="56"/>
      <c r="CJ260">
        <v>0</v>
      </c>
      <c r="CK260">
        <v>0</v>
      </c>
      <c r="CL260">
        <v>0</v>
      </c>
      <c r="CM260">
        <v>0</v>
      </c>
      <c r="CN260">
        <v>0</v>
      </c>
      <c r="CO260">
        <v>0</v>
      </c>
      <c r="CP260">
        <v>0.95</v>
      </c>
      <c r="CQ260" t="s">
        <v>1154</v>
      </c>
      <c r="CR260" t="s">
        <v>1153</v>
      </c>
      <c r="CS260" t="s">
        <v>1725</v>
      </c>
      <c r="CT260" t="s">
        <v>1397</v>
      </c>
      <c r="CU260" t="s">
        <v>1396</v>
      </c>
      <c r="CV260" t="s">
        <v>2464</v>
      </c>
      <c r="CW260" t="s">
        <v>1738</v>
      </c>
      <c r="CX260" t="s">
        <v>853</v>
      </c>
      <c r="DC260" t="s">
        <v>1387</v>
      </c>
      <c r="DE260" t="s">
        <v>1728</v>
      </c>
    </row>
    <row r="261" spans="1:109" x14ac:dyDescent="0.25">
      <c r="A261" t="s">
        <v>1025</v>
      </c>
      <c r="B261">
        <v>1</v>
      </c>
      <c r="C261" s="56">
        <v>42419</v>
      </c>
      <c r="D261" t="s">
        <v>1153</v>
      </c>
      <c r="E261" t="s">
        <v>2465</v>
      </c>
      <c r="G261" t="s">
        <v>2466</v>
      </c>
      <c r="H261" t="s">
        <v>1144</v>
      </c>
      <c r="I261" t="s">
        <v>1144</v>
      </c>
      <c r="J261" t="s">
        <v>1144</v>
      </c>
      <c r="K261" t="s">
        <v>1144</v>
      </c>
      <c r="L261">
        <v>32.340000000000003</v>
      </c>
      <c r="M261">
        <v>85.24</v>
      </c>
      <c r="N261">
        <v>0</v>
      </c>
      <c r="O261" s="56">
        <v>0</v>
      </c>
      <c r="P261" s="56">
        <v>0</v>
      </c>
      <c r="Q261">
        <v>1</v>
      </c>
      <c r="R261">
        <v>1</v>
      </c>
      <c r="S261">
        <v>11</v>
      </c>
      <c r="T261">
        <v>8</v>
      </c>
      <c r="U261">
        <v>3</v>
      </c>
      <c r="V261">
        <v>1</v>
      </c>
      <c r="X261" t="s">
        <v>7755</v>
      </c>
      <c r="AA261">
        <v>0</v>
      </c>
      <c r="AB261">
        <v>0</v>
      </c>
      <c r="AC261">
        <v>0</v>
      </c>
      <c r="AD261">
        <v>0</v>
      </c>
      <c r="AE261">
        <v>0</v>
      </c>
      <c r="AF261">
        <v>0</v>
      </c>
      <c r="AG261">
        <v>0</v>
      </c>
      <c r="AJ261" s="56"/>
      <c r="AK261" s="56"/>
      <c r="AL261" s="56"/>
      <c r="AM261">
        <v>2</v>
      </c>
      <c r="AP261" t="s">
        <v>1155</v>
      </c>
      <c r="AS261" t="s">
        <v>1152</v>
      </c>
      <c r="AT261">
        <v>1</v>
      </c>
      <c r="AV261">
        <v>0</v>
      </c>
      <c r="AW261">
        <v>0</v>
      </c>
      <c r="AX261">
        <v>0</v>
      </c>
      <c r="AY261" t="s">
        <v>1388</v>
      </c>
      <c r="AZ261" t="s">
        <v>1388</v>
      </c>
      <c r="BA261">
        <v>0</v>
      </c>
      <c r="BD261">
        <v>1000000000</v>
      </c>
      <c r="BE261">
        <v>0</v>
      </c>
      <c r="BF261">
        <v>0</v>
      </c>
      <c r="BG261">
        <v>0</v>
      </c>
      <c r="BH261">
        <v>0</v>
      </c>
      <c r="BI261">
        <v>0</v>
      </c>
      <c r="BJ261">
        <v>0</v>
      </c>
      <c r="BK261">
        <v>0</v>
      </c>
      <c r="BL261">
        <v>0</v>
      </c>
      <c r="BM261">
        <v>0</v>
      </c>
      <c r="BN261">
        <v>0</v>
      </c>
      <c r="BO261">
        <v>0</v>
      </c>
      <c r="BP261">
        <v>0</v>
      </c>
      <c r="BR261">
        <v>0</v>
      </c>
      <c r="BS261">
        <v>0</v>
      </c>
      <c r="BX261">
        <v>0</v>
      </c>
      <c r="BY261">
        <v>0</v>
      </c>
      <c r="BZ261">
        <v>0</v>
      </c>
      <c r="CA261">
        <v>0</v>
      </c>
      <c r="CB261">
        <v>0</v>
      </c>
      <c r="CC261">
        <v>1</v>
      </c>
      <c r="CD261" s="56">
        <v>42095</v>
      </c>
      <c r="CE261" s="56">
        <v>42342</v>
      </c>
      <c r="CF261" s="56">
        <v>42342</v>
      </c>
      <c r="CG261" s="56">
        <v>42419</v>
      </c>
      <c r="CH261" s="56"/>
      <c r="CI261" s="56"/>
      <c r="CJ261">
        <v>1</v>
      </c>
      <c r="CK261">
        <v>0</v>
      </c>
      <c r="CL261">
        <v>0.95</v>
      </c>
      <c r="CM261">
        <v>0</v>
      </c>
      <c r="CN261">
        <v>0</v>
      </c>
      <c r="CO261">
        <v>0</v>
      </c>
      <c r="CP261">
        <v>0</v>
      </c>
      <c r="CQ261" t="s">
        <v>1154</v>
      </c>
      <c r="CR261" t="s">
        <v>1153</v>
      </c>
      <c r="CS261" t="s">
        <v>1725</v>
      </c>
      <c r="CT261" t="s">
        <v>1397</v>
      </c>
      <c r="CU261" t="s">
        <v>1396</v>
      </c>
      <c r="CV261" t="s">
        <v>2467</v>
      </c>
      <c r="CW261" t="s">
        <v>1738</v>
      </c>
      <c r="CX261" t="s">
        <v>853</v>
      </c>
      <c r="DC261" t="s">
        <v>1387</v>
      </c>
      <c r="DE261" t="s">
        <v>1728</v>
      </c>
    </row>
    <row r="262" spans="1:109" x14ac:dyDescent="0.25">
      <c r="A262" t="s">
        <v>1025</v>
      </c>
      <c r="B262">
        <v>1</v>
      </c>
      <c r="C262" s="56">
        <v>42419</v>
      </c>
      <c r="D262" t="s">
        <v>1153</v>
      </c>
      <c r="E262" t="s">
        <v>2468</v>
      </c>
      <c r="G262" t="s">
        <v>2469</v>
      </c>
      <c r="H262" t="s">
        <v>1144</v>
      </c>
      <c r="I262" t="s">
        <v>1144</v>
      </c>
      <c r="J262" t="s">
        <v>1144</v>
      </c>
      <c r="K262" t="s">
        <v>1144</v>
      </c>
      <c r="L262">
        <v>6.87</v>
      </c>
      <c r="M262">
        <v>19.170000000000002</v>
      </c>
      <c r="N262">
        <v>0</v>
      </c>
      <c r="O262" s="56">
        <v>0</v>
      </c>
      <c r="P262" s="56">
        <v>0</v>
      </c>
      <c r="Q262">
        <v>1</v>
      </c>
      <c r="R262">
        <v>1</v>
      </c>
      <c r="S262">
        <v>11</v>
      </c>
      <c r="T262">
        <v>8</v>
      </c>
      <c r="U262">
        <v>3</v>
      </c>
      <c r="V262">
        <v>1</v>
      </c>
      <c r="X262" t="s">
        <v>7755</v>
      </c>
      <c r="AA262">
        <v>0</v>
      </c>
      <c r="AB262">
        <v>0</v>
      </c>
      <c r="AC262">
        <v>0</v>
      </c>
      <c r="AD262">
        <v>0</v>
      </c>
      <c r="AE262">
        <v>0</v>
      </c>
      <c r="AF262">
        <v>0</v>
      </c>
      <c r="AG262">
        <v>0</v>
      </c>
      <c r="AJ262" s="56"/>
      <c r="AK262" s="56"/>
      <c r="AL262" s="56"/>
      <c r="AP262" t="s">
        <v>1155</v>
      </c>
      <c r="AS262" t="s">
        <v>1152</v>
      </c>
      <c r="AT262">
        <v>1</v>
      </c>
      <c r="AV262">
        <v>0</v>
      </c>
      <c r="AW262">
        <v>0</v>
      </c>
      <c r="AX262">
        <v>0</v>
      </c>
      <c r="AY262" t="s">
        <v>1388</v>
      </c>
      <c r="AZ262" t="s">
        <v>1388</v>
      </c>
      <c r="BA262">
        <v>0</v>
      </c>
      <c r="BD262">
        <v>1000000000</v>
      </c>
      <c r="BE262">
        <v>3</v>
      </c>
      <c r="BF262">
        <v>0</v>
      </c>
      <c r="BG262">
        <v>0</v>
      </c>
      <c r="BH262">
        <v>0</v>
      </c>
      <c r="BI262">
        <v>0</v>
      </c>
      <c r="BJ262">
        <v>0</v>
      </c>
      <c r="BK262">
        <v>0</v>
      </c>
      <c r="BL262">
        <v>0</v>
      </c>
      <c r="BM262">
        <v>3</v>
      </c>
      <c r="BN262">
        <v>0</v>
      </c>
      <c r="BO262">
        <v>0</v>
      </c>
      <c r="BP262">
        <v>0</v>
      </c>
      <c r="BR262">
        <v>0</v>
      </c>
      <c r="BS262">
        <v>0</v>
      </c>
      <c r="BX262">
        <v>0</v>
      </c>
      <c r="BY262">
        <v>0</v>
      </c>
      <c r="BZ262">
        <v>0</v>
      </c>
      <c r="CA262">
        <v>0</v>
      </c>
      <c r="CB262">
        <v>0</v>
      </c>
      <c r="CC262">
        <v>1</v>
      </c>
      <c r="CD262" s="56">
        <v>42095</v>
      </c>
      <c r="CE262" s="56">
        <v>42342</v>
      </c>
      <c r="CF262" s="56">
        <v>42342</v>
      </c>
      <c r="CG262" s="56">
        <v>42419</v>
      </c>
      <c r="CH262" s="56"/>
      <c r="CI262" s="56"/>
      <c r="CJ262">
        <v>0</v>
      </c>
      <c r="CK262">
        <v>0</v>
      </c>
      <c r="CL262">
        <v>0</v>
      </c>
      <c r="CM262">
        <v>0</v>
      </c>
      <c r="CN262">
        <v>0</v>
      </c>
      <c r="CO262">
        <v>0</v>
      </c>
      <c r="CP262">
        <v>0.95</v>
      </c>
      <c r="CQ262" t="s">
        <v>1154</v>
      </c>
      <c r="CR262" t="s">
        <v>1153</v>
      </c>
      <c r="CS262" t="s">
        <v>1725</v>
      </c>
      <c r="CT262" t="s">
        <v>1397</v>
      </c>
      <c r="CU262" t="s">
        <v>1396</v>
      </c>
      <c r="CV262" t="s">
        <v>2470</v>
      </c>
      <c r="CW262" t="s">
        <v>1738</v>
      </c>
      <c r="CX262" t="s">
        <v>853</v>
      </c>
      <c r="DC262" t="s">
        <v>1387</v>
      </c>
      <c r="DE262" t="s">
        <v>1728</v>
      </c>
    </row>
    <row r="263" spans="1:109" x14ac:dyDescent="0.25">
      <c r="A263" t="s">
        <v>1025</v>
      </c>
      <c r="B263">
        <v>1</v>
      </c>
      <c r="C263" s="56">
        <v>42419</v>
      </c>
      <c r="D263" t="s">
        <v>1153</v>
      </c>
      <c r="E263" t="s">
        <v>2471</v>
      </c>
      <c r="G263" t="s">
        <v>2472</v>
      </c>
      <c r="H263" t="s">
        <v>1144</v>
      </c>
      <c r="I263" t="s">
        <v>1144</v>
      </c>
      <c r="J263" t="s">
        <v>1144</v>
      </c>
      <c r="K263" t="s">
        <v>1144</v>
      </c>
      <c r="L263">
        <v>11.07</v>
      </c>
      <c r="M263">
        <v>24</v>
      </c>
      <c r="N263">
        <v>0</v>
      </c>
      <c r="O263" s="56">
        <v>0</v>
      </c>
      <c r="P263" s="56">
        <v>0</v>
      </c>
      <c r="Q263">
        <v>1</v>
      </c>
      <c r="R263">
        <v>1</v>
      </c>
      <c r="S263">
        <v>11</v>
      </c>
      <c r="T263">
        <v>8</v>
      </c>
      <c r="U263">
        <v>3</v>
      </c>
      <c r="V263">
        <v>1</v>
      </c>
      <c r="X263" t="s">
        <v>7755</v>
      </c>
      <c r="AA263">
        <v>0</v>
      </c>
      <c r="AB263">
        <v>0</v>
      </c>
      <c r="AC263">
        <v>0</v>
      </c>
      <c r="AD263">
        <v>0</v>
      </c>
      <c r="AE263">
        <v>0</v>
      </c>
      <c r="AF263">
        <v>0</v>
      </c>
      <c r="AG263">
        <v>0</v>
      </c>
      <c r="AJ263" s="56"/>
      <c r="AK263" s="56"/>
      <c r="AL263" s="56"/>
      <c r="AP263" t="s">
        <v>1155</v>
      </c>
      <c r="AS263" t="s">
        <v>1152</v>
      </c>
      <c r="AT263">
        <v>1</v>
      </c>
      <c r="AV263">
        <v>0</v>
      </c>
      <c r="AW263">
        <v>0</v>
      </c>
      <c r="AX263">
        <v>0</v>
      </c>
      <c r="AY263" t="s">
        <v>1388</v>
      </c>
      <c r="AZ263" t="s">
        <v>1388</v>
      </c>
      <c r="BA263">
        <v>0</v>
      </c>
      <c r="BD263">
        <v>1000000000</v>
      </c>
      <c r="BE263">
        <v>0</v>
      </c>
      <c r="BF263">
        <v>0</v>
      </c>
      <c r="BG263">
        <v>0</v>
      </c>
      <c r="BH263">
        <v>0</v>
      </c>
      <c r="BI263">
        <v>0</v>
      </c>
      <c r="BJ263">
        <v>0</v>
      </c>
      <c r="BK263">
        <v>0</v>
      </c>
      <c r="BL263">
        <v>0</v>
      </c>
      <c r="BM263">
        <v>0</v>
      </c>
      <c r="BN263">
        <v>0</v>
      </c>
      <c r="BO263">
        <v>0</v>
      </c>
      <c r="BP263">
        <v>0</v>
      </c>
      <c r="BR263">
        <v>0</v>
      </c>
      <c r="BS263">
        <v>0</v>
      </c>
      <c r="BX263">
        <v>0</v>
      </c>
      <c r="BY263">
        <v>0</v>
      </c>
      <c r="BZ263">
        <v>0</v>
      </c>
      <c r="CA263">
        <v>0</v>
      </c>
      <c r="CB263">
        <v>0</v>
      </c>
      <c r="CC263">
        <v>1</v>
      </c>
      <c r="CD263" s="56">
        <v>42095</v>
      </c>
      <c r="CE263" s="56">
        <v>42342</v>
      </c>
      <c r="CF263" s="56">
        <v>42342</v>
      </c>
      <c r="CG263" s="56">
        <v>42419</v>
      </c>
      <c r="CH263" s="56"/>
      <c r="CI263" s="56"/>
      <c r="CJ263">
        <v>1.47</v>
      </c>
      <c r="CK263">
        <v>0</v>
      </c>
      <c r="CL263">
        <v>0.62</v>
      </c>
      <c r="CM263">
        <v>0</v>
      </c>
      <c r="CN263">
        <v>0</v>
      </c>
      <c r="CO263">
        <v>0</v>
      </c>
      <c r="CP263">
        <v>0.32</v>
      </c>
      <c r="CQ263" t="s">
        <v>1154</v>
      </c>
      <c r="CR263" t="s">
        <v>1153</v>
      </c>
      <c r="CS263" t="s">
        <v>1725</v>
      </c>
      <c r="CT263" t="s">
        <v>1397</v>
      </c>
      <c r="CU263" t="s">
        <v>1396</v>
      </c>
      <c r="CV263" t="s">
        <v>2473</v>
      </c>
      <c r="CW263" t="s">
        <v>1738</v>
      </c>
      <c r="CX263" t="s">
        <v>853</v>
      </c>
      <c r="DC263" t="s">
        <v>1387</v>
      </c>
      <c r="DE263" t="s">
        <v>1728</v>
      </c>
    </row>
    <row r="264" spans="1:109" x14ac:dyDescent="0.25">
      <c r="A264" t="s">
        <v>1025</v>
      </c>
      <c r="B264">
        <v>1</v>
      </c>
      <c r="C264" s="56">
        <v>42419</v>
      </c>
      <c r="D264" t="s">
        <v>1153</v>
      </c>
      <c r="E264" t="s">
        <v>2474</v>
      </c>
      <c r="G264" t="s">
        <v>2475</v>
      </c>
      <c r="H264" t="s">
        <v>1144</v>
      </c>
      <c r="I264" t="s">
        <v>1144</v>
      </c>
      <c r="J264" t="s">
        <v>1144</v>
      </c>
      <c r="K264" t="s">
        <v>1144</v>
      </c>
      <c r="L264">
        <v>38.119999999999997</v>
      </c>
      <c r="M264">
        <v>80.42</v>
      </c>
      <c r="N264">
        <v>0</v>
      </c>
      <c r="O264" s="56">
        <v>0</v>
      </c>
      <c r="P264" s="56">
        <v>0</v>
      </c>
      <c r="Q264">
        <v>1</v>
      </c>
      <c r="R264">
        <v>1</v>
      </c>
      <c r="S264">
        <v>11</v>
      </c>
      <c r="T264">
        <v>8</v>
      </c>
      <c r="U264">
        <v>3</v>
      </c>
      <c r="V264">
        <v>1</v>
      </c>
      <c r="X264" t="s">
        <v>7755</v>
      </c>
      <c r="AA264">
        <v>0</v>
      </c>
      <c r="AB264">
        <v>0</v>
      </c>
      <c r="AC264">
        <v>0</v>
      </c>
      <c r="AD264">
        <v>0</v>
      </c>
      <c r="AE264">
        <v>0</v>
      </c>
      <c r="AF264">
        <v>0</v>
      </c>
      <c r="AG264">
        <v>0</v>
      </c>
      <c r="AJ264" s="56"/>
      <c r="AK264" s="56"/>
      <c r="AL264" s="56"/>
      <c r="AP264" t="s">
        <v>1155</v>
      </c>
      <c r="AS264" t="s">
        <v>1152</v>
      </c>
      <c r="AT264">
        <v>1</v>
      </c>
      <c r="AV264">
        <v>3</v>
      </c>
      <c r="AW264">
        <v>2</v>
      </c>
      <c r="AX264">
        <v>1</v>
      </c>
      <c r="AY264" t="s">
        <v>1147</v>
      </c>
      <c r="AZ264" t="s">
        <v>1147</v>
      </c>
      <c r="BA264">
        <v>3</v>
      </c>
      <c r="BD264">
        <v>1000000000</v>
      </c>
      <c r="BE264">
        <v>4</v>
      </c>
      <c r="BF264">
        <v>-0.33</v>
      </c>
      <c r="BG264">
        <v>0</v>
      </c>
      <c r="BH264">
        <v>0</v>
      </c>
      <c r="BI264">
        <v>0</v>
      </c>
      <c r="BJ264">
        <v>0</v>
      </c>
      <c r="BK264">
        <v>0</v>
      </c>
      <c r="BL264">
        <v>0</v>
      </c>
      <c r="BM264">
        <v>4</v>
      </c>
      <c r="BN264">
        <v>-0.33</v>
      </c>
      <c r="BO264">
        <v>0</v>
      </c>
      <c r="BP264">
        <v>0</v>
      </c>
      <c r="BR264">
        <v>0</v>
      </c>
      <c r="BS264">
        <v>1</v>
      </c>
      <c r="BX264">
        <v>0</v>
      </c>
      <c r="BY264">
        <v>38.119999999999997</v>
      </c>
      <c r="BZ264">
        <v>0</v>
      </c>
      <c r="CA264">
        <v>4.84</v>
      </c>
      <c r="CB264">
        <v>0</v>
      </c>
      <c r="CC264">
        <v>1</v>
      </c>
      <c r="CD264" s="56">
        <v>42095</v>
      </c>
      <c r="CE264" s="56">
        <v>42342</v>
      </c>
      <c r="CF264" s="56">
        <v>42342</v>
      </c>
      <c r="CG264" s="56">
        <v>42419</v>
      </c>
      <c r="CH264" s="56"/>
      <c r="CI264" s="56"/>
      <c r="CJ264">
        <v>0.1</v>
      </c>
      <c r="CK264">
        <v>0</v>
      </c>
      <c r="CL264">
        <v>0</v>
      </c>
      <c r="CM264">
        <v>0</v>
      </c>
      <c r="CN264">
        <v>0</v>
      </c>
      <c r="CO264">
        <v>0</v>
      </c>
      <c r="CP264">
        <v>0.95</v>
      </c>
      <c r="CQ264" t="s">
        <v>1154</v>
      </c>
      <c r="CR264" t="s">
        <v>1153</v>
      </c>
      <c r="CS264" t="s">
        <v>1725</v>
      </c>
      <c r="CT264" t="s">
        <v>1397</v>
      </c>
      <c r="CU264" t="s">
        <v>1396</v>
      </c>
      <c r="CV264" t="s">
        <v>2476</v>
      </c>
      <c r="CW264" t="s">
        <v>1742</v>
      </c>
      <c r="CX264" t="s">
        <v>853</v>
      </c>
      <c r="DC264" t="s">
        <v>1389</v>
      </c>
      <c r="DE264" t="s">
        <v>1728</v>
      </c>
    </row>
    <row r="265" spans="1:109" x14ac:dyDescent="0.25">
      <c r="A265" t="s">
        <v>1025</v>
      </c>
      <c r="B265">
        <v>1</v>
      </c>
      <c r="C265" s="56">
        <v>42419</v>
      </c>
      <c r="D265" t="s">
        <v>1153</v>
      </c>
      <c r="E265" t="s">
        <v>2477</v>
      </c>
      <c r="G265" t="s">
        <v>2478</v>
      </c>
      <c r="H265" t="s">
        <v>1144</v>
      </c>
      <c r="I265" t="s">
        <v>1144</v>
      </c>
      <c r="J265" t="s">
        <v>1144</v>
      </c>
      <c r="K265" t="s">
        <v>1144</v>
      </c>
      <c r="L265">
        <v>27.94</v>
      </c>
      <c r="M265">
        <v>65.69</v>
      </c>
      <c r="N265">
        <v>0</v>
      </c>
      <c r="O265" s="56">
        <v>0</v>
      </c>
      <c r="P265" s="56">
        <v>0</v>
      </c>
      <c r="Q265">
        <v>1</v>
      </c>
      <c r="R265">
        <v>1</v>
      </c>
      <c r="S265">
        <v>11</v>
      </c>
      <c r="T265">
        <v>8</v>
      </c>
      <c r="U265">
        <v>3</v>
      </c>
      <c r="V265">
        <v>1</v>
      </c>
      <c r="X265" t="s">
        <v>7755</v>
      </c>
      <c r="AA265">
        <v>0</v>
      </c>
      <c r="AB265">
        <v>0</v>
      </c>
      <c r="AC265">
        <v>0</v>
      </c>
      <c r="AD265">
        <v>0</v>
      </c>
      <c r="AE265">
        <v>0</v>
      </c>
      <c r="AF265">
        <v>0</v>
      </c>
      <c r="AG265">
        <v>0</v>
      </c>
      <c r="AJ265" s="56"/>
      <c r="AK265" s="56"/>
      <c r="AL265" s="56"/>
      <c r="AP265" t="s">
        <v>1155</v>
      </c>
      <c r="AS265" t="s">
        <v>1152</v>
      </c>
      <c r="AT265">
        <v>1</v>
      </c>
      <c r="AV265">
        <v>0</v>
      </c>
      <c r="AW265">
        <v>0</v>
      </c>
      <c r="AX265">
        <v>0</v>
      </c>
      <c r="AY265" t="s">
        <v>1388</v>
      </c>
      <c r="AZ265" t="s">
        <v>1388</v>
      </c>
      <c r="BA265">
        <v>0</v>
      </c>
      <c r="BD265">
        <v>1000000000</v>
      </c>
      <c r="BE265">
        <v>2</v>
      </c>
      <c r="BF265">
        <v>0</v>
      </c>
      <c r="BG265">
        <v>0</v>
      </c>
      <c r="BH265">
        <v>0</v>
      </c>
      <c r="BI265">
        <v>0</v>
      </c>
      <c r="BJ265">
        <v>0</v>
      </c>
      <c r="BK265">
        <v>0</v>
      </c>
      <c r="BL265">
        <v>0</v>
      </c>
      <c r="BM265">
        <v>2</v>
      </c>
      <c r="BN265">
        <v>0</v>
      </c>
      <c r="BO265">
        <v>0</v>
      </c>
      <c r="BP265">
        <v>0</v>
      </c>
      <c r="BR265">
        <v>0</v>
      </c>
      <c r="BS265">
        <v>0</v>
      </c>
      <c r="BX265">
        <v>0</v>
      </c>
      <c r="BY265">
        <v>0</v>
      </c>
      <c r="BZ265">
        <v>0</v>
      </c>
      <c r="CA265">
        <v>0</v>
      </c>
      <c r="CB265">
        <v>0</v>
      </c>
      <c r="CC265">
        <v>1</v>
      </c>
      <c r="CD265" s="56">
        <v>42095</v>
      </c>
      <c r="CE265" s="56">
        <v>42342</v>
      </c>
      <c r="CF265" s="56">
        <v>42342</v>
      </c>
      <c r="CG265" s="56">
        <v>42419</v>
      </c>
      <c r="CH265" s="56"/>
      <c r="CI265" s="56"/>
      <c r="CJ265">
        <v>0</v>
      </c>
      <c r="CK265">
        <v>0</v>
      </c>
      <c r="CL265">
        <v>0</v>
      </c>
      <c r="CM265">
        <v>0</v>
      </c>
      <c r="CN265">
        <v>0</v>
      </c>
      <c r="CO265">
        <v>0</v>
      </c>
      <c r="CP265">
        <v>0.95</v>
      </c>
      <c r="CQ265" t="s">
        <v>1154</v>
      </c>
      <c r="CR265" t="s">
        <v>1153</v>
      </c>
      <c r="CS265" t="s">
        <v>1725</v>
      </c>
      <c r="CT265" t="s">
        <v>1397</v>
      </c>
      <c r="CU265" t="s">
        <v>1396</v>
      </c>
      <c r="CV265" t="s">
        <v>2479</v>
      </c>
      <c r="CW265" t="s">
        <v>1738</v>
      </c>
      <c r="CX265" t="s">
        <v>853</v>
      </c>
      <c r="DC265" t="s">
        <v>1387</v>
      </c>
      <c r="DE265" t="s">
        <v>1728</v>
      </c>
    </row>
    <row r="266" spans="1:109" x14ac:dyDescent="0.25">
      <c r="A266" t="s">
        <v>1025</v>
      </c>
      <c r="B266">
        <v>1</v>
      </c>
      <c r="C266" s="56">
        <v>42419</v>
      </c>
      <c r="D266" t="s">
        <v>1153</v>
      </c>
      <c r="E266" t="s">
        <v>2480</v>
      </c>
      <c r="G266" t="s">
        <v>2481</v>
      </c>
      <c r="H266" t="s">
        <v>1144</v>
      </c>
      <c r="I266" t="s">
        <v>1144</v>
      </c>
      <c r="J266" t="s">
        <v>1144</v>
      </c>
      <c r="K266" t="s">
        <v>1144</v>
      </c>
      <c r="L266">
        <v>29.7</v>
      </c>
      <c r="M266">
        <v>56.57</v>
      </c>
      <c r="N266">
        <v>0</v>
      </c>
      <c r="O266" s="56">
        <v>0</v>
      </c>
      <c r="P266" s="56">
        <v>0</v>
      </c>
      <c r="Q266">
        <v>1</v>
      </c>
      <c r="R266">
        <v>1</v>
      </c>
      <c r="S266">
        <v>11</v>
      </c>
      <c r="T266">
        <v>8</v>
      </c>
      <c r="U266">
        <v>3</v>
      </c>
      <c r="V266">
        <v>1</v>
      </c>
      <c r="X266" t="s">
        <v>7755</v>
      </c>
      <c r="AA266">
        <v>0</v>
      </c>
      <c r="AB266">
        <v>0</v>
      </c>
      <c r="AC266">
        <v>0</v>
      </c>
      <c r="AD266">
        <v>0</v>
      </c>
      <c r="AE266">
        <v>0</v>
      </c>
      <c r="AF266">
        <v>0</v>
      </c>
      <c r="AG266">
        <v>0</v>
      </c>
      <c r="AJ266" s="56"/>
      <c r="AK266" s="56"/>
      <c r="AL266" s="56"/>
      <c r="AM266">
        <v>1</v>
      </c>
      <c r="AP266" t="s">
        <v>1155</v>
      </c>
      <c r="AS266" t="s">
        <v>1152</v>
      </c>
      <c r="AT266">
        <v>1</v>
      </c>
      <c r="AV266">
        <v>0</v>
      </c>
      <c r="AW266">
        <v>0</v>
      </c>
      <c r="AX266">
        <v>0</v>
      </c>
      <c r="AY266" t="s">
        <v>1388</v>
      </c>
      <c r="AZ266" t="s">
        <v>1388</v>
      </c>
      <c r="BA266">
        <v>0</v>
      </c>
      <c r="BD266">
        <v>1000000000</v>
      </c>
      <c r="BE266">
        <v>1</v>
      </c>
      <c r="BF266">
        <v>0</v>
      </c>
      <c r="BG266">
        <v>0</v>
      </c>
      <c r="BH266">
        <v>0</v>
      </c>
      <c r="BI266">
        <v>0</v>
      </c>
      <c r="BJ266">
        <v>0</v>
      </c>
      <c r="BK266">
        <v>0</v>
      </c>
      <c r="BL266">
        <v>0</v>
      </c>
      <c r="BM266">
        <v>1</v>
      </c>
      <c r="BN266">
        <v>0</v>
      </c>
      <c r="BO266">
        <v>0</v>
      </c>
      <c r="BP266">
        <v>0</v>
      </c>
      <c r="BR266">
        <v>0</v>
      </c>
      <c r="BS266">
        <v>0</v>
      </c>
      <c r="BX266">
        <v>0</v>
      </c>
      <c r="BY266">
        <v>0</v>
      </c>
      <c r="BZ266">
        <v>0</v>
      </c>
      <c r="CA266">
        <v>0</v>
      </c>
      <c r="CB266">
        <v>0</v>
      </c>
      <c r="CC266">
        <v>1</v>
      </c>
      <c r="CD266" s="56">
        <v>42095</v>
      </c>
      <c r="CE266" s="56">
        <v>42342</v>
      </c>
      <c r="CF266" s="56">
        <v>42342</v>
      </c>
      <c r="CG266" s="56">
        <v>42419</v>
      </c>
      <c r="CH266" s="56"/>
      <c r="CI266" s="56"/>
      <c r="CJ266">
        <v>0</v>
      </c>
      <c r="CK266">
        <v>0</v>
      </c>
      <c r="CL266">
        <v>0</v>
      </c>
      <c r="CM266">
        <v>0</v>
      </c>
      <c r="CN266">
        <v>0</v>
      </c>
      <c r="CO266">
        <v>0</v>
      </c>
      <c r="CP266">
        <v>0.95</v>
      </c>
      <c r="CQ266" t="s">
        <v>1154</v>
      </c>
      <c r="CR266" t="s">
        <v>1153</v>
      </c>
      <c r="CS266" t="s">
        <v>1725</v>
      </c>
      <c r="CT266" t="s">
        <v>1397</v>
      </c>
      <c r="CU266" t="s">
        <v>1396</v>
      </c>
      <c r="CV266" t="s">
        <v>2482</v>
      </c>
      <c r="CW266" t="s">
        <v>1738</v>
      </c>
      <c r="CX266" t="s">
        <v>853</v>
      </c>
      <c r="DC266" t="s">
        <v>1387</v>
      </c>
      <c r="DE266" t="s">
        <v>1728</v>
      </c>
    </row>
    <row r="267" spans="1:109" x14ac:dyDescent="0.25">
      <c r="A267" t="s">
        <v>1025</v>
      </c>
      <c r="B267">
        <v>1</v>
      </c>
      <c r="C267" s="56">
        <v>42419</v>
      </c>
      <c r="D267" t="s">
        <v>1153</v>
      </c>
      <c r="E267" t="s">
        <v>2483</v>
      </c>
      <c r="G267" t="s">
        <v>2484</v>
      </c>
      <c r="H267" t="s">
        <v>1144</v>
      </c>
      <c r="I267" t="s">
        <v>1144</v>
      </c>
      <c r="J267" t="s">
        <v>1144</v>
      </c>
      <c r="K267" t="s">
        <v>1144</v>
      </c>
      <c r="L267">
        <v>33.549999999999997</v>
      </c>
      <c r="M267">
        <v>85.24</v>
      </c>
      <c r="N267">
        <v>0</v>
      </c>
      <c r="O267" s="56">
        <v>0</v>
      </c>
      <c r="P267" s="56">
        <v>0</v>
      </c>
      <c r="Q267">
        <v>1</v>
      </c>
      <c r="R267">
        <v>1</v>
      </c>
      <c r="S267">
        <v>11</v>
      </c>
      <c r="T267">
        <v>8</v>
      </c>
      <c r="U267">
        <v>3</v>
      </c>
      <c r="V267">
        <v>1</v>
      </c>
      <c r="X267" t="s">
        <v>7755</v>
      </c>
      <c r="AA267">
        <v>0</v>
      </c>
      <c r="AB267">
        <v>0</v>
      </c>
      <c r="AC267">
        <v>0</v>
      </c>
      <c r="AD267">
        <v>0</v>
      </c>
      <c r="AE267">
        <v>0</v>
      </c>
      <c r="AF267">
        <v>0</v>
      </c>
      <c r="AG267">
        <v>0</v>
      </c>
      <c r="AJ267" s="56"/>
      <c r="AK267" s="56"/>
      <c r="AL267" s="56"/>
      <c r="AP267" t="s">
        <v>1155</v>
      </c>
      <c r="AS267" t="s">
        <v>1152</v>
      </c>
      <c r="AT267">
        <v>1</v>
      </c>
      <c r="AV267">
        <v>0</v>
      </c>
      <c r="AW267">
        <v>0</v>
      </c>
      <c r="AX267">
        <v>0</v>
      </c>
      <c r="AY267" t="s">
        <v>1388</v>
      </c>
      <c r="AZ267" t="s">
        <v>1388</v>
      </c>
      <c r="BA267">
        <v>0</v>
      </c>
      <c r="BD267">
        <v>1000000000</v>
      </c>
      <c r="BE267">
        <v>0</v>
      </c>
      <c r="BF267">
        <v>0</v>
      </c>
      <c r="BG267">
        <v>0</v>
      </c>
      <c r="BH267">
        <v>0</v>
      </c>
      <c r="BI267">
        <v>0</v>
      </c>
      <c r="BJ267">
        <v>0</v>
      </c>
      <c r="BK267">
        <v>0</v>
      </c>
      <c r="BL267">
        <v>0</v>
      </c>
      <c r="BM267">
        <v>0</v>
      </c>
      <c r="BN267">
        <v>0</v>
      </c>
      <c r="BO267">
        <v>0</v>
      </c>
      <c r="BP267">
        <v>0</v>
      </c>
      <c r="BR267">
        <v>0</v>
      </c>
      <c r="BS267">
        <v>0</v>
      </c>
      <c r="BX267">
        <v>0</v>
      </c>
      <c r="BY267">
        <v>0</v>
      </c>
      <c r="BZ267">
        <v>0</v>
      </c>
      <c r="CA267">
        <v>0</v>
      </c>
      <c r="CB267">
        <v>0</v>
      </c>
      <c r="CC267">
        <v>1</v>
      </c>
      <c r="CD267" s="56">
        <v>42095</v>
      </c>
      <c r="CE267" s="56">
        <v>42342</v>
      </c>
      <c r="CF267" s="56">
        <v>42342</v>
      </c>
      <c r="CG267" s="56">
        <v>42419</v>
      </c>
      <c r="CH267" s="56"/>
      <c r="CI267" s="56"/>
      <c r="CJ267">
        <v>1</v>
      </c>
      <c r="CK267">
        <v>0</v>
      </c>
      <c r="CL267">
        <v>0.95</v>
      </c>
      <c r="CM267">
        <v>0</v>
      </c>
      <c r="CN267">
        <v>0</v>
      </c>
      <c r="CO267">
        <v>0</v>
      </c>
      <c r="CP267">
        <v>0</v>
      </c>
      <c r="CQ267" t="s">
        <v>1154</v>
      </c>
      <c r="CR267" t="s">
        <v>1153</v>
      </c>
      <c r="CS267" t="s">
        <v>1725</v>
      </c>
      <c r="CT267" t="s">
        <v>1397</v>
      </c>
      <c r="CU267" t="s">
        <v>1396</v>
      </c>
      <c r="CV267" t="s">
        <v>2485</v>
      </c>
      <c r="CW267" t="s">
        <v>1738</v>
      </c>
      <c r="CX267" t="s">
        <v>853</v>
      </c>
      <c r="DC267" t="s">
        <v>1387</v>
      </c>
      <c r="DE267" t="s">
        <v>1728</v>
      </c>
    </row>
    <row r="268" spans="1:109" x14ac:dyDescent="0.25">
      <c r="A268" t="s">
        <v>1025</v>
      </c>
      <c r="B268">
        <v>1</v>
      </c>
      <c r="C268" s="56">
        <v>42419</v>
      </c>
      <c r="D268" t="s">
        <v>1153</v>
      </c>
      <c r="E268" t="s">
        <v>2486</v>
      </c>
      <c r="G268" t="s">
        <v>2487</v>
      </c>
      <c r="H268" t="s">
        <v>1144</v>
      </c>
      <c r="I268" t="s">
        <v>1144</v>
      </c>
      <c r="J268" t="s">
        <v>1144</v>
      </c>
      <c r="K268" t="s">
        <v>1144</v>
      </c>
      <c r="L268">
        <v>12.51</v>
      </c>
      <c r="M268">
        <v>33.89</v>
      </c>
      <c r="N268">
        <v>0</v>
      </c>
      <c r="O268" s="56">
        <v>0</v>
      </c>
      <c r="P268" s="56">
        <v>0</v>
      </c>
      <c r="Q268">
        <v>1</v>
      </c>
      <c r="R268">
        <v>1</v>
      </c>
      <c r="S268">
        <v>11</v>
      </c>
      <c r="T268">
        <v>8</v>
      </c>
      <c r="U268">
        <v>3</v>
      </c>
      <c r="V268">
        <v>1</v>
      </c>
      <c r="X268" t="s">
        <v>7755</v>
      </c>
      <c r="AA268">
        <v>0</v>
      </c>
      <c r="AB268">
        <v>0</v>
      </c>
      <c r="AC268">
        <v>0</v>
      </c>
      <c r="AD268">
        <v>0</v>
      </c>
      <c r="AE268">
        <v>0</v>
      </c>
      <c r="AF268">
        <v>0</v>
      </c>
      <c r="AG268">
        <v>0</v>
      </c>
      <c r="AJ268" s="56"/>
      <c r="AK268" s="56"/>
      <c r="AL268" s="56"/>
      <c r="AP268" t="s">
        <v>1155</v>
      </c>
      <c r="AS268" t="s">
        <v>1152</v>
      </c>
      <c r="AT268">
        <v>1</v>
      </c>
      <c r="AV268">
        <v>0</v>
      </c>
      <c r="AW268">
        <v>0</v>
      </c>
      <c r="AX268">
        <v>0</v>
      </c>
      <c r="AY268" t="s">
        <v>1388</v>
      </c>
      <c r="AZ268" t="s">
        <v>1388</v>
      </c>
      <c r="BA268">
        <v>0</v>
      </c>
      <c r="BD268">
        <v>1000000000</v>
      </c>
      <c r="BE268">
        <v>9</v>
      </c>
      <c r="BF268">
        <v>0</v>
      </c>
      <c r="BG268">
        <v>0</v>
      </c>
      <c r="BH268">
        <v>0</v>
      </c>
      <c r="BI268">
        <v>0</v>
      </c>
      <c r="BJ268">
        <v>0</v>
      </c>
      <c r="BK268">
        <v>0</v>
      </c>
      <c r="BL268">
        <v>0</v>
      </c>
      <c r="BM268">
        <v>9</v>
      </c>
      <c r="BN268">
        <v>0</v>
      </c>
      <c r="BO268">
        <v>0</v>
      </c>
      <c r="BP268">
        <v>0</v>
      </c>
      <c r="BR268">
        <v>0</v>
      </c>
      <c r="BS268">
        <v>0</v>
      </c>
      <c r="BX268">
        <v>0</v>
      </c>
      <c r="BY268">
        <v>0</v>
      </c>
      <c r="BZ268">
        <v>0</v>
      </c>
      <c r="CA268">
        <v>0</v>
      </c>
      <c r="CB268">
        <v>0</v>
      </c>
      <c r="CC268">
        <v>1</v>
      </c>
      <c r="CD268" s="56">
        <v>42095</v>
      </c>
      <c r="CE268" s="56">
        <v>42342</v>
      </c>
      <c r="CF268" s="56">
        <v>42342</v>
      </c>
      <c r="CG268" s="56">
        <v>42419</v>
      </c>
      <c r="CH268" s="56"/>
      <c r="CI268" s="56"/>
      <c r="CJ268">
        <v>0</v>
      </c>
      <c r="CK268">
        <v>0</v>
      </c>
      <c r="CL268">
        <v>0</v>
      </c>
      <c r="CM268">
        <v>0</v>
      </c>
      <c r="CN268">
        <v>0</v>
      </c>
      <c r="CO268">
        <v>0</v>
      </c>
      <c r="CP268">
        <v>0.95</v>
      </c>
      <c r="CQ268" t="s">
        <v>1154</v>
      </c>
      <c r="CR268" t="s">
        <v>1153</v>
      </c>
      <c r="CS268" t="s">
        <v>1725</v>
      </c>
      <c r="CT268" t="s">
        <v>1397</v>
      </c>
      <c r="CU268" t="s">
        <v>1396</v>
      </c>
      <c r="CV268" t="s">
        <v>2488</v>
      </c>
      <c r="CW268" t="s">
        <v>1738</v>
      </c>
      <c r="CX268" t="s">
        <v>853</v>
      </c>
      <c r="DC268" t="s">
        <v>1387</v>
      </c>
      <c r="DE268" t="s">
        <v>1728</v>
      </c>
    </row>
    <row r="269" spans="1:109" x14ac:dyDescent="0.25">
      <c r="A269" t="s">
        <v>1025</v>
      </c>
      <c r="B269">
        <v>1</v>
      </c>
      <c r="C269" s="56">
        <v>42419</v>
      </c>
      <c r="D269" t="s">
        <v>1153</v>
      </c>
      <c r="E269" t="s">
        <v>2489</v>
      </c>
      <c r="G269" t="s">
        <v>2490</v>
      </c>
      <c r="H269" t="s">
        <v>1144</v>
      </c>
      <c r="I269" t="s">
        <v>1144</v>
      </c>
      <c r="J269" t="s">
        <v>1144</v>
      </c>
      <c r="K269" t="s">
        <v>1144</v>
      </c>
      <c r="L269">
        <v>5.69</v>
      </c>
      <c r="M269">
        <v>12.12</v>
      </c>
      <c r="N269">
        <v>0</v>
      </c>
      <c r="O269" s="56">
        <v>0</v>
      </c>
      <c r="P269" s="56">
        <v>0</v>
      </c>
      <c r="Q269">
        <v>1</v>
      </c>
      <c r="R269">
        <v>1</v>
      </c>
      <c r="S269">
        <v>11</v>
      </c>
      <c r="T269">
        <v>8</v>
      </c>
      <c r="U269">
        <v>3</v>
      </c>
      <c r="V269">
        <v>1</v>
      </c>
      <c r="X269" t="s">
        <v>7755</v>
      </c>
      <c r="AA269">
        <v>0</v>
      </c>
      <c r="AB269">
        <v>0</v>
      </c>
      <c r="AC269">
        <v>0</v>
      </c>
      <c r="AD269">
        <v>0</v>
      </c>
      <c r="AE269">
        <v>0</v>
      </c>
      <c r="AF269">
        <v>0</v>
      </c>
      <c r="AG269">
        <v>0</v>
      </c>
      <c r="AJ269" s="56"/>
      <c r="AK269" s="56"/>
      <c r="AL269" s="56"/>
      <c r="AP269" t="s">
        <v>1155</v>
      </c>
      <c r="AS269" t="s">
        <v>1152</v>
      </c>
      <c r="AT269">
        <v>1</v>
      </c>
      <c r="AV269">
        <v>0</v>
      </c>
      <c r="AW269">
        <v>0</v>
      </c>
      <c r="AX269">
        <v>0</v>
      </c>
      <c r="AY269" t="s">
        <v>1388</v>
      </c>
      <c r="AZ269" t="s">
        <v>1388</v>
      </c>
      <c r="BA269">
        <v>0</v>
      </c>
      <c r="BD269">
        <v>1000000000</v>
      </c>
      <c r="BE269">
        <v>1</v>
      </c>
      <c r="BF269">
        <v>0</v>
      </c>
      <c r="BG269">
        <v>0</v>
      </c>
      <c r="BH269">
        <v>0</v>
      </c>
      <c r="BI269">
        <v>0</v>
      </c>
      <c r="BJ269">
        <v>0</v>
      </c>
      <c r="BK269">
        <v>0</v>
      </c>
      <c r="BL269">
        <v>0</v>
      </c>
      <c r="BM269">
        <v>1</v>
      </c>
      <c r="BN269">
        <v>0</v>
      </c>
      <c r="BO269">
        <v>0</v>
      </c>
      <c r="BP269">
        <v>0</v>
      </c>
      <c r="BR269">
        <v>0</v>
      </c>
      <c r="BS269">
        <v>0</v>
      </c>
      <c r="BX269">
        <v>0</v>
      </c>
      <c r="BY269">
        <v>0</v>
      </c>
      <c r="BZ269">
        <v>0</v>
      </c>
      <c r="CA269">
        <v>0</v>
      </c>
      <c r="CB269">
        <v>0</v>
      </c>
      <c r="CC269">
        <v>1</v>
      </c>
      <c r="CD269" s="56">
        <v>42095</v>
      </c>
      <c r="CE269" s="56">
        <v>42342</v>
      </c>
      <c r="CF269" s="56">
        <v>42342</v>
      </c>
      <c r="CG269" s="56">
        <v>42419</v>
      </c>
      <c r="CH269" s="56"/>
      <c r="CI269" s="56"/>
      <c r="CJ269">
        <v>0</v>
      </c>
      <c r="CK269">
        <v>0</v>
      </c>
      <c r="CL269">
        <v>0</v>
      </c>
      <c r="CM269">
        <v>0</v>
      </c>
      <c r="CN269">
        <v>0</v>
      </c>
      <c r="CO269">
        <v>0</v>
      </c>
      <c r="CP269">
        <v>0.95</v>
      </c>
      <c r="CQ269" t="s">
        <v>1154</v>
      </c>
      <c r="CR269" t="s">
        <v>1153</v>
      </c>
      <c r="CS269" t="s">
        <v>1725</v>
      </c>
      <c r="CT269" t="s">
        <v>1397</v>
      </c>
      <c r="CU269" t="s">
        <v>1396</v>
      </c>
      <c r="CV269" t="s">
        <v>2491</v>
      </c>
      <c r="CW269" t="s">
        <v>1738</v>
      </c>
      <c r="CX269" t="s">
        <v>853</v>
      </c>
      <c r="DC269" t="s">
        <v>1387</v>
      </c>
      <c r="DE269" t="s">
        <v>1728</v>
      </c>
    </row>
    <row r="270" spans="1:109" x14ac:dyDescent="0.25">
      <c r="A270" t="s">
        <v>1025</v>
      </c>
      <c r="B270">
        <v>1</v>
      </c>
      <c r="C270" s="56">
        <v>42419</v>
      </c>
      <c r="D270" t="s">
        <v>1153</v>
      </c>
      <c r="E270" t="s">
        <v>2492</v>
      </c>
      <c r="G270" t="s">
        <v>2493</v>
      </c>
      <c r="H270" t="s">
        <v>1144</v>
      </c>
      <c r="I270" t="s">
        <v>1144</v>
      </c>
      <c r="J270" t="s">
        <v>1144</v>
      </c>
      <c r="K270" t="s">
        <v>1144</v>
      </c>
      <c r="L270">
        <v>1.69</v>
      </c>
      <c r="M270">
        <v>4.95</v>
      </c>
      <c r="N270">
        <v>0</v>
      </c>
      <c r="O270" s="56">
        <v>0</v>
      </c>
      <c r="P270" s="56">
        <v>0</v>
      </c>
      <c r="Q270">
        <v>1</v>
      </c>
      <c r="R270">
        <v>1</v>
      </c>
      <c r="S270">
        <v>11</v>
      </c>
      <c r="T270">
        <v>8</v>
      </c>
      <c r="U270">
        <v>3</v>
      </c>
      <c r="V270">
        <v>1</v>
      </c>
      <c r="X270" t="s">
        <v>7755</v>
      </c>
      <c r="AA270">
        <v>0</v>
      </c>
      <c r="AB270">
        <v>0</v>
      </c>
      <c r="AC270">
        <v>0</v>
      </c>
      <c r="AD270">
        <v>0</v>
      </c>
      <c r="AE270">
        <v>0</v>
      </c>
      <c r="AF270">
        <v>0</v>
      </c>
      <c r="AG270">
        <v>0</v>
      </c>
      <c r="AJ270" s="56"/>
      <c r="AK270" s="56"/>
      <c r="AL270" s="56"/>
      <c r="AP270" t="s">
        <v>1155</v>
      </c>
      <c r="AS270" t="s">
        <v>1152</v>
      </c>
      <c r="AT270">
        <v>1</v>
      </c>
      <c r="AV270">
        <v>0</v>
      </c>
      <c r="AW270">
        <v>0</v>
      </c>
      <c r="AX270">
        <v>0</v>
      </c>
      <c r="AY270" t="s">
        <v>1388</v>
      </c>
      <c r="AZ270" t="s">
        <v>1388</v>
      </c>
      <c r="BA270">
        <v>0</v>
      </c>
      <c r="BD270">
        <v>1000000000</v>
      </c>
      <c r="BE270">
        <v>17</v>
      </c>
      <c r="BF270">
        <v>0</v>
      </c>
      <c r="BG270">
        <v>0</v>
      </c>
      <c r="BH270">
        <v>0</v>
      </c>
      <c r="BI270">
        <v>0</v>
      </c>
      <c r="BJ270">
        <v>0</v>
      </c>
      <c r="BK270">
        <v>0</v>
      </c>
      <c r="BL270">
        <v>0</v>
      </c>
      <c r="BM270">
        <v>17</v>
      </c>
      <c r="BN270">
        <v>0</v>
      </c>
      <c r="BO270">
        <v>0</v>
      </c>
      <c r="BP270">
        <v>0</v>
      </c>
      <c r="BR270">
        <v>0</v>
      </c>
      <c r="BS270">
        <v>0</v>
      </c>
      <c r="BX270">
        <v>0</v>
      </c>
      <c r="BY270">
        <v>0</v>
      </c>
      <c r="BZ270">
        <v>0</v>
      </c>
      <c r="CA270">
        <v>0</v>
      </c>
      <c r="CB270">
        <v>0</v>
      </c>
      <c r="CC270">
        <v>1</v>
      </c>
      <c r="CD270" s="56">
        <v>42095</v>
      </c>
      <c r="CE270" s="56">
        <v>42342</v>
      </c>
      <c r="CF270" s="56">
        <v>42342</v>
      </c>
      <c r="CG270" s="56">
        <v>42419</v>
      </c>
      <c r="CH270" s="56"/>
      <c r="CI270" s="56"/>
      <c r="CJ270">
        <v>0</v>
      </c>
      <c r="CK270">
        <v>0</v>
      </c>
      <c r="CL270">
        <v>0</v>
      </c>
      <c r="CM270">
        <v>0</v>
      </c>
      <c r="CN270">
        <v>0</v>
      </c>
      <c r="CO270">
        <v>0</v>
      </c>
      <c r="CP270">
        <v>0.95</v>
      </c>
      <c r="CQ270" t="s">
        <v>1154</v>
      </c>
      <c r="CR270" t="s">
        <v>1153</v>
      </c>
      <c r="CS270" t="s">
        <v>1725</v>
      </c>
      <c r="CT270" t="s">
        <v>1397</v>
      </c>
      <c r="CU270" t="s">
        <v>1396</v>
      </c>
      <c r="CV270" t="s">
        <v>2494</v>
      </c>
      <c r="CW270" t="s">
        <v>1727</v>
      </c>
      <c r="CX270" t="s">
        <v>853</v>
      </c>
      <c r="DC270" t="s">
        <v>1387</v>
      </c>
      <c r="DE270" t="s">
        <v>1728</v>
      </c>
    </row>
    <row r="271" spans="1:109" x14ac:dyDescent="0.25">
      <c r="A271" t="s">
        <v>1025</v>
      </c>
      <c r="B271">
        <v>2</v>
      </c>
      <c r="C271" s="56">
        <v>42419</v>
      </c>
      <c r="D271" t="s">
        <v>1153</v>
      </c>
      <c r="E271" t="s">
        <v>2495</v>
      </c>
      <c r="G271" t="s">
        <v>2496</v>
      </c>
      <c r="H271" t="s">
        <v>1144</v>
      </c>
      <c r="I271" t="s">
        <v>1144</v>
      </c>
      <c r="J271" t="s">
        <v>1144</v>
      </c>
      <c r="K271" t="s">
        <v>1144</v>
      </c>
      <c r="L271">
        <v>0.36</v>
      </c>
      <c r="M271">
        <v>3.24</v>
      </c>
      <c r="N271">
        <v>0</v>
      </c>
      <c r="O271" s="56">
        <v>0</v>
      </c>
      <c r="P271" s="56">
        <v>0</v>
      </c>
      <c r="Q271">
        <v>1</v>
      </c>
      <c r="R271">
        <v>1</v>
      </c>
      <c r="S271">
        <v>11</v>
      </c>
      <c r="T271">
        <v>8</v>
      </c>
      <c r="U271">
        <v>3</v>
      </c>
      <c r="V271">
        <v>1</v>
      </c>
      <c r="W271" t="s">
        <v>1156</v>
      </c>
      <c r="X271" t="s">
        <v>7760</v>
      </c>
      <c r="Y271">
        <v>12</v>
      </c>
      <c r="AA271">
        <v>0</v>
      </c>
      <c r="AB271">
        <v>0</v>
      </c>
      <c r="AC271">
        <v>0</v>
      </c>
      <c r="AD271">
        <v>0</v>
      </c>
      <c r="AE271">
        <v>0</v>
      </c>
      <c r="AF271">
        <v>0</v>
      </c>
      <c r="AG271">
        <v>0</v>
      </c>
      <c r="AJ271" s="56"/>
      <c r="AK271" s="56"/>
      <c r="AL271" s="56"/>
      <c r="AM271">
        <v>7</v>
      </c>
      <c r="AP271" t="s">
        <v>1155</v>
      </c>
      <c r="AR271">
        <v>5</v>
      </c>
      <c r="AS271" t="s">
        <v>1152</v>
      </c>
      <c r="AT271">
        <v>1</v>
      </c>
      <c r="AV271">
        <v>18</v>
      </c>
      <c r="AW271">
        <v>12</v>
      </c>
      <c r="AX271">
        <v>6</v>
      </c>
      <c r="AY271" t="s">
        <v>1148</v>
      </c>
      <c r="AZ271" t="s">
        <v>1148</v>
      </c>
      <c r="BA271">
        <v>13</v>
      </c>
      <c r="BD271">
        <v>1000000000</v>
      </c>
      <c r="BE271">
        <v>18</v>
      </c>
      <c r="BF271">
        <v>0</v>
      </c>
      <c r="BG271">
        <v>0</v>
      </c>
      <c r="BH271">
        <v>0</v>
      </c>
      <c r="BI271">
        <v>0</v>
      </c>
      <c r="BJ271">
        <v>0</v>
      </c>
      <c r="BK271">
        <v>0</v>
      </c>
      <c r="BL271">
        <v>0</v>
      </c>
      <c r="BM271">
        <v>18</v>
      </c>
      <c r="BN271">
        <v>0</v>
      </c>
      <c r="BO271">
        <v>0</v>
      </c>
      <c r="BP271">
        <v>0</v>
      </c>
      <c r="BR271">
        <v>0</v>
      </c>
      <c r="BS271">
        <v>5</v>
      </c>
      <c r="BX271">
        <v>0</v>
      </c>
      <c r="BY271">
        <v>0</v>
      </c>
      <c r="BZ271">
        <v>0</v>
      </c>
      <c r="CA271">
        <v>34.909999999999997</v>
      </c>
      <c r="CB271">
        <v>0</v>
      </c>
      <c r="CC271">
        <v>1</v>
      </c>
      <c r="CD271" s="56">
        <v>42271</v>
      </c>
      <c r="CE271" s="56">
        <v>42342</v>
      </c>
      <c r="CF271" s="56">
        <v>42342</v>
      </c>
      <c r="CG271" s="56">
        <v>42419</v>
      </c>
      <c r="CH271" s="56"/>
      <c r="CI271" s="56"/>
      <c r="CJ271">
        <v>0</v>
      </c>
      <c r="CK271">
        <v>0</v>
      </c>
      <c r="CL271">
        <v>0</v>
      </c>
      <c r="CM271">
        <v>0</v>
      </c>
      <c r="CN271">
        <v>0</v>
      </c>
      <c r="CO271">
        <v>0.96</v>
      </c>
      <c r="CP271">
        <v>0</v>
      </c>
      <c r="CQ271" t="s">
        <v>1154</v>
      </c>
      <c r="CR271" t="s">
        <v>1153</v>
      </c>
      <c r="CS271" t="s">
        <v>1748</v>
      </c>
      <c r="CT271" t="s">
        <v>1397</v>
      </c>
      <c r="CU271" t="s">
        <v>1396</v>
      </c>
      <c r="CV271" t="s">
        <v>2497</v>
      </c>
      <c r="CW271" t="s">
        <v>1727</v>
      </c>
      <c r="CX271" t="s">
        <v>853</v>
      </c>
      <c r="DC271" t="s">
        <v>1387</v>
      </c>
      <c r="DE271" t="s">
        <v>1392</v>
      </c>
    </row>
    <row r="272" spans="1:109" x14ac:dyDescent="0.25">
      <c r="A272" t="s">
        <v>1025</v>
      </c>
      <c r="B272">
        <v>1</v>
      </c>
      <c r="C272" s="56">
        <v>42419</v>
      </c>
      <c r="D272" t="s">
        <v>1153</v>
      </c>
      <c r="E272" t="s">
        <v>2498</v>
      </c>
      <c r="G272" t="s">
        <v>2499</v>
      </c>
      <c r="H272" t="s">
        <v>1144</v>
      </c>
      <c r="I272" t="s">
        <v>1144</v>
      </c>
      <c r="J272" t="s">
        <v>1144</v>
      </c>
      <c r="K272" t="s">
        <v>1144</v>
      </c>
      <c r="L272">
        <v>6.32</v>
      </c>
      <c r="M272">
        <v>15.15</v>
      </c>
      <c r="N272">
        <v>0</v>
      </c>
      <c r="O272" s="56">
        <v>0</v>
      </c>
      <c r="P272" s="56">
        <v>0</v>
      </c>
      <c r="Q272">
        <v>1</v>
      </c>
      <c r="R272">
        <v>1</v>
      </c>
      <c r="S272">
        <v>11</v>
      </c>
      <c r="T272">
        <v>8</v>
      </c>
      <c r="U272">
        <v>3</v>
      </c>
      <c r="V272">
        <v>1</v>
      </c>
      <c r="X272" t="s">
        <v>7755</v>
      </c>
      <c r="AA272">
        <v>0</v>
      </c>
      <c r="AB272">
        <v>0</v>
      </c>
      <c r="AC272">
        <v>0</v>
      </c>
      <c r="AD272">
        <v>0</v>
      </c>
      <c r="AE272">
        <v>0</v>
      </c>
      <c r="AF272">
        <v>0</v>
      </c>
      <c r="AG272">
        <v>0</v>
      </c>
      <c r="AJ272" s="56"/>
      <c r="AK272" s="56"/>
      <c r="AL272" s="56"/>
      <c r="AM272">
        <v>2</v>
      </c>
      <c r="AP272" t="s">
        <v>1155</v>
      </c>
      <c r="AS272" t="s">
        <v>1152</v>
      </c>
      <c r="AT272">
        <v>1</v>
      </c>
      <c r="AV272">
        <v>2</v>
      </c>
      <c r="AW272">
        <v>2</v>
      </c>
      <c r="AX272">
        <v>1</v>
      </c>
      <c r="AY272" t="s">
        <v>1147</v>
      </c>
      <c r="AZ272" t="s">
        <v>1147</v>
      </c>
      <c r="BA272">
        <v>2</v>
      </c>
      <c r="BD272">
        <v>1000000000</v>
      </c>
      <c r="BE272">
        <v>3</v>
      </c>
      <c r="BF272">
        <v>-0.5</v>
      </c>
      <c r="BG272">
        <v>0</v>
      </c>
      <c r="BH272">
        <v>0</v>
      </c>
      <c r="BI272">
        <v>0</v>
      </c>
      <c r="BJ272">
        <v>0</v>
      </c>
      <c r="BK272">
        <v>0</v>
      </c>
      <c r="BL272">
        <v>0</v>
      </c>
      <c r="BM272">
        <v>3</v>
      </c>
      <c r="BN272">
        <v>-0.5</v>
      </c>
      <c r="BO272">
        <v>0</v>
      </c>
      <c r="BP272">
        <v>0</v>
      </c>
      <c r="BR272">
        <v>0</v>
      </c>
      <c r="BS272">
        <v>1</v>
      </c>
      <c r="BX272">
        <v>0</v>
      </c>
      <c r="BY272">
        <v>6.32</v>
      </c>
      <c r="BZ272">
        <v>0</v>
      </c>
      <c r="CA272">
        <v>6.1</v>
      </c>
      <c r="CB272">
        <v>0</v>
      </c>
      <c r="CC272">
        <v>1</v>
      </c>
      <c r="CD272" s="56">
        <v>42095</v>
      </c>
      <c r="CE272" s="56">
        <v>42342</v>
      </c>
      <c r="CF272" s="56">
        <v>42342</v>
      </c>
      <c r="CG272" s="56">
        <v>42419</v>
      </c>
      <c r="CH272" s="56"/>
      <c r="CI272" s="56"/>
      <c r="CJ272">
        <v>0</v>
      </c>
      <c r="CK272">
        <v>0</v>
      </c>
      <c r="CL272">
        <v>0</v>
      </c>
      <c r="CM272">
        <v>0</v>
      </c>
      <c r="CN272">
        <v>0</v>
      </c>
      <c r="CO272">
        <v>0</v>
      </c>
      <c r="CP272">
        <v>0.95</v>
      </c>
      <c r="CQ272" t="s">
        <v>1154</v>
      </c>
      <c r="CR272" t="s">
        <v>1153</v>
      </c>
      <c r="CS272" t="s">
        <v>1725</v>
      </c>
      <c r="CT272" t="s">
        <v>1397</v>
      </c>
      <c r="CU272" t="s">
        <v>1396</v>
      </c>
      <c r="CV272" t="s">
        <v>2500</v>
      </c>
      <c r="CW272" t="s">
        <v>1727</v>
      </c>
      <c r="CX272" t="s">
        <v>853</v>
      </c>
      <c r="DC272" t="s">
        <v>1387</v>
      </c>
      <c r="DE272" t="s">
        <v>1728</v>
      </c>
    </row>
    <row r="273" spans="1:109" x14ac:dyDescent="0.25">
      <c r="A273" t="s">
        <v>1025</v>
      </c>
      <c r="B273">
        <v>1</v>
      </c>
      <c r="C273" s="56">
        <v>42419</v>
      </c>
      <c r="D273" t="s">
        <v>1153</v>
      </c>
      <c r="E273" t="s">
        <v>2501</v>
      </c>
      <c r="G273" t="s">
        <v>2502</v>
      </c>
      <c r="H273" t="s">
        <v>1144</v>
      </c>
      <c r="I273" t="s">
        <v>1144</v>
      </c>
      <c r="J273" t="s">
        <v>1144</v>
      </c>
      <c r="K273" t="s">
        <v>1144</v>
      </c>
      <c r="L273">
        <v>0</v>
      </c>
      <c r="M273">
        <v>27.35</v>
      </c>
      <c r="N273">
        <v>0</v>
      </c>
      <c r="O273" s="56">
        <v>0</v>
      </c>
      <c r="P273" s="56">
        <v>0</v>
      </c>
      <c r="Q273">
        <v>1</v>
      </c>
      <c r="R273">
        <v>1</v>
      </c>
      <c r="S273">
        <v>11</v>
      </c>
      <c r="T273">
        <v>8</v>
      </c>
      <c r="U273">
        <v>3</v>
      </c>
      <c r="V273">
        <v>1</v>
      </c>
      <c r="X273" t="s">
        <v>7755</v>
      </c>
      <c r="AA273">
        <v>0</v>
      </c>
      <c r="AB273">
        <v>0</v>
      </c>
      <c r="AC273">
        <v>0</v>
      </c>
      <c r="AD273">
        <v>0</v>
      </c>
      <c r="AE273">
        <v>0</v>
      </c>
      <c r="AF273">
        <v>0</v>
      </c>
      <c r="AG273">
        <v>0</v>
      </c>
      <c r="AJ273" s="56"/>
      <c r="AK273" s="56"/>
      <c r="AL273" s="56"/>
      <c r="AM273">
        <v>2</v>
      </c>
      <c r="AP273" t="s">
        <v>1155</v>
      </c>
      <c r="AS273" t="s">
        <v>1152</v>
      </c>
      <c r="AT273">
        <v>1</v>
      </c>
      <c r="AV273">
        <v>2</v>
      </c>
      <c r="AW273">
        <v>2</v>
      </c>
      <c r="AX273">
        <v>1</v>
      </c>
      <c r="AY273" t="s">
        <v>1147</v>
      </c>
      <c r="AZ273" t="s">
        <v>1147</v>
      </c>
      <c r="BA273">
        <v>2</v>
      </c>
      <c r="BD273">
        <v>1000000000</v>
      </c>
      <c r="BE273">
        <v>3</v>
      </c>
      <c r="BF273">
        <v>-0.5</v>
      </c>
      <c r="BG273">
        <v>0</v>
      </c>
      <c r="BH273">
        <v>0</v>
      </c>
      <c r="BI273">
        <v>0</v>
      </c>
      <c r="BJ273">
        <v>0</v>
      </c>
      <c r="BK273">
        <v>0</v>
      </c>
      <c r="BL273">
        <v>0</v>
      </c>
      <c r="BM273">
        <v>3</v>
      </c>
      <c r="BN273">
        <v>-0.5</v>
      </c>
      <c r="BO273">
        <v>0</v>
      </c>
      <c r="BP273">
        <v>0</v>
      </c>
      <c r="BR273">
        <v>0</v>
      </c>
      <c r="BS273">
        <v>1</v>
      </c>
      <c r="BX273">
        <v>0</v>
      </c>
      <c r="BY273">
        <v>0</v>
      </c>
      <c r="BZ273">
        <v>0</v>
      </c>
      <c r="CA273">
        <v>0</v>
      </c>
      <c r="CB273">
        <v>0</v>
      </c>
      <c r="CC273">
        <v>1</v>
      </c>
      <c r="CD273" s="56">
        <v>42095</v>
      </c>
      <c r="CE273" s="56">
        <v>42342</v>
      </c>
      <c r="CF273" s="56">
        <v>42342</v>
      </c>
      <c r="CG273" s="56">
        <v>42419</v>
      </c>
      <c r="CH273" s="56"/>
      <c r="CI273" s="56"/>
      <c r="CJ273">
        <v>0</v>
      </c>
      <c r="CK273">
        <v>0</v>
      </c>
      <c r="CL273">
        <v>0</v>
      </c>
      <c r="CM273">
        <v>0</v>
      </c>
      <c r="CN273">
        <v>0</v>
      </c>
      <c r="CO273">
        <v>0</v>
      </c>
      <c r="CP273">
        <v>0.95</v>
      </c>
      <c r="CQ273" t="s">
        <v>1154</v>
      </c>
      <c r="CR273" t="s">
        <v>1153</v>
      </c>
      <c r="CS273" t="s">
        <v>1725</v>
      </c>
      <c r="CT273" t="s">
        <v>1397</v>
      </c>
      <c r="CU273" t="s">
        <v>1396</v>
      </c>
      <c r="CV273" t="s">
        <v>2503</v>
      </c>
      <c r="CW273" t="s">
        <v>1727</v>
      </c>
      <c r="CX273" t="s">
        <v>853</v>
      </c>
      <c r="DC273" t="s">
        <v>1387</v>
      </c>
      <c r="DE273" t="s">
        <v>1728</v>
      </c>
    </row>
    <row r="274" spans="1:109" x14ac:dyDescent="0.25">
      <c r="A274" t="s">
        <v>1025</v>
      </c>
      <c r="B274">
        <v>2</v>
      </c>
      <c r="C274" s="56">
        <v>42419</v>
      </c>
      <c r="D274" t="s">
        <v>1153</v>
      </c>
      <c r="E274" t="s">
        <v>2504</v>
      </c>
      <c r="G274" t="s">
        <v>2505</v>
      </c>
      <c r="H274" t="s">
        <v>1144</v>
      </c>
      <c r="I274" t="s">
        <v>1144</v>
      </c>
      <c r="J274" t="s">
        <v>1144</v>
      </c>
      <c r="K274" t="s">
        <v>1144</v>
      </c>
      <c r="L274">
        <v>9.1300000000000008</v>
      </c>
      <c r="M274">
        <v>23.47</v>
      </c>
      <c r="N274">
        <v>0</v>
      </c>
      <c r="O274" s="56">
        <v>0</v>
      </c>
      <c r="P274" s="56">
        <v>0</v>
      </c>
      <c r="Q274">
        <v>1</v>
      </c>
      <c r="R274">
        <v>1</v>
      </c>
      <c r="S274">
        <v>11</v>
      </c>
      <c r="T274">
        <v>8</v>
      </c>
      <c r="U274">
        <v>3</v>
      </c>
      <c r="V274">
        <v>1</v>
      </c>
      <c r="X274" t="s">
        <v>7755</v>
      </c>
      <c r="AA274">
        <v>0</v>
      </c>
      <c r="AB274">
        <v>0</v>
      </c>
      <c r="AC274">
        <v>0</v>
      </c>
      <c r="AD274">
        <v>0</v>
      </c>
      <c r="AE274">
        <v>0</v>
      </c>
      <c r="AF274">
        <v>0</v>
      </c>
      <c r="AG274">
        <v>0</v>
      </c>
      <c r="AJ274" s="56"/>
      <c r="AK274" s="56"/>
      <c r="AL274" s="56"/>
      <c r="AP274" t="s">
        <v>1155</v>
      </c>
      <c r="AS274" t="s">
        <v>1152</v>
      </c>
      <c r="AT274">
        <v>1</v>
      </c>
      <c r="AV274">
        <v>0</v>
      </c>
      <c r="AW274">
        <v>0</v>
      </c>
      <c r="AX274">
        <v>0</v>
      </c>
      <c r="AY274" t="s">
        <v>1388</v>
      </c>
      <c r="AZ274" t="s">
        <v>1388</v>
      </c>
      <c r="BA274">
        <v>0</v>
      </c>
      <c r="BD274">
        <v>1000000000</v>
      </c>
      <c r="BE274">
        <v>1</v>
      </c>
      <c r="BF274">
        <v>0</v>
      </c>
      <c r="BG274">
        <v>0</v>
      </c>
      <c r="BH274">
        <v>0</v>
      </c>
      <c r="BI274">
        <v>0</v>
      </c>
      <c r="BJ274">
        <v>0</v>
      </c>
      <c r="BK274">
        <v>0</v>
      </c>
      <c r="BL274">
        <v>0</v>
      </c>
      <c r="BM274">
        <v>1</v>
      </c>
      <c r="BN274">
        <v>0</v>
      </c>
      <c r="BO274">
        <v>0</v>
      </c>
      <c r="BP274">
        <v>0</v>
      </c>
      <c r="BR274">
        <v>0</v>
      </c>
      <c r="BS274">
        <v>0</v>
      </c>
      <c r="BX274">
        <v>0</v>
      </c>
      <c r="BY274">
        <v>0</v>
      </c>
      <c r="BZ274">
        <v>0</v>
      </c>
      <c r="CA274">
        <v>0</v>
      </c>
      <c r="CB274">
        <v>0</v>
      </c>
      <c r="CC274">
        <v>1</v>
      </c>
      <c r="CD274" s="56">
        <v>42095</v>
      </c>
      <c r="CE274" s="56">
        <v>42342</v>
      </c>
      <c r="CF274" s="56">
        <v>42342</v>
      </c>
      <c r="CG274" s="56">
        <v>42419</v>
      </c>
      <c r="CH274" s="56"/>
      <c r="CI274" s="56"/>
      <c r="CJ274">
        <v>0</v>
      </c>
      <c r="CK274">
        <v>0</v>
      </c>
      <c r="CL274">
        <v>0</v>
      </c>
      <c r="CM274">
        <v>0</v>
      </c>
      <c r="CN274">
        <v>0</v>
      </c>
      <c r="CO274">
        <v>0</v>
      </c>
      <c r="CP274">
        <v>0.96</v>
      </c>
      <c r="CQ274" t="s">
        <v>1154</v>
      </c>
      <c r="CR274" t="s">
        <v>1153</v>
      </c>
      <c r="CS274" t="s">
        <v>1748</v>
      </c>
      <c r="CT274" t="s">
        <v>1397</v>
      </c>
      <c r="CU274" t="s">
        <v>1396</v>
      </c>
      <c r="CV274" t="s">
        <v>2506</v>
      </c>
      <c r="CW274" t="s">
        <v>1727</v>
      </c>
      <c r="CX274" t="s">
        <v>853</v>
      </c>
      <c r="DC274" t="s">
        <v>1387</v>
      </c>
      <c r="DE274" t="s">
        <v>1728</v>
      </c>
    </row>
    <row r="275" spans="1:109" x14ac:dyDescent="0.25">
      <c r="A275" t="s">
        <v>1025</v>
      </c>
      <c r="B275">
        <v>1</v>
      </c>
      <c r="C275" s="56">
        <v>42419</v>
      </c>
      <c r="D275" t="s">
        <v>1153</v>
      </c>
      <c r="E275" t="s">
        <v>2507</v>
      </c>
      <c r="G275" t="s">
        <v>2508</v>
      </c>
      <c r="H275" t="s">
        <v>1144</v>
      </c>
      <c r="I275" t="s">
        <v>1144</v>
      </c>
      <c r="J275" t="s">
        <v>1144</v>
      </c>
      <c r="K275" t="s">
        <v>1144</v>
      </c>
      <c r="L275">
        <v>31.7</v>
      </c>
      <c r="M275">
        <v>71.010000000000005</v>
      </c>
      <c r="N275">
        <v>0</v>
      </c>
      <c r="O275" s="56">
        <v>0</v>
      </c>
      <c r="P275" s="56">
        <v>0</v>
      </c>
      <c r="Q275">
        <v>1</v>
      </c>
      <c r="R275">
        <v>1</v>
      </c>
      <c r="S275">
        <v>11</v>
      </c>
      <c r="T275">
        <v>8</v>
      </c>
      <c r="U275">
        <v>3</v>
      </c>
      <c r="V275">
        <v>1</v>
      </c>
      <c r="X275" t="s">
        <v>7755</v>
      </c>
      <c r="AA275">
        <v>0</v>
      </c>
      <c r="AB275">
        <v>0</v>
      </c>
      <c r="AC275">
        <v>0</v>
      </c>
      <c r="AD275">
        <v>0</v>
      </c>
      <c r="AE275">
        <v>0</v>
      </c>
      <c r="AF275">
        <v>0</v>
      </c>
      <c r="AG275">
        <v>0</v>
      </c>
      <c r="AJ275" s="56"/>
      <c r="AK275" s="56"/>
      <c r="AL275" s="56"/>
      <c r="AP275" t="s">
        <v>1155</v>
      </c>
      <c r="AS275" t="s">
        <v>1152</v>
      </c>
      <c r="AT275">
        <v>1</v>
      </c>
      <c r="AV275">
        <v>0</v>
      </c>
      <c r="AW275">
        <v>0</v>
      </c>
      <c r="AX275">
        <v>0</v>
      </c>
      <c r="AY275" t="s">
        <v>1388</v>
      </c>
      <c r="AZ275" t="s">
        <v>1388</v>
      </c>
      <c r="BA275">
        <v>0</v>
      </c>
      <c r="BD275">
        <v>1000000000</v>
      </c>
      <c r="BE275">
        <v>0</v>
      </c>
      <c r="BF275">
        <v>0</v>
      </c>
      <c r="BG275">
        <v>0</v>
      </c>
      <c r="BH275">
        <v>0</v>
      </c>
      <c r="BI275">
        <v>0</v>
      </c>
      <c r="BJ275">
        <v>0</v>
      </c>
      <c r="BK275">
        <v>0</v>
      </c>
      <c r="BL275">
        <v>0</v>
      </c>
      <c r="BM275">
        <v>0</v>
      </c>
      <c r="BN275">
        <v>0</v>
      </c>
      <c r="BO275">
        <v>0</v>
      </c>
      <c r="BP275">
        <v>0</v>
      </c>
      <c r="BR275">
        <v>0</v>
      </c>
      <c r="BS275">
        <v>0</v>
      </c>
      <c r="BX275">
        <v>0</v>
      </c>
      <c r="BY275">
        <v>0</v>
      </c>
      <c r="BZ275">
        <v>0</v>
      </c>
      <c r="CA275">
        <v>0</v>
      </c>
      <c r="CB275">
        <v>0</v>
      </c>
      <c r="CC275">
        <v>1</v>
      </c>
      <c r="CD275" s="56">
        <v>42095</v>
      </c>
      <c r="CE275" s="56">
        <v>42342</v>
      </c>
      <c r="CF275" s="56">
        <v>42342</v>
      </c>
      <c r="CG275" s="56">
        <v>42419</v>
      </c>
      <c r="CH275" s="56"/>
      <c r="CI275" s="56"/>
      <c r="CJ275">
        <v>1</v>
      </c>
      <c r="CK275">
        <v>0</v>
      </c>
      <c r="CL275">
        <v>0.95</v>
      </c>
      <c r="CM275">
        <v>0</v>
      </c>
      <c r="CN275">
        <v>0</v>
      </c>
      <c r="CO275">
        <v>0</v>
      </c>
      <c r="CP275">
        <v>0</v>
      </c>
      <c r="CQ275" t="s">
        <v>1154</v>
      </c>
      <c r="CR275" t="s">
        <v>1153</v>
      </c>
      <c r="CS275" t="s">
        <v>1725</v>
      </c>
      <c r="CT275" t="s">
        <v>1397</v>
      </c>
      <c r="CU275" t="s">
        <v>1396</v>
      </c>
      <c r="CV275" t="s">
        <v>2509</v>
      </c>
      <c r="CW275" t="s">
        <v>2121</v>
      </c>
      <c r="CX275" t="s">
        <v>853</v>
      </c>
      <c r="DC275" t="s">
        <v>1387</v>
      </c>
      <c r="DE275" t="s">
        <v>1728</v>
      </c>
    </row>
    <row r="276" spans="1:109" x14ac:dyDescent="0.25">
      <c r="A276" t="s">
        <v>1025</v>
      </c>
      <c r="B276">
        <v>1</v>
      </c>
      <c r="C276" s="56">
        <v>42419</v>
      </c>
      <c r="D276" t="s">
        <v>1153</v>
      </c>
      <c r="E276" t="s">
        <v>2510</v>
      </c>
      <c r="G276" t="s">
        <v>2511</v>
      </c>
      <c r="H276" t="s">
        <v>1144</v>
      </c>
      <c r="I276" t="s">
        <v>1144</v>
      </c>
      <c r="J276" t="s">
        <v>1144</v>
      </c>
      <c r="K276" t="s">
        <v>1144</v>
      </c>
      <c r="L276">
        <v>0.56000000000000005</v>
      </c>
      <c r="M276">
        <v>2.35</v>
      </c>
      <c r="N276">
        <v>0</v>
      </c>
      <c r="O276" s="56">
        <v>0</v>
      </c>
      <c r="P276" s="56">
        <v>0</v>
      </c>
      <c r="Q276">
        <v>1</v>
      </c>
      <c r="R276">
        <v>1</v>
      </c>
      <c r="S276">
        <v>11</v>
      </c>
      <c r="T276">
        <v>8</v>
      </c>
      <c r="U276">
        <v>3</v>
      </c>
      <c r="V276">
        <v>1</v>
      </c>
      <c r="W276" t="s">
        <v>1156</v>
      </c>
      <c r="X276" t="s">
        <v>7662</v>
      </c>
      <c r="Y276">
        <v>80</v>
      </c>
      <c r="AA276">
        <v>0</v>
      </c>
      <c r="AB276">
        <v>0</v>
      </c>
      <c r="AC276">
        <v>0</v>
      </c>
      <c r="AD276">
        <v>0</v>
      </c>
      <c r="AE276">
        <v>0</v>
      </c>
      <c r="AF276">
        <v>0</v>
      </c>
      <c r="AG276">
        <v>0</v>
      </c>
      <c r="AJ276" s="56"/>
      <c r="AK276" s="56"/>
      <c r="AL276" s="56"/>
      <c r="AP276" t="s">
        <v>1155</v>
      </c>
      <c r="AR276">
        <v>5</v>
      </c>
      <c r="AS276" t="s">
        <v>1152</v>
      </c>
      <c r="AT276">
        <v>1</v>
      </c>
      <c r="AV276">
        <v>60</v>
      </c>
      <c r="AW276">
        <v>40</v>
      </c>
      <c r="AX276">
        <v>20</v>
      </c>
      <c r="AY276" t="s">
        <v>1148</v>
      </c>
      <c r="AZ276" t="s">
        <v>1147</v>
      </c>
      <c r="BA276">
        <v>50</v>
      </c>
      <c r="BD276">
        <v>1000000000</v>
      </c>
      <c r="BE276">
        <v>58</v>
      </c>
      <c r="BF276">
        <v>0.03</v>
      </c>
      <c r="BG276">
        <v>41</v>
      </c>
      <c r="BH276">
        <v>0</v>
      </c>
      <c r="BI276">
        <v>0</v>
      </c>
      <c r="BJ276">
        <v>0</v>
      </c>
      <c r="BK276">
        <v>0</v>
      </c>
      <c r="BL276">
        <v>0</v>
      </c>
      <c r="BM276">
        <v>99</v>
      </c>
      <c r="BN276">
        <v>-0.65</v>
      </c>
      <c r="BO276">
        <v>0</v>
      </c>
      <c r="BP276">
        <v>0</v>
      </c>
      <c r="BR276">
        <v>0</v>
      </c>
      <c r="BS276">
        <v>16</v>
      </c>
      <c r="BT276">
        <v>2</v>
      </c>
      <c r="BX276">
        <v>0</v>
      </c>
      <c r="BY276">
        <v>0</v>
      </c>
      <c r="BZ276">
        <v>0</v>
      </c>
      <c r="CA276">
        <v>13.95</v>
      </c>
      <c r="CB276">
        <v>0</v>
      </c>
      <c r="CC276">
        <v>1</v>
      </c>
      <c r="CD276" s="56">
        <v>42272</v>
      </c>
      <c r="CE276" s="56">
        <v>42342</v>
      </c>
      <c r="CF276" s="56">
        <v>42342</v>
      </c>
      <c r="CG276" s="56">
        <v>42419</v>
      </c>
      <c r="CH276" s="56"/>
      <c r="CI276" s="56"/>
      <c r="CJ276">
        <v>0.7</v>
      </c>
      <c r="CK276">
        <v>306</v>
      </c>
      <c r="CL276">
        <v>0</v>
      </c>
      <c r="CM276">
        <v>0.53</v>
      </c>
      <c r="CN276">
        <v>0</v>
      </c>
      <c r="CO276">
        <v>0.42</v>
      </c>
      <c r="CP276">
        <v>0</v>
      </c>
      <c r="CQ276" t="s">
        <v>1154</v>
      </c>
      <c r="CR276" t="s">
        <v>1153</v>
      </c>
      <c r="CS276" t="s">
        <v>1725</v>
      </c>
      <c r="CT276" t="s">
        <v>1397</v>
      </c>
      <c r="CU276" t="s">
        <v>1396</v>
      </c>
      <c r="CV276" t="s">
        <v>2512</v>
      </c>
      <c r="CW276" t="s">
        <v>1727</v>
      </c>
      <c r="CX276" t="s">
        <v>853</v>
      </c>
      <c r="DC276" t="s">
        <v>1387</v>
      </c>
      <c r="DE276" t="s">
        <v>1728</v>
      </c>
    </row>
    <row r="277" spans="1:109" x14ac:dyDescent="0.25">
      <c r="A277" t="s">
        <v>1025</v>
      </c>
      <c r="B277">
        <v>2</v>
      </c>
      <c r="C277" s="56">
        <v>42419</v>
      </c>
      <c r="D277" t="s">
        <v>1153</v>
      </c>
      <c r="E277" t="s">
        <v>2513</v>
      </c>
      <c r="G277" t="s">
        <v>2514</v>
      </c>
      <c r="H277" t="s">
        <v>1144</v>
      </c>
      <c r="I277" t="s">
        <v>1144</v>
      </c>
      <c r="J277" t="s">
        <v>1144</v>
      </c>
      <c r="K277" t="s">
        <v>1144</v>
      </c>
      <c r="L277">
        <v>45.64</v>
      </c>
      <c r="M277">
        <v>78</v>
      </c>
      <c r="N277">
        <v>0</v>
      </c>
      <c r="O277" s="56">
        <v>0</v>
      </c>
      <c r="P277" s="56">
        <v>0</v>
      </c>
      <c r="Q277">
        <v>1</v>
      </c>
      <c r="R277">
        <v>1</v>
      </c>
      <c r="S277">
        <v>11</v>
      </c>
      <c r="T277">
        <v>8</v>
      </c>
      <c r="U277">
        <v>3</v>
      </c>
      <c r="V277">
        <v>1</v>
      </c>
      <c r="X277" t="s">
        <v>7755</v>
      </c>
      <c r="AA277">
        <v>0</v>
      </c>
      <c r="AB277">
        <v>0</v>
      </c>
      <c r="AC277">
        <v>0</v>
      </c>
      <c r="AD277">
        <v>0</v>
      </c>
      <c r="AE277">
        <v>0</v>
      </c>
      <c r="AF277">
        <v>0</v>
      </c>
      <c r="AG277">
        <v>0</v>
      </c>
      <c r="AJ277" s="56"/>
      <c r="AK277" s="56"/>
      <c r="AL277" s="56"/>
      <c r="AP277" t="s">
        <v>1155</v>
      </c>
      <c r="AS277" t="s">
        <v>1152</v>
      </c>
      <c r="AT277">
        <v>1</v>
      </c>
      <c r="AV277">
        <v>2</v>
      </c>
      <c r="AW277">
        <v>2</v>
      </c>
      <c r="AX277">
        <v>1</v>
      </c>
      <c r="AY277" t="s">
        <v>1147</v>
      </c>
      <c r="AZ277" t="s">
        <v>1147</v>
      </c>
      <c r="BA277">
        <v>2</v>
      </c>
      <c r="BD277">
        <v>1000000000</v>
      </c>
      <c r="BE277">
        <v>3</v>
      </c>
      <c r="BF277">
        <v>-0.5</v>
      </c>
      <c r="BG277">
        <v>0</v>
      </c>
      <c r="BH277">
        <v>0</v>
      </c>
      <c r="BI277">
        <v>0</v>
      </c>
      <c r="BJ277">
        <v>0</v>
      </c>
      <c r="BK277">
        <v>0</v>
      </c>
      <c r="BL277">
        <v>0</v>
      </c>
      <c r="BM277">
        <v>3</v>
      </c>
      <c r="BN277">
        <v>-0.5</v>
      </c>
      <c r="BO277">
        <v>0</v>
      </c>
      <c r="BP277">
        <v>0</v>
      </c>
      <c r="BR277">
        <v>0</v>
      </c>
      <c r="BS277">
        <v>1</v>
      </c>
      <c r="BX277">
        <v>0</v>
      </c>
      <c r="BY277">
        <v>45.64</v>
      </c>
      <c r="BZ277">
        <v>0</v>
      </c>
      <c r="CA277">
        <v>3.09</v>
      </c>
      <c r="CB277">
        <v>0</v>
      </c>
      <c r="CC277">
        <v>1</v>
      </c>
      <c r="CD277" s="56">
        <v>42095</v>
      </c>
      <c r="CE277" s="56">
        <v>42342</v>
      </c>
      <c r="CF277" s="56">
        <v>42342</v>
      </c>
      <c r="CG277" s="56">
        <v>42419</v>
      </c>
      <c r="CH277" s="56"/>
      <c r="CI277" s="56"/>
      <c r="CJ277">
        <v>0</v>
      </c>
      <c r="CK277">
        <v>0</v>
      </c>
      <c r="CL277">
        <v>0</v>
      </c>
      <c r="CM277">
        <v>0</v>
      </c>
      <c r="CN277">
        <v>0</v>
      </c>
      <c r="CO277">
        <v>0</v>
      </c>
      <c r="CP277">
        <v>0.96</v>
      </c>
      <c r="CQ277" t="s">
        <v>1154</v>
      </c>
      <c r="CR277" t="s">
        <v>1153</v>
      </c>
      <c r="CS277" t="s">
        <v>1748</v>
      </c>
      <c r="CT277" t="s">
        <v>1397</v>
      </c>
      <c r="CU277" t="s">
        <v>1396</v>
      </c>
      <c r="CV277" t="s">
        <v>2515</v>
      </c>
      <c r="CW277" t="s">
        <v>1727</v>
      </c>
      <c r="CX277" t="s">
        <v>853</v>
      </c>
      <c r="DC277" t="s">
        <v>1387</v>
      </c>
      <c r="DE277" t="s">
        <v>1392</v>
      </c>
    </row>
    <row r="278" spans="1:109" x14ac:dyDescent="0.25">
      <c r="A278" t="s">
        <v>1025</v>
      </c>
      <c r="B278">
        <v>1</v>
      </c>
      <c r="C278" s="56">
        <v>42419</v>
      </c>
      <c r="D278" t="s">
        <v>1153</v>
      </c>
      <c r="E278" t="s">
        <v>2516</v>
      </c>
      <c r="G278" t="s">
        <v>2517</v>
      </c>
      <c r="H278" t="s">
        <v>1144</v>
      </c>
      <c r="I278" t="s">
        <v>1144</v>
      </c>
      <c r="J278" t="s">
        <v>1144</v>
      </c>
      <c r="K278" t="s">
        <v>1144</v>
      </c>
      <c r="L278">
        <v>16.420000000000002</v>
      </c>
      <c r="M278">
        <v>37.119999999999997</v>
      </c>
      <c r="N278">
        <v>0</v>
      </c>
      <c r="O278" s="56">
        <v>0</v>
      </c>
      <c r="P278" s="56">
        <v>0</v>
      </c>
      <c r="Q278">
        <v>1</v>
      </c>
      <c r="R278">
        <v>1</v>
      </c>
      <c r="S278">
        <v>11</v>
      </c>
      <c r="T278">
        <v>8</v>
      </c>
      <c r="U278">
        <v>3</v>
      </c>
      <c r="V278">
        <v>1</v>
      </c>
      <c r="W278" t="s">
        <v>1156</v>
      </c>
      <c r="X278" t="s">
        <v>7659</v>
      </c>
      <c r="Y278">
        <v>2</v>
      </c>
      <c r="AA278">
        <v>0</v>
      </c>
      <c r="AB278">
        <v>0</v>
      </c>
      <c r="AC278">
        <v>0</v>
      </c>
      <c r="AD278">
        <v>0</v>
      </c>
      <c r="AE278">
        <v>0</v>
      </c>
      <c r="AF278">
        <v>0</v>
      </c>
      <c r="AG278">
        <v>0</v>
      </c>
      <c r="AJ278" s="56"/>
      <c r="AK278" s="56"/>
      <c r="AL278" s="56"/>
      <c r="AP278" t="s">
        <v>1155</v>
      </c>
      <c r="AS278" t="s">
        <v>1152</v>
      </c>
      <c r="AT278">
        <v>1</v>
      </c>
      <c r="AV278">
        <v>3</v>
      </c>
      <c r="AW278">
        <v>2</v>
      </c>
      <c r="AX278">
        <v>1</v>
      </c>
      <c r="AY278" t="s">
        <v>1145</v>
      </c>
      <c r="AZ278" t="s">
        <v>1148</v>
      </c>
      <c r="BA278">
        <v>2</v>
      </c>
      <c r="BD278">
        <v>1000000000</v>
      </c>
      <c r="BE278">
        <v>2</v>
      </c>
      <c r="BF278">
        <v>0.33</v>
      </c>
      <c r="BG278">
        <v>1</v>
      </c>
      <c r="BH278">
        <v>0</v>
      </c>
      <c r="BI278">
        <v>0</v>
      </c>
      <c r="BJ278">
        <v>0</v>
      </c>
      <c r="BK278">
        <v>0</v>
      </c>
      <c r="BL278">
        <v>0</v>
      </c>
      <c r="BM278">
        <v>3</v>
      </c>
      <c r="BN278">
        <v>0</v>
      </c>
      <c r="BO278">
        <v>0</v>
      </c>
      <c r="BP278">
        <v>0</v>
      </c>
      <c r="BR278">
        <v>0</v>
      </c>
      <c r="BS278">
        <v>1</v>
      </c>
      <c r="BX278">
        <v>0</v>
      </c>
      <c r="BY278">
        <v>0</v>
      </c>
      <c r="BZ278">
        <v>0</v>
      </c>
      <c r="CA278">
        <v>5.5</v>
      </c>
      <c r="CB278">
        <v>0</v>
      </c>
      <c r="CC278">
        <v>1</v>
      </c>
      <c r="CD278" s="56">
        <v>42342</v>
      </c>
      <c r="CE278" s="56">
        <v>42342</v>
      </c>
      <c r="CF278" s="56">
        <v>42342</v>
      </c>
      <c r="CG278" s="56">
        <v>42419</v>
      </c>
      <c r="CH278" s="56"/>
      <c r="CI278" s="56"/>
      <c r="CJ278">
        <v>0</v>
      </c>
      <c r="CK278">
        <v>0</v>
      </c>
      <c r="CL278">
        <v>0</v>
      </c>
      <c r="CM278">
        <v>0</v>
      </c>
      <c r="CN278">
        <v>0.95</v>
      </c>
      <c r="CO278">
        <v>0</v>
      </c>
      <c r="CP278">
        <v>0</v>
      </c>
      <c r="CQ278" t="s">
        <v>1154</v>
      </c>
      <c r="CR278" t="s">
        <v>1153</v>
      </c>
      <c r="CS278" t="s">
        <v>1725</v>
      </c>
      <c r="CT278" t="s">
        <v>1397</v>
      </c>
      <c r="CU278" t="s">
        <v>1396</v>
      </c>
      <c r="CV278" t="s">
        <v>2518</v>
      </c>
      <c r="CW278" t="s">
        <v>1390</v>
      </c>
      <c r="CX278" t="s">
        <v>853</v>
      </c>
      <c r="DC278" t="s">
        <v>1387</v>
      </c>
      <c r="DE278" t="s">
        <v>1728</v>
      </c>
    </row>
    <row r="279" spans="1:109" x14ac:dyDescent="0.25">
      <c r="A279" t="s">
        <v>1025</v>
      </c>
      <c r="B279">
        <v>1</v>
      </c>
      <c r="C279" s="56">
        <v>42419</v>
      </c>
      <c r="D279" t="s">
        <v>1153</v>
      </c>
      <c r="E279" t="s">
        <v>2519</v>
      </c>
      <c r="G279" t="s">
        <v>2520</v>
      </c>
      <c r="H279" t="s">
        <v>1144</v>
      </c>
      <c r="I279" t="s">
        <v>1144</v>
      </c>
      <c r="J279" t="s">
        <v>1144</v>
      </c>
      <c r="K279" t="s">
        <v>1144</v>
      </c>
      <c r="L279">
        <v>6.84</v>
      </c>
      <c r="M279">
        <v>12.58</v>
      </c>
      <c r="N279">
        <v>0</v>
      </c>
      <c r="O279" s="56">
        <v>0</v>
      </c>
      <c r="P279" s="56">
        <v>0</v>
      </c>
      <c r="Q279">
        <v>1</v>
      </c>
      <c r="R279">
        <v>1</v>
      </c>
      <c r="S279">
        <v>11</v>
      </c>
      <c r="T279">
        <v>8</v>
      </c>
      <c r="U279">
        <v>3</v>
      </c>
      <c r="V279">
        <v>1</v>
      </c>
      <c r="X279" t="s">
        <v>7659</v>
      </c>
      <c r="AA279">
        <v>0</v>
      </c>
      <c r="AB279">
        <v>0</v>
      </c>
      <c r="AC279">
        <v>0</v>
      </c>
      <c r="AD279">
        <v>0</v>
      </c>
      <c r="AE279">
        <v>0</v>
      </c>
      <c r="AF279">
        <v>0</v>
      </c>
      <c r="AG279">
        <v>0</v>
      </c>
      <c r="AJ279" s="56"/>
      <c r="AK279" s="56"/>
      <c r="AL279" s="56"/>
      <c r="AM279">
        <v>2</v>
      </c>
      <c r="AP279" t="s">
        <v>1155</v>
      </c>
      <c r="AS279" t="s">
        <v>1152</v>
      </c>
      <c r="AT279">
        <v>1</v>
      </c>
      <c r="AV279">
        <v>2</v>
      </c>
      <c r="AW279">
        <v>2</v>
      </c>
      <c r="AX279">
        <v>1</v>
      </c>
      <c r="AY279" t="s">
        <v>1147</v>
      </c>
      <c r="AZ279" t="s">
        <v>1147</v>
      </c>
      <c r="BA279">
        <v>3</v>
      </c>
      <c r="BD279">
        <v>1000000000</v>
      </c>
      <c r="BE279">
        <v>3</v>
      </c>
      <c r="BF279">
        <v>-0.5</v>
      </c>
      <c r="BG279">
        <v>0</v>
      </c>
      <c r="BH279">
        <v>0</v>
      </c>
      <c r="BI279">
        <v>0</v>
      </c>
      <c r="BJ279">
        <v>0</v>
      </c>
      <c r="BK279">
        <v>0</v>
      </c>
      <c r="BL279">
        <v>0</v>
      </c>
      <c r="BM279">
        <v>3</v>
      </c>
      <c r="BN279">
        <v>-0.5</v>
      </c>
      <c r="BO279">
        <v>0</v>
      </c>
      <c r="BP279">
        <v>0</v>
      </c>
      <c r="BR279">
        <v>0</v>
      </c>
      <c r="BS279">
        <v>1</v>
      </c>
      <c r="BX279">
        <v>0</v>
      </c>
      <c r="BY279">
        <v>6.84</v>
      </c>
      <c r="BZ279">
        <v>0</v>
      </c>
      <c r="CA279">
        <v>3.66</v>
      </c>
      <c r="CB279">
        <v>0</v>
      </c>
      <c r="CC279">
        <v>1</v>
      </c>
      <c r="CD279" s="56">
        <v>42342</v>
      </c>
      <c r="CE279" s="56">
        <v>42342</v>
      </c>
      <c r="CF279" s="56">
        <v>42342</v>
      </c>
      <c r="CG279" s="56">
        <v>42419</v>
      </c>
      <c r="CH279" s="56"/>
      <c r="CI279" s="56"/>
      <c r="CJ279">
        <v>0</v>
      </c>
      <c r="CK279">
        <v>0</v>
      </c>
      <c r="CL279">
        <v>0</v>
      </c>
      <c r="CM279">
        <v>0</v>
      </c>
      <c r="CN279">
        <v>0</v>
      </c>
      <c r="CO279">
        <v>0</v>
      </c>
      <c r="CP279">
        <v>0.95</v>
      </c>
      <c r="CQ279" t="s">
        <v>1154</v>
      </c>
      <c r="CR279" t="s">
        <v>1153</v>
      </c>
      <c r="CS279" t="s">
        <v>1725</v>
      </c>
      <c r="CT279" t="s">
        <v>1397</v>
      </c>
      <c r="CU279" t="s">
        <v>1396</v>
      </c>
      <c r="CV279" t="s">
        <v>2521</v>
      </c>
      <c r="CW279" t="s">
        <v>1390</v>
      </c>
      <c r="CX279" t="s">
        <v>853</v>
      </c>
      <c r="DC279" t="s">
        <v>1387</v>
      </c>
      <c r="DE279" t="s">
        <v>1728</v>
      </c>
    </row>
    <row r="280" spans="1:109" x14ac:dyDescent="0.25">
      <c r="A280" t="s">
        <v>1025</v>
      </c>
      <c r="B280">
        <v>2</v>
      </c>
      <c r="C280" s="56">
        <v>42419</v>
      </c>
      <c r="D280" t="s">
        <v>1153</v>
      </c>
      <c r="E280" t="s">
        <v>2522</v>
      </c>
      <c r="G280" t="s">
        <v>2523</v>
      </c>
      <c r="H280" t="s">
        <v>1144</v>
      </c>
      <c r="I280" t="s">
        <v>1144</v>
      </c>
      <c r="J280" t="s">
        <v>1144</v>
      </c>
      <c r="K280" t="s">
        <v>1144</v>
      </c>
      <c r="L280">
        <v>9.43</v>
      </c>
      <c r="M280">
        <v>20.260000000000002</v>
      </c>
      <c r="N280">
        <v>0</v>
      </c>
      <c r="O280" s="56">
        <v>0</v>
      </c>
      <c r="P280" s="56">
        <v>0</v>
      </c>
      <c r="Q280">
        <v>1</v>
      </c>
      <c r="R280">
        <v>1</v>
      </c>
      <c r="S280">
        <v>11</v>
      </c>
      <c r="T280">
        <v>8</v>
      </c>
      <c r="U280">
        <v>3</v>
      </c>
      <c r="V280">
        <v>1</v>
      </c>
      <c r="X280" t="s">
        <v>7755</v>
      </c>
      <c r="AA280">
        <v>0</v>
      </c>
      <c r="AB280">
        <v>0</v>
      </c>
      <c r="AC280">
        <v>0</v>
      </c>
      <c r="AD280">
        <v>0</v>
      </c>
      <c r="AE280">
        <v>0</v>
      </c>
      <c r="AF280">
        <v>0</v>
      </c>
      <c r="AG280">
        <v>0</v>
      </c>
      <c r="AJ280" s="56"/>
      <c r="AK280" s="56"/>
      <c r="AL280" s="56"/>
      <c r="AP280" t="s">
        <v>1155</v>
      </c>
      <c r="AS280" t="s">
        <v>1152</v>
      </c>
      <c r="AT280">
        <v>1</v>
      </c>
      <c r="AV280">
        <v>4</v>
      </c>
      <c r="AW280">
        <v>3</v>
      </c>
      <c r="AX280">
        <v>1</v>
      </c>
      <c r="AY280" t="s">
        <v>1147</v>
      </c>
      <c r="AZ280" t="s">
        <v>1147</v>
      </c>
      <c r="BA280">
        <v>4</v>
      </c>
      <c r="BD280">
        <v>1000000000</v>
      </c>
      <c r="BE280">
        <v>7</v>
      </c>
      <c r="BF280">
        <v>-0.75</v>
      </c>
      <c r="BG280">
        <v>0</v>
      </c>
      <c r="BH280">
        <v>0</v>
      </c>
      <c r="BI280">
        <v>0</v>
      </c>
      <c r="BJ280">
        <v>0</v>
      </c>
      <c r="BK280">
        <v>0</v>
      </c>
      <c r="BL280">
        <v>0</v>
      </c>
      <c r="BM280">
        <v>7</v>
      </c>
      <c r="BN280">
        <v>-0.75</v>
      </c>
      <c r="BO280">
        <v>0</v>
      </c>
      <c r="BP280">
        <v>0</v>
      </c>
      <c r="BR280">
        <v>0</v>
      </c>
      <c r="BS280">
        <v>1</v>
      </c>
      <c r="BX280">
        <v>0</v>
      </c>
      <c r="BY280">
        <v>28.29</v>
      </c>
      <c r="BZ280">
        <v>0</v>
      </c>
      <c r="CA280">
        <v>5.01</v>
      </c>
      <c r="CB280">
        <v>0</v>
      </c>
      <c r="CC280">
        <v>1</v>
      </c>
      <c r="CD280" s="56">
        <v>42095</v>
      </c>
      <c r="CE280" s="56">
        <v>42342</v>
      </c>
      <c r="CF280" s="56">
        <v>42342</v>
      </c>
      <c r="CG280" s="56">
        <v>42419</v>
      </c>
      <c r="CH280" s="56"/>
      <c r="CI280" s="56"/>
      <c r="CJ280">
        <v>0</v>
      </c>
      <c r="CK280">
        <v>0</v>
      </c>
      <c r="CL280">
        <v>0</v>
      </c>
      <c r="CM280">
        <v>0</v>
      </c>
      <c r="CN280">
        <v>0</v>
      </c>
      <c r="CO280">
        <v>0</v>
      </c>
      <c r="CP280">
        <v>0.96</v>
      </c>
      <c r="CQ280" t="s">
        <v>1154</v>
      </c>
      <c r="CR280" t="s">
        <v>1153</v>
      </c>
      <c r="CS280" t="s">
        <v>1748</v>
      </c>
      <c r="CT280" t="s">
        <v>1397</v>
      </c>
      <c r="CU280" t="s">
        <v>1396</v>
      </c>
      <c r="CV280" t="s">
        <v>2524</v>
      </c>
      <c r="CW280" t="s">
        <v>1727</v>
      </c>
      <c r="CX280" t="s">
        <v>853</v>
      </c>
      <c r="DC280" t="s">
        <v>1387</v>
      </c>
      <c r="DE280" t="s">
        <v>1392</v>
      </c>
    </row>
    <row r="281" spans="1:109" x14ac:dyDescent="0.25">
      <c r="A281" t="s">
        <v>1025</v>
      </c>
      <c r="B281">
        <v>6</v>
      </c>
      <c r="C281" s="56">
        <v>42419</v>
      </c>
      <c r="D281" t="s">
        <v>1153</v>
      </c>
      <c r="E281" t="s">
        <v>2525</v>
      </c>
      <c r="G281" t="s">
        <v>2526</v>
      </c>
      <c r="H281" t="s">
        <v>1144</v>
      </c>
      <c r="I281" t="s">
        <v>1144</v>
      </c>
      <c r="J281" t="s">
        <v>1144</v>
      </c>
      <c r="K281" t="s">
        <v>1144</v>
      </c>
      <c r="L281">
        <v>7.08</v>
      </c>
      <c r="M281">
        <v>17.510000000000002</v>
      </c>
      <c r="N281">
        <v>0</v>
      </c>
      <c r="O281" s="56">
        <v>0</v>
      </c>
      <c r="P281" s="56">
        <v>0</v>
      </c>
      <c r="Q281">
        <v>1</v>
      </c>
      <c r="R281">
        <v>1</v>
      </c>
      <c r="S281">
        <v>11</v>
      </c>
      <c r="T281">
        <v>8</v>
      </c>
      <c r="U281">
        <v>3</v>
      </c>
      <c r="V281">
        <v>1</v>
      </c>
      <c r="X281" t="s">
        <v>7755</v>
      </c>
      <c r="AA281">
        <v>0</v>
      </c>
      <c r="AB281">
        <v>0</v>
      </c>
      <c r="AC281">
        <v>0</v>
      </c>
      <c r="AD281">
        <v>0</v>
      </c>
      <c r="AE281">
        <v>0</v>
      </c>
      <c r="AF281">
        <v>0</v>
      </c>
      <c r="AG281">
        <v>0</v>
      </c>
      <c r="AJ281" s="56"/>
      <c r="AK281" s="56"/>
      <c r="AL281" s="56"/>
      <c r="AP281" t="s">
        <v>1155</v>
      </c>
      <c r="AS281" t="s">
        <v>1152</v>
      </c>
      <c r="AT281">
        <v>1</v>
      </c>
      <c r="AV281">
        <v>0</v>
      </c>
      <c r="AW281">
        <v>0</v>
      </c>
      <c r="AX281">
        <v>0</v>
      </c>
      <c r="AY281" t="s">
        <v>1388</v>
      </c>
      <c r="AZ281" t="s">
        <v>1388</v>
      </c>
      <c r="BA281">
        <v>0</v>
      </c>
      <c r="BD281">
        <v>1000000000</v>
      </c>
      <c r="BE281">
        <v>1</v>
      </c>
      <c r="BF281">
        <v>0</v>
      </c>
      <c r="BG281">
        <v>0</v>
      </c>
      <c r="BH281">
        <v>0</v>
      </c>
      <c r="BI281">
        <v>0</v>
      </c>
      <c r="BJ281">
        <v>0</v>
      </c>
      <c r="BK281">
        <v>0</v>
      </c>
      <c r="BL281">
        <v>0</v>
      </c>
      <c r="BM281">
        <v>1</v>
      </c>
      <c r="BN281">
        <v>0</v>
      </c>
      <c r="BO281">
        <v>0</v>
      </c>
      <c r="BP281">
        <v>0</v>
      </c>
      <c r="BR281">
        <v>0</v>
      </c>
      <c r="BS281">
        <v>0</v>
      </c>
      <c r="BX281">
        <v>0</v>
      </c>
      <c r="BY281">
        <v>0</v>
      </c>
      <c r="BZ281">
        <v>0</v>
      </c>
      <c r="CA281">
        <v>0</v>
      </c>
      <c r="CB281">
        <v>0</v>
      </c>
      <c r="CC281">
        <v>1</v>
      </c>
      <c r="CD281" s="56">
        <v>42095</v>
      </c>
      <c r="CE281" s="56">
        <v>42342</v>
      </c>
      <c r="CF281" s="56">
        <v>42342</v>
      </c>
      <c r="CG281" s="56">
        <v>42419</v>
      </c>
      <c r="CH281" s="56"/>
      <c r="CI281" s="56"/>
      <c r="CJ281">
        <v>0.17</v>
      </c>
      <c r="CK281">
        <v>0</v>
      </c>
      <c r="CL281">
        <v>0.03</v>
      </c>
      <c r="CM281">
        <v>0</v>
      </c>
      <c r="CN281">
        <v>0</v>
      </c>
      <c r="CO281">
        <v>0</v>
      </c>
      <c r="CP281">
        <v>0.95</v>
      </c>
      <c r="CQ281" t="s">
        <v>1154</v>
      </c>
      <c r="CR281" t="s">
        <v>1153</v>
      </c>
      <c r="CS281" t="s">
        <v>1395</v>
      </c>
      <c r="CT281" t="s">
        <v>1397</v>
      </c>
      <c r="CU281" t="s">
        <v>1396</v>
      </c>
      <c r="CV281" t="s">
        <v>2527</v>
      </c>
      <c r="CW281" t="s">
        <v>1391</v>
      </c>
      <c r="CX281" t="s">
        <v>853</v>
      </c>
      <c r="DC281" t="s">
        <v>1389</v>
      </c>
      <c r="DE281" t="s">
        <v>1728</v>
      </c>
    </row>
    <row r="282" spans="1:109" x14ac:dyDescent="0.25">
      <c r="A282" t="s">
        <v>1025</v>
      </c>
      <c r="B282">
        <v>2</v>
      </c>
      <c r="C282" s="56">
        <v>42419</v>
      </c>
      <c r="D282" t="s">
        <v>1153</v>
      </c>
      <c r="E282" t="s">
        <v>2528</v>
      </c>
      <c r="G282" t="s">
        <v>2529</v>
      </c>
      <c r="H282" t="s">
        <v>1144</v>
      </c>
      <c r="I282" t="s">
        <v>1144</v>
      </c>
      <c r="J282" t="s">
        <v>1144</v>
      </c>
      <c r="K282" t="s">
        <v>1144</v>
      </c>
      <c r="L282">
        <v>14.72</v>
      </c>
      <c r="M282">
        <v>32.89</v>
      </c>
      <c r="N282">
        <v>0</v>
      </c>
      <c r="O282" s="56">
        <v>0</v>
      </c>
      <c r="P282" s="56">
        <v>0</v>
      </c>
      <c r="Q282">
        <v>1</v>
      </c>
      <c r="R282">
        <v>1</v>
      </c>
      <c r="S282">
        <v>11</v>
      </c>
      <c r="T282">
        <v>8</v>
      </c>
      <c r="U282">
        <v>3</v>
      </c>
      <c r="V282">
        <v>1</v>
      </c>
      <c r="X282" t="s">
        <v>7757</v>
      </c>
      <c r="AA282">
        <v>0</v>
      </c>
      <c r="AB282">
        <v>0</v>
      </c>
      <c r="AC282">
        <v>0</v>
      </c>
      <c r="AD282">
        <v>0</v>
      </c>
      <c r="AE282">
        <v>0</v>
      </c>
      <c r="AF282">
        <v>0</v>
      </c>
      <c r="AG282">
        <v>0</v>
      </c>
      <c r="AJ282" s="56"/>
      <c r="AK282" s="56"/>
      <c r="AL282" s="56"/>
      <c r="AP282" t="s">
        <v>1155</v>
      </c>
      <c r="AR282">
        <v>5</v>
      </c>
      <c r="AS282" t="s">
        <v>1152</v>
      </c>
      <c r="AT282">
        <v>1</v>
      </c>
      <c r="AV282">
        <v>11</v>
      </c>
      <c r="AW282">
        <v>7</v>
      </c>
      <c r="AX282">
        <v>4</v>
      </c>
      <c r="AY282" t="s">
        <v>1147</v>
      </c>
      <c r="AZ282" t="s">
        <v>1147</v>
      </c>
      <c r="BA282">
        <v>16</v>
      </c>
      <c r="BD282">
        <v>1000000000</v>
      </c>
      <c r="BE282">
        <v>16</v>
      </c>
      <c r="BF282">
        <v>-0.45</v>
      </c>
      <c r="BG282">
        <v>0</v>
      </c>
      <c r="BH282">
        <v>0</v>
      </c>
      <c r="BI282">
        <v>0</v>
      </c>
      <c r="BJ282">
        <v>0</v>
      </c>
      <c r="BK282">
        <v>0</v>
      </c>
      <c r="BL282">
        <v>0</v>
      </c>
      <c r="BM282">
        <v>16</v>
      </c>
      <c r="BN282">
        <v>-0.45</v>
      </c>
      <c r="BO282">
        <v>0</v>
      </c>
      <c r="BP282">
        <v>0</v>
      </c>
      <c r="BR282">
        <v>0</v>
      </c>
      <c r="BS282">
        <v>3</v>
      </c>
      <c r="BX282">
        <v>0</v>
      </c>
      <c r="BY282">
        <v>73.599999999999994</v>
      </c>
      <c r="BZ282">
        <v>0</v>
      </c>
      <c r="CA282">
        <v>5.39</v>
      </c>
      <c r="CB282">
        <v>0</v>
      </c>
      <c r="CC282">
        <v>1</v>
      </c>
      <c r="CD282" s="56">
        <v>42341</v>
      </c>
      <c r="CE282" s="56">
        <v>42342</v>
      </c>
      <c r="CF282" s="56">
        <v>42342</v>
      </c>
      <c r="CG282" s="56">
        <v>42419</v>
      </c>
      <c r="CH282" s="56"/>
      <c r="CI282" s="56"/>
      <c r="CJ282">
        <v>0</v>
      </c>
      <c r="CK282">
        <v>0</v>
      </c>
      <c r="CL282">
        <v>0</v>
      </c>
      <c r="CM282">
        <v>0</v>
      </c>
      <c r="CN282">
        <v>0</v>
      </c>
      <c r="CO282">
        <v>0</v>
      </c>
      <c r="CP282">
        <v>0.96</v>
      </c>
      <c r="CQ282" t="s">
        <v>1154</v>
      </c>
      <c r="CR282" t="s">
        <v>1153</v>
      </c>
      <c r="CS282" t="s">
        <v>1748</v>
      </c>
      <c r="CT282" t="s">
        <v>1397</v>
      </c>
      <c r="CU282" t="s">
        <v>1396</v>
      </c>
      <c r="CV282" t="s">
        <v>2530</v>
      </c>
      <c r="CW282" t="s">
        <v>1727</v>
      </c>
      <c r="CX282" t="s">
        <v>853</v>
      </c>
      <c r="DC282" t="s">
        <v>1387</v>
      </c>
      <c r="DE282" t="s">
        <v>1392</v>
      </c>
    </row>
    <row r="283" spans="1:109" x14ac:dyDescent="0.25">
      <c r="A283" t="s">
        <v>1025</v>
      </c>
      <c r="B283">
        <v>2</v>
      </c>
      <c r="C283" s="56">
        <v>42419</v>
      </c>
      <c r="D283" t="s">
        <v>1153</v>
      </c>
      <c r="E283" t="s">
        <v>2531</v>
      </c>
      <c r="G283" t="s">
        <v>2532</v>
      </c>
      <c r="H283" t="s">
        <v>1144</v>
      </c>
      <c r="I283" t="s">
        <v>1144</v>
      </c>
      <c r="J283" t="s">
        <v>1144</v>
      </c>
      <c r="K283" t="s">
        <v>1144</v>
      </c>
      <c r="L283">
        <v>6.92</v>
      </c>
      <c r="M283">
        <v>21.89</v>
      </c>
      <c r="N283">
        <v>0</v>
      </c>
      <c r="O283" s="56">
        <v>0</v>
      </c>
      <c r="P283" s="56">
        <v>0</v>
      </c>
      <c r="Q283">
        <v>1</v>
      </c>
      <c r="R283">
        <v>1</v>
      </c>
      <c r="S283">
        <v>11</v>
      </c>
      <c r="T283">
        <v>8</v>
      </c>
      <c r="U283">
        <v>3</v>
      </c>
      <c r="V283">
        <v>1</v>
      </c>
      <c r="X283" t="s">
        <v>7755</v>
      </c>
      <c r="AA283">
        <v>0</v>
      </c>
      <c r="AB283">
        <v>0</v>
      </c>
      <c r="AC283">
        <v>0</v>
      </c>
      <c r="AD283">
        <v>0</v>
      </c>
      <c r="AE283">
        <v>0</v>
      </c>
      <c r="AF283">
        <v>0</v>
      </c>
      <c r="AG283">
        <v>0</v>
      </c>
      <c r="AJ283" s="56"/>
      <c r="AK283" s="56"/>
      <c r="AL283" s="56"/>
      <c r="AP283" t="s">
        <v>1155</v>
      </c>
      <c r="AR283">
        <v>5</v>
      </c>
      <c r="AS283" t="s">
        <v>1152</v>
      </c>
      <c r="AT283">
        <v>1</v>
      </c>
      <c r="AV283">
        <v>13</v>
      </c>
      <c r="AW283">
        <v>9</v>
      </c>
      <c r="AX283">
        <v>4</v>
      </c>
      <c r="AY283" t="s">
        <v>1147</v>
      </c>
      <c r="AZ283" t="s">
        <v>1147</v>
      </c>
      <c r="BA283">
        <v>13</v>
      </c>
      <c r="BD283">
        <v>1000000000</v>
      </c>
      <c r="BE283">
        <v>14</v>
      </c>
      <c r="BF283">
        <v>-0.08</v>
      </c>
      <c r="BG283">
        <v>0</v>
      </c>
      <c r="BH283">
        <v>0</v>
      </c>
      <c r="BI283">
        <v>0</v>
      </c>
      <c r="BJ283">
        <v>0</v>
      </c>
      <c r="BK283">
        <v>0</v>
      </c>
      <c r="BL283">
        <v>0</v>
      </c>
      <c r="BM283">
        <v>14</v>
      </c>
      <c r="BN283">
        <v>-0.08</v>
      </c>
      <c r="BO283">
        <v>0</v>
      </c>
      <c r="BP283">
        <v>0</v>
      </c>
      <c r="BR283">
        <v>0</v>
      </c>
      <c r="BS283">
        <v>4</v>
      </c>
      <c r="BX283">
        <v>0</v>
      </c>
      <c r="BY283">
        <v>6.92</v>
      </c>
      <c r="BZ283">
        <v>0</v>
      </c>
      <c r="CA283">
        <v>9.44</v>
      </c>
      <c r="CB283">
        <v>0</v>
      </c>
      <c r="CC283">
        <v>1</v>
      </c>
      <c r="CD283" s="56">
        <v>42095</v>
      </c>
      <c r="CE283" s="56">
        <v>42342</v>
      </c>
      <c r="CF283" s="56">
        <v>42342</v>
      </c>
      <c r="CG283" s="56">
        <v>42419</v>
      </c>
      <c r="CH283" s="56"/>
      <c r="CI283" s="56"/>
      <c r="CJ283">
        <v>0.03</v>
      </c>
      <c r="CK283">
        <v>0</v>
      </c>
      <c r="CL283">
        <v>0</v>
      </c>
      <c r="CM283">
        <v>0</v>
      </c>
      <c r="CN283">
        <v>0</v>
      </c>
      <c r="CO283">
        <v>0</v>
      </c>
      <c r="CP283">
        <v>0.96</v>
      </c>
      <c r="CQ283" t="s">
        <v>1154</v>
      </c>
      <c r="CR283" t="s">
        <v>1153</v>
      </c>
      <c r="CS283" t="s">
        <v>1748</v>
      </c>
      <c r="CT283" t="s">
        <v>1397</v>
      </c>
      <c r="CU283" t="s">
        <v>1396</v>
      </c>
      <c r="CV283" t="s">
        <v>2533</v>
      </c>
      <c r="CW283" t="s">
        <v>1727</v>
      </c>
      <c r="CX283" t="s">
        <v>853</v>
      </c>
      <c r="DC283" t="s">
        <v>1387</v>
      </c>
      <c r="DE283" t="s">
        <v>1392</v>
      </c>
    </row>
    <row r="284" spans="1:109" x14ac:dyDescent="0.25">
      <c r="A284" t="s">
        <v>1025</v>
      </c>
      <c r="B284">
        <v>2</v>
      </c>
      <c r="C284" s="56">
        <v>42419</v>
      </c>
      <c r="D284" t="s">
        <v>1153</v>
      </c>
      <c r="E284" t="s">
        <v>2534</v>
      </c>
      <c r="G284" t="s">
        <v>2535</v>
      </c>
      <c r="H284" t="s">
        <v>1144</v>
      </c>
      <c r="I284" t="s">
        <v>1144</v>
      </c>
      <c r="J284" t="s">
        <v>1144</v>
      </c>
      <c r="K284" t="s">
        <v>1144</v>
      </c>
      <c r="L284">
        <v>10.73</v>
      </c>
      <c r="M284">
        <v>29.39</v>
      </c>
      <c r="N284">
        <v>0</v>
      </c>
      <c r="O284" s="56">
        <v>0</v>
      </c>
      <c r="P284" s="56">
        <v>0</v>
      </c>
      <c r="Q284">
        <v>1</v>
      </c>
      <c r="R284">
        <v>1</v>
      </c>
      <c r="S284">
        <v>11</v>
      </c>
      <c r="T284">
        <v>8</v>
      </c>
      <c r="U284">
        <v>3</v>
      </c>
      <c r="V284">
        <v>1</v>
      </c>
      <c r="X284" t="s">
        <v>7716</v>
      </c>
      <c r="AA284">
        <v>0</v>
      </c>
      <c r="AB284">
        <v>0</v>
      </c>
      <c r="AC284">
        <v>0</v>
      </c>
      <c r="AD284">
        <v>0</v>
      </c>
      <c r="AE284">
        <v>0</v>
      </c>
      <c r="AF284">
        <v>0</v>
      </c>
      <c r="AG284">
        <v>0</v>
      </c>
      <c r="AJ284" s="56"/>
      <c r="AK284" s="56"/>
      <c r="AL284" s="56"/>
      <c r="AM284">
        <v>2</v>
      </c>
      <c r="AP284" t="s">
        <v>1155</v>
      </c>
      <c r="AS284" t="s">
        <v>1152</v>
      </c>
      <c r="AT284">
        <v>1</v>
      </c>
      <c r="AV284">
        <v>0</v>
      </c>
      <c r="AW284">
        <v>0</v>
      </c>
      <c r="AX284">
        <v>0</v>
      </c>
      <c r="AY284" t="s">
        <v>1388</v>
      </c>
      <c r="AZ284" t="s">
        <v>1388</v>
      </c>
      <c r="BA284">
        <v>0</v>
      </c>
      <c r="BD284">
        <v>1000000000</v>
      </c>
      <c r="BE284">
        <v>3</v>
      </c>
      <c r="BF284">
        <v>0</v>
      </c>
      <c r="BG284">
        <v>0</v>
      </c>
      <c r="BH284">
        <v>0</v>
      </c>
      <c r="BI284">
        <v>0</v>
      </c>
      <c r="BJ284">
        <v>0</v>
      </c>
      <c r="BK284">
        <v>0</v>
      </c>
      <c r="BL284">
        <v>0</v>
      </c>
      <c r="BM284">
        <v>3</v>
      </c>
      <c r="BN284">
        <v>0</v>
      </c>
      <c r="BO284">
        <v>0</v>
      </c>
      <c r="BP284">
        <v>0</v>
      </c>
      <c r="BR284">
        <v>0</v>
      </c>
      <c r="BS284">
        <v>0</v>
      </c>
      <c r="BX284">
        <v>0</v>
      </c>
      <c r="BY284">
        <v>0</v>
      </c>
      <c r="BZ284">
        <v>0</v>
      </c>
      <c r="CA284">
        <v>0</v>
      </c>
      <c r="CB284">
        <v>0</v>
      </c>
      <c r="CC284">
        <v>1</v>
      </c>
      <c r="CD284" s="56">
        <v>42284</v>
      </c>
      <c r="CE284" s="56">
        <v>42342</v>
      </c>
      <c r="CF284" s="56">
        <v>42342</v>
      </c>
      <c r="CG284" s="56">
        <v>42419</v>
      </c>
      <c r="CH284" s="56"/>
      <c r="CI284" s="56"/>
      <c r="CJ284">
        <v>0</v>
      </c>
      <c r="CK284">
        <v>0</v>
      </c>
      <c r="CL284">
        <v>0</v>
      </c>
      <c r="CM284">
        <v>0</v>
      </c>
      <c r="CN284">
        <v>0</v>
      </c>
      <c r="CO284">
        <v>0</v>
      </c>
      <c r="CP284">
        <v>0.96</v>
      </c>
      <c r="CQ284" t="s">
        <v>1154</v>
      </c>
      <c r="CR284" t="s">
        <v>1153</v>
      </c>
      <c r="CS284" t="s">
        <v>1748</v>
      </c>
      <c r="CT284" t="s">
        <v>1397</v>
      </c>
      <c r="CU284" t="s">
        <v>1396</v>
      </c>
      <c r="CV284" t="s">
        <v>2536</v>
      </c>
      <c r="CW284" t="s">
        <v>1727</v>
      </c>
      <c r="CX284" t="s">
        <v>853</v>
      </c>
      <c r="DC284" t="s">
        <v>1387</v>
      </c>
      <c r="DE284" t="s">
        <v>1392</v>
      </c>
    </row>
    <row r="285" spans="1:109" x14ac:dyDescent="0.25">
      <c r="A285" t="s">
        <v>1025</v>
      </c>
      <c r="B285">
        <v>2</v>
      </c>
      <c r="C285" s="56">
        <v>42419</v>
      </c>
      <c r="D285" t="s">
        <v>1153</v>
      </c>
      <c r="E285" t="s">
        <v>2537</v>
      </c>
      <c r="G285" t="s">
        <v>2538</v>
      </c>
      <c r="H285" t="s">
        <v>1144</v>
      </c>
      <c r="I285" t="s">
        <v>1144</v>
      </c>
      <c r="J285" t="s">
        <v>1144</v>
      </c>
      <c r="K285" t="s">
        <v>1144</v>
      </c>
      <c r="L285">
        <v>1.41</v>
      </c>
      <c r="M285">
        <v>3.91</v>
      </c>
      <c r="N285">
        <v>0</v>
      </c>
      <c r="O285" s="56">
        <v>0</v>
      </c>
      <c r="P285" s="56">
        <v>0</v>
      </c>
      <c r="Q285">
        <v>1</v>
      </c>
      <c r="R285">
        <v>1</v>
      </c>
      <c r="S285">
        <v>11</v>
      </c>
      <c r="T285">
        <v>8</v>
      </c>
      <c r="U285">
        <v>3</v>
      </c>
      <c r="V285">
        <v>1</v>
      </c>
      <c r="X285" t="s">
        <v>7755</v>
      </c>
      <c r="AA285">
        <v>0</v>
      </c>
      <c r="AB285">
        <v>0</v>
      </c>
      <c r="AC285">
        <v>0</v>
      </c>
      <c r="AD285">
        <v>0</v>
      </c>
      <c r="AE285">
        <v>0</v>
      </c>
      <c r="AF285">
        <v>0</v>
      </c>
      <c r="AG285">
        <v>0</v>
      </c>
      <c r="AJ285" s="56"/>
      <c r="AK285" s="56"/>
      <c r="AL285" s="56"/>
      <c r="AM285">
        <v>2</v>
      </c>
      <c r="AP285" t="s">
        <v>1155</v>
      </c>
      <c r="AR285">
        <v>2</v>
      </c>
      <c r="AS285" t="s">
        <v>1152</v>
      </c>
      <c r="AT285">
        <v>1</v>
      </c>
      <c r="AV285">
        <v>5</v>
      </c>
      <c r="AW285">
        <v>3</v>
      </c>
      <c r="AX285">
        <v>2</v>
      </c>
      <c r="AY285" t="s">
        <v>1147</v>
      </c>
      <c r="AZ285" t="s">
        <v>1147</v>
      </c>
      <c r="BA285">
        <v>5</v>
      </c>
      <c r="BD285">
        <v>1000000000</v>
      </c>
      <c r="BE285">
        <v>8</v>
      </c>
      <c r="BF285">
        <v>-0.6</v>
      </c>
      <c r="BG285">
        <v>0</v>
      </c>
      <c r="BH285">
        <v>0</v>
      </c>
      <c r="BI285">
        <v>0</v>
      </c>
      <c r="BJ285">
        <v>0</v>
      </c>
      <c r="BK285">
        <v>0</v>
      </c>
      <c r="BL285">
        <v>0</v>
      </c>
      <c r="BM285">
        <v>8</v>
      </c>
      <c r="BN285">
        <v>-0.6</v>
      </c>
      <c r="BO285">
        <v>0</v>
      </c>
      <c r="BP285">
        <v>0</v>
      </c>
      <c r="BR285">
        <v>0</v>
      </c>
      <c r="BS285">
        <v>1</v>
      </c>
      <c r="BX285">
        <v>0</v>
      </c>
      <c r="BY285">
        <v>4.2300000000000004</v>
      </c>
      <c r="BZ285">
        <v>0</v>
      </c>
      <c r="CA285">
        <v>7.74</v>
      </c>
      <c r="CB285">
        <v>0</v>
      </c>
      <c r="CC285">
        <v>1</v>
      </c>
      <c r="CD285" s="56">
        <v>42095</v>
      </c>
      <c r="CE285" s="56">
        <v>42342</v>
      </c>
      <c r="CF285" s="56">
        <v>42342</v>
      </c>
      <c r="CG285" s="56">
        <v>42419</v>
      </c>
      <c r="CH285" s="56"/>
      <c r="CI285" s="56"/>
      <c r="CJ285">
        <v>0</v>
      </c>
      <c r="CK285">
        <v>0</v>
      </c>
      <c r="CL285">
        <v>0</v>
      </c>
      <c r="CM285">
        <v>0</v>
      </c>
      <c r="CN285">
        <v>0</v>
      </c>
      <c r="CO285">
        <v>0</v>
      </c>
      <c r="CP285">
        <v>0.96</v>
      </c>
      <c r="CQ285" t="s">
        <v>1154</v>
      </c>
      <c r="CR285" t="s">
        <v>1153</v>
      </c>
      <c r="CS285" t="s">
        <v>1748</v>
      </c>
      <c r="CT285" t="s">
        <v>1397</v>
      </c>
      <c r="CU285" t="s">
        <v>1396</v>
      </c>
      <c r="CV285" t="s">
        <v>2539</v>
      </c>
      <c r="CW285" t="s">
        <v>1727</v>
      </c>
      <c r="CX285" t="s">
        <v>853</v>
      </c>
      <c r="DC285" t="s">
        <v>1387</v>
      </c>
      <c r="DE285" t="s">
        <v>1392</v>
      </c>
    </row>
    <row r="286" spans="1:109" x14ac:dyDescent="0.25">
      <c r="A286" t="s">
        <v>1025</v>
      </c>
      <c r="B286">
        <v>1</v>
      </c>
      <c r="C286" s="56">
        <v>42419</v>
      </c>
      <c r="D286" t="s">
        <v>1153</v>
      </c>
      <c r="E286" t="s">
        <v>2540</v>
      </c>
      <c r="G286" t="s">
        <v>2541</v>
      </c>
      <c r="H286" t="s">
        <v>1144</v>
      </c>
      <c r="I286" t="s">
        <v>1144</v>
      </c>
      <c r="J286" t="s">
        <v>1144</v>
      </c>
      <c r="K286" t="s">
        <v>1144</v>
      </c>
      <c r="L286">
        <v>14.19</v>
      </c>
      <c r="M286">
        <v>46.79</v>
      </c>
      <c r="N286">
        <v>0</v>
      </c>
      <c r="O286" s="56">
        <v>0</v>
      </c>
      <c r="P286" s="56">
        <v>0</v>
      </c>
      <c r="Q286">
        <v>1</v>
      </c>
      <c r="R286">
        <v>1</v>
      </c>
      <c r="S286">
        <v>11</v>
      </c>
      <c r="T286">
        <v>8</v>
      </c>
      <c r="U286">
        <v>3</v>
      </c>
      <c r="V286">
        <v>1</v>
      </c>
      <c r="W286" t="s">
        <v>1156</v>
      </c>
      <c r="X286" t="s">
        <v>7756</v>
      </c>
      <c r="Y286">
        <v>5</v>
      </c>
      <c r="AA286">
        <v>0</v>
      </c>
      <c r="AB286">
        <v>0</v>
      </c>
      <c r="AC286">
        <v>0</v>
      </c>
      <c r="AD286">
        <v>0</v>
      </c>
      <c r="AE286">
        <v>0</v>
      </c>
      <c r="AF286">
        <v>0</v>
      </c>
      <c r="AG286">
        <v>0</v>
      </c>
      <c r="AJ286" s="56"/>
      <c r="AK286" s="56"/>
      <c r="AL286" s="56"/>
      <c r="AP286" t="s">
        <v>1155</v>
      </c>
      <c r="AR286">
        <v>2</v>
      </c>
      <c r="AS286" t="s">
        <v>1152</v>
      </c>
      <c r="AT286">
        <v>1</v>
      </c>
      <c r="AV286">
        <v>8</v>
      </c>
      <c r="AW286">
        <v>5</v>
      </c>
      <c r="AX286">
        <v>3</v>
      </c>
      <c r="AY286" t="s">
        <v>1148</v>
      </c>
      <c r="AZ286" t="s">
        <v>1148</v>
      </c>
      <c r="BA286">
        <v>10</v>
      </c>
      <c r="BD286">
        <v>1000000000</v>
      </c>
      <c r="BE286">
        <v>7</v>
      </c>
      <c r="BF286">
        <v>0.13</v>
      </c>
      <c r="BG286">
        <v>0</v>
      </c>
      <c r="BH286">
        <v>0</v>
      </c>
      <c r="BI286">
        <v>0</v>
      </c>
      <c r="BJ286">
        <v>0</v>
      </c>
      <c r="BK286">
        <v>0</v>
      </c>
      <c r="BL286">
        <v>0</v>
      </c>
      <c r="BM286">
        <v>7</v>
      </c>
      <c r="BN286">
        <v>0.13</v>
      </c>
      <c r="BO286">
        <v>0</v>
      </c>
      <c r="BP286">
        <v>0</v>
      </c>
      <c r="BR286">
        <v>2</v>
      </c>
      <c r="BS286">
        <v>2</v>
      </c>
      <c r="BX286">
        <v>0</v>
      </c>
      <c r="BY286">
        <v>0</v>
      </c>
      <c r="BZ286">
        <v>0</v>
      </c>
      <c r="CA286">
        <v>10.02</v>
      </c>
      <c r="CB286">
        <v>0</v>
      </c>
      <c r="CC286">
        <v>1</v>
      </c>
      <c r="CD286" s="56">
        <v>42318</v>
      </c>
      <c r="CE286" s="56">
        <v>42342</v>
      </c>
      <c r="CF286" s="56">
        <v>42342</v>
      </c>
      <c r="CG286" s="56">
        <v>42419</v>
      </c>
      <c r="CH286" s="56"/>
      <c r="CI286" s="56"/>
      <c r="CJ286">
        <v>0.06</v>
      </c>
      <c r="CK286">
        <v>0</v>
      </c>
      <c r="CL286">
        <v>0</v>
      </c>
      <c r="CM286">
        <v>0</v>
      </c>
      <c r="CN286">
        <v>0</v>
      </c>
      <c r="CO286">
        <v>0.95</v>
      </c>
      <c r="CP286">
        <v>0</v>
      </c>
      <c r="CQ286" t="s">
        <v>1154</v>
      </c>
      <c r="CR286" t="s">
        <v>1153</v>
      </c>
      <c r="CS286" t="s">
        <v>1725</v>
      </c>
      <c r="CT286" t="s">
        <v>1397</v>
      </c>
      <c r="CU286" t="s">
        <v>1396</v>
      </c>
      <c r="CV286" t="s">
        <v>2542</v>
      </c>
      <c r="CW286" t="s">
        <v>1390</v>
      </c>
      <c r="CX286" t="s">
        <v>853</v>
      </c>
      <c r="DC286" t="s">
        <v>1387</v>
      </c>
      <c r="DE286" t="s">
        <v>1728</v>
      </c>
    </row>
    <row r="287" spans="1:109" x14ac:dyDescent="0.25">
      <c r="A287" t="s">
        <v>1025</v>
      </c>
      <c r="B287">
        <v>1</v>
      </c>
      <c r="C287" s="56">
        <v>42419</v>
      </c>
      <c r="D287" t="s">
        <v>1153</v>
      </c>
      <c r="E287" t="s">
        <v>1435</v>
      </c>
      <c r="G287" t="s">
        <v>2543</v>
      </c>
      <c r="H287" t="s">
        <v>1144</v>
      </c>
      <c r="I287" t="s">
        <v>1144</v>
      </c>
      <c r="J287" t="s">
        <v>1144</v>
      </c>
      <c r="K287" t="s">
        <v>1144</v>
      </c>
      <c r="L287">
        <v>0.55000000000000004</v>
      </c>
      <c r="M287">
        <v>2</v>
      </c>
      <c r="N287">
        <v>0</v>
      </c>
      <c r="O287" s="56">
        <v>0</v>
      </c>
      <c r="P287" s="56">
        <v>0</v>
      </c>
      <c r="Q287">
        <v>1</v>
      </c>
      <c r="R287">
        <v>1</v>
      </c>
      <c r="S287">
        <v>11</v>
      </c>
      <c r="T287">
        <v>8</v>
      </c>
      <c r="U287">
        <v>3</v>
      </c>
      <c r="V287">
        <v>1</v>
      </c>
      <c r="W287" t="s">
        <v>1156</v>
      </c>
      <c r="X287" t="s">
        <v>7755</v>
      </c>
      <c r="Y287">
        <v>67</v>
      </c>
      <c r="AA287">
        <v>0</v>
      </c>
      <c r="AB287">
        <v>0</v>
      </c>
      <c r="AC287">
        <v>0</v>
      </c>
      <c r="AD287">
        <v>0</v>
      </c>
      <c r="AE287">
        <v>0</v>
      </c>
      <c r="AF287">
        <v>0</v>
      </c>
      <c r="AG287">
        <v>0</v>
      </c>
      <c r="AJ287" s="56"/>
      <c r="AK287" s="56"/>
      <c r="AL287" s="56"/>
      <c r="AP287" t="s">
        <v>1155</v>
      </c>
      <c r="AR287">
        <v>5</v>
      </c>
      <c r="AS287" t="s">
        <v>1152</v>
      </c>
      <c r="AT287">
        <v>1</v>
      </c>
      <c r="AV287">
        <v>50</v>
      </c>
      <c r="AW287">
        <v>33</v>
      </c>
      <c r="AX287">
        <v>17</v>
      </c>
      <c r="AY287" t="s">
        <v>1145</v>
      </c>
      <c r="AZ287" t="s">
        <v>1145</v>
      </c>
      <c r="BA287">
        <v>50</v>
      </c>
      <c r="BD287">
        <v>1000000000</v>
      </c>
      <c r="BE287">
        <v>24</v>
      </c>
      <c r="BF287">
        <v>0.52</v>
      </c>
      <c r="BG287">
        <v>0</v>
      </c>
      <c r="BH287">
        <v>0</v>
      </c>
      <c r="BI287">
        <v>0</v>
      </c>
      <c r="BJ287">
        <v>0</v>
      </c>
      <c r="BK287">
        <v>0</v>
      </c>
      <c r="BL287">
        <v>5</v>
      </c>
      <c r="BM287">
        <v>29</v>
      </c>
      <c r="BN287">
        <v>0.42</v>
      </c>
      <c r="BO287">
        <v>0</v>
      </c>
      <c r="BP287">
        <v>0</v>
      </c>
      <c r="BR287">
        <v>20</v>
      </c>
      <c r="BS287">
        <v>14</v>
      </c>
      <c r="BX287">
        <v>0</v>
      </c>
      <c r="BY287">
        <v>0</v>
      </c>
      <c r="BZ287">
        <v>0</v>
      </c>
      <c r="CA287">
        <v>11.5</v>
      </c>
      <c r="CB287">
        <v>0</v>
      </c>
      <c r="CC287">
        <v>1</v>
      </c>
      <c r="CD287" s="56">
        <v>42095</v>
      </c>
      <c r="CE287" s="56">
        <v>42342</v>
      </c>
      <c r="CF287" s="56">
        <v>42342</v>
      </c>
      <c r="CG287" s="56">
        <v>42419</v>
      </c>
      <c r="CH287" s="56"/>
      <c r="CI287" s="56"/>
      <c r="CJ287">
        <v>0.36</v>
      </c>
      <c r="CK287">
        <v>39</v>
      </c>
      <c r="CL287">
        <v>0</v>
      </c>
      <c r="CM287">
        <v>0.04</v>
      </c>
      <c r="CN287">
        <v>0.69</v>
      </c>
      <c r="CO287">
        <v>0.22</v>
      </c>
      <c r="CP287">
        <v>0</v>
      </c>
      <c r="CQ287" t="s">
        <v>1154</v>
      </c>
      <c r="CR287" t="s">
        <v>1153</v>
      </c>
      <c r="CS287" t="s">
        <v>1725</v>
      </c>
      <c r="CT287" t="s">
        <v>1397</v>
      </c>
      <c r="CU287" t="s">
        <v>1396</v>
      </c>
      <c r="CV287" t="s">
        <v>2544</v>
      </c>
      <c r="CW287" t="s">
        <v>1390</v>
      </c>
      <c r="CX287" t="s">
        <v>853</v>
      </c>
      <c r="DC287" t="s">
        <v>1387</v>
      </c>
      <c r="DE287" t="s">
        <v>1728</v>
      </c>
    </row>
    <row r="288" spans="1:109" x14ac:dyDescent="0.25">
      <c r="A288" t="s">
        <v>1025</v>
      </c>
      <c r="B288">
        <v>2</v>
      </c>
      <c r="C288" s="56">
        <v>42419</v>
      </c>
      <c r="D288" t="s">
        <v>1153</v>
      </c>
      <c r="E288" t="s">
        <v>2545</v>
      </c>
      <c r="G288" t="s">
        <v>2546</v>
      </c>
      <c r="H288" t="s">
        <v>1144</v>
      </c>
      <c r="I288" t="s">
        <v>1144</v>
      </c>
      <c r="J288" t="s">
        <v>1144</v>
      </c>
      <c r="K288" t="s">
        <v>1144</v>
      </c>
      <c r="L288">
        <v>1.77</v>
      </c>
      <c r="M288">
        <v>3.8</v>
      </c>
      <c r="N288">
        <v>0</v>
      </c>
      <c r="O288" s="56">
        <v>0</v>
      </c>
      <c r="P288" s="56">
        <v>0</v>
      </c>
      <c r="Q288">
        <v>1</v>
      </c>
      <c r="R288">
        <v>1</v>
      </c>
      <c r="S288">
        <v>11</v>
      </c>
      <c r="T288">
        <v>8</v>
      </c>
      <c r="U288">
        <v>3</v>
      </c>
      <c r="V288">
        <v>1</v>
      </c>
      <c r="X288" t="s">
        <v>7757</v>
      </c>
      <c r="AA288">
        <v>0</v>
      </c>
      <c r="AB288">
        <v>0</v>
      </c>
      <c r="AC288">
        <v>0</v>
      </c>
      <c r="AD288">
        <v>0</v>
      </c>
      <c r="AE288">
        <v>0</v>
      </c>
      <c r="AF288">
        <v>0</v>
      </c>
      <c r="AG288">
        <v>0</v>
      </c>
      <c r="AJ288" s="56"/>
      <c r="AK288" s="56"/>
      <c r="AL288" s="56"/>
      <c r="AP288" t="s">
        <v>1155</v>
      </c>
      <c r="AR288">
        <v>5</v>
      </c>
      <c r="AS288" t="s">
        <v>1152</v>
      </c>
      <c r="AT288">
        <v>1</v>
      </c>
      <c r="AV288">
        <v>26</v>
      </c>
      <c r="AW288">
        <v>17</v>
      </c>
      <c r="AX288">
        <v>9</v>
      </c>
      <c r="AY288" t="s">
        <v>1147</v>
      </c>
      <c r="AZ288" t="s">
        <v>1147</v>
      </c>
      <c r="BA288">
        <v>38</v>
      </c>
      <c r="BD288">
        <v>1000000000</v>
      </c>
      <c r="BE288">
        <v>31</v>
      </c>
      <c r="BF288">
        <v>-0.19</v>
      </c>
      <c r="BG288">
        <v>0</v>
      </c>
      <c r="BH288">
        <v>0</v>
      </c>
      <c r="BI288">
        <v>0</v>
      </c>
      <c r="BJ288">
        <v>0</v>
      </c>
      <c r="BK288">
        <v>0</v>
      </c>
      <c r="BL288">
        <v>0</v>
      </c>
      <c r="BM288">
        <v>31</v>
      </c>
      <c r="BN288">
        <v>-0.19</v>
      </c>
      <c r="BO288">
        <v>0</v>
      </c>
      <c r="BP288">
        <v>0</v>
      </c>
      <c r="BR288">
        <v>0</v>
      </c>
      <c r="BS288">
        <v>7</v>
      </c>
      <c r="BX288">
        <v>0</v>
      </c>
      <c r="BY288">
        <v>8.85</v>
      </c>
      <c r="BZ288">
        <v>0</v>
      </c>
      <c r="CA288">
        <v>5</v>
      </c>
      <c r="CB288">
        <v>0</v>
      </c>
      <c r="CC288">
        <v>1</v>
      </c>
      <c r="CD288" s="56">
        <v>42341</v>
      </c>
      <c r="CE288" s="56">
        <v>42342</v>
      </c>
      <c r="CF288" s="56">
        <v>42342</v>
      </c>
      <c r="CG288" s="56">
        <v>42419</v>
      </c>
      <c r="CH288" s="56"/>
      <c r="CI288" s="56"/>
      <c r="CJ288">
        <v>0.01</v>
      </c>
      <c r="CK288">
        <v>0</v>
      </c>
      <c r="CL288">
        <v>0</v>
      </c>
      <c r="CM288">
        <v>0</v>
      </c>
      <c r="CN288">
        <v>0</v>
      </c>
      <c r="CO288">
        <v>0</v>
      </c>
      <c r="CP288">
        <v>0.96</v>
      </c>
      <c r="CQ288" t="s">
        <v>1154</v>
      </c>
      <c r="CR288" t="s">
        <v>1153</v>
      </c>
      <c r="CS288" t="s">
        <v>1748</v>
      </c>
      <c r="CT288" t="s">
        <v>1397</v>
      </c>
      <c r="CU288" t="s">
        <v>1396</v>
      </c>
      <c r="CV288" t="s">
        <v>2547</v>
      </c>
      <c r="CW288" t="s">
        <v>1738</v>
      </c>
      <c r="CX288" t="s">
        <v>853</v>
      </c>
      <c r="DC288" t="s">
        <v>1387</v>
      </c>
      <c r="DE288" t="s">
        <v>1392</v>
      </c>
    </row>
    <row r="289" spans="1:109" x14ac:dyDescent="0.25">
      <c r="A289" t="s">
        <v>1025</v>
      </c>
      <c r="B289">
        <v>1</v>
      </c>
      <c r="C289" s="56">
        <v>42419</v>
      </c>
      <c r="D289" t="s">
        <v>1153</v>
      </c>
      <c r="E289" t="s">
        <v>2548</v>
      </c>
      <c r="G289" t="s">
        <v>2549</v>
      </c>
      <c r="H289" t="s">
        <v>1144</v>
      </c>
      <c r="I289" t="s">
        <v>1144</v>
      </c>
      <c r="J289" t="s">
        <v>1144</v>
      </c>
      <c r="K289" t="s">
        <v>1144</v>
      </c>
      <c r="L289">
        <v>17.98</v>
      </c>
      <c r="M289">
        <v>42.08</v>
      </c>
      <c r="N289">
        <v>0</v>
      </c>
      <c r="O289" s="56">
        <v>0</v>
      </c>
      <c r="P289" s="56">
        <v>0</v>
      </c>
      <c r="Q289">
        <v>1</v>
      </c>
      <c r="R289">
        <v>1</v>
      </c>
      <c r="S289">
        <v>11</v>
      </c>
      <c r="T289">
        <v>8</v>
      </c>
      <c r="U289">
        <v>3</v>
      </c>
      <c r="V289">
        <v>1</v>
      </c>
      <c r="W289" t="s">
        <v>1156</v>
      </c>
      <c r="X289" t="s">
        <v>7755</v>
      </c>
      <c r="AA289">
        <v>0</v>
      </c>
      <c r="AB289">
        <v>0</v>
      </c>
      <c r="AC289">
        <v>0</v>
      </c>
      <c r="AD289">
        <v>0</v>
      </c>
      <c r="AE289">
        <v>0</v>
      </c>
      <c r="AF289">
        <v>0</v>
      </c>
      <c r="AG289">
        <v>0</v>
      </c>
      <c r="AJ289" s="56"/>
      <c r="AK289" s="56"/>
      <c r="AL289" s="56"/>
      <c r="AM289">
        <v>5</v>
      </c>
      <c r="AP289" t="s">
        <v>1155</v>
      </c>
      <c r="AR289">
        <v>5</v>
      </c>
      <c r="AS289" t="s">
        <v>1152</v>
      </c>
      <c r="AT289">
        <v>1</v>
      </c>
      <c r="AV289">
        <v>18</v>
      </c>
      <c r="AW289">
        <v>12</v>
      </c>
      <c r="AX289">
        <v>6</v>
      </c>
      <c r="AY289" t="s">
        <v>1148</v>
      </c>
      <c r="AZ289" t="s">
        <v>1148</v>
      </c>
      <c r="BA289">
        <v>18</v>
      </c>
      <c r="BD289">
        <v>1000000000</v>
      </c>
      <c r="BE289">
        <v>16</v>
      </c>
      <c r="BF289">
        <v>0.11</v>
      </c>
      <c r="BG289">
        <v>0</v>
      </c>
      <c r="BH289">
        <v>0</v>
      </c>
      <c r="BI289">
        <v>0</v>
      </c>
      <c r="BJ289">
        <v>0</v>
      </c>
      <c r="BK289">
        <v>0</v>
      </c>
      <c r="BL289">
        <v>0</v>
      </c>
      <c r="BM289">
        <v>16</v>
      </c>
      <c r="BN289">
        <v>0.11</v>
      </c>
      <c r="BO289">
        <v>0</v>
      </c>
      <c r="BP289">
        <v>0</v>
      </c>
      <c r="BR289">
        <v>0</v>
      </c>
      <c r="BS289">
        <v>5</v>
      </c>
      <c r="BX289">
        <v>0</v>
      </c>
      <c r="BY289">
        <v>0</v>
      </c>
      <c r="BZ289">
        <v>0</v>
      </c>
      <c r="CA289">
        <v>5.85</v>
      </c>
      <c r="CB289">
        <v>0</v>
      </c>
      <c r="CC289">
        <v>1</v>
      </c>
      <c r="CD289" s="56">
        <v>42095</v>
      </c>
      <c r="CE289" s="56">
        <v>42342</v>
      </c>
      <c r="CF289" s="56">
        <v>42342</v>
      </c>
      <c r="CG289" s="56">
        <v>42419</v>
      </c>
      <c r="CH289" s="56"/>
      <c r="CI289" s="56"/>
      <c r="CJ289">
        <v>0.03</v>
      </c>
      <c r="CK289">
        <v>0</v>
      </c>
      <c r="CL289">
        <v>0</v>
      </c>
      <c r="CM289">
        <v>0</v>
      </c>
      <c r="CN289">
        <v>0</v>
      </c>
      <c r="CO289">
        <v>0.05</v>
      </c>
      <c r="CP289">
        <v>0.9</v>
      </c>
      <c r="CQ289" t="s">
        <v>1154</v>
      </c>
      <c r="CR289" t="s">
        <v>1153</v>
      </c>
      <c r="CS289" t="s">
        <v>1725</v>
      </c>
      <c r="CT289" t="s">
        <v>1397</v>
      </c>
      <c r="CU289" t="s">
        <v>1396</v>
      </c>
      <c r="CV289" t="s">
        <v>2550</v>
      </c>
      <c r="CW289" t="s">
        <v>1390</v>
      </c>
      <c r="CX289" t="s">
        <v>853</v>
      </c>
      <c r="DC289" t="s">
        <v>1387</v>
      </c>
      <c r="DE289" t="s">
        <v>1728</v>
      </c>
    </row>
    <row r="290" spans="1:109" x14ac:dyDescent="0.25">
      <c r="A290" t="s">
        <v>1025</v>
      </c>
      <c r="B290">
        <v>1</v>
      </c>
      <c r="C290" s="56">
        <v>42419</v>
      </c>
      <c r="D290" t="s">
        <v>1153</v>
      </c>
      <c r="E290" t="s">
        <v>2551</v>
      </c>
      <c r="G290" t="s">
        <v>2552</v>
      </c>
      <c r="H290" t="s">
        <v>1144</v>
      </c>
      <c r="I290" t="s">
        <v>1144</v>
      </c>
      <c r="J290" t="s">
        <v>1144</v>
      </c>
      <c r="K290" t="s">
        <v>1144</v>
      </c>
      <c r="L290">
        <v>32.93</v>
      </c>
      <c r="M290">
        <v>47.73</v>
      </c>
      <c r="N290">
        <v>0</v>
      </c>
      <c r="O290" s="56">
        <v>0</v>
      </c>
      <c r="P290" s="56">
        <v>0</v>
      </c>
      <c r="Q290">
        <v>1</v>
      </c>
      <c r="R290">
        <v>1</v>
      </c>
      <c r="S290">
        <v>11</v>
      </c>
      <c r="T290">
        <v>8</v>
      </c>
      <c r="U290">
        <v>3</v>
      </c>
      <c r="V290">
        <v>1</v>
      </c>
      <c r="X290" t="s">
        <v>7716</v>
      </c>
      <c r="AA290">
        <v>0</v>
      </c>
      <c r="AB290">
        <v>0</v>
      </c>
      <c r="AC290">
        <v>0</v>
      </c>
      <c r="AD290">
        <v>0</v>
      </c>
      <c r="AE290">
        <v>0</v>
      </c>
      <c r="AF290">
        <v>0</v>
      </c>
      <c r="AG290">
        <v>0</v>
      </c>
      <c r="AJ290" s="56"/>
      <c r="AK290" s="56"/>
      <c r="AL290" s="56"/>
      <c r="AP290" t="s">
        <v>1155</v>
      </c>
      <c r="AS290" t="s">
        <v>1152</v>
      </c>
      <c r="AT290">
        <v>1</v>
      </c>
      <c r="AV290">
        <v>0</v>
      </c>
      <c r="AW290">
        <v>0</v>
      </c>
      <c r="AX290">
        <v>0</v>
      </c>
      <c r="AY290" t="s">
        <v>1388</v>
      </c>
      <c r="AZ290" t="s">
        <v>1388</v>
      </c>
      <c r="BA290">
        <v>4</v>
      </c>
      <c r="BD290">
        <v>1000000000</v>
      </c>
      <c r="BE290">
        <v>1</v>
      </c>
      <c r="BF290">
        <v>0</v>
      </c>
      <c r="BG290">
        <v>0</v>
      </c>
      <c r="BH290">
        <v>0</v>
      </c>
      <c r="BI290">
        <v>0</v>
      </c>
      <c r="BJ290">
        <v>0</v>
      </c>
      <c r="BK290">
        <v>0</v>
      </c>
      <c r="BL290">
        <v>0</v>
      </c>
      <c r="BM290">
        <v>1</v>
      </c>
      <c r="BN290">
        <v>0</v>
      </c>
      <c r="BO290">
        <v>0</v>
      </c>
      <c r="BP290">
        <v>0</v>
      </c>
      <c r="BR290">
        <v>0</v>
      </c>
      <c r="BS290">
        <v>0</v>
      </c>
      <c r="BX290">
        <v>0</v>
      </c>
      <c r="BY290">
        <v>0</v>
      </c>
      <c r="BZ290">
        <v>0</v>
      </c>
      <c r="CA290">
        <v>0</v>
      </c>
      <c r="CB290">
        <v>0</v>
      </c>
      <c r="CC290">
        <v>1</v>
      </c>
      <c r="CD290" s="56">
        <v>42284</v>
      </c>
      <c r="CE290" s="56">
        <v>42342</v>
      </c>
      <c r="CF290" s="56">
        <v>42342</v>
      </c>
      <c r="CG290" s="56">
        <v>42419</v>
      </c>
      <c r="CH290" s="56"/>
      <c r="CI290" s="56"/>
      <c r="CJ290">
        <v>0</v>
      </c>
      <c r="CK290">
        <v>0</v>
      </c>
      <c r="CL290">
        <v>0</v>
      </c>
      <c r="CM290">
        <v>0</v>
      </c>
      <c r="CN290">
        <v>0</v>
      </c>
      <c r="CO290">
        <v>0</v>
      </c>
      <c r="CP290">
        <v>0.95</v>
      </c>
      <c r="CQ290" t="s">
        <v>1154</v>
      </c>
      <c r="CR290" t="s">
        <v>1153</v>
      </c>
      <c r="CS290" t="s">
        <v>1725</v>
      </c>
      <c r="CT290" t="s">
        <v>1397</v>
      </c>
      <c r="CU290" t="s">
        <v>1396</v>
      </c>
      <c r="CV290" t="s">
        <v>2553</v>
      </c>
      <c r="CW290" t="s">
        <v>1390</v>
      </c>
      <c r="CX290" t="s">
        <v>853</v>
      </c>
      <c r="DC290" t="s">
        <v>1387</v>
      </c>
      <c r="DE290" t="s">
        <v>1728</v>
      </c>
    </row>
    <row r="291" spans="1:109" x14ac:dyDescent="0.25">
      <c r="A291" t="s">
        <v>1025</v>
      </c>
      <c r="B291">
        <v>1</v>
      </c>
      <c r="C291" s="56">
        <v>42419</v>
      </c>
      <c r="D291" t="s">
        <v>1153</v>
      </c>
      <c r="E291" t="s">
        <v>2554</v>
      </c>
      <c r="G291" t="s">
        <v>2555</v>
      </c>
      <c r="H291" t="s">
        <v>1144</v>
      </c>
      <c r="I291" t="s">
        <v>1144</v>
      </c>
      <c r="J291" t="s">
        <v>1144</v>
      </c>
      <c r="K291" t="s">
        <v>1144</v>
      </c>
      <c r="L291">
        <v>8.7799999999999994</v>
      </c>
      <c r="M291">
        <v>19.2</v>
      </c>
      <c r="N291">
        <v>0</v>
      </c>
      <c r="O291" s="56">
        <v>0</v>
      </c>
      <c r="P291" s="56">
        <v>0</v>
      </c>
      <c r="Q291">
        <v>1</v>
      </c>
      <c r="R291">
        <v>1</v>
      </c>
      <c r="S291">
        <v>11</v>
      </c>
      <c r="T291">
        <v>8</v>
      </c>
      <c r="U291">
        <v>3</v>
      </c>
      <c r="V291">
        <v>1</v>
      </c>
      <c r="X291" t="s">
        <v>7755</v>
      </c>
      <c r="AA291">
        <v>0</v>
      </c>
      <c r="AB291">
        <v>0</v>
      </c>
      <c r="AC291">
        <v>0</v>
      </c>
      <c r="AD291">
        <v>0</v>
      </c>
      <c r="AE291">
        <v>0</v>
      </c>
      <c r="AF291">
        <v>0</v>
      </c>
      <c r="AG291">
        <v>0</v>
      </c>
      <c r="AJ291" s="56"/>
      <c r="AK291" s="56"/>
      <c r="AL291" s="56"/>
      <c r="AM291">
        <v>5</v>
      </c>
      <c r="AP291" t="s">
        <v>1155</v>
      </c>
      <c r="AR291">
        <v>2</v>
      </c>
      <c r="AS291" t="s">
        <v>1152</v>
      </c>
      <c r="AT291">
        <v>1</v>
      </c>
      <c r="AV291">
        <v>9</v>
      </c>
      <c r="AW291">
        <v>6</v>
      </c>
      <c r="AX291">
        <v>3</v>
      </c>
      <c r="AY291" t="s">
        <v>1147</v>
      </c>
      <c r="AZ291" t="s">
        <v>1147</v>
      </c>
      <c r="BA291">
        <v>9</v>
      </c>
      <c r="BD291">
        <v>1000000000</v>
      </c>
      <c r="BE291">
        <v>11</v>
      </c>
      <c r="BF291">
        <v>-0.22</v>
      </c>
      <c r="BG291">
        <v>0</v>
      </c>
      <c r="BH291">
        <v>0</v>
      </c>
      <c r="BI291">
        <v>0</v>
      </c>
      <c r="BJ291">
        <v>0</v>
      </c>
      <c r="BK291">
        <v>0</v>
      </c>
      <c r="BL291">
        <v>0</v>
      </c>
      <c r="BM291">
        <v>11</v>
      </c>
      <c r="BN291">
        <v>-0.22</v>
      </c>
      <c r="BO291">
        <v>0</v>
      </c>
      <c r="BP291">
        <v>0</v>
      </c>
      <c r="BR291">
        <v>0</v>
      </c>
      <c r="BS291">
        <v>2</v>
      </c>
      <c r="BX291">
        <v>0</v>
      </c>
      <c r="BY291">
        <v>17.559999999999999</v>
      </c>
      <c r="BZ291">
        <v>0</v>
      </c>
      <c r="CA291">
        <v>5.18</v>
      </c>
      <c r="CB291">
        <v>0</v>
      </c>
      <c r="CC291">
        <v>1</v>
      </c>
      <c r="CD291" s="56">
        <v>42095</v>
      </c>
      <c r="CE291" s="56">
        <v>42342</v>
      </c>
      <c r="CF291" s="56">
        <v>42342</v>
      </c>
      <c r="CG291" s="56">
        <v>42419</v>
      </c>
      <c r="CH291" s="56"/>
      <c r="CI291" s="56"/>
      <c r="CJ291">
        <v>0</v>
      </c>
      <c r="CK291">
        <v>0</v>
      </c>
      <c r="CL291">
        <v>0</v>
      </c>
      <c r="CM291">
        <v>0</v>
      </c>
      <c r="CN291">
        <v>0</v>
      </c>
      <c r="CO291">
        <v>0</v>
      </c>
      <c r="CP291">
        <v>0.95</v>
      </c>
      <c r="CQ291" t="s">
        <v>1154</v>
      </c>
      <c r="CR291" t="s">
        <v>1153</v>
      </c>
      <c r="CS291" t="s">
        <v>1725</v>
      </c>
      <c r="CT291" t="s">
        <v>1397</v>
      </c>
      <c r="CU291" t="s">
        <v>1396</v>
      </c>
      <c r="CV291" t="s">
        <v>2556</v>
      </c>
      <c r="CW291" t="s">
        <v>1727</v>
      </c>
      <c r="CX291" t="s">
        <v>853</v>
      </c>
      <c r="DC291" t="s">
        <v>1387</v>
      </c>
      <c r="DE291" t="s">
        <v>1728</v>
      </c>
    </row>
    <row r="292" spans="1:109" x14ac:dyDescent="0.25">
      <c r="A292" t="s">
        <v>1025</v>
      </c>
      <c r="B292">
        <v>1</v>
      </c>
      <c r="C292" s="56">
        <v>42419</v>
      </c>
      <c r="D292" t="s">
        <v>1153</v>
      </c>
      <c r="E292" t="s">
        <v>2557</v>
      </c>
      <c r="G292" t="s">
        <v>2558</v>
      </c>
      <c r="H292" t="s">
        <v>1144</v>
      </c>
      <c r="I292" t="s">
        <v>1144</v>
      </c>
      <c r="J292" t="s">
        <v>1144</v>
      </c>
      <c r="K292" t="s">
        <v>1144</v>
      </c>
      <c r="L292">
        <v>0.62</v>
      </c>
      <c r="M292">
        <v>1.27</v>
      </c>
      <c r="N292">
        <v>0</v>
      </c>
      <c r="O292" s="56">
        <v>0</v>
      </c>
      <c r="P292" s="56">
        <v>0</v>
      </c>
      <c r="Q292">
        <v>1</v>
      </c>
      <c r="R292">
        <v>1</v>
      </c>
      <c r="S292">
        <v>11</v>
      </c>
      <c r="T292">
        <v>8</v>
      </c>
      <c r="U292">
        <v>3</v>
      </c>
      <c r="V292">
        <v>1</v>
      </c>
      <c r="X292" t="s">
        <v>7716</v>
      </c>
      <c r="AA292">
        <v>0</v>
      </c>
      <c r="AB292">
        <v>0</v>
      </c>
      <c r="AC292">
        <v>0</v>
      </c>
      <c r="AD292">
        <v>0</v>
      </c>
      <c r="AE292">
        <v>0</v>
      </c>
      <c r="AF292">
        <v>0</v>
      </c>
      <c r="AG292">
        <v>0</v>
      </c>
      <c r="AJ292" s="56"/>
      <c r="AK292" s="56"/>
      <c r="AL292" s="56"/>
      <c r="AP292" t="s">
        <v>1155</v>
      </c>
      <c r="AR292">
        <v>5</v>
      </c>
      <c r="AS292" t="s">
        <v>1152</v>
      </c>
      <c r="AT292">
        <v>1</v>
      </c>
      <c r="AV292">
        <v>43</v>
      </c>
      <c r="AW292">
        <v>29</v>
      </c>
      <c r="AX292">
        <v>14</v>
      </c>
      <c r="AY292" t="s">
        <v>1147</v>
      </c>
      <c r="AZ292" t="s">
        <v>1147</v>
      </c>
      <c r="BA292">
        <v>62</v>
      </c>
      <c r="BD292">
        <v>1000000000</v>
      </c>
      <c r="BE292">
        <v>53</v>
      </c>
      <c r="BF292">
        <v>-0.23</v>
      </c>
      <c r="BG292">
        <v>0</v>
      </c>
      <c r="BH292">
        <v>0</v>
      </c>
      <c r="BI292">
        <v>0</v>
      </c>
      <c r="BJ292">
        <v>0</v>
      </c>
      <c r="BK292">
        <v>0</v>
      </c>
      <c r="BL292">
        <v>0</v>
      </c>
      <c r="BM292">
        <v>53</v>
      </c>
      <c r="BN292">
        <v>-0.23</v>
      </c>
      <c r="BO292">
        <v>0</v>
      </c>
      <c r="BP292">
        <v>0</v>
      </c>
      <c r="BR292">
        <v>0</v>
      </c>
      <c r="BS292">
        <v>12</v>
      </c>
      <c r="BX292">
        <v>0</v>
      </c>
      <c r="BY292">
        <v>6.2</v>
      </c>
      <c r="BZ292">
        <v>0</v>
      </c>
      <c r="CA292">
        <v>4.57</v>
      </c>
      <c r="CB292">
        <v>0</v>
      </c>
      <c r="CC292">
        <v>1</v>
      </c>
      <c r="CD292" s="56">
        <v>42284</v>
      </c>
      <c r="CE292" s="56">
        <v>42342</v>
      </c>
      <c r="CF292" s="56">
        <v>42342</v>
      </c>
      <c r="CG292" s="56">
        <v>42419</v>
      </c>
      <c r="CH292" s="56"/>
      <c r="CI292" s="56"/>
      <c r="CJ292">
        <v>0.02</v>
      </c>
      <c r="CK292">
        <v>0</v>
      </c>
      <c r="CL292">
        <v>0</v>
      </c>
      <c r="CM292">
        <v>0</v>
      </c>
      <c r="CN292">
        <v>0</v>
      </c>
      <c r="CO292">
        <v>0</v>
      </c>
      <c r="CP292">
        <v>0.95</v>
      </c>
      <c r="CQ292" t="s">
        <v>1154</v>
      </c>
      <c r="CR292" t="s">
        <v>1153</v>
      </c>
      <c r="CS292" t="s">
        <v>1725</v>
      </c>
      <c r="CT292" t="s">
        <v>1397</v>
      </c>
      <c r="CU292" t="s">
        <v>1396</v>
      </c>
      <c r="CV292" t="s">
        <v>2559</v>
      </c>
      <c r="CW292" t="s">
        <v>1390</v>
      </c>
      <c r="CX292" t="s">
        <v>853</v>
      </c>
      <c r="DC292" t="s">
        <v>1387</v>
      </c>
      <c r="DE292" t="s">
        <v>1728</v>
      </c>
    </row>
    <row r="293" spans="1:109" x14ac:dyDescent="0.25">
      <c r="A293" t="s">
        <v>1025</v>
      </c>
      <c r="B293">
        <v>1</v>
      </c>
      <c r="C293" s="56">
        <v>42419</v>
      </c>
      <c r="D293" t="s">
        <v>1153</v>
      </c>
      <c r="E293" t="s">
        <v>2560</v>
      </c>
      <c r="G293" t="s">
        <v>2561</v>
      </c>
      <c r="H293" t="s">
        <v>1144</v>
      </c>
      <c r="I293" t="s">
        <v>1144</v>
      </c>
      <c r="J293" t="s">
        <v>1144</v>
      </c>
      <c r="K293" t="s">
        <v>1144</v>
      </c>
      <c r="L293">
        <v>10.08</v>
      </c>
      <c r="M293">
        <v>24.56</v>
      </c>
      <c r="N293">
        <v>0</v>
      </c>
      <c r="O293" s="56">
        <v>0</v>
      </c>
      <c r="P293" s="56">
        <v>0</v>
      </c>
      <c r="Q293">
        <v>1</v>
      </c>
      <c r="R293">
        <v>1</v>
      </c>
      <c r="S293">
        <v>11</v>
      </c>
      <c r="T293">
        <v>8</v>
      </c>
      <c r="U293">
        <v>3</v>
      </c>
      <c r="V293">
        <v>1</v>
      </c>
      <c r="X293" t="s">
        <v>7662</v>
      </c>
      <c r="AA293">
        <v>0</v>
      </c>
      <c r="AB293">
        <v>0</v>
      </c>
      <c r="AC293">
        <v>0</v>
      </c>
      <c r="AD293">
        <v>0</v>
      </c>
      <c r="AE293">
        <v>0</v>
      </c>
      <c r="AF293">
        <v>0</v>
      </c>
      <c r="AG293">
        <v>0</v>
      </c>
      <c r="AJ293" s="56"/>
      <c r="AK293" s="56"/>
      <c r="AL293" s="56"/>
      <c r="AP293" t="s">
        <v>1155</v>
      </c>
      <c r="AR293">
        <v>5</v>
      </c>
      <c r="AS293" t="s">
        <v>1152</v>
      </c>
      <c r="AT293">
        <v>1</v>
      </c>
      <c r="AV293">
        <v>40</v>
      </c>
      <c r="AW293">
        <v>27</v>
      </c>
      <c r="AX293">
        <v>13</v>
      </c>
      <c r="AY293" t="s">
        <v>1147</v>
      </c>
      <c r="AZ293" t="s">
        <v>1147</v>
      </c>
      <c r="BA293">
        <v>30</v>
      </c>
      <c r="BD293">
        <v>1000000000</v>
      </c>
      <c r="BE293">
        <v>76</v>
      </c>
      <c r="BF293">
        <v>-0.9</v>
      </c>
      <c r="BG293">
        <v>0</v>
      </c>
      <c r="BH293">
        <v>0</v>
      </c>
      <c r="BI293">
        <v>0</v>
      </c>
      <c r="BJ293">
        <v>0</v>
      </c>
      <c r="BK293">
        <v>0</v>
      </c>
      <c r="BL293">
        <v>0</v>
      </c>
      <c r="BM293">
        <v>76</v>
      </c>
      <c r="BN293">
        <v>-0.9</v>
      </c>
      <c r="BO293">
        <v>0</v>
      </c>
      <c r="BP293">
        <v>0</v>
      </c>
      <c r="BR293">
        <v>0</v>
      </c>
      <c r="BS293">
        <v>11</v>
      </c>
      <c r="BT293">
        <v>20</v>
      </c>
      <c r="BX293">
        <v>0</v>
      </c>
      <c r="BY293">
        <v>362.88</v>
      </c>
      <c r="BZ293">
        <v>0</v>
      </c>
      <c r="CA293">
        <v>6.27</v>
      </c>
      <c r="CB293">
        <v>0</v>
      </c>
      <c r="CC293">
        <v>1</v>
      </c>
      <c r="CD293" s="56">
        <v>42272</v>
      </c>
      <c r="CE293" s="56">
        <v>42342</v>
      </c>
      <c r="CF293" s="56">
        <v>42342</v>
      </c>
      <c r="CG293" s="56">
        <v>42419</v>
      </c>
      <c r="CH293" s="56"/>
      <c r="CI293" s="56"/>
      <c r="CJ293">
        <v>0.01</v>
      </c>
      <c r="CK293">
        <v>0</v>
      </c>
      <c r="CL293">
        <v>0</v>
      </c>
      <c r="CM293">
        <v>0</v>
      </c>
      <c r="CN293">
        <v>0</v>
      </c>
      <c r="CO293">
        <v>0</v>
      </c>
      <c r="CP293">
        <v>0.95</v>
      </c>
      <c r="CQ293" t="s">
        <v>1154</v>
      </c>
      <c r="CR293" t="s">
        <v>1153</v>
      </c>
      <c r="CS293" t="s">
        <v>1725</v>
      </c>
      <c r="CT293" t="s">
        <v>1397</v>
      </c>
      <c r="CU293" t="s">
        <v>1396</v>
      </c>
      <c r="CV293" t="s">
        <v>2556</v>
      </c>
      <c r="CW293" t="s">
        <v>1390</v>
      </c>
      <c r="CX293" t="s">
        <v>853</v>
      </c>
      <c r="DC293" t="s">
        <v>1387</v>
      </c>
      <c r="DE293" t="s">
        <v>1728</v>
      </c>
    </row>
    <row r="294" spans="1:109" x14ac:dyDescent="0.25">
      <c r="A294" t="s">
        <v>1025</v>
      </c>
      <c r="B294">
        <v>1</v>
      </c>
      <c r="C294" s="56">
        <v>42419</v>
      </c>
      <c r="D294" t="s">
        <v>1153</v>
      </c>
      <c r="E294" t="s">
        <v>2562</v>
      </c>
      <c r="G294" t="s">
        <v>2563</v>
      </c>
      <c r="H294" t="s">
        <v>1144</v>
      </c>
      <c r="I294" t="s">
        <v>1144</v>
      </c>
      <c r="J294" t="s">
        <v>1144</v>
      </c>
      <c r="K294" t="s">
        <v>1144</v>
      </c>
      <c r="L294">
        <v>1.68</v>
      </c>
      <c r="M294">
        <v>4.68</v>
      </c>
      <c r="N294">
        <v>0</v>
      </c>
      <c r="O294" s="56">
        <v>0</v>
      </c>
      <c r="P294" s="56">
        <v>0</v>
      </c>
      <c r="Q294">
        <v>1</v>
      </c>
      <c r="R294">
        <v>1</v>
      </c>
      <c r="S294">
        <v>11</v>
      </c>
      <c r="T294">
        <v>8</v>
      </c>
      <c r="U294">
        <v>3</v>
      </c>
      <c r="V294">
        <v>1</v>
      </c>
      <c r="W294" t="s">
        <v>1156</v>
      </c>
      <c r="X294" t="s">
        <v>7756</v>
      </c>
      <c r="Y294">
        <v>7</v>
      </c>
      <c r="AA294">
        <v>0</v>
      </c>
      <c r="AB294">
        <v>0</v>
      </c>
      <c r="AC294">
        <v>0</v>
      </c>
      <c r="AD294">
        <v>0</v>
      </c>
      <c r="AE294">
        <v>0</v>
      </c>
      <c r="AF294">
        <v>19</v>
      </c>
      <c r="AG294">
        <v>0</v>
      </c>
      <c r="AJ294" s="56"/>
      <c r="AK294" s="56"/>
      <c r="AL294" s="56"/>
      <c r="AP294" t="s">
        <v>1155</v>
      </c>
      <c r="AR294">
        <v>2</v>
      </c>
      <c r="AS294" t="s">
        <v>1152</v>
      </c>
      <c r="AT294">
        <v>1</v>
      </c>
      <c r="AV294">
        <v>10</v>
      </c>
      <c r="AW294">
        <v>7</v>
      </c>
      <c r="AX294">
        <v>3</v>
      </c>
      <c r="AY294" t="s">
        <v>1145</v>
      </c>
      <c r="AZ294" t="s">
        <v>1145</v>
      </c>
      <c r="BA294">
        <v>8</v>
      </c>
      <c r="BD294">
        <v>1000000000</v>
      </c>
      <c r="BE294">
        <v>7</v>
      </c>
      <c r="BF294">
        <v>0.3</v>
      </c>
      <c r="BG294">
        <v>0</v>
      </c>
      <c r="BH294">
        <v>0</v>
      </c>
      <c r="BI294">
        <v>0</v>
      </c>
      <c r="BJ294">
        <v>0</v>
      </c>
      <c r="BK294">
        <v>0</v>
      </c>
      <c r="BL294">
        <v>0</v>
      </c>
      <c r="BM294">
        <v>7</v>
      </c>
      <c r="BN294">
        <v>0.3</v>
      </c>
      <c r="BO294">
        <v>0</v>
      </c>
      <c r="BP294">
        <v>0</v>
      </c>
      <c r="BR294">
        <v>4</v>
      </c>
      <c r="BS294">
        <v>3</v>
      </c>
      <c r="BT294">
        <v>2</v>
      </c>
      <c r="BX294">
        <v>0</v>
      </c>
      <c r="BY294">
        <v>0</v>
      </c>
      <c r="BZ294">
        <v>0</v>
      </c>
      <c r="CA294">
        <v>7.79</v>
      </c>
      <c r="CB294">
        <v>0</v>
      </c>
      <c r="CC294">
        <v>1</v>
      </c>
      <c r="CD294" s="56">
        <v>42318</v>
      </c>
      <c r="CE294" s="56">
        <v>42342</v>
      </c>
      <c r="CF294" s="56">
        <v>42342</v>
      </c>
      <c r="CG294" s="56">
        <v>42419</v>
      </c>
      <c r="CH294" s="56"/>
      <c r="CI294" s="56"/>
      <c r="CJ294">
        <v>0.1</v>
      </c>
      <c r="CK294">
        <v>0</v>
      </c>
      <c r="CL294">
        <v>0</v>
      </c>
      <c r="CM294">
        <v>0</v>
      </c>
      <c r="CN294">
        <v>0.12</v>
      </c>
      <c r="CO294">
        <v>0.83</v>
      </c>
      <c r="CP294">
        <v>0</v>
      </c>
      <c r="CQ294" t="s">
        <v>1154</v>
      </c>
      <c r="CR294" t="s">
        <v>1153</v>
      </c>
      <c r="CS294" t="s">
        <v>1725</v>
      </c>
      <c r="CT294" t="s">
        <v>1397</v>
      </c>
      <c r="CU294" t="s">
        <v>1396</v>
      </c>
      <c r="CV294" t="s">
        <v>2564</v>
      </c>
      <c r="CW294" t="s">
        <v>1390</v>
      </c>
      <c r="CX294" t="s">
        <v>853</v>
      </c>
      <c r="DC294" t="s">
        <v>1387</v>
      </c>
      <c r="DE294" t="s">
        <v>1728</v>
      </c>
    </row>
    <row r="295" spans="1:109" x14ac:dyDescent="0.25">
      <c r="A295" t="s">
        <v>1025</v>
      </c>
      <c r="B295">
        <v>6</v>
      </c>
      <c r="C295" s="56">
        <v>42419</v>
      </c>
      <c r="D295" t="s">
        <v>1153</v>
      </c>
      <c r="E295" t="s">
        <v>1436</v>
      </c>
      <c r="G295" t="s">
        <v>2565</v>
      </c>
      <c r="H295" t="s">
        <v>1144</v>
      </c>
      <c r="I295" t="s">
        <v>1144</v>
      </c>
      <c r="J295" t="s">
        <v>1144</v>
      </c>
      <c r="K295" t="s">
        <v>1144</v>
      </c>
      <c r="L295">
        <v>13.56</v>
      </c>
      <c r="M295">
        <v>36</v>
      </c>
      <c r="N295">
        <v>0</v>
      </c>
      <c r="O295" s="56">
        <v>0</v>
      </c>
      <c r="P295" s="56">
        <v>0</v>
      </c>
      <c r="Q295">
        <v>1</v>
      </c>
      <c r="R295">
        <v>1</v>
      </c>
      <c r="S295">
        <v>11</v>
      </c>
      <c r="T295">
        <v>8</v>
      </c>
      <c r="U295">
        <v>3</v>
      </c>
      <c r="V295">
        <v>1</v>
      </c>
      <c r="W295" t="s">
        <v>1156</v>
      </c>
      <c r="X295" t="s">
        <v>7762</v>
      </c>
      <c r="Y295">
        <v>20</v>
      </c>
      <c r="AA295">
        <v>0</v>
      </c>
      <c r="AB295">
        <v>0</v>
      </c>
      <c r="AC295">
        <v>0</v>
      </c>
      <c r="AD295">
        <v>0</v>
      </c>
      <c r="AE295">
        <v>0</v>
      </c>
      <c r="AF295">
        <v>2</v>
      </c>
      <c r="AG295">
        <v>0</v>
      </c>
      <c r="AJ295" s="56"/>
      <c r="AK295" s="56"/>
      <c r="AL295" s="56"/>
      <c r="AP295" t="s">
        <v>1155</v>
      </c>
      <c r="AS295" t="s">
        <v>1152</v>
      </c>
      <c r="AT295">
        <v>1</v>
      </c>
      <c r="AV295">
        <v>15</v>
      </c>
      <c r="AW295">
        <v>10</v>
      </c>
      <c r="AX295">
        <v>5</v>
      </c>
      <c r="AY295" t="s">
        <v>1148</v>
      </c>
      <c r="AZ295" t="s">
        <v>1148</v>
      </c>
      <c r="BA295">
        <v>10</v>
      </c>
      <c r="BD295">
        <v>1000000000</v>
      </c>
      <c r="BE295">
        <v>13</v>
      </c>
      <c r="BF295">
        <v>0.13</v>
      </c>
      <c r="BG295">
        <v>0</v>
      </c>
      <c r="BH295">
        <v>0</v>
      </c>
      <c r="BI295">
        <v>0</v>
      </c>
      <c r="BJ295">
        <v>0</v>
      </c>
      <c r="BK295">
        <v>0</v>
      </c>
      <c r="BL295">
        <v>1</v>
      </c>
      <c r="BM295">
        <v>14</v>
      </c>
      <c r="BN295">
        <v>7.0000000000000007E-2</v>
      </c>
      <c r="BO295">
        <v>0</v>
      </c>
      <c r="BP295">
        <v>0</v>
      </c>
      <c r="BR295">
        <v>1</v>
      </c>
      <c r="BS295">
        <v>4</v>
      </c>
      <c r="BX295">
        <v>0</v>
      </c>
      <c r="BY295">
        <v>0</v>
      </c>
      <c r="BZ295">
        <v>0</v>
      </c>
      <c r="CA295">
        <v>7.22</v>
      </c>
      <c r="CB295">
        <v>0</v>
      </c>
      <c r="CC295">
        <v>1</v>
      </c>
      <c r="CD295" s="56">
        <v>42243</v>
      </c>
      <c r="CE295" s="56">
        <v>42342</v>
      </c>
      <c r="CF295" s="56">
        <v>42342</v>
      </c>
      <c r="CG295" s="56">
        <v>42419</v>
      </c>
      <c r="CH295" s="56"/>
      <c r="CI295" s="56"/>
      <c r="CJ295">
        <v>0.17</v>
      </c>
      <c r="CK295">
        <v>10</v>
      </c>
      <c r="CL295">
        <v>0.03</v>
      </c>
      <c r="CM295">
        <v>0</v>
      </c>
      <c r="CN295">
        <v>0</v>
      </c>
      <c r="CO295">
        <v>0.95</v>
      </c>
      <c r="CP295">
        <v>0</v>
      </c>
      <c r="CQ295" t="s">
        <v>1154</v>
      </c>
      <c r="CR295" t="s">
        <v>1153</v>
      </c>
      <c r="CS295" t="s">
        <v>1395</v>
      </c>
      <c r="CT295" t="s">
        <v>1397</v>
      </c>
      <c r="CU295" t="s">
        <v>1396</v>
      </c>
      <c r="CV295" t="s">
        <v>2566</v>
      </c>
      <c r="CW295" t="s">
        <v>1391</v>
      </c>
      <c r="CX295" t="s">
        <v>853</v>
      </c>
      <c r="DC295" t="s">
        <v>1389</v>
      </c>
      <c r="DE295" t="s">
        <v>1392</v>
      </c>
    </row>
    <row r="296" spans="1:109" x14ac:dyDescent="0.25">
      <c r="A296" t="s">
        <v>1025</v>
      </c>
      <c r="B296">
        <v>2</v>
      </c>
      <c r="C296" s="56">
        <v>42419</v>
      </c>
      <c r="D296" t="s">
        <v>1153</v>
      </c>
      <c r="E296" t="s">
        <v>2567</v>
      </c>
      <c r="G296" t="s">
        <v>2568</v>
      </c>
      <c r="H296" t="s">
        <v>1144</v>
      </c>
      <c r="I296" t="s">
        <v>1144</v>
      </c>
      <c r="J296" t="s">
        <v>1144</v>
      </c>
      <c r="K296" t="s">
        <v>1144</v>
      </c>
      <c r="L296">
        <v>6.89</v>
      </c>
      <c r="M296">
        <v>18.5</v>
      </c>
      <c r="N296">
        <v>0</v>
      </c>
      <c r="O296" s="56">
        <v>0</v>
      </c>
      <c r="P296" s="56">
        <v>0</v>
      </c>
      <c r="Q296">
        <v>1</v>
      </c>
      <c r="R296">
        <v>1</v>
      </c>
      <c r="S296">
        <v>11</v>
      </c>
      <c r="T296">
        <v>8</v>
      </c>
      <c r="U296">
        <v>3</v>
      </c>
      <c r="V296">
        <v>1</v>
      </c>
      <c r="X296" t="s">
        <v>7659</v>
      </c>
      <c r="AA296">
        <v>0</v>
      </c>
      <c r="AB296">
        <v>0</v>
      </c>
      <c r="AC296">
        <v>0</v>
      </c>
      <c r="AD296">
        <v>0</v>
      </c>
      <c r="AE296">
        <v>0</v>
      </c>
      <c r="AF296">
        <v>0</v>
      </c>
      <c r="AG296">
        <v>0</v>
      </c>
      <c r="AJ296" s="56"/>
      <c r="AK296" s="56"/>
      <c r="AL296" s="56"/>
      <c r="AM296">
        <v>1</v>
      </c>
      <c r="AP296" t="s">
        <v>1155</v>
      </c>
      <c r="AR296">
        <v>2</v>
      </c>
      <c r="AS296" t="s">
        <v>1152</v>
      </c>
      <c r="AT296">
        <v>1</v>
      </c>
      <c r="AV296">
        <v>3</v>
      </c>
      <c r="AW296">
        <v>2</v>
      </c>
      <c r="AX296">
        <v>1</v>
      </c>
      <c r="AY296" t="s">
        <v>1147</v>
      </c>
      <c r="AZ296" t="s">
        <v>1147</v>
      </c>
      <c r="BA296">
        <v>5</v>
      </c>
      <c r="BD296">
        <v>1000000000</v>
      </c>
      <c r="BE296">
        <v>5</v>
      </c>
      <c r="BF296">
        <v>-0.67</v>
      </c>
      <c r="BG296">
        <v>0</v>
      </c>
      <c r="BH296">
        <v>0</v>
      </c>
      <c r="BI296">
        <v>0</v>
      </c>
      <c r="BJ296">
        <v>0</v>
      </c>
      <c r="BK296">
        <v>0</v>
      </c>
      <c r="BL296">
        <v>0</v>
      </c>
      <c r="BM296">
        <v>5</v>
      </c>
      <c r="BN296">
        <v>-0.67</v>
      </c>
      <c r="BO296">
        <v>0</v>
      </c>
      <c r="BP296">
        <v>0</v>
      </c>
      <c r="BR296">
        <v>0</v>
      </c>
      <c r="BS296">
        <v>1</v>
      </c>
      <c r="BX296">
        <v>0</v>
      </c>
      <c r="BY296">
        <v>13.78</v>
      </c>
      <c r="BZ296">
        <v>0</v>
      </c>
      <c r="CA296">
        <v>7.35</v>
      </c>
      <c r="CB296">
        <v>0</v>
      </c>
      <c r="CC296">
        <v>1</v>
      </c>
      <c r="CD296" s="56">
        <v>42342</v>
      </c>
      <c r="CE296" s="56">
        <v>42342</v>
      </c>
      <c r="CF296" s="56">
        <v>42342</v>
      </c>
      <c r="CG296" s="56">
        <v>42419</v>
      </c>
      <c r="CH296" s="56"/>
      <c r="CI296" s="56"/>
      <c r="CJ296">
        <v>0</v>
      </c>
      <c r="CK296">
        <v>0</v>
      </c>
      <c r="CL296">
        <v>0</v>
      </c>
      <c r="CM296">
        <v>0</v>
      </c>
      <c r="CN296">
        <v>0</v>
      </c>
      <c r="CO296">
        <v>0</v>
      </c>
      <c r="CP296">
        <v>0.96</v>
      </c>
      <c r="CQ296" t="s">
        <v>1154</v>
      </c>
      <c r="CR296" t="s">
        <v>1153</v>
      </c>
      <c r="CS296" t="s">
        <v>1748</v>
      </c>
      <c r="CT296" t="s">
        <v>1397</v>
      </c>
      <c r="CU296" t="s">
        <v>1396</v>
      </c>
      <c r="CV296" t="s">
        <v>2569</v>
      </c>
      <c r="CW296" t="s">
        <v>1738</v>
      </c>
      <c r="CX296" t="s">
        <v>853</v>
      </c>
      <c r="DC296" t="s">
        <v>1387</v>
      </c>
      <c r="DE296" t="s">
        <v>1392</v>
      </c>
    </row>
    <row r="297" spans="1:109" x14ac:dyDescent="0.25">
      <c r="A297" t="s">
        <v>1025</v>
      </c>
      <c r="B297">
        <v>1</v>
      </c>
      <c r="C297" s="56">
        <v>42419</v>
      </c>
      <c r="D297" t="s">
        <v>1153</v>
      </c>
      <c r="E297" t="s">
        <v>2570</v>
      </c>
      <c r="G297" t="s">
        <v>2571</v>
      </c>
      <c r="H297" t="s">
        <v>1144</v>
      </c>
      <c r="I297" t="s">
        <v>1144</v>
      </c>
      <c r="J297" t="s">
        <v>1144</v>
      </c>
      <c r="K297" t="s">
        <v>1144</v>
      </c>
      <c r="L297">
        <v>8.5299999999999994</v>
      </c>
      <c r="M297">
        <v>19.63</v>
      </c>
      <c r="N297">
        <v>0</v>
      </c>
      <c r="O297" s="56">
        <v>0</v>
      </c>
      <c r="P297" s="56">
        <v>0</v>
      </c>
      <c r="Q297">
        <v>1</v>
      </c>
      <c r="R297">
        <v>1</v>
      </c>
      <c r="S297">
        <v>11</v>
      </c>
      <c r="T297">
        <v>8</v>
      </c>
      <c r="U297">
        <v>3</v>
      </c>
      <c r="V297">
        <v>1</v>
      </c>
      <c r="X297" t="s">
        <v>7755</v>
      </c>
      <c r="AA297">
        <v>0</v>
      </c>
      <c r="AB297">
        <v>0</v>
      </c>
      <c r="AC297">
        <v>0</v>
      </c>
      <c r="AD297">
        <v>0</v>
      </c>
      <c r="AE297">
        <v>0</v>
      </c>
      <c r="AF297">
        <v>0</v>
      </c>
      <c r="AG297">
        <v>0</v>
      </c>
      <c r="AJ297" s="56"/>
      <c r="AK297" s="56"/>
      <c r="AL297" s="56"/>
      <c r="AP297" t="s">
        <v>1155</v>
      </c>
      <c r="AS297" t="s">
        <v>1152</v>
      </c>
      <c r="AT297">
        <v>1</v>
      </c>
      <c r="AV297">
        <v>0</v>
      </c>
      <c r="AW297">
        <v>0</v>
      </c>
      <c r="AX297">
        <v>0</v>
      </c>
      <c r="AY297" t="s">
        <v>1388</v>
      </c>
      <c r="AZ297" t="s">
        <v>1388</v>
      </c>
      <c r="BA297">
        <v>0</v>
      </c>
      <c r="BD297">
        <v>1000000000</v>
      </c>
      <c r="BE297">
        <v>1</v>
      </c>
      <c r="BF297">
        <v>0</v>
      </c>
      <c r="BG297">
        <v>0</v>
      </c>
      <c r="BH297">
        <v>0</v>
      </c>
      <c r="BI297">
        <v>0</v>
      </c>
      <c r="BJ297">
        <v>0</v>
      </c>
      <c r="BK297">
        <v>0</v>
      </c>
      <c r="BL297">
        <v>0</v>
      </c>
      <c r="BM297">
        <v>1</v>
      </c>
      <c r="BN297">
        <v>0</v>
      </c>
      <c r="BO297">
        <v>0</v>
      </c>
      <c r="BP297">
        <v>0</v>
      </c>
      <c r="BR297">
        <v>0</v>
      </c>
      <c r="BS297">
        <v>0</v>
      </c>
      <c r="BX297">
        <v>0</v>
      </c>
      <c r="BY297">
        <v>0</v>
      </c>
      <c r="BZ297">
        <v>0</v>
      </c>
      <c r="CA297">
        <v>0</v>
      </c>
      <c r="CB297">
        <v>0</v>
      </c>
      <c r="CC297">
        <v>1</v>
      </c>
      <c r="CD297" s="56">
        <v>42095</v>
      </c>
      <c r="CE297" s="56">
        <v>42342</v>
      </c>
      <c r="CF297" s="56">
        <v>42342</v>
      </c>
      <c r="CG297" s="56">
        <v>42419</v>
      </c>
      <c r="CH297" s="56"/>
      <c r="CI297" s="56"/>
      <c r="CJ297">
        <v>0.21</v>
      </c>
      <c r="CK297">
        <v>0</v>
      </c>
      <c r="CL297">
        <v>0.04</v>
      </c>
      <c r="CM297">
        <v>0</v>
      </c>
      <c r="CN297">
        <v>0</v>
      </c>
      <c r="CO297">
        <v>0</v>
      </c>
      <c r="CP297">
        <v>0.91</v>
      </c>
      <c r="CQ297" t="s">
        <v>1154</v>
      </c>
      <c r="CR297" t="s">
        <v>1153</v>
      </c>
      <c r="CS297" t="s">
        <v>1725</v>
      </c>
      <c r="CT297" t="s">
        <v>1397</v>
      </c>
      <c r="CU297" t="s">
        <v>1396</v>
      </c>
      <c r="CV297" t="s">
        <v>2572</v>
      </c>
      <c r="CW297" t="s">
        <v>1390</v>
      </c>
      <c r="CX297" t="s">
        <v>853</v>
      </c>
      <c r="DC297" t="s">
        <v>1387</v>
      </c>
      <c r="DE297" t="s">
        <v>1728</v>
      </c>
    </row>
    <row r="298" spans="1:109" x14ac:dyDescent="0.25">
      <c r="A298" t="s">
        <v>1025</v>
      </c>
      <c r="B298">
        <v>1</v>
      </c>
      <c r="C298" s="56">
        <v>42419</v>
      </c>
      <c r="D298" t="s">
        <v>1153</v>
      </c>
      <c r="E298" t="s">
        <v>2573</v>
      </c>
      <c r="G298" t="s">
        <v>2574</v>
      </c>
      <c r="H298" t="s">
        <v>1144</v>
      </c>
      <c r="I298" t="s">
        <v>1144</v>
      </c>
      <c r="J298" t="s">
        <v>1144</v>
      </c>
      <c r="K298" t="s">
        <v>1144</v>
      </c>
      <c r="L298">
        <v>9.31</v>
      </c>
      <c r="M298">
        <v>24.83</v>
      </c>
      <c r="N298">
        <v>0</v>
      </c>
      <c r="O298" s="56">
        <v>0</v>
      </c>
      <c r="P298" s="56">
        <v>0</v>
      </c>
      <c r="Q298">
        <v>1</v>
      </c>
      <c r="R298">
        <v>1</v>
      </c>
      <c r="S298">
        <v>11</v>
      </c>
      <c r="T298">
        <v>8</v>
      </c>
      <c r="U298">
        <v>3</v>
      </c>
      <c r="V298">
        <v>1</v>
      </c>
      <c r="X298" t="s">
        <v>7755</v>
      </c>
      <c r="AA298">
        <v>0</v>
      </c>
      <c r="AB298">
        <v>0</v>
      </c>
      <c r="AC298">
        <v>0</v>
      </c>
      <c r="AD298">
        <v>0</v>
      </c>
      <c r="AE298">
        <v>0</v>
      </c>
      <c r="AF298">
        <v>0</v>
      </c>
      <c r="AG298">
        <v>0</v>
      </c>
      <c r="AJ298" s="56"/>
      <c r="AK298" s="56"/>
      <c r="AL298" s="56"/>
      <c r="AM298">
        <v>10</v>
      </c>
      <c r="AP298" t="s">
        <v>1155</v>
      </c>
      <c r="AR298">
        <v>5</v>
      </c>
      <c r="AS298" t="s">
        <v>1152</v>
      </c>
      <c r="AT298">
        <v>1</v>
      </c>
      <c r="AV298">
        <v>25</v>
      </c>
      <c r="AW298">
        <v>17</v>
      </c>
      <c r="AX298">
        <v>8</v>
      </c>
      <c r="AY298" t="s">
        <v>1147</v>
      </c>
      <c r="AZ298" t="s">
        <v>1147</v>
      </c>
      <c r="BA298">
        <v>25</v>
      </c>
      <c r="BD298">
        <v>1000000000</v>
      </c>
      <c r="BE298">
        <v>32</v>
      </c>
      <c r="BF298">
        <v>-0.28000000000000003</v>
      </c>
      <c r="BG298">
        <v>0</v>
      </c>
      <c r="BH298">
        <v>0</v>
      </c>
      <c r="BI298">
        <v>0</v>
      </c>
      <c r="BJ298">
        <v>0</v>
      </c>
      <c r="BK298">
        <v>0</v>
      </c>
      <c r="BL298">
        <v>0</v>
      </c>
      <c r="BM298">
        <v>32</v>
      </c>
      <c r="BN298">
        <v>-0.28000000000000003</v>
      </c>
      <c r="BO298">
        <v>0</v>
      </c>
      <c r="BP298">
        <v>0</v>
      </c>
      <c r="BR298">
        <v>0</v>
      </c>
      <c r="BS298">
        <v>7</v>
      </c>
      <c r="BX298">
        <v>0</v>
      </c>
      <c r="BY298">
        <v>65.17</v>
      </c>
      <c r="BZ298">
        <v>0</v>
      </c>
      <c r="CA298">
        <v>7.27</v>
      </c>
      <c r="CB298">
        <v>0</v>
      </c>
      <c r="CC298">
        <v>1</v>
      </c>
      <c r="CD298" s="56">
        <v>42095</v>
      </c>
      <c r="CE298" s="56">
        <v>42342</v>
      </c>
      <c r="CF298" s="56">
        <v>42342</v>
      </c>
      <c r="CG298" s="56">
        <v>42419</v>
      </c>
      <c r="CH298" s="56"/>
      <c r="CI298" s="56"/>
      <c r="CJ298">
        <v>0.01</v>
      </c>
      <c r="CK298">
        <v>0</v>
      </c>
      <c r="CL298">
        <v>0</v>
      </c>
      <c r="CM298">
        <v>0</v>
      </c>
      <c r="CN298">
        <v>0</v>
      </c>
      <c r="CO298">
        <v>0</v>
      </c>
      <c r="CP298">
        <v>0.95</v>
      </c>
      <c r="CQ298" t="s">
        <v>1154</v>
      </c>
      <c r="CR298" t="s">
        <v>1153</v>
      </c>
      <c r="CS298" t="s">
        <v>1725</v>
      </c>
      <c r="CT298" t="s">
        <v>1397</v>
      </c>
      <c r="CU298" t="s">
        <v>1396</v>
      </c>
      <c r="CV298" t="s">
        <v>2575</v>
      </c>
      <c r="CW298" t="s">
        <v>1390</v>
      </c>
      <c r="CX298" t="s">
        <v>853</v>
      </c>
      <c r="DC298" t="s">
        <v>1387</v>
      </c>
      <c r="DE298" t="s">
        <v>1728</v>
      </c>
    </row>
    <row r="299" spans="1:109" x14ac:dyDescent="0.25">
      <c r="A299" t="s">
        <v>1025</v>
      </c>
      <c r="B299">
        <v>6</v>
      </c>
      <c r="C299" s="56">
        <v>42419</v>
      </c>
      <c r="D299" t="s">
        <v>1153</v>
      </c>
      <c r="E299" t="s">
        <v>2576</v>
      </c>
      <c r="G299" t="s">
        <v>2577</v>
      </c>
      <c r="H299" t="s">
        <v>1144</v>
      </c>
      <c r="I299" t="s">
        <v>1144</v>
      </c>
      <c r="J299" t="s">
        <v>1144</v>
      </c>
      <c r="K299" t="s">
        <v>1144</v>
      </c>
      <c r="L299">
        <v>12.92</v>
      </c>
      <c r="M299">
        <v>28.93</v>
      </c>
      <c r="N299">
        <v>0</v>
      </c>
      <c r="O299" s="56">
        <v>0</v>
      </c>
      <c r="P299" s="56">
        <v>0</v>
      </c>
      <c r="Q299">
        <v>1</v>
      </c>
      <c r="R299">
        <v>1</v>
      </c>
      <c r="S299">
        <v>11</v>
      </c>
      <c r="T299">
        <v>8</v>
      </c>
      <c r="U299">
        <v>3</v>
      </c>
      <c r="V299">
        <v>1</v>
      </c>
      <c r="X299" t="s">
        <v>7755</v>
      </c>
      <c r="AA299">
        <v>0</v>
      </c>
      <c r="AB299">
        <v>0</v>
      </c>
      <c r="AC299">
        <v>0</v>
      </c>
      <c r="AD299">
        <v>0</v>
      </c>
      <c r="AE299">
        <v>0</v>
      </c>
      <c r="AF299">
        <v>0</v>
      </c>
      <c r="AG299">
        <v>0</v>
      </c>
      <c r="AJ299" s="56"/>
      <c r="AK299" s="56"/>
      <c r="AL299" s="56"/>
      <c r="AP299" t="s">
        <v>1155</v>
      </c>
      <c r="AS299" t="s">
        <v>1152</v>
      </c>
      <c r="AT299">
        <v>1</v>
      </c>
      <c r="AV299">
        <v>0</v>
      </c>
      <c r="AW299">
        <v>0</v>
      </c>
      <c r="AX299">
        <v>0</v>
      </c>
      <c r="AY299" t="s">
        <v>1388</v>
      </c>
      <c r="AZ299" t="s">
        <v>1388</v>
      </c>
      <c r="BA299">
        <v>0</v>
      </c>
      <c r="BD299">
        <v>1000000000</v>
      </c>
      <c r="BE299">
        <v>0</v>
      </c>
      <c r="BF299">
        <v>0</v>
      </c>
      <c r="BG299">
        <v>0</v>
      </c>
      <c r="BH299">
        <v>0</v>
      </c>
      <c r="BI299">
        <v>0</v>
      </c>
      <c r="BJ299">
        <v>0</v>
      </c>
      <c r="BK299">
        <v>0</v>
      </c>
      <c r="BL299">
        <v>0</v>
      </c>
      <c r="BM299">
        <v>0</v>
      </c>
      <c r="BN299">
        <v>0</v>
      </c>
      <c r="BO299">
        <v>0</v>
      </c>
      <c r="BP299">
        <v>0</v>
      </c>
      <c r="BR299">
        <v>0</v>
      </c>
      <c r="BS299">
        <v>0</v>
      </c>
      <c r="BX299">
        <v>0</v>
      </c>
      <c r="BY299">
        <v>0</v>
      </c>
      <c r="BZ299">
        <v>0</v>
      </c>
      <c r="CA299">
        <v>0</v>
      </c>
      <c r="CB299">
        <v>0</v>
      </c>
      <c r="CC299">
        <v>1</v>
      </c>
      <c r="CD299" s="56">
        <v>42095</v>
      </c>
      <c r="CE299" s="56">
        <v>42342</v>
      </c>
      <c r="CF299" s="56">
        <v>42342</v>
      </c>
      <c r="CG299" s="56">
        <v>42419</v>
      </c>
      <c r="CH299" s="56"/>
      <c r="CI299" s="56"/>
      <c r="CJ299">
        <v>0.77</v>
      </c>
      <c r="CK299">
        <v>0</v>
      </c>
      <c r="CL299">
        <v>0.34</v>
      </c>
      <c r="CM299">
        <v>0</v>
      </c>
      <c r="CN299">
        <v>0</v>
      </c>
      <c r="CO299">
        <v>0</v>
      </c>
      <c r="CP299">
        <v>0.64</v>
      </c>
      <c r="CQ299" t="s">
        <v>1154</v>
      </c>
      <c r="CR299" t="s">
        <v>1153</v>
      </c>
      <c r="CS299" t="s">
        <v>1395</v>
      </c>
      <c r="CT299" t="s">
        <v>1397</v>
      </c>
      <c r="CU299" t="s">
        <v>1396</v>
      </c>
      <c r="CV299" t="s">
        <v>2578</v>
      </c>
      <c r="CW299" t="s">
        <v>1157</v>
      </c>
      <c r="CX299" t="s">
        <v>853</v>
      </c>
      <c r="DC299" t="s">
        <v>1158</v>
      </c>
      <c r="DE299" t="s">
        <v>1728</v>
      </c>
    </row>
    <row r="300" spans="1:109" x14ac:dyDescent="0.25">
      <c r="A300" t="s">
        <v>1025</v>
      </c>
      <c r="B300">
        <v>6</v>
      </c>
      <c r="C300" s="56">
        <v>42419</v>
      </c>
      <c r="D300" t="s">
        <v>1153</v>
      </c>
      <c r="E300" t="s">
        <v>2579</v>
      </c>
      <c r="G300" t="s">
        <v>2580</v>
      </c>
      <c r="H300" t="s">
        <v>1144</v>
      </c>
      <c r="I300" t="s">
        <v>1144</v>
      </c>
      <c r="J300" t="s">
        <v>1144</v>
      </c>
      <c r="K300" t="s">
        <v>1144</v>
      </c>
      <c r="L300">
        <v>11.09</v>
      </c>
      <c r="M300">
        <v>24.02</v>
      </c>
      <c r="N300">
        <v>0</v>
      </c>
      <c r="O300" s="56">
        <v>0</v>
      </c>
      <c r="P300" s="56">
        <v>0</v>
      </c>
      <c r="Q300">
        <v>1</v>
      </c>
      <c r="R300">
        <v>1</v>
      </c>
      <c r="S300">
        <v>11</v>
      </c>
      <c r="T300">
        <v>8</v>
      </c>
      <c r="U300">
        <v>3</v>
      </c>
      <c r="V300">
        <v>1</v>
      </c>
      <c r="X300" t="s">
        <v>7755</v>
      </c>
      <c r="AA300">
        <v>0</v>
      </c>
      <c r="AB300">
        <v>0</v>
      </c>
      <c r="AC300">
        <v>0</v>
      </c>
      <c r="AD300">
        <v>0</v>
      </c>
      <c r="AE300">
        <v>0</v>
      </c>
      <c r="AF300">
        <v>0</v>
      </c>
      <c r="AG300">
        <v>0</v>
      </c>
      <c r="AJ300" s="56"/>
      <c r="AK300" s="56"/>
      <c r="AL300" s="56"/>
      <c r="AP300" t="s">
        <v>1155</v>
      </c>
      <c r="AS300" t="s">
        <v>1152</v>
      </c>
      <c r="AT300">
        <v>1</v>
      </c>
      <c r="AV300">
        <v>0</v>
      </c>
      <c r="AW300">
        <v>0</v>
      </c>
      <c r="AX300">
        <v>0</v>
      </c>
      <c r="AY300" t="s">
        <v>1388</v>
      </c>
      <c r="AZ300" t="s">
        <v>1388</v>
      </c>
      <c r="BA300">
        <v>0</v>
      </c>
      <c r="BD300">
        <v>1000000000</v>
      </c>
      <c r="BE300">
        <v>0</v>
      </c>
      <c r="BF300">
        <v>0</v>
      </c>
      <c r="BG300">
        <v>0</v>
      </c>
      <c r="BH300">
        <v>0</v>
      </c>
      <c r="BI300">
        <v>0</v>
      </c>
      <c r="BJ300">
        <v>0</v>
      </c>
      <c r="BK300">
        <v>0</v>
      </c>
      <c r="BL300">
        <v>0</v>
      </c>
      <c r="BM300">
        <v>0</v>
      </c>
      <c r="BN300">
        <v>0</v>
      </c>
      <c r="BO300">
        <v>0</v>
      </c>
      <c r="BP300">
        <v>0</v>
      </c>
      <c r="BR300">
        <v>0</v>
      </c>
      <c r="BS300">
        <v>0</v>
      </c>
      <c r="BX300">
        <v>0</v>
      </c>
      <c r="BY300">
        <v>0</v>
      </c>
      <c r="BZ300">
        <v>0</v>
      </c>
      <c r="CA300">
        <v>0</v>
      </c>
      <c r="CB300">
        <v>0</v>
      </c>
      <c r="CC300">
        <v>1</v>
      </c>
      <c r="CD300" s="56">
        <v>42095</v>
      </c>
      <c r="CE300" s="56">
        <v>42342</v>
      </c>
      <c r="CF300" s="56">
        <v>42342</v>
      </c>
      <c r="CG300" s="56">
        <v>42419</v>
      </c>
      <c r="CH300" s="56"/>
      <c r="CI300" s="56"/>
      <c r="CJ300">
        <v>1</v>
      </c>
      <c r="CK300">
        <v>0</v>
      </c>
      <c r="CL300">
        <v>0.97</v>
      </c>
      <c r="CM300">
        <v>0</v>
      </c>
      <c r="CN300">
        <v>0</v>
      </c>
      <c r="CO300">
        <v>0</v>
      </c>
      <c r="CP300">
        <v>0</v>
      </c>
      <c r="CQ300" t="s">
        <v>1154</v>
      </c>
      <c r="CR300" t="s">
        <v>1153</v>
      </c>
      <c r="CS300" t="s">
        <v>1395</v>
      </c>
      <c r="CT300" t="s">
        <v>1397</v>
      </c>
      <c r="CU300" t="s">
        <v>1396</v>
      </c>
      <c r="CV300" t="s">
        <v>2581</v>
      </c>
      <c r="CW300" t="s">
        <v>1157</v>
      </c>
      <c r="CX300" t="s">
        <v>853</v>
      </c>
      <c r="DC300" t="s">
        <v>1158</v>
      </c>
      <c r="DE300" t="s">
        <v>1728</v>
      </c>
    </row>
    <row r="301" spans="1:109" x14ac:dyDescent="0.25">
      <c r="A301" t="s">
        <v>1025</v>
      </c>
      <c r="B301">
        <v>6</v>
      </c>
      <c r="C301" s="56">
        <v>42419</v>
      </c>
      <c r="D301" t="s">
        <v>1153</v>
      </c>
      <c r="E301" t="s">
        <v>2582</v>
      </c>
      <c r="G301" t="s">
        <v>2583</v>
      </c>
      <c r="H301" t="s">
        <v>1144</v>
      </c>
      <c r="I301" t="s">
        <v>1144</v>
      </c>
      <c r="J301" t="s">
        <v>1144</v>
      </c>
      <c r="K301" t="s">
        <v>1144</v>
      </c>
      <c r="L301">
        <v>31.78</v>
      </c>
      <c r="M301">
        <v>69.16</v>
      </c>
      <c r="N301">
        <v>0</v>
      </c>
      <c r="O301" s="56">
        <v>0</v>
      </c>
      <c r="P301" s="56">
        <v>0</v>
      </c>
      <c r="Q301">
        <v>1</v>
      </c>
      <c r="R301">
        <v>1</v>
      </c>
      <c r="S301">
        <v>11</v>
      </c>
      <c r="T301">
        <v>8</v>
      </c>
      <c r="U301">
        <v>3</v>
      </c>
      <c r="V301">
        <v>1</v>
      </c>
      <c r="X301" t="s">
        <v>7755</v>
      </c>
      <c r="AA301">
        <v>0</v>
      </c>
      <c r="AB301">
        <v>0</v>
      </c>
      <c r="AC301">
        <v>0</v>
      </c>
      <c r="AD301">
        <v>0</v>
      </c>
      <c r="AE301">
        <v>0</v>
      </c>
      <c r="AF301">
        <v>0</v>
      </c>
      <c r="AG301">
        <v>0</v>
      </c>
      <c r="AJ301" s="56"/>
      <c r="AK301" s="56"/>
      <c r="AL301" s="56"/>
      <c r="AM301">
        <v>2</v>
      </c>
      <c r="AP301" t="s">
        <v>1155</v>
      </c>
      <c r="AS301" t="s">
        <v>1152</v>
      </c>
      <c r="AT301">
        <v>1</v>
      </c>
      <c r="AV301">
        <v>0</v>
      </c>
      <c r="AW301">
        <v>0</v>
      </c>
      <c r="AX301">
        <v>0</v>
      </c>
      <c r="AY301" t="s">
        <v>1388</v>
      </c>
      <c r="AZ301" t="s">
        <v>1388</v>
      </c>
      <c r="BA301">
        <v>0</v>
      </c>
      <c r="BD301">
        <v>1000000000</v>
      </c>
      <c r="BE301">
        <v>1</v>
      </c>
      <c r="BF301">
        <v>0</v>
      </c>
      <c r="BG301">
        <v>0</v>
      </c>
      <c r="BH301">
        <v>0</v>
      </c>
      <c r="BI301">
        <v>0</v>
      </c>
      <c r="BJ301">
        <v>0</v>
      </c>
      <c r="BK301">
        <v>0</v>
      </c>
      <c r="BL301">
        <v>0</v>
      </c>
      <c r="BM301">
        <v>1</v>
      </c>
      <c r="BN301">
        <v>0</v>
      </c>
      <c r="BO301">
        <v>0</v>
      </c>
      <c r="BP301">
        <v>0</v>
      </c>
      <c r="BR301">
        <v>0</v>
      </c>
      <c r="BS301">
        <v>0</v>
      </c>
      <c r="BX301">
        <v>0</v>
      </c>
      <c r="BY301">
        <v>0</v>
      </c>
      <c r="BZ301">
        <v>0</v>
      </c>
      <c r="CA301">
        <v>0</v>
      </c>
      <c r="CB301">
        <v>0</v>
      </c>
      <c r="CC301">
        <v>1</v>
      </c>
      <c r="CD301" s="56">
        <v>42095</v>
      </c>
      <c r="CE301" s="56">
        <v>42342</v>
      </c>
      <c r="CF301" s="56">
        <v>42342</v>
      </c>
      <c r="CG301" s="56">
        <v>42419</v>
      </c>
      <c r="CH301" s="56"/>
      <c r="CI301" s="56"/>
      <c r="CJ301">
        <v>0.17</v>
      </c>
      <c r="CK301">
        <v>0</v>
      </c>
      <c r="CL301">
        <v>0.03</v>
      </c>
      <c r="CM301">
        <v>0</v>
      </c>
      <c r="CN301">
        <v>0</v>
      </c>
      <c r="CO301">
        <v>0</v>
      </c>
      <c r="CP301">
        <v>0.95</v>
      </c>
      <c r="CQ301" t="s">
        <v>1154</v>
      </c>
      <c r="CR301" t="s">
        <v>1153</v>
      </c>
      <c r="CS301" t="s">
        <v>1395</v>
      </c>
      <c r="CT301" t="s">
        <v>1397</v>
      </c>
      <c r="CU301" t="s">
        <v>1396</v>
      </c>
      <c r="CV301" t="s">
        <v>2584</v>
      </c>
      <c r="CW301" t="s">
        <v>1157</v>
      </c>
      <c r="CX301" t="s">
        <v>853</v>
      </c>
      <c r="DC301" t="s">
        <v>1158</v>
      </c>
      <c r="DE301" t="s">
        <v>1728</v>
      </c>
    </row>
    <row r="302" spans="1:109" x14ac:dyDescent="0.25">
      <c r="A302" t="s">
        <v>1025</v>
      </c>
      <c r="B302">
        <v>1</v>
      </c>
      <c r="C302" s="56">
        <v>42419</v>
      </c>
      <c r="D302" t="s">
        <v>1153</v>
      </c>
      <c r="E302" t="s">
        <v>2585</v>
      </c>
      <c r="G302" t="s">
        <v>2586</v>
      </c>
      <c r="H302" t="s">
        <v>1144</v>
      </c>
      <c r="I302" t="s">
        <v>1144</v>
      </c>
      <c r="J302" t="s">
        <v>1144</v>
      </c>
      <c r="K302" t="s">
        <v>1144</v>
      </c>
      <c r="L302">
        <v>7.83</v>
      </c>
      <c r="M302">
        <v>18.579999999999998</v>
      </c>
      <c r="N302">
        <v>0</v>
      </c>
      <c r="O302" s="56">
        <v>0</v>
      </c>
      <c r="P302" s="56">
        <v>0</v>
      </c>
      <c r="Q302">
        <v>1</v>
      </c>
      <c r="R302">
        <v>1</v>
      </c>
      <c r="S302">
        <v>11</v>
      </c>
      <c r="T302">
        <v>8</v>
      </c>
      <c r="U302">
        <v>3</v>
      </c>
      <c r="V302">
        <v>1</v>
      </c>
      <c r="X302" t="s">
        <v>7755</v>
      </c>
      <c r="AA302">
        <v>0</v>
      </c>
      <c r="AB302">
        <v>0</v>
      </c>
      <c r="AC302">
        <v>0</v>
      </c>
      <c r="AD302">
        <v>0</v>
      </c>
      <c r="AE302">
        <v>0</v>
      </c>
      <c r="AF302">
        <v>0</v>
      </c>
      <c r="AG302">
        <v>0</v>
      </c>
      <c r="AJ302" s="56"/>
      <c r="AK302" s="56"/>
      <c r="AL302" s="56"/>
      <c r="AP302" t="s">
        <v>1155</v>
      </c>
      <c r="AR302">
        <v>2</v>
      </c>
      <c r="AS302" t="s">
        <v>1152</v>
      </c>
      <c r="AT302">
        <v>1</v>
      </c>
      <c r="AV302">
        <v>10</v>
      </c>
      <c r="AW302">
        <v>7</v>
      </c>
      <c r="AX302">
        <v>3</v>
      </c>
      <c r="AY302" t="s">
        <v>1147</v>
      </c>
      <c r="AZ302" t="s">
        <v>1147</v>
      </c>
      <c r="BA302">
        <v>10</v>
      </c>
      <c r="BD302">
        <v>1000000000</v>
      </c>
      <c r="BE302">
        <v>21</v>
      </c>
      <c r="BF302">
        <v>-1.1000000000000001</v>
      </c>
      <c r="BG302">
        <v>0</v>
      </c>
      <c r="BH302">
        <v>0</v>
      </c>
      <c r="BI302">
        <v>0</v>
      </c>
      <c r="BJ302">
        <v>0</v>
      </c>
      <c r="BK302">
        <v>0</v>
      </c>
      <c r="BL302">
        <v>0</v>
      </c>
      <c r="BM302">
        <v>21</v>
      </c>
      <c r="BN302">
        <v>-1.1000000000000001</v>
      </c>
      <c r="BO302">
        <v>0</v>
      </c>
      <c r="BP302">
        <v>0</v>
      </c>
      <c r="BR302">
        <v>0</v>
      </c>
      <c r="BS302">
        <v>3</v>
      </c>
      <c r="BX302">
        <v>0</v>
      </c>
      <c r="BY302">
        <v>86.13</v>
      </c>
      <c r="BZ302">
        <v>0</v>
      </c>
      <c r="CA302">
        <v>5.99</v>
      </c>
      <c r="CB302">
        <v>0</v>
      </c>
      <c r="CC302">
        <v>1</v>
      </c>
      <c r="CD302" s="56">
        <v>42095</v>
      </c>
      <c r="CE302" s="56">
        <v>42342</v>
      </c>
      <c r="CF302" s="56">
        <v>42342</v>
      </c>
      <c r="CG302" s="56">
        <v>42419</v>
      </c>
      <c r="CH302" s="56"/>
      <c r="CI302" s="56"/>
      <c r="CJ302">
        <v>0</v>
      </c>
      <c r="CK302">
        <v>0</v>
      </c>
      <c r="CL302">
        <v>0</v>
      </c>
      <c r="CM302">
        <v>0</v>
      </c>
      <c r="CN302">
        <v>0</v>
      </c>
      <c r="CO302">
        <v>0</v>
      </c>
      <c r="CP302">
        <v>0.95</v>
      </c>
      <c r="CQ302" t="s">
        <v>1154</v>
      </c>
      <c r="CR302" t="s">
        <v>1153</v>
      </c>
      <c r="CS302" t="s">
        <v>1725</v>
      </c>
      <c r="CT302" t="s">
        <v>1397</v>
      </c>
      <c r="CU302" t="s">
        <v>1396</v>
      </c>
      <c r="CV302" t="s">
        <v>2587</v>
      </c>
      <c r="CW302" t="s">
        <v>1390</v>
      </c>
      <c r="CX302" t="s">
        <v>853</v>
      </c>
      <c r="DC302" t="s">
        <v>1387</v>
      </c>
      <c r="DE302" t="s">
        <v>1728</v>
      </c>
    </row>
    <row r="303" spans="1:109" x14ac:dyDescent="0.25">
      <c r="A303" t="s">
        <v>1025</v>
      </c>
      <c r="B303">
        <v>1</v>
      </c>
      <c r="C303" s="56">
        <v>42419</v>
      </c>
      <c r="D303" t="s">
        <v>1153</v>
      </c>
      <c r="E303" t="s">
        <v>1437</v>
      </c>
      <c r="G303" t="s">
        <v>2588</v>
      </c>
      <c r="H303" t="s">
        <v>1144</v>
      </c>
      <c r="I303" t="s">
        <v>1144</v>
      </c>
      <c r="J303" t="s">
        <v>1144</v>
      </c>
      <c r="K303" t="s">
        <v>1144</v>
      </c>
      <c r="L303">
        <v>13.6</v>
      </c>
      <c r="M303">
        <v>31.37</v>
      </c>
      <c r="N303">
        <v>0</v>
      </c>
      <c r="O303" s="56">
        <v>0</v>
      </c>
      <c r="P303" s="56">
        <v>0</v>
      </c>
      <c r="Q303">
        <v>1</v>
      </c>
      <c r="R303">
        <v>1</v>
      </c>
      <c r="S303">
        <v>11</v>
      </c>
      <c r="T303">
        <v>8</v>
      </c>
      <c r="U303">
        <v>3</v>
      </c>
      <c r="V303">
        <v>1</v>
      </c>
      <c r="W303" t="s">
        <v>1156</v>
      </c>
      <c r="X303" t="s">
        <v>7662</v>
      </c>
      <c r="Y303">
        <v>5</v>
      </c>
      <c r="AA303">
        <v>0</v>
      </c>
      <c r="AB303">
        <v>0</v>
      </c>
      <c r="AC303">
        <v>0</v>
      </c>
      <c r="AD303">
        <v>0</v>
      </c>
      <c r="AE303">
        <v>0</v>
      </c>
      <c r="AF303">
        <v>33</v>
      </c>
      <c r="AG303">
        <v>0</v>
      </c>
      <c r="AJ303" s="56"/>
      <c r="AK303" s="56"/>
      <c r="AL303" s="56"/>
      <c r="AP303" t="s">
        <v>1155</v>
      </c>
      <c r="AS303" t="s">
        <v>1152</v>
      </c>
      <c r="AT303">
        <v>1</v>
      </c>
      <c r="AV303">
        <v>7</v>
      </c>
      <c r="AW303">
        <v>5</v>
      </c>
      <c r="AX303">
        <v>2</v>
      </c>
      <c r="AY303" t="s">
        <v>1145</v>
      </c>
      <c r="AZ303" t="s">
        <v>1145</v>
      </c>
      <c r="BA303">
        <v>5</v>
      </c>
      <c r="BD303">
        <v>1000000000</v>
      </c>
      <c r="BE303">
        <v>5</v>
      </c>
      <c r="BF303">
        <v>0.28999999999999998</v>
      </c>
      <c r="BG303">
        <v>0</v>
      </c>
      <c r="BH303">
        <v>0</v>
      </c>
      <c r="BI303">
        <v>0</v>
      </c>
      <c r="BJ303">
        <v>0</v>
      </c>
      <c r="BK303">
        <v>0</v>
      </c>
      <c r="BL303">
        <v>0</v>
      </c>
      <c r="BM303">
        <v>5</v>
      </c>
      <c r="BN303">
        <v>0.28999999999999998</v>
      </c>
      <c r="BO303">
        <v>0</v>
      </c>
      <c r="BP303">
        <v>0</v>
      </c>
      <c r="BR303">
        <v>2</v>
      </c>
      <c r="BS303">
        <v>2</v>
      </c>
      <c r="BX303">
        <v>0</v>
      </c>
      <c r="BY303">
        <v>0</v>
      </c>
      <c r="BZ303">
        <v>0</v>
      </c>
      <c r="CA303">
        <v>5.7</v>
      </c>
      <c r="CB303">
        <v>0</v>
      </c>
      <c r="CC303">
        <v>1</v>
      </c>
      <c r="CD303" s="56">
        <v>42272</v>
      </c>
      <c r="CE303" s="56">
        <v>42342</v>
      </c>
      <c r="CF303" s="56">
        <v>42342</v>
      </c>
      <c r="CG303" s="56">
        <v>42419</v>
      </c>
      <c r="CH303" s="56"/>
      <c r="CI303" s="56"/>
      <c r="CJ303">
        <v>0.16</v>
      </c>
      <c r="CK303">
        <v>0</v>
      </c>
      <c r="CL303">
        <v>0</v>
      </c>
      <c r="CM303">
        <v>0</v>
      </c>
      <c r="CN303">
        <v>0.73</v>
      </c>
      <c r="CO303">
        <v>0.22</v>
      </c>
      <c r="CP303">
        <v>0</v>
      </c>
      <c r="CQ303" t="s">
        <v>1154</v>
      </c>
      <c r="CR303" t="s">
        <v>1153</v>
      </c>
      <c r="CS303" t="s">
        <v>1725</v>
      </c>
      <c r="CT303" t="s">
        <v>1397</v>
      </c>
      <c r="CU303" t="s">
        <v>1396</v>
      </c>
      <c r="CV303" t="s">
        <v>2589</v>
      </c>
      <c r="CW303" t="s">
        <v>1390</v>
      </c>
      <c r="CX303" t="s">
        <v>853</v>
      </c>
      <c r="DC303" t="s">
        <v>1387</v>
      </c>
      <c r="DE303" t="s">
        <v>1728</v>
      </c>
    </row>
    <row r="304" spans="1:109" x14ac:dyDescent="0.25">
      <c r="A304" t="s">
        <v>1025</v>
      </c>
      <c r="B304">
        <v>1</v>
      </c>
      <c r="C304" s="56">
        <v>42419</v>
      </c>
      <c r="D304" t="s">
        <v>1153</v>
      </c>
      <c r="E304" t="s">
        <v>2590</v>
      </c>
      <c r="G304" t="s">
        <v>2591</v>
      </c>
      <c r="H304" t="s">
        <v>1144</v>
      </c>
      <c r="I304" t="s">
        <v>1144</v>
      </c>
      <c r="J304" t="s">
        <v>1144</v>
      </c>
      <c r="K304" t="s">
        <v>1144</v>
      </c>
      <c r="L304">
        <v>5.66</v>
      </c>
      <c r="M304">
        <v>11.85</v>
      </c>
      <c r="N304">
        <v>0</v>
      </c>
      <c r="O304" s="56">
        <v>0</v>
      </c>
      <c r="P304" s="56">
        <v>0</v>
      </c>
      <c r="Q304">
        <v>1</v>
      </c>
      <c r="R304">
        <v>1</v>
      </c>
      <c r="S304">
        <v>11</v>
      </c>
      <c r="T304">
        <v>8</v>
      </c>
      <c r="U304">
        <v>3</v>
      </c>
      <c r="V304">
        <v>1</v>
      </c>
      <c r="X304" t="s">
        <v>7662</v>
      </c>
      <c r="AA304">
        <v>0</v>
      </c>
      <c r="AB304">
        <v>0</v>
      </c>
      <c r="AC304">
        <v>0</v>
      </c>
      <c r="AD304">
        <v>0</v>
      </c>
      <c r="AE304">
        <v>0</v>
      </c>
      <c r="AF304">
        <v>33</v>
      </c>
      <c r="AG304">
        <v>0</v>
      </c>
      <c r="AJ304" s="56"/>
      <c r="AK304" s="56"/>
      <c r="AL304" s="56"/>
      <c r="AP304" t="s">
        <v>1155</v>
      </c>
      <c r="AR304">
        <v>5</v>
      </c>
      <c r="AS304" t="s">
        <v>1152</v>
      </c>
      <c r="AT304">
        <v>1</v>
      </c>
      <c r="AV304">
        <v>28</v>
      </c>
      <c r="AW304">
        <v>19</v>
      </c>
      <c r="AX304">
        <v>9</v>
      </c>
      <c r="AY304" t="s">
        <v>1147</v>
      </c>
      <c r="AZ304" t="s">
        <v>1147</v>
      </c>
      <c r="BA304">
        <v>21</v>
      </c>
      <c r="BD304">
        <v>1000000000</v>
      </c>
      <c r="BE304">
        <v>53</v>
      </c>
      <c r="BF304">
        <v>-0.89</v>
      </c>
      <c r="BG304">
        <v>0</v>
      </c>
      <c r="BH304">
        <v>0</v>
      </c>
      <c r="BI304">
        <v>0</v>
      </c>
      <c r="BJ304">
        <v>0</v>
      </c>
      <c r="BK304">
        <v>0</v>
      </c>
      <c r="BL304">
        <v>0</v>
      </c>
      <c r="BM304">
        <v>53</v>
      </c>
      <c r="BN304">
        <v>-0.89</v>
      </c>
      <c r="BO304">
        <v>0</v>
      </c>
      <c r="BP304">
        <v>0</v>
      </c>
      <c r="BR304">
        <v>0</v>
      </c>
      <c r="BS304">
        <v>8</v>
      </c>
      <c r="BX304">
        <v>0</v>
      </c>
      <c r="BY304">
        <v>141.5</v>
      </c>
      <c r="BZ304">
        <v>0</v>
      </c>
      <c r="CA304">
        <v>4.7699999999999996</v>
      </c>
      <c r="CB304">
        <v>0</v>
      </c>
      <c r="CC304">
        <v>1</v>
      </c>
      <c r="CD304" s="56">
        <v>42272</v>
      </c>
      <c r="CE304" s="56">
        <v>42342</v>
      </c>
      <c r="CF304" s="56">
        <v>42342</v>
      </c>
      <c r="CG304" s="56">
        <v>42419</v>
      </c>
      <c r="CH304" s="56"/>
      <c r="CI304" s="56"/>
      <c r="CJ304">
        <v>0.14000000000000001</v>
      </c>
      <c r="CK304">
        <v>0</v>
      </c>
      <c r="CL304">
        <v>0</v>
      </c>
      <c r="CM304">
        <v>0</v>
      </c>
      <c r="CN304">
        <v>0</v>
      </c>
      <c r="CO304">
        <v>0</v>
      </c>
      <c r="CP304">
        <v>0.95</v>
      </c>
      <c r="CQ304" t="s">
        <v>1154</v>
      </c>
      <c r="CR304" t="s">
        <v>1153</v>
      </c>
      <c r="CS304" t="s">
        <v>1725</v>
      </c>
      <c r="CT304" t="s">
        <v>1397</v>
      </c>
      <c r="CU304" t="s">
        <v>1396</v>
      </c>
      <c r="CV304" t="s">
        <v>2592</v>
      </c>
      <c r="CW304" t="s">
        <v>1390</v>
      </c>
      <c r="CX304" t="s">
        <v>853</v>
      </c>
      <c r="DC304" t="s">
        <v>1387</v>
      </c>
      <c r="DE304" t="s">
        <v>1728</v>
      </c>
    </row>
    <row r="305" spans="1:109" x14ac:dyDescent="0.25">
      <c r="A305" t="s">
        <v>1025</v>
      </c>
      <c r="B305">
        <v>1</v>
      </c>
      <c r="C305" s="56">
        <v>42419</v>
      </c>
      <c r="D305" t="s">
        <v>1153</v>
      </c>
      <c r="E305" t="s">
        <v>2593</v>
      </c>
      <c r="G305" t="s">
        <v>2594</v>
      </c>
      <c r="H305" t="s">
        <v>1144</v>
      </c>
      <c r="I305" t="s">
        <v>1144</v>
      </c>
      <c r="J305" t="s">
        <v>1144</v>
      </c>
      <c r="K305" t="s">
        <v>1144</v>
      </c>
      <c r="L305">
        <v>9.19</v>
      </c>
      <c r="M305">
        <v>24.83</v>
      </c>
      <c r="N305">
        <v>0</v>
      </c>
      <c r="O305" s="56">
        <v>0</v>
      </c>
      <c r="P305" s="56">
        <v>0</v>
      </c>
      <c r="Q305">
        <v>1</v>
      </c>
      <c r="R305">
        <v>1</v>
      </c>
      <c r="S305">
        <v>11</v>
      </c>
      <c r="T305">
        <v>8</v>
      </c>
      <c r="U305">
        <v>3</v>
      </c>
      <c r="V305">
        <v>1</v>
      </c>
      <c r="X305" t="s">
        <v>7755</v>
      </c>
      <c r="AA305">
        <v>0</v>
      </c>
      <c r="AB305">
        <v>0</v>
      </c>
      <c r="AC305">
        <v>0</v>
      </c>
      <c r="AD305">
        <v>0</v>
      </c>
      <c r="AE305">
        <v>0</v>
      </c>
      <c r="AF305">
        <v>0</v>
      </c>
      <c r="AG305">
        <v>0</v>
      </c>
      <c r="AJ305" s="56"/>
      <c r="AK305" s="56"/>
      <c r="AL305" s="56"/>
      <c r="AP305" t="s">
        <v>1155</v>
      </c>
      <c r="AR305">
        <v>5</v>
      </c>
      <c r="AS305" t="s">
        <v>1152</v>
      </c>
      <c r="AT305">
        <v>1</v>
      </c>
      <c r="AV305">
        <v>25</v>
      </c>
      <c r="AW305">
        <v>17</v>
      </c>
      <c r="AX305">
        <v>8</v>
      </c>
      <c r="AY305" t="s">
        <v>1147</v>
      </c>
      <c r="AZ305" t="s">
        <v>1147</v>
      </c>
      <c r="BA305">
        <v>25</v>
      </c>
      <c r="BD305">
        <v>1000000000</v>
      </c>
      <c r="BE305">
        <v>26</v>
      </c>
      <c r="BF305">
        <v>-0.04</v>
      </c>
      <c r="BG305">
        <v>0</v>
      </c>
      <c r="BH305">
        <v>0</v>
      </c>
      <c r="BI305">
        <v>0</v>
      </c>
      <c r="BJ305">
        <v>0</v>
      </c>
      <c r="BK305">
        <v>0</v>
      </c>
      <c r="BL305">
        <v>0</v>
      </c>
      <c r="BM305">
        <v>26</v>
      </c>
      <c r="BN305">
        <v>-0.04</v>
      </c>
      <c r="BO305">
        <v>0</v>
      </c>
      <c r="BP305">
        <v>0</v>
      </c>
      <c r="BR305">
        <v>0</v>
      </c>
      <c r="BS305">
        <v>7</v>
      </c>
      <c r="BX305">
        <v>0</v>
      </c>
      <c r="BY305">
        <v>9.19</v>
      </c>
      <c r="BZ305">
        <v>0</v>
      </c>
      <c r="CA305">
        <v>7.43</v>
      </c>
      <c r="CB305">
        <v>0</v>
      </c>
      <c r="CC305">
        <v>1</v>
      </c>
      <c r="CD305" s="56">
        <v>42095</v>
      </c>
      <c r="CE305" s="56">
        <v>42342</v>
      </c>
      <c r="CF305" s="56">
        <v>42342</v>
      </c>
      <c r="CG305" s="56">
        <v>42419</v>
      </c>
      <c r="CH305" s="56"/>
      <c r="CI305" s="56"/>
      <c r="CJ305">
        <v>0.03</v>
      </c>
      <c r="CK305">
        <v>0</v>
      </c>
      <c r="CL305">
        <v>0</v>
      </c>
      <c r="CM305">
        <v>0</v>
      </c>
      <c r="CN305">
        <v>0</v>
      </c>
      <c r="CO305">
        <v>0</v>
      </c>
      <c r="CP305">
        <v>0.95</v>
      </c>
      <c r="CQ305" t="s">
        <v>1154</v>
      </c>
      <c r="CR305" t="s">
        <v>1153</v>
      </c>
      <c r="CS305" t="s">
        <v>1725</v>
      </c>
      <c r="CT305" t="s">
        <v>1397</v>
      </c>
      <c r="CU305" t="s">
        <v>1396</v>
      </c>
      <c r="CV305" t="s">
        <v>2595</v>
      </c>
      <c r="CW305" t="s">
        <v>1390</v>
      </c>
      <c r="CX305" t="s">
        <v>853</v>
      </c>
      <c r="DC305" t="s">
        <v>1387</v>
      </c>
      <c r="DE305" t="s">
        <v>1728</v>
      </c>
    </row>
    <row r="306" spans="1:109" x14ac:dyDescent="0.25">
      <c r="A306" t="s">
        <v>1025</v>
      </c>
      <c r="B306">
        <v>1</v>
      </c>
      <c r="C306" s="56">
        <v>42419</v>
      </c>
      <c r="D306" t="s">
        <v>1153</v>
      </c>
      <c r="E306" t="s">
        <v>2596</v>
      </c>
      <c r="G306" t="s">
        <v>2597</v>
      </c>
      <c r="H306" t="s">
        <v>1144</v>
      </c>
      <c r="I306" t="s">
        <v>1144</v>
      </c>
      <c r="J306" t="s">
        <v>1144</v>
      </c>
      <c r="K306" t="s">
        <v>1144</v>
      </c>
      <c r="L306">
        <v>49.73</v>
      </c>
      <c r="M306">
        <v>91.06</v>
      </c>
      <c r="N306">
        <v>0</v>
      </c>
      <c r="O306" s="56">
        <v>0</v>
      </c>
      <c r="P306" s="56">
        <v>0</v>
      </c>
      <c r="Q306">
        <v>1</v>
      </c>
      <c r="R306">
        <v>1</v>
      </c>
      <c r="S306">
        <v>11</v>
      </c>
      <c r="T306">
        <v>8</v>
      </c>
      <c r="U306">
        <v>3</v>
      </c>
      <c r="V306">
        <v>1</v>
      </c>
      <c r="X306" t="s">
        <v>7755</v>
      </c>
      <c r="AA306">
        <v>0</v>
      </c>
      <c r="AB306">
        <v>0</v>
      </c>
      <c r="AC306">
        <v>0</v>
      </c>
      <c r="AD306">
        <v>0</v>
      </c>
      <c r="AE306">
        <v>0</v>
      </c>
      <c r="AF306">
        <v>0</v>
      </c>
      <c r="AG306">
        <v>0</v>
      </c>
      <c r="AJ306" s="56"/>
      <c r="AK306" s="56"/>
      <c r="AL306" s="56"/>
      <c r="AP306" t="s">
        <v>1155</v>
      </c>
      <c r="AS306" t="s">
        <v>1152</v>
      </c>
      <c r="AT306">
        <v>1</v>
      </c>
      <c r="AV306">
        <v>2</v>
      </c>
      <c r="AW306">
        <v>2</v>
      </c>
      <c r="AX306">
        <v>1</v>
      </c>
      <c r="AY306" t="s">
        <v>1147</v>
      </c>
      <c r="AZ306" t="s">
        <v>1147</v>
      </c>
      <c r="BA306">
        <v>2</v>
      </c>
      <c r="BD306">
        <v>1000000000</v>
      </c>
      <c r="BE306">
        <v>4</v>
      </c>
      <c r="BF306">
        <v>-1</v>
      </c>
      <c r="BG306">
        <v>0</v>
      </c>
      <c r="BH306">
        <v>0</v>
      </c>
      <c r="BI306">
        <v>0</v>
      </c>
      <c r="BJ306">
        <v>0</v>
      </c>
      <c r="BK306">
        <v>0</v>
      </c>
      <c r="BL306">
        <v>0</v>
      </c>
      <c r="BM306">
        <v>4</v>
      </c>
      <c r="BN306">
        <v>-1</v>
      </c>
      <c r="BO306">
        <v>0</v>
      </c>
      <c r="BP306">
        <v>0</v>
      </c>
      <c r="BR306">
        <v>0</v>
      </c>
      <c r="BS306">
        <v>1</v>
      </c>
      <c r="BX306">
        <v>0</v>
      </c>
      <c r="BY306">
        <v>99.46</v>
      </c>
      <c r="BZ306">
        <v>0</v>
      </c>
      <c r="CA306">
        <v>3.63</v>
      </c>
      <c r="CB306">
        <v>0</v>
      </c>
      <c r="CC306">
        <v>1</v>
      </c>
      <c r="CD306" s="56">
        <v>42095</v>
      </c>
      <c r="CE306" s="56">
        <v>42342</v>
      </c>
      <c r="CF306" s="56">
        <v>42342</v>
      </c>
      <c r="CG306" s="56">
        <v>42419</v>
      </c>
      <c r="CH306" s="56"/>
      <c r="CI306" s="56"/>
      <c r="CJ306">
        <v>0</v>
      </c>
      <c r="CK306">
        <v>0</v>
      </c>
      <c r="CL306">
        <v>0</v>
      </c>
      <c r="CM306">
        <v>0</v>
      </c>
      <c r="CN306">
        <v>0</v>
      </c>
      <c r="CO306">
        <v>0</v>
      </c>
      <c r="CP306">
        <v>0.95</v>
      </c>
      <c r="CQ306" t="s">
        <v>1154</v>
      </c>
      <c r="CR306" t="s">
        <v>1153</v>
      </c>
      <c r="CS306" t="s">
        <v>1725</v>
      </c>
      <c r="CT306" t="s">
        <v>1397</v>
      </c>
      <c r="CU306" t="s">
        <v>1396</v>
      </c>
      <c r="CV306" t="s">
        <v>2598</v>
      </c>
      <c r="CW306" t="s">
        <v>1390</v>
      </c>
      <c r="CX306" t="s">
        <v>853</v>
      </c>
      <c r="DC306" t="s">
        <v>1387</v>
      </c>
      <c r="DE306" t="s">
        <v>1728</v>
      </c>
    </row>
    <row r="307" spans="1:109" x14ac:dyDescent="0.25">
      <c r="A307" t="s">
        <v>1025</v>
      </c>
      <c r="B307">
        <v>1</v>
      </c>
      <c r="C307" s="56">
        <v>42419</v>
      </c>
      <c r="D307" t="s">
        <v>1153</v>
      </c>
      <c r="E307" t="s">
        <v>2599</v>
      </c>
      <c r="G307" t="s">
        <v>2600</v>
      </c>
      <c r="H307" t="s">
        <v>1144</v>
      </c>
      <c r="I307" t="s">
        <v>1144</v>
      </c>
      <c r="J307" t="s">
        <v>1144</v>
      </c>
      <c r="K307" t="s">
        <v>1144</v>
      </c>
      <c r="L307">
        <v>43.52</v>
      </c>
      <c r="M307">
        <v>66.760000000000005</v>
      </c>
      <c r="N307">
        <v>0</v>
      </c>
      <c r="O307" s="56">
        <v>0</v>
      </c>
      <c r="P307" s="56">
        <v>0</v>
      </c>
      <c r="Q307">
        <v>1</v>
      </c>
      <c r="R307">
        <v>1</v>
      </c>
      <c r="S307">
        <v>11</v>
      </c>
      <c r="T307">
        <v>8</v>
      </c>
      <c r="U307">
        <v>3</v>
      </c>
      <c r="V307">
        <v>1</v>
      </c>
      <c r="X307" t="s">
        <v>7716</v>
      </c>
      <c r="AA307">
        <v>0</v>
      </c>
      <c r="AB307">
        <v>0</v>
      </c>
      <c r="AC307">
        <v>0</v>
      </c>
      <c r="AD307">
        <v>0</v>
      </c>
      <c r="AE307">
        <v>0</v>
      </c>
      <c r="AF307">
        <v>0</v>
      </c>
      <c r="AG307">
        <v>0</v>
      </c>
      <c r="AJ307" s="56"/>
      <c r="AK307" s="56"/>
      <c r="AL307" s="56"/>
      <c r="AP307" t="s">
        <v>1155</v>
      </c>
      <c r="AS307" t="s">
        <v>1152</v>
      </c>
      <c r="AT307">
        <v>1</v>
      </c>
      <c r="AV307">
        <v>6</v>
      </c>
      <c r="AW307">
        <v>4</v>
      </c>
      <c r="AX307">
        <v>2</v>
      </c>
      <c r="AY307" t="s">
        <v>1147</v>
      </c>
      <c r="AZ307" t="s">
        <v>1147</v>
      </c>
      <c r="BA307">
        <v>4</v>
      </c>
      <c r="BD307">
        <v>1000000000</v>
      </c>
      <c r="BE307">
        <v>7</v>
      </c>
      <c r="BF307">
        <v>-0.17</v>
      </c>
      <c r="BG307">
        <v>0</v>
      </c>
      <c r="BH307">
        <v>0</v>
      </c>
      <c r="BI307">
        <v>0</v>
      </c>
      <c r="BJ307">
        <v>0</v>
      </c>
      <c r="BK307">
        <v>0</v>
      </c>
      <c r="BL307">
        <v>0</v>
      </c>
      <c r="BM307">
        <v>7</v>
      </c>
      <c r="BN307">
        <v>-0.17</v>
      </c>
      <c r="BO307">
        <v>0</v>
      </c>
      <c r="BP307">
        <v>0</v>
      </c>
      <c r="BR307">
        <v>0</v>
      </c>
      <c r="BS307">
        <v>2</v>
      </c>
      <c r="BT307">
        <v>1</v>
      </c>
      <c r="BX307">
        <v>0</v>
      </c>
      <c r="BY307">
        <v>43.52</v>
      </c>
      <c r="BZ307">
        <v>0</v>
      </c>
      <c r="CA307">
        <v>2.33</v>
      </c>
      <c r="CB307">
        <v>0</v>
      </c>
      <c r="CC307">
        <v>1</v>
      </c>
      <c r="CD307" s="56">
        <v>42284</v>
      </c>
      <c r="CE307" s="56">
        <v>42342</v>
      </c>
      <c r="CF307" s="56">
        <v>42342</v>
      </c>
      <c r="CG307" s="56">
        <v>42419</v>
      </c>
      <c r="CH307" s="56"/>
      <c r="CI307" s="56"/>
      <c r="CJ307">
        <v>0.43</v>
      </c>
      <c r="CK307">
        <v>0</v>
      </c>
      <c r="CL307">
        <v>0</v>
      </c>
      <c r="CM307">
        <v>0.04</v>
      </c>
      <c r="CN307">
        <v>0.49</v>
      </c>
      <c r="CO307">
        <v>0</v>
      </c>
      <c r="CP307">
        <v>0.42</v>
      </c>
      <c r="CQ307" t="s">
        <v>1154</v>
      </c>
      <c r="CR307" t="s">
        <v>1153</v>
      </c>
      <c r="CS307" t="s">
        <v>1725</v>
      </c>
      <c r="CT307" t="s">
        <v>1397</v>
      </c>
      <c r="CU307" t="s">
        <v>1396</v>
      </c>
      <c r="CV307" t="s">
        <v>2601</v>
      </c>
      <c r="CW307" t="s">
        <v>1390</v>
      </c>
      <c r="CX307" t="s">
        <v>853</v>
      </c>
      <c r="DC307" t="s">
        <v>1387</v>
      </c>
      <c r="DE307" t="s">
        <v>1728</v>
      </c>
    </row>
    <row r="308" spans="1:109" x14ac:dyDescent="0.25">
      <c r="A308" t="s">
        <v>1025</v>
      </c>
      <c r="B308">
        <v>1</v>
      </c>
      <c r="C308" s="56">
        <v>42419</v>
      </c>
      <c r="D308" t="s">
        <v>1153</v>
      </c>
      <c r="E308" t="s">
        <v>2602</v>
      </c>
      <c r="G308" t="s">
        <v>2603</v>
      </c>
      <c r="H308" t="s">
        <v>1144</v>
      </c>
      <c r="I308" t="s">
        <v>1144</v>
      </c>
      <c r="J308" t="s">
        <v>1144</v>
      </c>
      <c r="K308" t="s">
        <v>1144</v>
      </c>
      <c r="L308">
        <v>9.61</v>
      </c>
      <c r="M308">
        <v>22.78</v>
      </c>
      <c r="N308">
        <v>0</v>
      </c>
      <c r="O308" s="56">
        <v>0</v>
      </c>
      <c r="P308" s="56">
        <v>0</v>
      </c>
      <c r="Q308">
        <v>1</v>
      </c>
      <c r="R308">
        <v>1</v>
      </c>
      <c r="S308">
        <v>11</v>
      </c>
      <c r="T308">
        <v>8</v>
      </c>
      <c r="U308">
        <v>3</v>
      </c>
      <c r="V308">
        <v>1</v>
      </c>
      <c r="X308" t="s">
        <v>7755</v>
      </c>
      <c r="AA308">
        <v>0</v>
      </c>
      <c r="AB308">
        <v>0</v>
      </c>
      <c r="AC308">
        <v>0</v>
      </c>
      <c r="AD308">
        <v>0</v>
      </c>
      <c r="AE308">
        <v>0</v>
      </c>
      <c r="AF308">
        <v>0</v>
      </c>
      <c r="AG308">
        <v>0</v>
      </c>
      <c r="AJ308" s="56"/>
      <c r="AK308" s="56"/>
      <c r="AL308" s="56"/>
      <c r="AP308" t="s">
        <v>1155</v>
      </c>
      <c r="AR308">
        <v>5</v>
      </c>
      <c r="AS308" t="s">
        <v>1152</v>
      </c>
      <c r="AT308">
        <v>1</v>
      </c>
      <c r="AV308">
        <v>15</v>
      </c>
      <c r="AW308">
        <v>10</v>
      </c>
      <c r="AX308">
        <v>5</v>
      </c>
      <c r="AY308" t="s">
        <v>1147</v>
      </c>
      <c r="AZ308" t="s">
        <v>1147</v>
      </c>
      <c r="BA308">
        <v>15</v>
      </c>
      <c r="BD308">
        <v>1000000000</v>
      </c>
      <c r="BE308">
        <v>22</v>
      </c>
      <c r="BF308">
        <v>-0.47</v>
      </c>
      <c r="BG308">
        <v>0</v>
      </c>
      <c r="BH308">
        <v>0</v>
      </c>
      <c r="BI308">
        <v>0</v>
      </c>
      <c r="BJ308">
        <v>0</v>
      </c>
      <c r="BK308">
        <v>0</v>
      </c>
      <c r="BL308">
        <v>0</v>
      </c>
      <c r="BM308">
        <v>22</v>
      </c>
      <c r="BN308">
        <v>-0.47</v>
      </c>
      <c r="BO308">
        <v>0</v>
      </c>
      <c r="BP308">
        <v>0</v>
      </c>
      <c r="BR308">
        <v>0</v>
      </c>
      <c r="BS308">
        <v>4</v>
      </c>
      <c r="BX308">
        <v>0</v>
      </c>
      <c r="BY308">
        <v>67.27</v>
      </c>
      <c r="BZ308">
        <v>0</v>
      </c>
      <c r="CA308">
        <v>5.98</v>
      </c>
      <c r="CB308">
        <v>0</v>
      </c>
      <c r="CC308">
        <v>1</v>
      </c>
      <c r="CD308" s="56">
        <v>42095</v>
      </c>
      <c r="CE308" s="56">
        <v>42342</v>
      </c>
      <c r="CF308" s="56">
        <v>42342</v>
      </c>
      <c r="CG308" s="56">
        <v>42419</v>
      </c>
      <c r="CH308" s="56"/>
      <c r="CI308" s="56"/>
      <c r="CJ308">
        <v>0.01</v>
      </c>
      <c r="CK308">
        <v>0</v>
      </c>
      <c r="CL308">
        <v>0</v>
      </c>
      <c r="CM308">
        <v>0</v>
      </c>
      <c r="CN308">
        <v>0</v>
      </c>
      <c r="CO308">
        <v>0</v>
      </c>
      <c r="CP308">
        <v>0.95</v>
      </c>
      <c r="CQ308" t="s">
        <v>1154</v>
      </c>
      <c r="CR308" t="s">
        <v>1153</v>
      </c>
      <c r="CS308" t="s">
        <v>1725</v>
      </c>
      <c r="CT308" t="s">
        <v>1397</v>
      </c>
      <c r="CU308" t="s">
        <v>1396</v>
      </c>
      <c r="CV308" t="s">
        <v>2556</v>
      </c>
      <c r="CW308" t="s">
        <v>1390</v>
      </c>
      <c r="CX308" t="s">
        <v>853</v>
      </c>
      <c r="DC308" t="s">
        <v>1387</v>
      </c>
      <c r="DE308" t="s">
        <v>1728</v>
      </c>
    </row>
    <row r="309" spans="1:109" x14ac:dyDescent="0.25">
      <c r="A309" t="s">
        <v>1025</v>
      </c>
      <c r="B309">
        <v>1</v>
      </c>
      <c r="C309" s="56">
        <v>42419</v>
      </c>
      <c r="D309" t="s">
        <v>1153</v>
      </c>
      <c r="E309" t="s">
        <v>1438</v>
      </c>
      <c r="G309" t="s">
        <v>2604</v>
      </c>
      <c r="H309" t="s">
        <v>1144</v>
      </c>
      <c r="I309" t="s">
        <v>1144</v>
      </c>
      <c r="J309" t="s">
        <v>1144</v>
      </c>
      <c r="K309" t="s">
        <v>1144</v>
      </c>
      <c r="L309">
        <v>5.24</v>
      </c>
      <c r="M309">
        <v>13.13</v>
      </c>
      <c r="N309">
        <v>0</v>
      </c>
      <c r="O309" s="56">
        <v>0</v>
      </c>
      <c r="P309" s="56">
        <v>0</v>
      </c>
      <c r="Q309">
        <v>1</v>
      </c>
      <c r="R309">
        <v>1</v>
      </c>
      <c r="S309">
        <v>11</v>
      </c>
      <c r="T309">
        <v>8</v>
      </c>
      <c r="U309">
        <v>3</v>
      </c>
      <c r="V309">
        <v>1</v>
      </c>
      <c r="W309" t="s">
        <v>1156</v>
      </c>
      <c r="X309" t="s">
        <v>7716</v>
      </c>
      <c r="AA309">
        <v>0</v>
      </c>
      <c r="AB309">
        <v>0</v>
      </c>
      <c r="AC309">
        <v>0</v>
      </c>
      <c r="AD309">
        <v>0</v>
      </c>
      <c r="AE309">
        <v>0</v>
      </c>
      <c r="AF309">
        <v>0</v>
      </c>
      <c r="AG309">
        <v>0</v>
      </c>
      <c r="AJ309" s="56"/>
      <c r="AK309" s="56"/>
      <c r="AL309" s="56"/>
      <c r="AP309" t="s">
        <v>1155</v>
      </c>
      <c r="AR309">
        <v>5</v>
      </c>
      <c r="AS309" t="s">
        <v>1152</v>
      </c>
      <c r="AT309">
        <v>1</v>
      </c>
      <c r="AV309">
        <v>16</v>
      </c>
      <c r="AW309">
        <v>11</v>
      </c>
      <c r="AX309">
        <v>5</v>
      </c>
      <c r="AY309" t="s">
        <v>1145</v>
      </c>
      <c r="AZ309" t="s">
        <v>1145</v>
      </c>
      <c r="BA309">
        <v>20</v>
      </c>
      <c r="BD309">
        <v>1000000000</v>
      </c>
      <c r="BE309">
        <v>9</v>
      </c>
      <c r="BF309">
        <v>0.44</v>
      </c>
      <c r="BG309">
        <v>0</v>
      </c>
      <c r="BH309">
        <v>0</v>
      </c>
      <c r="BI309">
        <v>0</v>
      </c>
      <c r="BJ309">
        <v>0</v>
      </c>
      <c r="BK309">
        <v>0</v>
      </c>
      <c r="BL309">
        <v>0</v>
      </c>
      <c r="BM309">
        <v>9</v>
      </c>
      <c r="BN309">
        <v>0.44</v>
      </c>
      <c r="BO309">
        <v>0</v>
      </c>
      <c r="BP309">
        <v>0</v>
      </c>
      <c r="BR309">
        <v>5</v>
      </c>
      <c r="BS309">
        <v>4</v>
      </c>
      <c r="BX309">
        <v>0</v>
      </c>
      <c r="BY309">
        <v>0</v>
      </c>
      <c r="BZ309">
        <v>0</v>
      </c>
      <c r="CA309">
        <v>6.57</v>
      </c>
      <c r="CB309">
        <v>0</v>
      </c>
      <c r="CC309">
        <v>1</v>
      </c>
      <c r="CD309" s="56">
        <v>42284</v>
      </c>
      <c r="CE309" s="56">
        <v>42342</v>
      </c>
      <c r="CF309" s="56">
        <v>42342</v>
      </c>
      <c r="CG309" s="56">
        <v>42419</v>
      </c>
      <c r="CH309" s="56"/>
      <c r="CI309" s="56"/>
      <c r="CJ309">
        <v>0.24</v>
      </c>
      <c r="CK309">
        <v>0</v>
      </c>
      <c r="CL309">
        <v>0</v>
      </c>
      <c r="CM309">
        <v>0</v>
      </c>
      <c r="CN309">
        <v>0.47</v>
      </c>
      <c r="CO309">
        <v>0.36</v>
      </c>
      <c r="CP309">
        <v>0.12</v>
      </c>
      <c r="CQ309" t="s">
        <v>1154</v>
      </c>
      <c r="CR309" t="s">
        <v>1153</v>
      </c>
      <c r="CS309" t="s">
        <v>1725</v>
      </c>
      <c r="CT309" t="s">
        <v>1397</v>
      </c>
      <c r="CU309" t="s">
        <v>1396</v>
      </c>
      <c r="CV309" t="s">
        <v>2605</v>
      </c>
      <c r="CW309" t="s">
        <v>1390</v>
      </c>
      <c r="CX309" t="s">
        <v>853</v>
      </c>
      <c r="DC309" t="s">
        <v>1387</v>
      </c>
      <c r="DE309" t="s">
        <v>1728</v>
      </c>
    </row>
    <row r="310" spans="1:109" x14ac:dyDescent="0.25">
      <c r="A310" t="s">
        <v>1025</v>
      </c>
      <c r="B310">
        <v>1</v>
      </c>
      <c r="C310" s="56">
        <v>42419</v>
      </c>
      <c r="D310" t="s">
        <v>1153</v>
      </c>
      <c r="E310" t="s">
        <v>2606</v>
      </c>
      <c r="G310" t="s">
        <v>2607</v>
      </c>
      <c r="H310" t="s">
        <v>1144</v>
      </c>
      <c r="I310" t="s">
        <v>1144</v>
      </c>
      <c r="J310" t="s">
        <v>1144</v>
      </c>
      <c r="K310" t="s">
        <v>1144</v>
      </c>
      <c r="L310">
        <v>9.3800000000000008</v>
      </c>
      <c r="M310">
        <v>25.41</v>
      </c>
      <c r="N310">
        <v>0</v>
      </c>
      <c r="O310" s="56">
        <v>0</v>
      </c>
      <c r="P310" s="56">
        <v>0</v>
      </c>
      <c r="Q310">
        <v>1</v>
      </c>
      <c r="R310">
        <v>1</v>
      </c>
      <c r="S310">
        <v>11</v>
      </c>
      <c r="T310">
        <v>8</v>
      </c>
      <c r="U310">
        <v>3</v>
      </c>
      <c r="V310">
        <v>1</v>
      </c>
      <c r="X310" t="s">
        <v>7716</v>
      </c>
      <c r="AA310">
        <v>0</v>
      </c>
      <c r="AB310">
        <v>0</v>
      </c>
      <c r="AC310">
        <v>0</v>
      </c>
      <c r="AD310">
        <v>0</v>
      </c>
      <c r="AE310">
        <v>0</v>
      </c>
      <c r="AF310">
        <v>0</v>
      </c>
      <c r="AG310">
        <v>0</v>
      </c>
      <c r="AJ310" s="56"/>
      <c r="AK310" s="56"/>
      <c r="AL310" s="56"/>
      <c r="AM310">
        <v>5</v>
      </c>
      <c r="AP310" t="s">
        <v>1155</v>
      </c>
      <c r="AR310">
        <v>5</v>
      </c>
      <c r="AS310" t="s">
        <v>1152</v>
      </c>
      <c r="AT310">
        <v>1</v>
      </c>
      <c r="AV310">
        <v>10</v>
      </c>
      <c r="AW310">
        <v>7</v>
      </c>
      <c r="AX310">
        <v>3</v>
      </c>
      <c r="AY310" t="s">
        <v>1147</v>
      </c>
      <c r="AZ310" t="s">
        <v>1147</v>
      </c>
      <c r="BA310">
        <v>15</v>
      </c>
      <c r="BD310">
        <v>1000000000</v>
      </c>
      <c r="BE310">
        <v>14</v>
      </c>
      <c r="BF310">
        <v>-0.4</v>
      </c>
      <c r="BG310">
        <v>0</v>
      </c>
      <c r="BH310">
        <v>0</v>
      </c>
      <c r="BI310">
        <v>0</v>
      </c>
      <c r="BJ310">
        <v>0</v>
      </c>
      <c r="BK310">
        <v>0</v>
      </c>
      <c r="BL310">
        <v>0</v>
      </c>
      <c r="BM310">
        <v>14</v>
      </c>
      <c r="BN310">
        <v>-0.4</v>
      </c>
      <c r="BO310">
        <v>0</v>
      </c>
      <c r="BP310">
        <v>0</v>
      </c>
      <c r="BR310">
        <v>0</v>
      </c>
      <c r="BS310">
        <v>3</v>
      </c>
      <c r="BX310">
        <v>0</v>
      </c>
      <c r="BY310">
        <v>37.520000000000003</v>
      </c>
      <c r="BZ310">
        <v>0</v>
      </c>
      <c r="CA310">
        <v>7.46</v>
      </c>
      <c r="CB310">
        <v>0</v>
      </c>
      <c r="CC310">
        <v>1</v>
      </c>
      <c r="CD310" s="56">
        <v>42284</v>
      </c>
      <c r="CE310" s="56">
        <v>42342</v>
      </c>
      <c r="CF310" s="56">
        <v>42342</v>
      </c>
      <c r="CG310" s="56">
        <v>42419</v>
      </c>
      <c r="CH310" s="56"/>
      <c r="CI310" s="56"/>
      <c r="CJ310">
        <v>0</v>
      </c>
      <c r="CK310">
        <v>0</v>
      </c>
      <c r="CL310">
        <v>0</v>
      </c>
      <c r="CM310">
        <v>0</v>
      </c>
      <c r="CN310">
        <v>0</v>
      </c>
      <c r="CO310">
        <v>0</v>
      </c>
      <c r="CP310">
        <v>0.95</v>
      </c>
      <c r="CQ310" t="s">
        <v>1154</v>
      </c>
      <c r="CR310" t="s">
        <v>1153</v>
      </c>
      <c r="CS310" t="s">
        <v>1725</v>
      </c>
      <c r="CT310" t="s">
        <v>1397</v>
      </c>
      <c r="CU310" t="s">
        <v>1396</v>
      </c>
      <c r="CV310" t="s">
        <v>2605</v>
      </c>
      <c r="CW310" t="s">
        <v>1390</v>
      </c>
      <c r="CX310" t="s">
        <v>853</v>
      </c>
      <c r="DC310" t="s">
        <v>1387</v>
      </c>
      <c r="DE310" t="s">
        <v>1728</v>
      </c>
    </row>
    <row r="311" spans="1:109" x14ac:dyDescent="0.25">
      <c r="A311" t="s">
        <v>1025</v>
      </c>
      <c r="B311">
        <v>1</v>
      </c>
      <c r="C311" s="56">
        <v>42419</v>
      </c>
      <c r="D311" t="s">
        <v>1153</v>
      </c>
      <c r="E311" t="s">
        <v>2608</v>
      </c>
      <c r="G311" t="s">
        <v>2609</v>
      </c>
      <c r="H311" t="s">
        <v>1144</v>
      </c>
      <c r="I311" t="s">
        <v>1144</v>
      </c>
      <c r="J311" t="s">
        <v>1144</v>
      </c>
      <c r="K311" t="s">
        <v>1144</v>
      </c>
      <c r="L311">
        <v>21.69</v>
      </c>
      <c r="M311">
        <v>33.81</v>
      </c>
      <c r="N311">
        <v>0</v>
      </c>
      <c r="O311" s="56">
        <v>0</v>
      </c>
      <c r="P311" s="56">
        <v>0</v>
      </c>
      <c r="Q311">
        <v>1</v>
      </c>
      <c r="R311">
        <v>1</v>
      </c>
      <c r="S311">
        <v>11</v>
      </c>
      <c r="T311">
        <v>8</v>
      </c>
      <c r="U311">
        <v>3</v>
      </c>
      <c r="V311">
        <v>1</v>
      </c>
      <c r="X311" t="s">
        <v>7755</v>
      </c>
      <c r="AA311">
        <v>0</v>
      </c>
      <c r="AB311">
        <v>0</v>
      </c>
      <c r="AC311">
        <v>0</v>
      </c>
      <c r="AD311">
        <v>0</v>
      </c>
      <c r="AE311">
        <v>0</v>
      </c>
      <c r="AF311">
        <v>0</v>
      </c>
      <c r="AG311">
        <v>0</v>
      </c>
      <c r="AJ311" s="56"/>
      <c r="AK311" s="56"/>
      <c r="AL311" s="56"/>
      <c r="AP311" t="s">
        <v>1155</v>
      </c>
      <c r="AS311" t="s">
        <v>1152</v>
      </c>
      <c r="AT311">
        <v>1</v>
      </c>
      <c r="AV311">
        <v>0</v>
      </c>
      <c r="AW311">
        <v>0</v>
      </c>
      <c r="AX311">
        <v>0</v>
      </c>
      <c r="AY311" t="s">
        <v>1388</v>
      </c>
      <c r="AZ311" t="s">
        <v>1388</v>
      </c>
      <c r="BA311">
        <v>0</v>
      </c>
      <c r="BD311">
        <v>1000000000</v>
      </c>
      <c r="BE311">
        <v>2</v>
      </c>
      <c r="BF311">
        <v>0</v>
      </c>
      <c r="BG311">
        <v>0</v>
      </c>
      <c r="BH311">
        <v>0</v>
      </c>
      <c r="BI311">
        <v>0</v>
      </c>
      <c r="BJ311">
        <v>0</v>
      </c>
      <c r="BK311">
        <v>0</v>
      </c>
      <c r="BL311">
        <v>0</v>
      </c>
      <c r="BM311">
        <v>2</v>
      </c>
      <c r="BN311">
        <v>0</v>
      </c>
      <c r="BO311">
        <v>0</v>
      </c>
      <c r="BP311">
        <v>0</v>
      </c>
      <c r="BR311">
        <v>0</v>
      </c>
      <c r="BS311">
        <v>0</v>
      </c>
      <c r="BX311">
        <v>0</v>
      </c>
      <c r="BY311">
        <v>0</v>
      </c>
      <c r="BZ311">
        <v>0</v>
      </c>
      <c r="CA311">
        <v>0</v>
      </c>
      <c r="CB311">
        <v>0</v>
      </c>
      <c r="CC311">
        <v>1</v>
      </c>
      <c r="CD311" s="56">
        <v>42095</v>
      </c>
      <c r="CE311" s="56">
        <v>42342</v>
      </c>
      <c r="CF311" s="56">
        <v>42342</v>
      </c>
      <c r="CG311" s="56">
        <v>42419</v>
      </c>
      <c r="CH311" s="56"/>
      <c r="CI311" s="56"/>
      <c r="CJ311">
        <v>0.18</v>
      </c>
      <c r="CK311">
        <v>0</v>
      </c>
      <c r="CL311">
        <v>0</v>
      </c>
      <c r="CM311">
        <v>0</v>
      </c>
      <c r="CN311">
        <v>0</v>
      </c>
      <c r="CO311">
        <v>0</v>
      </c>
      <c r="CP311">
        <v>0.95</v>
      </c>
      <c r="CQ311" t="s">
        <v>1154</v>
      </c>
      <c r="CR311" t="s">
        <v>1153</v>
      </c>
      <c r="CS311" t="s">
        <v>1725</v>
      </c>
      <c r="CT311" t="s">
        <v>1397</v>
      </c>
      <c r="CU311" t="s">
        <v>1396</v>
      </c>
      <c r="CV311" t="s">
        <v>2610</v>
      </c>
      <c r="CW311" t="s">
        <v>1390</v>
      </c>
      <c r="CX311" t="s">
        <v>853</v>
      </c>
      <c r="DC311" t="s">
        <v>1387</v>
      </c>
      <c r="DE311" t="s">
        <v>1728</v>
      </c>
    </row>
    <row r="312" spans="1:109" x14ac:dyDescent="0.25">
      <c r="A312" t="s">
        <v>1025</v>
      </c>
      <c r="B312">
        <v>1</v>
      </c>
      <c r="C312" s="56">
        <v>42419</v>
      </c>
      <c r="D312" t="s">
        <v>1153</v>
      </c>
      <c r="E312" t="s">
        <v>2611</v>
      </c>
      <c r="G312" t="s">
        <v>2612</v>
      </c>
      <c r="H312" t="s">
        <v>1144</v>
      </c>
      <c r="I312" t="s">
        <v>1144</v>
      </c>
      <c r="J312" t="s">
        <v>1144</v>
      </c>
      <c r="K312" t="s">
        <v>1144</v>
      </c>
      <c r="L312">
        <v>50.1</v>
      </c>
      <c r="M312">
        <v>95</v>
      </c>
      <c r="N312">
        <v>0</v>
      </c>
      <c r="O312" s="56">
        <v>0</v>
      </c>
      <c r="P312" s="56">
        <v>0</v>
      </c>
      <c r="Q312">
        <v>1</v>
      </c>
      <c r="R312">
        <v>1</v>
      </c>
      <c r="S312">
        <v>11</v>
      </c>
      <c r="T312">
        <v>8</v>
      </c>
      <c r="U312">
        <v>3</v>
      </c>
      <c r="V312">
        <v>1</v>
      </c>
      <c r="W312" t="s">
        <v>1156</v>
      </c>
      <c r="X312" t="s">
        <v>7755</v>
      </c>
      <c r="Y312">
        <v>0</v>
      </c>
      <c r="AA312">
        <v>0</v>
      </c>
      <c r="AB312">
        <v>0</v>
      </c>
      <c r="AC312">
        <v>0</v>
      </c>
      <c r="AD312">
        <v>0</v>
      </c>
      <c r="AE312">
        <v>0</v>
      </c>
      <c r="AF312">
        <v>0</v>
      </c>
      <c r="AG312">
        <v>0</v>
      </c>
      <c r="AJ312" s="56"/>
      <c r="AK312" s="56"/>
      <c r="AL312" s="56"/>
      <c r="AP312" t="s">
        <v>1155</v>
      </c>
      <c r="AS312" t="s">
        <v>1152</v>
      </c>
      <c r="AT312">
        <v>1</v>
      </c>
      <c r="AV312">
        <v>1</v>
      </c>
      <c r="AW312">
        <v>1</v>
      </c>
      <c r="AX312">
        <v>0.5</v>
      </c>
      <c r="AY312" t="s">
        <v>1145</v>
      </c>
      <c r="AZ312" t="s">
        <v>1145</v>
      </c>
      <c r="BA312">
        <v>1</v>
      </c>
      <c r="BD312">
        <v>1000000000</v>
      </c>
      <c r="BE312">
        <v>1</v>
      </c>
      <c r="BF312">
        <v>0</v>
      </c>
      <c r="BG312">
        <v>0</v>
      </c>
      <c r="BH312">
        <v>0</v>
      </c>
      <c r="BI312">
        <v>0</v>
      </c>
      <c r="BJ312">
        <v>0</v>
      </c>
      <c r="BK312">
        <v>0</v>
      </c>
      <c r="BL312">
        <v>0</v>
      </c>
      <c r="BM312">
        <v>1</v>
      </c>
      <c r="BN312">
        <v>0</v>
      </c>
      <c r="BO312">
        <v>0</v>
      </c>
      <c r="BP312">
        <v>0</v>
      </c>
      <c r="BR312">
        <v>0</v>
      </c>
      <c r="BS312">
        <v>0</v>
      </c>
      <c r="BX312">
        <v>0</v>
      </c>
      <c r="BY312">
        <v>0</v>
      </c>
      <c r="BZ312">
        <v>0</v>
      </c>
      <c r="CA312">
        <v>3.91</v>
      </c>
      <c r="CB312">
        <v>0</v>
      </c>
      <c r="CC312">
        <v>1</v>
      </c>
      <c r="CD312" s="56">
        <v>42095</v>
      </c>
      <c r="CE312" s="56">
        <v>42342</v>
      </c>
      <c r="CF312" s="56">
        <v>42342</v>
      </c>
      <c r="CG312" s="56">
        <v>42419</v>
      </c>
      <c r="CH312" s="56"/>
      <c r="CI312" s="56"/>
      <c r="CJ312">
        <v>0</v>
      </c>
      <c r="CK312">
        <v>0</v>
      </c>
      <c r="CL312">
        <v>0</v>
      </c>
      <c r="CM312">
        <v>0</v>
      </c>
      <c r="CN312">
        <v>0.95</v>
      </c>
      <c r="CO312">
        <v>0</v>
      </c>
      <c r="CP312">
        <v>0</v>
      </c>
      <c r="CQ312" t="s">
        <v>1154</v>
      </c>
      <c r="CR312" t="s">
        <v>1153</v>
      </c>
      <c r="CS312" t="s">
        <v>1725</v>
      </c>
      <c r="CT312" t="s">
        <v>1397</v>
      </c>
      <c r="CU312" t="s">
        <v>1396</v>
      </c>
      <c r="CV312" t="s">
        <v>2613</v>
      </c>
      <c r="CW312" t="s">
        <v>1390</v>
      </c>
      <c r="CX312" t="s">
        <v>853</v>
      </c>
      <c r="DC312" t="s">
        <v>1387</v>
      </c>
      <c r="DE312" t="s">
        <v>1728</v>
      </c>
    </row>
    <row r="313" spans="1:109" x14ac:dyDescent="0.25">
      <c r="A313" t="s">
        <v>1025</v>
      </c>
      <c r="B313">
        <v>1</v>
      </c>
      <c r="C313" s="56">
        <v>42419</v>
      </c>
      <c r="D313" t="s">
        <v>1153</v>
      </c>
      <c r="E313" t="s">
        <v>2614</v>
      </c>
      <c r="G313" t="s">
        <v>2615</v>
      </c>
      <c r="H313" t="s">
        <v>1144</v>
      </c>
      <c r="I313" t="s">
        <v>1144</v>
      </c>
      <c r="J313" t="s">
        <v>1144</v>
      </c>
      <c r="K313" t="s">
        <v>1144</v>
      </c>
      <c r="L313">
        <v>9.3699999999999992</v>
      </c>
      <c r="M313">
        <v>29.38</v>
      </c>
      <c r="N313">
        <v>0</v>
      </c>
      <c r="O313" s="56">
        <v>0</v>
      </c>
      <c r="P313" s="56">
        <v>0</v>
      </c>
      <c r="Q313">
        <v>1</v>
      </c>
      <c r="R313">
        <v>1</v>
      </c>
      <c r="S313">
        <v>11</v>
      </c>
      <c r="T313">
        <v>8</v>
      </c>
      <c r="U313">
        <v>3</v>
      </c>
      <c r="V313">
        <v>1</v>
      </c>
      <c r="W313" t="s">
        <v>1156</v>
      </c>
      <c r="X313" t="s">
        <v>7716</v>
      </c>
      <c r="AA313">
        <v>0</v>
      </c>
      <c r="AB313">
        <v>0</v>
      </c>
      <c r="AC313">
        <v>0</v>
      </c>
      <c r="AD313">
        <v>0</v>
      </c>
      <c r="AE313">
        <v>0</v>
      </c>
      <c r="AF313">
        <v>0</v>
      </c>
      <c r="AG313">
        <v>0</v>
      </c>
      <c r="AJ313" s="56"/>
      <c r="AK313" s="56"/>
      <c r="AL313" s="56"/>
      <c r="AP313" t="s">
        <v>1155</v>
      </c>
      <c r="AR313">
        <v>5</v>
      </c>
      <c r="AS313" t="s">
        <v>1152</v>
      </c>
      <c r="AT313">
        <v>1</v>
      </c>
      <c r="AV313">
        <v>32</v>
      </c>
      <c r="AW313">
        <v>21</v>
      </c>
      <c r="AX313">
        <v>11</v>
      </c>
      <c r="AY313" t="s">
        <v>1148</v>
      </c>
      <c r="AZ313" t="s">
        <v>1148</v>
      </c>
      <c r="BA313">
        <v>46</v>
      </c>
      <c r="BD313">
        <v>1000000000</v>
      </c>
      <c r="BE313">
        <v>25</v>
      </c>
      <c r="BF313">
        <v>0.22</v>
      </c>
      <c r="BG313">
        <v>0</v>
      </c>
      <c r="BH313">
        <v>0</v>
      </c>
      <c r="BI313">
        <v>0</v>
      </c>
      <c r="BJ313">
        <v>0</v>
      </c>
      <c r="BK313">
        <v>0</v>
      </c>
      <c r="BL313">
        <v>5</v>
      </c>
      <c r="BM313">
        <v>30</v>
      </c>
      <c r="BN313">
        <v>0.06</v>
      </c>
      <c r="BO313">
        <v>0</v>
      </c>
      <c r="BP313">
        <v>0</v>
      </c>
      <c r="BR313">
        <v>0</v>
      </c>
      <c r="BS313">
        <v>9</v>
      </c>
      <c r="BT313">
        <v>5</v>
      </c>
      <c r="BX313">
        <v>0</v>
      </c>
      <c r="BY313">
        <v>0</v>
      </c>
      <c r="BZ313">
        <v>0</v>
      </c>
      <c r="CA313">
        <v>9.32</v>
      </c>
      <c r="CB313">
        <v>0</v>
      </c>
      <c r="CC313">
        <v>1</v>
      </c>
      <c r="CD313" s="56">
        <v>42284</v>
      </c>
      <c r="CE313" s="56">
        <v>42342</v>
      </c>
      <c r="CF313" s="56">
        <v>42342</v>
      </c>
      <c r="CG313" s="56">
        <v>42419</v>
      </c>
      <c r="CH313" s="56"/>
      <c r="CI313" s="56"/>
      <c r="CJ313">
        <v>0.13</v>
      </c>
      <c r="CK313">
        <v>0</v>
      </c>
      <c r="CL313">
        <v>0</v>
      </c>
      <c r="CM313">
        <v>0</v>
      </c>
      <c r="CN313">
        <v>0</v>
      </c>
      <c r="CO313">
        <v>0.77</v>
      </c>
      <c r="CP313">
        <v>0.18</v>
      </c>
      <c r="CQ313" t="s">
        <v>1154</v>
      </c>
      <c r="CR313" t="s">
        <v>1153</v>
      </c>
      <c r="CS313" t="s">
        <v>1725</v>
      </c>
      <c r="CT313" t="s">
        <v>1397</v>
      </c>
      <c r="CU313" t="s">
        <v>1396</v>
      </c>
      <c r="CV313" t="s">
        <v>2616</v>
      </c>
      <c r="CW313" t="s">
        <v>1727</v>
      </c>
      <c r="CX313" t="s">
        <v>853</v>
      </c>
      <c r="DC313" t="s">
        <v>1387</v>
      </c>
      <c r="DE313" t="s">
        <v>1728</v>
      </c>
    </row>
    <row r="314" spans="1:109" x14ac:dyDescent="0.25">
      <c r="A314" t="s">
        <v>1025</v>
      </c>
      <c r="B314">
        <v>1</v>
      </c>
      <c r="C314" s="56">
        <v>42419</v>
      </c>
      <c r="D314" t="s">
        <v>1153</v>
      </c>
      <c r="E314" t="s">
        <v>1439</v>
      </c>
      <c r="G314" t="s">
        <v>2617</v>
      </c>
      <c r="H314" t="s">
        <v>1144</v>
      </c>
      <c r="I314" t="s">
        <v>1144</v>
      </c>
      <c r="J314" t="s">
        <v>1144</v>
      </c>
      <c r="K314" t="s">
        <v>1144</v>
      </c>
      <c r="L314">
        <v>11.71</v>
      </c>
      <c r="M314">
        <v>28.79</v>
      </c>
      <c r="N314">
        <v>0</v>
      </c>
      <c r="O314" s="56">
        <v>0</v>
      </c>
      <c r="P314" s="56">
        <v>0</v>
      </c>
      <c r="Q314">
        <v>1</v>
      </c>
      <c r="R314">
        <v>1</v>
      </c>
      <c r="S314">
        <v>11</v>
      </c>
      <c r="T314">
        <v>8</v>
      </c>
      <c r="U314">
        <v>3</v>
      </c>
      <c r="V314">
        <v>1</v>
      </c>
      <c r="W314" t="s">
        <v>1156</v>
      </c>
      <c r="X314" t="s">
        <v>7755</v>
      </c>
      <c r="AA314">
        <v>0</v>
      </c>
      <c r="AB314">
        <v>0</v>
      </c>
      <c r="AC314">
        <v>0</v>
      </c>
      <c r="AD314">
        <v>0</v>
      </c>
      <c r="AE314">
        <v>0</v>
      </c>
      <c r="AF314">
        <v>0</v>
      </c>
      <c r="AG314">
        <v>0</v>
      </c>
      <c r="AJ314" s="56"/>
      <c r="AK314" s="56"/>
      <c r="AL314" s="56"/>
      <c r="AP314" t="s">
        <v>1155</v>
      </c>
      <c r="AR314">
        <v>2</v>
      </c>
      <c r="AS314" t="s">
        <v>1152</v>
      </c>
      <c r="AT314">
        <v>1</v>
      </c>
      <c r="AV314">
        <v>7</v>
      </c>
      <c r="AW314">
        <v>5</v>
      </c>
      <c r="AX314">
        <v>2</v>
      </c>
      <c r="AY314" t="s">
        <v>1148</v>
      </c>
      <c r="AZ314" t="s">
        <v>1148</v>
      </c>
      <c r="BA314">
        <v>7</v>
      </c>
      <c r="BD314">
        <v>1000000000</v>
      </c>
      <c r="BE314">
        <v>6</v>
      </c>
      <c r="BF314">
        <v>0.14000000000000001</v>
      </c>
      <c r="BG314">
        <v>0</v>
      </c>
      <c r="BH314">
        <v>0</v>
      </c>
      <c r="BI314">
        <v>0</v>
      </c>
      <c r="BJ314">
        <v>0</v>
      </c>
      <c r="BK314">
        <v>0</v>
      </c>
      <c r="BL314">
        <v>0</v>
      </c>
      <c r="BM314">
        <v>6</v>
      </c>
      <c r="BN314">
        <v>0.14000000000000001</v>
      </c>
      <c r="BO314">
        <v>0</v>
      </c>
      <c r="BP314">
        <v>0</v>
      </c>
      <c r="BR314">
        <v>2</v>
      </c>
      <c r="BS314">
        <v>2</v>
      </c>
      <c r="BX314">
        <v>0</v>
      </c>
      <c r="BY314">
        <v>0</v>
      </c>
      <c r="BZ314">
        <v>0</v>
      </c>
      <c r="CA314">
        <v>6.36</v>
      </c>
      <c r="CB314">
        <v>0</v>
      </c>
      <c r="CC314">
        <v>1</v>
      </c>
      <c r="CD314" s="56">
        <v>42095</v>
      </c>
      <c r="CE314" s="56">
        <v>42342</v>
      </c>
      <c r="CF314" s="56">
        <v>42342</v>
      </c>
      <c r="CG314" s="56">
        <v>42419</v>
      </c>
      <c r="CH314" s="56"/>
      <c r="CI314" s="56"/>
      <c r="CJ314">
        <v>0.13</v>
      </c>
      <c r="CK314">
        <v>0</v>
      </c>
      <c r="CL314">
        <v>0</v>
      </c>
      <c r="CM314">
        <v>0</v>
      </c>
      <c r="CN314">
        <v>0</v>
      </c>
      <c r="CO314">
        <v>0.3</v>
      </c>
      <c r="CP314">
        <v>0.65</v>
      </c>
      <c r="CQ314" t="s">
        <v>1154</v>
      </c>
      <c r="CR314" t="s">
        <v>1153</v>
      </c>
      <c r="CS314" t="s">
        <v>1725</v>
      </c>
      <c r="CT314" t="s">
        <v>1397</v>
      </c>
      <c r="CU314" t="s">
        <v>1396</v>
      </c>
      <c r="CV314" t="s">
        <v>2618</v>
      </c>
      <c r="CW314" t="s">
        <v>1727</v>
      </c>
      <c r="CX314" t="s">
        <v>853</v>
      </c>
      <c r="DC314" t="s">
        <v>1387</v>
      </c>
      <c r="DE314" t="s">
        <v>1728</v>
      </c>
    </row>
    <row r="315" spans="1:109" x14ac:dyDescent="0.25">
      <c r="A315" t="s">
        <v>1025</v>
      </c>
      <c r="B315">
        <v>1</v>
      </c>
      <c r="C315" s="56">
        <v>42419</v>
      </c>
      <c r="D315" t="s">
        <v>1153</v>
      </c>
      <c r="E315" t="s">
        <v>1440</v>
      </c>
      <c r="G315" t="s">
        <v>2619</v>
      </c>
      <c r="H315" t="s">
        <v>1144</v>
      </c>
      <c r="I315" t="s">
        <v>1144</v>
      </c>
      <c r="J315" t="s">
        <v>1144</v>
      </c>
      <c r="K315" t="s">
        <v>1144</v>
      </c>
      <c r="L315">
        <v>41.52</v>
      </c>
      <c r="M315">
        <v>96.34</v>
      </c>
      <c r="N315">
        <v>0</v>
      </c>
      <c r="O315" s="56">
        <v>0</v>
      </c>
      <c r="P315" s="56">
        <v>0</v>
      </c>
      <c r="Q315">
        <v>1</v>
      </c>
      <c r="R315">
        <v>1</v>
      </c>
      <c r="S315">
        <v>11</v>
      </c>
      <c r="T315">
        <v>8</v>
      </c>
      <c r="U315">
        <v>3</v>
      </c>
      <c r="V315">
        <v>1</v>
      </c>
      <c r="W315" t="s">
        <v>1156</v>
      </c>
      <c r="X315" t="s">
        <v>7716</v>
      </c>
      <c r="Y315">
        <v>32</v>
      </c>
      <c r="AA315">
        <v>0</v>
      </c>
      <c r="AB315">
        <v>0</v>
      </c>
      <c r="AC315">
        <v>0</v>
      </c>
      <c r="AD315">
        <v>0</v>
      </c>
      <c r="AE315">
        <v>0</v>
      </c>
      <c r="AF315">
        <v>0</v>
      </c>
      <c r="AG315">
        <v>0</v>
      </c>
      <c r="AJ315" s="56"/>
      <c r="AK315" s="56"/>
      <c r="AL315" s="56"/>
      <c r="AM315">
        <v>5</v>
      </c>
      <c r="AP315" t="s">
        <v>1155</v>
      </c>
      <c r="AR315">
        <v>5</v>
      </c>
      <c r="AS315" t="s">
        <v>1152</v>
      </c>
      <c r="AT315">
        <v>1</v>
      </c>
      <c r="AV315">
        <v>40</v>
      </c>
      <c r="AW315">
        <v>27</v>
      </c>
      <c r="AX315">
        <v>13</v>
      </c>
      <c r="AY315" t="s">
        <v>1148</v>
      </c>
      <c r="AZ315" t="s">
        <v>1148</v>
      </c>
      <c r="BA315">
        <v>30</v>
      </c>
      <c r="BD315">
        <v>1000000000</v>
      </c>
      <c r="BE315">
        <v>35</v>
      </c>
      <c r="BF315">
        <v>0.13</v>
      </c>
      <c r="BG315">
        <v>0</v>
      </c>
      <c r="BH315">
        <v>0</v>
      </c>
      <c r="BI315">
        <v>0</v>
      </c>
      <c r="BJ315">
        <v>0</v>
      </c>
      <c r="BK315">
        <v>0</v>
      </c>
      <c r="BL315">
        <v>0</v>
      </c>
      <c r="BM315">
        <v>35</v>
      </c>
      <c r="BN315">
        <v>0.13</v>
      </c>
      <c r="BO315">
        <v>0</v>
      </c>
      <c r="BP315">
        <v>0</v>
      </c>
      <c r="BR315">
        <v>5</v>
      </c>
      <c r="BS315">
        <v>11</v>
      </c>
      <c r="BT315">
        <v>2</v>
      </c>
      <c r="BX315">
        <v>0</v>
      </c>
      <c r="BY315">
        <v>0</v>
      </c>
      <c r="BZ315">
        <v>0</v>
      </c>
      <c r="CA315">
        <v>5.76</v>
      </c>
      <c r="CB315">
        <v>0</v>
      </c>
      <c r="CC315">
        <v>1</v>
      </c>
      <c r="CD315" s="56">
        <v>42284</v>
      </c>
      <c r="CE315" s="56">
        <v>42342</v>
      </c>
      <c r="CF315" s="56">
        <v>42342</v>
      </c>
      <c r="CG315" s="56">
        <v>42419</v>
      </c>
      <c r="CH315" s="56"/>
      <c r="CI315" s="56"/>
      <c r="CJ315">
        <v>0.24</v>
      </c>
      <c r="CK315">
        <v>0</v>
      </c>
      <c r="CL315">
        <v>0</v>
      </c>
      <c r="CM315">
        <v>0</v>
      </c>
      <c r="CN315">
        <v>0.53</v>
      </c>
      <c r="CO315">
        <v>0.42</v>
      </c>
      <c r="CP315">
        <v>0</v>
      </c>
      <c r="CQ315" t="s">
        <v>1154</v>
      </c>
      <c r="CR315" t="s">
        <v>1153</v>
      </c>
      <c r="CS315" t="s">
        <v>1725</v>
      </c>
      <c r="CT315" t="s">
        <v>1397</v>
      </c>
      <c r="CU315" t="s">
        <v>1396</v>
      </c>
      <c r="CV315" t="s">
        <v>2620</v>
      </c>
      <c r="CW315" t="s">
        <v>1727</v>
      </c>
      <c r="CX315" t="s">
        <v>853</v>
      </c>
      <c r="DC315" t="s">
        <v>1387</v>
      </c>
      <c r="DE315" t="s">
        <v>1728</v>
      </c>
    </row>
    <row r="316" spans="1:109" x14ac:dyDescent="0.25">
      <c r="A316" t="s">
        <v>1025</v>
      </c>
      <c r="B316">
        <v>2</v>
      </c>
      <c r="C316" s="56">
        <v>42419</v>
      </c>
      <c r="D316" t="s">
        <v>1153</v>
      </c>
      <c r="E316" t="s">
        <v>1441</v>
      </c>
      <c r="G316" t="s">
        <v>2621</v>
      </c>
      <c r="H316" t="s">
        <v>1144</v>
      </c>
      <c r="I316" t="s">
        <v>1144</v>
      </c>
      <c r="J316" t="s">
        <v>1144</v>
      </c>
      <c r="K316" t="s">
        <v>1144</v>
      </c>
      <c r="L316">
        <v>7.79</v>
      </c>
      <c r="M316">
        <v>32.99</v>
      </c>
      <c r="N316">
        <v>0</v>
      </c>
      <c r="O316" s="56">
        <v>0</v>
      </c>
      <c r="P316" s="56">
        <v>0</v>
      </c>
      <c r="Q316">
        <v>1</v>
      </c>
      <c r="R316">
        <v>1</v>
      </c>
      <c r="S316">
        <v>11</v>
      </c>
      <c r="T316">
        <v>8</v>
      </c>
      <c r="U316">
        <v>3</v>
      </c>
      <c r="V316">
        <v>1</v>
      </c>
      <c r="W316" t="s">
        <v>1156</v>
      </c>
      <c r="X316" t="s">
        <v>7757</v>
      </c>
      <c r="Y316">
        <v>28</v>
      </c>
      <c r="AA316">
        <v>0</v>
      </c>
      <c r="AB316">
        <v>0</v>
      </c>
      <c r="AC316">
        <v>0</v>
      </c>
      <c r="AD316">
        <v>0</v>
      </c>
      <c r="AE316">
        <v>0</v>
      </c>
      <c r="AF316">
        <v>0</v>
      </c>
      <c r="AG316">
        <v>0</v>
      </c>
      <c r="AJ316" s="56"/>
      <c r="AK316" s="56"/>
      <c r="AL316" s="56"/>
      <c r="AP316" t="s">
        <v>1155</v>
      </c>
      <c r="AR316">
        <v>5</v>
      </c>
      <c r="AS316" t="s">
        <v>1152</v>
      </c>
      <c r="AT316">
        <v>1</v>
      </c>
      <c r="AV316">
        <v>40</v>
      </c>
      <c r="AW316">
        <v>27</v>
      </c>
      <c r="AX316">
        <v>13</v>
      </c>
      <c r="AY316" t="s">
        <v>1145</v>
      </c>
      <c r="AZ316" t="s">
        <v>1148</v>
      </c>
      <c r="BA316">
        <v>50</v>
      </c>
      <c r="BD316">
        <v>1000000000</v>
      </c>
      <c r="BE316">
        <v>26</v>
      </c>
      <c r="BF316">
        <v>0.35</v>
      </c>
      <c r="BG316">
        <v>0</v>
      </c>
      <c r="BH316">
        <v>0</v>
      </c>
      <c r="BI316">
        <v>0</v>
      </c>
      <c r="BJ316">
        <v>0</v>
      </c>
      <c r="BK316">
        <v>0</v>
      </c>
      <c r="BL316">
        <v>5</v>
      </c>
      <c r="BM316">
        <v>31</v>
      </c>
      <c r="BN316">
        <v>0.23</v>
      </c>
      <c r="BO316">
        <v>0</v>
      </c>
      <c r="BP316">
        <v>0</v>
      </c>
      <c r="BR316">
        <v>10</v>
      </c>
      <c r="BS316">
        <v>11</v>
      </c>
      <c r="BT316">
        <v>5</v>
      </c>
      <c r="BX316">
        <v>0</v>
      </c>
      <c r="BY316">
        <v>0</v>
      </c>
      <c r="BZ316">
        <v>0</v>
      </c>
      <c r="CA316">
        <v>14.12</v>
      </c>
      <c r="CB316">
        <v>0</v>
      </c>
      <c r="CC316">
        <v>1</v>
      </c>
      <c r="CD316" s="56">
        <v>42341</v>
      </c>
      <c r="CE316" s="56">
        <v>42342</v>
      </c>
      <c r="CF316" s="56">
        <v>42342</v>
      </c>
      <c r="CG316" s="56">
        <v>42419</v>
      </c>
      <c r="CH316" s="56"/>
      <c r="CI316" s="56"/>
      <c r="CJ316">
        <v>0.12</v>
      </c>
      <c r="CK316">
        <v>0</v>
      </c>
      <c r="CL316">
        <v>0</v>
      </c>
      <c r="CM316">
        <v>0</v>
      </c>
      <c r="CN316">
        <v>0.12</v>
      </c>
      <c r="CO316">
        <v>0.84</v>
      </c>
      <c r="CP316">
        <v>0</v>
      </c>
      <c r="CQ316" t="s">
        <v>1154</v>
      </c>
      <c r="CR316" t="s">
        <v>1153</v>
      </c>
      <c r="CS316" t="s">
        <v>1748</v>
      </c>
      <c r="CT316" t="s">
        <v>1397</v>
      </c>
      <c r="CU316" t="s">
        <v>1396</v>
      </c>
      <c r="CV316" t="s">
        <v>2622</v>
      </c>
      <c r="CW316" t="s">
        <v>1727</v>
      </c>
      <c r="CX316" t="s">
        <v>853</v>
      </c>
      <c r="DC316" t="s">
        <v>1387</v>
      </c>
      <c r="DE316" t="s">
        <v>1392</v>
      </c>
    </row>
    <row r="317" spans="1:109" x14ac:dyDescent="0.25">
      <c r="A317" t="s">
        <v>1025</v>
      </c>
      <c r="B317">
        <v>2</v>
      </c>
      <c r="C317" s="56">
        <v>42419</v>
      </c>
      <c r="D317" t="s">
        <v>1153</v>
      </c>
      <c r="E317" t="s">
        <v>2623</v>
      </c>
      <c r="G317" t="s">
        <v>2624</v>
      </c>
      <c r="H317" t="s">
        <v>1144</v>
      </c>
      <c r="I317" t="s">
        <v>1144</v>
      </c>
      <c r="J317" t="s">
        <v>1144</v>
      </c>
      <c r="K317" t="s">
        <v>1144</v>
      </c>
      <c r="L317">
        <v>11.87</v>
      </c>
      <c r="M317">
        <v>28.06</v>
      </c>
      <c r="N317">
        <v>0</v>
      </c>
      <c r="O317" s="56">
        <v>0</v>
      </c>
      <c r="P317" s="56">
        <v>0</v>
      </c>
      <c r="Q317">
        <v>1</v>
      </c>
      <c r="R317">
        <v>1</v>
      </c>
      <c r="S317">
        <v>11</v>
      </c>
      <c r="T317">
        <v>8</v>
      </c>
      <c r="U317">
        <v>3</v>
      </c>
      <c r="V317">
        <v>1</v>
      </c>
      <c r="X317" t="s">
        <v>7757</v>
      </c>
      <c r="AA317">
        <v>0</v>
      </c>
      <c r="AB317">
        <v>0</v>
      </c>
      <c r="AC317">
        <v>0</v>
      </c>
      <c r="AD317">
        <v>0</v>
      </c>
      <c r="AE317">
        <v>0</v>
      </c>
      <c r="AF317">
        <v>0</v>
      </c>
      <c r="AG317">
        <v>0</v>
      </c>
      <c r="AJ317" s="56"/>
      <c r="AK317" s="56"/>
      <c r="AL317" s="56"/>
      <c r="AP317" t="s">
        <v>1155</v>
      </c>
      <c r="AR317">
        <v>2</v>
      </c>
      <c r="AS317" t="s">
        <v>1152</v>
      </c>
      <c r="AT317">
        <v>1</v>
      </c>
      <c r="AV317">
        <v>4</v>
      </c>
      <c r="AW317">
        <v>3</v>
      </c>
      <c r="AX317">
        <v>1</v>
      </c>
      <c r="AY317" t="s">
        <v>1147</v>
      </c>
      <c r="AZ317" t="s">
        <v>1147</v>
      </c>
      <c r="BA317">
        <v>7</v>
      </c>
      <c r="BD317">
        <v>1000000000</v>
      </c>
      <c r="BE317">
        <v>7</v>
      </c>
      <c r="BF317">
        <v>-0.75</v>
      </c>
      <c r="BG317">
        <v>0</v>
      </c>
      <c r="BH317">
        <v>0</v>
      </c>
      <c r="BI317">
        <v>0</v>
      </c>
      <c r="BJ317">
        <v>0</v>
      </c>
      <c r="BK317">
        <v>0</v>
      </c>
      <c r="BL317">
        <v>0</v>
      </c>
      <c r="BM317">
        <v>7</v>
      </c>
      <c r="BN317">
        <v>-0.75</v>
      </c>
      <c r="BO317">
        <v>0</v>
      </c>
      <c r="BP317">
        <v>0</v>
      </c>
      <c r="BR317">
        <v>0</v>
      </c>
      <c r="BS317">
        <v>1</v>
      </c>
      <c r="BX317">
        <v>0</v>
      </c>
      <c r="BY317">
        <v>35.61</v>
      </c>
      <c r="BZ317">
        <v>0</v>
      </c>
      <c r="CA317">
        <v>5.95</v>
      </c>
      <c r="CB317">
        <v>0</v>
      </c>
      <c r="CC317">
        <v>1</v>
      </c>
      <c r="CD317" s="56">
        <v>42341</v>
      </c>
      <c r="CE317" s="56">
        <v>42342</v>
      </c>
      <c r="CF317" s="56">
        <v>42342</v>
      </c>
      <c r="CG317" s="56">
        <v>42419</v>
      </c>
      <c r="CH317" s="56"/>
      <c r="CI317" s="56"/>
      <c r="CJ317">
        <v>0.1</v>
      </c>
      <c r="CK317">
        <v>0</v>
      </c>
      <c r="CL317">
        <v>0</v>
      </c>
      <c r="CM317">
        <v>0</v>
      </c>
      <c r="CN317">
        <v>0</v>
      </c>
      <c r="CO317">
        <v>0</v>
      </c>
      <c r="CP317">
        <v>0.96</v>
      </c>
      <c r="CQ317" t="s">
        <v>1154</v>
      </c>
      <c r="CR317" t="s">
        <v>1153</v>
      </c>
      <c r="CS317" t="s">
        <v>1748</v>
      </c>
      <c r="CT317" t="s">
        <v>1397</v>
      </c>
      <c r="CU317" t="s">
        <v>1396</v>
      </c>
      <c r="CV317" t="s">
        <v>2625</v>
      </c>
      <c r="CW317" t="s">
        <v>1727</v>
      </c>
      <c r="CX317" t="s">
        <v>853</v>
      </c>
      <c r="DC317" t="s">
        <v>1387</v>
      </c>
      <c r="DE317" t="s">
        <v>1392</v>
      </c>
    </row>
    <row r="318" spans="1:109" x14ac:dyDescent="0.25">
      <c r="A318" t="s">
        <v>1025</v>
      </c>
      <c r="B318">
        <v>2</v>
      </c>
      <c r="C318" s="56">
        <v>42419</v>
      </c>
      <c r="D318" t="s">
        <v>1153</v>
      </c>
      <c r="E318" t="s">
        <v>2626</v>
      </c>
      <c r="G318" t="s">
        <v>2627</v>
      </c>
      <c r="H318" t="s">
        <v>1144</v>
      </c>
      <c r="I318" t="s">
        <v>1144</v>
      </c>
      <c r="J318" t="s">
        <v>1144</v>
      </c>
      <c r="K318" t="s">
        <v>1144</v>
      </c>
      <c r="L318">
        <v>33.659999999999997</v>
      </c>
      <c r="M318">
        <v>71.05</v>
      </c>
      <c r="N318">
        <v>0</v>
      </c>
      <c r="O318" s="56">
        <v>0</v>
      </c>
      <c r="P318" s="56">
        <v>0</v>
      </c>
      <c r="Q318">
        <v>1</v>
      </c>
      <c r="R318">
        <v>1</v>
      </c>
      <c r="S318">
        <v>11</v>
      </c>
      <c r="T318">
        <v>8</v>
      </c>
      <c r="U318">
        <v>3</v>
      </c>
      <c r="V318">
        <v>1</v>
      </c>
      <c r="X318" t="s">
        <v>7755</v>
      </c>
      <c r="AA318">
        <v>0</v>
      </c>
      <c r="AB318">
        <v>0</v>
      </c>
      <c r="AC318">
        <v>0</v>
      </c>
      <c r="AD318">
        <v>0</v>
      </c>
      <c r="AE318">
        <v>0</v>
      </c>
      <c r="AF318">
        <v>0</v>
      </c>
      <c r="AG318">
        <v>0</v>
      </c>
      <c r="AJ318" s="56"/>
      <c r="AK318" s="56"/>
      <c r="AL318" s="56"/>
      <c r="AP318" t="s">
        <v>1155</v>
      </c>
      <c r="AS318" t="s">
        <v>1152</v>
      </c>
      <c r="AT318">
        <v>1</v>
      </c>
      <c r="AV318">
        <v>4</v>
      </c>
      <c r="AW318">
        <v>3</v>
      </c>
      <c r="AX318">
        <v>1</v>
      </c>
      <c r="AY318" t="s">
        <v>1147</v>
      </c>
      <c r="AZ318" t="s">
        <v>1147</v>
      </c>
      <c r="BA318">
        <v>4</v>
      </c>
      <c r="BD318">
        <v>1000000000</v>
      </c>
      <c r="BE318">
        <v>8</v>
      </c>
      <c r="BF318">
        <v>-1</v>
      </c>
      <c r="BG318">
        <v>0</v>
      </c>
      <c r="BH318">
        <v>0</v>
      </c>
      <c r="BI318">
        <v>0</v>
      </c>
      <c r="BJ318">
        <v>0</v>
      </c>
      <c r="BK318">
        <v>0</v>
      </c>
      <c r="BL318">
        <v>0</v>
      </c>
      <c r="BM318">
        <v>8</v>
      </c>
      <c r="BN318">
        <v>-1</v>
      </c>
      <c r="BO318">
        <v>0</v>
      </c>
      <c r="BP318">
        <v>0</v>
      </c>
      <c r="BR318">
        <v>0</v>
      </c>
      <c r="BS318">
        <v>1</v>
      </c>
      <c r="BX318">
        <v>0</v>
      </c>
      <c r="BY318">
        <v>134.63999999999999</v>
      </c>
      <c r="BZ318">
        <v>0</v>
      </c>
      <c r="CA318">
        <v>4.8499999999999996</v>
      </c>
      <c r="CB318">
        <v>0</v>
      </c>
      <c r="CC318">
        <v>1</v>
      </c>
      <c r="CD318" s="56">
        <v>42095</v>
      </c>
      <c r="CE318" s="56">
        <v>42342</v>
      </c>
      <c r="CF318" s="56">
        <v>42342</v>
      </c>
      <c r="CG318" s="56">
        <v>42419</v>
      </c>
      <c r="CH318" s="56"/>
      <c r="CI318" s="56"/>
      <c r="CJ318">
        <v>0.02</v>
      </c>
      <c r="CK318">
        <v>0</v>
      </c>
      <c r="CL318">
        <v>0</v>
      </c>
      <c r="CM318">
        <v>0</v>
      </c>
      <c r="CN318">
        <v>0</v>
      </c>
      <c r="CO318">
        <v>0</v>
      </c>
      <c r="CP318">
        <v>0.96</v>
      </c>
      <c r="CQ318" t="s">
        <v>1154</v>
      </c>
      <c r="CR318" t="s">
        <v>1153</v>
      </c>
      <c r="CS318" t="s">
        <v>1748</v>
      </c>
      <c r="CT318" t="s">
        <v>1397</v>
      </c>
      <c r="CU318" t="s">
        <v>1396</v>
      </c>
      <c r="CV318" t="s">
        <v>2628</v>
      </c>
      <c r="CW318" t="s">
        <v>1727</v>
      </c>
      <c r="CX318" t="s">
        <v>853</v>
      </c>
      <c r="DC318" t="s">
        <v>1387</v>
      </c>
      <c r="DE318" t="s">
        <v>1392</v>
      </c>
    </row>
    <row r="319" spans="1:109" x14ac:dyDescent="0.25">
      <c r="A319" t="s">
        <v>1025</v>
      </c>
      <c r="B319">
        <v>2</v>
      </c>
      <c r="C319" s="56">
        <v>42419</v>
      </c>
      <c r="D319" t="s">
        <v>1153</v>
      </c>
      <c r="E319" t="s">
        <v>2629</v>
      </c>
      <c r="G319" t="s">
        <v>2630</v>
      </c>
      <c r="H319" t="s">
        <v>1144</v>
      </c>
      <c r="I319" t="s">
        <v>1144</v>
      </c>
      <c r="J319" t="s">
        <v>1144</v>
      </c>
      <c r="K319" t="s">
        <v>1144</v>
      </c>
      <c r="L319">
        <v>24.32</v>
      </c>
      <c r="M319">
        <v>59.18</v>
      </c>
      <c r="N319">
        <v>0</v>
      </c>
      <c r="O319" s="56">
        <v>0</v>
      </c>
      <c r="P319" s="56">
        <v>0</v>
      </c>
      <c r="Q319">
        <v>1</v>
      </c>
      <c r="R319">
        <v>1</v>
      </c>
      <c r="S319">
        <v>11</v>
      </c>
      <c r="T319">
        <v>8</v>
      </c>
      <c r="U319">
        <v>3</v>
      </c>
      <c r="V319">
        <v>1</v>
      </c>
      <c r="W319" t="s">
        <v>1156</v>
      </c>
      <c r="X319" t="s">
        <v>7757</v>
      </c>
      <c r="Y319">
        <v>4</v>
      </c>
      <c r="AA319">
        <v>0</v>
      </c>
      <c r="AB319">
        <v>0</v>
      </c>
      <c r="AC319">
        <v>0</v>
      </c>
      <c r="AD319">
        <v>0</v>
      </c>
      <c r="AE319">
        <v>0</v>
      </c>
      <c r="AF319">
        <v>0</v>
      </c>
      <c r="AG319">
        <v>0</v>
      </c>
      <c r="AJ319" s="56"/>
      <c r="AK319" s="56"/>
      <c r="AL319" s="56"/>
      <c r="AM319">
        <v>3</v>
      </c>
      <c r="AP319" t="s">
        <v>1155</v>
      </c>
      <c r="AR319">
        <v>5</v>
      </c>
      <c r="AS319" t="s">
        <v>1152</v>
      </c>
      <c r="AT319">
        <v>1</v>
      </c>
      <c r="AV319">
        <v>7</v>
      </c>
      <c r="AW319">
        <v>5</v>
      </c>
      <c r="AX319">
        <v>2</v>
      </c>
      <c r="AY319" t="s">
        <v>1145</v>
      </c>
      <c r="AZ319" t="s">
        <v>1145</v>
      </c>
      <c r="BA319">
        <v>10</v>
      </c>
      <c r="BD319">
        <v>1000000000</v>
      </c>
      <c r="BE319">
        <v>5</v>
      </c>
      <c r="BF319">
        <v>0.28999999999999998</v>
      </c>
      <c r="BG319">
        <v>0</v>
      </c>
      <c r="BH319">
        <v>0</v>
      </c>
      <c r="BI319">
        <v>0</v>
      </c>
      <c r="BJ319">
        <v>0</v>
      </c>
      <c r="BK319">
        <v>0</v>
      </c>
      <c r="BL319">
        <v>0</v>
      </c>
      <c r="BM319">
        <v>5</v>
      </c>
      <c r="BN319">
        <v>0.28999999999999998</v>
      </c>
      <c r="BO319">
        <v>0</v>
      </c>
      <c r="BP319">
        <v>0</v>
      </c>
      <c r="BR319">
        <v>0</v>
      </c>
      <c r="BS319">
        <v>2</v>
      </c>
      <c r="BX319">
        <v>0</v>
      </c>
      <c r="BY319">
        <v>0</v>
      </c>
      <c r="BZ319">
        <v>0</v>
      </c>
      <c r="CA319">
        <v>6.25</v>
      </c>
      <c r="CB319">
        <v>0</v>
      </c>
      <c r="CC319">
        <v>1</v>
      </c>
      <c r="CD319" s="56">
        <v>42341</v>
      </c>
      <c r="CE319" s="56">
        <v>42342</v>
      </c>
      <c r="CF319" s="56">
        <v>42342</v>
      </c>
      <c r="CG319" s="56">
        <v>42419</v>
      </c>
      <c r="CH319" s="56"/>
      <c r="CI319" s="56"/>
      <c r="CJ319">
        <v>0.16</v>
      </c>
      <c r="CK319">
        <v>0</v>
      </c>
      <c r="CL319">
        <v>0</v>
      </c>
      <c r="CM319">
        <v>0</v>
      </c>
      <c r="CN319">
        <v>0.05</v>
      </c>
      <c r="CO319">
        <v>0.84</v>
      </c>
      <c r="CP319">
        <v>0.06</v>
      </c>
      <c r="CQ319" t="s">
        <v>1154</v>
      </c>
      <c r="CR319" t="s">
        <v>1153</v>
      </c>
      <c r="CS319" t="s">
        <v>1748</v>
      </c>
      <c r="CT319" t="s">
        <v>1397</v>
      </c>
      <c r="CU319" t="s">
        <v>1396</v>
      </c>
      <c r="CV319" t="s">
        <v>2631</v>
      </c>
      <c r="CW319" t="s">
        <v>1727</v>
      </c>
      <c r="CX319" t="s">
        <v>853</v>
      </c>
      <c r="DC319" t="s">
        <v>1387</v>
      </c>
      <c r="DE319" t="s">
        <v>1392</v>
      </c>
    </row>
    <row r="320" spans="1:109" x14ac:dyDescent="0.25">
      <c r="A320" t="s">
        <v>1025</v>
      </c>
      <c r="B320">
        <v>2</v>
      </c>
      <c r="C320" s="56">
        <v>42419</v>
      </c>
      <c r="D320" t="s">
        <v>1153</v>
      </c>
      <c r="E320" t="s">
        <v>2632</v>
      </c>
      <c r="G320" t="s">
        <v>2633</v>
      </c>
      <c r="H320" t="s">
        <v>1144</v>
      </c>
      <c r="I320" t="s">
        <v>1144</v>
      </c>
      <c r="J320" t="s">
        <v>1144</v>
      </c>
      <c r="K320" t="s">
        <v>1144</v>
      </c>
      <c r="L320">
        <v>8.24</v>
      </c>
      <c r="M320">
        <v>23.4</v>
      </c>
      <c r="N320">
        <v>0</v>
      </c>
      <c r="O320" s="56">
        <v>0</v>
      </c>
      <c r="P320" s="56">
        <v>0</v>
      </c>
      <c r="Q320">
        <v>1</v>
      </c>
      <c r="R320">
        <v>1</v>
      </c>
      <c r="S320">
        <v>11</v>
      </c>
      <c r="T320">
        <v>8</v>
      </c>
      <c r="U320">
        <v>3</v>
      </c>
      <c r="V320">
        <v>1</v>
      </c>
      <c r="W320" t="s">
        <v>1156</v>
      </c>
      <c r="X320" t="s">
        <v>7760</v>
      </c>
      <c r="Y320">
        <v>20</v>
      </c>
      <c r="AA320">
        <v>0</v>
      </c>
      <c r="AB320">
        <v>0</v>
      </c>
      <c r="AC320">
        <v>0</v>
      </c>
      <c r="AD320">
        <v>0</v>
      </c>
      <c r="AE320">
        <v>0</v>
      </c>
      <c r="AF320">
        <v>0</v>
      </c>
      <c r="AG320">
        <v>0</v>
      </c>
      <c r="AJ320" s="56"/>
      <c r="AK320" s="56"/>
      <c r="AL320" s="56"/>
      <c r="AP320" t="s">
        <v>1155</v>
      </c>
      <c r="AR320">
        <v>5</v>
      </c>
      <c r="AS320" t="s">
        <v>1152</v>
      </c>
      <c r="AT320">
        <v>1</v>
      </c>
      <c r="AV320">
        <v>25</v>
      </c>
      <c r="AW320">
        <v>17</v>
      </c>
      <c r="AX320">
        <v>8</v>
      </c>
      <c r="AY320" t="s">
        <v>1145</v>
      </c>
      <c r="AZ320" t="s">
        <v>1148</v>
      </c>
      <c r="BA320">
        <v>20</v>
      </c>
      <c r="BD320">
        <v>1000000000</v>
      </c>
      <c r="BE320">
        <v>11</v>
      </c>
      <c r="BF320">
        <v>0.56000000000000005</v>
      </c>
      <c r="BG320">
        <v>0</v>
      </c>
      <c r="BH320">
        <v>0</v>
      </c>
      <c r="BI320">
        <v>0</v>
      </c>
      <c r="BJ320">
        <v>0</v>
      </c>
      <c r="BK320">
        <v>0</v>
      </c>
      <c r="BL320">
        <v>10</v>
      </c>
      <c r="BM320">
        <v>21</v>
      </c>
      <c r="BN320">
        <v>0.16</v>
      </c>
      <c r="BO320">
        <v>0</v>
      </c>
      <c r="BP320">
        <v>0</v>
      </c>
      <c r="BR320">
        <v>5</v>
      </c>
      <c r="BS320">
        <v>7</v>
      </c>
      <c r="BX320">
        <v>0</v>
      </c>
      <c r="BY320">
        <v>0</v>
      </c>
      <c r="BZ320">
        <v>0</v>
      </c>
      <c r="CA320">
        <v>8.0299999999999994</v>
      </c>
      <c r="CB320">
        <v>0</v>
      </c>
      <c r="CC320">
        <v>1</v>
      </c>
      <c r="CD320" s="56">
        <v>42271</v>
      </c>
      <c r="CE320" s="56">
        <v>42342</v>
      </c>
      <c r="CF320" s="56">
        <v>42342</v>
      </c>
      <c r="CG320" s="56">
        <v>42419</v>
      </c>
      <c r="CH320" s="56"/>
      <c r="CI320" s="56"/>
      <c r="CJ320">
        <v>0.14000000000000001</v>
      </c>
      <c r="CK320">
        <v>0</v>
      </c>
      <c r="CL320">
        <v>0</v>
      </c>
      <c r="CM320">
        <v>0</v>
      </c>
      <c r="CN320">
        <v>0.96</v>
      </c>
      <c r="CO320">
        <v>0</v>
      </c>
      <c r="CP320">
        <v>0</v>
      </c>
      <c r="CQ320" t="s">
        <v>1154</v>
      </c>
      <c r="CR320" t="s">
        <v>1153</v>
      </c>
      <c r="CS320" t="s">
        <v>1748</v>
      </c>
      <c r="CT320" t="s">
        <v>1397</v>
      </c>
      <c r="CU320" t="s">
        <v>1396</v>
      </c>
      <c r="CV320" t="s">
        <v>2634</v>
      </c>
      <c r="CW320" t="s">
        <v>1727</v>
      </c>
      <c r="CX320" t="s">
        <v>853</v>
      </c>
      <c r="DC320" t="s">
        <v>1387</v>
      </c>
      <c r="DE320" t="s">
        <v>1392</v>
      </c>
    </row>
    <row r="321" spans="1:109" x14ac:dyDescent="0.25">
      <c r="A321" t="s">
        <v>1025</v>
      </c>
      <c r="B321">
        <v>2</v>
      </c>
      <c r="C321" s="56">
        <v>42419</v>
      </c>
      <c r="D321" t="s">
        <v>1153</v>
      </c>
      <c r="E321" t="s">
        <v>1442</v>
      </c>
      <c r="G321" t="s">
        <v>2635</v>
      </c>
      <c r="H321" t="s">
        <v>1144</v>
      </c>
      <c r="I321" t="s">
        <v>1144</v>
      </c>
      <c r="J321" t="s">
        <v>1144</v>
      </c>
      <c r="K321" t="s">
        <v>1144</v>
      </c>
      <c r="L321">
        <v>5.39</v>
      </c>
      <c r="M321">
        <v>14.01</v>
      </c>
      <c r="N321">
        <v>0</v>
      </c>
      <c r="O321" s="56">
        <v>0</v>
      </c>
      <c r="P321" s="56">
        <v>0</v>
      </c>
      <c r="Q321">
        <v>1</v>
      </c>
      <c r="R321">
        <v>1</v>
      </c>
      <c r="S321">
        <v>11</v>
      </c>
      <c r="T321">
        <v>8</v>
      </c>
      <c r="U321">
        <v>3</v>
      </c>
      <c r="V321">
        <v>1</v>
      </c>
      <c r="W321" t="s">
        <v>1156</v>
      </c>
      <c r="X321" t="s">
        <v>7761</v>
      </c>
      <c r="AA321">
        <v>0</v>
      </c>
      <c r="AB321">
        <v>0</v>
      </c>
      <c r="AC321">
        <v>0</v>
      </c>
      <c r="AD321">
        <v>0</v>
      </c>
      <c r="AE321">
        <v>0</v>
      </c>
      <c r="AF321">
        <v>0</v>
      </c>
      <c r="AG321">
        <v>0</v>
      </c>
      <c r="AJ321" s="56"/>
      <c r="AK321" s="56"/>
      <c r="AL321" s="56"/>
      <c r="AP321" t="s">
        <v>1155</v>
      </c>
      <c r="AR321">
        <v>5</v>
      </c>
      <c r="AS321" t="s">
        <v>1152</v>
      </c>
      <c r="AT321">
        <v>1</v>
      </c>
      <c r="AV321">
        <v>40</v>
      </c>
      <c r="AW321">
        <v>27</v>
      </c>
      <c r="AX321">
        <v>13</v>
      </c>
      <c r="AY321" t="s">
        <v>1148</v>
      </c>
      <c r="AZ321" t="s">
        <v>1148</v>
      </c>
      <c r="BA321">
        <v>30</v>
      </c>
      <c r="BD321">
        <v>1000000000</v>
      </c>
      <c r="BE321">
        <v>36</v>
      </c>
      <c r="BF321">
        <v>0.1</v>
      </c>
      <c r="BG321">
        <v>0</v>
      </c>
      <c r="BH321">
        <v>0</v>
      </c>
      <c r="BI321">
        <v>0</v>
      </c>
      <c r="BJ321">
        <v>0</v>
      </c>
      <c r="BK321">
        <v>0</v>
      </c>
      <c r="BL321">
        <v>0</v>
      </c>
      <c r="BM321">
        <v>36</v>
      </c>
      <c r="BN321">
        <v>0.1</v>
      </c>
      <c r="BO321">
        <v>0</v>
      </c>
      <c r="BP321">
        <v>0</v>
      </c>
      <c r="BR321">
        <v>5</v>
      </c>
      <c r="BS321">
        <v>11</v>
      </c>
      <c r="BX321">
        <v>0</v>
      </c>
      <c r="BY321">
        <v>0</v>
      </c>
      <c r="BZ321">
        <v>0</v>
      </c>
      <c r="CA321">
        <v>6.98</v>
      </c>
      <c r="CB321">
        <v>0</v>
      </c>
      <c r="CC321">
        <v>1</v>
      </c>
      <c r="CD321" s="56">
        <v>42194</v>
      </c>
      <c r="CE321" s="56">
        <v>42342</v>
      </c>
      <c r="CF321" s="56">
        <v>42342</v>
      </c>
      <c r="CG321" s="56">
        <v>42419</v>
      </c>
      <c r="CH321" s="56"/>
      <c r="CI321" s="56"/>
      <c r="CJ321">
        <v>7.0000000000000007E-2</v>
      </c>
      <c r="CK321">
        <v>0</v>
      </c>
      <c r="CL321">
        <v>0</v>
      </c>
      <c r="CM321">
        <v>0</v>
      </c>
      <c r="CN321">
        <v>0</v>
      </c>
      <c r="CO321">
        <v>0.35</v>
      </c>
      <c r="CP321">
        <v>0.61</v>
      </c>
      <c r="CQ321" t="s">
        <v>1154</v>
      </c>
      <c r="CR321" t="s">
        <v>1153</v>
      </c>
      <c r="CS321" t="s">
        <v>1748</v>
      </c>
      <c r="CT321" t="s">
        <v>1397</v>
      </c>
      <c r="CU321" t="s">
        <v>1396</v>
      </c>
      <c r="CV321" t="s">
        <v>2636</v>
      </c>
      <c r="CW321" t="s">
        <v>1727</v>
      </c>
      <c r="CX321" t="s">
        <v>853</v>
      </c>
      <c r="DC321" t="s">
        <v>1387</v>
      </c>
      <c r="DE321" t="s">
        <v>1392</v>
      </c>
    </row>
    <row r="322" spans="1:109" x14ac:dyDescent="0.25">
      <c r="A322" t="s">
        <v>1025</v>
      </c>
      <c r="B322">
        <v>2</v>
      </c>
      <c r="C322" s="56">
        <v>42419</v>
      </c>
      <c r="D322" t="s">
        <v>1153</v>
      </c>
      <c r="E322" t="s">
        <v>2637</v>
      </c>
      <c r="G322" t="s">
        <v>2638</v>
      </c>
      <c r="H322" t="s">
        <v>1144</v>
      </c>
      <c r="I322" t="s">
        <v>1144</v>
      </c>
      <c r="J322" t="s">
        <v>1144</v>
      </c>
      <c r="K322" t="s">
        <v>1144</v>
      </c>
      <c r="L322">
        <v>3.77</v>
      </c>
      <c r="M322">
        <v>13.26</v>
      </c>
      <c r="N322">
        <v>0</v>
      </c>
      <c r="O322" s="56">
        <v>0</v>
      </c>
      <c r="P322" s="56">
        <v>0</v>
      </c>
      <c r="Q322">
        <v>1</v>
      </c>
      <c r="R322">
        <v>1</v>
      </c>
      <c r="S322">
        <v>11</v>
      </c>
      <c r="T322">
        <v>8</v>
      </c>
      <c r="U322">
        <v>3</v>
      </c>
      <c r="V322">
        <v>1</v>
      </c>
      <c r="W322" t="s">
        <v>1156</v>
      </c>
      <c r="X322" t="s">
        <v>7659</v>
      </c>
      <c r="AA322">
        <v>0</v>
      </c>
      <c r="AB322">
        <v>0</v>
      </c>
      <c r="AC322">
        <v>0</v>
      </c>
      <c r="AD322">
        <v>0</v>
      </c>
      <c r="AE322">
        <v>0</v>
      </c>
      <c r="AF322">
        <v>0</v>
      </c>
      <c r="AG322">
        <v>0</v>
      </c>
      <c r="AJ322" s="56"/>
      <c r="AK322" s="56"/>
      <c r="AL322" s="56"/>
      <c r="AP322" t="s">
        <v>1155</v>
      </c>
      <c r="AR322">
        <v>5</v>
      </c>
      <c r="AS322" t="s">
        <v>1152</v>
      </c>
      <c r="AT322">
        <v>1</v>
      </c>
      <c r="AV322">
        <v>43</v>
      </c>
      <c r="AW322">
        <v>29</v>
      </c>
      <c r="AX322">
        <v>14</v>
      </c>
      <c r="AY322" t="s">
        <v>1146</v>
      </c>
      <c r="AZ322" t="s">
        <v>1148</v>
      </c>
      <c r="BA322">
        <v>54</v>
      </c>
      <c r="BD322">
        <v>1000000000</v>
      </c>
      <c r="BE322">
        <v>13</v>
      </c>
      <c r="BF322">
        <v>0.7</v>
      </c>
      <c r="BG322">
        <v>0</v>
      </c>
      <c r="BH322">
        <v>0</v>
      </c>
      <c r="BI322">
        <v>0</v>
      </c>
      <c r="BJ322">
        <v>0</v>
      </c>
      <c r="BK322">
        <v>0</v>
      </c>
      <c r="BL322">
        <v>25</v>
      </c>
      <c r="BM322">
        <v>38</v>
      </c>
      <c r="BN322">
        <v>0.12</v>
      </c>
      <c r="BO322">
        <v>0</v>
      </c>
      <c r="BP322">
        <v>0</v>
      </c>
      <c r="BR322">
        <v>5</v>
      </c>
      <c r="BS322">
        <v>12</v>
      </c>
      <c r="BT322">
        <v>0</v>
      </c>
      <c r="BX322">
        <v>9.49</v>
      </c>
      <c r="BY322">
        <v>0</v>
      </c>
      <c r="BZ322">
        <v>0</v>
      </c>
      <c r="CA322">
        <v>10.98</v>
      </c>
      <c r="CB322">
        <v>0</v>
      </c>
      <c r="CC322">
        <v>1</v>
      </c>
      <c r="CD322" s="56">
        <v>42342</v>
      </c>
      <c r="CE322" s="56">
        <v>42342</v>
      </c>
      <c r="CF322" s="56">
        <v>42342</v>
      </c>
      <c r="CG322" s="56">
        <v>42419</v>
      </c>
      <c r="CH322" s="56"/>
      <c r="CI322" s="56"/>
      <c r="CJ322">
        <v>0.19</v>
      </c>
      <c r="CK322">
        <v>4</v>
      </c>
      <c r="CL322">
        <v>0</v>
      </c>
      <c r="CM322">
        <v>0.05</v>
      </c>
      <c r="CN322">
        <v>0.84</v>
      </c>
      <c r="CO322">
        <v>0.06</v>
      </c>
      <c r="CP322">
        <v>0</v>
      </c>
      <c r="CQ322" t="s">
        <v>1154</v>
      </c>
      <c r="CR322" t="s">
        <v>1153</v>
      </c>
      <c r="CS322" t="s">
        <v>1748</v>
      </c>
      <c r="CT322" t="s">
        <v>1397</v>
      </c>
      <c r="CU322" t="s">
        <v>1396</v>
      </c>
      <c r="CV322" t="s">
        <v>2639</v>
      </c>
      <c r="CW322" t="s">
        <v>1727</v>
      </c>
      <c r="CX322" t="s">
        <v>853</v>
      </c>
      <c r="DC322" t="s">
        <v>1387</v>
      </c>
      <c r="DE322" t="s">
        <v>1392</v>
      </c>
    </row>
    <row r="323" spans="1:109" x14ac:dyDescent="0.25">
      <c r="A323" t="s">
        <v>1025</v>
      </c>
      <c r="B323">
        <v>2</v>
      </c>
      <c r="C323" s="56">
        <v>42419</v>
      </c>
      <c r="D323" t="s">
        <v>1153</v>
      </c>
      <c r="E323" t="s">
        <v>1443</v>
      </c>
      <c r="G323" t="s">
        <v>2640</v>
      </c>
      <c r="H323" t="s">
        <v>1144</v>
      </c>
      <c r="I323" t="s">
        <v>1144</v>
      </c>
      <c r="J323" t="s">
        <v>1144</v>
      </c>
      <c r="K323" t="s">
        <v>1144</v>
      </c>
      <c r="L323">
        <v>0.41</v>
      </c>
      <c r="M323">
        <v>1.27</v>
      </c>
      <c r="N323">
        <v>0</v>
      </c>
      <c r="O323" s="56">
        <v>0</v>
      </c>
      <c r="P323" s="56">
        <v>0</v>
      </c>
      <c r="Q323">
        <v>1</v>
      </c>
      <c r="R323">
        <v>1</v>
      </c>
      <c r="S323">
        <v>11</v>
      </c>
      <c r="T323">
        <v>8</v>
      </c>
      <c r="U323">
        <v>3</v>
      </c>
      <c r="V323">
        <v>1</v>
      </c>
      <c r="W323" t="s">
        <v>1156</v>
      </c>
      <c r="X323" t="s">
        <v>7760</v>
      </c>
      <c r="Y323">
        <v>352</v>
      </c>
      <c r="AA323">
        <v>0</v>
      </c>
      <c r="AB323">
        <v>0</v>
      </c>
      <c r="AC323">
        <v>0</v>
      </c>
      <c r="AD323">
        <v>0</v>
      </c>
      <c r="AE323">
        <v>0</v>
      </c>
      <c r="AF323">
        <v>0</v>
      </c>
      <c r="AG323">
        <v>0</v>
      </c>
      <c r="AJ323" s="56"/>
      <c r="AK323" s="56"/>
      <c r="AL323" s="56"/>
      <c r="AP323" t="s">
        <v>1155</v>
      </c>
      <c r="AR323">
        <v>5</v>
      </c>
      <c r="AS323" t="s">
        <v>1152</v>
      </c>
      <c r="AT323">
        <v>1</v>
      </c>
      <c r="AV323">
        <v>440</v>
      </c>
      <c r="AW323">
        <v>293</v>
      </c>
      <c r="AX323">
        <v>145</v>
      </c>
      <c r="AY323" t="s">
        <v>1145</v>
      </c>
      <c r="AZ323" t="s">
        <v>1148</v>
      </c>
      <c r="BA323">
        <v>330</v>
      </c>
      <c r="BD323">
        <v>1000000000</v>
      </c>
      <c r="BE323">
        <v>231</v>
      </c>
      <c r="BF323">
        <v>0.48</v>
      </c>
      <c r="BG323">
        <v>137</v>
      </c>
      <c r="BH323">
        <v>0</v>
      </c>
      <c r="BI323">
        <v>0</v>
      </c>
      <c r="BJ323">
        <v>0</v>
      </c>
      <c r="BK323">
        <v>0</v>
      </c>
      <c r="BL323">
        <v>0</v>
      </c>
      <c r="BM323">
        <v>368</v>
      </c>
      <c r="BN323">
        <v>0.16</v>
      </c>
      <c r="BO323">
        <v>0</v>
      </c>
      <c r="BP323">
        <v>0</v>
      </c>
      <c r="BR323">
        <v>70</v>
      </c>
      <c r="BS323">
        <v>120</v>
      </c>
      <c r="BT323">
        <v>30</v>
      </c>
      <c r="BX323">
        <v>0</v>
      </c>
      <c r="BY323">
        <v>0</v>
      </c>
      <c r="BZ323">
        <v>0</v>
      </c>
      <c r="CA323">
        <v>9.15</v>
      </c>
      <c r="CB323">
        <v>0</v>
      </c>
      <c r="CC323">
        <v>1</v>
      </c>
      <c r="CD323" s="56">
        <v>42271</v>
      </c>
      <c r="CE323" s="56">
        <v>42342</v>
      </c>
      <c r="CF323" s="56">
        <v>42342</v>
      </c>
      <c r="CG323" s="56">
        <v>42419</v>
      </c>
      <c r="CH323" s="56"/>
      <c r="CI323" s="56"/>
      <c r="CJ323">
        <v>0.09</v>
      </c>
      <c r="CK323">
        <v>0</v>
      </c>
      <c r="CL323">
        <v>0</v>
      </c>
      <c r="CM323">
        <v>0</v>
      </c>
      <c r="CN323">
        <v>0.81</v>
      </c>
      <c r="CO323">
        <v>0.16</v>
      </c>
      <c r="CP323">
        <v>0</v>
      </c>
      <c r="CQ323" t="s">
        <v>1154</v>
      </c>
      <c r="CR323" t="s">
        <v>1153</v>
      </c>
      <c r="CS323" t="s">
        <v>1748</v>
      </c>
      <c r="CT323" t="s">
        <v>1397</v>
      </c>
      <c r="CU323" t="s">
        <v>1396</v>
      </c>
      <c r="CV323" t="s">
        <v>2641</v>
      </c>
      <c r="CW323" t="s">
        <v>1727</v>
      </c>
      <c r="CX323" t="s">
        <v>853</v>
      </c>
      <c r="DC323" t="s">
        <v>1387</v>
      </c>
      <c r="DE323" t="s">
        <v>1392</v>
      </c>
    </row>
    <row r="324" spans="1:109" x14ac:dyDescent="0.25">
      <c r="A324" t="s">
        <v>1025</v>
      </c>
      <c r="B324">
        <v>2</v>
      </c>
      <c r="C324" s="56">
        <v>42419</v>
      </c>
      <c r="D324" t="s">
        <v>1153</v>
      </c>
      <c r="E324" t="s">
        <v>1444</v>
      </c>
      <c r="G324" t="s">
        <v>2642</v>
      </c>
      <c r="H324" t="s">
        <v>1144</v>
      </c>
      <c r="I324" t="s">
        <v>1144</v>
      </c>
      <c r="J324" t="s">
        <v>1144</v>
      </c>
      <c r="K324" t="s">
        <v>1144</v>
      </c>
      <c r="L324">
        <v>0.28999999999999998</v>
      </c>
      <c r="M324">
        <v>0.83</v>
      </c>
      <c r="N324">
        <v>0</v>
      </c>
      <c r="O324" s="56">
        <v>0</v>
      </c>
      <c r="P324" s="56">
        <v>0</v>
      </c>
      <c r="Q324">
        <v>1</v>
      </c>
      <c r="R324">
        <v>1</v>
      </c>
      <c r="S324">
        <v>11</v>
      </c>
      <c r="T324">
        <v>8</v>
      </c>
      <c r="U324">
        <v>3</v>
      </c>
      <c r="V324">
        <v>1</v>
      </c>
      <c r="W324" t="s">
        <v>1156</v>
      </c>
      <c r="X324" t="s">
        <v>7760</v>
      </c>
      <c r="Y324">
        <v>160</v>
      </c>
      <c r="AA324">
        <v>0</v>
      </c>
      <c r="AB324">
        <v>0</v>
      </c>
      <c r="AC324">
        <v>0</v>
      </c>
      <c r="AD324">
        <v>0</v>
      </c>
      <c r="AE324">
        <v>0</v>
      </c>
      <c r="AF324">
        <v>0</v>
      </c>
      <c r="AG324">
        <v>0</v>
      </c>
      <c r="AJ324" s="56"/>
      <c r="AK324" s="56"/>
      <c r="AL324" s="56"/>
      <c r="AP324" t="s">
        <v>1155</v>
      </c>
      <c r="AR324">
        <v>5</v>
      </c>
      <c r="AS324" t="s">
        <v>1152</v>
      </c>
      <c r="AT324">
        <v>1</v>
      </c>
      <c r="AV324">
        <v>200</v>
      </c>
      <c r="AW324">
        <v>133</v>
      </c>
      <c r="AX324">
        <v>66</v>
      </c>
      <c r="AY324" t="s">
        <v>1145</v>
      </c>
      <c r="AZ324" t="s">
        <v>1145</v>
      </c>
      <c r="BA324">
        <v>152</v>
      </c>
      <c r="BD324">
        <v>1000000000</v>
      </c>
      <c r="BE324">
        <v>103</v>
      </c>
      <c r="BF324">
        <v>0.49</v>
      </c>
      <c r="BG324">
        <v>0</v>
      </c>
      <c r="BH324">
        <v>0</v>
      </c>
      <c r="BI324">
        <v>0</v>
      </c>
      <c r="BJ324">
        <v>0</v>
      </c>
      <c r="BK324">
        <v>0</v>
      </c>
      <c r="BL324">
        <v>0</v>
      </c>
      <c r="BM324">
        <v>103</v>
      </c>
      <c r="BN324">
        <v>0.49</v>
      </c>
      <c r="BO324">
        <v>0</v>
      </c>
      <c r="BP324">
        <v>0</v>
      </c>
      <c r="BR324">
        <v>95</v>
      </c>
      <c r="BS324">
        <v>55</v>
      </c>
      <c r="BT324">
        <v>0</v>
      </c>
      <c r="BX324">
        <v>0</v>
      </c>
      <c r="BY324">
        <v>0</v>
      </c>
      <c r="BZ324">
        <v>0</v>
      </c>
      <c r="CA324">
        <v>8.1300000000000008</v>
      </c>
      <c r="CB324">
        <v>0</v>
      </c>
      <c r="CC324">
        <v>1</v>
      </c>
      <c r="CD324" s="56">
        <v>42271</v>
      </c>
      <c r="CE324" s="56">
        <v>42342</v>
      </c>
      <c r="CF324" s="56">
        <v>42342</v>
      </c>
      <c r="CG324" s="56">
        <v>42419</v>
      </c>
      <c r="CH324" s="56"/>
      <c r="CI324" s="56"/>
      <c r="CJ324">
        <v>0.12</v>
      </c>
      <c r="CK324">
        <v>0</v>
      </c>
      <c r="CL324">
        <v>0</v>
      </c>
      <c r="CM324">
        <v>0</v>
      </c>
      <c r="CN324">
        <v>0.57999999999999996</v>
      </c>
      <c r="CO324">
        <v>0.38</v>
      </c>
      <c r="CP324">
        <v>0</v>
      </c>
      <c r="CQ324" t="s">
        <v>1154</v>
      </c>
      <c r="CR324" t="s">
        <v>1153</v>
      </c>
      <c r="CS324" t="s">
        <v>1748</v>
      </c>
      <c r="CT324" t="s">
        <v>1397</v>
      </c>
      <c r="CU324" t="s">
        <v>1396</v>
      </c>
      <c r="CV324" t="s">
        <v>2643</v>
      </c>
      <c r="CW324" t="s">
        <v>1727</v>
      </c>
      <c r="CX324" t="s">
        <v>853</v>
      </c>
      <c r="DC324" t="s">
        <v>1387</v>
      </c>
      <c r="DE324" t="s">
        <v>1392</v>
      </c>
    </row>
    <row r="325" spans="1:109" x14ac:dyDescent="0.25">
      <c r="A325" t="s">
        <v>1025</v>
      </c>
      <c r="B325">
        <v>1</v>
      </c>
      <c r="C325" s="56">
        <v>42419</v>
      </c>
      <c r="D325" t="s">
        <v>1153</v>
      </c>
      <c r="E325" t="s">
        <v>2644</v>
      </c>
      <c r="G325" t="s">
        <v>2645</v>
      </c>
      <c r="H325" t="s">
        <v>1144</v>
      </c>
      <c r="I325" t="s">
        <v>1144</v>
      </c>
      <c r="J325" t="s">
        <v>1144</v>
      </c>
      <c r="K325" t="s">
        <v>1144</v>
      </c>
      <c r="L325">
        <v>0.19</v>
      </c>
      <c r="M325">
        <v>1</v>
      </c>
      <c r="N325">
        <v>0</v>
      </c>
      <c r="O325" s="56">
        <v>0</v>
      </c>
      <c r="P325" s="56">
        <v>0</v>
      </c>
      <c r="Q325">
        <v>1</v>
      </c>
      <c r="R325">
        <v>1</v>
      </c>
      <c r="S325">
        <v>11</v>
      </c>
      <c r="T325">
        <v>8</v>
      </c>
      <c r="U325">
        <v>3</v>
      </c>
      <c r="V325">
        <v>1</v>
      </c>
      <c r="W325" t="s">
        <v>1156</v>
      </c>
      <c r="X325" t="s">
        <v>7716</v>
      </c>
      <c r="AA325">
        <v>0</v>
      </c>
      <c r="AB325">
        <v>0</v>
      </c>
      <c r="AC325">
        <v>0</v>
      </c>
      <c r="AD325">
        <v>0</v>
      </c>
      <c r="AE325">
        <v>0</v>
      </c>
      <c r="AF325">
        <v>0</v>
      </c>
      <c r="AG325">
        <v>0</v>
      </c>
      <c r="AJ325" s="56"/>
      <c r="AK325" s="56"/>
      <c r="AL325" s="56"/>
      <c r="AP325" t="s">
        <v>1155</v>
      </c>
      <c r="AR325">
        <v>5</v>
      </c>
      <c r="AS325" t="s">
        <v>1152</v>
      </c>
      <c r="AT325">
        <v>1</v>
      </c>
      <c r="AV325">
        <v>35</v>
      </c>
      <c r="AW325">
        <v>23</v>
      </c>
      <c r="AX325">
        <v>12</v>
      </c>
      <c r="AY325" t="s">
        <v>1148</v>
      </c>
      <c r="AZ325" t="s">
        <v>1148</v>
      </c>
      <c r="BA325">
        <v>50</v>
      </c>
      <c r="BD325">
        <v>1000000000</v>
      </c>
      <c r="BE325">
        <v>35</v>
      </c>
      <c r="BF325">
        <v>0</v>
      </c>
      <c r="BG325">
        <v>0</v>
      </c>
      <c r="BH325">
        <v>0</v>
      </c>
      <c r="BI325">
        <v>0</v>
      </c>
      <c r="BJ325">
        <v>0</v>
      </c>
      <c r="BK325">
        <v>0</v>
      </c>
      <c r="BL325">
        <v>0</v>
      </c>
      <c r="BM325">
        <v>35</v>
      </c>
      <c r="BN325">
        <v>0</v>
      </c>
      <c r="BO325">
        <v>0</v>
      </c>
      <c r="BP325">
        <v>0</v>
      </c>
      <c r="BR325">
        <v>0</v>
      </c>
      <c r="BS325">
        <v>10</v>
      </c>
      <c r="BX325">
        <v>0</v>
      </c>
      <c r="BY325">
        <v>0</v>
      </c>
      <c r="BZ325">
        <v>0</v>
      </c>
      <c r="CA325">
        <v>18.600000000000001</v>
      </c>
      <c r="CB325">
        <v>0</v>
      </c>
      <c r="CC325">
        <v>1</v>
      </c>
      <c r="CD325" s="56">
        <v>42284</v>
      </c>
      <c r="CE325" s="56">
        <v>42342</v>
      </c>
      <c r="CF325" s="56">
        <v>42342</v>
      </c>
      <c r="CG325" s="56">
        <v>42419</v>
      </c>
      <c r="CH325" s="56"/>
      <c r="CI325" s="56"/>
      <c r="CJ325">
        <v>0.06</v>
      </c>
      <c r="CK325">
        <v>0</v>
      </c>
      <c r="CL325">
        <v>0</v>
      </c>
      <c r="CM325">
        <v>0</v>
      </c>
      <c r="CN325">
        <v>0</v>
      </c>
      <c r="CO325">
        <v>0.01</v>
      </c>
      <c r="CP325">
        <v>0.94</v>
      </c>
      <c r="CQ325" t="s">
        <v>1154</v>
      </c>
      <c r="CR325" t="s">
        <v>1153</v>
      </c>
      <c r="CS325" t="s">
        <v>1725</v>
      </c>
      <c r="CT325" t="s">
        <v>1397</v>
      </c>
      <c r="CU325" t="s">
        <v>1396</v>
      </c>
      <c r="CV325" t="s">
        <v>2646</v>
      </c>
      <c r="CW325" t="s">
        <v>1727</v>
      </c>
      <c r="CX325" t="s">
        <v>853</v>
      </c>
      <c r="DC325" t="s">
        <v>1387</v>
      </c>
      <c r="DE325" t="s">
        <v>1728</v>
      </c>
    </row>
    <row r="326" spans="1:109" x14ac:dyDescent="0.25">
      <c r="A326" t="s">
        <v>1025</v>
      </c>
      <c r="B326">
        <v>1</v>
      </c>
      <c r="C326" s="56">
        <v>42419</v>
      </c>
      <c r="D326" t="s">
        <v>1153</v>
      </c>
      <c r="E326" t="s">
        <v>2647</v>
      </c>
      <c r="G326" t="s">
        <v>2648</v>
      </c>
      <c r="H326" t="s">
        <v>1144</v>
      </c>
      <c r="I326" t="s">
        <v>1144</v>
      </c>
      <c r="J326" t="s">
        <v>1144</v>
      </c>
      <c r="K326" t="s">
        <v>1144</v>
      </c>
      <c r="L326">
        <v>14.04</v>
      </c>
      <c r="M326">
        <v>42.31</v>
      </c>
      <c r="N326">
        <v>0</v>
      </c>
      <c r="O326" s="56">
        <v>0</v>
      </c>
      <c r="P326" s="56">
        <v>0</v>
      </c>
      <c r="Q326">
        <v>1</v>
      </c>
      <c r="R326">
        <v>1</v>
      </c>
      <c r="S326">
        <v>11</v>
      </c>
      <c r="T326">
        <v>8</v>
      </c>
      <c r="U326">
        <v>3</v>
      </c>
      <c r="V326">
        <v>1</v>
      </c>
      <c r="X326" t="s">
        <v>7755</v>
      </c>
      <c r="AA326">
        <v>0</v>
      </c>
      <c r="AB326">
        <v>0</v>
      </c>
      <c r="AC326">
        <v>0</v>
      </c>
      <c r="AD326">
        <v>0</v>
      </c>
      <c r="AE326">
        <v>0</v>
      </c>
      <c r="AF326">
        <v>0</v>
      </c>
      <c r="AG326">
        <v>0</v>
      </c>
      <c r="AJ326" s="56"/>
      <c r="AK326" s="56"/>
      <c r="AL326" s="56"/>
      <c r="AM326">
        <v>3</v>
      </c>
      <c r="AP326" t="s">
        <v>1155</v>
      </c>
      <c r="AS326" t="s">
        <v>1152</v>
      </c>
      <c r="AT326">
        <v>1</v>
      </c>
      <c r="AV326">
        <v>5</v>
      </c>
      <c r="AW326">
        <v>3</v>
      </c>
      <c r="AX326">
        <v>2</v>
      </c>
      <c r="AY326" t="s">
        <v>1147</v>
      </c>
      <c r="AZ326" t="s">
        <v>1147</v>
      </c>
      <c r="BA326">
        <v>5</v>
      </c>
      <c r="BD326">
        <v>1000000000</v>
      </c>
      <c r="BE326">
        <v>10</v>
      </c>
      <c r="BF326">
        <v>-1</v>
      </c>
      <c r="BG326">
        <v>0</v>
      </c>
      <c r="BH326">
        <v>0</v>
      </c>
      <c r="BI326">
        <v>0</v>
      </c>
      <c r="BJ326">
        <v>0</v>
      </c>
      <c r="BK326">
        <v>0</v>
      </c>
      <c r="BL326">
        <v>0</v>
      </c>
      <c r="BM326">
        <v>10</v>
      </c>
      <c r="BN326">
        <v>-1</v>
      </c>
      <c r="BO326">
        <v>0</v>
      </c>
      <c r="BP326">
        <v>0</v>
      </c>
      <c r="BR326">
        <v>0</v>
      </c>
      <c r="BS326">
        <v>1</v>
      </c>
      <c r="BX326">
        <v>0</v>
      </c>
      <c r="BY326">
        <v>70.2</v>
      </c>
      <c r="BZ326">
        <v>0</v>
      </c>
      <c r="CA326">
        <v>8.7899999999999991</v>
      </c>
      <c r="CB326">
        <v>0</v>
      </c>
      <c r="CC326">
        <v>1</v>
      </c>
      <c r="CD326" s="56">
        <v>42095</v>
      </c>
      <c r="CE326" s="56">
        <v>42342</v>
      </c>
      <c r="CF326" s="56">
        <v>42342</v>
      </c>
      <c r="CG326" s="56">
        <v>42419</v>
      </c>
      <c r="CH326" s="56"/>
      <c r="CI326" s="56"/>
      <c r="CJ326">
        <v>0</v>
      </c>
      <c r="CK326">
        <v>0</v>
      </c>
      <c r="CL326">
        <v>0</v>
      </c>
      <c r="CM326">
        <v>0</v>
      </c>
      <c r="CN326">
        <v>0</v>
      </c>
      <c r="CO326">
        <v>0</v>
      </c>
      <c r="CP326">
        <v>0.95</v>
      </c>
      <c r="CQ326" t="s">
        <v>1154</v>
      </c>
      <c r="CR326" t="s">
        <v>1153</v>
      </c>
      <c r="CS326" t="s">
        <v>1725</v>
      </c>
      <c r="CT326" t="s">
        <v>1397</v>
      </c>
      <c r="CU326" t="s">
        <v>1396</v>
      </c>
      <c r="CV326" t="s">
        <v>2649</v>
      </c>
      <c r="CW326" t="s">
        <v>1727</v>
      </c>
      <c r="CX326" t="s">
        <v>853</v>
      </c>
      <c r="DC326" t="s">
        <v>1387</v>
      </c>
      <c r="DE326" t="s">
        <v>1728</v>
      </c>
    </row>
    <row r="327" spans="1:109" x14ac:dyDescent="0.25">
      <c r="A327" t="s">
        <v>1025</v>
      </c>
      <c r="B327">
        <v>1</v>
      </c>
      <c r="C327" s="56">
        <v>42419</v>
      </c>
      <c r="D327" t="s">
        <v>1153</v>
      </c>
      <c r="E327" t="s">
        <v>2650</v>
      </c>
      <c r="G327" t="s">
        <v>2651</v>
      </c>
      <c r="H327" t="s">
        <v>1144</v>
      </c>
      <c r="I327" t="s">
        <v>1144</v>
      </c>
      <c r="J327" t="s">
        <v>1144</v>
      </c>
      <c r="K327" t="s">
        <v>1144</v>
      </c>
      <c r="L327">
        <v>19.059999999999999</v>
      </c>
      <c r="M327">
        <v>43.14</v>
      </c>
      <c r="N327">
        <v>0</v>
      </c>
      <c r="O327" s="56">
        <v>0</v>
      </c>
      <c r="P327" s="56">
        <v>0</v>
      </c>
      <c r="Q327">
        <v>1</v>
      </c>
      <c r="R327">
        <v>1</v>
      </c>
      <c r="S327">
        <v>11</v>
      </c>
      <c r="T327">
        <v>8</v>
      </c>
      <c r="U327">
        <v>3</v>
      </c>
      <c r="V327">
        <v>1</v>
      </c>
      <c r="X327" t="s">
        <v>7755</v>
      </c>
      <c r="AA327">
        <v>0</v>
      </c>
      <c r="AB327">
        <v>0</v>
      </c>
      <c r="AC327">
        <v>0</v>
      </c>
      <c r="AD327">
        <v>0</v>
      </c>
      <c r="AE327">
        <v>0</v>
      </c>
      <c r="AF327">
        <v>0</v>
      </c>
      <c r="AG327">
        <v>0</v>
      </c>
      <c r="AJ327" s="56"/>
      <c r="AK327" s="56"/>
      <c r="AL327" s="56"/>
      <c r="AM327">
        <v>3</v>
      </c>
      <c r="AP327" t="s">
        <v>1155</v>
      </c>
      <c r="AS327" t="s">
        <v>1152</v>
      </c>
      <c r="AT327">
        <v>1</v>
      </c>
      <c r="AV327">
        <v>3</v>
      </c>
      <c r="AW327">
        <v>2</v>
      </c>
      <c r="AX327">
        <v>1</v>
      </c>
      <c r="AY327" t="s">
        <v>1147</v>
      </c>
      <c r="AZ327" t="s">
        <v>1147</v>
      </c>
      <c r="BA327">
        <v>3</v>
      </c>
      <c r="BD327">
        <v>1000000000</v>
      </c>
      <c r="BE327">
        <v>5</v>
      </c>
      <c r="BF327">
        <v>-0.67</v>
      </c>
      <c r="BG327">
        <v>0</v>
      </c>
      <c r="BH327">
        <v>0</v>
      </c>
      <c r="BI327">
        <v>0</v>
      </c>
      <c r="BJ327">
        <v>0</v>
      </c>
      <c r="BK327">
        <v>0</v>
      </c>
      <c r="BL327">
        <v>0</v>
      </c>
      <c r="BM327">
        <v>5</v>
      </c>
      <c r="BN327">
        <v>-0.67</v>
      </c>
      <c r="BO327">
        <v>0</v>
      </c>
      <c r="BP327">
        <v>0</v>
      </c>
      <c r="BR327">
        <v>0</v>
      </c>
      <c r="BS327">
        <v>1</v>
      </c>
      <c r="BX327">
        <v>0</v>
      </c>
      <c r="BY327">
        <v>38.119999999999997</v>
      </c>
      <c r="BZ327">
        <v>0</v>
      </c>
      <c r="CA327">
        <v>5.51</v>
      </c>
      <c r="CB327">
        <v>0</v>
      </c>
      <c r="CC327">
        <v>1</v>
      </c>
      <c r="CD327" s="56">
        <v>42095</v>
      </c>
      <c r="CE327" s="56">
        <v>42342</v>
      </c>
      <c r="CF327" s="56">
        <v>42342</v>
      </c>
      <c r="CG327" s="56">
        <v>42419</v>
      </c>
      <c r="CH327" s="56"/>
      <c r="CI327" s="56"/>
      <c r="CJ327">
        <v>0</v>
      </c>
      <c r="CK327">
        <v>0</v>
      </c>
      <c r="CL327">
        <v>0</v>
      </c>
      <c r="CM327">
        <v>0</v>
      </c>
      <c r="CN327">
        <v>0</v>
      </c>
      <c r="CO327">
        <v>0</v>
      </c>
      <c r="CP327">
        <v>0.95</v>
      </c>
      <c r="CQ327" t="s">
        <v>1154</v>
      </c>
      <c r="CR327" t="s">
        <v>1153</v>
      </c>
      <c r="CS327" t="s">
        <v>1725</v>
      </c>
      <c r="CT327" t="s">
        <v>1397</v>
      </c>
      <c r="CU327" t="s">
        <v>1396</v>
      </c>
      <c r="CV327" t="s">
        <v>2652</v>
      </c>
      <c r="CW327" t="s">
        <v>1727</v>
      </c>
      <c r="CX327" t="s">
        <v>853</v>
      </c>
      <c r="DC327" t="s">
        <v>1387</v>
      </c>
      <c r="DE327" t="s">
        <v>1728</v>
      </c>
    </row>
    <row r="328" spans="1:109" x14ac:dyDescent="0.25">
      <c r="A328" t="s">
        <v>1025</v>
      </c>
      <c r="B328">
        <v>1</v>
      </c>
      <c r="C328" s="56">
        <v>42419</v>
      </c>
      <c r="D328" t="s">
        <v>1153</v>
      </c>
      <c r="E328" t="s">
        <v>2653</v>
      </c>
      <c r="G328" t="s">
        <v>2654</v>
      </c>
      <c r="H328" t="s">
        <v>1144</v>
      </c>
      <c r="I328" t="s">
        <v>1144</v>
      </c>
      <c r="J328" t="s">
        <v>1144</v>
      </c>
      <c r="K328" t="s">
        <v>1144</v>
      </c>
      <c r="L328">
        <v>22.15</v>
      </c>
      <c r="M328">
        <v>46.84</v>
      </c>
      <c r="N328">
        <v>0</v>
      </c>
      <c r="O328" s="56">
        <v>0</v>
      </c>
      <c r="P328" s="56">
        <v>0</v>
      </c>
      <c r="Q328">
        <v>1</v>
      </c>
      <c r="R328">
        <v>1</v>
      </c>
      <c r="S328">
        <v>11</v>
      </c>
      <c r="T328">
        <v>8</v>
      </c>
      <c r="U328">
        <v>3</v>
      </c>
      <c r="V328">
        <v>1</v>
      </c>
      <c r="X328" t="s">
        <v>7755</v>
      </c>
      <c r="AA328">
        <v>0</v>
      </c>
      <c r="AB328">
        <v>0</v>
      </c>
      <c r="AC328">
        <v>0</v>
      </c>
      <c r="AD328">
        <v>0</v>
      </c>
      <c r="AE328">
        <v>0</v>
      </c>
      <c r="AF328">
        <v>0</v>
      </c>
      <c r="AG328">
        <v>0</v>
      </c>
      <c r="AJ328" s="56"/>
      <c r="AK328" s="56"/>
      <c r="AL328" s="56"/>
      <c r="AM328">
        <v>2</v>
      </c>
      <c r="AP328" t="s">
        <v>1155</v>
      </c>
      <c r="AS328" t="s">
        <v>1152</v>
      </c>
      <c r="AT328">
        <v>1</v>
      </c>
      <c r="AV328">
        <v>3</v>
      </c>
      <c r="AW328">
        <v>2</v>
      </c>
      <c r="AX328">
        <v>1</v>
      </c>
      <c r="AY328" t="s">
        <v>1147</v>
      </c>
      <c r="AZ328" t="s">
        <v>1147</v>
      </c>
      <c r="BA328">
        <v>3</v>
      </c>
      <c r="BD328">
        <v>1000000000</v>
      </c>
      <c r="BE328">
        <v>4</v>
      </c>
      <c r="BF328">
        <v>-0.33</v>
      </c>
      <c r="BG328">
        <v>0</v>
      </c>
      <c r="BH328">
        <v>0</v>
      </c>
      <c r="BI328">
        <v>0</v>
      </c>
      <c r="BJ328">
        <v>0</v>
      </c>
      <c r="BK328">
        <v>0</v>
      </c>
      <c r="BL328">
        <v>0</v>
      </c>
      <c r="BM328">
        <v>4</v>
      </c>
      <c r="BN328">
        <v>-0.33</v>
      </c>
      <c r="BO328">
        <v>0</v>
      </c>
      <c r="BP328">
        <v>0</v>
      </c>
      <c r="BR328">
        <v>0</v>
      </c>
      <c r="BS328">
        <v>1</v>
      </c>
      <c r="BX328">
        <v>0</v>
      </c>
      <c r="BY328">
        <v>22.15</v>
      </c>
      <c r="BZ328">
        <v>0</v>
      </c>
      <c r="CA328">
        <v>4.8600000000000003</v>
      </c>
      <c r="CB328">
        <v>0</v>
      </c>
      <c r="CC328">
        <v>1</v>
      </c>
      <c r="CD328" s="56">
        <v>42095</v>
      </c>
      <c r="CE328" s="56">
        <v>42342</v>
      </c>
      <c r="CF328" s="56">
        <v>42342</v>
      </c>
      <c r="CG328" s="56">
        <v>42419</v>
      </c>
      <c r="CH328" s="56"/>
      <c r="CI328" s="56"/>
      <c r="CJ328">
        <v>0</v>
      </c>
      <c r="CK328">
        <v>0</v>
      </c>
      <c r="CL328">
        <v>0</v>
      </c>
      <c r="CM328">
        <v>0</v>
      </c>
      <c r="CN328">
        <v>0</v>
      </c>
      <c r="CO328">
        <v>0</v>
      </c>
      <c r="CP328">
        <v>0.95</v>
      </c>
      <c r="CQ328" t="s">
        <v>1154</v>
      </c>
      <c r="CR328" t="s">
        <v>1153</v>
      </c>
      <c r="CS328" t="s">
        <v>1725</v>
      </c>
      <c r="CT328" t="s">
        <v>1397</v>
      </c>
      <c r="CU328" t="s">
        <v>1396</v>
      </c>
      <c r="CV328" t="s">
        <v>2655</v>
      </c>
      <c r="CW328" t="s">
        <v>1727</v>
      </c>
      <c r="CX328" t="s">
        <v>853</v>
      </c>
      <c r="DC328" t="s">
        <v>1387</v>
      </c>
      <c r="DE328" t="s">
        <v>1728</v>
      </c>
    </row>
    <row r="329" spans="1:109" x14ac:dyDescent="0.25">
      <c r="A329" t="s">
        <v>1025</v>
      </c>
      <c r="B329">
        <v>1</v>
      </c>
      <c r="C329" s="56">
        <v>42419</v>
      </c>
      <c r="D329" t="s">
        <v>1153</v>
      </c>
      <c r="E329" t="s">
        <v>2656</v>
      </c>
      <c r="G329" t="s">
        <v>2657</v>
      </c>
      <c r="H329" t="s">
        <v>1144</v>
      </c>
      <c r="I329" t="s">
        <v>1144</v>
      </c>
      <c r="J329" t="s">
        <v>1144</v>
      </c>
      <c r="K329" t="s">
        <v>1144</v>
      </c>
      <c r="L329">
        <v>2.56</v>
      </c>
      <c r="M329">
        <v>6.42</v>
      </c>
      <c r="N329">
        <v>0</v>
      </c>
      <c r="O329" s="56">
        <v>0</v>
      </c>
      <c r="P329" s="56">
        <v>0</v>
      </c>
      <c r="Q329">
        <v>1</v>
      </c>
      <c r="R329">
        <v>1</v>
      </c>
      <c r="S329">
        <v>11</v>
      </c>
      <c r="T329">
        <v>8</v>
      </c>
      <c r="U329">
        <v>3</v>
      </c>
      <c r="V329">
        <v>1</v>
      </c>
      <c r="W329" t="s">
        <v>1156</v>
      </c>
      <c r="X329" t="s">
        <v>7716</v>
      </c>
      <c r="Y329">
        <v>4</v>
      </c>
      <c r="AA329">
        <v>0</v>
      </c>
      <c r="AB329">
        <v>0</v>
      </c>
      <c r="AC329">
        <v>0</v>
      </c>
      <c r="AD329">
        <v>0</v>
      </c>
      <c r="AE329">
        <v>0</v>
      </c>
      <c r="AF329">
        <v>0</v>
      </c>
      <c r="AG329">
        <v>0</v>
      </c>
      <c r="AJ329" s="56"/>
      <c r="AK329" s="56"/>
      <c r="AL329" s="56"/>
      <c r="AP329" t="s">
        <v>1155</v>
      </c>
      <c r="AR329">
        <v>2</v>
      </c>
      <c r="AS329" t="s">
        <v>1152</v>
      </c>
      <c r="AT329">
        <v>1</v>
      </c>
      <c r="AV329">
        <v>6</v>
      </c>
      <c r="AW329">
        <v>4</v>
      </c>
      <c r="AX329">
        <v>2</v>
      </c>
      <c r="AY329" t="s">
        <v>1148</v>
      </c>
      <c r="AZ329" t="s">
        <v>1148</v>
      </c>
      <c r="BA329">
        <v>7</v>
      </c>
      <c r="BD329">
        <v>1000000000</v>
      </c>
      <c r="BE329">
        <v>6</v>
      </c>
      <c r="BF329">
        <v>0</v>
      </c>
      <c r="BG329">
        <v>0</v>
      </c>
      <c r="BH329">
        <v>0</v>
      </c>
      <c r="BI329">
        <v>0</v>
      </c>
      <c r="BJ329">
        <v>0</v>
      </c>
      <c r="BK329">
        <v>0</v>
      </c>
      <c r="BL329">
        <v>0</v>
      </c>
      <c r="BM329">
        <v>6</v>
      </c>
      <c r="BN329">
        <v>0</v>
      </c>
      <c r="BO329">
        <v>0</v>
      </c>
      <c r="BP329">
        <v>0</v>
      </c>
      <c r="BR329">
        <v>0</v>
      </c>
      <c r="BS329">
        <v>2</v>
      </c>
      <c r="BX329">
        <v>0</v>
      </c>
      <c r="BY329">
        <v>0</v>
      </c>
      <c r="BZ329">
        <v>0</v>
      </c>
      <c r="CA329">
        <v>6.58</v>
      </c>
      <c r="CB329">
        <v>0</v>
      </c>
      <c r="CC329">
        <v>1</v>
      </c>
      <c r="CD329" s="56">
        <v>42284</v>
      </c>
      <c r="CE329" s="56">
        <v>42342</v>
      </c>
      <c r="CF329" s="56">
        <v>42342</v>
      </c>
      <c r="CG329" s="56">
        <v>42419</v>
      </c>
      <c r="CH329" s="56"/>
      <c r="CI329" s="56"/>
      <c r="CJ329">
        <v>0</v>
      </c>
      <c r="CK329">
        <v>0</v>
      </c>
      <c r="CL329">
        <v>0</v>
      </c>
      <c r="CM329">
        <v>0</v>
      </c>
      <c r="CN329">
        <v>0</v>
      </c>
      <c r="CO329">
        <v>0.95</v>
      </c>
      <c r="CP329">
        <v>0</v>
      </c>
      <c r="CQ329" t="s">
        <v>1154</v>
      </c>
      <c r="CR329" t="s">
        <v>1153</v>
      </c>
      <c r="CS329" t="s">
        <v>1725</v>
      </c>
      <c r="CT329" t="s">
        <v>1397</v>
      </c>
      <c r="CU329" t="s">
        <v>1396</v>
      </c>
      <c r="CV329" t="s">
        <v>2658</v>
      </c>
      <c r="CW329" t="s">
        <v>1738</v>
      </c>
      <c r="CX329" t="s">
        <v>853</v>
      </c>
      <c r="DC329" t="s">
        <v>1387</v>
      </c>
      <c r="DE329" t="s">
        <v>1728</v>
      </c>
    </row>
    <row r="330" spans="1:109" x14ac:dyDescent="0.25">
      <c r="A330" t="s">
        <v>1025</v>
      </c>
      <c r="B330">
        <v>1</v>
      </c>
      <c r="C330" s="56">
        <v>42419</v>
      </c>
      <c r="D330" t="s">
        <v>1153</v>
      </c>
      <c r="E330" t="s">
        <v>2659</v>
      </c>
      <c r="G330" t="s">
        <v>2660</v>
      </c>
      <c r="H330" t="s">
        <v>1144</v>
      </c>
      <c r="I330" t="s">
        <v>1144</v>
      </c>
      <c r="J330" t="s">
        <v>1144</v>
      </c>
      <c r="K330" t="s">
        <v>1144</v>
      </c>
      <c r="L330">
        <v>9.11</v>
      </c>
      <c r="M330">
        <v>31.26</v>
      </c>
      <c r="N330">
        <v>0</v>
      </c>
      <c r="O330" s="56">
        <v>0</v>
      </c>
      <c r="P330" s="56">
        <v>0</v>
      </c>
      <c r="Q330">
        <v>1</v>
      </c>
      <c r="R330">
        <v>1</v>
      </c>
      <c r="S330">
        <v>11</v>
      </c>
      <c r="T330">
        <v>8</v>
      </c>
      <c r="U330">
        <v>3</v>
      </c>
      <c r="V330">
        <v>1</v>
      </c>
      <c r="W330" t="s">
        <v>1156</v>
      </c>
      <c r="X330" t="s">
        <v>7659</v>
      </c>
      <c r="Y330">
        <v>3</v>
      </c>
      <c r="AA330">
        <v>0</v>
      </c>
      <c r="AB330">
        <v>0</v>
      </c>
      <c r="AC330">
        <v>0</v>
      </c>
      <c r="AD330">
        <v>0</v>
      </c>
      <c r="AE330">
        <v>0</v>
      </c>
      <c r="AF330">
        <v>0</v>
      </c>
      <c r="AG330">
        <v>0</v>
      </c>
      <c r="AJ330" s="56"/>
      <c r="AK330" s="56"/>
      <c r="AL330" s="56"/>
      <c r="AP330" t="s">
        <v>1155</v>
      </c>
      <c r="AS330" t="s">
        <v>1152</v>
      </c>
      <c r="AT330">
        <v>1</v>
      </c>
      <c r="AV330">
        <v>2</v>
      </c>
      <c r="AW330">
        <v>2</v>
      </c>
      <c r="AX330">
        <v>1</v>
      </c>
      <c r="AY330" t="s">
        <v>1146</v>
      </c>
      <c r="AZ330" t="s">
        <v>1146</v>
      </c>
      <c r="BA330">
        <v>3</v>
      </c>
      <c r="BD330">
        <v>1000000000</v>
      </c>
      <c r="BE330">
        <v>1</v>
      </c>
      <c r="BF330">
        <v>0.5</v>
      </c>
      <c r="BG330">
        <v>0</v>
      </c>
      <c r="BH330">
        <v>0</v>
      </c>
      <c r="BI330">
        <v>0</v>
      </c>
      <c r="BJ330">
        <v>0</v>
      </c>
      <c r="BK330">
        <v>0</v>
      </c>
      <c r="BL330">
        <v>0</v>
      </c>
      <c r="BM330">
        <v>1</v>
      </c>
      <c r="BN330">
        <v>0.5</v>
      </c>
      <c r="BO330">
        <v>0</v>
      </c>
      <c r="BP330">
        <v>0</v>
      </c>
      <c r="BR330">
        <v>1</v>
      </c>
      <c r="BS330">
        <v>1</v>
      </c>
      <c r="BX330">
        <v>0</v>
      </c>
      <c r="BY330">
        <v>0</v>
      </c>
      <c r="BZ330">
        <v>0</v>
      </c>
      <c r="CA330">
        <v>10.61</v>
      </c>
      <c r="CB330">
        <v>0</v>
      </c>
      <c r="CC330">
        <v>1</v>
      </c>
      <c r="CD330" s="56">
        <v>42342</v>
      </c>
      <c r="CE330" s="56">
        <v>42342</v>
      </c>
      <c r="CF330" s="56">
        <v>42342</v>
      </c>
      <c r="CG330" s="56">
        <v>42419</v>
      </c>
      <c r="CH330" s="56"/>
      <c r="CI330" s="56"/>
      <c r="CJ330">
        <v>0.23</v>
      </c>
      <c r="CK330">
        <v>1</v>
      </c>
      <c r="CL330">
        <v>0</v>
      </c>
      <c r="CM330">
        <v>0.05</v>
      </c>
      <c r="CN330">
        <v>0.68</v>
      </c>
      <c r="CO330">
        <v>0</v>
      </c>
      <c r="CP330">
        <v>0.22</v>
      </c>
      <c r="CQ330" t="s">
        <v>1154</v>
      </c>
      <c r="CR330" t="s">
        <v>1153</v>
      </c>
      <c r="CS330" t="s">
        <v>1725</v>
      </c>
      <c r="CT330" t="s">
        <v>1397</v>
      </c>
      <c r="CU330" t="s">
        <v>1396</v>
      </c>
      <c r="CV330" t="s">
        <v>2661</v>
      </c>
      <c r="CW330" t="s">
        <v>1727</v>
      </c>
      <c r="CX330" t="s">
        <v>853</v>
      </c>
      <c r="DC330" t="s">
        <v>1387</v>
      </c>
      <c r="DE330" t="s">
        <v>1728</v>
      </c>
    </row>
    <row r="331" spans="1:109" x14ac:dyDescent="0.25">
      <c r="A331" t="s">
        <v>1025</v>
      </c>
      <c r="B331">
        <v>1</v>
      </c>
      <c r="C331" s="56">
        <v>42419</v>
      </c>
      <c r="D331" t="s">
        <v>1153</v>
      </c>
      <c r="E331" t="s">
        <v>2662</v>
      </c>
      <c r="G331" t="s">
        <v>2663</v>
      </c>
      <c r="H331" t="s">
        <v>1144</v>
      </c>
      <c r="I331" t="s">
        <v>1144</v>
      </c>
      <c r="J331" t="s">
        <v>1144</v>
      </c>
      <c r="K331" t="s">
        <v>1144</v>
      </c>
      <c r="L331">
        <v>4.18</v>
      </c>
      <c r="M331">
        <v>14.65</v>
      </c>
      <c r="N331">
        <v>0</v>
      </c>
      <c r="O331" s="56">
        <v>0</v>
      </c>
      <c r="P331" s="56">
        <v>0</v>
      </c>
      <c r="Q331">
        <v>1</v>
      </c>
      <c r="R331">
        <v>1</v>
      </c>
      <c r="S331">
        <v>11</v>
      </c>
      <c r="T331">
        <v>8</v>
      </c>
      <c r="U331">
        <v>3</v>
      </c>
      <c r="V331">
        <v>1</v>
      </c>
      <c r="X331" t="s">
        <v>7659</v>
      </c>
      <c r="AA331">
        <v>0</v>
      </c>
      <c r="AB331">
        <v>0</v>
      </c>
      <c r="AC331">
        <v>0</v>
      </c>
      <c r="AD331">
        <v>0</v>
      </c>
      <c r="AE331">
        <v>0</v>
      </c>
      <c r="AF331">
        <v>0</v>
      </c>
      <c r="AG331">
        <v>0</v>
      </c>
      <c r="AJ331" s="56"/>
      <c r="AK331" s="56"/>
      <c r="AL331" s="56"/>
      <c r="AP331" t="s">
        <v>1155</v>
      </c>
      <c r="AS331" t="s">
        <v>1152</v>
      </c>
      <c r="AT331">
        <v>1</v>
      </c>
      <c r="AV331">
        <v>3</v>
      </c>
      <c r="AW331">
        <v>2</v>
      </c>
      <c r="AX331">
        <v>1</v>
      </c>
      <c r="AY331" t="s">
        <v>1147</v>
      </c>
      <c r="AZ331" t="s">
        <v>1147</v>
      </c>
      <c r="BA331">
        <v>4</v>
      </c>
      <c r="BD331">
        <v>1000000000</v>
      </c>
      <c r="BE331">
        <v>4</v>
      </c>
      <c r="BF331">
        <v>-0.33</v>
      </c>
      <c r="BG331">
        <v>0</v>
      </c>
      <c r="BH331">
        <v>0</v>
      </c>
      <c r="BI331">
        <v>0</v>
      </c>
      <c r="BJ331">
        <v>0</v>
      </c>
      <c r="BK331">
        <v>0</v>
      </c>
      <c r="BL331">
        <v>0</v>
      </c>
      <c r="BM331">
        <v>4</v>
      </c>
      <c r="BN331">
        <v>-0.33</v>
      </c>
      <c r="BO331">
        <v>0</v>
      </c>
      <c r="BP331">
        <v>0</v>
      </c>
      <c r="BR331">
        <v>0</v>
      </c>
      <c r="BS331">
        <v>1</v>
      </c>
      <c r="BX331">
        <v>0</v>
      </c>
      <c r="BY331">
        <v>4.18</v>
      </c>
      <c r="BZ331">
        <v>0</v>
      </c>
      <c r="CA331">
        <v>10.93</v>
      </c>
      <c r="CB331">
        <v>0</v>
      </c>
      <c r="CC331">
        <v>1</v>
      </c>
      <c r="CD331" s="56">
        <v>42342</v>
      </c>
      <c r="CE331" s="56">
        <v>42342</v>
      </c>
      <c r="CF331" s="56">
        <v>42342</v>
      </c>
      <c r="CG331" s="56">
        <v>42419</v>
      </c>
      <c r="CH331" s="56"/>
      <c r="CI331" s="56"/>
      <c r="CJ331">
        <v>0</v>
      </c>
      <c r="CK331">
        <v>0</v>
      </c>
      <c r="CL331">
        <v>0</v>
      </c>
      <c r="CM331">
        <v>0</v>
      </c>
      <c r="CN331">
        <v>0</v>
      </c>
      <c r="CO331">
        <v>0</v>
      </c>
      <c r="CP331">
        <v>0.95</v>
      </c>
      <c r="CQ331" t="s">
        <v>1154</v>
      </c>
      <c r="CR331" t="s">
        <v>1153</v>
      </c>
      <c r="CS331" t="s">
        <v>1725</v>
      </c>
      <c r="CT331" t="s">
        <v>1397</v>
      </c>
      <c r="CU331" t="s">
        <v>1396</v>
      </c>
      <c r="CV331" t="s">
        <v>2664</v>
      </c>
      <c r="CW331" t="s">
        <v>1727</v>
      </c>
      <c r="CX331" t="s">
        <v>853</v>
      </c>
      <c r="DC331" t="s">
        <v>1387</v>
      </c>
      <c r="DE331" t="s">
        <v>1728</v>
      </c>
    </row>
    <row r="332" spans="1:109" x14ac:dyDescent="0.25">
      <c r="A332" t="s">
        <v>1025</v>
      </c>
      <c r="B332">
        <v>1</v>
      </c>
      <c r="C332" s="56">
        <v>42419</v>
      </c>
      <c r="D332" t="s">
        <v>1153</v>
      </c>
      <c r="E332" t="s">
        <v>2665</v>
      </c>
      <c r="G332" t="s">
        <v>2666</v>
      </c>
      <c r="H332" t="s">
        <v>1144</v>
      </c>
      <c r="I332" t="s">
        <v>1144</v>
      </c>
      <c r="J332" t="s">
        <v>1144</v>
      </c>
      <c r="K332" t="s">
        <v>1144</v>
      </c>
      <c r="L332">
        <v>1.58</v>
      </c>
      <c r="M332">
        <v>4.54</v>
      </c>
      <c r="N332">
        <v>0</v>
      </c>
      <c r="O332" s="56">
        <v>0</v>
      </c>
      <c r="P332" s="56">
        <v>0</v>
      </c>
      <c r="Q332">
        <v>1</v>
      </c>
      <c r="R332">
        <v>1</v>
      </c>
      <c r="S332">
        <v>11</v>
      </c>
      <c r="T332">
        <v>8</v>
      </c>
      <c r="U332">
        <v>3</v>
      </c>
      <c r="V332">
        <v>1</v>
      </c>
      <c r="X332" t="s">
        <v>3766</v>
      </c>
      <c r="AA332">
        <v>0</v>
      </c>
      <c r="AB332">
        <v>0</v>
      </c>
      <c r="AC332">
        <v>0</v>
      </c>
      <c r="AD332">
        <v>0</v>
      </c>
      <c r="AE332">
        <v>0</v>
      </c>
      <c r="AF332">
        <v>0</v>
      </c>
      <c r="AG332">
        <v>0</v>
      </c>
      <c r="AJ332" s="56"/>
      <c r="AK332" s="56"/>
      <c r="AL332" s="56"/>
      <c r="AP332" t="s">
        <v>1155</v>
      </c>
      <c r="AS332" t="s">
        <v>1152</v>
      </c>
      <c r="AT332">
        <v>1</v>
      </c>
      <c r="AV332">
        <v>0</v>
      </c>
      <c r="AW332">
        <v>0</v>
      </c>
      <c r="AX332">
        <v>0</v>
      </c>
      <c r="AY332" t="s">
        <v>1388</v>
      </c>
      <c r="AZ332" t="s">
        <v>1388</v>
      </c>
      <c r="BA332">
        <v>1</v>
      </c>
      <c r="BD332">
        <v>1000000000</v>
      </c>
      <c r="BE332">
        <v>0</v>
      </c>
      <c r="BF332">
        <v>0</v>
      </c>
      <c r="BG332">
        <v>0</v>
      </c>
      <c r="BH332">
        <v>0</v>
      </c>
      <c r="BI332">
        <v>0</v>
      </c>
      <c r="BJ332">
        <v>0</v>
      </c>
      <c r="BK332">
        <v>0</v>
      </c>
      <c r="BL332">
        <v>0</v>
      </c>
      <c r="BM332">
        <v>0</v>
      </c>
      <c r="BN332">
        <v>0</v>
      </c>
      <c r="BO332">
        <v>0</v>
      </c>
      <c r="BP332">
        <v>0</v>
      </c>
      <c r="BR332">
        <v>0</v>
      </c>
      <c r="BS332">
        <v>0</v>
      </c>
      <c r="BX332">
        <v>0</v>
      </c>
      <c r="BY332">
        <v>0</v>
      </c>
      <c r="BZ332">
        <v>0</v>
      </c>
      <c r="CA332">
        <v>0</v>
      </c>
      <c r="CB332">
        <v>0</v>
      </c>
      <c r="CC332">
        <v>1</v>
      </c>
      <c r="CD332" s="56">
        <v>42195</v>
      </c>
      <c r="CE332" s="56">
        <v>42342</v>
      </c>
      <c r="CF332" s="56">
        <v>42342</v>
      </c>
      <c r="CG332" s="56">
        <v>42419</v>
      </c>
      <c r="CH332" s="56"/>
      <c r="CI332" s="56"/>
      <c r="CJ332">
        <v>1</v>
      </c>
      <c r="CK332">
        <v>0</v>
      </c>
      <c r="CL332">
        <v>0.95</v>
      </c>
      <c r="CM332">
        <v>0</v>
      </c>
      <c r="CN332">
        <v>0</v>
      </c>
      <c r="CO332">
        <v>0</v>
      </c>
      <c r="CP332">
        <v>0</v>
      </c>
      <c r="CQ332" t="s">
        <v>1154</v>
      </c>
      <c r="CR332" t="s">
        <v>1153</v>
      </c>
      <c r="CS332" t="s">
        <v>1725</v>
      </c>
      <c r="CT332" t="s">
        <v>1397</v>
      </c>
      <c r="CU332" t="s">
        <v>1396</v>
      </c>
      <c r="CV332" t="s">
        <v>2667</v>
      </c>
      <c r="CW332" t="s">
        <v>1727</v>
      </c>
      <c r="CX332" t="s">
        <v>853</v>
      </c>
      <c r="DC332" t="s">
        <v>1387</v>
      </c>
      <c r="DE332" t="s">
        <v>1728</v>
      </c>
    </row>
    <row r="333" spans="1:109" x14ac:dyDescent="0.25">
      <c r="A333" t="s">
        <v>1025</v>
      </c>
      <c r="B333">
        <v>1</v>
      </c>
      <c r="C333" s="56">
        <v>42419</v>
      </c>
      <c r="D333" t="s">
        <v>1153</v>
      </c>
      <c r="E333" t="s">
        <v>2668</v>
      </c>
      <c r="G333" t="s">
        <v>2669</v>
      </c>
      <c r="H333" t="s">
        <v>1144</v>
      </c>
      <c r="I333" t="s">
        <v>1144</v>
      </c>
      <c r="J333" t="s">
        <v>1144</v>
      </c>
      <c r="K333" t="s">
        <v>1144</v>
      </c>
      <c r="L333">
        <v>8.07</v>
      </c>
      <c r="M333">
        <v>45.25</v>
      </c>
      <c r="N333">
        <v>0</v>
      </c>
      <c r="O333" s="56">
        <v>0</v>
      </c>
      <c r="P333" s="56">
        <v>0</v>
      </c>
      <c r="Q333">
        <v>1</v>
      </c>
      <c r="R333">
        <v>1</v>
      </c>
      <c r="S333">
        <v>11</v>
      </c>
      <c r="T333">
        <v>8</v>
      </c>
      <c r="U333">
        <v>3</v>
      </c>
      <c r="V333">
        <v>1</v>
      </c>
      <c r="X333" t="s">
        <v>7659</v>
      </c>
      <c r="AA333">
        <v>0</v>
      </c>
      <c r="AB333">
        <v>0</v>
      </c>
      <c r="AC333">
        <v>0</v>
      </c>
      <c r="AD333">
        <v>0</v>
      </c>
      <c r="AE333">
        <v>0</v>
      </c>
      <c r="AF333">
        <v>0</v>
      </c>
      <c r="AG333">
        <v>0</v>
      </c>
      <c r="AJ333" s="56"/>
      <c r="AK333" s="56"/>
      <c r="AL333" s="56"/>
      <c r="AM333">
        <v>2</v>
      </c>
      <c r="AP333" t="s">
        <v>1155</v>
      </c>
      <c r="AS333" t="s">
        <v>1152</v>
      </c>
      <c r="AT333">
        <v>1</v>
      </c>
      <c r="AV333">
        <v>2</v>
      </c>
      <c r="AW333">
        <v>2</v>
      </c>
      <c r="AX333">
        <v>1</v>
      </c>
      <c r="AY333" t="s">
        <v>1147</v>
      </c>
      <c r="AZ333" t="s">
        <v>1147</v>
      </c>
      <c r="BA333">
        <v>3</v>
      </c>
      <c r="BD333">
        <v>1000000000</v>
      </c>
      <c r="BE333">
        <v>3</v>
      </c>
      <c r="BF333">
        <v>-0.5</v>
      </c>
      <c r="BG333">
        <v>0</v>
      </c>
      <c r="BH333">
        <v>0</v>
      </c>
      <c r="BI333">
        <v>0</v>
      </c>
      <c r="BJ333">
        <v>0</v>
      </c>
      <c r="BK333">
        <v>0</v>
      </c>
      <c r="BL333">
        <v>0</v>
      </c>
      <c r="BM333">
        <v>3</v>
      </c>
      <c r="BN333">
        <v>-0.5</v>
      </c>
      <c r="BO333">
        <v>0</v>
      </c>
      <c r="BP333">
        <v>0</v>
      </c>
      <c r="BR333">
        <v>0</v>
      </c>
      <c r="BS333">
        <v>1</v>
      </c>
      <c r="BX333">
        <v>0</v>
      </c>
      <c r="BY333">
        <v>8.07</v>
      </c>
      <c r="BZ333">
        <v>0</v>
      </c>
      <c r="CA333">
        <v>20.100000000000001</v>
      </c>
      <c r="CB333">
        <v>0</v>
      </c>
      <c r="CC333">
        <v>1</v>
      </c>
      <c r="CD333" s="56">
        <v>42342</v>
      </c>
      <c r="CE333" s="56">
        <v>42342</v>
      </c>
      <c r="CF333" s="56">
        <v>42342</v>
      </c>
      <c r="CG333" s="56">
        <v>42419</v>
      </c>
      <c r="CH333" s="56"/>
      <c r="CI333" s="56"/>
      <c r="CJ333">
        <v>0</v>
      </c>
      <c r="CK333">
        <v>0</v>
      </c>
      <c r="CL333">
        <v>0</v>
      </c>
      <c r="CM333">
        <v>0</v>
      </c>
      <c r="CN333">
        <v>0</v>
      </c>
      <c r="CO333">
        <v>0</v>
      </c>
      <c r="CP333">
        <v>0.95</v>
      </c>
      <c r="CQ333" t="s">
        <v>1154</v>
      </c>
      <c r="CR333" t="s">
        <v>1153</v>
      </c>
      <c r="CS333" t="s">
        <v>1725</v>
      </c>
      <c r="CT333" t="s">
        <v>1397</v>
      </c>
      <c r="CU333" t="s">
        <v>1396</v>
      </c>
      <c r="CV333" t="s">
        <v>2670</v>
      </c>
      <c r="CW333" t="s">
        <v>1727</v>
      </c>
      <c r="CX333" t="s">
        <v>853</v>
      </c>
      <c r="DC333" t="s">
        <v>1387</v>
      </c>
      <c r="DE333" t="s">
        <v>1728</v>
      </c>
    </row>
    <row r="334" spans="1:109" x14ac:dyDescent="0.25">
      <c r="A334" t="s">
        <v>1025</v>
      </c>
      <c r="B334">
        <v>1</v>
      </c>
      <c r="C334" s="56">
        <v>42419</v>
      </c>
      <c r="D334" t="s">
        <v>1153</v>
      </c>
      <c r="E334" t="s">
        <v>2671</v>
      </c>
      <c r="G334" t="s">
        <v>2672</v>
      </c>
      <c r="H334" t="s">
        <v>1144</v>
      </c>
      <c r="I334" t="s">
        <v>1144</v>
      </c>
      <c r="J334" t="s">
        <v>1144</v>
      </c>
      <c r="K334" t="s">
        <v>1144</v>
      </c>
      <c r="L334">
        <v>0.66</v>
      </c>
      <c r="M334">
        <v>1.96</v>
      </c>
      <c r="N334">
        <v>0</v>
      </c>
      <c r="O334" s="56">
        <v>0</v>
      </c>
      <c r="P334" s="56">
        <v>0</v>
      </c>
      <c r="Q334">
        <v>1</v>
      </c>
      <c r="R334">
        <v>1</v>
      </c>
      <c r="S334">
        <v>11</v>
      </c>
      <c r="T334">
        <v>8</v>
      </c>
      <c r="U334">
        <v>3</v>
      </c>
      <c r="V334">
        <v>1</v>
      </c>
      <c r="X334" t="s">
        <v>7755</v>
      </c>
      <c r="AA334">
        <v>0</v>
      </c>
      <c r="AB334">
        <v>0</v>
      </c>
      <c r="AC334">
        <v>0</v>
      </c>
      <c r="AD334">
        <v>0</v>
      </c>
      <c r="AE334">
        <v>0</v>
      </c>
      <c r="AF334">
        <v>0</v>
      </c>
      <c r="AG334">
        <v>0</v>
      </c>
      <c r="AJ334" s="56"/>
      <c r="AK334" s="56"/>
      <c r="AL334" s="56"/>
      <c r="AP334" t="s">
        <v>1155</v>
      </c>
      <c r="AR334">
        <v>5</v>
      </c>
      <c r="AS334" t="s">
        <v>1152</v>
      </c>
      <c r="AT334">
        <v>1</v>
      </c>
      <c r="AV334">
        <v>20</v>
      </c>
      <c r="AW334">
        <v>13</v>
      </c>
      <c r="AX334">
        <v>7</v>
      </c>
      <c r="AY334" t="s">
        <v>1147</v>
      </c>
      <c r="AZ334" t="s">
        <v>1147</v>
      </c>
      <c r="BA334">
        <v>20</v>
      </c>
      <c r="BD334">
        <v>1000000000</v>
      </c>
      <c r="BE334">
        <v>23</v>
      </c>
      <c r="BF334">
        <v>-0.15</v>
      </c>
      <c r="BG334">
        <v>0</v>
      </c>
      <c r="BH334">
        <v>0</v>
      </c>
      <c r="BI334">
        <v>0</v>
      </c>
      <c r="BJ334">
        <v>0</v>
      </c>
      <c r="BK334">
        <v>0</v>
      </c>
      <c r="BL334">
        <v>0</v>
      </c>
      <c r="BM334">
        <v>23</v>
      </c>
      <c r="BN334">
        <v>-0.15</v>
      </c>
      <c r="BO334">
        <v>0</v>
      </c>
      <c r="BP334">
        <v>0</v>
      </c>
      <c r="BR334">
        <v>0</v>
      </c>
      <c r="BS334">
        <v>5</v>
      </c>
      <c r="BX334">
        <v>0</v>
      </c>
      <c r="BY334">
        <v>1.98</v>
      </c>
      <c r="BZ334">
        <v>0</v>
      </c>
      <c r="CA334">
        <v>8.6</v>
      </c>
      <c r="CB334">
        <v>0</v>
      </c>
      <c r="CC334">
        <v>1</v>
      </c>
      <c r="CD334" s="56">
        <v>42095</v>
      </c>
      <c r="CE334" s="56">
        <v>42342</v>
      </c>
      <c r="CF334" s="56">
        <v>42342</v>
      </c>
      <c r="CG334" s="56">
        <v>42419</v>
      </c>
      <c r="CH334" s="56"/>
      <c r="CI334" s="56"/>
      <c r="CJ334">
        <v>0.02</v>
      </c>
      <c r="CK334">
        <v>0</v>
      </c>
      <c r="CL334">
        <v>0</v>
      </c>
      <c r="CM334">
        <v>0</v>
      </c>
      <c r="CN334">
        <v>0</v>
      </c>
      <c r="CO334">
        <v>0</v>
      </c>
      <c r="CP334">
        <v>0.95</v>
      </c>
      <c r="CQ334" t="s">
        <v>1154</v>
      </c>
      <c r="CR334" t="s">
        <v>1153</v>
      </c>
      <c r="CS334" t="s">
        <v>1725</v>
      </c>
      <c r="CT334" t="s">
        <v>1397</v>
      </c>
      <c r="CU334" t="s">
        <v>1396</v>
      </c>
      <c r="CV334" t="s">
        <v>2673</v>
      </c>
      <c r="CW334" t="s">
        <v>1727</v>
      </c>
      <c r="CX334" t="s">
        <v>853</v>
      </c>
      <c r="DC334" t="s">
        <v>1387</v>
      </c>
      <c r="DE334" t="s">
        <v>1728</v>
      </c>
    </row>
    <row r="335" spans="1:109" x14ac:dyDescent="0.25">
      <c r="A335" t="s">
        <v>1025</v>
      </c>
      <c r="B335">
        <v>1</v>
      </c>
      <c r="C335" s="56">
        <v>42419</v>
      </c>
      <c r="D335" t="s">
        <v>1153</v>
      </c>
      <c r="E335" t="s">
        <v>2674</v>
      </c>
      <c r="G335" t="s">
        <v>2675</v>
      </c>
      <c r="H335" t="s">
        <v>1144</v>
      </c>
      <c r="I335" t="s">
        <v>1144</v>
      </c>
      <c r="J335" t="s">
        <v>1144</v>
      </c>
      <c r="K335" t="s">
        <v>1144</v>
      </c>
      <c r="L335">
        <v>4.87</v>
      </c>
      <c r="M335">
        <v>15.53</v>
      </c>
      <c r="N335">
        <v>0</v>
      </c>
      <c r="O335" s="56">
        <v>0</v>
      </c>
      <c r="P335" s="56">
        <v>0</v>
      </c>
      <c r="Q335">
        <v>1</v>
      </c>
      <c r="R335">
        <v>1</v>
      </c>
      <c r="S335">
        <v>11</v>
      </c>
      <c r="T335">
        <v>8</v>
      </c>
      <c r="U335">
        <v>3</v>
      </c>
      <c r="V335">
        <v>1</v>
      </c>
      <c r="X335" t="s">
        <v>7716</v>
      </c>
      <c r="AA335">
        <v>0</v>
      </c>
      <c r="AB335">
        <v>0</v>
      </c>
      <c r="AC335">
        <v>0</v>
      </c>
      <c r="AD335">
        <v>0</v>
      </c>
      <c r="AE335">
        <v>0</v>
      </c>
      <c r="AF335">
        <v>0</v>
      </c>
      <c r="AG335">
        <v>0</v>
      </c>
      <c r="AJ335" s="56"/>
      <c r="AK335" s="56"/>
      <c r="AL335" s="56"/>
      <c r="AM335">
        <v>3</v>
      </c>
      <c r="AP335" t="s">
        <v>1155</v>
      </c>
      <c r="AS335" t="s">
        <v>1152</v>
      </c>
      <c r="AT335">
        <v>1</v>
      </c>
      <c r="AV335">
        <v>6</v>
      </c>
      <c r="AW335">
        <v>4</v>
      </c>
      <c r="AX335">
        <v>2</v>
      </c>
      <c r="AY335" t="s">
        <v>1147</v>
      </c>
      <c r="AZ335" t="s">
        <v>1147</v>
      </c>
      <c r="BA335">
        <v>4</v>
      </c>
      <c r="BD335">
        <v>1000000000</v>
      </c>
      <c r="BE335">
        <v>7</v>
      </c>
      <c r="BF335">
        <v>-0.17</v>
      </c>
      <c r="BG335">
        <v>3</v>
      </c>
      <c r="BH335">
        <v>0</v>
      </c>
      <c r="BI335">
        <v>0</v>
      </c>
      <c r="BJ335">
        <v>0</v>
      </c>
      <c r="BK335">
        <v>0</v>
      </c>
      <c r="BL335">
        <v>0</v>
      </c>
      <c r="BM335">
        <v>10</v>
      </c>
      <c r="BN335">
        <v>-0.67</v>
      </c>
      <c r="BO335">
        <v>0</v>
      </c>
      <c r="BP335">
        <v>0</v>
      </c>
      <c r="BR335">
        <v>0</v>
      </c>
      <c r="BS335">
        <v>2</v>
      </c>
      <c r="BX335">
        <v>0</v>
      </c>
      <c r="BY335">
        <v>4.87</v>
      </c>
      <c r="BZ335">
        <v>0</v>
      </c>
      <c r="CA335">
        <v>9.5500000000000007</v>
      </c>
      <c r="CB335">
        <v>0</v>
      </c>
      <c r="CC335">
        <v>1</v>
      </c>
      <c r="CD335" s="56">
        <v>42284</v>
      </c>
      <c r="CE335" s="56">
        <v>42342</v>
      </c>
      <c r="CF335" s="56">
        <v>42342</v>
      </c>
      <c r="CG335" s="56">
        <v>42419</v>
      </c>
      <c r="CH335" s="56"/>
      <c r="CI335" s="56"/>
      <c r="CJ335">
        <v>0.76</v>
      </c>
      <c r="CK335">
        <v>0</v>
      </c>
      <c r="CL335">
        <v>0</v>
      </c>
      <c r="CM335">
        <v>0.53</v>
      </c>
      <c r="CN335">
        <v>0</v>
      </c>
      <c r="CO335">
        <v>0</v>
      </c>
      <c r="CP335">
        <v>0.42</v>
      </c>
      <c r="CQ335" t="s">
        <v>1154</v>
      </c>
      <c r="CR335" t="s">
        <v>1153</v>
      </c>
      <c r="CS335" t="s">
        <v>1725</v>
      </c>
      <c r="CT335" t="s">
        <v>1397</v>
      </c>
      <c r="CU335" t="s">
        <v>1396</v>
      </c>
      <c r="CV335" t="s">
        <v>2676</v>
      </c>
      <c r="CW335" t="s">
        <v>1727</v>
      </c>
      <c r="CX335" t="s">
        <v>853</v>
      </c>
      <c r="DC335" t="s">
        <v>1387</v>
      </c>
      <c r="DE335" t="s">
        <v>1728</v>
      </c>
    </row>
    <row r="336" spans="1:109" x14ac:dyDescent="0.25">
      <c r="A336" t="s">
        <v>1025</v>
      </c>
      <c r="B336">
        <v>1</v>
      </c>
      <c r="C336" s="56">
        <v>42419</v>
      </c>
      <c r="D336" t="s">
        <v>1153</v>
      </c>
      <c r="E336" t="s">
        <v>2677</v>
      </c>
      <c r="G336" t="s">
        <v>2678</v>
      </c>
      <c r="H336" t="s">
        <v>1144</v>
      </c>
      <c r="I336" t="s">
        <v>1144</v>
      </c>
      <c r="J336" t="s">
        <v>1144</v>
      </c>
      <c r="K336" t="s">
        <v>1144</v>
      </c>
      <c r="L336">
        <v>3.36</v>
      </c>
      <c r="M336">
        <v>13.17</v>
      </c>
      <c r="N336">
        <v>0</v>
      </c>
      <c r="O336" s="56">
        <v>0</v>
      </c>
      <c r="P336" s="56">
        <v>0</v>
      </c>
      <c r="Q336">
        <v>1</v>
      </c>
      <c r="R336">
        <v>1</v>
      </c>
      <c r="S336">
        <v>11</v>
      </c>
      <c r="T336">
        <v>8</v>
      </c>
      <c r="U336">
        <v>3</v>
      </c>
      <c r="V336">
        <v>1</v>
      </c>
      <c r="W336" t="s">
        <v>1156</v>
      </c>
      <c r="X336" t="s">
        <v>7755</v>
      </c>
      <c r="AA336">
        <v>0</v>
      </c>
      <c r="AB336">
        <v>0</v>
      </c>
      <c r="AC336">
        <v>0</v>
      </c>
      <c r="AD336">
        <v>0</v>
      </c>
      <c r="AE336">
        <v>0</v>
      </c>
      <c r="AF336">
        <v>0</v>
      </c>
      <c r="AG336">
        <v>0</v>
      </c>
      <c r="AJ336" s="56"/>
      <c r="AK336" s="56"/>
      <c r="AL336" s="56"/>
      <c r="AP336" t="s">
        <v>1155</v>
      </c>
      <c r="AR336">
        <v>2</v>
      </c>
      <c r="AS336" t="s">
        <v>1152</v>
      </c>
      <c r="AT336">
        <v>1</v>
      </c>
      <c r="AV336">
        <v>10</v>
      </c>
      <c r="AW336">
        <v>7</v>
      </c>
      <c r="AX336">
        <v>3</v>
      </c>
      <c r="AY336" t="s">
        <v>1148</v>
      </c>
      <c r="AZ336" t="s">
        <v>1148</v>
      </c>
      <c r="BA336">
        <v>10</v>
      </c>
      <c r="BD336">
        <v>1000000000</v>
      </c>
      <c r="BE336">
        <v>10</v>
      </c>
      <c r="BF336">
        <v>0</v>
      </c>
      <c r="BG336">
        <v>0</v>
      </c>
      <c r="BH336">
        <v>0</v>
      </c>
      <c r="BI336">
        <v>0</v>
      </c>
      <c r="BJ336">
        <v>0</v>
      </c>
      <c r="BK336">
        <v>0</v>
      </c>
      <c r="BL336">
        <v>0</v>
      </c>
      <c r="BM336">
        <v>10</v>
      </c>
      <c r="BN336">
        <v>0</v>
      </c>
      <c r="BO336">
        <v>0</v>
      </c>
      <c r="BP336">
        <v>0</v>
      </c>
      <c r="BR336">
        <v>0</v>
      </c>
      <c r="BS336">
        <v>3</v>
      </c>
      <c r="BX336">
        <v>0</v>
      </c>
      <c r="BY336">
        <v>0</v>
      </c>
      <c r="BZ336">
        <v>0</v>
      </c>
      <c r="CA336">
        <v>12.74</v>
      </c>
      <c r="CB336">
        <v>0</v>
      </c>
      <c r="CC336">
        <v>1</v>
      </c>
      <c r="CD336" s="56">
        <v>42095</v>
      </c>
      <c r="CE336" s="56">
        <v>42342</v>
      </c>
      <c r="CF336" s="56">
        <v>42342</v>
      </c>
      <c r="CG336" s="56">
        <v>42419</v>
      </c>
      <c r="CH336" s="56"/>
      <c r="CI336" s="56"/>
      <c r="CJ336">
        <v>0.03</v>
      </c>
      <c r="CK336">
        <v>0</v>
      </c>
      <c r="CL336">
        <v>0</v>
      </c>
      <c r="CM336">
        <v>0</v>
      </c>
      <c r="CN336">
        <v>0</v>
      </c>
      <c r="CO336">
        <v>0.04</v>
      </c>
      <c r="CP336">
        <v>0.91</v>
      </c>
      <c r="CQ336" t="s">
        <v>1154</v>
      </c>
      <c r="CR336" t="s">
        <v>1153</v>
      </c>
      <c r="CS336" t="s">
        <v>1725</v>
      </c>
      <c r="CT336" t="s">
        <v>1397</v>
      </c>
      <c r="CU336" t="s">
        <v>1396</v>
      </c>
      <c r="CV336" t="s">
        <v>2679</v>
      </c>
      <c r="CW336" t="s">
        <v>1727</v>
      </c>
      <c r="CX336" t="s">
        <v>853</v>
      </c>
      <c r="DC336" t="s">
        <v>1387</v>
      </c>
      <c r="DE336" t="s">
        <v>1728</v>
      </c>
    </row>
    <row r="337" spans="1:109" x14ac:dyDescent="0.25">
      <c r="A337" t="s">
        <v>1025</v>
      </c>
      <c r="B337">
        <v>1</v>
      </c>
      <c r="C337" s="56">
        <v>42419</v>
      </c>
      <c r="D337" t="s">
        <v>1153</v>
      </c>
      <c r="E337" t="s">
        <v>2680</v>
      </c>
      <c r="G337" t="s">
        <v>2681</v>
      </c>
      <c r="H337" t="s">
        <v>1144</v>
      </c>
      <c r="I337" t="s">
        <v>1144</v>
      </c>
      <c r="J337" t="s">
        <v>1144</v>
      </c>
      <c r="K337" t="s">
        <v>1144</v>
      </c>
      <c r="L337">
        <v>15.34</v>
      </c>
      <c r="M337">
        <v>39.99</v>
      </c>
      <c r="N337">
        <v>0</v>
      </c>
      <c r="O337" s="56">
        <v>0</v>
      </c>
      <c r="P337" s="56">
        <v>0</v>
      </c>
      <c r="Q337">
        <v>1</v>
      </c>
      <c r="R337">
        <v>1</v>
      </c>
      <c r="S337">
        <v>11</v>
      </c>
      <c r="T337">
        <v>8</v>
      </c>
      <c r="U337">
        <v>3</v>
      </c>
      <c r="V337">
        <v>1</v>
      </c>
      <c r="W337" t="s">
        <v>1156</v>
      </c>
      <c r="X337" t="s">
        <v>7755</v>
      </c>
      <c r="Y337">
        <v>2</v>
      </c>
      <c r="AA337">
        <v>0</v>
      </c>
      <c r="AB337">
        <v>0</v>
      </c>
      <c r="AC337">
        <v>0</v>
      </c>
      <c r="AD337">
        <v>0</v>
      </c>
      <c r="AE337">
        <v>0</v>
      </c>
      <c r="AF337">
        <v>0</v>
      </c>
      <c r="AG337">
        <v>0</v>
      </c>
      <c r="AJ337" s="56"/>
      <c r="AK337" s="56"/>
      <c r="AL337" s="56"/>
      <c r="AP337" t="s">
        <v>1155</v>
      </c>
      <c r="AS337" t="s">
        <v>1152</v>
      </c>
      <c r="AT337">
        <v>1</v>
      </c>
      <c r="AV337">
        <v>3</v>
      </c>
      <c r="AW337">
        <v>2</v>
      </c>
      <c r="AX337">
        <v>1</v>
      </c>
      <c r="AY337" t="s">
        <v>1148</v>
      </c>
      <c r="AZ337" t="s">
        <v>1148</v>
      </c>
      <c r="BA337">
        <v>3</v>
      </c>
      <c r="BD337">
        <v>1000000000</v>
      </c>
      <c r="BE337">
        <v>3</v>
      </c>
      <c r="BF337">
        <v>0</v>
      </c>
      <c r="BG337">
        <v>0</v>
      </c>
      <c r="BH337">
        <v>0</v>
      </c>
      <c r="BI337">
        <v>0</v>
      </c>
      <c r="BJ337">
        <v>0</v>
      </c>
      <c r="BK337">
        <v>0</v>
      </c>
      <c r="BL337">
        <v>0</v>
      </c>
      <c r="BM337">
        <v>3</v>
      </c>
      <c r="BN337">
        <v>0</v>
      </c>
      <c r="BO337">
        <v>0</v>
      </c>
      <c r="BP337">
        <v>0</v>
      </c>
      <c r="BR337">
        <v>0</v>
      </c>
      <c r="BS337">
        <v>1</v>
      </c>
      <c r="BX337">
        <v>0</v>
      </c>
      <c r="BY337">
        <v>0</v>
      </c>
      <c r="BZ337">
        <v>0</v>
      </c>
      <c r="CA337">
        <v>7.01</v>
      </c>
      <c r="CB337">
        <v>0</v>
      </c>
      <c r="CC337">
        <v>1</v>
      </c>
      <c r="CD337" s="56">
        <v>42095</v>
      </c>
      <c r="CE337" s="56">
        <v>42342</v>
      </c>
      <c r="CF337" s="56">
        <v>42342</v>
      </c>
      <c r="CG337" s="56">
        <v>42419</v>
      </c>
      <c r="CH337" s="56"/>
      <c r="CI337" s="56"/>
      <c r="CJ337">
        <v>0</v>
      </c>
      <c r="CK337">
        <v>0</v>
      </c>
      <c r="CL337">
        <v>0</v>
      </c>
      <c r="CM337">
        <v>0</v>
      </c>
      <c r="CN337">
        <v>0</v>
      </c>
      <c r="CO337">
        <v>0.95</v>
      </c>
      <c r="CP337">
        <v>0</v>
      </c>
      <c r="CQ337" t="s">
        <v>1154</v>
      </c>
      <c r="CR337" t="s">
        <v>1153</v>
      </c>
      <c r="CS337" t="s">
        <v>1725</v>
      </c>
      <c r="CT337" t="s">
        <v>1397</v>
      </c>
      <c r="CU337" t="s">
        <v>1396</v>
      </c>
      <c r="CV337" t="s">
        <v>2682</v>
      </c>
      <c r="CW337" t="s">
        <v>1727</v>
      </c>
      <c r="CX337" t="s">
        <v>853</v>
      </c>
      <c r="DC337" t="s">
        <v>1387</v>
      </c>
      <c r="DE337" t="s">
        <v>1728</v>
      </c>
    </row>
    <row r="338" spans="1:109" x14ac:dyDescent="0.25">
      <c r="A338" t="s">
        <v>1025</v>
      </c>
      <c r="B338">
        <v>1</v>
      </c>
      <c r="C338" s="56">
        <v>42419</v>
      </c>
      <c r="D338" t="s">
        <v>1153</v>
      </c>
      <c r="E338" t="s">
        <v>1445</v>
      </c>
      <c r="G338" t="s">
        <v>2683</v>
      </c>
      <c r="H338" t="s">
        <v>1144</v>
      </c>
      <c r="I338" t="s">
        <v>1144</v>
      </c>
      <c r="J338" t="s">
        <v>1144</v>
      </c>
      <c r="K338" t="s">
        <v>1144</v>
      </c>
      <c r="L338">
        <v>2.23</v>
      </c>
      <c r="M338">
        <v>6.42</v>
      </c>
      <c r="N338">
        <v>0</v>
      </c>
      <c r="O338" s="56">
        <v>0</v>
      </c>
      <c r="P338" s="56">
        <v>0</v>
      </c>
      <c r="Q338">
        <v>1</v>
      </c>
      <c r="R338">
        <v>1</v>
      </c>
      <c r="S338">
        <v>11</v>
      </c>
      <c r="T338">
        <v>8</v>
      </c>
      <c r="U338">
        <v>3</v>
      </c>
      <c r="V338">
        <v>1</v>
      </c>
      <c r="W338" t="s">
        <v>1394</v>
      </c>
      <c r="X338" t="s">
        <v>7759</v>
      </c>
      <c r="AA338">
        <v>0</v>
      </c>
      <c r="AB338">
        <v>0</v>
      </c>
      <c r="AC338">
        <v>0</v>
      </c>
      <c r="AD338">
        <v>0</v>
      </c>
      <c r="AE338">
        <v>0</v>
      </c>
      <c r="AF338">
        <v>22</v>
      </c>
      <c r="AG338">
        <v>0</v>
      </c>
      <c r="AJ338" s="56"/>
      <c r="AK338" s="56"/>
      <c r="AL338" s="56"/>
      <c r="AP338" t="s">
        <v>1155</v>
      </c>
      <c r="AR338">
        <v>2</v>
      </c>
      <c r="AS338" t="s">
        <v>1152</v>
      </c>
      <c r="AT338">
        <v>1</v>
      </c>
      <c r="AV338">
        <v>7</v>
      </c>
      <c r="AW338">
        <v>5</v>
      </c>
      <c r="AX338">
        <v>2</v>
      </c>
      <c r="AY338" t="s">
        <v>839</v>
      </c>
      <c r="AZ338" t="s">
        <v>1145</v>
      </c>
      <c r="BA338">
        <v>5</v>
      </c>
      <c r="BD338">
        <v>1000000000</v>
      </c>
      <c r="BE338">
        <v>0</v>
      </c>
      <c r="BF338">
        <v>1</v>
      </c>
      <c r="BG338">
        <v>3</v>
      </c>
      <c r="BH338">
        <v>0</v>
      </c>
      <c r="BI338">
        <v>0</v>
      </c>
      <c r="BJ338">
        <v>0</v>
      </c>
      <c r="BK338">
        <v>0</v>
      </c>
      <c r="BL338">
        <v>0</v>
      </c>
      <c r="BM338">
        <v>3</v>
      </c>
      <c r="BN338">
        <v>0.56999999999999995</v>
      </c>
      <c r="BO338">
        <v>0</v>
      </c>
      <c r="BP338">
        <v>0</v>
      </c>
      <c r="BR338">
        <v>4</v>
      </c>
      <c r="BS338">
        <v>2</v>
      </c>
      <c r="BX338">
        <v>8.3800000000000008</v>
      </c>
      <c r="BY338">
        <v>0</v>
      </c>
      <c r="BZ338">
        <v>0</v>
      </c>
      <c r="CA338">
        <v>8.1999999999999993</v>
      </c>
      <c r="CB338">
        <v>0</v>
      </c>
      <c r="CC338">
        <v>1</v>
      </c>
      <c r="CD338" s="56">
        <v>42416</v>
      </c>
      <c r="CE338" s="56">
        <v>42416</v>
      </c>
      <c r="CF338" s="56">
        <v>42416</v>
      </c>
      <c r="CG338" s="56">
        <v>42493</v>
      </c>
      <c r="CH338" s="56"/>
      <c r="CI338" s="56"/>
      <c r="CJ338">
        <v>1</v>
      </c>
      <c r="CK338">
        <v>0</v>
      </c>
      <c r="CL338">
        <v>7.0000000000000007E-2</v>
      </c>
      <c r="CM338">
        <v>0</v>
      </c>
      <c r="CN338">
        <v>0</v>
      </c>
      <c r="CO338">
        <v>0</v>
      </c>
      <c r="CP338">
        <v>0</v>
      </c>
      <c r="CQ338" t="s">
        <v>1154</v>
      </c>
      <c r="CR338" t="s">
        <v>1153</v>
      </c>
      <c r="CS338" t="s">
        <v>1725</v>
      </c>
      <c r="CT338" t="s">
        <v>1397</v>
      </c>
      <c r="CU338" t="s">
        <v>1396</v>
      </c>
      <c r="CV338" t="s">
        <v>2684</v>
      </c>
      <c r="CW338" t="s">
        <v>1727</v>
      </c>
      <c r="CX338" t="s">
        <v>853</v>
      </c>
      <c r="DC338" t="s">
        <v>1387</v>
      </c>
      <c r="DE338" t="s">
        <v>1728</v>
      </c>
    </row>
    <row r="339" spans="1:109" x14ac:dyDescent="0.25">
      <c r="A339" t="s">
        <v>1025</v>
      </c>
      <c r="B339">
        <v>1</v>
      </c>
      <c r="C339" s="56">
        <v>42419</v>
      </c>
      <c r="D339" t="s">
        <v>1153</v>
      </c>
      <c r="E339" t="s">
        <v>1446</v>
      </c>
      <c r="G339" t="s">
        <v>2685</v>
      </c>
      <c r="H339" t="s">
        <v>1144</v>
      </c>
      <c r="I339" t="s">
        <v>1144</v>
      </c>
      <c r="J339" t="s">
        <v>1144</v>
      </c>
      <c r="K339" t="s">
        <v>1144</v>
      </c>
      <c r="L339">
        <v>0.44</v>
      </c>
      <c r="M339">
        <v>1.84</v>
      </c>
      <c r="N339">
        <v>0</v>
      </c>
      <c r="O339" s="56">
        <v>0</v>
      </c>
      <c r="P339" s="56">
        <v>0</v>
      </c>
      <c r="Q339">
        <v>1</v>
      </c>
      <c r="R339">
        <v>1</v>
      </c>
      <c r="S339">
        <v>11</v>
      </c>
      <c r="T339">
        <v>8</v>
      </c>
      <c r="U339">
        <v>3</v>
      </c>
      <c r="V339">
        <v>1</v>
      </c>
      <c r="W339" t="s">
        <v>1156</v>
      </c>
      <c r="X339" t="s">
        <v>7756</v>
      </c>
      <c r="Y339">
        <v>28</v>
      </c>
      <c r="AA339">
        <v>0</v>
      </c>
      <c r="AB339">
        <v>0</v>
      </c>
      <c r="AC339">
        <v>0</v>
      </c>
      <c r="AD339">
        <v>0</v>
      </c>
      <c r="AE339">
        <v>0</v>
      </c>
      <c r="AF339">
        <v>0</v>
      </c>
      <c r="AG339">
        <v>0</v>
      </c>
      <c r="AJ339" s="56"/>
      <c r="AK339" s="56"/>
      <c r="AL339" s="56"/>
      <c r="AP339" t="s">
        <v>1155</v>
      </c>
      <c r="AR339">
        <v>5</v>
      </c>
      <c r="AS339" t="s">
        <v>1152</v>
      </c>
      <c r="AT339">
        <v>1</v>
      </c>
      <c r="AV339">
        <v>36</v>
      </c>
      <c r="AW339">
        <v>24</v>
      </c>
      <c r="AX339">
        <v>12</v>
      </c>
      <c r="AY339" t="s">
        <v>1145</v>
      </c>
      <c r="AZ339" t="s">
        <v>1148</v>
      </c>
      <c r="BA339">
        <v>46</v>
      </c>
      <c r="BD339">
        <v>1000000000</v>
      </c>
      <c r="BE339">
        <v>24</v>
      </c>
      <c r="BF339">
        <v>0.33</v>
      </c>
      <c r="BG339">
        <v>0</v>
      </c>
      <c r="BH339">
        <v>0</v>
      </c>
      <c r="BI339">
        <v>0</v>
      </c>
      <c r="BJ339">
        <v>0</v>
      </c>
      <c r="BK339">
        <v>0</v>
      </c>
      <c r="BL339">
        <v>5</v>
      </c>
      <c r="BM339">
        <v>29</v>
      </c>
      <c r="BN339">
        <v>0.19</v>
      </c>
      <c r="BO339">
        <v>0</v>
      </c>
      <c r="BP339">
        <v>0</v>
      </c>
      <c r="BR339">
        <v>5</v>
      </c>
      <c r="BS339">
        <v>10</v>
      </c>
      <c r="BX339">
        <v>0</v>
      </c>
      <c r="BY339">
        <v>0</v>
      </c>
      <c r="BZ339">
        <v>0</v>
      </c>
      <c r="CA339">
        <v>13.88</v>
      </c>
      <c r="CB339">
        <v>0</v>
      </c>
      <c r="CC339">
        <v>1</v>
      </c>
      <c r="CD339" s="56">
        <v>42318</v>
      </c>
      <c r="CE339" s="56">
        <v>42342</v>
      </c>
      <c r="CF339" s="56">
        <v>42342</v>
      </c>
      <c r="CG339" s="56">
        <v>42419</v>
      </c>
      <c r="CH339" s="56"/>
      <c r="CI339" s="56"/>
      <c r="CJ339">
        <v>0.11</v>
      </c>
      <c r="CK339">
        <v>0</v>
      </c>
      <c r="CL339">
        <v>0</v>
      </c>
      <c r="CM339">
        <v>0</v>
      </c>
      <c r="CN339">
        <v>0.21</v>
      </c>
      <c r="CO339">
        <v>0.74</v>
      </c>
      <c r="CP339">
        <v>0</v>
      </c>
      <c r="CQ339" t="s">
        <v>1154</v>
      </c>
      <c r="CR339" t="s">
        <v>1153</v>
      </c>
      <c r="CS339" t="s">
        <v>1725</v>
      </c>
      <c r="CT339" t="s">
        <v>1397</v>
      </c>
      <c r="CU339" t="s">
        <v>1396</v>
      </c>
      <c r="CV339" t="s">
        <v>2686</v>
      </c>
      <c r="CW339" t="s">
        <v>1727</v>
      </c>
      <c r="CX339" t="s">
        <v>853</v>
      </c>
      <c r="DC339" t="s">
        <v>1387</v>
      </c>
      <c r="DE339" t="s">
        <v>1728</v>
      </c>
    </row>
    <row r="340" spans="1:109" x14ac:dyDescent="0.25">
      <c r="A340" t="s">
        <v>1025</v>
      </c>
      <c r="B340">
        <v>1</v>
      </c>
      <c r="C340" s="56">
        <v>42419</v>
      </c>
      <c r="D340" t="s">
        <v>1153</v>
      </c>
      <c r="E340" t="s">
        <v>2687</v>
      </c>
      <c r="G340" t="s">
        <v>2688</v>
      </c>
      <c r="H340" t="s">
        <v>1144</v>
      </c>
      <c r="I340" t="s">
        <v>1144</v>
      </c>
      <c r="J340" t="s">
        <v>1144</v>
      </c>
      <c r="K340" t="s">
        <v>1144</v>
      </c>
      <c r="L340">
        <v>4.1500000000000004</v>
      </c>
      <c r="M340">
        <v>14.84</v>
      </c>
      <c r="N340">
        <v>0</v>
      </c>
      <c r="O340" s="56">
        <v>0</v>
      </c>
      <c r="P340" s="56">
        <v>0</v>
      </c>
      <c r="Q340">
        <v>1</v>
      </c>
      <c r="R340">
        <v>1</v>
      </c>
      <c r="S340">
        <v>11</v>
      </c>
      <c r="T340">
        <v>8</v>
      </c>
      <c r="U340">
        <v>3</v>
      </c>
      <c r="V340">
        <v>1</v>
      </c>
      <c r="X340" t="s">
        <v>7755</v>
      </c>
      <c r="AA340">
        <v>0</v>
      </c>
      <c r="AB340">
        <v>0</v>
      </c>
      <c r="AC340">
        <v>0</v>
      </c>
      <c r="AD340">
        <v>0</v>
      </c>
      <c r="AE340">
        <v>0</v>
      </c>
      <c r="AF340">
        <v>0</v>
      </c>
      <c r="AG340">
        <v>0</v>
      </c>
      <c r="AJ340" s="56"/>
      <c r="AK340" s="56"/>
      <c r="AL340" s="56"/>
      <c r="AP340" t="s">
        <v>1155</v>
      </c>
      <c r="AR340">
        <v>5</v>
      </c>
      <c r="AS340" t="s">
        <v>1152</v>
      </c>
      <c r="AT340">
        <v>1</v>
      </c>
      <c r="AV340">
        <v>26</v>
      </c>
      <c r="AW340">
        <v>17</v>
      </c>
      <c r="AX340">
        <v>9</v>
      </c>
      <c r="AY340" t="s">
        <v>1147</v>
      </c>
      <c r="AZ340" t="s">
        <v>1147</v>
      </c>
      <c r="BA340">
        <v>26</v>
      </c>
      <c r="BD340">
        <v>1000000000</v>
      </c>
      <c r="BE340">
        <v>29</v>
      </c>
      <c r="BF340">
        <v>-0.12</v>
      </c>
      <c r="BG340">
        <v>0</v>
      </c>
      <c r="BH340">
        <v>0</v>
      </c>
      <c r="BI340">
        <v>0</v>
      </c>
      <c r="BJ340">
        <v>0</v>
      </c>
      <c r="BK340">
        <v>0</v>
      </c>
      <c r="BL340">
        <v>0</v>
      </c>
      <c r="BM340">
        <v>29</v>
      </c>
      <c r="BN340">
        <v>-0.12</v>
      </c>
      <c r="BO340">
        <v>0</v>
      </c>
      <c r="BP340">
        <v>0</v>
      </c>
      <c r="BR340">
        <v>0</v>
      </c>
      <c r="BS340">
        <v>7</v>
      </c>
      <c r="BX340">
        <v>0</v>
      </c>
      <c r="BY340">
        <v>12.45</v>
      </c>
      <c r="BZ340">
        <v>0</v>
      </c>
      <c r="CA340">
        <v>11.24</v>
      </c>
      <c r="CB340">
        <v>0</v>
      </c>
      <c r="CC340">
        <v>1</v>
      </c>
      <c r="CD340" s="56">
        <v>42095</v>
      </c>
      <c r="CE340" s="56">
        <v>42342</v>
      </c>
      <c r="CF340" s="56">
        <v>42342</v>
      </c>
      <c r="CG340" s="56">
        <v>42419</v>
      </c>
      <c r="CH340" s="56"/>
      <c r="CI340" s="56"/>
      <c r="CJ340">
        <v>0</v>
      </c>
      <c r="CK340">
        <v>0</v>
      </c>
      <c r="CL340">
        <v>0</v>
      </c>
      <c r="CM340">
        <v>0</v>
      </c>
      <c r="CN340">
        <v>0</v>
      </c>
      <c r="CO340">
        <v>0</v>
      </c>
      <c r="CP340">
        <v>0.95</v>
      </c>
      <c r="CQ340" t="s">
        <v>1154</v>
      </c>
      <c r="CR340" t="s">
        <v>1153</v>
      </c>
      <c r="CS340" t="s">
        <v>1725</v>
      </c>
      <c r="CT340" t="s">
        <v>1397</v>
      </c>
      <c r="CU340" t="s">
        <v>1396</v>
      </c>
      <c r="CV340" t="s">
        <v>2689</v>
      </c>
      <c r="CW340" t="s">
        <v>1727</v>
      </c>
      <c r="CX340" t="s">
        <v>853</v>
      </c>
      <c r="DC340" t="s">
        <v>1387</v>
      </c>
      <c r="DE340" t="s">
        <v>1728</v>
      </c>
    </row>
    <row r="341" spans="1:109" x14ac:dyDescent="0.25">
      <c r="A341" t="s">
        <v>1025</v>
      </c>
      <c r="B341">
        <v>1</v>
      </c>
      <c r="C341" s="56">
        <v>42419</v>
      </c>
      <c r="D341" t="s">
        <v>1153</v>
      </c>
      <c r="E341" t="s">
        <v>2690</v>
      </c>
      <c r="G341" t="s">
        <v>2691</v>
      </c>
      <c r="H341" t="s">
        <v>1144</v>
      </c>
      <c r="I341" t="s">
        <v>1144</v>
      </c>
      <c r="J341" t="s">
        <v>1144</v>
      </c>
      <c r="K341" t="s">
        <v>1144</v>
      </c>
      <c r="L341">
        <v>2.92</v>
      </c>
      <c r="M341">
        <v>9.99</v>
      </c>
      <c r="N341">
        <v>0</v>
      </c>
      <c r="O341" s="56">
        <v>0</v>
      </c>
      <c r="P341" s="56">
        <v>0</v>
      </c>
      <c r="Q341">
        <v>1</v>
      </c>
      <c r="R341">
        <v>1</v>
      </c>
      <c r="S341">
        <v>11</v>
      </c>
      <c r="T341">
        <v>8</v>
      </c>
      <c r="U341">
        <v>3</v>
      </c>
      <c r="V341">
        <v>1</v>
      </c>
      <c r="X341" t="s">
        <v>7755</v>
      </c>
      <c r="AA341">
        <v>0</v>
      </c>
      <c r="AB341">
        <v>0</v>
      </c>
      <c r="AC341">
        <v>0</v>
      </c>
      <c r="AD341">
        <v>0</v>
      </c>
      <c r="AE341">
        <v>0</v>
      </c>
      <c r="AF341">
        <v>0</v>
      </c>
      <c r="AG341">
        <v>0</v>
      </c>
      <c r="AJ341" s="56"/>
      <c r="AK341" s="56"/>
      <c r="AL341" s="56"/>
      <c r="AP341" t="s">
        <v>1155</v>
      </c>
      <c r="AR341">
        <v>5</v>
      </c>
      <c r="AS341" t="s">
        <v>1152</v>
      </c>
      <c r="AT341">
        <v>1</v>
      </c>
      <c r="AV341">
        <v>16</v>
      </c>
      <c r="AW341">
        <v>11</v>
      </c>
      <c r="AX341">
        <v>5</v>
      </c>
      <c r="AY341" t="s">
        <v>1147</v>
      </c>
      <c r="AZ341" t="s">
        <v>1147</v>
      </c>
      <c r="BA341">
        <v>16</v>
      </c>
      <c r="BD341">
        <v>1000000000</v>
      </c>
      <c r="BE341">
        <v>29</v>
      </c>
      <c r="BF341">
        <v>-0.81</v>
      </c>
      <c r="BG341">
        <v>0</v>
      </c>
      <c r="BH341">
        <v>0</v>
      </c>
      <c r="BI341">
        <v>0</v>
      </c>
      <c r="BJ341">
        <v>0</v>
      </c>
      <c r="BK341">
        <v>0</v>
      </c>
      <c r="BL341">
        <v>0</v>
      </c>
      <c r="BM341">
        <v>29</v>
      </c>
      <c r="BN341">
        <v>-0.81</v>
      </c>
      <c r="BO341">
        <v>0</v>
      </c>
      <c r="BP341">
        <v>0</v>
      </c>
      <c r="BR341">
        <v>0</v>
      </c>
      <c r="BS341">
        <v>4</v>
      </c>
      <c r="BX341">
        <v>0</v>
      </c>
      <c r="BY341">
        <v>37.96</v>
      </c>
      <c r="BZ341">
        <v>0</v>
      </c>
      <c r="CA341">
        <v>10.57</v>
      </c>
      <c r="CB341">
        <v>0</v>
      </c>
      <c r="CC341">
        <v>1</v>
      </c>
      <c r="CD341" s="56">
        <v>42095</v>
      </c>
      <c r="CE341" s="56">
        <v>42342</v>
      </c>
      <c r="CF341" s="56">
        <v>42342</v>
      </c>
      <c r="CG341" s="56">
        <v>42419</v>
      </c>
      <c r="CH341" s="56"/>
      <c r="CI341" s="56"/>
      <c r="CJ341">
        <v>0</v>
      </c>
      <c r="CK341">
        <v>0</v>
      </c>
      <c r="CL341">
        <v>0</v>
      </c>
      <c r="CM341">
        <v>0</v>
      </c>
      <c r="CN341">
        <v>0</v>
      </c>
      <c r="CO341">
        <v>0</v>
      </c>
      <c r="CP341">
        <v>0.95</v>
      </c>
      <c r="CQ341" t="s">
        <v>1154</v>
      </c>
      <c r="CR341" t="s">
        <v>1153</v>
      </c>
      <c r="CS341" t="s">
        <v>1725</v>
      </c>
      <c r="CT341" t="s">
        <v>1397</v>
      </c>
      <c r="CU341" t="s">
        <v>1396</v>
      </c>
      <c r="CV341" t="s">
        <v>2692</v>
      </c>
      <c r="CW341" t="s">
        <v>1727</v>
      </c>
      <c r="CX341" t="s">
        <v>853</v>
      </c>
      <c r="DC341" t="s">
        <v>1387</v>
      </c>
      <c r="DE341" t="s">
        <v>1728</v>
      </c>
    </row>
    <row r="342" spans="1:109" x14ac:dyDescent="0.25">
      <c r="A342" t="s">
        <v>1025</v>
      </c>
      <c r="B342">
        <v>1</v>
      </c>
      <c r="C342" s="56">
        <v>42419</v>
      </c>
      <c r="D342" t="s">
        <v>1153</v>
      </c>
      <c r="E342" t="s">
        <v>1447</v>
      </c>
      <c r="G342" t="s">
        <v>2693</v>
      </c>
      <c r="H342" t="s">
        <v>1144</v>
      </c>
      <c r="I342" t="s">
        <v>1144</v>
      </c>
      <c r="J342" t="s">
        <v>1144</v>
      </c>
      <c r="K342" t="s">
        <v>1144</v>
      </c>
      <c r="L342">
        <v>8.1300000000000008</v>
      </c>
      <c r="M342">
        <v>27.42</v>
      </c>
      <c r="N342">
        <v>0</v>
      </c>
      <c r="O342" s="56">
        <v>0</v>
      </c>
      <c r="P342" s="56">
        <v>0</v>
      </c>
      <c r="Q342">
        <v>1</v>
      </c>
      <c r="R342">
        <v>1</v>
      </c>
      <c r="S342">
        <v>11</v>
      </c>
      <c r="T342">
        <v>8</v>
      </c>
      <c r="U342">
        <v>3</v>
      </c>
      <c r="V342">
        <v>1</v>
      </c>
      <c r="W342" t="s">
        <v>1156</v>
      </c>
      <c r="X342" t="s">
        <v>7662</v>
      </c>
      <c r="Y342">
        <v>27</v>
      </c>
      <c r="AA342">
        <v>0</v>
      </c>
      <c r="AB342">
        <v>0</v>
      </c>
      <c r="AC342">
        <v>0</v>
      </c>
      <c r="AD342">
        <v>0</v>
      </c>
      <c r="AE342">
        <v>0</v>
      </c>
      <c r="AF342">
        <v>0</v>
      </c>
      <c r="AG342">
        <v>0</v>
      </c>
      <c r="AJ342" s="56"/>
      <c r="AK342" s="56"/>
      <c r="AL342" s="56"/>
      <c r="AP342" t="s">
        <v>1155</v>
      </c>
      <c r="AR342">
        <v>5</v>
      </c>
      <c r="AS342" t="s">
        <v>1152</v>
      </c>
      <c r="AT342">
        <v>1</v>
      </c>
      <c r="AV342">
        <v>34</v>
      </c>
      <c r="AW342">
        <v>23</v>
      </c>
      <c r="AX342">
        <v>11</v>
      </c>
      <c r="AY342" t="s">
        <v>1145</v>
      </c>
      <c r="AZ342" t="s">
        <v>1148</v>
      </c>
      <c r="BA342">
        <v>25</v>
      </c>
      <c r="BD342">
        <v>1000000000</v>
      </c>
      <c r="BE342">
        <v>22</v>
      </c>
      <c r="BF342">
        <v>0.35</v>
      </c>
      <c r="BG342">
        <v>0</v>
      </c>
      <c r="BH342">
        <v>0</v>
      </c>
      <c r="BI342">
        <v>0</v>
      </c>
      <c r="BJ342">
        <v>0</v>
      </c>
      <c r="BK342">
        <v>0</v>
      </c>
      <c r="BL342">
        <v>5</v>
      </c>
      <c r="BM342">
        <v>27</v>
      </c>
      <c r="BN342">
        <v>0.21</v>
      </c>
      <c r="BO342">
        <v>0</v>
      </c>
      <c r="BP342">
        <v>0</v>
      </c>
      <c r="BR342">
        <v>5</v>
      </c>
      <c r="BS342">
        <v>9</v>
      </c>
      <c r="BX342">
        <v>0</v>
      </c>
      <c r="BY342">
        <v>0</v>
      </c>
      <c r="BZ342">
        <v>0</v>
      </c>
      <c r="CA342">
        <v>10.35</v>
      </c>
      <c r="CB342">
        <v>0</v>
      </c>
      <c r="CC342">
        <v>1</v>
      </c>
      <c r="CD342" s="56">
        <v>42272</v>
      </c>
      <c r="CE342" s="56">
        <v>42342</v>
      </c>
      <c r="CF342" s="56">
        <v>42342</v>
      </c>
      <c r="CG342" s="56">
        <v>42419</v>
      </c>
      <c r="CH342" s="56"/>
      <c r="CI342" s="56"/>
      <c r="CJ342">
        <v>0.14000000000000001</v>
      </c>
      <c r="CK342">
        <v>0</v>
      </c>
      <c r="CL342">
        <v>0</v>
      </c>
      <c r="CM342">
        <v>0</v>
      </c>
      <c r="CN342">
        <v>0.3</v>
      </c>
      <c r="CO342">
        <v>0.65</v>
      </c>
      <c r="CP342">
        <v>0</v>
      </c>
      <c r="CQ342" t="s">
        <v>1154</v>
      </c>
      <c r="CR342" t="s">
        <v>1153</v>
      </c>
      <c r="CS342" t="s">
        <v>1725</v>
      </c>
      <c r="CT342" t="s">
        <v>1397</v>
      </c>
      <c r="CU342" t="s">
        <v>1396</v>
      </c>
      <c r="CV342" t="s">
        <v>2694</v>
      </c>
      <c r="CW342" t="s">
        <v>1727</v>
      </c>
      <c r="CX342" t="s">
        <v>853</v>
      </c>
      <c r="DC342" t="s">
        <v>1387</v>
      </c>
      <c r="DE342" t="s">
        <v>1728</v>
      </c>
    </row>
    <row r="343" spans="1:109" x14ac:dyDescent="0.25">
      <c r="A343" t="s">
        <v>1025</v>
      </c>
      <c r="B343">
        <v>1</v>
      </c>
      <c r="C343" s="56">
        <v>42419</v>
      </c>
      <c r="D343" t="s">
        <v>1153</v>
      </c>
      <c r="E343" t="s">
        <v>2695</v>
      </c>
      <c r="G343" t="s">
        <v>2696</v>
      </c>
      <c r="H343" t="s">
        <v>1144</v>
      </c>
      <c r="I343" t="s">
        <v>1144</v>
      </c>
      <c r="J343" t="s">
        <v>1144</v>
      </c>
      <c r="K343" t="s">
        <v>1144</v>
      </c>
      <c r="L343">
        <v>57.28</v>
      </c>
      <c r="M343">
        <v>117.21</v>
      </c>
      <c r="N343">
        <v>0</v>
      </c>
      <c r="O343" s="56">
        <v>0</v>
      </c>
      <c r="P343" s="56">
        <v>0</v>
      </c>
      <c r="Q343">
        <v>1</v>
      </c>
      <c r="R343">
        <v>1</v>
      </c>
      <c r="S343">
        <v>11</v>
      </c>
      <c r="T343">
        <v>8</v>
      </c>
      <c r="U343">
        <v>3</v>
      </c>
      <c r="V343">
        <v>1</v>
      </c>
      <c r="W343" t="s">
        <v>1156</v>
      </c>
      <c r="X343" t="s">
        <v>7755</v>
      </c>
      <c r="AA343">
        <v>0</v>
      </c>
      <c r="AB343">
        <v>0</v>
      </c>
      <c r="AC343">
        <v>0</v>
      </c>
      <c r="AD343">
        <v>0</v>
      </c>
      <c r="AE343">
        <v>0</v>
      </c>
      <c r="AF343">
        <v>0</v>
      </c>
      <c r="AG343">
        <v>0</v>
      </c>
      <c r="AJ343" s="56"/>
      <c r="AK343" s="56"/>
      <c r="AL343" s="56"/>
      <c r="AP343" t="s">
        <v>1155</v>
      </c>
      <c r="AR343">
        <v>5</v>
      </c>
      <c r="AS343" t="s">
        <v>1152</v>
      </c>
      <c r="AT343">
        <v>1</v>
      </c>
      <c r="AV343">
        <v>41</v>
      </c>
      <c r="AW343">
        <v>27</v>
      </c>
      <c r="AX343">
        <v>14</v>
      </c>
      <c r="AY343" t="s">
        <v>1148</v>
      </c>
      <c r="AZ343" t="s">
        <v>1148</v>
      </c>
      <c r="BA343">
        <v>41</v>
      </c>
      <c r="BD343">
        <v>1000000000</v>
      </c>
      <c r="BE343">
        <v>41</v>
      </c>
      <c r="BF343">
        <v>0</v>
      </c>
      <c r="BG343">
        <v>0</v>
      </c>
      <c r="BH343">
        <v>0</v>
      </c>
      <c r="BI343">
        <v>0</v>
      </c>
      <c r="BJ343">
        <v>0</v>
      </c>
      <c r="BK343">
        <v>0</v>
      </c>
      <c r="BL343">
        <v>0</v>
      </c>
      <c r="BM343">
        <v>41</v>
      </c>
      <c r="BN343">
        <v>0</v>
      </c>
      <c r="BO343">
        <v>0</v>
      </c>
      <c r="BP343">
        <v>0</v>
      </c>
      <c r="BR343">
        <v>0</v>
      </c>
      <c r="BS343">
        <v>11</v>
      </c>
      <c r="BX343">
        <v>0</v>
      </c>
      <c r="BY343">
        <v>0</v>
      </c>
      <c r="BZ343">
        <v>0</v>
      </c>
      <c r="CA343">
        <v>4.57</v>
      </c>
      <c r="CB343">
        <v>0</v>
      </c>
      <c r="CC343">
        <v>1</v>
      </c>
      <c r="CD343" s="56">
        <v>42095</v>
      </c>
      <c r="CE343" s="56">
        <v>42342</v>
      </c>
      <c r="CF343" s="56">
        <v>42342</v>
      </c>
      <c r="CG343" s="56">
        <v>42419</v>
      </c>
      <c r="CH343" s="56"/>
      <c r="CI343" s="56"/>
      <c r="CJ343">
        <v>0.1</v>
      </c>
      <c r="CK343">
        <v>0</v>
      </c>
      <c r="CL343">
        <v>0</v>
      </c>
      <c r="CM343">
        <v>0</v>
      </c>
      <c r="CN343">
        <v>0</v>
      </c>
      <c r="CO343">
        <v>0.04</v>
      </c>
      <c r="CP343">
        <v>0.91</v>
      </c>
      <c r="CQ343" t="s">
        <v>1154</v>
      </c>
      <c r="CR343" t="s">
        <v>1153</v>
      </c>
      <c r="CS343" t="s">
        <v>1725</v>
      </c>
      <c r="CT343" t="s">
        <v>1397</v>
      </c>
      <c r="CU343" t="s">
        <v>1396</v>
      </c>
      <c r="CV343" t="s">
        <v>2697</v>
      </c>
      <c r="CW343" t="s">
        <v>1727</v>
      </c>
      <c r="CX343" t="s">
        <v>853</v>
      </c>
      <c r="DC343" t="s">
        <v>1387</v>
      </c>
      <c r="DE343" t="s">
        <v>1728</v>
      </c>
    </row>
    <row r="344" spans="1:109" x14ac:dyDescent="0.25">
      <c r="A344" t="s">
        <v>1025</v>
      </c>
      <c r="B344">
        <v>1</v>
      </c>
      <c r="C344" s="56">
        <v>42419</v>
      </c>
      <c r="D344" t="s">
        <v>1153</v>
      </c>
      <c r="E344" t="s">
        <v>2698</v>
      </c>
      <c r="G344" t="s">
        <v>2699</v>
      </c>
      <c r="H344" t="s">
        <v>1144</v>
      </c>
      <c r="I344" t="s">
        <v>1144</v>
      </c>
      <c r="J344" t="s">
        <v>1144</v>
      </c>
      <c r="K344" t="s">
        <v>1144</v>
      </c>
      <c r="L344">
        <v>8.4700000000000006</v>
      </c>
      <c r="M344">
        <v>21.16</v>
      </c>
      <c r="N344">
        <v>0</v>
      </c>
      <c r="O344" s="56">
        <v>0</v>
      </c>
      <c r="P344" s="56">
        <v>0</v>
      </c>
      <c r="Q344">
        <v>1</v>
      </c>
      <c r="R344">
        <v>1</v>
      </c>
      <c r="S344">
        <v>11</v>
      </c>
      <c r="T344">
        <v>8</v>
      </c>
      <c r="U344">
        <v>3</v>
      </c>
      <c r="V344">
        <v>1</v>
      </c>
      <c r="W344" t="s">
        <v>1394</v>
      </c>
      <c r="X344" t="s">
        <v>7759</v>
      </c>
      <c r="AA344">
        <v>0</v>
      </c>
      <c r="AB344">
        <v>0</v>
      </c>
      <c r="AC344">
        <v>0</v>
      </c>
      <c r="AD344">
        <v>0</v>
      </c>
      <c r="AE344">
        <v>0</v>
      </c>
      <c r="AF344">
        <v>11</v>
      </c>
      <c r="AG344">
        <v>0</v>
      </c>
      <c r="AJ344" s="56"/>
      <c r="AK344" s="56"/>
      <c r="AL344" s="56"/>
      <c r="AM344">
        <v>9</v>
      </c>
      <c r="AP344" t="s">
        <v>1155</v>
      </c>
      <c r="AR344">
        <v>5</v>
      </c>
      <c r="AS344" t="s">
        <v>1152</v>
      </c>
      <c r="AT344">
        <v>1</v>
      </c>
      <c r="AV344">
        <v>16</v>
      </c>
      <c r="AW344">
        <v>11</v>
      </c>
      <c r="AX344">
        <v>5</v>
      </c>
      <c r="AY344" t="s">
        <v>1146</v>
      </c>
      <c r="AZ344" t="s">
        <v>1145</v>
      </c>
      <c r="BA344">
        <v>12</v>
      </c>
      <c r="BD344">
        <v>1000000000</v>
      </c>
      <c r="BE344">
        <v>1</v>
      </c>
      <c r="BF344">
        <v>0.94</v>
      </c>
      <c r="BG344">
        <v>0</v>
      </c>
      <c r="BH344">
        <v>0</v>
      </c>
      <c r="BI344">
        <v>0</v>
      </c>
      <c r="BJ344">
        <v>0</v>
      </c>
      <c r="BK344">
        <v>0</v>
      </c>
      <c r="BL344">
        <v>10</v>
      </c>
      <c r="BM344">
        <v>11</v>
      </c>
      <c r="BN344">
        <v>0.31</v>
      </c>
      <c r="BO344">
        <v>0</v>
      </c>
      <c r="BP344">
        <v>0</v>
      </c>
      <c r="BR344">
        <v>5</v>
      </c>
      <c r="BS344">
        <v>4</v>
      </c>
      <c r="BX344">
        <v>50.76</v>
      </c>
      <c r="BY344">
        <v>0</v>
      </c>
      <c r="BZ344">
        <v>0</v>
      </c>
      <c r="CA344">
        <v>6.54</v>
      </c>
      <c r="CB344">
        <v>0</v>
      </c>
      <c r="CC344">
        <v>1</v>
      </c>
      <c r="CD344" s="56">
        <v>42416</v>
      </c>
      <c r="CE344" s="56">
        <v>42416</v>
      </c>
      <c r="CF344" s="56">
        <v>42416</v>
      </c>
      <c r="CG344" s="56">
        <v>42493</v>
      </c>
      <c r="CH344" s="56"/>
      <c r="CI344" s="56"/>
      <c r="CJ344">
        <v>0</v>
      </c>
      <c r="CK344">
        <v>0</v>
      </c>
      <c r="CL344">
        <v>0</v>
      </c>
      <c r="CM344">
        <v>7.0000000000000007E-2</v>
      </c>
      <c r="CN344">
        <v>0</v>
      </c>
      <c r="CO344">
        <v>0</v>
      </c>
      <c r="CP344">
        <v>0</v>
      </c>
      <c r="CQ344" t="s">
        <v>1154</v>
      </c>
      <c r="CR344" t="s">
        <v>1153</v>
      </c>
      <c r="CS344" t="s">
        <v>1725</v>
      </c>
      <c r="CT344" t="s">
        <v>1397</v>
      </c>
      <c r="CU344" t="s">
        <v>1396</v>
      </c>
      <c r="CV344" t="s">
        <v>2700</v>
      </c>
      <c r="CW344" t="s">
        <v>1727</v>
      </c>
      <c r="CX344" t="s">
        <v>853</v>
      </c>
      <c r="DC344" t="s">
        <v>1387</v>
      </c>
      <c r="DE344" t="s">
        <v>1728</v>
      </c>
    </row>
    <row r="345" spans="1:109" x14ac:dyDescent="0.25">
      <c r="A345" t="s">
        <v>1025</v>
      </c>
      <c r="B345">
        <v>1</v>
      </c>
      <c r="C345" s="56">
        <v>42419</v>
      </c>
      <c r="D345" t="s">
        <v>1153</v>
      </c>
      <c r="E345" t="s">
        <v>1448</v>
      </c>
      <c r="G345" t="s">
        <v>2701</v>
      </c>
      <c r="H345" t="s">
        <v>1144</v>
      </c>
      <c r="I345" t="s">
        <v>1144</v>
      </c>
      <c r="J345" t="s">
        <v>1144</v>
      </c>
      <c r="K345" t="s">
        <v>1144</v>
      </c>
      <c r="L345">
        <v>9.09</v>
      </c>
      <c r="M345">
        <v>29.75</v>
      </c>
      <c r="N345">
        <v>0</v>
      </c>
      <c r="O345" s="56">
        <v>0</v>
      </c>
      <c r="P345" s="56">
        <v>0</v>
      </c>
      <c r="Q345">
        <v>1</v>
      </c>
      <c r="R345">
        <v>1</v>
      </c>
      <c r="S345">
        <v>11</v>
      </c>
      <c r="T345">
        <v>8</v>
      </c>
      <c r="U345">
        <v>3</v>
      </c>
      <c r="V345">
        <v>1</v>
      </c>
      <c r="W345" t="s">
        <v>1156</v>
      </c>
      <c r="X345" t="s">
        <v>7755</v>
      </c>
      <c r="Y345">
        <v>11</v>
      </c>
      <c r="AA345">
        <v>0</v>
      </c>
      <c r="AB345">
        <v>0</v>
      </c>
      <c r="AC345">
        <v>0</v>
      </c>
      <c r="AD345">
        <v>0</v>
      </c>
      <c r="AE345">
        <v>0</v>
      </c>
      <c r="AF345">
        <v>0</v>
      </c>
      <c r="AG345">
        <v>0</v>
      </c>
      <c r="AJ345" s="56"/>
      <c r="AK345" s="56"/>
      <c r="AL345" s="56"/>
      <c r="AP345" t="s">
        <v>1155</v>
      </c>
      <c r="AR345">
        <v>5</v>
      </c>
      <c r="AS345" t="s">
        <v>1152</v>
      </c>
      <c r="AT345">
        <v>1</v>
      </c>
      <c r="AV345">
        <v>16</v>
      </c>
      <c r="AW345">
        <v>11</v>
      </c>
      <c r="AX345">
        <v>5</v>
      </c>
      <c r="AY345" t="s">
        <v>1145</v>
      </c>
      <c r="AZ345" t="s">
        <v>1145</v>
      </c>
      <c r="BA345">
        <v>16</v>
      </c>
      <c r="BD345">
        <v>1000000000</v>
      </c>
      <c r="BE345">
        <v>8</v>
      </c>
      <c r="BF345">
        <v>0.5</v>
      </c>
      <c r="BG345">
        <v>0</v>
      </c>
      <c r="BH345">
        <v>0</v>
      </c>
      <c r="BI345">
        <v>0</v>
      </c>
      <c r="BJ345">
        <v>0</v>
      </c>
      <c r="BK345">
        <v>0</v>
      </c>
      <c r="BL345">
        <v>0</v>
      </c>
      <c r="BM345">
        <v>8</v>
      </c>
      <c r="BN345">
        <v>0.5</v>
      </c>
      <c r="BO345">
        <v>0</v>
      </c>
      <c r="BP345">
        <v>0</v>
      </c>
      <c r="BR345">
        <v>10</v>
      </c>
      <c r="BS345">
        <v>4</v>
      </c>
      <c r="BX345">
        <v>0</v>
      </c>
      <c r="BY345">
        <v>0</v>
      </c>
      <c r="BZ345">
        <v>0</v>
      </c>
      <c r="CA345">
        <v>9.92</v>
      </c>
      <c r="CB345">
        <v>0</v>
      </c>
      <c r="CC345">
        <v>1</v>
      </c>
      <c r="CD345" s="56">
        <v>42095</v>
      </c>
      <c r="CE345" s="56">
        <v>42342</v>
      </c>
      <c r="CF345" s="56">
        <v>42342</v>
      </c>
      <c r="CG345" s="56">
        <v>42419</v>
      </c>
      <c r="CH345" s="56"/>
      <c r="CI345" s="56"/>
      <c r="CJ345">
        <v>0.15</v>
      </c>
      <c r="CK345">
        <v>0</v>
      </c>
      <c r="CL345">
        <v>0</v>
      </c>
      <c r="CM345">
        <v>0</v>
      </c>
      <c r="CN345">
        <v>0.12</v>
      </c>
      <c r="CO345">
        <v>0.83</v>
      </c>
      <c r="CP345">
        <v>0</v>
      </c>
      <c r="CQ345" t="s">
        <v>1154</v>
      </c>
      <c r="CR345" t="s">
        <v>1153</v>
      </c>
      <c r="CS345" t="s">
        <v>1725</v>
      </c>
      <c r="CT345" t="s">
        <v>1397</v>
      </c>
      <c r="CU345" t="s">
        <v>1396</v>
      </c>
      <c r="CV345" t="s">
        <v>2702</v>
      </c>
      <c r="CW345" t="s">
        <v>1727</v>
      </c>
      <c r="CX345" t="s">
        <v>853</v>
      </c>
      <c r="DC345" t="s">
        <v>1387</v>
      </c>
      <c r="DE345" t="s">
        <v>1728</v>
      </c>
    </row>
    <row r="346" spans="1:109" x14ac:dyDescent="0.25">
      <c r="A346" t="s">
        <v>1025</v>
      </c>
      <c r="B346">
        <v>1</v>
      </c>
      <c r="C346" s="56">
        <v>42419</v>
      </c>
      <c r="D346" t="s">
        <v>1153</v>
      </c>
      <c r="E346" t="s">
        <v>2703</v>
      </c>
      <c r="G346" t="s">
        <v>2704</v>
      </c>
      <c r="H346" t="s">
        <v>1144</v>
      </c>
      <c r="I346" t="s">
        <v>1144</v>
      </c>
      <c r="J346" t="s">
        <v>1144</v>
      </c>
      <c r="K346" t="s">
        <v>1144</v>
      </c>
      <c r="L346">
        <v>28.83</v>
      </c>
      <c r="M346">
        <v>54.39</v>
      </c>
      <c r="N346">
        <v>0</v>
      </c>
      <c r="O346" s="56">
        <v>0</v>
      </c>
      <c r="P346" s="56">
        <v>0</v>
      </c>
      <c r="Q346">
        <v>1</v>
      </c>
      <c r="R346">
        <v>1</v>
      </c>
      <c r="S346">
        <v>11</v>
      </c>
      <c r="T346">
        <v>8</v>
      </c>
      <c r="U346">
        <v>3</v>
      </c>
      <c r="V346">
        <v>1</v>
      </c>
      <c r="X346" t="s">
        <v>7755</v>
      </c>
      <c r="AA346">
        <v>0</v>
      </c>
      <c r="AB346">
        <v>0</v>
      </c>
      <c r="AC346">
        <v>0</v>
      </c>
      <c r="AD346">
        <v>0</v>
      </c>
      <c r="AE346">
        <v>0</v>
      </c>
      <c r="AF346">
        <v>0</v>
      </c>
      <c r="AG346">
        <v>0</v>
      </c>
      <c r="AJ346" s="56"/>
      <c r="AK346" s="56"/>
      <c r="AL346" s="56"/>
      <c r="AP346" t="s">
        <v>1155</v>
      </c>
      <c r="AS346" t="s">
        <v>1152</v>
      </c>
      <c r="AT346">
        <v>1</v>
      </c>
      <c r="AV346">
        <v>2</v>
      </c>
      <c r="AW346">
        <v>2</v>
      </c>
      <c r="AX346">
        <v>1</v>
      </c>
      <c r="AY346" t="s">
        <v>1147</v>
      </c>
      <c r="AZ346" t="s">
        <v>1147</v>
      </c>
      <c r="BA346">
        <v>2</v>
      </c>
      <c r="BD346">
        <v>1000000000</v>
      </c>
      <c r="BE346">
        <v>3</v>
      </c>
      <c r="BF346">
        <v>-0.5</v>
      </c>
      <c r="BG346">
        <v>0</v>
      </c>
      <c r="BH346">
        <v>0</v>
      </c>
      <c r="BI346">
        <v>0</v>
      </c>
      <c r="BJ346">
        <v>0</v>
      </c>
      <c r="BK346">
        <v>0</v>
      </c>
      <c r="BL346">
        <v>0</v>
      </c>
      <c r="BM346">
        <v>3</v>
      </c>
      <c r="BN346">
        <v>-0.5</v>
      </c>
      <c r="BO346">
        <v>0</v>
      </c>
      <c r="BP346">
        <v>0</v>
      </c>
      <c r="BR346">
        <v>0</v>
      </c>
      <c r="BS346">
        <v>1</v>
      </c>
      <c r="BX346">
        <v>0</v>
      </c>
      <c r="BY346">
        <v>28.83</v>
      </c>
      <c r="BZ346">
        <v>0</v>
      </c>
      <c r="CA346">
        <v>3.87</v>
      </c>
      <c r="CB346">
        <v>0</v>
      </c>
      <c r="CC346">
        <v>1</v>
      </c>
      <c r="CD346" s="56">
        <v>42095</v>
      </c>
      <c r="CE346" s="56">
        <v>42342</v>
      </c>
      <c r="CF346" s="56">
        <v>42342</v>
      </c>
      <c r="CG346" s="56">
        <v>42419</v>
      </c>
      <c r="CH346" s="56"/>
      <c r="CI346" s="56"/>
      <c r="CJ346">
        <v>0</v>
      </c>
      <c r="CK346">
        <v>0</v>
      </c>
      <c r="CL346">
        <v>0</v>
      </c>
      <c r="CM346">
        <v>0</v>
      </c>
      <c r="CN346">
        <v>0</v>
      </c>
      <c r="CO346">
        <v>0</v>
      </c>
      <c r="CP346">
        <v>0.95</v>
      </c>
      <c r="CQ346" t="s">
        <v>1154</v>
      </c>
      <c r="CR346" t="s">
        <v>1153</v>
      </c>
      <c r="CS346" t="s">
        <v>1725</v>
      </c>
      <c r="CT346" t="s">
        <v>1397</v>
      </c>
      <c r="CU346" t="s">
        <v>1396</v>
      </c>
      <c r="CV346" t="s">
        <v>2705</v>
      </c>
      <c r="CW346" t="s">
        <v>2121</v>
      </c>
      <c r="CX346" t="s">
        <v>853</v>
      </c>
      <c r="DC346" t="s">
        <v>1387</v>
      </c>
      <c r="DE346" t="s">
        <v>1728</v>
      </c>
    </row>
    <row r="347" spans="1:109" x14ac:dyDescent="0.25">
      <c r="A347" t="s">
        <v>1025</v>
      </c>
      <c r="B347">
        <v>1</v>
      </c>
      <c r="C347" s="56">
        <v>42419</v>
      </c>
      <c r="D347" t="s">
        <v>1153</v>
      </c>
      <c r="E347" t="s">
        <v>2706</v>
      </c>
      <c r="G347" t="s">
        <v>2707</v>
      </c>
      <c r="H347" t="s">
        <v>1144</v>
      </c>
      <c r="I347" t="s">
        <v>1144</v>
      </c>
      <c r="J347" t="s">
        <v>1144</v>
      </c>
      <c r="K347" t="s">
        <v>1144</v>
      </c>
      <c r="L347">
        <v>1.59</v>
      </c>
      <c r="M347">
        <v>4.47</v>
      </c>
      <c r="N347">
        <v>0</v>
      </c>
      <c r="O347" s="56">
        <v>0</v>
      </c>
      <c r="P347" s="56">
        <v>0</v>
      </c>
      <c r="Q347">
        <v>1</v>
      </c>
      <c r="R347">
        <v>1</v>
      </c>
      <c r="S347">
        <v>11</v>
      </c>
      <c r="T347">
        <v>8</v>
      </c>
      <c r="U347">
        <v>3</v>
      </c>
      <c r="V347">
        <v>1</v>
      </c>
      <c r="X347" t="s">
        <v>7755</v>
      </c>
      <c r="AA347">
        <v>0</v>
      </c>
      <c r="AB347">
        <v>0</v>
      </c>
      <c r="AC347">
        <v>0</v>
      </c>
      <c r="AD347">
        <v>0</v>
      </c>
      <c r="AE347">
        <v>0</v>
      </c>
      <c r="AF347">
        <v>0</v>
      </c>
      <c r="AG347">
        <v>0</v>
      </c>
      <c r="AJ347" s="56"/>
      <c r="AK347" s="56"/>
      <c r="AL347" s="56"/>
      <c r="AP347" t="s">
        <v>1155</v>
      </c>
      <c r="AS347" t="s">
        <v>1152</v>
      </c>
      <c r="AT347">
        <v>1</v>
      </c>
      <c r="AV347">
        <v>0</v>
      </c>
      <c r="AW347">
        <v>0</v>
      </c>
      <c r="AX347">
        <v>0</v>
      </c>
      <c r="AY347" t="s">
        <v>1388</v>
      </c>
      <c r="AZ347" t="s">
        <v>1388</v>
      </c>
      <c r="BA347">
        <v>0</v>
      </c>
      <c r="BD347">
        <v>1000000000</v>
      </c>
      <c r="BE347">
        <v>1</v>
      </c>
      <c r="BF347">
        <v>0</v>
      </c>
      <c r="BG347">
        <v>0</v>
      </c>
      <c r="BH347">
        <v>0</v>
      </c>
      <c r="BI347">
        <v>0</v>
      </c>
      <c r="BJ347">
        <v>0</v>
      </c>
      <c r="BK347">
        <v>0</v>
      </c>
      <c r="BL347">
        <v>0</v>
      </c>
      <c r="BM347">
        <v>1</v>
      </c>
      <c r="BN347">
        <v>0</v>
      </c>
      <c r="BO347">
        <v>0</v>
      </c>
      <c r="BP347">
        <v>0</v>
      </c>
      <c r="BR347">
        <v>0</v>
      </c>
      <c r="BS347">
        <v>0</v>
      </c>
      <c r="BX347">
        <v>0</v>
      </c>
      <c r="BY347">
        <v>0</v>
      </c>
      <c r="BZ347">
        <v>0</v>
      </c>
      <c r="CA347">
        <v>0</v>
      </c>
      <c r="CB347">
        <v>0</v>
      </c>
      <c r="CC347">
        <v>1</v>
      </c>
      <c r="CD347" s="56">
        <v>42095</v>
      </c>
      <c r="CE347" s="56">
        <v>42342</v>
      </c>
      <c r="CF347" s="56">
        <v>42342</v>
      </c>
      <c r="CG347" s="56">
        <v>42419</v>
      </c>
      <c r="CH347" s="56"/>
      <c r="CI347" s="56"/>
      <c r="CJ347">
        <v>0</v>
      </c>
      <c r="CK347">
        <v>0</v>
      </c>
      <c r="CL347">
        <v>0</v>
      </c>
      <c r="CM347">
        <v>0</v>
      </c>
      <c r="CN347">
        <v>0</v>
      </c>
      <c r="CO347">
        <v>0</v>
      </c>
      <c r="CP347">
        <v>0.95</v>
      </c>
      <c r="CQ347" t="s">
        <v>1154</v>
      </c>
      <c r="CR347" t="s">
        <v>1153</v>
      </c>
      <c r="CS347" t="s">
        <v>1725</v>
      </c>
      <c r="CT347" t="s">
        <v>1397</v>
      </c>
      <c r="CU347" t="s">
        <v>1396</v>
      </c>
      <c r="CV347" t="s">
        <v>2708</v>
      </c>
      <c r="CW347" t="s">
        <v>2121</v>
      </c>
      <c r="CX347" t="s">
        <v>853</v>
      </c>
      <c r="DC347" t="s">
        <v>1387</v>
      </c>
      <c r="DE347" t="s">
        <v>1728</v>
      </c>
    </row>
    <row r="348" spans="1:109" x14ac:dyDescent="0.25">
      <c r="A348" t="s">
        <v>1025</v>
      </c>
      <c r="B348">
        <v>1</v>
      </c>
      <c r="C348" s="56">
        <v>42419</v>
      </c>
      <c r="D348" t="s">
        <v>1153</v>
      </c>
      <c r="E348" t="s">
        <v>2709</v>
      </c>
      <c r="G348" t="s">
        <v>2710</v>
      </c>
      <c r="H348" t="s">
        <v>1144</v>
      </c>
      <c r="I348" t="s">
        <v>1144</v>
      </c>
      <c r="J348" t="s">
        <v>1144</v>
      </c>
      <c r="K348" t="s">
        <v>1144</v>
      </c>
      <c r="L348">
        <v>25.46</v>
      </c>
      <c r="M348">
        <v>43.96</v>
      </c>
      <c r="N348">
        <v>0</v>
      </c>
      <c r="O348" s="56">
        <v>0</v>
      </c>
      <c r="P348" s="56">
        <v>0</v>
      </c>
      <c r="Q348">
        <v>1</v>
      </c>
      <c r="R348">
        <v>1</v>
      </c>
      <c r="S348">
        <v>11</v>
      </c>
      <c r="T348">
        <v>8</v>
      </c>
      <c r="U348">
        <v>3</v>
      </c>
      <c r="V348">
        <v>1</v>
      </c>
      <c r="X348" t="s">
        <v>7763</v>
      </c>
      <c r="AA348">
        <v>0</v>
      </c>
      <c r="AB348">
        <v>0</v>
      </c>
      <c r="AC348">
        <v>0</v>
      </c>
      <c r="AD348">
        <v>0</v>
      </c>
      <c r="AE348">
        <v>0</v>
      </c>
      <c r="AF348">
        <v>0</v>
      </c>
      <c r="AG348">
        <v>0</v>
      </c>
      <c r="AJ348" s="56"/>
      <c r="AK348" s="56"/>
      <c r="AL348" s="56"/>
      <c r="AP348" t="s">
        <v>1155</v>
      </c>
      <c r="AS348" t="s">
        <v>1152</v>
      </c>
      <c r="AT348">
        <v>1</v>
      </c>
      <c r="AV348">
        <v>0</v>
      </c>
      <c r="AW348">
        <v>0</v>
      </c>
      <c r="AX348">
        <v>0</v>
      </c>
      <c r="AY348" t="s">
        <v>1388</v>
      </c>
      <c r="AZ348" t="s">
        <v>1388</v>
      </c>
      <c r="BA348">
        <v>0</v>
      </c>
      <c r="BD348">
        <v>1000000000</v>
      </c>
      <c r="BE348">
        <v>0</v>
      </c>
      <c r="BF348">
        <v>0</v>
      </c>
      <c r="BG348">
        <v>0</v>
      </c>
      <c r="BH348">
        <v>0</v>
      </c>
      <c r="BI348">
        <v>0</v>
      </c>
      <c r="BJ348">
        <v>0</v>
      </c>
      <c r="BK348">
        <v>0</v>
      </c>
      <c r="BL348">
        <v>0</v>
      </c>
      <c r="BM348">
        <v>0</v>
      </c>
      <c r="BN348">
        <v>0</v>
      </c>
      <c r="BO348">
        <v>0</v>
      </c>
      <c r="BP348">
        <v>0</v>
      </c>
      <c r="BR348">
        <v>0</v>
      </c>
      <c r="BS348">
        <v>0</v>
      </c>
      <c r="BX348">
        <v>0</v>
      </c>
      <c r="BY348">
        <v>0</v>
      </c>
      <c r="BZ348">
        <v>0</v>
      </c>
      <c r="CA348">
        <v>0</v>
      </c>
      <c r="CB348">
        <v>0</v>
      </c>
      <c r="CC348">
        <v>1</v>
      </c>
      <c r="CD348" s="56">
        <v>42254</v>
      </c>
      <c r="CE348" s="56">
        <v>42342</v>
      </c>
      <c r="CF348" s="56">
        <v>42342</v>
      </c>
      <c r="CG348" s="56">
        <v>42419</v>
      </c>
      <c r="CH348" s="56"/>
      <c r="CI348" s="56"/>
      <c r="CJ348">
        <v>1</v>
      </c>
      <c r="CK348">
        <v>0</v>
      </c>
      <c r="CL348">
        <v>0.95</v>
      </c>
      <c r="CM348">
        <v>0</v>
      </c>
      <c r="CN348">
        <v>0</v>
      </c>
      <c r="CO348">
        <v>0</v>
      </c>
      <c r="CP348">
        <v>0</v>
      </c>
      <c r="CQ348" t="s">
        <v>1154</v>
      </c>
      <c r="CR348" t="s">
        <v>1153</v>
      </c>
      <c r="CS348" t="s">
        <v>1725</v>
      </c>
      <c r="CT348" t="s">
        <v>1397</v>
      </c>
      <c r="CU348" t="s">
        <v>1396</v>
      </c>
      <c r="CV348" t="s">
        <v>2711</v>
      </c>
      <c r="CW348" t="s">
        <v>1391</v>
      </c>
      <c r="CX348" t="s">
        <v>853</v>
      </c>
      <c r="DC348" t="s">
        <v>1389</v>
      </c>
      <c r="DE348" t="s">
        <v>1728</v>
      </c>
    </row>
    <row r="349" spans="1:109" x14ac:dyDescent="0.25">
      <c r="A349" t="s">
        <v>1025</v>
      </c>
      <c r="B349">
        <v>1</v>
      </c>
      <c r="C349" s="56">
        <v>42419</v>
      </c>
      <c r="D349" t="s">
        <v>1153</v>
      </c>
      <c r="E349" t="s">
        <v>2712</v>
      </c>
      <c r="G349" t="s">
        <v>2713</v>
      </c>
      <c r="H349" t="s">
        <v>1144</v>
      </c>
      <c r="I349" t="s">
        <v>1144</v>
      </c>
      <c r="J349" t="s">
        <v>1144</v>
      </c>
      <c r="K349" t="s">
        <v>1144</v>
      </c>
      <c r="L349">
        <v>0.51</v>
      </c>
      <c r="M349">
        <v>3.06</v>
      </c>
      <c r="N349">
        <v>0</v>
      </c>
      <c r="O349" s="56">
        <v>0</v>
      </c>
      <c r="P349" s="56">
        <v>0</v>
      </c>
      <c r="Q349">
        <v>1</v>
      </c>
      <c r="R349">
        <v>1</v>
      </c>
      <c r="S349">
        <v>11</v>
      </c>
      <c r="T349">
        <v>8</v>
      </c>
      <c r="U349">
        <v>3</v>
      </c>
      <c r="V349">
        <v>1</v>
      </c>
      <c r="X349" t="s">
        <v>7755</v>
      </c>
      <c r="AA349">
        <v>0</v>
      </c>
      <c r="AB349">
        <v>0</v>
      </c>
      <c r="AC349">
        <v>0</v>
      </c>
      <c r="AD349">
        <v>0</v>
      </c>
      <c r="AE349">
        <v>0</v>
      </c>
      <c r="AF349">
        <v>0</v>
      </c>
      <c r="AG349">
        <v>0</v>
      </c>
      <c r="AJ349" s="56"/>
      <c r="AK349" s="56"/>
      <c r="AL349" s="56"/>
      <c r="AP349" t="s">
        <v>1155</v>
      </c>
      <c r="AS349" t="s">
        <v>1152</v>
      </c>
      <c r="AT349">
        <v>1</v>
      </c>
      <c r="AV349">
        <v>3</v>
      </c>
      <c r="AW349">
        <v>2</v>
      </c>
      <c r="AX349">
        <v>1</v>
      </c>
      <c r="AY349" t="s">
        <v>1147</v>
      </c>
      <c r="AZ349" t="s">
        <v>1147</v>
      </c>
      <c r="BA349">
        <v>3</v>
      </c>
      <c r="BD349">
        <v>1000000000</v>
      </c>
      <c r="BE349">
        <v>7</v>
      </c>
      <c r="BF349">
        <v>-1.33</v>
      </c>
      <c r="BG349">
        <v>0</v>
      </c>
      <c r="BH349">
        <v>0</v>
      </c>
      <c r="BI349">
        <v>0</v>
      </c>
      <c r="BJ349">
        <v>0</v>
      </c>
      <c r="BK349">
        <v>0</v>
      </c>
      <c r="BL349">
        <v>0</v>
      </c>
      <c r="BM349">
        <v>7</v>
      </c>
      <c r="BN349">
        <v>-1.33</v>
      </c>
      <c r="BO349">
        <v>0</v>
      </c>
      <c r="BP349">
        <v>0</v>
      </c>
      <c r="BR349">
        <v>0</v>
      </c>
      <c r="BS349">
        <v>1</v>
      </c>
      <c r="BX349">
        <v>0</v>
      </c>
      <c r="BY349">
        <v>2.04</v>
      </c>
      <c r="BZ349">
        <v>0</v>
      </c>
      <c r="CA349">
        <v>21.82</v>
      </c>
      <c r="CB349">
        <v>0</v>
      </c>
      <c r="CC349">
        <v>1</v>
      </c>
      <c r="CD349" s="56">
        <v>42095</v>
      </c>
      <c r="CE349" s="56">
        <v>42342</v>
      </c>
      <c r="CF349" s="56">
        <v>42342</v>
      </c>
      <c r="CG349" s="56">
        <v>42419</v>
      </c>
      <c r="CH349" s="56"/>
      <c r="CI349" s="56"/>
      <c r="CJ349">
        <v>0</v>
      </c>
      <c r="CK349">
        <v>0</v>
      </c>
      <c r="CL349">
        <v>0</v>
      </c>
      <c r="CM349">
        <v>0</v>
      </c>
      <c r="CN349">
        <v>0</v>
      </c>
      <c r="CO349">
        <v>0</v>
      </c>
      <c r="CP349">
        <v>0.95</v>
      </c>
      <c r="CQ349" t="s">
        <v>1154</v>
      </c>
      <c r="CR349" t="s">
        <v>1153</v>
      </c>
      <c r="CS349" t="s">
        <v>1725</v>
      </c>
      <c r="CT349" t="s">
        <v>1397</v>
      </c>
      <c r="CU349" t="s">
        <v>1396</v>
      </c>
      <c r="CV349" t="s">
        <v>2714</v>
      </c>
      <c r="CW349" t="s">
        <v>1727</v>
      </c>
      <c r="CX349" t="s">
        <v>853</v>
      </c>
      <c r="DC349" t="s">
        <v>1387</v>
      </c>
      <c r="DE349" t="s">
        <v>1728</v>
      </c>
    </row>
    <row r="350" spans="1:109" x14ac:dyDescent="0.25">
      <c r="A350" t="s">
        <v>1025</v>
      </c>
      <c r="B350">
        <v>1</v>
      </c>
      <c r="C350" s="56">
        <v>42419</v>
      </c>
      <c r="D350" t="s">
        <v>1153</v>
      </c>
      <c r="E350" t="s">
        <v>2715</v>
      </c>
      <c r="G350" t="s">
        <v>2716</v>
      </c>
      <c r="H350" t="s">
        <v>1144</v>
      </c>
      <c r="I350" t="s">
        <v>1144</v>
      </c>
      <c r="J350" t="s">
        <v>1144</v>
      </c>
      <c r="K350" t="s">
        <v>1144</v>
      </c>
      <c r="L350">
        <v>3</v>
      </c>
      <c r="M350">
        <v>5.5</v>
      </c>
      <c r="N350">
        <v>0</v>
      </c>
      <c r="O350" s="56">
        <v>0</v>
      </c>
      <c r="P350" s="56">
        <v>0</v>
      </c>
      <c r="Q350">
        <v>1</v>
      </c>
      <c r="R350">
        <v>1</v>
      </c>
      <c r="S350">
        <v>11</v>
      </c>
      <c r="T350">
        <v>8</v>
      </c>
      <c r="U350">
        <v>3</v>
      </c>
      <c r="V350">
        <v>1</v>
      </c>
      <c r="X350" t="s">
        <v>7716</v>
      </c>
      <c r="AA350">
        <v>0</v>
      </c>
      <c r="AB350">
        <v>0</v>
      </c>
      <c r="AC350">
        <v>0</v>
      </c>
      <c r="AD350">
        <v>0</v>
      </c>
      <c r="AE350">
        <v>0</v>
      </c>
      <c r="AF350">
        <v>0</v>
      </c>
      <c r="AG350">
        <v>0</v>
      </c>
      <c r="AJ350" s="56"/>
      <c r="AK350" s="56"/>
      <c r="AL350" s="56"/>
      <c r="AP350" t="s">
        <v>1155</v>
      </c>
      <c r="AS350" t="s">
        <v>1152</v>
      </c>
      <c r="AT350">
        <v>1</v>
      </c>
      <c r="AV350">
        <v>0</v>
      </c>
      <c r="AW350">
        <v>0</v>
      </c>
      <c r="AX350">
        <v>0</v>
      </c>
      <c r="AY350" t="s">
        <v>1388</v>
      </c>
      <c r="AZ350" t="s">
        <v>1388</v>
      </c>
      <c r="BA350">
        <v>1</v>
      </c>
      <c r="BD350">
        <v>1000000000</v>
      </c>
      <c r="BE350">
        <v>1</v>
      </c>
      <c r="BF350">
        <v>0</v>
      </c>
      <c r="BG350">
        <v>0</v>
      </c>
      <c r="BH350">
        <v>0</v>
      </c>
      <c r="BI350">
        <v>0</v>
      </c>
      <c r="BJ350">
        <v>0</v>
      </c>
      <c r="BK350">
        <v>0</v>
      </c>
      <c r="BL350">
        <v>0</v>
      </c>
      <c r="BM350">
        <v>1</v>
      </c>
      <c r="BN350">
        <v>0</v>
      </c>
      <c r="BO350">
        <v>0</v>
      </c>
      <c r="BP350">
        <v>0</v>
      </c>
      <c r="BR350">
        <v>0</v>
      </c>
      <c r="BS350">
        <v>0</v>
      </c>
      <c r="BX350">
        <v>0</v>
      </c>
      <c r="BY350">
        <v>0</v>
      </c>
      <c r="BZ350">
        <v>0</v>
      </c>
      <c r="CA350">
        <v>0</v>
      </c>
      <c r="CB350">
        <v>0</v>
      </c>
      <c r="CC350">
        <v>1</v>
      </c>
      <c r="CD350" s="56">
        <v>42284</v>
      </c>
      <c r="CE350" s="56">
        <v>42342</v>
      </c>
      <c r="CF350" s="56">
        <v>42342</v>
      </c>
      <c r="CG350" s="56">
        <v>42419</v>
      </c>
      <c r="CH350" s="56"/>
      <c r="CI350" s="56"/>
      <c r="CJ350">
        <v>0</v>
      </c>
      <c r="CK350">
        <v>0</v>
      </c>
      <c r="CL350">
        <v>0</v>
      </c>
      <c r="CM350">
        <v>0</v>
      </c>
      <c r="CN350">
        <v>0</v>
      </c>
      <c r="CO350">
        <v>0</v>
      </c>
      <c r="CP350">
        <v>0.95</v>
      </c>
      <c r="CQ350" t="s">
        <v>1154</v>
      </c>
      <c r="CR350" t="s">
        <v>1153</v>
      </c>
      <c r="CS350" t="s">
        <v>1725</v>
      </c>
      <c r="CT350" t="s">
        <v>1397</v>
      </c>
      <c r="CU350" t="s">
        <v>1396</v>
      </c>
      <c r="CV350" t="s">
        <v>2717</v>
      </c>
      <c r="CW350" t="s">
        <v>1727</v>
      </c>
      <c r="CX350" t="s">
        <v>853</v>
      </c>
      <c r="DC350" t="s">
        <v>1387</v>
      </c>
      <c r="DE350" t="s">
        <v>1728</v>
      </c>
    </row>
    <row r="351" spans="1:109" x14ac:dyDescent="0.25">
      <c r="A351" t="s">
        <v>1025</v>
      </c>
      <c r="B351">
        <v>1</v>
      </c>
      <c r="C351" s="56">
        <v>42419</v>
      </c>
      <c r="D351" t="s">
        <v>1153</v>
      </c>
      <c r="E351" t="s">
        <v>2718</v>
      </c>
      <c r="G351" t="s">
        <v>2719</v>
      </c>
      <c r="H351" t="s">
        <v>1144</v>
      </c>
      <c r="I351" t="s">
        <v>1144</v>
      </c>
      <c r="J351" t="s">
        <v>1144</v>
      </c>
      <c r="K351" t="s">
        <v>1144</v>
      </c>
      <c r="L351">
        <v>8.23</v>
      </c>
      <c r="M351">
        <v>23.37</v>
      </c>
      <c r="N351">
        <v>0</v>
      </c>
      <c r="O351" s="56">
        <v>0</v>
      </c>
      <c r="P351" s="56">
        <v>0</v>
      </c>
      <c r="Q351">
        <v>1</v>
      </c>
      <c r="R351">
        <v>1</v>
      </c>
      <c r="S351">
        <v>11</v>
      </c>
      <c r="T351">
        <v>8</v>
      </c>
      <c r="U351">
        <v>3</v>
      </c>
      <c r="V351">
        <v>1</v>
      </c>
      <c r="X351" t="s">
        <v>7755</v>
      </c>
      <c r="AA351">
        <v>0</v>
      </c>
      <c r="AB351">
        <v>0</v>
      </c>
      <c r="AC351">
        <v>0</v>
      </c>
      <c r="AD351">
        <v>0</v>
      </c>
      <c r="AE351">
        <v>0</v>
      </c>
      <c r="AF351">
        <v>0</v>
      </c>
      <c r="AG351">
        <v>0</v>
      </c>
      <c r="AJ351" s="56"/>
      <c r="AK351" s="56"/>
      <c r="AL351" s="56"/>
      <c r="AP351" t="s">
        <v>1155</v>
      </c>
      <c r="AS351" t="s">
        <v>1152</v>
      </c>
      <c r="AT351">
        <v>1</v>
      </c>
      <c r="AV351">
        <v>4</v>
      </c>
      <c r="AW351">
        <v>3</v>
      </c>
      <c r="AX351">
        <v>1</v>
      </c>
      <c r="AY351" t="s">
        <v>1147</v>
      </c>
      <c r="AZ351" t="s">
        <v>1147</v>
      </c>
      <c r="BA351">
        <v>4</v>
      </c>
      <c r="BD351">
        <v>1000000000</v>
      </c>
      <c r="BE351">
        <v>6</v>
      </c>
      <c r="BF351">
        <v>-0.5</v>
      </c>
      <c r="BG351">
        <v>0</v>
      </c>
      <c r="BH351">
        <v>0</v>
      </c>
      <c r="BI351">
        <v>0</v>
      </c>
      <c r="BJ351">
        <v>0</v>
      </c>
      <c r="BK351">
        <v>0</v>
      </c>
      <c r="BL351">
        <v>0</v>
      </c>
      <c r="BM351">
        <v>6</v>
      </c>
      <c r="BN351">
        <v>-0.5</v>
      </c>
      <c r="BO351">
        <v>0</v>
      </c>
      <c r="BP351">
        <v>0</v>
      </c>
      <c r="BR351">
        <v>0</v>
      </c>
      <c r="BS351">
        <v>1</v>
      </c>
      <c r="BX351">
        <v>0</v>
      </c>
      <c r="BY351">
        <v>16.46</v>
      </c>
      <c r="BZ351">
        <v>0</v>
      </c>
      <c r="CA351">
        <v>8.0299999999999994</v>
      </c>
      <c r="CB351">
        <v>0</v>
      </c>
      <c r="CC351">
        <v>1</v>
      </c>
      <c r="CD351" s="56">
        <v>42095</v>
      </c>
      <c r="CE351" s="56">
        <v>42342</v>
      </c>
      <c r="CF351" s="56">
        <v>42342</v>
      </c>
      <c r="CG351" s="56">
        <v>42419</v>
      </c>
      <c r="CH351" s="56"/>
      <c r="CI351" s="56"/>
      <c r="CJ351">
        <v>0</v>
      </c>
      <c r="CK351">
        <v>0</v>
      </c>
      <c r="CL351">
        <v>0</v>
      </c>
      <c r="CM351">
        <v>0</v>
      </c>
      <c r="CN351">
        <v>0</v>
      </c>
      <c r="CO351">
        <v>0</v>
      </c>
      <c r="CP351">
        <v>0.95</v>
      </c>
      <c r="CQ351" t="s">
        <v>1154</v>
      </c>
      <c r="CR351" t="s">
        <v>1153</v>
      </c>
      <c r="CS351" t="s">
        <v>1725</v>
      </c>
      <c r="CT351" t="s">
        <v>1397</v>
      </c>
      <c r="CU351" t="s">
        <v>1396</v>
      </c>
      <c r="CV351" t="s">
        <v>2720</v>
      </c>
      <c r="CW351" t="s">
        <v>2121</v>
      </c>
      <c r="CX351" t="s">
        <v>853</v>
      </c>
      <c r="DC351" t="s">
        <v>1387</v>
      </c>
      <c r="DE351" t="s">
        <v>1728</v>
      </c>
    </row>
    <row r="352" spans="1:109" x14ac:dyDescent="0.25">
      <c r="A352" t="s">
        <v>1025</v>
      </c>
      <c r="B352">
        <v>1</v>
      </c>
      <c r="C352" s="56">
        <v>42419</v>
      </c>
      <c r="D352" t="s">
        <v>1153</v>
      </c>
      <c r="E352" t="s">
        <v>2721</v>
      </c>
      <c r="G352" t="s">
        <v>2722</v>
      </c>
      <c r="H352" t="s">
        <v>1144</v>
      </c>
      <c r="I352" t="s">
        <v>1144</v>
      </c>
      <c r="J352" t="s">
        <v>1144</v>
      </c>
      <c r="K352" t="s">
        <v>1144</v>
      </c>
      <c r="L352">
        <v>14.74</v>
      </c>
      <c r="M352">
        <v>46.02</v>
      </c>
      <c r="N352">
        <v>0</v>
      </c>
      <c r="O352" s="56">
        <v>0</v>
      </c>
      <c r="P352" s="56">
        <v>0</v>
      </c>
      <c r="Q352">
        <v>1</v>
      </c>
      <c r="R352">
        <v>1</v>
      </c>
      <c r="S352">
        <v>11</v>
      </c>
      <c r="T352">
        <v>8</v>
      </c>
      <c r="U352">
        <v>3</v>
      </c>
      <c r="V352">
        <v>1</v>
      </c>
      <c r="W352" t="s">
        <v>1156</v>
      </c>
      <c r="X352" t="s">
        <v>7755</v>
      </c>
      <c r="Y352">
        <v>0</v>
      </c>
      <c r="AA352">
        <v>0</v>
      </c>
      <c r="AB352">
        <v>0</v>
      </c>
      <c r="AC352">
        <v>0</v>
      </c>
      <c r="AD352">
        <v>0</v>
      </c>
      <c r="AE352">
        <v>0</v>
      </c>
      <c r="AF352">
        <v>0</v>
      </c>
      <c r="AG352">
        <v>0</v>
      </c>
      <c r="AJ352" s="56"/>
      <c r="AK352" s="56"/>
      <c r="AL352" s="56"/>
      <c r="AP352" t="s">
        <v>1155</v>
      </c>
      <c r="AS352" t="s">
        <v>1152</v>
      </c>
      <c r="AT352">
        <v>1</v>
      </c>
      <c r="AV352">
        <v>1</v>
      </c>
      <c r="AW352">
        <v>1</v>
      </c>
      <c r="AX352">
        <v>0.5</v>
      </c>
      <c r="AY352" t="s">
        <v>1145</v>
      </c>
      <c r="AZ352" t="s">
        <v>1145</v>
      </c>
      <c r="BA352">
        <v>1</v>
      </c>
      <c r="BD352">
        <v>1000000000</v>
      </c>
      <c r="BE352">
        <v>1</v>
      </c>
      <c r="BF352">
        <v>0</v>
      </c>
      <c r="BG352">
        <v>0</v>
      </c>
      <c r="BH352">
        <v>0</v>
      </c>
      <c r="BI352">
        <v>0</v>
      </c>
      <c r="BJ352">
        <v>0</v>
      </c>
      <c r="BK352">
        <v>0</v>
      </c>
      <c r="BL352">
        <v>0</v>
      </c>
      <c r="BM352">
        <v>1</v>
      </c>
      <c r="BN352">
        <v>0</v>
      </c>
      <c r="BO352">
        <v>0</v>
      </c>
      <c r="BP352">
        <v>0</v>
      </c>
      <c r="BR352">
        <v>0</v>
      </c>
      <c r="BS352">
        <v>0</v>
      </c>
      <c r="BX352">
        <v>0</v>
      </c>
      <c r="BY352">
        <v>0</v>
      </c>
      <c r="BZ352">
        <v>0</v>
      </c>
      <c r="CA352">
        <v>9.26</v>
      </c>
      <c r="CB352">
        <v>0</v>
      </c>
      <c r="CC352">
        <v>1</v>
      </c>
      <c r="CD352" s="56">
        <v>42095</v>
      </c>
      <c r="CE352" s="56">
        <v>42342</v>
      </c>
      <c r="CF352" s="56">
        <v>42342</v>
      </c>
      <c r="CG352" s="56">
        <v>42419</v>
      </c>
      <c r="CH352" s="56"/>
      <c r="CI352" s="56"/>
      <c r="CJ352">
        <v>0</v>
      </c>
      <c r="CK352">
        <v>0</v>
      </c>
      <c r="CL352">
        <v>0</v>
      </c>
      <c r="CM352">
        <v>0</v>
      </c>
      <c r="CN352">
        <v>0.95</v>
      </c>
      <c r="CO352">
        <v>0</v>
      </c>
      <c r="CP352">
        <v>0</v>
      </c>
      <c r="CQ352" t="s">
        <v>1154</v>
      </c>
      <c r="CR352" t="s">
        <v>1153</v>
      </c>
      <c r="CS352" t="s">
        <v>1725</v>
      </c>
      <c r="CT352" t="s">
        <v>1397</v>
      </c>
      <c r="CU352" t="s">
        <v>1396</v>
      </c>
      <c r="CV352" t="s">
        <v>2723</v>
      </c>
      <c r="CW352" t="s">
        <v>1390</v>
      </c>
      <c r="CX352" t="s">
        <v>853</v>
      </c>
      <c r="DC352" t="s">
        <v>1387</v>
      </c>
      <c r="DE352" t="s">
        <v>1728</v>
      </c>
    </row>
    <row r="353" spans="1:109" x14ac:dyDescent="0.25">
      <c r="A353" t="s">
        <v>1025</v>
      </c>
      <c r="B353">
        <v>1</v>
      </c>
      <c r="C353" s="56">
        <v>42419</v>
      </c>
      <c r="D353" t="s">
        <v>1153</v>
      </c>
      <c r="E353" t="s">
        <v>2724</v>
      </c>
      <c r="G353" t="s">
        <v>2725</v>
      </c>
      <c r="H353" t="s">
        <v>1144</v>
      </c>
      <c r="I353" t="s">
        <v>1144</v>
      </c>
      <c r="J353" t="s">
        <v>1144</v>
      </c>
      <c r="K353" t="s">
        <v>1144</v>
      </c>
      <c r="L353">
        <v>1.9</v>
      </c>
      <c r="M353">
        <v>5.9</v>
      </c>
      <c r="N353">
        <v>0</v>
      </c>
      <c r="O353" s="56">
        <v>0</v>
      </c>
      <c r="P353" s="56">
        <v>0</v>
      </c>
      <c r="Q353">
        <v>1</v>
      </c>
      <c r="R353">
        <v>1</v>
      </c>
      <c r="S353">
        <v>11</v>
      </c>
      <c r="T353">
        <v>8</v>
      </c>
      <c r="U353">
        <v>3</v>
      </c>
      <c r="V353">
        <v>1</v>
      </c>
      <c r="W353" t="s">
        <v>1156</v>
      </c>
      <c r="X353" t="s">
        <v>7716</v>
      </c>
      <c r="Y353">
        <v>22</v>
      </c>
      <c r="AA353">
        <v>0</v>
      </c>
      <c r="AB353">
        <v>0</v>
      </c>
      <c r="AC353">
        <v>0</v>
      </c>
      <c r="AD353">
        <v>0</v>
      </c>
      <c r="AE353">
        <v>0</v>
      </c>
      <c r="AF353">
        <v>0</v>
      </c>
      <c r="AG353">
        <v>0</v>
      </c>
      <c r="AJ353" s="56"/>
      <c r="AK353" s="56"/>
      <c r="AL353" s="56"/>
      <c r="AP353" t="s">
        <v>1155</v>
      </c>
      <c r="AR353">
        <v>5</v>
      </c>
      <c r="AS353" t="s">
        <v>1152</v>
      </c>
      <c r="AT353">
        <v>1</v>
      </c>
      <c r="AV353">
        <v>32</v>
      </c>
      <c r="AW353">
        <v>21</v>
      </c>
      <c r="AX353">
        <v>11</v>
      </c>
      <c r="AY353" t="s">
        <v>1148</v>
      </c>
      <c r="AZ353" t="s">
        <v>1147</v>
      </c>
      <c r="BA353">
        <v>40</v>
      </c>
      <c r="BD353">
        <v>1000000000</v>
      </c>
      <c r="BE353">
        <v>29</v>
      </c>
      <c r="BF353">
        <v>0.09</v>
      </c>
      <c r="BG353">
        <v>0</v>
      </c>
      <c r="BH353">
        <v>0</v>
      </c>
      <c r="BI353">
        <v>0</v>
      </c>
      <c r="BJ353">
        <v>0</v>
      </c>
      <c r="BK353">
        <v>0</v>
      </c>
      <c r="BL353">
        <v>5</v>
      </c>
      <c r="BM353">
        <v>34</v>
      </c>
      <c r="BN353">
        <v>-0.06</v>
      </c>
      <c r="BO353">
        <v>0</v>
      </c>
      <c r="BP353">
        <v>0</v>
      </c>
      <c r="BR353">
        <v>0</v>
      </c>
      <c r="BS353">
        <v>9</v>
      </c>
      <c r="BX353">
        <v>0</v>
      </c>
      <c r="BY353">
        <v>0</v>
      </c>
      <c r="BZ353">
        <v>0</v>
      </c>
      <c r="CA353">
        <v>9.19</v>
      </c>
      <c r="CB353">
        <v>0</v>
      </c>
      <c r="CC353">
        <v>1</v>
      </c>
      <c r="CD353" s="56">
        <v>42284</v>
      </c>
      <c r="CE353" s="56">
        <v>42342</v>
      </c>
      <c r="CF353" s="56">
        <v>42342</v>
      </c>
      <c r="CG353" s="56">
        <v>42419</v>
      </c>
      <c r="CH353" s="56"/>
      <c r="CI353" s="56"/>
      <c r="CJ353">
        <v>0.06</v>
      </c>
      <c r="CK353">
        <v>0</v>
      </c>
      <c r="CL353">
        <v>0</v>
      </c>
      <c r="CM353">
        <v>0</v>
      </c>
      <c r="CN353">
        <v>0</v>
      </c>
      <c r="CO353">
        <v>0.88</v>
      </c>
      <c r="CP353">
        <v>0.06</v>
      </c>
      <c r="CQ353" t="s">
        <v>1154</v>
      </c>
      <c r="CR353" t="s">
        <v>1153</v>
      </c>
      <c r="CS353" t="s">
        <v>1725</v>
      </c>
      <c r="CT353" t="s">
        <v>1397</v>
      </c>
      <c r="CU353" t="s">
        <v>1396</v>
      </c>
      <c r="CV353" t="s">
        <v>2726</v>
      </c>
      <c r="CW353" t="s">
        <v>1390</v>
      </c>
      <c r="CX353" t="s">
        <v>853</v>
      </c>
      <c r="DC353" t="s">
        <v>1387</v>
      </c>
      <c r="DE353" t="s">
        <v>1728</v>
      </c>
    </row>
    <row r="354" spans="1:109" x14ac:dyDescent="0.25">
      <c r="A354" t="s">
        <v>1025</v>
      </c>
      <c r="B354">
        <v>1</v>
      </c>
      <c r="C354" s="56">
        <v>42419</v>
      </c>
      <c r="D354" t="s">
        <v>1153</v>
      </c>
      <c r="E354" t="s">
        <v>2727</v>
      </c>
      <c r="G354" t="s">
        <v>2728</v>
      </c>
      <c r="H354" t="s">
        <v>1144</v>
      </c>
      <c r="I354" t="s">
        <v>1144</v>
      </c>
      <c r="J354" t="s">
        <v>1144</v>
      </c>
      <c r="K354" t="s">
        <v>1144</v>
      </c>
      <c r="L354">
        <v>72.37</v>
      </c>
      <c r="M354">
        <v>135.72999999999999</v>
      </c>
      <c r="N354">
        <v>0</v>
      </c>
      <c r="O354" s="56">
        <v>0</v>
      </c>
      <c r="P354" s="56">
        <v>0</v>
      </c>
      <c r="Q354">
        <v>1</v>
      </c>
      <c r="R354">
        <v>1</v>
      </c>
      <c r="S354">
        <v>11</v>
      </c>
      <c r="T354">
        <v>8</v>
      </c>
      <c r="U354">
        <v>3</v>
      </c>
      <c r="V354">
        <v>1</v>
      </c>
      <c r="X354" t="s">
        <v>7755</v>
      </c>
      <c r="AA354">
        <v>0</v>
      </c>
      <c r="AB354">
        <v>0</v>
      </c>
      <c r="AC354">
        <v>0</v>
      </c>
      <c r="AD354">
        <v>0</v>
      </c>
      <c r="AE354">
        <v>0</v>
      </c>
      <c r="AF354">
        <v>0</v>
      </c>
      <c r="AG354">
        <v>0</v>
      </c>
      <c r="AJ354" s="56"/>
      <c r="AK354" s="56"/>
      <c r="AL354" s="56"/>
      <c r="AM354">
        <v>1</v>
      </c>
      <c r="AP354" t="s">
        <v>1155</v>
      </c>
      <c r="AS354" t="s">
        <v>1152</v>
      </c>
      <c r="AT354">
        <v>1</v>
      </c>
      <c r="AV354">
        <v>0</v>
      </c>
      <c r="AW354">
        <v>0</v>
      </c>
      <c r="AX354">
        <v>0</v>
      </c>
      <c r="AY354" t="s">
        <v>1388</v>
      </c>
      <c r="AZ354" t="s">
        <v>1388</v>
      </c>
      <c r="BA354">
        <v>0</v>
      </c>
      <c r="BD354">
        <v>1000000000</v>
      </c>
      <c r="BE354">
        <v>0</v>
      </c>
      <c r="BF354">
        <v>0</v>
      </c>
      <c r="BG354">
        <v>0</v>
      </c>
      <c r="BH354">
        <v>0</v>
      </c>
      <c r="BI354">
        <v>0</v>
      </c>
      <c r="BJ354">
        <v>0</v>
      </c>
      <c r="BK354">
        <v>0</v>
      </c>
      <c r="BL354">
        <v>0</v>
      </c>
      <c r="BM354">
        <v>0</v>
      </c>
      <c r="BN354">
        <v>0</v>
      </c>
      <c r="BO354">
        <v>0</v>
      </c>
      <c r="BP354">
        <v>0</v>
      </c>
      <c r="BR354">
        <v>0</v>
      </c>
      <c r="BS354">
        <v>0</v>
      </c>
      <c r="BX354">
        <v>0</v>
      </c>
      <c r="BY354">
        <v>0</v>
      </c>
      <c r="BZ354">
        <v>0</v>
      </c>
      <c r="CA354">
        <v>0</v>
      </c>
      <c r="CB354">
        <v>0</v>
      </c>
      <c r="CC354">
        <v>1</v>
      </c>
      <c r="CD354" s="56">
        <v>42095</v>
      </c>
      <c r="CE354" s="56">
        <v>42342</v>
      </c>
      <c r="CF354" s="56">
        <v>42342</v>
      </c>
      <c r="CG354" s="56">
        <v>42419</v>
      </c>
      <c r="CH354" s="56"/>
      <c r="CI354" s="56"/>
      <c r="CJ354">
        <v>1</v>
      </c>
      <c r="CK354">
        <v>0</v>
      </c>
      <c r="CL354">
        <v>0.95</v>
      </c>
      <c r="CM354">
        <v>0</v>
      </c>
      <c r="CN354">
        <v>0</v>
      </c>
      <c r="CO354">
        <v>0</v>
      </c>
      <c r="CP354">
        <v>0</v>
      </c>
      <c r="CQ354" t="s">
        <v>1154</v>
      </c>
      <c r="CR354" t="s">
        <v>1153</v>
      </c>
      <c r="CS354" t="s">
        <v>1725</v>
      </c>
      <c r="CT354" t="s">
        <v>1397</v>
      </c>
      <c r="CU354" t="s">
        <v>1396</v>
      </c>
      <c r="CV354" t="s">
        <v>2729</v>
      </c>
      <c r="CW354" t="s">
        <v>1738</v>
      </c>
      <c r="CX354" t="s">
        <v>853</v>
      </c>
      <c r="DC354" t="s">
        <v>1387</v>
      </c>
      <c r="DE354" t="s">
        <v>1728</v>
      </c>
    </row>
    <row r="355" spans="1:109" x14ac:dyDescent="0.25">
      <c r="A355" t="s">
        <v>1025</v>
      </c>
      <c r="B355">
        <v>1</v>
      </c>
      <c r="C355" s="56">
        <v>42419</v>
      </c>
      <c r="D355" t="s">
        <v>1153</v>
      </c>
      <c r="E355" t="s">
        <v>2730</v>
      </c>
      <c r="G355" t="s">
        <v>2731</v>
      </c>
      <c r="H355" t="s">
        <v>1144</v>
      </c>
      <c r="I355" t="s">
        <v>1144</v>
      </c>
      <c r="J355" t="s">
        <v>1144</v>
      </c>
      <c r="K355" t="s">
        <v>1144</v>
      </c>
      <c r="L355">
        <v>5.78</v>
      </c>
      <c r="M355">
        <v>15.05</v>
      </c>
      <c r="N355">
        <v>0</v>
      </c>
      <c r="O355" s="56">
        <v>0</v>
      </c>
      <c r="P355" s="56">
        <v>0</v>
      </c>
      <c r="Q355">
        <v>1</v>
      </c>
      <c r="R355">
        <v>1</v>
      </c>
      <c r="S355">
        <v>11</v>
      </c>
      <c r="T355">
        <v>8</v>
      </c>
      <c r="U355">
        <v>3</v>
      </c>
      <c r="V355">
        <v>1</v>
      </c>
      <c r="X355" t="s">
        <v>7755</v>
      </c>
      <c r="AA355">
        <v>0</v>
      </c>
      <c r="AB355">
        <v>0</v>
      </c>
      <c r="AC355">
        <v>0</v>
      </c>
      <c r="AD355">
        <v>0</v>
      </c>
      <c r="AE355">
        <v>0</v>
      </c>
      <c r="AF355">
        <v>0</v>
      </c>
      <c r="AG355">
        <v>0</v>
      </c>
      <c r="AJ355" s="56"/>
      <c r="AK355" s="56"/>
      <c r="AL355" s="56"/>
      <c r="AP355" t="s">
        <v>1155</v>
      </c>
      <c r="AR355">
        <v>2</v>
      </c>
      <c r="AS355" t="s">
        <v>1152</v>
      </c>
      <c r="AT355">
        <v>1</v>
      </c>
      <c r="AV355">
        <v>8</v>
      </c>
      <c r="AW355">
        <v>5</v>
      </c>
      <c r="AX355">
        <v>3</v>
      </c>
      <c r="AY355" t="s">
        <v>1147</v>
      </c>
      <c r="AZ355" t="s">
        <v>1147</v>
      </c>
      <c r="BA355">
        <v>8</v>
      </c>
      <c r="BD355">
        <v>1000000000</v>
      </c>
      <c r="BE355">
        <v>13</v>
      </c>
      <c r="BF355">
        <v>-0.63</v>
      </c>
      <c r="BG355">
        <v>0</v>
      </c>
      <c r="BH355">
        <v>0</v>
      </c>
      <c r="BI355">
        <v>0</v>
      </c>
      <c r="BJ355">
        <v>0</v>
      </c>
      <c r="BK355">
        <v>0</v>
      </c>
      <c r="BL355">
        <v>0</v>
      </c>
      <c r="BM355">
        <v>13</v>
      </c>
      <c r="BN355">
        <v>-0.63</v>
      </c>
      <c r="BO355">
        <v>0</v>
      </c>
      <c r="BP355">
        <v>0</v>
      </c>
      <c r="BR355">
        <v>0</v>
      </c>
      <c r="BS355">
        <v>2</v>
      </c>
      <c r="BX355">
        <v>0</v>
      </c>
      <c r="BY355">
        <v>28.9</v>
      </c>
      <c r="BZ355">
        <v>0</v>
      </c>
      <c r="CA355">
        <v>7</v>
      </c>
      <c r="CB355">
        <v>0</v>
      </c>
      <c r="CC355">
        <v>1</v>
      </c>
      <c r="CD355" s="56">
        <v>42095</v>
      </c>
      <c r="CE355" s="56">
        <v>42342</v>
      </c>
      <c r="CF355" s="56">
        <v>42342</v>
      </c>
      <c r="CG355" s="56">
        <v>42419</v>
      </c>
      <c r="CH355" s="56"/>
      <c r="CI355" s="56"/>
      <c r="CJ355">
        <v>0.02</v>
      </c>
      <c r="CK355">
        <v>0</v>
      </c>
      <c r="CL355">
        <v>0</v>
      </c>
      <c r="CM355">
        <v>0</v>
      </c>
      <c r="CN355">
        <v>0</v>
      </c>
      <c r="CO355">
        <v>0</v>
      </c>
      <c r="CP355">
        <v>0.95</v>
      </c>
      <c r="CQ355" t="s">
        <v>1154</v>
      </c>
      <c r="CR355" t="s">
        <v>1153</v>
      </c>
      <c r="CS355" t="s">
        <v>1725</v>
      </c>
      <c r="CT355" t="s">
        <v>1397</v>
      </c>
      <c r="CU355" t="s">
        <v>1396</v>
      </c>
      <c r="CV355" t="s">
        <v>2732</v>
      </c>
      <c r="CW355" t="s">
        <v>1727</v>
      </c>
      <c r="CX355" t="s">
        <v>853</v>
      </c>
      <c r="DC355" t="s">
        <v>1387</v>
      </c>
      <c r="DE355" t="s">
        <v>1728</v>
      </c>
    </row>
    <row r="356" spans="1:109" x14ac:dyDescent="0.25">
      <c r="A356" t="s">
        <v>1025</v>
      </c>
      <c r="B356">
        <v>1</v>
      </c>
      <c r="C356" s="56">
        <v>42419</v>
      </c>
      <c r="D356" t="s">
        <v>1153</v>
      </c>
      <c r="E356" t="s">
        <v>2733</v>
      </c>
      <c r="G356" t="s">
        <v>2734</v>
      </c>
      <c r="H356" t="s">
        <v>1144</v>
      </c>
      <c r="I356" t="s">
        <v>1144</v>
      </c>
      <c r="J356" t="s">
        <v>1144</v>
      </c>
      <c r="K356" t="s">
        <v>1144</v>
      </c>
      <c r="L356">
        <v>0.53</v>
      </c>
      <c r="M356">
        <v>1.94</v>
      </c>
      <c r="N356">
        <v>0</v>
      </c>
      <c r="O356" s="56">
        <v>0</v>
      </c>
      <c r="P356" s="56">
        <v>0</v>
      </c>
      <c r="Q356">
        <v>1</v>
      </c>
      <c r="R356">
        <v>1</v>
      </c>
      <c r="S356">
        <v>11</v>
      </c>
      <c r="T356">
        <v>8</v>
      </c>
      <c r="U356">
        <v>3</v>
      </c>
      <c r="V356">
        <v>1</v>
      </c>
      <c r="X356" t="s">
        <v>7755</v>
      </c>
      <c r="AA356">
        <v>0</v>
      </c>
      <c r="AB356">
        <v>0</v>
      </c>
      <c r="AC356">
        <v>0</v>
      </c>
      <c r="AD356">
        <v>0</v>
      </c>
      <c r="AE356">
        <v>0</v>
      </c>
      <c r="AF356">
        <v>0</v>
      </c>
      <c r="AG356">
        <v>0</v>
      </c>
      <c r="AJ356" s="56"/>
      <c r="AK356" s="56"/>
      <c r="AL356" s="56"/>
      <c r="AP356" t="s">
        <v>1155</v>
      </c>
      <c r="AS356" t="s">
        <v>1152</v>
      </c>
      <c r="AT356">
        <v>1</v>
      </c>
      <c r="AV356">
        <v>5</v>
      </c>
      <c r="AW356">
        <v>3</v>
      </c>
      <c r="AX356">
        <v>2</v>
      </c>
      <c r="AY356" t="s">
        <v>1147</v>
      </c>
      <c r="AZ356" t="s">
        <v>1147</v>
      </c>
      <c r="BA356">
        <v>5</v>
      </c>
      <c r="BD356">
        <v>1000000000</v>
      </c>
      <c r="BE356">
        <v>7</v>
      </c>
      <c r="BF356">
        <v>-0.4</v>
      </c>
      <c r="BG356">
        <v>0</v>
      </c>
      <c r="BH356">
        <v>0</v>
      </c>
      <c r="BI356">
        <v>0</v>
      </c>
      <c r="BJ356">
        <v>0</v>
      </c>
      <c r="BK356">
        <v>0</v>
      </c>
      <c r="BL356">
        <v>0</v>
      </c>
      <c r="BM356">
        <v>7</v>
      </c>
      <c r="BN356">
        <v>-0.4</v>
      </c>
      <c r="BO356">
        <v>0</v>
      </c>
      <c r="BP356">
        <v>0</v>
      </c>
      <c r="BR356">
        <v>0</v>
      </c>
      <c r="BS356">
        <v>1</v>
      </c>
      <c r="BX356">
        <v>0</v>
      </c>
      <c r="BY356">
        <v>1.06</v>
      </c>
      <c r="BZ356">
        <v>0</v>
      </c>
      <c r="CA356">
        <v>11.61</v>
      </c>
      <c r="CB356">
        <v>0</v>
      </c>
      <c r="CC356">
        <v>1</v>
      </c>
      <c r="CD356" s="56">
        <v>42095</v>
      </c>
      <c r="CE356" s="56">
        <v>42342</v>
      </c>
      <c r="CF356" s="56">
        <v>42342</v>
      </c>
      <c r="CG356" s="56">
        <v>42419</v>
      </c>
      <c r="CH356" s="56"/>
      <c r="CI356" s="56"/>
      <c r="CJ356">
        <v>0</v>
      </c>
      <c r="CK356">
        <v>0</v>
      </c>
      <c r="CL356">
        <v>0</v>
      </c>
      <c r="CM356">
        <v>0</v>
      </c>
      <c r="CN356">
        <v>0</v>
      </c>
      <c r="CO356">
        <v>0</v>
      </c>
      <c r="CP356">
        <v>0.95</v>
      </c>
      <c r="CQ356" t="s">
        <v>1154</v>
      </c>
      <c r="CR356" t="s">
        <v>1153</v>
      </c>
      <c r="CS356" t="s">
        <v>1725</v>
      </c>
      <c r="CT356" t="s">
        <v>1397</v>
      </c>
      <c r="CU356" t="s">
        <v>1396</v>
      </c>
      <c r="CV356" t="s">
        <v>2735</v>
      </c>
      <c r="CW356" t="s">
        <v>1727</v>
      </c>
      <c r="CX356" t="s">
        <v>853</v>
      </c>
      <c r="DC356" t="s">
        <v>1387</v>
      </c>
      <c r="DE356" t="s">
        <v>1728</v>
      </c>
    </row>
    <row r="357" spans="1:109" x14ac:dyDescent="0.25">
      <c r="A357" t="s">
        <v>1025</v>
      </c>
      <c r="B357">
        <v>1</v>
      </c>
      <c r="C357" s="56">
        <v>42419</v>
      </c>
      <c r="D357" t="s">
        <v>1153</v>
      </c>
      <c r="E357" t="s">
        <v>2736</v>
      </c>
      <c r="G357" t="s">
        <v>2737</v>
      </c>
      <c r="H357" t="s">
        <v>1144</v>
      </c>
      <c r="I357" t="s">
        <v>1144</v>
      </c>
      <c r="J357" t="s">
        <v>1144</v>
      </c>
      <c r="K357" t="s">
        <v>1144</v>
      </c>
      <c r="L357">
        <v>6.26</v>
      </c>
      <c r="M357">
        <v>26.92</v>
      </c>
      <c r="N357">
        <v>0</v>
      </c>
      <c r="O357" s="56">
        <v>0</v>
      </c>
      <c r="P357" s="56">
        <v>0</v>
      </c>
      <c r="Q357">
        <v>1</v>
      </c>
      <c r="R357">
        <v>1</v>
      </c>
      <c r="S357">
        <v>11</v>
      </c>
      <c r="T357">
        <v>8</v>
      </c>
      <c r="U357">
        <v>3</v>
      </c>
      <c r="V357">
        <v>1</v>
      </c>
      <c r="X357" t="s">
        <v>7755</v>
      </c>
      <c r="AA357">
        <v>0</v>
      </c>
      <c r="AB357">
        <v>0</v>
      </c>
      <c r="AC357">
        <v>0</v>
      </c>
      <c r="AD357">
        <v>0</v>
      </c>
      <c r="AE357">
        <v>0</v>
      </c>
      <c r="AF357">
        <v>0</v>
      </c>
      <c r="AG357">
        <v>0</v>
      </c>
      <c r="AJ357" s="56"/>
      <c r="AK357" s="56"/>
      <c r="AL357" s="56"/>
      <c r="AP357" t="s">
        <v>1155</v>
      </c>
      <c r="AS357" t="s">
        <v>1152</v>
      </c>
      <c r="AT357">
        <v>1</v>
      </c>
      <c r="AV357">
        <v>3</v>
      </c>
      <c r="AW357">
        <v>2</v>
      </c>
      <c r="AX357">
        <v>1</v>
      </c>
      <c r="AY357" t="s">
        <v>1147</v>
      </c>
      <c r="AZ357" t="s">
        <v>1147</v>
      </c>
      <c r="BA357">
        <v>3</v>
      </c>
      <c r="BD357">
        <v>1000000000</v>
      </c>
      <c r="BE357">
        <v>4</v>
      </c>
      <c r="BF357">
        <v>-0.33</v>
      </c>
      <c r="BG357">
        <v>0</v>
      </c>
      <c r="BH357">
        <v>0</v>
      </c>
      <c r="BI357">
        <v>0</v>
      </c>
      <c r="BJ357">
        <v>0</v>
      </c>
      <c r="BK357">
        <v>0</v>
      </c>
      <c r="BL357">
        <v>0</v>
      </c>
      <c r="BM357">
        <v>4</v>
      </c>
      <c r="BN357">
        <v>-0.33</v>
      </c>
      <c r="BO357">
        <v>0</v>
      </c>
      <c r="BP357">
        <v>0</v>
      </c>
      <c r="BR357">
        <v>0</v>
      </c>
      <c r="BS357">
        <v>1</v>
      </c>
      <c r="BX357">
        <v>0</v>
      </c>
      <c r="BY357">
        <v>6.26</v>
      </c>
      <c r="BZ357">
        <v>0</v>
      </c>
      <c r="CA357">
        <v>14.4</v>
      </c>
      <c r="CB357">
        <v>0</v>
      </c>
      <c r="CC357">
        <v>1</v>
      </c>
      <c r="CD357" s="56">
        <v>42095</v>
      </c>
      <c r="CE357" s="56">
        <v>42342</v>
      </c>
      <c r="CF357" s="56">
        <v>42342</v>
      </c>
      <c r="CG357" s="56">
        <v>42419</v>
      </c>
      <c r="CH357" s="56"/>
      <c r="CI357" s="56"/>
      <c r="CJ357">
        <v>0</v>
      </c>
      <c r="CK357">
        <v>0</v>
      </c>
      <c r="CL357">
        <v>0</v>
      </c>
      <c r="CM357">
        <v>0</v>
      </c>
      <c r="CN357">
        <v>0</v>
      </c>
      <c r="CO357">
        <v>0</v>
      </c>
      <c r="CP357">
        <v>0.95</v>
      </c>
      <c r="CQ357" t="s">
        <v>1154</v>
      </c>
      <c r="CR357" t="s">
        <v>1153</v>
      </c>
      <c r="CS357" t="s">
        <v>1725</v>
      </c>
      <c r="CT357" t="s">
        <v>1397</v>
      </c>
      <c r="CU357" t="s">
        <v>1396</v>
      </c>
      <c r="CV357" t="s">
        <v>2738</v>
      </c>
      <c r="CW357" t="s">
        <v>1727</v>
      </c>
      <c r="CX357" t="s">
        <v>853</v>
      </c>
      <c r="DC357" t="s">
        <v>1387</v>
      </c>
      <c r="DE357" t="s">
        <v>1728</v>
      </c>
    </row>
    <row r="358" spans="1:109" x14ac:dyDescent="0.25">
      <c r="A358" t="s">
        <v>1025</v>
      </c>
      <c r="B358">
        <v>1</v>
      </c>
      <c r="C358" s="56">
        <v>42419</v>
      </c>
      <c r="D358" t="s">
        <v>1153</v>
      </c>
      <c r="E358" t="s">
        <v>2739</v>
      </c>
      <c r="G358" t="s">
        <v>2740</v>
      </c>
      <c r="H358" t="s">
        <v>1144</v>
      </c>
      <c r="I358" t="s">
        <v>1144</v>
      </c>
      <c r="J358" t="s">
        <v>1144</v>
      </c>
      <c r="K358" t="s">
        <v>1144</v>
      </c>
      <c r="L358">
        <v>10.51</v>
      </c>
      <c r="M358">
        <v>23</v>
      </c>
      <c r="N358">
        <v>0</v>
      </c>
      <c r="O358" s="56">
        <v>0</v>
      </c>
      <c r="P358" s="56">
        <v>0</v>
      </c>
      <c r="Q358">
        <v>1</v>
      </c>
      <c r="R358">
        <v>1</v>
      </c>
      <c r="S358">
        <v>11</v>
      </c>
      <c r="T358">
        <v>8</v>
      </c>
      <c r="U358">
        <v>3</v>
      </c>
      <c r="V358">
        <v>1</v>
      </c>
      <c r="X358" t="s">
        <v>7755</v>
      </c>
      <c r="AA358">
        <v>0</v>
      </c>
      <c r="AB358">
        <v>0</v>
      </c>
      <c r="AC358">
        <v>0</v>
      </c>
      <c r="AD358">
        <v>0</v>
      </c>
      <c r="AE358">
        <v>0</v>
      </c>
      <c r="AF358">
        <v>0</v>
      </c>
      <c r="AG358">
        <v>0</v>
      </c>
      <c r="AJ358" s="56"/>
      <c r="AK358" s="56"/>
      <c r="AL358" s="56"/>
      <c r="AP358" t="s">
        <v>1155</v>
      </c>
      <c r="AR358">
        <v>2</v>
      </c>
      <c r="AS358" t="s">
        <v>1152</v>
      </c>
      <c r="AT358">
        <v>1</v>
      </c>
      <c r="AV358">
        <v>8</v>
      </c>
      <c r="AW358">
        <v>5</v>
      </c>
      <c r="AX358">
        <v>3</v>
      </c>
      <c r="AY358" t="s">
        <v>1147</v>
      </c>
      <c r="AZ358" t="s">
        <v>1147</v>
      </c>
      <c r="BA358">
        <v>8</v>
      </c>
      <c r="BD358">
        <v>1000000000</v>
      </c>
      <c r="BE358">
        <v>14</v>
      </c>
      <c r="BF358">
        <v>-0.75</v>
      </c>
      <c r="BG358">
        <v>0</v>
      </c>
      <c r="BH358">
        <v>0</v>
      </c>
      <c r="BI358">
        <v>0</v>
      </c>
      <c r="BJ358">
        <v>0</v>
      </c>
      <c r="BK358">
        <v>0</v>
      </c>
      <c r="BL358">
        <v>0</v>
      </c>
      <c r="BM358">
        <v>14</v>
      </c>
      <c r="BN358">
        <v>-0.75</v>
      </c>
      <c r="BO358">
        <v>0</v>
      </c>
      <c r="BP358">
        <v>0</v>
      </c>
      <c r="BR358">
        <v>0</v>
      </c>
      <c r="BS358">
        <v>2</v>
      </c>
      <c r="BX358">
        <v>0</v>
      </c>
      <c r="BY358">
        <v>63.06</v>
      </c>
      <c r="BZ358">
        <v>0</v>
      </c>
      <c r="CA358">
        <v>5.19</v>
      </c>
      <c r="CB358">
        <v>0</v>
      </c>
      <c r="CC358">
        <v>1</v>
      </c>
      <c r="CD358" s="56">
        <v>42095</v>
      </c>
      <c r="CE358" s="56">
        <v>42342</v>
      </c>
      <c r="CF358" s="56">
        <v>42342</v>
      </c>
      <c r="CG358" s="56">
        <v>42419</v>
      </c>
      <c r="CH358" s="56"/>
      <c r="CI358" s="56"/>
      <c r="CJ358">
        <v>0</v>
      </c>
      <c r="CK358">
        <v>0</v>
      </c>
      <c r="CL358">
        <v>0</v>
      </c>
      <c r="CM358">
        <v>0</v>
      </c>
      <c r="CN358">
        <v>0</v>
      </c>
      <c r="CO358">
        <v>0</v>
      </c>
      <c r="CP358">
        <v>0.95</v>
      </c>
      <c r="CQ358" t="s">
        <v>1154</v>
      </c>
      <c r="CR358" t="s">
        <v>1153</v>
      </c>
      <c r="CS358" t="s">
        <v>1725</v>
      </c>
      <c r="CT358" t="s">
        <v>1397</v>
      </c>
      <c r="CU358" t="s">
        <v>1396</v>
      </c>
      <c r="CV358" t="s">
        <v>2741</v>
      </c>
      <c r="CW358" t="s">
        <v>1727</v>
      </c>
      <c r="CX358" t="s">
        <v>853</v>
      </c>
      <c r="DC358" t="s">
        <v>1387</v>
      </c>
      <c r="DE358" t="s">
        <v>1728</v>
      </c>
    </row>
    <row r="359" spans="1:109" x14ac:dyDescent="0.25">
      <c r="A359" t="s">
        <v>1025</v>
      </c>
      <c r="B359">
        <v>2</v>
      </c>
      <c r="C359" s="56">
        <v>42419</v>
      </c>
      <c r="D359" t="s">
        <v>1153</v>
      </c>
      <c r="E359" t="s">
        <v>2742</v>
      </c>
      <c r="G359" t="s">
        <v>2743</v>
      </c>
      <c r="H359" t="s">
        <v>1144</v>
      </c>
      <c r="I359" t="s">
        <v>1144</v>
      </c>
      <c r="J359" t="s">
        <v>1144</v>
      </c>
      <c r="K359" t="s">
        <v>1144</v>
      </c>
      <c r="L359">
        <v>1.86</v>
      </c>
      <c r="M359">
        <v>3.57</v>
      </c>
      <c r="N359">
        <v>0</v>
      </c>
      <c r="O359" s="56">
        <v>0</v>
      </c>
      <c r="P359" s="56">
        <v>0</v>
      </c>
      <c r="Q359">
        <v>1</v>
      </c>
      <c r="R359">
        <v>1</v>
      </c>
      <c r="S359">
        <v>11</v>
      </c>
      <c r="T359">
        <v>8</v>
      </c>
      <c r="U359">
        <v>3</v>
      </c>
      <c r="V359">
        <v>1</v>
      </c>
      <c r="W359" t="s">
        <v>1156</v>
      </c>
      <c r="X359" t="s">
        <v>7659</v>
      </c>
      <c r="Y359">
        <v>5</v>
      </c>
      <c r="AA359">
        <v>0</v>
      </c>
      <c r="AB359">
        <v>0</v>
      </c>
      <c r="AC359">
        <v>0</v>
      </c>
      <c r="AD359">
        <v>0</v>
      </c>
      <c r="AE359">
        <v>0</v>
      </c>
      <c r="AF359">
        <v>0</v>
      </c>
      <c r="AG359">
        <v>0</v>
      </c>
      <c r="AJ359" s="56"/>
      <c r="AK359" s="56"/>
      <c r="AL359" s="56"/>
      <c r="AP359" t="s">
        <v>1155</v>
      </c>
      <c r="AR359">
        <v>5</v>
      </c>
      <c r="AS359" t="s">
        <v>1152</v>
      </c>
      <c r="AT359">
        <v>1</v>
      </c>
      <c r="AV359">
        <v>8</v>
      </c>
      <c r="AW359">
        <v>5</v>
      </c>
      <c r="AX359">
        <v>3</v>
      </c>
      <c r="AY359" t="s">
        <v>1148</v>
      </c>
      <c r="AZ359" t="s">
        <v>1148</v>
      </c>
      <c r="BA359">
        <v>10</v>
      </c>
      <c r="BD359">
        <v>1000000000</v>
      </c>
      <c r="BE359">
        <v>6</v>
      </c>
      <c r="BF359">
        <v>0.25</v>
      </c>
      <c r="BG359">
        <v>0</v>
      </c>
      <c r="BH359">
        <v>0</v>
      </c>
      <c r="BI359">
        <v>0</v>
      </c>
      <c r="BJ359">
        <v>0</v>
      </c>
      <c r="BK359">
        <v>0</v>
      </c>
      <c r="BL359">
        <v>0</v>
      </c>
      <c r="BM359">
        <v>6</v>
      </c>
      <c r="BN359">
        <v>0.25</v>
      </c>
      <c r="BO359">
        <v>0</v>
      </c>
      <c r="BP359">
        <v>0</v>
      </c>
      <c r="BR359">
        <v>0</v>
      </c>
      <c r="BS359">
        <v>2</v>
      </c>
      <c r="BT359">
        <v>2</v>
      </c>
      <c r="BX359">
        <v>0</v>
      </c>
      <c r="BY359">
        <v>0</v>
      </c>
      <c r="BZ359">
        <v>0</v>
      </c>
      <c r="CA359">
        <v>4.01</v>
      </c>
      <c r="CB359">
        <v>0</v>
      </c>
      <c r="CC359">
        <v>1</v>
      </c>
      <c r="CD359" s="56">
        <v>42342</v>
      </c>
      <c r="CE359" s="56">
        <v>42342</v>
      </c>
      <c r="CF359" s="56">
        <v>42342</v>
      </c>
      <c r="CG359" s="56">
        <v>42419</v>
      </c>
      <c r="CH359" s="56"/>
      <c r="CI359" s="56"/>
      <c r="CJ359">
        <v>7.0000000000000007E-2</v>
      </c>
      <c r="CK359">
        <v>0</v>
      </c>
      <c r="CL359">
        <v>0</v>
      </c>
      <c r="CM359">
        <v>0</v>
      </c>
      <c r="CN359">
        <v>0</v>
      </c>
      <c r="CO359">
        <v>0.96</v>
      </c>
      <c r="CP359">
        <v>0</v>
      </c>
      <c r="CQ359" t="s">
        <v>1154</v>
      </c>
      <c r="CR359" t="s">
        <v>1153</v>
      </c>
      <c r="CS359" t="s">
        <v>1748</v>
      </c>
      <c r="CT359" t="s">
        <v>1397</v>
      </c>
      <c r="CU359" t="s">
        <v>1396</v>
      </c>
      <c r="CV359" t="s">
        <v>2744</v>
      </c>
      <c r="CW359" t="s">
        <v>1390</v>
      </c>
      <c r="CX359" t="s">
        <v>853</v>
      </c>
      <c r="DC359" t="s">
        <v>1387</v>
      </c>
      <c r="DE359" t="s">
        <v>1392</v>
      </c>
    </row>
    <row r="360" spans="1:109" x14ac:dyDescent="0.25">
      <c r="A360" t="s">
        <v>1025</v>
      </c>
      <c r="B360">
        <v>1</v>
      </c>
      <c r="C360" s="56">
        <v>42419</v>
      </c>
      <c r="D360" t="s">
        <v>1153</v>
      </c>
      <c r="E360" t="s">
        <v>1449</v>
      </c>
      <c r="G360" t="s">
        <v>2745</v>
      </c>
      <c r="H360" t="s">
        <v>1144</v>
      </c>
      <c r="I360" t="s">
        <v>1144</v>
      </c>
      <c r="J360" t="s">
        <v>1144</v>
      </c>
      <c r="K360" t="s">
        <v>1144</v>
      </c>
      <c r="L360">
        <v>1.36</v>
      </c>
      <c r="M360">
        <v>5.55</v>
      </c>
      <c r="N360">
        <v>0</v>
      </c>
      <c r="O360" s="56">
        <v>0</v>
      </c>
      <c r="P360" s="56">
        <v>0</v>
      </c>
      <c r="Q360">
        <v>1</v>
      </c>
      <c r="R360">
        <v>1</v>
      </c>
      <c r="S360">
        <v>11</v>
      </c>
      <c r="T360">
        <v>8</v>
      </c>
      <c r="U360">
        <v>3</v>
      </c>
      <c r="V360">
        <v>1</v>
      </c>
      <c r="W360" t="s">
        <v>1156</v>
      </c>
      <c r="X360" t="s">
        <v>7755</v>
      </c>
      <c r="Y360">
        <v>24</v>
      </c>
      <c r="AA360">
        <v>0</v>
      </c>
      <c r="AB360">
        <v>0</v>
      </c>
      <c r="AC360">
        <v>0</v>
      </c>
      <c r="AD360">
        <v>0</v>
      </c>
      <c r="AE360">
        <v>0</v>
      </c>
      <c r="AF360">
        <v>0</v>
      </c>
      <c r="AG360">
        <v>0</v>
      </c>
      <c r="AJ360" s="56"/>
      <c r="AK360" s="56"/>
      <c r="AL360" s="56"/>
      <c r="AP360" t="s">
        <v>1155</v>
      </c>
      <c r="AR360">
        <v>5</v>
      </c>
      <c r="AS360" t="s">
        <v>1152</v>
      </c>
      <c r="AT360">
        <v>1</v>
      </c>
      <c r="AV360">
        <v>30</v>
      </c>
      <c r="AW360">
        <v>20</v>
      </c>
      <c r="AX360">
        <v>10</v>
      </c>
      <c r="AY360" t="s">
        <v>1145</v>
      </c>
      <c r="AZ360" t="s">
        <v>1145</v>
      </c>
      <c r="BA360">
        <v>30</v>
      </c>
      <c r="BD360">
        <v>1000000000</v>
      </c>
      <c r="BE360">
        <v>18</v>
      </c>
      <c r="BF360">
        <v>0.4</v>
      </c>
      <c r="BG360">
        <v>0</v>
      </c>
      <c r="BH360">
        <v>0</v>
      </c>
      <c r="BI360">
        <v>0</v>
      </c>
      <c r="BJ360">
        <v>0</v>
      </c>
      <c r="BK360">
        <v>0</v>
      </c>
      <c r="BL360">
        <v>0</v>
      </c>
      <c r="BM360">
        <v>18</v>
      </c>
      <c r="BN360">
        <v>0.4</v>
      </c>
      <c r="BO360">
        <v>0</v>
      </c>
      <c r="BP360">
        <v>0</v>
      </c>
      <c r="BR360">
        <v>10</v>
      </c>
      <c r="BS360">
        <v>8</v>
      </c>
      <c r="BX360">
        <v>0</v>
      </c>
      <c r="BY360">
        <v>0</v>
      </c>
      <c r="BZ360">
        <v>0</v>
      </c>
      <c r="CA360">
        <v>13.44</v>
      </c>
      <c r="CB360">
        <v>0</v>
      </c>
      <c r="CC360">
        <v>1</v>
      </c>
      <c r="CD360" s="56">
        <v>42095</v>
      </c>
      <c r="CE360" s="56">
        <v>42342</v>
      </c>
      <c r="CF360" s="56">
        <v>42342</v>
      </c>
      <c r="CG360" s="56">
        <v>42419</v>
      </c>
      <c r="CH360" s="56"/>
      <c r="CI360" s="56"/>
      <c r="CJ360">
        <v>0.18</v>
      </c>
      <c r="CK360">
        <v>0</v>
      </c>
      <c r="CL360">
        <v>0</v>
      </c>
      <c r="CM360">
        <v>0</v>
      </c>
      <c r="CN360">
        <v>0.56000000000000005</v>
      </c>
      <c r="CO360">
        <v>0.39</v>
      </c>
      <c r="CP360">
        <v>0</v>
      </c>
      <c r="CQ360" t="s">
        <v>1154</v>
      </c>
      <c r="CR360" t="s">
        <v>1153</v>
      </c>
      <c r="CS360" t="s">
        <v>1725</v>
      </c>
      <c r="CT360" t="s">
        <v>1397</v>
      </c>
      <c r="CU360" t="s">
        <v>1396</v>
      </c>
      <c r="CV360" t="s">
        <v>2746</v>
      </c>
      <c r="CW360" t="s">
        <v>1727</v>
      </c>
      <c r="CX360" t="s">
        <v>853</v>
      </c>
      <c r="DC360" t="s">
        <v>1387</v>
      </c>
      <c r="DE360" t="s">
        <v>1728</v>
      </c>
    </row>
    <row r="361" spans="1:109" x14ac:dyDescent="0.25">
      <c r="A361" t="s">
        <v>1025</v>
      </c>
      <c r="B361">
        <v>2</v>
      </c>
      <c r="C361" s="56">
        <v>42419</v>
      </c>
      <c r="D361" t="s">
        <v>1153</v>
      </c>
      <c r="E361" t="s">
        <v>2747</v>
      </c>
      <c r="G361" t="s">
        <v>2748</v>
      </c>
      <c r="H361" t="s">
        <v>1144</v>
      </c>
      <c r="I361" t="s">
        <v>1144</v>
      </c>
      <c r="J361" t="s">
        <v>1144</v>
      </c>
      <c r="K361" t="s">
        <v>1144</v>
      </c>
      <c r="L361">
        <v>0.37</v>
      </c>
      <c r="M361">
        <v>5.04</v>
      </c>
      <c r="N361">
        <v>0</v>
      </c>
      <c r="O361" s="56">
        <v>0</v>
      </c>
      <c r="P361" s="56">
        <v>0</v>
      </c>
      <c r="Q361">
        <v>1</v>
      </c>
      <c r="R361">
        <v>1</v>
      </c>
      <c r="S361">
        <v>11</v>
      </c>
      <c r="T361">
        <v>8</v>
      </c>
      <c r="U361">
        <v>3</v>
      </c>
      <c r="V361">
        <v>1</v>
      </c>
      <c r="X361" t="s">
        <v>7757</v>
      </c>
      <c r="AA361">
        <v>0</v>
      </c>
      <c r="AB361">
        <v>0</v>
      </c>
      <c r="AC361">
        <v>0</v>
      </c>
      <c r="AD361">
        <v>0</v>
      </c>
      <c r="AE361">
        <v>0</v>
      </c>
      <c r="AF361">
        <v>0</v>
      </c>
      <c r="AG361">
        <v>0</v>
      </c>
      <c r="AJ361" s="56"/>
      <c r="AK361" s="56"/>
      <c r="AL361" s="56"/>
      <c r="AP361" t="s">
        <v>1155</v>
      </c>
      <c r="AR361">
        <v>5</v>
      </c>
      <c r="AS361" t="s">
        <v>1152</v>
      </c>
      <c r="AT361">
        <v>1</v>
      </c>
      <c r="AV361">
        <v>14</v>
      </c>
      <c r="AW361">
        <v>9</v>
      </c>
      <c r="AX361">
        <v>5</v>
      </c>
      <c r="AY361" t="s">
        <v>1147</v>
      </c>
      <c r="AZ361" t="s">
        <v>1147</v>
      </c>
      <c r="BA361">
        <v>20</v>
      </c>
      <c r="BD361">
        <v>1000000000</v>
      </c>
      <c r="BE361">
        <v>20</v>
      </c>
      <c r="BF361">
        <v>-0.43</v>
      </c>
      <c r="BG361">
        <v>0</v>
      </c>
      <c r="BH361">
        <v>0</v>
      </c>
      <c r="BI361">
        <v>0</v>
      </c>
      <c r="BJ361">
        <v>0</v>
      </c>
      <c r="BK361">
        <v>0</v>
      </c>
      <c r="BL361">
        <v>0</v>
      </c>
      <c r="BM361">
        <v>20</v>
      </c>
      <c r="BN361">
        <v>-0.43</v>
      </c>
      <c r="BO361">
        <v>0</v>
      </c>
      <c r="BP361">
        <v>0</v>
      </c>
      <c r="BR361">
        <v>0</v>
      </c>
      <c r="BS361">
        <v>4</v>
      </c>
      <c r="BX361">
        <v>0</v>
      </c>
      <c r="BY361">
        <v>2.2200000000000002</v>
      </c>
      <c r="BZ361">
        <v>0</v>
      </c>
      <c r="CA361">
        <v>55.08</v>
      </c>
      <c r="CB361">
        <v>0</v>
      </c>
      <c r="CC361">
        <v>1</v>
      </c>
      <c r="CD361" s="56">
        <v>42341</v>
      </c>
      <c r="CE361" s="56">
        <v>42342</v>
      </c>
      <c r="CF361" s="56">
        <v>42342</v>
      </c>
      <c r="CG361" s="56">
        <v>42419</v>
      </c>
      <c r="CH361" s="56"/>
      <c r="CI361" s="56"/>
      <c r="CJ361">
        <v>0</v>
      </c>
      <c r="CK361">
        <v>0</v>
      </c>
      <c r="CL361">
        <v>0</v>
      </c>
      <c r="CM361">
        <v>0</v>
      </c>
      <c r="CN361">
        <v>0</v>
      </c>
      <c r="CO361">
        <v>0</v>
      </c>
      <c r="CP361">
        <v>0.96</v>
      </c>
      <c r="CQ361" t="s">
        <v>1154</v>
      </c>
      <c r="CR361" t="s">
        <v>1153</v>
      </c>
      <c r="CS361" t="s">
        <v>1748</v>
      </c>
      <c r="CT361" t="s">
        <v>1397</v>
      </c>
      <c r="CU361" t="s">
        <v>1396</v>
      </c>
      <c r="CV361" t="s">
        <v>2749</v>
      </c>
      <c r="CW361" t="s">
        <v>1727</v>
      </c>
      <c r="CX361" t="s">
        <v>853</v>
      </c>
      <c r="DC361" t="s">
        <v>1387</v>
      </c>
      <c r="DE361" t="s">
        <v>1392</v>
      </c>
    </row>
    <row r="362" spans="1:109" x14ac:dyDescent="0.25">
      <c r="A362" t="s">
        <v>1025</v>
      </c>
      <c r="B362">
        <v>1</v>
      </c>
      <c r="C362" s="56">
        <v>42419</v>
      </c>
      <c r="D362" t="s">
        <v>1153</v>
      </c>
      <c r="E362" t="s">
        <v>2750</v>
      </c>
      <c r="G362" t="s">
        <v>2751</v>
      </c>
      <c r="H362" t="s">
        <v>1144</v>
      </c>
      <c r="I362" t="s">
        <v>1144</v>
      </c>
      <c r="J362" t="s">
        <v>1144</v>
      </c>
      <c r="K362" t="s">
        <v>1144</v>
      </c>
      <c r="L362">
        <v>3.66</v>
      </c>
      <c r="M362">
        <v>12.47</v>
      </c>
      <c r="N362">
        <v>0</v>
      </c>
      <c r="O362" s="56">
        <v>0</v>
      </c>
      <c r="P362" s="56">
        <v>0</v>
      </c>
      <c r="Q362">
        <v>1</v>
      </c>
      <c r="R362">
        <v>1</v>
      </c>
      <c r="S362">
        <v>11</v>
      </c>
      <c r="T362">
        <v>8</v>
      </c>
      <c r="U362">
        <v>3</v>
      </c>
      <c r="V362">
        <v>1</v>
      </c>
      <c r="X362" t="s">
        <v>7755</v>
      </c>
      <c r="AA362">
        <v>0</v>
      </c>
      <c r="AB362">
        <v>0</v>
      </c>
      <c r="AC362">
        <v>0</v>
      </c>
      <c r="AD362">
        <v>0</v>
      </c>
      <c r="AE362">
        <v>0</v>
      </c>
      <c r="AF362">
        <v>0</v>
      </c>
      <c r="AG362">
        <v>0</v>
      </c>
      <c r="AJ362" s="56"/>
      <c r="AK362" s="56"/>
      <c r="AL362" s="56"/>
      <c r="AM362">
        <v>1</v>
      </c>
      <c r="AP362" t="s">
        <v>1155</v>
      </c>
      <c r="AS362" t="s">
        <v>1152</v>
      </c>
      <c r="AT362">
        <v>1</v>
      </c>
      <c r="AV362">
        <v>1</v>
      </c>
      <c r="AW362">
        <v>1</v>
      </c>
      <c r="AX362">
        <v>0.5</v>
      </c>
      <c r="AY362" t="s">
        <v>1147</v>
      </c>
      <c r="AZ362" t="s">
        <v>1147</v>
      </c>
      <c r="BA362">
        <v>1</v>
      </c>
      <c r="BD362">
        <v>1000000000</v>
      </c>
      <c r="BE362">
        <v>2</v>
      </c>
      <c r="BF362">
        <v>-1</v>
      </c>
      <c r="BG362">
        <v>0</v>
      </c>
      <c r="BH362">
        <v>0</v>
      </c>
      <c r="BI362">
        <v>0</v>
      </c>
      <c r="BJ362">
        <v>0</v>
      </c>
      <c r="BK362">
        <v>0</v>
      </c>
      <c r="BL362">
        <v>0</v>
      </c>
      <c r="BM362">
        <v>2</v>
      </c>
      <c r="BN362">
        <v>-1</v>
      </c>
      <c r="BO362">
        <v>0</v>
      </c>
      <c r="BP362">
        <v>0</v>
      </c>
      <c r="BR362">
        <v>0</v>
      </c>
      <c r="BS362">
        <v>0</v>
      </c>
      <c r="BX362">
        <v>0</v>
      </c>
      <c r="BY362">
        <v>3.66</v>
      </c>
      <c r="BZ362">
        <v>0</v>
      </c>
      <c r="CA362">
        <v>10.5</v>
      </c>
      <c r="CB362">
        <v>0</v>
      </c>
      <c r="CC362">
        <v>1</v>
      </c>
      <c r="CD362" s="56">
        <v>42095</v>
      </c>
      <c r="CE362" s="56">
        <v>42342</v>
      </c>
      <c r="CF362" s="56">
        <v>42342</v>
      </c>
      <c r="CG362" s="56">
        <v>42419</v>
      </c>
      <c r="CH362" s="56"/>
      <c r="CI362" s="56"/>
      <c r="CJ362">
        <v>0</v>
      </c>
      <c r="CK362">
        <v>0</v>
      </c>
      <c r="CL362">
        <v>0</v>
      </c>
      <c r="CM362">
        <v>0</v>
      </c>
      <c r="CN362">
        <v>0</v>
      </c>
      <c r="CO362">
        <v>0</v>
      </c>
      <c r="CP362">
        <v>0.95</v>
      </c>
      <c r="CQ362" t="s">
        <v>1154</v>
      </c>
      <c r="CR362" t="s">
        <v>1153</v>
      </c>
      <c r="CS362" t="s">
        <v>1725</v>
      </c>
      <c r="CT362" t="s">
        <v>1397</v>
      </c>
      <c r="CU362" t="s">
        <v>1396</v>
      </c>
      <c r="CV362" t="s">
        <v>2752</v>
      </c>
      <c r="CW362" t="s">
        <v>1727</v>
      </c>
      <c r="CX362" t="s">
        <v>853</v>
      </c>
      <c r="DC362" t="s">
        <v>1387</v>
      </c>
      <c r="DE362" t="s">
        <v>1728</v>
      </c>
    </row>
    <row r="363" spans="1:109" x14ac:dyDescent="0.25">
      <c r="A363" t="s">
        <v>1025</v>
      </c>
      <c r="B363">
        <v>1</v>
      </c>
      <c r="C363" s="56">
        <v>42419</v>
      </c>
      <c r="D363" t="s">
        <v>1153</v>
      </c>
      <c r="E363" t="s">
        <v>2753</v>
      </c>
      <c r="G363" t="s">
        <v>2754</v>
      </c>
      <c r="H363" t="s">
        <v>1144</v>
      </c>
      <c r="I363" t="s">
        <v>1144</v>
      </c>
      <c r="J363" t="s">
        <v>1144</v>
      </c>
      <c r="K363" t="s">
        <v>1144</v>
      </c>
      <c r="L363">
        <v>11.99</v>
      </c>
      <c r="M363">
        <v>26.95</v>
      </c>
      <c r="N363">
        <v>0</v>
      </c>
      <c r="O363" s="56">
        <v>0</v>
      </c>
      <c r="P363" s="56">
        <v>0</v>
      </c>
      <c r="Q363">
        <v>1</v>
      </c>
      <c r="R363">
        <v>1</v>
      </c>
      <c r="S363">
        <v>11</v>
      </c>
      <c r="T363">
        <v>8</v>
      </c>
      <c r="U363">
        <v>3</v>
      </c>
      <c r="V363">
        <v>1</v>
      </c>
      <c r="W363" t="s">
        <v>1156</v>
      </c>
      <c r="X363" t="s">
        <v>7756</v>
      </c>
      <c r="Y363">
        <v>32</v>
      </c>
      <c r="AA363">
        <v>0</v>
      </c>
      <c r="AB363">
        <v>0</v>
      </c>
      <c r="AC363">
        <v>0</v>
      </c>
      <c r="AD363">
        <v>0</v>
      </c>
      <c r="AE363">
        <v>0</v>
      </c>
      <c r="AF363">
        <v>0</v>
      </c>
      <c r="AG363">
        <v>0</v>
      </c>
      <c r="AJ363" s="56"/>
      <c r="AK363" s="56"/>
      <c r="AL363" s="56"/>
      <c r="AP363" t="s">
        <v>1155</v>
      </c>
      <c r="AR363">
        <v>5</v>
      </c>
      <c r="AS363" t="s">
        <v>1152</v>
      </c>
      <c r="AT363">
        <v>1</v>
      </c>
      <c r="AV363">
        <v>40</v>
      </c>
      <c r="AW363">
        <v>27</v>
      </c>
      <c r="AX363">
        <v>13</v>
      </c>
      <c r="AY363" t="s">
        <v>1148</v>
      </c>
      <c r="AZ363" t="s">
        <v>1147</v>
      </c>
      <c r="BA363">
        <v>30</v>
      </c>
      <c r="BD363">
        <v>1000000000</v>
      </c>
      <c r="BE363">
        <v>31</v>
      </c>
      <c r="BF363">
        <v>0.23</v>
      </c>
      <c r="BG363">
        <v>17</v>
      </c>
      <c r="BH363">
        <v>0</v>
      </c>
      <c r="BI363">
        <v>0</v>
      </c>
      <c r="BJ363">
        <v>0</v>
      </c>
      <c r="BK363">
        <v>0</v>
      </c>
      <c r="BL363">
        <v>0</v>
      </c>
      <c r="BM363">
        <v>48</v>
      </c>
      <c r="BN363">
        <v>-0.2</v>
      </c>
      <c r="BO363">
        <v>0</v>
      </c>
      <c r="BP363">
        <v>0</v>
      </c>
      <c r="BR363">
        <v>0</v>
      </c>
      <c r="BS363">
        <v>11</v>
      </c>
      <c r="BT363">
        <v>5</v>
      </c>
      <c r="BX363">
        <v>0</v>
      </c>
      <c r="BY363">
        <v>0</v>
      </c>
      <c r="BZ363">
        <v>0</v>
      </c>
      <c r="CA363">
        <v>5.44</v>
      </c>
      <c r="CB363">
        <v>0</v>
      </c>
      <c r="CC363">
        <v>1</v>
      </c>
      <c r="CD363" s="56">
        <v>42318</v>
      </c>
      <c r="CE363" s="56">
        <v>42342</v>
      </c>
      <c r="CF363" s="56">
        <v>42342</v>
      </c>
      <c r="CG363" s="56">
        <v>42419</v>
      </c>
      <c r="CH363" s="56"/>
      <c r="CI363" s="56"/>
      <c r="CJ363">
        <v>0.23</v>
      </c>
      <c r="CK363">
        <v>0</v>
      </c>
      <c r="CL363">
        <v>0</v>
      </c>
      <c r="CM363">
        <v>0</v>
      </c>
      <c r="CN363">
        <v>0.53</v>
      </c>
      <c r="CO363">
        <v>0.42</v>
      </c>
      <c r="CP363">
        <v>0</v>
      </c>
      <c r="CQ363" t="s">
        <v>1154</v>
      </c>
      <c r="CR363" t="s">
        <v>1153</v>
      </c>
      <c r="CS363" t="s">
        <v>1725</v>
      </c>
      <c r="CT363" t="s">
        <v>1397</v>
      </c>
      <c r="CU363" t="s">
        <v>1396</v>
      </c>
      <c r="CV363" t="s">
        <v>2755</v>
      </c>
      <c r="CW363" t="s">
        <v>1727</v>
      </c>
      <c r="CX363" t="s">
        <v>853</v>
      </c>
      <c r="DC363" t="s">
        <v>1387</v>
      </c>
      <c r="DE363" t="s">
        <v>1728</v>
      </c>
    </row>
    <row r="364" spans="1:109" x14ac:dyDescent="0.25">
      <c r="A364" t="s">
        <v>1025</v>
      </c>
      <c r="B364">
        <v>1</v>
      </c>
      <c r="C364" s="56">
        <v>42419</v>
      </c>
      <c r="D364" t="s">
        <v>1153</v>
      </c>
      <c r="E364" t="s">
        <v>2756</v>
      </c>
      <c r="G364" t="s">
        <v>2757</v>
      </c>
      <c r="H364" t="s">
        <v>1144</v>
      </c>
      <c r="I364" t="s">
        <v>1144</v>
      </c>
      <c r="J364" t="s">
        <v>1144</v>
      </c>
      <c r="K364" t="s">
        <v>1144</v>
      </c>
      <c r="L364">
        <v>4.8499999999999996</v>
      </c>
      <c r="M364">
        <v>25.56</v>
      </c>
      <c r="N364">
        <v>0</v>
      </c>
      <c r="O364" s="56">
        <v>0</v>
      </c>
      <c r="P364" s="56">
        <v>0</v>
      </c>
      <c r="Q364">
        <v>1</v>
      </c>
      <c r="R364">
        <v>1</v>
      </c>
      <c r="S364">
        <v>11</v>
      </c>
      <c r="T364">
        <v>8</v>
      </c>
      <c r="U364">
        <v>3</v>
      </c>
      <c r="V364">
        <v>1</v>
      </c>
      <c r="X364" t="s">
        <v>7755</v>
      </c>
      <c r="AA364">
        <v>0</v>
      </c>
      <c r="AB364">
        <v>0</v>
      </c>
      <c r="AC364">
        <v>0</v>
      </c>
      <c r="AD364">
        <v>0</v>
      </c>
      <c r="AE364">
        <v>0</v>
      </c>
      <c r="AF364">
        <v>0</v>
      </c>
      <c r="AG364">
        <v>0</v>
      </c>
      <c r="AJ364" s="56"/>
      <c r="AK364" s="56"/>
      <c r="AL364" s="56"/>
      <c r="AP364" t="s">
        <v>1155</v>
      </c>
      <c r="AR364">
        <v>2</v>
      </c>
      <c r="AS364" t="s">
        <v>1152</v>
      </c>
      <c r="AT364">
        <v>1</v>
      </c>
      <c r="AV364">
        <v>12</v>
      </c>
      <c r="AW364">
        <v>8</v>
      </c>
      <c r="AX364">
        <v>4</v>
      </c>
      <c r="AY364" t="s">
        <v>1147</v>
      </c>
      <c r="AZ364" t="s">
        <v>1147</v>
      </c>
      <c r="BA364">
        <v>12</v>
      </c>
      <c r="BD364">
        <v>1000000000</v>
      </c>
      <c r="BE364">
        <v>17</v>
      </c>
      <c r="BF364">
        <v>-0.42</v>
      </c>
      <c r="BG364">
        <v>0</v>
      </c>
      <c r="BH364">
        <v>0</v>
      </c>
      <c r="BI364">
        <v>0</v>
      </c>
      <c r="BJ364">
        <v>0</v>
      </c>
      <c r="BK364">
        <v>0</v>
      </c>
      <c r="BL364">
        <v>0</v>
      </c>
      <c r="BM364">
        <v>17</v>
      </c>
      <c r="BN364">
        <v>-0.42</v>
      </c>
      <c r="BO364">
        <v>0</v>
      </c>
      <c r="BP364">
        <v>0</v>
      </c>
      <c r="BR364">
        <v>0</v>
      </c>
      <c r="BS364">
        <v>3</v>
      </c>
      <c r="BX364">
        <v>0</v>
      </c>
      <c r="BY364">
        <v>24.25</v>
      </c>
      <c r="BZ364">
        <v>0</v>
      </c>
      <c r="CA364">
        <v>18.63</v>
      </c>
      <c r="CB364">
        <v>0</v>
      </c>
      <c r="CC364">
        <v>1</v>
      </c>
      <c r="CD364" s="56">
        <v>42095</v>
      </c>
      <c r="CE364" s="56">
        <v>42342</v>
      </c>
      <c r="CF364" s="56">
        <v>42342</v>
      </c>
      <c r="CG364" s="56">
        <v>42419</v>
      </c>
      <c r="CH364" s="56"/>
      <c r="CI364" s="56"/>
      <c r="CJ364">
        <v>0.02</v>
      </c>
      <c r="CK364">
        <v>0</v>
      </c>
      <c r="CL364">
        <v>0</v>
      </c>
      <c r="CM364">
        <v>0</v>
      </c>
      <c r="CN364">
        <v>0</v>
      </c>
      <c r="CO364">
        <v>0</v>
      </c>
      <c r="CP364">
        <v>0.95</v>
      </c>
      <c r="CQ364" t="s">
        <v>1154</v>
      </c>
      <c r="CR364" t="s">
        <v>1153</v>
      </c>
      <c r="CS364" t="s">
        <v>1725</v>
      </c>
      <c r="CT364" t="s">
        <v>1397</v>
      </c>
      <c r="CU364" t="s">
        <v>1396</v>
      </c>
      <c r="CV364" t="s">
        <v>2758</v>
      </c>
      <c r="CW364" t="s">
        <v>1727</v>
      </c>
      <c r="CX364" t="s">
        <v>853</v>
      </c>
      <c r="DC364" t="s">
        <v>1387</v>
      </c>
      <c r="DE364" t="s">
        <v>1728</v>
      </c>
    </row>
    <row r="365" spans="1:109" x14ac:dyDescent="0.25">
      <c r="A365" t="s">
        <v>1025</v>
      </c>
      <c r="B365">
        <v>1</v>
      </c>
      <c r="C365" s="56">
        <v>42419</v>
      </c>
      <c r="D365" t="s">
        <v>1153</v>
      </c>
      <c r="E365" t="s">
        <v>1450</v>
      </c>
      <c r="G365" t="s">
        <v>2759</v>
      </c>
      <c r="H365" t="s">
        <v>1144</v>
      </c>
      <c r="I365" t="s">
        <v>1144</v>
      </c>
      <c r="J365" t="s">
        <v>1144</v>
      </c>
      <c r="K365" t="s">
        <v>1144</v>
      </c>
      <c r="L365">
        <v>2.4500000000000002</v>
      </c>
      <c r="M365">
        <v>11.04</v>
      </c>
      <c r="N365">
        <v>0</v>
      </c>
      <c r="O365" s="56">
        <v>0</v>
      </c>
      <c r="P365" s="56">
        <v>0</v>
      </c>
      <c r="Q365">
        <v>1</v>
      </c>
      <c r="R365">
        <v>1</v>
      </c>
      <c r="S365">
        <v>11</v>
      </c>
      <c r="T365">
        <v>8</v>
      </c>
      <c r="U365">
        <v>3</v>
      </c>
      <c r="V365">
        <v>1</v>
      </c>
      <c r="W365" t="s">
        <v>1156</v>
      </c>
      <c r="X365" t="s">
        <v>7716</v>
      </c>
      <c r="AA365">
        <v>0</v>
      </c>
      <c r="AB365">
        <v>0</v>
      </c>
      <c r="AC365">
        <v>0</v>
      </c>
      <c r="AD365">
        <v>0</v>
      </c>
      <c r="AE365">
        <v>0</v>
      </c>
      <c r="AF365">
        <v>0</v>
      </c>
      <c r="AG365">
        <v>0</v>
      </c>
      <c r="AJ365" s="56"/>
      <c r="AK365" s="56"/>
      <c r="AL365" s="56"/>
      <c r="AP365" t="s">
        <v>1155</v>
      </c>
      <c r="AR365">
        <v>5</v>
      </c>
      <c r="AS365" t="s">
        <v>1152</v>
      </c>
      <c r="AT365">
        <v>1</v>
      </c>
      <c r="AV365">
        <v>184</v>
      </c>
      <c r="AW365">
        <v>122</v>
      </c>
      <c r="AX365">
        <v>61</v>
      </c>
      <c r="AY365" t="s">
        <v>1145</v>
      </c>
      <c r="AZ365" t="s">
        <v>1145</v>
      </c>
      <c r="BA365">
        <v>230</v>
      </c>
      <c r="BD365">
        <v>1000000000</v>
      </c>
      <c r="BE365">
        <v>88</v>
      </c>
      <c r="BF365">
        <v>0.52</v>
      </c>
      <c r="BG365">
        <v>0</v>
      </c>
      <c r="BH365">
        <v>0</v>
      </c>
      <c r="BI365">
        <v>0</v>
      </c>
      <c r="BJ365">
        <v>0</v>
      </c>
      <c r="BK365">
        <v>0</v>
      </c>
      <c r="BL365">
        <v>0</v>
      </c>
      <c r="BM365">
        <v>88</v>
      </c>
      <c r="BN365">
        <v>0.52</v>
      </c>
      <c r="BO365">
        <v>0</v>
      </c>
      <c r="BP365">
        <v>0</v>
      </c>
      <c r="BR365">
        <v>95</v>
      </c>
      <c r="BS365">
        <v>50</v>
      </c>
      <c r="BT365">
        <v>15</v>
      </c>
      <c r="BX365">
        <v>0</v>
      </c>
      <c r="BY365">
        <v>0</v>
      </c>
      <c r="BZ365">
        <v>0</v>
      </c>
      <c r="CA365">
        <v>15.3</v>
      </c>
      <c r="CB365">
        <v>0</v>
      </c>
      <c r="CC365">
        <v>1</v>
      </c>
      <c r="CD365" s="56">
        <v>42284</v>
      </c>
      <c r="CE365" s="56">
        <v>42342</v>
      </c>
      <c r="CF365" s="56">
        <v>42342</v>
      </c>
      <c r="CG365" s="56">
        <v>42419</v>
      </c>
      <c r="CH365" s="56"/>
      <c r="CI365" s="56"/>
      <c r="CJ365">
        <v>0.3</v>
      </c>
      <c r="CK365">
        <v>0</v>
      </c>
      <c r="CL365">
        <v>0</v>
      </c>
      <c r="CM365">
        <v>0</v>
      </c>
      <c r="CN365">
        <v>0.4</v>
      </c>
      <c r="CO365">
        <v>0.32</v>
      </c>
      <c r="CP365">
        <v>0.22</v>
      </c>
      <c r="CQ365" t="s">
        <v>1154</v>
      </c>
      <c r="CR365" t="s">
        <v>1153</v>
      </c>
      <c r="CS365" t="s">
        <v>1725</v>
      </c>
      <c r="CT365" t="s">
        <v>1397</v>
      </c>
      <c r="CU365" t="s">
        <v>1396</v>
      </c>
      <c r="CV365" t="s">
        <v>2760</v>
      </c>
      <c r="CW365" t="s">
        <v>1727</v>
      </c>
      <c r="CX365" t="s">
        <v>853</v>
      </c>
      <c r="DC365" t="s">
        <v>1387</v>
      </c>
      <c r="DE365" t="s">
        <v>1728</v>
      </c>
    </row>
    <row r="366" spans="1:109" x14ac:dyDescent="0.25">
      <c r="A366" t="s">
        <v>1025</v>
      </c>
      <c r="B366">
        <v>2</v>
      </c>
      <c r="C366" s="56">
        <v>42419</v>
      </c>
      <c r="D366" t="s">
        <v>1153</v>
      </c>
      <c r="E366" t="s">
        <v>1451</v>
      </c>
      <c r="G366" t="s">
        <v>2761</v>
      </c>
      <c r="H366" t="s">
        <v>1144</v>
      </c>
      <c r="I366" t="s">
        <v>1144</v>
      </c>
      <c r="J366" t="s">
        <v>1144</v>
      </c>
      <c r="K366" t="s">
        <v>1144</v>
      </c>
      <c r="L366">
        <v>4.4800000000000004</v>
      </c>
      <c r="M366">
        <v>9.99</v>
      </c>
      <c r="N366">
        <v>0</v>
      </c>
      <c r="O366" s="56">
        <v>0</v>
      </c>
      <c r="P366" s="56">
        <v>0</v>
      </c>
      <c r="Q366">
        <v>1</v>
      </c>
      <c r="R366">
        <v>1</v>
      </c>
      <c r="S366">
        <v>11</v>
      </c>
      <c r="T366">
        <v>8</v>
      </c>
      <c r="U366">
        <v>3</v>
      </c>
      <c r="V366">
        <v>1</v>
      </c>
      <c r="W366" t="s">
        <v>1156</v>
      </c>
      <c r="X366" t="s">
        <v>7659</v>
      </c>
      <c r="Y366">
        <v>72</v>
      </c>
      <c r="AA366">
        <v>0</v>
      </c>
      <c r="AB366">
        <v>0</v>
      </c>
      <c r="AC366">
        <v>0</v>
      </c>
      <c r="AD366">
        <v>0</v>
      </c>
      <c r="AE366">
        <v>0</v>
      </c>
      <c r="AF366">
        <v>0</v>
      </c>
      <c r="AG366">
        <v>0</v>
      </c>
      <c r="AJ366" s="56"/>
      <c r="AK366" s="56"/>
      <c r="AL366" s="56"/>
      <c r="AP366" t="s">
        <v>1155</v>
      </c>
      <c r="AR366">
        <v>5</v>
      </c>
      <c r="AS366" t="s">
        <v>1152</v>
      </c>
      <c r="AT366">
        <v>1</v>
      </c>
      <c r="AV366">
        <v>54</v>
      </c>
      <c r="AW366">
        <v>36</v>
      </c>
      <c r="AX366">
        <v>18</v>
      </c>
      <c r="AY366" t="s">
        <v>1146</v>
      </c>
      <c r="AZ366" t="s">
        <v>1145</v>
      </c>
      <c r="BA366">
        <v>40</v>
      </c>
      <c r="BD366">
        <v>1000000000</v>
      </c>
      <c r="BE366">
        <v>12</v>
      </c>
      <c r="BF366">
        <v>0.78</v>
      </c>
      <c r="BG366">
        <v>24</v>
      </c>
      <c r="BH366">
        <v>0</v>
      </c>
      <c r="BI366">
        <v>0</v>
      </c>
      <c r="BJ366">
        <v>0</v>
      </c>
      <c r="BK366">
        <v>0</v>
      </c>
      <c r="BL366">
        <v>0</v>
      </c>
      <c r="BM366">
        <v>36</v>
      </c>
      <c r="BN366">
        <v>0.33</v>
      </c>
      <c r="BO366">
        <v>0</v>
      </c>
      <c r="BP366">
        <v>0</v>
      </c>
      <c r="BR366">
        <v>20</v>
      </c>
      <c r="BS366">
        <v>15</v>
      </c>
      <c r="BT366">
        <v>0</v>
      </c>
      <c r="BX366">
        <v>33.06</v>
      </c>
      <c r="BY366">
        <v>0</v>
      </c>
      <c r="BZ366">
        <v>0</v>
      </c>
      <c r="CA366">
        <v>5.37</v>
      </c>
      <c r="CB366">
        <v>0</v>
      </c>
      <c r="CC366">
        <v>1</v>
      </c>
      <c r="CD366" s="56">
        <v>42342</v>
      </c>
      <c r="CE366" s="56">
        <v>42342</v>
      </c>
      <c r="CF366" s="56">
        <v>42342</v>
      </c>
      <c r="CG366" s="56">
        <v>42419</v>
      </c>
      <c r="CH366" s="56"/>
      <c r="CI366" s="56"/>
      <c r="CJ366">
        <v>0.37</v>
      </c>
      <c r="CK366">
        <v>166</v>
      </c>
      <c r="CL366">
        <v>0</v>
      </c>
      <c r="CM366">
        <v>0.39</v>
      </c>
      <c r="CN366">
        <v>0.56999999999999995</v>
      </c>
      <c r="CO366">
        <v>0</v>
      </c>
      <c r="CP366">
        <v>0</v>
      </c>
      <c r="CQ366" t="s">
        <v>1154</v>
      </c>
      <c r="CR366" t="s">
        <v>1153</v>
      </c>
      <c r="CS366" t="s">
        <v>1748</v>
      </c>
      <c r="CT366" t="s">
        <v>1397</v>
      </c>
      <c r="CU366" t="s">
        <v>1396</v>
      </c>
      <c r="CV366" t="s">
        <v>2762</v>
      </c>
      <c r="CW366" t="s">
        <v>1727</v>
      </c>
      <c r="CX366" t="s">
        <v>853</v>
      </c>
      <c r="DC366" t="s">
        <v>1387</v>
      </c>
      <c r="DE366" t="s">
        <v>1728</v>
      </c>
    </row>
    <row r="367" spans="1:109" x14ac:dyDescent="0.25">
      <c r="A367" t="s">
        <v>1025</v>
      </c>
      <c r="B367">
        <v>1</v>
      </c>
      <c r="C367" s="56">
        <v>42419</v>
      </c>
      <c r="D367" t="s">
        <v>1153</v>
      </c>
      <c r="E367" t="s">
        <v>2763</v>
      </c>
      <c r="G367" t="s">
        <v>2764</v>
      </c>
      <c r="H367" t="s">
        <v>1144</v>
      </c>
      <c r="I367" t="s">
        <v>1144</v>
      </c>
      <c r="J367" t="s">
        <v>1144</v>
      </c>
      <c r="K367" t="s">
        <v>1144</v>
      </c>
      <c r="L367">
        <v>3.41</v>
      </c>
      <c r="M367">
        <v>12.82</v>
      </c>
      <c r="N367">
        <v>0</v>
      </c>
      <c r="O367" s="56">
        <v>0</v>
      </c>
      <c r="P367" s="56">
        <v>0</v>
      </c>
      <c r="Q367">
        <v>1</v>
      </c>
      <c r="R367">
        <v>1</v>
      </c>
      <c r="S367">
        <v>11</v>
      </c>
      <c r="T367">
        <v>8</v>
      </c>
      <c r="U367">
        <v>3</v>
      </c>
      <c r="V367">
        <v>1</v>
      </c>
      <c r="W367" t="s">
        <v>1156</v>
      </c>
      <c r="X367" t="s">
        <v>7716</v>
      </c>
      <c r="Y367">
        <v>12</v>
      </c>
      <c r="AA367">
        <v>0</v>
      </c>
      <c r="AB367">
        <v>0</v>
      </c>
      <c r="AC367">
        <v>0</v>
      </c>
      <c r="AD367">
        <v>0</v>
      </c>
      <c r="AE367">
        <v>0</v>
      </c>
      <c r="AF367">
        <v>0</v>
      </c>
      <c r="AG367">
        <v>0</v>
      </c>
      <c r="AJ367" s="56"/>
      <c r="AK367" s="56"/>
      <c r="AL367" s="56"/>
      <c r="AP367" t="s">
        <v>1155</v>
      </c>
      <c r="AR367">
        <v>5</v>
      </c>
      <c r="AS367" t="s">
        <v>1152</v>
      </c>
      <c r="AT367">
        <v>1</v>
      </c>
      <c r="AV367">
        <v>15</v>
      </c>
      <c r="AW367">
        <v>10</v>
      </c>
      <c r="AX367">
        <v>5</v>
      </c>
      <c r="AY367" t="s">
        <v>1145</v>
      </c>
      <c r="AZ367" t="s">
        <v>1148</v>
      </c>
      <c r="BA367">
        <v>19</v>
      </c>
      <c r="BD367">
        <v>1000000000</v>
      </c>
      <c r="BE367">
        <v>8</v>
      </c>
      <c r="BF367">
        <v>0.47</v>
      </c>
      <c r="BG367">
        <v>0</v>
      </c>
      <c r="BH367">
        <v>0</v>
      </c>
      <c r="BI367">
        <v>0</v>
      </c>
      <c r="BJ367">
        <v>0</v>
      </c>
      <c r="BK367">
        <v>0</v>
      </c>
      <c r="BL367">
        <v>5</v>
      </c>
      <c r="BM367">
        <v>13</v>
      </c>
      <c r="BN367">
        <v>0.13</v>
      </c>
      <c r="BO367">
        <v>0</v>
      </c>
      <c r="BP367">
        <v>0</v>
      </c>
      <c r="BR367">
        <v>0</v>
      </c>
      <c r="BS367">
        <v>4</v>
      </c>
      <c r="BX367">
        <v>0</v>
      </c>
      <c r="BY367">
        <v>0</v>
      </c>
      <c r="BZ367">
        <v>0</v>
      </c>
      <c r="CA367">
        <v>12.04</v>
      </c>
      <c r="CB367">
        <v>0</v>
      </c>
      <c r="CC367">
        <v>1</v>
      </c>
      <c r="CD367" s="56">
        <v>42284</v>
      </c>
      <c r="CE367" s="56">
        <v>42342</v>
      </c>
      <c r="CF367" s="56">
        <v>42342</v>
      </c>
      <c r="CG367" s="56">
        <v>42419</v>
      </c>
      <c r="CH367" s="56"/>
      <c r="CI367" s="56"/>
      <c r="CJ367">
        <v>0.14000000000000001</v>
      </c>
      <c r="CK367">
        <v>0</v>
      </c>
      <c r="CL367">
        <v>0</v>
      </c>
      <c r="CM367">
        <v>0</v>
      </c>
      <c r="CN367">
        <v>0.77</v>
      </c>
      <c r="CO367">
        <v>0.18</v>
      </c>
      <c r="CP367">
        <v>0</v>
      </c>
      <c r="CQ367" t="s">
        <v>1154</v>
      </c>
      <c r="CR367" t="s">
        <v>1153</v>
      </c>
      <c r="CS367" t="s">
        <v>1725</v>
      </c>
      <c r="CT367" t="s">
        <v>1397</v>
      </c>
      <c r="CU367" t="s">
        <v>1396</v>
      </c>
      <c r="CV367" t="s">
        <v>2765</v>
      </c>
      <c r="CW367" t="s">
        <v>1727</v>
      </c>
      <c r="CX367" t="s">
        <v>853</v>
      </c>
      <c r="DC367" t="s">
        <v>1387</v>
      </c>
      <c r="DE367" t="s">
        <v>1728</v>
      </c>
    </row>
    <row r="368" spans="1:109" x14ac:dyDescent="0.25">
      <c r="A368" t="s">
        <v>1025</v>
      </c>
      <c r="B368">
        <v>1</v>
      </c>
      <c r="C368" s="56">
        <v>42419</v>
      </c>
      <c r="D368" t="s">
        <v>1153</v>
      </c>
      <c r="E368" t="s">
        <v>2766</v>
      </c>
      <c r="G368" t="s">
        <v>2767</v>
      </c>
      <c r="H368" t="s">
        <v>1144</v>
      </c>
      <c r="I368" t="s">
        <v>1144</v>
      </c>
      <c r="J368" t="s">
        <v>1144</v>
      </c>
      <c r="K368" t="s">
        <v>1144</v>
      </c>
      <c r="L368">
        <v>7.09</v>
      </c>
      <c r="M368">
        <v>23.72</v>
      </c>
      <c r="N368">
        <v>0</v>
      </c>
      <c r="O368" s="56">
        <v>0</v>
      </c>
      <c r="P368" s="56">
        <v>0</v>
      </c>
      <c r="Q368">
        <v>1</v>
      </c>
      <c r="R368">
        <v>1</v>
      </c>
      <c r="S368">
        <v>11</v>
      </c>
      <c r="T368">
        <v>8</v>
      </c>
      <c r="U368">
        <v>3</v>
      </c>
      <c r="V368">
        <v>1</v>
      </c>
      <c r="X368" t="s">
        <v>7659</v>
      </c>
      <c r="AA368">
        <v>0</v>
      </c>
      <c r="AB368">
        <v>0</v>
      </c>
      <c r="AC368">
        <v>0</v>
      </c>
      <c r="AD368">
        <v>0</v>
      </c>
      <c r="AE368">
        <v>0</v>
      </c>
      <c r="AF368">
        <v>0</v>
      </c>
      <c r="AG368">
        <v>0</v>
      </c>
      <c r="AJ368" s="56"/>
      <c r="AK368" s="56"/>
      <c r="AL368" s="56"/>
      <c r="AM368">
        <v>2</v>
      </c>
      <c r="AP368" t="s">
        <v>1155</v>
      </c>
      <c r="AS368" t="s">
        <v>1152</v>
      </c>
      <c r="AT368">
        <v>1</v>
      </c>
      <c r="AV368">
        <v>2</v>
      </c>
      <c r="AW368">
        <v>2</v>
      </c>
      <c r="AX368">
        <v>1</v>
      </c>
      <c r="AY368" t="s">
        <v>1147</v>
      </c>
      <c r="AZ368" t="s">
        <v>1147</v>
      </c>
      <c r="BA368">
        <v>4</v>
      </c>
      <c r="BD368">
        <v>1000000000</v>
      </c>
      <c r="BE368">
        <v>3</v>
      </c>
      <c r="BF368">
        <v>-0.5</v>
      </c>
      <c r="BG368">
        <v>0</v>
      </c>
      <c r="BH368">
        <v>0</v>
      </c>
      <c r="BI368">
        <v>0</v>
      </c>
      <c r="BJ368">
        <v>0</v>
      </c>
      <c r="BK368">
        <v>0</v>
      </c>
      <c r="BL368">
        <v>0</v>
      </c>
      <c r="BM368">
        <v>3</v>
      </c>
      <c r="BN368">
        <v>-0.5</v>
      </c>
      <c r="BO368">
        <v>0</v>
      </c>
      <c r="BP368">
        <v>0</v>
      </c>
      <c r="BR368">
        <v>0</v>
      </c>
      <c r="BS368">
        <v>1</v>
      </c>
      <c r="BX368">
        <v>0</v>
      </c>
      <c r="BY368">
        <v>7.09</v>
      </c>
      <c r="BZ368">
        <v>0</v>
      </c>
      <c r="CA368">
        <v>10.24</v>
      </c>
      <c r="CB368">
        <v>0</v>
      </c>
      <c r="CC368">
        <v>1</v>
      </c>
      <c r="CD368" s="56">
        <v>42342</v>
      </c>
      <c r="CE368" s="56">
        <v>42342</v>
      </c>
      <c r="CF368" s="56">
        <v>42342</v>
      </c>
      <c r="CG368" s="56">
        <v>42419</v>
      </c>
      <c r="CH368" s="56"/>
      <c r="CI368" s="56"/>
      <c r="CJ368">
        <v>0</v>
      </c>
      <c r="CK368">
        <v>0</v>
      </c>
      <c r="CL368">
        <v>0</v>
      </c>
      <c r="CM368">
        <v>0</v>
      </c>
      <c r="CN368">
        <v>0</v>
      </c>
      <c r="CO368">
        <v>0</v>
      </c>
      <c r="CP368">
        <v>0.95</v>
      </c>
      <c r="CQ368" t="s">
        <v>1154</v>
      </c>
      <c r="CR368" t="s">
        <v>1153</v>
      </c>
      <c r="CS368" t="s">
        <v>1725</v>
      </c>
      <c r="CT368" t="s">
        <v>1397</v>
      </c>
      <c r="CU368" t="s">
        <v>1396</v>
      </c>
      <c r="CV368" t="s">
        <v>2768</v>
      </c>
      <c r="CW368" t="s">
        <v>1727</v>
      </c>
      <c r="CX368" t="s">
        <v>853</v>
      </c>
      <c r="DC368" t="s">
        <v>1387</v>
      </c>
      <c r="DE368" t="s">
        <v>1728</v>
      </c>
    </row>
    <row r="369" spans="1:109" x14ac:dyDescent="0.25">
      <c r="A369" t="s">
        <v>1025</v>
      </c>
      <c r="B369">
        <v>1</v>
      </c>
      <c r="C369" s="56">
        <v>42419</v>
      </c>
      <c r="D369" t="s">
        <v>1153</v>
      </c>
      <c r="E369" t="s">
        <v>1452</v>
      </c>
      <c r="G369" t="s">
        <v>2769</v>
      </c>
      <c r="H369" t="s">
        <v>1144</v>
      </c>
      <c r="I369" t="s">
        <v>1144</v>
      </c>
      <c r="J369" t="s">
        <v>1144</v>
      </c>
      <c r="K369" t="s">
        <v>1144</v>
      </c>
      <c r="L369">
        <v>1.31</v>
      </c>
      <c r="M369">
        <v>4.6399999999999997</v>
      </c>
      <c r="N369">
        <v>0</v>
      </c>
      <c r="O369" s="56">
        <v>0</v>
      </c>
      <c r="P369" s="56">
        <v>0</v>
      </c>
      <c r="Q369">
        <v>1</v>
      </c>
      <c r="R369">
        <v>1</v>
      </c>
      <c r="S369">
        <v>11</v>
      </c>
      <c r="T369">
        <v>8</v>
      </c>
      <c r="U369">
        <v>3</v>
      </c>
      <c r="V369">
        <v>1</v>
      </c>
      <c r="W369" t="s">
        <v>1156</v>
      </c>
      <c r="X369" t="s">
        <v>7716</v>
      </c>
      <c r="AA369">
        <v>0</v>
      </c>
      <c r="AB369">
        <v>0</v>
      </c>
      <c r="AC369">
        <v>0</v>
      </c>
      <c r="AD369">
        <v>0</v>
      </c>
      <c r="AE369">
        <v>0</v>
      </c>
      <c r="AF369">
        <v>0</v>
      </c>
      <c r="AG369">
        <v>0</v>
      </c>
      <c r="AJ369" s="56"/>
      <c r="AK369" s="56"/>
      <c r="AL369" s="56"/>
      <c r="AP369" t="s">
        <v>1155</v>
      </c>
      <c r="AS369" t="s">
        <v>1152</v>
      </c>
      <c r="AT369">
        <v>1</v>
      </c>
      <c r="AV369">
        <v>3</v>
      </c>
      <c r="AW369">
        <v>2</v>
      </c>
      <c r="AX369">
        <v>1</v>
      </c>
      <c r="AY369" t="s">
        <v>1145</v>
      </c>
      <c r="AZ369" t="s">
        <v>1145</v>
      </c>
      <c r="BA369">
        <v>5</v>
      </c>
      <c r="BD369">
        <v>1000000000</v>
      </c>
      <c r="BE369">
        <v>2</v>
      </c>
      <c r="BF369">
        <v>0.33</v>
      </c>
      <c r="BG369">
        <v>0</v>
      </c>
      <c r="BH369">
        <v>0</v>
      </c>
      <c r="BI369">
        <v>0</v>
      </c>
      <c r="BJ369">
        <v>0</v>
      </c>
      <c r="BK369">
        <v>0</v>
      </c>
      <c r="BL369">
        <v>0</v>
      </c>
      <c r="BM369">
        <v>2</v>
      </c>
      <c r="BN369">
        <v>0.33</v>
      </c>
      <c r="BO369">
        <v>0</v>
      </c>
      <c r="BP369">
        <v>0</v>
      </c>
      <c r="BR369">
        <v>1</v>
      </c>
      <c r="BS369">
        <v>1</v>
      </c>
      <c r="BX369">
        <v>0</v>
      </c>
      <c r="BY369">
        <v>0</v>
      </c>
      <c r="BZ369">
        <v>0</v>
      </c>
      <c r="CA369">
        <v>11.09</v>
      </c>
      <c r="CB369">
        <v>0</v>
      </c>
      <c r="CC369">
        <v>1</v>
      </c>
      <c r="CD369" s="56">
        <v>42284</v>
      </c>
      <c r="CE369" s="56">
        <v>42342</v>
      </c>
      <c r="CF369" s="56">
        <v>42342</v>
      </c>
      <c r="CG369" s="56">
        <v>42419</v>
      </c>
      <c r="CH369" s="56"/>
      <c r="CI369" s="56"/>
      <c r="CJ369">
        <v>0.35</v>
      </c>
      <c r="CK369">
        <v>0</v>
      </c>
      <c r="CL369">
        <v>0</v>
      </c>
      <c r="CM369">
        <v>0</v>
      </c>
      <c r="CN369">
        <v>0.73</v>
      </c>
      <c r="CO369">
        <v>0</v>
      </c>
      <c r="CP369">
        <v>0.22</v>
      </c>
      <c r="CQ369" t="s">
        <v>1154</v>
      </c>
      <c r="CR369" t="s">
        <v>1153</v>
      </c>
      <c r="CS369" t="s">
        <v>1725</v>
      </c>
      <c r="CT369" t="s">
        <v>1397</v>
      </c>
      <c r="CU369" t="s">
        <v>1396</v>
      </c>
      <c r="CV369" t="s">
        <v>2770</v>
      </c>
      <c r="CW369" t="s">
        <v>2121</v>
      </c>
      <c r="CX369" t="s">
        <v>853</v>
      </c>
      <c r="DC369" t="s">
        <v>1387</v>
      </c>
      <c r="DE369" t="s">
        <v>1728</v>
      </c>
    </row>
    <row r="370" spans="1:109" x14ac:dyDescent="0.25">
      <c r="A370" t="s">
        <v>1025</v>
      </c>
      <c r="B370">
        <v>1</v>
      </c>
      <c r="C370" s="56">
        <v>42419</v>
      </c>
      <c r="D370" t="s">
        <v>1153</v>
      </c>
      <c r="E370" t="s">
        <v>2771</v>
      </c>
      <c r="G370" t="s">
        <v>2772</v>
      </c>
      <c r="H370" t="s">
        <v>1144</v>
      </c>
      <c r="I370" t="s">
        <v>1144</v>
      </c>
      <c r="J370" t="s">
        <v>1144</v>
      </c>
      <c r="K370" t="s">
        <v>1144</v>
      </c>
      <c r="L370">
        <v>8.59</v>
      </c>
      <c r="M370">
        <v>36.049999999999997</v>
      </c>
      <c r="N370">
        <v>0</v>
      </c>
      <c r="O370" s="56">
        <v>0</v>
      </c>
      <c r="P370" s="56">
        <v>0</v>
      </c>
      <c r="Q370">
        <v>1</v>
      </c>
      <c r="R370">
        <v>1</v>
      </c>
      <c r="S370">
        <v>11</v>
      </c>
      <c r="T370">
        <v>8</v>
      </c>
      <c r="U370">
        <v>3</v>
      </c>
      <c r="V370">
        <v>1</v>
      </c>
      <c r="W370" t="s">
        <v>1156</v>
      </c>
      <c r="X370" t="s">
        <v>7716</v>
      </c>
      <c r="Y370">
        <v>11</v>
      </c>
      <c r="AA370">
        <v>0</v>
      </c>
      <c r="AB370">
        <v>0</v>
      </c>
      <c r="AC370">
        <v>0</v>
      </c>
      <c r="AD370">
        <v>0</v>
      </c>
      <c r="AE370">
        <v>0</v>
      </c>
      <c r="AF370">
        <v>0</v>
      </c>
      <c r="AG370">
        <v>0</v>
      </c>
      <c r="AJ370" s="56"/>
      <c r="AK370" s="56"/>
      <c r="AL370" s="56"/>
      <c r="AM370">
        <v>3</v>
      </c>
      <c r="AP370" t="s">
        <v>1155</v>
      </c>
      <c r="AR370">
        <v>2</v>
      </c>
      <c r="AS370" t="s">
        <v>1152</v>
      </c>
      <c r="AT370">
        <v>1</v>
      </c>
      <c r="AV370">
        <v>14</v>
      </c>
      <c r="AW370">
        <v>9</v>
      </c>
      <c r="AX370">
        <v>5</v>
      </c>
      <c r="AY370" t="s">
        <v>1148</v>
      </c>
      <c r="AZ370" t="s">
        <v>1147</v>
      </c>
      <c r="BA370">
        <v>10</v>
      </c>
      <c r="BD370">
        <v>1000000000</v>
      </c>
      <c r="BE370">
        <v>13</v>
      </c>
      <c r="BF370">
        <v>7.0000000000000007E-2</v>
      </c>
      <c r="BG370">
        <v>5</v>
      </c>
      <c r="BH370">
        <v>0</v>
      </c>
      <c r="BI370">
        <v>0</v>
      </c>
      <c r="BJ370">
        <v>0</v>
      </c>
      <c r="BK370">
        <v>0</v>
      </c>
      <c r="BL370">
        <v>0</v>
      </c>
      <c r="BM370">
        <v>18</v>
      </c>
      <c r="BN370">
        <v>-0.28999999999999998</v>
      </c>
      <c r="BO370">
        <v>0</v>
      </c>
      <c r="BP370">
        <v>0</v>
      </c>
      <c r="BR370">
        <v>0</v>
      </c>
      <c r="BS370">
        <v>4</v>
      </c>
      <c r="BX370">
        <v>0</v>
      </c>
      <c r="BY370">
        <v>0</v>
      </c>
      <c r="BZ370">
        <v>0</v>
      </c>
      <c r="CA370">
        <v>13.95</v>
      </c>
      <c r="CB370">
        <v>0</v>
      </c>
      <c r="CC370">
        <v>1</v>
      </c>
      <c r="CD370" s="56">
        <v>42284</v>
      </c>
      <c r="CE370" s="56">
        <v>42342</v>
      </c>
      <c r="CF370" s="56">
        <v>42342</v>
      </c>
      <c r="CG370" s="56">
        <v>42419</v>
      </c>
      <c r="CH370" s="56"/>
      <c r="CI370" s="56"/>
      <c r="CJ370">
        <v>0.19</v>
      </c>
      <c r="CK370">
        <v>0</v>
      </c>
      <c r="CL370">
        <v>0</v>
      </c>
      <c r="CM370">
        <v>0</v>
      </c>
      <c r="CN370">
        <v>0.53</v>
      </c>
      <c r="CO370">
        <v>0.42</v>
      </c>
      <c r="CP370">
        <v>0</v>
      </c>
      <c r="CQ370" t="s">
        <v>1154</v>
      </c>
      <c r="CR370" t="s">
        <v>1153</v>
      </c>
      <c r="CS370" t="s">
        <v>1725</v>
      </c>
      <c r="CT370" t="s">
        <v>1397</v>
      </c>
      <c r="CU370" t="s">
        <v>1396</v>
      </c>
      <c r="CV370" t="s">
        <v>2773</v>
      </c>
      <c r="CW370" t="s">
        <v>1727</v>
      </c>
      <c r="CX370" t="s">
        <v>853</v>
      </c>
      <c r="DC370" t="s">
        <v>1387</v>
      </c>
      <c r="DE370" t="s">
        <v>1728</v>
      </c>
    </row>
    <row r="371" spans="1:109" x14ac:dyDescent="0.25">
      <c r="A371" t="s">
        <v>1025</v>
      </c>
      <c r="B371">
        <v>1</v>
      </c>
      <c r="C371" s="56">
        <v>42419</v>
      </c>
      <c r="D371" t="s">
        <v>1153</v>
      </c>
      <c r="E371" t="s">
        <v>2774</v>
      </c>
      <c r="G371" t="s">
        <v>2775</v>
      </c>
      <c r="H371" t="s">
        <v>1144</v>
      </c>
      <c r="I371" t="s">
        <v>1144</v>
      </c>
      <c r="J371" t="s">
        <v>1144</v>
      </c>
      <c r="K371" t="s">
        <v>1144</v>
      </c>
      <c r="L371">
        <v>24.54</v>
      </c>
      <c r="M371">
        <v>80.94</v>
      </c>
      <c r="N371">
        <v>0</v>
      </c>
      <c r="O371" s="56">
        <v>0</v>
      </c>
      <c r="P371" s="56">
        <v>0</v>
      </c>
      <c r="Q371">
        <v>1</v>
      </c>
      <c r="R371">
        <v>1</v>
      </c>
      <c r="S371">
        <v>11</v>
      </c>
      <c r="T371">
        <v>8</v>
      </c>
      <c r="U371">
        <v>3</v>
      </c>
      <c r="V371">
        <v>1</v>
      </c>
      <c r="X371" t="s">
        <v>7755</v>
      </c>
      <c r="AA371">
        <v>0</v>
      </c>
      <c r="AB371">
        <v>0</v>
      </c>
      <c r="AC371">
        <v>0</v>
      </c>
      <c r="AD371">
        <v>0</v>
      </c>
      <c r="AE371">
        <v>0</v>
      </c>
      <c r="AF371">
        <v>0</v>
      </c>
      <c r="AG371">
        <v>0</v>
      </c>
      <c r="AJ371" s="56"/>
      <c r="AK371" s="56"/>
      <c r="AL371" s="56"/>
      <c r="AM371">
        <v>3</v>
      </c>
      <c r="AP371" t="s">
        <v>1155</v>
      </c>
      <c r="AS371" t="s">
        <v>1152</v>
      </c>
      <c r="AT371">
        <v>1</v>
      </c>
      <c r="AV371">
        <v>0</v>
      </c>
      <c r="AW371">
        <v>0</v>
      </c>
      <c r="AX371">
        <v>0</v>
      </c>
      <c r="AY371" t="s">
        <v>1388</v>
      </c>
      <c r="AZ371" t="s">
        <v>1388</v>
      </c>
      <c r="BA371">
        <v>0</v>
      </c>
      <c r="BD371">
        <v>1000000000</v>
      </c>
      <c r="BE371">
        <v>1</v>
      </c>
      <c r="BF371">
        <v>0</v>
      </c>
      <c r="BG371">
        <v>0</v>
      </c>
      <c r="BH371">
        <v>0</v>
      </c>
      <c r="BI371">
        <v>0</v>
      </c>
      <c r="BJ371">
        <v>0</v>
      </c>
      <c r="BK371">
        <v>0</v>
      </c>
      <c r="BL371">
        <v>0</v>
      </c>
      <c r="BM371">
        <v>1</v>
      </c>
      <c r="BN371">
        <v>0</v>
      </c>
      <c r="BO371">
        <v>0</v>
      </c>
      <c r="BP371">
        <v>0</v>
      </c>
      <c r="BR371">
        <v>0</v>
      </c>
      <c r="BS371">
        <v>0</v>
      </c>
      <c r="BX371">
        <v>0</v>
      </c>
      <c r="BY371">
        <v>0</v>
      </c>
      <c r="BZ371">
        <v>0</v>
      </c>
      <c r="CA371">
        <v>0</v>
      </c>
      <c r="CB371">
        <v>0</v>
      </c>
      <c r="CC371">
        <v>1</v>
      </c>
      <c r="CD371" s="56">
        <v>42095</v>
      </c>
      <c r="CE371" s="56">
        <v>42342</v>
      </c>
      <c r="CF371" s="56">
        <v>42342</v>
      </c>
      <c r="CG371" s="56">
        <v>42419</v>
      </c>
      <c r="CH371" s="56"/>
      <c r="CI371" s="56"/>
      <c r="CJ371">
        <v>0</v>
      </c>
      <c r="CK371">
        <v>0</v>
      </c>
      <c r="CL371">
        <v>0</v>
      </c>
      <c r="CM371">
        <v>0</v>
      </c>
      <c r="CN371">
        <v>0</v>
      </c>
      <c r="CO371">
        <v>0</v>
      </c>
      <c r="CP371">
        <v>0.95</v>
      </c>
      <c r="CQ371" t="s">
        <v>1154</v>
      </c>
      <c r="CR371" t="s">
        <v>1153</v>
      </c>
      <c r="CS371" t="s">
        <v>1725</v>
      </c>
      <c r="CT371" t="s">
        <v>1397</v>
      </c>
      <c r="CU371" t="s">
        <v>1396</v>
      </c>
      <c r="CV371" t="s">
        <v>2776</v>
      </c>
      <c r="CW371" t="s">
        <v>1727</v>
      </c>
      <c r="CX371" t="s">
        <v>853</v>
      </c>
      <c r="DC371" t="s">
        <v>1387</v>
      </c>
      <c r="DE371" t="s">
        <v>1728</v>
      </c>
    </row>
    <row r="372" spans="1:109" x14ac:dyDescent="0.25">
      <c r="A372" t="s">
        <v>1025</v>
      </c>
      <c r="B372">
        <v>1</v>
      </c>
      <c r="C372" s="56">
        <v>42419</v>
      </c>
      <c r="D372" t="s">
        <v>1153</v>
      </c>
      <c r="E372" t="s">
        <v>2777</v>
      </c>
      <c r="G372" t="s">
        <v>2778</v>
      </c>
      <c r="H372" t="s">
        <v>1144</v>
      </c>
      <c r="I372" t="s">
        <v>1144</v>
      </c>
      <c r="J372" t="s">
        <v>1144</v>
      </c>
      <c r="K372" t="s">
        <v>1144</v>
      </c>
      <c r="L372">
        <v>20.46</v>
      </c>
      <c r="M372">
        <v>54.91</v>
      </c>
      <c r="N372">
        <v>0</v>
      </c>
      <c r="O372" s="56">
        <v>0</v>
      </c>
      <c r="P372" s="56">
        <v>0</v>
      </c>
      <c r="Q372">
        <v>1</v>
      </c>
      <c r="R372">
        <v>1</v>
      </c>
      <c r="S372">
        <v>11</v>
      </c>
      <c r="T372">
        <v>8</v>
      </c>
      <c r="U372">
        <v>3</v>
      </c>
      <c r="V372">
        <v>1</v>
      </c>
      <c r="X372" t="s">
        <v>7755</v>
      </c>
      <c r="AA372">
        <v>0</v>
      </c>
      <c r="AB372">
        <v>0</v>
      </c>
      <c r="AC372">
        <v>0</v>
      </c>
      <c r="AD372">
        <v>0</v>
      </c>
      <c r="AE372">
        <v>0</v>
      </c>
      <c r="AF372">
        <v>0</v>
      </c>
      <c r="AG372">
        <v>0</v>
      </c>
      <c r="AJ372" s="56"/>
      <c r="AK372" s="56"/>
      <c r="AL372" s="56"/>
      <c r="AM372">
        <v>1</v>
      </c>
      <c r="AP372" t="s">
        <v>1155</v>
      </c>
      <c r="AS372" t="s">
        <v>1152</v>
      </c>
      <c r="AT372">
        <v>1</v>
      </c>
      <c r="AV372">
        <v>0</v>
      </c>
      <c r="AW372">
        <v>0</v>
      </c>
      <c r="AX372">
        <v>0</v>
      </c>
      <c r="AY372" t="s">
        <v>1388</v>
      </c>
      <c r="AZ372" t="s">
        <v>1388</v>
      </c>
      <c r="BA372">
        <v>0</v>
      </c>
      <c r="BD372">
        <v>1000000000</v>
      </c>
      <c r="BE372">
        <v>0</v>
      </c>
      <c r="BF372">
        <v>0</v>
      </c>
      <c r="BG372">
        <v>0</v>
      </c>
      <c r="BH372">
        <v>0</v>
      </c>
      <c r="BI372">
        <v>0</v>
      </c>
      <c r="BJ372">
        <v>0</v>
      </c>
      <c r="BK372">
        <v>0</v>
      </c>
      <c r="BL372">
        <v>0</v>
      </c>
      <c r="BM372">
        <v>0</v>
      </c>
      <c r="BN372">
        <v>0</v>
      </c>
      <c r="BO372">
        <v>0</v>
      </c>
      <c r="BP372">
        <v>0</v>
      </c>
      <c r="BR372">
        <v>0</v>
      </c>
      <c r="BS372">
        <v>0</v>
      </c>
      <c r="BX372">
        <v>0</v>
      </c>
      <c r="BY372">
        <v>0</v>
      </c>
      <c r="BZ372">
        <v>0</v>
      </c>
      <c r="CA372">
        <v>0</v>
      </c>
      <c r="CB372">
        <v>0</v>
      </c>
      <c r="CC372">
        <v>1</v>
      </c>
      <c r="CD372" s="56">
        <v>42095</v>
      </c>
      <c r="CE372" s="56">
        <v>42342</v>
      </c>
      <c r="CF372" s="56">
        <v>42342</v>
      </c>
      <c r="CG372" s="56">
        <v>42419</v>
      </c>
      <c r="CH372" s="56"/>
      <c r="CI372" s="56"/>
      <c r="CJ372">
        <v>1</v>
      </c>
      <c r="CK372">
        <v>0</v>
      </c>
      <c r="CL372">
        <v>0.95</v>
      </c>
      <c r="CM372">
        <v>0</v>
      </c>
      <c r="CN372">
        <v>0</v>
      </c>
      <c r="CO372">
        <v>0</v>
      </c>
      <c r="CP372">
        <v>0</v>
      </c>
      <c r="CQ372" t="s">
        <v>1154</v>
      </c>
      <c r="CR372" t="s">
        <v>1153</v>
      </c>
      <c r="CS372" t="s">
        <v>1725</v>
      </c>
      <c r="CT372" t="s">
        <v>1397</v>
      </c>
      <c r="CU372" t="s">
        <v>1396</v>
      </c>
      <c r="CV372" t="s">
        <v>2779</v>
      </c>
      <c r="CW372" t="s">
        <v>1727</v>
      </c>
      <c r="CX372" t="s">
        <v>853</v>
      </c>
      <c r="DC372" t="s">
        <v>1387</v>
      </c>
      <c r="DE372" t="s">
        <v>1728</v>
      </c>
    </row>
    <row r="373" spans="1:109" x14ac:dyDescent="0.25">
      <c r="A373" t="s">
        <v>1025</v>
      </c>
      <c r="B373">
        <v>1</v>
      </c>
      <c r="C373" s="56">
        <v>42419</v>
      </c>
      <c r="D373" t="s">
        <v>1153</v>
      </c>
      <c r="E373" t="s">
        <v>2780</v>
      </c>
      <c r="G373" t="s">
        <v>2781</v>
      </c>
      <c r="H373" t="s">
        <v>1144</v>
      </c>
      <c r="I373" t="s">
        <v>1144</v>
      </c>
      <c r="J373" t="s">
        <v>1144</v>
      </c>
      <c r="K373" t="s">
        <v>1144</v>
      </c>
      <c r="L373">
        <v>0.44</v>
      </c>
      <c r="M373">
        <v>1.53</v>
      </c>
      <c r="N373">
        <v>0</v>
      </c>
      <c r="O373" s="56">
        <v>0</v>
      </c>
      <c r="P373" s="56">
        <v>0</v>
      </c>
      <c r="Q373">
        <v>1</v>
      </c>
      <c r="R373">
        <v>1</v>
      </c>
      <c r="S373">
        <v>11</v>
      </c>
      <c r="T373">
        <v>8</v>
      </c>
      <c r="U373">
        <v>3</v>
      </c>
      <c r="V373">
        <v>1</v>
      </c>
      <c r="W373" t="s">
        <v>1156</v>
      </c>
      <c r="X373" t="s">
        <v>7662</v>
      </c>
      <c r="Y373">
        <v>24</v>
      </c>
      <c r="AA373">
        <v>0</v>
      </c>
      <c r="AB373">
        <v>0</v>
      </c>
      <c r="AC373">
        <v>0</v>
      </c>
      <c r="AD373">
        <v>0</v>
      </c>
      <c r="AE373">
        <v>0</v>
      </c>
      <c r="AF373">
        <v>0</v>
      </c>
      <c r="AG373">
        <v>0</v>
      </c>
      <c r="AJ373" s="56"/>
      <c r="AK373" s="56"/>
      <c r="AL373" s="56"/>
      <c r="AP373" t="s">
        <v>1155</v>
      </c>
      <c r="AR373">
        <v>5</v>
      </c>
      <c r="AS373" t="s">
        <v>1152</v>
      </c>
      <c r="AT373">
        <v>1</v>
      </c>
      <c r="AV373">
        <v>35</v>
      </c>
      <c r="AW373">
        <v>23</v>
      </c>
      <c r="AX373">
        <v>12</v>
      </c>
      <c r="AY373" t="s">
        <v>1148</v>
      </c>
      <c r="AZ373" t="s">
        <v>1148</v>
      </c>
      <c r="BA373">
        <v>25</v>
      </c>
      <c r="BD373">
        <v>1000000000</v>
      </c>
      <c r="BE373">
        <v>35</v>
      </c>
      <c r="BF373">
        <v>0</v>
      </c>
      <c r="BG373">
        <v>0</v>
      </c>
      <c r="BH373">
        <v>0</v>
      </c>
      <c r="BI373">
        <v>0</v>
      </c>
      <c r="BJ373">
        <v>0</v>
      </c>
      <c r="BK373">
        <v>0</v>
      </c>
      <c r="BL373">
        <v>0</v>
      </c>
      <c r="BM373">
        <v>35</v>
      </c>
      <c r="BN373">
        <v>0</v>
      </c>
      <c r="BO373">
        <v>0</v>
      </c>
      <c r="BP373">
        <v>0</v>
      </c>
      <c r="BR373">
        <v>0</v>
      </c>
      <c r="BS373">
        <v>10</v>
      </c>
      <c r="BT373">
        <v>15</v>
      </c>
      <c r="BX373">
        <v>0</v>
      </c>
      <c r="BY373">
        <v>0</v>
      </c>
      <c r="BZ373">
        <v>0</v>
      </c>
      <c r="CA373">
        <v>10.81</v>
      </c>
      <c r="CB373">
        <v>0</v>
      </c>
      <c r="CC373">
        <v>1</v>
      </c>
      <c r="CD373" s="56">
        <v>42272</v>
      </c>
      <c r="CE373" s="56">
        <v>42342</v>
      </c>
      <c r="CF373" s="56">
        <v>42342</v>
      </c>
      <c r="CG373" s="56">
        <v>42419</v>
      </c>
      <c r="CH373" s="56"/>
      <c r="CI373" s="56"/>
      <c r="CJ373">
        <v>0</v>
      </c>
      <c r="CK373">
        <v>0</v>
      </c>
      <c r="CL373">
        <v>0</v>
      </c>
      <c r="CM373">
        <v>0</v>
      </c>
      <c r="CN373">
        <v>0</v>
      </c>
      <c r="CO373">
        <v>0.95</v>
      </c>
      <c r="CP373">
        <v>0</v>
      </c>
      <c r="CQ373" t="s">
        <v>1154</v>
      </c>
      <c r="CR373" t="s">
        <v>1153</v>
      </c>
      <c r="CS373" t="s">
        <v>1725</v>
      </c>
      <c r="CT373" t="s">
        <v>1397</v>
      </c>
      <c r="CU373" t="s">
        <v>1396</v>
      </c>
      <c r="CV373" t="s">
        <v>2782</v>
      </c>
      <c r="CW373" t="s">
        <v>1727</v>
      </c>
      <c r="CX373" t="s">
        <v>853</v>
      </c>
      <c r="DC373" t="s">
        <v>1387</v>
      </c>
      <c r="DE373" t="s">
        <v>1728</v>
      </c>
    </row>
    <row r="374" spans="1:109" x14ac:dyDescent="0.25">
      <c r="A374" t="s">
        <v>1025</v>
      </c>
      <c r="B374">
        <v>1</v>
      </c>
      <c r="C374" s="56">
        <v>42419</v>
      </c>
      <c r="D374" t="s">
        <v>1153</v>
      </c>
      <c r="E374" t="s">
        <v>1453</v>
      </c>
      <c r="G374" t="s">
        <v>2783</v>
      </c>
      <c r="H374" t="s">
        <v>1144</v>
      </c>
      <c r="I374" t="s">
        <v>1144</v>
      </c>
      <c r="J374" t="s">
        <v>1144</v>
      </c>
      <c r="K374" t="s">
        <v>1144</v>
      </c>
      <c r="L374">
        <v>15.74</v>
      </c>
      <c r="M374">
        <v>48.6</v>
      </c>
      <c r="N374">
        <v>0</v>
      </c>
      <c r="O374" s="56">
        <v>0</v>
      </c>
      <c r="P374" s="56">
        <v>0</v>
      </c>
      <c r="Q374">
        <v>1</v>
      </c>
      <c r="R374">
        <v>1</v>
      </c>
      <c r="S374">
        <v>11</v>
      </c>
      <c r="T374">
        <v>8</v>
      </c>
      <c r="U374">
        <v>3</v>
      </c>
      <c r="V374">
        <v>1</v>
      </c>
      <c r="W374" t="s">
        <v>1156</v>
      </c>
      <c r="X374" t="s">
        <v>3766</v>
      </c>
      <c r="Y374">
        <v>9</v>
      </c>
      <c r="AA374">
        <v>0</v>
      </c>
      <c r="AB374">
        <v>0</v>
      </c>
      <c r="AC374">
        <v>0</v>
      </c>
      <c r="AD374">
        <v>0</v>
      </c>
      <c r="AE374">
        <v>0</v>
      </c>
      <c r="AF374">
        <v>0</v>
      </c>
      <c r="AG374">
        <v>0</v>
      </c>
      <c r="AJ374" s="56"/>
      <c r="AK374" s="56"/>
      <c r="AL374" s="56"/>
      <c r="AM374">
        <v>5</v>
      </c>
      <c r="AP374" t="s">
        <v>1155</v>
      </c>
      <c r="AR374">
        <v>2</v>
      </c>
      <c r="AS374" t="s">
        <v>1152</v>
      </c>
      <c r="AT374">
        <v>1</v>
      </c>
      <c r="AV374">
        <v>14</v>
      </c>
      <c r="AW374">
        <v>9</v>
      </c>
      <c r="AX374">
        <v>5</v>
      </c>
      <c r="AY374" t="s">
        <v>1148</v>
      </c>
      <c r="AZ374" t="s">
        <v>1148</v>
      </c>
      <c r="BA374">
        <v>10</v>
      </c>
      <c r="BD374">
        <v>1000000000</v>
      </c>
      <c r="BE374">
        <v>12</v>
      </c>
      <c r="BF374">
        <v>0.14000000000000001</v>
      </c>
      <c r="BG374">
        <v>0</v>
      </c>
      <c r="BH374">
        <v>0</v>
      </c>
      <c r="BI374">
        <v>0</v>
      </c>
      <c r="BJ374">
        <v>0</v>
      </c>
      <c r="BK374">
        <v>0</v>
      </c>
      <c r="BL374">
        <v>0</v>
      </c>
      <c r="BM374">
        <v>12</v>
      </c>
      <c r="BN374">
        <v>0.14000000000000001</v>
      </c>
      <c r="BO374">
        <v>0</v>
      </c>
      <c r="BP374">
        <v>0</v>
      </c>
      <c r="BR374">
        <v>2</v>
      </c>
      <c r="BS374">
        <v>4</v>
      </c>
      <c r="BX374">
        <v>0</v>
      </c>
      <c r="BY374">
        <v>0</v>
      </c>
      <c r="BZ374">
        <v>0</v>
      </c>
      <c r="CA374">
        <v>9.11</v>
      </c>
      <c r="CB374">
        <v>0</v>
      </c>
      <c r="CC374">
        <v>1</v>
      </c>
      <c r="CD374" s="56">
        <v>42195</v>
      </c>
      <c r="CE374" s="56">
        <v>42342</v>
      </c>
      <c r="CF374" s="56">
        <v>42342</v>
      </c>
      <c r="CG374" s="56">
        <v>42419</v>
      </c>
      <c r="CH374" s="56"/>
      <c r="CI374" s="56"/>
      <c r="CJ374">
        <v>0.08</v>
      </c>
      <c r="CK374">
        <v>0</v>
      </c>
      <c r="CL374">
        <v>0</v>
      </c>
      <c r="CM374">
        <v>0</v>
      </c>
      <c r="CN374">
        <v>0</v>
      </c>
      <c r="CO374">
        <v>0.9</v>
      </c>
      <c r="CP374">
        <v>0.05</v>
      </c>
      <c r="CQ374" t="s">
        <v>1154</v>
      </c>
      <c r="CR374" t="s">
        <v>1153</v>
      </c>
      <c r="CS374" t="s">
        <v>1725</v>
      </c>
      <c r="CT374" t="s">
        <v>1397</v>
      </c>
      <c r="CU374" t="s">
        <v>1396</v>
      </c>
      <c r="CV374" t="s">
        <v>2784</v>
      </c>
      <c r="CW374" t="s">
        <v>1727</v>
      </c>
      <c r="CX374" t="s">
        <v>853</v>
      </c>
      <c r="DC374" t="s">
        <v>1387</v>
      </c>
      <c r="DE374" t="s">
        <v>1728</v>
      </c>
    </row>
    <row r="375" spans="1:109" x14ac:dyDescent="0.25">
      <c r="A375" t="s">
        <v>1025</v>
      </c>
      <c r="B375">
        <v>2</v>
      </c>
      <c r="C375" s="56">
        <v>42419</v>
      </c>
      <c r="D375" t="s">
        <v>1153</v>
      </c>
      <c r="E375" t="s">
        <v>2785</v>
      </c>
      <c r="G375" t="s">
        <v>2786</v>
      </c>
      <c r="H375" t="s">
        <v>1144</v>
      </c>
      <c r="I375" t="s">
        <v>1144</v>
      </c>
      <c r="J375" t="s">
        <v>1144</v>
      </c>
      <c r="K375" t="s">
        <v>1144</v>
      </c>
      <c r="L375">
        <v>4.47</v>
      </c>
      <c r="M375">
        <v>16.3</v>
      </c>
      <c r="N375">
        <v>0</v>
      </c>
      <c r="O375" s="56">
        <v>0</v>
      </c>
      <c r="P375" s="56">
        <v>0</v>
      </c>
      <c r="Q375">
        <v>1</v>
      </c>
      <c r="R375">
        <v>1</v>
      </c>
      <c r="S375">
        <v>11</v>
      </c>
      <c r="T375">
        <v>8</v>
      </c>
      <c r="U375">
        <v>3</v>
      </c>
      <c r="V375">
        <v>1</v>
      </c>
      <c r="X375" t="s">
        <v>7755</v>
      </c>
      <c r="AA375">
        <v>0</v>
      </c>
      <c r="AB375">
        <v>0</v>
      </c>
      <c r="AC375">
        <v>0</v>
      </c>
      <c r="AD375">
        <v>0</v>
      </c>
      <c r="AE375">
        <v>0</v>
      </c>
      <c r="AF375">
        <v>0</v>
      </c>
      <c r="AG375">
        <v>0</v>
      </c>
      <c r="AJ375" s="56"/>
      <c r="AK375" s="56"/>
      <c r="AL375" s="56"/>
      <c r="AM375">
        <v>4</v>
      </c>
      <c r="AP375" t="s">
        <v>1155</v>
      </c>
      <c r="AS375" t="s">
        <v>1152</v>
      </c>
      <c r="AT375">
        <v>1</v>
      </c>
      <c r="AV375">
        <v>4</v>
      </c>
      <c r="AW375">
        <v>3</v>
      </c>
      <c r="AX375">
        <v>1</v>
      </c>
      <c r="AY375" t="s">
        <v>1147</v>
      </c>
      <c r="AZ375" t="s">
        <v>1147</v>
      </c>
      <c r="BA375">
        <v>4</v>
      </c>
      <c r="BD375">
        <v>1000000000</v>
      </c>
      <c r="BE375">
        <v>5</v>
      </c>
      <c r="BF375">
        <v>-0.25</v>
      </c>
      <c r="BG375">
        <v>0</v>
      </c>
      <c r="BH375">
        <v>0</v>
      </c>
      <c r="BI375">
        <v>0</v>
      </c>
      <c r="BJ375">
        <v>0</v>
      </c>
      <c r="BK375">
        <v>0</v>
      </c>
      <c r="BL375">
        <v>0</v>
      </c>
      <c r="BM375">
        <v>5</v>
      </c>
      <c r="BN375">
        <v>-0.25</v>
      </c>
      <c r="BO375">
        <v>0</v>
      </c>
      <c r="BP375">
        <v>0</v>
      </c>
      <c r="BR375">
        <v>0</v>
      </c>
      <c r="BS375">
        <v>1</v>
      </c>
      <c r="BX375">
        <v>0</v>
      </c>
      <c r="BY375">
        <v>4.47</v>
      </c>
      <c r="BZ375">
        <v>0</v>
      </c>
      <c r="CA375">
        <v>11.55</v>
      </c>
      <c r="CB375">
        <v>0</v>
      </c>
      <c r="CC375">
        <v>1</v>
      </c>
      <c r="CD375" s="56">
        <v>42095</v>
      </c>
      <c r="CE375" s="56">
        <v>42342</v>
      </c>
      <c r="CF375" s="56">
        <v>42342</v>
      </c>
      <c r="CG375" s="56">
        <v>42419</v>
      </c>
      <c r="CH375" s="56"/>
      <c r="CI375" s="56"/>
      <c r="CJ375">
        <v>0.11</v>
      </c>
      <c r="CK375">
        <v>0</v>
      </c>
      <c r="CL375">
        <v>0</v>
      </c>
      <c r="CM375">
        <v>0</v>
      </c>
      <c r="CN375">
        <v>0</v>
      </c>
      <c r="CO375">
        <v>0</v>
      </c>
      <c r="CP375">
        <v>0.96</v>
      </c>
      <c r="CQ375" t="s">
        <v>1154</v>
      </c>
      <c r="CR375" t="s">
        <v>1153</v>
      </c>
      <c r="CS375" t="s">
        <v>1748</v>
      </c>
      <c r="CT375" t="s">
        <v>1397</v>
      </c>
      <c r="CU375" t="s">
        <v>1396</v>
      </c>
      <c r="CV375" t="s">
        <v>2787</v>
      </c>
      <c r="CW375" t="s">
        <v>1727</v>
      </c>
      <c r="CX375" t="s">
        <v>853</v>
      </c>
      <c r="DC375" t="s">
        <v>1387</v>
      </c>
      <c r="DE375" t="s">
        <v>1392</v>
      </c>
    </row>
    <row r="376" spans="1:109" x14ac:dyDescent="0.25">
      <c r="A376" t="s">
        <v>1025</v>
      </c>
      <c r="B376">
        <v>1</v>
      </c>
      <c r="C376" s="56">
        <v>42419</v>
      </c>
      <c r="D376" t="s">
        <v>1153</v>
      </c>
      <c r="E376" t="s">
        <v>2788</v>
      </c>
      <c r="G376" t="s">
        <v>2789</v>
      </c>
      <c r="H376" t="s">
        <v>1144</v>
      </c>
      <c r="I376" t="s">
        <v>1144</v>
      </c>
      <c r="J376" t="s">
        <v>1144</v>
      </c>
      <c r="K376" t="s">
        <v>1144</v>
      </c>
      <c r="L376">
        <v>20.12</v>
      </c>
      <c r="M376">
        <v>46.72</v>
      </c>
      <c r="N376">
        <v>0</v>
      </c>
      <c r="O376" s="56">
        <v>0</v>
      </c>
      <c r="P376" s="56">
        <v>0</v>
      </c>
      <c r="Q376">
        <v>1</v>
      </c>
      <c r="R376">
        <v>1</v>
      </c>
      <c r="S376">
        <v>11</v>
      </c>
      <c r="T376">
        <v>8</v>
      </c>
      <c r="U376">
        <v>3</v>
      </c>
      <c r="V376">
        <v>1</v>
      </c>
      <c r="X376" t="s">
        <v>7716</v>
      </c>
      <c r="AA376">
        <v>0</v>
      </c>
      <c r="AB376">
        <v>0</v>
      </c>
      <c r="AC376">
        <v>0</v>
      </c>
      <c r="AD376">
        <v>0</v>
      </c>
      <c r="AE376">
        <v>0</v>
      </c>
      <c r="AF376">
        <v>0</v>
      </c>
      <c r="AG376">
        <v>0</v>
      </c>
      <c r="AJ376" s="56"/>
      <c r="AK376" s="56"/>
      <c r="AL376" s="56"/>
      <c r="AM376">
        <v>8</v>
      </c>
      <c r="AP376" t="s">
        <v>1155</v>
      </c>
      <c r="AR376">
        <v>2</v>
      </c>
      <c r="AS376" t="s">
        <v>1152</v>
      </c>
      <c r="AT376">
        <v>1</v>
      </c>
      <c r="AV376">
        <v>11</v>
      </c>
      <c r="AW376">
        <v>7</v>
      </c>
      <c r="AX376">
        <v>4</v>
      </c>
      <c r="AY376" t="s">
        <v>1147</v>
      </c>
      <c r="AZ376" t="s">
        <v>1147</v>
      </c>
      <c r="BA376">
        <v>14</v>
      </c>
      <c r="BD376">
        <v>1000000000</v>
      </c>
      <c r="BE376">
        <v>18</v>
      </c>
      <c r="BF376">
        <v>-0.64</v>
      </c>
      <c r="BG376">
        <v>0</v>
      </c>
      <c r="BH376">
        <v>0</v>
      </c>
      <c r="BI376">
        <v>0</v>
      </c>
      <c r="BJ376">
        <v>0</v>
      </c>
      <c r="BK376">
        <v>0</v>
      </c>
      <c r="BL376">
        <v>0</v>
      </c>
      <c r="BM376">
        <v>18</v>
      </c>
      <c r="BN376">
        <v>-0.64</v>
      </c>
      <c r="BO376">
        <v>0</v>
      </c>
      <c r="BP376">
        <v>0</v>
      </c>
      <c r="BR376">
        <v>0</v>
      </c>
      <c r="BS376">
        <v>3</v>
      </c>
      <c r="BX376">
        <v>0</v>
      </c>
      <c r="BY376">
        <v>140.84</v>
      </c>
      <c r="BZ376">
        <v>0</v>
      </c>
      <c r="CA376">
        <v>5.77</v>
      </c>
      <c r="CB376">
        <v>0</v>
      </c>
      <c r="CC376">
        <v>1</v>
      </c>
      <c r="CD376" s="56">
        <v>42284</v>
      </c>
      <c r="CE376" s="56">
        <v>42342</v>
      </c>
      <c r="CF376" s="56">
        <v>42342</v>
      </c>
      <c r="CG376" s="56">
        <v>42419</v>
      </c>
      <c r="CH376" s="56"/>
      <c r="CI376" s="56"/>
      <c r="CJ376">
        <v>0.35</v>
      </c>
      <c r="CK376">
        <v>0</v>
      </c>
      <c r="CL376">
        <v>0</v>
      </c>
      <c r="CM376">
        <v>0</v>
      </c>
      <c r="CN376">
        <v>0</v>
      </c>
      <c r="CO376">
        <v>0.53</v>
      </c>
      <c r="CP376">
        <v>0.42</v>
      </c>
      <c r="CQ376" t="s">
        <v>1154</v>
      </c>
      <c r="CR376" t="s">
        <v>1153</v>
      </c>
      <c r="CS376" t="s">
        <v>1725</v>
      </c>
      <c r="CT376" t="s">
        <v>1397</v>
      </c>
      <c r="CU376" t="s">
        <v>1396</v>
      </c>
      <c r="CV376" t="s">
        <v>2790</v>
      </c>
      <c r="CW376" t="s">
        <v>1390</v>
      </c>
      <c r="CX376" t="s">
        <v>853</v>
      </c>
      <c r="DC376" t="s">
        <v>1387</v>
      </c>
      <c r="DE376" t="s">
        <v>1728</v>
      </c>
    </row>
    <row r="377" spans="1:109" x14ac:dyDescent="0.25">
      <c r="A377" t="s">
        <v>1025</v>
      </c>
      <c r="B377">
        <v>1</v>
      </c>
      <c r="C377" s="56">
        <v>42419</v>
      </c>
      <c r="D377" t="s">
        <v>1153</v>
      </c>
      <c r="E377" t="s">
        <v>2791</v>
      </c>
      <c r="G377" t="s">
        <v>2792</v>
      </c>
      <c r="H377" t="s">
        <v>1144</v>
      </c>
      <c r="I377" t="s">
        <v>1144</v>
      </c>
      <c r="J377" t="s">
        <v>1144</v>
      </c>
      <c r="K377" t="s">
        <v>1144</v>
      </c>
      <c r="L377">
        <v>4.25</v>
      </c>
      <c r="M377">
        <v>14.54</v>
      </c>
      <c r="N377">
        <v>0</v>
      </c>
      <c r="O377" s="56">
        <v>0</v>
      </c>
      <c r="P377" s="56">
        <v>0</v>
      </c>
      <c r="Q377">
        <v>1</v>
      </c>
      <c r="R377">
        <v>1</v>
      </c>
      <c r="S377">
        <v>11</v>
      </c>
      <c r="T377">
        <v>8</v>
      </c>
      <c r="U377">
        <v>3</v>
      </c>
      <c r="V377">
        <v>1</v>
      </c>
      <c r="W377" t="s">
        <v>1156</v>
      </c>
      <c r="X377" t="s">
        <v>7755</v>
      </c>
      <c r="AA377">
        <v>0</v>
      </c>
      <c r="AB377">
        <v>0</v>
      </c>
      <c r="AC377">
        <v>0</v>
      </c>
      <c r="AD377">
        <v>0</v>
      </c>
      <c r="AE377">
        <v>0</v>
      </c>
      <c r="AF377">
        <v>0</v>
      </c>
      <c r="AG377">
        <v>0</v>
      </c>
      <c r="AJ377" s="56"/>
      <c r="AK377" s="56"/>
      <c r="AL377" s="56"/>
      <c r="AM377">
        <v>3</v>
      </c>
      <c r="AP377" t="s">
        <v>1155</v>
      </c>
      <c r="AS377" t="s">
        <v>1152</v>
      </c>
      <c r="AT377">
        <v>1</v>
      </c>
      <c r="AV377">
        <v>3</v>
      </c>
      <c r="AW377">
        <v>2</v>
      </c>
      <c r="AX377">
        <v>1</v>
      </c>
      <c r="AY377" t="s">
        <v>1148</v>
      </c>
      <c r="AZ377" t="s">
        <v>1148</v>
      </c>
      <c r="BA377">
        <v>3</v>
      </c>
      <c r="BD377">
        <v>1000000000</v>
      </c>
      <c r="BE377">
        <v>3</v>
      </c>
      <c r="BF377">
        <v>0</v>
      </c>
      <c r="BG377">
        <v>0</v>
      </c>
      <c r="BH377">
        <v>0</v>
      </c>
      <c r="BI377">
        <v>0</v>
      </c>
      <c r="BJ377">
        <v>0</v>
      </c>
      <c r="BK377">
        <v>0</v>
      </c>
      <c r="BL377">
        <v>0</v>
      </c>
      <c r="BM377">
        <v>3</v>
      </c>
      <c r="BN377">
        <v>0</v>
      </c>
      <c r="BO377">
        <v>0</v>
      </c>
      <c r="BP377">
        <v>0</v>
      </c>
      <c r="BR377">
        <v>0</v>
      </c>
      <c r="BS377">
        <v>1</v>
      </c>
      <c r="BX377">
        <v>0</v>
      </c>
      <c r="BY377">
        <v>0</v>
      </c>
      <c r="BZ377">
        <v>0</v>
      </c>
      <c r="CA377">
        <v>10.57</v>
      </c>
      <c r="CB377">
        <v>0</v>
      </c>
      <c r="CC377">
        <v>1</v>
      </c>
      <c r="CD377" s="56">
        <v>42095</v>
      </c>
      <c r="CE377" s="56">
        <v>42342</v>
      </c>
      <c r="CF377" s="56">
        <v>42342</v>
      </c>
      <c r="CG377" s="56">
        <v>42419</v>
      </c>
      <c r="CH377" s="56"/>
      <c r="CI377" s="56"/>
      <c r="CJ377">
        <v>0</v>
      </c>
      <c r="CK377">
        <v>0</v>
      </c>
      <c r="CL377">
        <v>0</v>
      </c>
      <c r="CM377">
        <v>0</v>
      </c>
      <c r="CN377">
        <v>0</v>
      </c>
      <c r="CO377">
        <v>0.95</v>
      </c>
      <c r="CP377">
        <v>0</v>
      </c>
      <c r="CQ377" t="s">
        <v>1154</v>
      </c>
      <c r="CR377" t="s">
        <v>1153</v>
      </c>
      <c r="CS377" t="s">
        <v>1725</v>
      </c>
      <c r="CT377" t="s">
        <v>1397</v>
      </c>
      <c r="CU377" t="s">
        <v>1396</v>
      </c>
      <c r="CV377" t="s">
        <v>2793</v>
      </c>
      <c r="CW377" t="s">
        <v>1727</v>
      </c>
      <c r="CX377" t="s">
        <v>853</v>
      </c>
      <c r="DC377" t="s">
        <v>1387</v>
      </c>
      <c r="DE377" t="s">
        <v>1728</v>
      </c>
    </row>
    <row r="378" spans="1:109" x14ac:dyDescent="0.25">
      <c r="A378" t="s">
        <v>1025</v>
      </c>
      <c r="B378">
        <v>1</v>
      </c>
      <c r="C378" s="56">
        <v>42419</v>
      </c>
      <c r="D378" t="s">
        <v>1153</v>
      </c>
      <c r="E378" t="s">
        <v>1454</v>
      </c>
      <c r="G378" t="s">
        <v>2794</v>
      </c>
      <c r="H378" t="s">
        <v>1144</v>
      </c>
      <c r="I378" t="s">
        <v>1144</v>
      </c>
      <c r="J378" t="s">
        <v>1144</v>
      </c>
      <c r="K378" t="s">
        <v>1144</v>
      </c>
      <c r="L378">
        <v>15.74</v>
      </c>
      <c r="M378">
        <v>48.84</v>
      </c>
      <c r="N378">
        <v>0</v>
      </c>
      <c r="O378" s="56">
        <v>0</v>
      </c>
      <c r="P378" s="56">
        <v>0</v>
      </c>
      <c r="Q378">
        <v>1</v>
      </c>
      <c r="R378">
        <v>1</v>
      </c>
      <c r="S378">
        <v>11</v>
      </c>
      <c r="T378">
        <v>8</v>
      </c>
      <c r="U378">
        <v>3</v>
      </c>
      <c r="V378">
        <v>1</v>
      </c>
      <c r="W378" t="s">
        <v>1394</v>
      </c>
      <c r="X378" t="s">
        <v>7759</v>
      </c>
      <c r="AA378">
        <v>0</v>
      </c>
      <c r="AB378">
        <v>0</v>
      </c>
      <c r="AC378">
        <v>0</v>
      </c>
      <c r="AD378">
        <v>0</v>
      </c>
      <c r="AE378">
        <v>0</v>
      </c>
      <c r="AF378">
        <v>13</v>
      </c>
      <c r="AG378">
        <v>0</v>
      </c>
      <c r="AJ378" s="56"/>
      <c r="AK378" s="56"/>
      <c r="AL378" s="56"/>
      <c r="AM378">
        <v>5</v>
      </c>
      <c r="AP378" t="s">
        <v>1155</v>
      </c>
      <c r="AR378">
        <v>2</v>
      </c>
      <c r="AS378" t="s">
        <v>1152</v>
      </c>
      <c r="AT378">
        <v>1</v>
      </c>
      <c r="AV378">
        <v>15</v>
      </c>
      <c r="AW378">
        <v>10</v>
      </c>
      <c r="AX378">
        <v>5</v>
      </c>
      <c r="AY378" t="s">
        <v>839</v>
      </c>
      <c r="AZ378" t="s">
        <v>839</v>
      </c>
      <c r="BA378">
        <v>11</v>
      </c>
      <c r="BD378">
        <v>1000000000</v>
      </c>
      <c r="BE378">
        <v>0</v>
      </c>
      <c r="BF378">
        <v>1</v>
      </c>
      <c r="BG378">
        <v>0</v>
      </c>
      <c r="BH378">
        <v>0</v>
      </c>
      <c r="BI378">
        <v>0</v>
      </c>
      <c r="BJ378">
        <v>0</v>
      </c>
      <c r="BK378">
        <v>0</v>
      </c>
      <c r="BL378">
        <v>0</v>
      </c>
      <c r="BM378">
        <v>0</v>
      </c>
      <c r="BN378">
        <v>1</v>
      </c>
      <c r="BO378">
        <v>0</v>
      </c>
      <c r="BP378">
        <v>0</v>
      </c>
      <c r="BR378">
        <v>16</v>
      </c>
      <c r="BS378">
        <v>4</v>
      </c>
      <c r="BX378">
        <v>165.5</v>
      </c>
      <c r="BY378">
        <v>0</v>
      </c>
      <c r="BZ378">
        <v>0</v>
      </c>
      <c r="CA378">
        <v>9.18</v>
      </c>
      <c r="CB378">
        <v>0</v>
      </c>
      <c r="CC378">
        <v>1</v>
      </c>
      <c r="CD378" s="56">
        <v>42416</v>
      </c>
      <c r="CE378" s="56">
        <v>42416</v>
      </c>
      <c r="CF378" s="56">
        <v>42416</v>
      </c>
      <c r="CG378" s="56">
        <v>42493</v>
      </c>
      <c r="CH378" s="56"/>
      <c r="CI378" s="56"/>
      <c r="CJ378">
        <v>1</v>
      </c>
      <c r="CK378">
        <v>0</v>
      </c>
      <c r="CL378">
        <v>7.0000000000000007E-2</v>
      </c>
      <c r="CM378">
        <v>0</v>
      </c>
      <c r="CN378">
        <v>0</v>
      </c>
      <c r="CO378">
        <v>0</v>
      </c>
      <c r="CP378">
        <v>0</v>
      </c>
      <c r="CQ378" t="s">
        <v>1154</v>
      </c>
      <c r="CR378" t="s">
        <v>1153</v>
      </c>
      <c r="CS378" t="s">
        <v>1725</v>
      </c>
      <c r="CT378" t="s">
        <v>1397</v>
      </c>
      <c r="CU378" t="s">
        <v>1396</v>
      </c>
      <c r="CV378" t="s">
        <v>2795</v>
      </c>
      <c r="CW378" t="s">
        <v>2121</v>
      </c>
      <c r="CX378" t="s">
        <v>853</v>
      </c>
      <c r="DC378" t="s">
        <v>1387</v>
      </c>
      <c r="DE378" t="s">
        <v>1728</v>
      </c>
    </row>
    <row r="379" spans="1:109" x14ac:dyDescent="0.25">
      <c r="A379" t="s">
        <v>1025</v>
      </c>
      <c r="B379">
        <v>1</v>
      </c>
      <c r="C379" s="56">
        <v>42419</v>
      </c>
      <c r="D379" t="s">
        <v>1153</v>
      </c>
      <c r="E379" t="s">
        <v>2796</v>
      </c>
      <c r="G379" t="s">
        <v>2797</v>
      </c>
      <c r="H379" t="s">
        <v>1144</v>
      </c>
      <c r="I379" t="s">
        <v>1144</v>
      </c>
      <c r="J379" t="s">
        <v>1144</v>
      </c>
      <c r="K379" t="s">
        <v>1144</v>
      </c>
      <c r="L379">
        <v>16.489999999999998</v>
      </c>
      <c r="M379">
        <v>44.91</v>
      </c>
      <c r="N379">
        <v>0</v>
      </c>
      <c r="O379" s="56">
        <v>0</v>
      </c>
      <c r="P379" s="56">
        <v>0</v>
      </c>
      <c r="Q379">
        <v>1</v>
      </c>
      <c r="R379">
        <v>1</v>
      </c>
      <c r="S379">
        <v>11</v>
      </c>
      <c r="T379">
        <v>8</v>
      </c>
      <c r="U379">
        <v>3</v>
      </c>
      <c r="V379">
        <v>1</v>
      </c>
      <c r="X379" t="s">
        <v>7755</v>
      </c>
      <c r="AA379">
        <v>0</v>
      </c>
      <c r="AB379">
        <v>0</v>
      </c>
      <c r="AC379">
        <v>0</v>
      </c>
      <c r="AD379">
        <v>0</v>
      </c>
      <c r="AE379">
        <v>0</v>
      </c>
      <c r="AF379">
        <v>0</v>
      </c>
      <c r="AG379">
        <v>0</v>
      </c>
      <c r="AJ379" s="56"/>
      <c r="AK379" s="56"/>
      <c r="AL379" s="56"/>
      <c r="AP379" t="s">
        <v>1155</v>
      </c>
      <c r="AR379">
        <v>2</v>
      </c>
      <c r="AS379" t="s">
        <v>1152</v>
      </c>
      <c r="AT379">
        <v>1</v>
      </c>
      <c r="AV379">
        <v>12</v>
      </c>
      <c r="AW379">
        <v>8</v>
      </c>
      <c r="AX379">
        <v>4</v>
      </c>
      <c r="AY379" t="s">
        <v>1147</v>
      </c>
      <c r="AZ379" t="s">
        <v>1147</v>
      </c>
      <c r="BA379">
        <v>12</v>
      </c>
      <c r="BD379">
        <v>1000000000</v>
      </c>
      <c r="BE379">
        <v>18</v>
      </c>
      <c r="BF379">
        <v>-0.5</v>
      </c>
      <c r="BG379">
        <v>0</v>
      </c>
      <c r="BH379">
        <v>0</v>
      </c>
      <c r="BI379">
        <v>0</v>
      </c>
      <c r="BJ379">
        <v>0</v>
      </c>
      <c r="BK379">
        <v>0</v>
      </c>
      <c r="BL379">
        <v>0</v>
      </c>
      <c r="BM379">
        <v>18</v>
      </c>
      <c r="BN379">
        <v>-0.5</v>
      </c>
      <c r="BO379">
        <v>0</v>
      </c>
      <c r="BP379">
        <v>0</v>
      </c>
      <c r="BR379">
        <v>0</v>
      </c>
      <c r="BS379">
        <v>3</v>
      </c>
      <c r="BX379">
        <v>0</v>
      </c>
      <c r="BY379">
        <v>98.94</v>
      </c>
      <c r="BZ379">
        <v>0</v>
      </c>
      <c r="CA379">
        <v>7.52</v>
      </c>
      <c r="CB379">
        <v>0</v>
      </c>
      <c r="CC379">
        <v>1</v>
      </c>
      <c r="CD379" s="56">
        <v>42095</v>
      </c>
      <c r="CE379" s="56">
        <v>42342</v>
      </c>
      <c r="CF379" s="56">
        <v>42342</v>
      </c>
      <c r="CG379" s="56">
        <v>42419</v>
      </c>
      <c r="CH379" s="56"/>
      <c r="CI379" s="56"/>
      <c r="CJ379">
        <v>0</v>
      </c>
      <c r="CK379">
        <v>0</v>
      </c>
      <c r="CL379">
        <v>0</v>
      </c>
      <c r="CM379">
        <v>0</v>
      </c>
      <c r="CN379">
        <v>0</v>
      </c>
      <c r="CO379">
        <v>0</v>
      </c>
      <c r="CP379">
        <v>0.95</v>
      </c>
      <c r="CQ379" t="s">
        <v>1154</v>
      </c>
      <c r="CR379" t="s">
        <v>1153</v>
      </c>
      <c r="CS379" t="s">
        <v>1725</v>
      </c>
      <c r="CT379" t="s">
        <v>1397</v>
      </c>
      <c r="CU379" t="s">
        <v>1396</v>
      </c>
      <c r="CV379" t="s">
        <v>2798</v>
      </c>
      <c r="CW379" t="s">
        <v>1727</v>
      </c>
      <c r="CX379" t="s">
        <v>853</v>
      </c>
      <c r="DC379" t="s">
        <v>1387</v>
      </c>
      <c r="DE379" t="s">
        <v>1728</v>
      </c>
    </row>
    <row r="380" spans="1:109" x14ac:dyDescent="0.25">
      <c r="A380" t="s">
        <v>1025</v>
      </c>
      <c r="B380">
        <v>2</v>
      </c>
      <c r="C380" s="56">
        <v>42419</v>
      </c>
      <c r="D380" t="s">
        <v>1153</v>
      </c>
      <c r="E380" t="s">
        <v>1455</v>
      </c>
      <c r="G380" t="s">
        <v>2799</v>
      </c>
      <c r="H380" t="s">
        <v>1144</v>
      </c>
      <c r="I380" t="s">
        <v>1144</v>
      </c>
      <c r="J380" t="s">
        <v>1144</v>
      </c>
      <c r="K380" t="s">
        <v>1144</v>
      </c>
      <c r="L380">
        <v>5.04</v>
      </c>
      <c r="M380">
        <v>13.13</v>
      </c>
      <c r="N380">
        <v>0</v>
      </c>
      <c r="O380" s="56">
        <v>0</v>
      </c>
      <c r="P380" s="56">
        <v>0</v>
      </c>
      <c r="Q380">
        <v>1</v>
      </c>
      <c r="R380">
        <v>1</v>
      </c>
      <c r="S380">
        <v>11</v>
      </c>
      <c r="T380">
        <v>8</v>
      </c>
      <c r="U380">
        <v>3</v>
      </c>
      <c r="V380">
        <v>1</v>
      </c>
      <c r="W380" t="s">
        <v>1156</v>
      </c>
      <c r="X380" t="s">
        <v>7760</v>
      </c>
      <c r="Y380">
        <v>46</v>
      </c>
      <c r="AA380">
        <v>0</v>
      </c>
      <c r="AB380">
        <v>0</v>
      </c>
      <c r="AC380">
        <v>0</v>
      </c>
      <c r="AD380">
        <v>0</v>
      </c>
      <c r="AE380">
        <v>0</v>
      </c>
      <c r="AF380">
        <v>0</v>
      </c>
      <c r="AG380">
        <v>0</v>
      </c>
      <c r="AJ380" s="56"/>
      <c r="AK380" s="56"/>
      <c r="AL380" s="56"/>
      <c r="AM380">
        <v>4</v>
      </c>
      <c r="AP380" t="s">
        <v>1155</v>
      </c>
      <c r="AR380">
        <v>5</v>
      </c>
      <c r="AS380" t="s">
        <v>1152</v>
      </c>
      <c r="AT380">
        <v>1</v>
      </c>
      <c r="AV380">
        <v>67</v>
      </c>
      <c r="AW380">
        <v>45</v>
      </c>
      <c r="AX380">
        <v>22</v>
      </c>
      <c r="AY380" t="s">
        <v>1148</v>
      </c>
      <c r="AZ380" t="s">
        <v>1148</v>
      </c>
      <c r="BA380">
        <v>50</v>
      </c>
      <c r="BD380">
        <v>1000000000</v>
      </c>
      <c r="BE380">
        <v>56</v>
      </c>
      <c r="BF380">
        <v>0.16</v>
      </c>
      <c r="BG380">
        <v>0</v>
      </c>
      <c r="BH380">
        <v>0</v>
      </c>
      <c r="BI380">
        <v>0</v>
      </c>
      <c r="BJ380">
        <v>0</v>
      </c>
      <c r="BK380">
        <v>0</v>
      </c>
      <c r="BL380">
        <v>5</v>
      </c>
      <c r="BM380">
        <v>61</v>
      </c>
      <c r="BN380">
        <v>0.09</v>
      </c>
      <c r="BO380">
        <v>0</v>
      </c>
      <c r="BP380">
        <v>0</v>
      </c>
      <c r="BR380">
        <v>5</v>
      </c>
      <c r="BS380">
        <v>18</v>
      </c>
      <c r="BT380">
        <v>0</v>
      </c>
      <c r="BX380">
        <v>0</v>
      </c>
      <c r="BY380">
        <v>0</v>
      </c>
      <c r="BZ380">
        <v>0</v>
      </c>
      <c r="CA380">
        <v>7</v>
      </c>
      <c r="CB380">
        <v>0</v>
      </c>
      <c r="CC380">
        <v>1</v>
      </c>
      <c r="CD380" s="56">
        <v>42271</v>
      </c>
      <c r="CE380" s="56">
        <v>42342</v>
      </c>
      <c r="CF380" s="56">
        <v>42342</v>
      </c>
      <c r="CG380" s="56">
        <v>42419</v>
      </c>
      <c r="CH380" s="56"/>
      <c r="CI380" s="56"/>
      <c r="CJ380">
        <v>0.05</v>
      </c>
      <c r="CK380">
        <v>0</v>
      </c>
      <c r="CL380">
        <v>0</v>
      </c>
      <c r="CM380">
        <v>0</v>
      </c>
      <c r="CN380">
        <v>0</v>
      </c>
      <c r="CO380">
        <v>0.96</v>
      </c>
      <c r="CP380">
        <v>0</v>
      </c>
      <c r="CQ380" t="s">
        <v>1154</v>
      </c>
      <c r="CR380" t="s">
        <v>1153</v>
      </c>
      <c r="CS380" t="s">
        <v>1748</v>
      </c>
      <c r="CT380" t="s">
        <v>1397</v>
      </c>
      <c r="CU380" t="s">
        <v>1396</v>
      </c>
      <c r="CV380" t="s">
        <v>2800</v>
      </c>
      <c r="CW380" t="s">
        <v>1390</v>
      </c>
      <c r="CX380" t="s">
        <v>853</v>
      </c>
      <c r="DC380" t="s">
        <v>1387</v>
      </c>
      <c r="DE380" t="s">
        <v>1392</v>
      </c>
    </row>
    <row r="381" spans="1:109" x14ac:dyDescent="0.25">
      <c r="A381" t="s">
        <v>1025</v>
      </c>
      <c r="B381">
        <v>2</v>
      </c>
      <c r="C381" s="56">
        <v>42419</v>
      </c>
      <c r="D381" t="s">
        <v>1153</v>
      </c>
      <c r="E381" t="s">
        <v>2801</v>
      </c>
      <c r="G381" t="s">
        <v>2802</v>
      </c>
      <c r="H381" t="s">
        <v>1144</v>
      </c>
      <c r="I381" t="s">
        <v>1144</v>
      </c>
      <c r="J381" t="s">
        <v>1144</v>
      </c>
      <c r="K381" t="s">
        <v>1144</v>
      </c>
      <c r="L381">
        <v>8.23</v>
      </c>
      <c r="M381">
        <v>21.49</v>
      </c>
      <c r="N381">
        <v>0</v>
      </c>
      <c r="O381" s="56">
        <v>0</v>
      </c>
      <c r="P381" s="56">
        <v>0</v>
      </c>
      <c r="Q381">
        <v>1</v>
      </c>
      <c r="R381">
        <v>1</v>
      </c>
      <c r="S381">
        <v>11</v>
      </c>
      <c r="T381">
        <v>8</v>
      </c>
      <c r="U381">
        <v>3</v>
      </c>
      <c r="V381">
        <v>1</v>
      </c>
      <c r="X381" t="s">
        <v>7757</v>
      </c>
      <c r="AA381">
        <v>0</v>
      </c>
      <c r="AB381">
        <v>0</v>
      </c>
      <c r="AC381">
        <v>0</v>
      </c>
      <c r="AD381">
        <v>0</v>
      </c>
      <c r="AE381">
        <v>0</v>
      </c>
      <c r="AF381">
        <v>0</v>
      </c>
      <c r="AG381">
        <v>0</v>
      </c>
      <c r="AJ381" s="56"/>
      <c r="AK381" s="56"/>
      <c r="AL381" s="56"/>
      <c r="AP381" t="s">
        <v>1155</v>
      </c>
      <c r="AR381">
        <v>5</v>
      </c>
      <c r="AS381" t="s">
        <v>1152</v>
      </c>
      <c r="AT381">
        <v>1</v>
      </c>
      <c r="AV381">
        <v>17</v>
      </c>
      <c r="AW381">
        <v>11</v>
      </c>
      <c r="AX381">
        <v>6</v>
      </c>
      <c r="AY381" t="s">
        <v>1147</v>
      </c>
      <c r="AZ381" t="s">
        <v>1147</v>
      </c>
      <c r="BA381">
        <v>25</v>
      </c>
      <c r="BD381">
        <v>1000000000</v>
      </c>
      <c r="BE381">
        <v>23</v>
      </c>
      <c r="BF381">
        <v>-0.35</v>
      </c>
      <c r="BG381">
        <v>0</v>
      </c>
      <c r="BH381">
        <v>0</v>
      </c>
      <c r="BI381">
        <v>0</v>
      </c>
      <c r="BJ381">
        <v>0</v>
      </c>
      <c r="BK381">
        <v>0</v>
      </c>
      <c r="BL381">
        <v>0</v>
      </c>
      <c r="BM381">
        <v>23</v>
      </c>
      <c r="BN381">
        <v>-0.35</v>
      </c>
      <c r="BO381">
        <v>0</v>
      </c>
      <c r="BP381">
        <v>0</v>
      </c>
      <c r="BR381">
        <v>0</v>
      </c>
      <c r="BS381">
        <v>5</v>
      </c>
      <c r="BX381">
        <v>0</v>
      </c>
      <c r="BY381">
        <v>49.38</v>
      </c>
      <c r="BZ381">
        <v>0</v>
      </c>
      <c r="CA381">
        <v>7.03</v>
      </c>
      <c r="CB381">
        <v>0</v>
      </c>
      <c r="CC381">
        <v>1</v>
      </c>
      <c r="CD381" s="56">
        <v>42341</v>
      </c>
      <c r="CE381" s="56">
        <v>42342</v>
      </c>
      <c r="CF381" s="56">
        <v>42342</v>
      </c>
      <c r="CG381" s="56">
        <v>42419</v>
      </c>
      <c r="CH381" s="56"/>
      <c r="CI381" s="56"/>
      <c r="CJ381">
        <v>0.02</v>
      </c>
      <c r="CK381">
        <v>0</v>
      </c>
      <c r="CL381">
        <v>0</v>
      </c>
      <c r="CM381">
        <v>0</v>
      </c>
      <c r="CN381">
        <v>0</v>
      </c>
      <c r="CO381">
        <v>0</v>
      </c>
      <c r="CP381">
        <v>0.96</v>
      </c>
      <c r="CQ381" t="s">
        <v>1154</v>
      </c>
      <c r="CR381" t="s">
        <v>1153</v>
      </c>
      <c r="CS381" t="s">
        <v>1748</v>
      </c>
      <c r="CT381" t="s">
        <v>1397</v>
      </c>
      <c r="CU381" t="s">
        <v>1396</v>
      </c>
      <c r="CV381" t="s">
        <v>2803</v>
      </c>
      <c r="CW381" t="s">
        <v>1390</v>
      </c>
      <c r="CX381" t="s">
        <v>853</v>
      </c>
      <c r="DC381" t="s">
        <v>1387</v>
      </c>
      <c r="DE381" t="s">
        <v>1392</v>
      </c>
    </row>
    <row r="382" spans="1:109" x14ac:dyDescent="0.25">
      <c r="A382" t="s">
        <v>1025</v>
      </c>
      <c r="B382">
        <v>2</v>
      </c>
      <c r="C382" s="56">
        <v>42419</v>
      </c>
      <c r="D382" t="s">
        <v>1153</v>
      </c>
      <c r="E382" t="s">
        <v>1456</v>
      </c>
      <c r="G382" t="s">
        <v>2804</v>
      </c>
      <c r="H382" t="s">
        <v>1144</v>
      </c>
      <c r="I382" t="s">
        <v>1144</v>
      </c>
      <c r="J382" t="s">
        <v>1144</v>
      </c>
      <c r="K382" t="s">
        <v>1144</v>
      </c>
      <c r="L382">
        <v>1.31</v>
      </c>
      <c r="M382">
        <v>4.13</v>
      </c>
      <c r="N382">
        <v>0</v>
      </c>
      <c r="O382" s="56">
        <v>0</v>
      </c>
      <c r="P382" s="56">
        <v>0</v>
      </c>
      <c r="Q382">
        <v>1</v>
      </c>
      <c r="R382">
        <v>1</v>
      </c>
      <c r="S382">
        <v>11</v>
      </c>
      <c r="T382">
        <v>8</v>
      </c>
      <c r="U382">
        <v>3</v>
      </c>
      <c r="V382">
        <v>1</v>
      </c>
      <c r="W382" t="s">
        <v>1156</v>
      </c>
      <c r="X382" t="s">
        <v>7757</v>
      </c>
      <c r="Y382">
        <v>54</v>
      </c>
      <c r="AA382">
        <v>0</v>
      </c>
      <c r="AB382">
        <v>0</v>
      </c>
      <c r="AC382">
        <v>0</v>
      </c>
      <c r="AD382">
        <v>0</v>
      </c>
      <c r="AE382">
        <v>0</v>
      </c>
      <c r="AF382">
        <v>0</v>
      </c>
      <c r="AG382">
        <v>0</v>
      </c>
      <c r="AJ382" s="56"/>
      <c r="AK382" s="56"/>
      <c r="AL382" s="56"/>
      <c r="AP382" t="s">
        <v>1155</v>
      </c>
      <c r="AR382">
        <v>5</v>
      </c>
      <c r="AS382" t="s">
        <v>1152</v>
      </c>
      <c r="AT382">
        <v>1</v>
      </c>
      <c r="AV382">
        <v>40</v>
      </c>
      <c r="AW382">
        <v>27</v>
      </c>
      <c r="AX382">
        <v>13</v>
      </c>
      <c r="AY382" t="s">
        <v>1148</v>
      </c>
      <c r="AZ382" t="s">
        <v>1148</v>
      </c>
      <c r="BA382">
        <v>30</v>
      </c>
      <c r="BD382">
        <v>1000000000</v>
      </c>
      <c r="BE382">
        <v>31</v>
      </c>
      <c r="BF382">
        <v>0.23</v>
      </c>
      <c r="BG382">
        <v>0</v>
      </c>
      <c r="BH382">
        <v>0</v>
      </c>
      <c r="BI382">
        <v>0</v>
      </c>
      <c r="BJ382">
        <v>0</v>
      </c>
      <c r="BK382">
        <v>0</v>
      </c>
      <c r="BL382">
        <v>0</v>
      </c>
      <c r="BM382">
        <v>31</v>
      </c>
      <c r="BN382">
        <v>0.23</v>
      </c>
      <c r="BO382">
        <v>0</v>
      </c>
      <c r="BP382">
        <v>0</v>
      </c>
      <c r="BR382">
        <v>10</v>
      </c>
      <c r="BS382">
        <v>11</v>
      </c>
      <c r="BX382">
        <v>0</v>
      </c>
      <c r="BY382">
        <v>0</v>
      </c>
      <c r="BZ382">
        <v>0</v>
      </c>
      <c r="CA382">
        <v>9.39</v>
      </c>
      <c r="CB382">
        <v>0</v>
      </c>
      <c r="CC382">
        <v>1</v>
      </c>
      <c r="CD382" s="56">
        <v>42341</v>
      </c>
      <c r="CE382" s="56">
        <v>42342</v>
      </c>
      <c r="CF382" s="56">
        <v>42342</v>
      </c>
      <c r="CG382" s="56">
        <v>42419</v>
      </c>
      <c r="CH382" s="56"/>
      <c r="CI382" s="56"/>
      <c r="CJ382">
        <v>0.52</v>
      </c>
      <c r="CK382">
        <v>90</v>
      </c>
      <c r="CL382">
        <v>0</v>
      </c>
      <c r="CM382">
        <v>0.55000000000000004</v>
      </c>
      <c r="CN382">
        <v>0</v>
      </c>
      <c r="CO382">
        <v>0.42</v>
      </c>
      <c r="CP382">
        <v>0</v>
      </c>
      <c r="CQ382" t="s">
        <v>1154</v>
      </c>
      <c r="CR382" t="s">
        <v>1153</v>
      </c>
      <c r="CS382" t="s">
        <v>1748</v>
      </c>
      <c r="CT382" t="s">
        <v>1397</v>
      </c>
      <c r="CU382" t="s">
        <v>1396</v>
      </c>
      <c r="CV382" t="s">
        <v>2805</v>
      </c>
      <c r="CW382" t="s">
        <v>1390</v>
      </c>
      <c r="CX382" t="s">
        <v>853</v>
      </c>
      <c r="DC382" t="s">
        <v>1387</v>
      </c>
      <c r="DE382" t="s">
        <v>1392</v>
      </c>
    </row>
    <row r="383" spans="1:109" x14ac:dyDescent="0.25">
      <c r="A383" t="s">
        <v>1025</v>
      </c>
      <c r="B383">
        <v>2</v>
      </c>
      <c r="C383" s="56">
        <v>42419</v>
      </c>
      <c r="D383" t="s">
        <v>1153</v>
      </c>
      <c r="E383" t="s">
        <v>2806</v>
      </c>
      <c r="G383" t="s">
        <v>2807</v>
      </c>
      <c r="H383" t="s">
        <v>1144</v>
      </c>
      <c r="I383" t="s">
        <v>1144</v>
      </c>
      <c r="J383" t="s">
        <v>1144</v>
      </c>
      <c r="K383" t="s">
        <v>1144</v>
      </c>
      <c r="L383">
        <v>19.96</v>
      </c>
      <c r="M383">
        <v>49.21</v>
      </c>
      <c r="N383">
        <v>0</v>
      </c>
      <c r="O383" s="56">
        <v>0</v>
      </c>
      <c r="P383" s="56">
        <v>0</v>
      </c>
      <c r="Q383">
        <v>1</v>
      </c>
      <c r="R383">
        <v>1</v>
      </c>
      <c r="S383">
        <v>11</v>
      </c>
      <c r="T383">
        <v>8</v>
      </c>
      <c r="U383">
        <v>3</v>
      </c>
      <c r="V383">
        <v>1</v>
      </c>
      <c r="X383" t="s">
        <v>7757</v>
      </c>
      <c r="AA383">
        <v>0</v>
      </c>
      <c r="AB383">
        <v>0</v>
      </c>
      <c r="AC383">
        <v>0</v>
      </c>
      <c r="AD383">
        <v>0</v>
      </c>
      <c r="AE383">
        <v>0</v>
      </c>
      <c r="AF383">
        <v>0</v>
      </c>
      <c r="AG383">
        <v>0</v>
      </c>
      <c r="AJ383" s="56"/>
      <c r="AK383" s="56"/>
      <c r="AL383" s="56"/>
      <c r="AP383" t="s">
        <v>1155</v>
      </c>
      <c r="AR383">
        <v>5</v>
      </c>
      <c r="AS383" t="s">
        <v>1152</v>
      </c>
      <c r="AT383">
        <v>1</v>
      </c>
      <c r="AV383">
        <v>18</v>
      </c>
      <c r="AW383">
        <v>12</v>
      </c>
      <c r="AX383">
        <v>6</v>
      </c>
      <c r="AY383" t="s">
        <v>1147</v>
      </c>
      <c r="AZ383" t="s">
        <v>1147</v>
      </c>
      <c r="BA383">
        <v>27</v>
      </c>
      <c r="BD383">
        <v>1000000000</v>
      </c>
      <c r="BE383">
        <v>22</v>
      </c>
      <c r="BF383">
        <v>-0.22</v>
      </c>
      <c r="BG383">
        <v>0</v>
      </c>
      <c r="BH383">
        <v>0</v>
      </c>
      <c r="BI383">
        <v>0</v>
      </c>
      <c r="BJ383">
        <v>0</v>
      </c>
      <c r="BK383">
        <v>0</v>
      </c>
      <c r="BL383">
        <v>0</v>
      </c>
      <c r="BM383">
        <v>22</v>
      </c>
      <c r="BN383">
        <v>-0.22</v>
      </c>
      <c r="BO383">
        <v>0</v>
      </c>
      <c r="BP383">
        <v>0</v>
      </c>
      <c r="BR383">
        <v>0</v>
      </c>
      <c r="BS383">
        <v>5</v>
      </c>
      <c r="BX383">
        <v>0</v>
      </c>
      <c r="BY383">
        <v>79.84</v>
      </c>
      <c r="BZ383">
        <v>0</v>
      </c>
      <c r="CA383">
        <v>6.39</v>
      </c>
      <c r="CB383">
        <v>0</v>
      </c>
      <c r="CC383">
        <v>1</v>
      </c>
      <c r="CD383" s="56">
        <v>42341</v>
      </c>
      <c r="CE383" s="56">
        <v>42342</v>
      </c>
      <c r="CF383" s="56">
        <v>42342</v>
      </c>
      <c r="CG383" s="56">
        <v>42419</v>
      </c>
      <c r="CH383" s="56"/>
      <c r="CI383" s="56"/>
      <c r="CJ383">
        <v>0.04</v>
      </c>
      <c r="CK383">
        <v>0</v>
      </c>
      <c r="CL383">
        <v>0</v>
      </c>
      <c r="CM383">
        <v>0</v>
      </c>
      <c r="CN383">
        <v>0</v>
      </c>
      <c r="CO383">
        <v>0</v>
      </c>
      <c r="CP383">
        <v>0.96</v>
      </c>
      <c r="CQ383" t="s">
        <v>1154</v>
      </c>
      <c r="CR383" t="s">
        <v>1153</v>
      </c>
      <c r="CS383" t="s">
        <v>1748</v>
      </c>
      <c r="CT383" t="s">
        <v>1397</v>
      </c>
      <c r="CU383" t="s">
        <v>1396</v>
      </c>
      <c r="CV383" t="s">
        <v>2808</v>
      </c>
      <c r="CW383" t="s">
        <v>1390</v>
      </c>
      <c r="CX383" t="s">
        <v>853</v>
      </c>
      <c r="DC383" t="s">
        <v>1387</v>
      </c>
      <c r="DE383" t="s">
        <v>1392</v>
      </c>
    </row>
    <row r="384" spans="1:109" x14ac:dyDescent="0.25">
      <c r="A384" t="s">
        <v>1025</v>
      </c>
      <c r="B384">
        <v>2</v>
      </c>
      <c r="C384" s="56">
        <v>42419</v>
      </c>
      <c r="D384" t="s">
        <v>1153</v>
      </c>
      <c r="E384" t="s">
        <v>2809</v>
      </c>
      <c r="G384" t="s">
        <v>2810</v>
      </c>
      <c r="H384" t="s">
        <v>1144</v>
      </c>
      <c r="I384" t="s">
        <v>1144</v>
      </c>
      <c r="J384" t="s">
        <v>1144</v>
      </c>
      <c r="K384" t="s">
        <v>1144</v>
      </c>
      <c r="L384">
        <v>0.35</v>
      </c>
      <c r="M384">
        <v>0.8</v>
      </c>
      <c r="N384">
        <v>0</v>
      </c>
      <c r="O384" s="56">
        <v>0</v>
      </c>
      <c r="P384" s="56">
        <v>0</v>
      </c>
      <c r="Q384">
        <v>1</v>
      </c>
      <c r="R384">
        <v>1</v>
      </c>
      <c r="S384">
        <v>11</v>
      </c>
      <c r="T384">
        <v>8</v>
      </c>
      <c r="U384">
        <v>3</v>
      </c>
      <c r="V384">
        <v>1</v>
      </c>
      <c r="X384" t="s">
        <v>7757</v>
      </c>
      <c r="AA384">
        <v>0</v>
      </c>
      <c r="AB384">
        <v>0</v>
      </c>
      <c r="AC384">
        <v>0</v>
      </c>
      <c r="AD384">
        <v>0</v>
      </c>
      <c r="AE384">
        <v>0</v>
      </c>
      <c r="AF384">
        <v>0</v>
      </c>
      <c r="AG384">
        <v>0</v>
      </c>
      <c r="AJ384" s="56"/>
      <c r="AK384" s="56"/>
      <c r="AL384" s="56"/>
      <c r="AP384" t="s">
        <v>1155</v>
      </c>
      <c r="AR384">
        <v>5</v>
      </c>
      <c r="AS384" t="s">
        <v>1152</v>
      </c>
      <c r="AT384">
        <v>1</v>
      </c>
      <c r="AV384">
        <v>21</v>
      </c>
      <c r="AW384">
        <v>14</v>
      </c>
      <c r="AX384">
        <v>7</v>
      </c>
      <c r="AY384" t="s">
        <v>1147</v>
      </c>
      <c r="AZ384" t="s">
        <v>1147</v>
      </c>
      <c r="BA384">
        <v>30</v>
      </c>
      <c r="BD384">
        <v>1000000000</v>
      </c>
      <c r="BE384">
        <v>23</v>
      </c>
      <c r="BF384">
        <v>-0.1</v>
      </c>
      <c r="BG384">
        <v>0</v>
      </c>
      <c r="BH384">
        <v>0</v>
      </c>
      <c r="BI384">
        <v>0</v>
      </c>
      <c r="BJ384">
        <v>0</v>
      </c>
      <c r="BK384">
        <v>0</v>
      </c>
      <c r="BL384">
        <v>0</v>
      </c>
      <c r="BM384">
        <v>23</v>
      </c>
      <c r="BN384">
        <v>-0.1</v>
      </c>
      <c r="BO384">
        <v>0</v>
      </c>
      <c r="BP384">
        <v>0</v>
      </c>
      <c r="BR384">
        <v>0</v>
      </c>
      <c r="BS384">
        <v>6</v>
      </c>
      <c r="BX384">
        <v>0</v>
      </c>
      <c r="BY384">
        <v>0.7</v>
      </c>
      <c r="BZ384">
        <v>0</v>
      </c>
      <c r="CA384">
        <v>5.61</v>
      </c>
      <c r="CB384">
        <v>0</v>
      </c>
      <c r="CC384">
        <v>1</v>
      </c>
      <c r="CD384" s="56">
        <v>42341</v>
      </c>
      <c r="CE384" s="56">
        <v>42342</v>
      </c>
      <c r="CF384" s="56">
        <v>42342</v>
      </c>
      <c r="CG384" s="56">
        <v>42419</v>
      </c>
      <c r="CH384" s="56"/>
      <c r="CI384" s="56"/>
      <c r="CJ384">
        <v>7.0000000000000007E-2</v>
      </c>
      <c r="CK384">
        <v>0</v>
      </c>
      <c r="CL384">
        <v>0</v>
      </c>
      <c r="CM384">
        <v>0</v>
      </c>
      <c r="CN384">
        <v>0</v>
      </c>
      <c r="CO384">
        <v>0.06</v>
      </c>
      <c r="CP384">
        <v>0.9</v>
      </c>
      <c r="CQ384" t="s">
        <v>1154</v>
      </c>
      <c r="CR384" t="s">
        <v>1153</v>
      </c>
      <c r="CS384" t="s">
        <v>1748</v>
      </c>
      <c r="CT384" t="s">
        <v>1397</v>
      </c>
      <c r="CU384" t="s">
        <v>1396</v>
      </c>
      <c r="CV384" t="s">
        <v>2811</v>
      </c>
      <c r="CW384" t="s">
        <v>1390</v>
      </c>
      <c r="CX384" t="s">
        <v>853</v>
      </c>
      <c r="DC384" t="s">
        <v>1387</v>
      </c>
      <c r="DE384" t="s">
        <v>1392</v>
      </c>
    </row>
    <row r="385" spans="1:109" x14ac:dyDescent="0.25">
      <c r="A385" t="s">
        <v>1025</v>
      </c>
      <c r="B385">
        <v>2</v>
      </c>
      <c r="C385" s="56">
        <v>42419</v>
      </c>
      <c r="D385" t="s">
        <v>1153</v>
      </c>
      <c r="E385" t="s">
        <v>2812</v>
      </c>
      <c r="G385" t="s">
        <v>2813</v>
      </c>
      <c r="H385" t="s">
        <v>1144</v>
      </c>
      <c r="I385" t="s">
        <v>1144</v>
      </c>
      <c r="J385" t="s">
        <v>1144</v>
      </c>
      <c r="K385" t="s">
        <v>1144</v>
      </c>
      <c r="L385">
        <v>6.62</v>
      </c>
      <c r="M385">
        <v>16.96</v>
      </c>
      <c r="N385">
        <v>0</v>
      </c>
      <c r="O385" s="56">
        <v>0</v>
      </c>
      <c r="P385" s="56">
        <v>0</v>
      </c>
      <c r="Q385">
        <v>1</v>
      </c>
      <c r="R385">
        <v>1</v>
      </c>
      <c r="S385">
        <v>11</v>
      </c>
      <c r="T385">
        <v>8</v>
      </c>
      <c r="U385">
        <v>3</v>
      </c>
      <c r="V385">
        <v>1</v>
      </c>
      <c r="W385" t="s">
        <v>1156</v>
      </c>
      <c r="X385" t="s">
        <v>7755</v>
      </c>
      <c r="AA385">
        <v>0</v>
      </c>
      <c r="AB385">
        <v>0</v>
      </c>
      <c r="AC385">
        <v>0</v>
      </c>
      <c r="AD385">
        <v>0</v>
      </c>
      <c r="AE385">
        <v>0</v>
      </c>
      <c r="AF385">
        <v>0</v>
      </c>
      <c r="AG385">
        <v>0</v>
      </c>
      <c r="AJ385" s="56"/>
      <c r="AK385" s="56"/>
      <c r="AL385" s="56"/>
      <c r="AM385">
        <v>2</v>
      </c>
      <c r="AP385" t="s">
        <v>1155</v>
      </c>
      <c r="AS385" t="s">
        <v>1152</v>
      </c>
      <c r="AT385">
        <v>1</v>
      </c>
      <c r="AV385">
        <v>2</v>
      </c>
      <c r="AW385">
        <v>2</v>
      </c>
      <c r="AX385">
        <v>1</v>
      </c>
      <c r="AY385" t="s">
        <v>1145</v>
      </c>
      <c r="AZ385" t="s">
        <v>1145</v>
      </c>
      <c r="BA385">
        <v>2</v>
      </c>
      <c r="BD385">
        <v>1000000000</v>
      </c>
      <c r="BE385">
        <v>2</v>
      </c>
      <c r="BF385">
        <v>0</v>
      </c>
      <c r="BG385">
        <v>0</v>
      </c>
      <c r="BH385">
        <v>0</v>
      </c>
      <c r="BI385">
        <v>0</v>
      </c>
      <c r="BJ385">
        <v>0</v>
      </c>
      <c r="BK385">
        <v>0</v>
      </c>
      <c r="BL385">
        <v>0</v>
      </c>
      <c r="BM385">
        <v>2</v>
      </c>
      <c r="BN385">
        <v>0</v>
      </c>
      <c r="BO385">
        <v>0</v>
      </c>
      <c r="BP385">
        <v>0</v>
      </c>
      <c r="BR385">
        <v>0</v>
      </c>
      <c r="BS385">
        <v>1</v>
      </c>
      <c r="BX385">
        <v>0</v>
      </c>
      <c r="BY385">
        <v>0</v>
      </c>
      <c r="BZ385">
        <v>0</v>
      </c>
      <c r="CA385">
        <v>6.82</v>
      </c>
      <c r="CB385">
        <v>0</v>
      </c>
      <c r="CC385">
        <v>1</v>
      </c>
      <c r="CD385" s="56">
        <v>42095</v>
      </c>
      <c r="CE385" s="56">
        <v>42342</v>
      </c>
      <c r="CF385" s="56">
        <v>42342</v>
      </c>
      <c r="CG385" s="56">
        <v>42419</v>
      </c>
      <c r="CH385" s="56"/>
      <c r="CI385" s="56"/>
      <c r="CJ385">
        <v>0</v>
      </c>
      <c r="CK385">
        <v>0</v>
      </c>
      <c r="CL385">
        <v>0</v>
      </c>
      <c r="CM385">
        <v>0</v>
      </c>
      <c r="CN385">
        <v>0.96</v>
      </c>
      <c r="CO385">
        <v>0</v>
      </c>
      <c r="CP385">
        <v>0</v>
      </c>
      <c r="CQ385" t="s">
        <v>1154</v>
      </c>
      <c r="CR385" t="s">
        <v>1153</v>
      </c>
      <c r="CS385" t="s">
        <v>1748</v>
      </c>
      <c r="CT385" t="s">
        <v>1397</v>
      </c>
      <c r="CU385" t="s">
        <v>1396</v>
      </c>
      <c r="CV385" t="s">
        <v>2814</v>
      </c>
      <c r="CW385" t="s">
        <v>1390</v>
      </c>
      <c r="CX385" t="s">
        <v>853</v>
      </c>
      <c r="DC385" t="s">
        <v>1387</v>
      </c>
      <c r="DE385" t="s">
        <v>1392</v>
      </c>
    </row>
    <row r="386" spans="1:109" x14ac:dyDescent="0.25">
      <c r="A386" t="s">
        <v>1025</v>
      </c>
      <c r="B386">
        <v>2</v>
      </c>
      <c r="C386" s="56">
        <v>42419</v>
      </c>
      <c r="D386" t="s">
        <v>1153</v>
      </c>
      <c r="E386" t="s">
        <v>2815</v>
      </c>
      <c r="G386" t="s">
        <v>2816</v>
      </c>
      <c r="H386" t="s">
        <v>1144</v>
      </c>
      <c r="I386" t="s">
        <v>1144</v>
      </c>
      <c r="J386" t="s">
        <v>1144</v>
      </c>
      <c r="K386" t="s">
        <v>1144</v>
      </c>
      <c r="L386">
        <v>14.23</v>
      </c>
      <c r="M386">
        <v>33.26</v>
      </c>
      <c r="N386">
        <v>0</v>
      </c>
      <c r="O386" s="56">
        <v>0</v>
      </c>
      <c r="P386" s="56">
        <v>0</v>
      </c>
      <c r="Q386">
        <v>1</v>
      </c>
      <c r="R386">
        <v>1</v>
      </c>
      <c r="S386">
        <v>11</v>
      </c>
      <c r="T386">
        <v>8</v>
      </c>
      <c r="U386">
        <v>3</v>
      </c>
      <c r="V386">
        <v>1</v>
      </c>
      <c r="X386" t="s">
        <v>7757</v>
      </c>
      <c r="AA386">
        <v>0</v>
      </c>
      <c r="AB386">
        <v>0</v>
      </c>
      <c r="AC386">
        <v>0</v>
      </c>
      <c r="AD386">
        <v>0</v>
      </c>
      <c r="AE386">
        <v>0</v>
      </c>
      <c r="AF386">
        <v>0</v>
      </c>
      <c r="AG386">
        <v>0</v>
      </c>
      <c r="AJ386" s="56"/>
      <c r="AK386" s="56"/>
      <c r="AL386" s="56"/>
      <c r="AP386" t="s">
        <v>1155</v>
      </c>
      <c r="AR386">
        <v>5</v>
      </c>
      <c r="AS386" t="s">
        <v>1152</v>
      </c>
      <c r="AT386">
        <v>1</v>
      </c>
      <c r="AV386">
        <v>17</v>
      </c>
      <c r="AW386">
        <v>11</v>
      </c>
      <c r="AX386">
        <v>6</v>
      </c>
      <c r="AY386" t="s">
        <v>1147</v>
      </c>
      <c r="AZ386" t="s">
        <v>1147</v>
      </c>
      <c r="BA386">
        <v>25</v>
      </c>
      <c r="BD386">
        <v>1000000000</v>
      </c>
      <c r="BE386">
        <v>21</v>
      </c>
      <c r="BF386">
        <v>-0.24</v>
      </c>
      <c r="BG386">
        <v>0</v>
      </c>
      <c r="BH386">
        <v>0</v>
      </c>
      <c r="BI386">
        <v>0</v>
      </c>
      <c r="BJ386">
        <v>0</v>
      </c>
      <c r="BK386">
        <v>0</v>
      </c>
      <c r="BL386">
        <v>0</v>
      </c>
      <c r="BM386">
        <v>21</v>
      </c>
      <c r="BN386">
        <v>-0.24</v>
      </c>
      <c r="BO386">
        <v>0</v>
      </c>
      <c r="BP386">
        <v>0</v>
      </c>
      <c r="BR386">
        <v>0</v>
      </c>
      <c r="BS386">
        <v>5</v>
      </c>
      <c r="BT386">
        <v>0</v>
      </c>
      <c r="BX386">
        <v>0</v>
      </c>
      <c r="BY386">
        <v>56.92</v>
      </c>
      <c r="BZ386">
        <v>0</v>
      </c>
      <c r="CA386">
        <v>5.84</v>
      </c>
      <c r="CB386">
        <v>0</v>
      </c>
      <c r="CC386">
        <v>1</v>
      </c>
      <c r="CD386" s="56">
        <v>42341</v>
      </c>
      <c r="CE386" s="56">
        <v>42342</v>
      </c>
      <c r="CF386" s="56">
        <v>42342</v>
      </c>
      <c r="CG386" s="56">
        <v>42419</v>
      </c>
      <c r="CH386" s="56"/>
      <c r="CI386" s="56"/>
      <c r="CJ386">
        <v>0.03</v>
      </c>
      <c r="CK386">
        <v>0</v>
      </c>
      <c r="CL386">
        <v>0</v>
      </c>
      <c r="CM386">
        <v>0</v>
      </c>
      <c r="CN386">
        <v>0</v>
      </c>
      <c r="CO386">
        <v>0</v>
      </c>
      <c r="CP386">
        <v>0.96</v>
      </c>
      <c r="CQ386" t="s">
        <v>1154</v>
      </c>
      <c r="CR386" t="s">
        <v>1153</v>
      </c>
      <c r="CS386" t="s">
        <v>1748</v>
      </c>
      <c r="CT386" t="s">
        <v>1397</v>
      </c>
      <c r="CU386" t="s">
        <v>1396</v>
      </c>
      <c r="CV386" t="s">
        <v>2817</v>
      </c>
      <c r="CW386" t="s">
        <v>1390</v>
      </c>
      <c r="CX386" t="s">
        <v>853</v>
      </c>
      <c r="DC386" t="s">
        <v>1387</v>
      </c>
      <c r="DE386" t="s">
        <v>1392</v>
      </c>
    </row>
    <row r="387" spans="1:109" x14ac:dyDescent="0.25">
      <c r="A387" t="s">
        <v>1025</v>
      </c>
      <c r="B387">
        <v>2</v>
      </c>
      <c r="C387" s="56">
        <v>42419</v>
      </c>
      <c r="D387" t="s">
        <v>1153</v>
      </c>
      <c r="E387" t="s">
        <v>2818</v>
      </c>
      <c r="G387" t="s">
        <v>2819</v>
      </c>
      <c r="H387" t="s">
        <v>1144</v>
      </c>
      <c r="I387" t="s">
        <v>1144</v>
      </c>
      <c r="J387" t="s">
        <v>1144</v>
      </c>
      <c r="K387" t="s">
        <v>1144</v>
      </c>
      <c r="L387">
        <v>4.99</v>
      </c>
      <c r="M387">
        <v>12.73</v>
      </c>
      <c r="N387">
        <v>0</v>
      </c>
      <c r="O387" s="56">
        <v>0</v>
      </c>
      <c r="P387" s="56">
        <v>0</v>
      </c>
      <c r="Q387">
        <v>1</v>
      </c>
      <c r="R387">
        <v>1</v>
      </c>
      <c r="S387">
        <v>11</v>
      </c>
      <c r="T387">
        <v>8</v>
      </c>
      <c r="U387">
        <v>3</v>
      </c>
      <c r="V387">
        <v>1</v>
      </c>
      <c r="X387" t="s">
        <v>7755</v>
      </c>
      <c r="AA387">
        <v>0</v>
      </c>
      <c r="AB387">
        <v>0</v>
      </c>
      <c r="AC387">
        <v>0</v>
      </c>
      <c r="AD387">
        <v>0</v>
      </c>
      <c r="AE387">
        <v>0</v>
      </c>
      <c r="AF387">
        <v>0</v>
      </c>
      <c r="AG387">
        <v>0</v>
      </c>
      <c r="AJ387" s="56"/>
      <c r="AK387" s="56"/>
      <c r="AL387" s="56"/>
      <c r="AP387" t="s">
        <v>1155</v>
      </c>
      <c r="AR387">
        <v>2</v>
      </c>
      <c r="AS387" t="s">
        <v>1152</v>
      </c>
      <c r="AT387">
        <v>1</v>
      </c>
      <c r="AV387">
        <v>8</v>
      </c>
      <c r="AW387">
        <v>5</v>
      </c>
      <c r="AX387">
        <v>3</v>
      </c>
      <c r="AY387" t="s">
        <v>1147</v>
      </c>
      <c r="AZ387" t="s">
        <v>1147</v>
      </c>
      <c r="BA387">
        <v>8</v>
      </c>
      <c r="BD387">
        <v>1000000000</v>
      </c>
      <c r="BE387">
        <v>10</v>
      </c>
      <c r="BF387">
        <v>-0.25</v>
      </c>
      <c r="BG387">
        <v>0</v>
      </c>
      <c r="BH387">
        <v>0</v>
      </c>
      <c r="BI387">
        <v>0</v>
      </c>
      <c r="BJ387">
        <v>0</v>
      </c>
      <c r="BK387">
        <v>0</v>
      </c>
      <c r="BL387">
        <v>0</v>
      </c>
      <c r="BM387">
        <v>10</v>
      </c>
      <c r="BN387">
        <v>-0.25</v>
      </c>
      <c r="BO387">
        <v>0</v>
      </c>
      <c r="BP387">
        <v>0</v>
      </c>
      <c r="BR387">
        <v>0</v>
      </c>
      <c r="BS387">
        <v>2</v>
      </c>
      <c r="BX387">
        <v>0</v>
      </c>
      <c r="BY387">
        <v>9.98</v>
      </c>
      <c r="BZ387">
        <v>0</v>
      </c>
      <c r="CA387">
        <v>6.77</v>
      </c>
      <c r="CB387">
        <v>0</v>
      </c>
      <c r="CC387">
        <v>1</v>
      </c>
      <c r="CD387" s="56">
        <v>42095</v>
      </c>
      <c r="CE387" s="56">
        <v>42342</v>
      </c>
      <c r="CF387" s="56">
        <v>42342</v>
      </c>
      <c r="CG387" s="56">
        <v>42419</v>
      </c>
      <c r="CH387" s="56"/>
      <c r="CI387" s="56"/>
      <c r="CJ387">
        <v>0</v>
      </c>
      <c r="CK387">
        <v>0</v>
      </c>
      <c r="CL387">
        <v>0</v>
      </c>
      <c r="CM387">
        <v>0</v>
      </c>
      <c r="CN387">
        <v>0</v>
      </c>
      <c r="CO387">
        <v>0</v>
      </c>
      <c r="CP387">
        <v>0.96</v>
      </c>
      <c r="CQ387" t="s">
        <v>1154</v>
      </c>
      <c r="CR387" t="s">
        <v>1153</v>
      </c>
      <c r="CS387" t="s">
        <v>1748</v>
      </c>
      <c r="CT387" t="s">
        <v>1397</v>
      </c>
      <c r="CU387" t="s">
        <v>1396</v>
      </c>
      <c r="CV387" t="s">
        <v>2820</v>
      </c>
      <c r="CW387" t="s">
        <v>1390</v>
      </c>
      <c r="CX387" t="s">
        <v>853</v>
      </c>
      <c r="DC387" t="s">
        <v>1387</v>
      </c>
      <c r="DE387" t="s">
        <v>1392</v>
      </c>
    </row>
    <row r="388" spans="1:109" x14ac:dyDescent="0.25">
      <c r="A388" t="s">
        <v>1025</v>
      </c>
      <c r="B388">
        <v>2</v>
      </c>
      <c r="C388" s="56">
        <v>42419</v>
      </c>
      <c r="D388" t="s">
        <v>1153</v>
      </c>
      <c r="E388" t="s">
        <v>1457</v>
      </c>
      <c r="G388" t="s">
        <v>2821</v>
      </c>
      <c r="H388" t="s">
        <v>1144</v>
      </c>
      <c r="I388" t="s">
        <v>1144</v>
      </c>
      <c r="J388" t="s">
        <v>1144</v>
      </c>
      <c r="K388" t="s">
        <v>1144</v>
      </c>
      <c r="L388">
        <v>15.21</v>
      </c>
      <c r="M388">
        <v>30</v>
      </c>
      <c r="N388">
        <v>0</v>
      </c>
      <c r="O388" s="56">
        <v>0</v>
      </c>
      <c r="P388" s="56">
        <v>0</v>
      </c>
      <c r="Q388">
        <v>1</v>
      </c>
      <c r="R388">
        <v>1</v>
      </c>
      <c r="S388">
        <v>11</v>
      </c>
      <c r="T388">
        <v>8</v>
      </c>
      <c r="U388">
        <v>3</v>
      </c>
      <c r="V388">
        <v>1</v>
      </c>
      <c r="W388" t="s">
        <v>1394</v>
      </c>
      <c r="X388" t="s">
        <v>7758</v>
      </c>
      <c r="AA388">
        <v>0</v>
      </c>
      <c r="AB388">
        <v>0</v>
      </c>
      <c r="AC388">
        <v>0</v>
      </c>
      <c r="AD388">
        <v>0</v>
      </c>
      <c r="AE388">
        <v>0</v>
      </c>
      <c r="AF388">
        <v>13</v>
      </c>
      <c r="AG388">
        <v>0</v>
      </c>
      <c r="AJ388" s="56"/>
      <c r="AK388" s="56"/>
      <c r="AL388" s="56"/>
      <c r="AM388">
        <v>8</v>
      </c>
      <c r="AP388" t="s">
        <v>1155</v>
      </c>
      <c r="AR388">
        <v>5</v>
      </c>
      <c r="AS388" t="s">
        <v>1152</v>
      </c>
      <c r="AT388">
        <v>1</v>
      </c>
      <c r="AV388">
        <v>47</v>
      </c>
      <c r="AW388">
        <v>31</v>
      </c>
      <c r="AX388">
        <v>16</v>
      </c>
      <c r="AY388" t="s">
        <v>1145</v>
      </c>
      <c r="AZ388" t="s">
        <v>1145</v>
      </c>
      <c r="BA388">
        <v>35</v>
      </c>
      <c r="BD388">
        <v>1000000000</v>
      </c>
      <c r="BE388">
        <v>19</v>
      </c>
      <c r="BF388">
        <v>0.6</v>
      </c>
      <c r="BG388">
        <v>0</v>
      </c>
      <c r="BH388">
        <v>0</v>
      </c>
      <c r="BI388">
        <v>0</v>
      </c>
      <c r="BJ388">
        <v>0</v>
      </c>
      <c r="BK388">
        <v>0</v>
      </c>
      <c r="BL388">
        <v>0</v>
      </c>
      <c r="BM388">
        <v>19</v>
      </c>
      <c r="BN388">
        <v>0.6</v>
      </c>
      <c r="BO388">
        <v>0</v>
      </c>
      <c r="BP388">
        <v>0</v>
      </c>
      <c r="BR388">
        <v>30</v>
      </c>
      <c r="BS388">
        <v>13</v>
      </c>
      <c r="BX388">
        <v>0</v>
      </c>
      <c r="BY388">
        <v>0</v>
      </c>
      <c r="BZ388">
        <v>0</v>
      </c>
      <c r="CA388">
        <v>4.24</v>
      </c>
      <c r="CB388">
        <v>0</v>
      </c>
      <c r="CC388">
        <v>1</v>
      </c>
      <c r="CD388" s="56">
        <v>42404</v>
      </c>
      <c r="CE388" s="56">
        <v>42404</v>
      </c>
      <c r="CF388" s="56">
        <v>42404</v>
      </c>
      <c r="CG388" s="56">
        <v>42481</v>
      </c>
      <c r="CH388" s="56"/>
      <c r="CI388" s="56"/>
      <c r="CJ388">
        <v>0</v>
      </c>
      <c r="CK388">
        <v>0</v>
      </c>
      <c r="CL388">
        <v>0</v>
      </c>
      <c r="CM388">
        <v>0</v>
      </c>
      <c r="CN388">
        <v>0.27</v>
      </c>
      <c r="CO388">
        <v>0</v>
      </c>
      <c r="CP388">
        <v>0</v>
      </c>
      <c r="CQ388" t="s">
        <v>1154</v>
      </c>
      <c r="CR388" t="s">
        <v>1153</v>
      </c>
      <c r="CS388" t="s">
        <v>1748</v>
      </c>
      <c r="CT388" t="s">
        <v>1397</v>
      </c>
      <c r="CU388" t="s">
        <v>1396</v>
      </c>
      <c r="CV388" t="s">
        <v>2822</v>
      </c>
      <c r="CW388" t="s">
        <v>1390</v>
      </c>
      <c r="CX388" t="s">
        <v>853</v>
      </c>
      <c r="DC388" t="s">
        <v>1387</v>
      </c>
      <c r="DE388" t="s">
        <v>1392</v>
      </c>
    </row>
    <row r="389" spans="1:109" x14ac:dyDescent="0.25">
      <c r="A389" t="s">
        <v>1025</v>
      </c>
      <c r="B389">
        <v>2</v>
      </c>
      <c r="C389" s="56">
        <v>42419</v>
      </c>
      <c r="D389" t="s">
        <v>1153</v>
      </c>
      <c r="E389" t="s">
        <v>2823</v>
      </c>
      <c r="G389" t="s">
        <v>2824</v>
      </c>
      <c r="H389" t="s">
        <v>1144</v>
      </c>
      <c r="I389" t="s">
        <v>1144</v>
      </c>
      <c r="J389" t="s">
        <v>1144</v>
      </c>
      <c r="K389" t="s">
        <v>1144</v>
      </c>
      <c r="L389">
        <v>2.88</v>
      </c>
      <c r="M389">
        <v>9.16</v>
      </c>
      <c r="N389">
        <v>0</v>
      </c>
      <c r="O389" s="56">
        <v>0</v>
      </c>
      <c r="P389" s="56">
        <v>0</v>
      </c>
      <c r="Q389">
        <v>1</v>
      </c>
      <c r="R389">
        <v>1</v>
      </c>
      <c r="S389">
        <v>11</v>
      </c>
      <c r="T389">
        <v>8</v>
      </c>
      <c r="U389">
        <v>3</v>
      </c>
      <c r="V389">
        <v>1</v>
      </c>
      <c r="W389" t="s">
        <v>1156</v>
      </c>
      <c r="X389" t="s">
        <v>7755</v>
      </c>
      <c r="AA389">
        <v>0</v>
      </c>
      <c r="AB389">
        <v>0</v>
      </c>
      <c r="AC389">
        <v>0</v>
      </c>
      <c r="AD389">
        <v>0</v>
      </c>
      <c r="AE389">
        <v>0</v>
      </c>
      <c r="AF389">
        <v>0</v>
      </c>
      <c r="AG389">
        <v>0</v>
      </c>
      <c r="AJ389" s="56"/>
      <c r="AK389" s="56"/>
      <c r="AL389" s="56"/>
      <c r="AM389">
        <v>5</v>
      </c>
      <c r="AP389" t="s">
        <v>1155</v>
      </c>
      <c r="AR389">
        <v>5</v>
      </c>
      <c r="AS389" t="s">
        <v>1152</v>
      </c>
      <c r="AT389">
        <v>1</v>
      </c>
      <c r="AV389">
        <v>32</v>
      </c>
      <c r="AW389">
        <v>21</v>
      </c>
      <c r="AX389">
        <v>11</v>
      </c>
      <c r="AY389" t="s">
        <v>1148</v>
      </c>
      <c r="AZ389" t="s">
        <v>1148</v>
      </c>
      <c r="BA389">
        <v>32</v>
      </c>
      <c r="BD389">
        <v>1000000000</v>
      </c>
      <c r="BE389">
        <v>32</v>
      </c>
      <c r="BF389">
        <v>0</v>
      </c>
      <c r="BG389">
        <v>0</v>
      </c>
      <c r="BH389">
        <v>0</v>
      </c>
      <c r="BI389">
        <v>0</v>
      </c>
      <c r="BJ389">
        <v>0</v>
      </c>
      <c r="BK389">
        <v>0</v>
      </c>
      <c r="BL389">
        <v>0</v>
      </c>
      <c r="BM389">
        <v>32</v>
      </c>
      <c r="BN389">
        <v>0</v>
      </c>
      <c r="BO389">
        <v>0</v>
      </c>
      <c r="BP389">
        <v>0</v>
      </c>
      <c r="BR389">
        <v>0</v>
      </c>
      <c r="BS389">
        <v>9</v>
      </c>
      <c r="BX389">
        <v>0</v>
      </c>
      <c r="BY389">
        <v>0</v>
      </c>
      <c r="BZ389">
        <v>0</v>
      </c>
      <c r="CA389">
        <v>9.52</v>
      </c>
      <c r="CB389">
        <v>0</v>
      </c>
      <c r="CC389">
        <v>1</v>
      </c>
      <c r="CD389" s="56">
        <v>42095</v>
      </c>
      <c r="CE389" s="56">
        <v>42342</v>
      </c>
      <c r="CF389" s="56">
        <v>42342</v>
      </c>
      <c r="CG389" s="56">
        <v>42419</v>
      </c>
      <c r="CH389" s="56"/>
      <c r="CI389" s="56"/>
      <c r="CJ389">
        <v>0.09</v>
      </c>
      <c r="CK389">
        <v>0</v>
      </c>
      <c r="CL389">
        <v>0</v>
      </c>
      <c r="CM389">
        <v>0</v>
      </c>
      <c r="CN389">
        <v>0</v>
      </c>
      <c r="CO389">
        <v>0.28999999999999998</v>
      </c>
      <c r="CP389">
        <v>0.68</v>
      </c>
      <c r="CQ389" t="s">
        <v>1154</v>
      </c>
      <c r="CR389" t="s">
        <v>1153</v>
      </c>
      <c r="CS389" t="s">
        <v>1748</v>
      </c>
      <c r="CT389" t="s">
        <v>1397</v>
      </c>
      <c r="CU389" t="s">
        <v>1396</v>
      </c>
      <c r="CV389" t="s">
        <v>2825</v>
      </c>
      <c r="CW389" t="s">
        <v>1390</v>
      </c>
      <c r="CX389" t="s">
        <v>853</v>
      </c>
      <c r="DC389" t="s">
        <v>1387</v>
      </c>
      <c r="DE389" t="s">
        <v>1392</v>
      </c>
    </row>
    <row r="390" spans="1:109" x14ac:dyDescent="0.25">
      <c r="A390" t="s">
        <v>1025</v>
      </c>
      <c r="B390">
        <v>2</v>
      </c>
      <c r="C390" s="56">
        <v>42419</v>
      </c>
      <c r="D390" t="s">
        <v>1153</v>
      </c>
      <c r="E390" t="s">
        <v>2826</v>
      </c>
      <c r="G390" t="s">
        <v>2827</v>
      </c>
      <c r="H390" t="s">
        <v>1144</v>
      </c>
      <c r="I390" t="s">
        <v>1144</v>
      </c>
      <c r="J390" t="s">
        <v>1144</v>
      </c>
      <c r="K390" t="s">
        <v>1144</v>
      </c>
      <c r="L390">
        <v>14.64</v>
      </c>
      <c r="M390">
        <v>34.21</v>
      </c>
      <c r="N390">
        <v>0</v>
      </c>
      <c r="O390" s="56">
        <v>0</v>
      </c>
      <c r="P390" s="56">
        <v>0</v>
      </c>
      <c r="Q390">
        <v>1</v>
      </c>
      <c r="R390">
        <v>1</v>
      </c>
      <c r="S390">
        <v>11</v>
      </c>
      <c r="T390">
        <v>8</v>
      </c>
      <c r="U390">
        <v>3</v>
      </c>
      <c r="V390">
        <v>1</v>
      </c>
      <c r="X390" t="s">
        <v>7755</v>
      </c>
      <c r="AA390">
        <v>0</v>
      </c>
      <c r="AB390">
        <v>0</v>
      </c>
      <c r="AC390">
        <v>0</v>
      </c>
      <c r="AD390">
        <v>0</v>
      </c>
      <c r="AE390">
        <v>0</v>
      </c>
      <c r="AF390">
        <v>0</v>
      </c>
      <c r="AG390">
        <v>0</v>
      </c>
      <c r="AJ390" s="56"/>
      <c r="AK390" s="56"/>
      <c r="AL390" s="56"/>
      <c r="AP390" t="s">
        <v>1155</v>
      </c>
      <c r="AR390">
        <v>5</v>
      </c>
      <c r="AS390" t="s">
        <v>1152</v>
      </c>
      <c r="AT390">
        <v>1</v>
      </c>
      <c r="AV390">
        <v>15</v>
      </c>
      <c r="AW390">
        <v>10</v>
      </c>
      <c r="AX390">
        <v>5</v>
      </c>
      <c r="AY390" t="s">
        <v>1147</v>
      </c>
      <c r="AZ390" t="s">
        <v>1147</v>
      </c>
      <c r="BA390">
        <v>15</v>
      </c>
      <c r="BD390">
        <v>1000000000</v>
      </c>
      <c r="BE390">
        <v>18</v>
      </c>
      <c r="BF390">
        <v>-0.2</v>
      </c>
      <c r="BG390">
        <v>0</v>
      </c>
      <c r="BH390">
        <v>0</v>
      </c>
      <c r="BI390">
        <v>0</v>
      </c>
      <c r="BJ390">
        <v>0</v>
      </c>
      <c r="BK390">
        <v>0</v>
      </c>
      <c r="BL390">
        <v>0</v>
      </c>
      <c r="BM390">
        <v>18</v>
      </c>
      <c r="BN390">
        <v>-0.2</v>
      </c>
      <c r="BO390">
        <v>0</v>
      </c>
      <c r="BP390">
        <v>0</v>
      </c>
      <c r="BR390">
        <v>0</v>
      </c>
      <c r="BS390">
        <v>4</v>
      </c>
      <c r="BX390">
        <v>0</v>
      </c>
      <c r="BY390">
        <v>43.92</v>
      </c>
      <c r="BZ390">
        <v>0</v>
      </c>
      <c r="CA390">
        <v>5.83</v>
      </c>
      <c r="CB390">
        <v>0</v>
      </c>
      <c r="CC390">
        <v>1</v>
      </c>
      <c r="CD390" s="56">
        <v>42095</v>
      </c>
      <c r="CE390" s="56">
        <v>42342</v>
      </c>
      <c r="CF390" s="56">
        <v>42342</v>
      </c>
      <c r="CG390" s="56">
        <v>42419</v>
      </c>
      <c r="CH390" s="56"/>
      <c r="CI390" s="56"/>
      <c r="CJ390">
        <v>0</v>
      </c>
      <c r="CK390">
        <v>0</v>
      </c>
      <c r="CL390">
        <v>0</v>
      </c>
      <c r="CM390">
        <v>0</v>
      </c>
      <c r="CN390">
        <v>0</v>
      </c>
      <c r="CO390">
        <v>0</v>
      </c>
      <c r="CP390">
        <v>0.96</v>
      </c>
      <c r="CQ390" t="s">
        <v>1154</v>
      </c>
      <c r="CR390" t="s">
        <v>1153</v>
      </c>
      <c r="CS390" t="s">
        <v>1748</v>
      </c>
      <c r="CT390" t="s">
        <v>1397</v>
      </c>
      <c r="CU390" t="s">
        <v>1396</v>
      </c>
      <c r="CV390" t="s">
        <v>2828</v>
      </c>
      <c r="CW390" t="s">
        <v>1390</v>
      </c>
      <c r="CX390" t="s">
        <v>853</v>
      </c>
      <c r="DC390" t="s">
        <v>1387</v>
      </c>
      <c r="DE390" t="s">
        <v>1392</v>
      </c>
    </row>
    <row r="391" spans="1:109" x14ac:dyDescent="0.25">
      <c r="A391" t="s">
        <v>1025</v>
      </c>
      <c r="B391">
        <v>2</v>
      </c>
      <c r="C391" s="56">
        <v>42419</v>
      </c>
      <c r="D391" t="s">
        <v>1153</v>
      </c>
      <c r="E391" t="s">
        <v>2829</v>
      </c>
      <c r="G391" t="s">
        <v>2830</v>
      </c>
      <c r="H391" t="s">
        <v>1144</v>
      </c>
      <c r="I391" t="s">
        <v>1144</v>
      </c>
      <c r="J391" t="s">
        <v>1144</v>
      </c>
      <c r="K391" t="s">
        <v>1144</v>
      </c>
      <c r="L391">
        <v>18.53</v>
      </c>
      <c r="M391">
        <v>31.97</v>
      </c>
      <c r="N391">
        <v>0</v>
      </c>
      <c r="O391" s="56">
        <v>0</v>
      </c>
      <c r="P391" s="56">
        <v>0</v>
      </c>
      <c r="Q391">
        <v>1</v>
      </c>
      <c r="R391">
        <v>1</v>
      </c>
      <c r="S391">
        <v>11</v>
      </c>
      <c r="T391">
        <v>8</v>
      </c>
      <c r="U391">
        <v>3</v>
      </c>
      <c r="V391">
        <v>1</v>
      </c>
      <c r="X391" t="s">
        <v>7755</v>
      </c>
      <c r="AA391">
        <v>0</v>
      </c>
      <c r="AB391">
        <v>0</v>
      </c>
      <c r="AC391">
        <v>0</v>
      </c>
      <c r="AD391">
        <v>0</v>
      </c>
      <c r="AE391">
        <v>0</v>
      </c>
      <c r="AF391">
        <v>0</v>
      </c>
      <c r="AG391">
        <v>0</v>
      </c>
      <c r="AJ391" s="56"/>
      <c r="AK391" s="56"/>
      <c r="AL391" s="56"/>
      <c r="AP391" t="s">
        <v>1155</v>
      </c>
      <c r="AS391" t="s">
        <v>1152</v>
      </c>
      <c r="AT391">
        <v>1</v>
      </c>
      <c r="AV391">
        <v>0</v>
      </c>
      <c r="AW391">
        <v>0</v>
      </c>
      <c r="AX391">
        <v>0</v>
      </c>
      <c r="AY391" t="s">
        <v>1388</v>
      </c>
      <c r="AZ391" t="s">
        <v>1388</v>
      </c>
      <c r="BA391">
        <v>0</v>
      </c>
      <c r="BD391">
        <v>1000000000</v>
      </c>
      <c r="BE391">
        <v>3</v>
      </c>
      <c r="BF391">
        <v>0</v>
      </c>
      <c r="BG391">
        <v>0</v>
      </c>
      <c r="BH391">
        <v>0</v>
      </c>
      <c r="BI391">
        <v>0</v>
      </c>
      <c r="BJ391">
        <v>0</v>
      </c>
      <c r="BK391">
        <v>0</v>
      </c>
      <c r="BL391">
        <v>0</v>
      </c>
      <c r="BM391">
        <v>3</v>
      </c>
      <c r="BN391">
        <v>0</v>
      </c>
      <c r="BO391">
        <v>0</v>
      </c>
      <c r="BP391">
        <v>0</v>
      </c>
      <c r="BR391">
        <v>0</v>
      </c>
      <c r="BS391">
        <v>0</v>
      </c>
      <c r="BX391">
        <v>0</v>
      </c>
      <c r="BY391">
        <v>0</v>
      </c>
      <c r="BZ391">
        <v>0</v>
      </c>
      <c r="CA391">
        <v>0</v>
      </c>
      <c r="CB391">
        <v>0</v>
      </c>
      <c r="CC391">
        <v>1</v>
      </c>
      <c r="CD391" s="56">
        <v>42095</v>
      </c>
      <c r="CE391" s="56">
        <v>42342</v>
      </c>
      <c r="CF391" s="56">
        <v>42342</v>
      </c>
      <c r="CG391" s="56">
        <v>42419</v>
      </c>
      <c r="CH391" s="56"/>
      <c r="CI391" s="56"/>
      <c r="CJ391">
        <v>0.23</v>
      </c>
      <c r="CK391">
        <v>0</v>
      </c>
      <c r="CL391">
        <v>0</v>
      </c>
      <c r="CM391">
        <v>0</v>
      </c>
      <c r="CN391">
        <v>0</v>
      </c>
      <c r="CO391">
        <v>0</v>
      </c>
      <c r="CP391">
        <v>0.96</v>
      </c>
      <c r="CQ391" t="s">
        <v>1154</v>
      </c>
      <c r="CR391" t="s">
        <v>1153</v>
      </c>
      <c r="CS391" t="s">
        <v>1748</v>
      </c>
      <c r="CT391" t="s">
        <v>1397</v>
      </c>
      <c r="CU391" t="s">
        <v>1396</v>
      </c>
      <c r="CV391" t="s">
        <v>2831</v>
      </c>
      <c r="CW391" t="s">
        <v>1390</v>
      </c>
      <c r="CX391" t="s">
        <v>853</v>
      </c>
      <c r="DC391" t="s">
        <v>1387</v>
      </c>
      <c r="DE391" t="s">
        <v>1392</v>
      </c>
    </row>
    <row r="392" spans="1:109" x14ac:dyDescent="0.25">
      <c r="A392" t="s">
        <v>1025</v>
      </c>
      <c r="B392">
        <v>1</v>
      </c>
      <c r="C392" s="56">
        <v>42419</v>
      </c>
      <c r="D392" t="s">
        <v>1153</v>
      </c>
      <c r="E392" t="s">
        <v>2832</v>
      </c>
      <c r="G392" t="s">
        <v>2833</v>
      </c>
      <c r="H392" t="s">
        <v>1144</v>
      </c>
      <c r="I392" t="s">
        <v>1144</v>
      </c>
      <c r="J392" t="s">
        <v>1144</v>
      </c>
      <c r="K392" t="s">
        <v>1144</v>
      </c>
      <c r="L392">
        <v>12.61</v>
      </c>
      <c r="M392">
        <v>25.21</v>
      </c>
      <c r="N392">
        <v>0</v>
      </c>
      <c r="O392" s="56">
        <v>0</v>
      </c>
      <c r="P392" s="56">
        <v>0</v>
      </c>
      <c r="Q392">
        <v>1</v>
      </c>
      <c r="R392">
        <v>1</v>
      </c>
      <c r="S392">
        <v>11</v>
      </c>
      <c r="T392">
        <v>8</v>
      </c>
      <c r="U392">
        <v>3</v>
      </c>
      <c r="V392">
        <v>1</v>
      </c>
      <c r="X392" t="s">
        <v>7755</v>
      </c>
      <c r="AA392">
        <v>0</v>
      </c>
      <c r="AB392">
        <v>0</v>
      </c>
      <c r="AC392">
        <v>0</v>
      </c>
      <c r="AD392">
        <v>0</v>
      </c>
      <c r="AE392">
        <v>0</v>
      </c>
      <c r="AF392">
        <v>0</v>
      </c>
      <c r="AG392">
        <v>0</v>
      </c>
      <c r="AJ392" s="56"/>
      <c r="AK392" s="56"/>
      <c r="AL392" s="56"/>
      <c r="AP392" t="s">
        <v>1155</v>
      </c>
      <c r="AS392" t="s">
        <v>1152</v>
      </c>
      <c r="AT392">
        <v>1</v>
      </c>
      <c r="AV392">
        <v>0</v>
      </c>
      <c r="AW392">
        <v>0</v>
      </c>
      <c r="AX392">
        <v>0</v>
      </c>
      <c r="AY392" t="s">
        <v>1388</v>
      </c>
      <c r="AZ392" t="s">
        <v>1388</v>
      </c>
      <c r="BA392">
        <v>0</v>
      </c>
      <c r="BD392">
        <v>1000000000</v>
      </c>
      <c r="BE392">
        <v>1</v>
      </c>
      <c r="BF392">
        <v>0</v>
      </c>
      <c r="BG392">
        <v>0</v>
      </c>
      <c r="BH392">
        <v>0</v>
      </c>
      <c r="BI392">
        <v>0</v>
      </c>
      <c r="BJ392">
        <v>0</v>
      </c>
      <c r="BK392">
        <v>0</v>
      </c>
      <c r="BL392">
        <v>0</v>
      </c>
      <c r="BM392">
        <v>1</v>
      </c>
      <c r="BN392">
        <v>0</v>
      </c>
      <c r="BO392">
        <v>0</v>
      </c>
      <c r="BP392">
        <v>0</v>
      </c>
      <c r="BR392">
        <v>0</v>
      </c>
      <c r="BS392">
        <v>0</v>
      </c>
      <c r="BX392">
        <v>0</v>
      </c>
      <c r="BY392">
        <v>0</v>
      </c>
      <c r="BZ392">
        <v>0</v>
      </c>
      <c r="CA392">
        <v>0</v>
      </c>
      <c r="CB392">
        <v>0</v>
      </c>
      <c r="CC392">
        <v>1</v>
      </c>
      <c r="CD392" s="56">
        <v>42095</v>
      </c>
      <c r="CE392" s="56">
        <v>42342</v>
      </c>
      <c r="CF392" s="56">
        <v>42342</v>
      </c>
      <c r="CG392" s="56">
        <v>42419</v>
      </c>
      <c r="CH392" s="56"/>
      <c r="CI392" s="56"/>
      <c r="CJ392">
        <v>0</v>
      </c>
      <c r="CK392">
        <v>0</v>
      </c>
      <c r="CL392">
        <v>0</v>
      </c>
      <c r="CM392">
        <v>0</v>
      </c>
      <c r="CN392">
        <v>0</v>
      </c>
      <c r="CO392">
        <v>0</v>
      </c>
      <c r="CP392">
        <v>0.95</v>
      </c>
      <c r="CQ392" t="s">
        <v>1154</v>
      </c>
      <c r="CR392" t="s">
        <v>1153</v>
      </c>
      <c r="CS392" t="s">
        <v>1725</v>
      </c>
      <c r="CT392" t="s">
        <v>1397</v>
      </c>
      <c r="CU392" t="s">
        <v>1396</v>
      </c>
      <c r="CV392" t="s">
        <v>2834</v>
      </c>
      <c r="CW392" t="s">
        <v>2121</v>
      </c>
      <c r="CX392" t="s">
        <v>853</v>
      </c>
      <c r="DC392" t="s">
        <v>1387</v>
      </c>
      <c r="DE392" t="s">
        <v>1728</v>
      </c>
    </row>
    <row r="393" spans="1:109" x14ac:dyDescent="0.25">
      <c r="A393" t="s">
        <v>1025</v>
      </c>
      <c r="B393">
        <v>1</v>
      </c>
      <c r="C393" s="56">
        <v>42419</v>
      </c>
      <c r="D393" t="s">
        <v>1153</v>
      </c>
      <c r="E393" t="s">
        <v>2835</v>
      </c>
      <c r="G393" t="s">
        <v>2836</v>
      </c>
      <c r="H393" t="s">
        <v>1144</v>
      </c>
      <c r="I393" t="s">
        <v>1144</v>
      </c>
      <c r="J393" t="s">
        <v>1144</v>
      </c>
      <c r="K393" t="s">
        <v>1144</v>
      </c>
      <c r="L393">
        <v>35.31</v>
      </c>
      <c r="M393">
        <v>57.86</v>
      </c>
      <c r="N393">
        <v>0</v>
      </c>
      <c r="O393" s="56">
        <v>0</v>
      </c>
      <c r="P393" s="56">
        <v>0</v>
      </c>
      <c r="Q393">
        <v>1</v>
      </c>
      <c r="R393">
        <v>1</v>
      </c>
      <c r="S393">
        <v>11</v>
      </c>
      <c r="T393">
        <v>8</v>
      </c>
      <c r="U393">
        <v>3</v>
      </c>
      <c r="V393">
        <v>1</v>
      </c>
      <c r="X393" t="s">
        <v>7716</v>
      </c>
      <c r="AA393">
        <v>0</v>
      </c>
      <c r="AB393">
        <v>0</v>
      </c>
      <c r="AC393">
        <v>0</v>
      </c>
      <c r="AD393">
        <v>0</v>
      </c>
      <c r="AE393">
        <v>0</v>
      </c>
      <c r="AF393">
        <v>0</v>
      </c>
      <c r="AG393">
        <v>0</v>
      </c>
      <c r="AJ393" s="56"/>
      <c r="AK393" s="56"/>
      <c r="AL393" s="56"/>
      <c r="AP393" t="s">
        <v>1155</v>
      </c>
      <c r="AS393" t="s">
        <v>1152</v>
      </c>
      <c r="AT393">
        <v>1</v>
      </c>
      <c r="AV393">
        <v>0</v>
      </c>
      <c r="AW393">
        <v>0</v>
      </c>
      <c r="AX393">
        <v>0</v>
      </c>
      <c r="AY393" t="s">
        <v>1388</v>
      </c>
      <c r="AZ393" t="s">
        <v>1388</v>
      </c>
      <c r="BA393">
        <v>1</v>
      </c>
      <c r="BD393">
        <v>1000000000</v>
      </c>
      <c r="BE393">
        <v>1</v>
      </c>
      <c r="BF393">
        <v>0</v>
      </c>
      <c r="BG393">
        <v>0</v>
      </c>
      <c r="BH393">
        <v>0</v>
      </c>
      <c r="BI393">
        <v>0</v>
      </c>
      <c r="BJ393">
        <v>0</v>
      </c>
      <c r="BK393">
        <v>0</v>
      </c>
      <c r="BL393">
        <v>0</v>
      </c>
      <c r="BM393">
        <v>1</v>
      </c>
      <c r="BN393">
        <v>0</v>
      </c>
      <c r="BO393">
        <v>0</v>
      </c>
      <c r="BP393">
        <v>0</v>
      </c>
      <c r="BR393">
        <v>0</v>
      </c>
      <c r="BS393">
        <v>0</v>
      </c>
      <c r="BX393">
        <v>0</v>
      </c>
      <c r="BY393">
        <v>0</v>
      </c>
      <c r="BZ393">
        <v>0</v>
      </c>
      <c r="CA393">
        <v>0</v>
      </c>
      <c r="CB393">
        <v>0</v>
      </c>
      <c r="CC393">
        <v>1</v>
      </c>
      <c r="CD393" s="56">
        <v>42284</v>
      </c>
      <c r="CE393" s="56">
        <v>42342</v>
      </c>
      <c r="CF393" s="56">
        <v>42342</v>
      </c>
      <c r="CG393" s="56">
        <v>42419</v>
      </c>
      <c r="CH393" s="56"/>
      <c r="CI393" s="56"/>
      <c r="CJ393">
        <v>0</v>
      </c>
      <c r="CK393">
        <v>0</v>
      </c>
      <c r="CL393">
        <v>0</v>
      </c>
      <c r="CM393">
        <v>0</v>
      </c>
      <c r="CN393">
        <v>0</v>
      </c>
      <c r="CO393">
        <v>0</v>
      </c>
      <c r="CP393">
        <v>0.95</v>
      </c>
      <c r="CQ393" t="s">
        <v>1154</v>
      </c>
      <c r="CR393" t="s">
        <v>1153</v>
      </c>
      <c r="CS393" t="s">
        <v>1725</v>
      </c>
      <c r="CT393" t="s">
        <v>1397</v>
      </c>
      <c r="CU393" t="s">
        <v>1396</v>
      </c>
      <c r="CV393" t="s">
        <v>2837</v>
      </c>
      <c r="CW393" t="s">
        <v>2121</v>
      </c>
      <c r="CX393" t="s">
        <v>853</v>
      </c>
      <c r="DC393" t="s">
        <v>1387</v>
      </c>
      <c r="DE393" t="s">
        <v>1728</v>
      </c>
    </row>
    <row r="394" spans="1:109" x14ac:dyDescent="0.25">
      <c r="A394" t="s">
        <v>1025</v>
      </c>
      <c r="B394">
        <v>6</v>
      </c>
      <c r="C394" s="56">
        <v>42419</v>
      </c>
      <c r="D394" t="s">
        <v>1153</v>
      </c>
      <c r="E394" t="s">
        <v>2838</v>
      </c>
      <c r="G394" t="s">
        <v>2839</v>
      </c>
      <c r="H394" t="s">
        <v>1144</v>
      </c>
      <c r="I394" t="s">
        <v>1144</v>
      </c>
      <c r="J394" t="s">
        <v>1144</v>
      </c>
      <c r="K394" t="s">
        <v>1144</v>
      </c>
      <c r="L394">
        <v>2.2200000000000002</v>
      </c>
      <c r="M394">
        <v>5.36</v>
      </c>
      <c r="N394">
        <v>0</v>
      </c>
      <c r="O394" s="56">
        <v>0</v>
      </c>
      <c r="P394" s="56">
        <v>0</v>
      </c>
      <c r="Q394">
        <v>1</v>
      </c>
      <c r="R394">
        <v>1</v>
      </c>
      <c r="S394">
        <v>11</v>
      </c>
      <c r="T394">
        <v>8</v>
      </c>
      <c r="U394">
        <v>3</v>
      </c>
      <c r="V394">
        <v>1</v>
      </c>
      <c r="X394" t="s">
        <v>7763</v>
      </c>
      <c r="AA394">
        <v>0</v>
      </c>
      <c r="AB394">
        <v>0</v>
      </c>
      <c r="AC394">
        <v>0</v>
      </c>
      <c r="AD394">
        <v>0</v>
      </c>
      <c r="AE394">
        <v>0</v>
      </c>
      <c r="AF394">
        <v>0</v>
      </c>
      <c r="AG394">
        <v>0</v>
      </c>
      <c r="AJ394" s="56"/>
      <c r="AK394" s="56"/>
      <c r="AL394" s="56"/>
      <c r="AP394" t="s">
        <v>1155</v>
      </c>
      <c r="AS394" t="s">
        <v>1152</v>
      </c>
      <c r="AT394">
        <v>1</v>
      </c>
      <c r="AV394">
        <v>0</v>
      </c>
      <c r="AW394">
        <v>0</v>
      </c>
      <c r="AX394">
        <v>0</v>
      </c>
      <c r="AY394" t="s">
        <v>1388</v>
      </c>
      <c r="AZ394" t="s">
        <v>1388</v>
      </c>
      <c r="BA394">
        <v>0</v>
      </c>
      <c r="BD394">
        <v>1000000000</v>
      </c>
      <c r="BE394">
        <v>5</v>
      </c>
      <c r="BF394">
        <v>0</v>
      </c>
      <c r="BG394">
        <v>0</v>
      </c>
      <c r="BH394">
        <v>0</v>
      </c>
      <c r="BI394">
        <v>0</v>
      </c>
      <c r="BJ394">
        <v>0</v>
      </c>
      <c r="BK394">
        <v>0</v>
      </c>
      <c r="BL394">
        <v>0</v>
      </c>
      <c r="BM394">
        <v>5</v>
      </c>
      <c r="BN394">
        <v>0</v>
      </c>
      <c r="BO394">
        <v>0</v>
      </c>
      <c r="BP394">
        <v>0</v>
      </c>
      <c r="BR394">
        <v>0</v>
      </c>
      <c r="BS394">
        <v>0</v>
      </c>
      <c r="BX394">
        <v>0</v>
      </c>
      <c r="BY394">
        <v>0</v>
      </c>
      <c r="BZ394">
        <v>0</v>
      </c>
      <c r="CA394">
        <v>0</v>
      </c>
      <c r="CB394">
        <v>0</v>
      </c>
      <c r="CC394">
        <v>1</v>
      </c>
      <c r="CD394" s="56">
        <v>42254</v>
      </c>
      <c r="CE394" s="56">
        <v>42342</v>
      </c>
      <c r="CF394" s="56">
        <v>42342</v>
      </c>
      <c r="CG394" s="56">
        <v>42419</v>
      </c>
      <c r="CH394" s="56"/>
      <c r="CI394" s="56"/>
      <c r="CJ394">
        <v>0.18</v>
      </c>
      <c r="CK394">
        <v>0</v>
      </c>
      <c r="CL394">
        <v>0.03</v>
      </c>
      <c r="CM394">
        <v>0</v>
      </c>
      <c r="CN394">
        <v>0</v>
      </c>
      <c r="CO394">
        <v>0</v>
      </c>
      <c r="CP394">
        <v>0.95</v>
      </c>
      <c r="CQ394" t="s">
        <v>1154</v>
      </c>
      <c r="CR394" t="s">
        <v>1153</v>
      </c>
      <c r="CS394" t="s">
        <v>1395</v>
      </c>
      <c r="CT394" t="s">
        <v>1397</v>
      </c>
      <c r="CU394" t="s">
        <v>1396</v>
      </c>
      <c r="CV394" t="s">
        <v>2840</v>
      </c>
      <c r="CW394" t="s">
        <v>1391</v>
      </c>
      <c r="CX394" t="s">
        <v>853</v>
      </c>
      <c r="DC394" t="s">
        <v>1389</v>
      </c>
      <c r="DE394" t="s">
        <v>1728</v>
      </c>
    </row>
    <row r="395" spans="1:109" x14ac:dyDescent="0.25">
      <c r="A395" t="s">
        <v>1025</v>
      </c>
      <c r="B395">
        <v>1</v>
      </c>
      <c r="C395" s="56">
        <v>42419</v>
      </c>
      <c r="D395" t="s">
        <v>1153</v>
      </c>
      <c r="E395" t="s">
        <v>2841</v>
      </c>
      <c r="G395" t="s">
        <v>2842</v>
      </c>
      <c r="H395" t="s">
        <v>1144</v>
      </c>
      <c r="I395" t="s">
        <v>1144</v>
      </c>
      <c r="J395" t="s">
        <v>1144</v>
      </c>
      <c r="K395" t="s">
        <v>1144</v>
      </c>
      <c r="L395">
        <v>0.5</v>
      </c>
      <c r="M395">
        <v>1.53</v>
      </c>
      <c r="N395">
        <v>0</v>
      </c>
      <c r="O395" s="56">
        <v>0</v>
      </c>
      <c r="P395" s="56">
        <v>0</v>
      </c>
      <c r="Q395">
        <v>1</v>
      </c>
      <c r="R395">
        <v>1</v>
      </c>
      <c r="S395">
        <v>11</v>
      </c>
      <c r="T395">
        <v>8</v>
      </c>
      <c r="U395">
        <v>3</v>
      </c>
      <c r="V395">
        <v>1</v>
      </c>
      <c r="W395" t="s">
        <v>1156</v>
      </c>
      <c r="X395" t="s">
        <v>7662</v>
      </c>
      <c r="Y395">
        <v>320</v>
      </c>
      <c r="AA395">
        <v>0</v>
      </c>
      <c r="AB395">
        <v>0</v>
      </c>
      <c r="AC395">
        <v>0</v>
      </c>
      <c r="AD395">
        <v>0</v>
      </c>
      <c r="AE395">
        <v>0</v>
      </c>
      <c r="AF395">
        <v>0</v>
      </c>
      <c r="AG395">
        <v>0</v>
      </c>
      <c r="AJ395" s="56"/>
      <c r="AK395" s="56"/>
      <c r="AL395" s="56"/>
      <c r="AP395" t="s">
        <v>1155</v>
      </c>
      <c r="AR395">
        <v>5</v>
      </c>
      <c r="AS395" t="s">
        <v>1152</v>
      </c>
      <c r="AT395">
        <v>1</v>
      </c>
      <c r="AV395">
        <v>400</v>
      </c>
      <c r="AW395">
        <v>266</v>
      </c>
      <c r="AX395">
        <v>132</v>
      </c>
      <c r="AY395" t="s">
        <v>1148</v>
      </c>
      <c r="AZ395" t="s">
        <v>1147</v>
      </c>
      <c r="BA395">
        <v>320</v>
      </c>
      <c r="BD395">
        <v>1000000000</v>
      </c>
      <c r="BE395">
        <v>280</v>
      </c>
      <c r="BF395">
        <v>0.3</v>
      </c>
      <c r="BG395">
        <v>229</v>
      </c>
      <c r="BH395">
        <v>0</v>
      </c>
      <c r="BI395">
        <v>0</v>
      </c>
      <c r="BJ395">
        <v>0</v>
      </c>
      <c r="BK395">
        <v>0</v>
      </c>
      <c r="BL395">
        <v>0</v>
      </c>
      <c r="BM395">
        <v>509</v>
      </c>
      <c r="BN395">
        <v>-0.27</v>
      </c>
      <c r="BO395">
        <v>0</v>
      </c>
      <c r="BP395">
        <v>0</v>
      </c>
      <c r="BR395">
        <v>0</v>
      </c>
      <c r="BS395">
        <v>109</v>
      </c>
      <c r="BX395">
        <v>0</v>
      </c>
      <c r="BY395">
        <v>0</v>
      </c>
      <c r="BZ395">
        <v>0</v>
      </c>
      <c r="CA395">
        <v>8.99</v>
      </c>
      <c r="CB395">
        <v>0</v>
      </c>
      <c r="CC395">
        <v>1</v>
      </c>
      <c r="CD395" s="56">
        <v>42272</v>
      </c>
      <c r="CE395" s="56">
        <v>42342</v>
      </c>
      <c r="CF395" s="56">
        <v>42342</v>
      </c>
      <c r="CG395" s="56">
        <v>42419</v>
      </c>
      <c r="CH395" s="56"/>
      <c r="CI395" s="56"/>
      <c r="CJ395">
        <v>0.34</v>
      </c>
      <c r="CK395">
        <v>0</v>
      </c>
      <c r="CL395">
        <v>0</v>
      </c>
      <c r="CM395">
        <v>0</v>
      </c>
      <c r="CN395">
        <v>0.53</v>
      </c>
      <c r="CO395">
        <v>0.42</v>
      </c>
      <c r="CP395">
        <v>0</v>
      </c>
      <c r="CQ395" t="s">
        <v>1154</v>
      </c>
      <c r="CR395" t="s">
        <v>1153</v>
      </c>
      <c r="CS395" t="s">
        <v>1725</v>
      </c>
      <c r="CT395" t="s">
        <v>1397</v>
      </c>
      <c r="CU395" t="s">
        <v>1396</v>
      </c>
      <c r="CV395" t="s">
        <v>2843</v>
      </c>
      <c r="CW395" t="s">
        <v>1727</v>
      </c>
      <c r="CX395" t="s">
        <v>853</v>
      </c>
      <c r="DC395" t="s">
        <v>1387</v>
      </c>
      <c r="DE395" t="s">
        <v>1728</v>
      </c>
    </row>
    <row r="396" spans="1:109" x14ac:dyDescent="0.25">
      <c r="A396" t="s">
        <v>1025</v>
      </c>
      <c r="B396">
        <v>1</v>
      </c>
      <c r="C396" s="56">
        <v>42419</v>
      </c>
      <c r="D396" t="s">
        <v>1153</v>
      </c>
      <c r="E396" t="s">
        <v>1458</v>
      </c>
      <c r="G396" t="s">
        <v>2844</v>
      </c>
      <c r="H396" t="s">
        <v>1144</v>
      </c>
      <c r="I396" t="s">
        <v>1144</v>
      </c>
      <c r="J396" t="s">
        <v>1144</v>
      </c>
      <c r="K396" t="s">
        <v>1144</v>
      </c>
      <c r="L396">
        <v>52.09</v>
      </c>
      <c r="M396">
        <v>100.73</v>
      </c>
      <c r="N396">
        <v>0</v>
      </c>
      <c r="O396" s="56">
        <v>0</v>
      </c>
      <c r="P396" s="56">
        <v>0</v>
      </c>
      <c r="Q396">
        <v>1</v>
      </c>
      <c r="R396">
        <v>1</v>
      </c>
      <c r="S396">
        <v>11</v>
      </c>
      <c r="T396">
        <v>8</v>
      </c>
      <c r="U396">
        <v>3</v>
      </c>
      <c r="V396">
        <v>1</v>
      </c>
      <c r="W396" t="s">
        <v>1156</v>
      </c>
      <c r="X396" t="s">
        <v>7755</v>
      </c>
      <c r="Y396">
        <v>18</v>
      </c>
      <c r="AA396">
        <v>0</v>
      </c>
      <c r="AB396">
        <v>0</v>
      </c>
      <c r="AC396">
        <v>0</v>
      </c>
      <c r="AD396">
        <v>0</v>
      </c>
      <c r="AE396">
        <v>0</v>
      </c>
      <c r="AF396">
        <v>0</v>
      </c>
      <c r="AG396">
        <v>0</v>
      </c>
      <c r="AJ396" s="56"/>
      <c r="AK396" s="56"/>
      <c r="AL396" s="56"/>
      <c r="AP396" t="s">
        <v>1155</v>
      </c>
      <c r="AR396">
        <v>5</v>
      </c>
      <c r="AS396" t="s">
        <v>1152</v>
      </c>
      <c r="AT396">
        <v>1</v>
      </c>
      <c r="AV396">
        <v>26</v>
      </c>
      <c r="AW396">
        <v>17</v>
      </c>
      <c r="AX396">
        <v>9</v>
      </c>
      <c r="AY396" t="s">
        <v>1148</v>
      </c>
      <c r="AZ396" t="s">
        <v>1148</v>
      </c>
      <c r="BA396">
        <v>26</v>
      </c>
      <c r="BD396">
        <v>1000000000</v>
      </c>
      <c r="BE396">
        <v>21</v>
      </c>
      <c r="BF396">
        <v>0.19</v>
      </c>
      <c r="BG396">
        <v>0</v>
      </c>
      <c r="BH396">
        <v>0</v>
      </c>
      <c r="BI396">
        <v>0</v>
      </c>
      <c r="BJ396">
        <v>0</v>
      </c>
      <c r="BK396">
        <v>0</v>
      </c>
      <c r="BL396">
        <v>0</v>
      </c>
      <c r="BM396">
        <v>21</v>
      </c>
      <c r="BN396">
        <v>0.19</v>
      </c>
      <c r="BO396">
        <v>0</v>
      </c>
      <c r="BP396">
        <v>0</v>
      </c>
      <c r="BR396">
        <v>5</v>
      </c>
      <c r="BS396">
        <v>7</v>
      </c>
      <c r="BX396">
        <v>0</v>
      </c>
      <c r="BY396">
        <v>0</v>
      </c>
      <c r="BZ396">
        <v>0</v>
      </c>
      <c r="CA396">
        <v>4.07</v>
      </c>
      <c r="CB396">
        <v>0</v>
      </c>
      <c r="CC396">
        <v>1</v>
      </c>
      <c r="CD396" s="56">
        <v>42095</v>
      </c>
      <c r="CE396" s="56">
        <v>42342</v>
      </c>
      <c r="CF396" s="56">
        <v>42342</v>
      </c>
      <c r="CG396" s="56">
        <v>42419</v>
      </c>
      <c r="CH396" s="56"/>
      <c r="CI396" s="56"/>
      <c r="CJ396">
        <v>0.06</v>
      </c>
      <c r="CK396">
        <v>0</v>
      </c>
      <c r="CL396">
        <v>0</v>
      </c>
      <c r="CM396">
        <v>0</v>
      </c>
      <c r="CN396">
        <v>0</v>
      </c>
      <c r="CO396">
        <v>0.95</v>
      </c>
      <c r="CP396">
        <v>0</v>
      </c>
      <c r="CQ396" t="s">
        <v>1154</v>
      </c>
      <c r="CR396" t="s">
        <v>1153</v>
      </c>
      <c r="CS396" t="s">
        <v>1725</v>
      </c>
      <c r="CT396" t="s">
        <v>1397</v>
      </c>
      <c r="CU396" t="s">
        <v>1396</v>
      </c>
      <c r="CV396" t="s">
        <v>2845</v>
      </c>
      <c r="CW396" t="s">
        <v>1727</v>
      </c>
      <c r="CX396" t="s">
        <v>853</v>
      </c>
      <c r="DC396" t="s">
        <v>1387</v>
      </c>
      <c r="DE396" t="s">
        <v>1728</v>
      </c>
    </row>
    <row r="397" spans="1:109" x14ac:dyDescent="0.25">
      <c r="A397" t="s">
        <v>1025</v>
      </c>
      <c r="B397">
        <v>1</v>
      </c>
      <c r="C397" s="56">
        <v>42419</v>
      </c>
      <c r="D397" t="s">
        <v>1153</v>
      </c>
      <c r="E397" t="s">
        <v>2846</v>
      </c>
      <c r="G397" t="s">
        <v>2847</v>
      </c>
      <c r="H397" t="s">
        <v>1144</v>
      </c>
      <c r="I397" t="s">
        <v>1144</v>
      </c>
      <c r="J397" t="s">
        <v>1144</v>
      </c>
      <c r="K397" t="s">
        <v>1144</v>
      </c>
      <c r="L397">
        <v>0.91</v>
      </c>
      <c r="M397">
        <v>3.19</v>
      </c>
      <c r="N397">
        <v>0</v>
      </c>
      <c r="O397" s="56">
        <v>0</v>
      </c>
      <c r="P397" s="56">
        <v>0</v>
      </c>
      <c r="Q397">
        <v>1</v>
      </c>
      <c r="R397">
        <v>1</v>
      </c>
      <c r="S397">
        <v>11</v>
      </c>
      <c r="T397">
        <v>8</v>
      </c>
      <c r="U397">
        <v>3</v>
      </c>
      <c r="V397">
        <v>1</v>
      </c>
      <c r="W397" t="s">
        <v>1156</v>
      </c>
      <c r="X397" t="s">
        <v>7662</v>
      </c>
      <c r="AA397">
        <v>0</v>
      </c>
      <c r="AB397">
        <v>0</v>
      </c>
      <c r="AC397">
        <v>0</v>
      </c>
      <c r="AD397">
        <v>0</v>
      </c>
      <c r="AE397">
        <v>0</v>
      </c>
      <c r="AF397">
        <v>0</v>
      </c>
      <c r="AG397">
        <v>0</v>
      </c>
      <c r="AJ397" s="56"/>
      <c r="AK397" s="56"/>
      <c r="AL397" s="56"/>
      <c r="AP397" t="s">
        <v>1155</v>
      </c>
      <c r="AR397">
        <v>5</v>
      </c>
      <c r="AS397" t="s">
        <v>1152</v>
      </c>
      <c r="AT397">
        <v>1</v>
      </c>
      <c r="AV397">
        <v>20</v>
      </c>
      <c r="AW397">
        <v>13</v>
      </c>
      <c r="AX397">
        <v>7</v>
      </c>
      <c r="AY397" t="s">
        <v>1148</v>
      </c>
      <c r="AZ397" t="s">
        <v>1148</v>
      </c>
      <c r="BA397">
        <v>15</v>
      </c>
      <c r="BD397">
        <v>1000000000</v>
      </c>
      <c r="BE397">
        <v>20</v>
      </c>
      <c r="BF397">
        <v>0</v>
      </c>
      <c r="BG397">
        <v>0</v>
      </c>
      <c r="BH397">
        <v>0</v>
      </c>
      <c r="BI397">
        <v>0</v>
      </c>
      <c r="BJ397">
        <v>0</v>
      </c>
      <c r="BK397">
        <v>0</v>
      </c>
      <c r="BL397">
        <v>0</v>
      </c>
      <c r="BM397">
        <v>20</v>
      </c>
      <c r="BN397">
        <v>0</v>
      </c>
      <c r="BO397">
        <v>0</v>
      </c>
      <c r="BP397">
        <v>0</v>
      </c>
      <c r="BR397">
        <v>0</v>
      </c>
      <c r="BS397">
        <v>5</v>
      </c>
      <c r="BT397">
        <v>2</v>
      </c>
      <c r="BX397">
        <v>0</v>
      </c>
      <c r="BY397">
        <v>0</v>
      </c>
      <c r="BZ397">
        <v>0</v>
      </c>
      <c r="CA397">
        <v>10.93</v>
      </c>
      <c r="CB397">
        <v>0</v>
      </c>
      <c r="CC397">
        <v>1</v>
      </c>
      <c r="CD397" s="56">
        <v>42272</v>
      </c>
      <c r="CE397" s="56">
        <v>42342</v>
      </c>
      <c r="CF397" s="56">
        <v>42342</v>
      </c>
      <c r="CG397" s="56">
        <v>42419</v>
      </c>
      <c r="CH397" s="56"/>
      <c r="CI397" s="56"/>
      <c r="CJ397">
        <v>0.02</v>
      </c>
      <c r="CK397">
        <v>0</v>
      </c>
      <c r="CL397">
        <v>0</v>
      </c>
      <c r="CM397">
        <v>0</v>
      </c>
      <c r="CN397">
        <v>0</v>
      </c>
      <c r="CO397">
        <v>0.05</v>
      </c>
      <c r="CP397">
        <v>0.9</v>
      </c>
      <c r="CQ397" t="s">
        <v>1154</v>
      </c>
      <c r="CR397" t="s">
        <v>1153</v>
      </c>
      <c r="CS397" t="s">
        <v>1725</v>
      </c>
      <c r="CT397" t="s">
        <v>1397</v>
      </c>
      <c r="CU397" t="s">
        <v>1396</v>
      </c>
      <c r="CV397" t="s">
        <v>2848</v>
      </c>
      <c r="CW397" t="s">
        <v>1727</v>
      </c>
      <c r="CX397" t="s">
        <v>853</v>
      </c>
      <c r="DC397" t="s">
        <v>1387</v>
      </c>
      <c r="DE397" t="s">
        <v>1728</v>
      </c>
    </row>
    <row r="398" spans="1:109" x14ac:dyDescent="0.25">
      <c r="A398" t="s">
        <v>1025</v>
      </c>
      <c r="B398">
        <v>1</v>
      </c>
      <c r="C398" s="56">
        <v>42419</v>
      </c>
      <c r="D398" t="s">
        <v>1153</v>
      </c>
      <c r="E398" t="s">
        <v>2849</v>
      </c>
      <c r="G398" t="s">
        <v>2850</v>
      </c>
      <c r="H398" t="s">
        <v>1144</v>
      </c>
      <c r="I398" t="s">
        <v>1144</v>
      </c>
      <c r="J398" t="s">
        <v>1144</v>
      </c>
      <c r="K398" t="s">
        <v>1144</v>
      </c>
      <c r="L398">
        <v>0.56000000000000005</v>
      </c>
      <c r="M398">
        <v>1.84</v>
      </c>
      <c r="N398">
        <v>0</v>
      </c>
      <c r="O398" s="56">
        <v>0</v>
      </c>
      <c r="P398" s="56">
        <v>0</v>
      </c>
      <c r="Q398">
        <v>1</v>
      </c>
      <c r="R398">
        <v>1</v>
      </c>
      <c r="S398">
        <v>11</v>
      </c>
      <c r="T398">
        <v>8</v>
      </c>
      <c r="U398">
        <v>3</v>
      </c>
      <c r="V398">
        <v>1</v>
      </c>
      <c r="X398" t="s">
        <v>7755</v>
      </c>
      <c r="AA398">
        <v>0</v>
      </c>
      <c r="AB398">
        <v>0</v>
      </c>
      <c r="AC398">
        <v>0</v>
      </c>
      <c r="AD398">
        <v>0</v>
      </c>
      <c r="AE398">
        <v>0</v>
      </c>
      <c r="AF398">
        <v>0</v>
      </c>
      <c r="AG398">
        <v>0</v>
      </c>
      <c r="AJ398" s="56"/>
      <c r="AK398" s="56"/>
      <c r="AL398" s="56"/>
      <c r="AP398" t="s">
        <v>1155</v>
      </c>
      <c r="AS398" t="s">
        <v>1152</v>
      </c>
      <c r="AT398">
        <v>1</v>
      </c>
      <c r="AV398">
        <v>2</v>
      </c>
      <c r="AW398">
        <v>2</v>
      </c>
      <c r="AX398">
        <v>1</v>
      </c>
      <c r="AY398" t="s">
        <v>1147</v>
      </c>
      <c r="AZ398" t="s">
        <v>1147</v>
      </c>
      <c r="BA398">
        <v>2</v>
      </c>
      <c r="BD398">
        <v>1000000000</v>
      </c>
      <c r="BE398">
        <v>4</v>
      </c>
      <c r="BF398">
        <v>-1</v>
      </c>
      <c r="BG398">
        <v>0</v>
      </c>
      <c r="BH398">
        <v>0</v>
      </c>
      <c r="BI398">
        <v>0</v>
      </c>
      <c r="BJ398">
        <v>0</v>
      </c>
      <c r="BK398">
        <v>0</v>
      </c>
      <c r="BL398">
        <v>0</v>
      </c>
      <c r="BM398">
        <v>4</v>
      </c>
      <c r="BN398">
        <v>-1</v>
      </c>
      <c r="BO398">
        <v>0</v>
      </c>
      <c r="BP398">
        <v>0</v>
      </c>
      <c r="BR398">
        <v>0</v>
      </c>
      <c r="BS398">
        <v>1</v>
      </c>
      <c r="BX398">
        <v>0</v>
      </c>
      <c r="BY398">
        <v>1.1200000000000001</v>
      </c>
      <c r="BZ398">
        <v>0</v>
      </c>
      <c r="CA398">
        <v>9.9700000000000006</v>
      </c>
      <c r="CB398">
        <v>0</v>
      </c>
      <c r="CC398">
        <v>1</v>
      </c>
      <c r="CD398" s="56">
        <v>42095</v>
      </c>
      <c r="CE398" s="56">
        <v>42342</v>
      </c>
      <c r="CF398" s="56">
        <v>42342</v>
      </c>
      <c r="CG398" s="56">
        <v>42419</v>
      </c>
      <c r="CH398" s="56"/>
      <c r="CI398" s="56"/>
      <c r="CJ398">
        <v>0</v>
      </c>
      <c r="CK398">
        <v>0</v>
      </c>
      <c r="CL398">
        <v>0</v>
      </c>
      <c r="CM398">
        <v>0</v>
      </c>
      <c r="CN398">
        <v>0</v>
      </c>
      <c r="CO398">
        <v>0</v>
      </c>
      <c r="CP398">
        <v>0.95</v>
      </c>
      <c r="CQ398" t="s">
        <v>1154</v>
      </c>
      <c r="CR398" t="s">
        <v>1153</v>
      </c>
      <c r="CS398" t="s">
        <v>1725</v>
      </c>
      <c r="CT398" t="s">
        <v>1397</v>
      </c>
      <c r="CU398" t="s">
        <v>1396</v>
      </c>
      <c r="CV398" t="s">
        <v>2851</v>
      </c>
      <c r="CW398" t="s">
        <v>1727</v>
      </c>
      <c r="CX398" t="s">
        <v>853</v>
      </c>
      <c r="DC398" t="s">
        <v>1387</v>
      </c>
      <c r="DE398" t="s">
        <v>1728</v>
      </c>
    </row>
    <row r="399" spans="1:109" x14ac:dyDescent="0.25">
      <c r="A399" t="s">
        <v>1025</v>
      </c>
      <c r="B399">
        <v>1</v>
      </c>
      <c r="C399" s="56">
        <v>42419</v>
      </c>
      <c r="D399" t="s">
        <v>1153</v>
      </c>
      <c r="E399" t="s">
        <v>2852</v>
      </c>
      <c r="G399" t="s">
        <v>2853</v>
      </c>
      <c r="H399" t="s">
        <v>1144</v>
      </c>
      <c r="I399" t="s">
        <v>1144</v>
      </c>
      <c r="J399" t="s">
        <v>1144</v>
      </c>
      <c r="K399" t="s">
        <v>1144</v>
      </c>
      <c r="L399">
        <v>0.73</v>
      </c>
      <c r="M399">
        <v>2.2999999999999998</v>
      </c>
      <c r="N399">
        <v>0</v>
      </c>
      <c r="O399" s="56">
        <v>0</v>
      </c>
      <c r="P399" s="56">
        <v>0</v>
      </c>
      <c r="Q399">
        <v>1</v>
      </c>
      <c r="R399">
        <v>1</v>
      </c>
      <c r="S399">
        <v>11</v>
      </c>
      <c r="T399">
        <v>8</v>
      </c>
      <c r="U399">
        <v>3</v>
      </c>
      <c r="V399">
        <v>1</v>
      </c>
      <c r="X399" t="s">
        <v>7755</v>
      </c>
      <c r="AA399">
        <v>0</v>
      </c>
      <c r="AB399">
        <v>0</v>
      </c>
      <c r="AC399">
        <v>0</v>
      </c>
      <c r="AD399">
        <v>0</v>
      </c>
      <c r="AE399">
        <v>0</v>
      </c>
      <c r="AF399">
        <v>0</v>
      </c>
      <c r="AG399">
        <v>0</v>
      </c>
      <c r="AJ399" s="56"/>
      <c r="AK399" s="56"/>
      <c r="AL399" s="56"/>
      <c r="AP399" t="s">
        <v>1155</v>
      </c>
      <c r="AS399" t="s">
        <v>1152</v>
      </c>
      <c r="AT399">
        <v>1</v>
      </c>
      <c r="AV399">
        <v>3</v>
      </c>
      <c r="AW399">
        <v>2</v>
      </c>
      <c r="AX399">
        <v>1</v>
      </c>
      <c r="AY399" t="s">
        <v>1147</v>
      </c>
      <c r="AZ399" t="s">
        <v>1147</v>
      </c>
      <c r="BA399">
        <v>3</v>
      </c>
      <c r="BD399">
        <v>1000000000</v>
      </c>
      <c r="BE399">
        <v>5</v>
      </c>
      <c r="BF399">
        <v>-0.67</v>
      </c>
      <c r="BG399">
        <v>0</v>
      </c>
      <c r="BH399">
        <v>0</v>
      </c>
      <c r="BI399">
        <v>0</v>
      </c>
      <c r="BJ399">
        <v>0</v>
      </c>
      <c r="BK399">
        <v>0</v>
      </c>
      <c r="BL399">
        <v>0</v>
      </c>
      <c r="BM399">
        <v>5</v>
      </c>
      <c r="BN399">
        <v>-0.67</v>
      </c>
      <c r="BO399">
        <v>0</v>
      </c>
      <c r="BP399">
        <v>0</v>
      </c>
      <c r="BR399">
        <v>0</v>
      </c>
      <c r="BS399">
        <v>1</v>
      </c>
      <c r="BX399">
        <v>0</v>
      </c>
      <c r="BY399">
        <v>1.46</v>
      </c>
      <c r="BZ399">
        <v>0</v>
      </c>
      <c r="CA399">
        <v>9.3800000000000008</v>
      </c>
      <c r="CB399">
        <v>0</v>
      </c>
      <c r="CC399">
        <v>1</v>
      </c>
      <c r="CD399" s="56">
        <v>42095</v>
      </c>
      <c r="CE399" s="56">
        <v>42342</v>
      </c>
      <c r="CF399" s="56">
        <v>42342</v>
      </c>
      <c r="CG399" s="56">
        <v>42419</v>
      </c>
      <c r="CH399" s="56"/>
      <c r="CI399" s="56"/>
      <c r="CJ399">
        <v>0</v>
      </c>
      <c r="CK399">
        <v>0</v>
      </c>
      <c r="CL399">
        <v>0</v>
      </c>
      <c r="CM399">
        <v>0</v>
      </c>
      <c r="CN399">
        <v>0</v>
      </c>
      <c r="CO399">
        <v>0</v>
      </c>
      <c r="CP399">
        <v>0.95</v>
      </c>
      <c r="CQ399" t="s">
        <v>1154</v>
      </c>
      <c r="CR399" t="s">
        <v>1153</v>
      </c>
      <c r="CS399" t="s">
        <v>1725</v>
      </c>
      <c r="CT399" t="s">
        <v>1397</v>
      </c>
      <c r="CU399" t="s">
        <v>1396</v>
      </c>
      <c r="CV399" t="s">
        <v>2854</v>
      </c>
      <c r="CW399" t="s">
        <v>1727</v>
      </c>
      <c r="CX399" t="s">
        <v>853</v>
      </c>
      <c r="DC399" t="s">
        <v>1387</v>
      </c>
      <c r="DE399" t="s">
        <v>1728</v>
      </c>
    </row>
    <row r="400" spans="1:109" x14ac:dyDescent="0.25">
      <c r="A400" t="s">
        <v>1025</v>
      </c>
      <c r="B400">
        <v>1</v>
      </c>
      <c r="C400" s="56">
        <v>42419</v>
      </c>
      <c r="D400" t="s">
        <v>1153</v>
      </c>
      <c r="E400" t="s">
        <v>2855</v>
      </c>
      <c r="G400" t="s">
        <v>2856</v>
      </c>
      <c r="H400" t="s">
        <v>1144</v>
      </c>
      <c r="I400" t="s">
        <v>1144</v>
      </c>
      <c r="J400" t="s">
        <v>1144</v>
      </c>
      <c r="K400" t="s">
        <v>1144</v>
      </c>
      <c r="L400">
        <v>14.37</v>
      </c>
      <c r="M400">
        <v>29.59</v>
      </c>
      <c r="N400">
        <v>0</v>
      </c>
      <c r="O400" s="56">
        <v>0</v>
      </c>
      <c r="P400" s="56">
        <v>0</v>
      </c>
      <c r="Q400">
        <v>1</v>
      </c>
      <c r="R400">
        <v>1</v>
      </c>
      <c r="S400">
        <v>11</v>
      </c>
      <c r="T400">
        <v>8</v>
      </c>
      <c r="U400">
        <v>3</v>
      </c>
      <c r="V400">
        <v>1</v>
      </c>
      <c r="W400" t="s">
        <v>1156</v>
      </c>
      <c r="X400" t="s">
        <v>7755</v>
      </c>
      <c r="Y400">
        <v>7</v>
      </c>
      <c r="AA400">
        <v>0</v>
      </c>
      <c r="AB400">
        <v>0</v>
      </c>
      <c r="AC400">
        <v>0</v>
      </c>
      <c r="AD400">
        <v>0</v>
      </c>
      <c r="AE400">
        <v>0</v>
      </c>
      <c r="AF400">
        <v>0</v>
      </c>
      <c r="AG400">
        <v>0</v>
      </c>
      <c r="AJ400" s="56"/>
      <c r="AK400" s="56"/>
      <c r="AL400" s="56"/>
      <c r="AP400" t="s">
        <v>1155</v>
      </c>
      <c r="AR400">
        <v>2</v>
      </c>
      <c r="AS400" t="s">
        <v>1152</v>
      </c>
      <c r="AT400">
        <v>1</v>
      </c>
      <c r="AV400">
        <v>10</v>
      </c>
      <c r="AW400">
        <v>7</v>
      </c>
      <c r="AX400">
        <v>3</v>
      </c>
      <c r="AY400" t="s">
        <v>1148</v>
      </c>
      <c r="AZ400" t="s">
        <v>1148</v>
      </c>
      <c r="BA400">
        <v>10</v>
      </c>
      <c r="BD400">
        <v>1000000000</v>
      </c>
      <c r="BE400">
        <v>8</v>
      </c>
      <c r="BF400">
        <v>0.2</v>
      </c>
      <c r="BG400">
        <v>0</v>
      </c>
      <c r="BH400">
        <v>0</v>
      </c>
      <c r="BI400">
        <v>0</v>
      </c>
      <c r="BJ400">
        <v>0</v>
      </c>
      <c r="BK400">
        <v>0</v>
      </c>
      <c r="BL400">
        <v>2</v>
      </c>
      <c r="BM400">
        <v>10</v>
      </c>
      <c r="BN400">
        <v>0</v>
      </c>
      <c r="BO400">
        <v>0</v>
      </c>
      <c r="BP400">
        <v>0</v>
      </c>
      <c r="BR400">
        <v>0</v>
      </c>
      <c r="BS400">
        <v>3</v>
      </c>
      <c r="BX400">
        <v>0</v>
      </c>
      <c r="BY400">
        <v>0</v>
      </c>
      <c r="BZ400">
        <v>0</v>
      </c>
      <c r="CA400">
        <v>4.62</v>
      </c>
      <c r="CB400">
        <v>0</v>
      </c>
      <c r="CC400">
        <v>1</v>
      </c>
      <c r="CD400" s="56">
        <v>42095</v>
      </c>
      <c r="CE400" s="56">
        <v>42342</v>
      </c>
      <c r="CF400" s="56">
        <v>42342</v>
      </c>
      <c r="CG400" s="56">
        <v>42419</v>
      </c>
      <c r="CH400" s="56"/>
      <c r="CI400" s="56"/>
      <c r="CJ400">
        <v>0.04</v>
      </c>
      <c r="CK400">
        <v>0</v>
      </c>
      <c r="CL400">
        <v>0</v>
      </c>
      <c r="CM400">
        <v>0</v>
      </c>
      <c r="CN400">
        <v>0</v>
      </c>
      <c r="CO400">
        <v>0.95</v>
      </c>
      <c r="CP400">
        <v>0</v>
      </c>
      <c r="CQ400" t="s">
        <v>1154</v>
      </c>
      <c r="CR400" t="s">
        <v>1153</v>
      </c>
      <c r="CS400" t="s">
        <v>1725</v>
      </c>
      <c r="CT400" t="s">
        <v>1397</v>
      </c>
      <c r="CU400" t="s">
        <v>1396</v>
      </c>
      <c r="CV400" t="s">
        <v>2857</v>
      </c>
      <c r="CW400" t="s">
        <v>1727</v>
      </c>
      <c r="CX400" t="s">
        <v>853</v>
      </c>
      <c r="DC400" t="s">
        <v>1387</v>
      </c>
      <c r="DE400" t="s">
        <v>1728</v>
      </c>
    </row>
    <row r="401" spans="1:109" x14ac:dyDescent="0.25">
      <c r="A401" t="s">
        <v>1025</v>
      </c>
      <c r="B401">
        <v>6</v>
      </c>
      <c r="C401" s="56">
        <v>42419</v>
      </c>
      <c r="D401" t="s">
        <v>1153</v>
      </c>
      <c r="E401" t="s">
        <v>2858</v>
      </c>
      <c r="G401" t="s">
        <v>2859</v>
      </c>
      <c r="H401" t="s">
        <v>1144</v>
      </c>
      <c r="I401" t="s">
        <v>1144</v>
      </c>
      <c r="J401" t="s">
        <v>1144</v>
      </c>
      <c r="K401" t="s">
        <v>1144</v>
      </c>
      <c r="L401">
        <v>86.66</v>
      </c>
      <c r="M401">
        <v>133.53</v>
      </c>
      <c r="N401">
        <v>0</v>
      </c>
      <c r="O401" s="56">
        <v>0</v>
      </c>
      <c r="P401" s="56">
        <v>0</v>
      </c>
      <c r="Q401">
        <v>1</v>
      </c>
      <c r="R401">
        <v>1</v>
      </c>
      <c r="S401">
        <v>11</v>
      </c>
      <c r="T401">
        <v>8</v>
      </c>
      <c r="U401">
        <v>3</v>
      </c>
      <c r="V401">
        <v>1</v>
      </c>
      <c r="X401" t="s">
        <v>7755</v>
      </c>
      <c r="AA401">
        <v>0</v>
      </c>
      <c r="AB401">
        <v>0</v>
      </c>
      <c r="AC401">
        <v>0</v>
      </c>
      <c r="AD401">
        <v>0</v>
      </c>
      <c r="AE401">
        <v>0</v>
      </c>
      <c r="AF401">
        <v>0</v>
      </c>
      <c r="AG401">
        <v>0</v>
      </c>
      <c r="AJ401" s="56"/>
      <c r="AK401" s="56"/>
      <c r="AL401" s="56"/>
      <c r="AP401" t="s">
        <v>1155</v>
      </c>
      <c r="AS401" t="s">
        <v>1152</v>
      </c>
      <c r="AT401">
        <v>1</v>
      </c>
      <c r="AV401">
        <v>0</v>
      </c>
      <c r="AW401">
        <v>0</v>
      </c>
      <c r="AX401">
        <v>0</v>
      </c>
      <c r="AY401" t="s">
        <v>1388</v>
      </c>
      <c r="AZ401" t="s">
        <v>1388</v>
      </c>
      <c r="BA401">
        <v>0</v>
      </c>
      <c r="BD401">
        <v>1000000000</v>
      </c>
      <c r="BE401">
        <v>1</v>
      </c>
      <c r="BF401">
        <v>0</v>
      </c>
      <c r="BG401">
        <v>0</v>
      </c>
      <c r="BH401">
        <v>0</v>
      </c>
      <c r="BI401">
        <v>0</v>
      </c>
      <c r="BJ401">
        <v>0</v>
      </c>
      <c r="BK401">
        <v>0</v>
      </c>
      <c r="BL401">
        <v>0</v>
      </c>
      <c r="BM401">
        <v>1</v>
      </c>
      <c r="BN401">
        <v>0</v>
      </c>
      <c r="BO401">
        <v>0</v>
      </c>
      <c r="BP401">
        <v>0</v>
      </c>
      <c r="BR401">
        <v>0</v>
      </c>
      <c r="BS401">
        <v>0</v>
      </c>
      <c r="BX401">
        <v>0</v>
      </c>
      <c r="BY401">
        <v>0</v>
      </c>
      <c r="BZ401">
        <v>0</v>
      </c>
      <c r="CA401">
        <v>0</v>
      </c>
      <c r="CB401">
        <v>0</v>
      </c>
      <c r="CC401">
        <v>1</v>
      </c>
      <c r="CD401" s="56">
        <v>42095</v>
      </c>
      <c r="CE401" s="56">
        <v>42342</v>
      </c>
      <c r="CF401" s="56">
        <v>42342</v>
      </c>
      <c r="CG401" s="56">
        <v>42419</v>
      </c>
      <c r="CH401" s="56"/>
      <c r="CI401" s="56"/>
      <c r="CJ401">
        <v>0.17</v>
      </c>
      <c r="CK401">
        <v>0</v>
      </c>
      <c r="CL401">
        <v>0.03</v>
      </c>
      <c r="CM401">
        <v>0</v>
      </c>
      <c r="CN401">
        <v>0</v>
      </c>
      <c r="CO401">
        <v>0</v>
      </c>
      <c r="CP401">
        <v>0.95</v>
      </c>
      <c r="CQ401" t="s">
        <v>1154</v>
      </c>
      <c r="CR401" t="s">
        <v>1153</v>
      </c>
      <c r="CS401" t="s">
        <v>1395</v>
      </c>
      <c r="CT401" t="s">
        <v>1397</v>
      </c>
      <c r="CU401" t="s">
        <v>1396</v>
      </c>
      <c r="CV401" t="s">
        <v>2860</v>
      </c>
      <c r="CW401" t="s">
        <v>1742</v>
      </c>
      <c r="CX401" t="s">
        <v>853</v>
      </c>
      <c r="DC401" t="s">
        <v>1389</v>
      </c>
      <c r="DE401" t="s">
        <v>1728</v>
      </c>
    </row>
    <row r="402" spans="1:109" x14ac:dyDescent="0.25">
      <c r="A402" t="s">
        <v>1025</v>
      </c>
      <c r="B402">
        <v>1</v>
      </c>
      <c r="C402" s="56">
        <v>42419</v>
      </c>
      <c r="D402" t="s">
        <v>1153</v>
      </c>
      <c r="E402" t="s">
        <v>2861</v>
      </c>
      <c r="G402" t="s">
        <v>2862</v>
      </c>
      <c r="H402" t="s">
        <v>1144</v>
      </c>
      <c r="I402" t="s">
        <v>1144</v>
      </c>
      <c r="J402" t="s">
        <v>1144</v>
      </c>
      <c r="K402" t="s">
        <v>1144</v>
      </c>
      <c r="L402">
        <v>5.13</v>
      </c>
      <c r="M402">
        <v>13.11</v>
      </c>
      <c r="N402">
        <v>0</v>
      </c>
      <c r="O402" s="56">
        <v>0</v>
      </c>
      <c r="P402" s="56">
        <v>0</v>
      </c>
      <c r="Q402">
        <v>1</v>
      </c>
      <c r="R402">
        <v>1</v>
      </c>
      <c r="S402">
        <v>11</v>
      </c>
      <c r="T402">
        <v>8</v>
      </c>
      <c r="U402">
        <v>3</v>
      </c>
      <c r="V402">
        <v>1</v>
      </c>
      <c r="X402" t="s">
        <v>7755</v>
      </c>
      <c r="AA402">
        <v>0</v>
      </c>
      <c r="AB402">
        <v>0</v>
      </c>
      <c r="AC402">
        <v>0</v>
      </c>
      <c r="AD402">
        <v>0</v>
      </c>
      <c r="AE402">
        <v>0</v>
      </c>
      <c r="AF402">
        <v>0</v>
      </c>
      <c r="AG402">
        <v>0</v>
      </c>
      <c r="AJ402" s="56"/>
      <c r="AK402" s="56"/>
      <c r="AL402" s="56"/>
      <c r="AP402" t="s">
        <v>1155</v>
      </c>
      <c r="AS402" t="s">
        <v>1152</v>
      </c>
      <c r="AT402">
        <v>1</v>
      </c>
      <c r="AV402">
        <v>0</v>
      </c>
      <c r="AW402">
        <v>0</v>
      </c>
      <c r="AX402">
        <v>0</v>
      </c>
      <c r="AY402" t="s">
        <v>1388</v>
      </c>
      <c r="AZ402" t="s">
        <v>1388</v>
      </c>
      <c r="BA402">
        <v>0</v>
      </c>
      <c r="BD402">
        <v>1000000000</v>
      </c>
      <c r="BE402">
        <v>1</v>
      </c>
      <c r="BF402">
        <v>0</v>
      </c>
      <c r="BG402">
        <v>0</v>
      </c>
      <c r="BH402">
        <v>0</v>
      </c>
      <c r="BI402">
        <v>0</v>
      </c>
      <c r="BJ402">
        <v>0</v>
      </c>
      <c r="BK402">
        <v>0</v>
      </c>
      <c r="BL402">
        <v>0</v>
      </c>
      <c r="BM402">
        <v>1</v>
      </c>
      <c r="BN402">
        <v>0</v>
      </c>
      <c r="BO402">
        <v>0</v>
      </c>
      <c r="BP402">
        <v>0</v>
      </c>
      <c r="BR402">
        <v>0</v>
      </c>
      <c r="BS402">
        <v>0</v>
      </c>
      <c r="BX402">
        <v>0</v>
      </c>
      <c r="BY402">
        <v>0</v>
      </c>
      <c r="BZ402">
        <v>0</v>
      </c>
      <c r="CA402">
        <v>0</v>
      </c>
      <c r="CB402">
        <v>0</v>
      </c>
      <c r="CC402">
        <v>1</v>
      </c>
      <c r="CD402" s="56">
        <v>42095</v>
      </c>
      <c r="CE402" s="56">
        <v>42342</v>
      </c>
      <c r="CF402" s="56">
        <v>42342</v>
      </c>
      <c r="CG402" s="56">
        <v>42419</v>
      </c>
      <c r="CH402" s="56"/>
      <c r="CI402" s="56"/>
      <c r="CJ402">
        <v>0</v>
      </c>
      <c r="CK402">
        <v>0</v>
      </c>
      <c r="CL402">
        <v>0</v>
      </c>
      <c r="CM402">
        <v>0</v>
      </c>
      <c r="CN402">
        <v>0</v>
      </c>
      <c r="CO402">
        <v>0</v>
      </c>
      <c r="CP402">
        <v>0.95</v>
      </c>
      <c r="CQ402" t="s">
        <v>1154</v>
      </c>
      <c r="CR402" t="s">
        <v>1153</v>
      </c>
      <c r="CS402" t="s">
        <v>1725</v>
      </c>
      <c r="CT402" t="s">
        <v>1397</v>
      </c>
      <c r="CU402" t="s">
        <v>1396</v>
      </c>
      <c r="CV402" t="s">
        <v>2863</v>
      </c>
      <c r="CW402" t="s">
        <v>1738</v>
      </c>
      <c r="CX402" t="s">
        <v>853</v>
      </c>
      <c r="DC402" t="s">
        <v>1387</v>
      </c>
      <c r="DE402" t="s">
        <v>1728</v>
      </c>
    </row>
    <row r="403" spans="1:109" x14ac:dyDescent="0.25">
      <c r="A403" t="s">
        <v>1025</v>
      </c>
      <c r="B403">
        <v>1</v>
      </c>
      <c r="C403" s="56">
        <v>42419</v>
      </c>
      <c r="D403" t="s">
        <v>1153</v>
      </c>
      <c r="E403" t="s">
        <v>2864</v>
      </c>
      <c r="G403" t="s">
        <v>2865</v>
      </c>
      <c r="H403" t="s">
        <v>1144</v>
      </c>
      <c r="I403" t="s">
        <v>1144</v>
      </c>
      <c r="J403" t="s">
        <v>1144</v>
      </c>
      <c r="K403" t="s">
        <v>1144</v>
      </c>
      <c r="L403">
        <v>1.1499999999999999</v>
      </c>
      <c r="M403">
        <v>3.99</v>
      </c>
      <c r="N403">
        <v>0</v>
      </c>
      <c r="O403" s="56">
        <v>0</v>
      </c>
      <c r="P403" s="56">
        <v>0</v>
      </c>
      <c r="Q403">
        <v>1</v>
      </c>
      <c r="R403">
        <v>1</v>
      </c>
      <c r="S403">
        <v>11</v>
      </c>
      <c r="T403">
        <v>8</v>
      </c>
      <c r="U403">
        <v>3</v>
      </c>
      <c r="V403">
        <v>1</v>
      </c>
      <c r="X403" t="s">
        <v>7755</v>
      </c>
      <c r="AA403">
        <v>0</v>
      </c>
      <c r="AB403">
        <v>0</v>
      </c>
      <c r="AC403">
        <v>0</v>
      </c>
      <c r="AD403">
        <v>0</v>
      </c>
      <c r="AE403">
        <v>0</v>
      </c>
      <c r="AF403">
        <v>0</v>
      </c>
      <c r="AG403">
        <v>0</v>
      </c>
      <c r="AJ403" s="56"/>
      <c r="AK403" s="56"/>
      <c r="AL403" s="56"/>
      <c r="AP403" t="s">
        <v>1155</v>
      </c>
      <c r="AS403" t="s">
        <v>1152</v>
      </c>
      <c r="AT403">
        <v>1</v>
      </c>
      <c r="AV403">
        <v>0</v>
      </c>
      <c r="AW403">
        <v>0</v>
      </c>
      <c r="AX403">
        <v>0</v>
      </c>
      <c r="AY403" t="s">
        <v>1388</v>
      </c>
      <c r="AZ403" t="s">
        <v>1388</v>
      </c>
      <c r="BA403">
        <v>0</v>
      </c>
      <c r="BD403">
        <v>1000000000</v>
      </c>
      <c r="BE403">
        <v>18</v>
      </c>
      <c r="BF403">
        <v>0</v>
      </c>
      <c r="BG403">
        <v>0</v>
      </c>
      <c r="BH403">
        <v>0</v>
      </c>
      <c r="BI403">
        <v>0</v>
      </c>
      <c r="BJ403">
        <v>0</v>
      </c>
      <c r="BK403">
        <v>0</v>
      </c>
      <c r="BL403">
        <v>0</v>
      </c>
      <c r="BM403">
        <v>18</v>
      </c>
      <c r="BN403">
        <v>0</v>
      </c>
      <c r="BO403">
        <v>0</v>
      </c>
      <c r="BP403">
        <v>0</v>
      </c>
      <c r="BR403">
        <v>0</v>
      </c>
      <c r="BS403">
        <v>0</v>
      </c>
      <c r="BX403">
        <v>0</v>
      </c>
      <c r="BY403">
        <v>0</v>
      </c>
      <c r="BZ403">
        <v>0</v>
      </c>
      <c r="CA403">
        <v>0</v>
      </c>
      <c r="CB403">
        <v>0</v>
      </c>
      <c r="CC403">
        <v>1</v>
      </c>
      <c r="CD403" s="56">
        <v>42095</v>
      </c>
      <c r="CE403" s="56">
        <v>42342</v>
      </c>
      <c r="CF403" s="56">
        <v>42342</v>
      </c>
      <c r="CG403" s="56">
        <v>42419</v>
      </c>
      <c r="CH403" s="56"/>
      <c r="CI403" s="56"/>
      <c r="CJ403">
        <v>0</v>
      </c>
      <c r="CK403">
        <v>0</v>
      </c>
      <c r="CL403">
        <v>0</v>
      </c>
      <c r="CM403">
        <v>0</v>
      </c>
      <c r="CN403">
        <v>0</v>
      </c>
      <c r="CO403">
        <v>0</v>
      </c>
      <c r="CP403">
        <v>0.95</v>
      </c>
      <c r="CQ403" t="s">
        <v>1154</v>
      </c>
      <c r="CR403" t="s">
        <v>1153</v>
      </c>
      <c r="CS403" t="s">
        <v>1725</v>
      </c>
      <c r="CT403" t="s">
        <v>1397</v>
      </c>
      <c r="CU403" t="s">
        <v>1396</v>
      </c>
      <c r="CV403" t="s">
        <v>2866</v>
      </c>
      <c r="CW403" t="s">
        <v>1738</v>
      </c>
      <c r="CX403" t="s">
        <v>853</v>
      </c>
      <c r="DC403" t="s">
        <v>1387</v>
      </c>
      <c r="DE403" t="s">
        <v>1728</v>
      </c>
    </row>
    <row r="404" spans="1:109" x14ac:dyDescent="0.25">
      <c r="A404" t="s">
        <v>1025</v>
      </c>
      <c r="B404">
        <v>1</v>
      </c>
      <c r="C404" s="56">
        <v>42419</v>
      </c>
      <c r="D404" t="s">
        <v>1153</v>
      </c>
      <c r="E404" t="s">
        <v>2867</v>
      </c>
      <c r="G404" t="s">
        <v>2868</v>
      </c>
      <c r="H404" t="s">
        <v>1144</v>
      </c>
      <c r="I404" t="s">
        <v>1144</v>
      </c>
      <c r="J404" t="s">
        <v>1144</v>
      </c>
      <c r="K404" t="s">
        <v>1144</v>
      </c>
      <c r="L404">
        <v>0.65</v>
      </c>
      <c r="M404">
        <v>1.53</v>
      </c>
      <c r="N404">
        <v>0</v>
      </c>
      <c r="O404" s="56">
        <v>0</v>
      </c>
      <c r="P404" s="56">
        <v>0</v>
      </c>
      <c r="Q404">
        <v>1</v>
      </c>
      <c r="R404">
        <v>1</v>
      </c>
      <c r="S404">
        <v>11</v>
      </c>
      <c r="T404">
        <v>8</v>
      </c>
      <c r="U404">
        <v>3</v>
      </c>
      <c r="V404">
        <v>1</v>
      </c>
      <c r="X404" t="s">
        <v>7755</v>
      </c>
      <c r="AA404">
        <v>0</v>
      </c>
      <c r="AB404">
        <v>0</v>
      </c>
      <c r="AC404">
        <v>0</v>
      </c>
      <c r="AD404">
        <v>0</v>
      </c>
      <c r="AE404">
        <v>0</v>
      </c>
      <c r="AF404">
        <v>0</v>
      </c>
      <c r="AG404">
        <v>0</v>
      </c>
      <c r="AJ404" s="56"/>
      <c r="AK404" s="56"/>
      <c r="AL404" s="56"/>
      <c r="AP404" t="s">
        <v>1155</v>
      </c>
      <c r="AS404" t="s">
        <v>1152</v>
      </c>
      <c r="AT404">
        <v>1</v>
      </c>
      <c r="AV404">
        <v>0</v>
      </c>
      <c r="AW404">
        <v>0</v>
      </c>
      <c r="AX404">
        <v>0</v>
      </c>
      <c r="AY404" t="s">
        <v>1388</v>
      </c>
      <c r="AZ404" t="s">
        <v>1388</v>
      </c>
      <c r="BA404">
        <v>0</v>
      </c>
      <c r="BD404">
        <v>1000000000</v>
      </c>
      <c r="BE404">
        <v>13</v>
      </c>
      <c r="BF404">
        <v>0</v>
      </c>
      <c r="BG404">
        <v>0</v>
      </c>
      <c r="BH404">
        <v>0</v>
      </c>
      <c r="BI404">
        <v>0</v>
      </c>
      <c r="BJ404">
        <v>0</v>
      </c>
      <c r="BK404">
        <v>0</v>
      </c>
      <c r="BL404">
        <v>0</v>
      </c>
      <c r="BM404">
        <v>13</v>
      </c>
      <c r="BN404">
        <v>0</v>
      </c>
      <c r="BO404">
        <v>0</v>
      </c>
      <c r="BP404">
        <v>0</v>
      </c>
      <c r="BR404">
        <v>0</v>
      </c>
      <c r="BS404">
        <v>0</v>
      </c>
      <c r="BX404">
        <v>0</v>
      </c>
      <c r="BY404">
        <v>0</v>
      </c>
      <c r="BZ404">
        <v>0</v>
      </c>
      <c r="CA404">
        <v>0</v>
      </c>
      <c r="CB404">
        <v>0</v>
      </c>
      <c r="CC404">
        <v>1</v>
      </c>
      <c r="CD404" s="56">
        <v>42095</v>
      </c>
      <c r="CE404" s="56">
        <v>42342</v>
      </c>
      <c r="CF404" s="56">
        <v>42342</v>
      </c>
      <c r="CG404" s="56">
        <v>42419</v>
      </c>
      <c r="CH404" s="56"/>
      <c r="CI404" s="56"/>
      <c r="CJ404">
        <v>0.03</v>
      </c>
      <c r="CK404">
        <v>0</v>
      </c>
      <c r="CL404">
        <v>0</v>
      </c>
      <c r="CM404">
        <v>0</v>
      </c>
      <c r="CN404">
        <v>0</v>
      </c>
      <c r="CO404">
        <v>0</v>
      </c>
      <c r="CP404">
        <v>0.95</v>
      </c>
      <c r="CQ404" t="s">
        <v>1154</v>
      </c>
      <c r="CR404" t="s">
        <v>1153</v>
      </c>
      <c r="CS404" t="s">
        <v>1725</v>
      </c>
      <c r="CT404" t="s">
        <v>1397</v>
      </c>
      <c r="CU404" t="s">
        <v>1396</v>
      </c>
      <c r="CV404" t="s">
        <v>2869</v>
      </c>
      <c r="CW404" t="s">
        <v>1738</v>
      </c>
      <c r="CX404" t="s">
        <v>853</v>
      </c>
      <c r="DC404" t="s">
        <v>1387</v>
      </c>
      <c r="DE404" t="s">
        <v>1728</v>
      </c>
    </row>
    <row r="405" spans="1:109" x14ac:dyDescent="0.25">
      <c r="A405" t="s">
        <v>1025</v>
      </c>
      <c r="B405">
        <v>1</v>
      </c>
      <c r="C405" s="56">
        <v>42419</v>
      </c>
      <c r="D405" t="s">
        <v>1153</v>
      </c>
      <c r="E405" t="s">
        <v>2870</v>
      </c>
      <c r="G405" t="s">
        <v>2871</v>
      </c>
      <c r="H405" t="s">
        <v>1144</v>
      </c>
      <c r="I405" t="s">
        <v>1144</v>
      </c>
      <c r="J405" t="s">
        <v>1144</v>
      </c>
      <c r="K405" t="s">
        <v>1144</v>
      </c>
      <c r="L405">
        <v>1.01</v>
      </c>
      <c r="M405">
        <v>3.07</v>
      </c>
      <c r="N405">
        <v>0</v>
      </c>
      <c r="O405" s="56">
        <v>0</v>
      </c>
      <c r="P405" s="56">
        <v>0</v>
      </c>
      <c r="Q405">
        <v>1</v>
      </c>
      <c r="R405">
        <v>1</v>
      </c>
      <c r="S405">
        <v>11</v>
      </c>
      <c r="T405">
        <v>8</v>
      </c>
      <c r="U405">
        <v>3</v>
      </c>
      <c r="V405">
        <v>1</v>
      </c>
      <c r="X405" t="s">
        <v>7755</v>
      </c>
      <c r="AA405">
        <v>0</v>
      </c>
      <c r="AB405">
        <v>0</v>
      </c>
      <c r="AC405">
        <v>0</v>
      </c>
      <c r="AD405">
        <v>0</v>
      </c>
      <c r="AE405">
        <v>0</v>
      </c>
      <c r="AF405">
        <v>0</v>
      </c>
      <c r="AG405">
        <v>0</v>
      </c>
      <c r="AJ405" s="56"/>
      <c r="AK405" s="56"/>
      <c r="AL405" s="56"/>
      <c r="AP405" t="s">
        <v>1155</v>
      </c>
      <c r="AS405" t="s">
        <v>1152</v>
      </c>
      <c r="AT405">
        <v>1</v>
      </c>
      <c r="AV405">
        <v>0</v>
      </c>
      <c r="AW405">
        <v>0</v>
      </c>
      <c r="AX405">
        <v>0</v>
      </c>
      <c r="AY405" t="s">
        <v>1388</v>
      </c>
      <c r="AZ405" t="s">
        <v>1388</v>
      </c>
      <c r="BA405">
        <v>0</v>
      </c>
      <c r="BD405">
        <v>1000000000</v>
      </c>
      <c r="BE405">
        <v>3</v>
      </c>
      <c r="BF405">
        <v>0</v>
      </c>
      <c r="BG405">
        <v>0</v>
      </c>
      <c r="BH405">
        <v>0</v>
      </c>
      <c r="BI405">
        <v>0</v>
      </c>
      <c r="BJ405">
        <v>0</v>
      </c>
      <c r="BK405">
        <v>0</v>
      </c>
      <c r="BL405">
        <v>0</v>
      </c>
      <c r="BM405">
        <v>3</v>
      </c>
      <c r="BN405">
        <v>0</v>
      </c>
      <c r="BO405">
        <v>0</v>
      </c>
      <c r="BP405">
        <v>0</v>
      </c>
      <c r="BR405">
        <v>0</v>
      </c>
      <c r="BS405">
        <v>0</v>
      </c>
      <c r="BX405">
        <v>0</v>
      </c>
      <c r="BY405">
        <v>0</v>
      </c>
      <c r="BZ405">
        <v>0</v>
      </c>
      <c r="CA405">
        <v>0</v>
      </c>
      <c r="CB405">
        <v>0</v>
      </c>
      <c r="CC405">
        <v>1</v>
      </c>
      <c r="CD405" s="56">
        <v>42095</v>
      </c>
      <c r="CE405" s="56">
        <v>42342</v>
      </c>
      <c r="CF405" s="56">
        <v>42342</v>
      </c>
      <c r="CG405" s="56">
        <v>42419</v>
      </c>
      <c r="CH405" s="56"/>
      <c r="CI405" s="56"/>
      <c r="CJ405">
        <v>0</v>
      </c>
      <c r="CK405">
        <v>0</v>
      </c>
      <c r="CL405">
        <v>0</v>
      </c>
      <c r="CM405">
        <v>0</v>
      </c>
      <c r="CN405">
        <v>0</v>
      </c>
      <c r="CO405">
        <v>0</v>
      </c>
      <c r="CP405">
        <v>0.95</v>
      </c>
      <c r="CQ405" t="s">
        <v>1154</v>
      </c>
      <c r="CR405" t="s">
        <v>1153</v>
      </c>
      <c r="CS405" t="s">
        <v>1725</v>
      </c>
      <c r="CT405" t="s">
        <v>1397</v>
      </c>
      <c r="CU405" t="s">
        <v>1396</v>
      </c>
      <c r="CV405" t="s">
        <v>2872</v>
      </c>
      <c r="CW405" t="s">
        <v>1738</v>
      </c>
      <c r="CX405" t="s">
        <v>853</v>
      </c>
      <c r="DC405" t="s">
        <v>1387</v>
      </c>
      <c r="DE405" t="s">
        <v>1728</v>
      </c>
    </row>
    <row r="406" spans="1:109" x14ac:dyDescent="0.25">
      <c r="A406" t="s">
        <v>1025</v>
      </c>
      <c r="B406">
        <v>1</v>
      </c>
      <c r="C406" s="56">
        <v>42419</v>
      </c>
      <c r="D406" t="s">
        <v>1153</v>
      </c>
      <c r="E406" t="s">
        <v>2873</v>
      </c>
      <c r="G406" t="s">
        <v>2874</v>
      </c>
      <c r="H406" t="s">
        <v>1144</v>
      </c>
      <c r="I406" t="s">
        <v>1144</v>
      </c>
      <c r="J406" t="s">
        <v>1144</v>
      </c>
      <c r="K406" t="s">
        <v>1144</v>
      </c>
      <c r="L406">
        <v>27.05</v>
      </c>
      <c r="M406">
        <v>68.66</v>
      </c>
      <c r="N406">
        <v>0</v>
      </c>
      <c r="O406" s="56">
        <v>0</v>
      </c>
      <c r="P406" s="56">
        <v>0</v>
      </c>
      <c r="Q406">
        <v>1</v>
      </c>
      <c r="R406">
        <v>1</v>
      </c>
      <c r="S406">
        <v>11</v>
      </c>
      <c r="T406">
        <v>8</v>
      </c>
      <c r="U406">
        <v>3</v>
      </c>
      <c r="V406">
        <v>1</v>
      </c>
      <c r="X406" t="s">
        <v>7755</v>
      </c>
      <c r="AA406">
        <v>0</v>
      </c>
      <c r="AB406">
        <v>0</v>
      </c>
      <c r="AC406">
        <v>0</v>
      </c>
      <c r="AD406">
        <v>0</v>
      </c>
      <c r="AE406">
        <v>0</v>
      </c>
      <c r="AF406">
        <v>0</v>
      </c>
      <c r="AG406">
        <v>0</v>
      </c>
      <c r="AJ406" s="56"/>
      <c r="AK406" s="56"/>
      <c r="AL406" s="56"/>
      <c r="AP406" t="s">
        <v>1155</v>
      </c>
      <c r="AS406" t="s">
        <v>1152</v>
      </c>
      <c r="AT406">
        <v>1</v>
      </c>
      <c r="AV406">
        <v>0</v>
      </c>
      <c r="AW406">
        <v>0</v>
      </c>
      <c r="AX406">
        <v>0</v>
      </c>
      <c r="AY406" t="s">
        <v>1388</v>
      </c>
      <c r="AZ406" t="s">
        <v>1388</v>
      </c>
      <c r="BA406">
        <v>0</v>
      </c>
      <c r="BD406">
        <v>1000000000</v>
      </c>
      <c r="BE406">
        <v>10</v>
      </c>
      <c r="BF406">
        <v>0</v>
      </c>
      <c r="BG406">
        <v>0</v>
      </c>
      <c r="BH406">
        <v>0</v>
      </c>
      <c r="BI406">
        <v>0</v>
      </c>
      <c r="BJ406">
        <v>0</v>
      </c>
      <c r="BK406">
        <v>0</v>
      </c>
      <c r="BL406">
        <v>0</v>
      </c>
      <c r="BM406">
        <v>10</v>
      </c>
      <c r="BN406">
        <v>0</v>
      </c>
      <c r="BO406">
        <v>0</v>
      </c>
      <c r="BP406">
        <v>0</v>
      </c>
      <c r="BR406">
        <v>0</v>
      </c>
      <c r="BS406">
        <v>0</v>
      </c>
      <c r="BX406">
        <v>0</v>
      </c>
      <c r="BY406">
        <v>0</v>
      </c>
      <c r="BZ406">
        <v>0</v>
      </c>
      <c r="CA406">
        <v>0</v>
      </c>
      <c r="CB406">
        <v>0</v>
      </c>
      <c r="CC406">
        <v>1</v>
      </c>
      <c r="CD406" s="56">
        <v>42095</v>
      </c>
      <c r="CE406" s="56">
        <v>42342</v>
      </c>
      <c r="CF406" s="56">
        <v>42342</v>
      </c>
      <c r="CG406" s="56">
        <v>42419</v>
      </c>
      <c r="CH406" s="56"/>
      <c r="CI406" s="56"/>
      <c r="CJ406">
        <v>0.05</v>
      </c>
      <c r="CK406">
        <v>0</v>
      </c>
      <c r="CL406">
        <v>0</v>
      </c>
      <c r="CM406">
        <v>0</v>
      </c>
      <c r="CN406">
        <v>0</v>
      </c>
      <c r="CO406">
        <v>0</v>
      </c>
      <c r="CP406">
        <v>0.95</v>
      </c>
      <c r="CQ406" t="s">
        <v>1154</v>
      </c>
      <c r="CR406" t="s">
        <v>1153</v>
      </c>
      <c r="CS406" t="s">
        <v>1725</v>
      </c>
      <c r="CT406" t="s">
        <v>1397</v>
      </c>
      <c r="CU406" t="s">
        <v>1396</v>
      </c>
      <c r="CV406" t="s">
        <v>2875</v>
      </c>
      <c r="CW406" t="s">
        <v>1738</v>
      </c>
      <c r="CX406" t="s">
        <v>853</v>
      </c>
      <c r="DC406" t="s">
        <v>1387</v>
      </c>
      <c r="DE406" t="s">
        <v>1728</v>
      </c>
    </row>
    <row r="407" spans="1:109" x14ac:dyDescent="0.25">
      <c r="A407" t="s">
        <v>1025</v>
      </c>
      <c r="B407">
        <v>1</v>
      </c>
      <c r="C407" s="56">
        <v>42419</v>
      </c>
      <c r="D407" t="s">
        <v>1153</v>
      </c>
      <c r="E407" t="s">
        <v>2876</v>
      </c>
      <c r="G407" t="s">
        <v>2877</v>
      </c>
      <c r="H407" t="s">
        <v>1144</v>
      </c>
      <c r="I407" t="s">
        <v>1144</v>
      </c>
      <c r="J407" t="s">
        <v>1144</v>
      </c>
      <c r="K407" t="s">
        <v>1144</v>
      </c>
      <c r="L407">
        <v>25.73</v>
      </c>
      <c r="M407">
        <v>64.41</v>
      </c>
      <c r="N407">
        <v>0</v>
      </c>
      <c r="O407" s="56">
        <v>0</v>
      </c>
      <c r="P407" s="56">
        <v>0</v>
      </c>
      <c r="Q407">
        <v>1</v>
      </c>
      <c r="R407">
        <v>1</v>
      </c>
      <c r="S407">
        <v>11</v>
      </c>
      <c r="T407">
        <v>8</v>
      </c>
      <c r="U407">
        <v>3</v>
      </c>
      <c r="V407">
        <v>1</v>
      </c>
      <c r="X407" t="s">
        <v>7755</v>
      </c>
      <c r="AA407">
        <v>0</v>
      </c>
      <c r="AB407">
        <v>0</v>
      </c>
      <c r="AC407">
        <v>0</v>
      </c>
      <c r="AD407">
        <v>0</v>
      </c>
      <c r="AE407">
        <v>0</v>
      </c>
      <c r="AF407">
        <v>0</v>
      </c>
      <c r="AG407">
        <v>0</v>
      </c>
      <c r="AJ407" s="56"/>
      <c r="AK407" s="56"/>
      <c r="AL407" s="56"/>
      <c r="AP407" t="s">
        <v>1155</v>
      </c>
      <c r="AS407" t="s">
        <v>1152</v>
      </c>
      <c r="AT407">
        <v>1</v>
      </c>
      <c r="AV407">
        <v>1</v>
      </c>
      <c r="AW407">
        <v>1</v>
      </c>
      <c r="AX407">
        <v>0.5</v>
      </c>
      <c r="AY407" t="s">
        <v>1147</v>
      </c>
      <c r="AZ407" t="s">
        <v>1147</v>
      </c>
      <c r="BA407">
        <v>1</v>
      </c>
      <c r="BD407">
        <v>1000000000</v>
      </c>
      <c r="BE407">
        <v>3</v>
      </c>
      <c r="BF407">
        <v>-2</v>
      </c>
      <c r="BG407">
        <v>0</v>
      </c>
      <c r="BH407">
        <v>0</v>
      </c>
      <c r="BI407">
        <v>0</v>
      </c>
      <c r="BJ407">
        <v>0</v>
      </c>
      <c r="BK407">
        <v>0</v>
      </c>
      <c r="BL407">
        <v>0</v>
      </c>
      <c r="BM407">
        <v>3</v>
      </c>
      <c r="BN407">
        <v>-2</v>
      </c>
      <c r="BO407">
        <v>0</v>
      </c>
      <c r="BP407">
        <v>0</v>
      </c>
      <c r="BR407">
        <v>0</v>
      </c>
      <c r="BS407">
        <v>0</v>
      </c>
      <c r="BX407">
        <v>0</v>
      </c>
      <c r="BY407">
        <v>51.46</v>
      </c>
      <c r="BZ407">
        <v>0</v>
      </c>
      <c r="CA407">
        <v>6.56</v>
      </c>
      <c r="CB407">
        <v>0</v>
      </c>
      <c r="CC407">
        <v>1</v>
      </c>
      <c r="CD407" s="56">
        <v>42095</v>
      </c>
      <c r="CE407" s="56">
        <v>42342</v>
      </c>
      <c r="CF407" s="56">
        <v>42342</v>
      </c>
      <c r="CG407" s="56">
        <v>42419</v>
      </c>
      <c r="CH407" s="56"/>
      <c r="CI407" s="56"/>
      <c r="CJ407">
        <v>0</v>
      </c>
      <c r="CK407">
        <v>0</v>
      </c>
      <c r="CL407">
        <v>0</v>
      </c>
      <c r="CM407">
        <v>0</v>
      </c>
      <c r="CN407">
        <v>0</v>
      </c>
      <c r="CO407">
        <v>0</v>
      </c>
      <c r="CP407">
        <v>0.95</v>
      </c>
      <c r="CQ407" t="s">
        <v>1154</v>
      </c>
      <c r="CR407" t="s">
        <v>1153</v>
      </c>
      <c r="CS407" t="s">
        <v>1725</v>
      </c>
      <c r="CT407" t="s">
        <v>1397</v>
      </c>
      <c r="CU407" t="s">
        <v>1396</v>
      </c>
      <c r="CV407" t="s">
        <v>2878</v>
      </c>
      <c r="CW407" t="s">
        <v>1738</v>
      </c>
      <c r="CX407" t="s">
        <v>853</v>
      </c>
      <c r="DC407" t="s">
        <v>1387</v>
      </c>
      <c r="DE407" t="s">
        <v>1728</v>
      </c>
    </row>
    <row r="408" spans="1:109" x14ac:dyDescent="0.25">
      <c r="A408" t="s">
        <v>1025</v>
      </c>
      <c r="B408">
        <v>2</v>
      </c>
      <c r="C408" s="56">
        <v>42419</v>
      </c>
      <c r="D408" t="s">
        <v>1153</v>
      </c>
      <c r="E408" t="s">
        <v>2879</v>
      </c>
      <c r="G408" t="s">
        <v>2880</v>
      </c>
      <c r="H408" t="s">
        <v>1144</v>
      </c>
      <c r="I408" t="s">
        <v>1144</v>
      </c>
      <c r="J408" t="s">
        <v>1144</v>
      </c>
      <c r="K408" t="s">
        <v>1144</v>
      </c>
      <c r="L408">
        <v>1.05</v>
      </c>
      <c r="M408">
        <v>3.52</v>
      </c>
      <c r="N408">
        <v>0</v>
      </c>
      <c r="O408" s="56">
        <v>0</v>
      </c>
      <c r="P408" s="56">
        <v>0</v>
      </c>
      <c r="Q408">
        <v>1</v>
      </c>
      <c r="R408">
        <v>1</v>
      </c>
      <c r="S408">
        <v>11</v>
      </c>
      <c r="T408">
        <v>8</v>
      </c>
      <c r="U408">
        <v>3</v>
      </c>
      <c r="V408">
        <v>1</v>
      </c>
      <c r="X408" t="s">
        <v>7755</v>
      </c>
      <c r="AA408">
        <v>0</v>
      </c>
      <c r="AB408">
        <v>0</v>
      </c>
      <c r="AC408">
        <v>0</v>
      </c>
      <c r="AD408">
        <v>0</v>
      </c>
      <c r="AE408">
        <v>0</v>
      </c>
      <c r="AF408">
        <v>0</v>
      </c>
      <c r="AG408">
        <v>0</v>
      </c>
      <c r="AJ408" s="56"/>
      <c r="AK408" s="56"/>
      <c r="AL408" s="56"/>
      <c r="AP408" t="s">
        <v>1155</v>
      </c>
      <c r="AS408" t="s">
        <v>1152</v>
      </c>
      <c r="AT408">
        <v>1</v>
      </c>
      <c r="AV408">
        <v>1</v>
      </c>
      <c r="AW408">
        <v>1</v>
      </c>
      <c r="AX408">
        <v>0.5</v>
      </c>
      <c r="AY408" t="s">
        <v>1147</v>
      </c>
      <c r="AZ408" t="s">
        <v>1147</v>
      </c>
      <c r="BA408">
        <v>1</v>
      </c>
      <c r="BD408">
        <v>1000000000</v>
      </c>
      <c r="BE408">
        <v>9</v>
      </c>
      <c r="BF408">
        <v>-8</v>
      </c>
      <c r="BG408">
        <v>0</v>
      </c>
      <c r="BH408">
        <v>0</v>
      </c>
      <c r="BI408">
        <v>0</v>
      </c>
      <c r="BJ408">
        <v>0</v>
      </c>
      <c r="BK408">
        <v>0</v>
      </c>
      <c r="BL408">
        <v>0</v>
      </c>
      <c r="BM408">
        <v>9</v>
      </c>
      <c r="BN408">
        <v>-8</v>
      </c>
      <c r="BO408">
        <v>0</v>
      </c>
      <c r="BP408">
        <v>0</v>
      </c>
      <c r="BR408">
        <v>0</v>
      </c>
      <c r="BS408">
        <v>0</v>
      </c>
      <c r="BX408">
        <v>0</v>
      </c>
      <c r="BY408">
        <v>8.4</v>
      </c>
      <c r="BZ408">
        <v>0</v>
      </c>
      <c r="CA408">
        <v>10.26</v>
      </c>
      <c r="CB408">
        <v>0</v>
      </c>
      <c r="CC408">
        <v>1</v>
      </c>
      <c r="CD408" s="56">
        <v>42095</v>
      </c>
      <c r="CE408" s="56">
        <v>42342</v>
      </c>
      <c r="CF408" s="56">
        <v>42342</v>
      </c>
      <c r="CG408" s="56">
        <v>42419</v>
      </c>
      <c r="CH408" s="56"/>
      <c r="CI408" s="56"/>
      <c r="CJ408">
        <v>0</v>
      </c>
      <c r="CK408">
        <v>0</v>
      </c>
      <c r="CL408">
        <v>0</v>
      </c>
      <c r="CM408">
        <v>0</v>
      </c>
      <c r="CN408">
        <v>0</v>
      </c>
      <c r="CO408">
        <v>0</v>
      </c>
      <c r="CP408">
        <v>0.96</v>
      </c>
      <c r="CQ408" t="s">
        <v>1154</v>
      </c>
      <c r="CR408" t="s">
        <v>1153</v>
      </c>
      <c r="CS408" t="s">
        <v>1748</v>
      </c>
      <c r="CT408" t="s">
        <v>1397</v>
      </c>
      <c r="CU408" t="s">
        <v>1396</v>
      </c>
      <c r="CV408" t="s">
        <v>2881</v>
      </c>
      <c r="CW408" t="s">
        <v>1738</v>
      </c>
      <c r="CX408" t="s">
        <v>853</v>
      </c>
      <c r="DC408" t="s">
        <v>1387</v>
      </c>
      <c r="DE408" t="s">
        <v>1392</v>
      </c>
    </row>
    <row r="409" spans="1:109" x14ac:dyDescent="0.25">
      <c r="A409" t="s">
        <v>1025</v>
      </c>
      <c r="B409">
        <v>1</v>
      </c>
      <c r="C409" s="56">
        <v>42419</v>
      </c>
      <c r="D409" t="s">
        <v>1153</v>
      </c>
      <c r="E409" t="s">
        <v>1459</v>
      </c>
      <c r="G409" t="s">
        <v>2882</v>
      </c>
      <c r="H409" t="s">
        <v>1144</v>
      </c>
      <c r="I409" t="s">
        <v>1144</v>
      </c>
      <c r="J409" t="s">
        <v>1144</v>
      </c>
      <c r="K409" t="s">
        <v>1144</v>
      </c>
      <c r="L409">
        <v>11.57</v>
      </c>
      <c r="M409">
        <v>27.18</v>
      </c>
      <c r="N409">
        <v>0</v>
      </c>
      <c r="O409" s="56">
        <v>0</v>
      </c>
      <c r="P409" s="56">
        <v>0</v>
      </c>
      <c r="Q409">
        <v>1</v>
      </c>
      <c r="R409">
        <v>1</v>
      </c>
      <c r="S409">
        <v>11</v>
      </c>
      <c r="T409">
        <v>8</v>
      </c>
      <c r="U409">
        <v>3</v>
      </c>
      <c r="V409">
        <v>1</v>
      </c>
      <c r="W409" t="s">
        <v>1156</v>
      </c>
      <c r="X409" t="s">
        <v>7755</v>
      </c>
      <c r="AA409">
        <v>0</v>
      </c>
      <c r="AB409">
        <v>0</v>
      </c>
      <c r="AC409">
        <v>0</v>
      </c>
      <c r="AD409">
        <v>0</v>
      </c>
      <c r="AE409">
        <v>0</v>
      </c>
      <c r="AF409">
        <v>0</v>
      </c>
      <c r="AG409">
        <v>0</v>
      </c>
      <c r="AJ409" s="56"/>
      <c r="AK409" s="56"/>
      <c r="AL409" s="56"/>
      <c r="AP409" t="s">
        <v>1155</v>
      </c>
      <c r="AR409">
        <v>5</v>
      </c>
      <c r="AS409" t="s">
        <v>1152</v>
      </c>
      <c r="AT409">
        <v>1</v>
      </c>
      <c r="AV409">
        <v>40</v>
      </c>
      <c r="AW409">
        <v>27</v>
      </c>
      <c r="AX409">
        <v>13</v>
      </c>
      <c r="AY409" t="s">
        <v>1145</v>
      </c>
      <c r="AZ409" t="s">
        <v>1145</v>
      </c>
      <c r="BA409">
        <v>40</v>
      </c>
      <c r="BD409">
        <v>1000000000</v>
      </c>
      <c r="BE409">
        <v>19</v>
      </c>
      <c r="BF409">
        <v>0.53</v>
      </c>
      <c r="BG409">
        <v>0</v>
      </c>
      <c r="BH409">
        <v>0</v>
      </c>
      <c r="BI409">
        <v>0</v>
      </c>
      <c r="BJ409">
        <v>0</v>
      </c>
      <c r="BK409">
        <v>0</v>
      </c>
      <c r="BL409">
        <v>0</v>
      </c>
      <c r="BM409">
        <v>19</v>
      </c>
      <c r="BN409">
        <v>0.53</v>
      </c>
      <c r="BO409">
        <v>0</v>
      </c>
      <c r="BP409">
        <v>0</v>
      </c>
      <c r="BR409">
        <v>20</v>
      </c>
      <c r="BS409">
        <v>11</v>
      </c>
      <c r="BX409">
        <v>0</v>
      </c>
      <c r="BY409">
        <v>0</v>
      </c>
      <c r="BZ409">
        <v>0</v>
      </c>
      <c r="CA409">
        <v>5.89</v>
      </c>
      <c r="CB409">
        <v>0</v>
      </c>
      <c r="CC409">
        <v>1</v>
      </c>
      <c r="CD409" s="56">
        <v>42095</v>
      </c>
      <c r="CE409" s="56">
        <v>42342</v>
      </c>
      <c r="CF409" s="56">
        <v>42342</v>
      </c>
      <c r="CG409" s="56">
        <v>42419</v>
      </c>
      <c r="CH409" s="56"/>
      <c r="CI409" s="56"/>
      <c r="CJ409">
        <v>0.28000000000000003</v>
      </c>
      <c r="CK409">
        <v>0</v>
      </c>
      <c r="CL409">
        <v>0</v>
      </c>
      <c r="CM409">
        <v>0</v>
      </c>
      <c r="CN409">
        <v>0.38</v>
      </c>
      <c r="CO409">
        <v>0.45</v>
      </c>
      <c r="CP409">
        <v>0.12</v>
      </c>
      <c r="CQ409" t="s">
        <v>1154</v>
      </c>
      <c r="CR409" t="s">
        <v>1153</v>
      </c>
      <c r="CS409" t="s">
        <v>1725</v>
      </c>
      <c r="CT409" t="s">
        <v>1397</v>
      </c>
      <c r="CU409" t="s">
        <v>1396</v>
      </c>
      <c r="CV409" t="s">
        <v>2883</v>
      </c>
      <c r="CW409" t="s">
        <v>1727</v>
      </c>
      <c r="CX409" t="s">
        <v>853</v>
      </c>
      <c r="DC409" t="s">
        <v>1387</v>
      </c>
      <c r="DE409" t="s">
        <v>1728</v>
      </c>
    </row>
    <row r="410" spans="1:109" x14ac:dyDescent="0.25">
      <c r="A410" t="s">
        <v>1025</v>
      </c>
      <c r="B410">
        <v>1</v>
      </c>
      <c r="C410" s="56">
        <v>42419</v>
      </c>
      <c r="D410" t="s">
        <v>1153</v>
      </c>
      <c r="E410" t="s">
        <v>1460</v>
      </c>
      <c r="G410" t="s">
        <v>2884</v>
      </c>
      <c r="H410" t="s">
        <v>1144</v>
      </c>
      <c r="I410" t="s">
        <v>1144</v>
      </c>
      <c r="J410" t="s">
        <v>1144</v>
      </c>
      <c r="K410" t="s">
        <v>1144</v>
      </c>
      <c r="L410">
        <v>22.84</v>
      </c>
      <c r="M410">
        <v>50.85</v>
      </c>
      <c r="N410">
        <v>0</v>
      </c>
      <c r="O410" s="56">
        <v>0</v>
      </c>
      <c r="P410" s="56">
        <v>0</v>
      </c>
      <c r="Q410">
        <v>1</v>
      </c>
      <c r="R410">
        <v>1</v>
      </c>
      <c r="S410">
        <v>11</v>
      </c>
      <c r="T410">
        <v>8</v>
      </c>
      <c r="U410">
        <v>3</v>
      </c>
      <c r="V410">
        <v>1</v>
      </c>
      <c r="W410" t="s">
        <v>1156</v>
      </c>
      <c r="X410" t="s">
        <v>7716</v>
      </c>
      <c r="Y410">
        <v>32</v>
      </c>
      <c r="AA410">
        <v>0</v>
      </c>
      <c r="AB410">
        <v>0</v>
      </c>
      <c r="AC410">
        <v>0</v>
      </c>
      <c r="AD410">
        <v>0</v>
      </c>
      <c r="AE410">
        <v>0</v>
      </c>
      <c r="AF410">
        <v>0</v>
      </c>
      <c r="AG410">
        <v>0</v>
      </c>
      <c r="AJ410" s="56"/>
      <c r="AK410" s="56"/>
      <c r="AL410" s="56"/>
      <c r="AP410" t="s">
        <v>1155</v>
      </c>
      <c r="AR410">
        <v>5</v>
      </c>
      <c r="AS410" t="s">
        <v>1152</v>
      </c>
      <c r="AT410">
        <v>1</v>
      </c>
      <c r="AV410">
        <v>40</v>
      </c>
      <c r="AW410">
        <v>27</v>
      </c>
      <c r="AX410">
        <v>13</v>
      </c>
      <c r="AY410" t="s">
        <v>1145</v>
      </c>
      <c r="AZ410" t="s">
        <v>1148</v>
      </c>
      <c r="BA410">
        <v>30</v>
      </c>
      <c r="BD410">
        <v>1000000000</v>
      </c>
      <c r="BE410">
        <v>27</v>
      </c>
      <c r="BF410">
        <v>0.33</v>
      </c>
      <c r="BG410">
        <v>1</v>
      </c>
      <c r="BH410">
        <v>0</v>
      </c>
      <c r="BI410">
        <v>0</v>
      </c>
      <c r="BJ410">
        <v>0</v>
      </c>
      <c r="BK410">
        <v>0</v>
      </c>
      <c r="BL410">
        <v>0</v>
      </c>
      <c r="BM410">
        <v>28</v>
      </c>
      <c r="BN410">
        <v>0.3</v>
      </c>
      <c r="BO410">
        <v>0</v>
      </c>
      <c r="BP410">
        <v>0</v>
      </c>
      <c r="BR410">
        <v>10</v>
      </c>
      <c r="BS410">
        <v>11</v>
      </c>
      <c r="BT410">
        <v>5</v>
      </c>
      <c r="BX410">
        <v>0</v>
      </c>
      <c r="BY410">
        <v>0</v>
      </c>
      <c r="BZ410">
        <v>0</v>
      </c>
      <c r="CA410">
        <v>5.35</v>
      </c>
      <c r="CB410">
        <v>0</v>
      </c>
      <c r="CC410">
        <v>1</v>
      </c>
      <c r="CD410" s="56">
        <v>42284</v>
      </c>
      <c r="CE410" s="56">
        <v>42342</v>
      </c>
      <c r="CF410" s="56">
        <v>42342</v>
      </c>
      <c r="CG410" s="56">
        <v>42419</v>
      </c>
      <c r="CH410" s="56"/>
      <c r="CI410" s="56"/>
      <c r="CJ410">
        <v>0.19</v>
      </c>
      <c r="CK410">
        <v>0</v>
      </c>
      <c r="CL410">
        <v>0</v>
      </c>
      <c r="CM410">
        <v>0</v>
      </c>
      <c r="CN410">
        <v>0.92</v>
      </c>
      <c r="CO410">
        <v>0.03</v>
      </c>
      <c r="CP410">
        <v>0</v>
      </c>
      <c r="CQ410" t="s">
        <v>1154</v>
      </c>
      <c r="CR410" t="s">
        <v>1153</v>
      </c>
      <c r="CS410" t="s">
        <v>1725</v>
      </c>
      <c r="CT410" t="s">
        <v>1397</v>
      </c>
      <c r="CU410" t="s">
        <v>1396</v>
      </c>
      <c r="CV410" t="s">
        <v>2885</v>
      </c>
      <c r="CW410" t="s">
        <v>1727</v>
      </c>
      <c r="CX410" t="s">
        <v>853</v>
      </c>
      <c r="DC410" t="s">
        <v>1387</v>
      </c>
      <c r="DE410" t="s">
        <v>1728</v>
      </c>
    </row>
    <row r="411" spans="1:109" x14ac:dyDescent="0.25">
      <c r="A411" t="s">
        <v>1025</v>
      </c>
      <c r="B411">
        <v>1</v>
      </c>
      <c r="C411" s="56">
        <v>42419</v>
      </c>
      <c r="D411" t="s">
        <v>1153</v>
      </c>
      <c r="E411" t="s">
        <v>2886</v>
      </c>
      <c r="G411" t="s">
        <v>2887</v>
      </c>
      <c r="H411" t="s">
        <v>1144</v>
      </c>
      <c r="I411" t="s">
        <v>1144</v>
      </c>
      <c r="J411" t="s">
        <v>1144</v>
      </c>
      <c r="K411" t="s">
        <v>1144</v>
      </c>
      <c r="L411">
        <v>36.979999999999997</v>
      </c>
      <c r="M411">
        <v>63.97</v>
      </c>
      <c r="N411">
        <v>0</v>
      </c>
      <c r="O411" s="56">
        <v>0</v>
      </c>
      <c r="P411" s="56">
        <v>0</v>
      </c>
      <c r="Q411">
        <v>1</v>
      </c>
      <c r="R411">
        <v>1</v>
      </c>
      <c r="S411">
        <v>11</v>
      </c>
      <c r="T411">
        <v>8</v>
      </c>
      <c r="U411">
        <v>3</v>
      </c>
      <c r="V411">
        <v>1</v>
      </c>
      <c r="W411" t="s">
        <v>1156</v>
      </c>
      <c r="X411" t="s">
        <v>7659</v>
      </c>
      <c r="AA411">
        <v>0</v>
      </c>
      <c r="AB411">
        <v>0</v>
      </c>
      <c r="AC411">
        <v>0</v>
      </c>
      <c r="AD411">
        <v>0</v>
      </c>
      <c r="AE411">
        <v>0</v>
      </c>
      <c r="AF411">
        <v>0</v>
      </c>
      <c r="AG411">
        <v>0</v>
      </c>
      <c r="AJ411" s="56"/>
      <c r="AK411" s="56"/>
      <c r="AL411" s="56"/>
      <c r="AM411">
        <v>2</v>
      </c>
      <c r="AP411" t="s">
        <v>1155</v>
      </c>
      <c r="AS411" t="s">
        <v>1152</v>
      </c>
      <c r="AT411">
        <v>1</v>
      </c>
      <c r="AV411">
        <v>2</v>
      </c>
      <c r="AW411">
        <v>2</v>
      </c>
      <c r="AX411">
        <v>1</v>
      </c>
      <c r="AY411" t="s">
        <v>1145</v>
      </c>
      <c r="AZ411" t="s">
        <v>1145</v>
      </c>
      <c r="BA411">
        <v>3</v>
      </c>
      <c r="BD411">
        <v>1000000000</v>
      </c>
      <c r="BE411">
        <v>2</v>
      </c>
      <c r="BF411">
        <v>0</v>
      </c>
      <c r="BG411">
        <v>0</v>
      </c>
      <c r="BH411">
        <v>0</v>
      </c>
      <c r="BI411">
        <v>0</v>
      </c>
      <c r="BJ411">
        <v>0</v>
      </c>
      <c r="BK411">
        <v>0</v>
      </c>
      <c r="BL411">
        <v>0</v>
      </c>
      <c r="BM411">
        <v>2</v>
      </c>
      <c r="BN411">
        <v>0</v>
      </c>
      <c r="BO411">
        <v>0</v>
      </c>
      <c r="BP411">
        <v>0</v>
      </c>
      <c r="BR411">
        <v>0</v>
      </c>
      <c r="BS411">
        <v>1</v>
      </c>
      <c r="BX411">
        <v>0</v>
      </c>
      <c r="BY411">
        <v>0</v>
      </c>
      <c r="BZ411">
        <v>0</v>
      </c>
      <c r="CA411">
        <v>3.18</v>
      </c>
      <c r="CB411">
        <v>0</v>
      </c>
      <c r="CC411">
        <v>1</v>
      </c>
      <c r="CD411" s="56">
        <v>42342</v>
      </c>
      <c r="CE411" s="56">
        <v>42342</v>
      </c>
      <c r="CF411" s="56">
        <v>42342</v>
      </c>
      <c r="CG411" s="56">
        <v>42419</v>
      </c>
      <c r="CH411" s="56"/>
      <c r="CI411" s="56"/>
      <c r="CJ411">
        <v>0</v>
      </c>
      <c r="CK411">
        <v>0</v>
      </c>
      <c r="CL411">
        <v>0</v>
      </c>
      <c r="CM411">
        <v>0</v>
      </c>
      <c r="CN411">
        <v>0.95</v>
      </c>
      <c r="CO411">
        <v>0</v>
      </c>
      <c r="CP411">
        <v>0</v>
      </c>
      <c r="CQ411" t="s">
        <v>1154</v>
      </c>
      <c r="CR411" t="s">
        <v>1153</v>
      </c>
      <c r="CS411" t="s">
        <v>1725</v>
      </c>
      <c r="CT411" t="s">
        <v>1397</v>
      </c>
      <c r="CU411" t="s">
        <v>1396</v>
      </c>
      <c r="CV411" t="s">
        <v>2888</v>
      </c>
      <c r="CW411" t="s">
        <v>1727</v>
      </c>
      <c r="CX411" t="s">
        <v>853</v>
      </c>
      <c r="DC411" t="s">
        <v>1387</v>
      </c>
      <c r="DE411" t="s">
        <v>1728</v>
      </c>
    </row>
    <row r="412" spans="1:109" x14ac:dyDescent="0.25">
      <c r="A412" t="s">
        <v>1025</v>
      </c>
      <c r="B412">
        <v>2</v>
      </c>
      <c r="C412" s="56">
        <v>42419</v>
      </c>
      <c r="D412" t="s">
        <v>1153</v>
      </c>
      <c r="E412" t="s">
        <v>2889</v>
      </c>
      <c r="G412" t="s">
        <v>2890</v>
      </c>
      <c r="H412" t="s">
        <v>1144</v>
      </c>
      <c r="I412" t="s">
        <v>1144</v>
      </c>
      <c r="J412" t="s">
        <v>1144</v>
      </c>
      <c r="K412" t="s">
        <v>1144</v>
      </c>
      <c r="L412">
        <v>1.44</v>
      </c>
      <c r="M412">
        <v>5.15</v>
      </c>
      <c r="N412">
        <v>0</v>
      </c>
      <c r="O412" s="56">
        <v>0</v>
      </c>
      <c r="P412" s="56">
        <v>0</v>
      </c>
      <c r="Q412">
        <v>1</v>
      </c>
      <c r="R412">
        <v>1</v>
      </c>
      <c r="S412">
        <v>11</v>
      </c>
      <c r="T412">
        <v>8</v>
      </c>
      <c r="U412">
        <v>3</v>
      </c>
      <c r="V412">
        <v>1</v>
      </c>
      <c r="X412" t="s">
        <v>7755</v>
      </c>
      <c r="AA412">
        <v>0</v>
      </c>
      <c r="AB412">
        <v>0</v>
      </c>
      <c r="AC412">
        <v>0</v>
      </c>
      <c r="AD412">
        <v>0</v>
      </c>
      <c r="AE412">
        <v>0</v>
      </c>
      <c r="AF412">
        <v>0</v>
      </c>
      <c r="AG412">
        <v>0</v>
      </c>
      <c r="AJ412" s="56"/>
      <c r="AK412" s="56"/>
      <c r="AL412" s="56"/>
      <c r="AP412" t="s">
        <v>1155</v>
      </c>
      <c r="AS412" t="s">
        <v>1152</v>
      </c>
      <c r="AT412">
        <v>1</v>
      </c>
      <c r="AV412">
        <v>1</v>
      </c>
      <c r="AW412">
        <v>1</v>
      </c>
      <c r="AX412">
        <v>0.5</v>
      </c>
      <c r="AY412" t="s">
        <v>1147</v>
      </c>
      <c r="AZ412" t="s">
        <v>1147</v>
      </c>
      <c r="BA412">
        <v>1</v>
      </c>
      <c r="BD412">
        <v>1000000000</v>
      </c>
      <c r="BE412">
        <v>3</v>
      </c>
      <c r="BF412">
        <v>-2</v>
      </c>
      <c r="BG412">
        <v>0</v>
      </c>
      <c r="BH412">
        <v>0</v>
      </c>
      <c r="BI412">
        <v>0</v>
      </c>
      <c r="BJ412">
        <v>0</v>
      </c>
      <c r="BK412">
        <v>0</v>
      </c>
      <c r="BL412">
        <v>0</v>
      </c>
      <c r="BM412">
        <v>3</v>
      </c>
      <c r="BN412">
        <v>-2</v>
      </c>
      <c r="BO412">
        <v>0</v>
      </c>
      <c r="BP412">
        <v>0</v>
      </c>
      <c r="BR412">
        <v>0</v>
      </c>
      <c r="BS412">
        <v>0</v>
      </c>
      <c r="BX412">
        <v>0</v>
      </c>
      <c r="BY412">
        <v>2.88</v>
      </c>
      <c r="BZ412">
        <v>0</v>
      </c>
      <c r="CA412">
        <v>11.24</v>
      </c>
      <c r="CB412">
        <v>0</v>
      </c>
      <c r="CC412">
        <v>1</v>
      </c>
      <c r="CD412" s="56">
        <v>42095</v>
      </c>
      <c r="CE412" s="56">
        <v>42342</v>
      </c>
      <c r="CF412" s="56">
        <v>42342</v>
      </c>
      <c r="CG412" s="56">
        <v>42419</v>
      </c>
      <c r="CH412" s="56"/>
      <c r="CI412" s="56"/>
      <c r="CJ412">
        <v>0</v>
      </c>
      <c r="CK412">
        <v>0</v>
      </c>
      <c r="CL412">
        <v>0</v>
      </c>
      <c r="CM412">
        <v>0</v>
      </c>
      <c r="CN412">
        <v>0</v>
      </c>
      <c r="CO412">
        <v>0</v>
      </c>
      <c r="CP412">
        <v>0.96</v>
      </c>
      <c r="CQ412" t="s">
        <v>1154</v>
      </c>
      <c r="CR412" t="s">
        <v>1153</v>
      </c>
      <c r="CS412" t="s">
        <v>1748</v>
      </c>
      <c r="CT412" t="s">
        <v>1397</v>
      </c>
      <c r="CU412" t="s">
        <v>1396</v>
      </c>
      <c r="CV412" t="s">
        <v>2891</v>
      </c>
      <c r="CW412" t="s">
        <v>1738</v>
      </c>
      <c r="CX412" t="s">
        <v>853</v>
      </c>
      <c r="DC412" t="s">
        <v>1387</v>
      </c>
      <c r="DE412" t="s">
        <v>1392</v>
      </c>
    </row>
    <row r="413" spans="1:109" x14ac:dyDescent="0.25">
      <c r="A413" t="s">
        <v>1025</v>
      </c>
      <c r="B413">
        <v>1</v>
      </c>
      <c r="C413" s="56">
        <v>42419</v>
      </c>
      <c r="D413" t="s">
        <v>1153</v>
      </c>
      <c r="E413" t="s">
        <v>2892</v>
      </c>
      <c r="G413" t="s">
        <v>2893</v>
      </c>
      <c r="H413" t="s">
        <v>1144</v>
      </c>
      <c r="I413" t="s">
        <v>1144</v>
      </c>
      <c r="J413" t="s">
        <v>1144</v>
      </c>
      <c r="K413" t="s">
        <v>1144</v>
      </c>
      <c r="L413">
        <v>28.64</v>
      </c>
      <c r="M413">
        <v>72.52</v>
      </c>
      <c r="N413">
        <v>0</v>
      </c>
      <c r="O413" s="56">
        <v>0</v>
      </c>
      <c r="P413" s="56">
        <v>0</v>
      </c>
      <c r="Q413">
        <v>1</v>
      </c>
      <c r="R413">
        <v>1</v>
      </c>
      <c r="S413">
        <v>11</v>
      </c>
      <c r="T413">
        <v>8</v>
      </c>
      <c r="U413">
        <v>3</v>
      </c>
      <c r="V413">
        <v>1</v>
      </c>
      <c r="X413" t="s">
        <v>7755</v>
      </c>
      <c r="AA413">
        <v>0</v>
      </c>
      <c r="AB413">
        <v>0</v>
      </c>
      <c r="AC413">
        <v>0</v>
      </c>
      <c r="AD413">
        <v>0</v>
      </c>
      <c r="AE413">
        <v>0</v>
      </c>
      <c r="AF413">
        <v>0</v>
      </c>
      <c r="AG413">
        <v>0</v>
      </c>
      <c r="AJ413" s="56"/>
      <c r="AK413" s="56"/>
      <c r="AL413" s="56"/>
      <c r="AM413">
        <v>3</v>
      </c>
      <c r="AP413" t="s">
        <v>1155</v>
      </c>
      <c r="AR413">
        <v>2</v>
      </c>
      <c r="AS413" t="s">
        <v>1152</v>
      </c>
      <c r="AT413">
        <v>1</v>
      </c>
      <c r="AV413">
        <v>8</v>
      </c>
      <c r="AW413">
        <v>5</v>
      </c>
      <c r="AX413">
        <v>3</v>
      </c>
      <c r="AY413" t="s">
        <v>1147</v>
      </c>
      <c r="AZ413" t="s">
        <v>1147</v>
      </c>
      <c r="BA413">
        <v>8</v>
      </c>
      <c r="BD413">
        <v>1000000000</v>
      </c>
      <c r="BE413">
        <v>9</v>
      </c>
      <c r="BF413">
        <v>-0.13</v>
      </c>
      <c r="BG413">
        <v>0</v>
      </c>
      <c r="BH413">
        <v>0</v>
      </c>
      <c r="BI413">
        <v>0</v>
      </c>
      <c r="BJ413">
        <v>0</v>
      </c>
      <c r="BK413">
        <v>0</v>
      </c>
      <c r="BL413">
        <v>0</v>
      </c>
      <c r="BM413">
        <v>9</v>
      </c>
      <c r="BN413">
        <v>-0.13</v>
      </c>
      <c r="BO413">
        <v>0</v>
      </c>
      <c r="BP413">
        <v>0</v>
      </c>
      <c r="BR413">
        <v>0</v>
      </c>
      <c r="BS413">
        <v>2</v>
      </c>
      <c r="BX413">
        <v>0</v>
      </c>
      <c r="BY413">
        <v>28.64</v>
      </c>
      <c r="BZ413">
        <v>0</v>
      </c>
      <c r="CA413">
        <v>6.69</v>
      </c>
      <c r="CB413">
        <v>0</v>
      </c>
      <c r="CC413">
        <v>1</v>
      </c>
      <c r="CD413" s="56">
        <v>42095</v>
      </c>
      <c r="CE413" s="56">
        <v>42342</v>
      </c>
      <c r="CF413" s="56">
        <v>42342</v>
      </c>
      <c r="CG413" s="56">
        <v>42419</v>
      </c>
      <c r="CH413" s="56"/>
      <c r="CI413" s="56"/>
      <c r="CJ413">
        <v>0.05</v>
      </c>
      <c r="CK413">
        <v>0</v>
      </c>
      <c r="CL413">
        <v>0</v>
      </c>
      <c r="CM413">
        <v>0</v>
      </c>
      <c r="CN413">
        <v>0</v>
      </c>
      <c r="CO413">
        <v>0</v>
      </c>
      <c r="CP413">
        <v>0.95</v>
      </c>
      <c r="CQ413" t="s">
        <v>1154</v>
      </c>
      <c r="CR413" t="s">
        <v>1153</v>
      </c>
      <c r="CS413" t="s">
        <v>1725</v>
      </c>
      <c r="CT413" t="s">
        <v>1397</v>
      </c>
      <c r="CU413" t="s">
        <v>1396</v>
      </c>
      <c r="CV413" t="s">
        <v>2894</v>
      </c>
      <c r="CW413" t="s">
        <v>1727</v>
      </c>
      <c r="CX413" t="s">
        <v>853</v>
      </c>
      <c r="DC413" t="s">
        <v>1387</v>
      </c>
      <c r="DE413" t="s">
        <v>1728</v>
      </c>
    </row>
    <row r="414" spans="1:109" x14ac:dyDescent="0.25">
      <c r="A414" t="s">
        <v>1025</v>
      </c>
      <c r="B414">
        <v>1</v>
      </c>
      <c r="C414" s="56">
        <v>42419</v>
      </c>
      <c r="D414" t="s">
        <v>1153</v>
      </c>
      <c r="E414" t="s">
        <v>2895</v>
      </c>
      <c r="G414" t="s">
        <v>2896</v>
      </c>
      <c r="H414" t="s">
        <v>1144</v>
      </c>
      <c r="I414" t="s">
        <v>1144</v>
      </c>
      <c r="J414" t="s">
        <v>1144</v>
      </c>
      <c r="K414" t="s">
        <v>1144</v>
      </c>
      <c r="L414">
        <v>0.61</v>
      </c>
      <c r="M414">
        <v>0.95</v>
      </c>
      <c r="N414">
        <v>0</v>
      </c>
      <c r="O414" s="56">
        <v>0</v>
      </c>
      <c r="P414" s="56">
        <v>0</v>
      </c>
      <c r="Q414">
        <v>1</v>
      </c>
      <c r="R414">
        <v>1</v>
      </c>
      <c r="S414">
        <v>11</v>
      </c>
      <c r="T414">
        <v>8</v>
      </c>
      <c r="U414">
        <v>3</v>
      </c>
      <c r="V414">
        <v>1</v>
      </c>
      <c r="W414" t="s">
        <v>1156</v>
      </c>
      <c r="X414" t="s">
        <v>7659</v>
      </c>
      <c r="Y414">
        <v>26</v>
      </c>
      <c r="AA414">
        <v>0</v>
      </c>
      <c r="AB414">
        <v>0</v>
      </c>
      <c r="AC414">
        <v>0</v>
      </c>
      <c r="AD414">
        <v>0</v>
      </c>
      <c r="AE414">
        <v>0</v>
      </c>
      <c r="AF414">
        <v>37</v>
      </c>
      <c r="AG414">
        <v>0</v>
      </c>
      <c r="AJ414" s="56"/>
      <c r="AK414" s="56"/>
      <c r="AL414" s="56"/>
      <c r="AM414">
        <v>8</v>
      </c>
      <c r="AP414" t="s">
        <v>1155</v>
      </c>
      <c r="AR414">
        <v>2</v>
      </c>
      <c r="AS414" t="s">
        <v>1152</v>
      </c>
      <c r="AT414">
        <v>1</v>
      </c>
      <c r="AV414">
        <v>19</v>
      </c>
      <c r="AW414">
        <v>13</v>
      </c>
      <c r="AX414">
        <v>6</v>
      </c>
      <c r="AY414" t="s">
        <v>1145</v>
      </c>
      <c r="AZ414" t="s">
        <v>1147</v>
      </c>
      <c r="BA414">
        <v>14</v>
      </c>
      <c r="BD414">
        <v>1000000000</v>
      </c>
      <c r="BE414">
        <v>7</v>
      </c>
      <c r="BF414">
        <v>0.63</v>
      </c>
      <c r="BG414">
        <v>19</v>
      </c>
      <c r="BH414">
        <v>0</v>
      </c>
      <c r="BI414">
        <v>0</v>
      </c>
      <c r="BJ414">
        <v>0</v>
      </c>
      <c r="BK414">
        <v>0</v>
      </c>
      <c r="BL414">
        <v>0</v>
      </c>
      <c r="BM414">
        <v>26</v>
      </c>
      <c r="BN414">
        <v>-0.37</v>
      </c>
      <c r="BO414">
        <v>0</v>
      </c>
      <c r="BP414">
        <v>0</v>
      </c>
      <c r="BR414">
        <v>0</v>
      </c>
      <c r="BS414">
        <v>5</v>
      </c>
      <c r="BX414">
        <v>0</v>
      </c>
      <c r="BY414">
        <v>0</v>
      </c>
      <c r="BZ414">
        <v>0</v>
      </c>
      <c r="CA414">
        <v>2.4300000000000002</v>
      </c>
      <c r="CB414">
        <v>0</v>
      </c>
      <c r="CC414">
        <v>1</v>
      </c>
      <c r="CD414" s="56">
        <v>42342</v>
      </c>
      <c r="CE414" s="56">
        <v>42342</v>
      </c>
      <c r="CF414" s="56">
        <v>42342</v>
      </c>
      <c r="CG414" s="56">
        <v>42419</v>
      </c>
      <c r="CH414" s="56"/>
      <c r="CI414" s="56"/>
      <c r="CJ414">
        <v>1.1100000000000001</v>
      </c>
      <c r="CK414">
        <v>242</v>
      </c>
      <c r="CL414">
        <v>0.48</v>
      </c>
      <c r="CM414">
        <v>0.05</v>
      </c>
      <c r="CN414">
        <v>0.42</v>
      </c>
      <c r="CO414">
        <v>0</v>
      </c>
      <c r="CP414">
        <v>0</v>
      </c>
      <c r="CQ414" t="s">
        <v>1154</v>
      </c>
      <c r="CR414" t="s">
        <v>1153</v>
      </c>
      <c r="CS414" t="s">
        <v>1725</v>
      </c>
      <c r="CT414" t="s">
        <v>1397</v>
      </c>
      <c r="CU414" t="s">
        <v>1396</v>
      </c>
      <c r="CV414" t="s">
        <v>2897</v>
      </c>
      <c r="CW414" t="s">
        <v>1727</v>
      </c>
      <c r="CX414" t="s">
        <v>853</v>
      </c>
      <c r="DC414" t="s">
        <v>1387</v>
      </c>
      <c r="DE414" t="s">
        <v>1728</v>
      </c>
    </row>
    <row r="415" spans="1:109" x14ac:dyDescent="0.25">
      <c r="A415" t="s">
        <v>1025</v>
      </c>
      <c r="B415">
        <v>1</v>
      </c>
      <c r="C415" s="56">
        <v>42419</v>
      </c>
      <c r="D415" t="s">
        <v>1153</v>
      </c>
      <c r="E415" t="s">
        <v>2898</v>
      </c>
      <c r="G415" t="s">
        <v>2899</v>
      </c>
      <c r="H415" t="s">
        <v>1144</v>
      </c>
      <c r="I415" t="s">
        <v>1144</v>
      </c>
      <c r="J415" t="s">
        <v>1144</v>
      </c>
      <c r="K415" t="s">
        <v>1144</v>
      </c>
      <c r="L415">
        <v>3.87</v>
      </c>
      <c r="M415">
        <v>8.86</v>
      </c>
      <c r="N415">
        <v>0</v>
      </c>
      <c r="O415" s="56">
        <v>0</v>
      </c>
      <c r="P415" s="56">
        <v>0</v>
      </c>
      <c r="Q415">
        <v>1</v>
      </c>
      <c r="R415">
        <v>1</v>
      </c>
      <c r="S415">
        <v>11</v>
      </c>
      <c r="T415">
        <v>8</v>
      </c>
      <c r="U415">
        <v>3</v>
      </c>
      <c r="V415">
        <v>1</v>
      </c>
      <c r="X415" t="s">
        <v>7755</v>
      </c>
      <c r="AA415">
        <v>0</v>
      </c>
      <c r="AB415">
        <v>0</v>
      </c>
      <c r="AC415">
        <v>0</v>
      </c>
      <c r="AD415">
        <v>0</v>
      </c>
      <c r="AE415">
        <v>0</v>
      </c>
      <c r="AF415">
        <v>0</v>
      </c>
      <c r="AG415">
        <v>0</v>
      </c>
      <c r="AJ415" s="56"/>
      <c r="AK415" s="56"/>
      <c r="AL415" s="56"/>
      <c r="AP415" t="s">
        <v>1155</v>
      </c>
      <c r="AR415">
        <v>2</v>
      </c>
      <c r="AS415" t="s">
        <v>1152</v>
      </c>
      <c r="AT415">
        <v>1</v>
      </c>
      <c r="AV415">
        <v>7</v>
      </c>
      <c r="AW415">
        <v>5</v>
      </c>
      <c r="AX415">
        <v>2</v>
      </c>
      <c r="AY415" t="s">
        <v>1147</v>
      </c>
      <c r="AZ415" t="s">
        <v>1147</v>
      </c>
      <c r="BA415">
        <v>7</v>
      </c>
      <c r="BD415">
        <v>1000000000</v>
      </c>
      <c r="BE415">
        <v>12</v>
      </c>
      <c r="BF415">
        <v>-0.71</v>
      </c>
      <c r="BG415">
        <v>0</v>
      </c>
      <c r="BH415">
        <v>0</v>
      </c>
      <c r="BI415">
        <v>0</v>
      </c>
      <c r="BJ415">
        <v>0</v>
      </c>
      <c r="BK415">
        <v>0</v>
      </c>
      <c r="BL415">
        <v>0</v>
      </c>
      <c r="BM415">
        <v>12</v>
      </c>
      <c r="BN415">
        <v>-0.71</v>
      </c>
      <c r="BO415">
        <v>0</v>
      </c>
      <c r="BP415">
        <v>0</v>
      </c>
      <c r="BR415">
        <v>0</v>
      </c>
      <c r="BS415">
        <v>2</v>
      </c>
      <c r="BX415">
        <v>0</v>
      </c>
      <c r="BY415">
        <v>19.350000000000001</v>
      </c>
      <c r="BZ415">
        <v>0</v>
      </c>
      <c r="CA415">
        <v>5.63</v>
      </c>
      <c r="CB415">
        <v>0</v>
      </c>
      <c r="CC415">
        <v>1</v>
      </c>
      <c r="CD415" s="56">
        <v>42095</v>
      </c>
      <c r="CE415" s="56">
        <v>42342</v>
      </c>
      <c r="CF415" s="56">
        <v>42342</v>
      </c>
      <c r="CG415" s="56">
        <v>42419</v>
      </c>
      <c r="CH415" s="56"/>
      <c r="CI415" s="56"/>
      <c r="CJ415">
        <v>0</v>
      </c>
      <c r="CK415">
        <v>0</v>
      </c>
      <c r="CL415">
        <v>0</v>
      </c>
      <c r="CM415">
        <v>0</v>
      </c>
      <c r="CN415">
        <v>0</v>
      </c>
      <c r="CO415">
        <v>0</v>
      </c>
      <c r="CP415">
        <v>0.95</v>
      </c>
      <c r="CQ415" t="s">
        <v>1154</v>
      </c>
      <c r="CR415" t="s">
        <v>1153</v>
      </c>
      <c r="CS415" t="s">
        <v>1725</v>
      </c>
      <c r="CT415" t="s">
        <v>1397</v>
      </c>
      <c r="CU415" t="s">
        <v>1396</v>
      </c>
      <c r="CV415" t="s">
        <v>2900</v>
      </c>
      <c r="CW415" t="s">
        <v>1727</v>
      </c>
      <c r="CX415" t="s">
        <v>853</v>
      </c>
      <c r="DC415" t="s">
        <v>1387</v>
      </c>
      <c r="DE415" t="s">
        <v>1728</v>
      </c>
    </row>
    <row r="416" spans="1:109" x14ac:dyDescent="0.25">
      <c r="A416" t="s">
        <v>1025</v>
      </c>
      <c r="B416">
        <v>1</v>
      </c>
      <c r="C416" s="56">
        <v>42419</v>
      </c>
      <c r="D416" t="s">
        <v>1153</v>
      </c>
      <c r="E416" t="s">
        <v>2901</v>
      </c>
      <c r="G416" t="s">
        <v>2902</v>
      </c>
      <c r="H416" t="s">
        <v>1144</v>
      </c>
      <c r="I416" t="s">
        <v>1144</v>
      </c>
      <c r="J416" t="s">
        <v>1144</v>
      </c>
      <c r="K416" t="s">
        <v>1144</v>
      </c>
      <c r="L416">
        <v>8.3699999999999992</v>
      </c>
      <c r="M416">
        <v>25.22</v>
      </c>
      <c r="N416">
        <v>0</v>
      </c>
      <c r="O416" s="56">
        <v>0</v>
      </c>
      <c r="P416" s="56">
        <v>0</v>
      </c>
      <c r="Q416">
        <v>1</v>
      </c>
      <c r="R416">
        <v>1</v>
      </c>
      <c r="S416">
        <v>11</v>
      </c>
      <c r="T416">
        <v>8</v>
      </c>
      <c r="U416">
        <v>3</v>
      </c>
      <c r="V416">
        <v>1</v>
      </c>
      <c r="W416" t="s">
        <v>1156</v>
      </c>
      <c r="X416" t="s">
        <v>7662</v>
      </c>
      <c r="Y416">
        <v>17</v>
      </c>
      <c r="AA416">
        <v>0</v>
      </c>
      <c r="AB416">
        <v>0</v>
      </c>
      <c r="AC416">
        <v>0</v>
      </c>
      <c r="AD416">
        <v>0</v>
      </c>
      <c r="AE416">
        <v>0</v>
      </c>
      <c r="AF416">
        <v>0</v>
      </c>
      <c r="AG416">
        <v>0</v>
      </c>
      <c r="AJ416" s="56"/>
      <c r="AK416" s="56"/>
      <c r="AL416" s="56"/>
      <c r="AO416">
        <v>15</v>
      </c>
      <c r="AP416" t="s">
        <v>1155</v>
      </c>
      <c r="AR416">
        <v>5</v>
      </c>
      <c r="AS416" t="s">
        <v>1152</v>
      </c>
      <c r="AT416">
        <v>1</v>
      </c>
      <c r="AV416">
        <v>22</v>
      </c>
      <c r="AW416">
        <v>15</v>
      </c>
      <c r="AX416">
        <v>7</v>
      </c>
      <c r="AY416" t="s">
        <v>1148</v>
      </c>
      <c r="AZ416" t="s">
        <v>1147</v>
      </c>
      <c r="BA416">
        <v>16</v>
      </c>
      <c r="BD416">
        <v>1000000000</v>
      </c>
      <c r="BE416">
        <v>16</v>
      </c>
      <c r="BF416">
        <v>0.27</v>
      </c>
      <c r="BG416">
        <v>8</v>
      </c>
      <c r="BH416">
        <v>0</v>
      </c>
      <c r="BI416">
        <v>0</v>
      </c>
      <c r="BJ416">
        <v>0</v>
      </c>
      <c r="BK416">
        <v>0</v>
      </c>
      <c r="BL416">
        <v>0</v>
      </c>
      <c r="BM416">
        <v>24</v>
      </c>
      <c r="BN416">
        <v>-0.09</v>
      </c>
      <c r="BO416">
        <v>0</v>
      </c>
      <c r="BP416">
        <v>0</v>
      </c>
      <c r="BR416">
        <v>0</v>
      </c>
      <c r="BS416">
        <v>6</v>
      </c>
      <c r="BX416">
        <v>0</v>
      </c>
      <c r="BY416">
        <v>0</v>
      </c>
      <c r="BZ416">
        <v>0</v>
      </c>
      <c r="CA416">
        <v>8.7799999999999994</v>
      </c>
      <c r="CB416">
        <v>0</v>
      </c>
      <c r="CC416">
        <v>1</v>
      </c>
      <c r="CD416" s="56">
        <v>42272</v>
      </c>
      <c r="CE416" s="56">
        <v>42342</v>
      </c>
      <c r="CF416" s="56">
        <v>42342</v>
      </c>
      <c r="CG416" s="56">
        <v>42419</v>
      </c>
      <c r="CH416" s="56"/>
      <c r="CI416" s="56"/>
      <c r="CJ416">
        <v>0.24</v>
      </c>
      <c r="CK416">
        <v>0</v>
      </c>
      <c r="CL416">
        <v>0</v>
      </c>
      <c r="CM416">
        <v>0</v>
      </c>
      <c r="CN416">
        <v>0.53</v>
      </c>
      <c r="CO416">
        <v>0.42</v>
      </c>
      <c r="CP416">
        <v>0</v>
      </c>
      <c r="CQ416" t="s">
        <v>1154</v>
      </c>
      <c r="CR416" t="s">
        <v>1153</v>
      </c>
      <c r="CS416" t="s">
        <v>1725</v>
      </c>
      <c r="CT416" t="s">
        <v>1397</v>
      </c>
      <c r="CU416" t="s">
        <v>1396</v>
      </c>
      <c r="CV416" t="s">
        <v>2903</v>
      </c>
      <c r="CW416" t="s">
        <v>1727</v>
      </c>
      <c r="CX416" t="s">
        <v>853</v>
      </c>
      <c r="DC416" t="s">
        <v>1387</v>
      </c>
      <c r="DE416" t="s">
        <v>1728</v>
      </c>
    </row>
    <row r="417" spans="1:109" x14ac:dyDescent="0.25">
      <c r="A417" t="s">
        <v>1025</v>
      </c>
      <c r="B417">
        <v>6</v>
      </c>
      <c r="C417" s="56">
        <v>42419</v>
      </c>
      <c r="D417" t="s">
        <v>1153</v>
      </c>
      <c r="E417" t="s">
        <v>2904</v>
      </c>
      <c r="G417" t="s">
        <v>2905</v>
      </c>
      <c r="H417" t="s">
        <v>1144</v>
      </c>
      <c r="I417" t="s">
        <v>1144</v>
      </c>
      <c r="J417" t="s">
        <v>1144</v>
      </c>
      <c r="K417" t="s">
        <v>1144</v>
      </c>
      <c r="L417">
        <v>12.66</v>
      </c>
      <c r="M417">
        <v>24.72</v>
      </c>
      <c r="N417">
        <v>0</v>
      </c>
      <c r="O417" s="56">
        <v>0</v>
      </c>
      <c r="P417" s="56">
        <v>0</v>
      </c>
      <c r="Q417">
        <v>1</v>
      </c>
      <c r="R417">
        <v>1</v>
      </c>
      <c r="S417">
        <v>11</v>
      </c>
      <c r="T417">
        <v>8</v>
      </c>
      <c r="U417">
        <v>3</v>
      </c>
      <c r="V417">
        <v>1</v>
      </c>
      <c r="X417" t="s">
        <v>7755</v>
      </c>
      <c r="AA417">
        <v>0</v>
      </c>
      <c r="AB417">
        <v>0</v>
      </c>
      <c r="AC417">
        <v>0</v>
      </c>
      <c r="AD417">
        <v>0</v>
      </c>
      <c r="AE417">
        <v>0</v>
      </c>
      <c r="AF417">
        <v>2</v>
      </c>
      <c r="AG417">
        <v>0</v>
      </c>
      <c r="AJ417" s="56"/>
      <c r="AK417" s="56"/>
      <c r="AL417" s="56"/>
      <c r="AP417" t="s">
        <v>1155</v>
      </c>
      <c r="AS417" t="s">
        <v>1152</v>
      </c>
      <c r="AT417">
        <v>1</v>
      </c>
      <c r="AV417">
        <v>12</v>
      </c>
      <c r="AW417">
        <v>8</v>
      </c>
      <c r="AX417">
        <v>4</v>
      </c>
      <c r="AY417" t="s">
        <v>1147</v>
      </c>
      <c r="AZ417" t="s">
        <v>1147</v>
      </c>
      <c r="BA417">
        <v>12</v>
      </c>
      <c r="BD417">
        <v>1000000000</v>
      </c>
      <c r="BE417">
        <v>16</v>
      </c>
      <c r="BF417">
        <v>-0.33</v>
      </c>
      <c r="BG417">
        <v>0</v>
      </c>
      <c r="BH417">
        <v>0</v>
      </c>
      <c r="BI417">
        <v>0</v>
      </c>
      <c r="BJ417">
        <v>0</v>
      </c>
      <c r="BK417">
        <v>0</v>
      </c>
      <c r="BL417">
        <v>0</v>
      </c>
      <c r="BM417">
        <v>16</v>
      </c>
      <c r="BN417">
        <v>-0.33</v>
      </c>
      <c r="BO417">
        <v>0</v>
      </c>
      <c r="BP417">
        <v>0</v>
      </c>
      <c r="BR417">
        <v>0</v>
      </c>
      <c r="BS417">
        <v>3</v>
      </c>
      <c r="BX417">
        <v>0</v>
      </c>
      <c r="BY417">
        <v>50.64</v>
      </c>
      <c r="BZ417">
        <v>0</v>
      </c>
      <c r="CA417">
        <v>4.16</v>
      </c>
      <c r="CB417">
        <v>0</v>
      </c>
      <c r="CC417">
        <v>1</v>
      </c>
      <c r="CD417" s="56">
        <v>42095</v>
      </c>
      <c r="CE417" s="56">
        <v>42342</v>
      </c>
      <c r="CF417" s="56">
        <v>42342</v>
      </c>
      <c r="CG417" s="56">
        <v>42419</v>
      </c>
      <c r="CH417" s="56"/>
      <c r="CI417" s="56"/>
      <c r="CJ417">
        <v>0.17</v>
      </c>
      <c r="CK417">
        <v>0</v>
      </c>
      <c r="CL417">
        <v>0.03</v>
      </c>
      <c r="CM417">
        <v>0</v>
      </c>
      <c r="CN417">
        <v>0</v>
      </c>
      <c r="CO417">
        <v>0</v>
      </c>
      <c r="CP417">
        <v>0.95</v>
      </c>
      <c r="CQ417" t="s">
        <v>1154</v>
      </c>
      <c r="CR417" t="s">
        <v>1153</v>
      </c>
      <c r="CS417" t="s">
        <v>1395</v>
      </c>
      <c r="CT417" t="s">
        <v>1397</v>
      </c>
      <c r="CU417" t="s">
        <v>1396</v>
      </c>
      <c r="CV417" t="s">
        <v>2906</v>
      </c>
      <c r="CW417" t="s">
        <v>1391</v>
      </c>
      <c r="CX417" t="s">
        <v>853</v>
      </c>
      <c r="DC417" t="s">
        <v>1389</v>
      </c>
      <c r="DE417" t="s">
        <v>1728</v>
      </c>
    </row>
    <row r="418" spans="1:109" x14ac:dyDescent="0.25">
      <c r="A418" t="s">
        <v>1025</v>
      </c>
      <c r="B418">
        <v>6</v>
      </c>
      <c r="C418" s="56">
        <v>42419</v>
      </c>
      <c r="D418" t="s">
        <v>1153</v>
      </c>
      <c r="E418" t="s">
        <v>2907</v>
      </c>
      <c r="G418" t="s">
        <v>2908</v>
      </c>
      <c r="H418" t="s">
        <v>1144</v>
      </c>
      <c r="I418" t="s">
        <v>1144</v>
      </c>
      <c r="J418" t="s">
        <v>1144</v>
      </c>
      <c r="K418" t="s">
        <v>1144</v>
      </c>
      <c r="L418">
        <v>13.4</v>
      </c>
      <c r="M418">
        <v>30.28</v>
      </c>
      <c r="N418">
        <v>0</v>
      </c>
      <c r="O418" s="56">
        <v>0</v>
      </c>
      <c r="P418" s="56">
        <v>0</v>
      </c>
      <c r="Q418">
        <v>1</v>
      </c>
      <c r="R418">
        <v>1</v>
      </c>
      <c r="S418">
        <v>11</v>
      </c>
      <c r="T418">
        <v>8</v>
      </c>
      <c r="U418">
        <v>3</v>
      </c>
      <c r="V418">
        <v>1</v>
      </c>
      <c r="W418" t="s">
        <v>1156</v>
      </c>
      <c r="X418" t="s">
        <v>7762</v>
      </c>
      <c r="Y418">
        <v>4</v>
      </c>
      <c r="AA418">
        <v>0</v>
      </c>
      <c r="AB418">
        <v>0</v>
      </c>
      <c r="AC418">
        <v>0</v>
      </c>
      <c r="AD418">
        <v>0</v>
      </c>
      <c r="AE418">
        <v>0</v>
      </c>
      <c r="AF418">
        <v>16</v>
      </c>
      <c r="AG418">
        <v>0</v>
      </c>
      <c r="AJ418" s="56"/>
      <c r="AK418" s="56"/>
      <c r="AL418" s="56"/>
      <c r="AP418" t="s">
        <v>1155</v>
      </c>
      <c r="AS418" t="s">
        <v>1152</v>
      </c>
      <c r="AT418">
        <v>1</v>
      </c>
      <c r="AV418">
        <v>3</v>
      </c>
      <c r="AW418">
        <v>2</v>
      </c>
      <c r="AX418">
        <v>1</v>
      </c>
      <c r="AY418" t="s">
        <v>1146</v>
      </c>
      <c r="AZ418" t="s">
        <v>1147</v>
      </c>
      <c r="BA418">
        <v>5</v>
      </c>
      <c r="BD418">
        <v>1000000000</v>
      </c>
      <c r="BE418">
        <v>1</v>
      </c>
      <c r="BF418">
        <v>0.67</v>
      </c>
      <c r="BG418">
        <v>0</v>
      </c>
      <c r="BH418">
        <v>0</v>
      </c>
      <c r="BI418">
        <v>0</v>
      </c>
      <c r="BJ418">
        <v>0</v>
      </c>
      <c r="BK418">
        <v>0</v>
      </c>
      <c r="BL418">
        <v>14</v>
      </c>
      <c r="BM418">
        <v>15</v>
      </c>
      <c r="BN418">
        <v>-4</v>
      </c>
      <c r="BO418">
        <v>0</v>
      </c>
      <c r="BP418">
        <v>0</v>
      </c>
      <c r="BR418">
        <v>0</v>
      </c>
      <c r="BS418">
        <v>1</v>
      </c>
      <c r="BX418">
        <v>0</v>
      </c>
      <c r="BY418">
        <v>0</v>
      </c>
      <c r="BZ418">
        <v>0</v>
      </c>
      <c r="CA418">
        <v>5.5</v>
      </c>
      <c r="CB418">
        <v>0</v>
      </c>
      <c r="CC418">
        <v>1</v>
      </c>
      <c r="CD418" s="56">
        <v>42243</v>
      </c>
      <c r="CE418" s="56">
        <v>42342</v>
      </c>
      <c r="CF418" s="56">
        <v>42342</v>
      </c>
      <c r="CG418" s="56">
        <v>42419</v>
      </c>
      <c r="CH418" s="56"/>
      <c r="CI418" s="56"/>
      <c r="CJ418">
        <v>0.17</v>
      </c>
      <c r="CK418">
        <v>1</v>
      </c>
      <c r="CL418">
        <v>0.03</v>
      </c>
      <c r="CM418">
        <v>0.95</v>
      </c>
      <c r="CN418">
        <v>0</v>
      </c>
      <c r="CO418">
        <v>0</v>
      </c>
      <c r="CP418">
        <v>0</v>
      </c>
      <c r="CQ418" t="s">
        <v>1154</v>
      </c>
      <c r="CR418" t="s">
        <v>1153</v>
      </c>
      <c r="CS418" t="s">
        <v>1395</v>
      </c>
      <c r="CT418" t="s">
        <v>1397</v>
      </c>
      <c r="CU418" t="s">
        <v>1396</v>
      </c>
      <c r="CV418" t="s">
        <v>2909</v>
      </c>
      <c r="CW418" t="s">
        <v>1391</v>
      </c>
      <c r="CX418" t="s">
        <v>853</v>
      </c>
      <c r="DC418" t="s">
        <v>1389</v>
      </c>
      <c r="DE418" t="s">
        <v>1728</v>
      </c>
    </row>
    <row r="419" spans="1:109" x14ac:dyDescent="0.25">
      <c r="A419" t="s">
        <v>1025</v>
      </c>
      <c r="B419">
        <v>1</v>
      </c>
      <c r="C419" s="56">
        <v>42419</v>
      </c>
      <c r="D419" t="s">
        <v>1153</v>
      </c>
      <c r="E419" t="s">
        <v>2910</v>
      </c>
      <c r="G419" t="s">
        <v>2911</v>
      </c>
      <c r="H419" t="s">
        <v>1144</v>
      </c>
      <c r="I419" t="s">
        <v>1144</v>
      </c>
      <c r="J419" t="s">
        <v>1144</v>
      </c>
      <c r="K419" t="s">
        <v>1144</v>
      </c>
      <c r="L419">
        <v>0.8</v>
      </c>
      <c r="M419">
        <v>2.4700000000000002</v>
      </c>
      <c r="N419">
        <v>0</v>
      </c>
      <c r="O419" s="56">
        <v>0</v>
      </c>
      <c r="P419" s="56">
        <v>0</v>
      </c>
      <c r="Q419">
        <v>1</v>
      </c>
      <c r="R419">
        <v>1</v>
      </c>
      <c r="S419">
        <v>11</v>
      </c>
      <c r="T419">
        <v>8</v>
      </c>
      <c r="U419">
        <v>3</v>
      </c>
      <c r="V419">
        <v>1</v>
      </c>
      <c r="X419" t="s">
        <v>7755</v>
      </c>
      <c r="AA419">
        <v>0</v>
      </c>
      <c r="AB419">
        <v>0</v>
      </c>
      <c r="AC419">
        <v>0</v>
      </c>
      <c r="AD419">
        <v>0</v>
      </c>
      <c r="AE419">
        <v>0</v>
      </c>
      <c r="AF419">
        <v>0</v>
      </c>
      <c r="AG419">
        <v>0</v>
      </c>
      <c r="AJ419" s="56"/>
      <c r="AK419" s="56"/>
      <c r="AL419" s="56"/>
      <c r="AM419">
        <v>5</v>
      </c>
      <c r="AP419" t="s">
        <v>1155</v>
      </c>
      <c r="AR419">
        <v>5</v>
      </c>
      <c r="AS419" t="s">
        <v>1152</v>
      </c>
      <c r="AT419">
        <v>1</v>
      </c>
      <c r="AV419">
        <v>70</v>
      </c>
      <c r="AW419">
        <v>47</v>
      </c>
      <c r="AX419">
        <v>23</v>
      </c>
      <c r="AY419" t="s">
        <v>1147</v>
      </c>
      <c r="AZ419" t="s">
        <v>1147</v>
      </c>
      <c r="BA419">
        <v>70</v>
      </c>
      <c r="BD419">
        <v>1000000000</v>
      </c>
      <c r="BE419">
        <v>72</v>
      </c>
      <c r="BF419">
        <v>-0.03</v>
      </c>
      <c r="BG419">
        <v>0</v>
      </c>
      <c r="BH419">
        <v>0</v>
      </c>
      <c r="BI419">
        <v>0</v>
      </c>
      <c r="BJ419">
        <v>0</v>
      </c>
      <c r="BK419">
        <v>0</v>
      </c>
      <c r="BL419">
        <v>0</v>
      </c>
      <c r="BM419">
        <v>72</v>
      </c>
      <c r="BN419">
        <v>-0.03</v>
      </c>
      <c r="BO419">
        <v>0</v>
      </c>
      <c r="BP419">
        <v>0</v>
      </c>
      <c r="BR419">
        <v>0</v>
      </c>
      <c r="BS419">
        <v>19</v>
      </c>
      <c r="BX419">
        <v>0</v>
      </c>
      <c r="BY419">
        <v>1.6</v>
      </c>
      <c r="BZ419">
        <v>0</v>
      </c>
      <c r="CA419">
        <v>9.11</v>
      </c>
      <c r="CB419">
        <v>0</v>
      </c>
      <c r="CC419">
        <v>1</v>
      </c>
      <c r="CD419" s="56">
        <v>42095</v>
      </c>
      <c r="CE419" s="56">
        <v>42342</v>
      </c>
      <c r="CF419" s="56">
        <v>42342</v>
      </c>
      <c r="CG419" s="56">
        <v>42419</v>
      </c>
      <c r="CH419" s="56"/>
      <c r="CI419" s="56"/>
      <c r="CJ419">
        <v>0.05</v>
      </c>
      <c r="CK419">
        <v>0</v>
      </c>
      <c r="CL419">
        <v>0</v>
      </c>
      <c r="CM419">
        <v>0</v>
      </c>
      <c r="CN419">
        <v>0</v>
      </c>
      <c r="CO419">
        <v>0.03</v>
      </c>
      <c r="CP419">
        <v>0.92</v>
      </c>
      <c r="CQ419" t="s">
        <v>1154</v>
      </c>
      <c r="CR419" t="s">
        <v>1153</v>
      </c>
      <c r="CS419" t="s">
        <v>1725</v>
      </c>
      <c r="CT419" t="s">
        <v>1397</v>
      </c>
      <c r="CU419" t="s">
        <v>1396</v>
      </c>
      <c r="CV419" t="s">
        <v>2912</v>
      </c>
      <c r="CW419" t="s">
        <v>1390</v>
      </c>
      <c r="CX419" t="s">
        <v>853</v>
      </c>
      <c r="DC419" t="s">
        <v>1387</v>
      </c>
      <c r="DE419" t="s">
        <v>1728</v>
      </c>
    </row>
    <row r="420" spans="1:109" x14ac:dyDescent="0.25">
      <c r="A420" t="s">
        <v>1025</v>
      </c>
      <c r="B420">
        <v>1</v>
      </c>
      <c r="C420" s="56">
        <v>42419</v>
      </c>
      <c r="D420" t="s">
        <v>1153</v>
      </c>
      <c r="E420" t="s">
        <v>2913</v>
      </c>
      <c r="G420" t="s">
        <v>2914</v>
      </c>
      <c r="H420" t="s">
        <v>1144</v>
      </c>
      <c r="I420" t="s">
        <v>1144</v>
      </c>
      <c r="J420" t="s">
        <v>1144</v>
      </c>
      <c r="K420" t="s">
        <v>1144</v>
      </c>
      <c r="L420">
        <v>32.9</v>
      </c>
      <c r="M420">
        <v>101.2</v>
      </c>
      <c r="N420">
        <v>0</v>
      </c>
      <c r="O420" s="56">
        <v>0</v>
      </c>
      <c r="P420" s="56">
        <v>0</v>
      </c>
      <c r="Q420">
        <v>1</v>
      </c>
      <c r="R420">
        <v>1</v>
      </c>
      <c r="S420">
        <v>11</v>
      </c>
      <c r="T420">
        <v>8</v>
      </c>
      <c r="U420">
        <v>3</v>
      </c>
      <c r="V420">
        <v>1</v>
      </c>
      <c r="X420" t="s">
        <v>7755</v>
      </c>
      <c r="AA420">
        <v>0</v>
      </c>
      <c r="AB420">
        <v>0</v>
      </c>
      <c r="AC420">
        <v>0</v>
      </c>
      <c r="AD420">
        <v>0</v>
      </c>
      <c r="AE420">
        <v>0</v>
      </c>
      <c r="AF420">
        <v>0</v>
      </c>
      <c r="AG420">
        <v>0</v>
      </c>
      <c r="AJ420" s="56"/>
      <c r="AK420" s="56"/>
      <c r="AL420" s="56"/>
      <c r="AP420" t="s">
        <v>1155</v>
      </c>
      <c r="AR420">
        <v>2</v>
      </c>
      <c r="AS420" t="s">
        <v>1152</v>
      </c>
      <c r="AT420">
        <v>1</v>
      </c>
      <c r="AV420">
        <v>8</v>
      </c>
      <c r="AW420">
        <v>5</v>
      </c>
      <c r="AX420">
        <v>3</v>
      </c>
      <c r="AY420" t="s">
        <v>1147</v>
      </c>
      <c r="AZ420" t="s">
        <v>1147</v>
      </c>
      <c r="BA420">
        <v>8</v>
      </c>
      <c r="BD420">
        <v>1000000000</v>
      </c>
      <c r="BE420">
        <v>15</v>
      </c>
      <c r="BF420">
        <v>-0.88</v>
      </c>
      <c r="BG420">
        <v>0</v>
      </c>
      <c r="BH420">
        <v>0</v>
      </c>
      <c r="BI420">
        <v>0</v>
      </c>
      <c r="BJ420">
        <v>0</v>
      </c>
      <c r="BK420">
        <v>0</v>
      </c>
      <c r="BL420">
        <v>0</v>
      </c>
      <c r="BM420">
        <v>15</v>
      </c>
      <c r="BN420">
        <v>-0.88</v>
      </c>
      <c r="BO420">
        <v>0</v>
      </c>
      <c r="BP420">
        <v>0</v>
      </c>
      <c r="BR420">
        <v>0</v>
      </c>
      <c r="BS420">
        <v>2</v>
      </c>
      <c r="BX420">
        <v>0</v>
      </c>
      <c r="BY420">
        <v>230.3</v>
      </c>
      <c r="BZ420">
        <v>0</v>
      </c>
      <c r="CA420">
        <v>9.06</v>
      </c>
      <c r="CB420">
        <v>0</v>
      </c>
      <c r="CC420">
        <v>1</v>
      </c>
      <c r="CD420" s="56">
        <v>42095</v>
      </c>
      <c r="CE420" s="56">
        <v>42342</v>
      </c>
      <c r="CF420" s="56">
        <v>42342</v>
      </c>
      <c r="CG420" s="56">
        <v>42419</v>
      </c>
      <c r="CH420" s="56"/>
      <c r="CI420" s="56"/>
      <c r="CJ420">
        <v>7.0000000000000007E-2</v>
      </c>
      <c r="CK420">
        <v>0</v>
      </c>
      <c r="CL420">
        <v>0</v>
      </c>
      <c r="CM420">
        <v>0</v>
      </c>
      <c r="CN420">
        <v>0</v>
      </c>
      <c r="CO420">
        <v>0</v>
      </c>
      <c r="CP420">
        <v>0.95</v>
      </c>
      <c r="CQ420" t="s">
        <v>1154</v>
      </c>
      <c r="CR420" t="s">
        <v>1153</v>
      </c>
      <c r="CS420" t="s">
        <v>1725</v>
      </c>
      <c r="CT420" t="s">
        <v>1397</v>
      </c>
      <c r="CU420" t="s">
        <v>1396</v>
      </c>
      <c r="CV420" t="s">
        <v>2915</v>
      </c>
      <c r="CW420" t="s">
        <v>1727</v>
      </c>
      <c r="CX420" t="s">
        <v>853</v>
      </c>
      <c r="DC420" t="s">
        <v>1387</v>
      </c>
      <c r="DE420" t="s">
        <v>1728</v>
      </c>
    </row>
    <row r="421" spans="1:109" x14ac:dyDescent="0.25">
      <c r="A421" t="s">
        <v>1025</v>
      </c>
      <c r="B421">
        <v>2</v>
      </c>
      <c r="C421" s="56">
        <v>42419</v>
      </c>
      <c r="D421" t="s">
        <v>1153</v>
      </c>
      <c r="E421" t="s">
        <v>2916</v>
      </c>
      <c r="G421" t="s">
        <v>2917</v>
      </c>
      <c r="H421" t="s">
        <v>1144</v>
      </c>
      <c r="I421" t="s">
        <v>1144</v>
      </c>
      <c r="J421" t="s">
        <v>1144</v>
      </c>
      <c r="K421" t="s">
        <v>1144</v>
      </c>
      <c r="L421">
        <v>32.61</v>
      </c>
      <c r="M421">
        <v>65.459999999999994</v>
      </c>
      <c r="N421">
        <v>0</v>
      </c>
      <c r="O421" s="56">
        <v>0</v>
      </c>
      <c r="P421" s="56">
        <v>0</v>
      </c>
      <c r="Q421">
        <v>1</v>
      </c>
      <c r="R421">
        <v>1</v>
      </c>
      <c r="S421">
        <v>11</v>
      </c>
      <c r="T421">
        <v>8</v>
      </c>
      <c r="U421">
        <v>3</v>
      </c>
      <c r="V421">
        <v>1</v>
      </c>
      <c r="X421" t="s">
        <v>7755</v>
      </c>
      <c r="AA421">
        <v>0</v>
      </c>
      <c r="AB421">
        <v>0</v>
      </c>
      <c r="AC421">
        <v>0</v>
      </c>
      <c r="AD421">
        <v>0</v>
      </c>
      <c r="AE421">
        <v>0</v>
      </c>
      <c r="AF421">
        <v>0</v>
      </c>
      <c r="AG421">
        <v>0</v>
      </c>
      <c r="AJ421" s="56"/>
      <c r="AK421" s="56"/>
      <c r="AL421" s="56"/>
      <c r="AP421" t="s">
        <v>1155</v>
      </c>
      <c r="AS421" t="s">
        <v>1152</v>
      </c>
      <c r="AT421">
        <v>1</v>
      </c>
      <c r="AV421">
        <v>0</v>
      </c>
      <c r="AW421">
        <v>0</v>
      </c>
      <c r="AX421">
        <v>0</v>
      </c>
      <c r="AY421" t="s">
        <v>1388</v>
      </c>
      <c r="AZ421" t="s">
        <v>1388</v>
      </c>
      <c r="BA421">
        <v>0</v>
      </c>
      <c r="BD421">
        <v>1000000000</v>
      </c>
      <c r="BE421">
        <v>9</v>
      </c>
      <c r="BF421">
        <v>0</v>
      </c>
      <c r="BG421">
        <v>0</v>
      </c>
      <c r="BH421">
        <v>0</v>
      </c>
      <c r="BI421">
        <v>0</v>
      </c>
      <c r="BJ421">
        <v>0</v>
      </c>
      <c r="BK421">
        <v>0</v>
      </c>
      <c r="BL421">
        <v>0</v>
      </c>
      <c r="BM421">
        <v>9</v>
      </c>
      <c r="BN421">
        <v>0</v>
      </c>
      <c r="BO421">
        <v>0</v>
      </c>
      <c r="BP421">
        <v>0</v>
      </c>
      <c r="BR421">
        <v>0</v>
      </c>
      <c r="BS421">
        <v>0</v>
      </c>
      <c r="BX421">
        <v>0</v>
      </c>
      <c r="BY421">
        <v>0</v>
      </c>
      <c r="BZ421">
        <v>0</v>
      </c>
      <c r="CA421">
        <v>0</v>
      </c>
      <c r="CB421">
        <v>0</v>
      </c>
      <c r="CC421">
        <v>1</v>
      </c>
      <c r="CD421" s="56">
        <v>42095</v>
      </c>
      <c r="CE421" s="56">
        <v>42342</v>
      </c>
      <c r="CF421" s="56">
        <v>42342</v>
      </c>
      <c r="CG421" s="56">
        <v>42419</v>
      </c>
      <c r="CH421" s="56"/>
      <c r="CI421" s="56"/>
      <c r="CJ421">
        <v>0</v>
      </c>
      <c r="CK421">
        <v>0</v>
      </c>
      <c r="CL421">
        <v>0</v>
      </c>
      <c r="CM421">
        <v>0</v>
      </c>
      <c r="CN421">
        <v>0</v>
      </c>
      <c r="CO421">
        <v>0</v>
      </c>
      <c r="CP421">
        <v>0.96</v>
      </c>
      <c r="CQ421" t="s">
        <v>1154</v>
      </c>
      <c r="CR421" t="s">
        <v>1153</v>
      </c>
      <c r="CS421" t="s">
        <v>1748</v>
      </c>
      <c r="CT421" t="s">
        <v>1397</v>
      </c>
      <c r="CU421" t="s">
        <v>1396</v>
      </c>
      <c r="CV421" t="s">
        <v>2918</v>
      </c>
      <c r="CW421" t="s">
        <v>1727</v>
      </c>
      <c r="CX421" t="s">
        <v>853</v>
      </c>
      <c r="DC421" t="s">
        <v>1387</v>
      </c>
      <c r="DE421" t="s">
        <v>1728</v>
      </c>
    </row>
    <row r="422" spans="1:109" x14ac:dyDescent="0.25">
      <c r="A422" t="s">
        <v>1025</v>
      </c>
      <c r="B422">
        <v>1</v>
      </c>
      <c r="C422" s="56">
        <v>42419</v>
      </c>
      <c r="D422" t="s">
        <v>1153</v>
      </c>
      <c r="E422" t="s">
        <v>1461</v>
      </c>
      <c r="G422" t="s">
        <v>2919</v>
      </c>
      <c r="H422" t="s">
        <v>1144</v>
      </c>
      <c r="I422" t="s">
        <v>1144</v>
      </c>
      <c r="J422" t="s">
        <v>1144</v>
      </c>
      <c r="K422" t="s">
        <v>1144</v>
      </c>
      <c r="L422">
        <v>22.59</v>
      </c>
      <c r="M422">
        <v>53.13</v>
      </c>
      <c r="N422">
        <v>0</v>
      </c>
      <c r="O422" s="56">
        <v>0</v>
      </c>
      <c r="P422" s="56">
        <v>0</v>
      </c>
      <c r="Q422">
        <v>1</v>
      </c>
      <c r="R422">
        <v>1</v>
      </c>
      <c r="S422">
        <v>11</v>
      </c>
      <c r="T422">
        <v>8</v>
      </c>
      <c r="U422">
        <v>3</v>
      </c>
      <c r="V422">
        <v>1</v>
      </c>
      <c r="W422" t="s">
        <v>1394</v>
      </c>
      <c r="X422" t="s">
        <v>7759</v>
      </c>
      <c r="AA422">
        <v>0</v>
      </c>
      <c r="AB422">
        <v>0</v>
      </c>
      <c r="AC422">
        <v>0</v>
      </c>
      <c r="AD422">
        <v>0</v>
      </c>
      <c r="AE422">
        <v>0</v>
      </c>
      <c r="AF422">
        <v>0</v>
      </c>
      <c r="AG422">
        <v>0</v>
      </c>
      <c r="AJ422" s="56"/>
      <c r="AK422" s="56"/>
      <c r="AL422" s="56"/>
      <c r="AP422" t="s">
        <v>1155</v>
      </c>
      <c r="AR422">
        <v>2</v>
      </c>
      <c r="AS422" t="s">
        <v>1152</v>
      </c>
      <c r="AT422">
        <v>1</v>
      </c>
      <c r="AV422">
        <v>10</v>
      </c>
      <c r="AW422">
        <v>7</v>
      </c>
      <c r="AX422">
        <v>3</v>
      </c>
      <c r="AY422" t="s">
        <v>1146</v>
      </c>
      <c r="AZ422" t="s">
        <v>1145</v>
      </c>
      <c r="BA422">
        <v>7</v>
      </c>
      <c r="BD422">
        <v>1000000000</v>
      </c>
      <c r="BE422">
        <v>2</v>
      </c>
      <c r="BF422">
        <v>0.8</v>
      </c>
      <c r="BG422">
        <v>0</v>
      </c>
      <c r="BH422">
        <v>0</v>
      </c>
      <c r="BI422">
        <v>0</v>
      </c>
      <c r="BJ422">
        <v>0</v>
      </c>
      <c r="BK422">
        <v>0</v>
      </c>
      <c r="BL422">
        <v>2</v>
      </c>
      <c r="BM422">
        <v>4</v>
      </c>
      <c r="BN422">
        <v>0.6</v>
      </c>
      <c r="BO422">
        <v>0</v>
      </c>
      <c r="BP422">
        <v>0</v>
      </c>
      <c r="BR422">
        <v>6</v>
      </c>
      <c r="BS422">
        <v>3</v>
      </c>
      <c r="BX422">
        <v>30.54</v>
      </c>
      <c r="BY422">
        <v>0</v>
      </c>
      <c r="BZ422">
        <v>0</v>
      </c>
      <c r="CA422">
        <v>5.9</v>
      </c>
      <c r="CB422">
        <v>0</v>
      </c>
      <c r="CC422">
        <v>1</v>
      </c>
      <c r="CD422" s="56">
        <v>42416</v>
      </c>
      <c r="CE422" s="56">
        <v>42416</v>
      </c>
      <c r="CF422" s="56">
        <v>42416</v>
      </c>
      <c r="CG422" s="56">
        <v>42493</v>
      </c>
      <c r="CH422" s="56"/>
      <c r="CI422" s="56"/>
      <c r="CJ422">
        <v>0</v>
      </c>
      <c r="CK422">
        <v>0</v>
      </c>
      <c r="CL422">
        <v>0</v>
      </c>
      <c r="CM422">
        <v>7.0000000000000007E-2</v>
      </c>
      <c r="CN422">
        <v>0</v>
      </c>
      <c r="CO422">
        <v>0</v>
      </c>
      <c r="CP422">
        <v>0</v>
      </c>
      <c r="CQ422" t="s">
        <v>1154</v>
      </c>
      <c r="CR422" t="s">
        <v>1153</v>
      </c>
      <c r="CS422" t="s">
        <v>1725</v>
      </c>
      <c r="CT422" t="s">
        <v>1397</v>
      </c>
      <c r="CU422" t="s">
        <v>1396</v>
      </c>
      <c r="CV422" t="s">
        <v>2920</v>
      </c>
      <c r="CW422" t="s">
        <v>1727</v>
      </c>
      <c r="CX422" t="s">
        <v>853</v>
      </c>
      <c r="DC422" t="s">
        <v>1387</v>
      </c>
      <c r="DE422" t="s">
        <v>1728</v>
      </c>
    </row>
    <row r="423" spans="1:109" x14ac:dyDescent="0.25">
      <c r="A423" t="s">
        <v>1025</v>
      </c>
      <c r="B423">
        <v>1</v>
      </c>
      <c r="C423" s="56">
        <v>42419</v>
      </c>
      <c r="D423" t="s">
        <v>1153</v>
      </c>
      <c r="E423" t="s">
        <v>1462</v>
      </c>
      <c r="G423" t="s">
        <v>2921</v>
      </c>
      <c r="H423" t="s">
        <v>1144</v>
      </c>
      <c r="I423" t="s">
        <v>1144</v>
      </c>
      <c r="J423" t="s">
        <v>1144</v>
      </c>
      <c r="K423" t="s">
        <v>1144</v>
      </c>
      <c r="L423">
        <v>14.82</v>
      </c>
      <c r="M423">
        <v>34.97</v>
      </c>
      <c r="N423">
        <v>0</v>
      </c>
      <c r="O423" s="56">
        <v>0</v>
      </c>
      <c r="P423" s="56">
        <v>0</v>
      </c>
      <c r="Q423">
        <v>1</v>
      </c>
      <c r="R423">
        <v>1</v>
      </c>
      <c r="S423">
        <v>11</v>
      </c>
      <c r="T423">
        <v>8</v>
      </c>
      <c r="U423">
        <v>3</v>
      </c>
      <c r="V423">
        <v>1</v>
      </c>
      <c r="W423" t="s">
        <v>1156</v>
      </c>
      <c r="X423" t="s">
        <v>7755</v>
      </c>
      <c r="AA423">
        <v>0</v>
      </c>
      <c r="AB423">
        <v>0</v>
      </c>
      <c r="AC423">
        <v>0</v>
      </c>
      <c r="AD423">
        <v>0</v>
      </c>
      <c r="AE423">
        <v>0</v>
      </c>
      <c r="AF423">
        <v>0</v>
      </c>
      <c r="AG423">
        <v>0</v>
      </c>
      <c r="AJ423" s="56"/>
      <c r="AK423" s="56"/>
      <c r="AL423" s="56"/>
      <c r="AP423" t="s">
        <v>1155</v>
      </c>
      <c r="AR423">
        <v>5</v>
      </c>
      <c r="AS423" t="s">
        <v>1152</v>
      </c>
      <c r="AT423">
        <v>1</v>
      </c>
      <c r="AV423">
        <v>26</v>
      </c>
      <c r="AW423">
        <v>17</v>
      </c>
      <c r="AX423">
        <v>9</v>
      </c>
      <c r="AY423" t="s">
        <v>1148</v>
      </c>
      <c r="AZ423" t="s">
        <v>1148</v>
      </c>
      <c r="BA423">
        <v>26</v>
      </c>
      <c r="BD423">
        <v>1000000000</v>
      </c>
      <c r="BE423">
        <v>19</v>
      </c>
      <c r="BF423">
        <v>0.27</v>
      </c>
      <c r="BG423">
        <v>0</v>
      </c>
      <c r="BH423">
        <v>0</v>
      </c>
      <c r="BI423">
        <v>0</v>
      </c>
      <c r="BJ423">
        <v>0</v>
      </c>
      <c r="BK423">
        <v>0</v>
      </c>
      <c r="BL423">
        <v>0</v>
      </c>
      <c r="BM423">
        <v>19</v>
      </c>
      <c r="BN423">
        <v>0.27</v>
      </c>
      <c r="BO423">
        <v>0</v>
      </c>
      <c r="BP423">
        <v>0</v>
      </c>
      <c r="BR423">
        <v>5</v>
      </c>
      <c r="BS423">
        <v>7</v>
      </c>
      <c r="BX423">
        <v>0</v>
      </c>
      <c r="BY423">
        <v>0</v>
      </c>
      <c r="BZ423">
        <v>0</v>
      </c>
      <c r="CA423">
        <v>5.93</v>
      </c>
      <c r="CB423">
        <v>0</v>
      </c>
      <c r="CC423">
        <v>1</v>
      </c>
      <c r="CD423" s="56">
        <v>42095</v>
      </c>
      <c r="CE423" s="56">
        <v>42342</v>
      </c>
      <c r="CF423" s="56">
        <v>42342</v>
      </c>
      <c r="CG423" s="56">
        <v>42419</v>
      </c>
      <c r="CH423" s="56"/>
      <c r="CI423" s="56"/>
      <c r="CJ423">
        <v>0.1</v>
      </c>
      <c r="CK423">
        <v>0</v>
      </c>
      <c r="CL423">
        <v>0</v>
      </c>
      <c r="CM423">
        <v>0</v>
      </c>
      <c r="CN423">
        <v>0</v>
      </c>
      <c r="CO423">
        <v>0.77</v>
      </c>
      <c r="CP423">
        <v>0.18</v>
      </c>
      <c r="CQ423" t="s">
        <v>1154</v>
      </c>
      <c r="CR423" t="s">
        <v>1153</v>
      </c>
      <c r="CS423" t="s">
        <v>1725</v>
      </c>
      <c r="CT423" t="s">
        <v>1397</v>
      </c>
      <c r="CU423" t="s">
        <v>1396</v>
      </c>
      <c r="CV423" t="s">
        <v>2922</v>
      </c>
      <c r="CW423" t="s">
        <v>1390</v>
      </c>
      <c r="CX423" t="s">
        <v>853</v>
      </c>
      <c r="DC423" t="s">
        <v>1387</v>
      </c>
      <c r="DE423" t="s">
        <v>1728</v>
      </c>
    </row>
    <row r="424" spans="1:109" x14ac:dyDescent="0.25">
      <c r="A424" t="s">
        <v>1025</v>
      </c>
      <c r="B424">
        <v>1</v>
      </c>
      <c r="C424" s="56">
        <v>42419</v>
      </c>
      <c r="D424" t="s">
        <v>1153</v>
      </c>
      <c r="E424" t="s">
        <v>2923</v>
      </c>
      <c r="G424" t="s">
        <v>2924</v>
      </c>
      <c r="H424" t="s">
        <v>1144</v>
      </c>
      <c r="I424" t="s">
        <v>1144</v>
      </c>
      <c r="J424" t="s">
        <v>1144</v>
      </c>
      <c r="K424" t="s">
        <v>1144</v>
      </c>
      <c r="L424">
        <v>4.3</v>
      </c>
      <c r="M424">
        <v>12.63</v>
      </c>
      <c r="N424">
        <v>0</v>
      </c>
      <c r="O424" s="56">
        <v>0</v>
      </c>
      <c r="P424" s="56">
        <v>0</v>
      </c>
      <c r="Q424">
        <v>1</v>
      </c>
      <c r="R424">
        <v>1</v>
      </c>
      <c r="S424">
        <v>11</v>
      </c>
      <c r="T424">
        <v>8</v>
      </c>
      <c r="U424">
        <v>3</v>
      </c>
      <c r="V424">
        <v>1</v>
      </c>
      <c r="X424" t="s">
        <v>7755</v>
      </c>
      <c r="AA424">
        <v>0</v>
      </c>
      <c r="AB424">
        <v>0</v>
      </c>
      <c r="AC424">
        <v>0</v>
      </c>
      <c r="AD424">
        <v>0</v>
      </c>
      <c r="AE424">
        <v>0</v>
      </c>
      <c r="AF424">
        <v>0</v>
      </c>
      <c r="AG424">
        <v>0</v>
      </c>
      <c r="AJ424" s="56"/>
      <c r="AK424" s="56"/>
      <c r="AL424" s="56"/>
      <c r="AP424" t="s">
        <v>1155</v>
      </c>
      <c r="AS424" t="s">
        <v>1152</v>
      </c>
      <c r="AT424">
        <v>1</v>
      </c>
      <c r="AV424">
        <v>2</v>
      </c>
      <c r="AW424">
        <v>2</v>
      </c>
      <c r="AX424">
        <v>1</v>
      </c>
      <c r="AY424" t="s">
        <v>1147</v>
      </c>
      <c r="AZ424" t="s">
        <v>1147</v>
      </c>
      <c r="BA424">
        <v>2</v>
      </c>
      <c r="BD424">
        <v>1000000000</v>
      </c>
      <c r="BE424">
        <v>5</v>
      </c>
      <c r="BF424">
        <v>-1.5</v>
      </c>
      <c r="BG424">
        <v>0</v>
      </c>
      <c r="BH424">
        <v>0</v>
      </c>
      <c r="BI424">
        <v>0</v>
      </c>
      <c r="BJ424">
        <v>0</v>
      </c>
      <c r="BK424">
        <v>0</v>
      </c>
      <c r="BL424">
        <v>0</v>
      </c>
      <c r="BM424">
        <v>5</v>
      </c>
      <c r="BN424">
        <v>-1.5</v>
      </c>
      <c r="BO424">
        <v>0</v>
      </c>
      <c r="BP424">
        <v>0</v>
      </c>
      <c r="BR424">
        <v>0</v>
      </c>
      <c r="BS424">
        <v>1</v>
      </c>
      <c r="BX424">
        <v>0</v>
      </c>
      <c r="BY424">
        <v>12.9</v>
      </c>
      <c r="BZ424">
        <v>0</v>
      </c>
      <c r="CA424">
        <v>8.4499999999999993</v>
      </c>
      <c r="CB424">
        <v>0</v>
      </c>
      <c r="CC424">
        <v>1</v>
      </c>
      <c r="CD424" s="56">
        <v>42095</v>
      </c>
      <c r="CE424" s="56">
        <v>42342</v>
      </c>
      <c r="CF424" s="56">
        <v>42342</v>
      </c>
      <c r="CG424" s="56">
        <v>42419</v>
      </c>
      <c r="CH424" s="56"/>
      <c r="CI424" s="56"/>
      <c r="CJ424">
        <v>0</v>
      </c>
      <c r="CK424">
        <v>0</v>
      </c>
      <c r="CL424">
        <v>0</v>
      </c>
      <c r="CM424">
        <v>0</v>
      </c>
      <c r="CN424">
        <v>0</v>
      </c>
      <c r="CO424">
        <v>0</v>
      </c>
      <c r="CP424">
        <v>0.95</v>
      </c>
      <c r="CQ424" t="s">
        <v>1154</v>
      </c>
      <c r="CR424" t="s">
        <v>1153</v>
      </c>
      <c r="CS424" t="s">
        <v>1725</v>
      </c>
      <c r="CT424" t="s">
        <v>1397</v>
      </c>
      <c r="CU424" t="s">
        <v>1396</v>
      </c>
      <c r="CV424" t="s">
        <v>2925</v>
      </c>
      <c r="CW424" t="s">
        <v>1727</v>
      </c>
      <c r="CX424" t="s">
        <v>853</v>
      </c>
      <c r="DC424" t="s">
        <v>1387</v>
      </c>
      <c r="DE424" t="s">
        <v>1728</v>
      </c>
    </row>
    <row r="425" spans="1:109" x14ac:dyDescent="0.25">
      <c r="A425" t="s">
        <v>1025</v>
      </c>
      <c r="B425">
        <v>1</v>
      </c>
      <c r="C425" s="56">
        <v>42419</v>
      </c>
      <c r="D425" t="s">
        <v>1153</v>
      </c>
      <c r="E425" t="s">
        <v>2926</v>
      </c>
      <c r="G425" t="s">
        <v>2927</v>
      </c>
      <c r="H425" t="s">
        <v>1144</v>
      </c>
      <c r="I425" t="s">
        <v>1144</v>
      </c>
      <c r="J425" t="s">
        <v>1144</v>
      </c>
      <c r="K425" t="s">
        <v>1144</v>
      </c>
      <c r="L425">
        <v>9.23</v>
      </c>
      <c r="M425">
        <v>22.36</v>
      </c>
      <c r="N425">
        <v>0</v>
      </c>
      <c r="O425" s="56">
        <v>0</v>
      </c>
      <c r="P425" s="56">
        <v>0</v>
      </c>
      <c r="Q425">
        <v>1</v>
      </c>
      <c r="R425">
        <v>1</v>
      </c>
      <c r="S425">
        <v>11</v>
      </c>
      <c r="T425">
        <v>8</v>
      </c>
      <c r="U425">
        <v>3</v>
      </c>
      <c r="V425">
        <v>1</v>
      </c>
      <c r="X425" t="s">
        <v>7755</v>
      </c>
      <c r="AA425">
        <v>0</v>
      </c>
      <c r="AB425">
        <v>0</v>
      </c>
      <c r="AC425">
        <v>0</v>
      </c>
      <c r="AD425">
        <v>0</v>
      </c>
      <c r="AE425">
        <v>0</v>
      </c>
      <c r="AF425">
        <v>0</v>
      </c>
      <c r="AG425">
        <v>0</v>
      </c>
      <c r="AJ425" s="56"/>
      <c r="AK425" s="56"/>
      <c r="AL425" s="56"/>
      <c r="AP425" t="s">
        <v>1155</v>
      </c>
      <c r="AS425" t="s">
        <v>1152</v>
      </c>
      <c r="AT425">
        <v>1</v>
      </c>
      <c r="AV425">
        <v>0</v>
      </c>
      <c r="AW425">
        <v>0</v>
      </c>
      <c r="AX425">
        <v>0</v>
      </c>
      <c r="AY425" t="s">
        <v>1388</v>
      </c>
      <c r="AZ425" t="s">
        <v>1388</v>
      </c>
      <c r="BA425">
        <v>0</v>
      </c>
      <c r="BD425">
        <v>1000000000</v>
      </c>
      <c r="BE425">
        <v>13</v>
      </c>
      <c r="BF425">
        <v>0</v>
      </c>
      <c r="BG425">
        <v>0</v>
      </c>
      <c r="BH425">
        <v>0</v>
      </c>
      <c r="BI425">
        <v>0</v>
      </c>
      <c r="BJ425">
        <v>0</v>
      </c>
      <c r="BK425">
        <v>0</v>
      </c>
      <c r="BL425">
        <v>0</v>
      </c>
      <c r="BM425">
        <v>13</v>
      </c>
      <c r="BN425">
        <v>0</v>
      </c>
      <c r="BO425">
        <v>0</v>
      </c>
      <c r="BP425">
        <v>0</v>
      </c>
      <c r="BR425">
        <v>0</v>
      </c>
      <c r="BS425">
        <v>0</v>
      </c>
      <c r="BX425">
        <v>0</v>
      </c>
      <c r="BY425">
        <v>0</v>
      </c>
      <c r="BZ425">
        <v>0</v>
      </c>
      <c r="CA425">
        <v>0</v>
      </c>
      <c r="CB425">
        <v>0</v>
      </c>
      <c r="CC425">
        <v>1</v>
      </c>
      <c r="CD425" s="56">
        <v>42095</v>
      </c>
      <c r="CE425" s="56">
        <v>42342</v>
      </c>
      <c r="CF425" s="56">
        <v>42342</v>
      </c>
      <c r="CG425" s="56">
        <v>42419</v>
      </c>
      <c r="CH425" s="56"/>
      <c r="CI425" s="56"/>
      <c r="CJ425">
        <v>0.03</v>
      </c>
      <c r="CK425">
        <v>0</v>
      </c>
      <c r="CL425">
        <v>0</v>
      </c>
      <c r="CM425">
        <v>0</v>
      </c>
      <c r="CN425">
        <v>0</v>
      </c>
      <c r="CO425">
        <v>0</v>
      </c>
      <c r="CP425">
        <v>0.95</v>
      </c>
      <c r="CQ425" t="s">
        <v>1154</v>
      </c>
      <c r="CR425" t="s">
        <v>1153</v>
      </c>
      <c r="CS425" t="s">
        <v>1725</v>
      </c>
      <c r="CT425" t="s">
        <v>1397</v>
      </c>
      <c r="CU425" t="s">
        <v>1396</v>
      </c>
      <c r="CV425" t="s">
        <v>2928</v>
      </c>
      <c r="CW425" t="s">
        <v>1738</v>
      </c>
      <c r="CX425" t="s">
        <v>853</v>
      </c>
      <c r="DC425" t="s">
        <v>1387</v>
      </c>
      <c r="DE425" t="s">
        <v>1728</v>
      </c>
    </row>
    <row r="426" spans="1:109" x14ac:dyDescent="0.25">
      <c r="A426" t="s">
        <v>1025</v>
      </c>
      <c r="B426">
        <v>1</v>
      </c>
      <c r="C426" s="56">
        <v>42419</v>
      </c>
      <c r="D426" t="s">
        <v>1153</v>
      </c>
      <c r="E426" t="s">
        <v>1463</v>
      </c>
      <c r="G426" t="s">
        <v>2929</v>
      </c>
      <c r="H426" t="s">
        <v>1144</v>
      </c>
      <c r="I426" t="s">
        <v>1144</v>
      </c>
      <c r="J426" t="s">
        <v>1144</v>
      </c>
      <c r="K426" t="s">
        <v>1144</v>
      </c>
      <c r="L426">
        <v>0.69</v>
      </c>
      <c r="M426">
        <v>2.35</v>
      </c>
      <c r="N426">
        <v>0</v>
      </c>
      <c r="O426" s="56">
        <v>0</v>
      </c>
      <c r="P426" s="56">
        <v>0</v>
      </c>
      <c r="Q426">
        <v>1</v>
      </c>
      <c r="R426">
        <v>1</v>
      </c>
      <c r="S426">
        <v>11</v>
      </c>
      <c r="T426">
        <v>8</v>
      </c>
      <c r="U426">
        <v>3</v>
      </c>
      <c r="V426">
        <v>1</v>
      </c>
      <c r="W426" t="s">
        <v>1156</v>
      </c>
      <c r="X426" t="s">
        <v>7755</v>
      </c>
      <c r="Y426">
        <v>44</v>
      </c>
      <c r="AA426">
        <v>0</v>
      </c>
      <c r="AB426">
        <v>0</v>
      </c>
      <c r="AC426">
        <v>0</v>
      </c>
      <c r="AD426">
        <v>0</v>
      </c>
      <c r="AE426">
        <v>0</v>
      </c>
      <c r="AF426">
        <v>0</v>
      </c>
      <c r="AG426">
        <v>0</v>
      </c>
      <c r="AJ426" s="56"/>
      <c r="AK426" s="56"/>
      <c r="AL426" s="56"/>
      <c r="AP426" t="s">
        <v>1155</v>
      </c>
      <c r="AR426">
        <v>5</v>
      </c>
      <c r="AS426" t="s">
        <v>1152</v>
      </c>
      <c r="AT426">
        <v>1</v>
      </c>
      <c r="AV426">
        <v>64</v>
      </c>
      <c r="AW426">
        <v>43</v>
      </c>
      <c r="AX426">
        <v>21</v>
      </c>
      <c r="AY426" t="s">
        <v>1148</v>
      </c>
      <c r="AZ426" t="s">
        <v>1148</v>
      </c>
      <c r="BA426">
        <v>64</v>
      </c>
      <c r="BD426">
        <v>1000000000</v>
      </c>
      <c r="BE426">
        <v>58</v>
      </c>
      <c r="BF426">
        <v>0.09</v>
      </c>
      <c r="BG426">
        <v>0</v>
      </c>
      <c r="BH426">
        <v>0</v>
      </c>
      <c r="BI426">
        <v>0</v>
      </c>
      <c r="BJ426">
        <v>0</v>
      </c>
      <c r="BK426">
        <v>0</v>
      </c>
      <c r="BL426">
        <v>0</v>
      </c>
      <c r="BM426">
        <v>58</v>
      </c>
      <c r="BN426">
        <v>0.09</v>
      </c>
      <c r="BO426">
        <v>0</v>
      </c>
      <c r="BP426">
        <v>0</v>
      </c>
      <c r="BR426">
        <v>5</v>
      </c>
      <c r="BS426">
        <v>17</v>
      </c>
      <c r="BX426">
        <v>0</v>
      </c>
      <c r="BY426">
        <v>0</v>
      </c>
      <c r="BZ426">
        <v>0</v>
      </c>
      <c r="CA426">
        <v>10.5</v>
      </c>
      <c r="CB426">
        <v>0</v>
      </c>
      <c r="CC426">
        <v>1</v>
      </c>
      <c r="CD426" s="56">
        <v>42095</v>
      </c>
      <c r="CE426" s="56">
        <v>42342</v>
      </c>
      <c r="CF426" s="56">
        <v>42342</v>
      </c>
      <c r="CG426" s="56">
        <v>42419</v>
      </c>
      <c r="CH426" s="56"/>
      <c r="CI426" s="56"/>
      <c r="CJ426">
        <v>0.04</v>
      </c>
      <c r="CK426">
        <v>0</v>
      </c>
      <c r="CL426">
        <v>0</v>
      </c>
      <c r="CM426">
        <v>0</v>
      </c>
      <c r="CN426">
        <v>0</v>
      </c>
      <c r="CO426">
        <v>0.88</v>
      </c>
      <c r="CP426">
        <v>0.06</v>
      </c>
      <c r="CQ426" t="s">
        <v>1154</v>
      </c>
      <c r="CR426" t="s">
        <v>1153</v>
      </c>
      <c r="CS426" t="s">
        <v>1725</v>
      </c>
      <c r="CT426" t="s">
        <v>1397</v>
      </c>
      <c r="CU426" t="s">
        <v>1396</v>
      </c>
      <c r="CV426" t="s">
        <v>2930</v>
      </c>
      <c r="CW426" t="s">
        <v>1391</v>
      </c>
      <c r="CX426" t="s">
        <v>853</v>
      </c>
      <c r="DC426" t="s">
        <v>1389</v>
      </c>
      <c r="DE426" t="s">
        <v>1728</v>
      </c>
    </row>
    <row r="427" spans="1:109" x14ac:dyDescent="0.25">
      <c r="A427" t="s">
        <v>1025</v>
      </c>
      <c r="B427">
        <v>1</v>
      </c>
      <c r="C427" s="56">
        <v>42419</v>
      </c>
      <c r="D427" t="s">
        <v>1153</v>
      </c>
      <c r="E427" t="s">
        <v>2931</v>
      </c>
      <c r="G427" t="s">
        <v>2932</v>
      </c>
      <c r="H427" t="s">
        <v>1144</v>
      </c>
      <c r="I427" t="s">
        <v>1144</v>
      </c>
      <c r="J427" t="s">
        <v>1144</v>
      </c>
      <c r="K427" t="s">
        <v>1144</v>
      </c>
      <c r="L427">
        <v>0.74</v>
      </c>
      <c r="M427">
        <v>1.96</v>
      </c>
      <c r="N427">
        <v>0</v>
      </c>
      <c r="O427" s="56">
        <v>0</v>
      </c>
      <c r="P427" s="56">
        <v>0</v>
      </c>
      <c r="Q427">
        <v>1</v>
      </c>
      <c r="R427">
        <v>1</v>
      </c>
      <c r="S427">
        <v>11</v>
      </c>
      <c r="T427">
        <v>8</v>
      </c>
      <c r="U427">
        <v>3</v>
      </c>
      <c r="V427">
        <v>1</v>
      </c>
      <c r="X427" t="s">
        <v>7755</v>
      </c>
      <c r="AA427">
        <v>0</v>
      </c>
      <c r="AB427">
        <v>0</v>
      </c>
      <c r="AC427">
        <v>0</v>
      </c>
      <c r="AD427">
        <v>0</v>
      </c>
      <c r="AE427">
        <v>0</v>
      </c>
      <c r="AF427">
        <v>0</v>
      </c>
      <c r="AG427">
        <v>0</v>
      </c>
      <c r="AJ427" s="56"/>
      <c r="AK427" s="56"/>
      <c r="AL427" s="56"/>
      <c r="AP427" t="s">
        <v>1155</v>
      </c>
      <c r="AR427">
        <v>5</v>
      </c>
      <c r="AS427" t="s">
        <v>1152</v>
      </c>
      <c r="AT427">
        <v>1</v>
      </c>
      <c r="AV427">
        <v>50</v>
      </c>
      <c r="AW427">
        <v>33</v>
      </c>
      <c r="AX427">
        <v>17</v>
      </c>
      <c r="AY427" t="s">
        <v>1147</v>
      </c>
      <c r="AZ427" t="s">
        <v>1147</v>
      </c>
      <c r="BA427">
        <v>50</v>
      </c>
      <c r="BD427">
        <v>1000000000</v>
      </c>
      <c r="BE427">
        <v>165</v>
      </c>
      <c r="BF427">
        <v>-2.2999999999999998</v>
      </c>
      <c r="BG427">
        <v>0</v>
      </c>
      <c r="BH427">
        <v>0</v>
      </c>
      <c r="BI427">
        <v>0</v>
      </c>
      <c r="BJ427">
        <v>0</v>
      </c>
      <c r="BK427">
        <v>0</v>
      </c>
      <c r="BL427">
        <v>0</v>
      </c>
      <c r="BM427">
        <v>165</v>
      </c>
      <c r="BN427">
        <v>-2.2999999999999998</v>
      </c>
      <c r="BO427">
        <v>0</v>
      </c>
      <c r="BP427">
        <v>0</v>
      </c>
      <c r="BR427">
        <v>0</v>
      </c>
      <c r="BS427">
        <v>14</v>
      </c>
      <c r="BX427">
        <v>0</v>
      </c>
      <c r="BY427">
        <v>85.1</v>
      </c>
      <c r="BZ427">
        <v>0</v>
      </c>
      <c r="CA427">
        <v>7.19</v>
      </c>
      <c r="CB427">
        <v>0</v>
      </c>
      <c r="CC427">
        <v>1</v>
      </c>
      <c r="CD427" s="56">
        <v>42095</v>
      </c>
      <c r="CE427" s="56">
        <v>42342</v>
      </c>
      <c r="CF427" s="56">
        <v>42342</v>
      </c>
      <c r="CG427" s="56">
        <v>42419</v>
      </c>
      <c r="CH427" s="56"/>
      <c r="CI427" s="56"/>
      <c r="CJ427">
        <v>0.01</v>
      </c>
      <c r="CK427">
        <v>0</v>
      </c>
      <c r="CL427">
        <v>0</v>
      </c>
      <c r="CM427">
        <v>0</v>
      </c>
      <c r="CN427">
        <v>0</v>
      </c>
      <c r="CO427">
        <v>0</v>
      </c>
      <c r="CP427">
        <v>0.95</v>
      </c>
      <c r="CQ427" t="s">
        <v>1154</v>
      </c>
      <c r="CR427" t="s">
        <v>1153</v>
      </c>
      <c r="CS427" t="s">
        <v>1725</v>
      </c>
      <c r="CT427" t="s">
        <v>1397</v>
      </c>
      <c r="CU427" t="s">
        <v>1396</v>
      </c>
      <c r="CV427" t="s">
        <v>2933</v>
      </c>
      <c r="CW427" t="s">
        <v>1391</v>
      </c>
      <c r="CX427" t="s">
        <v>853</v>
      </c>
      <c r="DC427" t="s">
        <v>1389</v>
      </c>
      <c r="DE427" t="s">
        <v>1728</v>
      </c>
    </row>
    <row r="428" spans="1:109" x14ac:dyDescent="0.25">
      <c r="A428" t="s">
        <v>1025</v>
      </c>
      <c r="B428">
        <v>1</v>
      </c>
      <c r="C428" s="56">
        <v>42419</v>
      </c>
      <c r="D428" t="s">
        <v>1153</v>
      </c>
      <c r="E428" t="s">
        <v>2934</v>
      </c>
      <c r="G428" t="s">
        <v>2935</v>
      </c>
      <c r="H428" t="s">
        <v>1144</v>
      </c>
      <c r="I428" t="s">
        <v>1144</v>
      </c>
      <c r="J428" t="s">
        <v>1144</v>
      </c>
      <c r="K428" t="s">
        <v>1144</v>
      </c>
      <c r="L428">
        <v>2.64</v>
      </c>
      <c r="M428">
        <v>7.94</v>
      </c>
      <c r="N428">
        <v>0</v>
      </c>
      <c r="O428" s="56">
        <v>0</v>
      </c>
      <c r="P428" s="56">
        <v>0</v>
      </c>
      <c r="Q428">
        <v>1</v>
      </c>
      <c r="R428">
        <v>1</v>
      </c>
      <c r="S428">
        <v>11</v>
      </c>
      <c r="T428">
        <v>8</v>
      </c>
      <c r="U428">
        <v>3</v>
      </c>
      <c r="V428">
        <v>1</v>
      </c>
      <c r="W428" t="s">
        <v>1156</v>
      </c>
      <c r="X428" t="s">
        <v>7755</v>
      </c>
      <c r="Y428">
        <v>1</v>
      </c>
      <c r="AA428">
        <v>0</v>
      </c>
      <c r="AB428">
        <v>0</v>
      </c>
      <c r="AC428">
        <v>0</v>
      </c>
      <c r="AD428">
        <v>0</v>
      </c>
      <c r="AE428">
        <v>0</v>
      </c>
      <c r="AF428">
        <v>0</v>
      </c>
      <c r="AG428">
        <v>0</v>
      </c>
      <c r="AJ428" s="56"/>
      <c r="AK428" s="56"/>
      <c r="AL428" s="56"/>
      <c r="AP428" t="s">
        <v>1155</v>
      </c>
      <c r="AS428" t="s">
        <v>1152</v>
      </c>
      <c r="AT428">
        <v>1</v>
      </c>
      <c r="AV428">
        <v>2</v>
      </c>
      <c r="AW428">
        <v>2</v>
      </c>
      <c r="AX428">
        <v>1</v>
      </c>
      <c r="AY428" t="s">
        <v>1145</v>
      </c>
      <c r="AZ428" t="s">
        <v>1145</v>
      </c>
      <c r="BA428">
        <v>2</v>
      </c>
      <c r="BD428">
        <v>1000000000</v>
      </c>
      <c r="BE428">
        <v>2</v>
      </c>
      <c r="BF428">
        <v>0</v>
      </c>
      <c r="BG428">
        <v>0</v>
      </c>
      <c r="BH428">
        <v>0</v>
      </c>
      <c r="BI428">
        <v>0</v>
      </c>
      <c r="BJ428">
        <v>0</v>
      </c>
      <c r="BK428">
        <v>0</v>
      </c>
      <c r="BL428">
        <v>0</v>
      </c>
      <c r="BM428">
        <v>2</v>
      </c>
      <c r="BN428">
        <v>0</v>
      </c>
      <c r="BO428">
        <v>0</v>
      </c>
      <c r="BP428">
        <v>0</v>
      </c>
      <c r="BR428">
        <v>0</v>
      </c>
      <c r="BS428">
        <v>1</v>
      </c>
      <c r="BX428">
        <v>0</v>
      </c>
      <c r="BY428">
        <v>0</v>
      </c>
      <c r="BZ428">
        <v>0</v>
      </c>
      <c r="CA428">
        <v>8.76</v>
      </c>
      <c r="CB428">
        <v>0</v>
      </c>
      <c r="CC428">
        <v>1</v>
      </c>
      <c r="CD428" s="56">
        <v>42095</v>
      </c>
      <c r="CE428" s="56">
        <v>42342</v>
      </c>
      <c r="CF428" s="56">
        <v>42342</v>
      </c>
      <c r="CG428" s="56">
        <v>42419</v>
      </c>
      <c r="CH428" s="56"/>
      <c r="CI428" s="56"/>
      <c r="CJ428">
        <v>0</v>
      </c>
      <c r="CK428">
        <v>0</v>
      </c>
      <c r="CL428">
        <v>0</v>
      </c>
      <c r="CM428">
        <v>0</v>
      </c>
      <c r="CN428">
        <v>0.95</v>
      </c>
      <c r="CO428">
        <v>0</v>
      </c>
      <c r="CP428">
        <v>0</v>
      </c>
      <c r="CQ428" t="s">
        <v>1154</v>
      </c>
      <c r="CR428" t="s">
        <v>1153</v>
      </c>
      <c r="CS428" t="s">
        <v>1725</v>
      </c>
      <c r="CT428" t="s">
        <v>1397</v>
      </c>
      <c r="CU428" t="s">
        <v>1396</v>
      </c>
      <c r="CV428" t="s">
        <v>2936</v>
      </c>
      <c r="CW428" t="s">
        <v>1727</v>
      </c>
      <c r="CX428" t="s">
        <v>853</v>
      </c>
      <c r="DC428" t="s">
        <v>1387</v>
      </c>
      <c r="DE428" t="s">
        <v>1728</v>
      </c>
    </row>
    <row r="429" spans="1:109" x14ac:dyDescent="0.25">
      <c r="A429" t="s">
        <v>1025</v>
      </c>
      <c r="B429">
        <v>6</v>
      </c>
      <c r="C429" s="56">
        <v>42419</v>
      </c>
      <c r="D429" t="s">
        <v>1153</v>
      </c>
      <c r="E429" t="s">
        <v>1464</v>
      </c>
      <c r="G429" t="s">
        <v>2937</v>
      </c>
      <c r="H429" t="s">
        <v>1144</v>
      </c>
      <c r="I429" t="s">
        <v>1144</v>
      </c>
      <c r="J429" t="s">
        <v>1144</v>
      </c>
      <c r="K429" t="s">
        <v>1144</v>
      </c>
      <c r="L429">
        <v>20.350000000000001</v>
      </c>
      <c r="M429">
        <v>40</v>
      </c>
      <c r="N429">
        <v>0</v>
      </c>
      <c r="O429" s="56">
        <v>0</v>
      </c>
      <c r="P429" s="56">
        <v>0</v>
      </c>
      <c r="Q429">
        <v>1</v>
      </c>
      <c r="R429">
        <v>1</v>
      </c>
      <c r="S429">
        <v>11</v>
      </c>
      <c r="T429">
        <v>8</v>
      </c>
      <c r="U429">
        <v>3</v>
      </c>
      <c r="V429">
        <v>1</v>
      </c>
      <c r="W429" t="s">
        <v>1156</v>
      </c>
      <c r="X429" t="s">
        <v>7755</v>
      </c>
      <c r="Y429">
        <v>86</v>
      </c>
      <c r="AA429">
        <v>0</v>
      </c>
      <c r="AB429">
        <v>0</v>
      </c>
      <c r="AC429">
        <v>0</v>
      </c>
      <c r="AD429">
        <v>0</v>
      </c>
      <c r="AE429">
        <v>0</v>
      </c>
      <c r="AF429">
        <v>2</v>
      </c>
      <c r="AG429">
        <v>0</v>
      </c>
      <c r="AJ429" s="56"/>
      <c r="AK429" s="56"/>
      <c r="AL429" s="56"/>
      <c r="AP429" t="s">
        <v>1155</v>
      </c>
      <c r="AS429" t="s">
        <v>1152</v>
      </c>
      <c r="AT429">
        <v>1</v>
      </c>
      <c r="AV429">
        <v>64</v>
      </c>
      <c r="AW429">
        <v>43</v>
      </c>
      <c r="AX429">
        <v>21</v>
      </c>
      <c r="AY429" t="s">
        <v>1145</v>
      </c>
      <c r="AZ429" t="s">
        <v>1147</v>
      </c>
      <c r="BA429">
        <v>64</v>
      </c>
      <c r="BD429">
        <v>1000000000</v>
      </c>
      <c r="BE429">
        <v>35</v>
      </c>
      <c r="BF429">
        <v>0.45</v>
      </c>
      <c r="BG429">
        <v>39</v>
      </c>
      <c r="BH429">
        <v>0</v>
      </c>
      <c r="BI429">
        <v>0</v>
      </c>
      <c r="BJ429">
        <v>0</v>
      </c>
      <c r="BK429">
        <v>0</v>
      </c>
      <c r="BL429">
        <v>1</v>
      </c>
      <c r="BM429">
        <v>75</v>
      </c>
      <c r="BN429">
        <v>-0.17</v>
      </c>
      <c r="BO429">
        <v>0</v>
      </c>
      <c r="BP429">
        <v>0</v>
      </c>
      <c r="BR429">
        <v>0</v>
      </c>
      <c r="BS429">
        <v>17</v>
      </c>
      <c r="BT429">
        <v>0</v>
      </c>
      <c r="BX429">
        <v>0</v>
      </c>
      <c r="BY429">
        <v>0</v>
      </c>
      <c r="BZ429">
        <v>0</v>
      </c>
      <c r="CA429">
        <v>4.21</v>
      </c>
      <c r="CB429">
        <v>0</v>
      </c>
      <c r="CC429">
        <v>1</v>
      </c>
      <c r="CD429" s="56">
        <v>42095</v>
      </c>
      <c r="CE429" s="56">
        <v>42342</v>
      </c>
      <c r="CF429" s="56">
        <v>42342</v>
      </c>
      <c r="CG429" s="56">
        <v>42419</v>
      </c>
      <c r="CH429" s="56"/>
      <c r="CI429" s="56"/>
      <c r="CJ429">
        <v>0.75</v>
      </c>
      <c r="CK429">
        <v>731</v>
      </c>
      <c r="CL429">
        <v>0.03</v>
      </c>
      <c r="CM429">
        <v>0.78</v>
      </c>
      <c r="CN429">
        <v>0.17</v>
      </c>
      <c r="CO429">
        <v>0</v>
      </c>
      <c r="CP429">
        <v>0</v>
      </c>
      <c r="CQ429" t="s">
        <v>1154</v>
      </c>
      <c r="CR429" t="s">
        <v>1153</v>
      </c>
      <c r="CS429" t="s">
        <v>1395</v>
      </c>
      <c r="CT429" t="s">
        <v>1397</v>
      </c>
      <c r="CU429" t="s">
        <v>1396</v>
      </c>
      <c r="CV429" t="s">
        <v>2938</v>
      </c>
      <c r="CW429" t="s">
        <v>1391</v>
      </c>
      <c r="CX429" t="s">
        <v>853</v>
      </c>
      <c r="DC429" t="s">
        <v>1389</v>
      </c>
      <c r="DE429" t="s">
        <v>1728</v>
      </c>
    </row>
    <row r="430" spans="1:109" x14ac:dyDescent="0.25">
      <c r="A430" t="s">
        <v>1025</v>
      </c>
      <c r="B430">
        <v>6</v>
      </c>
      <c r="C430" s="56">
        <v>42419</v>
      </c>
      <c r="D430" t="s">
        <v>1153</v>
      </c>
      <c r="E430" t="s">
        <v>2939</v>
      </c>
      <c r="G430" t="s">
        <v>2940</v>
      </c>
      <c r="H430" t="s">
        <v>1144</v>
      </c>
      <c r="I430" t="s">
        <v>1144</v>
      </c>
      <c r="J430" t="s">
        <v>1144</v>
      </c>
      <c r="K430" t="s">
        <v>1144</v>
      </c>
      <c r="L430">
        <v>14.93</v>
      </c>
      <c r="M430">
        <v>34.75</v>
      </c>
      <c r="N430">
        <v>0</v>
      </c>
      <c r="O430" s="56">
        <v>0</v>
      </c>
      <c r="P430" s="56">
        <v>0</v>
      </c>
      <c r="Q430">
        <v>1</v>
      </c>
      <c r="R430">
        <v>1</v>
      </c>
      <c r="S430">
        <v>11</v>
      </c>
      <c r="T430">
        <v>8</v>
      </c>
      <c r="U430">
        <v>3</v>
      </c>
      <c r="V430">
        <v>1</v>
      </c>
      <c r="W430" t="s">
        <v>1156</v>
      </c>
      <c r="X430" t="s">
        <v>7755</v>
      </c>
      <c r="Y430">
        <v>176</v>
      </c>
      <c r="AA430">
        <v>0</v>
      </c>
      <c r="AB430">
        <v>0</v>
      </c>
      <c r="AC430">
        <v>0</v>
      </c>
      <c r="AD430">
        <v>0</v>
      </c>
      <c r="AE430">
        <v>0</v>
      </c>
      <c r="AF430">
        <v>2</v>
      </c>
      <c r="AG430">
        <v>0</v>
      </c>
      <c r="AJ430" s="56"/>
      <c r="AK430" s="56"/>
      <c r="AL430" s="56"/>
      <c r="AP430" t="s">
        <v>1155</v>
      </c>
      <c r="AS430" t="s">
        <v>1152</v>
      </c>
      <c r="AT430">
        <v>1</v>
      </c>
      <c r="AV430">
        <v>132</v>
      </c>
      <c r="AW430">
        <v>88</v>
      </c>
      <c r="AX430">
        <v>44</v>
      </c>
      <c r="AY430" t="s">
        <v>1148</v>
      </c>
      <c r="AZ430" t="s">
        <v>1148</v>
      </c>
      <c r="BA430">
        <v>132</v>
      </c>
      <c r="BD430">
        <v>1000000000</v>
      </c>
      <c r="BE430">
        <v>128</v>
      </c>
      <c r="BF430">
        <v>0.03</v>
      </c>
      <c r="BG430">
        <v>0</v>
      </c>
      <c r="BH430">
        <v>0</v>
      </c>
      <c r="BI430">
        <v>0</v>
      </c>
      <c r="BJ430">
        <v>0</v>
      </c>
      <c r="BK430">
        <v>0</v>
      </c>
      <c r="BL430">
        <v>0</v>
      </c>
      <c r="BM430">
        <v>128</v>
      </c>
      <c r="BN430">
        <v>0.03</v>
      </c>
      <c r="BO430">
        <v>0</v>
      </c>
      <c r="BP430">
        <v>0</v>
      </c>
      <c r="BR430">
        <v>4</v>
      </c>
      <c r="BS430">
        <v>36</v>
      </c>
      <c r="BX430">
        <v>0</v>
      </c>
      <c r="BY430">
        <v>0</v>
      </c>
      <c r="BZ430">
        <v>0</v>
      </c>
      <c r="CA430">
        <v>5.79</v>
      </c>
      <c r="CB430">
        <v>0</v>
      </c>
      <c r="CC430">
        <v>1</v>
      </c>
      <c r="CD430" s="56">
        <v>42095</v>
      </c>
      <c r="CE430" s="56">
        <v>42342</v>
      </c>
      <c r="CF430" s="56">
        <v>42342</v>
      </c>
      <c r="CG430" s="56">
        <v>42419</v>
      </c>
      <c r="CH430" s="56"/>
      <c r="CI430" s="56"/>
      <c r="CJ430">
        <v>0.22</v>
      </c>
      <c r="CK430">
        <v>88</v>
      </c>
      <c r="CL430">
        <v>0.03</v>
      </c>
      <c r="CM430">
        <v>0</v>
      </c>
      <c r="CN430">
        <v>0</v>
      </c>
      <c r="CO430">
        <v>0.01</v>
      </c>
      <c r="CP430">
        <v>0.94</v>
      </c>
      <c r="CQ430" t="s">
        <v>1154</v>
      </c>
      <c r="CR430" t="s">
        <v>1153</v>
      </c>
      <c r="CS430" t="s">
        <v>1395</v>
      </c>
      <c r="CT430" t="s">
        <v>1397</v>
      </c>
      <c r="CU430" t="s">
        <v>1396</v>
      </c>
      <c r="CV430" t="s">
        <v>2941</v>
      </c>
      <c r="CW430" t="s">
        <v>1391</v>
      </c>
      <c r="CX430" t="s">
        <v>853</v>
      </c>
      <c r="DC430" t="s">
        <v>1389</v>
      </c>
      <c r="DE430" t="s">
        <v>1728</v>
      </c>
    </row>
    <row r="431" spans="1:109" x14ac:dyDescent="0.25">
      <c r="A431" t="s">
        <v>1025</v>
      </c>
      <c r="B431">
        <v>6</v>
      </c>
      <c r="C431" s="56">
        <v>42419</v>
      </c>
      <c r="D431" t="s">
        <v>1153</v>
      </c>
      <c r="E431" t="s">
        <v>2942</v>
      </c>
      <c r="G431" t="s">
        <v>2943</v>
      </c>
      <c r="H431" t="s">
        <v>1144</v>
      </c>
      <c r="I431" t="s">
        <v>1144</v>
      </c>
      <c r="J431" t="s">
        <v>1144</v>
      </c>
      <c r="K431" t="s">
        <v>1144</v>
      </c>
      <c r="L431">
        <v>11.07</v>
      </c>
      <c r="M431">
        <v>21.85</v>
      </c>
      <c r="N431">
        <v>0</v>
      </c>
      <c r="O431" s="56">
        <v>0</v>
      </c>
      <c r="P431" s="56">
        <v>0</v>
      </c>
      <c r="Q431">
        <v>1</v>
      </c>
      <c r="R431">
        <v>1</v>
      </c>
      <c r="S431">
        <v>11</v>
      </c>
      <c r="T431">
        <v>8</v>
      </c>
      <c r="U431">
        <v>3</v>
      </c>
      <c r="V431">
        <v>1</v>
      </c>
      <c r="W431" t="s">
        <v>1156</v>
      </c>
      <c r="X431" t="s">
        <v>7755</v>
      </c>
      <c r="Y431">
        <v>7</v>
      </c>
      <c r="AA431">
        <v>0</v>
      </c>
      <c r="AB431">
        <v>0</v>
      </c>
      <c r="AC431">
        <v>0</v>
      </c>
      <c r="AD431">
        <v>0</v>
      </c>
      <c r="AE431">
        <v>0</v>
      </c>
      <c r="AF431">
        <v>2</v>
      </c>
      <c r="AG431">
        <v>0</v>
      </c>
      <c r="AJ431" s="56"/>
      <c r="AK431" s="56"/>
      <c r="AL431" s="56"/>
      <c r="AP431" t="s">
        <v>1155</v>
      </c>
      <c r="AS431" t="s">
        <v>1152</v>
      </c>
      <c r="AT431">
        <v>1</v>
      </c>
      <c r="AV431">
        <v>5</v>
      </c>
      <c r="AW431">
        <v>3</v>
      </c>
      <c r="AX431">
        <v>2</v>
      </c>
      <c r="AY431" t="s">
        <v>1148</v>
      </c>
      <c r="AZ431" t="s">
        <v>1147</v>
      </c>
      <c r="BA431">
        <v>5</v>
      </c>
      <c r="BD431">
        <v>1000000000</v>
      </c>
      <c r="BE431">
        <v>5</v>
      </c>
      <c r="BF431">
        <v>0</v>
      </c>
      <c r="BG431">
        <v>0</v>
      </c>
      <c r="BH431">
        <v>0</v>
      </c>
      <c r="BI431">
        <v>0</v>
      </c>
      <c r="BJ431">
        <v>0</v>
      </c>
      <c r="BK431">
        <v>0</v>
      </c>
      <c r="BL431">
        <v>1</v>
      </c>
      <c r="BM431">
        <v>6</v>
      </c>
      <c r="BN431">
        <v>-0.2</v>
      </c>
      <c r="BO431">
        <v>0</v>
      </c>
      <c r="BP431">
        <v>0</v>
      </c>
      <c r="BR431">
        <v>0</v>
      </c>
      <c r="BS431">
        <v>1</v>
      </c>
      <c r="BX431">
        <v>0</v>
      </c>
      <c r="BY431">
        <v>0</v>
      </c>
      <c r="BZ431">
        <v>0</v>
      </c>
      <c r="CA431">
        <v>4.25</v>
      </c>
      <c r="CB431">
        <v>0</v>
      </c>
      <c r="CC431">
        <v>1</v>
      </c>
      <c r="CD431" s="56">
        <v>42095</v>
      </c>
      <c r="CE431" s="56">
        <v>42342</v>
      </c>
      <c r="CF431" s="56">
        <v>42342</v>
      </c>
      <c r="CG431" s="56">
        <v>42419</v>
      </c>
      <c r="CH431" s="56"/>
      <c r="CI431" s="56"/>
      <c r="CJ431">
        <v>0.2</v>
      </c>
      <c r="CK431">
        <v>4</v>
      </c>
      <c r="CL431">
        <v>0.03</v>
      </c>
      <c r="CM431">
        <v>0</v>
      </c>
      <c r="CN431">
        <v>0</v>
      </c>
      <c r="CO431">
        <v>0.95</v>
      </c>
      <c r="CP431">
        <v>0</v>
      </c>
      <c r="CQ431" t="s">
        <v>1154</v>
      </c>
      <c r="CR431" t="s">
        <v>1153</v>
      </c>
      <c r="CS431" t="s">
        <v>1395</v>
      </c>
      <c r="CT431" t="s">
        <v>1397</v>
      </c>
      <c r="CU431" t="s">
        <v>1396</v>
      </c>
      <c r="CV431" t="s">
        <v>2944</v>
      </c>
      <c r="CW431" t="s">
        <v>1157</v>
      </c>
      <c r="CX431" t="s">
        <v>853</v>
      </c>
      <c r="DC431" t="s">
        <v>1158</v>
      </c>
      <c r="DE431" t="s">
        <v>1728</v>
      </c>
    </row>
    <row r="432" spans="1:109" x14ac:dyDescent="0.25">
      <c r="A432" t="s">
        <v>1025</v>
      </c>
      <c r="B432">
        <v>1</v>
      </c>
      <c r="C432" s="56">
        <v>42419</v>
      </c>
      <c r="D432" t="s">
        <v>1153</v>
      </c>
      <c r="E432" t="s">
        <v>2945</v>
      </c>
      <c r="G432" t="s">
        <v>2946</v>
      </c>
      <c r="H432" t="s">
        <v>1144</v>
      </c>
      <c r="I432" t="s">
        <v>1144</v>
      </c>
      <c r="J432" t="s">
        <v>1144</v>
      </c>
      <c r="K432" t="s">
        <v>1144</v>
      </c>
      <c r="L432">
        <v>2.14</v>
      </c>
      <c r="M432">
        <v>7.44</v>
      </c>
      <c r="N432">
        <v>0</v>
      </c>
      <c r="O432" s="56">
        <v>0</v>
      </c>
      <c r="P432" s="56">
        <v>0</v>
      </c>
      <c r="Q432">
        <v>1</v>
      </c>
      <c r="R432">
        <v>1</v>
      </c>
      <c r="S432">
        <v>11</v>
      </c>
      <c r="T432">
        <v>8</v>
      </c>
      <c r="U432">
        <v>3</v>
      </c>
      <c r="V432">
        <v>1</v>
      </c>
      <c r="X432" t="s">
        <v>7716</v>
      </c>
      <c r="AA432">
        <v>0</v>
      </c>
      <c r="AB432">
        <v>0</v>
      </c>
      <c r="AC432">
        <v>0</v>
      </c>
      <c r="AD432">
        <v>0</v>
      </c>
      <c r="AE432">
        <v>0</v>
      </c>
      <c r="AF432">
        <v>0</v>
      </c>
      <c r="AG432">
        <v>0</v>
      </c>
      <c r="AJ432" s="56"/>
      <c r="AK432" s="56"/>
      <c r="AL432" s="56"/>
      <c r="AP432" t="s">
        <v>1155</v>
      </c>
      <c r="AR432">
        <v>5</v>
      </c>
      <c r="AS432" t="s">
        <v>1152</v>
      </c>
      <c r="AT432">
        <v>1</v>
      </c>
      <c r="AV432">
        <v>38</v>
      </c>
      <c r="AW432">
        <v>25</v>
      </c>
      <c r="AX432">
        <v>13</v>
      </c>
      <c r="AY432" t="s">
        <v>1147</v>
      </c>
      <c r="AZ432" t="s">
        <v>1147</v>
      </c>
      <c r="BA432">
        <v>55</v>
      </c>
      <c r="BD432">
        <v>1000000000</v>
      </c>
      <c r="BE432">
        <v>56</v>
      </c>
      <c r="BF432">
        <v>-0.47</v>
      </c>
      <c r="BG432">
        <v>0</v>
      </c>
      <c r="BH432">
        <v>0</v>
      </c>
      <c r="BI432">
        <v>0</v>
      </c>
      <c r="BJ432">
        <v>0</v>
      </c>
      <c r="BK432">
        <v>0</v>
      </c>
      <c r="BL432">
        <v>0</v>
      </c>
      <c r="BM432">
        <v>56</v>
      </c>
      <c r="BN432">
        <v>-0.47</v>
      </c>
      <c r="BO432">
        <v>0</v>
      </c>
      <c r="BP432">
        <v>0</v>
      </c>
      <c r="BR432">
        <v>0</v>
      </c>
      <c r="BS432">
        <v>10</v>
      </c>
      <c r="BX432">
        <v>0</v>
      </c>
      <c r="BY432">
        <v>38.520000000000003</v>
      </c>
      <c r="BZ432">
        <v>0</v>
      </c>
      <c r="CA432">
        <v>10.81</v>
      </c>
      <c r="CB432">
        <v>0</v>
      </c>
      <c r="CC432">
        <v>1</v>
      </c>
      <c r="CD432" s="56">
        <v>42284</v>
      </c>
      <c r="CE432" s="56">
        <v>42342</v>
      </c>
      <c r="CF432" s="56">
        <v>42342</v>
      </c>
      <c r="CG432" s="56">
        <v>42419</v>
      </c>
      <c r="CH432" s="56"/>
      <c r="CI432" s="56"/>
      <c r="CJ432">
        <v>0</v>
      </c>
      <c r="CK432">
        <v>0</v>
      </c>
      <c r="CL432">
        <v>0</v>
      </c>
      <c r="CM432">
        <v>0</v>
      </c>
      <c r="CN432">
        <v>0</v>
      </c>
      <c r="CO432">
        <v>0</v>
      </c>
      <c r="CP432">
        <v>0.95</v>
      </c>
      <c r="CQ432" t="s">
        <v>1154</v>
      </c>
      <c r="CR432" t="s">
        <v>1153</v>
      </c>
      <c r="CS432" t="s">
        <v>1725</v>
      </c>
      <c r="CT432" t="s">
        <v>1397</v>
      </c>
      <c r="CU432" t="s">
        <v>1396</v>
      </c>
      <c r="CV432" t="s">
        <v>2947</v>
      </c>
      <c r="CW432" t="s">
        <v>1390</v>
      </c>
      <c r="CX432" t="s">
        <v>853</v>
      </c>
      <c r="DC432" t="s">
        <v>1387</v>
      </c>
      <c r="DE432" t="s">
        <v>1728</v>
      </c>
    </row>
    <row r="433" spans="1:109" x14ac:dyDescent="0.25">
      <c r="A433" t="s">
        <v>1025</v>
      </c>
      <c r="B433">
        <v>6</v>
      </c>
      <c r="C433" s="56">
        <v>42419</v>
      </c>
      <c r="D433" t="s">
        <v>1153</v>
      </c>
      <c r="E433" t="s">
        <v>2948</v>
      </c>
      <c r="G433" t="s">
        <v>2949</v>
      </c>
      <c r="H433" t="s">
        <v>1144</v>
      </c>
      <c r="I433" t="s">
        <v>1144</v>
      </c>
      <c r="J433" t="s">
        <v>1144</v>
      </c>
      <c r="K433" t="s">
        <v>1144</v>
      </c>
      <c r="L433">
        <v>45.22</v>
      </c>
      <c r="M433">
        <v>76.069999999999993</v>
      </c>
      <c r="N433">
        <v>0</v>
      </c>
      <c r="O433" s="56">
        <v>0</v>
      </c>
      <c r="P433" s="56">
        <v>0</v>
      </c>
      <c r="Q433">
        <v>1</v>
      </c>
      <c r="R433">
        <v>1</v>
      </c>
      <c r="S433">
        <v>11</v>
      </c>
      <c r="T433">
        <v>8</v>
      </c>
      <c r="U433">
        <v>3</v>
      </c>
      <c r="V433">
        <v>1</v>
      </c>
      <c r="X433" t="s">
        <v>7755</v>
      </c>
      <c r="AA433">
        <v>0</v>
      </c>
      <c r="AB433">
        <v>0</v>
      </c>
      <c r="AC433">
        <v>0</v>
      </c>
      <c r="AD433">
        <v>0</v>
      </c>
      <c r="AE433">
        <v>0</v>
      </c>
      <c r="AF433">
        <v>0</v>
      </c>
      <c r="AG433">
        <v>0</v>
      </c>
      <c r="AJ433" s="56"/>
      <c r="AK433" s="56"/>
      <c r="AL433" s="56"/>
      <c r="AP433" t="s">
        <v>1155</v>
      </c>
      <c r="AS433" t="s">
        <v>1152</v>
      </c>
      <c r="AT433">
        <v>1</v>
      </c>
      <c r="AV433">
        <v>0</v>
      </c>
      <c r="AW433">
        <v>0</v>
      </c>
      <c r="AX433">
        <v>0</v>
      </c>
      <c r="AY433" t="s">
        <v>1388</v>
      </c>
      <c r="AZ433" t="s">
        <v>1388</v>
      </c>
      <c r="BA433">
        <v>0</v>
      </c>
      <c r="BD433">
        <v>1000000000</v>
      </c>
      <c r="BE433">
        <v>0</v>
      </c>
      <c r="BF433">
        <v>0</v>
      </c>
      <c r="BG433">
        <v>0</v>
      </c>
      <c r="BH433">
        <v>0</v>
      </c>
      <c r="BI433">
        <v>0</v>
      </c>
      <c r="BJ433">
        <v>0</v>
      </c>
      <c r="BK433">
        <v>0</v>
      </c>
      <c r="BL433">
        <v>0</v>
      </c>
      <c r="BM433">
        <v>0</v>
      </c>
      <c r="BN433">
        <v>0</v>
      </c>
      <c r="BO433">
        <v>0</v>
      </c>
      <c r="BP433">
        <v>0</v>
      </c>
      <c r="BR433">
        <v>0</v>
      </c>
      <c r="BS433">
        <v>0</v>
      </c>
      <c r="BX433">
        <v>0</v>
      </c>
      <c r="BY433">
        <v>0</v>
      </c>
      <c r="BZ433">
        <v>0</v>
      </c>
      <c r="CA433">
        <v>0</v>
      </c>
      <c r="CB433">
        <v>0</v>
      </c>
      <c r="CC433">
        <v>1</v>
      </c>
      <c r="CD433" s="56">
        <v>42095</v>
      </c>
      <c r="CE433" s="56">
        <v>42342</v>
      </c>
      <c r="CF433" s="56">
        <v>42342</v>
      </c>
      <c r="CG433" s="56">
        <v>42419</v>
      </c>
      <c r="CH433" s="56"/>
      <c r="CI433" s="56"/>
      <c r="CJ433">
        <v>0.87</v>
      </c>
      <c r="CK433">
        <v>0</v>
      </c>
      <c r="CL433">
        <v>0.42</v>
      </c>
      <c r="CM433">
        <v>0</v>
      </c>
      <c r="CN433">
        <v>0</v>
      </c>
      <c r="CO433">
        <v>0</v>
      </c>
      <c r="CP433">
        <v>0.56000000000000005</v>
      </c>
      <c r="CQ433" t="s">
        <v>1154</v>
      </c>
      <c r="CR433" t="s">
        <v>1153</v>
      </c>
      <c r="CS433" t="s">
        <v>1395</v>
      </c>
      <c r="CT433" t="s">
        <v>1397</v>
      </c>
      <c r="CU433" t="s">
        <v>1396</v>
      </c>
      <c r="CV433" t="s">
        <v>2950</v>
      </c>
      <c r="CW433" t="s">
        <v>1157</v>
      </c>
      <c r="CX433" t="s">
        <v>853</v>
      </c>
      <c r="DC433" t="s">
        <v>1158</v>
      </c>
      <c r="DE433" t="s">
        <v>1728</v>
      </c>
    </row>
    <row r="434" spans="1:109" x14ac:dyDescent="0.25">
      <c r="A434" t="s">
        <v>1025</v>
      </c>
      <c r="B434">
        <v>2</v>
      </c>
      <c r="C434" s="56">
        <v>42419</v>
      </c>
      <c r="D434" t="s">
        <v>1153</v>
      </c>
      <c r="E434" t="s">
        <v>2951</v>
      </c>
      <c r="G434" t="s">
        <v>2952</v>
      </c>
      <c r="H434" t="s">
        <v>1144</v>
      </c>
      <c r="I434" t="s">
        <v>1144</v>
      </c>
      <c r="J434" t="s">
        <v>1144</v>
      </c>
      <c r="K434" t="s">
        <v>1144</v>
      </c>
      <c r="L434">
        <v>1.47</v>
      </c>
      <c r="M434">
        <v>4.12</v>
      </c>
      <c r="N434">
        <v>0</v>
      </c>
      <c r="O434" s="56">
        <v>0</v>
      </c>
      <c r="P434" s="56">
        <v>0</v>
      </c>
      <c r="Q434">
        <v>1</v>
      </c>
      <c r="R434">
        <v>1</v>
      </c>
      <c r="S434">
        <v>11</v>
      </c>
      <c r="T434">
        <v>8</v>
      </c>
      <c r="U434">
        <v>3</v>
      </c>
      <c r="V434">
        <v>1</v>
      </c>
      <c r="X434" t="s">
        <v>7755</v>
      </c>
      <c r="AA434">
        <v>0</v>
      </c>
      <c r="AB434">
        <v>0</v>
      </c>
      <c r="AC434">
        <v>0</v>
      </c>
      <c r="AD434">
        <v>0</v>
      </c>
      <c r="AE434">
        <v>0</v>
      </c>
      <c r="AF434">
        <v>0</v>
      </c>
      <c r="AG434">
        <v>0</v>
      </c>
      <c r="AJ434" s="56"/>
      <c r="AK434" s="56"/>
      <c r="AL434" s="56"/>
      <c r="AP434" t="s">
        <v>1155</v>
      </c>
      <c r="AS434" t="s">
        <v>1152</v>
      </c>
      <c r="AT434">
        <v>1</v>
      </c>
      <c r="AV434">
        <v>0</v>
      </c>
      <c r="AW434">
        <v>0</v>
      </c>
      <c r="AX434">
        <v>0</v>
      </c>
      <c r="AY434" t="s">
        <v>1388</v>
      </c>
      <c r="AZ434" t="s">
        <v>1388</v>
      </c>
      <c r="BA434">
        <v>0</v>
      </c>
      <c r="BD434">
        <v>1000000000</v>
      </c>
      <c r="BE434">
        <v>0</v>
      </c>
      <c r="BF434">
        <v>0</v>
      </c>
      <c r="BG434">
        <v>0</v>
      </c>
      <c r="BH434">
        <v>0</v>
      </c>
      <c r="BI434">
        <v>0</v>
      </c>
      <c r="BJ434">
        <v>0</v>
      </c>
      <c r="BK434">
        <v>0</v>
      </c>
      <c r="BL434">
        <v>0</v>
      </c>
      <c r="BM434">
        <v>0</v>
      </c>
      <c r="BN434">
        <v>0</v>
      </c>
      <c r="BO434">
        <v>0</v>
      </c>
      <c r="BP434">
        <v>0</v>
      </c>
      <c r="BR434">
        <v>0</v>
      </c>
      <c r="BS434">
        <v>0</v>
      </c>
      <c r="BX434">
        <v>0</v>
      </c>
      <c r="BY434">
        <v>0</v>
      </c>
      <c r="BZ434">
        <v>0</v>
      </c>
      <c r="CA434">
        <v>0</v>
      </c>
      <c r="CB434">
        <v>0</v>
      </c>
      <c r="CC434">
        <v>1</v>
      </c>
      <c r="CD434" s="56">
        <v>42095</v>
      </c>
      <c r="CE434" s="56">
        <v>42342</v>
      </c>
      <c r="CF434" s="56">
        <v>42342</v>
      </c>
      <c r="CG434" s="56">
        <v>42419</v>
      </c>
      <c r="CH434" s="56"/>
      <c r="CI434" s="56"/>
      <c r="CJ434">
        <v>1</v>
      </c>
      <c r="CK434">
        <v>0</v>
      </c>
      <c r="CL434">
        <v>0.96</v>
      </c>
      <c r="CM434">
        <v>0</v>
      </c>
      <c r="CN434">
        <v>0</v>
      </c>
      <c r="CO434">
        <v>0</v>
      </c>
      <c r="CP434">
        <v>0</v>
      </c>
      <c r="CQ434" t="s">
        <v>1154</v>
      </c>
      <c r="CR434" t="s">
        <v>1153</v>
      </c>
      <c r="CS434" t="s">
        <v>1748</v>
      </c>
      <c r="CT434" t="s">
        <v>1397</v>
      </c>
      <c r="CU434" t="s">
        <v>1396</v>
      </c>
      <c r="CV434" t="s">
        <v>2953</v>
      </c>
      <c r="CW434" t="s">
        <v>1391</v>
      </c>
      <c r="CX434" t="s">
        <v>853</v>
      </c>
      <c r="DC434" t="s">
        <v>1389</v>
      </c>
      <c r="DE434" t="s">
        <v>1392</v>
      </c>
    </row>
    <row r="435" spans="1:109" x14ac:dyDescent="0.25">
      <c r="A435" t="s">
        <v>1025</v>
      </c>
      <c r="B435">
        <v>2</v>
      </c>
      <c r="C435" s="56">
        <v>42419</v>
      </c>
      <c r="D435" t="s">
        <v>1153</v>
      </c>
      <c r="E435" t="s">
        <v>2954</v>
      </c>
      <c r="G435" t="s">
        <v>2955</v>
      </c>
      <c r="H435" t="s">
        <v>1144</v>
      </c>
      <c r="I435" t="s">
        <v>1144</v>
      </c>
      <c r="J435" t="s">
        <v>1144</v>
      </c>
      <c r="K435" t="s">
        <v>1144</v>
      </c>
      <c r="L435">
        <v>0.61</v>
      </c>
      <c r="M435">
        <v>1.34</v>
      </c>
      <c r="N435">
        <v>0</v>
      </c>
      <c r="O435" s="56">
        <v>0</v>
      </c>
      <c r="P435" s="56">
        <v>0</v>
      </c>
      <c r="Q435">
        <v>1</v>
      </c>
      <c r="R435">
        <v>1</v>
      </c>
      <c r="S435">
        <v>11</v>
      </c>
      <c r="T435">
        <v>8</v>
      </c>
      <c r="U435">
        <v>3</v>
      </c>
      <c r="V435">
        <v>1</v>
      </c>
      <c r="X435" t="s">
        <v>7755</v>
      </c>
      <c r="AA435">
        <v>0</v>
      </c>
      <c r="AB435">
        <v>0</v>
      </c>
      <c r="AC435">
        <v>0</v>
      </c>
      <c r="AD435">
        <v>0</v>
      </c>
      <c r="AE435">
        <v>0</v>
      </c>
      <c r="AF435">
        <v>0</v>
      </c>
      <c r="AG435">
        <v>0</v>
      </c>
      <c r="AJ435" s="56"/>
      <c r="AK435" s="56"/>
      <c r="AL435" s="56"/>
      <c r="AP435" t="s">
        <v>1155</v>
      </c>
      <c r="AS435" t="s">
        <v>1152</v>
      </c>
      <c r="AT435">
        <v>1</v>
      </c>
      <c r="AV435">
        <v>4</v>
      </c>
      <c r="AW435">
        <v>3</v>
      </c>
      <c r="AX435">
        <v>1</v>
      </c>
      <c r="AY435" t="s">
        <v>1147</v>
      </c>
      <c r="AZ435" t="s">
        <v>1147</v>
      </c>
      <c r="BA435">
        <v>4</v>
      </c>
      <c r="BD435">
        <v>1000000000</v>
      </c>
      <c r="BE435">
        <v>10</v>
      </c>
      <c r="BF435">
        <v>-1.5</v>
      </c>
      <c r="BG435">
        <v>0</v>
      </c>
      <c r="BH435">
        <v>0</v>
      </c>
      <c r="BI435">
        <v>0</v>
      </c>
      <c r="BJ435">
        <v>0</v>
      </c>
      <c r="BK435">
        <v>0</v>
      </c>
      <c r="BL435">
        <v>0</v>
      </c>
      <c r="BM435">
        <v>10</v>
      </c>
      <c r="BN435">
        <v>-1.5</v>
      </c>
      <c r="BO435">
        <v>0</v>
      </c>
      <c r="BP435">
        <v>0</v>
      </c>
      <c r="BR435">
        <v>0</v>
      </c>
      <c r="BS435">
        <v>1</v>
      </c>
      <c r="BX435">
        <v>0</v>
      </c>
      <c r="BY435">
        <v>3.66</v>
      </c>
      <c r="BZ435">
        <v>0</v>
      </c>
      <c r="CA435">
        <v>5.22</v>
      </c>
      <c r="CB435">
        <v>0</v>
      </c>
      <c r="CC435">
        <v>1</v>
      </c>
      <c r="CD435" s="56">
        <v>42095</v>
      </c>
      <c r="CE435" s="56">
        <v>42342</v>
      </c>
      <c r="CF435" s="56">
        <v>42342</v>
      </c>
      <c r="CG435" s="56">
        <v>42419</v>
      </c>
      <c r="CH435" s="56"/>
      <c r="CI435" s="56"/>
      <c r="CJ435">
        <v>0</v>
      </c>
      <c r="CK435">
        <v>0</v>
      </c>
      <c r="CL435">
        <v>0</v>
      </c>
      <c r="CM435">
        <v>0</v>
      </c>
      <c r="CN435">
        <v>0</v>
      </c>
      <c r="CO435">
        <v>0</v>
      </c>
      <c r="CP435">
        <v>0.96</v>
      </c>
      <c r="CQ435" t="s">
        <v>1154</v>
      </c>
      <c r="CR435" t="s">
        <v>1153</v>
      </c>
      <c r="CS435" t="s">
        <v>1748</v>
      </c>
      <c r="CT435" t="s">
        <v>1397</v>
      </c>
      <c r="CU435" t="s">
        <v>1396</v>
      </c>
      <c r="CV435" t="s">
        <v>2956</v>
      </c>
      <c r="CW435" t="s">
        <v>1738</v>
      </c>
      <c r="CX435" t="s">
        <v>853</v>
      </c>
      <c r="DC435" t="s">
        <v>1387</v>
      </c>
      <c r="DE435" t="s">
        <v>1392</v>
      </c>
    </row>
    <row r="436" spans="1:109" x14ac:dyDescent="0.25">
      <c r="A436" t="s">
        <v>1025</v>
      </c>
      <c r="B436">
        <v>2</v>
      </c>
      <c r="C436" s="56">
        <v>42419</v>
      </c>
      <c r="D436" t="s">
        <v>1153</v>
      </c>
      <c r="E436" t="s">
        <v>2957</v>
      </c>
      <c r="G436" t="s">
        <v>2958</v>
      </c>
      <c r="H436" t="s">
        <v>1144</v>
      </c>
      <c r="I436" t="s">
        <v>1144</v>
      </c>
      <c r="J436" t="s">
        <v>1144</v>
      </c>
      <c r="K436" t="s">
        <v>1144</v>
      </c>
      <c r="L436">
        <v>0.5</v>
      </c>
      <c r="M436">
        <v>1.64</v>
      </c>
      <c r="N436">
        <v>0</v>
      </c>
      <c r="O436" s="56">
        <v>0</v>
      </c>
      <c r="P436" s="56">
        <v>0</v>
      </c>
      <c r="Q436">
        <v>1</v>
      </c>
      <c r="R436">
        <v>1</v>
      </c>
      <c r="S436">
        <v>11</v>
      </c>
      <c r="T436">
        <v>8</v>
      </c>
      <c r="U436">
        <v>3</v>
      </c>
      <c r="V436">
        <v>1</v>
      </c>
      <c r="X436" t="s">
        <v>7755</v>
      </c>
      <c r="AA436">
        <v>0</v>
      </c>
      <c r="AB436">
        <v>0</v>
      </c>
      <c r="AC436">
        <v>0</v>
      </c>
      <c r="AD436">
        <v>0</v>
      </c>
      <c r="AE436">
        <v>0</v>
      </c>
      <c r="AF436">
        <v>0</v>
      </c>
      <c r="AG436">
        <v>0</v>
      </c>
      <c r="AJ436" s="56"/>
      <c r="AK436" s="56"/>
      <c r="AL436" s="56"/>
      <c r="AP436" t="s">
        <v>1155</v>
      </c>
      <c r="AS436" t="s">
        <v>1152</v>
      </c>
      <c r="AT436">
        <v>1</v>
      </c>
      <c r="AV436">
        <v>2</v>
      </c>
      <c r="AW436">
        <v>2</v>
      </c>
      <c r="AX436">
        <v>1</v>
      </c>
      <c r="AY436" t="s">
        <v>1147</v>
      </c>
      <c r="AZ436" t="s">
        <v>1147</v>
      </c>
      <c r="BA436">
        <v>2</v>
      </c>
      <c r="BD436">
        <v>1000000000</v>
      </c>
      <c r="BE436">
        <v>3</v>
      </c>
      <c r="BF436">
        <v>-0.5</v>
      </c>
      <c r="BG436">
        <v>0</v>
      </c>
      <c r="BH436">
        <v>0</v>
      </c>
      <c r="BI436">
        <v>0</v>
      </c>
      <c r="BJ436">
        <v>0</v>
      </c>
      <c r="BK436">
        <v>0</v>
      </c>
      <c r="BL436">
        <v>0</v>
      </c>
      <c r="BM436">
        <v>3</v>
      </c>
      <c r="BN436">
        <v>-0.5</v>
      </c>
      <c r="BO436">
        <v>0</v>
      </c>
      <c r="BP436">
        <v>0</v>
      </c>
      <c r="BR436">
        <v>0</v>
      </c>
      <c r="BS436">
        <v>1</v>
      </c>
      <c r="BX436">
        <v>0</v>
      </c>
      <c r="BY436">
        <v>0.5</v>
      </c>
      <c r="BZ436">
        <v>0</v>
      </c>
      <c r="CA436">
        <v>9.9499999999999993</v>
      </c>
      <c r="CB436">
        <v>0</v>
      </c>
      <c r="CC436">
        <v>1</v>
      </c>
      <c r="CD436" s="56">
        <v>42095</v>
      </c>
      <c r="CE436" s="56">
        <v>42342</v>
      </c>
      <c r="CF436" s="56">
        <v>42342</v>
      </c>
      <c r="CG436" s="56">
        <v>42419</v>
      </c>
      <c r="CH436" s="56"/>
      <c r="CI436" s="56"/>
      <c r="CJ436">
        <v>0</v>
      </c>
      <c r="CK436">
        <v>0</v>
      </c>
      <c r="CL436">
        <v>0</v>
      </c>
      <c r="CM436">
        <v>0</v>
      </c>
      <c r="CN436">
        <v>0</v>
      </c>
      <c r="CO436">
        <v>0</v>
      </c>
      <c r="CP436">
        <v>0.96</v>
      </c>
      <c r="CQ436" t="s">
        <v>1154</v>
      </c>
      <c r="CR436" t="s">
        <v>1153</v>
      </c>
      <c r="CS436" t="s">
        <v>1748</v>
      </c>
      <c r="CT436" t="s">
        <v>1397</v>
      </c>
      <c r="CU436" t="s">
        <v>1396</v>
      </c>
      <c r="CV436" t="s">
        <v>2959</v>
      </c>
      <c r="CW436" t="s">
        <v>1727</v>
      </c>
      <c r="CX436" t="s">
        <v>853</v>
      </c>
      <c r="DC436" t="s">
        <v>1387</v>
      </c>
      <c r="DE436" t="s">
        <v>1392</v>
      </c>
    </row>
    <row r="437" spans="1:109" x14ac:dyDescent="0.25">
      <c r="A437" t="s">
        <v>1025</v>
      </c>
      <c r="B437">
        <v>6</v>
      </c>
      <c r="C437" s="56">
        <v>42419</v>
      </c>
      <c r="D437" t="s">
        <v>1153</v>
      </c>
      <c r="E437" t="s">
        <v>2960</v>
      </c>
      <c r="G437" t="s">
        <v>2961</v>
      </c>
      <c r="H437" t="s">
        <v>1144</v>
      </c>
      <c r="I437" t="s">
        <v>1144</v>
      </c>
      <c r="J437" t="s">
        <v>1144</v>
      </c>
      <c r="K437" t="s">
        <v>1144</v>
      </c>
      <c r="L437">
        <v>9.67</v>
      </c>
      <c r="M437">
        <v>15.75</v>
      </c>
      <c r="N437">
        <v>0</v>
      </c>
      <c r="O437" s="56">
        <v>0</v>
      </c>
      <c r="P437" s="56">
        <v>0</v>
      </c>
      <c r="Q437">
        <v>1</v>
      </c>
      <c r="R437">
        <v>1</v>
      </c>
      <c r="S437">
        <v>11</v>
      </c>
      <c r="T437">
        <v>8</v>
      </c>
      <c r="U437">
        <v>3</v>
      </c>
      <c r="V437">
        <v>1</v>
      </c>
      <c r="X437" t="s">
        <v>7755</v>
      </c>
      <c r="AA437">
        <v>0</v>
      </c>
      <c r="AB437">
        <v>0</v>
      </c>
      <c r="AC437">
        <v>0</v>
      </c>
      <c r="AD437">
        <v>0</v>
      </c>
      <c r="AE437">
        <v>0</v>
      </c>
      <c r="AF437">
        <v>0</v>
      </c>
      <c r="AG437">
        <v>0</v>
      </c>
      <c r="AJ437" s="56"/>
      <c r="AK437" s="56"/>
      <c r="AL437" s="56"/>
      <c r="AP437" t="s">
        <v>1155</v>
      </c>
      <c r="AS437" t="s">
        <v>1152</v>
      </c>
      <c r="AT437">
        <v>1</v>
      </c>
      <c r="AV437">
        <v>0</v>
      </c>
      <c r="AW437">
        <v>0</v>
      </c>
      <c r="AX437">
        <v>0</v>
      </c>
      <c r="AY437" t="s">
        <v>1388</v>
      </c>
      <c r="AZ437" t="s">
        <v>1388</v>
      </c>
      <c r="BA437">
        <v>0</v>
      </c>
      <c r="BD437">
        <v>1000000000</v>
      </c>
      <c r="BE437">
        <v>0</v>
      </c>
      <c r="BF437">
        <v>0</v>
      </c>
      <c r="BG437">
        <v>0</v>
      </c>
      <c r="BH437">
        <v>0</v>
      </c>
      <c r="BI437">
        <v>0</v>
      </c>
      <c r="BJ437">
        <v>0</v>
      </c>
      <c r="BK437">
        <v>0</v>
      </c>
      <c r="BL437">
        <v>0</v>
      </c>
      <c r="BM437">
        <v>0</v>
      </c>
      <c r="BN437">
        <v>0</v>
      </c>
      <c r="BO437">
        <v>0</v>
      </c>
      <c r="BP437">
        <v>0</v>
      </c>
      <c r="BR437">
        <v>0</v>
      </c>
      <c r="BS437">
        <v>0</v>
      </c>
      <c r="BX437">
        <v>0</v>
      </c>
      <c r="BY437">
        <v>0</v>
      </c>
      <c r="BZ437">
        <v>0</v>
      </c>
      <c r="CA437">
        <v>0</v>
      </c>
      <c r="CB437">
        <v>0</v>
      </c>
      <c r="CC437">
        <v>1</v>
      </c>
      <c r="CD437" s="56">
        <v>42095</v>
      </c>
      <c r="CE437" s="56">
        <v>42342</v>
      </c>
      <c r="CF437" s="56">
        <v>42342</v>
      </c>
      <c r="CG437" s="56">
        <v>42419</v>
      </c>
      <c r="CH437" s="56"/>
      <c r="CI437" s="56"/>
      <c r="CJ437">
        <v>1</v>
      </c>
      <c r="CK437">
        <v>0</v>
      </c>
      <c r="CL437">
        <v>0.97</v>
      </c>
      <c r="CM437">
        <v>0</v>
      </c>
      <c r="CN437">
        <v>0</v>
      </c>
      <c r="CO437">
        <v>0</v>
      </c>
      <c r="CP437">
        <v>0</v>
      </c>
      <c r="CQ437" t="s">
        <v>1154</v>
      </c>
      <c r="CR437" t="s">
        <v>1153</v>
      </c>
      <c r="CS437" t="s">
        <v>1395</v>
      </c>
      <c r="CT437" t="s">
        <v>1397</v>
      </c>
      <c r="CU437" t="s">
        <v>1396</v>
      </c>
      <c r="CV437" t="s">
        <v>2962</v>
      </c>
      <c r="CW437" t="s">
        <v>1742</v>
      </c>
      <c r="CX437" t="s">
        <v>853</v>
      </c>
      <c r="DC437" t="s">
        <v>1389</v>
      </c>
      <c r="DE437" t="s">
        <v>1392</v>
      </c>
    </row>
    <row r="438" spans="1:109" x14ac:dyDescent="0.25">
      <c r="A438" t="s">
        <v>1025</v>
      </c>
      <c r="B438">
        <v>6</v>
      </c>
      <c r="C438" s="56">
        <v>42419</v>
      </c>
      <c r="D438" t="s">
        <v>1153</v>
      </c>
      <c r="E438" t="s">
        <v>2963</v>
      </c>
      <c r="G438" t="s">
        <v>2964</v>
      </c>
      <c r="H438" t="s">
        <v>1144</v>
      </c>
      <c r="I438" t="s">
        <v>1144</v>
      </c>
      <c r="J438" t="s">
        <v>1144</v>
      </c>
      <c r="K438" t="s">
        <v>1144</v>
      </c>
      <c r="L438">
        <v>2.14</v>
      </c>
      <c r="M438">
        <v>4.21</v>
      </c>
      <c r="N438">
        <v>0</v>
      </c>
      <c r="O438" s="56">
        <v>0</v>
      </c>
      <c r="P438" s="56">
        <v>0</v>
      </c>
      <c r="Q438">
        <v>1</v>
      </c>
      <c r="R438">
        <v>1</v>
      </c>
      <c r="S438">
        <v>11</v>
      </c>
      <c r="T438">
        <v>8</v>
      </c>
      <c r="U438">
        <v>3</v>
      </c>
      <c r="V438">
        <v>1</v>
      </c>
      <c r="X438" t="s">
        <v>7763</v>
      </c>
      <c r="AA438">
        <v>0</v>
      </c>
      <c r="AB438">
        <v>0</v>
      </c>
      <c r="AC438">
        <v>0</v>
      </c>
      <c r="AD438">
        <v>0</v>
      </c>
      <c r="AE438">
        <v>0</v>
      </c>
      <c r="AF438">
        <v>0</v>
      </c>
      <c r="AG438">
        <v>0</v>
      </c>
      <c r="AJ438" s="56"/>
      <c r="AK438" s="56"/>
      <c r="AL438" s="56"/>
      <c r="AP438" t="s">
        <v>1155</v>
      </c>
      <c r="AS438" t="s">
        <v>1152</v>
      </c>
      <c r="AT438">
        <v>1</v>
      </c>
      <c r="AV438">
        <v>0</v>
      </c>
      <c r="AW438">
        <v>0</v>
      </c>
      <c r="AX438">
        <v>0</v>
      </c>
      <c r="AY438" t="s">
        <v>1388</v>
      </c>
      <c r="AZ438" t="s">
        <v>1388</v>
      </c>
      <c r="BA438">
        <v>0</v>
      </c>
      <c r="BD438">
        <v>1000000000</v>
      </c>
      <c r="BE438">
        <v>17</v>
      </c>
      <c r="BF438">
        <v>0</v>
      </c>
      <c r="BG438">
        <v>0</v>
      </c>
      <c r="BH438">
        <v>0</v>
      </c>
      <c r="BI438">
        <v>0</v>
      </c>
      <c r="BJ438">
        <v>0</v>
      </c>
      <c r="BK438">
        <v>0</v>
      </c>
      <c r="BL438">
        <v>0</v>
      </c>
      <c r="BM438">
        <v>17</v>
      </c>
      <c r="BN438">
        <v>0</v>
      </c>
      <c r="BO438">
        <v>0</v>
      </c>
      <c r="BP438">
        <v>0</v>
      </c>
      <c r="BR438">
        <v>0</v>
      </c>
      <c r="BS438">
        <v>0</v>
      </c>
      <c r="BX438">
        <v>0</v>
      </c>
      <c r="BY438">
        <v>0</v>
      </c>
      <c r="BZ438">
        <v>0</v>
      </c>
      <c r="CA438">
        <v>0</v>
      </c>
      <c r="CB438">
        <v>0</v>
      </c>
      <c r="CC438">
        <v>1</v>
      </c>
      <c r="CD438" s="56">
        <v>42254</v>
      </c>
      <c r="CE438" s="56">
        <v>42342</v>
      </c>
      <c r="CF438" s="56">
        <v>42342</v>
      </c>
      <c r="CG438" s="56">
        <v>42419</v>
      </c>
      <c r="CH438" s="56"/>
      <c r="CI438" s="56"/>
      <c r="CJ438">
        <v>0.17</v>
      </c>
      <c r="CK438">
        <v>0</v>
      </c>
      <c r="CL438">
        <v>0.03</v>
      </c>
      <c r="CM438">
        <v>0</v>
      </c>
      <c r="CN438">
        <v>0</v>
      </c>
      <c r="CO438">
        <v>0</v>
      </c>
      <c r="CP438">
        <v>0.95</v>
      </c>
      <c r="CQ438" t="s">
        <v>1154</v>
      </c>
      <c r="CR438" t="s">
        <v>1153</v>
      </c>
      <c r="CS438" t="s">
        <v>1395</v>
      </c>
      <c r="CT438" t="s">
        <v>1397</v>
      </c>
      <c r="CU438" t="s">
        <v>1396</v>
      </c>
      <c r="CV438" t="s">
        <v>2965</v>
      </c>
      <c r="CW438" t="s">
        <v>1391</v>
      </c>
      <c r="CX438" t="s">
        <v>853</v>
      </c>
      <c r="DC438" t="s">
        <v>1389</v>
      </c>
      <c r="DE438" t="s">
        <v>1728</v>
      </c>
    </row>
    <row r="439" spans="1:109" x14ac:dyDescent="0.25">
      <c r="A439" t="s">
        <v>1025</v>
      </c>
      <c r="B439">
        <v>6</v>
      </c>
      <c r="C439" s="56">
        <v>42419</v>
      </c>
      <c r="D439" t="s">
        <v>1153</v>
      </c>
      <c r="E439" t="s">
        <v>2966</v>
      </c>
      <c r="G439" t="s">
        <v>2967</v>
      </c>
      <c r="H439" t="s">
        <v>1144</v>
      </c>
      <c r="I439" t="s">
        <v>1144</v>
      </c>
      <c r="J439" t="s">
        <v>1144</v>
      </c>
      <c r="K439" t="s">
        <v>1144</v>
      </c>
      <c r="L439">
        <v>5.29</v>
      </c>
      <c r="M439">
        <v>10.51</v>
      </c>
      <c r="N439">
        <v>0</v>
      </c>
      <c r="O439" s="56">
        <v>0</v>
      </c>
      <c r="P439" s="56">
        <v>0</v>
      </c>
      <c r="Q439">
        <v>1</v>
      </c>
      <c r="R439">
        <v>1</v>
      </c>
      <c r="S439">
        <v>11</v>
      </c>
      <c r="T439">
        <v>8</v>
      </c>
      <c r="U439">
        <v>3</v>
      </c>
      <c r="V439">
        <v>1</v>
      </c>
      <c r="X439" t="s">
        <v>7755</v>
      </c>
      <c r="AA439">
        <v>0</v>
      </c>
      <c r="AB439">
        <v>0</v>
      </c>
      <c r="AC439">
        <v>0</v>
      </c>
      <c r="AD439">
        <v>0</v>
      </c>
      <c r="AE439">
        <v>0</v>
      </c>
      <c r="AF439">
        <v>0</v>
      </c>
      <c r="AG439">
        <v>0</v>
      </c>
      <c r="AJ439" s="56"/>
      <c r="AK439" s="56"/>
      <c r="AL439" s="56"/>
      <c r="AP439" t="s">
        <v>1155</v>
      </c>
      <c r="AS439" t="s">
        <v>1152</v>
      </c>
      <c r="AT439">
        <v>1</v>
      </c>
      <c r="AV439">
        <v>0</v>
      </c>
      <c r="AW439">
        <v>0</v>
      </c>
      <c r="AX439">
        <v>0</v>
      </c>
      <c r="AY439" t="s">
        <v>1388</v>
      </c>
      <c r="AZ439" t="s">
        <v>1388</v>
      </c>
      <c r="BA439">
        <v>0</v>
      </c>
      <c r="BD439">
        <v>1000000000</v>
      </c>
      <c r="BE439">
        <v>0</v>
      </c>
      <c r="BF439">
        <v>0</v>
      </c>
      <c r="BG439">
        <v>0</v>
      </c>
      <c r="BH439">
        <v>0</v>
      </c>
      <c r="BI439">
        <v>0</v>
      </c>
      <c r="BJ439">
        <v>0</v>
      </c>
      <c r="BK439">
        <v>0</v>
      </c>
      <c r="BL439">
        <v>0</v>
      </c>
      <c r="BM439">
        <v>0</v>
      </c>
      <c r="BN439">
        <v>0</v>
      </c>
      <c r="BO439">
        <v>0</v>
      </c>
      <c r="BP439">
        <v>0</v>
      </c>
      <c r="BR439">
        <v>0</v>
      </c>
      <c r="BS439">
        <v>0</v>
      </c>
      <c r="BX439">
        <v>0</v>
      </c>
      <c r="BY439">
        <v>0</v>
      </c>
      <c r="BZ439">
        <v>0</v>
      </c>
      <c r="CA439">
        <v>0</v>
      </c>
      <c r="CB439">
        <v>0</v>
      </c>
      <c r="CC439">
        <v>1</v>
      </c>
      <c r="CD439" s="56">
        <v>42095</v>
      </c>
      <c r="CE439" s="56">
        <v>42342</v>
      </c>
      <c r="CF439" s="56">
        <v>42342</v>
      </c>
      <c r="CG439" s="56">
        <v>42419</v>
      </c>
      <c r="CH439" s="56"/>
      <c r="CI439" s="56"/>
      <c r="CJ439">
        <v>1</v>
      </c>
      <c r="CK439">
        <v>0</v>
      </c>
      <c r="CL439">
        <v>0.97</v>
      </c>
      <c r="CM439">
        <v>0</v>
      </c>
      <c r="CN439">
        <v>0</v>
      </c>
      <c r="CO439">
        <v>0</v>
      </c>
      <c r="CP439">
        <v>0</v>
      </c>
      <c r="CQ439" t="s">
        <v>1154</v>
      </c>
      <c r="CR439" t="s">
        <v>1153</v>
      </c>
      <c r="CS439" t="s">
        <v>1395</v>
      </c>
      <c r="CT439" t="s">
        <v>1397</v>
      </c>
      <c r="CU439" t="s">
        <v>1396</v>
      </c>
      <c r="CV439" t="s">
        <v>2968</v>
      </c>
      <c r="CW439" t="s">
        <v>1738</v>
      </c>
      <c r="CX439" t="s">
        <v>853</v>
      </c>
      <c r="DC439" t="s">
        <v>1387</v>
      </c>
      <c r="DE439" t="s">
        <v>1728</v>
      </c>
    </row>
    <row r="440" spans="1:109" x14ac:dyDescent="0.25">
      <c r="A440" t="s">
        <v>1025</v>
      </c>
      <c r="B440">
        <v>6</v>
      </c>
      <c r="C440" s="56">
        <v>42419</v>
      </c>
      <c r="D440" t="s">
        <v>1153</v>
      </c>
      <c r="E440" t="s">
        <v>2969</v>
      </c>
      <c r="G440" t="s">
        <v>2970</v>
      </c>
      <c r="H440" t="s">
        <v>1144</v>
      </c>
      <c r="I440" t="s">
        <v>1144</v>
      </c>
      <c r="J440" t="s">
        <v>1144</v>
      </c>
      <c r="K440" t="s">
        <v>1144</v>
      </c>
      <c r="L440">
        <v>6.21</v>
      </c>
      <c r="M440">
        <v>11.72</v>
      </c>
      <c r="N440">
        <v>0</v>
      </c>
      <c r="O440" s="56">
        <v>0</v>
      </c>
      <c r="P440" s="56">
        <v>0</v>
      </c>
      <c r="Q440">
        <v>1</v>
      </c>
      <c r="R440">
        <v>1</v>
      </c>
      <c r="S440">
        <v>11</v>
      </c>
      <c r="T440">
        <v>8</v>
      </c>
      <c r="U440">
        <v>3</v>
      </c>
      <c r="V440">
        <v>1</v>
      </c>
      <c r="W440" t="s">
        <v>1156</v>
      </c>
      <c r="X440" t="s">
        <v>7755</v>
      </c>
      <c r="Y440">
        <v>7</v>
      </c>
      <c r="AA440">
        <v>0</v>
      </c>
      <c r="AB440">
        <v>0</v>
      </c>
      <c r="AC440">
        <v>0</v>
      </c>
      <c r="AD440">
        <v>0</v>
      </c>
      <c r="AE440">
        <v>0</v>
      </c>
      <c r="AF440">
        <v>2</v>
      </c>
      <c r="AG440">
        <v>0</v>
      </c>
      <c r="AJ440" s="56"/>
      <c r="AK440" s="56"/>
      <c r="AL440" s="56"/>
      <c r="AP440" t="s">
        <v>1155</v>
      </c>
      <c r="AS440" t="s">
        <v>1152</v>
      </c>
      <c r="AT440">
        <v>1</v>
      </c>
      <c r="AV440">
        <v>5</v>
      </c>
      <c r="AW440">
        <v>3</v>
      </c>
      <c r="AX440">
        <v>2</v>
      </c>
      <c r="AY440" t="s">
        <v>1145</v>
      </c>
      <c r="AZ440" t="s">
        <v>1145</v>
      </c>
      <c r="BA440">
        <v>5</v>
      </c>
      <c r="BD440">
        <v>1000000000</v>
      </c>
      <c r="BE440">
        <v>3</v>
      </c>
      <c r="BF440">
        <v>0.4</v>
      </c>
      <c r="BG440">
        <v>0</v>
      </c>
      <c r="BH440">
        <v>0</v>
      </c>
      <c r="BI440">
        <v>0</v>
      </c>
      <c r="BJ440">
        <v>0</v>
      </c>
      <c r="BK440">
        <v>0</v>
      </c>
      <c r="BL440">
        <v>0</v>
      </c>
      <c r="BM440">
        <v>3</v>
      </c>
      <c r="BN440">
        <v>0.4</v>
      </c>
      <c r="BO440">
        <v>0</v>
      </c>
      <c r="BP440">
        <v>0</v>
      </c>
      <c r="BR440">
        <v>2</v>
      </c>
      <c r="BS440">
        <v>1</v>
      </c>
      <c r="BX440">
        <v>0</v>
      </c>
      <c r="BY440">
        <v>0</v>
      </c>
      <c r="BZ440">
        <v>0</v>
      </c>
      <c r="CA440">
        <v>3.87</v>
      </c>
      <c r="CB440">
        <v>0</v>
      </c>
      <c r="CC440">
        <v>1</v>
      </c>
      <c r="CD440" s="56">
        <v>42095</v>
      </c>
      <c r="CE440" s="56">
        <v>42342</v>
      </c>
      <c r="CF440" s="56">
        <v>42342</v>
      </c>
      <c r="CG440" s="56">
        <v>42419</v>
      </c>
      <c r="CH440" s="56"/>
      <c r="CI440" s="56"/>
      <c r="CJ440">
        <v>0.21</v>
      </c>
      <c r="CK440">
        <v>4</v>
      </c>
      <c r="CL440">
        <v>0.03</v>
      </c>
      <c r="CM440">
        <v>0</v>
      </c>
      <c r="CN440">
        <v>0.09</v>
      </c>
      <c r="CO440">
        <v>0.86</v>
      </c>
      <c r="CP440">
        <v>0</v>
      </c>
      <c r="CQ440" t="s">
        <v>1154</v>
      </c>
      <c r="CR440" t="s">
        <v>1153</v>
      </c>
      <c r="CS440" t="s">
        <v>1395</v>
      </c>
      <c r="CT440" t="s">
        <v>1397</v>
      </c>
      <c r="CU440" t="s">
        <v>1396</v>
      </c>
      <c r="CV440" t="s">
        <v>2971</v>
      </c>
      <c r="CW440" t="s">
        <v>2972</v>
      </c>
      <c r="CX440" t="s">
        <v>853</v>
      </c>
      <c r="DC440" t="s">
        <v>1393</v>
      </c>
      <c r="DE440" t="s">
        <v>1728</v>
      </c>
    </row>
    <row r="441" spans="1:109" x14ac:dyDescent="0.25">
      <c r="A441" t="s">
        <v>1025</v>
      </c>
      <c r="B441">
        <v>6</v>
      </c>
      <c r="C441" s="56">
        <v>42419</v>
      </c>
      <c r="D441" t="s">
        <v>1153</v>
      </c>
      <c r="E441" t="s">
        <v>1465</v>
      </c>
      <c r="G441" t="s">
        <v>2973</v>
      </c>
      <c r="H441" t="s">
        <v>1144</v>
      </c>
      <c r="I441" t="s">
        <v>1144</v>
      </c>
      <c r="J441" t="s">
        <v>1144</v>
      </c>
      <c r="K441" t="s">
        <v>1144</v>
      </c>
      <c r="L441">
        <v>51.13</v>
      </c>
      <c r="M441">
        <v>80.5</v>
      </c>
      <c r="N441">
        <v>0</v>
      </c>
      <c r="O441" s="56">
        <v>0</v>
      </c>
      <c r="P441" s="56">
        <v>0</v>
      </c>
      <c r="Q441">
        <v>1</v>
      </c>
      <c r="R441">
        <v>1</v>
      </c>
      <c r="S441">
        <v>11</v>
      </c>
      <c r="T441">
        <v>8</v>
      </c>
      <c r="U441">
        <v>3</v>
      </c>
      <c r="V441">
        <v>1</v>
      </c>
      <c r="W441" t="s">
        <v>1156</v>
      </c>
      <c r="X441" t="s">
        <v>7755</v>
      </c>
      <c r="Y441">
        <v>4</v>
      </c>
      <c r="AA441">
        <v>0</v>
      </c>
      <c r="AB441">
        <v>0</v>
      </c>
      <c r="AC441">
        <v>0</v>
      </c>
      <c r="AD441">
        <v>0</v>
      </c>
      <c r="AE441">
        <v>0</v>
      </c>
      <c r="AF441">
        <v>23</v>
      </c>
      <c r="AG441">
        <v>0</v>
      </c>
      <c r="AJ441" s="56"/>
      <c r="AK441" s="56"/>
      <c r="AL441" s="56"/>
      <c r="AP441" t="s">
        <v>1155</v>
      </c>
      <c r="AS441" t="s">
        <v>1152</v>
      </c>
      <c r="AT441">
        <v>1</v>
      </c>
      <c r="AV441">
        <v>3</v>
      </c>
      <c r="AW441">
        <v>2</v>
      </c>
      <c r="AX441">
        <v>1</v>
      </c>
      <c r="AY441" t="s">
        <v>839</v>
      </c>
      <c r="AZ441" t="s">
        <v>1146</v>
      </c>
      <c r="BA441">
        <v>3</v>
      </c>
      <c r="BD441">
        <v>1000000000</v>
      </c>
      <c r="BE441">
        <v>0</v>
      </c>
      <c r="BF441">
        <v>1</v>
      </c>
      <c r="BG441">
        <v>1</v>
      </c>
      <c r="BH441">
        <v>0</v>
      </c>
      <c r="BI441">
        <v>0</v>
      </c>
      <c r="BJ441">
        <v>0</v>
      </c>
      <c r="BK441">
        <v>0</v>
      </c>
      <c r="BL441">
        <v>0</v>
      </c>
      <c r="BM441">
        <v>1</v>
      </c>
      <c r="BN441">
        <v>0.67</v>
      </c>
      <c r="BO441">
        <v>0</v>
      </c>
      <c r="BP441">
        <v>0</v>
      </c>
      <c r="BR441">
        <v>2</v>
      </c>
      <c r="BS441">
        <v>1</v>
      </c>
      <c r="BX441">
        <v>29.37</v>
      </c>
      <c r="BY441">
        <v>0</v>
      </c>
      <c r="BZ441">
        <v>0</v>
      </c>
      <c r="CA441">
        <v>2.5099999999999998</v>
      </c>
      <c r="CB441">
        <v>0</v>
      </c>
      <c r="CC441">
        <v>1</v>
      </c>
      <c r="CD441" s="56">
        <v>42095</v>
      </c>
      <c r="CE441" s="56">
        <v>42342</v>
      </c>
      <c r="CF441" s="56">
        <v>42342</v>
      </c>
      <c r="CG441" s="56">
        <v>42419</v>
      </c>
      <c r="CH441" s="56"/>
      <c r="CI441" s="56"/>
      <c r="CJ441">
        <v>0.75</v>
      </c>
      <c r="CK441">
        <v>1</v>
      </c>
      <c r="CL441">
        <v>0.31</v>
      </c>
      <c r="CM441">
        <v>0.16</v>
      </c>
      <c r="CN441">
        <v>0.51</v>
      </c>
      <c r="CO441">
        <v>0</v>
      </c>
      <c r="CP441">
        <v>0</v>
      </c>
      <c r="CQ441" t="s">
        <v>1154</v>
      </c>
      <c r="CR441" t="s">
        <v>1153</v>
      </c>
      <c r="CS441" t="s">
        <v>1395</v>
      </c>
      <c r="CT441" t="s">
        <v>1397</v>
      </c>
      <c r="CU441" t="s">
        <v>1396</v>
      </c>
      <c r="CV441" t="s">
        <v>2974</v>
      </c>
      <c r="CW441" t="s">
        <v>1742</v>
      </c>
      <c r="CX441" t="s">
        <v>853</v>
      </c>
      <c r="DC441" t="s">
        <v>1389</v>
      </c>
      <c r="DE441" t="s">
        <v>1392</v>
      </c>
    </row>
    <row r="442" spans="1:109" x14ac:dyDescent="0.25">
      <c r="A442" t="s">
        <v>1025</v>
      </c>
      <c r="B442">
        <v>6</v>
      </c>
      <c r="C442" s="56">
        <v>42419</v>
      </c>
      <c r="D442" t="s">
        <v>1153</v>
      </c>
      <c r="E442" t="s">
        <v>2975</v>
      </c>
      <c r="G442" t="s">
        <v>2976</v>
      </c>
      <c r="H442" t="s">
        <v>1144</v>
      </c>
      <c r="I442" t="s">
        <v>1144</v>
      </c>
      <c r="J442" t="s">
        <v>1144</v>
      </c>
      <c r="K442" t="s">
        <v>1144</v>
      </c>
      <c r="L442">
        <v>33.1</v>
      </c>
      <c r="M442">
        <v>63.1</v>
      </c>
      <c r="N442">
        <v>0</v>
      </c>
      <c r="O442" s="56">
        <v>0</v>
      </c>
      <c r="P442" s="56">
        <v>0</v>
      </c>
      <c r="Q442">
        <v>1</v>
      </c>
      <c r="R442">
        <v>1</v>
      </c>
      <c r="S442">
        <v>11</v>
      </c>
      <c r="T442">
        <v>8</v>
      </c>
      <c r="U442">
        <v>3</v>
      </c>
      <c r="V442">
        <v>1</v>
      </c>
      <c r="X442" t="s">
        <v>7755</v>
      </c>
      <c r="AA442">
        <v>0</v>
      </c>
      <c r="AB442">
        <v>0</v>
      </c>
      <c r="AC442">
        <v>0</v>
      </c>
      <c r="AD442">
        <v>0</v>
      </c>
      <c r="AE442">
        <v>0</v>
      </c>
      <c r="AF442">
        <v>0</v>
      </c>
      <c r="AG442">
        <v>0</v>
      </c>
      <c r="AJ442" s="56"/>
      <c r="AK442" s="56"/>
      <c r="AL442" s="56"/>
      <c r="AP442" t="s">
        <v>1155</v>
      </c>
      <c r="AS442" t="s">
        <v>1152</v>
      </c>
      <c r="AT442">
        <v>1</v>
      </c>
      <c r="AV442">
        <v>0</v>
      </c>
      <c r="AW442">
        <v>0</v>
      </c>
      <c r="AX442">
        <v>0</v>
      </c>
      <c r="AY442" t="s">
        <v>1388</v>
      </c>
      <c r="AZ442" t="s">
        <v>1388</v>
      </c>
      <c r="BA442">
        <v>0</v>
      </c>
      <c r="BD442">
        <v>1000000000</v>
      </c>
      <c r="BE442">
        <v>1</v>
      </c>
      <c r="BF442">
        <v>0</v>
      </c>
      <c r="BG442">
        <v>0</v>
      </c>
      <c r="BH442">
        <v>0</v>
      </c>
      <c r="BI442">
        <v>0</v>
      </c>
      <c r="BJ442">
        <v>0</v>
      </c>
      <c r="BK442">
        <v>0</v>
      </c>
      <c r="BL442">
        <v>0</v>
      </c>
      <c r="BM442">
        <v>1</v>
      </c>
      <c r="BN442">
        <v>0</v>
      </c>
      <c r="BO442">
        <v>0</v>
      </c>
      <c r="BP442">
        <v>0</v>
      </c>
      <c r="BR442">
        <v>0</v>
      </c>
      <c r="BS442">
        <v>0</v>
      </c>
      <c r="BX442">
        <v>0</v>
      </c>
      <c r="BY442">
        <v>0</v>
      </c>
      <c r="BZ442">
        <v>0</v>
      </c>
      <c r="CA442">
        <v>0</v>
      </c>
      <c r="CB442">
        <v>0</v>
      </c>
      <c r="CC442">
        <v>1</v>
      </c>
      <c r="CD442" s="56">
        <v>42095</v>
      </c>
      <c r="CE442" s="56">
        <v>42342</v>
      </c>
      <c r="CF442" s="56">
        <v>42342</v>
      </c>
      <c r="CG442" s="56">
        <v>42419</v>
      </c>
      <c r="CH442" s="56"/>
      <c r="CI442" s="56"/>
      <c r="CJ442">
        <v>0.17</v>
      </c>
      <c r="CK442">
        <v>0</v>
      </c>
      <c r="CL442">
        <v>0.03</v>
      </c>
      <c r="CM442">
        <v>0</v>
      </c>
      <c r="CN442">
        <v>0</v>
      </c>
      <c r="CO442">
        <v>0</v>
      </c>
      <c r="CP442">
        <v>0.95</v>
      </c>
      <c r="CQ442" t="s">
        <v>1154</v>
      </c>
      <c r="CR442" t="s">
        <v>1153</v>
      </c>
      <c r="CS442" t="s">
        <v>1395</v>
      </c>
      <c r="CT442" t="s">
        <v>1397</v>
      </c>
      <c r="CU442" t="s">
        <v>1396</v>
      </c>
      <c r="CV442" t="s">
        <v>2977</v>
      </c>
      <c r="CW442" t="s">
        <v>1391</v>
      </c>
      <c r="CX442" t="s">
        <v>853</v>
      </c>
      <c r="DC442" t="s">
        <v>1389</v>
      </c>
      <c r="DE442" t="s">
        <v>1728</v>
      </c>
    </row>
    <row r="443" spans="1:109" x14ac:dyDescent="0.25">
      <c r="A443" t="s">
        <v>1025</v>
      </c>
      <c r="B443">
        <v>1</v>
      </c>
      <c r="C443" s="56">
        <v>42419</v>
      </c>
      <c r="D443" t="s">
        <v>1153</v>
      </c>
      <c r="E443" t="s">
        <v>2978</v>
      </c>
      <c r="G443" t="s">
        <v>2979</v>
      </c>
      <c r="H443" t="s">
        <v>1144</v>
      </c>
      <c r="I443" t="s">
        <v>1144</v>
      </c>
      <c r="J443" t="s">
        <v>1144</v>
      </c>
      <c r="K443" t="s">
        <v>1144</v>
      </c>
      <c r="L443">
        <v>0.55000000000000004</v>
      </c>
      <c r="M443">
        <v>1.89</v>
      </c>
      <c r="N443">
        <v>0</v>
      </c>
      <c r="O443" s="56">
        <v>0</v>
      </c>
      <c r="P443" s="56">
        <v>0</v>
      </c>
      <c r="Q443">
        <v>1</v>
      </c>
      <c r="R443">
        <v>1</v>
      </c>
      <c r="S443">
        <v>11</v>
      </c>
      <c r="T443">
        <v>8</v>
      </c>
      <c r="U443">
        <v>3</v>
      </c>
      <c r="V443">
        <v>1</v>
      </c>
      <c r="X443" t="s">
        <v>7755</v>
      </c>
      <c r="AA443">
        <v>0</v>
      </c>
      <c r="AB443">
        <v>0</v>
      </c>
      <c r="AC443">
        <v>0</v>
      </c>
      <c r="AD443">
        <v>0</v>
      </c>
      <c r="AE443">
        <v>0</v>
      </c>
      <c r="AF443">
        <v>0</v>
      </c>
      <c r="AG443">
        <v>0</v>
      </c>
      <c r="AJ443" s="56"/>
      <c r="AK443" s="56"/>
      <c r="AL443" s="56"/>
      <c r="AP443" t="s">
        <v>1155</v>
      </c>
      <c r="AR443">
        <v>5</v>
      </c>
      <c r="AS443" t="s">
        <v>1152</v>
      </c>
      <c r="AT443">
        <v>1</v>
      </c>
      <c r="AV443">
        <v>45</v>
      </c>
      <c r="AW443">
        <v>30</v>
      </c>
      <c r="AX443">
        <v>15</v>
      </c>
      <c r="AY443" t="s">
        <v>1147</v>
      </c>
      <c r="AZ443" t="s">
        <v>1147</v>
      </c>
      <c r="BA443">
        <v>45</v>
      </c>
      <c r="BD443">
        <v>1000000000</v>
      </c>
      <c r="BE443">
        <v>65</v>
      </c>
      <c r="BF443">
        <v>-0.44</v>
      </c>
      <c r="BG443">
        <v>0</v>
      </c>
      <c r="BH443">
        <v>0</v>
      </c>
      <c r="BI443">
        <v>0</v>
      </c>
      <c r="BJ443">
        <v>0</v>
      </c>
      <c r="BK443">
        <v>0</v>
      </c>
      <c r="BL443">
        <v>0</v>
      </c>
      <c r="BM443">
        <v>65</v>
      </c>
      <c r="BN443">
        <v>-0.44</v>
      </c>
      <c r="BO443">
        <v>0</v>
      </c>
      <c r="BP443">
        <v>0</v>
      </c>
      <c r="BR443">
        <v>0</v>
      </c>
      <c r="BS443">
        <v>12</v>
      </c>
      <c r="BX443">
        <v>0</v>
      </c>
      <c r="BY443">
        <v>11</v>
      </c>
      <c r="BZ443">
        <v>0</v>
      </c>
      <c r="CA443">
        <v>10.63</v>
      </c>
      <c r="CB443">
        <v>0</v>
      </c>
      <c r="CC443">
        <v>1</v>
      </c>
      <c r="CD443" s="56">
        <v>42095</v>
      </c>
      <c r="CE443" s="56">
        <v>42342</v>
      </c>
      <c r="CF443" s="56">
        <v>42342</v>
      </c>
      <c r="CG443" s="56">
        <v>42419</v>
      </c>
      <c r="CH443" s="56"/>
      <c r="CI443" s="56"/>
      <c r="CJ443">
        <v>0.04</v>
      </c>
      <c r="CK443">
        <v>0</v>
      </c>
      <c r="CL443">
        <v>0</v>
      </c>
      <c r="CM443">
        <v>0</v>
      </c>
      <c r="CN443">
        <v>0</v>
      </c>
      <c r="CO443">
        <v>0</v>
      </c>
      <c r="CP443">
        <v>0.95</v>
      </c>
      <c r="CQ443" t="s">
        <v>1154</v>
      </c>
      <c r="CR443" t="s">
        <v>1153</v>
      </c>
      <c r="CS443" t="s">
        <v>1725</v>
      </c>
      <c r="CT443" t="s">
        <v>1397</v>
      </c>
      <c r="CU443" t="s">
        <v>1396</v>
      </c>
      <c r="CV443" t="s">
        <v>2980</v>
      </c>
      <c r="CW443" t="s">
        <v>1727</v>
      </c>
      <c r="CX443" t="s">
        <v>853</v>
      </c>
      <c r="DC443" t="s">
        <v>1387</v>
      </c>
      <c r="DE443" t="s">
        <v>1728</v>
      </c>
    </row>
    <row r="444" spans="1:109" x14ac:dyDescent="0.25">
      <c r="A444" t="s">
        <v>1025</v>
      </c>
      <c r="B444">
        <v>1</v>
      </c>
      <c r="C444" s="56">
        <v>42419</v>
      </c>
      <c r="D444" t="s">
        <v>1153</v>
      </c>
      <c r="E444" t="s">
        <v>2981</v>
      </c>
      <c r="G444" t="s">
        <v>2982</v>
      </c>
      <c r="H444" t="s">
        <v>1144</v>
      </c>
      <c r="I444" t="s">
        <v>1144</v>
      </c>
      <c r="J444" t="s">
        <v>1144</v>
      </c>
      <c r="K444" t="s">
        <v>1144</v>
      </c>
      <c r="L444">
        <v>1.0900000000000001</v>
      </c>
      <c r="M444">
        <v>4.2</v>
      </c>
      <c r="N444">
        <v>0</v>
      </c>
      <c r="O444" s="56">
        <v>0</v>
      </c>
      <c r="P444" s="56">
        <v>0</v>
      </c>
      <c r="Q444">
        <v>1</v>
      </c>
      <c r="R444">
        <v>1</v>
      </c>
      <c r="S444">
        <v>11</v>
      </c>
      <c r="T444">
        <v>8</v>
      </c>
      <c r="U444">
        <v>3</v>
      </c>
      <c r="V444">
        <v>1</v>
      </c>
      <c r="X444" t="s">
        <v>7755</v>
      </c>
      <c r="AA444">
        <v>0</v>
      </c>
      <c r="AB444">
        <v>0</v>
      </c>
      <c r="AC444">
        <v>0</v>
      </c>
      <c r="AD444">
        <v>0</v>
      </c>
      <c r="AE444">
        <v>0</v>
      </c>
      <c r="AF444">
        <v>0</v>
      </c>
      <c r="AG444">
        <v>0</v>
      </c>
      <c r="AJ444" s="56"/>
      <c r="AK444" s="56"/>
      <c r="AL444" s="56"/>
      <c r="AP444" t="s">
        <v>1155</v>
      </c>
      <c r="AR444">
        <v>5</v>
      </c>
      <c r="AS444" t="s">
        <v>1152</v>
      </c>
      <c r="AT444">
        <v>1</v>
      </c>
      <c r="AV444">
        <v>50</v>
      </c>
      <c r="AW444">
        <v>33</v>
      </c>
      <c r="AX444">
        <v>17</v>
      </c>
      <c r="AY444" t="s">
        <v>1147</v>
      </c>
      <c r="AZ444" t="s">
        <v>1147</v>
      </c>
      <c r="BA444">
        <v>50</v>
      </c>
      <c r="BD444">
        <v>1000000000</v>
      </c>
      <c r="BE444">
        <v>65</v>
      </c>
      <c r="BF444">
        <v>-0.3</v>
      </c>
      <c r="BG444">
        <v>0</v>
      </c>
      <c r="BH444">
        <v>0</v>
      </c>
      <c r="BI444">
        <v>0</v>
      </c>
      <c r="BJ444">
        <v>0</v>
      </c>
      <c r="BK444">
        <v>0</v>
      </c>
      <c r="BL444">
        <v>0</v>
      </c>
      <c r="BM444">
        <v>65</v>
      </c>
      <c r="BN444">
        <v>-0.3</v>
      </c>
      <c r="BO444">
        <v>0</v>
      </c>
      <c r="BP444">
        <v>0</v>
      </c>
      <c r="BR444">
        <v>0</v>
      </c>
      <c r="BS444">
        <v>14</v>
      </c>
      <c r="BX444">
        <v>0</v>
      </c>
      <c r="BY444">
        <v>16.350000000000001</v>
      </c>
      <c r="BZ444">
        <v>0</v>
      </c>
      <c r="CA444">
        <v>12.45</v>
      </c>
      <c r="CB444">
        <v>0</v>
      </c>
      <c r="CC444">
        <v>1</v>
      </c>
      <c r="CD444" s="56">
        <v>42095</v>
      </c>
      <c r="CE444" s="56">
        <v>42342</v>
      </c>
      <c r="CF444" s="56">
        <v>42342</v>
      </c>
      <c r="CG444" s="56">
        <v>42419</v>
      </c>
      <c r="CH444" s="56"/>
      <c r="CI444" s="56"/>
      <c r="CJ444">
        <v>0</v>
      </c>
      <c r="CK444">
        <v>0</v>
      </c>
      <c r="CL444">
        <v>0</v>
      </c>
      <c r="CM444">
        <v>0</v>
      </c>
      <c r="CN444">
        <v>0</v>
      </c>
      <c r="CO444">
        <v>0</v>
      </c>
      <c r="CP444">
        <v>0.95</v>
      </c>
      <c r="CQ444" t="s">
        <v>1154</v>
      </c>
      <c r="CR444" t="s">
        <v>1153</v>
      </c>
      <c r="CS444" t="s">
        <v>1725</v>
      </c>
      <c r="CT444" t="s">
        <v>1397</v>
      </c>
      <c r="CU444" t="s">
        <v>1396</v>
      </c>
      <c r="CV444" t="s">
        <v>2980</v>
      </c>
      <c r="CW444" t="s">
        <v>1390</v>
      </c>
      <c r="CX444" t="s">
        <v>853</v>
      </c>
      <c r="DC444" t="s">
        <v>1387</v>
      </c>
      <c r="DE444" t="s">
        <v>1728</v>
      </c>
    </row>
    <row r="445" spans="1:109" x14ac:dyDescent="0.25">
      <c r="A445" t="s">
        <v>1025</v>
      </c>
      <c r="B445">
        <v>1</v>
      </c>
      <c r="C445" s="56">
        <v>42419</v>
      </c>
      <c r="D445" t="s">
        <v>1153</v>
      </c>
      <c r="E445" t="s">
        <v>2983</v>
      </c>
      <c r="G445" t="s">
        <v>2984</v>
      </c>
      <c r="H445" t="s">
        <v>1144</v>
      </c>
      <c r="I445" t="s">
        <v>1144</v>
      </c>
      <c r="J445" t="s">
        <v>1144</v>
      </c>
      <c r="K445" t="s">
        <v>1144</v>
      </c>
      <c r="L445">
        <v>0.81</v>
      </c>
      <c r="M445">
        <v>3.36</v>
      </c>
      <c r="N445">
        <v>0</v>
      </c>
      <c r="O445" s="56">
        <v>0</v>
      </c>
      <c r="P445" s="56">
        <v>0</v>
      </c>
      <c r="Q445">
        <v>1</v>
      </c>
      <c r="R445">
        <v>1</v>
      </c>
      <c r="S445">
        <v>11</v>
      </c>
      <c r="T445">
        <v>8</v>
      </c>
      <c r="U445">
        <v>3</v>
      </c>
      <c r="V445">
        <v>1</v>
      </c>
      <c r="X445" t="s">
        <v>7755</v>
      </c>
      <c r="AA445">
        <v>0</v>
      </c>
      <c r="AB445">
        <v>0</v>
      </c>
      <c r="AC445">
        <v>0</v>
      </c>
      <c r="AD445">
        <v>0</v>
      </c>
      <c r="AE445">
        <v>0</v>
      </c>
      <c r="AF445">
        <v>0</v>
      </c>
      <c r="AG445">
        <v>0</v>
      </c>
      <c r="AJ445" s="56"/>
      <c r="AK445" s="56"/>
      <c r="AL445" s="56"/>
      <c r="AP445" t="s">
        <v>1155</v>
      </c>
      <c r="AS445" t="s">
        <v>1152</v>
      </c>
      <c r="AT445">
        <v>1</v>
      </c>
      <c r="AV445">
        <v>3</v>
      </c>
      <c r="AW445">
        <v>2</v>
      </c>
      <c r="AX445">
        <v>1</v>
      </c>
      <c r="AY445" t="s">
        <v>1147</v>
      </c>
      <c r="AZ445" t="s">
        <v>1147</v>
      </c>
      <c r="BA445">
        <v>3</v>
      </c>
      <c r="BD445">
        <v>1000000000</v>
      </c>
      <c r="BE445">
        <v>6</v>
      </c>
      <c r="BF445">
        <v>-1</v>
      </c>
      <c r="BG445">
        <v>0</v>
      </c>
      <c r="BH445">
        <v>0</v>
      </c>
      <c r="BI445">
        <v>0</v>
      </c>
      <c r="BJ445">
        <v>0</v>
      </c>
      <c r="BK445">
        <v>0</v>
      </c>
      <c r="BL445">
        <v>0</v>
      </c>
      <c r="BM445">
        <v>6</v>
      </c>
      <c r="BN445">
        <v>-1</v>
      </c>
      <c r="BO445">
        <v>0</v>
      </c>
      <c r="BP445">
        <v>0</v>
      </c>
      <c r="BR445">
        <v>0</v>
      </c>
      <c r="BS445">
        <v>1</v>
      </c>
      <c r="BX445">
        <v>0</v>
      </c>
      <c r="BY445">
        <v>2.4300000000000002</v>
      </c>
      <c r="BZ445">
        <v>0</v>
      </c>
      <c r="CA445">
        <v>13.74</v>
      </c>
      <c r="CB445">
        <v>0</v>
      </c>
      <c r="CC445">
        <v>1</v>
      </c>
      <c r="CD445" s="56">
        <v>42095</v>
      </c>
      <c r="CE445" s="56">
        <v>42342</v>
      </c>
      <c r="CF445" s="56">
        <v>42342</v>
      </c>
      <c r="CG445" s="56">
        <v>42419</v>
      </c>
      <c r="CH445" s="56"/>
      <c r="CI445" s="56"/>
      <c r="CJ445">
        <v>0.15</v>
      </c>
      <c r="CK445">
        <v>0</v>
      </c>
      <c r="CL445">
        <v>0</v>
      </c>
      <c r="CM445">
        <v>0</v>
      </c>
      <c r="CN445">
        <v>0</v>
      </c>
      <c r="CO445">
        <v>0</v>
      </c>
      <c r="CP445">
        <v>0.95</v>
      </c>
      <c r="CQ445" t="s">
        <v>1154</v>
      </c>
      <c r="CR445" t="s">
        <v>1153</v>
      </c>
      <c r="CS445" t="s">
        <v>1725</v>
      </c>
      <c r="CT445" t="s">
        <v>1397</v>
      </c>
      <c r="CU445" t="s">
        <v>1396</v>
      </c>
      <c r="CV445" t="s">
        <v>2980</v>
      </c>
      <c r="CW445" t="s">
        <v>1390</v>
      </c>
      <c r="CX445" t="s">
        <v>853</v>
      </c>
      <c r="DC445" t="s">
        <v>1387</v>
      </c>
      <c r="DE445" t="s">
        <v>1728</v>
      </c>
    </row>
    <row r="446" spans="1:109" x14ac:dyDescent="0.25">
      <c r="A446" t="s">
        <v>1025</v>
      </c>
      <c r="B446">
        <v>1</v>
      </c>
      <c r="C446" s="56">
        <v>42419</v>
      </c>
      <c r="D446" t="s">
        <v>1153</v>
      </c>
      <c r="E446" t="s">
        <v>2985</v>
      </c>
      <c r="G446" t="s">
        <v>2986</v>
      </c>
      <c r="H446" t="s">
        <v>1144</v>
      </c>
      <c r="I446" t="s">
        <v>1144</v>
      </c>
      <c r="J446" t="s">
        <v>1144</v>
      </c>
      <c r="K446" t="s">
        <v>1144</v>
      </c>
      <c r="L446">
        <v>4.08</v>
      </c>
      <c r="M446">
        <v>11.28</v>
      </c>
      <c r="N446">
        <v>0</v>
      </c>
      <c r="O446" s="56">
        <v>0</v>
      </c>
      <c r="P446" s="56">
        <v>0</v>
      </c>
      <c r="Q446">
        <v>1</v>
      </c>
      <c r="R446">
        <v>1</v>
      </c>
      <c r="S446">
        <v>11</v>
      </c>
      <c r="T446">
        <v>8</v>
      </c>
      <c r="U446">
        <v>3</v>
      </c>
      <c r="V446">
        <v>1</v>
      </c>
      <c r="X446" t="s">
        <v>7716</v>
      </c>
      <c r="AA446">
        <v>0</v>
      </c>
      <c r="AB446">
        <v>0</v>
      </c>
      <c r="AC446">
        <v>0</v>
      </c>
      <c r="AD446">
        <v>0</v>
      </c>
      <c r="AE446">
        <v>0</v>
      </c>
      <c r="AF446">
        <v>0</v>
      </c>
      <c r="AG446">
        <v>0</v>
      </c>
      <c r="AJ446" s="56"/>
      <c r="AK446" s="56"/>
      <c r="AL446" s="56"/>
      <c r="AP446" t="s">
        <v>1155</v>
      </c>
      <c r="AS446" t="s">
        <v>1152</v>
      </c>
      <c r="AT446">
        <v>1</v>
      </c>
      <c r="AV446">
        <v>0</v>
      </c>
      <c r="AW446">
        <v>0</v>
      </c>
      <c r="AX446">
        <v>0</v>
      </c>
      <c r="AY446" t="s">
        <v>1388</v>
      </c>
      <c r="AZ446" t="s">
        <v>1388</v>
      </c>
      <c r="BA446">
        <v>5</v>
      </c>
      <c r="BD446">
        <v>1000000000</v>
      </c>
      <c r="BE446">
        <v>4</v>
      </c>
      <c r="BF446">
        <v>0</v>
      </c>
      <c r="BG446">
        <v>0</v>
      </c>
      <c r="BH446">
        <v>0</v>
      </c>
      <c r="BI446">
        <v>0</v>
      </c>
      <c r="BJ446">
        <v>0</v>
      </c>
      <c r="BK446">
        <v>0</v>
      </c>
      <c r="BL446">
        <v>0</v>
      </c>
      <c r="BM446">
        <v>4</v>
      </c>
      <c r="BN446">
        <v>0</v>
      </c>
      <c r="BO446">
        <v>0</v>
      </c>
      <c r="BP446">
        <v>0</v>
      </c>
      <c r="BR446">
        <v>0</v>
      </c>
      <c r="BS446">
        <v>0</v>
      </c>
      <c r="BX446">
        <v>0</v>
      </c>
      <c r="BY446">
        <v>0</v>
      </c>
      <c r="BZ446">
        <v>0</v>
      </c>
      <c r="CA446">
        <v>0</v>
      </c>
      <c r="CB446">
        <v>0</v>
      </c>
      <c r="CC446">
        <v>1</v>
      </c>
      <c r="CD446" s="56">
        <v>42284</v>
      </c>
      <c r="CE446" s="56">
        <v>42342</v>
      </c>
      <c r="CF446" s="56">
        <v>42342</v>
      </c>
      <c r="CG446" s="56">
        <v>42419</v>
      </c>
      <c r="CH446" s="56"/>
      <c r="CI446" s="56"/>
      <c r="CJ446">
        <v>0</v>
      </c>
      <c r="CK446">
        <v>0</v>
      </c>
      <c r="CL446">
        <v>0</v>
      </c>
      <c r="CM446">
        <v>0</v>
      </c>
      <c r="CN446">
        <v>0</v>
      </c>
      <c r="CO446">
        <v>0</v>
      </c>
      <c r="CP446">
        <v>0.95</v>
      </c>
      <c r="CQ446" t="s">
        <v>1154</v>
      </c>
      <c r="CR446" t="s">
        <v>1153</v>
      </c>
      <c r="CS446" t="s">
        <v>1725</v>
      </c>
      <c r="CT446" t="s">
        <v>1397</v>
      </c>
      <c r="CU446" t="s">
        <v>1396</v>
      </c>
      <c r="CV446" t="s">
        <v>2987</v>
      </c>
      <c r="CW446" t="s">
        <v>1727</v>
      </c>
      <c r="CX446" t="s">
        <v>853</v>
      </c>
      <c r="DC446" t="s">
        <v>1387</v>
      </c>
      <c r="DE446" t="s">
        <v>1728</v>
      </c>
    </row>
    <row r="447" spans="1:109" x14ac:dyDescent="0.25">
      <c r="A447" t="s">
        <v>1025</v>
      </c>
      <c r="B447">
        <v>1</v>
      </c>
      <c r="C447" s="56">
        <v>42419</v>
      </c>
      <c r="D447" t="s">
        <v>1153</v>
      </c>
      <c r="E447" t="s">
        <v>2988</v>
      </c>
      <c r="G447" t="s">
        <v>2989</v>
      </c>
      <c r="H447" t="s">
        <v>1144</v>
      </c>
      <c r="I447" t="s">
        <v>1144</v>
      </c>
      <c r="J447" t="s">
        <v>1144</v>
      </c>
      <c r="K447" t="s">
        <v>1144</v>
      </c>
      <c r="L447">
        <v>2.66</v>
      </c>
      <c r="M447">
        <v>7.8</v>
      </c>
      <c r="N447">
        <v>0</v>
      </c>
      <c r="O447" s="56">
        <v>0</v>
      </c>
      <c r="P447" s="56">
        <v>0</v>
      </c>
      <c r="Q447">
        <v>1</v>
      </c>
      <c r="R447">
        <v>1</v>
      </c>
      <c r="S447">
        <v>11</v>
      </c>
      <c r="T447">
        <v>8</v>
      </c>
      <c r="U447">
        <v>3</v>
      </c>
      <c r="V447">
        <v>1</v>
      </c>
      <c r="X447" t="s">
        <v>7755</v>
      </c>
      <c r="AA447">
        <v>0</v>
      </c>
      <c r="AB447">
        <v>0</v>
      </c>
      <c r="AC447">
        <v>0</v>
      </c>
      <c r="AD447">
        <v>0</v>
      </c>
      <c r="AE447">
        <v>0</v>
      </c>
      <c r="AF447">
        <v>0</v>
      </c>
      <c r="AG447">
        <v>0</v>
      </c>
      <c r="AJ447" s="56"/>
      <c r="AK447" s="56"/>
      <c r="AL447" s="56"/>
      <c r="AP447" t="s">
        <v>1155</v>
      </c>
      <c r="AS447" t="s">
        <v>1152</v>
      </c>
      <c r="AT447">
        <v>1</v>
      </c>
      <c r="AV447">
        <v>0</v>
      </c>
      <c r="AW447">
        <v>0</v>
      </c>
      <c r="AX447">
        <v>0</v>
      </c>
      <c r="AY447" t="s">
        <v>1388</v>
      </c>
      <c r="AZ447" t="s">
        <v>1388</v>
      </c>
      <c r="BA447">
        <v>0</v>
      </c>
      <c r="BD447">
        <v>1000000000</v>
      </c>
      <c r="BE447">
        <v>6</v>
      </c>
      <c r="BF447">
        <v>0</v>
      </c>
      <c r="BG447">
        <v>0</v>
      </c>
      <c r="BH447">
        <v>0</v>
      </c>
      <c r="BI447">
        <v>0</v>
      </c>
      <c r="BJ447">
        <v>0</v>
      </c>
      <c r="BK447">
        <v>0</v>
      </c>
      <c r="BL447">
        <v>0</v>
      </c>
      <c r="BM447">
        <v>6</v>
      </c>
      <c r="BN447">
        <v>0</v>
      </c>
      <c r="BO447">
        <v>0</v>
      </c>
      <c r="BP447">
        <v>0</v>
      </c>
      <c r="BR447">
        <v>0</v>
      </c>
      <c r="BS447">
        <v>0</v>
      </c>
      <c r="BX447">
        <v>0</v>
      </c>
      <c r="BY447">
        <v>0</v>
      </c>
      <c r="BZ447">
        <v>0</v>
      </c>
      <c r="CA447">
        <v>0</v>
      </c>
      <c r="CB447">
        <v>0</v>
      </c>
      <c r="CC447">
        <v>1</v>
      </c>
      <c r="CD447" s="56">
        <v>42095</v>
      </c>
      <c r="CE447" s="56">
        <v>42342</v>
      </c>
      <c r="CF447" s="56">
        <v>42342</v>
      </c>
      <c r="CG447" s="56">
        <v>42419</v>
      </c>
      <c r="CH447" s="56"/>
      <c r="CI447" s="56"/>
      <c r="CJ447">
        <v>0</v>
      </c>
      <c r="CK447">
        <v>0</v>
      </c>
      <c r="CL447">
        <v>0</v>
      </c>
      <c r="CM447">
        <v>0</v>
      </c>
      <c r="CN447">
        <v>0</v>
      </c>
      <c r="CO447">
        <v>0</v>
      </c>
      <c r="CP447">
        <v>0.95</v>
      </c>
      <c r="CQ447" t="s">
        <v>1154</v>
      </c>
      <c r="CR447" t="s">
        <v>1153</v>
      </c>
      <c r="CS447" t="s">
        <v>1725</v>
      </c>
      <c r="CT447" t="s">
        <v>1397</v>
      </c>
      <c r="CU447" t="s">
        <v>1396</v>
      </c>
      <c r="CV447" t="s">
        <v>2990</v>
      </c>
      <c r="CW447" t="s">
        <v>1738</v>
      </c>
      <c r="CX447" t="s">
        <v>853</v>
      </c>
      <c r="DC447" t="s">
        <v>1387</v>
      </c>
      <c r="DE447" t="s">
        <v>1728</v>
      </c>
    </row>
    <row r="448" spans="1:109" x14ac:dyDescent="0.25">
      <c r="A448" t="s">
        <v>1025</v>
      </c>
      <c r="B448">
        <v>1</v>
      </c>
      <c r="C448" s="56">
        <v>42419</v>
      </c>
      <c r="D448" t="s">
        <v>1153</v>
      </c>
      <c r="E448" t="s">
        <v>2991</v>
      </c>
      <c r="G448" t="s">
        <v>2992</v>
      </c>
      <c r="H448" t="s">
        <v>1144</v>
      </c>
      <c r="I448" t="s">
        <v>1144</v>
      </c>
      <c r="J448" t="s">
        <v>1144</v>
      </c>
      <c r="K448" t="s">
        <v>1144</v>
      </c>
      <c r="L448">
        <v>4.8600000000000003</v>
      </c>
      <c r="M448">
        <v>13.26</v>
      </c>
      <c r="N448">
        <v>0</v>
      </c>
      <c r="O448" s="56">
        <v>0</v>
      </c>
      <c r="P448" s="56">
        <v>0</v>
      </c>
      <c r="Q448">
        <v>1</v>
      </c>
      <c r="R448">
        <v>1</v>
      </c>
      <c r="S448">
        <v>11</v>
      </c>
      <c r="T448">
        <v>8</v>
      </c>
      <c r="U448">
        <v>3</v>
      </c>
      <c r="V448">
        <v>1</v>
      </c>
      <c r="X448" t="s">
        <v>7716</v>
      </c>
      <c r="AA448">
        <v>0</v>
      </c>
      <c r="AB448">
        <v>0</v>
      </c>
      <c r="AC448">
        <v>0</v>
      </c>
      <c r="AD448">
        <v>0</v>
      </c>
      <c r="AE448">
        <v>0</v>
      </c>
      <c r="AF448">
        <v>0</v>
      </c>
      <c r="AG448">
        <v>0</v>
      </c>
      <c r="AJ448" s="56"/>
      <c r="AK448" s="56"/>
      <c r="AL448" s="56"/>
      <c r="AP448" t="s">
        <v>1155</v>
      </c>
      <c r="AR448">
        <v>2</v>
      </c>
      <c r="AS448" t="s">
        <v>1152</v>
      </c>
      <c r="AT448">
        <v>1</v>
      </c>
      <c r="AV448">
        <v>9</v>
      </c>
      <c r="AW448">
        <v>6</v>
      </c>
      <c r="AX448">
        <v>3</v>
      </c>
      <c r="AY448" t="s">
        <v>1147</v>
      </c>
      <c r="AZ448" t="s">
        <v>1147</v>
      </c>
      <c r="BA448">
        <v>14</v>
      </c>
      <c r="BD448">
        <v>1000000000</v>
      </c>
      <c r="BE448">
        <v>12</v>
      </c>
      <c r="BF448">
        <v>-0.33</v>
      </c>
      <c r="BG448">
        <v>0</v>
      </c>
      <c r="BH448">
        <v>0</v>
      </c>
      <c r="BI448">
        <v>0</v>
      </c>
      <c r="BJ448">
        <v>0</v>
      </c>
      <c r="BK448">
        <v>0</v>
      </c>
      <c r="BL448">
        <v>0</v>
      </c>
      <c r="BM448">
        <v>12</v>
      </c>
      <c r="BN448">
        <v>-0.33</v>
      </c>
      <c r="BO448">
        <v>0</v>
      </c>
      <c r="BP448">
        <v>0</v>
      </c>
      <c r="BR448">
        <v>0</v>
      </c>
      <c r="BS448">
        <v>2</v>
      </c>
      <c r="BX448">
        <v>0</v>
      </c>
      <c r="BY448">
        <v>14.58</v>
      </c>
      <c r="BZ448">
        <v>0</v>
      </c>
      <c r="CA448">
        <v>7.54</v>
      </c>
      <c r="CB448">
        <v>0</v>
      </c>
      <c r="CC448">
        <v>1</v>
      </c>
      <c r="CD448" s="56">
        <v>42284</v>
      </c>
      <c r="CE448" s="56">
        <v>42342</v>
      </c>
      <c r="CF448" s="56">
        <v>42342</v>
      </c>
      <c r="CG448" s="56">
        <v>42419</v>
      </c>
      <c r="CH448" s="56"/>
      <c r="CI448" s="56"/>
      <c r="CJ448">
        <v>0</v>
      </c>
      <c r="CK448">
        <v>0</v>
      </c>
      <c r="CL448">
        <v>0</v>
      </c>
      <c r="CM448">
        <v>0</v>
      </c>
      <c r="CN448">
        <v>0</v>
      </c>
      <c r="CO448">
        <v>0</v>
      </c>
      <c r="CP448">
        <v>0.95</v>
      </c>
      <c r="CQ448" t="s">
        <v>1154</v>
      </c>
      <c r="CR448" t="s">
        <v>1153</v>
      </c>
      <c r="CS448" t="s">
        <v>1725</v>
      </c>
      <c r="CT448" t="s">
        <v>1397</v>
      </c>
      <c r="CU448" t="s">
        <v>1396</v>
      </c>
      <c r="CV448" t="s">
        <v>2993</v>
      </c>
      <c r="CW448" t="s">
        <v>1727</v>
      </c>
      <c r="CX448" t="s">
        <v>853</v>
      </c>
      <c r="DC448" t="s">
        <v>1387</v>
      </c>
      <c r="DE448" t="s">
        <v>1728</v>
      </c>
    </row>
    <row r="449" spans="1:109" x14ac:dyDescent="0.25">
      <c r="A449" t="s">
        <v>1025</v>
      </c>
      <c r="B449">
        <v>1</v>
      </c>
      <c r="C449" s="56">
        <v>42419</v>
      </c>
      <c r="D449" t="s">
        <v>1153</v>
      </c>
      <c r="E449" t="s">
        <v>2994</v>
      </c>
      <c r="G449" t="s">
        <v>2995</v>
      </c>
      <c r="H449" t="s">
        <v>1144</v>
      </c>
      <c r="I449" t="s">
        <v>1144</v>
      </c>
      <c r="J449" t="s">
        <v>1144</v>
      </c>
      <c r="K449" t="s">
        <v>1144</v>
      </c>
      <c r="L449">
        <v>2.84</v>
      </c>
      <c r="M449">
        <v>7.86</v>
      </c>
      <c r="N449">
        <v>0</v>
      </c>
      <c r="O449" s="56">
        <v>0</v>
      </c>
      <c r="P449" s="56">
        <v>0</v>
      </c>
      <c r="Q449">
        <v>1</v>
      </c>
      <c r="R449">
        <v>1</v>
      </c>
      <c r="S449">
        <v>11</v>
      </c>
      <c r="T449">
        <v>8</v>
      </c>
      <c r="U449">
        <v>3</v>
      </c>
      <c r="V449">
        <v>1</v>
      </c>
      <c r="X449" t="s">
        <v>7716</v>
      </c>
      <c r="AA449">
        <v>0</v>
      </c>
      <c r="AB449">
        <v>0</v>
      </c>
      <c r="AC449">
        <v>0</v>
      </c>
      <c r="AD449">
        <v>0</v>
      </c>
      <c r="AE449">
        <v>0</v>
      </c>
      <c r="AF449">
        <v>0</v>
      </c>
      <c r="AG449">
        <v>0</v>
      </c>
      <c r="AJ449" s="56"/>
      <c r="AK449" s="56"/>
      <c r="AL449" s="56"/>
      <c r="AM449">
        <v>2</v>
      </c>
      <c r="AP449" t="s">
        <v>1155</v>
      </c>
      <c r="AR449">
        <v>5</v>
      </c>
      <c r="AS449" t="s">
        <v>1152</v>
      </c>
      <c r="AT449">
        <v>1</v>
      </c>
      <c r="AV449">
        <v>11</v>
      </c>
      <c r="AW449">
        <v>7</v>
      </c>
      <c r="AX449">
        <v>4</v>
      </c>
      <c r="AY449" t="s">
        <v>1147</v>
      </c>
      <c r="AZ449" t="s">
        <v>1147</v>
      </c>
      <c r="BA449">
        <v>17</v>
      </c>
      <c r="BD449">
        <v>1000000000</v>
      </c>
      <c r="BE449">
        <v>19</v>
      </c>
      <c r="BF449">
        <v>-0.73</v>
      </c>
      <c r="BG449">
        <v>0</v>
      </c>
      <c r="BH449">
        <v>0</v>
      </c>
      <c r="BI449">
        <v>0</v>
      </c>
      <c r="BJ449">
        <v>0</v>
      </c>
      <c r="BK449">
        <v>0</v>
      </c>
      <c r="BL449">
        <v>0</v>
      </c>
      <c r="BM449">
        <v>19</v>
      </c>
      <c r="BN449">
        <v>-0.73</v>
      </c>
      <c r="BO449">
        <v>0</v>
      </c>
      <c r="BP449">
        <v>0</v>
      </c>
      <c r="BR449">
        <v>0</v>
      </c>
      <c r="BS449">
        <v>3</v>
      </c>
      <c r="BX449">
        <v>0</v>
      </c>
      <c r="BY449">
        <v>22.72</v>
      </c>
      <c r="BZ449">
        <v>0</v>
      </c>
      <c r="CA449">
        <v>7.71</v>
      </c>
      <c r="CB449">
        <v>0</v>
      </c>
      <c r="CC449">
        <v>1</v>
      </c>
      <c r="CD449" s="56">
        <v>42284</v>
      </c>
      <c r="CE449" s="56">
        <v>42342</v>
      </c>
      <c r="CF449" s="56">
        <v>42342</v>
      </c>
      <c r="CG449" s="56">
        <v>42419</v>
      </c>
      <c r="CH449" s="56"/>
      <c r="CI449" s="56"/>
      <c r="CJ449">
        <v>0</v>
      </c>
      <c r="CK449">
        <v>0</v>
      </c>
      <c r="CL449">
        <v>0</v>
      </c>
      <c r="CM449">
        <v>0</v>
      </c>
      <c r="CN449">
        <v>0</v>
      </c>
      <c r="CO449">
        <v>0</v>
      </c>
      <c r="CP449">
        <v>0.95</v>
      </c>
      <c r="CQ449" t="s">
        <v>1154</v>
      </c>
      <c r="CR449" t="s">
        <v>1153</v>
      </c>
      <c r="CS449" t="s">
        <v>1725</v>
      </c>
      <c r="CT449" t="s">
        <v>1397</v>
      </c>
      <c r="CU449" t="s">
        <v>1396</v>
      </c>
      <c r="CV449" t="s">
        <v>2996</v>
      </c>
      <c r="CW449" t="s">
        <v>1727</v>
      </c>
      <c r="CX449" t="s">
        <v>853</v>
      </c>
      <c r="DC449" t="s">
        <v>1387</v>
      </c>
      <c r="DE449" t="s">
        <v>1728</v>
      </c>
    </row>
    <row r="450" spans="1:109" x14ac:dyDescent="0.25">
      <c r="A450" t="s">
        <v>1025</v>
      </c>
      <c r="B450">
        <v>1</v>
      </c>
      <c r="C450" s="56">
        <v>42419</v>
      </c>
      <c r="D450" t="s">
        <v>1153</v>
      </c>
      <c r="E450" t="s">
        <v>2997</v>
      </c>
      <c r="G450" t="s">
        <v>2998</v>
      </c>
      <c r="H450" t="s">
        <v>1144</v>
      </c>
      <c r="I450" t="s">
        <v>1144</v>
      </c>
      <c r="J450" t="s">
        <v>1144</v>
      </c>
      <c r="K450" t="s">
        <v>1144</v>
      </c>
      <c r="L450">
        <v>1</v>
      </c>
      <c r="M450">
        <v>3.26</v>
      </c>
      <c r="N450">
        <v>0</v>
      </c>
      <c r="O450" s="56">
        <v>0</v>
      </c>
      <c r="P450" s="56">
        <v>0</v>
      </c>
      <c r="Q450">
        <v>1</v>
      </c>
      <c r="R450">
        <v>1</v>
      </c>
      <c r="S450">
        <v>11</v>
      </c>
      <c r="T450">
        <v>8</v>
      </c>
      <c r="U450">
        <v>3</v>
      </c>
      <c r="V450">
        <v>1</v>
      </c>
      <c r="W450" t="s">
        <v>1156</v>
      </c>
      <c r="X450" t="s">
        <v>7755</v>
      </c>
      <c r="Y450">
        <v>0</v>
      </c>
      <c r="AA450">
        <v>0</v>
      </c>
      <c r="AB450">
        <v>0</v>
      </c>
      <c r="AC450">
        <v>0</v>
      </c>
      <c r="AD450">
        <v>0</v>
      </c>
      <c r="AE450">
        <v>0</v>
      </c>
      <c r="AF450">
        <v>0</v>
      </c>
      <c r="AG450">
        <v>0</v>
      </c>
      <c r="AJ450" s="56"/>
      <c r="AK450" s="56"/>
      <c r="AL450" s="56"/>
      <c r="AP450" t="s">
        <v>1155</v>
      </c>
      <c r="AS450" t="s">
        <v>1152</v>
      </c>
      <c r="AT450">
        <v>1</v>
      </c>
      <c r="AV450">
        <v>1</v>
      </c>
      <c r="AW450">
        <v>1</v>
      </c>
      <c r="AX450">
        <v>0.5</v>
      </c>
      <c r="AY450" t="s">
        <v>1145</v>
      </c>
      <c r="AZ450" t="s">
        <v>1145</v>
      </c>
      <c r="BA450">
        <v>1</v>
      </c>
      <c r="BD450">
        <v>1000000000</v>
      </c>
      <c r="BE450">
        <v>1</v>
      </c>
      <c r="BF450">
        <v>0</v>
      </c>
      <c r="BG450">
        <v>0</v>
      </c>
      <c r="BH450">
        <v>0</v>
      </c>
      <c r="BI450">
        <v>0</v>
      </c>
      <c r="BJ450">
        <v>0</v>
      </c>
      <c r="BK450">
        <v>0</v>
      </c>
      <c r="BL450">
        <v>0</v>
      </c>
      <c r="BM450">
        <v>1</v>
      </c>
      <c r="BN450">
        <v>0</v>
      </c>
      <c r="BO450">
        <v>0</v>
      </c>
      <c r="BP450">
        <v>0</v>
      </c>
      <c r="BR450">
        <v>0</v>
      </c>
      <c r="BS450">
        <v>0</v>
      </c>
      <c r="BX450">
        <v>0</v>
      </c>
      <c r="BY450">
        <v>0</v>
      </c>
      <c r="BZ450">
        <v>0</v>
      </c>
      <c r="CA450">
        <v>9.86</v>
      </c>
      <c r="CB450">
        <v>0</v>
      </c>
      <c r="CC450">
        <v>1</v>
      </c>
      <c r="CD450" s="56">
        <v>42095</v>
      </c>
      <c r="CE450" s="56">
        <v>42342</v>
      </c>
      <c r="CF450" s="56">
        <v>42342</v>
      </c>
      <c r="CG450" s="56">
        <v>42419</v>
      </c>
      <c r="CH450" s="56"/>
      <c r="CI450" s="56"/>
      <c r="CJ450">
        <v>0</v>
      </c>
      <c r="CK450">
        <v>0</v>
      </c>
      <c r="CL450">
        <v>0</v>
      </c>
      <c r="CM450">
        <v>0</v>
      </c>
      <c r="CN450">
        <v>0.95</v>
      </c>
      <c r="CO450">
        <v>0</v>
      </c>
      <c r="CP450">
        <v>0</v>
      </c>
      <c r="CQ450" t="s">
        <v>1154</v>
      </c>
      <c r="CR450" t="s">
        <v>1153</v>
      </c>
      <c r="CS450" t="s">
        <v>1725</v>
      </c>
      <c r="CT450" t="s">
        <v>1397</v>
      </c>
      <c r="CU450" t="s">
        <v>1396</v>
      </c>
      <c r="CV450" t="s">
        <v>2999</v>
      </c>
      <c r="CW450" t="s">
        <v>1727</v>
      </c>
      <c r="CX450" t="s">
        <v>853</v>
      </c>
      <c r="DC450" t="s">
        <v>1387</v>
      </c>
      <c r="DE450" t="s">
        <v>1728</v>
      </c>
    </row>
    <row r="451" spans="1:109" x14ac:dyDescent="0.25">
      <c r="A451" t="s">
        <v>1025</v>
      </c>
      <c r="B451">
        <v>1</v>
      </c>
      <c r="C451" s="56">
        <v>42419</v>
      </c>
      <c r="D451" t="s">
        <v>1153</v>
      </c>
      <c r="E451" t="s">
        <v>3000</v>
      </c>
      <c r="G451" t="s">
        <v>3001</v>
      </c>
      <c r="H451" t="s">
        <v>1144</v>
      </c>
      <c r="I451" t="s">
        <v>1144</v>
      </c>
      <c r="J451" t="s">
        <v>1144</v>
      </c>
      <c r="K451" t="s">
        <v>1144</v>
      </c>
      <c r="L451">
        <v>14.07</v>
      </c>
      <c r="M451">
        <v>35.299999999999997</v>
      </c>
      <c r="N451">
        <v>0</v>
      </c>
      <c r="O451" s="56">
        <v>0</v>
      </c>
      <c r="P451" s="56">
        <v>0</v>
      </c>
      <c r="Q451">
        <v>1</v>
      </c>
      <c r="R451">
        <v>1</v>
      </c>
      <c r="S451">
        <v>11</v>
      </c>
      <c r="T451">
        <v>8</v>
      </c>
      <c r="U451">
        <v>3</v>
      </c>
      <c r="V451">
        <v>1</v>
      </c>
      <c r="W451" t="s">
        <v>1156</v>
      </c>
      <c r="X451" t="s">
        <v>7716</v>
      </c>
      <c r="Y451">
        <v>4</v>
      </c>
      <c r="AA451">
        <v>0</v>
      </c>
      <c r="AB451">
        <v>0</v>
      </c>
      <c r="AC451">
        <v>0</v>
      </c>
      <c r="AD451">
        <v>0</v>
      </c>
      <c r="AE451">
        <v>0</v>
      </c>
      <c r="AF451">
        <v>0</v>
      </c>
      <c r="AG451">
        <v>0</v>
      </c>
      <c r="AJ451" s="56"/>
      <c r="AK451" s="56"/>
      <c r="AL451" s="56"/>
      <c r="AP451" t="s">
        <v>1155</v>
      </c>
      <c r="AR451">
        <v>2</v>
      </c>
      <c r="AS451" t="s">
        <v>1152</v>
      </c>
      <c r="AT451">
        <v>1</v>
      </c>
      <c r="AV451">
        <v>7</v>
      </c>
      <c r="AW451">
        <v>5</v>
      </c>
      <c r="AX451">
        <v>2</v>
      </c>
      <c r="AY451" t="s">
        <v>1148</v>
      </c>
      <c r="AZ451" t="s">
        <v>1148</v>
      </c>
      <c r="BA451">
        <v>6</v>
      </c>
      <c r="BD451">
        <v>1000000000</v>
      </c>
      <c r="BE451">
        <v>6</v>
      </c>
      <c r="BF451">
        <v>0.14000000000000001</v>
      </c>
      <c r="BG451">
        <v>0</v>
      </c>
      <c r="BH451">
        <v>0</v>
      </c>
      <c r="BI451">
        <v>0</v>
      </c>
      <c r="BJ451">
        <v>0</v>
      </c>
      <c r="BK451">
        <v>0</v>
      </c>
      <c r="BL451">
        <v>0</v>
      </c>
      <c r="BM451">
        <v>6</v>
      </c>
      <c r="BN451">
        <v>0.14000000000000001</v>
      </c>
      <c r="BO451">
        <v>0</v>
      </c>
      <c r="BP451">
        <v>0</v>
      </c>
      <c r="BR451">
        <v>2</v>
      </c>
      <c r="BS451">
        <v>2</v>
      </c>
      <c r="BT451">
        <v>3</v>
      </c>
      <c r="BX451">
        <v>0</v>
      </c>
      <c r="BY451">
        <v>0</v>
      </c>
      <c r="BZ451">
        <v>0</v>
      </c>
      <c r="CA451">
        <v>6.58</v>
      </c>
      <c r="CB451">
        <v>0</v>
      </c>
      <c r="CC451">
        <v>1</v>
      </c>
      <c r="CD451" s="56">
        <v>42284</v>
      </c>
      <c r="CE451" s="56">
        <v>42342</v>
      </c>
      <c r="CF451" s="56">
        <v>42342</v>
      </c>
      <c r="CG451" s="56">
        <v>42419</v>
      </c>
      <c r="CH451" s="56"/>
      <c r="CI451" s="56"/>
      <c r="CJ451">
        <v>0.06</v>
      </c>
      <c r="CK451">
        <v>0</v>
      </c>
      <c r="CL451">
        <v>0</v>
      </c>
      <c r="CM451">
        <v>0</v>
      </c>
      <c r="CN451">
        <v>0</v>
      </c>
      <c r="CO451">
        <v>0.95</v>
      </c>
      <c r="CP451">
        <v>0</v>
      </c>
      <c r="CQ451" t="s">
        <v>1154</v>
      </c>
      <c r="CR451" t="s">
        <v>1153</v>
      </c>
      <c r="CS451" t="s">
        <v>1725</v>
      </c>
      <c r="CT451" t="s">
        <v>1397</v>
      </c>
      <c r="CU451" t="s">
        <v>1396</v>
      </c>
      <c r="CV451" t="s">
        <v>3002</v>
      </c>
      <c r="CW451" t="s">
        <v>1727</v>
      </c>
      <c r="CX451" t="s">
        <v>853</v>
      </c>
      <c r="DC451" t="s">
        <v>1387</v>
      </c>
      <c r="DE451" t="s">
        <v>1728</v>
      </c>
    </row>
    <row r="452" spans="1:109" x14ac:dyDescent="0.25">
      <c r="A452" t="s">
        <v>1025</v>
      </c>
      <c r="B452">
        <v>1</v>
      </c>
      <c r="C452" s="56">
        <v>42419</v>
      </c>
      <c r="D452" t="s">
        <v>1153</v>
      </c>
      <c r="E452" t="s">
        <v>3003</v>
      </c>
      <c r="G452" t="s">
        <v>3004</v>
      </c>
      <c r="H452" t="s">
        <v>1144</v>
      </c>
      <c r="I452" t="s">
        <v>1144</v>
      </c>
      <c r="J452" t="s">
        <v>1144</v>
      </c>
      <c r="K452" t="s">
        <v>1144</v>
      </c>
      <c r="L452">
        <v>10.18</v>
      </c>
      <c r="M452">
        <v>26.25</v>
      </c>
      <c r="N452">
        <v>0</v>
      </c>
      <c r="O452" s="56">
        <v>0</v>
      </c>
      <c r="P452" s="56">
        <v>0</v>
      </c>
      <c r="Q452">
        <v>1</v>
      </c>
      <c r="R452">
        <v>1</v>
      </c>
      <c r="S452">
        <v>11</v>
      </c>
      <c r="T452">
        <v>8</v>
      </c>
      <c r="U452">
        <v>3</v>
      </c>
      <c r="V452">
        <v>1</v>
      </c>
      <c r="X452" t="s">
        <v>3766</v>
      </c>
      <c r="AA452">
        <v>0</v>
      </c>
      <c r="AB452">
        <v>0</v>
      </c>
      <c r="AC452">
        <v>0</v>
      </c>
      <c r="AD452">
        <v>0</v>
      </c>
      <c r="AE452">
        <v>0</v>
      </c>
      <c r="AF452">
        <v>0</v>
      </c>
      <c r="AG452">
        <v>0</v>
      </c>
      <c r="AJ452" s="56"/>
      <c r="AK452" s="56"/>
      <c r="AL452" s="56"/>
      <c r="AP452" t="s">
        <v>1155</v>
      </c>
      <c r="AR452">
        <v>2</v>
      </c>
      <c r="AS452" t="s">
        <v>1152</v>
      </c>
      <c r="AT452">
        <v>1</v>
      </c>
      <c r="AV452">
        <v>6</v>
      </c>
      <c r="AW452">
        <v>4</v>
      </c>
      <c r="AX452">
        <v>2</v>
      </c>
      <c r="AY452" t="s">
        <v>1147</v>
      </c>
      <c r="AZ452" t="s">
        <v>1147</v>
      </c>
      <c r="BA452">
        <v>4</v>
      </c>
      <c r="BD452">
        <v>1000000000</v>
      </c>
      <c r="BE452">
        <v>7</v>
      </c>
      <c r="BF452">
        <v>-0.17</v>
      </c>
      <c r="BG452">
        <v>0</v>
      </c>
      <c r="BH452">
        <v>0</v>
      </c>
      <c r="BI452">
        <v>0</v>
      </c>
      <c r="BJ452">
        <v>0</v>
      </c>
      <c r="BK452">
        <v>0</v>
      </c>
      <c r="BL452">
        <v>0</v>
      </c>
      <c r="BM452">
        <v>7</v>
      </c>
      <c r="BN452">
        <v>-0.17</v>
      </c>
      <c r="BO452">
        <v>0</v>
      </c>
      <c r="BP452">
        <v>0</v>
      </c>
      <c r="BR452">
        <v>0</v>
      </c>
      <c r="BS452">
        <v>2</v>
      </c>
      <c r="BX452">
        <v>0</v>
      </c>
      <c r="BY452">
        <v>10.18</v>
      </c>
      <c r="BZ452">
        <v>0</v>
      </c>
      <c r="CA452">
        <v>6.89</v>
      </c>
      <c r="CB452">
        <v>0</v>
      </c>
      <c r="CC452">
        <v>1</v>
      </c>
      <c r="CD452" s="56">
        <v>42195</v>
      </c>
      <c r="CE452" s="56">
        <v>42342</v>
      </c>
      <c r="CF452" s="56">
        <v>42342</v>
      </c>
      <c r="CG452" s="56">
        <v>42419</v>
      </c>
      <c r="CH452" s="56"/>
      <c r="CI452" s="56"/>
      <c r="CJ452">
        <v>0.17</v>
      </c>
      <c r="CK452">
        <v>0</v>
      </c>
      <c r="CL452">
        <v>0</v>
      </c>
      <c r="CM452">
        <v>0</v>
      </c>
      <c r="CN452">
        <v>0</v>
      </c>
      <c r="CO452">
        <v>0</v>
      </c>
      <c r="CP452">
        <v>0.95</v>
      </c>
      <c r="CQ452" t="s">
        <v>1154</v>
      </c>
      <c r="CR452" t="s">
        <v>1153</v>
      </c>
      <c r="CS452" t="s">
        <v>1725</v>
      </c>
      <c r="CT452" t="s">
        <v>1397</v>
      </c>
      <c r="CU452" t="s">
        <v>1396</v>
      </c>
      <c r="CV452" t="s">
        <v>3005</v>
      </c>
      <c r="CW452" t="s">
        <v>1727</v>
      </c>
      <c r="CX452" t="s">
        <v>853</v>
      </c>
      <c r="DC452" t="s">
        <v>1387</v>
      </c>
      <c r="DE452" t="s">
        <v>1728</v>
      </c>
    </row>
    <row r="453" spans="1:109" x14ac:dyDescent="0.25">
      <c r="A453" t="s">
        <v>1025</v>
      </c>
      <c r="B453">
        <v>1</v>
      </c>
      <c r="C453" s="56">
        <v>42419</v>
      </c>
      <c r="D453" t="s">
        <v>1153</v>
      </c>
      <c r="E453" t="s">
        <v>3006</v>
      </c>
      <c r="G453" t="s">
        <v>3007</v>
      </c>
      <c r="H453" t="s">
        <v>1144</v>
      </c>
      <c r="I453" t="s">
        <v>1144</v>
      </c>
      <c r="J453" t="s">
        <v>1144</v>
      </c>
      <c r="K453" t="s">
        <v>1144</v>
      </c>
      <c r="L453">
        <v>35.909999999999997</v>
      </c>
      <c r="M453">
        <v>28.41</v>
      </c>
      <c r="N453">
        <v>0</v>
      </c>
      <c r="O453" s="56">
        <v>0</v>
      </c>
      <c r="P453" s="56">
        <v>0</v>
      </c>
      <c r="Q453">
        <v>1</v>
      </c>
      <c r="R453">
        <v>1</v>
      </c>
      <c r="S453">
        <v>11</v>
      </c>
      <c r="T453">
        <v>8</v>
      </c>
      <c r="U453">
        <v>3</v>
      </c>
      <c r="V453">
        <v>1</v>
      </c>
      <c r="W453" t="s">
        <v>1156</v>
      </c>
      <c r="X453" t="s">
        <v>7662</v>
      </c>
      <c r="Y453">
        <v>3</v>
      </c>
      <c r="AA453">
        <v>0</v>
      </c>
      <c r="AB453">
        <v>0</v>
      </c>
      <c r="AC453">
        <v>0</v>
      </c>
      <c r="AD453">
        <v>0</v>
      </c>
      <c r="AE453">
        <v>0</v>
      </c>
      <c r="AF453">
        <v>4</v>
      </c>
      <c r="AG453">
        <v>0</v>
      </c>
      <c r="AJ453" s="56"/>
      <c r="AK453" s="56"/>
      <c r="AL453" s="56"/>
      <c r="AP453" t="s">
        <v>1155</v>
      </c>
      <c r="AS453" t="s">
        <v>1152</v>
      </c>
      <c r="AT453">
        <v>1</v>
      </c>
      <c r="AV453">
        <v>4</v>
      </c>
      <c r="AW453">
        <v>3</v>
      </c>
      <c r="AX453">
        <v>1</v>
      </c>
      <c r="AY453" t="s">
        <v>1148</v>
      </c>
      <c r="AZ453" t="s">
        <v>1148</v>
      </c>
      <c r="BA453">
        <v>3</v>
      </c>
      <c r="BD453">
        <v>1000000000</v>
      </c>
      <c r="BE453">
        <v>4</v>
      </c>
      <c r="BF453">
        <v>0</v>
      </c>
      <c r="BG453">
        <v>0</v>
      </c>
      <c r="BH453">
        <v>0</v>
      </c>
      <c r="BI453">
        <v>0</v>
      </c>
      <c r="BJ453">
        <v>0</v>
      </c>
      <c r="BK453">
        <v>0</v>
      </c>
      <c r="BL453">
        <v>0</v>
      </c>
      <c r="BM453">
        <v>4</v>
      </c>
      <c r="BN453">
        <v>0</v>
      </c>
      <c r="BO453">
        <v>0</v>
      </c>
      <c r="BP453">
        <v>0</v>
      </c>
      <c r="BR453">
        <v>0</v>
      </c>
      <c r="BS453">
        <v>1</v>
      </c>
      <c r="BT453">
        <v>1</v>
      </c>
      <c r="BX453">
        <v>0</v>
      </c>
      <c r="BY453">
        <v>0</v>
      </c>
      <c r="BZ453">
        <v>0</v>
      </c>
      <c r="CA453">
        <v>-0.91</v>
      </c>
      <c r="CB453">
        <v>0</v>
      </c>
      <c r="CC453">
        <v>1</v>
      </c>
      <c r="CD453" s="56">
        <v>42272</v>
      </c>
      <c r="CE453" s="56">
        <v>42342</v>
      </c>
      <c r="CF453" s="56">
        <v>42342</v>
      </c>
      <c r="CG453" s="56">
        <v>42419</v>
      </c>
      <c r="CH453" s="56"/>
      <c r="CI453" s="56"/>
      <c r="CJ453">
        <v>0.35</v>
      </c>
      <c r="CK453">
        <v>0</v>
      </c>
      <c r="CL453">
        <v>0</v>
      </c>
      <c r="CM453">
        <v>0</v>
      </c>
      <c r="CN453">
        <v>0.53</v>
      </c>
      <c r="CO453">
        <v>0.42</v>
      </c>
      <c r="CP453">
        <v>0</v>
      </c>
      <c r="CQ453" t="s">
        <v>1154</v>
      </c>
      <c r="CR453" t="s">
        <v>1153</v>
      </c>
      <c r="CS453" t="s">
        <v>1725</v>
      </c>
      <c r="CT453" t="s">
        <v>1397</v>
      </c>
      <c r="CU453" t="s">
        <v>1396</v>
      </c>
      <c r="CV453" t="s">
        <v>3008</v>
      </c>
      <c r="CW453" t="s">
        <v>1727</v>
      </c>
      <c r="CX453" t="s">
        <v>853</v>
      </c>
      <c r="DC453" t="s">
        <v>1387</v>
      </c>
      <c r="DE453" t="s">
        <v>1728</v>
      </c>
    </row>
    <row r="454" spans="1:109" x14ac:dyDescent="0.25">
      <c r="A454" t="s">
        <v>1025</v>
      </c>
      <c r="B454">
        <v>1</v>
      </c>
      <c r="C454" s="56">
        <v>42419</v>
      </c>
      <c r="D454" t="s">
        <v>1153</v>
      </c>
      <c r="E454" t="s">
        <v>1466</v>
      </c>
      <c r="G454" t="s">
        <v>3009</v>
      </c>
      <c r="H454" t="s">
        <v>1144</v>
      </c>
      <c r="I454" t="s">
        <v>1144</v>
      </c>
      <c r="J454" t="s">
        <v>1144</v>
      </c>
      <c r="K454" t="s">
        <v>1144</v>
      </c>
      <c r="L454">
        <v>16.75</v>
      </c>
      <c r="M454">
        <v>43.71</v>
      </c>
      <c r="N454">
        <v>0</v>
      </c>
      <c r="O454" s="56">
        <v>0</v>
      </c>
      <c r="P454" s="56">
        <v>0</v>
      </c>
      <c r="Q454">
        <v>1</v>
      </c>
      <c r="R454">
        <v>1</v>
      </c>
      <c r="S454">
        <v>11</v>
      </c>
      <c r="T454">
        <v>8</v>
      </c>
      <c r="U454">
        <v>3</v>
      </c>
      <c r="V454">
        <v>1</v>
      </c>
      <c r="W454" t="s">
        <v>1394</v>
      </c>
      <c r="X454" t="s">
        <v>7759</v>
      </c>
      <c r="AA454">
        <v>0</v>
      </c>
      <c r="AB454">
        <v>0</v>
      </c>
      <c r="AC454">
        <v>0</v>
      </c>
      <c r="AD454">
        <v>0</v>
      </c>
      <c r="AE454">
        <v>0</v>
      </c>
      <c r="AF454">
        <v>0</v>
      </c>
      <c r="AG454">
        <v>0</v>
      </c>
      <c r="AJ454" s="56"/>
      <c r="AK454" s="56"/>
      <c r="AL454" s="56"/>
      <c r="AP454" t="s">
        <v>1155</v>
      </c>
      <c r="AR454">
        <v>5</v>
      </c>
      <c r="AS454" t="s">
        <v>1152</v>
      </c>
      <c r="AT454">
        <v>1</v>
      </c>
      <c r="AV454">
        <v>150</v>
      </c>
      <c r="AW454">
        <v>100</v>
      </c>
      <c r="AX454">
        <v>50</v>
      </c>
      <c r="AY454" t="s">
        <v>1146</v>
      </c>
      <c r="AZ454" t="s">
        <v>1146</v>
      </c>
      <c r="BA454">
        <v>120</v>
      </c>
      <c r="BD454">
        <v>1000000000</v>
      </c>
      <c r="BE454">
        <v>2</v>
      </c>
      <c r="BF454">
        <v>0.99</v>
      </c>
      <c r="BG454">
        <v>0</v>
      </c>
      <c r="BH454">
        <v>0</v>
      </c>
      <c r="BI454">
        <v>0</v>
      </c>
      <c r="BJ454">
        <v>0</v>
      </c>
      <c r="BK454">
        <v>0</v>
      </c>
      <c r="BL454">
        <v>45</v>
      </c>
      <c r="BM454">
        <v>47</v>
      </c>
      <c r="BN454">
        <v>0.69</v>
      </c>
      <c r="BO454">
        <v>0</v>
      </c>
      <c r="BP454">
        <v>0</v>
      </c>
      <c r="BR454">
        <v>105</v>
      </c>
      <c r="BS454">
        <v>41</v>
      </c>
      <c r="BT454">
        <v>5</v>
      </c>
      <c r="BX454">
        <v>1294.08</v>
      </c>
      <c r="BY454">
        <v>0</v>
      </c>
      <c r="BZ454">
        <v>0</v>
      </c>
      <c r="CA454">
        <v>7.02</v>
      </c>
      <c r="CB454">
        <v>0</v>
      </c>
      <c r="CC454">
        <v>1</v>
      </c>
      <c r="CD454" s="56">
        <v>42416</v>
      </c>
      <c r="CE454" s="56">
        <v>42416</v>
      </c>
      <c r="CF454" s="56">
        <v>42416</v>
      </c>
      <c r="CG454" s="56">
        <v>42493</v>
      </c>
      <c r="CH454" s="56"/>
      <c r="CI454" s="56"/>
      <c r="CJ454">
        <v>0.39</v>
      </c>
      <c r="CK454">
        <v>0</v>
      </c>
      <c r="CL454">
        <v>0</v>
      </c>
      <c r="CM454">
        <v>7.0000000000000007E-2</v>
      </c>
      <c r="CN454">
        <v>0</v>
      </c>
      <c r="CO454">
        <v>0</v>
      </c>
      <c r="CP454">
        <v>0</v>
      </c>
      <c r="CQ454" t="s">
        <v>1154</v>
      </c>
      <c r="CR454" t="s">
        <v>1153</v>
      </c>
      <c r="CS454" t="s">
        <v>1725</v>
      </c>
      <c r="CT454" t="s">
        <v>1397</v>
      </c>
      <c r="CU454" t="s">
        <v>1396</v>
      </c>
      <c r="CV454" t="s">
        <v>3010</v>
      </c>
      <c r="CW454" t="s">
        <v>1727</v>
      </c>
      <c r="CX454" t="s">
        <v>853</v>
      </c>
      <c r="DC454" t="s">
        <v>1387</v>
      </c>
      <c r="DE454" t="s">
        <v>1728</v>
      </c>
    </row>
    <row r="455" spans="1:109" x14ac:dyDescent="0.25">
      <c r="A455" t="s">
        <v>1025</v>
      </c>
      <c r="B455">
        <v>2</v>
      </c>
      <c r="C455" s="56">
        <v>42419</v>
      </c>
      <c r="D455" t="s">
        <v>1153</v>
      </c>
      <c r="E455" t="s">
        <v>3011</v>
      </c>
      <c r="G455" t="s">
        <v>3012</v>
      </c>
      <c r="H455" t="s">
        <v>1144</v>
      </c>
      <c r="I455" t="s">
        <v>1144</v>
      </c>
      <c r="J455" t="s">
        <v>1144</v>
      </c>
      <c r="K455" t="s">
        <v>1144</v>
      </c>
      <c r="L455">
        <v>56.3</v>
      </c>
      <c r="M455">
        <v>114.09</v>
      </c>
      <c r="N455">
        <v>0</v>
      </c>
      <c r="O455" s="56">
        <v>0</v>
      </c>
      <c r="P455" s="56">
        <v>0</v>
      </c>
      <c r="Q455">
        <v>1</v>
      </c>
      <c r="R455">
        <v>1</v>
      </c>
      <c r="S455">
        <v>11</v>
      </c>
      <c r="T455">
        <v>8</v>
      </c>
      <c r="U455">
        <v>3</v>
      </c>
      <c r="V455">
        <v>1</v>
      </c>
      <c r="X455" t="s">
        <v>7757</v>
      </c>
      <c r="AA455">
        <v>0</v>
      </c>
      <c r="AB455">
        <v>0</v>
      </c>
      <c r="AC455">
        <v>0</v>
      </c>
      <c r="AD455">
        <v>0</v>
      </c>
      <c r="AE455">
        <v>0</v>
      </c>
      <c r="AF455">
        <v>0</v>
      </c>
      <c r="AG455">
        <v>0</v>
      </c>
      <c r="AJ455" s="56"/>
      <c r="AK455" s="56"/>
      <c r="AL455" s="56"/>
      <c r="AM455">
        <v>3</v>
      </c>
      <c r="AP455" t="s">
        <v>1155</v>
      </c>
      <c r="AR455">
        <v>2</v>
      </c>
      <c r="AS455" t="s">
        <v>1152</v>
      </c>
      <c r="AT455">
        <v>1</v>
      </c>
      <c r="AV455">
        <v>3</v>
      </c>
      <c r="AW455">
        <v>2</v>
      </c>
      <c r="AX455">
        <v>1</v>
      </c>
      <c r="AY455" t="s">
        <v>1147</v>
      </c>
      <c r="AZ455" t="s">
        <v>1147</v>
      </c>
      <c r="BA455">
        <v>5</v>
      </c>
      <c r="BD455">
        <v>1000000000</v>
      </c>
      <c r="BE455">
        <v>4</v>
      </c>
      <c r="BF455">
        <v>-0.33</v>
      </c>
      <c r="BG455">
        <v>0</v>
      </c>
      <c r="BH455">
        <v>0</v>
      </c>
      <c r="BI455">
        <v>0</v>
      </c>
      <c r="BJ455">
        <v>0</v>
      </c>
      <c r="BK455">
        <v>0</v>
      </c>
      <c r="BL455">
        <v>0</v>
      </c>
      <c r="BM455">
        <v>4</v>
      </c>
      <c r="BN455">
        <v>-0.33</v>
      </c>
      <c r="BO455">
        <v>0</v>
      </c>
      <c r="BP455">
        <v>0</v>
      </c>
      <c r="BR455">
        <v>0</v>
      </c>
      <c r="BS455">
        <v>1</v>
      </c>
      <c r="BX455">
        <v>0</v>
      </c>
      <c r="BY455">
        <v>56.3</v>
      </c>
      <c r="BZ455">
        <v>0</v>
      </c>
      <c r="CA455">
        <v>4.4800000000000004</v>
      </c>
      <c r="CB455">
        <v>0</v>
      </c>
      <c r="CC455">
        <v>1</v>
      </c>
      <c r="CD455" s="56">
        <v>42341</v>
      </c>
      <c r="CE455" s="56">
        <v>42342</v>
      </c>
      <c r="CF455" s="56">
        <v>42342</v>
      </c>
      <c r="CG455" s="56">
        <v>42419</v>
      </c>
      <c r="CH455" s="56"/>
      <c r="CI455" s="56"/>
      <c r="CJ455">
        <v>0</v>
      </c>
      <c r="CK455">
        <v>0</v>
      </c>
      <c r="CL455">
        <v>0</v>
      </c>
      <c r="CM455">
        <v>0</v>
      </c>
      <c r="CN455">
        <v>0</v>
      </c>
      <c r="CO455">
        <v>0</v>
      </c>
      <c r="CP455">
        <v>0.96</v>
      </c>
      <c r="CQ455" t="s">
        <v>1154</v>
      </c>
      <c r="CR455" t="s">
        <v>1153</v>
      </c>
      <c r="CS455" t="s">
        <v>1748</v>
      </c>
      <c r="CT455" t="s">
        <v>1397</v>
      </c>
      <c r="CU455" t="s">
        <v>1396</v>
      </c>
      <c r="CV455" t="s">
        <v>7668</v>
      </c>
      <c r="CW455" t="s">
        <v>1727</v>
      </c>
      <c r="CX455" t="s">
        <v>853</v>
      </c>
      <c r="DC455" t="s">
        <v>1387</v>
      </c>
      <c r="DE455" t="s">
        <v>1392</v>
      </c>
    </row>
    <row r="456" spans="1:109" x14ac:dyDescent="0.25">
      <c r="A456" t="s">
        <v>1025</v>
      </c>
      <c r="B456">
        <v>2</v>
      </c>
      <c r="C456" s="56">
        <v>42419</v>
      </c>
      <c r="D456" t="s">
        <v>1153</v>
      </c>
      <c r="E456" t="s">
        <v>3013</v>
      </c>
      <c r="G456" t="s">
        <v>3014</v>
      </c>
      <c r="H456" t="s">
        <v>1144</v>
      </c>
      <c r="I456" t="s">
        <v>1144</v>
      </c>
      <c r="J456" t="s">
        <v>1144</v>
      </c>
      <c r="K456" t="s">
        <v>1144</v>
      </c>
      <c r="L456">
        <v>50.59</v>
      </c>
      <c r="M456">
        <v>109.54</v>
      </c>
      <c r="N456">
        <v>0</v>
      </c>
      <c r="O456" s="56">
        <v>0</v>
      </c>
      <c r="P456" s="56">
        <v>0</v>
      </c>
      <c r="Q456">
        <v>1</v>
      </c>
      <c r="R456">
        <v>1</v>
      </c>
      <c r="S456">
        <v>11</v>
      </c>
      <c r="T456">
        <v>8</v>
      </c>
      <c r="U456">
        <v>3</v>
      </c>
      <c r="V456">
        <v>1</v>
      </c>
      <c r="X456" t="s">
        <v>7659</v>
      </c>
      <c r="AA456">
        <v>0</v>
      </c>
      <c r="AB456">
        <v>0</v>
      </c>
      <c r="AC456">
        <v>0</v>
      </c>
      <c r="AD456">
        <v>0</v>
      </c>
      <c r="AE456">
        <v>0</v>
      </c>
      <c r="AF456">
        <v>0</v>
      </c>
      <c r="AG456">
        <v>0</v>
      </c>
      <c r="AJ456" s="56"/>
      <c r="AK456" s="56"/>
      <c r="AL456" s="56"/>
      <c r="AP456" t="s">
        <v>1155</v>
      </c>
      <c r="AR456">
        <v>2</v>
      </c>
      <c r="AS456" t="s">
        <v>1152</v>
      </c>
      <c r="AT456">
        <v>1</v>
      </c>
      <c r="AV456">
        <v>3</v>
      </c>
      <c r="AW456">
        <v>2</v>
      </c>
      <c r="AX456">
        <v>1</v>
      </c>
      <c r="AY456" t="s">
        <v>1147</v>
      </c>
      <c r="AZ456" t="s">
        <v>1147</v>
      </c>
      <c r="BA456">
        <v>5</v>
      </c>
      <c r="BD456">
        <v>1000000000</v>
      </c>
      <c r="BE456">
        <v>5</v>
      </c>
      <c r="BF456">
        <v>-0.67</v>
      </c>
      <c r="BG456">
        <v>0</v>
      </c>
      <c r="BH456">
        <v>0</v>
      </c>
      <c r="BI456">
        <v>0</v>
      </c>
      <c r="BJ456">
        <v>0</v>
      </c>
      <c r="BK456">
        <v>0</v>
      </c>
      <c r="BL456">
        <v>0</v>
      </c>
      <c r="BM456">
        <v>5</v>
      </c>
      <c r="BN456">
        <v>-0.67</v>
      </c>
      <c r="BO456">
        <v>0</v>
      </c>
      <c r="BP456">
        <v>0</v>
      </c>
      <c r="BR456">
        <v>0</v>
      </c>
      <c r="BS456">
        <v>1</v>
      </c>
      <c r="BX456">
        <v>0</v>
      </c>
      <c r="BY456">
        <v>101.18</v>
      </c>
      <c r="BZ456">
        <v>0</v>
      </c>
      <c r="CA456">
        <v>5.08</v>
      </c>
      <c r="CB456">
        <v>0</v>
      </c>
      <c r="CC456">
        <v>1</v>
      </c>
      <c r="CD456" s="56">
        <v>42342</v>
      </c>
      <c r="CE456" s="56">
        <v>42342</v>
      </c>
      <c r="CF456" s="56">
        <v>42342</v>
      </c>
      <c r="CG456" s="56">
        <v>42419</v>
      </c>
      <c r="CH456" s="56"/>
      <c r="CI456" s="56"/>
      <c r="CJ456">
        <v>0</v>
      </c>
      <c r="CK456">
        <v>0</v>
      </c>
      <c r="CL456">
        <v>0</v>
      </c>
      <c r="CM456">
        <v>0</v>
      </c>
      <c r="CN456">
        <v>0</v>
      </c>
      <c r="CO456">
        <v>0</v>
      </c>
      <c r="CP456">
        <v>0.96</v>
      </c>
      <c r="CQ456" t="s">
        <v>1154</v>
      </c>
      <c r="CR456" t="s">
        <v>1153</v>
      </c>
      <c r="CS456" t="s">
        <v>1748</v>
      </c>
      <c r="CT456" t="s">
        <v>1397</v>
      </c>
      <c r="CU456" t="s">
        <v>1396</v>
      </c>
      <c r="CV456" t="s">
        <v>3015</v>
      </c>
      <c r="CW456" t="s">
        <v>1738</v>
      </c>
      <c r="CX456" t="s">
        <v>853</v>
      </c>
      <c r="DC456" t="s">
        <v>1387</v>
      </c>
      <c r="DE456" t="s">
        <v>1392</v>
      </c>
    </row>
    <row r="457" spans="1:109" x14ac:dyDescent="0.25">
      <c r="A457" t="s">
        <v>1025</v>
      </c>
      <c r="B457">
        <v>2</v>
      </c>
      <c r="C457" s="56">
        <v>42419</v>
      </c>
      <c r="D457" t="s">
        <v>1153</v>
      </c>
      <c r="E457" t="s">
        <v>3016</v>
      </c>
      <c r="G457" t="s">
        <v>3017</v>
      </c>
      <c r="H457" t="s">
        <v>1144</v>
      </c>
      <c r="I457" t="s">
        <v>1144</v>
      </c>
      <c r="J457" t="s">
        <v>1144</v>
      </c>
      <c r="K457" t="s">
        <v>1144</v>
      </c>
      <c r="L457">
        <v>29.33</v>
      </c>
      <c r="M457">
        <v>78.13</v>
      </c>
      <c r="N457">
        <v>0</v>
      </c>
      <c r="O457" s="56">
        <v>0</v>
      </c>
      <c r="P457" s="56">
        <v>0</v>
      </c>
      <c r="Q457">
        <v>1</v>
      </c>
      <c r="R457">
        <v>1</v>
      </c>
      <c r="S457">
        <v>11</v>
      </c>
      <c r="T457">
        <v>8</v>
      </c>
      <c r="U457">
        <v>3</v>
      </c>
      <c r="V457">
        <v>1</v>
      </c>
      <c r="W457" t="s">
        <v>1156</v>
      </c>
      <c r="X457" t="s">
        <v>7757</v>
      </c>
      <c r="AA457">
        <v>0</v>
      </c>
      <c r="AB457">
        <v>0</v>
      </c>
      <c r="AC457">
        <v>0</v>
      </c>
      <c r="AD457">
        <v>0</v>
      </c>
      <c r="AE457">
        <v>0</v>
      </c>
      <c r="AF457">
        <v>0</v>
      </c>
      <c r="AG457">
        <v>0</v>
      </c>
      <c r="AJ457" s="56"/>
      <c r="AK457" s="56"/>
      <c r="AL457" s="56"/>
      <c r="AM457">
        <v>2</v>
      </c>
      <c r="AP457" t="s">
        <v>1155</v>
      </c>
      <c r="AR457">
        <v>2</v>
      </c>
      <c r="AS457" t="s">
        <v>1152</v>
      </c>
      <c r="AT457">
        <v>1</v>
      </c>
      <c r="AV457">
        <v>6</v>
      </c>
      <c r="AW457">
        <v>4</v>
      </c>
      <c r="AX457">
        <v>2</v>
      </c>
      <c r="AY457" t="s">
        <v>1148</v>
      </c>
      <c r="AZ457" t="s">
        <v>1148</v>
      </c>
      <c r="BA457">
        <v>9</v>
      </c>
      <c r="BD457">
        <v>1000000000</v>
      </c>
      <c r="BE457">
        <v>5</v>
      </c>
      <c r="BF457">
        <v>0.17</v>
      </c>
      <c r="BG457">
        <v>0</v>
      </c>
      <c r="BH457">
        <v>0</v>
      </c>
      <c r="BI457">
        <v>0</v>
      </c>
      <c r="BJ457">
        <v>0</v>
      </c>
      <c r="BK457">
        <v>0</v>
      </c>
      <c r="BL457">
        <v>0</v>
      </c>
      <c r="BM457">
        <v>5</v>
      </c>
      <c r="BN457">
        <v>0.17</v>
      </c>
      <c r="BO457">
        <v>0</v>
      </c>
      <c r="BP457">
        <v>0</v>
      </c>
      <c r="BR457">
        <v>2</v>
      </c>
      <c r="BS457">
        <v>2</v>
      </c>
      <c r="BX457">
        <v>0</v>
      </c>
      <c r="BY457">
        <v>0</v>
      </c>
      <c r="BZ457">
        <v>0</v>
      </c>
      <c r="CA457">
        <v>7.26</v>
      </c>
      <c r="CB457">
        <v>0</v>
      </c>
      <c r="CC457">
        <v>1</v>
      </c>
      <c r="CD457" s="56">
        <v>42341</v>
      </c>
      <c r="CE457" s="56">
        <v>42342</v>
      </c>
      <c r="CF457" s="56">
        <v>42342</v>
      </c>
      <c r="CG457" s="56">
        <v>42419</v>
      </c>
      <c r="CH457" s="56"/>
      <c r="CI457" s="56"/>
      <c r="CJ457">
        <v>0.21</v>
      </c>
      <c r="CK457">
        <v>0</v>
      </c>
      <c r="CL457">
        <v>0</v>
      </c>
      <c r="CM457">
        <v>0</v>
      </c>
      <c r="CN457">
        <v>0</v>
      </c>
      <c r="CO457">
        <v>0.39</v>
      </c>
      <c r="CP457">
        <v>0.56999999999999995</v>
      </c>
      <c r="CQ457" t="s">
        <v>1154</v>
      </c>
      <c r="CR457" t="s">
        <v>1153</v>
      </c>
      <c r="CS457" t="s">
        <v>1748</v>
      </c>
      <c r="CT457" t="s">
        <v>1397</v>
      </c>
      <c r="CU457" t="s">
        <v>1396</v>
      </c>
      <c r="CV457" t="s">
        <v>3018</v>
      </c>
      <c r="CW457" t="s">
        <v>1390</v>
      </c>
      <c r="CX457" t="s">
        <v>853</v>
      </c>
      <c r="DC457" t="s">
        <v>1387</v>
      </c>
      <c r="DE457" t="s">
        <v>1392</v>
      </c>
    </row>
    <row r="458" spans="1:109" x14ac:dyDescent="0.25">
      <c r="A458" t="s">
        <v>1025</v>
      </c>
      <c r="B458">
        <v>2</v>
      </c>
      <c r="C458" s="56">
        <v>42419</v>
      </c>
      <c r="D458" t="s">
        <v>1153</v>
      </c>
      <c r="E458" t="s">
        <v>3019</v>
      </c>
      <c r="G458" t="s">
        <v>3020</v>
      </c>
      <c r="H458" t="s">
        <v>1144</v>
      </c>
      <c r="I458" t="s">
        <v>1144</v>
      </c>
      <c r="J458" t="s">
        <v>1144</v>
      </c>
      <c r="K458" t="s">
        <v>1144</v>
      </c>
      <c r="L458">
        <v>38.020000000000003</v>
      </c>
      <c r="M458">
        <v>83.11</v>
      </c>
      <c r="N458">
        <v>0</v>
      </c>
      <c r="O458" s="56">
        <v>0</v>
      </c>
      <c r="P458" s="56">
        <v>0</v>
      </c>
      <c r="Q458">
        <v>1</v>
      </c>
      <c r="R458">
        <v>1</v>
      </c>
      <c r="S458">
        <v>11</v>
      </c>
      <c r="T458">
        <v>8</v>
      </c>
      <c r="U458">
        <v>3</v>
      </c>
      <c r="V458">
        <v>1</v>
      </c>
      <c r="X458" t="s">
        <v>7755</v>
      </c>
      <c r="AA458">
        <v>0</v>
      </c>
      <c r="AB458">
        <v>0</v>
      </c>
      <c r="AC458">
        <v>0</v>
      </c>
      <c r="AD458">
        <v>0</v>
      </c>
      <c r="AE458">
        <v>0</v>
      </c>
      <c r="AF458">
        <v>0</v>
      </c>
      <c r="AG458">
        <v>0</v>
      </c>
      <c r="AJ458" s="56"/>
      <c r="AK458" s="56"/>
      <c r="AL458" s="56"/>
      <c r="AM458">
        <v>1</v>
      </c>
      <c r="AP458" t="s">
        <v>1155</v>
      </c>
      <c r="AS458" t="s">
        <v>1152</v>
      </c>
      <c r="AT458">
        <v>1</v>
      </c>
      <c r="AV458">
        <v>2</v>
      </c>
      <c r="AW458">
        <v>2</v>
      </c>
      <c r="AX458">
        <v>1</v>
      </c>
      <c r="AY458" t="s">
        <v>1147</v>
      </c>
      <c r="AZ458" t="s">
        <v>1147</v>
      </c>
      <c r="BA458">
        <v>2</v>
      </c>
      <c r="BD458">
        <v>1000000000</v>
      </c>
      <c r="BE458">
        <v>6</v>
      </c>
      <c r="BF458">
        <v>-2</v>
      </c>
      <c r="BG458">
        <v>0</v>
      </c>
      <c r="BH458">
        <v>0</v>
      </c>
      <c r="BI458">
        <v>0</v>
      </c>
      <c r="BJ458">
        <v>0</v>
      </c>
      <c r="BK458">
        <v>0</v>
      </c>
      <c r="BL458">
        <v>0</v>
      </c>
      <c r="BM458">
        <v>6</v>
      </c>
      <c r="BN458">
        <v>-2</v>
      </c>
      <c r="BO458">
        <v>0</v>
      </c>
      <c r="BP458">
        <v>0</v>
      </c>
      <c r="BR458">
        <v>0</v>
      </c>
      <c r="BS458">
        <v>1</v>
      </c>
      <c r="BX458">
        <v>0</v>
      </c>
      <c r="BY458">
        <v>152.08000000000001</v>
      </c>
      <c r="BZ458">
        <v>0</v>
      </c>
      <c r="CA458">
        <v>5.18</v>
      </c>
      <c r="CB458">
        <v>0</v>
      </c>
      <c r="CC458">
        <v>1</v>
      </c>
      <c r="CD458" s="56">
        <v>42095</v>
      </c>
      <c r="CE458" s="56">
        <v>42342</v>
      </c>
      <c r="CF458" s="56">
        <v>42342</v>
      </c>
      <c r="CG458" s="56">
        <v>42419</v>
      </c>
      <c r="CH458" s="56"/>
      <c r="CI458" s="56"/>
      <c r="CJ458">
        <v>0</v>
      </c>
      <c r="CK458">
        <v>0</v>
      </c>
      <c r="CL458">
        <v>0</v>
      </c>
      <c r="CM458">
        <v>0</v>
      </c>
      <c r="CN458">
        <v>0</v>
      </c>
      <c r="CO458">
        <v>0</v>
      </c>
      <c r="CP458">
        <v>0.96</v>
      </c>
      <c r="CQ458" t="s">
        <v>1154</v>
      </c>
      <c r="CR458" t="s">
        <v>1153</v>
      </c>
      <c r="CS458" t="s">
        <v>1748</v>
      </c>
      <c r="CT458" t="s">
        <v>1397</v>
      </c>
      <c r="CU458" t="s">
        <v>1396</v>
      </c>
      <c r="CV458" t="s">
        <v>3021</v>
      </c>
      <c r="CW458" t="s">
        <v>1738</v>
      </c>
      <c r="CX458" t="s">
        <v>853</v>
      </c>
      <c r="DC458" t="s">
        <v>1387</v>
      </c>
      <c r="DE458" t="s">
        <v>1392</v>
      </c>
    </row>
    <row r="459" spans="1:109" x14ac:dyDescent="0.25">
      <c r="A459" t="s">
        <v>1025</v>
      </c>
      <c r="B459">
        <v>2</v>
      </c>
      <c r="C459" s="56">
        <v>42419</v>
      </c>
      <c r="D459" t="s">
        <v>1153</v>
      </c>
      <c r="E459" t="s">
        <v>3022</v>
      </c>
      <c r="G459" t="s">
        <v>3023</v>
      </c>
      <c r="H459" t="s">
        <v>1144</v>
      </c>
      <c r="I459" t="s">
        <v>1144</v>
      </c>
      <c r="J459" t="s">
        <v>1144</v>
      </c>
      <c r="K459" t="s">
        <v>1144</v>
      </c>
      <c r="L459">
        <v>40.119999999999997</v>
      </c>
      <c r="M459">
        <v>83.11</v>
      </c>
      <c r="N459">
        <v>0</v>
      </c>
      <c r="O459" s="56">
        <v>0</v>
      </c>
      <c r="P459" s="56">
        <v>0</v>
      </c>
      <c r="Q459">
        <v>1</v>
      </c>
      <c r="R459">
        <v>1</v>
      </c>
      <c r="S459">
        <v>11</v>
      </c>
      <c r="T459">
        <v>8</v>
      </c>
      <c r="U459">
        <v>3</v>
      </c>
      <c r="V459">
        <v>1</v>
      </c>
      <c r="X459" t="s">
        <v>7716</v>
      </c>
      <c r="AA459">
        <v>0</v>
      </c>
      <c r="AB459">
        <v>0</v>
      </c>
      <c r="AC459">
        <v>0</v>
      </c>
      <c r="AD459">
        <v>0</v>
      </c>
      <c r="AE459">
        <v>0</v>
      </c>
      <c r="AF459">
        <v>0</v>
      </c>
      <c r="AG459">
        <v>0</v>
      </c>
      <c r="AJ459" s="56"/>
      <c r="AK459" s="56"/>
      <c r="AL459" s="56"/>
      <c r="AM459">
        <v>1</v>
      </c>
      <c r="AP459" t="s">
        <v>1155</v>
      </c>
      <c r="AS459" t="s">
        <v>1152</v>
      </c>
      <c r="AT459">
        <v>1</v>
      </c>
      <c r="AV459">
        <v>0</v>
      </c>
      <c r="AW459">
        <v>0</v>
      </c>
      <c r="AX459">
        <v>0</v>
      </c>
      <c r="AY459" t="s">
        <v>1388</v>
      </c>
      <c r="AZ459" t="s">
        <v>1388</v>
      </c>
      <c r="BA459">
        <v>0</v>
      </c>
      <c r="BD459">
        <v>1000000000</v>
      </c>
      <c r="BE459">
        <v>1</v>
      </c>
      <c r="BF459">
        <v>0</v>
      </c>
      <c r="BG459">
        <v>0</v>
      </c>
      <c r="BH459">
        <v>0</v>
      </c>
      <c r="BI459">
        <v>0</v>
      </c>
      <c r="BJ459">
        <v>0</v>
      </c>
      <c r="BK459">
        <v>0</v>
      </c>
      <c r="BL459">
        <v>0</v>
      </c>
      <c r="BM459">
        <v>1</v>
      </c>
      <c r="BN459">
        <v>0</v>
      </c>
      <c r="BO459">
        <v>0</v>
      </c>
      <c r="BP459">
        <v>0</v>
      </c>
      <c r="BR459">
        <v>0</v>
      </c>
      <c r="BS459">
        <v>0</v>
      </c>
      <c r="BX459">
        <v>0</v>
      </c>
      <c r="BY459">
        <v>0</v>
      </c>
      <c r="BZ459">
        <v>0</v>
      </c>
      <c r="CA459">
        <v>0</v>
      </c>
      <c r="CB459">
        <v>0</v>
      </c>
      <c r="CC459">
        <v>1</v>
      </c>
      <c r="CD459" s="56">
        <v>42284</v>
      </c>
      <c r="CE459" s="56">
        <v>42342</v>
      </c>
      <c r="CF459" s="56">
        <v>42342</v>
      </c>
      <c r="CG459" s="56">
        <v>42419</v>
      </c>
      <c r="CH459" s="56"/>
      <c r="CI459" s="56"/>
      <c r="CJ459">
        <v>0.33</v>
      </c>
      <c r="CK459">
        <v>0</v>
      </c>
      <c r="CL459">
        <v>0</v>
      </c>
      <c r="CM459">
        <v>0</v>
      </c>
      <c r="CN459">
        <v>0</v>
      </c>
      <c r="CO459">
        <v>0</v>
      </c>
      <c r="CP459">
        <v>0.96</v>
      </c>
      <c r="CQ459" t="s">
        <v>1154</v>
      </c>
      <c r="CR459" t="s">
        <v>1153</v>
      </c>
      <c r="CS459" t="s">
        <v>1748</v>
      </c>
      <c r="CT459" t="s">
        <v>1397</v>
      </c>
      <c r="CU459" t="s">
        <v>1396</v>
      </c>
      <c r="CV459" t="s">
        <v>3024</v>
      </c>
      <c r="CW459" t="s">
        <v>1738</v>
      </c>
      <c r="CX459" t="s">
        <v>853</v>
      </c>
      <c r="DC459" t="s">
        <v>1387</v>
      </c>
      <c r="DE459" t="s">
        <v>1392</v>
      </c>
    </row>
    <row r="460" spans="1:109" x14ac:dyDescent="0.25">
      <c r="A460" t="s">
        <v>1025</v>
      </c>
      <c r="B460">
        <v>2</v>
      </c>
      <c r="C460" s="56">
        <v>42419</v>
      </c>
      <c r="D460" t="s">
        <v>1153</v>
      </c>
      <c r="E460" t="s">
        <v>3025</v>
      </c>
      <c r="G460" t="s">
        <v>3026</v>
      </c>
      <c r="H460" t="s">
        <v>1144</v>
      </c>
      <c r="I460" t="s">
        <v>1144</v>
      </c>
      <c r="J460" t="s">
        <v>1144</v>
      </c>
      <c r="K460" t="s">
        <v>1144</v>
      </c>
      <c r="L460">
        <v>55.36</v>
      </c>
      <c r="M460">
        <v>128.15</v>
      </c>
      <c r="N460">
        <v>0</v>
      </c>
      <c r="O460" s="56">
        <v>0</v>
      </c>
      <c r="P460" s="56">
        <v>0</v>
      </c>
      <c r="Q460">
        <v>1</v>
      </c>
      <c r="R460">
        <v>1</v>
      </c>
      <c r="S460">
        <v>11</v>
      </c>
      <c r="T460">
        <v>8</v>
      </c>
      <c r="U460">
        <v>3</v>
      </c>
      <c r="V460">
        <v>1</v>
      </c>
      <c r="X460" t="s">
        <v>7757</v>
      </c>
      <c r="AA460">
        <v>0</v>
      </c>
      <c r="AB460">
        <v>0</v>
      </c>
      <c r="AC460">
        <v>0</v>
      </c>
      <c r="AD460">
        <v>0</v>
      </c>
      <c r="AE460">
        <v>0</v>
      </c>
      <c r="AF460">
        <v>0</v>
      </c>
      <c r="AG460">
        <v>0</v>
      </c>
      <c r="AJ460" s="56"/>
      <c r="AK460" s="56"/>
      <c r="AL460" s="56"/>
      <c r="AP460" t="s">
        <v>1155</v>
      </c>
      <c r="AR460">
        <v>2</v>
      </c>
      <c r="AS460" t="s">
        <v>1152</v>
      </c>
      <c r="AT460">
        <v>1</v>
      </c>
      <c r="AV460">
        <v>5</v>
      </c>
      <c r="AW460">
        <v>3</v>
      </c>
      <c r="AX460">
        <v>2</v>
      </c>
      <c r="AY460" t="s">
        <v>1147</v>
      </c>
      <c r="AZ460" t="s">
        <v>1147</v>
      </c>
      <c r="BA460">
        <v>8</v>
      </c>
      <c r="BD460">
        <v>1000000000</v>
      </c>
      <c r="BE460">
        <v>9</v>
      </c>
      <c r="BF460">
        <v>-0.8</v>
      </c>
      <c r="BG460">
        <v>0</v>
      </c>
      <c r="BH460">
        <v>0</v>
      </c>
      <c r="BI460">
        <v>0</v>
      </c>
      <c r="BJ460">
        <v>0</v>
      </c>
      <c r="BK460">
        <v>0</v>
      </c>
      <c r="BL460">
        <v>0</v>
      </c>
      <c r="BM460">
        <v>9</v>
      </c>
      <c r="BN460">
        <v>-0.8</v>
      </c>
      <c r="BO460">
        <v>0</v>
      </c>
      <c r="BP460">
        <v>0</v>
      </c>
      <c r="BR460">
        <v>0</v>
      </c>
      <c r="BS460">
        <v>1</v>
      </c>
      <c r="BX460">
        <v>0</v>
      </c>
      <c r="BY460">
        <v>221.44</v>
      </c>
      <c r="BZ460">
        <v>0</v>
      </c>
      <c r="CA460">
        <v>5.74</v>
      </c>
      <c r="CB460">
        <v>0</v>
      </c>
      <c r="CC460">
        <v>1</v>
      </c>
      <c r="CD460" s="56">
        <v>42341</v>
      </c>
      <c r="CE460" s="56">
        <v>42342</v>
      </c>
      <c r="CF460" s="56">
        <v>42342</v>
      </c>
      <c r="CG460" s="56">
        <v>42419</v>
      </c>
      <c r="CH460" s="56"/>
      <c r="CI460" s="56"/>
      <c r="CJ460">
        <v>0.08</v>
      </c>
      <c r="CK460">
        <v>0</v>
      </c>
      <c r="CL460">
        <v>0</v>
      </c>
      <c r="CM460">
        <v>0</v>
      </c>
      <c r="CN460">
        <v>0</v>
      </c>
      <c r="CO460">
        <v>0</v>
      </c>
      <c r="CP460">
        <v>0.96</v>
      </c>
      <c r="CQ460" t="s">
        <v>1154</v>
      </c>
      <c r="CR460" t="s">
        <v>1153</v>
      </c>
      <c r="CS460" t="s">
        <v>1748</v>
      </c>
      <c r="CT460" t="s">
        <v>1397</v>
      </c>
      <c r="CU460" t="s">
        <v>1396</v>
      </c>
      <c r="CV460" t="s">
        <v>3027</v>
      </c>
      <c r="CW460" t="s">
        <v>1738</v>
      </c>
      <c r="CX460" t="s">
        <v>853</v>
      </c>
      <c r="DC460" t="s">
        <v>1387</v>
      </c>
      <c r="DE460" t="s">
        <v>1392</v>
      </c>
    </row>
    <row r="461" spans="1:109" x14ac:dyDescent="0.25">
      <c r="A461" t="s">
        <v>1025</v>
      </c>
      <c r="B461">
        <v>2</v>
      </c>
      <c r="C461" s="56">
        <v>42419</v>
      </c>
      <c r="D461" t="s">
        <v>1153</v>
      </c>
      <c r="E461" t="s">
        <v>3028</v>
      </c>
      <c r="G461" t="s">
        <v>3029</v>
      </c>
      <c r="H461" t="s">
        <v>1144</v>
      </c>
      <c r="I461" t="s">
        <v>1144</v>
      </c>
      <c r="J461" t="s">
        <v>1144</v>
      </c>
      <c r="K461" t="s">
        <v>1144</v>
      </c>
      <c r="L461">
        <v>14.84</v>
      </c>
      <c r="M461">
        <v>48.57</v>
      </c>
      <c r="N461">
        <v>0</v>
      </c>
      <c r="O461" s="56">
        <v>0</v>
      </c>
      <c r="P461" s="56">
        <v>0</v>
      </c>
      <c r="Q461">
        <v>1</v>
      </c>
      <c r="R461">
        <v>1</v>
      </c>
      <c r="S461">
        <v>11</v>
      </c>
      <c r="T461">
        <v>8</v>
      </c>
      <c r="U461">
        <v>3</v>
      </c>
      <c r="V461">
        <v>1</v>
      </c>
      <c r="X461" t="s">
        <v>7757</v>
      </c>
      <c r="AA461">
        <v>0</v>
      </c>
      <c r="AB461">
        <v>0</v>
      </c>
      <c r="AC461">
        <v>0</v>
      </c>
      <c r="AD461">
        <v>0</v>
      </c>
      <c r="AE461">
        <v>0</v>
      </c>
      <c r="AF461">
        <v>0</v>
      </c>
      <c r="AG461">
        <v>0</v>
      </c>
      <c r="AJ461" s="56"/>
      <c r="AK461" s="56"/>
      <c r="AL461" s="56"/>
      <c r="AM461">
        <v>6</v>
      </c>
      <c r="AP461" t="s">
        <v>1155</v>
      </c>
      <c r="AR461">
        <v>5</v>
      </c>
      <c r="AS461" t="s">
        <v>1152</v>
      </c>
      <c r="AT461">
        <v>1</v>
      </c>
      <c r="AV461">
        <v>14</v>
      </c>
      <c r="AW461">
        <v>9</v>
      </c>
      <c r="AX461">
        <v>5</v>
      </c>
      <c r="AY461" t="s">
        <v>1147</v>
      </c>
      <c r="AZ461" t="s">
        <v>1147</v>
      </c>
      <c r="BA461">
        <v>20</v>
      </c>
      <c r="BD461">
        <v>1000000000</v>
      </c>
      <c r="BE461">
        <v>16</v>
      </c>
      <c r="BF461">
        <v>-0.14000000000000001</v>
      </c>
      <c r="BG461">
        <v>0</v>
      </c>
      <c r="BH461">
        <v>0</v>
      </c>
      <c r="BI461">
        <v>0</v>
      </c>
      <c r="BJ461">
        <v>0</v>
      </c>
      <c r="BK461">
        <v>0</v>
      </c>
      <c r="BL461">
        <v>0</v>
      </c>
      <c r="BM461">
        <v>16</v>
      </c>
      <c r="BN461">
        <v>-0.14000000000000001</v>
      </c>
      <c r="BO461">
        <v>0</v>
      </c>
      <c r="BP461">
        <v>0</v>
      </c>
      <c r="BR461">
        <v>0</v>
      </c>
      <c r="BS461">
        <v>4</v>
      </c>
      <c r="BX461">
        <v>0</v>
      </c>
      <c r="BY461">
        <v>29.68</v>
      </c>
      <c r="BZ461">
        <v>0</v>
      </c>
      <c r="CA461">
        <v>9.92</v>
      </c>
      <c r="CB461">
        <v>0</v>
      </c>
      <c r="CC461">
        <v>1</v>
      </c>
      <c r="CD461" s="56">
        <v>42341</v>
      </c>
      <c r="CE461" s="56">
        <v>42342</v>
      </c>
      <c r="CF461" s="56">
        <v>42342</v>
      </c>
      <c r="CG461" s="56">
        <v>42419</v>
      </c>
      <c r="CH461" s="56"/>
      <c r="CI461" s="56"/>
      <c r="CJ461">
        <v>0.05</v>
      </c>
      <c r="CK461">
        <v>0</v>
      </c>
      <c r="CL461">
        <v>0</v>
      </c>
      <c r="CM461">
        <v>0</v>
      </c>
      <c r="CN461">
        <v>0</v>
      </c>
      <c r="CO461">
        <v>0</v>
      </c>
      <c r="CP461">
        <v>0.96</v>
      </c>
      <c r="CQ461" t="s">
        <v>1154</v>
      </c>
      <c r="CR461" t="s">
        <v>1153</v>
      </c>
      <c r="CS461" t="s">
        <v>1748</v>
      </c>
      <c r="CT461" t="s">
        <v>1397</v>
      </c>
      <c r="CU461" t="s">
        <v>1396</v>
      </c>
      <c r="CV461" t="s">
        <v>3030</v>
      </c>
      <c r="CW461" t="s">
        <v>1727</v>
      </c>
      <c r="CX461" t="s">
        <v>853</v>
      </c>
      <c r="DC461" t="s">
        <v>1387</v>
      </c>
      <c r="DE461" t="s">
        <v>1392</v>
      </c>
    </row>
    <row r="462" spans="1:109" x14ac:dyDescent="0.25">
      <c r="A462" t="s">
        <v>1025</v>
      </c>
      <c r="B462">
        <v>2</v>
      </c>
      <c r="C462" s="56">
        <v>42419</v>
      </c>
      <c r="D462" t="s">
        <v>1153</v>
      </c>
      <c r="E462" t="s">
        <v>3031</v>
      </c>
      <c r="G462" t="s">
        <v>3032</v>
      </c>
      <c r="H462" t="s">
        <v>1144</v>
      </c>
      <c r="I462" t="s">
        <v>1144</v>
      </c>
      <c r="J462" t="s">
        <v>1144</v>
      </c>
      <c r="K462" t="s">
        <v>1144</v>
      </c>
      <c r="L462">
        <v>3.33</v>
      </c>
      <c r="M462">
        <v>9.16</v>
      </c>
      <c r="N462">
        <v>0</v>
      </c>
      <c r="O462" s="56">
        <v>0</v>
      </c>
      <c r="P462" s="56">
        <v>0</v>
      </c>
      <c r="Q462">
        <v>1</v>
      </c>
      <c r="R462">
        <v>1</v>
      </c>
      <c r="S462">
        <v>11</v>
      </c>
      <c r="T462">
        <v>8</v>
      </c>
      <c r="U462">
        <v>3</v>
      </c>
      <c r="V462">
        <v>1</v>
      </c>
      <c r="W462" t="s">
        <v>1156</v>
      </c>
      <c r="X462" t="s">
        <v>7760</v>
      </c>
      <c r="Y462">
        <v>8</v>
      </c>
      <c r="AA462">
        <v>0</v>
      </c>
      <c r="AB462">
        <v>0</v>
      </c>
      <c r="AC462">
        <v>0</v>
      </c>
      <c r="AD462">
        <v>0</v>
      </c>
      <c r="AE462">
        <v>0</v>
      </c>
      <c r="AF462">
        <v>4</v>
      </c>
      <c r="AG462">
        <v>0</v>
      </c>
      <c r="AJ462" s="56"/>
      <c r="AK462" s="56"/>
      <c r="AL462" s="56"/>
      <c r="AM462">
        <v>8</v>
      </c>
      <c r="AP462" t="s">
        <v>1155</v>
      </c>
      <c r="AR462">
        <v>5</v>
      </c>
      <c r="AS462" t="s">
        <v>1152</v>
      </c>
      <c r="AT462">
        <v>1</v>
      </c>
      <c r="AV462">
        <v>12</v>
      </c>
      <c r="AW462">
        <v>8</v>
      </c>
      <c r="AX462">
        <v>4</v>
      </c>
      <c r="AY462" t="s">
        <v>1148</v>
      </c>
      <c r="AZ462" t="s">
        <v>1148</v>
      </c>
      <c r="BA462">
        <v>10</v>
      </c>
      <c r="BD462">
        <v>1000000000</v>
      </c>
      <c r="BE462">
        <v>10</v>
      </c>
      <c r="BF462">
        <v>0.17</v>
      </c>
      <c r="BG462">
        <v>0</v>
      </c>
      <c r="BH462">
        <v>0</v>
      </c>
      <c r="BI462">
        <v>0</v>
      </c>
      <c r="BJ462">
        <v>0</v>
      </c>
      <c r="BK462">
        <v>0</v>
      </c>
      <c r="BL462">
        <v>0</v>
      </c>
      <c r="BM462">
        <v>10</v>
      </c>
      <c r="BN462">
        <v>0.17</v>
      </c>
      <c r="BO462">
        <v>0</v>
      </c>
      <c r="BP462">
        <v>0</v>
      </c>
      <c r="BR462">
        <v>0</v>
      </c>
      <c r="BS462">
        <v>3</v>
      </c>
      <c r="BX462">
        <v>0</v>
      </c>
      <c r="BY462">
        <v>0</v>
      </c>
      <c r="BZ462">
        <v>0</v>
      </c>
      <c r="CA462">
        <v>7.64</v>
      </c>
      <c r="CB462">
        <v>0</v>
      </c>
      <c r="CC462">
        <v>1</v>
      </c>
      <c r="CD462" s="56">
        <v>42271</v>
      </c>
      <c r="CE462" s="56">
        <v>42342</v>
      </c>
      <c r="CF462" s="56">
        <v>42342</v>
      </c>
      <c r="CG462" s="56">
        <v>42419</v>
      </c>
      <c r="CH462" s="56"/>
      <c r="CI462" s="56"/>
      <c r="CJ462">
        <v>0</v>
      </c>
      <c r="CK462">
        <v>0</v>
      </c>
      <c r="CL462">
        <v>0</v>
      </c>
      <c r="CM462">
        <v>0</v>
      </c>
      <c r="CN462">
        <v>0</v>
      </c>
      <c r="CO462">
        <v>0.96</v>
      </c>
      <c r="CP462">
        <v>0</v>
      </c>
      <c r="CQ462" t="s">
        <v>1154</v>
      </c>
      <c r="CR462" t="s">
        <v>1153</v>
      </c>
      <c r="CS462" t="s">
        <v>1748</v>
      </c>
      <c r="CT462" t="s">
        <v>1397</v>
      </c>
      <c r="CU462" t="s">
        <v>1396</v>
      </c>
      <c r="CV462" t="s">
        <v>3033</v>
      </c>
      <c r="CW462" t="s">
        <v>1390</v>
      </c>
      <c r="CX462" t="s">
        <v>853</v>
      </c>
      <c r="DC462" t="s">
        <v>1387</v>
      </c>
      <c r="DE462" t="s">
        <v>1392</v>
      </c>
    </row>
    <row r="463" spans="1:109" x14ac:dyDescent="0.25">
      <c r="A463" t="s">
        <v>1025</v>
      </c>
      <c r="B463">
        <v>1</v>
      </c>
      <c r="C463" s="56">
        <v>42419</v>
      </c>
      <c r="D463" t="s">
        <v>1153</v>
      </c>
      <c r="E463" t="s">
        <v>1467</v>
      </c>
      <c r="G463" t="s">
        <v>3034</v>
      </c>
      <c r="H463" t="s">
        <v>1144</v>
      </c>
      <c r="I463" t="s">
        <v>1144</v>
      </c>
      <c r="J463" t="s">
        <v>1144</v>
      </c>
      <c r="K463" t="s">
        <v>1144</v>
      </c>
      <c r="L463">
        <v>2.71</v>
      </c>
      <c r="M463">
        <v>8.08</v>
      </c>
      <c r="N463">
        <v>0</v>
      </c>
      <c r="O463" s="56">
        <v>0</v>
      </c>
      <c r="P463" s="56">
        <v>0</v>
      </c>
      <c r="Q463">
        <v>1</v>
      </c>
      <c r="R463">
        <v>1</v>
      </c>
      <c r="S463">
        <v>11</v>
      </c>
      <c r="T463">
        <v>8</v>
      </c>
      <c r="U463">
        <v>3</v>
      </c>
      <c r="V463">
        <v>1</v>
      </c>
      <c r="W463" t="s">
        <v>1156</v>
      </c>
      <c r="X463" t="s">
        <v>7662</v>
      </c>
      <c r="Y463">
        <v>25</v>
      </c>
      <c r="AA463">
        <v>0</v>
      </c>
      <c r="AB463">
        <v>0</v>
      </c>
      <c r="AC463">
        <v>0</v>
      </c>
      <c r="AD463">
        <v>0</v>
      </c>
      <c r="AE463">
        <v>0</v>
      </c>
      <c r="AF463">
        <v>0</v>
      </c>
      <c r="AG463">
        <v>0</v>
      </c>
      <c r="AJ463" s="56"/>
      <c r="AK463" s="56"/>
      <c r="AL463" s="56"/>
      <c r="AP463" t="s">
        <v>1155</v>
      </c>
      <c r="AR463">
        <v>5</v>
      </c>
      <c r="AS463" t="s">
        <v>1152</v>
      </c>
      <c r="AT463">
        <v>1</v>
      </c>
      <c r="AV463">
        <v>32</v>
      </c>
      <c r="AW463">
        <v>21</v>
      </c>
      <c r="AX463">
        <v>11</v>
      </c>
      <c r="AY463" t="s">
        <v>1145</v>
      </c>
      <c r="AZ463" t="s">
        <v>1148</v>
      </c>
      <c r="BA463">
        <v>24</v>
      </c>
      <c r="BD463">
        <v>1000000000</v>
      </c>
      <c r="BE463">
        <v>12</v>
      </c>
      <c r="BF463">
        <v>0.63</v>
      </c>
      <c r="BG463">
        <v>0</v>
      </c>
      <c r="BH463">
        <v>0</v>
      </c>
      <c r="BI463">
        <v>0</v>
      </c>
      <c r="BJ463">
        <v>0</v>
      </c>
      <c r="BK463">
        <v>0</v>
      </c>
      <c r="BL463">
        <v>10</v>
      </c>
      <c r="BM463">
        <v>22</v>
      </c>
      <c r="BN463">
        <v>0.31</v>
      </c>
      <c r="BO463">
        <v>0</v>
      </c>
      <c r="BP463">
        <v>0</v>
      </c>
      <c r="BR463">
        <v>10</v>
      </c>
      <c r="BS463">
        <v>9</v>
      </c>
      <c r="BX463">
        <v>0</v>
      </c>
      <c r="BY463">
        <v>0</v>
      </c>
      <c r="BZ463">
        <v>0</v>
      </c>
      <c r="CA463">
        <v>8.65</v>
      </c>
      <c r="CB463">
        <v>0</v>
      </c>
      <c r="CC463">
        <v>1</v>
      </c>
      <c r="CD463" s="56">
        <v>42272</v>
      </c>
      <c r="CE463" s="56">
        <v>42342</v>
      </c>
      <c r="CF463" s="56">
        <v>42342</v>
      </c>
      <c r="CG463" s="56">
        <v>42419</v>
      </c>
      <c r="CH463" s="56"/>
      <c r="CI463" s="56"/>
      <c r="CJ463">
        <v>0.23</v>
      </c>
      <c r="CK463">
        <v>0</v>
      </c>
      <c r="CL463">
        <v>0</v>
      </c>
      <c r="CM463">
        <v>0</v>
      </c>
      <c r="CN463">
        <v>0.73</v>
      </c>
      <c r="CO463">
        <v>0.22</v>
      </c>
      <c r="CP463">
        <v>0</v>
      </c>
      <c r="CQ463" t="s">
        <v>1154</v>
      </c>
      <c r="CR463" t="s">
        <v>1153</v>
      </c>
      <c r="CS463" t="s">
        <v>1725</v>
      </c>
      <c r="CT463" t="s">
        <v>1397</v>
      </c>
      <c r="CU463" t="s">
        <v>1396</v>
      </c>
      <c r="CV463" t="s">
        <v>3035</v>
      </c>
      <c r="CW463" t="s">
        <v>1727</v>
      </c>
      <c r="CX463" t="s">
        <v>853</v>
      </c>
      <c r="DC463" t="s">
        <v>1387</v>
      </c>
      <c r="DE463" t="s">
        <v>1728</v>
      </c>
    </row>
    <row r="464" spans="1:109" x14ac:dyDescent="0.25">
      <c r="A464" t="s">
        <v>1025</v>
      </c>
      <c r="B464">
        <v>2</v>
      </c>
      <c r="C464" s="56">
        <v>42419</v>
      </c>
      <c r="D464" t="s">
        <v>1153</v>
      </c>
      <c r="E464" t="s">
        <v>3036</v>
      </c>
      <c r="G464" t="s">
        <v>3037</v>
      </c>
      <c r="H464" t="s">
        <v>1144</v>
      </c>
      <c r="I464" t="s">
        <v>1144</v>
      </c>
      <c r="J464" t="s">
        <v>1144</v>
      </c>
      <c r="K464" t="s">
        <v>1144</v>
      </c>
      <c r="L464">
        <v>15.17</v>
      </c>
      <c r="M464">
        <v>41.36</v>
      </c>
      <c r="N464">
        <v>0</v>
      </c>
      <c r="O464" s="56">
        <v>0</v>
      </c>
      <c r="P464" s="56">
        <v>0</v>
      </c>
      <c r="Q464">
        <v>1</v>
      </c>
      <c r="R464">
        <v>1</v>
      </c>
      <c r="S464">
        <v>11</v>
      </c>
      <c r="T464">
        <v>8</v>
      </c>
      <c r="U464">
        <v>3</v>
      </c>
      <c r="V464">
        <v>1</v>
      </c>
      <c r="X464" t="s">
        <v>7755</v>
      </c>
      <c r="AA464">
        <v>0</v>
      </c>
      <c r="AB464">
        <v>0</v>
      </c>
      <c r="AC464">
        <v>0</v>
      </c>
      <c r="AD464">
        <v>0</v>
      </c>
      <c r="AE464">
        <v>0</v>
      </c>
      <c r="AF464">
        <v>0</v>
      </c>
      <c r="AG464">
        <v>0</v>
      </c>
      <c r="AJ464" s="56"/>
      <c r="AK464" s="56"/>
      <c r="AL464" s="56"/>
      <c r="AP464" t="s">
        <v>1155</v>
      </c>
      <c r="AR464">
        <v>2</v>
      </c>
      <c r="AS464" t="s">
        <v>1152</v>
      </c>
      <c r="AT464">
        <v>1</v>
      </c>
      <c r="AV464">
        <v>8</v>
      </c>
      <c r="AW464">
        <v>5</v>
      </c>
      <c r="AX464">
        <v>3</v>
      </c>
      <c r="AY464" t="s">
        <v>1147</v>
      </c>
      <c r="AZ464" t="s">
        <v>1147</v>
      </c>
      <c r="BA464">
        <v>8</v>
      </c>
      <c r="BD464">
        <v>1000000000</v>
      </c>
      <c r="BE464">
        <v>16</v>
      </c>
      <c r="BF464">
        <v>-1</v>
      </c>
      <c r="BG464">
        <v>0</v>
      </c>
      <c r="BH464">
        <v>0</v>
      </c>
      <c r="BI464">
        <v>0</v>
      </c>
      <c r="BJ464">
        <v>0</v>
      </c>
      <c r="BK464">
        <v>0</v>
      </c>
      <c r="BL464">
        <v>0</v>
      </c>
      <c r="BM464">
        <v>16</v>
      </c>
      <c r="BN464">
        <v>-1</v>
      </c>
      <c r="BO464">
        <v>0</v>
      </c>
      <c r="BP464">
        <v>0</v>
      </c>
      <c r="BR464">
        <v>0</v>
      </c>
      <c r="BS464">
        <v>2</v>
      </c>
      <c r="BX464">
        <v>0</v>
      </c>
      <c r="BY464">
        <v>121.36</v>
      </c>
      <c r="BZ464">
        <v>0</v>
      </c>
      <c r="CA464">
        <v>7.53</v>
      </c>
      <c r="CB464">
        <v>0</v>
      </c>
      <c r="CC464">
        <v>1</v>
      </c>
      <c r="CD464" s="56">
        <v>42095</v>
      </c>
      <c r="CE464" s="56">
        <v>42342</v>
      </c>
      <c r="CF464" s="56">
        <v>42342</v>
      </c>
      <c r="CG464" s="56">
        <v>42419</v>
      </c>
      <c r="CH464" s="56"/>
      <c r="CI464" s="56"/>
      <c r="CJ464">
        <v>0</v>
      </c>
      <c r="CK464">
        <v>0</v>
      </c>
      <c r="CL464">
        <v>0</v>
      </c>
      <c r="CM464">
        <v>0</v>
      </c>
      <c r="CN464">
        <v>0</v>
      </c>
      <c r="CO464">
        <v>0</v>
      </c>
      <c r="CP464">
        <v>0.96</v>
      </c>
      <c r="CQ464" t="s">
        <v>1154</v>
      </c>
      <c r="CR464" t="s">
        <v>1153</v>
      </c>
      <c r="CS464" t="s">
        <v>1748</v>
      </c>
      <c r="CT464" t="s">
        <v>1397</v>
      </c>
      <c r="CU464" t="s">
        <v>1396</v>
      </c>
      <c r="CV464" t="s">
        <v>3038</v>
      </c>
      <c r="CW464" t="s">
        <v>1738</v>
      </c>
      <c r="CX464" t="s">
        <v>853</v>
      </c>
      <c r="DC464" t="s">
        <v>1387</v>
      </c>
      <c r="DE464" t="s">
        <v>1392</v>
      </c>
    </row>
    <row r="465" spans="1:109" x14ac:dyDescent="0.25">
      <c r="A465" t="s">
        <v>1025</v>
      </c>
      <c r="B465">
        <v>2</v>
      </c>
      <c r="C465" s="56">
        <v>42419</v>
      </c>
      <c r="D465" t="s">
        <v>1153</v>
      </c>
      <c r="E465" t="s">
        <v>3039</v>
      </c>
      <c r="G465" t="s">
        <v>3040</v>
      </c>
      <c r="H465" t="s">
        <v>1144</v>
      </c>
      <c r="I465" t="s">
        <v>1144</v>
      </c>
      <c r="J465" t="s">
        <v>1144</v>
      </c>
      <c r="K465" t="s">
        <v>1144</v>
      </c>
      <c r="L465">
        <v>22.59</v>
      </c>
      <c r="M465">
        <v>53.85</v>
      </c>
      <c r="N465">
        <v>0</v>
      </c>
      <c r="O465" s="56">
        <v>0</v>
      </c>
      <c r="P465" s="56">
        <v>0</v>
      </c>
      <c r="Q465">
        <v>1</v>
      </c>
      <c r="R465">
        <v>1</v>
      </c>
      <c r="S465">
        <v>11</v>
      </c>
      <c r="T465">
        <v>8</v>
      </c>
      <c r="U465">
        <v>3</v>
      </c>
      <c r="V465">
        <v>1</v>
      </c>
      <c r="X465" t="s">
        <v>7757</v>
      </c>
      <c r="AA465">
        <v>0</v>
      </c>
      <c r="AB465">
        <v>0</v>
      </c>
      <c r="AC465">
        <v>0</v>
      </c>
      <c r="AD465">
        <v>0</v>
      </c>
      <c r="AE465">
        <v>0</v>
      </c>
      <c r="AF465">
        <v>0</v>
      </c>
      <c r="AG465">
        <v>0</v>
      </c>
      <c r="AJ465" s="56"/>
      <c r="AK465" s="56"/>
      <c r="AL465" s="56"/>
      <c r="AP465" t="s">
        <v>1155</v>
      </c>
      <c r="AR465">
        <v>2</v>
      </c>
      <c r="AS465" t="s">
        <v>1152</v>
      </c>
      <c r="AT465">
        <v>1</v>
      </c>
      <c r="AV465">
        <v>4</v>
      </c>
      <c r="AW465">
        <v>3</v>
      </c>
      <c r="AX465">
        <v>1</v>
      </c>
      <c r="AY465" t="s">
        <v>1147</v>
      </c>
      <c r="AZ465" t="s">
        <v>1147</v>
      </c>
      <c r="BA465">
        <v>6</v>
      </c>
      <c r="BD465">
        <v>1000000000</v>
      </c>
      <c r="BE465">
        <v>7</v>
      </c>
      <c r="BF465">
        <v>-0.75</v>
      </c>
      <c r="BG465">
        <v>0</v>
      </c>
      <c r="BH465">
        <v>0</v>
      </c>
      <c r="BI465">
        <v>0</v>
      </c>
      <c r="BJ465">
        <v>0</v>
      </c>
      <c r="BK465">
        <v>0</v>
      </c>
      <c r="BL465">
        <v>0</v>
      </c>
      <c r="BM465">
        <v>7</v>
      </c>
      <c r="BN465">
        <v>-0.75</v>
      </c>
      <c r="BO465">
        <v>0</v>
      </c>
      <c r="BP465">
        <v>0</v>
      </c>
      <c r="BR465">
        <v>0</v>
      </c>
      <c r="BS465">
        <v>1</v>
      </c>
      <c r="BX465">
        <v>0</v>
      </c>
      <c r="BY465">
        <v>67.77</v>
      </c>
      <c r="BZ465">
        <v>0</v>
      </c>
      <c r="CA465">
        <v>6.04</v>
      </c>
      <c r="CB465">
        <v>0</v>
      </c>
      <c r="CC465">
        <v>1</v>
      </c>
      <c r="CD465" s="56">
        <v>42341</v>
      </c>
      <c r="CE465" s="56">
        <v>42342</v>
      </c>
      <c r="CF465" s="56">
        <v>42342</v>
      </c>
      <c r="CG465" s="56">
        <v>42419</v>
      </c>
      <c r="CH465" s="56"/>
      <c r="CI465" s="56"/>
      <c r="CJ465">
        <v>0.1</v>
      </c>
      <c r="CK465">
        <v>0</v>
      </c>
      <c r="CL465">
        <v>0</v>
      </c>
      <c r="CM465">
        <v>0</v>
      </c>
      <c r="CN465">
        <v>0</v>
      </c>
      <c r="CO465">
        <v>0</v>
      </c>
      <c r="CP465">
        <v>0.96</v>
      </c>
      <c r="CQ465" t="s">
        <v>1154</v>
      </c>
      <c r="CR465" t="s">
        <v>1153</v>
      </c>
      <c r="CS465" t="s">
        <v>1748</v>
      </c>
      <c r="CT465" t="s">
        <v>1397</v>
      </c>
      <c r="CU465" t="s">
        <v>1396</v>
      </c>
      <c r="CV465" t="s">
        <v>3041</v>
      </c>
      <c r="CW465" t="s">
        <v>1738</v>
      </c>
      <c r="CX465" t="s">
        <v>853</v>
      </c>
      <c r="DC465" t="s">
        <v>1387</v>
      </c>
      <c r="DE465" t="s">
        <v>1392</v>
      </c>
    </row>
    <row r="466" spans="1:109" x14ac:dyDescent="0.25">
      <c r="A466" t="s">
        <v>1025</v>
      </c>
      <c r="B466">
        <v>2</v>
      </c>
      <c r="C466" s="56">
        <v>42419</v>
      </c>
      <c r="D466" t="s">
        <v>1153</v>
      </c>
      <c r="E466" t="s">
        <v>3042</v>
      </c>
      <c r="G466" t="s">
        <v>3043</v>
      </c>
      <c r="H466" t="s">
        <v>1144</v>
      </c>
      <c r="I466" t="s">
        <v>1144</v>
      </c>
      <c r="J466" t="s">
        <v>1144</v>
      </c>
      <c r="K466" t="s">
        <v>1144</v>
      </c>
      <c r="L466">
        <v>1.97</v>
      </c>
      <c r="M466">
        <v>7.41</v>
      </c>
      <c r="N466">
        <v>0</v>
      </c>
      <c r="O466" s="56">
        <v>0</v>
      </c>
      <c r="P466" s="56">
        <v>0</v>
      </c>
      <c r="Q466">
        <v>1</v>
      </c>
      <c r="R466">
        <v>1</v>
      </c>
      <c r="S466">
        <v>11</v>
      </c>
      <c r="T466">
        <v>8</v>
      </c>
      <c r="U466">
        <v>3</v>
      </c>
      <c r="V466">
        <v>1</v>
      </c>
      <c r="W466" t="s">
        <v>1156</v>
      </c>
      <c r="X466" t="s">
        <v>7757</v>
      </c>
      <c r="Y466">
        <v>40</v>
      </c>
      <c r="AA466">
        <v>0</v>
      </c>
      <c r="AB466">
        <v>0</v>
      </c>
      <c r="AC466">
        <v>0</v>
      </c>
      <c r="AD466">
        <v>0</v>
      </c>
      <c r="AE466">
        <v>0</v>
      </c>
      <c r="AF466">
        <v>65</v>
      </c>
      <c r="AG466">
        <v>0</v>
      </c>
      <c r="AJ466" s="56"/>
      <c r="AK466" s="56"/>
      <c r="AL466" s="56"/>
      <c r="AP466" t="s">
        <v>1155</v>
      </c>
      <c r="AR466">
        <v>5</v>
      </c>
      <c r="AS466" t="s">
        <v>1152</v>
      </c>
      <c r="AT466">
        <v>1</v>
      </c>
      <c r="AV466">
        <v>30</v>
      </c>
      <c r="AW466">
        <v>20</v>
      </c>
      <c r="AX466">
        <v>10</v>
      </c>
      <c r="AY466" t="s">
        <v>1145</v>
      </c>
      <c r="AZ466" t="s">
        <v>1147</v>
      </c>
      <c r="BA466">
        <v>20</v>
      </c>
      <c r="BD466">
        <v>1000000000</v>
      </c>
      <c r="BE466">
        <v>14</v>
      </c>
      <c r="BF466">
        <v>0.53</v>
      </c>
      <c r="BG466">
        <v>30</v>
      </c>
      <c r="BH466">
        <v>0</v>
      </c>
      <c r="BI466">
        <v>0</v>
      </c>
      <c r="BJ466">
        <v>0</v>
      </c>
      <c r="BK466">
        <v>0</v>
      </c>
      <c r="BL466">
        <v>0</v>
      </c>
      <c r="BM466">
        <v>44</v>
      </c>
      <c r="BN466">
        <v>-0.47</v>
      </c>
      <c r="BO466">
        <v>0</v>
      </c>
      <c r="BP466">
        <v>0</v>
      </c>
      <c r="BR466">
        <v>0</v>
      </c>
      <c r="BS466">
        <v>8</v>
      </c>
      <c r="BX466">
        <v>0</v>
      </c>
      <c r="BY466">
        <v>0</v>
      </c>
      <c r="BZ466">
        <v>0</v>
      </c>
      <c r="CA466">
        <v>12.05</v>
      </c>
      <c r="CB466">
        <v>0</v>
      </c>
      <c r="CC466">
        <v>1</v>
      </c>
      <c r="CD466" s="56">
        <v>42341</v>
      </c>
      <c r="CE466" s="56">
        <v>42342</v>
      </c>
      <c r="CF466" s="56">
        <v>42342</v>
      </c>
      <c r="CG466" s="56">
        <v>42419</v>
      </c>
      <c r="CH466" s="56"/>
      <c r="CI466" s="56"/>
      <c r="CJ466">
        <v>1.17</v>
      </c>
      <c r="CK466">
        <v>420</v>
      </c>
      <c r="CL466">
        <v>0.55000000000000004</v>
      </c>
      <c r="CM466">
        <v>0</v>
      </c>
      <c r="CN466">
        <v>0.42</v>
      </c>
      <c r="CO466">
        <v>0</v>
      </c>
      <c r="CP466">
        <v>0</v>
      </c>
      <c r="CQ466" t="s">
        <v>1154</v>
      </c>
      <c r="CR466" t="s">
        <v>1153</v>
      </c>
      <c r="CS466" t="s">
        <v>1748</v>
      </c>
      <c r="CT466" t="s">
        <v>1397</v>
      </c>
      <c r="CU466" t="s">
        <v>1396</v>
      </c>
      <c r="CV466" t="s">
        <v>3044</v>
      </c>
      <c r="CW466" t="s">
        <v>1390</v>
      </c>
      <c r="CX466" t="s">
        <v>853</v>
      </c>
      <c r="DC466" t="s">
        <v>1387</v>
      </c>
      <c r="DE466" t="s">
        <v>1392</v>
      </c>
    </row>
    <row r="467" spans="1:109" x14ac:dyDescent="0.25">
      <c r="A467" t="s">
        <v>1025</v>
      </c>
      <c r="B467">
        <v>2</v>
      </c>
      <c r="C467" s="56">
        <v>42419</v>
      </c>
      <c r="D467" t="s">
        <v>1153</v>
      </c>
      <c r="E467" t="s">
        <v>3045</v>
      </c>
      <c r="G467" t="s">
        <v>3046</v>
      </c>
      <c r="H467" t="s">
        <v>1144</v>
      </c>
      <c r="I467" t="s">
        <v>1144</v>
      </c>
      <c r="J467" t="s">
        <v>1144</v>
      </c>
      <c r="K467" t="s">
        <v>1144</v>
      </c>
      <c r="L467">
        <v>2.06</v>
      </c>
      <c r="M467">
        <v>8.1199999999999992</v>
      </c>
      <c r="N467">
        <v>0</v>
      </c>
      <c r="O467" s="56">
        <v>0</v>
      </c>
      <c r="P467" s="56">
        <v>0</v>
      </c>
      <c r="Q467">
        <v>1</v>
      </c>
      <c r="R467">
        <v>1</v>
      </c>
      <c r="S467">
        <v>11</v>
      </c>
      <c r="T467">
        <v>8</v>
      </c>
      <c r="U467">
        <v>3</v>
      </c>
      <c r="V467">
        <v>1</v>
      </c>
      <c r="X467" t="s">
        <v>7755</v>
      </c>
      <c r="AA467">
        <v>0</v>
      </c>
      <c r="AB467">
        <v>0</v>
      </c>
      <c r="AC467">
        <v>0</v>
      </c>
      <c r="AD467">
        <v>0</v>
      </c>
      <c r="AE467">
        <v>0</v>
      </c>
      <c r="AF467">
        <v>0</v>
      </c>
      <c r="AG467">
        <v>0</v>
      </c>
      <c r="AJ467" s="56"/>
      <c r="AK467" s="56"/>
      <c r="AL467" s="56"/>
      <c r="AP467" t="s">
        <v>1155</v>
      </c>
      <c r="AR467">
        <v>5</v>
      </c>
      <c r="AS467" t="s">
        <v>1152</v>
      </c>
      <c r="AT467">
        <v>1</v>
      </c>
      <c r="AV467">
        <v>11</v>
      </c>
      <c r="AW467">
        <v>7</v>
      </c>
      <c r="AX467">
        <v>4</v>
      </c>
      <c r="AY467" t="s">
        <v>1147</v>
      </c>
      <c r="AZ467" t="s">
        <v>1147</v>
      </c>
      <c r="BA467">
        <v>11</v>
      </c>
      <c r="BD467">
        <v>1000000000</v>
      </c>
      <c r="BE467">
        <v>20</v>
      </c>
      <c r="BF467">
        <v>-0.82</v>
      </c>
      <c r="BG467">
        <v>0</v>
      </c>
      <c r="BH467">
        <v>0</v>
      </c>
      <c r="BI467">
        <v>0</v>
      </c>
      <c r="BJ467">
        <v>0</v>
      </c>
      <c r="BK467">
        <v>0</v>
      </c>
      <c r="BL467">
        <v>0</v>
      </c>
      <c r="BM467">
        <v>20</v>
      </c>
      <c r="BN467">
        <v>-0.82</v>
      </c>
      <c r="BO467">
        <v>0</v>
      </c>
      <c r="BP467">
        <v>0</v>
      </c>
      <c r="BR467">
        <v>0</v>
      </c>
      <c r="BS467">
        <v>3</v>
      </c>
      <c r="BX467">
        <v>0</v>
      </c>
      <c r="BY467">
        <v>18.54</v>
      </c>
      <c r="BZ467">
        <v>0</v>
      </c>
      <c r="CA467">
        <v>12.84</v>
      </c>
      <c r="CB467">
        <v>0</v>
      </c>
      <c r="CC467">
        <v>1</v>
      </c>
      <c r="CD467" s="56">
        <v>42095</v>
      </c>
      <c r="CE467" s="56">
        <v>42342</v>
      </c>
      <c r="CF467" s="56">
        <v>42342</v>
      </c>
      <c r="CG467" s="56">
        <v>42419</v>
      </c>
      <c r="CH467" s="56"/>
      <c r="CI467" s="56"/>
      <c r="CJ467">
        <v>0</v>
      </c>
      <c r="CK467">
        <v>0</v>
      </c>
      <c r="CL467">
        <v>0</v>
      </c>
      <c r="CM467">
        <v>0</v>
      </c>
      <c r="CN467">
        <v>0</v>
      </c>
      <c r="CO467">
        <v>0</v>
      </c>
      <c r="CP467">
        <v>0.96</v>
      </c>
      <c r="CQ467" t="s">
        <v>1154</v>
      </c>
      <c r="CR467" t="s">
        <v>1153</v>
      </c>
      <c r="CS467" t="s">
        <v>1748</v>
      </c>
      <c r="CT467" t="s">
        <v>1397</v>
      </c>
      <c r="CU467" t="s">
        <v>1396</v>
      </c>
      <c r="CV467" t="s">
        <v>3047</v>
      </c>
      <c r="CW467" t="s">
        <v>1727</v>
      </c>
      <c r="CX467" t="s">
        <v>853</v>
      </c>
      <c r="DC467" t="s">
        <v>1387</v>
      </c>
      <c r="DE467" t="s">
        <v>1392</v>
      </c>
    </row>
    <row r="468" spans="1:109" x14ac:dyDescent="0.25">
      <c r="A468" t="s">
        <v>1025</v>
      </c>
      <c r="B468">
        <v>2</v>
      </c>
      <c r="C468" s="56">
        <v>42419</v>
      </c>
      <c r="D468" t="s">
        <v>1153</v>
      </c>
      <c r="E468" t="s">
        <v>3048</v>
      </c>
      <c r="G468" t="s">
        <v>3049</v>
      </c>
      <c r="H468" t="s">
        <v>1144</v>
      </c>
      <c r="I468" t="s">
        <v>1144</v>
      </c>
      <c r="J468" t="s">
        <v>1144</v>
      </c>
      <c r="K468" t="s">
        <v>1144</v>
      </c>
      <c r="L468">
        <v>2.98</v>
      </c>
      <c r="M468">
        <v>8.1</v>
      </c>
      <c r="N468">
        <v>0</v>
      </c>
      <c r="O468" s="56">
        <v>0</v>
      </c>
      <c r="P468" s="56">
        <v>0</v>
      </c>
      <c r="Q468">
        <v>1</v>
      </c>
      <c r="R468">
        <v>1</v>
      </c>
      <c r="S468">
        <v>11</v>
      </c>
      <c r="T468">
        <v>8</v>
      </c>
      <c r="U468">
        <v>3</v>
      </c>
      <c r="V468">
        <v>1</v>
      </c>
      <c r="X468" t="s">
        <v>7755</v>
      </c>
      <c r="AA468">
        <v>0</v>
      </c>
      <c r="AB468">
        <v>0</v>
      </c>
      <c r="AC468">
        <v>0</v>
      </c>
      <c r="AD468">
        <v>0</v>
      </c>
      <c r="AE468">
        <v>0</v>
      </c>
      <c r="AF468">
        <v>0</v>
      </c>
      <c r="AG468">
        <v>0</v>
      </c>
      <c r="AJ468" s="56"/>
      <c r="AK468" s="56"/>
      <c r="AL468" s="56"/>
      <c r="AP468" t="s">
        <v>1155</v>
      </c>
      <c r="AR468">
        <v>5</v>
      </c>
      <c r="AS468" t="s">
        <v>1152</v>
      </c>
      <c r="AT468">
        <v>1</v>
      </c>
      <c r="AV468">
        <v>26</v>
      </c>
      <c r="AW468">
        <v>17</v>
      </c>
      <c r="AX468">
        <v>9</v>
      </c>
      <c r="AY468" t="s">
        <v>1147</v>
      </c>
      <c r="AZ468" t="s">
        <v>1147</v>
      </c>
      <c r="BA468">
        <v>26</v>
      </c>
      <c r="BD468">
        <v>1000000000</v>
      </c>
      <c r="BE468">
        <v>47</v>
      </c>
      <c r="BF468">
        <v>-0.81</v>
      </c>
      <c r="BG468">
        <v>0</v>
      </c>
      <c r="BH468">
        <v>0</v>
      </c>
      <c r="BI468">
        <v>0</v>
      </c>
      <c r="BJ468">
        <v>0</v>
      </c>
      <c r="BK468">
        <v>0</v>
      </c>
      <c r="BL468">
        <v>0</v>
      </c>
      <c r="BM468">
        <v>47</v>
      </c>
      <c r="BN468">
        <v>-0.81</v>
      </c>
      <c r="BO468">
        <v>0</v>
      </c>
      <c r="BP468">
        <v>0</v>
      </c>
      <c r="BR468">
        <v>0</v>
      </c>
      <c r="BS468">
        <v>7</v>
      </c>
      <c r="BX468">
        <v>0</v>
      </c>
      <c r="BY468">
        <v>62.58</v>
      </c>
      <c r="BZ468">
        <v>0</v>
      </c>
      <c r="CA468">
        <v>7.5</v>
      </c>
      <c r="CB468">
        <v>0</v>
      </c>
      <c r="CC468">
        <v>1</v>
      </c>
      <c r="CD468" s="56">
        <v>42095</v>
      </c>
      <c r="CE468" s="56">
        <v>42342</v>
      </c>
      <c r="CF468" s="56">
        <v>42342</v>
      </c>
      <c r="CG468" s="56">
        <v>42419</v>
      </c>
      <c r="CH468" s="56"/>
      <c r="CI468" s="56"/>
      <c r="CJ468">
        <v>0</v>
      </c>
      <c r="CK468">
        <v>0</v>
      </c>
      <c r="CL468">
        <v>0</v>
      </c>
      <c r="CM468">
        <v>0</v>
      </c>
      <c r="CN468">
        <v>0</v>
      </c>
      <c r="CO468">
        <v>0</v>
      </c>
      <c r="CP468">
        <v>0.96</v>
      </c>
      <c r="CQ468" t="s">
        <v>1154</v>
      </c>
      <c r="CR468" t="s">
        <v>1153</v>
      </c>
      <c r="CS468" t="s">
        <v>1748</v>
      </c>
      <c r="CT468" t="s">
        <v>1397</v>
      </c>
      <c r="CU468" t="s">
        <v>1396</v>
      </c>
      <c r="CV468" t="s">
        <v>3050</v>
      </c>
      <c r="CW468" t="s">
        <v>1738</v>
      </c>
      <c r="CX468" t="s">
        <v>853</v>
      </c>
      <c r="DC468" t="s">
        <v>1387</v>
      </c>
      <c r="DE468" t="s">
        <v>1392</v>
      </c>
    </row>
    <row r="469" spans="1:109" x14ac:dyDescent="0.25">
      <c r="A469" t="s">
        <v>1025</v>
      </c>
      <c r="B469">
        <v>2</v>
      </c>
      <c r="C469" s="56">
        <v>42419</v>
      </c>
      <c r="D469" t="s">
        <v>1153</v>
      </c>
      <c r="E469" t="s">
        <v>3051</v>
      </c>
      <c r="G469" t="s">
        <v>3052</v>
      </c>
      <c r="H469" t="s">
        <v>1144</v>
      </c>
      <c r="I469" t="s">
        <v>1144</v>
      </c>
      <c r="J469" t="s">
        <v>1144</v>
      </c>
      <c r="K469" t="s">
        <v>1144</v>
      </c>
      <c r="L469">
        <v>3.59</v>
      </c>
      <c r="M469">
        <v>8.94</v>
      </c>
      <c r="N469">
        <v>0</v>
      </c>
      <c r="O469" s="56">
        <v>0</v>
      </c>
      <c r="P469" s="56">
        <v>0</v>
      </c>
      <c r="Q469">
        <v>1</v>
      </c>
      <c r="R469">
        <v>1</v>
      </c>
      <c r="S469">
        <v>11</v>
      </c>
      <c r="T469">
        <v>8</v>
      </c>
      <c r="U469">
        <v>3</v>
      </c>
      <c r="V469">
        <v>1</v>
      </c>
      <c r="W469" t="s">
        <v>1156</v>
      </c>
      <c r="X469" t="s">
        <v>7757</v>
      </c>
      <c r="Y469">
        <v>10</v>
      </c>
      <c r="AA469">
        <v>0</v>
      </c>
      <c r="AB469">
        <v>0</v>
      </c>
      <c r="AC469">
        <v>0</v>
      </c>
      <c r="AD469">
        <v>0</v>
      </c>
      <c r="AE469">
        <v>0</v>
      </c>
      <c r="AF469">
        <v>59</v>
      </c>
      <c r="AG469">
        <v>0</v>
      </c>
      <c r="AJ469" s="56"/>
      <c r="AK469" s="56"/>
      <c r="AL469" s="56"/>
      <c r="AM469">
        <v>4</v>
      </c>
      <c r="AP469" t="s">
        <v>1155</v>
      </c>
      <c r="AR469">
        <v>5</v>
      </c>
      <c r="AS469" t="s">
        <v>1152</v>
      </c>
      <c r="AT469">
        <v>1</v>
      </c>
      <c r="AV469">
        <v>7</v>
      </c>
      <c r="AW469">
        <v>5</v>
      </c>
      <c r="AX469">
        <v>2</v>
      </c>
      <c r="AY469" t="s">
        <v>839</v>
      </c>
      <c r="AZ469" t="s">
        <v>1145</v>
      </c>
      <c r="BA469">
        <v>11</v>
      </c>
      <c r="BD469">
        <v>1000000000</v>
      </c>
      <c r="BE469">
        <v>0</v>
      </c>
      <c r="BF469">
        <v>1</v>
      </c>
      <c r="BG469">
        <v>0</v>
      </c>
      <c r="BH469">
        <v>0</v>
      </c>
      <c r="BI469">
        <v>0</v>
      </c>
      <c r="BJ469">
        <v>0</v>
      </c>
      <c r="BK469">
        <v>0</v>
      </c>
      <c r="BL469">
        <v>5</v>
      </c>
      <c r="BM469">
        <v>5</v>
      </c>
      <c r="BN469">
        <v>0.28999999999999998</v>
      </c>
      <c r="BO469">
        <v>0</v>
      </c>
      <c r="BP469">
        <v>0</v>
      </c>
      <c r="BR469">
        <v>0</v>
      </c>
      <c r="BS469">
        <v>2</v>
      </c>
      <c r="BX469">
        <v>10.7</v>
      </c>
      <c r="BY469">
        <v>0</v>
      </c>
      <c r="BZ469">
        <v>0</v>
      </c>
      <c r="CA469">
        <v>6.5</v>
      </c>
      <c r="CB469">
        <v>0</v>
      </c>
      <c r="CC469">
        <v>1</v>
      </c>
      <c r="CD469" s="56">
        <v>42341</v>
      </c>
      <c r="CE469" s="56">
        <v>42342</v>
      </c>
      <c r="CF469" s="56">
        <v>42342</v>
      </c>
      <c r="CG469" s="56">
        <v>42419</v>
      </c>
      <c r="CH469" s="56"/>
      <c r="CI469" s="56"/>
      <c r="CJ469">
        <v>2.08</v>
      </c>
      <c r="CK469">
        <v>120</v>
      </c>
      <c r="CL469">
        <v>0.78</v>
      </c>
      <c r="CM469">
        <v>0</v>
      </c>
      <c r="CN469">
        <v>0</v>
      </c>
      <c r="CO469">
        <v>0</v>
      </c>
      <c r="CP469">
        <v>0.18</v>
      </c>
      <c r="CQ469" t="s">
        <v>1154</v>
      </c>
      <c r="CR469" t="s">
        <v>1153</v>
      </c>
      <c r="CS469" t="s">
        <v>1748</v>
      </c>
      <c r="CT469" t="s">
        <v>1397</v>
      </c>
      <c r="CU469" t="s">
        <v>1396</v>
      </c>
      <c r="CV469" t="s">
        <v>3053</v>
      </c>
      <c r="CW469" t="s">
        <v>1738</v>
      </c>
      <c r="CX469" t="s">
        <v>853</v>
      </c>
      <c r="DC469" t="s">
        <v>1387</v>
      </c>
      <c r="DE469" t="s">
        <v>1392</v>
      </c>
    </row>
    <row r="470" spans="1:109" x14ac:dyDescent="0.25">
      <c r="A470" t="s">
        <v>1025</v>
      </c>
      <c r="B470">
        <v>2</v>
      </c>
      <c r="C470" s="56">
        <v>42419</v>
      </c>
      <c r="D470" t="s">
        <v>1153</v>
      </c>
      <c r="E470" t="s">
        <v>3054</v>
      </c>
      <c r="G470" t="s">
        <v>3055</v>
      </c>
      <c r="H470" t="s">
        <v>1144</v>
      </c>
      <c r="I470" t="s">
        <v>1144</v>
      </c>
      <c r="J470" t="s">
        <v>1144</v>
      </c>
      <c r="K470" t="s">
        <v>1144</v>
      </c>
      <c r="L470">
        <v>57.23</v>
      </c>
      <c r="M470">
        <v>136.5</v>
      </c>
      <c r="N470">
        <v>0</v>
      </c>
      <c r="O470" s="56">
        <v>0</v>
      </c>
      <c r="P470" s="56">
        <v>0</v>
      </c>
      <c r="Q470">
        <v>1</v>
      </c>
      <c r="R470">
        <v>1</v>
      </c>
      <c r="S470">
        <v>11</v>
      </c>
      <c r="T470">
        <v>8</v>
      </c>
      <c r="U470">
        <v>3</v>
      </c>
      <c r="V470">
        <v>1</v>
      </c>
      <c r="W470" t="s">
        <v>1156</v>
      </c>
      <c r="X470" t="s">
        <v>7757</v>
      </c>
      <c r="AA470">
        <v>0</v>
      </c>
      <c r="AB470">
        <v>0</v>
      </c>
      <c r="AC470">
        <v>0</v>
      </c>
      <c r="AD470">
        <v>0</v>
      </c>
      <c r="AE470">
        <v>0</v>
      </c>
      <c r="AF470">
        <v>33</v>
      </c>
      <c r="AG470">
        <v>0</v>
      </c>
      <c r="AJ470" s="56"/>
      <c r="AK470" s="56"/>
      <c r="AL470" s="56"/>
      <c r="AM470">
        <v>3</v>
      </c>
      <c r="AP470" t="s">
        <v>1155</v>
      </c>
      <c r="AS470" t="s">
        <v>1152</v>
      </c>
      <c r="AT470">
        <v>1</v>
      </c>
      <c r="AV470">
        <v>3</v>
      </c>
      <c r="AW470">
        <v>2</v>
      </c>
      <c r="AX470">
        <v>1</v>
      </c>
      <c r="AY470" t="s">
        <v>1145</v>
      </c>
      <c r="AZ470" t="s">
        <v>1148</v>
      </c>
      <c r="BA470">
        <v>2</v>
      </c>
      <c r="BD470">
        <v>1000000000</v>
      </c>
      <c r="BE470">
        <v>2</v>
      </c>
      <c r="BF470">
        <v>0.33</v>
      </c>
      <c r="BG470">
        <v>0</v>
      </c>
      <c r="BH470">
        <v>0</v>
      </c>
      <c r="BI470">
        <v>0</v>
      </c>
      <c r="BJ470">
        <v>0</v>
      </c>
      <c r="BK470">
        <v>0</v>
      </c>
      <c r="BL470">
        <v>1</v>
      </c>
      <c r="BM470">
        <v>3</v>
      </c>
      <c r="BN470">
        <v>0</v>
      </c>
      <c r="BO470">
        <v>0</v>
      </c>
      <c r="BP470">
        <v>0</v>
      </c>
      <c r="BR470">
        <v>0</v>
      </c>
      <c r="BS470">
        <v>1</v>
      </c>
      <c r="BX470">
        <v>0</v>
      </c>
      <c r="BY470">
        <v>0</v>
      </c>
      <c r="BZ470">
        <v>0</v>
      </c>
      <c r="CA470">
        <v>6.04</v>
      </c>
      <c r="CB470">
        <v>0</v>
      </c>
      <c r="CC470">
        <v>1</v>
      </c>
      <c r="CD470" s="56">
        <v>42341</v>
      </c>
      <c r="CE470" s="56">
        <v>42342</v>
      </c>
      <c r="CF470" s="56">
        <v>42342</v>
      </c>
      <c r="CG470" s="56">
        <v>42419</v>
      </c>
      <c r="CH470" s="56"/>
      <c r="CI470" s="56"/>
      <c r="CJ470">
        <v>0</v>
      </c>
      <c r="CK470">
        <v>0</v>
      </c>
      <c r="CL470">
        <v>0</v>
      </c>
      <c r="CM470">
        <v>0</v>
      </c>
      <c r="CN470">
        <v>0.96</v>
      </c>
      <c r="CO470">
        <v>0</v>
      </c>
      <c r="CP470">
        <v>0</v>
      </c>
      <c r="CQ470" t="s">
        <v>1154</v>
      </c>
      <c r="CR470" t="s">
        <v>1153</v>
      </c>
      <c r="CS470" t="s">
        <v>1748</v>
      </c>
      <c r="CT470" t="s">
        <v>1397</v>
      </c>
      <c r="CU470" t="s">
        <v>1396</v>
      </c>
      <c r="CV470" t="s">
        <v>3056</v>
      </c>
      <c r="CW470" t="s">
        <v>1390</v>
      </c>
      <c r="CX470" t="s">
        <v>853</v>
      </c>
      <c r="DC470" t="s">
        <v>1387</v>
      </c>
      <c r="DE470" t="s">
        <v>1392</v>
      </c>
    </row>
    <row r="471" spans="1:109" x14ac:dyDescent="0.25">
      <c r="A471" t="s">
        <v>1025</v>
      </c>
      <c r="B471">
        <v>2</v>
      </c>
      <c r="C471" s="56">
        <v>42419</v>
      </c>
      <c r="D471" t="s">
        <v>1153</v>
      </c>
      <c r="E471" t="s">
        <v>3057</v>
      </c>
      <c r="G471" t="s">
        <v>3058</v>
      </c>
      <c r="H471" t="s">
        <v>1144</v>
      </c>
      <c r="I471" t="s">
        <v>1144</v>
      </c>
      <c r="J471" t="s">
        <v>1144</v>
      </c>
      <c r="K471" t="s">
        <v>1144</v>
      </c>
      <c r="L471">
        <v>30.63</v>
      </c>
      <c r="M471">
        <v>85.96</v>
      </c>
      <c r="N471">
        <v>0</v>
      </c>
      <c r="O471" s="56">
        <v>0</v>
      </c>
      <c r="P471" s="56">
        <v>0</v>
      </c>
      <c r="Q471">
        <v>1</v>
      </c>
      <c r="R471">
        <v>1</v>
      </c>
      <c r="S471">
        <v>11</v>
      </c>
      <c r="T471">
        <v>8</v>
      </c>
      <c r="U471">
        <v>3</v>
      </c>
      <c r="V471">
        <v>1</v>
      </c>
      <c r="X471" t="s">
        <v>7755</v>
      </c>
      <c r="AA471">
        <v>0</v>
      </c>
      <c r="AB471">
        <v>0</v>
      </c>
      <c r="AC471">
        <v>0</v>
      </c>
      <c r="AD471">
        <v>0</v>
      </c>
      <c r="AE471">
        <v>0</v>
      </c>
      <c r="AF471">
        <v>0</v>
      </c>
      <c r="AG471">
        <v>0</v>
      </c>
      <c r="AJ471" s="56"/>
      <c r="AK471" s="56"/>
      <c r="AL471" s="56"/>
      <c r="AP471" t="s">
        <v>1155</v>
      </c>
      <c r="AS471" t="s">
        <v>1152</v>
      </c>
      <c r="AT471">
        <v>1</v>
      </c>
      <c r="AV471">
        <v>0</v>
      </c>
      <c r="AW471">
        <v>0</v>
      </c>
      <c r="AX471">
        <v>0</v>
      </c>
      <c r="AY471" t="s">
        <v>1388</v>
      </c>
      <c r="AZ471" t="s">
        <v>1388</v>
      </c>
      <c r="BA471">
        <v>0</v>
      </c>
      <c r="BD471">
        <v>1000000000</v>
      </c>
      <c r="BE471">
        <v>0</v>
      </c>
      <c r="BF471">
        <v>0</v>
      </c>
      <c r="BG471">
        <v>0</v>
      </c>
      <c r="BH471">
        <v>0</v>
      </c>
      <c r="BI471">
        <v>0</v>
      </c>
      <c r="BJ471">
        <v>0</v>
      </c>
      <c r="BK471">
        <v>0</v>
      </c>
      <c r="BL471">
        <v>0</v>
      </c>
      <c r="BM471">
        <v>0</v>
      </c>
      <c r="BN471">
        <v>0</v>
      </c>
      <c r="BO471">
        <v>0</v>
      </c>
      <c r="BP471">
        <v>0</v>
      </c>
      <c r="BR471">
        <v>0</v>
      </c>
      <c r="BS471">
        <v>0</v>
      </c>
      <c r="BX471">
        <v>0</v>
      </c>
      <c r="BY471">
        <v>0</v>
      </c>
      <c r="BZ471">
        <v>0</v>
      </c>
      <c r="CA471">
        <v>0</v>
      </c>
      <c r="CB471">
        <v>0</v>
      </c>
      <c r="CC471">
        <v>1</v>
      </c>
      <c r="CD471" s="56">
        <v>42095</v>
      </c>
      <c r="CE471" s="56">
        <v>42342</v>
      </c>
      <c r="CF471" s="56">
        <v>42342</v>
      </c>
      <c r="CG471" s="56">
        <v>42419</v>
      </c>
      <c r="CH471" s="56"/>
      <c r="CI471" s="56"/>
      <c r="CJ471">
        <v>1.33</v>
      </c>
      <c r="CK471">
        <v>0</v>
      </c>
      <c r="CL471">
        <v>0.61</v>
      </c>
      <c r="CM471">
        <v>0</v>
      </c>
      <c r="CN471">
        <v>0</v>
      </c>
      <c r="CO471">
        <v>0</v>
      </c>
      <c r="CP471">
        <v>0.35</v>
      </c>
      <c r="CQ471" t="s">
        <v>1154</v>
      </c>
      <c r="CR471" t="s">
        <v>1153</v>
      </c>
      <c r="CS471" t="s">
        <v>1748</v>
      </c>
      <c r="CT471" t="s">
        <v>1397</v>
      </c>
      <c r="CU471" t="s">
        <v>1396</v>
      </c>
      <c r="CV471" t="s">
        <v>3059</v>
      </c>
      <c r="CW471" t="s">
        <v>1727</v>
      </c>
      <c r="CX471" t="s">
        <v>853</v>
      </c>
      <c r="DC471" t="s">
        <v>1387</v>
      </c>
      <c r="DE471" t="s">
        <v>1392</v>
      </c>
    </row>
    <row r="472" spans="1:109" x14ac:dyDescent="0.25">
      <c r="A472" t="s">
        <v>1025</v>
      </c>
      <c r="B472">
        <v>2</v>
      </c>
      <c r="C472" s="56">
        <v>42419</v>
      </c>
      <c r="D472" t="s">
        <v>1153</v>
      </c>
      <c r="E472" t="s">
        <v>3060</v>
      </c>
      <c r="G472" t="s">
        <v>3061</v>
      </c>
      <c r="H472" t="s">
        <v>1144</v>
      </c>
      <c r="I472" t="s">
        <v>1144</v>
      </c>
      <c r="J472" t="s">
        <v>1144</v>
      </c>
      <c r="K472" t="s">
        <v>1144</v>
      </c>
      <c r="L472">
        <v>27.81</v>
      </c>
      <c r="M472">
        <v>69.989999999999995</v>
      </c>
      <c r="N472">
        <v>0</v>
      </c>
      <c r="O472" s="56">
        <v>0</v>
      </c>
      <c r="P472" s="56">
        <v>0</v>
      </c>
      <c r="Q472">
        <v>1</v>
      </c>
      <c r="R472">
        <v>1</v>
      </c>
      <c r="S472">
        <v>11</v>
      </c>
      <c r="T472">
        <v>8</v>
      </c>
      <c r="U472">
        <v>3</v>
      </c>
      <c r="V472">
        <v>1</v>
      </c>
      <c r="X472" t="s">
        <v>7755</v>
      </c>
      <c r="AA472">
        <v>0</v>
      </c>
      <c r="AB472">
        <v>0</v>
      </c>
      <c r="AC472">
        <v>0</v>
      </c>
      <c r="AD472">
        <v>0</v>
      </c>
      <c r="AE472">
        <v>0</v>
      </c>
      <c r="AF472">
        <v>0</v>
      </c>
      <c r="AG472">
        <v>0</v>
      </c>
      <c r="AJ472" s="56"/>
      <c r="AK472" s="56"/>
      <c r="AL472" s="56"/>
      <c r="AP472" t="s">
        <v>1155</v>
      </c>
      <c r="AS472" t="s">
        <v>1152</v>
      </c>
      <c r="AT472">
        <v>1</v>
      </c>
      <c r="AV472">
        <v>2</v>
      </c>
      <c r="AW472">
        <v>2</v>
      </c>
      <c r="AX472">
        <v>1</v>
      </c>
      <c r="AY472" t="s">
        <v>1147</v>
      </c>
      <c r="AZ472" t="s">
        <v>1147</v>
      </c>
      <c r="BA472">
        <v>2</v>
      </c>
      <c r="BD472">
        <v>1000000000</v>
      </c>
      <c r="BE472">
        <v>4</v>
      </c>
      <c r="BF472">
        <v>-1</v>
      </c>
      <c r="BG472">
        <v>0</v>
      </c>
      <c r="BH472">
        <v>0</v>
      </c>
      <c r="BI472">
        <v>0</v>
      </c>
      <c r="BJ472">
        <v>0</v>
      </c>
      <c r="BK472">
        <v>0</v>
      </c>
      <c r="BL472">
        <v>0</v>
      </c>
      <c r="BM472">
        <v>4</v>
      </c>
      <c r="BN472">
        <v>-1</v>
      </c>
      <c r="BO472">
        <v>0</v>
      </c>
      <c r="BP472">
        <v>0</v>
      </c>
      <c r="BR472">
        <v>0</v>
      </c>
      <c r="BS472">
        <v>1</v>
      </c>
      <c r="BX472">
        <v>0</v>
      </c>
      <c r="BY472">
        <v>55.62</v>
      </c>
      <c r="BZ472">
        <v>0</v>
      </c>
      <c r="CA472">
        <v>6.62</v>
      </c>
      <c r="CB472">
        <v>0</v>
      </c>
      <c r="CC472">
        <v>1</v>
      </c>
      <c r="CD472" s="56">
        <v>42095</v>
      </c>
      <c r="CE472" s="56">
        <v>42342</v>
      </c>
      <c r="CF472" s="56">
        <v>42342</v>
      </c>
      <c r="CG472" s="56">
        <v>42419</v>
      </c>
      <c r="CH472" s="56"/>
      <c r="CI472" s="56"/>
      <c r="CJ472">
        <v>0</v>
      </c>
      <c r="CK472">
        <v>0</v>
      </c>
      <c r="CL472">
        <v>0</v>
      </c>
      <c r="CM472">
        <v>0</v>
      </c>
      <c r="CN472">
        <v>0</v>
      </c>
      <c r="CO472">
        <v>0</v>
      </c>
      <c r="CP472">
        <v>0.96</v>
      </c>
      <c r="CQ472" t="s">
        <v>1154</v>
      </c>
      <c r="CR472" t="s">
        <v>1153</v>
      </c>
      <c r="CS472" t="s">
        <v>1748</v>
      </c>
      <c r="CT472" t="s">
        <v>1397</v>
      </c>
      <c r="CU472" t="s">
        <v>1396</v>
      </c>
      <c r="CV472" t="s">
        <v>3062</v>
      </c>
      <c r="CW472" t="s">
        <v>1727</v>
      </c>
      <c r="CX472" t="s">
        <v>853</v>
      </c>
      <c r="DC472" t="s">
        <v>1387</v>
      </c>
      <c r="DE472" t="s">
        <v>1392</v>
      </c>
    </row>
    <row r="473" spans="1:109" x14ac:dyDescent="0.25">
      <c r="A473" t="s">
        <v>1025</v>
      </c>
      <c r="B473">
        <v>2</v>
      </c>
      <c r="C473" s="56">
        <v>42419</v>
      </c>
      <c r="D473" t="s">
        <v>1153</v>
      </c>
      <c r="E473" t="s">
        <v>3063</v>
      </c>
      <c r="G473" t="s">
        <v>3064</v>
      </c>
      <c r="H473" t="s">
        <v>1144</v>
      </c>
      <c r="I473" t="s">
        <v>1144</v>
      </c>
      <c r="J473" t="s">
        <v>1144</v>
      </c>
      <c r="K473" t="s">
        <v>1144</v>
      </c>
      <c r="L473">
        <v>3.93</v>
      </c>
      <c r="M473">
        <v>11.75</v>
      </c>
      <c r="N473">
        <v>0</v>
      </c>
      <c r="O473" s="56">
        <v>0</v>
      </c>
      <c r="P473" s="56">
        <v>0</v>
      </c>
      <c r="Q473">
        <v>1</v>
      </c>
      <c r="R473">
        <v>1</v>
      </c>
      <c r="S473">
        <v>11</v>
      </c>
      <c r="T473">
        <v>8</v>
      </c>
      <c r="U473">
        <v>3</v>
      </c>
      <c r="V473">
        <v>1</v>
      </c>
      <c r="X473" t="s">
        <v>7757</v>
      </c>
      <c r="AA473">
        <v>0</v>
      </c>
      <c r="AB473">
        <v>0</v>
      </c>
      <c r="AC473">
        <v>0</v>
      </c>
      <c r="AD473">
        <v>0</v>
      </c>
      <c r="AE473">
        <v>0</v>
      </c>
      <c r="AF473">
        <v>0</v>
      </c>
      <c r="AG473">
        <v>0</v>
      </c>
      <c r="AJ473" s="56"/>
      <c r="AK473" s="56"/>
      <c r="AL473" s="56"/>
      <c r="AP473" t="s">
        <v>1155</v>
      </c>
      <c r="AR473">
        <v>5</v>
      </c>
      <c r="AS473" t="s">
        <v>1152</v>
      </c>
      <c r="AT473">
        <v>1</v>
      </c>
      <c r="AV473">
        <v>21</v>
      </c>
      <c r="AW473">
        <v>14</v>
      </c>
      <c r="AX473">
        <v>7</v>
      </c>
      <c r="AY473" t="s">
        <v>1147</v>
      </c>
      <c r="AZ473" t="s">
        <v>1147</v>
      </c>
      <c r="BA473">
        <v>30</v>
      </c>
      <c r="BD473">
        <v>1000000000</v>
      </c>
      <c r="BE473">
        <v>25</v>
      </c>
      <c r="BF473">
        <v>-0.19</v>
      </c>
      <c r="BG473">
        <v>0</v>
      </c>
      <c r="BH473">
        <v>0</v>
      </c>
      <c r="BI473">
        <v>0</v>
      </c>
      <c r="BJ473">
        <v>0</v>
      </c>
      <c r="BK473">
        <v>0</v>
      </c>
      <c r="BL473">
        <v>0</v>
      </c>
      <c r="BM473">
        <v>25</v>
      </c>
      <c r="BN473">
        <v>-0.19</v>
      </c>
      <c r="BO473">
        <v>0</v>
      </c>
      <c r="BP473">
        <v>0</v>
      </c>
      <c r="BR473">
        <v>0</v>
      </c>
      <c r="BS473">
        <v>6</v>
      </c>
      <c r="BT473">
        <v>2</v>
      </c>
      <c r="BX473">
        <v>0</v>
      </c>
      <c r="BY473">
        <v>15.72</v>
      </c>
      <c r="BZ473">
        <v>0</v>
      </c>
      <c r="CA473">
        <v>8.68</v>
      </c>
      <c r="CB473">
        <v>0</v>
      </c>
      <c r="CC473">
        <v>1</v>
      </c>
      <c r="CD473" s="56">
        <v>42341</v>
      </c>
      <c r="CE473" s="56">
        <v>42342</v>
      </c>
      <c r="CF473" s="56">
        <v>42342</v>
      </c>
      <c r="CG473" s="56">
        <v>42419</v>
      </c>
      <c r="CH473" s="56"/>
      <c r="CI473" s="56"/>
      <c r="CJ473">
        <v>0.1</v>
      </c>
      <c r="CK473">
        <v>0</v>
      </c>
      <c r="CL473">
        <v>0</v>
      </c>
      <c r="CM473">
        <v>0</v>
      </c>
      <c r="CN473">
        <v>0</v>
      </c>
      <c r="CO473">
        <v>0</v>
      </c>
      <c r="CP473">
        <v>0.96</v>
      </c>
      <c r="CQ473" t="s">
        <v>1154</v>
      </c>
      <c r="CR473" t="s">
        <v>1153</v>
      </c>
      <c r="CS473" t="s">
        <v>1748</v>
      </c>
      <c r="CT473" t="s">
        <v>1397</v>
      </c>
      <c r="CU473" t="s">
        <v>1396</v>
      </c>
      <c r="CV473" t="s">
        <v>3065</v>
      </c>
      <c r="CW473" t="s">
        <v>1727</v>
      </c>
      <c r="CX473" t="s">
        <v>853</v>
      </c>
      <c r="DC473" t="s">
        <v>1387</v>
      </c>
      <c r="DE473" t="s">
        <v>1392</v>
      </c>
    </row>
    <row r="474" spans="1:109" x14ac:dyDescent="0.25">
      <c r="A474" t="s">
        <v>1025</v>
      </c>
      <c r="B474">
        <v>2</v>
      </c>
      <c r="C474" s="56">
        <v>42419</v>
      </c>
      <c r="D474" t="s">
        <v>1153</v>
      </c>
      <c r="E474" t="s">
        <v>3066</v>
      </c>
      <c r="G474" t="s">
        <v>3067</v>
      </c>
      <c r="H474" t="s">
        <v>1144</v>
      </c>
      <c r="I474" t="s">
        <v>1144</v>
      </c>
      <c r="J474" t="s">
        <v>1144</v>
      </c>
      <c r="K474" t="s">
        <v>1144</v>
      </c>
      <c r="L474">
        <v>6.52</v>
      </c>
      <c r="M474">
        <v>15.96</v>
      </c>
      <c r="N474">
        <v>0</v>
      </c>
      <c r="O474" s="56">
        <v>0</v>
      </c>
      <c r="P474" s="56">
        <v>0</v>
      </c>
      <c r="Q474">
        <v>1</v>
      </c>
      <c r="R474">
        <v>1</v>
      </c>
      <c r="S474">
        <v>11</v>
      </c>
      <c r="T474">
        <v>8</v>
      </c>
      <c r="U474">
        <v>3</v>
      </c>
      <c r="V474">
        <v>1</v>
      </c>
      <c r="X474" t="s">
        <v>7755</v>
      </c>
      <c r="AA474">
        <v>0</v>
      </c>
      <c r="AB474">
        <v>0</v>
      </c>
      <c r="AC474">
        <v>0</v>
      </c>
      <c r="AD474">
        <v>0</v>
      </c>
      <c r="AE474">
        <v>0</v>
      </c>
      <c r="AF474">
        <v>0</v>
      </c>
      <c r="AG474">
        <v>0</v>
      </c>
      <c r="AJ474" s="56"/>
      <c r="AK474" s="56"/>
      <c r="AL474" s="56"/>
      <c r="AP474" t="s">
        <v>1155</v>
      </c>
      <c r="AS474" t="s">
        <v>1152</v>
      </c>
      <c r="AT474">
        <v>1</v>
      </c>
      <c r="AV474">
        <v>0</v>
      </c>
      <c r="AW474">
        <v>0</v>
      </c>
      <c r="AX474">
        <v>0</v>
      </c>
      <c r="AY474" t="s">
        <v>1388</v>
      </c>
      <c r="AZ474" t="s">
        <v>1388</v>
      </c>
      <c r="BA474">
        <v>0</v>
      </c>
      <c r="BD474">
        <v>1000000000</v>
      </c>
      <c r="BE474">
        <v>0</v>
      </c>
      <c r="BF474">
        <v>0</v>
      </c>
      <c r="BG474">
        <v>0</v>
      </c>
      <c r="BH474">
        <v>0</v>
      </c>
      <c r="BI474">
        <v>0</v>
      </c>
      <c r="BJ474">
        <v>0</v>
      </c>
      <c r="BK474">
        <v>0</v>
      </c>
      <c r="BL474">
        <v>0</v>
      </c>
      <c r="BM474">
        <v>0</v>
      </c>
      <c r="BN474">
        <v>0</v>
      </c>
      <c r="BO474">
        <v>0</v>
      </c>
      <c r="BP474">
        <v>0</v>
      </c>
      <c r="BR474">
        <v>0</v>
      </c>
      <c r="BS474">
        <v>0</v>
      </c>
      <c r="BX474">
        <v>0</v>
      </c>
      <c r="BY474">
        <v>0</v>
      </c>
      <c r="BZ474">
        <v>0</v>
      </c>
      <c r="CA474">
        <v>0</v>
      </c>
      <c r="CB474">
        <v>0</v>
      </c>
      <c r="CC474">
        <v>1</v>
      </c>
      <c r="CD474" s="56">
        <v>42095</v>
      </c>
      <c r="CE474" s="56">
        <v>42342</v>
      </c>
      <c r="CF474" s="56">
        <v>42342</v>
      </c>
      <c r="CG474" s="56">
        <v>42419</v>
      </c>
      <c r="CH474" s="56"/>
      <c r="CI474" s="56"/>
      <c r="CJ474">
        <v>1</v>
      </c>
      <c r="CK474">
        <v>0</v>
      </c>
      <c r="CL474">
        <v>0.96</v>
      </c>
      <c r="CM474">
        <v>0</v>
      </c>
      <c r="CN474">
        <v>0</v>
      </c>
      <c r="CO474">
        <v>0</v>
      </c>
      <c r="CP474">
        <v>0</v>
      </c>
      <c r="CQ474" t="s">
        <v>1154</v>
      </c>
      <c r="CR474" t="s">
        <v>1153</v>
      </c>
      <c r="CS474" t="s">
        <v>1748</v>
      </c>
      <c r="CT474" t="s">
        <v>1397</v>
      </c>
      <c r="CU474" t="s">
        <v>1396</v>
      </c>
      <c r="CV474" t="s">
        <v>3068</v>
      </c>
      <c r="CW474" t="s">
        <v>1738</v>
      </c>
      <c r="CX474" t="s">
        <v>853</v>
      </c>
      <c r="DC474" t="s">
        <v>1387</v>
      </c>
      <c r="DE474" t="s">
        <v>1392</v>
      </c>
    </row>
    <row r="475" spans="1:109" x14ac:dyDescent="0.25">
      <c r="A475" t="s">
        <v>1025</v>
      </c>
      <c r="B475">
        <v>2</v>
      </c>
      <c r="C475" s="56">
        <v>42419</v>
      </c>
      <c r="D475" t="s">
        <v>1153</v>
      </c>
      <c r="E475" t="s">
        <v>3069</v>
      </c>
      <c r="G475" t="s">
        <v>3070</v>
      </c>
      <c r="H475" t="s">
        <v>1144</v>
      </c>
      <c r="I475" t="s">
        <v>1144</v>
      </c>
      <c r="J475" t="s">
        <v>1144</v>
      </c>
      <c r="K475" t="s">
        <v>1144</v>
      </c>
      <c r="L475">
        <v>3.24</v>
      </c>
      <c r="M475">
        <v>14.48</v>
      </c>
      <c r="N475">
        <v>0</v>
      </c>
      <c r="O475" s="56">
        <v>0</v>
      </c>
      <c r="P475" s="56">
        <v>0</v>
      </c>
      <c r="Q475">
        <v>1</v>
      </c>
      <c r="R475">
        <v>1</v>
      </c>
      <c r="S475">
        <v>11</v>
      </c>
      <c r="T475">
        <v>8</v>
      </c>
      <c r="U475">
        <v>3</v>
      </c>
      <c r="V475">
        <v>1</v>
      </c>
      <c r="X475" t="s">
        <v>7755</v>
      </c>
      <c r="AA475">
        <v>0</v>
      </c>
      <c r="AB475">
        <v>0</v>
      </c>
      <c r="AC475">
        <v>0</v>
      </c>
      <c r="AD475">
        <v>0</v>
      </c>
      <c r="AE475">
        <v>0</v>
      </c>
      <c r="AF475">
        <v>0</v>
      </c>
      <c r="AG475">
        <v>0</v>
      </c>
      <c r="AJ475" s="56"/>
      <c r="AK475" s="56"/>
      <c r="AL475" s="56"/>
      <c r="AP475" t="s">
        <v>1155</v>
      </c>
      <c r="AS475" t="s">
        <v>1152</v>
      </c>
      <c r="AT475">
        <v>1</v>
      </c>
      <c r="AV475">
        <v>4</v>
      </c>
      <c r="AW475">
        <v>3</v>
      </c>
      <c r="AX475">
        <v>1</v>
      </c>
      <c r="AY475" t="s">
        <v>1147</v>
      </c>
      <c r="AZ475" t="s">
        <v>1147</v>
      </c>
      <c r="BA475">
        <v>4</v>
      </c>
      <c r="BD475">
        <v>1000000000</v>
      </c>
      <c r="BE475">
        <v>8</v>
      </c>
      <c r="BF475">
        <v>-1</v>
      </c>
      <c r="BG475">
        <v>0</v>
      </c>
      <c r="BH475">
        <v>0</v>
      </c>
      <c r="BI475">
        <v>0</v>
      </c>
      <c r="BJ475">
        <v>0</v>
      </c>
      <c r="BK475">
        <v>0</v>
      </c>
      <c r="BL475">
        <v>0</v>
      </c>
      <c r="BM475">
        <v>8</v>
      </c>
      <c r="BN475">
        <v>-1</v>
      </c>
      <c r="BO475">
        <v>0</v>
      </c>
      <c r="BP475">
        <v>0</v>
      </c>
      <c r="BR475">
        <v>0</v>
      </c>
      <c r="BS475">
        <v>1</v>
      </c>
      <c r="BX475">
        <v>0</v>
      </c>
      <c r="BY475">
        <v>12.96</v>
      </c>
      <c r="BZ475">
        <v>0</v>
      </c>
      <c r="CA475">
        <v>15.14</v>
      </c>
      <c r="CB475">
        <v>0</v>
      </c>
      <c r="CC475">
        <v>1</v>
      </c>
      <c r="CD475" s="56">
        <v>42095</v>
      </c>
      <c r="CE475" s="56">
        <v>42342</v>
      </c>
      <c r="CF475" s="56">
        <v>42342</v>
      </c>
      <c r="CG475" s="56">
        <v>42419</v>
      </c>
      <c r="CH475" s="56"/>
      <c r="CI475" s="56"/>
      <c r="CJ475">
        <v>0</v>
      </c>
      <c r="CK475">
        <v>0</v>
      </c>
      <c r="CL475">
        <v>0</v>
      </c>
      <c r="CM475">
        <v>0</v>
      </c>
      <c r="CN475">
        <v>0</v>
      </c>
      <c r="CO475">
        <v>0</v>
      </c>
      <c r="CP475">
        <v>0.96</v>
      </c>
      <c r="CQ475" t="s">
        <v>1154</v>
      </c>
      <c r="CR475" t="s">
        <v>1153</v>
      </c>
      <c r="CS475" t="s">
        <v>1748</v>
      </c>
      <c r="CT475" t="s">
        <v>1397</v>
      </c>
      <c r="CU475" t="s">
        <v>1396</v>
      </c>
      <c r="CV475" t="s">
        <v>3071</v>
      </c>
      <c r="CW475" t="s">
        <v>1738</v>
      </c>
      <c r="CX475" t="s">
        <v>853</v>
      </c>
      <c r="DC475" t="s">
        <v>1387</v>
      </c>
      <c r="DE475" t="s">
        <v>1392</v>
      </c>
    </row>
    <row r="476" spans="1:109" x14ac:dyDescent="0.25">
      <c r="A476" t="s">
        <v>1025</v>
      </c>
      <c r="B476">
        <v>1</v>
      </c>
      <c r="C476" s="56">
        <v>42419</v>
      </c>
      <c r="D476" t="s">
        <v>1153</v>
      </c>
      <c r="E476" t="s">
        <v>3072</v>
      </c>
      <c r="G476" t="s">
        <v>3073</v>
      </c>
      <c r="H476" t="s">
        <v>1144</v>
      </c>
      <c r="I476" t="s">
        <v>1144</v>
      </c>
      <c r="J476" t="s">
        <v>1144</v>
      </c>
      <c r="K476" t="s">
        <v>1144</v>
      </c>
      <c r="L476">
        <v>4.83</v>
      </c>
      <c r="M476">
        <v>14.76</v>
      </c>
      <c r="N476">
        <v>0</v>
      </c>
      <c r="O476" s="56">
        <v>0</v>
      </c>
      <c r="P476" s="56">
        <v>0</v>
      </c>
      <c r="Q476">
        <v>1</v>
      </c>
      <c r="R476">
        <v>1</v>
      </c>
      <c r="S476">
        <v>11</v>
      </c>
      <c r="T476">
        <v>8</v>
      </c>
      <c r="U476">
        <v>3</v>
      </c>
      <c r="V476">
        <v>1</v>
      </c>
      <c r="W476" t="s">
        <v>1156</v>
      </c>
      <c r="X476" t="s">
        <v>7756</v>
      </c>
      <c r="Y476">
        <v>4</v>
      </c>
      <c r="AA476">
        <v>0</v>
      </c>
      <c r="AB476">
        <v>0</v>
      </c>
      <c r="AC476">
        <v>0</v>
      </c>
      <c r="AD476">
        <v>0</v>
      </c>
      <c r="AE476">
        <v>0</v>
      </c>
      <c r="AF476">
        <v>77</v>
      </c>
      <c r="AG476">
        <v>0</v>
      </c>
      <c r="AJ476" s="56"/>
      <c r="AK476" s="56"/>
      <c r="AL476" s="56"/>
      <c r="AP476" t="s">
        <v>1155</v>
      </c>
      <c r="AS476" t="s">
        <v>1152</v>
      </c>
      <c r="AT476">
        <v>1</v>
      </c>
      <c r="AV476">
        <v>3</v>
      </c>
      <c r="AW476">
        <v>2</v>
      </c>
      <c r="AX476">
        <v>1</v>
      </c>
      <c r="AY476" t="s">
        <v>1148</v>
      </c>
      <c r="AZ476" t="s">
        <v>1147</v>
      </c>
      <c r="BA476">
        <v>2</v>
      </c>
      <c r="BD476">
        <v>1000000000</v>
      </c>
      <c r="BE476">
        <v>3</v>
      </c>
      <c r="BF476">
        <v>0</v>
      </c>
      <c r="BG476">
        <v>3</v>
      </c>
      <c r="BH476">
        <v>0</v>
      </c>
      <c r="BI476">
        <v>0</v>
      </c>
      <c r="BJ476">
        <v>0</v>
      </c>
      <c r="BK476">
        <v>0</v>
      </c>
      <c r="BL476">
        <v>0</v>
      </c>
      <c r="BM476">
        <v>6</v>
      </c>
      <c r="BN476">
        <v>-1</v>
      </c>
      <c r="BO476">
        <v>0</v>
      </c>
      <c r="BP476">
        <v>0</v>
      </c>
      <c r="BR476">
        <v>0</v>
      </c>
      <c r="BS476">
        <v>1</v>
      </c>
      <c r="BX476">
        <v>0</v>
      </c>
      <c r="BY476">
        <v>0</v>
      </c>
      <c r="BZ476">
        <v>0</v>
      </c>
      <c r="CA476">
        <v>8.9700000000000006</v>
      </c>
      <c r="CB476">
        <v>0</v>
      </c>
      <c r="CC476">
        <v>1</v>
      </c>
      <c r="CD476" s="56">
        <v>42318</v>
      </c>
      <c r="CE476" s="56">
        <v>42342</v>
      </c>
      <c r="CF476" s="56">
        <v>42342</v>
      </c>
      <c r="CG476" s="56">
        <v>42419</v>
      </c>
      <c r="CH476" s="56"/>
      <c r="CI476" s="56"/>
      <c r="CJ476">
        <v>1.1399999999999999</v>
      </c>
      <c r="CK476">
        <v>1</v>
      </c>
      <c r="CL476">
        <v>0.53</v>
      </c>
      <c r="CM476">
        <v>0</v>
      </c>
      <c r="CN476">
        <v>0</v>
      </c>
      <c r="CO476">
        <v>0.42</v>
      </c>
      <c r="CP476">
        <v>0</v>
      </c>
      <c r="CQ476" t="s">
        <v>1154</v>
      </c>
      <c r="CR476" t="s">
        <v>1153</v>
      </c>
      <c r="CS476" t="s">
        <v>1725</v>
      </c>
      <c r="CT476" t="s">
        <v>1397</v>
      </c>
      <c r="CU476" t="s">
        <v>1396</v>
      </c>
      <c r="CV476" t="s">
        <v>3074</v>
      </c>
      <c r="CW476" t="s">
        <v>1390</v>
      </c>
      <c r="CX476" t="s">
        <v>853</v>
      </c>
      <c r="DC476" t="s">
        <v>1387</v>
      </c>
      <c r="DE476" t="s">
        <v>1392</v>
      </c>
    </row>
    <row r="477" spans="1:109" x14ac:dyDescent="0.25">
      <c r="A477" t="s">
        <v>1025</v>
      </c>
      <c r="B477">
        <v>2</v>
      </c>
      <c r="C477" s="56">
        <v>42419</v>
      </c>
      <c r="D477" t="s">
        <v>1153</v>
      </c>
      <c r="E477" t="s">
        <v>3075</v>
      </c>
      <c r="G477" t="s">
        <v>3076</v>
      </c>
      <c r="H477" t="s">
        <v>1144</v>
      </c>
      <c r="I477" t="s">
        <v>1144</v>
      </c>
      <c r="J477" t="s">
        <v>1144</v>
      </c>
      <c r="K477" t="s">
        <v>1144</v>
      </c>
      <c r="L477">
        <v>1.25</v>
      </c>
      <c r="M477">
        <v>5.15</v>
      </c>
      <c r="N477">
        <v>0</v>
      </c>
      <c r="O477" s="56">
        <v>0</v>
      </c>
      <c r="P477" s="56">
        <v>0</v>
      </c>
      <c r="Q477">
        <v>1</v>
      </c>
      <c r="R477">
        <v>1</v>
      </c>
      <c r="S477">
        <v>11</v>
      </c>
      <c r="T477">
        <v>8</v>
      </c>
      <c r="U477">
        <v>3</v>
      </c>
      <c r="V477">
        <v>1</v>
      </c>
      <c r="X477" t="s">
        <v>7755</v>
      </c>
      <c r="AA477">
        <v>0</v>
      </c>
      <c r="AB477">
        <v>0</v>
      </c>
      <c r="AC477">
        <v>0</v>
      </c>
      <c r="AD477">
        <v>0</v>
      </c>
      <c r="AE477">
        <v>0</v>
      </c>
      <c r="AF477">
        <v>0</v>
      </c>
      <c r="AG477">
        <v>0</v>
      </c>
      <c r="AJ477" s="56"/>
      <c r="AK477" s="56"/>
      <c r="AL477" s="56"/>
      <c r="AM477">
        <v>0</v>
      </c>
      <c r="AP477" t="s">
        <v>1155</v>
      </c>
      <c r="AS477" t="s">
        <v>1152</v>
      </c>
      <c r="AT477">
        <v>1</v>
      </c>
      <c r="AV477">
        <v>1</v>
      </c>
      <c r="AW477">
        <v>1</v>
      </c>
      <c r="AX477">
        <v>0.5</v>
      </c>
      <c r="AY477" t="s">
        <v>1147</v>
      </c>
      <c r="AZ477" t="s">
        <v>1147</v>
      </c>
      <c r="BA477">
        <v>1</v>
      </c>
      <c r="BD477">
        <v>1000000000</v>
      </c>
      <c r="BE477">
        <v>16</v>
      </c>
      <c r="BF477">
        <v>-15</v>
      </c>
      <c r="BG477">
        <v>0</v>
      </c>
      <c r="BH477">
        <v>0</v>
      </c>
      <c r="BI477">
        <v>0</v>
      </c>
      <c r="BJ477">
        <v>0</v>
      </c>
      <c r="BK477">
        <v>0</v>
      </c>
      <c r="BL477">
        <v>0</v>
      </c>
      <c r="BM477">
        <v>16</v>
      </c>
      <c r="BN477">
        <v>-15</v>
      </c>
      <c r="BO477">
        <v>0</v>
      </c>
      <c r="BP477">
        <v>0</v>
      </c>
      <c r="BR477">
        <v>0</v>
      </c>
      <c r="BS477">
        <v>0</v>
      </c>
      <c r="BX477">
        <v>0</v>
      </c>
      <c r="BY477">
        <v>18.75</v>
      </c>
      <c r="BZ477">
        <v>0</v>
      </c>
      <c r="CA477">
        <v>13.61</v>
      </c>
      <c r="CB477">
        <v>0</v>
      </c>
      <c r="CC477">
        <v>1</v>
      </c>
      <c r="CD477" s="56">
        <v>42095</v>
      </c>
      <c r="CE477" s="56">
        <v>42342</v>
      </c>
      <c r="CF477" s="56">
        <v>42342</v>
      </c>
      <c r="CG477" s="56">
        <v>42419</v>
      </c>
      <c r="CH477" s="56"/>
      <c r="CI477" s="56"/>
      <c r="CJ477">
        <v>0</v>
      </c>
      <c r="CK477">
        <v>0</v>
      </c>
      <c r="CL477">
        <v>0</v>
      </c>
      <c r="CM477">
        <v>0</v>
      </c>
      <c r="CN477">
        <v>0</v>
      </c>
      <c r="CO477">
        <v>0</v>
      </c>
      <c r="CP477">
        <v>0.96</v>
      </c>
      <c r="CQ477" t="s">
        <v>1154</v>
      </c>
      <c r="CR477" t="s">
        <v>1153</v>
      </c>
      <c r="CS477" t="s">
        <v>1748</v>
      </c>
      <c r="CT477" t="s">
        <v>1397</v>
      </c>
      <c r="CU477" t="s">
        <v>1396</v>
      </c>
      <c r="CV477" t="s">
        <v>3077</v>
      </c>
      <c r="CW477" t="s">
        <v>1727</v>
      </c>
      <c r="CX477" t="s">
        <v>853</v>
      </c>
      <c r="DC477" t="s">
        <v>1387</v>
      </c>
      <c r="DE477" t="s">
        <v>1392</v>
      </c>
    </row>
    <row r="478" spans="1:109" x14ac:dyDescent="0.25">
      <c r="A478" t="s">
        <v>1025</v>
      </c>
      <c r="B478">
        <v>2</v>
      </c>
      <c r="C478" s="56">
        <v>42419</v>
      </c>
      <c r="D478" t="s">
        <v>1153</v>
      </c>
      <c r="E478" t="s">
        <v>3078</v>
      </c>
      <c r="G478" t="s">
        <v>3079</v>
      </c>
      <c r="H478" t="s">
        <v>1144</v>
      </c>
      <c r="I478" t="s">
        <v>1144</v>
      </c>
      <c r="J478" t="s">
        <v>1144</v>
      </c>
      <c r="K478" t="s">
        <v>1144</v>
      </c>
      <c r="L478">
        <v>8.9</v>
      </c>
      <c r="M478">
        <v>22.06</v>
      </c>
      <c r="N478">
        <v>0</v>
      </c>
      <c r="O478" s="56">
        <v>0</v>
      </c>
      <c r="P478" s="56">
        <v>0</v>
      </c>
      <c r="Q478">
        <v>1</v>
      </c>
      <c r="R478">
        <v>1</v>
      </c>
      <c r="S478">
        <v>11</v>
      </c>
      <c r="T478">
        <v>8</v>
      </c>
      <c r="U478">
        <v>3</v>
      </c>
      <c r="V478">
        <v>1</v>
      </c>
      <c r="W478" t="s">
        <v>1156</v>
      </c>
      <c r="X478" t="s">
        <v>7757</v>
      </c>
      <c r="AA478">
        <v>0</v>
      </c>
      <c r="AB478">
        <v>0</v>
      </c>
      <c r="AC478">
        <v>0</v>
      </c>
      <c r="AD478">
        <v>0</v>
      </c>
      <c r="AE478">
        <v>0</v>
      </c>
      <c r="AF478">
        <v>0</v>
      </c>
      <c r="AG478">
        <v>0</v>
      </c>
      <c r="AJ478" s="56"/>
      <c r="AK478" s="56"/>
      <c r="AL478" s="56"/>
      <c r="AP478" t="s">
        <v>1155</v>
      </c>
      <c r="AR478">
        <v>5</v>
      </c>
      <c r="AS478" t="s">
        <v>1152</v>
      </c>
      <c r="AT478">
        <v>1</v>
      </c>
      <c r="AV478">
        <v>9</v>
      </c>
      <c r="AW478">
        <v>6</v>
      </c>
      <c r="AX478">
        <v>3</v>
      </c>
      <c r="AY478" t="s">
        <v>1148</v>
      </c>
      <c r="AZ478" t="s">
        <v>1148</v>
      </c>
      <c r="BA478">
        <v>12</v>
      </c>
      <c r="BD478">
        <v>1000000000</v>
      </c>
      <c r="BE478">
        <v>9</v>
      </c>
      <c r="BF478">
        <v>0</v>
      </c>
      <c r="BG478">
        <v>0</v>
      </c>
      <c r="BH478">
        <v>0</v>
      </c>
      <c r="BI478">
        <v>0</v>
      </c>
      <c r="BJ478">
        <v>0</v>
      </c>
      <c r="BK478">
        <v>0</v>
      </c>
      <c r="BL478">
        <v>0</v>
      </c>
      <c r="BM478">
        <v>9</v>
      </c>
      <c r="BN478">
        <v>0</v>
      </c>
      <c r="BO478">
        <v>0</v>
      </c>
      <c r="BP478">
        <v>0</v>
      </c>
      <c r="BR478">
        <v>0</v>
      </c>
      <c r="BS478">
        <v>2</v>
      </c>
      <c r="BX478">
        <v>0</v>
      </c>
      <c r="BY478">
        <v>0</v>
      </c>
      <c r="BZ478">
        <v>0</v>
      </c>
      <c r="CA478">
        <v>6.45</v>
      </c>
      <c r="CB478">
        <v>0</v>
      </c>
      <c r="CC478">
        <v>1</v>
      </c>
      <c r="CD478" s="56">
        <v>42341</v>
      </c>
      <c r="CE478" s="56">
        <v>42342</v>
      </c>
      <c r="CF478" s="56">
        <v>42342</v>
      </c>
      <c r="CG478" s="56">
        <v>42419</v>
      </c>
      <c r="CH478" s="56"/>
      <c r="CI478" s="56"/>
      <c r="CJ478">
        <v>0.15</v>
      </c>
      <c r="CK478">
        <v>0</v>
      </c>
      <c r="CL478">
        <v>0</v>
      </c>
      <c r="CM478">
        <v>0</v>
      </c>
      <c r="CN478">
        <v>0</v>
      </c>
      <c r="CO478">
        <v>0.16</v>
      </c>
      <c r="CP478">
        <v>0.81</v>
      </c>
      <c r="CQ478" t="s">
        <v>1154</v>
      </c>
      <c r="CR478" t="s">
        <v>1153</v>
      </c>
      <c r="CS478" t="s">
        <v>1748</v>
      </c>
      <c r="CT478" t="s">
        <v>1397</v>
      </c>
      <c r="CU478" t="s">
        <v>1396</v>
      </c>
      <c r="CV478" t="s">
        <v>3080</v>
      </c>
      <c r="CW478" t="s">
        <v>1738</v>
      </c>
      <c r="CX478" t="s">
        <v>853</v>
      </c>
      <c r="DC478" t="s">
        <v>1387</v>
      </c>
      <c r="DE478" t="s">
        <v>1392</v>
      </c>
    </row>
    <row r="479" spans="1:109" x14ac:dyDescent="0.25">
      <c r="A479" t="s">
        <v>1025</v>
      </c>
      <c r="B479">
        <v>1</v>
      </c>
      <c r="C479" s="56">
        <v>42419</v>
      </c>
      <c r="D479" t="s">
        <v>1153</v>
      </c>
      <c r="E479" t="s">
        <v>3081</v>
      </c>
      <c r="G479" t="s">
        <v>3082</v>
      </c>
      <c r="H479" t="s">
        <v>1144</v>
      </c>
      <c r="I479" t="s">
        <v>1144</v>
      </c>
      <c r="J479" t="s">
        <v>1144</v>
      </c>
      <c r="K479" t="s">
        <v>1144</v>
      </c>
      <c r="L479">
        <v>1.34</v>
      </c>
      <c r="M479">
        <v>3.76</v>
      </c>
      <c r="N479">
        <v>0</v>
      </c>
      <c r="O479" s="56">
        <v>0</v>
      </c>
      <c r="P479" s="56">
        <v>0</v>
      </c>
      <c r="Q479">
        <v>1</v>
      </c>
      <c r="R479">
        <v>1</v>
      </c>
      <c r="S479">
        <v>11</v>
      </c>
      <c r="T479">
        <v>8</v>
      </c>
      <c r="U479">
        <v>3</v>
      </c>
      <c r="V479">
        <v>1</v>
      </c>
      <c r="X479" t="s">
        <v>7755</v>
      </c>
      <c r="AA479">
        <v>0</v>
      </c>
      <c r="AB479">
        <v>0</v>
      </c>
      <c r="AC479">
        <v>0</v>
      </c>
      <c r="AD479">
        <v>0</v>
      </c>
      <c r="AE479">
        <v>0</v>
      </c>
      <c r="AF479">
        <v>0</v>
      </c>
      <c r="AG479">
        <v>0</v>
      </c>
      <c r="AJ479" s="56"/>
      <c r="AK479" s="56"/>
      <c r="AL479" s="56"/>
      <c r="AP479" t="s">
        <v>1155</v>
      </c>
      <c r="AR479">
        <v>5</v>
      </c>
      <c r="AS479" t="s">
        <v>1152</v>
      </c>
      <c r="AT479">
        <v>1</v>
      </c>
      <c r="AV479">
        <v>27</v>
      </c>
      <c r="AW479">
        <v>18</v>
      </c>
      <c r="AX479">
        <v>9</v>
      </c>
      <c r="AY479" t="s">
        <v>1147</v>
      </c>
      <c r="AZ479" t="s">
        <v>1147</v>
      </c>
      <c r="BA479">
        <v>27</v>
      </c>
      <c r="BD479">
        <v>1000000000</v>
      </c>
      <c r="BE479">
        <v>64</v>
      </c>
      <c r="BF479">
        <v>-1.37</v>
      </c>
      <c r="BG479">
        <v>0</v>
      </c>
      <c r="BH479">
        <v>0</v>
      </c>
      <c r="BI479">
        <v>0</v>
      </c>
      <c r="BJ479">
        <v>0</v>
      </c>
      <c r="BK479">
        <v>0</v>
      </c>
      <c r="BL479">
        <v>0</v>
      </c>
      <c r="BM479">
        <v>64</v>
      </c>
      <c r="BN479">
        <v>-1.37</v>
      </c>
      <c r="BO479">
        <v>0</v>
      </c>
      <c r="BP479">
        <v>0</v>
      </c>
      <c r="BR479">
        <v>0</v>
      </c>
      <c r="BS479">
        <v>7</v>
      </c>
      <c r="BX479">
        <v>0</v>
      </c>
      <c r="BY479">
        <v>49.58</v>
      </c>
      <c r="BZ479">
        <v>0</v>
      </c>
      <c r="CA479">
        <v>7.88</v>
      </c>
      <c r="CB479">
        <v>0</v>
      </c>
      <c r="CC479">
        <v>1</v>
      </c>
      <c r="CD479" s="56">
        <v>42095</v>
      </c>
      <c r="CE479" s="56">
        <v>42342</v>
      </c>
      <c r="CF479" s="56">
        <v>42342</v>
      </c>
      <c r="CG479" s="56">
        <v>42419</v>
      </c>
      <c r="CH479" s="56"/>
      <c r="CI479" s="56"/>
      <c r="CJ479">
        <v>0.01</v>
      </c>
      <c r="CK479">
        <v>0</v>
      </c>
      <c r="CL479">
        <v>0</v>
      </c>
      <c r="CM479">
        <v>0</v>
      </c>
      <c r="CN479">
        <v>0</v>
      </c>
      <c r="CO479">
        <v>0</v>
      </c>
      <c r="CP479">
        <v>0.95</v>
      </c>
      <c r="CQ479" t="s">
        <v>1154</v>
      </c>
      <c r="CR479" t="s">
        <v>1153</v>
      </c>
      <c r="CS479" t="s">
        <v>1725</v>
      </c>
      <c r="CT479" t="s">
        <v>1397</v>
      </c>
      <c r="CU479" t="s">
        <v>1396</v>
      </c>
      <c r="CV479" t="s">
        <v>3083</v>
      </c>
      <c r="CW479" t="s">
        <v>1727</v>
      </c>
      <c r="CX479" t="s">
        <v>853</v>
      </c>
      <c r="DC479" t="s">
        <v>1387</v>
      </c>
      <c r="DE479" t="s">
        <v>1728</v>
      </c>
    </row>
    <row r="480" spans="1:109" x14ac:dyDescent="0.25">
      <c r="A480" t="s">
        <v>1025</v>
      </c>
      <c r="B480">
        <v>2</v>
      </c>
      <c r="C480" s="56">
        <v>42419</v>
      </c>
      <c r="D480" t="s">
        <v>1153</v>
      </c>
      <c r="E480" t="s">
        <v>3084</v>
      </c>
      <c r="G480" t="s">
        <v>3085</v>
      </c>
      <c r="H480" t="s">
        <v>1144</v>
      </c>
      <c r="I480" t="s">
        <v>1144</v>
      </c>
      <c r="J480" t="s">
        <v>1144</v>
      </c>
      <c r="K480" t="s">
        <v>1144</v>
      </c>
      <c r="L480">
        <v>11.54</v>
      </c>
      <c r="M480">
        <v>24.87</v>
      </c>
      <c r="N480">
        <v>0</v>
      </c>
      <c r="O480" s="56">
        <v>0</v>
      </c>
      <c r="P480" s="56">
        <v>0</v>
      </c>
      <c r="Q480">
        <v>1</v>
      </c>
      <c r="R480">
        <v>1</v>
      </c>
      <c r="S480">
        <v>11</v>
      </c>
      <c r="T480">
        <v>8</v>
      </c>
      <c r="U480">
        <v>3</v>
      </c>
      <c r="V480">
        <v>1</v>
      </c>
      <c r="X480" t="s">
        <v>7757</v>
      </c>
      <c r="AA480">
        <v>0</v>
      </c>
      <c r="AB480">
        <v>0</v>
      </c>
      <c r="AC480">
        <v>0</v>
      </c>
      <c r="AD480">
        <v>0</v>
      </c>
      <c r="AE480">
        <v>0</v>
      </c>
      <c r="AF480">
        <v>0</v>
      </c>
      <c r="AG480">
        <v>0</v>
      </c>
      <c r="AJ480" s="56"/>
      <c r="AK480" s="56"/>
      <c r="AL480" s="56"/>
      <c r="AP480" t="s">
        <v>1155</v>
      </c>
      <c r="AS480" t="s">
        <v>1152</v>
      </c>
      <c r="AT480">
        <v>1</v>
      </c>
      <c r="AV480">
        <v>1</v>
      </c>
      <c r="AW480">
        <v>1</v>
      </c>
      <c r="AX480">
        <v>0.5</v>
      </c>
      <c r="AY480" t="s">
        <v>1147</v>
      </c>
      <c r="AZ480" t="s">
        <v>1147</v>
      </c>
      <c r="BA480">
        <v>2</v>
      </c>
      <c r="BD480">
        <v>1000000000</v>
      </c>
      <c r="BE480">
        <v>2</v>
      </c>
      <c r="BF480">
        <v>-1</v>
      </c>
      <c r="BG480">
        <v>0</v>
      </c>
      <c r="BH480">
        <v>0</v>
      </c>
      <c r="BI480">
        <v>0</v>
      </c>
      <c r="BJ480">
        <v>0</v>
      </c>
      <c r="BK480">
        <v>0</v>
      </c>
      <c r="BL480">
        <v>0</v>
      </c>
      <c r="BM480">
        <v>2</v>
      </c>
      <c r="BN480">
        <v>-1</v>
      </c>
      <c r="BO480">
        <v>0</v>
      </c>
      <c r="BP480">
        <v>0</v>
      </c>
      <c r="BR480">
        <v>0</v>
      </c>
      <c r="BS480">
        <v>0</v>
      </c>
      <c r="BX480">
        <v>0</v>
      </c>
      <c r="BY480">
        <v>11.54</v>
      </c>
      <c r="BZ480">
        <v>0</v>
      </c>
      <c r="CA480">
        <v>5.04</v>
      </c>
      <c r="CB480">
        <v>0</v>
      </c>
      <c r="CC480">
        <v>1</v>
      </c>
      <c r="CD480" s="56">
        <v>42341</v>
      </c>
      <c r="CE480" s="56">
        <v>42342</v>
      </c>
      <c r="CF480" s="56">
        <v>42342</v>
      </c>
      <c r="CG480" s="56">
        <v>42419</v>
      </c>
      <c r="CH480" s="56"/>
      <c r="CI480" s="56"/>
      <c r="CJ480">
        <v>0</v>
      </c>
      <c r="CK480">
        <v>0</v>
      </c>
      <c r="CL480">
        <v>0</v>
      </c>
      <c r="CM480">
        <v>0</v>
      </c>
      <c r="CN480">
        <v>0</v>
      </c>
      <c r="CO480">
        <v>0</v>
      </c>
      <c r="CP480">
        <v>0.96</v>
      </c>
      <c r="CQ480" t="s">
        <v>1154</v>
      </c>
      <c r="CR480" t="s">
        <v>1153</v>
      </c>
      <c r="CS480" t="s">
        <v>1748</v>
      </c>
      <c r="CT480" t="s">
        <v>1397</v>
      </c>
      <c r="CU480" t="s">
        <v>1396</v>
      </c>
      <c r="CV480" t="s">
        <v>3086</v>
      </c>
      <c r="CW480" t="s">
        <v>1727</v>
      </c>
      <c r="CX480" t="s">
        <v>853</v>
      </c>
      <c r="DC480" t="s">
        <v>1387</v>
      </c>
      <c r="DE480" t="s">
        <v>1392</v>
      </c>
    </row>
    <row r="481" spans="1:109" x14ac:dyDescent="0.25">
      <c r="A481" t="s">
        <v>1025</v>
      </c>
      <c r="B481">
        <v>2</v>
      </c>
      <c r="C481" s="56">
        <v>42419</v>
      </c>
      <c r="D481" t="s">
        <v>1153</v>
      </c>
      <c r="E481" t="s">
        <v>3087</v>
      </c>
      <c r="G481" t="s">
        <v>3088</v>
      </c>
      <c r="H481" t="s">
        <v>1144</v>
      </c>
      <c r="I481" t="s">
        <v>1144</v>
      </c>
      <c r="J481" t="s">
        <v>1144</v>
      </c>
      <c r="K481" t="s">
        <v>1144</v>
      </c>
      <c r="L481">
        <v>7.38</v>
      </c>
      <c r="M481">
        <v>15.24</v>
      </c>
      <c r="N481">
        <v>0</v>
      </c>
      <c r="O481" s="56">
        <v>0</v>
      </c>
      <c r="P481" s="56">
        <v>0</v>
      </c>
      <c r="Q481">
        <v>1</v>
      </c>
      <c r="R481">
        <v>1</v>
      </c>
      <c r="S481">
        <v>11</v>
      </c>
      <c r="T481">
        <v>8</v>
      </c>
      <c r="U481">
        <v>3</v>
      </c>
      <c r="V481">
        <v>1</v>
      </c>
      <c r="X481" t="s">
        <v>7755</v>
      </c>
      <c r="AA481">
        <v>0</v>
      </c>
      <c r="AB481">
        <v>0</v>
      </c>
      <c r="AC481">
        <v>0</v>
      </c>
      <c r="AD481">
        <v>0</v>
      </c>
      <c r="AE481">
        <v>0</v>
      </c>
      <c r="AF481">
        <v>0</v>
      </c>
      <c r="AG481">
        <v>0</v>
      </c>
      <c r="AJ481" s="56"/>
      <c r="AK481" s="56"/>
      <c r="AL481" s="56"/>
      <c r="AP481" t="s">
        <v>1155</v>
      </c>
      <c r="AS481" t="s">
        <v>1152</v>
      </c>
      <c r="AT481">
        <v>1</v>
      </c>
      <c r="AV481">
        <v>2</v>
      </c>
      <c r="AW481">
        <v>2</v>
      </c>
      <c r="AX481">
        <v>1</v>
      </c>
      <c r="AY481" t="s">
        <v>1147</v>
      </c>
      <c r="AZ481" t="s">
        <v>1147</v>
      </c>
      <c r="BA481">
        <v>2</v>
      </c>
      <c r="BD481">
        <v>1000000000</v>
      </c>
      <c r="BE481">
        <v>3</v>
      </c>
      <c r="BF481">
        <v>-0.5</v>
      </c>
      <c r="BG481">
        <v>0</v>
      </c>
      <c r="BH481">
        <v>0</v>
      </c>
      <c r="BI481">
        <v>0</v>
      </c>
      <c r="BJ481">
        <v>0</v>
      </c>
      <c r="BK481">
        <v>0</v>
      </c>
      <c r="BL481">
        <v>0</v>
      </c>
      <c r="BM481">
        <v>3</v>
      </c>
      <c r="BN481">
        <v>-0.5</v>
      </c>
      <c r="BO481">
        <v>0</v>
      </c>
      <c r="BP481">
        <v>0</v>
      </c>
      <c r="BR481">
        <v>0</v>
      </c>
      <c r="BS481">
        <v>1</v>
      </c>
      <c r="BX481">
        <v>0</v>
      </c>
      <c r="BY481">
        <v>7.38</v>
      </c>
      <c r="BZ481">
        <v>0</v>
      </c>
      <c r="CA481">
        <v>4.6500000000000004</v>
      </c>
      <c r="CB481">
        <v>0</v>
      </c>
      <c r="CC481">
        <v>1</v>
      </c>
      <c r="CD481" s="56">
        <v>42095</v>
      </c>
      <c r="CE481" s="56">
        <v>42342</v>
      </c>
      <c r="CF481" s="56">
        <v>42342</v>
      </c>
      <c r="CG481" s="56">
        <v>42419</v>
      </c>
      <c r="CH481" s="56"/>
      <c r="CI481" s="56"/>
      <c r="CJ481">
        <v>0</v>
      </c>
      <c r="CK481">
        <v>0</v>
      </c>
      <c r="CL481">
        <v>0</v>
      </c>
      <c r="CM481">
        <v>0</v>
      </c>
      <c r="CN481">
        <v>0</v>
      </c>
      <c r="CO481">
        <v>0</v>
      </c>
      <c r="CP481">
        <v>0.96</v>
      </c>
      <c r="CQ481" t="s">
        <v>1154</v>
      </c>
      <c r="CR481" t="s">
        <v>1153</v>
      </c>
      <c r="CS481" t="s">
        <v>1748</v>
      </c>
      <c r="CT481" t="s">
        <v>1397</v>
      </c>
      <c r="CU481" t="s">
        <v>1396</v>
      </c>
      <c r="CV481" t="s">
        <v>3089</v>
      </c>
      <c r="CW481" t="s">
        <v>1727</v>
      </c>
      <c r="CX481" t="s">
        <v>853</v>
      </c>
      <c r="DC481" t="s">
        <v>1387</v>
      </c>
      <c r="DE481" t="s">
        <v>1392</v>
      </c>
    </row>
    <row r="482" spans="1:109" x14ac:dyDescent="0.25">
      <c r="A482" t="s">
        <v>1025</v>
      </c>
      <c r="B482">
        <v>1</v>
      </c>
      <c r="C482" s="56">
        <v>42419</v>
      </c>
      <c r="D482" t="s">
        <v>1153</v>
      </c>
      <c r="E482" t="s">
        <v>3090</v>
      </c>
      <c r="G482" t="s">
        <v>3091</v>
      </c>
      <c r="H482" t="s">
        <v>1144</v>
      </c>
      <c r="I482" t="s">
        <v>1144</v>
      </c>
      <c r="J482" t="s">
        <v>1144</v>
      </c>
      <c r="K482" t="s">
        <v>1144</v>
      </c>
      <c r="L482">
        <v>10.88</v>
      </c>
      <c r="M482">
        <v>24.04</v>
      </c>
      <c r="N482">
        <v>0</v>
      </c>
      <c r="O482" s="56">
        <v>0</v>
      </c>
      <c r="P482" s="56">
        <v>0</v>
      </c>
      <c r="Q482">
        <v>1</v>
      </c>
      <c r="R482">
        <v>1</v>
      </c>
      <c r="S482">
        <v>11</v>
      </c>
      <c r="T482">
        <v>8</v>
      </c>
      <c r="U482">
        <v>3</v>
      </c>
      <c r="V482">
        <v>1</v>
      </c>
      <c r="W482" t="s">
        <v>1156</v>
      </c>
      <c r="X482" t="s">
        <v>7756</v>
      </c>
      <c r="AA482">
        <v>0</v>
      </c>
      <c r="AB482">
        <v>0</v>
      </c>
      <c r="AC482">
        <v>0</v>
      </c>
      <c r="AD482">
        <v>0</v>
      </c>
      <c r="AE482">
        <v>0</v>
      </c>
      <c r="AF482">
        <v>0</v>
      </c>
      <c r="AG482">
        <v>0</v>
      </c>
      <c r="AJ482" s="56"/>
      <c r="AK482" s="56"/>
      <c r="AL482" s="56"/>
      <c r="AP482" t="s">
        <v>1155</v>
      </c>
      <c r="AS482" t="s">
        <v>1152</v>
      </c>
      <c r="AT482">
        <v>1</v>
      </c>
      <c r="AV482">
        <v>6</v>
      </c>
      <c r="AW482">
        <v>4</v>
      </c>
      <c r="AX482">
        <v>2</v>
      </c>
      <c r="AY482" t="s">
        <v>1148</v>
      </c>
      <c r="AZ482" t="s">
        <v>1148</v>
      </c>
      <c r="BA482">
        <v>7</v>
      </c>
      <c r="BD482">
        <v>1000000000</v>
      </c>
      <c r="BE482">
        <v>6</v>
      </c>
      <c r="BF482">
        <v>0</v>
      </c>
      <c r="BG482">
        <v>0</v>
      </c>
      <c r="BH482">
        <v>0</v>
      </c>
      <c r="BI482">
        <v>0</v>
      </c>
      <c r="BJ482">
        <v>0</v>
      </c>
      <c r="BK482">
        <v>0</v>
      </c>
      <c r="BL482">
        <v>0</v>
      </c>
      <c r="BM482">
        <v>6</v>
      </c>
      <c r="BN482">
        <v>0</v>
      </c>
      <c r="BO482">
        <v>0</v>
      </c>
      <c r="BP482">
        <v>0</v>
      </c>
      <c r="BR482">
        <v>0</v>
      </c>
      <c r="BS482">
        <v>2</v>
      </c>
      <c r="BX482">
        <v>0</v>
      </c>
      <c r="BY482">
        <v>0</v>
      </c>
      <c r="BZ482">
        <v>0</v>
      </c>
      <c r="CA482">
        <v>5.28</v>
      </c>
      <c r="CB482">
        <v>0</v>
      </c>
      <c r="CC482">
        <v>1</v>
      </c>
      <c r="CD482" s="56">
        <v>42318</v>
      </c>
      <c r="CE482" s="56">
        <v>42342</v>
      </c>
      <c r="CF482" s="56">
        <v>42342</v>
      </c>
      <c r="CG482" s="56">
        <v>42419</v>
      </c>
      <c r="CH482" s="56"/>
      <c r="CI482" s="56"/>
      <c r="CJ482">
        <v>0.08</v>
      </c>
      <c r="CK482">
        <v>0</v>
      </c>
      <c r="CL482">
        <v>0</v>
      </c>
      <c r="CM482">
        <v>0</v>
      </c>
      <c r="CN482">
        <v>0</v>
      </c>
      <c r="CO482">
        <v>0.39</v>
      </c>
      <c r="CP482">
        <v>0.56000000000000005</v>
      </c>
      <c r="CQ482" t="s">
        <v>1154</v>
      </c>
      <c r="CR482" t="s">
        <v>1153</v>
      </c>
      <c r="CS482" t="s">
        <v>1725</v>
      </c>
      <c r="CT482" t="s">
        <v>1397</v>
      </c>
      <c r="CU482" t="s">
        <v>1396</v>
      </c>
      <c r="CV482" t="s">
        <v>3092</v>
      </c>
      <c r="CW482" t="s">
        <v>1390</v>
      </c>
      <c r="CX482" t="s">
        <v>853</v>
      </c>
      <c r="DC482" t="s">
        <v>1387</v>
      </c>
      <c r="DE482" t="s">
        <v>1392</v>
      </c>
    </row>
    <row r="483" spans="1:109" x14ac:dyDescent="0.25">
      <c r="A483" t="s">
        <v>1025</v>
      </c>
      <c r="B483">
        <v>2</v>
      </c>
      <c r="C483" s="56">
        <v>42419</v>
      </c>
      <c r="D483" t="s">
        <v>1153</v>
      </c>
      <c r="E483" t="s">
        <v>3093</v>
      </c>
      <c r="G483" t="s">
        <v>3094</v>
      </c>
      <c r="H483" t="s">
        <v>1144</v>
      </c>
      <c r="I483" t="s">
        <v>1144</v>
      </c>
      <c r="J483" t="s">
        <v>1144</v>
      </c>
      <c r="K483" t="s">
        <v>1144</v>
      </c>
      <c r="L483">
        <v>29</v>
      </c>
      <c r="M483">
        <v>57.4</v>
      </c>
      <c r="N483">
        <v>0</v>
      </c>
      <c r="O483" s="56">
        <v>0</v>
      </c>
      <c r="P483" s="56">
        <v>0</v>
      </c>
      <c r="Q483">
        <v>1</v>
      </c>
      <c r="R483">
        <v>1</v>
      </c>
      <c r="S483">
        <v>11</v>
      </c>
      <c r="T483">
        <v>8</v>
      </c>
      <c r="U483">
        <v>3</v>
      </c>
      <c r="V483">
        <v>1</v>
      </c>
      <c r="X483" t="s">
        <v>7755</v>
      </c>
      <c r="AA483">
        <v>0</v>
      </c>
      <c r="AB483">
        <v>0</v>
      </c>
      <c r="AC483">
        <v>0</v>
      </c>
      <c r="AD483">
        <v>0</v>
      </c>
      <c r="AE483">
        <v>0</v>
      </c>
      <c r="AF483">
        <v>0</v>
      </c>
      <c r="AG483">
        <v>0</v>
      </c>
      <c r="AJ483" s="56"/>
      <c r="AK483" s="56"/>
      <c r="AL483" s="56"/>
      <c r="AP483" t="s">
        <v>1155</v>
      </c>
      <c r="AS483" t="s">
        <v>1152</v>
      </c>
      <c r="AT483">
        <v>1</v>
      </c>
      <c r="AV483">
        <v>3</v>
      </c>
      <c r="AW483">
        <v>2</v>
      </c>
      <c r="AX483">
        <v>1</v>
      </c>
      <c r="AY483" t="s">
        <v>1147</v>
      </c>
      <c r="AZ483" t="s">
        <v>1147</v>
      </c>
      <c r="BA483">
        <v>3</v>
      </c>
      <c r="BD483">
        <v>1000000000</v>
      </c>
      <c r="BE483">
        <v>4</v>
      </c>
      <c r="BF483">
        <v>-0.33</v>
      </c>
      <c r="BG483">
        <v>0</v>
      </c>
      <c r="BH483">
        <v>0</v>
      </c>
      <c r="BI483">
        <v>0</v>
      </c>
      <c r="BJ483">
        <v>0</v>
      </c>
      <c r="BK483">
        <v>0</v>
      </c>
      <c r="BL483">
        <v>0</v>
      </c>
      <c r="BM483">
        <v>4</v>
      </c>
      <c r="BN483">
        <v>-0.33</v>
      </c>
      <c r="BO483">
        <v>0</v>
      </c>
      <c r="BP483">
        <v>0</v>
      </c>
      <c r="BR483">
        <v>0</v>
      </c>
      <c r="BS483">
        <v>1</v>
      </c>
      <c r="BX483">
        <v>0</v>
      </c>
      <c r="BY483">
        <v>29</v>
      </c>
      <c r="BZ483">
        <v>0</v>
      </c>
      <c r="CA483">
        <v>4.2699999999999996</v>
      </c>
      <c r="CB483">
        <v>0</v>
      </c>
      <c r="CC483">
        <v>1</v>
      </c>
      <c r="CD483" s="56">
        <v>42095</v>
      </c>
      <c r="CE483" s="56">
        <v>42342</v>
      </c>
      <c r="CF483" s="56">
        <v>42342</v>
      </c>
      <c r="CG483" s="56">
        <v>42419</v>
      </c>
      <c r="CH483" s="56"/>
      <c r="CI483" s="56"/>
      <c r="CJ483">
        <v>0</v>
      </c>
      <c r="CK483">
        <v>0</v>
      </c>
      <c r="CL483">
        <v>0</v>
      </c>
      <c r="CM483">
        <v>0</v>
      </c>
      <c r="CN483">
        <v>0</v>
      </c>
      <c r="CO483">
        <v>0</v>
      </c>
      <c r="CP483">
        <v>0.96</v>
      </c>
      <c r="CQ483" t="s">
        <v>1154</v>
      </c>
      <c r="CR483" t="s">
        <v>1153</v>
      </c>
      <c r="CS483" t="s">
        <v>1748</v>
      </c>
      <c r="CT483" t="s">
        <v>1397</v>
      </c>
      <c r="CU483" t="s">
        <v>1396</v>
      </c>
      <c r="CV483" t="s">
        <v>3095</v>
      </c>
      <c r="CW483" t="s">
        <v>1738</v>
      </c>
      <c r="CX483" t="s">
        <v>853</v>
      </c>
      <c r="DC483" t="s">
        <v>1387</v>
      </c>
      <c r="DE483" t="s">
        <v>1392</v>
      </c>
    </row>
    <row r="484" spans="1:109" x14ac:dyDescent="0.25">
      <c r="A484" t="s">
        <v>1025</v>
      </c>
      <c r="B484">
        <v>2</v>
      </c>
      <c r="C484" s="56">
        <v>42419</v>
      </c>
      <c r="D484" t="s">
        <v>1153</v>
      </c>
      <c r="E484" t="s">
        <v>3096</v>
      </c>
      <c r="G484" t="s">
        <v>3097</v>
      </c>
      <c r="H484" t="s">
        <v>1144</v>
      </c>
      <c r="I484" t="s">
        <v>1144</v>
      </c>
      <c r="J484" t="s">
        <v>1144</v>
      </c>
      <c r="K484" t="s">
        <v>1144</v>
      </c>
      <c r="L484">
        <v>18.54</v>
      </c>
      <c r="M484">
        <v>54.43</v>
      </c>
      <c r="N484">
        <v>0</v>
      </c>
      <c r="O484" s="56">
        <v>0</v>
      </c>
      <c r="P484" s="56">
        <v>0</v>
      </c>
      <c r="Q484">
        <v>1</v>
      </c>
      <c r="R484">
        <v>1</v>
      </c>
      <c r="S484">
        <v>11</v>
      </c>
      <c r="T484">
        <v>8</v>
      </c>
      <c r="U484">
        <v>3</v>
      </c>
      <c r="V484">
        <v>1</v>
      </c>
      <c r="W484" t="s">
        <v>1156</v>
      </c>
      <c r="X484" t="s">
        <v>7757</v>
      </c>
      <c r="Y484">
        <v>22</v>
      </c>
      <c r="AA484">
        <v>0</v>
      </c>
      <c r="AB484">
        <v>0</v>
      </c>
      <c r="AC484">
        <v>0</v>
      </c>
      <c r="AD484">
        <v>0</v>
      </c>
      <c r="AE484">
        <v>0</v>
      </c>
      <c r="AF484">
        <v>35</v>
      </c>
      <c r="AG484">
        <v>0</v>
      </c>
      <c r="AJ484" s="56"/>
      <c r="AK484" s="56"/>
      <c r="AL484" s="56"/>
      <c r="AP484" t="s">
        <v>1155</v>
      </c>
      <c r="AR484">
        <v>5</v>
      </c>
      <c r="AS484" t="s">
        <v>1152</v>
      </c>
      <c r="AT484">
        <v>1</v>
      </c>
      <c r="AV484">
        <v>16</v>
      </c>
      <c r="AW484">
        <v>11</v>
      </c>
      <c r="AX484">
        <v>5</v>
      </c>
      <c r="AY484" t="s">
        <v>839</v>
      </c>
      <c r="AZ484" t="s">
        <v>1148</v>
      </c>
      <c r="BA484">
        <v>20</v>
      </c>
      <c r="BD484">
        <v>1000000000</v>
      </c>
      <c r="BE484">
        <v>0</v>
      </c>
      <c r="BF484">
        <v>1</v>
      </c>
      <c r="BG484">
        <v>0</v>
      </c>
      <c r="BH484">
        <v>0</v>
      </c>
      <c r="BI484">
        <v>0</v>
      </c>
      <c r="BJ484">
        <v>0</v>
      </c>
      <c r="BK484">
        <v>0</v>
      </c>
      <c r="BL484">
        <v>15</v>
      </c>
      <c r="BM484">
        <v>15</v>
      </c>
      <c r="BN484">
        <v>0.06</v>
      </c>
      <c r="BO484">
        <v>0</v>
      </c>
      <c r="BP484">
        <v>0</v>
      </c>
      <c r="BR484">
        <v>0</v>
      </c>
      <c r="BS484">
        <v>4</v>
      </c>
      <c r="BX484">
        <v>179.45</v>
      </c>
      <c r="BY484">
        <v>0</v>
      </c>
      <c r="BZ484">
        <v>0</v>
      </c>
      <c r="CA484">
        <v>8.4499999999999993</v>
      </c>
      <c r="CB484">
        <v>0</v>
      </c>
      <c r="CC484">
        <v>1</v>
      </c>
      <c r="CD484" s="56">
        <v>42341</v>
      </c>
      <c r="CE484" s="56">
        <v>42342</v>
      </c>
      <c r="CF484" s="56">
        <v>42342</v>
      </c>
      <c r="CG484" s="56">
        <v>42419</v>
      </c>
      <c r="CH484" s="56"/>
      <c r="CI484" s="56"/>
      <c r="CJ484">
        <v>1.32</v>
      </c>
      <c r="CK484">
        <v>251</v>
      </c>
      <c r="CL484">
        <v>0.47</v>
      </c>
      <c r="CM484">
        <v>0.43</v>
      </c>
      <c r="CN484">
        <v>0.06</v>
      </c>
      <c r="CO484">
        <v>0</v>
      </c>
      <c r="CP484">
        <v>0</v>
      </c>
      <c r="CQ484" t="s">
        <v>1154</v>
      </c>
      <c r="CR484" t="s">
        <v>1153</v>
      </c>
      <c r="CS484" t="s">
        <v>1748</v>
      </c>
      <c r="CT484" t="s">
        <v>1397</v>
      </c>
      <c r="CU484" t="s">
        <v>1396</v>
      </c>
      <c r="CV484" t="s">
        <v>7669</v>
      </c>
      <c r="CW484" t="s">
        <v>1727</v>
      </c>
      <c r="CX484" t="s">
        <v>853</v>
      </c>
      <c r="DC484" t="s">
        <v>1387</v>
      </c>
      <c r="DE484" t="s">
        <v>1392</v>
      </c>
    </row>
    <row r="485" spans="1:109" x14ac:dyDescent="0.25">
      <c r="A485" t="s">
        <v>1025</v>
      </c>
      <c r="B485">
        <v>2</v>
      </c>
      <c r="C485" s="56">
        <v>42419</v>
      </c>
      <c r="D485" t="s">
        <v>1153</v>
      </c>
      <c r="E485" t="s">
        <v>3098</v>
      </c>
      <c r="G485" t="s">
        <v>3099</v>
      </c>
      <c r="H485" t="s">
        <v>1144</v>
      </c>
      <c r="I485" t="s">
        <v>1144</v>
      </c>
      <c r="J485" t="s">
        <v>1144</v>
      </c>
      <c r="K485" t="s">
        <v>1144</v>
      </c>
      <c r="L485">
        <v>28.89</v>
      </c>
      <c r="M485">
        <v>55.38</v>
      </c>
      <c r="N485">
        <v>0</v>
      </c>
      <c r="O485" s="56">
        <v>0</v>
      </c>
      <c r="P485" s="56">
        <v>0</v>
      </c>
      <c r="Q485">
        <v>1</v>
      </c>
      <c r="R485">
        <v>1</v>
      </c>
      <c r="S485">
        <v>11</v>
      </c>
      <c r="T485">
        <v>8</v>
      </c>
      <c r="U485">
        <v>3</v>
      </c>
      <c r="V485">
        <v>1</v>
      </c>
      <c r="X485" t="s">
        <v>7755</v>
      </c>
      <c r="AA485">
        <v>0</v>
      </c>
      <c r="AB485">
        <v>0</v>
      </c>
      <c r="AC485">
        <v>0</v>
      </c>
      <c r="AD485">
        <v>0</v>
      </c>
      <c r="AE485">
        <v>0</v>
      </c>
      <c r="AF485">
        <v>0</v>
      </c>
      <c r="AG485">
        <v>0</v>
      </c>
      <c r="AJ485" s="56"/>
      <c r="AK485" s="56"/>
      <c r="AL485" s="56"/>
      <c r="AP485" t="s">
        <v>1155</v>
      </c>
      <c r="AS485" t="s">
        <v>1152</v>
      </c>
      <c r="AT485">
        <v>1</v>
      </c>
      <c r="AV485">
        <v>3</v>
      </c>
      <c r="AW485">
        <v>2</v>
      </c>
      <c r="AX485">
        <v>1</v>
      </c>
      <c r="AY485" t="s">
        <v>1147</v>
      </c>
      <c r="AZ485" t="s">
        <v>1147</v>
      </c>
      <c r="BA485">
        <v>3</v>
      </c>
      <c r="BD485">
        <v>1000000000</v>
      </c>
      <c r="BE485">
        <v>4</v>
      </c>
      <c r="BF485">
        <v>-0.33</v>
      </c>
      <c r="BG485">
        <v>0</v>
      </c>
      <c r="BH485">
        <v>0</v>
      </c>
      <c r="BI485">
        <v>0</v>
      </c>
      <c r="BJ485">
        <v>0</v>
      </c>
      <c r="BK485">
        <v>0</v>
      </c>
      <c r="BL485">
        <v>0</v>
      </c>
      <c r="BM485">
        <v>4</v>
      </c>
      <c r="BN485">
        <v>-0.33</v>
      </c>
      <c r="BO485">
        <v>0</v>
      </c>
      <c r="BP485">
        <v>0</v>
      </c>
      <c r="BR485">
        <v>0</v>
      </c>
      <c r="BS485">
        <v>1</v>
      </c>
      <c r="BX485">
        <v>0</v>
      </c>
      <c r="BY485">
        <v>28.89</v>
      </c>
      <c r="BZ485">
        <v>0</v>
      </c>
      <c r="CA485">
        <v>4</v>
      </c>
      <c r="CB485">
        <v>0</v>
      </c>
      <c r="CC485">
        <v>1</v>
      </c>
      <c r="CD485" s="56">
        <v>42095</v>
      </c>
      <c r="CE485" s="56">
        <v>42342</v>
      </c>
      <c r="CF485" s="56">
        <v>42342</v>
      </c>
      <c r="CG485" s="56">
        <v>42419</v>
      </c>
      <c r="CH485" s="56"/>
      <c r="CI485" s="56"/>
      <c r="CJ485">
        <v>0</v>
      </c>
      <c r="CK485">
        <v>0</v>
      </c>
      <c r="CL485">
        <v>0</v>
      </c>
      <c r="CM485">
        <v>0</v>
      </c>
      <c r="CN485">
        <v>0</v>
      </c>
      <c r="CO485">
        <v>0</v>
      </c>
      <c r="CP485">
        <v>0.96</v>
      </c>
      <c r="CQ485" t="s">
        <v>1154</v>
      </c>
      <c r="CR485" t="s">
        <v>1153</v>
      </c>
      <c r="CS485" t="s">
        <v>1748</v>
      </c>
      <c r="CT485" t="s">
        <v>1397</v>
      </c>
      <c r="CU485" t="s">
        <v>1396</v>
      </c>
      <c r="CV485" t="s">
        <v>3100</v>
      </c>
      <c r="CW485" t="s">
        <v>1738</v>
      </c>
      <c r="CX485" t="s">
        <v>853</v>
      </c>
      <c r="DC485" t="s">
        <v>1387</v>
      </c>
      <c r="DE485" t="s">
        <v>1392</v>
      </c>
    </row>
    <row r="486" spans="1:109" x14ac:dyDescent="0.25">
      <c r="A486" t="s">
        <v>1025</v>
      </c>
      <c r="B486">
        <v>2</v>
      </c>
      <c r="C486" s="56">
        <v>42419</v>
      </c>
      <c r="D486" t="s">
        <v>1153</v>
      </c>
      <c r="E486" t="s">
        <v>3101</v>
      </c>
      <c r="G486" t="s">
        <v>3102</v>
      </c>
      <c r="H486" t="s">
        <v>1144</v>
      </c>
      <c r="I486" t="s">
        <v>1144</v>
      </c>
      <c r="J486" t="s">
        <v>1144</v>
      </c>
      <c r="K486" t="s">
        <v>1144</v>
      </c>
      <c r="L486">
        <v>0.32</v>
      </c>
      <c r="M486">
        <v>0.89</v>
      </c>
      <c r="N486">
        <v>0</v>
      </c>
      <c r="O486" s="56">
        <v>0</v>
      </c>
      <c r="P486" s="56">
        <v>0</v>
      </c>
      <c r="Q486">
        <v>1</v>
      </c>
      <c r="R486">
        <v>1</v>
      </c>
      <c r="S486">
        <v>11</v>
      </c>
      <c r="T486">
        <v>8</v>
      </c>
      <c r="U486">
        <v>3</v>
      </c>
      <c r="V486">
        <v>1</v>
      </c>
      <c r="W486" t="s">
        <v>1156</v>
      </c>
      <c r="X486" t="s">
        <v>7757</v>
      </c>
      <c r="AA486">
        <v>0</v>
      </c>
      <c r="AB486">
        <v>0</v>
      </c>
      <c r="AC486">
        <v>0</v>
      </c>
      <c r="AD486">
        <v>0</v>
      </c>
      <c r="AE486">
        <v>0</v>
      </c>
      <c r="AF486">
        <v>0</v>
      </c>
      <c r="AG486">
        <v>0</v>
      </c>
      <c r="AJ486" s="56"/>
      <c r="AK486" s="56"/>
      <c r="AL486" s="56"/>
      <c r="AM486">
        <v>3</v>
      </c>
      <c r="AP486" t="s">
        <v>1155</v>
      </c>
      <c r="AR486">
        <v>5</v>
      </c>
      <c r="AS486" t="s">
        <v>1152</v>
      </c>
      <c r="AT486">
        <v>1</v>
      </c>
      <c r="AV486">
        <v>14</v>
      </c>
      <c r="AW486">
        <v>9</v>
      </c>
      <c r="AX486">
        <v>5</v>
      </c>
      <c r="AY486" t="s">
        <v>1148</v>
      </c>
      <c r="AZ486" t="s">
        <v>1148</v>
      </c>
      <c r="BA486">
        <v>20</v>
      </c>
      <c r="BD486">
        <v>1000000000</v>
      </c>
      <c r="BE486">
        <v>10</v>
      </c>
      <c r="BF486">
        <v>0.28999999999999998</v>
      </c>
      <c r="BG486">
        <v>0</v>
      </c>
      <c r="BH486">
        <v>0</v>
      </c>
      <c r="BI486">
        <v>0</v>
      </c>
      <c r="BJ486">
        <v>0</v>
      </c>
      <c r="BK486">
        <v>0</v>
      </c>
      <c r="BL486">
        <v>0</v>
      </c>
      <c r="BM486">
        <v>10</v>
      </c>
      <c r="BN486">
        <v>0.28999999999999998</v>
      </c>
      <c r="BO486">
        <v>0</v>
      </c>
      <c r="BP486">
        <v>0</v>
      </c>
      <c r="BR486">
        <v>5</v>
      </c>
      <c r="BS486">
        <v>4</v>
      </c>
      <c r="BX486">
        <v>0</v>
      </c>
      <c r="BY486">
        <v>0</v>
      </c>
      <c r="BZ486">
        <v>0</v>
      </c>
      <c r="CA486">
        <v>7.77</v>
      </c>
      <c r="CB486">
        <v>0</v>
      </c>
      <c r="CC486">
        <v>1</v>
      </c>
      <c r="CD486" s="56">
        <v>42341</v>
      </c>
      <c r="CE486" s="56">
        <v>42342</v>
      </c>
      <c r="CF486" s="56">
        <v>42342</v>
      </c>
      <c r="CG486" s="56">
        <v>42419</v>
      </c>
      <c r="CH486" s="56"/>
      <c r="CI486" s="56"/>
      <c r="CJ486">
        <v>0.26</v>
      </c>
      <c r="CK486">
        <v>0</v>
      </c>
      <c r="CL486">
        <v>0</v>
      </c>
      <c r="CM486">
        <v>0</v>
      </c>
      <c r="CN486">
        <v>0</v>
      </c>
      <c r="CO486">
        <v>0.27</v>
      </c>
      <c r="CP486">
        <v>0.69</v>
      </c>
      <c r="CQ486" t="s">
        <v>1154</v>
      </c>
      <c r="CR486" t="s">
        <v>1153</v>
      </c>
      <c r="CS486" t="s">
        <v>1748</v>
      </c>
      <c r="CT486" t="s">
        <v>1397</v>
      </c>
      <c r="CU486" t="s">
        <v>1396</v>
      </c>
      <c r="CV486" t="s">
        <v>3103</v>
      </c>
      <c r="CW486" t="s">
        <v>1727</v>
      </c>
      <c r="CX486" t="s">
        <v>853</v>
      </c>
      <c r="DC486" t="s">
        <v>1387</v>
      </c>
      <c r="DE486" t="s">
        <v>1392</v>
      </c>
    </row>
    <row r="487" spans="1:109" x14ac:dyDescent="0.25">
      <c r="A487" t="s">
        <v>1025</v>
      </c>
      <c r="B487">
        <v>2</v>
      </c>
      <c r="C487" s="56">
        <v>42419</v>
      </c>
      <c r="D487" t="s">
        <v>1153</v>
      </c>
      <c r="E487" t="s">
        <v>3104</v>
      </c>
      <c r="G487" t="s">
        <v>3105</v>
      </c>
      <c r="H487" t="s">
        <v>1144</v>
      </c>
      <c r="I487" t="s">
        <v>1144</v>
      </c>
      <c r="J487" t="s">
        <v>1144</v>
      </c>
      <c r="K487" t="s">
        <v>1144</v>
      </c>
      <c r="L487">
        <v>1.76</v>
      </c>
      <c r="M487">
        <v>7.34</v>
      </c>
      <c r="N487">
        <v>0</v>
      </c>
      <c r="O487" s="56">
        <v>0</v>
      </c>
      <c r="P487" s="56">
        <v>0</v>
      </c>
      <c r="Q487">
        <v>1</v>
      </c>
      <c r="R487">
        <v>1</v>
      </c>
      <c r="S487">
        <v>11</v>
      </c>
      <c r="T487">
        <v>8</v>
      </c>
      <c r="U487">
        <v>3</v>
      </c>
      <c r="V487">
        <v>1</v>
      </c>
      <c r="X487" t="s">
        <v>7761</v>
      </c>
      <c r="AA487">
        <v>0</v>
      </c>
      <c r="AB487">
        <v>0</v>
      </c>
      <c r="AC487">
        <v>0</v>
      </c>
      <c r="AD487">
        <v>0</v>
      </c>
      <c r="AE487">
        <v>0</v>
      </c>
      <c r="AF487">
        <v>0</v>
      </c>
      <c r="AG487">
        <v>0</v>
      </c>
      <c r="AJ487" s="56"/>
      <c r="AK487" s="56"/>
      <c r="AL487" s="56"/>
      <c r="AP487" t="s">
        <v>1155</v>
      </c>
      <c r="AR487">
        <v>5</v>
      </c>
      <c r="AS487" t="s">
        <v>1152</v>
      </c>
      <c r="AT487">
        <v>1</v>
      </c>
      <c r="AV487">
        <v>30</v>
      </c>
      <c r="AW487">
        <v>20</v>
      </c>
      <c r="AX487">
        <v>10</v>
      </c>
      <c r="AY487" t="s">
        <v>1147</v>
      </c>
      <c r="AZ487" t="s">
        <v>1147</v>
      </c>
      <c r="BA487">
        <v>22</v>
      </c>
      <c r="BD487">
        <v>1000000000</v>
      </c>
      <c r="BE487">
        <v>42</v>
      </c>
      <c r="BF487">
        <v>-0.4</v>
      </c>
      <c r="BG487">
        <v>0</v>
      </c>
      <c r="BH487">
        <v>0</v>
      </c>
      <c r="BI487">
        <v>0</v>
      </c>
      <c r="BJ487">
        <v>0</v>
      </c>
      <c r="BK487">
        <v>0</v>
      </c>
      <c r="BL487">
        <v>0</v>
      </c>
      <c r="BM487">
        <v>42</v>
      </c>
      <c r="BN487">
        <v>-0.4</v>
      </c>
      <c r="BO487">
        <v>0</v>
      </c>
      <c r="BP487">
        <v>0</v>
      </c>
      <c r="BR487">
        <v>0</v>
      </c>
      <c r="BS487">
        <v>8</v>
      </c>
      <c r="BX487">
        <v>0</v>
      </c>
      <c r="BY487">
        <v>21.12</v>
      </c>
      <c r="BZ487">
        <v>0</v>
      </c>
      <c r="CA487">
        <v>13.83</v>
      </c>
      <c r="CB487">
        <v>0</v>
      </c>
      <c r="CC487">
        <v>1</v>
      </c>
      <c r="CD487" s="56">
        <v>42194</v>
      </c>
      <c r="CE487" s="56">
        <v>42342</v>
      </c>
      <c r="CF487" s="56">
        <v>42342</v>
      </c>
      <c r="CG487" s="56">
        <v>42419</v>
      </c>
      <c r="CH487" s="56"/>
      <c r="CI487" s="56"/>
      <c r="CJ487">
        <v>0</v>
      </c>
      <c r="CK487">
        <v>0</v>
      </c>
      <c r="CL487">
        <v>0</v>
      </c>
      <c r="CM487">
        <v>0</v>
      </c>
      <c r="CN487">
        <v>0</v>
      </c>
      <c r="CO487">
        <v>0</v>
      </c>
      <c r="CP487">
        <v>0.96</v>
      </c>
      <c r="CQ487" t="s">
        <v>1154</v>
      </c>
      <c r="CR487" t="s">
        <v>1153</v>
      </c>
      <c r="CS487" t="s">
        <v>1748</v>
      </c>
      <c r="CT487" t="s">
        <v>1397</v>
      </c>
      <c r="CU487" t="s">
        <v>1396</v>
      </c>
      <c r="CV487" t="s">
        <v>3106</v>
      </c>
      <c r="CW487" t="s">
        <v>1727</v>
      </c>
      <c r="CX487" t="s">
        <v>853</v>
      </c>
      <c r="DC487" t="s">
        <v>1387</v>
      </c>
      <c r="DE487" t="s">
        <v>1392</v>
      </c>
    </row>
    <row r="488" spans="1:109" x14ac:dyDescent="0.25">
      <c r="A488" t="s">
        <v>1025</v>
      </c>
      <c r="B488">
        <v>2</v>
      </c>
      <c r="C488" s="56">
        <v>42419</v>
      </c>
      <c r="D488" t="s">
        <v>1153</v>
      </c>
      <c r="E488" t="s">
        <v>1468</v>
      </c>
      <c r="G488" t="s">
        <v>3107</v>
      </c>
      <c r="H488" t="s">
        <v>1144</v>
      </c>
      <c r="I488" t="s">
        <v>1144</v>
      </c>
      <c r="J488" t="s">
        <v>1144</v>
      </c>
      <c r="K488" t="s">
        <v>1144</v>
      </c>
      <c r="L488">
        <v>4.22</v>
      </c>
      <c r="M488">
        <v>8.48</v>
      </c>
      <c r="N488">
        <v>0</v>
      </c>
      <c r="O488" s="56">
        <v>0</v>
      </c>
      <c r="P488" s="56">
        <v>0</v>
      </c>
      <c r="Q488">
        <v>1</v>
      </c>
      <c r="R488">
        <v>1</v>
      </c>
      <c r="S488">
        <v>11</v>
      </c>
      <c r="T488">
        <v>8</v>
      </c>
      <c r="U488">
        <v>3</v>
      </c>
      <c r="V488">
        <v>1</v>
      </c>
      <c r="W488" t="s">
        <v>1156</v>
      </c>
      <c r="X488" t="s">
        <v>7659</v>
      </c>
      <c r="Y488">
        <v>3</v>
      </c>
      <c r="AA488">
        <v>0</v>
      </c>
      <c r="AB488">
        <v>0</v>
      </c>
      <c r="AC488">
        <v>0</v>
      </c>
      <c r="AD488">
        <v>0</v>
      </c>
      <c r="AE488">
        <v>0</v>
      </c>
      <c r="AF488">
        <v>37</v>
      </c>
      <c r="AG488">
        <v>0</v>
      </c>
      <c r="AJ488" s="56"/>
      <c r="AK488" s="56"/>
      <c r="AL488" s="56"/>
      <c r="AP488" t="s">
        <v>1155</v>
      </c>
      <c r="AS488" t="s">
        <v>1152</v>
      </c>
      <c r="AT488">
        <v>1</v>
      </c>
      <c r="AV488">
        <v>2</v>
      </c>
      <c r="AW488">
        <v>2</v>
      </c>
      <c r="AX488">
        <v>1</v>
      </c>
      <c r="AY488" t="s">
        <v>839</v>
      </c>
      <c r="AZ488" t="s">
        <v>839</v>
      </c>
      <c r="BA488">
        <v>4</v>
      </c>
      <c r="BD488">
        <v>1000000000</v>
      </c>
      <c r="BE488">
        <v>0</v>
      </c>
      <c r="BF488">
        <v>1</v>
      </c>
      <c r="BG488">
        <v>0</v>
      </c>
      <c r="BH488">
        <v>0</v>
      </c>
      <c r="BI488">
        <v>0</v>
      </c>
      <c r="BJ488">
        <v>0</v>
      </c>
      <c r="BK488">
        <v>0</v>
      </c>
      <c r="BL488">
        <v>0</v>
      </c>
      <c r="BM488">
        <v>0</v>
      </c>
      <c r="BN488">
        <v>1</v>
      </c>
      <c r="BO488">
        <v>0</v>
      </c>
      <c r="BP488">
        <v>0</v>
      </c>
      <c r="BR488">
        <v>2</v>
      </c>
      <c r="BS488">
        <v>1</v>
      </c>
      <c r="BX488">
        <v>4.26</v>
      </c>
      <c r="BY488">
        <v>0</v>
      </c>
      <c r="BZ488">
        <v>0</v>
      </c>
      <c r="CA488">
        <v>4.4000000000000004</v>
      </c>
      <c r="CB488">
        <v>0</v>
      </c>
      <c r="CC488">
        <v>1</v>
      </c>
      <c r="CD488" s="56">
        <v>42342</v>
      </c>
      <c r="CE488" s="56">
        <v>42342</v>
      </c>
      <c r="CF488" s="56">
        <v>42342</v>
      </c>
      <c r="CG488" s="56">
        <v>42419</v>
      </c>
      <c r="CH488" s="56"/>
      <c r="CI488" s="56"/>
      <c r="CJ488">
        <v>1.03</v>
      </c>
      <c r="CK488">
        <v>1</v>
      </c>
      <c r="CL488">
        <v>0.49</v>
      </c>
      <c r="CM488">
        <v>0</v>
      </c>
      <c r="CN488">
        <v>0</v>
      </c>
      <c r="CO488">
        <v>0</v>
      </c>
      <c r="CP488">
        <v>0.47</v>
      </c>
      <c r="CQ488" t="s">
        <v>1154</v>
      </c>
      <c r="CR488" t="s">
        <v>1153</v>
      </c>
      <c r="CS488" t="s">
        <v>1748</v>
      </c>
      <c r="CT488" t="s">
        <v>1397</v>
      </c>
      <c r="CU488" t="s">
        <v>1396</v>
      </c>
      <c r="CV488" t="s">
        <v>3108</v>
      </c>
      <c r="CW488" t="s">
        <v>1738</v>
      </c>
      <c r="CX488" t="s">
        <v>853</v>
      </c>
      <c r="DC488" t="s">
        <v>1387</v>
      </c>
      <c r="DE488" t="s">
        <v>1392</v>
      </c>
    </row>
    <row r="489" spans="1:109" x14ac:dyDescent="0.25">
      <c r="A489" t="s">
        <v>1025</v>
      </c>
      <c r="B489">
        <v>2</v>
      </c>
      <c r="C489" s="56">
        <v>42419</v>
      </c>
      <c r="D489" t="s">
        <v>1153</v>
      </c>
      <c r="E489" t="s">
        <v>3109</v>
      </c>
      <c r="G489" t="s">
        <v>3110</v>
      </c>
      <c r="H489" t="s">
        <v>1144</v>
      </c>
      <c r="I489" t="s">
        <v>1144</v>
      </c>
      <c r="J489" t="s">
        <v>1144</v>
      </c>
      <c r="K489" t="s">
        <v>1144</v>
      </c>
      <c r="L489">
        <v>4.0599999999999996</v>
      </c>
      <c r="M489">
        <v>13.43</v>
      </c>
      <c r="N489">
        <v>0</v>
      </c>
      <c r="O489" s="56">
        <v>0</v>
      </c>
      <c r="P489" s="56">
        <v>0</v>
      </c>
      <c r="Q489">
        <v>1</v>
      </c>
      <c r="R489">
        <v>1</v>
      </c>
      <c r="S489">
        <v>11</v>
      </c>
      <c r="T489">
        <v>8</v>
      </c>
      <c r="U489">
        <v>3</v>
      </c>
      <c r="V489">
        <v>1</v>
      </c>
      <c r="W489" t="s">
        <v>1156</v>
      </c>
      <c r="X489" t="s">
        <v>7755</v>
      </c>
      <c r="Y489">
        <v>13</v>
      </c>
      <c r="AA489">
        <v>0</v>
      </c>
      <c r="AB489">
        <v>0</v>
      </c>
      <c r="AC489">
        <v>0</v>
      </c>
      <c r="AD489">
        <v>0</v>
      </c>
      <c r="AE489">
        <v>0</v>
      </c>
      <c r="AF489">
        <v>0</v>
      </c>
      <c r="AG489">
        <v>0</v>
      </c>
      <c r="AJ489" s="56"/>
      <c r="AK489" s="56"/>
      <c r="AL489" s="56"/>
      <c r="AP489" t="s">
        <v>1155</v>
      </c>
      <c r="AR489">
        <v>5</v>
      </c>
      <c r="AS489" t="s">
        <v>1152</v>
      </c>
      <c r="AT489">
        <v>1</v>
      </c>
      <c r="AV489">
        <v>19</v>
      </c>
      <c r="AW489">
        <v>13</v>
      </c>
      <c r="AX489">
        <v>6</v>
      </c>
      <c r="AY489" t="s">
        <v>1148</v>
      </c>
      <c r="AZ489" t="s">
        <v>1148</v>
      </c>
      <c r="BA489">
        <v>19</v>
      </c>
      <c r="BD489">
        <v>1000000000</v>
      </c>
      <c r="BE489">
        <v>15</v>
      </c>
      <c r="BF489">
        <v>0.21</v>
      </c>
      <c r="BG489">
        <v>0</v>
      </c>
      <c r="BH489">
        <v>0</v>
      </c>
      <c r="BI489">
        <v>0</v>
      </c>
      <c r="BJ489">
        <v>0</v>
      </c>
      <c r="BK489">
        <v>0</v>
      </c>
      <c r="BL489">
        <v>0</v>
      </c>
      <c r="BM489">
        <v>15</v>
      </c>
      <c r="BN489">
        <v>0.21</v>
      </c>
      <c r="BO489">
        <v>0</v>
      </c>
      <c r="BP489">
        <v>0</v>
      </c>
      <c r="BR489">
        <v>5</v>
      </c>
      <c r="BS489">
        <v>5</v>
      </c>
      <c r="BX489">
        <v>0</v>
      </c>
      <c r="BY489">
        <v>0</v>
      </c>
      <c r="BZ489">
        <v>0</v>
      </c>
      <c r="CA489">
        <v>10.07</v>
      </c>
      <c r="CB489">
        <v>0</v>
      </c>
      <c r="CC489">
        <v>1</v>
      </c>
      <c r="CD489" s="56">
        <v>42095</v>
      </c>
      <c r="CE489" s="56">
        <v>42342</v>
      </c>
      <c r="CF489" s="56">
        <v>42342</v>
      </c>
      <c r="CG489" s="56">
        <v>42419</v>
      </c>
      <c r="CH489" s="56"/>
      <c r="CI489" s="56"/>
      <c r="CJ489">
        <v>7.0000000000000007E-2</v>
      </c>
      <c r="CK489">
        <v>0</v>
      </c>
      <c r="CL489">
        <v>0</v>
      </c>
      <c r="CM489">
        <v>0</v>
      </c>
      <c r="CN489">
        <v>0</v>
      </c>
      <c r="CO489">
        <v>0.96</v>
      </c>
      <c r="CP489">
        <v>0</v>
      </c>
      <c r="CQ489" t="s">
        <v>1154</v>
      </c>
      <c r="CR489" t="s">
        <v>1153</v>
      </c>
      <c r="CS489" t="s">
        <v>1748</v>
      </c>
      <c r="CT489" t="s">
        <v>1397</v>
      </c>
      <c r="CU489" t="s">
        <v>1396</v>
      </c>
      <c r="CV489" t="s">
        <v>3111</v>
      </c>
      <c r="CW489" t="s">
        <v>1727</v>
      </c>
      <c r="CX489" t="s">
        <v>853</v>
      </c>
      <c r="DC489" t="s">
        <v>1387</v>
      </c>
      <c r="DE489" t="s">
        <v>1392</v>
      </c>
    </row>
    <row r="490" spans="1:109" x14ac:dyDescent="0.25">
      <c r="A490" t="s">
        <v>1025</v>
      </c>
      <c r="B490">
        <v>2</v>
      </c>
      <c r="C490" s="56">
        <v>42419</v>
      </c>
      <c r="D490" t="s">
        <v>1153</v>
      </c>
      <c r="E490" t="s">
        <v>3112</v>
      </c>
      <c r="G490" t="s">
        <v>3113</v>
      </c>
      <c r="H490" t="s">
        <v>1144</v>
      </c>
      <c r="I490" t="s">
        <v>1144</v>
      </c>
      <c r="J490" t="s">
        <v>1144</v>
      </c>
      <c r="K490" t="s">
        <v>1144</v>
      </c>
      <c r="L490">
        <v>8.57</v>
      </c>
      <c r="M490">
        <v>23.87</v>
      </c>
      <c r="N490">
        <v>0</v>
      </c>
      <c r="O490" s="56">
        <v>0</v>
      </c>
      <c r="P490" s="56">
        <v>0</v>
      </c>
      <c r="Q490">
        <v>1</v>
      </c>
      <c r="R490">
        <v>1</v>
      </c>
      <c r="S490">
        <v>11</v>
      </c>
      <c r="T490">
        <v>8</v>
      </c>
      <c r="U490">
        <v>3</v>
      </c>
      <c r="V490">
        <v>1</v>
      </c>
      <c r="X490" t="s">
        <v>7757</v>
      </c>
      <c r="AA490">
        <v>0</v>
      </c>
      <c r="AB490">
        <v>0</v>
      </c>
      <c r="AC490">
        <v>0</v>
      </c>
      <c r="AD490">
        <v>0</v>
      </c>
      <c r="AE490">
        <v>0</v>
      </c>
      <c r="AF490">
        <v>0</v>
      </c>
      <c r="AG490">
        <v>0</v>
      </c>
      <c r="AJ490" s="56"/>
      <c r="AK490" s="56"/>
      <c r="AL490" s="56"/>
      <c r="AM490">
        <v>3</v>
      </c>
      <c r="AP490" t="s">
        <v>1155</v>
      </c>
      <c r="AR490">
        <v>2</v>
      </c>
      <c r="AS490" t="s">
        <v>1152</v>
      </c>
      <c r="AT490">
        <v>1</v>
      </c>
      <c r="AV490">
        <v>4</v>
      </c>
      <c r="AW490">
        <v>3</v>
      </c>
      <c r="AX490">
        <v>1</v>
      </c>
      <c r="AY490" t="s">
        <v>1147</v>
      </c>
      <c r="AZ490" t="s">
        <v>1147</v>
      </c>
      <c r="BA490">
        <v>7</v>
      </c>
      <c r="BD490">
        <v>1000000000</v>
      </c>
      <c r="BE490">
        <v>8</v>
      </c>
      <c r="BF490">
        <v>-1</v>
      </c>
      <c r="BG490">
        <v>0</v>
      </c>
      <c r="BH490">
        <v>0</v>
      </c>
      <c r="BI490">
        <v>0</v>
      </c>
      <c r="BJ490">
        <v>0</v>
      </c>
      <c r="BK490">
        <v>0</v>
      </c>
      <c r="BL490">
        <v>0</v>
      </c>
      <c r="BM490">
        <v>8</v>
      </c>
      <c r="BN490">
        <v>-1</v>
      </c>
      <c r="BO490">
        <v>0</v>
      </c>
      <c r="BP490">
        <v>0</v>
      </c>
      <c r="BR490">
        <v>0</v>
      </c>
      <c r="BS490">
        <v>1</v>
      </c>
      <c r="BX490">
        <v>0</v>
      </c>
      <c r="BY490">
        <v>34.28</v>
      </c>
      <c r="BZ490">
        <v>0</v>
      </c>
      <c r="CA490">
        <v>7.79</v>
      </c>
      <c r="CB490">
        <v>0</v>
      </c>
      <c r="CC490">
        <v>1</v>
      </c>
      <c r="CD490" s="56">
        <v>42341</v>
      </c>
      <c r="CE490" s="56">
        <v>42342</v>
      </c>
      <c r="CF490" s="56">
        <v>42342</v>
      </c>
      <c r="CG490" s="56">
        <v>42419</v>
      </c>
      <c r="CH490" s="56"/>
      <c r="CI490" s="56"/>
      <c r="CJ490">
        <v>0.08</v>
      </c>
      <c r="CK490">
        <v>0</v>
      </c>
      <c r="CL490">
        <v>0</v>
      </c>
      <c r="CM490">
        <v>0</v>
      </c>
      <c r="CN490">
        <v>0</v>
      </c>
      <c r="CO490">
        <v>0</v>
      </c>
      <c r="CP490">
        <v>0.96</v>
      </c>
      <c r="CQ490" t="s">
        <v>1154</v>
      </c>
      <c r="CR490" t="s">
        <v>1153</v>
      </c>
      <c r="CS490" t="s">
        <v>1748</v>
      </c>
      <c r="CT490" t="s">
        <v>1397</v>
      </c>
      <c r="CU490" t="s">
        <v>1396</v>
      </c>
      <c r="CV490" t="s">
        <v>3114</v>
      </c>
      <c r="CW490" t="s">
        <v>1738</v>
      </c>
      <c r="CX490" t="s">
        <v>853</v>
      </c>
      <c r="DC490" t="s">
        <v>1387</v>
      </c>
      <c r="DE490" t="s">
        <v>1392</v>
      </c>
    </row>
    <row r="491" spans="1:109" x14ac:dyDescent="0.25">
      <c r="A491" t="s">
        <v>1025</v>
      </c>
      <c r="B491">
        <v>2</v>
      </c>
      <c r="C491" s="56">
        <v>42419</v>
      </c>
      <c r="D491" t="s">
        <v>1153</v>
      </c>
      <c r="E491" t="s">
        <v>3115</v>
      </c>
      <c r="G491" t="s">
        <v>3116</v>
      </c>
      <c r="H491" t="s">
        <v>1144</v>
      </c>
      <c r="I491" t="s">
        <v>1144</v>
      </c>
      <c r="J491" t="s">
        <v>1144</v>
      </c>
      <c r="K491" t="s">
        <v>1144</v>
      </c>
      <c r="L491">
        <v>15.16</v>
      </c>
      <c r="M491">
        <v>34.770000000000003</v>
      </c>
      <c r="N491">
        <v>0</v>
      </c>
      <c r="O491" s="56">
        <v>0</v>
      </c>
      <c r="P491" s="56">
        <v>0</v>
      </c>
      <c r="Q491">
        <v>1</v>
      </c>
      <c r="R491">
        <v>1</v>
      </c>
      <c r="S491">
        <v>11</v>
      </c>
      <c r="T491">
        <v>8</v>
      </c>
      <c r="U491">
        <v>3</v>
      </c>
      <c r="V491">
        <v>1</v>
      </c>
      <c r="X491" t="s">
        <v>7755</v>
      </c>
      <c r="AA491">
        <v>0</v>
      </c>
      <c r="AB491">
        <v>0</v>
      </c>
      <c r="AC491">
        <v>0</v>
      </c>
      <c r="AD491">
        <v>0</v>
      </c>
      <c r="AE491">
        <v>0</v>
      </c>
      <c r="AF491">
        <v>0</v>
      </c>
      <c r="AG491">
        <v>0</v>
      </c>
      <c r="AJ491" s="56"/>
      <c r="AK491" s="56"/>
      <c r="AL491" s="56"/>
      <c r="AM491">
        <v>5</v>
      </c>
      <c r="AP491" t="s">
        <v>1155</v>
      </c>
      <c r="AR491">
        <v>5</v>
      </c>
      <c r="AS491" t="s">
        <v>1152</v>
      </c>
      <c r="AT491">
        <v>1</v>
      </c>
      <c r="AV491">
        <v>25</v>
      </c>
      <c r="AW491">
        <v>17</v>
      </c>
      <c r="AX491">
        <v>8</v>
      </c>
      <c r="AY491" t="s">
        <v>1147</v>
      </c>
      <c r="AZ491" t="s">
        <v>1147</v>
      </c>
      <c r="BA491">
        <v>25</v>
      </c>
      <c r="BD491">
        <v>1000000000</v>
      </c>
      <c r="BE491">
        <v>31</v>
      </c>
      <c r="BF491">
        <v>-0.24</v>
      </c>
      <c r="BG491">
        <v>0</v>
      </c>
      <c r="BH491">
        <v>0</v>
      </c>
      <c r="BI491">
        <v>0</v>
      </c>
      <c r="BJ491">
        <v>0</v>
      </c>
      <c r="BK491">
        <v>0</v>
      </c>
      <c r="BL491">
        <v>0</v>
      </c>
      <c r="BM491">
        <v>31</v>
      </c>
      <c r="BN491">
        <v>-0.24</v>
      </c>
      <c r="BO491">
        <v>0</v>
      </c>
      <c r="BP491">
        <v>0</v>
      </c>
      <c r="BR491">
        <v>0</v>
      </c>
      <c r="BS491">
        <v>7</v>
      </c>
      <c r="BX491">
        <v>0</v>
      </c>
      <c r="BY491">
        <v>90.96</v>
      </c>
      <c r="BZ491">
        <v>0</v>
      </c>
      <c r="CA491">
        <v>5.64</v>
      </c>
      <c r="CB491">
        <v>0</v>
      </c>
      <c r="CC491">
        <v>1</v>
      </c>
      <c r="CD491" s="56">
        <v>42095</v>
      </c>
      <c r="CE491" s="56">
        <v>42342</v>
      </c>
      <c r="CF491" s="56">
        <v>42342</v>
      </c>
      <c r="CG491" s="56">
        <v>42419</v>
      </c>
      <c r="CH491" s="56"/>
      <c r="CI491" s="56"/>
      <c r="CJ491">
        <v>0.05</v>
      </c>
      <c r="CK491">
        <v>0</v>
      </c>
      <c r="CL491">
        <v>0</v>
      </c>
      <c r="CM491">
        <v>0</v>
      </c>
      <c r="CN491">
        <v>0</v>
      </c>
      <c r="CO491">
        <v>0</v>
      </c>
      <c r="CP491">
        <v>0.96</v>
      </c>
      <c r="CQ491" t="s">
        <v>1154</v>
      </c>
      <c r="CR491" t="s">
        <v>1153</v>
      </c>
      <c r="CS491" t="s">
        <v>1748</v>
      </c>
      <c r="CT491" t="s">
        <v>1397</v>
      </c>
      <c r="CU491" t="s">
        <v>1396</v>
      </c>
      <c r="CV491" t="s">
        <v>2030</v>
      </c>
      <c r="CW491" t="s">
        <v>1727</v>
      </c>
      <c r="CX491" t="s">
        <v>853</v>
      </c>
      <c r="DC491" t="s">
        <v>1387</v>
      </c>
      <c r="DE491" t="s">
        <v>1392</v>
      </c>
    </row>
    <row r="492" spans="1:109" x14ac:dyDescent="0.25">
      <c r="A492" t="s">
        <v>1025</v>
      </c>
      <c r="B492">
        <v>2</v>
      </c>
      <c r="C492" s="56">
        <v>42419</v>
      </c>
      <c r="D492" t="s">
        <v>1153</v>
      </c>
      <c r="E492" t="s">
        <v>3117</v>
      </c>
      <c r="G492" t="s">
        <v>3118</v>
      </c>
      <c r="H492" t="s">
        <v>1144</v>
      </c>
      <c r="I492" t="s">
        <v>1144</v>
      </c>
      <c r="J492" t="s">
        <v>1144</v>
      </c>
      <c r="K492" t="s">
        <v>1144</v>
      </c>
      <c r="L492">
        <v>11.9</v>
      </c>
      <c r="M492">
        <v>29.63</v>
      </c>
      <c r="N492">
        <v>0</v>
      </c>
      <c r="O492" s="56">
        <v>0</v>
      </c>
      <c r="P492" s="56">
        <v>0</v>
      </c>
      <c r="Q492">
        <v>1</v>
      </c>
      <c r="R492">
        <v>1</v>
      </c>
      <c r="S492">
        <v>11</v>
      </c>
      <c r="T492">
        <v>8</v>
      </c>
      <c r="U492">
        <v>3</v>
      </c>
      <c r="V492">
        <v>1</v>
      </c>
      <c r="W492" t="s">
        <v>1156</v>
      </c>
      <c r="X492" t="s">
        <v>7757</v>
      </c>
      <c r="Y492">
        <v>10</v>
      </c>
      <c r="AA492">
        <v>0</v>
      </c>
      <c r="AB492">
        <v>0</v>
      </c>
      <c r="AC492">
        <v>0</v>
      </c>
      <c r="AD492">
        <v>0</v>
      </c>
      <c r="AE492">
        <v>0</v>
      </c>
      <c r="AF492">
        <v>0</v>
      </c>
      <c r="AG492">
        <v>0</v>
      </c>
      <c r="AJ492" s="56"/>
      <c r="AK492" s="56"/>
      <c r="AL492" s="56"/>
      <c r="AP492" t="s">
        <v>1155</v>
      </c>
      <c r="AR492">
        <v>2</v>
      </c>
      <c r="AS492" t="s">
        <v>1152</v>
      </c>
      <c r="AT492">
        <v>1</v>
      </c>
      <c r="AV492">
        <v>7</v>
      </c>
      <c r="AW492">
        <v>5</v>
      </c>
      <c r="AX492">
        <v>2</v>
      </c>
      <c r="AY492" t="s">
        <v>1145</v>
      </c>
      <c r="AZ492" t="s">
        <v>1147</v>
      </c>
      <c r="BA492">
        <v>5</v>
      </c>
      <c r="BD492">
        <v>1000000000</v>
      </c>
      <c r="BE492">
        <v>5</v>
      </c>
      <c r="BF492">
        <v>0.28999999999999998</v>
      </c>
      <c r="BG492">
        <v>4</v>
      </c>
      <c r="BH492">
        <v>0</v>
      </c>
      <c r="BI492">
        <v>0</v>
      </c>
      <c r="BJ492">
        <v>0</v>
      </c>
      <c r="BK492">
        <v>0</v>
      </c>
      <c r="BL492">
        <v>6</v>
      </c>
      <c r="BM492">
        <v>15</v>
      </c>
      <c r="BN492">
        <v>-1.1399999999999999</v>
      </c>
      <c r="BO492">
        <v>0</v>
      </c>
      <c r="BP492">
        <v>0</v>
      </c>
      <c r="BR492">
        <v>0</v>
      </c>
      <c r="BS492">
        <v>2</v>
      </c>
      <c r="BX492">
        <v>0</v>
      </c>
      <c r="BY492">
        <v>0</v>
      </c>
      <c r="BZ492">
        <v>0</v>
      </c>
      <c r="CA492">
        <v>6.5</v>
      </c>
      <c r="CB492">
        <v>0</v>
      </c>
      <c r="CC492">
        <v>1</v>
      </c>
      <c r="CD492" s="56">
        <v>42341</v>
      </c>
      <c r="CE492" s="56">
        <v>42342</v>
      </c>
      <c r="CF492" s="56">
        <v>42342</v>
      </c>
      <c r="CG492" s="56">
        <v>42419</v>
      </c>
      <c r="CH492" s="56"/>
      <c r="CI492" s="56"/>
      <c r="CJ492">
        <v>0.42</v>
      </c>
      <c r="CK492">
        <v>33</v>
      </c>
      <c r="CL492">
        <v>0</v>
      </c>
      <c r="CM492">
        <v>0.43</v>
      </c>
      <c r="CN492">
        <v>0.53</v>
      </c>
      <c r="CO492">
        <v>0</v>
      </c>
      <c r="CP492">
        <v>0</v>
      </c>
      <c r="CQ492" t="s">
        <v>1154</v>
      </c>
      <c r="CR492" t="s">
        <v>1153</v>
      </c>
      <c r="CS492" t="s">
        <v>1748</v>
      </c>
      <c r="CT492" t="s">
        <v>1397</v>
      </c>
      <c r="CU492" t="s">
        <v>1396</v>
      </c>
      <c r="CV492" t="s">
        <v>3119</v>
      </c>
      <c r="CW492" t="s">
        <v>1738</v>
      </c>
      <c r="CX492" t="s">
        <v>853</v>
      </c>
      <c r="DC492" t="s">
        <v>1387</v>
      </c>
      <c r="DE492" t="s">
        <v>1392</v>
      </c>
    </row>
    <row r="493" spans="1:109" x14ac:dyDescent="0.25">
      <c r="A493" t="s">
        <v>1025</v>
      </c>
      <c r="B493">
        <v>2</v>
      </c>
      <c r="C493" s="56">
        <v>42419</v>
      </c>
      <c r="D493" t="s">
        <v>1153</v>
      </c>
      <c r="E493" t="s">
        <v>3120</v>
      </c>
      <c r="G493" t="s">
        <v>3121</v>
      </c>
      <c r="H493" t="s">
        <v>1144</v>
      </c>
      <c r="I493" t="s">
        <v>1144</v>
      </c>
      <c r="J493" t="s">
        <v>1144</v>
      </c>
      <c r="K493" t="s">
        <v>1144</v>
      </c>
      <c r="L493">
        <v>0.09</v>
      </c>
      <c r="M493">
        <v>1</v>
      </c>
      <c r="N493">
        <v>0</v>
      </c>
      <c r="O493" s="56">
        <v>0</v>
      </c>
      <c r="P493" s="56">
        <v>0</v>
      </c>
      <c r="Q493">
        <v>1</v>
      </c>
      <c r="R493">
        <v>1</v>
      </c>
      <c r="S493">
        <v>11</v>
      </c>
      <c r="T493">
        <v>8</v>
      </c>
      <c r="U493">
        <v>3</v>
      </c>
      <c r="V493">
        <v>1</v>
      </c>
      <c r="X493" t="s">
        <v>7755</v>
      </c>
      <c r="AA493">
        <v>0</v>
      </c>
      <c r="AB493">
        <v>0</v>
      </c>
      <c r="AC493">
        <v>0</v>
      </c>
      <c r="AD493">
        <v>0</v>
      </c>
      <c r="AE493">
        <v>0</v>
      </c>
      <c r="AF493">
        <v>0</v>
      </c>
      <c r="AG493">
        <v>0</v>
      </c>
      <c r="AJ493" s="56"/>
      <c r="AK493" s="56"/>
      <c r="AL493" s="56"/>
      <c r="AP493" t="s">
        <v>1155</v>
      </c>
      <c r="AS493" t="s">
        <v>1152</v>
      </c>
      <c r="AT493">
        <v>1</v>
      </c>
      <c r="AV493">
        <v>0</v>
      </c>
      <c r="AW493">
        <v>0</v>
      </c>
      <c r="AX493">
        <v>0</v>
      </c>
      <c r="AY493" t="s">
        <v>1388</v>
      </c>
      <c r="AZ493" t="s">
        <v>1388</v>
      </c>
      <c r="BA493">
        <v>0</v>
      </c>
      <c r="BD493">
        <v>1000000000</v>
      </c>
      <c r="BE493">
        <v>0</v>
      </c>
      <c r="BF493">
        <v>0</v>
      </c>
      <c r="BG493">
        <v>0</v>
      </c>
      <c r="BH493">
        <v>0</v>
      </c>
      <c r="BI493">
        <v>0</v>
      </c>
      <c r="BJ493">
        <v>0</v>
      </c>
      <c r="BK493">
        <v>0</v>
      </c>
      <c r="BL493">
        <v>0</v>
      </c>
      <c r="BM493">
        <v>0</v>
      </c>
      <c r="BN493">
        <v>0</v>
      </c>
      <c r="BO493">
        <v>0</v>
      </c>
      <c r="BP493">
        <v>0</v>
      </c>
      <c r="BR493">
        <v>0</v>
      </c>
      <c r="BS493">
        <v>0</v>
      </c>
      <c r="BX493">
        <v>0</v>
      </c>
      <c r="BY493">
        <v>0</v>
      </c>
      <c r="BZ493">
        <v>0</v>
      </c>
      <c r="CA493">
        <v>0</v>
      </c>
      <c r="CB493">
        <v>0</v>
      </c>
      <c r="CC493">
        <v>1</v>
      </c>
      <c r="CD493" s="56">
        <v>42095</v>
      </c>
      <c r="CE493" s="56">
        <v>42342</v>
      </c>
      <c r="CF493" s="56">
        <v>42342</v>
      </c>
      <c r="CG493" s="56">
        <v>42419</v>
      </c>
      <c r="CH493" s="56"/>
      <c r="CI493" s="56"/>
      <c r="CJ493">
        <v>1</v>
      </c>
      <c r="CK493">
        <v>0</v>
      </c>
      <c r="CL493">
        <v>0.96</v>
      </c>
      <c r="CM493">
        <v>0</v>
      </c>
      <c r="CN493">
        <v>0</v>
      </c>
      <c r="CO493">
        <v>0</v>
      </c>
      <c r="CP493">
        <v>0</v>
      </c>
      <c r="CQ493" t="s">
        <v>1154</v>
      </c>
      <c r="CR493" t="s">
        <v>1153</v>
      </c>
      <c r="CS493" t="s">
        <v>1748</v>
      </c>
      <c r="CT493" t="s">
        <v>1397</v>
      </c>
      <c r="CU493" t="s">
        <v>1396</v>
      </c>
      <c r="CV493" t="s">
        <v>3122</v>
      </c>
      <c r="CW493" t="s">
        <v>1727</v>
      </c>
      <c r="CX493" t="s">
        <v>853</v>
      </c>
      <c r="DC493" t="s">
        <v>1387</v>
      </c>
      <c r="DE493" t="s">
        <v>1728</v>
      </c>
    </row>
    <row r="494" spans="1:109" x14ac:dyDescent="0.25">
      <c r="A494" t="s">
        <v>1025</v>
      </c>
      <c r="B494">
        <v>2</v>
      </c>
      <c r="C494" s="56">
        <v>42419</v>
      </c>
      <c r="D494" t="s">
        <v>1153</v>
      </c>
      <c r="E494" t="s">
        <v>3123</v>
      </c>
      <c r="G494" t="s">
        <v>3124</v>
      </c>
      <c r="H494" t="s">
        <v>1144</v>
      </c>
      <c r="I494" t="s">
        <v>1144</v>
      </c>
      <c r="J494" t="s">
        <v>1144</v>
      </c>
      <c r="K494" t="s">
        <v>1144</v>
      </c>
      <c r="L494">
        <v>1.2</v>
      </c>
      <c r="M494">
        <v>3.88</v>
      </c>
      <c r="N494">
        <v>0</v>
      </c>
      <c r="O494" s="56">
        <v>0</v>
      </c>
      <c r="P494" s="56">
        <v>0</v>
      </c>
      <c r="Q494">
        <v>1</v>
      </c>
      <c r="R494">
        <v>1</v>
      </c>
      <c r="S494">
        <v>11</v>
      </c>
      <c r="T494">
        <v>8</v>
      </c>
      <c r="U494">
        <v>3</v>
      </c>
      <c r="V494">
        <v>1</v>
      </c>
      <c r="W494" t="s">
        <v>1156</v>
      </c>
      <c r="X494" t="s">
        <v>7760</v>
      </c>
      <c r="Y494">
        <v>19</v>
      </c>
      <c r="AA494">
        <v>0</v>
      </c>
      <c r="AB494">
        <v>0</v>
      </c>
      <c r="AC494">
        <v>0</v>
      </c>
      <c r="AD494">
        <v>0</v>
      </c>
      <c r="AE494">
        <v>0</v>
      </c>
      <c r="AF494">
        <v>0</v>
      </c>
      <c r="AG494">
        <v>0</v>
      </c>
      <c r="AJ494" s="56"/>
      <c r="AK494" s="56"/>
      <c r="AL494" s="56"/>
      <c r="AP494" t="s">
        <v>1155</v>
      </c>
      <c r="AR494">
        <v>5</v>
      </c>
      <c r="AS494" t="s">
        <v>1152</v>
      </c>
      <c r="AT494">
        <v>1</v>
      </c>
      <c r="AV494">
        <v>28</v>
      </c>
      <c r="AW494">
        <v>19</v>
      </c>
      <c r="AX494">
        <v>9</v>
      </c>
      <c r="AY494" t="s">
        <v>1148</v>
      </c>
      <c r="AZ494" t="s">
        <v>1148</v>
      </c>
      <c r="BA494">
        <v>21</v>
      </c>
      <c r="BD494">
        <v>1000000000</v>
      </c>
      <c r="BE494">
        <v>27</v>
      </c>
      <c r="BF494">
        <v>0.04</v>
      </c>
      <c r="BG494">
        <v>0</v>
      </c>
      <c r="BH494">
        <v>0</v>
      </c>
      <c r="BI494">
        <v>0</v>
      </c>
      <c r="BJ494">
        <v>0</v>
      </c>
      <c r="BK494">
        <v>0</v>
      </c>
      <c r="BL494">
        <v>0</v>
      </c>
      <c r="BM494">
        <v>27</v>
      </c>
      <c r="BN494">
        <v>0.04</v>
      </c>
      <c r="BO494">
        <v>0</v>
      </c>
      <c r="BP494">
        <v>0</v>
      </c>
      <c r="BR494">
        <v>0</v>
      </c>
      <c r="BS494">
        <v>8</v>
      </c>
      <c r="BX494">
        <v>0</v>
      </c>
      <c r="BY494">
        <v>0</v>
      </c>
      <c r="BZ494">
        <v>0</v>
      </c>
      <c r="CA494">
        <v>9.75</v>
      </c>
      <c r="CB494">
        <v>0</v>
      </c>
      <c r="CC494">
        <v>1</v>
      </c>
      <c r="CD494" s="56">
        <v>42271</v>
      </c>
      <c r="CE494" s="56">
        <v>42342</v>
      </c>
      <c r="CF494" s="56">
        <v>42342</v>
      </c>
      <c r="CG494" s="56">
        <v>42419</v>
      </c>
      <c r="CH494" s="56"/>
      <c r="CI494" s="56"/>
      <c r="CJ494">
        <v>0</v>
      </c>
      <c r="CK494">
        <v>0</v>
      </c>
      <c r="CL494">
        <v>0</v>
      </c>
      <c r="CM494">
        <v>0</v>
      </c>
      <c r="CN494">
        <v>0</v>
      </c>
      <c r="CO494">
        <v>0.96</v>
      </c>
      <c r="CP494">
        <v>0</v>
      </c>
      <c r="CQ494" t="s">
        <v>1154</v>
      </c>
      <c r="CR494" t="s">
        <v>1153</v>
      </c>
      <c r="CS494" t="s">
        <v>1748</v>
      </c>
      <c r="CT494" t="s">
        <v>1397</v>
      </c>
      <c r="CU494" t="s">
        <v>1396</v>
      </c>
      <c r="CV494" t="s">
        <v>3125</v>
      </c>
      <c r="CW494" t="s">
        <v>1390</v>
      </c>
      <c r="CX494" t="s">
        <v>853</v>
      </c>
      <c r="DC494" t="s">
        <v>1387</v>
      </c>
      <c r="DE494" t="s">
        <v>1392</v>
      </c>
    </row>
    <row r="495" spans="1:109" x14ac:dyDescent="0.25">
      <c r="A495" t="s">
        <v>1025</v>
      </c>
      <c r="B495">
        <v>10</v>
      </c>
      <c r="C495" s="56">
        <v>42419</v>
      </c>
      <c r="D495" t="s">
        <v>1153</v>
      </c>
      <c r="E495" t="s">
        <v>3126</v>
      </c>
      <c r="G495" t="s">
        <v>3127</v>
      </c>
      <c r="H495" t="s">
        <v>1144</v>
      </c>
      <c r="I495" t="s">
        <v>1144</v>
      </c>
      <c r="J495" t="s">
        <v>1144</v>
      </c>
      <c r="K495" t="s">
        <v>1144</v>
      </c>
      <c r="L495">
        <v>290.58</v>
      </c>
      <c r="M495">
        <v>559.33000000000004</v>
      </c>
      <c r="N495">
        <v>0</v>
      </c>
      <c r="O495" s="56">
        <v>0</v>
      </c>
      <c r="P495" s="56">
        <v>0</v>
      </c>
      <c r="Q495">
        <v>1</v>
      </c>
      <c r="R495">
        <v>1</v>
      </c>
      <c r="S495">
        <v>11</v>
      </c>
      <c r="T495">
        <v>8</v>
      </c>
      <c r="U495">
        <v>3</v>
      </c>
      <c r="V495">
        <v>1</v>
      </c>
      <c r="X495" t="s">
        <v>7716</v>
      </c>
      <c r="AA495">
        <v>0</v>
      </c>
      <c r="AB495">
        <v>0</v>
      </c>
      <c r="AC495">
        <v>0</v>
      </c>
      <c r="AD495">
        <v>0</v>
      </c>
      <c r="AE495">
        <v>0</v>
      </c>
      <c r="AF495">
        <v>0</v>
      </c>
      <c r="AG495">
        <v>0</v>
      </c>
      <c r="AJ495" s="56"/>
      <c r="AK495" s="56"/>
      <c r="AL495" s="56"/>
      <c r="AP495" t="s">
        <v>1155</v>
      </c>
      <c r="AS495" t="s">
        <v>1152</v>
      </c>
      <c r="AT495">
        <v>1</v>
      </c>
      <c r="AV495">
        <v>7</v>
      </c>
      <c r="AW495">
        <v>5</v>
      </c>
      <c r="AX495">
        <v>2</v>
      </c>
      <c r="AY495" t="s">
        <v>1147</v>
      </c>
      <c r="AZ495" t="s">
        <v>1147</v>
      </c>
      <c r="BA495">
        <v>10</v>
      </c>
      <c r="BD495">
        <v>1000000000</v>
      </c>
      <c r="BE495">
        <v>15</v>
      </c>
      <c r="BF495">
        <v>-1.1399999999999999</v>
      </c>
      <c r="BG495">
        <v>0</v>
      </c>
      <c r="BH495">
        <v>0</v>
      </c>
      <c r="BI495">
        <v>0</v>
      </c>
      <c r="BJ495">
        <v>0</v>
      </c>
      <c r="BK495">
        <v>0</v>
      </c>
      <c r="BL495">
        <v>0</v>
      </c>
      <c r="BM495">
        <v>15</v>
      </c>
      <c r="BN495">
        <v>-1.1399999999999999</v>
      </c>
      <c r="BO495">
        <v>0</v>
      </c>
      <c r="BP495">
        <v>0</v>
      </c>
      <c r="BR495">
        <v>0</v>
      </c>
      <c r="BS495">
        <v>2</v>
      </c>
      <c r="BX495">
        <v>0</v>
      </c>
      <c r="BY495">
        <v>2324.64</v>
      </c>
      <c r="BZ495">
        <v>0</v>
      </c>
      <c r="CA495">
        <v>4.04</v>
      </c>
      <c r="CB495">
        <v>0</v>
      </c>
      <c r="CC495">
        <v>1</v>
      </c>
      <c r="CD495" s="56">
        <v>42284</v>
      </c>
      <c r="CE495" s="56">
        <v>42342</v>
      </c>
      <c r="CF495" s="56">
        <v>42342</v>
      </c>
      <c r="CG495" s="56">
        <v>42419</v>
      </c>
      <c r="CH495" s="56"/>
      <c r="CI495" s="56"/>
      <c r="CJ495">
        <v>0.1</v>
      </c>
      <c r="CK495">
        <v>0</v>
      </c>
      <c r="CL495">
        <v>0</v>
      </c>
      <c r="CM495">
        <v>0</v>
      </c>
      <c r="CN495">
        <v>0</v>
      </c>
      <c r="CO495">
        <v>0</v>
      </c>
      <c r="CP495">
        <v>0.97</v>
      </c>
      <c r="CQ495" t="s">
        <v>1154</v>
      </c>
      <c r="CR495" t="s">
        <v>1153</v>
      </c>
      <c r="CS495" t="s">
        <v>3128</v>
      </c>
      <c r="CT495" t="s">
        <v>1397</v>
      </c>
      <c r="CU495" t="s">
        <v>1396</v>
      </c>
      <c r="CV495" t="s">
        <v>3129</v>
      </c>
      <c r="CW495" t="s">
        <v>3130</v>
      </c>
      <c r="CX495" t="s">
        <v>853</v>
      </c>
      <c r="DC495" t="s">
        <v>1393</v>
      </c>
      <c r="DE495" t="s">
        <v>1728</v>
      </c>
    </row>
    <row r="496" spans="1:109" x14ac:dyDescent="0.25">
      <c r="A496" t="s">
        <v>1025</v>
      </c>
      <c r="B496">
        <v>10</v>
      </c>
      <c r="C496" s="56">
        <v>42419</v>
      </c>
      <c r="D496" t="s">
        <v>1153</v>
      </c>
      <c r="E496" t="s">
        <v>1469</v>
      </c>
      <c r="G496" t="s">
        <v>3131</v>
      </c>
      <c r="H496" t="s">
        <v>1144</v>
      </c>
      <c r="I496" t="s">
        <v>1144</v>
      </c>
      <c r="J496" t="s">
        <v>1144</v>
      </c>
      <c r="K496" t="s">
        <v>1144</v>
      </c>
      <c r="L496">
        <v>292.27999999999997</v>
      </c>
      <c r="M496">
        <v>651.08000000000004</v>
      </c>
      <c r="N496">
        <v>0</v>
      </c>
      <c r="O496" s="56">
        <v>0</v>
      </c>
      <c r="P496" s="56">
        <v>0</v>
      </c>
      <c r="Q496">
        <v>1</v>
      </c>
      <c r="R496">
        <v>1</v>
      </c>
      <c r="S496">
        <v>11</v>
      </c>
      <c r="T496">
        <v>8</v>
      </c>
      <c r="U496">
        <v>3</v>
      </c>
      <c r="V496">
        <v>1</v>
      </c>
      <c r="W496" t="s">
        <v>1156</v>
      </c>
      <c r="X496" t="s">
        <v>7755</v>
      </c>
      <c r="Y496">
        <v>187</v>
      </c>
      <c r="AA496">
        <v>0</v>
      </c>
      <c r="AB496">
        <v>0</v>
      </c>
      <c r="AC496">
        <v>0</v>
      </c>
      <c r="AD496">
        <v>0</v>
      </c>
      <c r="AE496">
        <v>0</v>
      </c>
      <c r="AF496">
        <v>0</v>
      </c>
      <c r="AG496">
        <v>0</v>
      </c>
      <c r="AJ496" s="56"/>
      <c r="AK496" s="56"/>
      <c r="AL496" s="56"/>
      <c r="AP496" t="s">
        <v>1155</v>
      </c>
      <c r="AS496" t="s">
        <v>1152</v>
      </c>
      <c r="AT496">
        <v>1</v>
      </c>
      <c r="AV496">
        <v>140</v>
      </c>
      <c r="AW496">
        <v>93</v>
      </c>
      <c r="AX496">
        <v>46</v>
      </c>
      <c r="AY496" t="s">
        <v>1145</v>
      </c>
      <c r="AZ496" t="s">
        <v>1148</v>
      </c>
      <c r="BA496">
        <v>112</v>
      </c>
      <c r="BD496">
        <v>1000000000</v>
      </c>
      <c r="BE496">
        <v>72</v>
      </c>
      <c r="BF496">
        <v>0.49</v>
      </c>
      <c r="BG496">
        <v>39</v>
      </c>
      <c r="BH496">
        <v>0</v>
      </c>
      <c r="BI496">
        <v>0</v>
      </c>
      <c r="BJ496">
        <v>0</v>
      </c>
      <c r="BK496">
        <v>0</v>
      </c>
      <c r="BL496">
        <v>18</v>
      </c>
      <c r="BM496">
        <v>129</v>
      </c>
      <c r="BN496">
        <v>0.08</v>
      </c>
      <c r="BO496">
        <v>0</v>
      </c>
      <c r="BP496">
        <v>0</v>
      </c>
      <c r="BR496">
        <v>11</v>
      </c>
      <c r="BS496">
        <v>38</v>
      </c>
      <c r="BX496">
        <v>0</v>
      </c>
      <c r="BY496">
        <v>0</v>
      </c>
      <c r="BZ496">
        <v>0</v>
      </c>
      <c r="CA496">
        <v>5.36</v>
      </c>
      <c r="CB496">
        <v>0</v>
      </c>
      <c r="CC496">
        <v>1</v>
      </c>
      <c r="CD496" s="56">
        <v>42095</v>
      </c>
      <c r="CE496" s="56">
        <v>42342</v>
      </c>
      <c r="CF496" s="56">
        <v>42342</v>
      </c>
      <c r="CG496" s="56">
        <v>42419</v>
      </c>
      <c r="CH496" s="56"/>
      <c r="CI496" s="56"/>
      <c r="CJ496">
        <v>0.3</v>
      </c>
      <c r="CK496">
        <v>607</v>
      </c>
      <c r="CL496">
        <v>0</v>
      </c>
      <c r="CM496">
        <v>0.71</v>
      </c>
      <c r="CN496">
        <v>0.26</v>
      </c>
      <c r="CO496">
        <v>0</v>
      </c>
      <c r="CP496">
        <v>0</v>
      </c>
      <c r="CQ496" t="s">
        <v>1154</v>
      </c>
      <c r="CR496" t="s">
        <v>1153</v>
      </c>
      <c r="CS496" t="s">
        <v>3128</v>
      </c>
      <c r="CT496" t="s">
        <v>1397</v>
      </c>
      <c r="CU496" t="s">
        <v>1396</v>
      </c>
      <c r="CV496" t="s">
        <v>3132</v>
      </c>
      <c r="CW496" t="s">
        <v>1157</v>
      </c>
      <c r="CX496" t="s">
        <v>853</v>
      </c>
      <c r="DC496" t="s">
        <v>1158</v>
      </c>
      <c r="DE496" t="s">
        <v>1392</v>
      </c>
    </row>
    <row r="497" spans="1:109" x14ac:dyDescent="0.25">
      <c r="A497" t="s">
        <v>1025</v>
      </c>
      <c r="B497">
        <v>1</v>
      </c>
      <c r="C497" s="56">
        <v>42419</v>
      </c>
      <c r="D497" t="s">
        <v>1153</v>
      </c>
      <c r="E497" t="s">
        <v>3133</v>
      </c>
      <c r="G497" t="s">
        <v>3134</v>
      </c>
      <c r="H497" t="s">
        <v>1144</v>
      </c>
      <c r="I497" t="s">
        <v>1144</v>
      </c>
      <c r="J497" t="s">
        <v>1144</v>
      </c>
      <c r="K497" t="s">
        <v>1144</v>
      </c>
      <c r="L497">
        <v>20.97</v>
      </c>
      <c r="M497">
        <v>50.22</v>
      </c>
      <c r="N497">
        <v>0</v>
      </c>
      <c r="O497" s="56">
        <v>0</v>
      </c>
      <c r="P497" s="56">
        <v>0</v>
      </c>
      <c r="Q497">
        <v>1</v>
      </c>
      <c r="R497">
        <v>1</v>
      </c>
      <c r="S497">
        <v>11</v>
      </c>
      <c r="T497">
        <v>8</v>
      </c>
      <c r="U497">
        <v>3</v>
      </c>
      <c r="V497">
        <v>1</v>
      </c>
      <c r="X497" t="s">
        <v>7755</v>
      </c>
      <c r="AA497">
        <v>0</v>
      </c>
      <c r="AB497">
        <v>0</v>
      </c>
      <c r="AC497">
        <v>0</v>
      </c>
      <c r="AD497">
        <v>0</v>
      </c>
      <c r="AE497">
        <v>0</v>
      </c>
      <c r="AF497">
        <v>0</v>
      </c>
      <c r="AG497">
        <v>0</v>
      </c>
      <c r="AJ497" s="56"/>
      <c r="AK497" s="56"/>
      <c r="AL497" s="56"/>
      <c r="AP497" t="s">
        <v>1155</v>
      </c>
      <c r="AS497" t="s">
        <v>1152</v>
      </c>
      <c r="AT497">
        <v>1</v>
      </c>
      <c r="AV497">
        <v>0</v>
      </c>
      <c r="AW497">
        <v>0</v>
      </c>
      <c r="AX497">
        <v>0</v>
      </c>
      <c r="AY497" t="s">
        <v>1388</v>
      </c>
      <c r="AZ497" t="s">
        <v>1388</v>
      </c>
      <c r="BA497">
        <v>0</v>
      </c>
      <c r="BD497">
        <v>1000000000</v>
      </c>
      <c r="BE497">
        <v>0</v>
      </c>
      <c r="BF497">
        <v>0</v>
      </c>
      <c r="BG497">
        <v>0</v>
      </c>
      <c r="BH497">
        <v>0</v>
      </c>
      <c r="BI497">
        <v>0</v>
      </c>
      <c r="BJ497">
        <v>0</v>
      </c>
      <c r="BK497">
        <v>0</v>
      </c>
      <c r="BL497">
        <v>0</v>
      </c>
      <c r="BM497">
        <v>0</v>
      </c>
      <c r="BN497">
        <v>0</v>
      </c>
      <c r="BO497">
        <v>0</v>
      </c>
      <c r="BP497">
        <v>0</v>
      </c>
      <c r="BR497">
        <v>0</v>
      </c>
      <c r="BS497">
        <v>0</v>
      </c>
      <c r="BX497">
        <v>0</v>
      </c>
      <c r="BY497">
        <v>0</v>
      </c>
      <c r="BZ497">
        <v>0</v>
      </c>
      <c r="CA497">
        <v>0</v>
      </c>
      <c r="CB497">
        <v>0</v>
      </c>
      <c r="CC497">
        <v>1</v>
      </c>
      <c r="CD497" s="56">
        <v>42095</v>
      </c>
      <c r="CE497" s="56">
        <v>42342</v>
      </c>
      <c r="CF497" s="56">
        <v>42342</v>
      </c>
      <c r="CG497" s="56">
        <v>42419</v>
      </c>
      <c r="CH497" s="56"/>
      <c r="CI497" s="56"/>
      <c r="CJ497">
        <v>0.87</v>
      </c>
      <c r="CK497">
        <v>0</v>
      </c>
      <c r="CL497">
        <v>0.4</v>
      </c>
      <c r="CM497">
        <v>0</v>
      </c>
      <c r="CN497">
        <v>0</v>
      </c>
      <c r="CO497">
        <v>0</v>
      </c>
      <c r="CP497">
        <v>0.55000000000000004</v>
      </c>
      <c r="CQ497" t="s">
        <v>1154</v>
      </c>
      <c r="CR497" t="s">
        <v>1153</v>
      </c>
      <c r="CS497" t="s">
        <v>1725</v>
      </c>
      <c r="CT497" t="s">
        <v>1397</v>
      </c>
      <c r="CU497" t="s">
        <v>1396</v>
      </c>
      <c r="CV497" t="s">
        <v>3135</v>
      </c>
      <c r="CW497" t="s">
        <v>2121</v>
      </c>
      <c r="CX497" t="s">
        <v>853</v>
      </c>
      <c r="DC497" t="s">
        <v>1387</v>
      </c>
      <c r="DE497" t="s">
        <v>1392</v>
      </c>
    </row>
    <row r="498" spans="1:109" x14ac:dyDescent="0.25">
      <c r="A498" t="s">
        <v>1025</v>
      </c>
      <c r="B498">
        <v>2</v>
      </c>
      <c r="C498" s="56">
        <v>42419</v>
      </c>
      <c r="D498" t="s">
        <v>1153</v>
      </c>
      <c r="E498" t="s">
        <v>1470</v>
      </c>
      <c r="G498" t="s">
        <v>3136</v>
      </c>
      <c r="H498" t="s">
        <v>1144</v>
      </c>
      <c r="I498" t="s">
        <v>1144</v>
      </c>
      <c r="J498" t="s">
        <v>1144</v>
      </c>
      <c r="K498" t="s">
        <v>1144</v>
      </c>
      <c r="L498">
        <v>12.25</v>
      </c>
      <c r="M498">
        <v>29.12</v>
      </c>
      <c r="N498">
        <v>0</v>
      </c>
      <c r="O498" s="56">
        <v>0</v>
      </c>
      <c r="P498" s="56">
        <v>0</v>
      </c>
      <c r="Q498">
        <v>1</v>
      </c>
      <c r="R498">
        <v>1</v>
      </c>
      <c r="S498">
        <v>11</v>
      </c>
      <c r="T498">
        <v>8</v>
      </c>
      <c r="U498">
        <v>3</v>
      </c>
      <c r="V498">
        <v>1</v>
      </c>
      <c r="W498" t="s">
        <v>1156</v>
      </c>
      <c r="X498" t="s">
        <v>7659</v>
      </c>
      <c r="Y498">
        <v>4</v>
      </c>
      <c r="AA498">
        <v>0</v>
      </c>
      <c r="AB498">
        <v>0</v>
      </c>
      <c r="AC498">
        <v>0</v>
      </c>
      <c r="AD498">
        <v>0</v>
      </c>
      <c r="AE498">
        <v>0</v>
      </c>
      <c r="AF498">
        <v>0</v>
      </c>
      <c r="AG498">
        <v>0</v>
      </c>
      <c r="AH498" t="s">
        <v>1833</v>
      </c>
      <c r="AJ498" s="56"/>
      <c r="AK498" s="56"/>
      <c r="AL498" s="56"/>
      <c r="AM498">
        <v>1</v>
      </c>
      <c r="AP498" t="s">
        <v>1155</v>
      </c>
      <c r="AS498" t="s">
        <v>1152</v>
      </c>
      <c r="AT498">
        <v>1</v>
      </c>
      <c r="AV498">
        <v>3</v>
      </c>
      <c r="AW498">
        <v>2</v>
      </c>
      <c r="AX498">
        <v>1</v>
      </c>
      <c r="AY498" t="s">
        <v>1146</v>
      </c>
      <c r="AZ498" t="s">
        <v>1145</v>
      </c>
      <c r="BA498">
        <v>2</v>
      </c>
      <c r="BD498">
        <v>1000000000</v>
      </c>
      <c r="BE498">
        <v>1</v>
      </c>
      <c r="BF498">
        <v>0.67</v>
      </c>
      <c r="BG498">
        <v>1</v>
      </c>
      <c r="BH498">
        <v>0</v>
      </c>
      <c r="BI498">
        <v>0</v>
      </c>
      <c r="BJ498">
        <v>0</v>
      </c>
      <c r="BK498">
        <v>0</v>
      </c>
      <c r="BL498">
        <v>0</v>
      </c>
      <c r="BM498">
        <v>2</v>
      </c>
      <c r="BN498">
        <v>0.33</v>
      </c>
      <c r="BO498">
        <v>0</v>
      </c>
      <c r="BP498">
        <v>0</v>
      </c>
      <c r="BR498">
        <v>1</v>
      </c>
      <c r="BS498">
        <v>1</v>
      </c>
      <c r="BX498">
        <v>0</v>
      </c>
      <c r="BY498">
        <v>0</v>
      </c>
      <c r="BZ498">
        <v>0</v>
      </c>
      <c r="CA498">
        <v>6.01</v>
      </c>
      <c r="CB498">
        <v>0</v>
      </c>
      <c r="CC498">
        <v>1</v>
      </c>
      <c r="CD498" s="56">
        <v>42342</v>
      </c>
      <c r="CE498" s="56">
        <v>42342</v>
      </c>
      <c r="CF498" s="56">
        <v>42342</v>
      </c>
      <c r="CG498" s="56">
        <v>42419</v>
      </c>
      <c r="CH498" s="56"/>
      <c r="CI498" s="56"/>
      <c r="CJ498">
        <v>0.37</v>
      </c>
      <c r="CK498">
        <v>1</v>
      </c>
      <c r="CL498">
        <v>0</v>
      </c>
      <c r="CM498">
        <v>0.51</v>
      </c>
      <c r="CN498">
        <v>0.43</v>
      </c>
      <c r="CO498">
        <v>0.03</v>
      </c>
      <c r="CP498">
        <v>0</v>
      </c>
      <c r="CQ498" t="s">
        <v>1154</v>
      </c>
      <c r="CR498" t="s">
        <v>1153</v>
      </c>
      <c r="CS498" t="s">
        <v>1748</v>
      </c>
      <c r="CT498" t="s">
        <v>1397</v>
      </c>
      <c r="CU498" t="s">
        <v>1396</v>
      </c>
      <c r="CV498" t="s">
        <v>3137</v>
      </c>
      <c r="CW498" t="s">
        <v>1727</v>
      </c>
      <c r="CX498" t="s">
        <v>853</v>
      </c>
      <c r="DC498" t="s">
        <v>1387</v>
      </c>
      <c r="DE498" t="s">
        <v>1392</v>
      </c>
    </row>
    <row r="499" spans="1:109" x14ac:dyDescent="0.25">
      <c r="A499" t="s">
        <v>1025</v>
      </c>
      <c r="B499">
        <v>2</v>
      </c>
      <c r="C499" s="56">
        <v>42419</v>
      </c>
      <c r="D499" t="s">
        <v>1153</v>
      </c>
      <c r="E499" t="s">
        <v>3138</v>
      </c>
      <c r="G499" t="s">
        <v>3139</v>
      </c>
      <c r="H499" t="s">
        <v>1144</v>
      </c>
      <c r="I499" t="s">
        <v>1144</v>
      </c>
      <c r="J499" t="s">
        <v>1144</v>
      </c>
      <c r="K499" t="s">
        <v>1144</v>
      </c>
      <c r="L499">
        <v>8.08</v>
      </c>
      <c r="M499">
        <v>17.88</v>
      </c>
      <c r="N499">
        <v>0</v>
      </c>
      <c r="O499" s="56">
        <v>0</v>
      </c>
      <c r="P499" s="56">
        <v>0</v>
      </c>
      <c r="Q499">
        <v>1</v>
      </c>
      <c r="R499">
        <v>1</v>
      </c>
      <c r="S499">
        <v>11</v>
      </c>
      <c r="T499">
        <v>8</v>
      </c>
      <c r="U499">
        <v>3</v>
      </c>
      <c r="V499">
        <v>1</v>
      </c>
      <c r="X499" t="s">
        <v>7755</v>
      </c>
      <c r="AA499">
        <v>0</v>
      </c>
      <c r="AB499">
        <v>0</v>
      </c>
      <c r="AC499">
        <v>0</v>
      </c>
      <c r="AD499">
        <v>0</v>
      </c>
      <c r="AE499">
        <v>0</v>
      </c>
      <c r="AF499">
        <v>0</v>
      </c>
      <c r="AG499">
        <v>0</v>
      </c>
      <c r="AJ499" s="56"/>
      <c r="AK499" s="56"/>
      <c r="AL499" s="56"/>
      <c r="AP499" t="s">
        <v>1155</v>
      </c>
      <c r="AS499" t="s">
        <v>1152</v>
      </c>
      <c r="AT499">
        <v>1</v>
      </c>
      <c r="AV499">
        <v>0</v>
      </c>
      <c r="AW499">
        <v>0</v>
      </c>
      <c r="AX499">
        <v>0</v>
      </c>
      <c r="AY499" t="s">
        <v>1388</v>
      </c>
      <c r="AZ499" t="s">
        <v>1388</v>
      </c>
      <c r="BA499">
        <v>0</v>
      </c>
      <c r="BD499">
        <v>1000000000</v>
      </c>
      <c r="BE499">
        <v>0</v>
      </c>
      <c r="BF499">
        <v>0</v>
      </c>
      <c r="BG499">
        <v>0</v>
      </c>
      <c r="BH499">
        <v>0</v>
      </c>
      <c r="BI499">
        <v>0</v>
      </c>
      <c r="BJ499">
        <v>0</v>
      </c>
      <c r="BK499">
        <v>0</v>
      </c>
      <c r="BL499">
        <v>0</v>
      </c>
      <c r="BM499">
        <v>0</v>
      </c>
      <c r="BN499">
        <v>0</v>
      </c>
      <c r="BO499">
        <v>0</v>
      </c>
      <c r="BP499">
        <v>0</v>
      </c>
      <c r="BR499">
        <v>0</v>
      </c>
      <c r="BS499">
        <v>0</v>
      </c>
      <c r="BX499">
        <v>0</v>
      </c>
      <c r="BY499">
        <v>0</v>
      </c>
      <c r="BZ499">
        <v>0</v>
      </c>
      <c r="CA499">
        <v>0</v>
      </c>
      <c r="CB499">
        <v>0</v>
      </c>
      <c r="CC499">
        <v>1</v>
      </c>
      <c r="CD499" s="56">
        <v>42095</v>
      </c>
      <c r="CE499" s="56">
        <v>42342</v>
      </c>
      <c r="CF499" s="56">
        <v>42342</v>
      </c>
      <c r="CG499" s="56">
        <v>42419</v>
      </c>
      <c r="CH499" s="56"/>
      <c r="CI499" s="56"/>
      <c r="CJ499">
        <v>1</v>
      </c>
      <c r="CK499">
        <v>0</v>
      </c>
      <c r="CL499">
        <v>0.96</v>
      </c>
      <c r="CM499">
        <v>0</v>
      </c>
      <c r="CN499">
        <v>0</v>
      </c>
      <c r="CO499">
        <v>0</v>
      </c>
      <c r="CP499">
        <v>0</v>
      </c>
      <c r="CQ499" t="s">
        <v>1154</v>
      </c>
      <c r="CR499" t="s">
        <v>1153</v>
      </c>
      <c r="CS499" t="s">
        <v>1748</v>
      </c>
      <c r="CT499" t="s">
        <v>1397</v>
      </c>
      <c r="CU499" t="s">
        <v>1396</v>
      </c>
      <c r="CV499" t="s">
        <v>3140</v>
      </c>
      <c r="CW499" t="s">
        <v>1738</v>
      </c>
      <c r="CX499" t="s">
        <v>853</v>
      </c>
      <c r="DC499" t="s">
        <v>1387</v>
      </c>
      <c r="DE499" t="s">
        <v>1392</v>
      </c>
    </row>
    <row r="500" spans="1:109" x14ac:dyDescent="0.25">
      <c r="A500" t="s">
        <v>1025</v>
      </c>
      <c r="B500">
        <v>2</v>
      </c>
      <c r="C500" s="56">
        <v>42419</v>
      </c>
      <c r="D500" t="s">
        <v>1153</v>
      </c>
      <c r="E500" t="s">
        <v>1471</v>
      </c>
      <c r="G500" t="s">
        <v>3141</v>
      </c>
      <c r="H500" t="s">
        <v>1144</v>
      </c>
      <c r="I500" t="s">
        <v>1144</v>
      </c>
      <c r="J500" t="s">
        <v>1144</v>
      </c>
      <c r="K500" t="s">
        <v>1144</v>
      </c>
      <c r="L500">
        <v>2.4</v>
      </c>
      <c r="M500">
        <v>9.74</v>
      </c>
      <c r="N500">
        <v>0</v>
      </c>
      <c r="O500" s="56">
        <v>0</v>
      </c>
      <c r="P500" s="56">
        <v>0</v>
      </c>
      <c r="Q500">
        <v>1</v>
      </c>
      <c r="R500">
        <v>1</v>
      </c>
      <c r="S500">
        <v>11</v>
      </c>
      <c r="T500">
        <v>8</v>
      </c>
      <c r="U500">
        <v>3</v>
      </c>
      <c r="V500">
        <v>1</v>
      </c>
      <c r="W500" t="s">
        <v>1156</v>
      </c>
      <c r="X500" t="s">
        <v>7760</v>
      </c>
      <c r="Y500">
        <v>21</v>
      </c>
      <c r="AA500">
        <v>0</v>
      </c>
      <c r="AB500">
        <v>0</v>
      </c>
      <c r="AC500">
        <v>0</v>
      </c>
      <c r="AD500">
        <v>0</v>
      </c>
      <c r="AE500">
        <v>0</v>
      </c>
      <c r="AF500">
        <v>0</v>
      </c>
      <c r="AG500">
        <v>0</v>
      </c>
      <c r="AJ500" s="56"/>
      <c r="AK500" s="56"/>
      <c r="AL500" s="56"/>
      <c r="AP500" t="s">
        <v>1155</v>
      </c>
      <c r="AR500">
        <v>5</v>
      </c>
      <c r="AS500" t="s">
        <v>1152</v>
      </c>
      <c r="AT500">
        <v>1</v>
      </c>
      <c r="AV500">
        <v>30</v>
      </c>
      <c r="AW500">
        <v>20</v>
      </c>
      <c r="AX500">
        <v>10</v>
      </c>
      <c r="AY500" t="s">
        <v>1148</v>
      </c>
      <c r="AZ500" t="s">
        <v>1148</v>
      </c>
      <c r="BA500">
        <v>22</v>
      </c>
      <c r="BD500">
        <v>1000000000</v>
      </c>
      <c r="BE500">
        <v>24</v>
      </c>
      <c r="BF500">
        <v>0.2</v>
      </c>
      <c r="BG500">
        <v>0</v>
      </c>
      <c r="BH500">
        <v>0</v>
      </c>
      <c r="BI500">
        <v>0</v>
      </c>
      <c r="BJ500">
        <v>0</v>
      </c>
      <c r="BK500">
        <v>0</v>
      </c>
      <c r="BL500">
        <v>0</v>
      </c>
      <c r="BM500">
        <v>24</v>
      </c>
      <c r="BN500">
        <v>0.2</v>
      </c>
      <c r="BO500">
        <v>0</v>
      </c>
      <c r="BP500">
        <v>0</v>
      </c>
      <c r="BR500">
        <v>5</v>
      </c>
      <c r="BS500">
        <v>8</v>
      </c>
      <c r="BX500">
        <v>0</v>
      </c>
      <c r="BY500">
        <v>0</v>
      </c>
      <c r="BZ500">
        <v>0</v>
      </c>
      <c r="CA500">
        <v>13.35</v>
      </c>
      <c r="CB500">
        <v>0</v>
      </c>
      <c r="CC500">
        <v>1</v>
      </c>
      <c r="CD500" s="56">
        <v>42271</v>
      </c>
      <c r="CE500" s="56">
        <v>42342</v>
      </c>
      <c r="CF500" s="56">
        <v>42342</v>
      </c>
      <c r="CG500" s="56">
        <v>42419</v>
      </c>
      <c r="CH500" s="56"/>
      <c r="CI500" s="56"/>
      <c r="CJ500">
        <v>7.0000000000000007E-2</v>
      </c>
      <c r="CK500">
        <v>0</v>
      </c>
      <c r="CL500">
        <v>0</v>
      </c>
      <c r="CM500">
        <v>0</v>
      </c>
      <c r="CN500">
        <v>0</v>
      </c>
      <c r="CO500">
        <v>0.96</v>
      </c>
      <c r="CP500">
        <v>0</v>
      </c>
      <c r="CQ500" t="s">
        <v>1154</v>
      </c>
      <c r="CR500" t="s">
        <v>1153</v>
      </c>
      <c r="CS500" t="s">
        <v>1748</v>
      </c>
      <c r="CT500" t="s">
        <v>1397</v>
      </c>
      <c r="CU500" t="s">
        <v>1396</v>
      </c>
      <c r="CV500" t="s">
        <v>3142</v>
      </c>
      <c r="CW500" t="s">
        <v>1727</v>
      </c>
      <c r="CX500" t="s">
        <v>853</v>
      </c>
      <c r="DC500" t="s">
        <v>1387</v>
      </c>
      <c r="DE500" t="s">
        <v>1392</v>
      </c>
    </row>
    <row r="501" spans="1:109" x14ac:dyDescent="0.25">
      <c r="A501" t="s">
        <v>1025</v>
      </c>
      <c r="B501">
        <v>1</v>
      </c>
      <c r="C501" s="56">
        <v>42419</v>
      </c>
      <c r="D501" t="s">
        <v>1153</v>
      </c>
      <c r="E501" t="s">
        <v>3143</v>
      </c>
      <c r="G501" t="s">
        <v>3144</v>
      </c>
      <c r="H501" t="s">
        <v>1144</v>
      </c>
      <c r="I501" t="s">
        <v>1144</v>
      </c>
      <c r="J501" t="s">
        <v>1144</v>
      </c>
      <c r="K501" t="s">
        <v>1144</v>
      </c>
      <c r="L501">
        <v>0.04</v>
      </c>
      <c r="M501">
        <v>0.16</v>
      </c>
      <c r="N501">
        <v>0</v>
      </c>
      <c r="O501" s="56">
        <v>0</v>
      </c>
      <c r="P501" s="56">
        <v>0</v>
      </c>
      <c r="Q501">
        <v>1</v>
      </c>
      <c r="R501">
        <v>1</v>
      </c>
      <c r="S501">
        <v>11</v>
      </c>
      <c r="T501">
        <v>8</v>
      </c>
      <c r="U501">
        <v>3</v>
      </c>
      <c r="V501">
        <v>1</v>
      </c>
      <c r="X501" t="s">
        <v>7755</v>
      </c>
      <c r="AA501">
        <v>0</v>
      </c>
      <c r="AB501">
        <v>0</v>
      </c>
      <c r="AC501">
        <v>0</v>
      </c>
      <c r="AD501">
        <v>0</v>
      </c>
      <c r="AE501">
        <v>0</v>
      </c>
      <c r="AF501">
        <v>0</v>
      </c>
      <c r="AG501">
        <v>0</v>
      </c>
      <c r="AJ501" s="56"/>
      <c r="AK501" s="56"/>
      <c r="AL501" s="56"/>
      <c r="AP501" t="s">
        <v>1155</v>
      </c>
      <c r="AS501" t="s">
        <v>1152</v>
      </c>
      <c r="AT501">
        <v>1</v>
      </c>
      <c r="AV501">
        <v>0</v>
      </c>
      <c r="AW501">
        <v>0</v>
      </c>
      <c r="AX501">
        <v>0</v>
      </c>
      <c r="AY501" t="s">
        <v>1388</v>
      </c>
      <c r="AZ501" t="s">
        <v>1388</v>
      </c>
      <c r="BA501">
        <v>0</v>
      </c>
      <c r="BD501">
        <v>1000000000</v>
      </c>
      <c r="BE501">
        <v>0</v>
      </c>
      <c r="BF501">
        <v>0</v>
      </c>
      <c r="BG501">
        <v>0</v>
      </c>
      <c r="BH501">
        <v>0</v>
      </c>
      <c r="BI501">
        <v>0</v>
      </c>
      <c r="BJ501">
        <v>0</v>
      </c>
      <c r="BK501">
        <v>0</v>
      </c>
      <c r="BL501">
        <v>0</v>
      </c>
      <c r="BM501">
        <v>0</v>
      </c>
      <c r="BN501">
        <v>0</v>
      </c>
      <c r="BO501">
        <v>0</v>
      </c>
      <c r="BP501">
        <v>0</v>
      </c>
      <c r="BR501">
        <v>0</v>
      </c>
      <c r="BS501">
        <v>0</v>
      </c>
      <c r="BX501">
        <v>0</v>
      </c>
      <c r="BY501">
        <v>0</v>
      </c>
      <c r="BZ501">
        <v>0</v>
      </c>
      <c r="CA501">
        <v>0</v>
      </c>
      <c r="CB501">
        <v>0</v>
      </c>
      <c r="CC501">
        <v>1</v>
      </c>
      <c r="CD501" s="56">
        <v>42095</v>
      </c>
      <c r="CE501" s="56">
        <v>42342</v>
      </c>
      <c r="CF501" s="56">
        <v>42342</v>
      </c>
      <c r="CG501" s="56">
        <v>42419</v>
      </c>
      <c r="CH501" s="56"/>
      <c r="CI501" s="56"/>
      <c r="CJ501">
        <v>1</v>
      </c>
      <c r="CK501">
        <v>0</v>
      </c>
      <c r="CL501">
        <v>0.95</v>
      </c>
      <c r="CM501">
        <v>0</v>
      </c>
      <c r="CN501">
        <v>0</v>
      </c>
      <c r="CO501">
        <v>0</v>
      </c>
      <c r="CP501">
        <v>0</v>
      </c>
      <c r="CQ501" t="s">
        <v>1154</v>
      </c>
      <c r="CR501" t="s">
        <v>1153</v>
      </c>
      <c r="CS501" t="s">
        <v>1725</v>
      </c>
      <c r="CT501" t="s">
        <v>1397</v>
      </c>
      <c r="CU501" t="s">
        <v>1396</v>
      </c>
      <c r="CV501" t="s">
        <v>3145</v>
      </c>
      <c r="CW501" t="s">
        <v>1727</v>
      </c>
      <c r="CX501" t="s">
        <v>853</v>
      </c>
      <c r="DC501" t="s">
        <v>1387</v>
      </c>
      <c r="DE501" t="s">
        <v>1728</v>
      </c>
    </row>
    <row r="502" spans="1:109" x14ac:dyDescent="0.25">
      <c r="A502" t="s">
        <v>1025</v>
      </c>
      <c r="B502">
        <v>6</v>
      </c>
      <c r="C502" s="56">
        <v>42419</v>
      </c>
      <c r="D502" t="s">
        <v>1153</v>
      </c>
      <c r="E502" t="s">
        <v>3146</v>
      </c>
      <c r="G502" t="s">
        <v>3147</v>
      </c>
      <c r="H502" t="s">
        <v>1144</v>
      </c>
      <c r="I502" t="s">
        <v>1144</v>
      </c>
      <c r="J502" t="s">
        <v>1144</v>
      </c>
      <c r="K502" t="s">
        <v>1144</v>
      </c>
      <c r="L502">
        <v>1.59</v>
      </c>
      <c r="M502">
        <v>3.28</v>
      </c>
      <c r="N502">
        <v>0</v>
      </c>
      <c r="O502" s="56">
        <v>0</v>
      </c>
      <c r="P502" s="56">
        <v>0</v>
      </c>
      <c r="Q502">
        <v>1</v>
      </c>
      <c r="R502">
        <v>1</v>
      </c>
      <c r="S502">
        <v>11</v>
      </c>
      <c r="T502">
        <v>8</v>
      </c>
      <c r="U502">
        <v>3</v>
      </c>
      <c r="V502">
        <v>1</v>
      </c>
      <c r="X502" t="s">
        <v>7755</v>
      </c>
      <c r="AA502">
        <v>0</v>
      </c>
      <c r="AB502">
        <v>0</v>
      </c>
      <c r="AC502">
        <v>0</v>
      </c>
      <c r="AD502">
        <v>0</v>
      </c>
      <c r="AE502">
        <v>0</v>
      </c>
      <c r="AF502">
        <v>0</v>
      </c>
      <c r="AG502">
        <v>0</v>
      </c>
      <c r="AJ502" s="56"/>
      <c r="AK502" s="56"/>
      <c r="AL502" s="56"/>
      <c r="AP502" t="s">
        <v>1155</v>
      </c>
      <c r="AS502" t="s">
        <v>1152</v>
      </c>
      <c r="AT502">
        <v>1</v>
      </c>
      <c r="AV502">
        <v>0</v>
      </c>
      <c r="AW502">
        <v>0</v>
      </c>
      <c r="AX502">
        <v>0</v>
      </c>
      <c r="AY502" t="s">
        <v>1388</v>
      </c>
      <c r="AZ502" t="s">
        <v>1388</v>
      </c>
      <c r="BA502">
        <v>0</v>
      </c>
      <c r="BD502">
        <v>1000000000</v>
      </c>
      <c r="BE502">
        <v>26</v>
      </c>
      <c r="BF502">
        <v>0</v>
      </c>
      <c r="BG502">
        <v>0</v>
      </c>
      <c r="BH502">
        <v>0</v>
      </c>
      <c r="BI502">
        <v>0</v>
      </c>
      <c r="BJ502">
        <v>0</v>
      </c>
      <c r="BK502">
        <v>0</v>
      </c>
      <c r="BL502">
        <v>0</v>
      </c>
      <c r="BM502">
        <v>26</v>
      </c>
      <c r="BN502">
        <v>0</v>
      </c>
      <c r="BO502">
        <v>0</v>
      </c>
      <c r="BP502">
        <v>0</v>
      </c>
      <c r="BR502">
        <v>0</v>
      </c>
      <c r="BS502">
        <v>0</v>
      </c>
      <c r="BX502">
        <v>0</v>
      </c>
      <c r="BY502">
        <v>0</v>
      </c>
      <c r="BZ502">
        <v>0</v>
      </c>
      <c r="CA502">
        <v>0</v>
      </c>
      <c r="CB502">
        <v>0</v>
      </c>
      <c r="CC502">
        <v>1</v>
      </c>
      <c r="CD502" s="56">
        <v>42095</v>
      </c>
      <c r="CE502" s="56">
        <v>42342</v>
      </c>
      <c r="CF502" s="56">
        <v>42342</v>
      </c>
      <c r="CG502" s="56">
        <v>42419</v>
      </c>
      <c r="CH502" s="56"/>
      <c r="CI502" s="56"/>
      <c r="CJ502">
        <v>0.17</v>
      </c>
      <c r="CK502">
        <v>0</v>
      </c>
      <c r="CL502">
        <v>0.03</v>
      </c>
      <c r="CM502">
        <v>0</v>
      </c>
      <c r="CN502">
        <v>0</v>
      </c>
      <c r="CO502">
        <v>0</v>
      </c>
      <c r="CP502">
        <v>0.95</v>
      </c>
      <c r="CQ502" t="s">
        <v>1154</v>
      </c>
      <c r="CR502" t="s">
        <v>1153</v>
      </c>
      <c r="CS502" t="s">
        <v>1395</v>
      </c>
      <c r="CT502" t="s">
        <v>1397</v>
      </c>
      <c r="CU502" t="s">
        <v>1396</v>
      </c>
      <c r="CV502" t="s">
        <v>3148</v>
      </c>
      <c r="CW502" t="s">
        <v>1727</v>
      </c>
      <c r="CX502" t="s">
        <v>853</v>
      </c>
      <c r="DC502" t="s">
        <v>1387</v>
      </c>
      <c r="DE502" t="s">
        <v>1728</v>
      </c>
    </row>
    <row r="503" spans="1:109" x14ac:dyDescent="0.25">
      <c r="A503" t="s">
        <v>1025</v>
      </c>
      <c r="B503">
        <v>10</v>
      </c>
      <c r="C503" s="56">
        <v>42419</v>
      </c>
      <c r="D503" t="s">
        <v>1153</v>
      </c>
      <c r="E503" t="s">
        <v>1472</v>
      </c>
      <c r="G503" t="s">
        <v>3149</v>
      </c>
      <c r="H503" t="s">
        <v>1144</v>
      </c>
      <c r="I503" t="s">
        <v>1144</v>
      </c>
      <c r="J503" t="s">
        <v>1144</v>
      </c>
      <c r="K503" t="s">
        <v>1144</v>
      </c>
      <c r="L503">
        <v>191.3</v>
      </c>
      <c r="M503">
        <v>338.78</v>
      </c>
      <c r="N503">
        <v>0</v>
      </c>
      <c r="O503" s="56">
        <v>0</v>
      </c>
      <c r="P503" s="56">
        <v>0</v>
      </c>
      <c r="Q503">
        <v>1</v>
      </c>
      <c r="R503">
        <v>1</v>
      </c>
      <c r="S503">
        <v>11</v>
      </c>
      <c r="T503">
        <v>8</v>
      </c>
      <c r="U503">
        <v>3</v>
      </c>
      <c r="V503">
        <v>1</v>
      </c>
      <c r="W503" t="s">
        <v>1156</v>
      </c>
      <c r="X503" t="s">
        <v>7755</v>
      </c>
      <c r="Y503">
        <v>12</v>
      </c>
      <c r="AA503">
        <v>0</v>
      </c>
      <c r="AB503">
        <v>0</v>
      </c>
      <c r="AC503">
        <v>0</v>
      </c>
      <c r="AD503">
        <v>0</v>
      </c>
      <c r="AE503">
        <v>0</v>
      </c>
      <c r="AF503">
        <v>2</v>
      </c>
      <c r="AG503">
        <v>0</v>
      </c>
      <c r="AJ503" s="56"/>
      <c r="AK503" s="56"/>
      <c r="AL503" s="56"/>
      <c r="AP503" t="s">
        <v>1155</v>
      </c>
      <c r="AR503">
        <v>2</v>
      </c>
      <c r="AS503" t="s">
        <v>1152</v>
      </c>
      <c r="AT503">
        <v>1</v>
      </c>
      <c r="AV503">
        <v>9</v>
      </c>
      <c r="AW503">
        <v>6</v>
      </c>
      <c r="AX503">
        <v>3</v>
      </c>
      <c r="AY503" t="s">
        <v>1146</v>
      </c>
      <c r="AZ503" t="s">
        <v>1145</v>
      </c>
      <c r="BA503">
        <v>10</v>
      </c>
      <c r="BD503">
        <v>1000000000</v>
      </c>
      <c r="BE503">
        <v>3</v>
      </c>
      <c r="BF503">
        <v>0.67</v>
      </c>
      <c r="BG503">
        <v>2</v>
      </c>
      <c r="BH503">
        <v>0</v>
      </c>
      <c r="BI503">
        <v>0</v>
      </c>
      <c r="BJ503">
        <v>0</v>
      </c>
      <c r="BK503">
        <v>0</v>
      </c>
      <c r="BL503">
        <v>1</v>
      </c>
      <c r="BM503">
        <v>6</v>
      </c>
      <c r="BN503">
        <v>0.33</v>
      </c>
      <c r="BO503">
        <v>0</v>
      </c>
      <c r="BP503">
        <v>0</v>
      </c>
      <c r="BR503">
        <v>4</v>
      </c>
      <c r="BS503">
        <v>2</v>
      </c>
      <c r="BX503">
        <v>0</v>
      </c>
      <c r="BY503">
        <v>0</v>
      </c>
      <c r="BZ503">
        <v>0</v>
      </c>
      <c r="CA503">
        <v>3.36</v>
      </c>
      <c r="CB503">
        <v>0</v>
      </c>
      <c r="CC503">
        <v>1</v>
      </c>
      <c r="CD503" s="56">
        <v>42095</v>
      </c>
      <c r="CE503" s="56">
        <v>42342</v>
      </c>
      <c r="CF503" s="56">
        <v>42342</v>
      </c>
      <c r="CG503" s="56">
        <v>42419</v>
      </c>
      <c r="CH503" s="56"/>
      <c r="CI503" s="56"/>
      <c r="CJ503">
        <v>0.3</v>
      </c>
      <c r="CK503">
        <v>23</v>
      </c>
      <c r="CL503">
        <v>0</v>
      </c>
      <c r="CM503">
        <v>0.3</v>
      </c>
      <c r="CN503">
        <v>0.68</v>
      </c>
      <c r="CO503">
        <v>0</v>
      </c>
      <c r="CP503">
        <v>0</v>
      </c>
      <c r="CQ503" t="s">
        <v>1154</v>
      </c>
      <c r="CR503" t="s">
        <v>1153</v>
      </c>
      <c r="CS503" t="s">
        <v>3128</v>
      </c>
      <c r="CT503" t="s">
        <v>1397</v>
      </c>
      <c r="CU503" t="s">
        <v>1396</v>
      </c>
      <c r="CV503" t="s">
        <v>3150</v>
      </c>
      <c r="CW503" t="s">
        <v>1159</v>
      </c>
      <c r="CX503" t="s">
        <v>853</v>
      </c>
      <c r="DC503" t="s">
        <v>1160</v>
      </c>
      <c r="DE503" t="s">
        <v>1728</v>
      </c>
    </row>
    <row r="504" spans="1:109" x14ac:dyDescent="0.25">
      <c r="A504" t="s">
        <v>1025</v>
      </c>
      <c r="B504">
        <v>10</v>
      </c>
      <c r="C504" s="56">
        <v>42419</v>
      </c>
      <c r="D504" t="s">
        <v>1153</v>
      </c>
      <c r="E504" t="s">
        <v>3151</v>
      </c>
      <c r="G504" t="s">
        <v>3152</v>
      </c>
      <c r="H504" t="s">
        <v>1144</v>
      </c>
      <c r="I504" t="s">
        <v>1144</v>
      </c>
      <c r="J504" t="s">
        <v>1144</v>
      </c>
      <c r="K504" t="s">
        <v>1144</v>
      </c>
      <c r="L504">
        <v>329.87</v>
      </c>
      <c r="M504">
        <v>802.88</v>
      </c>
      <c r="N504">
        <v>0</v>
      </c>
      <c r="O504" s="56">
        <v>0</v>
      </c>
      <c r="P504" s="56">
        <v>0</v>
      </c>
      <c r="Q504">
        <v>1</v>
      </c>
      <c r="R504">
        <v>1</v>
      </c>
      <c r="S504">
        <v>11</v>
      </c>
      <c r="T504">
        <v>8</v>
      </c>
      <c r="U504">
        <v>3</v>
      </c>
      <c r="V504">
        <v>1</v>
      </c>
      <c r="W504" t="s">
        <v>1394</v>
      </c>
      <c r="X504" t="s">
        <v>7764</v>
      </c>
      <c r="AA504">
        <v>0</v>
      </c>
      <c r="AB504">
        <v>0</v>
      </c>
      <c r="AC504">
        <v>0</v>
      </c>
      <c r="AD504">
        <v>0</v>
      </c>
      <c r="AE504">
        <v>0</v>
      </c>
      <c r="AF504">
        <v>43</v>
      </c>
      <c r="AG504">
        <v>0</v>
      </c>
      <c r="AJ504" s="56"/>
      <c r="AK504" s="56"/>
      <c r="AL504" s="56"/>
      <c r="AP504" t="s">
        <v>1155</v>
      </c>
      <c r="AR504">
        <v>2</v>
      </c>
      <c r="AS504" t="s">
        <v>1152</v>
      </c>
      <c r="AT504">
        <v>1</v>
      </c>
      <c r="AV504">
        <v>530</v>
      </c>
      <c r="AW504">
        <v>352</v>
      </c>
      <c r="AX504">
        <v>175</v>
      </c>
      <c r="AY504" t="s">
        <v>839</v>
      </c>
      <c r="AZ504" t="s">
        <v>1147</v>
      </c>
      <c r="BA504">
        <v>511</v>
      </c>
      <c r="BD504">
        <v>1000000000</v>
      </c>
      <c r="BE504">
        <v>0</v>
      </c>
      <c r="BF504">
        <v>1</v>
      </c>
      <c r="BG504">
        <v>0</v>
      </c>
      <c r="BH504">
        <v>0</v>
      </c>
      <c r="BI504">
        <v>0</v>
      </c>
      <c r="BJ504">
        <v>0</v>
      </c>
      <c r="BK504">
        <v>0</v>
      </c>
      <c r="BL504">
        <v>551</v>
      </c>
      <c r="BM504">
        <v>551</v>
      </c>
      <c r="BN504">
        <v>-0.04</v>
      </c>
      <c r="BO504">
        <v>0</v>
      </c>
      <c r="BP504">
        <v>0</v>
      </c>
      <c r="BR504">
        <v>0</v>
      </c>
      <c r="BS504">
        <v>145</v>
      </c>
      <c r="BX504">
        <v>82776.75</v>
      </c>
      <c r="BY504">
        <v>0</v>
      </c>
      <c r="BZ504">
        <v>0</v>
      </c>
      <c r="CA504">
        <v>6.26</v>
      </c>
      <c r="CB504">
        <v>0</v>
      </c>
      <c r="CC504">
        <v>1</v>
      </c>
      <c r="CD504" s="56">
        <v>42352</v>
      </c>
      <c r="CE504" s="56">
        <v>42352</v>
      </c>
      <c r="CF504" s="56">
        <v>42352</v>
      </c>
      <c r="CG504" s="56">
        <v>42429</v>
      </c>
      <c r="CH504" s="56"/>
      <c r="CI504" s="56"/>
      <c r="CJ504">
        <v>2.0699999999999998</v>
      </c>
      <c r="CK504">
        <v>0</v>
      </c>
      <c r="CL504">
        <v>0.6</v>
      </c>
      <c r="CM504">
        <v>0.28999999999999998</v>
      </c>
      <c r="CN504">
        <v>0</v>
      </c>
      <c r="CO504">
        <v>0</v>
      </c>
      <c r="CP504">
        <v>0</v>
      </c>
      <c r="CQ504" t="s">
        <v>1154</v>
      </c>
      <c r="CR504" t="s">
        <v>1153</v>
      </c>
      <c r="CS504" t="s">
        <v>3128</v>
      </c>
      <c r="CT504" t="s">
        <v>1397</v>
      </c>
      <c r="CU504" t="s">
        <v>1396</v>
      </c>
      <c r="CV504" t="s">
        <v>3153</v>
      </c>
      <c r="CW504" t="s">
        <v>1159</v>
      </c>
      <c r="CX504" t="s">
        <v>853</v>
      </c>
      <c r="DC504" t="s">
        <v>1160</v>
      </c>
      <c r="DE504" t="s">
        <v>1728</v>
      </c>
    </row>
    <row r="505" spans="1:109" x14ac:dyDescent="0.25">
      <c r="A505" t="s">
        <v>1025</v>
      </c>
      <c r="B505">
        <v>10</v>
      </c>
      <c r="C505" s="56">
        <v>42419</v>
      </c>
      <c r="D505" t="s">
        <v>1153</v>
      </c>
      <c r="E505" t="s">
        <v>1473</v>
      </c>
      <c r="G505" t="s">
        <v>3154</v>
      </c>
      <c r="H505" t="s">
        <v>1144</v>
      </c>
      <c r="I505" t="s">
        <v>1144</v>
      </c>
      <c r="J505" t="s">
        <v>1144</v>
      </c>
      <c r="K505" t="s">
        <v>1144</v>
      </c>
      <c r="L505">
        <v>360.7</v>
      </c>
      <c r="M505">
        <v>802.88</v>
      </c>
      <c r="N505">
        <v>0</v>
      </c>
      <c r="O505" s="56">
        <v>0</v>
      </c>
      <c r="P505" s="56">
        <v>0</v>
      </c>
      <c r="Q505">
        <v>1</v>
      </c>
      <c r="R505">
        <v>1</v>
      </c>
      <c r="S505">
        <v>11</v>
      </c>
      <c r="T505">
        <v>8</v>
      </c>
      <c r="U505">
        <v>3</v>
      </c>
      <c r="V505">
        <v>1</v>
      </c>
      <c r="W505" t="s">
        <v>1156</v>
      </c>
      <c r="X505" t="s">
        <v>7755</v>
      </c>
      <c r="Y505">
        <v>133</v>
      </c>
      <c r="AA505">
        <v>0</v>
      </c>
      <c r="AB505">
        <v>0</v>
      </c>
      <c r="AC505">
        <v>0</v>
      </c>
      <c r="AD505">
        <v>0</v>
      </c>
      <c r="AE505">
        <v>0</v>
      </c>
      <c r="AF505">
        <v>0</v>
      </c>
      <c r="AG505">
        <v>0</v>
      </c>
      <c r="AJ505" s="56"/>
      <c r="AK505" s="56"/>
      <c r="AL505" s="56"/>
      <c r="AP505" t="s">
        <v>1155</v>
      </c>
      <c r="AS505" t="s">
        <v>1152</v>
      </c>
      <c r="AT505">
        <v>1</v>
      </c>
      <c r="AV505">
        <v>100</v>
      </c>
      <c r="AW505">
        <v>67</v>
      </c>
      <c r="AX505">
        <v>33</v>
      </c>
      <c r="AY505" t="s">
        <v>1146</v>
      </c>
      <c r="AZ505" t="s">
        <v>1145</v>
      </c>
      <c r="BA505">
        <v>138</v>
      </c>
      <c r="BD505">
        <v>1000000000</v>
      </c>
      <c r="BE505">
        <v>25</v>
      </c>
      <c r="BF505">
        <v>0.75</v>
      </c>
      <c r="BG505">
        <v>10</v>
      </c>
      <c r="BH505">
        <v>0</v>
      </c>
      <c r="BI505">
        <v>0</v>
      </c>
      <c r="BJ505">
        <v>0</v>
      </c>
      <c r="BK505">
        <v>0</v>
      </c>
      <c r="BL505">
        <v>18</v>
      </c>
      <c r="BM505">
        <v>53</v>
      </c>
      <c r="BN505">
        <v>0.47</v>
      </c>
      <c r="BO505">
        <v>0</v>
      </c>
      <c r="BP505">
        <v>0</v>
      </c>
      <c r="BR505">
        <v>47</v>
      </c>
      <c r="BS505">
        <v>27</v>
      </c>
      <c r="BX505">
        <v>3537.44</v>
      </c>
      <c r="BY505">
        <v>0</v>
      </c>
      <c r="BZ505">
        <v>0</v>
      </c>
      <c r="CA505">
        <v>5.35</v>
      </c>
      <c r="CB505">
        <v>0</v>
      </c>
      <c r="CC505">
        <v>1</v>
      </c>
      <c r="CD505" s="56">
        <v>42095</v>
      </c>
      <c r="CE505" s="56">
        <v>42342</v>
      </c>
      <c r="CF505" s="56">
        <v>42342</v>
      </c>
      <c r="CG505" s="56">
        <v>42419</v>
      </c>
      <c r="CH505" s="56"/>
      <c r="CI505" s="56"/>
      <c r="CJ505">
        <v>0.24</v>
      </c>
      <c r="CK505">
        <v>71</v>
      </c>
      <c r="CL505">
        <v>0</v>
      </c>
      <c r="CM505">
        <v>0.09</v>
      </c>
      <c r="CN505">
        <v>0.82</v>
      </c>
      <c r="CO505">
        <v>0.06</v>
      </c>
      <c r="CP505">
        <v>0</v>
      </c>
      <c r="CQ505" t="s">
        <v>1154</v>
      </c>
      <c r="CR505" t="s">
        <v>1153</v>
      </c>
      <c r="CS505" t="s">
        <v>3128</v>
      </c>
      <c r="CT505" t="s">
        <v>1397</v>
      </c>
      <c r="CU505" t="s">
        <v>1396</v>
      </c>
      <c r="CV505" t="s">
        <v>3155</v>
      </c>
      <c r="CW505" t="s">
        <v>1159</v>
      </c>
      <c r="CX505" t="s">
        <v>853</v>
      </c>
      <c r="DC505" t="s">
        <v>1160</v>
      </c>
      <c r="DE505" t="s">
        <v>1728</v>
      </c>
    </row>
    <row r="506" spans="1:109" x14ac:dyDescent="0.25">
      <c r="A506" t="s">
        <v>1025</v>
      </c>
      <c r="B506">
        <v>10</v>
      </c>
      <c r="C506" s="56">
        <v>42419</v>
      </c>
      <c r="D506" t="s">
        <v>1153</v>
      </c>
      <c r="E506" t="s">
        <v>1474</v>
      </c>
      <c r="G506" t="s">
        <v>3156</v>
      </c>
      <c r="H506" t="s">
        <v>1144</v>
      </c>
      <c r="I506" t="s">
        <v>1144</v>
      </c>
      <c r="J506" t="s">
        <v>1144</v>
      </c>
      <c r="K506" t="s">
        <v>1144</v>
      </c>
      <c r="L506">
        <v>320.63</v>
      </c>
      <c r="M506">
        <v>762.73</v>
      </c>
      <c r="N506">
        <v>0</v>
      </c>
      <c r="O506" s="56">
        <v>0</v>
      </c>
      <c r="P506" s="56">
        <v>0</v>
      </c>
      <c r="Q506">
        <v>1</v>
      </c>
      <c r="R506">
        <v>1</v>
      </c>
      <c r="S506">
        <v>11</v>
      </c>
      <c r="T506">
        <v>8</v>
      </c>
      <c r="U506">
        <v>3</v>
      </c>
      <c r="V506">
        <v>1</v>
      </c>
      <c r="W506" t="s">
        <v>1156</v>
      </c>
      <c r="X506" t="s">
        <v>7760</v>
      </c>
      <c r="Y506">
        <v>173</v>
      </c>
      <c r="AA506">
        <v>0</v>
      </c>
      <c r="AB506">
        <v>0</v>
      </c>
      <c r="AC506">
        <v>0</v>
      </c>
      <c r="AD506">
        <v>0</v>
      </c>
      <c r="AE506">
        <v>0</v>
      </c>
      <c r="AF506">
        <v>0</v>
      </c>
      <c r="AG506">
        <v>0</v>
      </c>
      <c r="AJ506" s="56"/>
      <c r="AK506" s="56"/>
      <c r="AL506" s="56"/>
      <c r="AP506" t="s">
        <v>1155</v>
      </c>
      <c r="AR506">
        <v>2</v>
      </c>
      <c r="AS506" t="s">
        <v>1152</v>
      </c>
      <c r="AT506">
        <v>1</v>
      </c>
      <c r="AV506">
        <v>130</v>
      </c>
      <c r="AW506">
        <v>86</v>
      </c>
      <c r="AX506">
        <v>43</v>
      </c>
      <c r="AY506" t="s">
        <v>1146</v>
      </c>
      <c r="AZ506" t="s">
        <v>1145</v>
      </c>
      <c r="BA506">
        <v>140</v>
      </c>
      <c r="BD506">
        <v>1000000000</v>
      </c>
      <c r="BE506">
        <v>10</v>
      </c>
      <c r="BF506">
        <v>0.92</v>
      </c>
      <c r="BG506">
        <v>10</v>
      </c>
      <c r="BH506">
        <v>0</v>
      </c>
      <c r="BI506">
        <v>0</v>
      </c>
      <c r="BJ506">
        <v>0</v>
      </c>
      <c r="BK506">
        <v>0</v>
      </c>
      <c r="BL506">
        <v>24</v>
      </c>
      <c r="BM506">
        <v>44</v>
      </c>
      <c r="BN506">
        <v>0.66</v>
      </c>
      <c r="BO506">
        <v>0</v>
      </c>
      <c r="BP506">
        <v>0</v>
      </c>
      <c r="BR506">
        <v>86</v>
      </c>
      <c r="BS506">
        <v>35</v>
      </c>
      <c r="BX506">
        <v>14589.3</v>
      </c>
      <c r="BY506">
        <v>0</v>
      </c>
      <c r="BZ506">
        <v>0</v>
      </c>
      <c r="CA506">
        <v>6.02</v>
      </c>
      <c r="CB506">
        <v>0</v>
      </c>
      <c r="CC506">
        <v>1</v>
      </c>
      <c r="CD506" s="56">
        <v>42271</v>
      </c>
      <c r="CE506" s="56">
        <v>42342</v>
      </c>
      <c r="CF506" s="56">
        <v>42342</v>
      </c>
      <c r="CG506" s="56">
        <v>42419</v>
      </c>
      <c r="CH506" s="56"/>
      <c r="CI506" s="56"/>
      <c r="CJ506">
        <v>0.4</v>
      </c>
      <c r="CK506">
        <v>440</v>
      </c>
      <c r="CL506">
        <v>0</v>
      </c>
      <c r="CM506">
        <v>0.32</v>
      </c>
      <c r="CN506">
        <v>0.65</v>
      </c>
      <c r="CO506">
        <v>0</v>
      </c>
      <c r="CP506">
        <v>0</v>
      </c>
      <c r="CQ506" t="s">
        <v>1154</v>
      </c>
      <c r="CR506" t="s">
        <v>1153</v>
      </c>
      <c r="CS506" t="s">
        <v>3128</v>
      </c>
      <c r="CT506" t="s">
        <v>1397</v>
      </c>
      <c r="CU506" t="s">
        <v>1396</v>
      </c>
      <c r="CV506" t="s">
        <v>856</v>
      </c>
      <c r="CW506" t="s">
        <v>1159</v>
      </c>
      <c r="CX506" t="s">
        <v>853</v>
      </c>
      <c r="DC506" t="s">
        <v>1160</v>
      </c>
      <c r="DE506" t="s">
        <v>1728</v>
      </c>
    </row>
    <row r="507" spans="1:109" x14ac:dyDescent="0.25">
      <c r="A507" t="s">
        <v>1025</v>
      </c>
      <c r="B507">
        <v>10</v>
      </c>
      <c r="C507" s="56">
        <v>42419</v>
      </c>
      <c r="D507" t="s">
        <v>1153</v>
      </c>
      <c r="E507" t="s">
        <v>1475</v>
      </c>
      <c r="G507" t="s">
        <v>3157</v>
      </c>
      <c r="H507" t="s">
        <v>1144</v>
      </c>
      <c r="I507" t="s">
        <v>1144</v>
      </c>
      <c r="J507" t="s">
        <v>1144</v>
      </c>
      <c r="K507" t="s">
        <v>1144</v>
      </c>
      <c r="L507">
        <v>343.64</v>
      </c>
      <c r="M507">
        <v>640.62</v>
      </c>
      <c r="N507">
        <v>0</v>
      </c>
      <c r="O507" s="56">
        <v>0</v>
      </c>
      <c r="P507" s="56">
        <v>0</v>
      </c>
      <c r="Q507">
        <v>1</v>
      </c>
      <c r="R507">
        <v>1</v>
      </c>
      <c r="S507">
        <v>11</v>
      </c>
      <c r="T507">
        <v>8</v>
      </c>
      <c r="U507">
        <v>3</v>
      </c>
      <c r="V507">
        <v>1</v>
      </c>
      <c r="W507" t="s">
        <v>1156</v>
      </c>
      <c r="X507" t="s">
        <v>7755</v>
      </c>
      <c r="Y507">
        <v>14</v>
      </c>
      <c r="AA507">
        <v>0</v>
      </c>
      <c r="AB507">
        <v>0</v>
      </c>
      <c r="AC507">
        <v>0</v>
      </c>
      <c r="AD507">
        <v>0</v>
      </c>
      <c r="AE507">
        <v>0</v>
      </c>
      <c r="AF507">
        <v>59</v>
      </c>
      <c r="AG507">
        <v>0</v>
      </c>
      <c r="AJ507" s="56"/>
      <c r="AK507" s="56"/>
      <c r="AL507" s="56"/>
      <c r="AP507" t="s">
        <v>1155</v>
      </c>
      <c r="AS507" t="s">
        <v>1152</v>
      </c>
      <c r="AT507">
        <v>1</v>
      </c>
      <c r="AV507">
        <v>10</v>
      </c>
      <c r="AW507">
        <v>7</v>
      </c>
      <c r="AX507">
        <v>3</v>
      </c>
      <c r="AY507" t="s">
        <v>1146</v>
      </c>
      <c r="AZ507" t="s">
        <v>1145</v>
      </c>
      <c r="BA507">
        <v>8</v>
      </c>
      <c r="BD507">
        <v>1000000000</v>
      </c>
      <c r="BE507">
        <v>3</v>
      </c>
      <c r="BF507">
        <v>0.7</v>
      </c>
      <c r="BG507">
        <v>0</v>
      </c>
      <c r="BH507">
        <v>0</v>
      </c>
      <c r="BI507">
        <v>0</v>
      </c>
      <c r="BJ507">
        <v>0</v>
      </c>
      <c r="BK507">
        <v>0</v>
      </c>
      <c r="BL507">
        <v>2</v>
      </c>
      <c r="BM507">
        <v>5</v>
      </c>
      <c r="BN507">
        <v>0.5</v>
      </c>
      <c r="BO507">
        <v>0</v>
      </c>
      <c r="BP507">
        <v>0</v>
      </c>
      <c r="BR507">
        <v>5</v>
      </c>
      <c r="BS507">
        <v>3</v>
      </c>
      <c r="BX507">
        <v>0</v>
      </c>
      <c r="BY507">
        <v>0</v>
      </c>
      <c r="BZ507">
        <v>0</v>
      </c>
      <c r="CA507">
        <v>3.77</v>
      </c>
      <c r="CB507">
        <v>0</v>
      </c>
      <c r="CC507">
        <v>1</v>
      </c>
      <c r="CD507" s="56">
        <v>42095</v>
      </c>
      <c r="CE507" s="56">
        <v>42342</v>
      </c>
      <c r="CF507" s="56">
        <v>42342</v>
      </c>
      <c r="CG507" s="56">
        <v>42419</v>
      </c>
      <c r="CH507" s="56"/>
      <c r="CI507" s="56"/>
      <c r="CJ507">
        <v>1.1499999999999999</v>
      </c>
      <c r="CK507">
        <v>128</v>
      </c>
      <c r="CL507">
        <v>0.51</v>
      </c>
      <c r="CM507">
        <v>0.09</v>
      </c>
      <c r="CN507">
        <v>0.38</v>
      </c>
      <c r="CO507">
        <v>0</v>
      </c>
      <c r="CP507">
        <v>0</v>
      </c>
      <c r="CQ507" t="s">
        <v>1154</v>
      </c>
      <c r="CR507" t="s">
        <v>1153</v>
      </c>
      <c r="CS507" t="s">
        <v>3128</v>
      </c>
      <c r="CT507" t="s">
        <v>1397</v>
      </c>
      <c r="CU507" t="s">
        <v>1396</v>
      </c>
      <c r="CV507" t="s">
        <v>3158</v>
      </c>
      <c r="CW507" t="s">
        <v>1159</v>
      </c>
      <c r="CX507" t="s">
        <v>853</v>
      </c>
      <c r="DC507" t="s">
        <v>1160</v>
      </c>
      <c r="DE507" t="s">
        <v>1728</v>
      </c>
    </row>
    <row r="508" spans="1:109" x14ac:dyDescent="0.25">
      <c r="A508" t="s">
        <v>1025</v>
      </c>
      <c r="B508">
        <v>10</v>
      </c>
      <c r="C508" s="56">
        <v>42419</v>
      </c>
      <c r="D508" t="s">
        <v>1153</v>
      </c>
      <c r="E508" t="s">
        <v>1476</v>
      </c>
      <c r="G508" t="s">
        <v>3159</v>
      </c>
      <c r="H508" t="s">
        <v>1144</v>
      </c>
      <c r="I508" t="s">
        <v>1144</v>
      </c>
      <c r="J508" t="s">
        <v>1144</v>
      </c>
      <c r="K508" t="s">
        <v>1144</v>
      </c>
      <c r="L508">
        <v>212.26</v>
      </c>
      <c r="M508">
        <v>451.24</v>
      </c>
      <c r="N508">
        <v>0</v>
      </c>
      <c r="O508" s="56">
        <v>0</v>
      </c>
      <c r="P508" s="56">
        <v>0</v>
      </c>
      <c r="Q508">
        <v>1</v>
      </c>
      <c r="R508">
        <v>1</v>
      </c>
      <c r="S508">
        <v>11</v>
      </c>
      <c r="T508">
        <v>8</v>
      </c>
      <c r="U508">
        <v>3</v>
      </c>
      <c r="V508">
        <v>1</v>
      </c>
      <c r="W508" t="s">
        <v>1156</v>
      </c>
      <c r="X508" t="s">
        <v>7755</v>
      </c>
      <c r="Y508">
        <v>67</v>
      </c>
      <c r="AA508">
        <v>0</v>
      </c>
      <c r="AB508">
        <v>0</v>
      </c>
      <c r="AC508">
        <v>0</v>
      </c>
      <c r="AD508">
        <v>0</v>
      </c>
      <c r="AE508">
        <v>0</v>
      </c>
      <c r="AF508">
        <v>0</v>
      </c>
      <c r="AG508">
        <v>0</v>
      </c>
      <c r="AJ508" s="56"/>
      <c r="AK508" s="56"/>
      <c r="AL508" s="56"/>
      <c r="AP508" t="s">
        <v>1155</v>
      </c>
      <c r="AR508">
        <v>2</v>
      </c>
      <c r="AS508" t="s">
        <v>1152</v>
      </c>
      <c r="AT508">
        <v>1</v>
      </c>
      <c r="AV508">
        <v>50</v>
      </c>
      <c r="AW508">
        <v>33</v>
      </c>
      <c r="AX508">
        <v>17</v>
      </c>
      <c r="AY508" t="s">
        <v>1145</v>
      </c>
      <c r="AZ508" t="s">
        <v>1147</v>
      </c>
      <c r="BA508">
        <v>54</v>
      </c>
      <c r="BD508">
        <v>1000000000</v>
      </c>
      <c r="BE508">
        <v>32</v>
      </c>
      <c r="BF508">
        <v>0.36</v>
      </c>
      <c r="BG508">
        <v>35</v>
      </c>
      <c r="BH508">
        <v>0</v>
      </c>
      <c r="BI508">
        <v>0</v>
      </c>
      <c r="BJ508">
        <v>0</v>
      </c>
      <c r="BK508">
        <v>0</v>
      </c>
      <c r="BL508">
        <v>3</v>
      </c>
      <c r="BM508">
        <v>70</v>
      </c>
      <c r="BN508">
        <v>-0.4</v>
      </c>
      <c r="BO508">
        <v>0</v>
      </c>
      <c r="BP508">
        <v>0</v>
      </c>
      <c r="BR508">
        <v>0</v>
      </c>
      <c r="BS508">
        <v>14</v>
      </c>
      <c r="BX508">
        <v>0</v>
      </c>
      <c r="BY508">
        <v>0</v>
      </c>
      <c r="BZ508">
        <v>0</v>
      </c>
      <c r="CA508">
        <v>4.91</v>
      </c>
      <c r="CB508">
        <v>0</v>
      </c>
      <c r="CC508">
        <v>1</v>
      </c>
      <c r="CD508" s="56">
        <v>42095</v>
      </c>
      <c r="CE508" s="56">
        <v>42342</v>
      </c>
      <c r="CF508" s="56">
        <v>42342</v>
      </c>
      <c r="CG508" s="56">
        <v>42419</v>
      </c>
      <c r="CH508" s="56"/>
      <c r="CI508" s="56"/>
      <c r="CJ508">
        <v>0.82</v>
      </c>
      <c r="CK508">
        <v>641</v>
      </c>
      <c r="CL508">
        <v>0</v>
      </c>
      <c r="CM508">
        <v>0.88</v>
      </c>
      <c r="CN508">
        <v>0.06</v>
      </c>
      <c r="CO508">
        <v>0.03</v>
      </c>
      <c r="CP508">
        <v>0</v>
      </c>
      <c r="CQ508" t="s">
        <v>1154</v>
      </c>
      <c r="CR508" t="s">
        <v>1153</v>
      </c>
      <c r="CS508" t="s">
        <v>3128</v>
      </c>
      <c r="CT508" t="s">
        <v>1397</v>
      </c>
      <c r="CU508" t="s">
        <v>1396</v>
      </c>
      <c r="CV508" t="s">
        <v>3160</v>
      </c>
      <c r="CW508" t="s">
        <v>1159</v>
      </c>
      <c r="CX508" t="s">
        <v>853</v>
      </c>
      <c r="DC508" t="s">
        <v>1160</v>
      </c>
      <c r="DE508" t="s">
        <v>1728</v>
      </c>
    </row>
    <row r="509" spans="1:109" x14ac:dyDescent="0.25">
      <c r="A509" t="s">
        <v>1025</v>
      </c>
      <c r="B509">
        <v>10</v>
      </c>
      <c r="C509" s="56">
        <v>42419</v>
      </c>
      <c r="D509" t="s">
        <v>1153</v>
      </c>
      <c r="E509" t="s">
        <v>3161</v>
      </c>
      <c r="G509" t="s">
        <v>3162</v>
      </c>
      <c r="H509" t="s">
        <v>1144</v>
      </c>
      <c r="I509" t="s">
        <v>1144</v>
      </c>
      <c r="J509" t="s">
        <v>1144</v>
      </c>
      <c r="K509" t="s">
        <v>1144</v>
      </c>
      <c r="L509">
        <v>256.60000000000002</v>
      </c>
      <c r="M509">
        <v>509.51</v>
      </c>
      <c r="N509">
        <v>0</v>
      </c>
      <c r="O509" s="56">
        <v>0</v>
      </c>
      <c r="P509" s="56">
        <v>0</v>
      </c>
      <c r="Q509">
        <v>1</v>
      </c>
      <c r="R509">
        <v>1</v>
      </c>
      <c r="S509">
        <v>11</v>
      </c>
      <c r="T509">
        <v>8</v>
      </c>
      <c r="U509">
        <v>3</v>
      </c>
      <c r="V509">
        <v>1</v>
      </c>
      <c r="W509" t="s">
        <v>1394</v>
      </c>
      <c r="X509" t="s">
        <v>7764</v>
      </c>
      <c r="AA509">
        <v>0</v>
      </c>
      <c r="AB509">
        <v>0</v>
      </c>
      <c r="AC509">
        <v>0</v>
      </c>
      <c r="AD509">
        <v>0</v>
      </c>
      <c r="AE509">
        <v>0</v>
      </c>
      <c r="AF509">
        <v>48</v>
      </c>
      <c r="AG509">
        <v>0</v>
      </c>
      <c r="AJ509" s="56"/>
      <c r="AK509" s="56"/>
      <c r="AL509" s="56"/>
      <c r="AP509" t="s">
        <v>1155</v>
      </c>
      <c r="AR509">
        <v>2</v>
      </c>
      <c r="AS509" t="s">
        <v>1152</v>
      </c>
      <c r="AT509">
        <v>1</v>
      </c>
      <c r="AV509">
        <v>140</v>
      </c>
      <c r="AW509">
        <v>93</v>
      </c>
      <c r="AX509">
        <v>46</v>
      </c>
      <c r="AY509" t="s">
        <v>1146</v>
      </c>
      <c r="AZ509" t="s">
        <v>1147</v>
      </c>
      <c r="BA509">
        <v>130</v>
      </c>
      <c r="BD509">
        <v>1000000000</v>
      </c>
      <c r="BE509">
        <v>2</v>
      </c>
      <c r="BF509">
        <v>0.99</v>
      </c>
      <c r="BG509">
        <v>0</v>
      </c>
      <c r="BH509">
        <v>0</v>
      </c>
      <c r="BI509">
        <v>0</v>
      </c>
      <c r="BJ509">
        <v>0</v>
      </c>
      <c r="BK509">
        <v>0</v>
      </c>
      <c r="BL509">
        <v>205</v>
      </c>
      <c r="BM509">
        <v>207</v>
      </c>
      <c r="BN509">
        <v>-0.48</v>
      </c>
      <c r="BO509">
        <v>0</v>
      </c>
      <c r="BP509">
        <v>0</v>
      </c>
      <c r="BR509">
        <v>0</v>
      </c>
      <c r="BS509">
        <v>38</v>
      </c>
      <c r="BX509">
        <v>11128.04</v>
      </c>
      <c r="BY509">
        <v>0</v>
      </c>
      <c r="BZ509">
        <v>0</v>
      </c>
      <c r="CA509">
        <v>4.3</v>
      </c>
      <c r="CB509">
        <v>0</v>
      </c>
      <c r="CC509">
        <v>1</v>
      </c>
      <c r="CD509" s="56">
        <v>42352</v>
      </c>
      <c r="CE509" s="56">
        <v>42352</v>
      </c>
      <c r="CF509" s="56">
        <v>42352</v>
      </c>
      <c r="CG509" s="56">
        <v>42429</v>
      </c>
      <c r="CH509" s="56"/>
      <c r="CI509" s="56"/>
      <c r="CJ509">
        <v>2.25</v>
      </c>
      <c r="CK509">
        <v>0</v>
      </c>
      <c r="CL509">
        <v>0.45</v>
      </c>
      <c r="CM509">
        <v>0.44</v>
      </c>
      <c r="CN509">
        <v>0</v>
      </c>
      <c r="CO509">
        <v>0</v>
      </c>
      <c r="CP509">
        <v>0</v>
      </c>
      <c r="CQ509" t="s">
        <v>1154</v>
      </c>
      <c r="CR509" t="s">
        <v>1153</v>
      </c>
      <c r="CS509" t="s">
        <v>3128</v>
      </c>
      <c r="CT509" t="s">
        <v>1397</v>
      </c>
      <c r="CU509" t="s">
        <v>1396</v>
      </c>
      <c r="CV509" t="s">
        <v>3163</v>
      </c>
      <c r="CW509" t="s">
        <v>1159</v>
      </c>
      <c r="CX509" t="s">
        <v>853</v>
      </c>
      <c r="DC509" t="s">
        <v>1160</v>
      </c>
      <c r="DE509" t="s">
        <v>1728</v>
      </c>
    </row>
    <row r="510" spans="1:109" x14ac:dyDescent="0.25">
      <c r="A510" t="s">
        <v>1025</v>
      </c>
      <c r="B510">
        <v>10</v>
      </c>
      <c r="C510" s="56">
        <v>42419</v>
      </c>
      <c r="D510" t="s">
        <v>1153</v>
      </c>
      <c r="E510" t="s">
        <v>1477</v>
      </c>
      <c r="G510" t="s">
        <v>3164</v>
      </c>
      <c r="H510" t="s">
        <v>1144</v>
      </c>
      <c r="I510" t="s">
        <v>1144</v>
      </c>
      <c r="J510" t="s">
        <v>1144</v>
      </c>
      <c r="K510" t="s">
        <v>1144</v>
      </c>
      <c r="L510">
        <v>225.34</v>
      </c>
      <c r="M510">
        <v>465.56</v>
      </c>
      <c r="N510">
        <v>0</v>
      </c>
      <c r="O510" s="56">
        <v>0</v>
      </c>
      <c r="P510" s="56">
        <v>0</v>
      </c>
      <c r="Q510">
        <v>1</v>
      </c>
      <c r="R510">
        <v>1</v>
      </c>
      <c r="S510">
        <v>11</v>
      </c>
      <c r="T510">
        <v>8</v>
      </c>
      <c r="U510">
        <v>3</v>
      </c>
      <c r="V510">
        <v>1</v>
      </c>
      <c r="W510" t="s">
        <v>1156</v>
      </c>
      <c r="X510" t="s">
        <v>7755</v>
      </c>
      <c r="Y510">
        <v>24</v>
      </c>
      <c r="AA510">
        <v>0</v>
      </c>
      <c r="AB510">
        <v>0</v>
      </c>
      <c r="AC510">
        <v>0</v>
      </c>
      <c r="AD510">
        <v>0</v>
      </c>
      <c r="AE510">
        <v>0</v>
      </c>
      <c r="AF510">
        <v>0</v>
      </c>
      <c r="AG510">
        <v>0</v>
      </c>
      <c r="AJ510" s="56"/>
      <c r="AK510" s="56"/>
      <c r="AL510" s="56"/>
      <c r="AP510" t="s">
        <v>1155</v>
      </c>
      <c r="AS510" t="s">
        <v>1152</v>
      </c>
      <c r="AT510">
        <v>1</v>
      </c>
      <c r="AV510">
        <v>18</v>
      </c>
      <c r="AW510">
        <v>12</v>
      </c>
      <c r="AX510">
        <v>6</v>
      </c>
      <c r="AY510" t="s">
        <v>1145</v>
      </c>
      <c r="AZ510" t="s">
        <v>1147</v>
      </c>
      <c r="BA510">
        <v>16</v>
      </c>
      <c r="BD510">
        <v>1000000000</v>
      </c>
      <c r="BE510">
        <v>7</v>
      </c>
      <c r="BF510">
        <v>0.61</v>
      </c>
      <c r="BG510">
        <v>9</v>
      </c>
      <c r="BH510">
        <v>0</v>
      </c>
      <c r="BI510">
        <v>0</v>
      </c>
      <c r="BJ510">
        <v>0</v>
      </c>
      <c r="BK510">
        <v>0</v>
      </c>
      <c r="BL510">
        <v>4</v>
      </c>
      <c r="BM510">
        <v>20</v>
      </c>
      <c r="BN510">
        <v>-0.11</v>
      </c>
      <c r="BO510">
        <v>0</v>
      </c>
      <c r="BP510">
        <v>0</v>
      </c>
      <c r="BR510">
        <v>0</v>
      </c>
      <c r="BS510">
        <v>5</v>
      </c>
      <c r="BX510">
        <v>0</v>
      </c>
      <c r="BY510">
        <v>0</v>
      </c>
      <c r="BZ510">
        <v>0</v>
      </c>
      <c r="CA510">
        <v>4.6500000000000004</v>
      </c>
      <c r="CB510">
        <v>0</v>
      </c>
      <c r="CC510">
        <v>1</v>
      </c>
      <c r="CD510" s="56">
        <v>42095</v>
      </c>
      <c r="CE510" s="56">
        <v>42342</v>
      </c>
      <c r="CF510" s="56">
        <v>42342</v>
      </c>
      <c r="CG510" s="56">
        <v>42419</v>
      </c>
      <c r="CH510" s="56"/>
      <c r="CI510" s="56"/>
      <c r="CJ510">
        <v>0.62</v>
      </c>
      <c r="CK510">
        <v>278</v>
      </c>
      <c r="CL510">
        <v>0</v>
      </c>
      <c r="CM510">
        <v>0.94</v>
      </c>
      <c r="CN510">
        <v>0.04</v>
      </c>
      <c r="CO510">
        <v>0</v>
      </c>
      <c r="CP510">
        <v>0</v>
      </c>
      <c r="CQ510" t="s">
        <v>1154</v>
      </c>
      <c r="CR510" t="s">
        <v>1153</v>
      </c>
      <c r="CS510" t="s">
        <v>3128</v>
      </c>
      <c r="CT510" t="s">
        <v>1397</v>
      </c>
      <c r="CU510" t="s">
        <v>1396</v>
      </c>
      <c r="CV510" t="s">
        <v>3165</v>
      </c>
      <c r="CW510" t="s">
        <v>3166</v>
      </c>
      <c r="CX510" t="s">
        <v>853</v>
      </c>
      <c r="DC510" t="s">
        <v>3167</v>
      </c>
      <c r="DE510" t="s">
        <v>1392</v>
      </c>
    </row>
    <row r="511" spans="1:109" x14ac:dyDescent="0.25">
      <c r="A511" t="s">
        <v>1025</v>
      </c>
      <c r="B511">
        <v>10</v>
      </c>
      <c r="C511" s="56">
        <v>42419</v>
      </c>
      <c r="D511" t="s">
        <v>1153</v>
      </c>
      <c r="E511" t="s">
        <v>1478</v>
      </c>
      <c r="G511" t="s">
        <v>3168</v>
      </c>
      <c r="H511" t="s">
        <v>1144</v>
      </c>
      <c r="I511" t="s">
        <v>1144</v>
      </c>
      <c r="J511" t="s">
        <v>1144</v>
      </c>
      <c r="K511" t="s">
        <v>1144</v>
      </c>
      <c r="L511">
        <v>248.82</v>
      </c>
      <c r="M511">
        <v>592.44000000000005</v>
      </c>
      <c r="N511">
        <v>0</v>
      </c>
      <c r="O511" s="56">
        <v>0</v>
      </c>
      <c r="P511" s="56">
        <v>0</v>
      </c>
      <c r="Q511">
        <v>1</v>
      </c>
      <c r="R511">
        <v>1</v>
      </c>
      <c r="S511">
        <v>11</v>
      </c>
      <c r="T511">
        <v>8</v>
      </c>
      <c r="U511">
        <v>3</v>
      </c>
      <c r="V511">
        <v>1</v>
      </c>
      <c r="W511" t="s">
        <v>1156</v>
      </c>
      <c r="X511" t="s">
        <v>7755</v>
      </c>
      <c r="Y511">
        <v>20</v>
      </c>
      <c r="AA511">
        <v>0</v>
      </c>
      <c r="AB511">
        <v>0</v>
      </c>
      <c r="AC511">
        <v>0</v>
      </c>
      <c r="AD511">
        <v>0</v>
      </c>
      <c r="AE511">
        <v>0</v>
      </c>
      <c r="AF511">
        <v>44</v>
      </c>
      <c r="AG511">
        <v>0</v>
      </c>
      <c r="AJ511" s="56"/>
      <c r="AK511" s="56"/>
      <c r="AL511" s="56"/>
      <c r="AP511" t="s">
        <v>1155</v>
      </c>
      <c r="AR511">
        <v>2</v>
      </c>
      <c r="AS511" t="s">
        <v>1152</v>
      </c>
      <c r="AT511">
        <v>1</v>
      </c>
      <c r="AV511">
        <v>15</v>
      </c>
      <c r="AW511">
        <v>10</v>
      </c>
      <c r="AX511">
        <v>5</v>
      </c>
      <c r="AY511" t="s">
        <v>839</v>
      </c>
      <c r="AZ511" t="s">
        <v>1145</v>
      </c>
      <c r="BA511">
        <v>12</v>
      </c>
      <c r="BD511">
        <v>1000000000</v>
      </c>
      <c r="BE511">
        <v>0</v>
      </c>
      <c r="BF511">
        <v>1</v>
      </c>
      <c r="BG511">
        <v>6</v>
      </c>
      <c r="BH511">
        <v>0</v>
      </c>
      <c r="BI511">
        <v>0</v>
      </c>
      <c r="BJ511">
        <v>0</v>
      </c>
      <c r="BK511">
        <v>0</v>
      </c>
      <c r="BL511">
        <v>4</v>
      </c>
      <c r="BM511">
        <v>10</v>
      </c>
      <c r="BN511">
        <v>0.33</v>
      </c>
      <c r="BO511">
        <v>0</v>
      </c>
      <c r="BP511">
        <v>0</v>
      </c>
      <c r="BR511">
        <v>6</v>
      </c>
      <c r="BS511">
        <v>4</v>
      </c>
      <c r="BX511">
        <v>1718.1</v>
      </c>
      <c r="BY511">
        <v>0</v>
      </c>
      <c r="BZ511">
        <v>0</v>
      </c>
      <c r="CA511">
        <v>6.03</v>
      </c>
      <c r="CB511">
        <v>0</v>
      </c>
      <c r="CC511">
        <v>1</v>
      </c>
      <c r="CD511" s="56">
        <v>42095</v>
      </c>
      <c r="CE511" s="56">
        <v>42342</v>
      </c>
      <c r="CF511" s="56">
        <v>42342</v>
      </c>
      <c r="CG511" s="56">
        <v>42419</v>
      </c>
      <c r="CH511" s="56"/>
      <c r="CI511" s="56"/>
      <c r="CJ511">
        <v>1.82</v>
      </c>
      <c r="CK511">
        <v>312</v>
      </c>
      <c r="CL511">
        <v>0.57999999999999996</v>
      </c>
      <c r="CM511">
        <v>0.34</v>
      </c>
      <c r="CN511">
        <v>0.05</v>
      </c>
      <c r="CO511">
        <v>0</v>
      </c>
      <c r="CP511">
        <v>0</v>
      </c>
      <c r="CQ511" t="s">
        <v>1154</v>
      </c>
      <c r="CR511" t="s">
        <v>1153</v>
      </c>
      <c r="CS511" t="s">
        <v>3128</v>
      </c>
      <c r="CT511" t="s">
        <v>1397</v>
      </c>
      <c r="CU511" t="s">
        <v>1396</v>
      </c>
      <c r="CV511" t="s">
        <v>3169</v>
      </c>
      <c r="CW511" t="s">
        <v>3166</v>
      </c>
      <c r="CX511" t="s">
        <v>853</v>
      </c>
      <c r="DC511" t="s">
        <v>3167</v>
      </c>
      <c r="DE511" t="s">
        <v>1392</v>
      </c>
    </row>
    <row r="512" spans="1:109" x14ac:dyDescent="0.25">
      <c r="A512" t="s">
        <v>1025</v>
      </c>
      <c r="B512">
        <v>10</v>
      </c>
      <c r="C512" s="56">
        <v>42419</v>
      </c>
      <c r="D512" t="s">
        <v>1153</v>
      </c>
      <c r="E512" t="s">
        <v>1479</v>
      </c>
      <c r="G512" t="s">
        <v>3170</v>
      </c>
      <c r="H512" t="s">
        <v>1144</v>
      </c>
      <c r="I512" t="s">
        <v>1144</v>
      </c>
      <c r="J512" t="s">
        <v>1144</v>
      </c>
      <c r="K512" t="s">
        <v>1144</v>
      </c>
      <c r="L512">
        <v>255.23</v>
      </c>
      <c r="M512">
        <v>709.49</v>
      </c>
      <c r="N512">
        <v>0</v>
      </c>
      <c r="O512" s="56">
        <v>0</v>
      </c>
      <c r="P512" s="56">
        <v>0</v>
      </c>
      <c r="Q512">
        <v>1</v>
      </c>
      <c r="R512">
        <v>1</v>
      </c>
      <c r="S512">
        <v>11</v>
      </c>
      <c r="T512">
        <v>8</v>
      </c>
      <c r="U512">
        <v>3</v>
      </c>
      <c r="V512">
        <v>1</v>
      </c>
      <c r="W512" t="s">
        <v>1394</v>
      </c>
      <c r="X512" t="s">
        <v>7764</v>
      </c>
      <c r="AA512">
        <v>0</v>
      </c>
      <c r="AB512">
        <v>0</v>
      </c>
      <c r="AC512">
        <v>0</v>
      </c>
      <c r="AD512">
        <v>0</v>
      </c>
      <c r="AE512">
        <v>0</v>
      </c>
      <c r="AF512">
        <v>0</v>
      </c>
      <c r="AG512">
        <v>0</v>
      </c>
      <c r="AJ512" s="56"/>
      <c r="AK512" s="56"/>
      <c r="AL512" s="56"/>
      <c r="AP512" t="s">
        <v>1155</v>
      </c>
      <c r="AR512">
        <v>2</v>
      </c>
      <c r="AS512" t="s">
        <v>1152</v>
      </c>
      <c r="AT512">
        <v>1</v>
      </c>
      <c r="AV512">
        <v>130</v>
      </c>
      <c r="AW512">
        <v>86</v>
      </c>
      <c r="AX512">
        <v>43</v>
      </c>
      <c r="AY512" t="s">
        <v>1146</v>
      </c>
      <c r="AZ512" t="s">
        <v>1147</v>
      </c>
      <c r="BA512">
        <v>125</v>
      </c>
      <c r="BD512">
        <v>1000000000</v>
      </c>
      <c r="BE512">
        <v>23</v>
      </c>
      <c r="BF512">
        <v>0.82</v>
      </c>
      <c r="BG512">
        <v>38</v>
      </c>
      <c r="BH512">
        <v>0</v>
      </c>
      <c r="BI512">
        <v>0</v>
      </c>
      <c r="BJ512">
        <v>0</v>
      </c>
      <c r="BK512">
        <v>0</v>
      </c>
      <c r="BL512">
        <v>76</v>
      </c>
      <c r="BM512">
        <v>137</v>
      </c>
      <c r="BN512">
        <v>-0.05</v>
      </c>
      <c r="BO512">
        <v>0</v>
      </c>
      <c r="BP512">
        <v>0</v>
      </c>
      <c r="BR512">
        <v>0</v>
      </c>
      <c r="BS512">
        <v>35</v>
      </c>
      <c r="BX512">
        <v>9085.2000000000007</v>
      </c>
      <c r="BY512">
        <v>0</v>
      </c>
      <c r="BZ512">
        <v>0</v>
      </c>
      <c r="CA512">
        <v>7.77</v>
      </c>
      <c r="CB512">
        <v>0</v>
      </c>
      <c r="CC512">
        <v>1</v>
      </c>
      <c r="CD512" s="56">
        <v>42352</v>
      </c>
      <c r="CE512" s="56">
        <v>42352</v>
      </c>
      <c r="CF512" s="56">
        <v>42352</v>
      </c>
      <c r="CG512" s="56">
        <v>42429</v>
      </c>
      <c r="CH512" s="56"/>
      <c r="CI512" s="56"/>
      <c r="CJ512">
        <v>0.77</v>
      </c>
      <c r="CK512">
        <v>0</v>
      </c>
      <c r="CL512">
        <v>0</v>
      </c>
      <c r="CM512">
        <v>0.89</v>
      </c>
      <c r="CN512">
        <v>0</v>
      </c>
      <c r="CO512">
        <v>0</v>
      </c>
      <c r="CP512">
        <v>0</v>
      </c>
      <c r="CQ512" t="s">
        <v>1154</v>
      </c>
      <c r="CR512" t="s">
        <v>1153</v>
      </c>
      <c r="CS512" t="s">
        <v>3128</v>
      </c>
      <c r="CT512" t="s">
        <v>1397</v>
      </c>
      <c r="CU512" t="s">
        <v>1396</v>
      </c>
      <c r="CV512" t="s">
        <v>3171</v>
      </c>
      <c r="CW512" t="s">
        <v>3166</v>
      </c>
      <c r="CX512" t="s">
        <v>853</v>
      </c>
      <c r="DC512" t="s">
        <v>3167</v>
      </c>
      <c r="DE512" t="s">
        <v>1392</v>
      </c>
    </row>
    <row r="513" spans="1:109" x14ac:dyDescent="0.25">
      <c r="A513" t="s">
        <v>1025</v>
      </c>
      <c r="B513">
        <v>10</v>
      </c>
      <c r="C513" s="56">
        <v>42419</v>
      </c>
      <c r="D513" t="s">
        <v>1153</v>
      </c>
      <c r="E513" t="s">
        <v>1480</v>
      </c>
      <c r="G513" t="s">
        <v>3172</v>
      </c>
      <c r="H513" t="s">
        <v>1144</v>
      </c>
      <c r="I513" t="s">
        <v>1144</v>
      </c>
      <c r="J513" t="s">
        <v>1144</v>
      </c>
      <c r="K513" t="s">
        <v>1144</v>
      </c>
      <c r="L513">
        <v>283.49</v>
      </c>
      <c r="M513">
        <v>699.44</v>
      </c>
      <c r="N513">
        <v>0</v>
      </c>
      <c r="O513" s="56">
        <v>0</v>
      </c>
      <c r="P513" s="56">
        <v>0</v>
      </c>
      <c r="Q513">
        <v>1</v>
      </c>
      <c r="R513">
        <v>1</v>
      </c>
      <c r="S513">
        <v>11</v>
      </c>
      <c r="T513">
        <v>8</v>
      </c>
      <c r="U513">
        <v>3</v>
      </c>
      <c r="V513">
        <v>1</v>
      </c>
      <c r="W513" t="s">
        <v>1156</v>
      </c>
      <c r="X513" t="s">
        <v>7755</v>
      </c>
      <c r="Y513">
        <v>17</v>
      </c>
      <c r="AA513">
        <v>0</v>
      </c>
      <c r="AB513">
        <v>0</v>
      </c>
      <c r="AC513">
        <v>0</v>
      </c>
      <c r="AD513">
        <v>0</v>
      </c>
      <c r="AE513">
        <v>0</v>
      </c>
      <c r="AF513">
        <v>0</v>
      </c>
      <c r="AG513">
        <v>0</v>
      </c>
      <c r="AJ513" s="56"/>
      <c r="AK513" s="56"/>
      <c r="AL513" s="56"/>
      <c r="AP513" t="s">
        <v>1155</v>
      </c>
      <c r="AR513">
        <v>2</v>
      </c>
      <c r="AS513" t="s">
        <v>1152</v>
      </c>
      <c r="AT513">
        <v>1</v>
      </c>
      <c r="AV513">
        <v>22</v>
      </c>
      <c r="AW513">
        <v>15</v>
      </c>
      <c r="AX513">
        <v>7</v>
      </c>
      <c r="AY513" t="s">
        <v>1145</v>
      </c>
      <c r="AZ513" t="s">
        <v>1145</v>
      </c>
      <c r="BA513">
        <v>24</v>
      </c>
      <c r="BD513">
        <v>1000000000</v>
      </c>
      <c r="BE513">
        <v>10</v>
      </c>
      <c r="BF513">
        <v>0.55000000000000004</v>
      </c>
      <c r="BG513">
        <v>2</v>
      </c>
      <c r="BH513">
        <v>0</v>
      </c>
      <c r="BI513">
        <v>0</v>
      </c>
      <c r="BJ513">
        <v>0</v>
      </c>
      <c r="BK513">
        <v>0</v>
      </c>
      <c r="BL513">
        <v>1</v>
      </c>
      <c r="BM513">
        <v>13</v>
      </c>
      <c r="BN513">
        <v>0.41</v>
      </c>
      <c r="BO513">
        <v>0</v>
      </c>
      <c r="BP513">
        <v>0</v>
      </c>
      <c r="BR513">
        <v>10</v>
      </c>
      <c r="BS513">
        <v>6</v>
      </c>
      <c r="BX513">
        <v>0</v>
      </c>
      <c r="BY513">
        <v>0</v>
      </c>
      <c r="BZ513">
        <v>0</v>
      </c>
      <c r="CA513">
        <v>6.4</v>
      </c>
      <c r="CB513">
        <v>0</v>
      </c>
      <c r="CC513">
        <v>1</v>
      </c>
      <c r="CD513" s="56">
        <v>42095</v>
      </c>
      <c r="CE513" s="56">
        <v>42342</v>
      </c>
      <c r="CF513" s="56">
        <v>42342</v>
      </c>
      <c r="CG513" s="56">
        <v>42419</v>
      </c>
      <c r="CH513" s="56"/>
      <c r="CI513" s="56"/>
      <c r="CJ513">
        <v>0.21</v>
      </c>
      <c r="CK513">
        <v>0</v>
      </c>
      <c r="CL513">
        <v>0</v>
      </c>
      <c r="CM513">
        <v>0</v>
      </c>
      <c r="CN513">
        <v>0.74</v>
      </c>
      <c r="CO513">
        <v>0.23</v>
      </c>
      <c r="CP513">
        <v>0</v>
      </c>
      <c r="CQ513" t="s">
        <v>1154</v>
      </c>
      <c r="CR513" t="s">
        <v>1153</v>
      </c>
      <c r="CS513" t="s">
        <v>3128</v>
      </c>
      <c r="CT513" t="s">
        <v>1397</v>
      </c>
      <c r="CU513" t="s">
        <v>1396</v>
      </c>
      <c r="CV513" t="s">
        <v>3173</v>
      </c>
      <c r="CW513" t="s">
        <v>3166</v>
      </c>
      <c r="CX513" t="s">
        <v>853</v>
      </c>
      <c r="DC513" t="s">
        <v>3167</v>
      </c>
      <c r="DE513" t="s">
        <v>1392</v>
      </c>
    </row>
    <row r="514" spans="1:109" x14ac:dyDescent="0.25">
      <c r="A514" t="s">
        <v>1025</v>
      </c>
      <c r="B514">
        <v>6</v>
      </c>
      <c r="C514" s="56">
        <v>42419</v>
      </c>
      <c r="D514" t="s">
        <v>1153</v>
      </c>
      <c r="E514" t="s">
        <v>3174</v>
      </c>
      <c r="G514" t="s">
        <v>3175</v>
      </c>
      <c r="H514" t="s">
        <v>1144</v>
      </c>
      <c r="I514" t="s">
        <v>1144</v>
      </c>
      <c r="J514" t="s">
        <v>1144</v>
      </c>
      <c r="K514" t="s">
        <v>1144</v>
      </c>
      <c r="L514">
        <v>1.22</v>
      </c>
      <c r="M514">
        <v>2.25</v>
      </c>
      <c r="N514">
        <v>0</v>
      </c>
      <c r="O514" s="56">
        <v>0</v>
      </c>
      <c r="P514" s="56">
        <v>0</v>
      </c>
      <c r="Q514">
        <v>1</v>
      </c>
      <c r="R514">
        <v>1</v>
      </c>
      <c r="S514">
        <v>11</v>
      </c>
      <c r="T514">
        <v>8</v>
      </c>
      <c r="U514">
        <v>3</v>
      </c>
      <c r="V514">
        <v>1</v>
      </c>
      <c r="X514" t="s">
        <v>7755</v>
      </c>
      <c r="AA514">
        <v>0</v>
      </c>
      <c r="AB514">
        <v>0</v>
      </c>
      <c r="AC514">
        <v>0</v>
      </c>
      <c r="AD514">
        <v>0</v>
      </c>
      <c r="AE514">
        <v>0</v>
      </c>
      <c r="AF514">
        <v>0</v>
      </c>
      <c r="AG514">
        <v>0</v>
      </c>
      <c r="AJ514" s="56"/>
      <c r="AK514" s="56"/>
      <c r="AL514" s="56"/>
      <c r="AP514" t="s">
        <v>1155</v>
      </c>
      <c r="AS514" t="s">
        <v>1152</v>
      </c>
      <c r="AT514">
        <v>1</v>
      </c>
      <c r="AV514">
        <v>0</v>
      </c>
      <c r="AW514">
        <v>0</v>
      </c>
      <c r="AX514">
        <v>0</v>
      </c>
      <c r="AY514" t="s">
        <v>1388</v>
      </c>
      <c r="AZ514" t="s">
        <v>1388</v>
      </c>
      <c r="BA514">
        <v>0</v>
      </c>
      <c r="BD514">
        <v>1000000000</v>
      </c>
      <c r="BE514">
        <v>21</v>
      </c>
      <c r="BF514">
        <v>0</v>
      </c>
      <c r="BG514">
        <v>0</v>
      </c>
      <c r="BH514">
        <v>0</v>
      </c>
      <c r="BI514">
        <v>0</v>
      </c>
      <c r="BJ514">
        <v>0</v>
      </c>
      <c r="BK514">
        <v>0</v>
      </c>
      <c r="BL514">
        <v>0</v>
      </c>
      <c r="BM514">
        <v>21</v>
      </c>
      <c r="BN514">
        <v>0</v>
      </c>
      <c r="BO514">
        <v>0</v>
      </c>
      <c r="BP514">
        <v>0</v>
      </c>
      <c r="BR514">
        <v>0</v>
      </c>
      <c r="BS514">
        <v>0</v>
      </c>
      <c r="BX514">
        <v>0</v>
      </c>
      <c r="BY514">
        <v>0</v>
      </c>
      <c r="BZ514">
        <v>0</v>
      </c>
      <c r="CA514">
        <v>0</v>
      </c>
      <c r="CB514">
        <v>0</v>
      </c>
      <c r="CC514">
        <v>1</v>
      </c>
      <c r="CD514" s="56">
        <v>42095</v>
      </c>
      <c r="CE514" s="56">
        <v>42342</v>
      </c>
      <c r="CF514" s="56">
        <v>42342</v>
      </c>
      <c r="CG514" s="56">
        <v>42419</v>
      </c>
      <c r="CH514" s="56"/>
      <c r="CI514" s="56"/>
      <c r="CJ514">
        <v>0.17</v>
      </c>
      <c r="CK514">
        <v>0</v>
      </c>
      <c r="CL514">
        <v>0.03</v>
      </c>
      <c r="CM514">
        <v>0</v>
      </c>
      <c r="CN514">
        <v>0</v>
      </c>
      <c r="CO514">
        <v>0</v>
      </c>
      <c r="CP514">
        <v>0.95</v>
      </c>
      <c r="CQ514" t="s">
        <v>1154</v>
      </c>
      <c r="CR514" t="s">
        <v>1153</v>
      </c>
      <c r="CS514" t="s">
        <v>1395</v>
      </c>
      <c r="CT514" t="s">
        <v>1397</v>
      </c>
      <c r="CU514" t="s">
        <v>1396</v>
      </c>
      <c r="CV514" t="s">
        <v>3176</v>
      </c>
      <c r="CW514" t="s">
        <v>1391</v>
      </c>
      <c r="CX514" t="s">
        <v>853</v>
      </c>
      <c r="DC514" t="s">
        <v>1389</v>
      </c>
      <c r="DE514" t="s">
        <v>1728</v>
      </c>
    </row>
    <row r="515" spans="1:109" x14ac:dyDescent="0.25">
      <c r="A515" t="s">
        <v>1025</v>
      </c>
      <c r="B515">
        <v>6</v>
      </c>
      <c r="C515" s="56">
        <v>42419</v>
      </c>
      <c r="D515" t="s">
        <v>1153</v>
      </c>
      <c r="E515" t="s">
        <v>3177</v>
      </c>
      <c r="G515" t="s">
        <v>3178</v>
      </c>
      <c r="H515" t="s">
        <v>1144</v>
      </c>
      <c r="I515" t="s">
        <v>1144</v>
      </c>
      <c r="J515" t="s">
        <v>1144</v>
      </c>
      <c r="K515" t="s">
        <v>1144</v>
      </c>
      <c r="L515">
        <v>16.100000000000001</v>
      </c>
      <c r="M515">
        <v>28</v>
      </c>
      <c r="N515">
        <v>0</v>
      </c>
      <c r="O515" s="56">
        <v>0</v>
      </c>
      <c r="P515" s="56">
        <v>0</v>
      </c>
      <c r="Q515">
        <v>1</v>
      </c>
      <c r="R515">
        <v>1</v>
      </c>
      <c r="S515">
        <v>11</v>
      </c>
      <c r="T515">
        <v>8</v>
      </c>
      <c r="U515">
        <v>3</v>
      </c>
      <c r="V515">
        <v>1</v>
      </c>
      <c r="X515" t="s">
        <v>7755</v>
      </c>
      <c r="AA515">
        <v>0</v>
      </c>
      <c r="AB515">
        <v>0</v>
      </c>
      <c r="AC515">
        <v>0</v>
      </c>
      <c r="AD515">
        <v>0</v>
      </c>
      <c r="AE515">
        <v>0</v>
      </c>
      <c r="AF515">
        <v>0</v>
      </c>
      <c r="AG515">
        <v>0</v>
      </c>
      <c r="AJ515" s="56"/>
      <c r="AK515" s="56"/>
      <c r="AL515" s="56"/>
      <c r="AP515" t="s">
        <v>1155</v>
      </c>
      <c r="AS515" t="s">
        <v>1152</v>
      </c>
      <c r="AT515">
        <v>1</v>
      </c>
      <c r="AV515">
        <v>0</v>
      </c>
      <c r="AW515">
        <v>0</v>
      </c>
      <c r="AX515">
        <v>0</v>
      </c>
      <c r="AY515" t="s">
        <v>1388</v>
      </c>
      <c r="AZ515" t="s">
        <v>1388</v>
      </c>
      <c r="BA515">
        <v>0</v>
      </c>
      <c r="BD515">
        <v>1000000000</v>
      </c>
      <c r="BE515">
        <v>0</v>
      </c>
      <c r="BF515">
        <v>0</v>
      </c>
      <c r="BG515">
        <v>0</v>
      </c>
      <c r="BH515">
        <v>0</v>
      </c>
      <c r="BI515">
        <v>0</v>
      </c>
      <c r="BJ515">
        <v>0</v>
      </c>
      <c r="BK515">
        <v>0</v>
      </c>
      <c r="BL515">
        <v>0</v>
      </c>
      <c r="BM515">
        <v>0</v>
      </c>
      <c r="BN515">
        <v>0</v>
      </c>
      <c r="BO515">
        <v>0</v>
      </c>
      <c r="BP515">
        <v>0</v>
      </c>
      <c r="BR515">
        <v>0</v>
      </c>
      <c r="BS515">
        <v>0</v>
      </c>
      <c r="BX515">
        <v>0</v>
      </c>
      <c r="BY515">
        <v>0</v>
      </c>
      <c r="BZ515">
        <v>0</v>
      </c>
      <c r="CA515">
        <v>0</v>
      </c>
      <c r="CB515">
        <v>0</v>
      </c>
      <c r="CC515">
        <v>1</v>
      </c>
      <c r="CD515" s="56">
        <v>42095</v>
      </c>
      <c r="CE515" s="56">
        <v>42342</v>
      </c>
      <c r="CF515" s="56">
        <v>42342</v>
      </c>
      <c r="CG515" s="56">
        <v>42419</v>
      </c>
      <c r="CH515" s="56"/>
      <c r="CI515" s="56"/>
      <c r="CJ515">
        <v>1</v>
      </c>
      <c r="CK515">
        <v>0</v>
      </c>
      <c r="CL515">
        <v>0.97</v>
      </c>
      <c r="CM515">
        <v>0</v>
      </c>
      <c r="CN515">
        <v>0</v>
      </c>
      <c r="CO515">
        <v>0</v>
      </c>
      <c r="CP515">
        <v>0</v>
      </c>
      <c r="CQ515" t="s">
        <v>1154</v>
      </c>
      <c r="CR515" t="s">
        <v>1153</v>
      </c>
      <c r="CS515" t="s">
        <v>1395</v>
      </c>
      <c r="CT515" t="s">
        <v>1397</v>
      </c>
      <c r="CU515" t="s">
        <v>1396</v>
      </c>
      <c r="CV515" t="s">
        <v>3179</v>
      </c>
      <c r="CW515" t="s">
        <v>1391</v>
      </c>
      <c r="CX515" t="s">
        <v>853</v>
      </c>
      <c r="DC515" t="s">
        <v>1389</v>
      </c>
      <c r="DE515" t="s">
        <v>1728</v>
      </c>
    </row>
    <row r="516" spans="1:109" x14ac:dyDescent="0.25">
      <c r="A516" t="s">
        <v>1025</v>
      </c>
      <c r="B516">
        <v>6</v>
      </c>
      <c r="C516" s="56">
        <v>42419</v>
      </c>
      <c r="D516" t="s">
        <v>1153</v>
      </c>
      <c r="E516" t="s">
        <v>3180</v>
      </c>
      <c r="G516" t="s">
        <v>3181</v>
      </c>
      <c r="H516" t="s">
        <v>1144</v>
      </c>
      <c r="I516" t="s">
        <v>1144</v>
      </c>
      <c r="J516" t="s">
        <v>1144</v>
      </c>
      <c r="K516" t="s">
        <v>1144</v>
      </c>
      <c r="L516">
        <v>12.28</v>
      </c>
      <c r="M516">
        <v>20.74</v>
      </c>
      <c r="N516">
        <v>0</v>
      </c>
      <c r="O516" s="56">
        <v>0</v>
      </c>
      <c r="P516" s="56">
        <v>0</v>
      </c>
      <c r="Q516">
        <v>1</v>
      </c>
      <c r="R516">
        <v>1</v>
      </c>
      <c r="S516">
        <v>11</v>
      </c>
      <c r="T516">
        <v>8</v>
      </c>
      <c r="U516">
        <v>3</v>
      </c>
      <c r="V516">
        <v>1</v>
      </c>
      <c r="X516" t="s">
        <v>7755</v>
      </c>
      <c r="AA516">
        <v>0</v>
      </c>
      <c r="AB516">
        <v>0</v>
      </c>
      <c r="AC516">
        <v>0</v>
      </c>
      <c r="AD516">
        <v>0</v>
      </c>
      <c r="AE516">
        <v>0</v>
      </c>
      <c r="AF516">
        <v>0</v>
      </c>
      <c r="AG516">
        <v>0</v>
      </c>
      <c r="AJ516" s="56"/>
      <c r="AK516" s="56"/>
      <c r="AL516" s="56"/>
      <c r="AP516" t="s">
        <v>1155</v>
      </c>
      <c r="AS516" t="s">
        <v>1152</v>
      </c>
      <c r="AT516">
        <v>1</v>
      </c>
      <c r="AV516">
        <v>0</v>
      </c>
      <c r="AW516">
        <v>0</v>
      </c>
      <c r="AX516">
        <v>0</v>
      </c>
      <c r="AY516" t="s">
        <v>1388</v>
      </c>
      <c r="AZ516" t="s">
        <v>1388</v>
      </c>
      <c r="BA516">
        <v>0</v>
      </c>
      <c r="BD516">
        <v>1000000000</v>
      </c>
      <c r="BE516">
        <v>0</v>
      </c>
      <c r="BF516">
        <v>0</v>
      </c>
      <c r="BG516">
        <v>0</v>
      </c>
      <c r="BH516">
        <v>0</v>
      </c>
      <c r="BI516">
        <v>0</v>
      </c>
      <c r="BJ516">
        <v>0</v>
      </c>
      <c r="BK516">
        <v>0</v>
      </c>
      <c r="BL516">
        <v>0</v>
      </c>
      <c r="BM516">
        <v>0</v>
      </c>
      <c r="BN516">
        <v>0</v>
      </c>
      <c r="BO516">
        <v>0</v>
      </c>
      <c r="BP516">
        <v>0</v>
      </c>
      <c r="BR516">
        <v>0</v>
      </c>
      <c r="BS516">
        <v>0</v>
      </c>
      <c r="BX516">
        <v>0</v>
      </c>
      <c r="BY516">
        <v>0</v>
      </c>
      <c r="BZ516">
        <v>0</v>
      </c>
      <c r="CA516">
        <v>0</v>
      </c>
      <c r="CB516">
        <v>0</v>
      </c>
      <c r="CC516">
        <v>1</v>
      </c>
      <c r="CD516" s="56">
        <v>42095</v>
      </c>
      <c r="CE516" s="56">
        <v>42342</v>
      </c>
      <c r="CF516" s="56">
        <v>42342</v>
      </c>
      <c r="CG516" s="56">
        <v>42419</v>
      </c>
      <c r="CH516" s="56"/>
      <c r="CI516" s="56"/>
      <c r="CJ516">
        <v>1</v>
      </c>
      <c r="CK516">
        <v>0</v>
      </c>
      <c r="CL516">
        <v>0.97</v>
      </c>
      <c r="CM516">
        <v>0</v>
      </c>
      <c r="CN516">
        <v>0</v>
      </c>
      <c r="CO516">
        <v>0</v>
      </c>
      <c r="CP516">
        <v>0</v>
      </c>
      <c r="CQ516" t="s">
        <v>1154</v>
      </c>
      <c r="CR516" t="s">
        <v>1153</v>
      </c>
      <c r="CS516" t="s">
        <v>1395</v>
      </c>
      <c r="CT516" t="s">
        <v>1397</v>
      </c>
      <c r="CU516" t="s">
        <v>1396</v>
      </c>
      <c r="CV516" t="s">
        <v>3182</v>
      </c>
      <c r="CW516" t="s">
        <v>1391</v>
      </c>
      <c r="CX516" t="s">
        <v>853</v>
      </c>
      <c r="DC516" t="s">
        <v>1389</v>
      </c>
      <c r="DE516" t="s">
        <v>1728</v>
      </c>
    </row>
    <row r="517" spans="1:109" x14ac:dyDescent="0.25">
      <c r="A517" t="s">
        <v>1025</v>
      </c>
      <c r="B517">
        <v>6</v>
      </c>
      <c r="C517" s="56">
        <v>42419</v>
      </c>
      <c r="D517" t="s">
        <v>1153</v>
      </c>
      <c r="E517" t="s">
        <v>3183</v>
      </c>
      <c r="G517" t="s">
        <v>3184</v>
      </c>
      <c r="H517" t="s">
        <v>1144</v>
      </c>
      <c r="I517" t="s">
        <v>1144</v>
      </c>
      <c r="J517" t="s">
        <v>1144</v>
      </c>
      <c r="K517" t="s">
        <v>1144</v>
      </c>
      <c r="L517">
        <v>0.41</v>
      </c>
      <c r="M517">
        <v>1.1399999999999999</v>
      </c>
      <c r="N517">
        <v>0</v>
      </c>
      <c r="O517" s="56">
        <v>0</v>
      </c>
      <c r="P517" s="56">
        <v>0</v>
      </c>
      <c r="Q517">
        <v>1</v>
      </c>
      <c r="R517">
        <v>1</v>
      </c>
      <c r="S517">
        <v>11</v>
      </c>
      <c r="T517">
        <v>8</v>
      </c>
      <c r="U517">
        <v>3</v>
      </c>
      <c r="V517">
        <v>1</v>
      </c>
      <c r="X517" t="s">
        <v>7755</v>
      </c>
      <c r="AA517">
        <v>0</v>
      </c>
      <c r="AB517">
        <v>0</v>
      </c>
      <c r="AC517">
        <v>0</v>
      </c>
      <c r="AD517">
        <v>0</v>
      </c>
      <c r="AE517">
        <v>0</v>
      </c>
      <c r="AF517">
        <v>0</v>
      </c>
      <c r="AG517">
        <v>0</v>
      </c>
      <c r="AJ517" s="56"/>
      <c r="AK517" s="56"/>
      <c r="AL517" s="56"/>
      <c r="AP517" t="s">
        <v>1155</v>
      </c>
      <c r="AS517" t="s">
        <v>1152</v>
      </c>
      <c r="AT517">
        <v>1</v>
      </c>
      <c r="AV517">
        <v>0</v>
      </c>
      <c r="AW517">
        <v>0</v>
      </c>
      <c r="AX517">
        <v>0</v>
      </c>
      <c r="AY517" t="s">
        <v>1388</v>
      </c>
      <c r="AZ517" t="s">
        <v>1388</v>
      </c>
      <c r="BA517">
        <v>0</v>
      </c>
      <c r="BD517">
        <v>1000000000</v>
      </c>
      <c r="BE517">
        <v>0</v>
      </c>
      <c r="BF517">
        <v>0</v>
      </c>
      <c r="BG517">
        <v>0</v>
      </c>
      <c r="BH517">
        <v>0</v>
      </c>
      <c r="BI517">
        <v>0</v>
      </c>
      <c r="BJ517">
        <v>0</v>
      </c>
      <c r="BK517">
        <v>0</v>
      </c>
      <c r="BL517">
        <v>0</v>
      </c>
      <c r="BM517">
        <v>0</v>
      </c>
      <c r="BN517">
        <v>0</v>
      </c>
      <c r="BO517">
        <v>0</v>
      </c>
      <c r="BP517">
        <v>0</v>
      </c>
      <c r="BR517">
        <v>0</v>
      </c>
      <c r="BS517">
        <v>0</v>
      </c>
      <c r="BX517">
        <v>0</v>
      </c>
      <c r="BY517">
        <v>0</v>
      </c>
      <c r="BZ517">
        <v>0</v>
      </c>
      <c r="CA517">
        <v>0</v>
      </c>
      <c r="CB517">
        <v>0</v>
      </c>
      <c r="CC517">
        <v>1</v>
      </c>
      <c r="CD517" s="56">
        <v>42095</v>
      </c>
      <c r="CE517" s="56">
        <v>42342</v>
      </c>
      <c r="CF517" s="56">
        <v>42342</v>
      </c>
      <c r="CG517" s="56">
        <v>42419</v>
      </c>
      <c r="CH517" s="56"/>
      <c r="CI517" s="56"/>
      <c r="CJ517">
        <v>1</v>
      </c>
      <c r="CK517">
        <v>0</v>
      </c>
      <c r="CL517">
        <v>0.97</v>
      </c>
      <c r="CM517">
        <v>0</v>
      </c>
      <c r="CN517">
        <v>0</v>
      </c>
      <c r="CO517">
        <v>0</v>
      </c>
      <c r="CP517">
        <v>0</v>
      </c>
      <c r="CQ517" t="s">
        <v>1154</v>
      </c>
      <c r="CR517" t="s">
        <v>1153</v>
      </c>
      <c r="CS517" t="s">
        <v>1395</v>
      </c>
      <c r="CT517" t="s">
        <v>1397</v>
      </c>
      <c r="CU517" t="s">
        <v>1396</v>
      </c>
      <c r="CV517" t="s">
        <v>3185</v>
      </c>
      <c r="CW517" t="s">
        <v>1391</v>
      </c>
      <c r="CX517" t="s">
        <v>853</v>
      </c>
      <c r="DC517" t="s">
        <v>3186</v>
      </c>
      <c r="DE517" t="s">
        <v>1728</v>
      </c>
    </row>
    <row r="518" spans="1:109" x14ac:dyDescent="0.25">
      <c r="A518" t="s">
        <v>1025</v>
      </c>
      <c r="B518">
        <v>6</v>
      </c>
      <c r="C518" s="56">
        <v>42419</v>
      </c>
      <c r="D518" t="s">
        <v>1153</v>
      </c>
      <c r="E518" t="s">
        <v>3187</v>
      </c>
      <c r="G518" t="s">
        <v>3188</v>
      </c>
      <c r="H518" t="s">
        <v>1144</v>
      </c>
      <c r="I518" t="s">
        <v>1144</v>
      </c>
      <c r="J518" t="s">
        <v>1144</v>
      </c>
      <c r="K518" t="s">
        <v>1144</v>
      </c>
      <c r="L518">
        <v>0.06</v>
      </c>
      <c r="M518">
        <v>0.17</v>
      </c>
      <c r="N518">
        <v>0</v>
      </c>
      <c r="O518" s="56">
        <v>0</v>
      </c>
      <c r="P518" s="56">
        <v>0</v>
      </c>
      <c r="Q518">
        <v>1</v>
      </c>
      <c r="R518">
        <v>1</v>
      </c>
      <c r="S518">
        <v>11</v>
      </c>
      <c r="T518">
        <v>8</v>
      </c>
      <c r="U518">
        <v>3</v>
      </c>
      <c r="V518">
        <v>1</v>
      </c>
      <c r="X518" t="s">
        <v>7755</v>
      </c>
      <c r="AA518">
        <v>0</v>
      </c>
      <c r="AB518">
        <v>0</v>
      </c>
      <c r="AC518">
        <v>0</v>
      </c>
      <c r="AD518">
        <v>0</v>
      </c>
      <c r="AE518">
        <v>0</v>
      </c>
      <c r="AF518">
        <v>0</v>
      </c>
      <c r="AG518">
        <v>0</v>
      </c>
      <c r="AJ518" s="56"/>
      <c r="AK518" s="56"/>
      <c r="AL518" s="56"/>
      <c r="AP518" t="s">
        <v>1155</v>
      </c>
      <c r="AS518" t="s">
        <v>1152</v>
      </c>
      <c r="AT518">
        <v>1</v>
      </c>
      <c r="AV518">
        <v>0</v>
      </c>
      <c r="AW518">
        <v>0</v>
      </c>
      <c r="AX518">
        <v>0</v>
      </c>
      <c r="AY518" t="s">
        <v>1388</v>
      </c>
      <c r="AZ518" t="s">
        <v>1388</v>
      </c>
      <c r="BA518">
        <v>0</v>
      </c>
      <c r="BD518">
        <v>1000000000</v>
      </c>
      <c r="BE518">
        <v>965</v>
      </c>
      <c r="BF518">
        <v>0</v>
      </c>
      <c r="BG518">
        <v>0</v>
      </c>
      <c r="BH518">
        <v>0</v>
      </c>
      <c r="BI518">
        <v>0</v>
      </c>
      <c r="BJ518">
        <v>0</v>
      </c>
      <c r="BK518">
        <v>0</v>
      </c>
      <c r="BL518">
        <v>0</v>
      </c>
      <c r="BM518">
        <v>965</v>
      </c>
      <c r="BN518">
        <v>0</v>
      </c>
      <c r="BO518">
        <v>0</v>
      </c>
      <c r="BP518">
        <v>0</v>
      </c>
      <c r="BR518">
        <v>0</v>
      </c>
      <c r="BS518">
        <v>0</v>
      </c>
      <c r="BX518">
        <v>0</v>
      </c>
      <c r="BY518">
        <v>0</v>
      </c>
      <c r="BZ518">
        <v>0</v>
      </c>
      <c r="CA518">
        <v>0</v>
      </c>
      <c r="CB518">
        <v>0</v>
      </c>
      <c r="CC518">
        <v>1</v>
      </c>
      <c r="CD518" s="56">
        <v>42095</v>
      </c>
      <c r="CE518" s="56">
        <v>42342</v>
      </c>
      <c r="CF518" s="56">
        <v>42342</v>
      </c>
      <c r="CG518" s="56">
        <v>42419</v>
      </c>
      <c r="CH518" s="56"/>
      <c r="CI518" s="56"/>
      <c r="CJ518">
        <v>0.33</v>
      </c>
      <c r="CK518">
        <v>0</v>
      </c>
      <c r="CL518">
        <v>0.03</v>
      </c>
      <c r="CM518">
        <v>0</v>
      </c>
      <c r="CN518">
        <v>0</v>
      </c>
      <c r="CO518">
        <v>0</v>
      </c>
      <c r="CP518">
        <v>0.95</v>
      </c>
      <c r="CQ518" t="s">
        <v>1154</v>
      </c>
      <c r="CR518" t="s">
        <v>1153</v>
      </c>
      <c r="CS518" t="s">
        <v>1395</v>
      </c>
      <c r="CT518" t="s">
        <v>1397</v>
      </c>
      <c r="CU518" t="s">
        <v>1396</v>
      </c>
      <c r="CV518" t="s">
        <v>3189</v>
      </c>
      <c r="CW518" t="s">
        <v>1391</v>
      </c>
      <c r="CX518" t="s">
        <v>853</v>
      </c>
      <c r="DC518" t="s">
        <v>1389</v>
      </c>
      <c r="DE518" t="s">
        <v>1728</v>
      </c>
    </row>
    <row r="519" spans="1:109" x14ac:dyDescent="0.25">
      <c r="A519" t="s">
        <v>1025</v>
      </c>
      <c r="B519">
        <v>6</v>
      </c>
      <c r="C519" s="56">
        <v>42419</v>
      </c>
      <c r="D519" t="s">
        <v>1153</v>
      </c>
      <c r="E519" t="s">
        <v>3190</v>
      </c>
      <c r="G519" t="s">
        <v>3191</v>
      </c>
      <c r="H519" t="s">
        <v>1144</v>
      </c>
      <c r="I519" t="s">
        <v>1144</v>
      </c>
      <c r="J519" t="s">
        <v>1144</v>
      </c>
      <c r="K519" t="s">
        <v>1144</v>
      </c>
      <c r="L519">
        <v>0.68</v>
      </c>
      <c r="M519">
        <v>0.26</v>
      </c>
      <c r="N519">
        <v>0</v>
      </c>
      <c r="O519" s="56">
        <v>0</v>
      </c>
      <c r="P519" s="56">
        <v>0</v>
      </c>
      <c r="Q519">
        <v>1</v>
      </c>
      <c r="R519">
        <v>1</v>
      </c>
      <c r="S519">
        <v>11</v>
      </c>
      <c r="T519">
        <v>8</v>
      </c>
      <c r="U519">
        <v>3</v>
      </c>
      <c r="V519">
        <v>1</v>
      </c>
      <c r="X519" t="s">
        <v>7755</v>
      </c>
      <c r="AA519">
        <v>0</v>
      </c>
      <c r="AB519">
        <v>0</v>
      </c>
      <c r="AC519">
        <v>0</v>
      </c>
      <c r="AD519">
        <v>0</v>
      </c>
      <c r="AE519">
        <v>0</v>
      </c>
      <c r="AF519">
        <v>0</v>
      </c>
      <c r="AG519">
        <v>0</v>
      </c>
      <c r="AJ519" s="56"/>
      <c r="AK519" s="56"/>
      <c r="AL519" s="56"/>
      <c r="AP519" t="s">
        <v>1155</v>
      </c>
      <c r="AS519" t="s">
        <v>1152</v>
      </c>
      <c r="AT519">
        <v>1</v>
      </c>
      <c r="AV519">
        <v>0</v>
      </c>
      <c r="AW519">
        <v>0</v>
      </c>
      <c r="AX519">
        <v>0</v>
      </c>
      <c r="AY519" t="s">
        <v>1388</v>
      </c>
      <c r="AZ519" t="s">
        <v>1388</v>
      </c>
      <c r="BA519">
        <v>0</v>
      </c>
      <c r="BD519">
        <v>1000000000</v>
      </c>
      <c r="BE519">
        <v>0</v>
      </c>
      <c r="BF519">
        <v>0</v>
      </c>
      <c r="BG519">
        <v>0</v>
      </c>
      <c r="BH519">
        <v>0</v>
      </c>
      <c r="BI519">
        <v>0</v>
      </c>
      <c r="BJ519">
        <v>0</v>
      </c>
      <c r="BK519">
        <v>0</v>
      </c>
      <c r="BL519">
        <v>0</v>
      </c>
      <c r="BM519">
        <v>0</v>
      </c>
      <c r="BN519">
        <v>0</v>
      </c>
      <c r="BO519">
        <v>0</v>
      </c>
      <c r="BP519">
        <v>0</v>
      </c>
      <c r="BR519">
        <v>0</v>
      </c>
      <c r="BS519">
        <v>0</v>
      </c>
      <c r="BX519">
        <v>0</v>
      </c>
      <c r="BY519">
        <v>0</v>
      </c>
      <c r="BZ519">
        <v>0</v>
      </c>
      <c r="CA519">
        <v>0</v>
      </c>
      <c r="CB519">
        <v>0</v>
      </c>
      <c r="CC519">
        <v>1</v>
      </c>
      <c r="CD519" s="56">
        <v>42095</v>
      </c>
      <c r="CE519" s="56">
        <v>42342</v>
      </c>
      <c r="CF519" s="56">
        <v>42342</v>
      </c>
      <c r="CG519" s="56">
        <v>42419</v>
      </c>
      <c r="CH519" s="56"/>
      <c r="CI519" s="56"/>
      <c r="CJ519">
        <v>1</v>
      </c>
      <c r="CK519">
        <v>0</v>
      </c>
      <c r="CL519">
        <v>0.97</v>
      </c>
      <c r="CM519">
        <v>0</v>
      </c>
      <c r="CN519">
        <v>0</v>
      </c>
      <c r="CO519">
        <v>0</v>
      </c>
      <c r="CP519">
        <v>0</v>
      </c>
      <c r="CQ519" t="s">
        <v>1154</v>
      </c>
      <c r="CR519" t="s">
        <v>1153</v>
      </c>
      <c r="CS519" t="s">
        <v>1395</v>
      </c>
      <c r="CT519" t="s">
        <v>1397</v>
      </c>
      <c r="CU519" t="s">
        <v>1396</v>
      </c>
      <c r="CV519" t="s">
        <v>3192</v>
      </c>
      <c r="CW519" t="s">
        <v>1391</v>
      </c>
      <c r="CX519" t="s">
        <v>853</v>
      </c>
      <c r="DC519" t="s">
        <v>1389</v>
      </c>
      <c r="DE519" t="s">
        <v>1728</v>
      </c>
    </row>
    <row r="520" spans="1:109" x14ac:dyDescent="0.25">
      <c r="A520" t="s">
        <v>1025</v>
      </c>
      <c r="B520">
        <v>10</v>
      </c>
      <c r="C520" s="56">
        <v>42419</v>
      </c>
      <c r="D520" t="s">
        <v>1153</v>
      </c>
      <c r="E520" t="s">
        <v>3193</v>
      </c>
      <c r="G520" t="s">
        <v>3194</v>
      </c>
      <c r="H520" t="s">
        <v>1144</v>
      </c>
      <c r="I520" t="s">
        <v>1144</v>
      </c>
      <c r="J520" t="s">
        <v>1144</v>
      </c>
      <c r="K520" t="s">
        <v>1144</v>
      </c>
      <c r="L520">
        <v>193.46</v>
      </c>
      <c r="M520">
        <v>387.56</v>
      </c>
      <c r="N520">
        <v>0</v>
      </c>
      <c r="O520" s="56">
        <v>0</v>
      </c>
      <c r="P520" s="56">
        <v>0</v>
      </c>
      <c r="Q520">
        <v>1</v>
      </c>
      <c r="R520">
        <v>1</v>
      </c>
      <c r="S520">
        <v>11</v>
      </c>
      <c r="T520">
        <v>8</v>
      </c>
      <c r="U520">
        <v>3</v>
      </c>
      <c r="V520">
        <v>1</v>
      </c>
      <c r="X520" t="s">
        <v>7670</v>
      </c>
      <c r="AA520">
        <v>0</v>
      </c>
      <c r="AB520">
        <v>0</v>
      </c>
      <c r="AC520">
        <v>0</v>
      </c>
      <c r="AD520">
        <v>0</v>
      </c>
      <c r="AE520">
        <v>0</v>
      </c>
      <c r="AF520">
        <v>0</v>
      </c>
      <c r="AG520">
        <v>0</v>
      </c>
      <c r="AJ520" s="56"/>
      <c r="AK520" s="56"/>
      <c r="AL520" s="56"/>
      <c r="AP520" t="s">
        <v>1155</v>
      </c>
      <c r="AS520" t="s">
        <v>1152</v>
      </c>
      <c r="AT520">
        <v>1</v>
      </c>
      <c r="AV520">
        <v>10</v>
      </c>
      <c r="AW520">
        <v>7</v>
      </c>
      <c r="AX520">
        <v>3</v>
      </c>
      <c r="AY520" t="s">
        <v>1147</v>
      </c>
      <c r="AZ520" t="s">
        <v>1147</v>
      </c>
      <c r="BA520">
        <v>14</v>
      </c>
      <c r="BD520">
        <v>1000000000</v>
      </c>
      <c r="BE520">
        <v>12</v>
      </c>
      <c r="BF520">
        <v>-0.2</v>
      </c>
      <c r="BG520">
        <v>1</v>
      </c>
      <c r="BH520">
        <v>0</v>
      </c>
      <c r="BI520">
        <v>0</v>
      </c>
      <c r="BJ520">
        <v>0</v>
      </c>
      <c r="BK520">
        <v>0</v>
      </c>
      <c r="BL520">
        <v>0</v>
      </c>
      <c r="BM520">
        <v>13</v>
      </c>
      <c r="BN520">
        <v>-0.3</v>
      </c>
      <c r="BO520">
        <v>0</v>
      </c>
      <c r="BP520">
        <v>0</v>
      </c>
      <c r="BR520">
        <v>0</v>
      </c>
      <c r="BS520">
        <v>3</v>
      </c>
      <c r="BX520">
        <v>0</v>
      </c>
      <c r="BY520">
        <v>386.92</v>
      </c>
      <c r="BZ520">
        <v>0</v>
      </c>
      <c r="CA520">
        <v>4.38</v>
      </c>
      <c r="CB520">
        <v>0</v>
      </c>
      <c r="CC520">
        <v>1</v>
      </c>
      <c r="CD520" s="56">
        <v>42353</v>
      </c>
      <c r="CE520" s="56">
        <v>42353</v>
      </c>
      <c r="CF520" s="56">
        <v>42353</v>
      </c>
      <c r="CG520" s="56">
        <v>42430</v>
      </c>
      <c r="CH520" s="56"/>
      <c r="CI520" s="56"/>
      <c r="CJ520">
        <v>0.08</v>
      </c>
      <c r="CK520">
        <v>0</v>
      </c>
      <c r="CL520">
        <v>0</v>
      </c>
      <c r="CM520">
        <v>0</v>
      </c>
      <c r="CN520">
        <v>0</v>
      </c>
      <c r="CO520">
        <v>0</v>
      </c>
      <c r="CP520">
        <v>0.89</v>
      </c>
      <c r="CQ520" t="s">
        <v>1154</v>
      </c>
      <c r="CR520" t="s">
        <v>1153</v>
      </c>
      <c r="CS520" t="s">
        <v>3128</v>
      </c>
      <c r="CT520" t="s">
        <v>1397</v>
      </c>
      <c r="CU520" t="s">
        <v>1396</v>
      </c>
      <c r="CV520" t="s">
        <v>3195</v>
      </c>
      <c r="CW520" t="s">
        <v>3196</v>
      </c>
      <c r="CX520" t="s">
        <v>853</v>
      </c>
      <c r="DC520" t="s">
        <v>1393</v>
      </c>
      <c r="DE520" t="s">
        <v>1728</v>
      </c>
    </row>
    <row r="521" spans="1:109" x14ac:dyDescent="0.25">
      <c r="A521" t="s">
        <v>1025</v>
      </c>
      <c r="B521">
        <v>6</v>
      </c>
      <c r="C521" s="56">
        <v>42419</v>
      </c>
      <c r="D521" t="s">
        <v>1153</v>
      </c>
      <c r="E521" t="s">
        <v>3197</v>
      </c>
      <c r="G521" t="s">
        <v>3198</v>
      </c>
      <c r="H521" t="s">
        <v>1144</v>
      </c>
      <c r="I521" t="s">
        <v>1144</v>
      </c>
      <c r="J521" t="s">
        <v>1144</v>
      </c>
      <c r="K521" t="s">
        <v>1144</v>
      </c>
      <c r="L521">
        <v>1.88</v>
      </c>
      <c r="M521">
        <v>2.6</v>
      </c>
      <c r="N521">
        <v>0</v>
      </c>
      <c r="O521" s="56">
        <v>0</v>
      </c>
      <c r="P521" s="56">
        <v>0</v>
      </c>
      <c r="Q521">
        <v>1</v>
      </c>
      <c r="R521">
        <v>1</v>
      </c>
      <c r="S521">
        <v>11</v>
      </c>
      <c r="T521">
        <v>8</v>
      </c>
      <c r="U521">
        <v>3</v>
      </c>
      <c r="V521">
        <v>1</v>
      </c>
      <c r="X521" t="s">
        <v>7755</v>
      </c>
      <c r="AA521">
        <v>0</v>
      </c>
      <c r="AB521">
        <v>0</v>
      </c>
      <c r="AC521">
        <v>0</v>
      </c>
      <c r="AD521">
        <v>0</v>
      </c>
      <c r="AE521">
        <v>0</v>
      </c>
      <c r="AF521">
        <v>0</v>
      </c>
      <c r="AG521">
        <v>0</v>
      </c>
      <c r="AJ521" s="56"/>
      <c r="AK521" s="56"/>
      <c r="AL521" s="56"/>
      <c r="AP521" t="s">
        <v>1155</v>
      </c>
      <c r="AS521" t="s">
        <v>1152</v>
      </c>
      <c r="AT521">
        <v>1</v>
      </c>
      <c r="AV521">
        <v>0</v>
      </c>
      <c r="AW521">
        <v>0</v>
      </c>
      <c r="AX521">
        <v>0</v>
      </c>
      <c r="AY521" t="s">
        <v>1388</v>
      </c>
      <c r="AZ521" t="s">
        <v>1388</v>
      </c>
      <c r="BA521">
        <v>0</v>
      </c>
      <c r="BD521">
        <v>1000000000</v>
      </c>
      <c r="BE521">
        <v>4</v>
      </c>
      <c r="BF521">
        <v>0</v>
      </c>
      <c r="BG521">
        <v>0</v>
      </c>
      <c r="BH521">
        <v>0</v>
      </c>
      <c r="BI521">
        <v>0</v>
      </c>
      <c r="BJ521">
        <v>0</v>
      </c>
      <c r="BK521">
        <v>0</v>
      </c>
      <c r="BL521">
        <v>0</v>
      </c>
      <c r="BM521">
        <v>4</v>
      </c>
      <c r="BN521">
        <v>0</v>
      </c>
      <c r="BO521">
        <v>0</v>
      </c>
      <c r="BP521">
        <v>0</v>
      </c>
      <c r="BR521">
        <v>0</v>
      </c>
      <c r="BS521">
        <v>0</v>
      </c>
      <c r="BX521">
        <v>0</v>
      </c>
      <c r="BY521">
        <v>0</v>
      </c>
      <c r="BZ521">
        <v>0</v>
      </c>
      <c r="CA521">
        <v>0</v>
      </c>
      <c r="CB521">
        <v>0</v>
      </c>
      <c r="CC521">
        <v>1</v>
      </c>
      <c r="CD521" s="56">
        <v>42095</v>
      </c>
      <c r="CE521" s="56">
        <v>42342</v>
      </c>
      <c r="CF521" s="56">
        <v>42342</v>
      </c>
      <c r="CG521" s="56">
        <v>42419</v>
      </c>
      <c r="CH521" s="56"/>
      <c r="CI521" s="56"/>
      <c r="CJ521">
        <v>0.17</v>
      </c>
      <c r="CK521">
        <v>0</v>
      </c>
      <c r="CL521">
        <v>0.03</v>
      </c>
      <c r="CM521">
        <v>0</v>
      </c>
      <c r="CN521">
        <v>0</v>
      </c>
      <c r="CO521">
        <v>0</v>
      </c>
      <c r="CP521">
        <v>0.95</v>
      </c>
      <c r="CQ521" t="s">
        <v>1154</v>
      </c>
      <c r="CR521" t="s">
        <v>1153</v>
      </c>
      <c r="CS521" t="s">
        <v>1395</v>
      </c>
      <c r="CT521" t="s">
        <v>1397</v>
      </c>
      <c r="CU521" t="s">
        <v>1396</v>
      </c>
      <c r="CV521" t="s">
        <v>3199</v>
      </c>
      <c r="CW521" t="s">
        <v>1391</v>
      </c>
      <c r="CX521" t="s">
        <v>853</v>
      </c>
      <c r="DC521" t="s">
        <v>1389</v>
      </c>
      <c r="DE521" t="s">
        <v>1728</v>
      </c>
    </row>
    <row r="522" spans="1:109" x14ac:dyDescent="0.25">
      <c r="A522" t="s">
        <v>1025</v>
      </c>
      <c r="B522">
        <v>10</v>
      </c>
      <c r="C522" s="56">
        <v>42419</v>
      </c>
      <c r="D522" t="s">
        <v>1153</v>
      </c>
      <c r="E522" t="s">
        <v>3200</v>
      </c>
      <c r="G522" t="s">
        <v>3201</v>
      </c>
      <c r="H522" t="s">
        <v>1144</v>
      </c>
      <c r="I522" t="s">
        <v>1144</v>
      </c>
      <c r="J522" t="s">
        <v>1144</v>
      </c>
      <c r="K522" t="s">
        <v>1144</v>
      </c>
      <c r="L522">
        <v>229.56</v>
      </c>
      <c r="M522">
        <v>460.85</v>
      </c>
      <c r="N522">
        <v>0</v>
      </c>
      <c r="O522" s="56">
        <v>0</v>
      </c>
      <c r="P522" s="56">
        <v>0</v>
      </c>
      <c r="Q522">
        <v>1</v>
      </c>
      <c r="R522">
        <v>1</v>
      </c>
      <c r="S522">
        <v>11</v>
      </c>
      <c r="T522">
        <v>8</v>
      </c>
      <c r="U522">
        <v>3</v>
      </c>
      <c r="V522">
        <v>1</v>
      </c>
      <c r="W522" t="s">
        <v>1394</v>
      </c>
      <c r="X522" t="s">
        <v>7670</v>
      </c>
      <c r="AA522">
        <v>0</v>
      </c>
      <c r="AB522">
        <v>0</v>
      </c>
      <c r="AC522">
        <v>0</v>
      </c>
      <c r="AD522">
        <v>0</v>
      </c>
      <c r="AE522">
        <v>0</v>
      </c>
      <c r="AF522">
        <v>6</v>
      </c>
      <c r="AG522">
        <v>0</v>
      </c>
      <c r="AJ522" s="56"/>
      <c r="AK522" s="56"/>
      <c r="AL522" s="56"/>
      <c r="AP522" t="s">
        <v>1155</v>
      </c>
      <c r="AS522" t="s">
        <v>1152</v>
      </c>
      <c r="AT522">
        <v>1</v>
      </c>
      <c r="AV522">
        <v>30</v>
      </c>
      <c r="AW522">
        <v>20</v>
      </c>
      <c r="AX522">
        <v>10</v>
      </c>
      <c r="AY522" t="s">
        <v>1145</v>
      </c>
      <c r="AZ522" t="s">
        <v>1147</v>
      </c>
      <c r="BA522">
        <v>35</v>
      </c>
      <c r="BD522">
        <v>1000000000</v>
      </c>
      <c r="BE522">
        <v>14</v>
      </c>
      <c r="BF522">
        <v>0.53</v>
      </c>
      <c r="BG522">
        <v>18</v>
      </c>
      <c r="BH522">
        <v>0</v>
      </c>
      <c r="BI522">
        <v>0</v>
      </c>
      <c r="BJ522">
        <v>0</v>
      </c>
      <c r="BK522">
        <v>0</v>
      </c>
      <c r="BL522">
        <v>24</v>
      </c>
      <c r="BM522">
        <v>56</v>
      </c>
      <c r="BN522">
        <v>-0.87</v>
      </c>
      <c r="BO522">
        <v>0</v>
      </c>
      <c r="BP522">
        <v>0</v>
      </c>
      <c r="BR522">
        <v>0</v>
      </c>
      <c r="BS522">
        <v>8</v>
      </c>
      <c r="BX522">
        <v>0</v>
      </c>
      <c r="BY522">
        <v>0</v>
      </c>
      <c r="BZ522">
        <v>0</v>
      </c>
      <c r="CA522">
        <v>4.4000000000000004</v>
      </c>
      <c r="CB522">
        <v>0</v>
      </c>
      <c r="CC522">
        <v>1</v>
      </c>
      <c r="CD522" s="56">
        <v>42353</v>
      </c>
      <c r="CE522" s="56">
        <v>42353</v>
      </c>
      <c r="CF522" s="56">
        <v>42353</v>
      </c>
      <c r="CG522" s="56">
        <v>42430</v>
      </c>
      <c r="CH522" s="56"/>
      <c r="CI522" s="56"/>
      <c r="CJ522">
        <v>1.31</v>
      </c>
      <c r="CK522">
        <v>0</v>
      </c>
      <c r="CL522">
        <v>0.08</v>
      </c>
      <c r="CM522">
        <v>0.74</v>
      </c>
      <c r="CN522">
        <v>0.04</v>
      </c>
      <c r="CO522">
        <v>0.03</v>
      </c>
      <c r="CP522">
        <v>0</v>
      </c>
      <c r="CQ522" t="s">
        <v>1154</v>
      </c>
      <c r="CR522" t="s">
        <v>1153</v>
      </c>
      <c r="CS522" t="s">
        <v>3128</v>
      </c>
      <c r="CT522" t="s">
        <v>1397</v>
      </c>
      <c r="CU522" t="s">
        <v>1396</v>
      </c>
      <c r="CV522" t="s">
        <v>858</v>
      </c>
      <c r="CW522" t="s">
        <v>859</v>
      </c>
      <c r="CX522" t="s">
        <v>853</v>
      </c>
      <c r="DC522" t="s">
        <v>859</v>
      </c>
      <c r="DE522" t="s">
        <v>1392</v>
      </c>
    </row>
    <row r="523" spans="1:109" x14ac:dyDescent="0.25">
      <c r="A523" t="s">
        <v>1025</v>
      </c>
      <c r="B523">
        <v>10</v>
      </c>
      <c r="C523" s="56">
        <v>42419</v>
      </c>
      <c r="D523" t="s">
        <v>1153</v>
      </c>
      <c r="E523" t="s">
        <v>1481</v>
      </c>
      <c r="G523" t="s">
        <v>863</v>
      </c>
      <c r="H523" t="s">
        <v>1144</v>
      </c>
      <c r="I523" t="s">
        <v>1144</v>
      </c>
      <c r="J523" t="s">
        <v>1144</v>
      </c>
      <c r="K523" t="s">
        <v>1144</v>
      </c>
      <c r="L523">
        <v>331.82</v>
      </c>
      <c r="M523">
        <v>621.29</v>
      </c>
      <c r="N523">
        <v>0</v>
      </c>
      <c r="O523" s="56">
        <v>0</v>
      </c>
      <c r="P523" s="56">
        <v>0</v>
      </c>
      <c r="Q523">
        <v>1</v>
      </c>
      <c r="R523">
        <v>1</v>
      </c>
      <c r="S523">
        <v>11</v>
      </c>
      <c r="T523">
        <v>8</v>
      </c>
      <c r="U523">
        <v>3</v>
      </c>
      <c r="V523">
        <v>1</v>
      </c>
      <c r="W523" t="s">
        <v>1156</v>
      </c>
      <c r="X523" t="s">
        <v>7765</v>
      </c>
      <c r="Y523">
        <v>110</v>
      </c>
      <c r="AA523">
        <v>0</v>
      </c>
      <c r="AB523">
        <v>0</v>
      </c>
      <c r="AC523">
        <v>0</v>
      </c>
      <c r="AD523">
        <v>0</v>
      </c>
      <c r="AE523">
        <v>0</v>
      </c>
      <c r="AF523">
        <v>13</v>
      </c>
      <c r="AG523">
        <v>0</v>
      </c>
      <c r="AJ523" s="56"/>
      <c r="AK523" s="56"/>
      <c r="AL523" s="56"/>
      <c r="AP523" t="s">
        <v>1155</v>
      </c>
      <c r="AS523" t="s">
        <v>1152</v>
      </c>
      <c r="AT523">
        <v>1</v>
      </c>
      <c r="AV523">
        <v>82</v>
      </c>
      <c r="AW523">
        <v>55</v>
      </c>
      <c r="AX523">
        <v>27</v>
      </c>
      <c r="AY523" t="s">
        <v>1146</v>
      </c>
      <c r="AZ523" t="s">
        <v>1146</v>
      </c>
      <c r="BA523">
        <v>90</v>
      </c>
      <c r="BD523">
        <v>1000000000</v>
      </c>
      <c r="BE523">
        <v>1</v>
      </c>
      <c r="BF523">
        <v>0.99</v>
      </c>
      <c r="BG523">
        <v>5</v>
      </c>
      <c r="BH523">
        <v>0</v>
      </c>
      <c r="BI523">
        <v>0</v>
      </c>
      <c r="BJ523">
        <v>0</v>
      </c>
      <c r="BK523">
        <v>0</v>
      </c>
      <c r="BL523">
        <v>10</v>
      </c>
      <c r="BM523">
        <v>16</v>
      </c>
      <c r="BN523">
        <v>0.8</v>
      </c>
      <c r="BO523">
        <v>0</v>
      </c>
      <c r="BP523">
        <v>0</v>
      </c>
      <c r="BR523">
        <v>66</v>
      </c>
      <c r="BS523">
        <v>22</v>
      </c>
      <c r="BX523">
        <v>7526.22</v>
      </c>
      <c r="BY523">
        <v>0</v>
      </c>
      <c r="BZ523">
        <v>0</v>
      </c>
      <c r="CA523">
        <v>3.81</v>
      </c>
      <c r="CB523">
        <v>0</v>
      </c>
      <c r="CC523">
        <v>1</v>
      </c>
      <c r="CD523" s="56">
        <v>42265</v>
      </c>
      <c r="CE523" s="56">
        <v>42342</v>
      </c>
      <c r="CF523" s="56">
        <v>42342</v>
      </c>
      <c r="CG523" s="56">
        <v>42419</v>
      </c>
      <c r="CH523" s="56"/>
      <c r="CI523" s="56"/>
      <c r="CJ523">
        <v>1.08</v>
      </c>
      <c r="CK523">
        <v>1646</v>
      </c>
      <c r="CL523">
        <v>0.14000000000000001</v>
      </c>
      <c r="CM523">
        <v>0.83</v>
      </c>
      <c r="CN523">
        <v>0</v>
      </c>
      <c r="CO523">
        <v>0</v>
      </c>
      <c r="CP523">
        <v>0</v>
      </c>
      <c r="CQ523" t="s">
        <v>1154</v>
      </c>
      <c r="CR523" t="s">
        <v>1153</v>
      </c>
      <c r="CS523" t="s">
        <v>3128</v>
      </c>
      <c r="CT523" t="s">
        <v>1397</v>
      </c>
      <c r="CU523" t="s">
        <v>1396</v>
      </c>
      <c r="CV523" t="s">
        <v>864</v>
      </c>
      <c r="CW523" t="s">
        <v>3202</v>
      </c>
      <c r="CX523" t="s">
        <v>853</v>
      </c>
      <c r="DC523" t="s">
        <v>1158</v>
      </c>
      <c r="DE523" t="s">
        <v>1392</v>
      </c>
    </row>
    <row r="524" spans="1:109" x14ac:dyDescent="0.25">
      <c r="A524" t="s">
        <v>1025</v>
      </c>
      <c r="B524">
        <v>10</v>
      </c>
      <c r="C524" s="56">
        <v>42419</v>
      </c>
      <c r="D524" t="s">
        <v>1153</v>
      </c>
      <c r="E524" t="s">
        <v>3203</v>
      </c>
      <c r="G524" t="s">
        <v>3204</v>
      </c>
      <c r="H524" t="s">
        <v>1144</v>
      </c>
      <c r="I524" t="s">
        <v>1144</v>
      </c>
      <c r="J524" t="s">
        <v>1144</v>
      </c>
      <c r="K524" t="s">
        <v>1144</v>
      </c>
      <c r="L524">
        <v>336.71</v>
      </c>
      <c r="M524">
        <v>614</v>
      </c>
      <c r="N524">
        <v>0</v>
      </c>
      <c r="O524" s="56">
        <v>0</v>
      </c>
      <c r="P524" s="56">
        <v>0</v>
      </c>
      <c r="Q524">
        <v>1</v>
      </c>
      <c r="R524">
        <v>1</v>
      </c>
      <c r="S524">
        <v>11</v>
      </c>
      <c r="T524">
        <v>8</v>
      </c>
      <c r="U524">
        <v>3</v>
      </c>
      <c r="V524">
        <v>1</v>
      </c>
      <c r="W524" t="s">
        <v>1394</v>
      </c>
      <c r="X524" t="s">
        <v>7670</v>
      </c>
      <c r="AA524">
        <v>0</v>
      </c>
      <c r="AB524">
        <v>0</v>
      </c>
      <c r="AC524">
        <v>0</v>
      </c>
      <c r="AD524">
        <v>0</v>
      </c>
      <c r="AE524">
        <v>0</v>
      </c>
      <c r="AF524">
        <v>1</v>
      </c>
      <c r="AG524">
        <v>0</v>
      </c>
      <c r="AJ524" s="56"/>
      <c r="AK524" s="56"/>
      <c r="AL524" s="56"/>
      <c r="AP524" t="s">
        <v>1155</v>
      </c>
      <c r="AS524" t="s">
        <v>1152</v>
      </c>
      <c r="AT524">
        <v>1</v>
      </c>
      <c r="AV524">
        <v>8</v>
      </c>
      <c r="AW524">
        <v>5</v>
      </c>
      <c r="AX524">
        <v>3</v>
      </c>
      <c r="AY524" t="s">
        <v>1146</v>
      </c>
      <c r="AZ524" t="s">
        <v>1148</v>
      </c>
      <c r="BA524">
        <v>5</v>
      </c>
      <c r="BD524">
        <v>1000000000</v>
      </c>
      <c r="BE524">
        <v>3</v>
      </c>
      <c r="BF524">
        <v>0.63</v>
      </c>
      <c r="BG524">
        <v>0</v>
      </c>
      <c r="BH524">
        <v>0</v>
      </c>
      <c r="BI524">
        <v>0</v>
      </c>
      <c r="BJ524">
        <v>0</v>
      </c>
      <c r="BK524">
        <v>0</v>
      </c>
      <c r="BL524">
        <v>5</v>
      </c>
      <c r="BM524">
        <v>8</v>
      </c>
      <c r="BN524">
        <v>0</v>
      </c>
      <c r="BO524">
        <v>0</v>
      </c>
      <c r="BP524">
        <v>0</v>
      </c>
      <c r="BR524">
        <v>0</v>
      </c>
      <c r="BS524">
        <v>2</v>
      </c>
      <c r="BX524">
        <v>0</v>
      </c>
      <c r="BY524">
        <v>0</v>
      </c>
      <c r="BZ524">
        <v>0</v>
      </c>
      <c r="CA524">
        <v>3.59</v>
      </c>
      <c r="CB524">
        <v>0</v>
      </c>
      <c r="CC524">
        <v>1</v>
      </c>
      <c r="CD524" s="56">
        <v>42353</v>
      </c>
      <c r="CE524" s="56">
        <v>42353</v>
      </c>
      <c r="CF524" s="56">
        <v>42353</v>
      </c>
      <c r="CG524" s="56">
        <v>42430</v>
      </c>
      <c r="CH524" s="56"/>
      <c r="CI524" s="56"/>
      <c r="CJ524">
        <v>0.13</v>
      </c>
      <c r="CK524">
        <v>0</v>
      </c>
      <c r="CL524">
        <v>0</v>
      </c>
      <c r="CM524">
        <v>0.86</v>
      </c>
      <c r="CN524">
        <v>0.03</v>
      </c>
      <c r="CO524">
        <v>0</v>
      </c>
      <c r="CP524">
        <v>0</v>
      </c>
      <c r="CQ524" t="s">
        <v>1154</v>
      </c>
      <c r="CR524" t="s">
        <v>1153</v>
      </c>
      <c r="CS524" t="s">
        <v>3128</v>
      </c>
      <c r="CT524" t="s">
        <v>1397</v>
      </c>
      <c r="CU524" t="s">
        <v>1396</v>
      </c>
      <c r="CV524" t="s">
        <v>3205</v>
      </c>
      <c r="CW524" t="s">
        <v>3202</v>
      </c>
      <c r="CX524" t="s">
        <v>853</v>
      </c>
      <c r="DC524" t="s">
        <v>1158</v>
      </c>
      <c r="DE524" t="s">
        <v>1392</v>
      </c>
    </row>
    <row r="525" spans="1:109" x14ac:dyDescent="0.25">
      <c r="A525" t="s">
        <v>1025</v>
      </c>
      <c r="B525">
        <v>2</v>
      </c>
      <c r="C525" s="56">
        <v>42419</v>
      </c>
      <c r="D525" t="s">
        <v>1153</v>
      </c>
      <c r="E525" t="s">
        <v>3206</v>
      </c>
      <c r="G525" t="s">
        <v>3207</v>
      </c>
      <c r="H525" t="s">
        <v>1144</v>
      </c>
      <c r="I525" t="s">
        <v>1144</v>
      </c>
      <c r="J525" t="s">
        <v>1144</v>
      </c>
      <c r="K525" t="s">
        <v>1144</v>
      </c>
      <c r="L525">
        <v>2.34</v>
      </c>
      <c r="M525">
        <v>7.13</v>
      </c>
      <c r="N525">
        <v>0</v>
      </c>
      <c r="O525" s="56">
        <v>0</v>
      </c>
      <c r="P525" s="56">
        <v>0</v>
      </c>
      <c r="Q525">
        <v>1</v>
      </c>
      <c r="R525">
        <v>1</v>
      </c>
      <c r="S525">
        <v>11</v>
      </c>
      <c r="T525">
        <v>8</v>
      </c>
      <c r="U525">
        <v>3</v>
      </c>
      <c r="V525">
        <v>1</v>
      </c>
      <c r="X525" t="s">
        <v>7755</v>
      </c>
      <c r="AA525">
        <v>0</v>
      </c>
      <c r="AB525">
        <v>0</v>
      </c>
      <c r="AC525">
        <v>0</v>
      </c>
      <c r="AD525">
        <v>0</v>
      </c>
      <c r="AE525">
        <v>0</v>
      </c>
      <c r="AF525">
        <v>0</v>
      </c>
      <c r="AG525">
        <v>0</v>
      </c>
      <c r="AJ525" s="56"/>
      <c r="AK525" s="56"/>
      <c r="AL525" s="56"/>
      <c r="AP525" t="s">
        <v>1155</v>
      </c>
      <c r="AR525">
        <v>2</v>
      </c>
      <c r="AS525" t="s">
        <v>1152</v>
      </c>
      <c r="AT525">
        <v>1</v>
      </c>
      <c r="AV525">
        <v>5</v>
      </c>
      <c r="AW525">
        <v>3</v>
      </c>
      <c r="AX525">
        <v>2</v>
      </c>
      <c r="AY525" t="s">
        <v>1147</v>
      </c>
      <c r="AZ525" t="s">
        <v>1147</v>
      </c>
      <c r="BA525">
        <v>5</v>
      </c>
      <c r="BD525">
        <v>1000000000</v>
      </c>
      <c r="BE525">
        <v>8</v>
      </c>
      <c r="BF525">
        <v>-0.6</v>
      </c>
      <c r="BG525">
        <v>0</v>
      </c>
      <c r="BH525">
        <v>0</v>
      </c>
      <c r="BI525">
        <v>0</v>
      </c>
      <c r="BJ525">
        <v>0</v>
      </c>
      <c r="BK525">
        <v>0</v>
      </c>
      <c r="BL525">
        <v>0</v>
      </c>
      <c r="BM525">
        <v>8</v>
      </c>
      <c r="BN525">
        <v>-0.6</v>
      </c>
      <c r="BO525">
        <v>0</v>
      </c>
      <c r="BP525">
        <v>0</v>
      </c>
      <c r="BR525">
        <v>0</v>
      </c>
      <c r="BS525">
        <v>1</v>
      </c>
      <c r="BX525">
        <v>0</v>
      </c>
      <c r="BY525">
        <v>7.02</v>
      </c>
      <c r="BZ525">
        <v>0</v>
      </c>
      <c r="CA525">
        <v>8.93</v>
      </c>
      <c r="CB525">
        <v>0</v>
      </c>
      <c r="CC525">
        <v>1</v>
      </c>
      <c r="CD525" s="56">
        <v>42095</v>
      </c>
      <c r="CE525" s="56">
        <v>42342</v>
      </c>
      <c r="CF525" s="56">
        <v>42342</v>
      </c>
      <c r="CG525" s="56">
        <v>42419</v>
      </c>
      <c r="CH525" s="56"/>
      <c r="CI525" s="56"/>
      <c r="CJ525">
        <v>0.06</v>
      </c>
      <c r="CK525">
        <v>0</v>
      </c>
      <c r="CL525">
        <v>0</v>
      </c>
      <c r="CM525">
        <v>0</v>
      </c>
      <c r="CN525">
        <v>0</v>
      </c>
      <c r="CO525">
        <v>0</v>
      </c>
      <c r="CP525">
        <v>0.96</v>
      </c>
      <c r="CQ525" t="s">
        <v>1154</v>
      </c>
      <c r="CR525" t="s">
        <v>1153</v>
      </c>
      <c r="CS525" t="s">
        <v>1748</v>
      </c>
      <c r="CT525" t="s">
        <v>1397</v>
      </c>
      <c r="CU525" t="s">
        <v>1396</v>
      </c>
      <c r="CV525" t="s">
        <v>3208</v>
      </c>
      <c r="CW525" t="s">
        <v>1738</v>
      </c>
      <c r="CX525" t="s">
        <v>853</v>
      </c>
      <c r="DC525" t="s">
        <v>1387</v>
      </c>
      <c r="DE525" t="s">
        <v>1392</v>
      </c>
    </row>
    <row r="526" spans="1:109" x14ac:dyDescent="0.25">
      <c r="A526" t="s">
        <v>1025</v>
      </c>
      <c r="B526">
        <v>2</v>
      </c>
      <c r="C526" s="56">
        <v>42419</v>
      </c>
      <c r="D526" t="s">
        <v>1153</v>
      </c>
      <c r="E526" t="s">
        <v>3209</v>
      </c>
      <c r="G526" t="s">
        <v>3210</v>
      </c>
      <c r="H526" t="s">
        <v>1144</v>
      </c>
      <c r="I526" t="s">
        <v>1144</v>
      </c>
      <c r="J526" t="s">
        <v>1144</v>
      </c>
      <c r="K526" t="s">
        <v>1144</v>
      </c>
      <c r="L526">
        <v>4.4400000000000004</v>
      </c>
      <c r="M526">
        <v>13.18</v>
      </c>
      <c r="N526">
        <v>0</v>
      </c>
      <c r="O526" s="56">
        <v>0</v>
      </c>
      <c r="P526" s="56">
        <v>0</v>
      </c>
      <c r="Q526">
        <v>1</v>
      </c>
      <c r="R526">
        <v>1</v>
      </c>
      <c r="S526">
        <v>11</v>
      </c>
      <c r="T526">
        <v>8</v>
      </c>
      <c r="U526">
        <v>3</v>
      </c>
      <c r="V526">
        <v>1</v>
      </c>
      <c r="W526" t="s">
        <v>1156</v>
      </c>
      <c r="X526" t="s">
        <v>7755</v>
      </c>
      <c r="AA526">
        <v>0</v>
      </c>
      <c r="AB526">
        <v>0</v>
      </c>
      <c r="AC526">
        <v>0</v>
      </c>
      <c r="AD526">
        <v>0</v>
      </c>
      <c r="AE526">
        <v>0</v>
      </c>
      <c r="AF526">
        <v>0</v>
      </c>
      <c r="AG526">
        <v>0</v>
      </c>
      <c r="AJ526" s="56"/>
      <c r="AK526" s="56"/>
      <c r="AL526" s="56"/>
      <c r="AP526" t="s">
        <v>1155</v>
      </c>
      <c r="AS526" t="s">
        <v>1152</v>
      </c>
      <c r="AT526">
        <v>1</v>
      </c>
      <c r="AV526">
        <v>4</v>
      </c>
      <c r="AW526">
        <v>3</v>
      </c>
      <c r="AX526">
        <v>1</v>
      </c>
      <c r="AY526" t="s">
        <v>1145</v>
      </c>
      <c r="AZ526" t="s">
        <v>1148</v>
      </c>
      <c r="BA526">
        <v>4</v>
      </c>
      <c r="BD526">
        <v>1000000000</v>
      </c>
      <c r="BE526">
        <v>3</v>
      </c>
      <c r="BF526">
        <v>0.25</v>
      </c>
      <c r="BG526">
        <v>1</v>
      </c>
      <c r="BH526">
        <v>0</v>
      </c>
      <c r="BI526">
        <v>0</v>
      </c>
      <c r="BJ526">
        <v>0</v>
      </c>
      <c r="BK526">
        <v>0</v>
      </c>
      <c r="BL526">
        <v>0</v>
      </c>
      <c r="BM526">
        <v>4</v>
      </c>
      <c r="BN526">
        <v>0</v>
      </c>
      <c r="BO526">
        <v>0</v>
      </c>
      <c r="BP526">
        <v>0</v>
      </c>
      <c r="BR526">
        <v>0</v>
      </c>
      <c r="BS526">
        <v>1</v>
      </c>
      <c r="BX526">
        <v>0</v>
      </c>
      <c r="BY526">
        <v>0</v>
      </c>
      <c r="BZ526">
        <v>0</v>
      </c>
      <c r="CA526">
        <v>8.59</v>
      </c>
      <c r="CB526">
        <v>0</v>
      </c>
      <c r="CC526">
        <v>1</v>
      </c>
      <c r="CD526" s="56">
        <v>42095</v>
      </c>
      <c r="CE526" s="56">
        <v>42342</v>
      </c>
      <c r="CF526" s="56">
        <v>42342</v>
      </c>
      <c r="CG526" s="56">
        <v>42419</v>
      </c>
      <c r="CH526" s="56"/>
      <c r="CI526" s="56"/>
      <c r="CJ526">
        <v>0.15</v>
      </c>
      <c r="CK526">
        <v>0</v>
      </c>
      <c r="CL526">
        <v>0</v>
      </c>
      <c r="CM526">
        <v>0</v>
      </c>
      <c r="CN526">
        <v>0.91</v>
      </c>
      <c r="CO526">
        <v>0</v>
      </c>
      <c r="CP526">
        <v>0.05</v>
      </c>
      <c r="CQ526" t="s">
        <v>1154</v>
      </c>
      <c r="CR526" t="s">
        <v>1153</v>
      </c>
      <c r="CS526" t="s">
        <v>1748</v>
      </c>
      <c r="CT526" t="s">
        <v>1397</v>
      </c>
      <c r="CU526" t="s">
        <v>1396</v>
      </c>
      <c r="CV526" t="s">
        <v>3211</v>
      </c>
      <c r="CW526" t="s">
        <v>1738</v>
      </c>
      <c r="CX526" t="s">
        <v>853</v>
      </c>
      <c r="DC526" t="s">
        <v>1387</v>
      </c>
      <c r="DE526" t="s">
        <v>1392</v>
      </c>
    </row>
    <row r="527" spans="1:109" x14ac:dyDescent="0.25">
      <c r="A527" t="s">
        <v>1025</v>
      </c>
      <c r="B527">
        <v>2</v>
      </c>
      <c r="C527" s="56">
        <v>42419</v>
      </c>
      <c r="D527" t="s">
        <v>1153</v>
      </c>
      <c r="E527" t="s">
        <v>3212</v>
      </c>
      <c r="G527" t="s">
        <v>3213</v>
      </c>
      <c r="H527" t="s">
        <v>1144</v>
      </c>
      <c r="I527" t="s">
        <v>1144</v>
      </c>
      <c r="J527" t="s">
        <v>1144</v>
      </c>
      <c r="K527" t="s">
        <v>1144</v>
      </c>
      <c r="L527">
        <v>1.87</v>
      </c>
      <c r="M527">
        <v>5.24</v>
      </c>
      <c r="N527">
        <v>0</v>
      </c>
      <c r="O527" s="56">
        <v>0</v>
      </c>
      <c r="P527" s="56">
        <v>0</v>
      </c>
      <c r="Q527">
        <v>1</v>
      </c>
      <c r="R527">
        <v>1</v>
      </c>
      <c r="S527">
        <v>11</v>
      </c>
      <c r="T527">
        <v>8</v>
      </c>
      <c r="U527">
        <v>3</v>
      </c>
      <c r="V527">
        <v>1</v>
      </c>
      <c r="W527" t="s">
        <v>1156</v>
      </c>
      <c r="X527" t="s">
        <v>7755</v>
      </c>
      <c r="Y527">
        <v>13</v>
      </c>
      <c r="AA527">
        <v>0</v>
      </c>
      <c r="AB527">
        <v>0</v>
      </c>
      <c r="AC527">
        <v>0</v>
      </c>
      <c r="AD527">
        <v>0</v>
      </c>
      <c r="AE527">
        <v>0</v>
      </c>
      <c r="AF527">
        <v>0</v>
      </c>
      <c r="AG527">
        <v>0</v>
      </c>
      <c r="AJ527" s="56"/>
      <c r="AK527" s="56"/>
      <c r="AL527" s="56"/>
      <c r="AP527" t="s">
        <v>1155</v>
      </c>
      <c r="AR527">
        <v>5</v>
      </c>
      <c r="AS527" t="s">
        <v>1152</v>
      </c>
      <c r="AT527">
        <v>1</v>
      </c>
      <c r="AV527">
        <v>19</v>
      </c>
      <c r="AW527">
        <v>13</v>
      </c>
      <c r="AX527">
        <v>6</v>
      </c>
      <c r="AY527" t="s">
        <v>1148</v>
      </c>
      <c r="AZ527" t="s">
        <v>1148</v>
      </c>
      <c r="BA527">
        <v>19</v>
      </c>
      <c r="BD527">
        <v>1000000000</v>
      </c>
      <c r="BE527">
        <v>19</v>
      </c>
      <c r="BF527">
        <v>0</v>
      </c>
      <c r="BG527">
        <v>0</v>
      </c>
      <c r="BH527">
        <v>0</v>
      </c>
      <c r="BI527">
        <v>0</v>
      </c>
      <c r="BJ527">
        <v>0</v>
      </c>
      <c r="BK527">
        <v>0</v>
      </c>
      <c r="BL527">
        <v>0</v>
      </c>
      <c r="BM527">
        <v>19</v>
      </c>
      <c r="BN527">
        <v>0</v>
      </c>
      <c r="BO527">
        <v>0</v>
      </c>
      <c r="BP527">
        <v>0</v>
      </c>
      <c r="BR527">
        <v>0</v>
      </c>
      <c r="BS527">
        <v>5</v>
      </c>
      <c r="BX527">
        <v>0</v>
      </c>
      <c r="BY527">
        <v>0</v>
      </c>
      <c r="BZ527">
        <v>0</v>
      </c>
      <c r="CA527">
        <v>7.86</v>
      </c>
      <c r="CB527">
        <v>0</v>
      </c>
      <c r="CC527">
        <v>1</v>
      </c>
      <c r="CD527" s="56">
        <v>42095</v>
      </c>
      <c r="CE527" s="56">
        <v>42342</v>
      </c>
      <c r="CF527" s="56">
        <v>42342</v>
      </c>
      <c r="CG527" s="56">
        <v>42419</v>
      </c>
      <c r="CH527" s="56"/>
      <c r="CI527" s="56"/>
      <c r="CJ527">
        <v>0.03</v>
      </c>
      <c r="CK527">
        <v>0</v>
      </c>
      <c r="CL527">
        <v>0</v>
      </c>
      <c r="CM527">
        <v>0</v>
      </c>
      <c r="CN527">
        <v>0</v>
      </c>
      <c r="CO527">
        <v>0.92</v>
      </c>
      <c r="CP527">
        <v>0.04</v>
      </c>
      <c r="CQ527" t="s">
        <v>1154</v>
      </c>
      <c r="CR527" t="s">
        <v>1153</v>
      </c>
      <c r="CS527" t="s">
        <v>1748</v>
      </c>
      <c r="CT527" t="s">
        <v>1397</v>
      </c>
      <c r="CU527" t="s">
        <v>1396</v>
      </c>
      <c r="CV527" t="s">
        <v>3214</v>
      </c>
      <c r="CW527" t="s">
        <v>1727</v>
      </c>
      <c r="CX527" t="s">
        <v>853</v>
      </c>
      <c r="DC527" t="s">
        <v>1387</v>
      </c>
      <c r="DE527" t="s">
        <v>1392</v>
      </c>
    </row>
    <row r="528" spans="1:109" x14ac:dyDescent="0.25">
      <c r="A528" t="s">
        <v>1025</v>
      </c>
      <c r="B528">
        <v>2</v>
      </c>
      <c r="C528" s="56">
        <v>42419</v>
      </c>
      <c r="D528" t="s">
        <v>1153</v>
      </c>
      <c r="E528" t="s">
        <v>3215</v>
      </c>
      <c r="G528" t="s">
        <v>3216</v>
      </c>
      <c r="H528" t="s">
        <v>1144</v>
      </c>
      <c r="I528" t="s">
        <v>1144</v>
      </c>
      <c r="J528" t="s">
        <v>1144</v>
      </c>
      <c r="K528" t="s">
        <v>1144</v>
      </c>
      <c r="L528">
        <v>1.81</v>
      </c>
      <c r="M528">
        <v>4.7300000000000004</v>
      </c>
      <c r="N528">
        <v>0</v>
      </c>
      <c r="O528" s="56">
        <v>0</v>
      </c>
      <c r="P528" s="56">
        <v>0</v>
      </c>
      <c r="Q528">
        <v>1</v>
      </c>
      <c r="R528">
        <v>1</v>
      </c>
      <c r="S528">
        <v>11</v>
      </c>
      <c r="T528">
        <v>8</v>
      </c>
      <c r="U528">
        <v>3</v>
      </c>
      <c r="V528">
        <v>1</v>
      </c>
      <c r="X528" t="s">
        <v>7659</v>
      </c>
      <c r="AA528">
        <v>0</v>
      </c>
      <c r="AB528">
        <v>0</v>
      </c>
      <c r="AC528">
        <v>0</v>
      </c>
      <c r="AD528">
        <v>0</v>
      </c>
      <c r="AE528">
        <v>0</v>
      </c>
      <c r="AF528">
        <v>0</v>
      </c>
      <c r="AG528">
        <v>0</v>
      </c>
      <c r="AJ528" s="56"/>
      <c r="AK528" s="56"/>
      <c r="AL528" s="56"/>
      <c r="AP528" t="s">
        <v>1155</v>
      </c>
      <c r="AR528">
        <v>5</v>
      </c>
      <c r="AS528" t="s">
        <v>1152</v>
      </c>
      <c r="AT528">
        <v>1</v>
      </c>
      <c r="AV528">
        <v>21</v>
      </c>
      <c r="AW528">
        <v>14</v>
      </c>
      <c r="AX528">
        <v>7</v>
      </c>
      <c r="AY528" t="s">
        <v>1147</v>
      </c>
      <c r="AZ528" t="s">
        <v>1147</v>
      </c>
      <c r="BA528">
        <v>30</v>
      </c>
      <c r="BD528">
        <v>1000000000</v>
      </c>
      <c r="BE528">
        <v>33</v>
      </c>
      <c r="BF528">
        <v>-0.56999999999999995</v>
      </c>
      <c r="BG528">
        <v>0</v>
      </c>
      <c r="BH528">
        <v>0</v>
      </c>
      <c r="BI528">
        <v>0</v>
      </c>
      <c r="BJ528">
        <v>0</v>
      </c>
      <c r="BK528">
        <v>0</v>
      </c>
      <c r="BL528">
        <v>0</v>
      </c>
      <c r="BM528">
        <v>33</v>
      </c>
      <c r="BN528">
        <v>-0.56999999999999995</v>
      </c>
      <c r="BO528">
        <v>0</v>
      </c>
      <c r="BP528">
        <v>0</v>
      </c>
      <c r="BR528">
        <v>0</v>
      </c>
      <c r="BS528">
        <v>6</v>
      </c>
      <c r="BX528">
        <v>0</v>
      </c>
      <c r="BY528">
        <v>21.72</v>
      </c>
      <c r="BZ528">
        <v>0</v>
      </c>
      <c r="CA528">
        <v>7.04</v>
      </c>
      <c r="CB528">
        <v>0</v>
      </c>
      <c r="CC528">
        <v>1</v>
      </c>
      <c r="CD528" s="56">
        <v>42342</v>
      </c>
      <c r="CE528" s="56">
        <v>42342</v>
      </c>
      <c r="CF528" s="56">
        <v>42342</v>
      </c>
      <c r="CG528" s="56">
        <v>42419</v>
      </c>
      <c r="CH528" s="56"/>
      <c r="CI528" s="56"/>
      <c r="CJ528">
        <v>0.09</v>
      </c>
      <c r="CK528">
        <v>0</v>
      </c>
      <c r="CL528">
        <v>0</v>
      </c>
      <c r="CM528">
        <v>0</v>
      </c>
      <c r="CN528">
        <v>0</v>
      </c>
      <c r="CO528">
        <v>0</v>
      </c>
      <c r="CP528">
        <v>0.96</v>
      </c>
      <c r="CQ528" t="s">
        <v>1154</v>
      </c>
      <c r="CR528" t="s">
        <v>1153</v>
      </c>
      <c r="CS528" t="s">
        <v>1748</v>
      </c>
      <c r="CT528" t="s">
        <v>1397</v>
      </c>
      <c r="CU528" t="s">
        <v>1396</v>
      </c>
      <c r="CV528" t="s">
        <v>3217</v>
      </c>
      <c r="CW528" t="s">
        <v>1727</v>
      </c>
      <c r="CX528" t="s">
        <v>853</v>
      </c>
      <c r="DC528" t="s">
        <v>1387</v>
      </c>
      <c r="DE528" t="s">
        <v>1392</v>
      </c>
    </row>
    <row r="529" spans="1:109" x14ac:dyDescent="0.25">
      <c r="A529" t="s">
        <v>1025</v>
      </c>
      <c r="B529">
        <v>2</v>
      </c>
      <c r="C529" s="56">
        <v>42419</v>
      </c>
      <c r="D529" t="s">
        <v>1153</v>
      </c>
      <c r="E529" t="s">
        <v>3218</v>
      </c>
      <c r="G529" t="s">
        <v>3219</v>
      </c>
      <c r="H529" t="s">
        <v>1144</v>
      </c>
      <c r="I529" t="s">
        <v>1144</v>
      </c>
      <c r="J529" t="s">
        <v>1144</v>
      </c>
      <c r="K529" t="s">
        <v>1144</v>
      </c>
      <c r="L529">
        <v>0.28000000000000003</v>
      </c>
      <c r="M529">
        <v>0.89</v>
      </c>
      <c r="N529">
        <v>0</v>
      </c>
      <c r="O529" s="56">
        <v>0</v>
      </c>
      <c r="P529" s="56">
        <v>0</v>
      </c>
      <c r="Q529">
        <v>1</v>
      </c>
      <c r="R529">
        <v>1</v>
      </c>
      <c r="S529">
        <v>11</v>
      </c>
      <c r="T529">
        <v>8</v>
      </c>
      <c r="U529">
        <v>3</v>
      </c>
      <c r="V529">
        <v>1</v>
      </c>
      <c r="X529" t="s">
        <v>7757</v>
      </c>
      <c r="AA529">
        <v>0</v>
      </c>
      <c r="AB529">
        <v>0</v>
      </c>
      <c r="AC529">
        <v>0</v>
      </c>
      <c r="AD529">
        <v>0</v>
      </c>
      <c r="AE529">
        <v>0</v>
      </c>
      <c r="AF529">
        <v>0</v>
      </c>
      <c r="AG529">
        <v>0</v>
      </c>
      <c r="AJ529" s="56"/>
      <c r="AK529" s="56"/>
      <c r="AL529" s="56"/>
      <c r="AP529" t="s">
        <v>1155</v>
      </c>
      <c r="AR529">
        <v>5</v>
      </c>
      <c r="AS529" t="s">
        <v>1152</v>
      </c>
      <c r="AT529">
        <v>1</v>
      </c>
      <c r="AV529">
        <v>12</v>
      </c>
      <c r="AW529">
        <v>8</v>
      </c>
      <c r="AX529">
        <v>4</v>
      </c>
      <c r="AY529" t="s">
        <v>1147</v>
      </c>
      <c r="AZ529" t="s">
        <v>1147</v>
      </c>
      <c r="BA529">
        <v>18</v>
      </c>
      <c r="BD529">
        <v>1000000000</v>
      </c>
      <c r="BE529">
        <v>17</v>
      </c>
      <c r="BF529">
        <v>-0.42</v>
      </c>
      <c r="BG529">
        <v>0</v>
      </c>
      <c r="BH529">
        <v>0</v>
      </c>
      <c r="BI529">
        <v>0</v>
      </c>
      <c r="BJ529">
        <v>0</v>
      </c>
      <c r="BK529">
        <v>0</v>
      </c>
      <c r="BL529">
        <v>0</v>
      </c>
      <c r="BM529">
        <v>17</v>
      </c>
      <c r="BN529">
        <v>-0.42</v>
      </c>
      <c r="BO529">
        <v>0</v>
      </c>
      <c r="BP529">
        <v>0</v>
      </c>
      <c r="BR529">
        <v>0</v>
      </c>
      <c r="BS529">
        <v>3</v>
      </c>
      <c r="BX529">
        <v>0</v>
      </c>
      <c r="BY529">
        <v>1.4</v>
      </c>
      <c r="BZ529">
        <v>0</v>
      </c>
      <c r="CA529">
        <v>9.51</v>
      </c>
      <c r="CB529">
        <v>0</v>
      </c>
      <c r="CC529">
        <v>1</v>
      </c>
      <c r="CD529" s="56">
        <v>42341</v>
      </c>
      <c r="CE529" s="56">
        <v>42342</v>
      </c>
      <c r="CF529" s="56">
        <v>42342</v>
      </c>
      <c r="CG529" s="56">
        <v>42419</v>
      </c>
      <c r="CH529" s="56"/>
      <c r="CI529" s="56"/>
      <c r="CJ529">
        <v>0</v>
      </c>
      <c r="CK529">
        <v>0</v>
      </c>
      <c r="CL529">
        <v>0</v>
      </c>
      <c r="CM529">
        <v>0</v>
      </c>
      <c r="CN529">
        <v>0</v>
      </c>
      <c r="CO529">
        <v>0</v>
      </c>
      <c r="CP529">
        <v>0.96</v>
      </c>
      <c r="CQ529" t="s">
        <v>1154</v>
      </c>
      <c r="CR529" t="s">
        <v>1153</v>
      </c>
      <c r="CS529" t="s">
        <v>1748</v>
      </c>
      <c r="CT529" t="s">
        <v>1397</v>
      </c>
      <c r="CU529" t="s">
        <v>1396</v>
      </c>
      <c r="CV529" t="s">
        <v>3220</v>
      </c>
      <c r="CW529" t="s">
        <v>1727</v>
      </c>
      <c r="CX529" t="s">
        <v>853</v>
      </c>
      <c r="DC529" t="s">
        <v>1387</v>
      </c>
      <c r="DE529" t="s">
        <v>1392</v>
      </c>
    </row>
    <row r="530" spans="1:109" x14ac:dyDescent="0.25">
      <c r="A530" t="s">
        <v>1025</v>
      </c>
      <c r="B530">
        <v>2</v>
      </c>
      <c r="C530" s="56">
        <v>42419</v>
      </c>
      <c r="D530" t="s">
        <v>1153</v>
      </c>
      <c r="E530" t="s">
        <v>3221</v>
      </c>
      <c r="G530" t="s">
        <v>3222</v>
      </c>
      <c r="H530" t="s">
        <v>1144</v>
      </c>
      <c r="I530" t="s">
        <v>1144</v>
      </c>
      <c r="J530" t="s">
        <v>1144</v>
      </c>
      <c r="K530" t="s">
        <v>1144</v>
      </c>
      <c r="L530">
        <v>1.63</v>
      </c>
      <c r="M530">
        <v>5.47</v>
      </c>
      <c r="N530">
        <v>0</v>
      </c>
      <c r="O530" s="56">
        <v>0</v>
      </c>
      <c r="P530" s="56">
        <v>0</v>
      </c>
      <c r="Q530">
        <v>1</v>
      </c>
      <c r="R530">
        <v>1</v>
      </c>
      <c r="S530">
        <v>11</v>
      </c>
      <c r="T530">
        <v>8</v>
      </c>
      <c r="U530">
        <v>3</v>
      </c>
      <c r="V530">
        <v>1</v>
      </c>
      <c r="X530" t="s">
        <v>7755</v>
      </c>
      <c r="AA530">
        <v>0</v>
      </c>
      <c r="AB530">
        <v>0</v>
      </c>
      <c r="AC530">
        <v>0</v>
      </c>
      <c r="AD530">
        <v>0</v>
      </c>
      <c r="AE530">
        <v>0</v>
      </c>
      <c r="AF530">
        <v>0</v>
      </c>
      <c r="AG530">
        <v>0</v>
      </c>
      <c r="AJ530" s="56"/>
      <c r="AK530" s="56"/>
      <c r="AL530" s="56"/>
      <c r="AP530" t="s">
        <v>1155</v>
      </c>
      <c r="AS530" t="s">
        <v>1152</v>
      </c>
      <c r="AT530">
        <v>1</v>
      </c>
      <c r="AV530">
        <v>4</v>
      </c>
      <c r="AW530">
        <v>3</v>
      </c>
      <c r="AX530">
        <v>1</v>
      </c>
      <c r="AY530" t="s">
        <v>1147</v>
      </c>
      <c r="AZ530" t="s">
        <v>1147</v>
      </c>
      <c r="BA530">
        <v>4</v>
      </c>
      <c r="BD530">
        <v>1000000000</v>
      </c>
      <c r="BE530">
        <v>10</v>
      </c>
      <c r="BF530">
        <v>-1.5</v>
      </c>
      <c r="BG530">
        <v>0</v>
      </c>
      <c r="BH530">
        <v>0</v>
      </c>
      <c r="BI530">
        <v>0</v>
      </c>
      <c r="BJ530">
        <v>0</v>
      </c>
      <c r="BK530">
        <v>0</v>
      </c>
      <c r="BL530">
        <v>0</v>
      </c>
      <c r="BM530">
        <v>10</v>
      </c>
      <c r="BN530">
        <v>-1.5</v>
      </c>
      <c r="BO530">
        <v>0</v>
      </c>
      <c r="BP530">
        <v>0</v>
      </c>
      <c r="BR530">
        <v>0</v>
      </c>
      <c r="BS530">
        <v>1</v>
      </c>
      <c r="BX530">
        <v>0</v>
      </c>
      <c r="BY530">
        <v>9.7799999999999994</v>
      </c>
      <c r="BZ530">
        <v>0</v>
      </c>
      <c r="CA530">
        <v>10.28</v>
      </c>
      <c r="CB530">
        <v>0</v>
      </c>
      <c r="CC530">
        <v>1</v>
      </c>
      <c r="CD530" s="56">
        <v>42095</v>
      </c>
      <c r="CE530" s="56">
        <v>42342</v>
      </c>
      <c r="CF530" s="56">
        <v>42342</v>
      </c>
      <c r="CG530" s="56">
        <v>42419</v>
      </c>
      <c r="CH530" s="56"/>
      <c r="CI530" s="56"/>
      <c r="CJ530">
        <v>0</v>
      </c>
      <c r="CK530">
        <v>0</v>
      </c>
      <c r="CL530">
        <v>0</v>
      </c>
      <c r="CM530">
        <v>0</v>
      </c>
      <c r="CN530">
        <v>0</v>
      </c>
      <c r="CO530">
        <v>0</v>
      </c>
      <c r="CP530">
        <v>0.96</v>
      </c>
      <c r="CQ530" t="s">
        <v>1154</v>
      </c>
      <c r="CR530" t="s">
        <v>1153</v>
      </c>
      <c r="CS530" t="s">
        <v>1748</v>
      </c>
      <c r="CT530" t="s">
        <v>1397</v>
      </c>
      <c r="CU530" t="s">
        <v>1396</v>
      </c>
      <c r="CV530" t="s">
        <v>3223</v>
      </c>
      <c r="CW530" t="s">
        <v>1727</v>
      </c>
      <c r="CX530" t="s">
        <v>853</v>
      </c>
      <c r="DC530" t="s">
        <v>1387</v>
      </c>
      <c r="DE530" t="s">
        <v>1392</v>
      </c>
    </row>
    <row r="531" spans="1:109" x14ac:dyDescent="0.25">
      <c r="A531" t="s">
        <v>1025</v>
      </c>
      <c r="B531">
        <v>2</v>
      </c>
      <c r="C531" s="56">
        <v>42419</v>
      </c>
      <c r="D531" t="s">
        <v>1153</v>
      </c>
      <c r="E531" t="s">
        <v>3224</v>
      </c>
      <c r="G531" t="s">
        <v>3225</v>
      </c>
      <c r="H531" t="s">
        <v>1144</v>
      </c>
      <c r="I531" t="s">
        <v>1144</v>
      </c>
      <c r="J531" t="s">
        <v>1144</v>
      </c>
      <c r="K531" t="s">
        <v>1144</v>
      </c>
      <c r="L531">
        <v>1.63</v>
      </c>
      <c r="M531">
        <v>5.47</v>
      </c>
      <c r="N531">
        <v>0</v>
      </c>
      <c r="O531" s="56">
        <v>0</v>
      </c>
      <c r="P531" s="56">
        <v>0</v>
      </c>
      <c r="Q531">
        <v>1</v>
      </c>
      <c r="R531">
        <v>1</v>
      </c>
      <c r="S531">
        <v>11</v>
      </c>
      <c r="T531">
        <v>8</v>
      </c>
      <c r="U531">
        <v>3</v>
      </c>
      <c r="V531">
        <v>1</v>
      </c>
      <c r="X531" t="s">
        <v>7755</v>
      </c>
      <c r="AA531">
        <v>0</v>
      </c>
      <c r="AB531">
        <v>0</v>
      </c>
      <c r="AC531">
        <v>0</v>
      </c>
      <c r="AD531">
        <v>0</v>
      </c>
      <c r="AE531">
        <v>0</v>
      </c>
      <c r="AF531">
        <v>0</v>
      </c>
      <c r="AG531">
        <v>0</v>
      </c>
      <c r="AJ531" s="56"/>
      <c r="AK531" s="56"/>
      <c r="AL531" s="56"/>
      <c r="AP531" t="s">
        <v>1155</v>
      </c>
      <c r="AR531">
        <v>2</v>
      </c>
      <c r="AS531" t="s">
        <v>1152</v>
      </c>
      <c r="AT531">
        <v>1</v>
      </c>
      <c r="AV531">
        <v>6</v>
      </c>
      <c r="AW531">
        <v>4</v>
      </c>
      <c r="AX531">
        <v>2</v>
      </c>
      <c r="AY531" t="s">
        <v>1147</v>
      </c>
      <c r="AZ531" t="s">
        <v>1147</v>
      </c>
      <c r="BA531">
        <v>6</v>
      </c>
      <c r="BD531">
        <v>1000000000</v>
      </c>
      <c r="BE531">
        <v>10</v>
      </c>
      <c r="BF531">
        <v>-0.67</v>
      </c>
      <c r="BG531">
        <v>0</v>
      </c>
      <c r="BH531">
        <v>0</v>
      </c>
      <c r="BI531">
        <v>0</v>
      </c>
      <c r="BJ531">
        <v>0</v>
      </c>
      <c r="BK531">
        <v>0</v>
      </c>
      <c r="BL531">
        <v>0</v>
      </c>
      <c r="BM531">
        <v>10</v>
      </c>
      <c r="BN531">
        <v>-0.67</v>
      </c>
      <c r="BO531">
        <v>0</v>
      </c>
      <c r="BP531">
        <v>0</v>
      </c>
      <c r="BR531">
        <v>0</v>
      </c>
      <c r="BS531">
        <v>2</v>
      </c>
      <c r="BX531">
        <v>0</v>
      </c>
      <c r="BY531">
        <v>6.52</v>
      </c>
      <c r="BZ531">
        <v>0</v>
      </c>
      <c r="CA531">
        <v>10.28</v>
      </c>
      <c r="CB531">
        <v>0</v>
      </c>
      <c r="CC531">
        <v>1</v>
      </c>
      <c r="CD531" s="56">
        <v>42095</v>
      </c>
      <c r="CE531" s="56">
        <v>42342</v>
      </c>
      <c r="CF531" s="56">
        <v>42342</v>
      </c>
      <c r="CG531" s="56">
        <v>42419</v>
      </c>
      <c r="CH531" s="56"/>
      <c r="CI531" s="56"/>
      <c r="CJ531">
        <v>0</v>
      </c>
      <c r="CK531">
        <v>0</v>
      </c>
      <c r="CL531">
        <v>0</v>
      </c>
      <c r="CM531">
        <v>0</v>
      </c>
      <c r="CN531">
        <v>0</v>
      </c>
      <c r="CO531">
        <v>0</v>
      </c>
      <c r="CP531">
        <v>0.96</v>
      </c>
      <c r="CQ531" t="s">
        <v>1154</v>
      </c>
      <c r="CR531" t="s">
        <v>1153</v>
      </c>
      <c r="CS531" t="s">
        <v>1748</v>
      </c>
      <c r="CT531" t="s">
        <v>1397</v>
      </c>
      <c r="CU531" t="s">
        <v>1396</v>
      </c>
      <c r="CV531" t="s">
        <v>3226</v>
      </c>
      <c r="CW531" t="s">
        <v>1727</v>
      </c>
      <c r="CX531" t="s">
        <v>853</v>
      </c>
      <c r="DC531" t="s">
        <v>1387</v>
      </c>
      <c r="DE531" t="s">
        <v>1392</v>
      </c>
    </row>
    <row r="532" spans="1:109" x14ac:dyDescent="0.25">
      <c r="A532" t="s">
        <v>1025</v>
      </c>
      <c r="B532">
        <v>2</v>
      </c>
      <c r="C532" s="56">
        <v>42419</v>
      </c>
      <c r="D532" t="s">
        <v>1153</v>
      </c>
      <c r="E532" t="s">
        <v>3227</v>
      </c>
      <c r="G532" t="s">
        <v>3228</v>
      </c>
      <c r="H532" t="s">
        <v>1144</v>
      </c>
      <c r="I532" t="s">
        <v>1144</v>
      </c>
      <c r="J532" t="s">
        <v>1144</v>
      </c>
      <c r="K532" t="s">
        <v>1144</v>
      </c>
      <c r="L532">
        <v>15.44</v>
      </c>
      <c r="M532">
        <v>34.51</v>
      </c>
      <c r="N532">
        <v>0</v>
      </c>
      <c r="O532" s="56">
        <v>0</v>
      </c>
      <c r="P532" s="56">
        <v>0</v>
      </c>
      <c r="Q532">
        <v>1</v>
      </c>
      <c r="R532">
        <v>1</v>
      </c>
      <c r="S532">
        <v>11</v>
      </c>
      <c r="T532">
        <v>8</v>
      </c>
      <c r="U532">
        <v>3</v>
      </c>
      <c r="V532">
        <v>1</v>
      </c>
      <c r="W532" t="s">
        <v>1156</v>
      </c>
      <c r="X532" t="s">
        <v>7659</v>
      </c>
      <c r="Y532">
        <v>15</v>
      </c>
      <c r="AA532">
        <v>0</v>
      </c>
      <c r="AB532">
        <v>0</v>
      </c>
      <c r="AC532">
        <v>0</v>
      </c>
      <c r="AD532">
        <v>0</v>
      </c>
      <c r="AE532">
        <v>0</v>
      </c>
      <c r="AF532">
        <v>0</v>
      </c>
      <c r="AG532">
        <v>0</v>
      </c>
      <c r="AJ532" s="56"/>
      <c r="AK532" s="56"/>
      <c r="AL532" s="56"/>
      <c r="AP532" t="s">
        <v>1155</v>
      </c>
      <c r="AR532">
        <v>2</v>
      </c>
      <c r="AS532" t="s">
        <v>1152</v>
      </c>
      <c r="AT532">
        <v>1</v>
      </c>
      <c r="AV532">
        <v>11</v>
      </c>
      <c r="AW532">
        <v>7</v>
      </c>
      <c r="AX532">
        <v>4</v>
      </c>
      <c r="AY532" t="s">
        <v>1146</v>
      </c>
      <c r="AZ532" t="s">
        <v>1148</v>
      </c>
      <c r="BA532">
        <v>8</v>
      </c>
      <c r="BD532">
        <v>1000000000</v>
      </c>
      <c r="BE532">
        <v>3</v>
      </c>
      <c r="BF532">
        <v>0.73</v>
      </c>
      <c r="BG532">
        <v>8</v>
      </c>
      <c r="BH532">
        <v>0</v>
      </c>
      <c r="BI532">
        <v>0</v>
      </c>
      <c r="BJ532">
        <v>0</v>
      </c>
      <c r="BK532">
        <v>0</v>
      </c>
      <c r="BL532">
        <v>0</v>
      </c>
      <c r="BM532">
        <v>11</v>
      </c>
      <c r="BN532">
        <v>0</v>
      </c>
      <c r="BO532">
        <v>0</v>
      </c>
      <c r="BP532">
        <v>0</v>
      </c>
      <c r="BR532">
        <v>0</v>
      </c>
      <c r="BS532">
        <v>3</v>
      </c>
      <c r="BX532">
        <v>19.07</v>
      </c>
      <c r="BY532">
        <v>0</v>
      </c>
      <c r="BZ532">
        <v>0</v>
      </c>
      <c r="CA532">
        <v>5.39</v>
      </c>
      <c r="CB532">
        <v>0</v>
      </c>
      <c r="CC532">
        <v>1</v>
      </c>
      <c r="CD532" s="56">
        <v>42342</v>
      </c>
      <c r="CE532" s="56">
        <v>42342</v>
      </c>
      <c r="CF532" s="56">
        <v>42342</v>
      </c>
      <c r="CG532" s="56">
        <v>42419</v>
      </c>
      <c r="CH532" s="56"/>
      <c r="CI532" s="56"/>
      <c r="CJ532">
        <v>0</v>
      </c>
      <c r="CK532">
        <v>74</v>
      </c>
      <c r="CL532">
        <v>0</v>
      </c>
      <c r="CM532">
        <v>0.96</v>
      </c>
      <c r="CN532">
        <v>0</v>
      </c>
      <c r="CO532">
        <v>0</v>
      </c>
      <c r="CP532">
        <v>0</v>
      </c>
      <c r="CQ532" t="s">
        <v>1154</v>
      </c>
      <c r="CR532" t="s">
        <v>1153</v>
      </c>
      <c r="CS532" t="s">
        <v>1748</v>
      </c>
      <c r="CT532" t="s">
        <v>1397</v>
      </c>
      <c r="CU532" t="s">
        <v>1396</v>
      </c>
      <c r="CV532" t="s">
        <v>3229</v>
      </c>
      <c r="CW532" t="s">
        <v>1727</v>
      </c>
      <c r="CX532" t="s">
        <v>853</v>
      </c>
      <c r="DC532" t="s">
        <v>1387</v>
      </c>
      <c r="DE532" t="s">
        <v>1392</v>
      </c>
    </row>
    <row r="533" spans="1:109" x14ac:dyDescent="0.25">
      <c r="A533" t="s">
        <v>1025</v>
      </c>
      <c r="B533">
        <v>2</v>
      </c>
      <c r="C533" s="56">
        <v>42419</v>
      </c>
      <c r="D533" t="s">
        <v>1153</v>
      </c>
      <c r="E533" t="s">
        <v>3230</v>
      </c>
      <c r="G533" t="s">
        <v>3231</v>
      </c>
      <c r="H533" t="s">
        <v>1144</v>
      </c>
      <c r="I533" t="s">
        <v>1144</v>
      </c>
      <c r="J533" t="s">
        <v>1144</v>
      </c>
      <c r="K533" t="s">
        <v>1144</v>
      </c>
      <c r="L533">
        <v>61.63</v>
      </c>
      <c r="M533">
        <v>110.08</v>
      </c>
      <c r="N533">
        <v>0</v>
      </c>
      <c r="O533" s="56">
        <v>0</v>
      </c>
      <c r="P533" s="56">
        <v>0</v>
      </c>
      <c r="Q533">
        <v>1</v>
      </c>
      <c r="R533">
        <v>1</v>
      </c>
      <c r="S533">
        <v>11</v>
      </c>
      <c r="T533">
        <v>8</v>
      </c>
      <c r="U533">
        <v>3</v>
      </c>
      <c r="V533">
        <v>1</v>
      </c>
      <c r="X533" t="s">
        <v>7755</v>
      </c>
      <c r="AA533">
        <v>0</v>
      </c>
      <c r="AB533">
        <v>0</v>
      </c>
      <c r="AC533">
        <v>0</v>
      </c>
      <c r="AD533">
        <v>0</v>
      </c>
      <c r="AE533">
        <v>0</v>
      </c>
      <c r="AF533">
        <v>0</v>
      </c>
      <c r="AG533">
        <v>0</v>
      </c>
      <c r="AJ533" s="56"/>
      <c r="AK533" s="56"/>
      <c r="AL533" s="56"/>
      <c r="AP533" t="s">
        <v>1155</v>
      </c>
      <c r="AS533" t="s">
        <v>1152</v>
      </c>
      <c r="AT533">
        <v>1</v>
      </c>
      <c r="AV533">
        <v>1</v>
      </c>
      <c r="AW533">
        <v>1</v>
      </c>
      <c r="AX533">
        <v>0.5</v>
      </c>
      <c r="AY533" t="s">
        <v>1147</v>
      </c>
      <c r="AZ533" t="s">
        <v>1147</v>
      </c>
      <c r="BA533">
        <v>1</v>
      </c>
      <c r="BD533">
        <v>1000000000</v>
      </c>
      <c r="BE533">
        <v>3</v>
      </c>
      <c r="BF533">
        <v>-2</v>
      </c>
      <c r="BG533">
        <v>0</v>
      </c>
      <c r="BH533">
        <v>0</v>
      </c>
      <c r="BI533">
        <v>0</v>
      </c>
      <c r="BJ533">
        <v>0</v>
      </c>
      <c r="BK533">
        <v>0</v>
      </c>
      <c r="BL533">
        <v>0</v>
      </c>
      <c r="BM533">
        <v>3</v>
      </c>
      <c r="BN533">
        <v>-2</v>
      </c>
      <c r="BO533">
        <v>0</v>
      </c>
      <c r="BP533">
        <v>0</v>
      </c>
      <c r="BR533">
        <v>0</v>
      </c>
      <c r="BS533">
        <v>0</v>
      </c>
      <c r="BX533">
        <v>0</v>
      </c>
      <c r="BY533">
        <v>123.26</v>
      </c>
      <c r="BZ533">
        <v>0</v>
      </c>
      <c r="CA533">
        <v>3.43</v>
      </c>
      <c r="CB533">
        <v>0</v>
      </c>
      <c r="CC533">
        <v>1</v>
      </c>
      <c r="CD533" s="56">
        <v>42095</v>
      </c>
      <c r="CE533" s="56">
        <v>42342</v>
      </c>
      <c r="CF533" s="56">
        <v>42342</v>
      </c>
      <c r="CG533" s="56">
        <v>42419</v>
      </c>
      <c r="CH533" s="56"/>
      <c r="CI533" s="56"/>
      <c r="CJ533">
        <v>0</v>
      </c>
      <c r="CK533">
        <v>0</v>
      </c>
      <c r="CL533">
        <v>0</v>
      </c>
      <c r="CM533">
        <v>0</v>
      </c>
      <c r="CN533">
        <v>0</v>
      </c>
      <c r="CO533">
        <v>0</v>
      </c>
      <c r="CP533">
        <v>0.96</v>
      </c>
      <c r="CQ533" t="s">
        <v>1154</v>
      </c>
      <c r="CR533" t="s">
        <v>1153</v>
      </c>
      <c r="CS533" t="s">
        <v>1748</v>
      </c>
      <c r="CT533" t="s">
        <v>1397</v>
      </c>
      <c r="CU533" t="s">
        <v>1396</v>
      </c>
      <c r="CV533" t="s">
        <v>3232</v>
      </c>
      <c r="CW533" t="s">
        <v>1738</v>
      </c>
      <c r="CX533" t="s">
        <v>853</v>
      </c>
      <c r="DC533" t="s">
        <v>1387</v>
      </c>
      <c r="DE533" t="s">
        <v>1392</v>
      </c>
    </row>
    <row r="534" spans="1:109" x14ac:dyDescent="0.25">
      <c r="A534" t="s">
        <v>1025</v>
      </c>
      <c r="B534">
        <v>2</v>
      </c>
      <c r="C534" s="56">
        <v>42419</v>
      </c>
      <c r="D534" t="s">
        <v>1153</v>
      </c>
      <c r="E534" t="s">
        <v>1482</v>
      </c>
      <c r="G534" t="s">
        <v>3233</v>
      </c>
      <c r="H534" t="s">
        <v>1144</v>
      </c>
      <c r="I534" t="s">
        <v>1144</v>
      </c>
      <c r="J534" t="s">
        <v>1144</v>
      </c>
      <c r="K534" t="s">
        <v>1144</v>
      </c>
      <c r="L534">
        <v>20.74</v>
      </c>
      <c r="M534">
        <v>60.48</v>
      </c>
      <c r="N534">
        <v>0</v>
      </c>
      <c r="O534" s="56">
        <v>0</v>
      </c>
      <c r="P534" s="56">
        <v>0</v>
      </c>
      <c r="Q534">
        <v>1</v>
      </c>
      <c r="R534">
        <v>1</v>
      </c>
      <c r="S534">
        <v>11</v>
      </c>
      <c r="T534">
        <v>8</v>
      </c>
      <c r="U534">
        <v>3</v>
      </c>
      <c r="V534">
        <v>1</v>
      </c>
      <c r="W534" t="s">
        <v>1156</v>
      </c>
      <c r="X534" t="s">
        <v>7757</v>
      </c>
      <c r="Y534">
        <v>9</v>
      </c>
      <c r="AA534">
        <v>0</v>
      </c>
      <c r="AB534">
        <v>0</v>
      </c>
      <c r="AC534">
        <v>0</v>
      </c>
      <c r="AD534">
        <v>0</v>
      </c>
      <c r="AE534">
        <v>0</v>
      </c>
      <c r="AF534">
        <v>0</v>
      </c>
      <c r="AG534">
        <v>0</v>
      </c>
      <c r="AJ534" s="56"/>
      <c r="AK534" s="56"/>
      <c r="AL534" s="56"/>
      <c r="AP534" t="s">
        <v>1155</v>
      </c>
      <c r="AR534">
        <v>5</v>
      </c>
      <c r="AS534" t="s">
        <v>1152</v>
      </c>
      <c r="AT534">
        <v>1</v>
      </c>
      <c r="AV534">
        <v>12</v>
      </c>
      <c r="AW534">
        <v>8</v>
      </c>
      <c r="AX534">
        <v>4</v>
      </c>
      <c r="AY534" t="s">
        <v>1145</v>
      </c>
      <c r="AZ534" t="s">
        <v>1145</v>
      </c>
      <c r="BA534">
        <v>16</v>
      </c>
      <c r="BD534">
        <v>1000000000</v>
      </c>
      <c r="BE534">
        <v>6</v>
      </c>
      <c r="BF534">
        <v>0.5</v>
      </c>
      <c r="BG534">
        <v>0</v>
      </c>
      <c r="BH534">
        <v>0</v>
      </c>
      <c r="BI534">
        <v>0</v>
      </c>
      <c r="BJ534">
        <v>0</v>
      </c>
      <c r="BK534">
        <v>0</v>
      </c>
      <c r="BL534">
        <v>0</v>
      </c>
      <c r="BM534">
        <v>6</v>
      </c>
      <c r="BN534">
        <v>0.5</v>
      </c>
      <c r="BO534">
        <v>0</v>
      </c>
      <c r="BP534">
        <v>0</v>
      </c>
      <c r="BR534">
        <v>5</v>
      </c>
      <c r="BS534">
        <v>3</v>
      </c>
      <c r="BT534">
        <v>0</v>
      </c>
      <c r="BX534">
        <v>0</v>
      </c>
      <c r="BY534">
        <v>0</v>
      </c>
      <c r="BZ534">
        <v>0</v>
      </c>
      <c r="CA534">
        <v>8.36</v>
      </c>
      <c r="CB534">
        <v>0</v>
      </c>
      <c r="CC534">
        <v>1</v>
      </c>
      <c r="CD534" s="56">
        <v>42341</v>
      </c>
      <c r="CE534" s="56">
        <v>42342</v>
      </c>
      <c r="CF534" s="56">
        <v>42342</v>
      </c>
      <c r="CG534" s="56">
        <v>42419</v>
      </c>
      <c r="CH534" s="56"/>
      <c r="CI534" s="56"/>
      <c r="CJ534">
        <v>0.28000000000000003</v>
      </c>
      <c r="CK534">
        <v>0</v>
      </c>
      <c r="CL534">
        <v>0</v>
      </c>
      <c r="CM534">
        <v>0</v>
      </c>
      <c r="CN534">
        <v>0.56000000000000005</v>
      </c>
      <c r="CO534">
        <v>0.4</v>
      </c>
      <c r="CP534">
        <v>0</v>
      </c>
      <c r="CQ534" t="s">
        <v>1154</v>
      </c>
      <c r="CR534" t="s">
        <v>1153</v>
      </c>
      <c r="CS534" t="s">
        <v>1748</v>
      </c>
      <c r="CT534" t="s">
        <v>1397</v>
      </c>
      <c r="CU534" t="s">
        <v>1396</v>
      </c>
      <c r="CV534" t="s">
        <v>3234</v>
      </c>
      <c r="CW534" t="s">
        <v>1390</v>
      </c>
      <c r="CX534" t="s">
        <v>853</v>
      </c>
      <c r="DC534" t="s">
        <v>1387</v>
      </c>
      <c r="DE534" t="s">
        <v>1392</v>
      </c>
    </row>
    <row r="535" spans="1:109" x14ac:dyDescent="0.25">
      <c r="A535" t="s">
        <v>1025</v>
      </c>
      <c r="B535">
        <v>2</v>
      </c>
      <c r="C535" s="56">
        <v>42419</v>
      </c>
      <c r="D535" t="s">
        <v>1153</v>
      </c>
      <c r="E535" t="s">
        <v>3235</v>
      </c>
      <c r="G535" t="s">
        <v>3236</v>
      </c>
      <c r="H535" t="s">
        <v>1144</v>
      </c>
      <c r="I535" t="s">
        <v>1144</v>
      </c>
      <c r="J535" t="s">
        <v>1144</v>
      </c>
      <c r="K535" t="s">
        <v>1144</v>
      </c>
      <c r="L535">
        <v>64.69</v>
      </c>
      <c r="M535">
        <v>124.85</v>
      </c>
      <c r="N535">
        <v>0</v>
      </c>
      <c r="O535" s="56">
        <v>0</v>
      </c>
      <c r="P535" s="56">
        <v>0</v>
      </c>
      <c r="Q535">
        <v>1</v>
      </c>
      <c r="R535">
        <v>1</v>
      </c>
      <c r="S535">
        <v>11</v>
      </c>
      <c r="T535">
        <v>8</v>
      </c>
      <c r="U535">
        <v>3</v>
      </c>
      <c r="V535">
        <v>1</v>
      </c>
      <c r="X535" t="s">
        <v>7755</v>
      </c>
      <c r="AA535">
        <v>0</v>
      </c>
      <c r="AB535">
        <v>0</v>
      </c>
      <c r="AC535">
        <v>0</v>
      </c>
      <c r="AD535">
        <v>0</v>
      </c>
      <c r="AE535">
        <v>0</v>
      </c>
      <c r="AF535">
        <v>0</v>
      </c>
      <c r="AG535">
        <v>0</v>
      </c>
      <c r="AJ535" s="56"/>
      <c r="AK535" s="56"/>
      <c r="AL535" s="56"/>
      <c r="AP535" t="s">
        <v>1155</v>
      </c>
      <c r="AS535" t="s">
        <v>1152</v>
      </c>
      <c r="AT535">
        <v>1</v>
      </c>
      <c r="AV535">
        <v>3</v>
      </c>
      <c r="AW535">
        <v>2</v>
      </c>
      <c r="AX535">
        <v>1</v>
      </c>
      <c r="AY535" t="s">
        <v>1147</v>
      </c>
      <c r="AZ535" t="s">
        <v>1147</v>
      </c>
      <c r="BA535">
        <v>3</v>
      </c>
      <c r="BD535">
        <v>1000000000</v>
      </c>
      <c r="BE535">
        <v>5</v>
      </c>
      <c r="BF535">
        <v>-0.67</v>
      </c>
      <c r="BG535">
        <v>0</v>
      </c>
      <c r="BH535">
        <v>0</v>
      </c>
      <c r="BI535">
        <v>0</v>
      </c>
      <c r="BJ535">
        <v>0</v>
      </c>
      <c r="BK535">
        <v>0</v>
      </c>
      <c r="BL535">
        <v>0</v>
      </c>
      <c r="BM535">
        <v>5</v>
      </c>
      <c r="BN535">
        <v>-0.67</v>
      </c>
      <c r="BO535">
        <v>0</v>
      </c>
      <c r="BP535">
        <v>0</v>
      </c>
      <c r="BR535">
        <v>0</v>
      </c>
      <c r="BS535">
        <v>1</v>
      </c>
      <c r="BX535">
        <v>0</v>
      </c>
      <c r="BY535">
        <v>129.38</v>
      </c>
      <c r="BZ535">
        <v>0</v>
      </c>
      <c r="CA535">
        <v>4.0599999999999996</v>
      </c>
      <c r="CB535">
        <v>0</v>
      </c>
      <c r="CC535">
        <v>1</v>
      </c>
      <c r="CD535" s="56">
        <v>42095</v>
      </c>
      <c r="CE535" s="56">
        <v>42342</v>
      </c>
      <c r="CF535" s="56">
        <v>42342</v>
      </c>
      <c r="CG535" s="56">
        <v>42419</v>
      </c>
      <c r="CH535" s="56"/>
      <c r="CI535" s="56"/>
      <c r="CJ535">
        <v>0</v>
      </c>
      <c r="CK535">
        <v>0</v>
      </c>
      <c r="CL535">
        <v>0</v>
      </c>
      <c r="CM535">
        <v>0</v>
      </c>
      <c r="CN535">
        <v>0</v>
      </c>
      <c r="CO535">
        <v>0</v>
      </c>
      <c r="CP535">
        <v>0.96</v>
      </c>
      <c r="CQ535" t="s">
        <v>1154</v>
      </c>
      <c r="CR535" t="s">
        <v>1153</v>
      </c>
      <c r="CS535" t="s">
        <v>1748</v>
      </c>
      <c r="CT535" t="s">
        <v>1397</v>
      </c>
      <c r="CU535" t="s">
        <v>1396</v>
      </c>
      <c r="CV535" t="s">
        <v>7671</v>
      </c>
      <c r="CW535" t="s">
        <v>1727</v>
      </c>
      <c r="CX535" t="s">
        <v>853</v>
      </c>
      <c r="DC535" t="s">
        <v>1387</v>
      </c>
      <c r="DE535" t="s">
        <v>1392</v>
      </c>
    </row>
    <row r="536" spans="1:109" x14ac:dyDescent="0.25">
      <c r="A536" t="s">
        <v>1025</v>
      </c>
      <c r="B536">
        <v>2</v>
      </c>
      <c r="C536" s="56">
        <v>42419</v>
      </c>
      <c r="D536" t="s">
        <v>1153</v>
      </c>
      <c r="E536" t="s">
        <v>3237</v>
      </c>
      <c r="G536" t="s">
        <v>3238</v>
      </c>
      <c r="H536" t="s">
        <v>1144</v>
      </c>
      <c r="I536" t="s">
        <v>1144</v>
      </c>
      <c r="J536" t="s">
        <v>1144</v>
      </c>
      <c r="K536" t="s">
        <v>1144</v>
      </c>
      <c r="L536">
        <v>13.28</v>
      </c>
      <c r="M536">
        <v>41.77</v>
      </c>
      <c r="N536">
        <v>0</v>
      </c>
      <c r="O536" s="56">
        <v>0</v>
      </c>
      <c r="P536" s="56">
        <v>0</v>
      </c>
      <c r="Q536">
        <v>1</v>
      </c>
      <c r="R536">
        <v>1</v>
      </c>
      <c r="S536">
        <v>11</v>
      </c>
      <c r="T536">
        <v>8</v>
      </c>
      <c r="U536">
        <v>3</v>
      </c>
      <c r="V536">
        <v>1</v>
      </c>
      <c r="X536" t="s">
        <v>7758</v>
      </c>
      <c r="AA536">
        <v>0</v>
      </c>
      <c r="AB536">
        <v>0</v>
      </c>
      <c r="AC536">
        <v>0</v>
      </c>
      <c r="AD536">
        <v>0</v>
      </c>
      <c r="AE536">
        <v>0</v>
      </c>
      <c r="AF536">
        <v>0</v>
      </c>
      <c r="AG536">
        <v>0</v>
      </c>
      <c r="AJ536" s="56"/>
      <c r="AK536" s="56"/>
      <c r="AL536" s="56"/>
      <c r="AP536" t="s">
        <v>1155</v>
      </c>
      <c r="AS536" t="s">
        <v>1152</v>
      </c>
      <c r="AT536">
        <v>1</v>
      </c>
      <c r="AV536">
        <v>0</v>
      </c>
      <c r="AW536">
        <v>0</v>
      </c>
      <c r="AX536">
        <v>0</v>
      </c>
      <c r="AY536" t="s">
        <v>1388</v>
      </c>
      <c r="AZ536" t="s">
        <v>1388</v>
      </c>
      <c r="BA536">
        <v>2</v>
      </c>
      <c r="BD536">
        <v>1000000000</v>
      </c>
      <c r="BE536">
        <v>1</v>
      </c>
      <c r="BF536">
        <v>0</v>
      </c>
      <c r="BG536">
        <v>0</v>
      </c>
      <c r="BH536">
        <v>0</v>
      </c>
      <c r="BI536">
        <v>0</v>
      </c>
      <c r="BJ536">
        <v>0</v>
      </c>
      <c r="BK536">
        <v>0</v>
      </c>
      <c r="BL536">
        <v>0</v>
      </c>
      <c r="BM536">
        <v>1</v>
      </c>
      <c r="BN536">
        <v>0</v>
      </c>
      <c r="BO536">
        <v>0</v>
      </c>
      <c r="BP536">
        <v>0</v>
      </c>
      <c r="BR536">
        <v>0</v>
      </c>
      <c r="BS536">
        <v>0</v>
      </c>
      <c r="BX536">
        <v>0</v>
      </c>
      <c r="BY536">
        <v>0</v>
      </c>
      <c r="BZ536">
        <v>0</v>
      </c>
      <c r="CA536">
        <v>0</v>
      </c>
      <c r="CB536">
        <v>0</v>
      </c>
      <c r="CC536">
        <v>1</v>
      </c>
      <c r="CD536" s="56">
        <v>42404</v>
      </c>
      <c r="CE536" s="56">
        <v>42404</v>
      </c>
      <c r="CF536" s="56">
        <v>42404</v>
      </c>
      <c r="CG536" s="56">
        <v>42481</v>
      </c>
      <c r="CH536" s="56"/>
      <c r="CI536" s="56"/>
      <c r="CJ536">
        <v>0.36</v>
      </c>
      <c r="CK536">
        <v>0</v>
      </c>
      <c r="CL536">
        <v>0</v>
      </c>
      <c r="CM536">
        <v>0</v>
      </c>
      <c r="CN536">
        <v>0</v>
      </c>
      <c r="CO536">
        <v>0</v>
      </c>
      <c r="CP536">
        <v>0.27</v>
      </c>
      <c r="CQ536" t="s">
        <v>1154</v>
      </c>
      <c r="CR536" t="s">
        <v>1153</v>
      </c>
      <c r="CS536" t="s">
        <v>1748</v>
      </c>
      <c r="CT536" t="s">
        <v>1397</v>
      </c>
      <c r="CU536" t="s">
        <v>1396</v>
      </c>
      <c r="CV536" t="s">
        <v>3239</v>
      </c>
      <c r="CW536" t="s">
        <v>1738</v>
      </c>
      <c r="CX536" t="s">
        <v>853</v>
      </c>
      <c r="DC536" t="s">
        <v>1387</v>
      </c>
      <c r="DE536" t="s">
        <v>1392</v>
      </c>
    </row>
    <row r="537" spans="1:109" x14ac:dyDescent="0.25">
      <c r="A537" t="s">
        <v>1025</v>
      </c>
      <c r="B537">
        <v>2</v>
      </c>
      <c r="C537" s="56">
        <v>42419</v>
      </c>
      <c r="D537" t="s">
        <v>1153</v>
      </c>
      <c r="E537" t="s">
        <v>3240</v>
      </c>
      <c r="G537" t="s">
        <v>3241</v>
      </c>
      <c r="H537" t="s">
        <v>1144</v>
      </c>
      <c r="I537" t="s">
        <v>1144</v>
      </c>
      <c r="J537" t="s">
        <v>1144</v>
      </c>
      <c r="K537" t="s">
        <v>1144</v>
      </c>
      <c r="L537">
        <v>50.72</v>
      </c>
      <c r="M537">
        <v>128.94</v>
      </c>
      <c r="N537">
        <v>0</v>
      </c>
      <c r="O537" s="56">
        <v>0</v>
      </c>
      <c r="P537" s="56">
        <v>0</v>
      </c>
      <c r="Q537">
        <v>1</v>
      </c>
      <c r="R537">
        <v>1</v>
      </c>
      <c r="S537">
        <v>11</v>
      </c>
      <c r="T537">
        <v>8</v>
      </c>
      <c r="U537">
        <v>3</v>
      </c>
      <c r="V537">
        <v>1</v>
      </c>
      <c r="X537" t="s">
        <v>7757</v>
      </c>
      <c r="AA537">
        <v>0</v>
      </c>
      <c r="AB537">
        <v>0</v>
      </c>
      <c r="AC537">
        <v>0</v>
      </c>
      <c r="AD537">
        <v>0</v>
      </c>
      <c r="AE537">
        <v>0</v>
      </c>
      <c r="AF537">
        <v>0</v>
      </c>
      <c r="AG537">
        <v>0</v>
      </c>
      <c r="AJ537" s="56"/>
      <c r="AK537" s="56"/>
      <c r="AL537" s="56"/>
      <c r="AP537" t="s">
        <v>1155</v>
      </c>
      <c r="AS537" t="s">
        <v>1152</v>
      </c>
      <c r="AT537">
        <v>1</v>
      </c>
      <c r="AV537">
        <v>1</v>
      </c>
      <c r="AW537">
        <v>1</v>
      </c>
      <c r="AX537">
        <v>0.5</v>
      </c>
      <c r="AY537" t="s">
        <v>1147</v>
      </c>
      <c r="AZ537" t="s">
        <v>1147</v>
      </c>
      <c r="BA537">
        <v>2</v>
      </c>
      <c r="BD537">
        <v>1000000000</v>
      </c>
      <c r="BE537">
        <v>2</v>
      </c>
      <c r="BF537">
        <v>-1</v>
      </c>
      <c r="BG537">
        <v>0</v>
      </c>
      <c r="BH537">
        <v>0</v>
      </c>
      <c r="BI537">
        <v>0</v>
      </c>
      <c r="BJ537">
        <v>0</v>
      </c>
      <c r="BK537">
        <v>0</v>
      </c>
      <c r="BL537">
        <v>0</v>
      </c>
      <c r="BM537">
        <v>2</v>
      </c>
      <c r="BN537">
        <v>-1</v>
      </c>
      <c r="BO537">
        <v>0</v>
      </c>
      <c r="BP537">
        <v>0</v>
      </c>
      <c r="BR537">
        <v>0</v>
      </c>
      <c r="BS537">
        <v>0</v>
      </c>
      <c r="BX537">
        <v>0</v>
      </c>
      <c r="BY537">
        <v>50.72</v>
      </c>
      <c r="BZ537">
        <v>0</v>
      </c>
      <c r="CA537">
        <v>6.73</v>
      </c>
      <c r="CB537">
        <v>0</v>
      </c>
      <c r="CC537">
        <v>1</v>
      </c>
      <c r="CD537" s="56">
        <v>42341</v>
      </c>
      <c r="CE537" s="56">
        <v>42342</v>
      </c>
      <c r="CF537" s="56">
        <v>42342</v>
      </c>
      <c r="CG537" s="56">
        <v>42419</v>
      </c>
      <c r="CH537" s="56"/>
      <c r="CI537" s="56"/>
      <c r="CJ537">
        <v>0</v>
      </c>
      <c r="CK537">
        <v>0</v>
      </c>
      <c r="CL537">
        <v>0</v>
      </c>
      <c r="CM537">
        <v>0</v>
      </c>
      <c r="CN537">
        <v>0</v>
      </c>
      <c r="CO537">
        <v>0</v>
      </c>
      <c r="CP537">
        <v>0.96</v>
      </c>
      <c r="CQ537" t="s">
        <v>1154</v>
      </c>
      <c r="CR537" t="s">
        <v>1153</v>
      </c>
      <c r="CS537" t="s">
        <v>1748</v>
      </c>
      <c r="CT537" t="s">
        <v>1397</v>
      </c>
      <c r="CU537" t="s">
        <v>1396</v>
      </c>
      <c r="CV537" t="s">
        <v>3242</v>
      </c>
      <c r="CW537" t="s">
        <v>1738</v>
      </c>
      <c r="CX537" t="s">
        <v>853</v>
      </c>
      <c r="DC537" t="s">
        <v>1387</v>
      </c>
      <c r="DE537" t="s">
        <v>1392</v>
      </c>
    </row>
    <row r="538" spans="1:109" x14ac:dyDescent="0.25">
      <c r="A538" t="s">
        <v>1025</v>
      </c>
      <c r="B538">
        <v>2</v>
      </c>
      <c r="C538" s="56">
        <v>42419</v>
      </c>
      <c r="D538" t="s">
        <v>1153</v>
      </c>
      <c r="E538" t="s">
        <v>3243</v>
      </c>
      <c r="G538" t="s">
        <v>3244</v>
      </c>
      <c r="H538" t="s">
        <v>1144</v>
      </c>
      <c r="I538" t="s">
        <v>1144</v>
      </c>
      <c r="J538" t="s">
        <v>1144</v>
      </c>
      <c r="K538" t="s">
        <v>1144</v>
      </c>
      <c r="L538">
        <v>65.62</v>
      </c>
      <c r="M538">
        <v>148.05000000000001</v>
      </c>
      <c r="N538">
        <v>0</v>
      </c>
      <c r="O538" s="56">
        <v>0</v>
      </c>
      <c r="P538" s="56">
        <v>0</v>
      </c>
      <c r="Q538">
        <v>1</v>
      </c>
      <c r="R538">
        <v>1</v>
      </c>
      <c r="S538">
        <v>11</v>
      </c>
      <c r="T538">
        <v>8</v>
      </c>
      <c r="U538">
        <v>3</v>
      </c>
      <c r="V538">
        <v>1</v>
      </c>
      <c r="X538" t="s">
        <v>7757</v>
      </c>
      <c r="AA538">
        <v>0</v>
      </c>
      <c r="AB538">
        <v>0</v>
      </c>
      <c r="AC538">
        <v>0</v>
      </c>
      <c r="AD538">
        <v>0</v>
      </c>
      <c r="AE538">
        <v>0</v>
      </c>
      <c r="AF538">
        <v>0</v>
      </c>
      <c r="AG538">
        <v>0</v>
      </c>
      <c r="AJ538" s="56"/>
      <c r="AK538" s="56"/>
      <c r="AL538" s="56"/>
      <c r="AP538" t="s">
        <v>1155</v>
      </c>
      <c r="AS538" t="s">
        <v>1152</v>
      </c>
      <c r="AT538">
        <v>1</v>
      </c>
      <c r="AV538">
        <v>3</v>
      </c>
      <c r="AW538">
        <v>2</v>
      </c>
      <c r="AX538">
        <v>1</v>
      </c>
      <c r="AY538" t="s">
        <v>1147</v>
      </c>
      <c r="AZ538" t="s">
        <v>1147</v>
      </c>
      <c r="BA538">
        <v>4</v>
      </c>
      <c r="BD538">
        <v>1000000000</v>
      </c>
      <c r="BE538">
        <v>4</v>
      </c>
      <c r="BF538">
        <v>-0.33</v>
      </c>
      <c r="BG538">
        <v>0</v>
      </c>
      <c r="BH538">
        <v>0</v>
      </c>
      <c r="BI538">
        <v>0</v>
      </c>
      <c r="BJ538">
        <v>0</v>
      </c>
      <c r="BK538">
        <v>0</v>
      </c>
      <c r="BL538">
        <v>0</v>
      </c>
      <c r="BM538">
        <v>4</v>
      </c>
      <c r="BN538">
        <v>-0.33</v>
      </c>
      <c r="BO538">
        <v>0</v>
      </c>
      <c r="BP538">
        <v>0</v>
      </c>
      <c r="BR538">
        <v>0</v>
      </c>
      <c r="BS538">
        <v>1</v>
      </c>
      <c r="BX538">
        <v>0</v>
      </c>
      <c r="BY538">
        <v>65.62</v>
      </c>
      <c r="BZ538">
        <v>0</v>
      </c>
      <c r="CA538">
        <v>5.48</v>
      </c>
      <c r="CB538">
        <v>0</v>
      </c>
      <c r="CC538">
        <v>1</v>
      </c>
      <c r="CD538" s="56">
        <v>42341</v>
      </c>
      <c r="CE538" s="56">
        <v>42342</v>
      </c>
      <c r="CF538" s="56">
        <v>42342</v>
      </c>
      <c r="CG538" s="56">
        <v>42419</v>
      </c>
      <c r="CH538" s="56"/>
      <c r="CI538" s="56"/>
      <c r="CJ538">
        <v>0.08</v>
      </c>
      <c r="CK538">
        <v>0</v>
      </c>
      <c r="CL538">
        <v>0</v>
      </c>
      <c r="CM538">
        <v>0</v>
      </c>
      <c r="CN538">
        <v>0</v>
      </c>
      <c r="CO538">
        <v>0.12</v>
      </c>
      <c r="CP538">
        <v>0.84</v>
      </c>
      <c r="CQ538" t="s">
        <v>1154</v>
      </c>
      <c r="CR538" t="s">
        <v>1153</v>
      </c>
      <c r="CS538" t="s">
        <v>1748</v>
      </c>
      <c r="CT538" t="s">
        <v>1397</v>
      </c>
      <c r="CU538" t="s">
        <v>1396</v>
      </c>
      <c r="CV538" t="s">
        <v>3245</v>
      </c>
      <c r="CW538" t="s">
        <v>1738</v>
      </c>
      <c r="CX538" t="s">
        <v>853</v>
      </c>
      <c r="DC538" t="s">
        <v>1387</v>
      </c>
      <c r="DE538" t="s">
        <v>1392</v>
      </c>
    </row>
    <row r="539" spans="1:109" x14ac:dyDescent="0.25">
      <c r="A539" t="s">
        <v>1025</v>
      </c>
      <c r="B539">
        <v>2</v>
      </c>
      <c r="C539" s="56">
        <v>42419</v>
      </c>
      <c r="D539" t="s">
        <v>1153</v>
      </c>
      <c r="E539" t="s">
        <v>3246</v>
      </c>
      <c r="G539" t="s">
        <v>3247</v>
      </c>
      <c r="H539" t="s">
        <v>1144</v>
      </c>
      <c r="I539" t="s">
        <v>1144</v>
      </c>
      <c r="J539" t="s">
        <v>1144</v>
      </c>
      <c r="K539" t="s">
        <v>1144</v>
      </c>
      <c r="L539">
        <v>19.899999999999999</v>
      </c>
      <c r="M539">
        <v>60.1</v>
      </c>
      <c r="N539">
        <v>0</v>
      </c>
      <c r="O539" s="56">
        <v>0</v>
      </c>
      <c r="P539" s="56">
        <v>0</v>
      </c>
      <c r="Q539">
        <v>1</v>
      </c>
      <c r="R539">
        <v>1</v>
      </c>
      <c r="S539">
        <v>11</v>
      </c>
      <c r="T539">
        <v>8</v>
      </c>
      <c r="U539">
        <v>3</v>
      </c>
      <c r="V539">
        <v>1</v>
      </c>
      <c r="W539" t="s">
        <v>1156</v>
      </c>
      <c r="X539" t="s">
        <v>7757</v>
      </c>
      <c r="AA539">
        <v>0</v>
      </c>
      <c r="AB539">
        <v>0</v>
      </c>
      <c r="AC539">
        <v>0</v>
      </c>
      <c r="AD539">
        <v>0</v>
      </c>
      <c r="AE539">
        <v>0</v>
      </c>
      <c r="AF539">
        <v>0</v>
      </c>
      <c r="AG539">
        <v>0</v>
      </c>
      <c r="AJ539" s="56"/>
      <c r="AK539" s="56"/>
      <c r="AL539" s="56"/>
      <c r="AP539" t="s">
        <v>1155</v>
      </c>
      <c r="AR539">
        <v>5</v>
      </c>
      <c r="AS539" t="s">
        <v>1152</v>
      </c>
      <c r="AT539">
        <v>1</v>
      </c>
      <c r="AV539">
        <v>14</v>
      </c>
      <c r="AW539">
        <v>9</v>
      </c>
      <c r="AX539">
        <v>5</v>
      </c>
      <c r="AY539" t="s">
        <v>1148</v>
      </c>
      <c r="AZ539" t="s">
        <v>1148</v>
      </c>
      <c r="BA539">
        <v>21</v>
      </c>
      <c r="BD539">
        <v>1000000000</v>
      </c>
      <c r="BE539">
        <v>14</v>
      </c>
      <c r="BF539">
        <v>0</v>
      </c>
      <c r="BG539">
        <v>0</v>
      </c>
      <c r="BH539">
        <v>0</v>
      </c>
      <c r="BI539">
        <v>0</v>
      </c>
      <c r="BJ539">
        <v>0</v>
      </c>
      <c r="BK539">
        <v>0</v>
      </c>
      <c r="BL539">
        <v>0</v>
      </c>
      <c r="BM539">
        <v>14</v>
      </c>
      <c r="BN539">
        <v>0</v>
      </c>
      <c r="BO539">
        <v>0</v>
      </c>
      <c r="BP539">
        <v>0</v>
      </c>
      <c r="BR539">
        <v>0</v>
      </c>
      <c r="BS539">
        <v>4</v>
      </c>
      <c r="BX539">
        <v>0</v>
      </c>
      <c r="BY539">
        <v>0</v>
      </c>
      <c r="BZ539">
        <v>0</v>
      </c>
      <c r="CA539">
        <v>8.81</v>
      </c>
      <c r="CB539">
        <v>0</v>
      </c>
      <c r="CC539">
        <v>1</v>
      </c>
      <c r="CD539" s="56">
        <v>42341</v>
      </c>
      <c r="CE539" s="56">
        <v>42342</v>
      </c>
      <c r="CF539" s="56">
        <v>42342</v>
      </c>
      <c r="CG539" s="56">
        <v>42419</v>
      </c>
      <c r="CH539" s="56"/>
      <c r="CI539" s="56"/>
      <c r="CJ539">
        <v>0.03</v>
      </c>
      <c r="CK539">
        <v>0</v>
      </c>
      <c r="CL539">
        <v>0</v>
      </c>
      <c r="CM539">
        <v>0</v>
      </c>
      <c r="CN539">
        <v>0</v>
      </c>
      <c r="CO539">
        <v>0.32</v>
      </c>
      <c r="CP539">
        <v>0.64</v>
      </c>
      <c r="CQ539" t="s">
        <v>1154</v>
      </c>
      <c r="CR539" t="s">
        <v>1153</v>
      </c>
      <c r="CS539" t="s">
        <v>1748</v>
      </c>
      <c r="CT539" t="s">
        <v>1397</v>
      </c>
      <c r="CU539" t="s">
        <v>1396</v>
      </c>
      <c r="CV539" t="s">
        <v>3248</v>
      </c>
      <c r="CW539" t="s">
        <v>1738</v>
      </c>
      <c r="CX539" t="s">
        <v>853</v>
      </c>
      <c r="DC539" t="s">
        <v>1387</v>
      </c>
      <c r="DE539" t="s">
        <v>1392</v>
      </c>
    </row>
    <row r="540" spans="1:109" x14ac:dyDescent="0.25">
      <c r="A540" t="s">
        <v>1025</v>
      </c>
      <c r="B540">
        <v>2</v>
      </c>
      <c r="C540" s="56">
        <v>42419</v>
      </c>
      <c r="D540" t="s">
        <v>1153</v>
      </c>
      <c r="E540" t="s">
        <v>3249</v>
      </c>
      <c r="G540" t="s">
        <v>3250</v>
      </c>
      <c r="H540" t="s">
        <v>1144</v>
      </c>
      <c r="I540" t="s">
        <v>1144</v>
      </c>
      <c r="J540" t="s">
        <v>1144</v>
      </c>
      <c r="K540" t="s">
        <v>1144</v>
      </c>
      <c r="L540">
        <v>4.51</v>
      </c>
      <c r="M540">
        <v>41.36</v>
      </c>
      <c r="N540">
        <v>0</v>
      </c>
      <c r="O540" s="56">
        <v>0</v>
      </c>
      <c r="P540" s="56">
        <v>0</v>
      </c>
      <c r="Q540">
        <v>1</v>
      </c>
      <c r="R540">
        <v>1</v>
      </c>
      <c r="S540">
        <v>11</v>
      </c>
      <c r="T540">
        <v>8</v>
      </c>
      <c r="U540">
        <v>3</v>
      </c>
      <c r="V540">
        <v>1</v>
      </c>
      <c r="X540" t="s">
        <v>7755</v>
      </c>
      <c r="AA540">
        <v>0</v>
      </c>
      <c r="AB540">
        <v>0</v>
      </c>
      <c r="AC540">
        <v>0</v>
      </c>
      <c r="AD540">
        <v>0</v>
      </c>
      <c r="AE540">
        <v>0</v>
      </c>
      <c r="AF540">
        <v>0</v>
      </c>
      <c r="AG540">
        <v>0</v>
      </c>
      <c r="AJ540" s="56"/>
      <c r="AK540" s="56"/>
      <c r="AL540" s="56"/>
      <c r="AP540" t="s">
        <v>1155</v>
      </c>
      <c r="AR540">
        <v>5</v>
      </c>
      <c r="AS540" t="s">
        <v>1152</v>
      </c>
      <c r="AT540">
        <v>1</v>
      </c>
      <c r="AV540">
        <v>10</v>
      </c>
      <c r="AW540">
        <v>7</v>
      </c>
      <c r="AX540">
        <v>3</v>
      </c>
      <c r="AY540" t="s">
        <v>1147</v>
      </c>
      <c r="AZ540" t="s">
        <v>1147</v>
      </c>
      <c r="BA540">
        <v>10</v>
      </c>
      <c r="BD540">
        <v>1000000000</v>
      </c>
      <c r="BE540">
        <v>28</v>
      </c>
      <c r="BF540">
        <v>-1.8</v>
      </c>
      <c r="BG540">
        <v>0</v>
      </c>
      <c r="BH540">
        <v>0</v>
      </c>
      <c r="BI540">
        <v>0</v>
      </c>
      <c r="BJ540">
        <v>0</v>
      </c>
      <c r="BK540">
        <v>0</v>
      </c>
      <c r="BL540">
        <v>0</v>
      </c>
      <c r="BM540">
        <v>28</v>
      </c>
      <c r="BN540">
        <v>-1.8</v>
      </c>
      <c r="BO540">
        <v>0</v>
      </c>
      <c r="BP540">
        <v>0</v>
      </c>
      <c r="BR540">
        <v>0</v>
      </c>
      <c r="BS540">
        <v>3</v>
      </c>
      <c r="BX540">
        <v>0</v>
      </c>
      <c r="BY540">
        <v>81.180000000000007</v>
      </c>
      <c r="BZ540">
        <v>0</v>
      </c>
      <c r="CA540">
        <v>35.65</v>
      </c>
      <c r="CB540">
        <v>0</v>
      </c>
      <c r="CC540">
        <v>1</v>
      </c>
      <c r="CD540" s="56">
        <v>42095</v>
      </c>
      <c r="CE540" s="56">
        <v>42342</v>
      </c>
      <c r="CF540" s="56">
        <v>42342</v>
      </c>
      <c r="CG540" s="56">
        <v>42419</v>
      </c>
      <c r="CH540" s="56"/>
      <c r="CI540" s="56"/>
      <c r="CJ540">
        <v>0</v>
      </c>
      <c r="CK540">
        <v>0</v>
      </c>
      <c r="CL540">
        <v>0</v>
      </c>
      <c r="CM540">
        <v>0</v>
      </c>
      <c r="CN540">
        <v>0</v>
      </c>
      <c r="CO540">
        <v>0</v>
      </c>
      <c r="CP540">
        <v>0.96</v>
      </c>
      <c r="CQ540" t="s">
        <v>1154</v>
      </c>
      <c r="CR540" t="s">
        <v>1153</v>
      </c>
      <c r="CS540" t="s">
        <v>1748</v>
      </c>
      <c r="CT540" t="s">
        <v>1397</v>
      </c>
      <c r="CU540" t="s">
        <v>1396</v>
      </c>
      <c r="CV540" t="s">
        <v>3038</v>
      </c>
      <c r="CW540" t="s">
        <v>1738</v>
      </c>
      <c r="CX540" t="s">
        <v>853</v>
      </c>
      <c r="DC540" t="s">
        <v>1387</v>
      </c>
      <c r="DE540" t="s">
        <v>1392</v>
      </c>
    </row>
    <row r="541" spans="1:109" x14ac:dyDescent="0.25">
      <c r="A541" t="s">
        <v>1025</v>
      </c>
      <c r="B541">
        <v>2</v>
      </c>
      <c r="C541" s="56">
        <v>42419</v>
      </c>
      <c r="D541" t="s">
        <v>1153</v>
      </c>
      <c r="E541" t="s">
        <v>3251</v>
      </c>
      <c r="G541" t="s">
        <v>3252</v>
      </c>
      <c r="H541" t="s">
        <v>1144</v>
      </c>
      <c r="I541" t="s">
        <v>1144</v>
      </c>
      <c r="J541" t="s">
        <v>1144</v>
      </c>
      <c r="K541" t="s">
        <v>1144</v>
      </c>
      <c r="L541">
        <v>38.47</v>
      </c>
      <c r="M541">
        <v>68.17</v>
      </c>
      <c r="N541">
        <v>0</v>
      </c>
      <c r="O541" s="56">
        <v>0</v>
      </c>
      <c r="P541" s="56">
        <v>0</v>
      </c>
      <c r="Q541">
        <v>1</v>
      </c>
      <c r="R541">
        <v>1</v>
      </c>
      <c r="S541">
        <v>11</v>
      </c>
      <c r="T541">
        <v>8</v>
      </c>
      <c r="U541">
        <v>3</v>
      </c>
      <c r="V541">
        <v>1</v>
      </c>
      <c r="X541" t="s">
        <v>7755</v>
      </c>
      <c r="AA541">
        <v>0</v>
      </c>
      <c r="AB541">
        <v>0</v>
      </c>
      <c r="AC541">
        <v>0</v>
      </c>
      <c r="AD541">
        <v>0</v>
      </c>
      <c r="AE541">
        <v>0</v>
      </c>
      <c r="AF541">
        <v>0</v>
      </c>
      <c r="AG541">
        <v>0</v>
      </c>
      <c r="AJ541" s="56"/>
      <c r="AK541" s="56"/>
      <c r="AL541" s="56"/>
      <c r="AP541" t="s">
        <v>1155</v>
      </c>
      <c r="AS541" t="s">
        <v>1152</v>
      </c>
      <c r="AT541">
        <v>1</v>
      </c>
      <c r="AV541">
        <v>2</v>
      </c>
      <c r="AW541">
        <v>2</v>
      </c>
      <c r="AX541">
        <v>1</v>
      </c>
      <c r="AY541" t="s">
        <v>1147</v>
      </c>
      <c r="AZ541" t="s">
        <v>1147</v>
      </c>
      <c r="BA541">
        <v>2</v>
      </c>
      <c r="BD541">
        <v>1000000000</v>
      </c>
      <c r="BE541">
        <v>3</v>
      </c>
      <c r="BF541">
        <v>-0.5</v>
      </c>
      <c r="BG541">
        <v>0</v>
      </c>
      <c r="BH541">
        <v>0</v>
      </c>
      <c r="BI541">
        <v>0</v>
      </c>
      <c r="BJ541">
        <v>0</v>
      </c>
      <c r="BK541">
        <v>0</v>
      </c>
      <c r="BL541">
        <v>0</v>
      </c>
      <c r="BM541">
        <v>3</v>
      </c>
      <c r="BN541">
        <v>-0.5</v>
      </c>
      <c r="BO541">
        <v>0</v>
      </c>
      <c r="BP541">
        <v>0</v>
      </c>
      <c r="BR541">
        <v>0</v>
      </c>
      <c r="BS541">
        <v>1</v>
      </c>
      <c r="BX541">
        <v>0</v>
      </c>
      <c r="BY541">
        <v>38.47</v>
      </c>
      <c r="BZ541">
        <v>0</v>
      </c>
      <c r="CA541">
        <v>3.37</v>
      </c>
      <c r="CB541">
        <v>0</v>
      </c>
      <c r="CC541">
        <v>1</v>
      </c>
      <c r="CD541" s="56">
        <v>42095</v>
      </c>
      <c r="CE541" s="56">
        <v>42342</v>
      </c>
      <c r="CF541" s="56">
        <v>42342</v>
      </c>
      <c r="CG541" s="56">
        <v>42419</v>
      </c>
      <c r="CH541" s="56"/>
      <c r="CI541" s="56"/>
      <c r="CJ541">
        <v>0</v>
      </c>
      <c r="CK541">
        <v>0</v>
      </c>
      <c r="CL541">
        <v>0</v>
      </c>
      <c r="CM541">
        <v>0</v>
      </c>
      <c r="CN541">
        <v>0</v>
      </c>
      <c r="CO541">
        <v>0</v>
      </c>
      <c r="CP541">
        <v>0.96</v>
      </c>
      <c r="CQ541" t="s">
        <v>1154</v>
      </c>
      <c r="CR541" t="s">
        <v>1153</v>
      </c>
      <c r="CS541" t="s">
        <v>1748</v>
      </c>
      <c r="CT541" t="s">
        <v>1397</v>
      </c>
      <c r="CU541" t="s">
        <v>1396</v>
      </c>
      <c r="CV541" t="s">
        <v>7672</v>
      </c>
      <c r="CW541" t="s">
        <v>1727</v>
      </c>
      <c r="CX541" t="s">
        <v>853</v>
      </c>
      <c r="DC541" t="s">
        <v>1387</v>
      </c>
      <c r="DE541" t="s">
        <v>1392</v>
      </c>
    </row>
    <row r="542" spans="1:109" x14ac:dyDescent="0.25">
      <c r="A542" t="s">
        <v>1025</v>
      </c>
      <c r="B542">
        <v>2</v>
      </c>
      <c r="C542" s="56">
        <v>42419</v>
      </c>
      <c r="D542" t="s">
        <v>1153</v>
      </c>
      <c r="E542" t="s">
        <v>3253</v>
      </c>
      <c r="G542" t="s">
        <v>3254</v>
      </c>
      <c r="H542" t="s">
        <v>1144</v>
      </c>
      <c r="I542" t="s">
        <v>1144</v>
      </c>
      <c r="J542" t="s">
        <v>1144</v>
      </c>
      <c r="K542" t="s">
        <v>1144</v>
      </c>
      <c r="L542">
        <v>18.16</v>
      </c>
      <c r="M542">
        <v>45.5</v>
      </c>
      <c r="N542">
        <v>0</v>
      </c>
      <c r="O542" s="56">
        <v>0</v>
      </c>
      <c r="P542" s="56">
        <v>0</v>
      </c>
      <c r="Q542">
        <v>1</v>
      </c>
      <c r="R542">
        <v>1</v>
      </c>
      <c r="S542">
        <v>11</v>
      </c>
      <c r="T542">
        <v>8</v>
      </c>
      <c r="U542">
        <v>3</v>
      </c>
      <c r="V542">
        <v>1</v>
      </c>
      <c r="X542" t="s">
        <v>7659</v>
      </c>
      <c r="AA542">
        <v>0</v>
      </c>
      <c r="AB542">
        <v>0</v>
      </c>
      <c r="AC542">
        <v>0</v>
      </c>
      <c r="AD542">
        <v>0</v>
      </c>
      <c r="AE542">
        <v>0</v>
      </c>
      <c r="AF542">
        <v>0</v>
      </c>
      <c r="AG542">
        <v>0</v>
      </c>
      <c r="AJ542" s="56"/>
      <c r="AK542" s="56"/>
      <c r="AL542" s="56"/>
      <c r="AP542" t="s">
        <v>1155</v>
      </c>
      <c r="AS542" t="s">
        <v>1152</v>
      </c>
      <c r="AT542">
        <v>1</v>
      </c>
      <c r="AV542">
        <v>2</v>
      </c>
      <c r="AW542">
        <v>2</v>
      </c>
      <c r="AX542">
        <v>1</v>
      </c>
      <c r="AY542" t="s">
        <v>1147</v>
      </c>
      <c r="AZ542" t="s">
        <v>1147</v>
      </c>
      <c r="BA542">
        <v>3</v>
      </c>
      <c r="BD542">
        <v>1000000000</v>
      </c>
      <c r="BE542">
        <v>3</v>
      </c>
      <c r="BF542">
        <v>-0.5</v>
      </c>
      <c r="BG542">
        <v>0</v>
      </c>
      <c r="BH542">
        <v>0</v>
      </c>
      <c r="BI542">
        <v>0</v>
      </c>
      <c r="BJ542">
        <v>0</v>
      </c>
      <c r="BK542">
        <v>0</v>
      </c>
      <c r="BL542">
        <v>0</v>
      </c>
      <c r="BM542">
        <v>3</v>
      </c>
      <c r="BN542">
        <v>-0.5</v>
      </c>
      <c r="BO542">
        <v>0</v>
      </c>
      <c r="BP542">
        <v>0</v>
      </c>
      <c r="BR542">
        <v>0</v>
      </c>
      <c r="BS542">
        <v>1</v>
      </c>
      <c r="BX542">
        <v>0</v>
      </c>
      <c r="BY542">
        <v>18.16</v>
      </c>
      <c r="BZ542">
        <v>0</v>
      </c>
      <c r="CA542">
        <v>6.57</v>
      </c>
      <c r="CB542">
        <v>0</v>
      </c>
      <c r="CC542">
        <v>1</v>
      </c>
      <c r="CD542" s="56">
        <v>42342</v>
      </c>
      <c r="CE542" s="56">
        <v>42342</v>
      </c>
      <c r="CF542" s="56">
        <v>42342</v>
      </c>
      <c r="CG542" s="56">
        <v>42419</v>
      </c>
      <c r="CH542" s="56"/>
      <c r="CI542" s="56"/>
      <c r="CJ542">
        <v>0</v>
      </c>
      <c r="CK542">
        <v>0</v>
      </c>
      <c r="CL542">
        <v>0</v>
      </c>
      <c r="CM542">
        <v>0</v>
      </c>
      <c r="CN542">
        <v>0</v>
      </c>
      <c r="CO542">
        <v>0</v>
      </c>
      <c r="CP542">
        <v>0.96</v>
      </c>
      <c r="CQ542" t="s">
        <v>1154</v>
      </c>
      <c r="CR542" t="s">
        <v>1153</v>
      </c>
      <c r="CS542" t="s">
        <v>1748</v>
      </c>
      <c r="CT542" t="s">
        <v>1397</v>
      </c>
      <c r="CU542" t="s">
        <v>1396</v>
      </c>
      <c r="CV542" t="s">
        <v>3255</v>
      </c>
      <c r="CW542" t="s">
        <v>1738</v>
      </c>
      <c r="CX542" t="s">
        <v>853</v>
      </c>
      <c r="DC542" t="s">
        <v>1387</v>
      </c>
      <c r="DE542" t="s">
        <v>1392</v>
      </c>
    </row>
    <row r="543" spans="1:109" x14ac:dyDescent="0.25">
      <c r="A543" t="s">
        <v>1025</v>
      </c>
      <c r="B543">
        <v>2</v>
      </c>
      <c r="C543" s="56">
        <v>42419</v>
      </c>
      <c r="D543" t="s">
        <v>1153</v>
      </c>
      <c r="E543" t="s">
        <v>3256</v>
      </c>
      <c r="G543" t="s">
        <v>3257</v>
      </c>
      <c r="H543" t="s">
        <v>1144</v>
      </c>
      <c r="I543" t="s">
        <v>1144</v>
      </c>
      <c r="J543" t="s">
        <v>1144</v>
      </c>
      <c r="K543" t="s">
        <v>1144</v>
      </c>
      <c r="L543">
        <v>8.7200000000000006</v>
      </c>
      <c r="M543">
        <v>21.36</v>
      </c>
      <c r="N543">
        <v>0</v>
      </c>
      <c r="O543" s="56">
        <v>0</v>
      </c>
      <c r="P543" s="56">
        <v>0</v>
      </c>
      <c r="Q543">
        <v>1</v>
      </c>
      <c r="R543">
        <v>1</v>
      </c>
      <c r="S543">
        <v>11</v>
      </c>
      <c r="T543">
        <v>8</v>
      </c>
      <c r="U543">
        <v>3</v>
      </c>
      <c r="V543">
        <v>1</v>
      </c>
      <c r="W543" t="s">
        <v>1156</v>
      </c>
      <c r="X543" t="s">
        <v>7659</v>
      </c>
      <c r="Y543">
        <v>96</v>
      </c>
      <c r="AA543">
        <v>0</v>
      </c>
      <c r="AB543">
        <v>0</v>
      </c>
      <c r="AC543">
        <v>0</v>
      </c>
      <c r="AD543">
        <v>0</v>
      </c>
      <c r="AE543">
        <v>0</v>
      </c>
      <c r="AF543">
        <v>0</v>
      </c>
      <c r="AG543">
        <v>0</v>
      </c>
      <c r="AJ543" s="56"/>
      <c r="AK543" s="56"/>
      <c r="AL543" s="56"/>
      <c r="AP543" t="s">
        <v>1155</v>
      </c>
      <c r="AR543">
        <v>5</v>
      </c>
      <c r="AS543" t="s">
        <v>1152</v>
      </c>
      <c r="AT543">
        <v>1</v>
      </c>
      <c r="AV543">
        <v>72</v>
      </c>
      <c r="AW543">
        <v>48</v>
      </c>
      <c r="AX543">
        <v>24</v>
      </c>
      <c r="AY543" t="s">
        <v>1146</v>
      </c>
      <c r="AZ543" t="s">
        <v>1148</v>
      </c>
      <c r="BA543">
        <v>90</v>
      </c>
      <c r="BD543">
        <v>1000000000</v>
      </c>
      <c r="BE543">
        <v>22</v>
      </c>
      <c r="BF543">
        <v>0.69</v>
      </c>
      <c r="BG543">
        <v>0</v>
      </c>
      <c r="BH543">
        <v>0</v>
      </c>
      <c r="BI543">
        <v>0</v>
      </c>
      <c r="BJ543">
        <v>0</v>
      </c>
      <c r="BK543">
        <v>0</v>
      </c>
      <c r="BL543">
        <v>39</v>
      </c>
      <c r="BM543">
        <v>61</v>
      </c>
      <c r="BN543">
        <v>0.15</v>
      </c>
      <c r="BO543">
        <v>0</v>
      </c>
      <c r="BP543">
        <v>0</v>
      </c>
      <c r="BR543">
        <v>10</v>
      </c>
      <c r="BS543">
        <v>20</v>
      </c>
      <c r="BT543">
        <v>0</v>
      </c>
      <c r="BX543">
        <v>25.28</v>
      </c>
      <c r="BY543">
        <v>0</v>
      </c>
      <c r="BZ543">
        <v>0</v>
      </c>
      <c r="CA543">
        <v>6.33</v>
      </c>
      <c r="CB543">
        <v>0</v>
      </c>
      <c r="CC543">
        <v>1</v>
      </c>
      <c r="CD543" s="56">
        <v>42342</v>
      </c>
      <c r="CE543" s="56">
        <v>42342</v>
      </c>
      <c r="CF543" s="56">
        <v>42342</v>
      </c>
      <c r="CG543" s="56">
        <v>42419</v>
      </c>
      <c r="CH543" s="56"/>
      <c r="CI543" s="56"/>
      <c r="CJ543">
        <v>0.24</v>
      </c>
      <c r="CK543">
        <v>25</v>
      </c>
      <c r="CL543">
        <v>0</v>
      </c>
      <c r="CM543">
        <v>0.21</v>
      </c>
      <c r="CN543">
        <v>0.64</v>
      </c>
      <c r="CO543">
        <v>0.12</v>
      </c>
      <c r="CP543">
        <v>0</v>
      </c>
      <c r="CQ543" t="s">
        <v>1154</v>
      </c>
      <c r="CR543" t="s">
        <v>1153</v>
      </c>
      <c r="CS543" t="s">
        <v>1748</v>
      </c>
      <c r="CT543" t="s">
        <v>1397</v>
      </c>
      <c r="CU543" t="s">
        <v>1396</v>
      </c>
      <c r="CV543" t="s">
        <v>3258</v>
      </c>
      <c r="CW543" t="s">
        <v>1727</v>
      </c>
      <c r="CX543" t="s">
        <v>853</v>
      </c>
      <c r="DC543" t="s">
        <v>1387</v>
      </c>
      <c r="DE543" t="s">
        <v>1392</v>
      </c>
    </row>
    <row r="544" spans="1:109" x14ac:dyDescent="0.25">
      <c r="A544" t="s">
        <v>1025</v>
      </c>
      <c r="B544">
        <v>2</v>
      </c>
      <c r="C544" s="56">
        <v>42419</v>
      </c>
      <c r="D544" t="s">
        <v>1153</v>
      </c>
      <c r="E544" t="s">
        <v>3259</v>
      </c>
      <c r="G544" t="s">
        <v>3260</v>
      </c>
      <c r="H544" t="s">
        <v>1144</v>
      </c>
      <c r="I544" t="s">
        <v>1144</v>
      </c>
      <c r="J544" t="s">
        <v>1144</v>
      </c>
      <c r="K544" t="s">
        <v>1144</v>
      </c>
      <c r="L544">
        <v>7.81</v>
      </c>
      <c r="M544">
        <v>19.649999999999999</v>
      </c>
      <c r="N544">
        <v>0</v>
      </c>
      <c r="O544" s="56">
        <v>0</v>
      </c>
      <c r="P544" s="56">
        <v>0</v>
      </c>
      <c r="Q544">
        <v>1</v>
      </c>
      <c r="R544">
        <v>1</v>
      </c>
      <c r="S544">
        <v>11</v>
      </c>
      <c r="T544">
        <v>8</v>
      </c>
      <c r="U544">
        <v>3</v>
      </c>
      <c r="V544">
        <v>1</v>
      </c>
      <c r="X544" t="s">
        <v>7755</v>
      </c>
      <c r="AA544">
        <v>0</v>
      </c>
      <c r="AB544">
        <v>0</v>
      </c>
      <c r="AC544">
        <v>0</v>
      </c>
      <c r="AD544">
        <v>0</v>
      </c>
      <c r="AE544">
        <v>0</v>
      </c>
      <c r="AF544">
        <v>0</v>
      </c>
      <c r="AG544">
        <v>0</v>
      </c>
      <c r="AJ544" s="56"/>
      <c r="AK544" s="56"/>
      <c r="AL544" s="56"/>
      <c r="AM544">
        <v>0</v>
      </c>
      <c r="AP544" t="s">
        <v>1155</v>
      </c>
      <c r="AS544" t="s">
        <v>1152</v>
      </c>
      <c r="AT544">
        <v>1</v>
      </c>
      <c r="AV544">
        <v>1</v>
      </c>
      <c r="AW544">
        <v>1</v>
      </c>
      <c r="AX544">
        <v>0.5</v>
      </c>
      <c r="AY544" t="s">
        <v>1147</v>
      </c>
      <c r="AZ544" t="s">
        <v>1147</v>
      </c>
      <c r="BA544">
        <v>1</v>
      </c>
      <c r="BD544">
        <v>1000000000</v>
      </c>
      <c r="BE544">
        <v>3</v>
      </c>
      <c r="BF544">
        <v>-2</v>
      </c>
      <c r="BG544">
        <v>0</v>
      </c>
      <c r="BH544">
        <v>0</v>
      </c>
      <c r="BI544">
        <v>0</v>
      </c>
      <c r="BJ544">
        <v>0</v>
      </c>
      <c r="BK544">
        <v>0</v>
      </c>
      <c r="BL544">
        <v>0</v>
      </c>
      <c r="BM544">
        <v>3</v>
      </c>
      <c r="BN544">
        <v>-2</v>
      </c>
      <c r="BO544">
        <v>0</v>
      </c>
      <c r="BP544">
        <v>0</v>
      </c>
      <c r="BR544">
        <v>0</v>
      </c>
      <c r="BS544">
        <v>0</v>
      </c>
      <c r="BX544">
        <v>0</v>
      </c>
      <c r="BY544">
        <v>15.62</v>
      </c>
      <c r="BZ544">
        <v>0</v>
      </c>
      <c r="CA544">
        <v>6.62</v>
      </c>
      <c r="CB544">
        <v>0</v>
      </c>
      <c r="CC544">
        <v>1</v>
      </c>
      <c r="CD544" s="56">
        <v>42095</v>
      </c>
      <c r="CE544" s="56">
        <v>42342</v>
      </c>
      <c r="CF544" s="56">
        <v>42342</v>
      </c>
      <c r="CG544" s="56">
        <v>42419</v>
      </c>
      <c r="CH544" s="56"/>
      <c r="CI544" s="56"/>
      <c r="CJ544">
        <v>0</v>
      </c>
      <c r="CK544">
        <v>0</v>
      </c>
      <c r="CL544">
        <v>0</v>
      </c>
      <c r="CM544">
        <v>0</v>
      </c>
      <c r="CN544">
        <v>0</v>
      </c>
      <c r="CO544">
        <v>0</v>
      </c>
      <c r="CP544">
        <v>0.96</v>
      </c>
      <c r="CQ544" t="s">
        <v>1154</v>
      </c>
      <c r="CR544" t="s">
        <v>1153</v>
      </c>
      <c r="CS544" t="s">
        <v>1748</v>
      </c>
      <c r="CT544" t="s">
        <v>1397</v>
      </c>
      <c r="CU544" t="s">
        <v>1396</v>
      </c>
      <c r="CV544" t="s">
        <v>3261</v>
      </c>
      <c r="CW544" t="s">
        <v>1727</v>
      </c>
      <c r="CX544" t="s">
        <v>853</v>
      </c>
      <c r="DC544" t="s">
        <v>1387</v>
      </c>
      <c r="DE544" t="s">
        <v>1392</v>
      </c>
    </row>
    <row r="545" spans="1:109" x14ac:dyDescent="0.25">
      <c r="A545" t="s">
        <v>1025</v>
      </c>
      <c r="B545">
        <v>2</v>
      </c>
      <c r="C545" s="56">
        <v>42419</v>
      </c>
      <c r="D545" t="s">
        <v>1153</v>
      </c>
      <c r="E545" t="s">
        <v>1483</v>
      </c>
      <c r="G545" t="s">
        <v>3262</v>
      </c>
      <c r="H545" t="s">
        <v>1144</v>
      </c>
      <c r="I545" t="s">
        <v>1144</v>
      </c>
      <c r="J545" t="s">
        <v>1144</v>
      </c>
      <c r="K545" t="s">
        <v>1144</v>
      </c>
      <c r="L545">
        <v>3.72</v>
      </c>
      <c r="M545">
        <v>9.9600000000000009</v>
      </c>
      <c r="N545">
        <v>0</v>
      </c>
      <c r="O545" s="56">
        <v>0</v>
      </c>
      <c r="P545" s="56">
        <v>0</v>
      </c>
      <c r="Q545">
        <v>1</v>
      </c>
      <c r="R545">
        <v>1</v>
      </c>
      <c r="S545">
        <v>11</v>
      </c>
      <c r="T545">
        <v>8</v>
      </c>
      <c r="U545">
        <v>3</v>
      </c>
      <c r="V545">
        <v>1</v>
      </c>
      <c r="W545" t="s">
        <v>1156</v>
      </c>
      <c r="X545" t="s">
        <v>7757</v>
      </c>
      <c r="Y545">
        <v>6</v>
      </c>
      <c r="AA545">
        <v>0</v>
      </c>
      <c r="AB545">
        <v>0</v>
      </c>
      <c r="AC545">
        <v>0</v>
      </c>
      <c r="AD545">
        <v>0</v>
      </c>
      <c r="AE545">
        <v>0</v>
      </c>
      <c r="AF545">
        <v>0</v>
      </c>
      <c r="AG545">
        <v>0</v>
      </c>
      <c r="AJ545" s="56"/>
      <c r="AK545" s="56"/>
      <c r="AL545" s="56"/>
      <c r="AP545" t="s">
        <v>1155</v>
      </c>
      <c r="AR545">
        <v>2</v>
      </c>
      <c r="AS545" t="s">
        <v>1152</v>
      </c>
      <c r="AT545">
        <v>1</v>
      </c>
      <c r="AV545">
        <v>4</v>
      </c>
      <c r="AW545">
        <v>3</v>
      </c>
      <c r="AX545">
        <v>1</v>
      </c>
      <c r="AY545" t="s">
        <v>1146</v>
      </c>
      <c r="AZ545" t="s">
        <v>1145</v>
      </c>
      <c r="BA545">
        <v>5</v>
      </c>
      <c r="BD545">
        <v>1000000000</v>
      </c>
      <c r="BE545">
        <v>1</v>
      </c>
      <c r="BF545">
        <v>0.75</v>
      </c>
      <c r="BG545">
        <v>0</v>
      </c>
      <c r="BH545">
        <v>0</v>
      </c>
      <c r="BI545">
        <v>0</v>
      </c>
      <c r="BJ545">
        <v>0</v>
      </c>
      <c r="BK545">
        <v>0</v>
      </c>
      <c r="BL545">
        <v>2</v>
      </c>
      <c r="BM545">
        <v>3</v>
      </c>
      <c r="BN545">
        <v>0.25</v>
      </c>
      <c r="BO545">
        <v>0</v>
      </c>
      <c r="BP545">
        <v>0</v>
      </c>
      <c r="BR545">
        <v>2</v>
      </c>
      <c r="BS545">
        <v>1</v>
      </c>
      <c r="BX545">
        <v>0</v>
      </c>
      <c r="BY545">
        <v>0</v>
      </c>
      <c r="BZ545">
        <v>0</v>
      </c>
      <c r="CA545">
        <v>7.32</v>
      </c>
      <c r="CB545">
        <v>0</v>
      </c>
      <c r="CC545">
        <v>1</v>
      </c>
      <c r="CD545" s="56">
        <v>42341</v>
      </c>
      <c r="CE545" s="56">
        <v>42342</v>
      </c>
      <c r="CF545" s="56">
        <v>42342</v>
      </c>
      <c r="CG545" s="56">
        <v>42419</v>
      </c>
      <c r="CH545" s="56"/>
      <c r="CI545" s="56"/>
      <c r="CJ545">
        <v>0.38</v>
      </c>
      <c r="CK545">
        <v>1</v>
      </c>
      <c r="CL545">
        <v>0</v>
      </c>
      <c r="CM545">
        <v>0.28999999999999998</v>
      </c>
      <c r="CN545">
        <v>0.68</v>
      </c>
      <c r="CO545">
        <v>0</v>
      </c>
      <c r="CP545">
        <v>0</v>
      </c>
      <c r="CQ545" t="s">
        <v>1154</v>
      </c>
      <c r="CR545" t="s">
        <v>1153</v>
      </c>
      <c r="CS545" t="s">
        <v>1748</v>
      </c>
      <c r="CT545" t="s">
        <v>1397</v>
      </c>
      <c r="CU545" t="s">
        <v>1396</v>
      </c>
      <c r="CV545" t="s">
        <v>3263</v>
      </c>
      <c r="CW545" t="s">
        <v>1390</v>
      </c>
      <c r="CX545" t="s">
        <v>853</v>
      </c>
      <c r="DC545" t="s">
        <v>1387</v>
      </c>
      <c r="DE545" t="s">
        <v>1392</v>
      </c>
    </row>
    <row r="546" spans="1:109" x14ac:dyDescent="0.25">
      <c r="A546" t="s">
        <v>1025</v>
      </c>
      <c r="B546">
        <v>2</v>
      </c>
      <c r="C546" s="56">
        <v>42419</v>
      </c>
      <c r="D546" t="s">
        <v>1153</v>
      </c>
      <c r="E546" t="s">
        <v>3264</v>
      </c>
      <c r="G546" t="s">
        <v>3265</v>
      </c>
      <c r="H546" t="s">
        <v>1144</v>
      </c>
      <c r="I546" t="s">
        <v>1144</v>
      </c>
      <c r="J546" t="s">
        <v>1144</v>
      </c>
      <c r="K546" t="s">
        <v>1144</v>
      </c>
      <c r="L546">
        <v>43.29</v>
      </c>
      <c r="M546">
        <v>89.91</v>
      </c>
      <c r="N546">
        <v>0</v>
      </c>
      <c r="O546" s="56">
        <v>0</v>
      </c>
      <c r="P546" s="56">
        <v>0</v>
      </c>
      <c r="Q546">
        <v>1</v>
      </c>
      <c r="R546">
        <v>1</v>
      </c>
      <c r="S546">
        <v>11</v>
      </c>
      <c r="T546">
        <v>8</v>
      </c>
      <c r="U546">
        <v>3</v>
      </c>
      <c r="V546">
        <v>1</v>
      </c>
      <c r="X546" t="s">
        <v>7755</v>
      </c>
      <c r="AA546">
        <v>0</v>
      </c>
      <c r="AB546">
        <v>0</v>
      </c>
      <c r="AC546">
        <v>0</v>
      </c>
      <c r="AD546">
        <v>0</v>
      </c>
      <c r="AE546">
        <v>0</v>
      </c>
      <c r="AF546">
        <v>0</v>
      </c>
      <c r="AG546">
        <v>0</v>
      </c>
      <c r="AJ546" s="56"/>
      <c r="AK546" s="56"/>
      <c r="AL546" s="56"/>
      <c r="AP546" t="s">
        <v>1155</v>
      </c>
      <c r="AS546" t="s">
        <v>1152</v>
      </c>
      <c r="AT546">
        <v>1</v>
      </c>
      <c r="AV546">
        <v>1</v>
      </c>
      <c r="AW546">
        <v>1</v>
      </c>
      <c r="AX546">
        <v>0.5</v>
      </c>
      <c r="AY546" t="s">
        <v>1147</v>
      </c>
      <c r="AZ546" t="s">
        <v>1147</v>
      </c>
      <c r="BA546">
        <v>1</v>
      </c>
      <c r="BD546">
        <v>1000000000</v>
      </c>
      <c r="BE546">
        <v>2</v>
      </c>
      <c r="BF546">
        <v>-1</v>
      </c>
      <c r="BG546">
        <v>0</v>
      </c>
      <c r="BH546">
        <v>0</v>
      </c>
      <c r="BI546">
        <v>0</v>
      </c>
      <c r="BJ546">
        <v>0</v>
      </c>
      <c r="BK546">
        <v>0</v>
      </c>
      <c r="BL546">
        <v>0</v>
      </c>
      <c r="BM546">
        <v>2</v>
      </c>
      <c r="BN546">
        <v>-1</v>
      </c>
      <c r="BO546">
        <v>0</v>
      </c>
      <c r="BP546">
        <v>0</v>
      </c>
      <c r="BR546">
        <v>0</v>
      </c>
      <c r="BS546">
        <v>0</v>
      </c>
      <c r="BX546">
        <v>0</v>
      </c>
      <c r="BY546">
        <v>43.29</v>
      </c>
      <c r="BZ546">
        <v>0</v>
      </c>
      <c r="CA546">
        <v>4.7</v>
      </c>
      <c r="CB546">
        <v>0</v>
      </c>
      <c r="CC546">
        <v>1</v>
      </c>
      <c r="CD546" s="56">
        <v>42095</v>
      </c>
      <c r="CE546" s="56">
        <v>42342</v>
      </c>
      <c r="CF546" s="56">
        <v>42342</v>
      </c>
      <c r="CG546" s="56">
        <v>42419</v>
      </c>
      <c r="CH546" s="56"/>
      <c r="CI546" s="56"/>
      <c r="CJ546">
        <v>0</v>
      </c>
      <c r="CK546">
        <v>0</v>
      </c>
      <c r="CL546">
        <v>0</v>
      </c>
      <c r="CM546">
        <v>0</v>
      </c>
      <c r="CN546">
        <v>0</v>
      </c>
      <c r="CO546">
        <v>0</v>
      </c>
      <c r="CP546">
        <v>0.96</v>
      </c>
      <c r="CQ546" t="s">
        <v>1154</v>
      </c>
      <c r="CR546" t="s">
        <v>1153</v>
      </c>
      <c r="CS546" t="s">
        <v>1748</v>
      </c>
      <c r="CT546" t="s">
        <v>1397</v>
      </c>
      <c r="CU546" t="s">
        <v>1396</v>
      </c>
      <c r="CV546" t="s">
        <v>3266</v>
      </c>
      <c r="CW546" t="s">
        <v>1738</v>
      </c>
      <c r="CX546" t="s">
        <v>853</v>
      </c>
      <c r="DC546" t="s">
        <v>1387</v>
      </c>
      <c r="DE546" t="s">
        <v>1392</v>
      </c>
    </row>
    <row r="547" spans="1:109" x14ac:dyDescent="0.25">
      <c r="A547" t="s">
        <v>1025</v>
      </c>
      <c r="B547">
        <v>2</v>
      </c>
      <c r="C547" s="56">
        <v>42419</v>
      </c>
      <c r="D547" t="s">
        <v>1153</v>
      </c>
      <c r="E547" t="s">
        <v>3267</v>
      </c>
      <c r="G547" t="s">
        <v>3268</v>
      </c>
      <c r="H547" t="s">
        <v>1144</v>
      </c>
      <c r="I547" t="s">
        <v>1144</v>
      </c>
      <c r="J547" t="s">
        <v>1144</v>
      </c>
      <c r="K547" t="s">
        <v>1144</v>
      </c>
      <c r="L547">
        <v>17.04</v>
      </c>
      <c r="M547">
        <v>45.4</v>
      </c>
      <c r="N547">
        <v>0</v>
      </c>
      <c r="O547" s="56">
        <v>0</v>
      </c>
      <c r="P547" s="56">
        <v>0</v>
      </c>
      <c r="Q547">
        <v>1</v>
      </c>
      <c r="R547">
        <v>1</v>
      </c>
      <c r="S547">
        <v>11</v>
      </c>
      <c r="T547">
        <v>8</v>
      </c>
      <c r="U547">
        <v>3</v>
      </c>
      <c r="V547">
        <v>1</v>
      </c>
      <c r="X547" t="s">
        <v>7757</v>
      </c>
      <c r="AA547">
        <v>0</v>
      </c>
      <c r="AB547">
        <v>0</v>
      </c>
      <c r="AC547">
        <v>0</v>
      </c>
      <c r="AD547">
        <v>0</v>
      </c>
      <c r="AE547">
        <v>0</v>
      </c>
      <c r="AF547">
        <v>0</v>
      </c>
      <c r="AG547">
        <v>0</v>
      </c>
      <c r="AJ547" s="56"/>
      <c r="AK547" s="56"/>
      <c r="AL547" s="56"/>
      <c r="AP547" t="s">
        <v>1155</v>
      </c>
      <c r="AR547">
        <v>5</v>
      </c>
      <c r="AS547" t="s">
        <v>1152</v>
      </c>
      <c r="AT547">
        <v>1</v>
      </c>
      <c r="AV547">
        <v>17</v>
      </c>
      <c r="AW547">
        <v>11</v>
      </c>
      <c r="AX547">
        <v>6</v>
      </c>
      <c r="AY547" t="s">
        <v>1147</v>
      </c>
      <c r="AZ547" t="s">
        <v>1147</v>
      </c>
      <c r="BA547">
        <v>25</v>
      </c>
      <c r="BD547">
        <v>1000000000</v>
      </c>
      <c r="BE547">
        <v>24</v>
      </c>
      <c r="BF547">
        <v>-0.41</v>
      </c>
      <c r="BG547">
        <v>0</v>
      </c>
      <c r="BH547">
        <v>0</v>
      </c>
      <c r="BI547">
        <v>0</v>
      </c>
      <c r="BJ547">
        <v>0</v>
      </c>
      <c r="BK547">
        <v>0</v>
      </c>
      <c r="BL547">
        <v>0</v>
      </c>
      <c r="BM547">
        <v>24</v>
      </c>
      <c r="BN547">
        <v>-0.41</v>
      </c>
      <c r="BO547">
        <v>0</v>
      </c>
      <c r="BP547">
        <v>0</v>
      </c>
      <c r="BR547">
        <v>0</v>
      </c>
      <c r="BS547">
        <v>5</v>
      </c>
      <c r="BX547">
        <v>0</v>
      </c>
      <c r="BY547">
        <v>119.28</v>
      </c>
      <c r="BZ547">
        <v>0</v>
      </c>
      <c r="CA547">
        <v>7.26</v>
      </c>
      <c r="CB547">
        <v>0</v>
      </c>
      <c r="CC547">
        <v>1</v>
      </c>
      <c r="CD547" s="56">
        <v>42341</v>
      </c>
      <c r="CE547" s="56">
        <v>42342</v>
      </c>
      <c r="CF547" s="56">
        <v>42342</v>
      </c>
      <c r="CG547" s="56">
        <v>42419</v>
      </c>
      <c r="CH547" s="56"/>
      <c r="CI547" s="56"/>
      <c r="CJ547">
        <v>0.02</v>
      </c>
      <c r="CK547">
        <v>0</v>
      </c>
      <c r="CL547">
        <v>0</v>
      </c>
      <c r="CM547">
        <v>0</v>
      </c>
      <c r="CN547">
        <v>0</v>
      </c>
      <c r="CO547">
        <v>0</v>
      </c>
      <c r="CP547">
        <v>0.96</v>
      </c>
      <c r="CQ547" t="s">
        <v>1154</v>
      </c>
      <c r="CR547" t="s">
        <v>1153</v>
      </c>
      <c r="CS547" t="s">
        <v>1748</v>
      </c>
      <c r="CT547" t="s">
        <v>1397</v>
      </c>
      <c r="CU547" t="s">
        <v>1396</v>
      </c>
      <c r="CV547" t="s">
        <v>3269</v>
      </c>
      <c r="CW547" t="s">
        <v>1738</v>
      </c>
      <c r="CX547" t="s">
        <v>853</v>
      </c>
      <c r="DC547" t="s">
        <v>1387</v>
      </c>
      <c r="DE547" t="s">
        <v>1392</v>
      </c>
    </row>
    <row r="548" spans="1:109" x14ac:dyDescent="0.25">
      <c r="A548" t="s">
        <v>1025</v>
      </c>
      <c r="B548">
        <v>2</v>
      </c>
      <c r="C548" s="56">
        <v>42419</v>
      </c>
      <c r="D548" t="s">
        <v>1153</v>
      </c>
      <c r="E548" t="s">
        <v>3270</v>
      </c>
      <c r="G548" t="s">
        <v>3271</v>
      </c>
      <c r="H548" t="s">
        <v>1144</v>
      </c>
      <c r="I548" t="s">
        <v>1144</v>
      </c>
      <c r="J548" t="s">
        <v>1144</v>
      </c>
      <c r="K548" t="s">
        <v>1144</v>
      </c>
      <c r="L548">
        <v>58.33</v>
      </c>
      <c r="M548">
        <v>119.58</v>
      </c>
      <c r="N548">
        <v>0</v>
      </c>
      <c r="O548" s="56">
        <v>0</v>
      </c>
      <c r="P548" s="56">
        <v>0</v>
      </c>
      <c r="Q548">
        <v>1</v>
      </c>
      <c r="R548">
        <v>1</v>
      </c>
      <c r="S548">
        <v>11</v>
      </c>
      <c r="T548">
        <v>8</v>
      </c>
      <c r="U548">
        <v>3</v>
      </c>
      <c r="V548">
        <v>1</v>
      </c>
      <c r="W548" t="s">
        <v>1156</v>
      </c>
      <c r="X548" t="s">
        <v>7659</v>
      </c>
      <c r="AA548">
        <v>0</v>
      </c>
      <c r="AB548">
        <v>0</v>
      </c>
      <c r="AC548">
        <v>0</v>
      </c>
      <c r="AD548">
        <v>0</v>
      </c>
      <c r="AE548">
        <v>0</v>
      </c>
      <c r="AF548">
        <v>0</v>
      </c>
      <c r="AG548">
        <v>0</v>
      </c>
      <c r="AJ548" s="56"/>
      <c r="AK548" s="56"/>
      <c r="AL548" s="56"/>
      <c r="AP548" t="s">
        <v>1155</v>
      </c>
      <c r="AS548" t="s">
        <v>1152</v>
      </c>
      <c r="AT548">
        <v>1</v>
      </c>
      <c r="AV548">
        <v>2</v>
      </c>
      <c r="AW548">
        <v>2</v>
      </c>
      <c r="AX548">
        <v>1</v>
      </c>
      <c r="AY548" t="s">
        <v>1145</v>
      </c>
      <c r="AZ548" t="s">
        <v>1145</v>
      </c>
      <c r="BA548">
        <v>4</v>
      </c>
      <c r="BD548">
        <v>1000000000</v>
      </c>
      <c r="BE548">
        <v>2</v>
      </c>
      <c r="BF548">
        <v>0</v>
      </c>
      <c r="BG548">
        <v>0</v>
      </c>
      <c r="BH548">
        <v>0</v>
      </c>
      <c r="BI548">
        <v>0</v>
      </c>
      <c r="BJ548">
        <v>0</v>
      </c>
      <c r="BK548">
        <v>0</v>
      </c>
      <c r="BL548">
        <v>0</v>
      </c>
      <c r="BM548">
        <v>2</v>
      </c>
      <c r="BN548">
        <v>0</v>
      </c>
      <c r="BO548">
        <v>0</v>
      </c>
      <c r="BP548">
        <v>0</v>
      </c>
      <c r="BR548">
        <v>0</v>
      </c>
      <c r="BS548">
        <v>1</v>
      </c>
      <c r="BX548">
        <v>0</v>
      </c>
      <c r="BY548">
        <v>0</v>
      </c>
      <c r="BZ548">
        <v>0</v>
      </c>
      <c r="CA548">
        <v>4.58</v>
      </c>
      <c r="CB548">
        <v>0</v>
      </c>
      <c r="CC548">
        <v>1</v>
      </c>
      <c r="CD548" s="56">
        <v>42342</v>
      </c>
      <c r="CE548" s="56">
        <v>42342</v>
      </c>
      <c r="CF548" s="56">
        <v>42342</v>
      </c>
      <c r="CG548" s="56">
        <v>42419</v>
      </c>
      <c r="CH548" s="56"/>
      <c r="CI548" s="56"/>
      <c r="CJ548">
        <v>0.28000000000000003</v>
      </c>
      <c r="CK548">
        <v>0</v>
      </c>
      <c r="CL548">
        <v>0</v>
      </c>
      <c r="CM548">
        <v>0</v>
      </c>
      <c r="CN548">
        <v>0.47</v>
      </c>
      <c r="CO548">
        <v>0</v>
      </c>
      <c r="CP548">
        <v>0.49</v>
      </c>
      <c r="CQ548" t="s">
        <v>1154</v>
      </c>
      <c r="CR548" t="s">
        <v>1153</v>
      </c>
      <c r="CS548" t="s">
        <v>1748</v>
      </c>
      <c r="CT548" t="s">
        <v>1397</v>
      </c>
      <c r="CU548" t="s">
        <v>1396</v>
      </c>
      <c r="CV548" t="s">
        <v>3272</v>
      </c>
      <c r="CW548" t="s">
        <v>1727</v>
      </c>
      <c r="CX548" t="s">
        <v>853</v>
      </c>
      <c r="DC548" t="s">
        <v>1387</v>
      </c>
      <c r="DE548" t="s">
        <v>1392</v>
      </c>
    </row>
    <row r="549" spans="1:109" x14ac:dyDescent="0.25">
      <c r="A549" t="s">
        <v>1025</v>
      </c>
      <c r="B549">
        <v>2</v>
      </c>
      <c r="C549" s="56">
        <v>42419</v>
      </c>
      <c r="D549" t="s">
        <v>1153</v>
      </c>
      <c r="E549" t="s">
        <v>3273</v>
      </c>
      <c r="G549" t="s">
        <v>3274</v>
      </c>
      <c r="H549" t="s">
        <v>1144</v>
      </c>
      <c r="I549" t="s">
        <v>1144</v>
      </c>
      <c r="J549" t="s">
        <v>1144</v>
      </c>
      <c r="K549" t="s">
        <v>1144</v>
      </c>
      <c r="L549">
        <v>28.1</v>
      </c>
      <c r="M549">
        <v>50</v>
      </c>
      <c r="N549">
        <v>0</v>
      </c>
      <c r="O549" s="56">
        <v>0</v>
      </c>
      <c r="P549" s="56">
        <v>0</v>
      </c>
      <c r="Q549">
        <v>1</v>
      </c>
      <c r="R549">
        <v>1</v>
      </c>
      <c r="S549">
        <v>11</v>
      </c>
      <c r="T549">
        <v>8</v>
      </c>
      <c r="U549">
        <v>3</v>
      </c>
      <c r="V549">
        <v>1</v>
      </c>
      <c r="X549" t="s">
        <v>7659</v>
      </c>
      <c r="AA549">
        <v>0</v>
      </c>
      <c r="AB549">
        <v>0</v>
      </c>
      <c r="AC549">
        <v>0</v>
      </c>
      <c r="AD549">
        <v>0</v>
      </c>
      <c r="AE549">
        <v>0</v>
      </c>
      <c r="AF549">
        <v>0</v>
      </c>
      <c r="AG549">
        <v>0</v>
      </c>
      <c r="AJ549" s="56"/>
      <c r="AK549" s="56"/>
      <c r="AL549" s="56"/>
      <c r="AP549" t="s">
        <v>1155</v>
      </c>
      <c r="AS549" t="s">
        <v>1152</v>
      </c>
      <c r="AT549">
        <v>1</v>
      </c>
      <c r="AV549">
        <v>2</v>
      </c>
      <c r="AW549">
        <v>2</v>
      </c>
      <c r="AX549">
        <v>1</v>
      </c>
      <c r="AY549" t="s">
        <v>1147</v>
      </c>
      <c r="AZ549" t="s">
        <v>1147</v>
      </c>
      <c r="BA549">
        <v>4</v>
      </c>
      <c r="BD549">
        <v>1000000000</v>
      </c>
      <c r="BE549">
        <v>4</v>
      </c>
      <c r="BF549">
        <v>-1</v>
      </c>
      <c r="BG549">
        <v>0</v>
      </c>
      <c r="BH549">
        <v>0</v>
      </c>
      <c r="BI549">
        <v>0</v>
      </c>
      <c r="BJ549">
        <v>0</v>
      </c>
      <c r="BK549">
        <v>0</v>
      </c>
      <c r="BL549">
        <v>0</v>
      </c>
      <c r="BM549">
        <v>4</v>
      </c>
      <c r="BN549">
        <v>-1</v>
      </c>
      <c r="BO549">
        <v>0</v>
      </c>
      <c r="BP549">
        <v>0</v>
      </c>
      <c r="BR549">
        <v>0</v>
      </c>
      <c r="BS549">
        <v>1</v>
      </c>
      <c r="BX549">
        <v>0</v>
      </c>
      <c r="BY549">
        <v>56.2</v>
      </c>
      <c r="BZ549">
        <v>0</v>
      </c>
      <c r="CA549">
        <v>3.4</v>
      </c>
      <c r="CB549">
        <v>0</v>
      </c>
      <c r="CC549">
        <v>1</v>
      </c>
      <c r="CD549" s="56">
        <v>42342</v>
      </c>
      <c r="CE549" s="56">
        <v>42342</v>
      </c>
      <c r="CF549" s="56">
        <v>42342</v>
      </c>
      <c r="CG549" s="56">
        <v>42419</v>
      </c>
      <c r="CH549" s="56"/>
      <c r="CI549" s="56"/>
      <c r="CJ549">
        <v>0.1</v>
      </c>
      <c r="CK549">
        <v>0</v>
      </c>
      <c r="CL549">
        <v>0</v>
      </c>
      <c r="CM549">
        <v>0</v>
      </c>
      <c r="CN549">
        <v>0</v>
      </c>
      <c r="CO549">
        <v>0</v>
      </c>
      <c r="CP549">
        <v>0.96</v>
      </c>
      <c r="CQ549" t="s">
        <v>1154</v>
      </c>
      <c r="CR549" t="s">
        <v>1153</v>
      </c>
      <c r="CS549" t="s">
        <v>1748</v>
      </c>
      <c r="CT549" t="s">
        <v>1397</v>
      </c>
      <c r="CU549" t="s">
        <v>1396</v>
      </c>
      <c r="CV549" t="s">
        <v>3275</v>
      </c>
      <c r="CW549" t="s">
        <v>1727</v>
      </c>
      <c r="CX549" t="s">
        <v>853</v>
      </c>
      <c r="DC549" t="s">
        <v>1387</v>
      </c>
      <c r="DE549" t="s">
        <v>1392</v>
      </c>
    </row>
    <row r="550" spans="1:109" x14ac:dyDescent="0.25">
      <c r="A550" t="s">
        <v>1025</v>
      </c>
      <c r="B550">
        <v>2</v>
      </c>
      <c r="C550" s="56">
        <v>42419</v>
      </c>
      <c r="D550" t="s">
        <v>1153</v>
      </c>
      <c r="E550" t="s">
        <v>3276</v>
      </c>
      <c r="G550" t="s">
        <v>3277</v>
      </c>
      <c r="H550" t="s">
        <v>1144</v>
      </c>
      <c r="I550" t="s">
        <v>1144</v>
      </c>
      <c r="J550" t="s">
        <v>1144</v>
      </c>
      <c r="K550" t="s">
        <v>1144</v>
      </c>
      <c r="L550">
        <v>23.15</v>
      </c>
      <c r="M550">
        <v>54.22</v>
      </c>
      <c r="N550">
        <v>0</v>
      </c>
      <c r="O550" s="56">
        <v>0</v>
      </c>
      <c r="P550" s="56">
        <v>0</v>
      </c>
      <c r="Q550">
        <v>1</v>
      </c>
      <c r="R550">
        <v>1</v>
      </c>
      <c r="S550">
        <v>11</v>
      </c>
      <c r="T550">
        <v>8</v>
      </c>
      <c r="U550">
        <v>3</v>
      </c>
      <c r="V550">
        <v>1</v>
      </c>
      <c r="X550" t="s">
        <v>7757</v>
      </c>
      <c r="AA550">
        <v>0</v>
      </c>
      <c r="AB550">
        <v>0</v>
      </c>
      <c r="AC550">
        <v>0</v>
      </c>
      <c r="AD550">
        <v>0</v>
      </c>
      <c r="AE550">
        <v>0</v>
      </c>
      <c r="AF550">
        <v>0</v>
      </c>
      <c r="AG550">
        <v>0</v>
      </c>
      <c r="AJ550" s="56"/>
      <c r="AK550" s="56"/>
      <c r="AL550" s="56"/>
      <c r="AP550" t="s">
        <v>1155</v>
      </c>
      <c r="AR550">
        <v>2</v>
      </c>
      <c r="AS550" t="s">
        <v>1152</v>
      </c>
      <c r="AT550">
        <v>1</v>
      </c>
      <c r="AV550">
        <v>3</v>
      </c>
      <c r="AW550">
        <v>2</v>
      </c>
      <c r="AX550">
        <v>1</v>
      </c>
      <c r="AY550" t="s">
        <v>1147</v>
      </c>
      <c r="AZ550" t="s">
        <v>1147</v>
      </c>
      <c r="BA550">
        <v>5</v>
      </c>
      <c r="BD550">
        <v>1000000000</v>
      </c>
      <c r="BE550">
        <v>5</v>
      </c>
      <c r="BF550">
        <v>-0.67</v>
      </c>
      <c r="BG550">
        <v>0</v>
      </c>
      <c r="BH550">
        <v>0</v>
      </c>
      <c r="BI550">
        <v>0</v>
      </c>
      <c r="BJ550">
        <v>0</v>
      </c>
      <c r="BK550">
        <v>0</v>
      </c>
      <c r="BL550">
        <v>0</v>
      </c>
      <c r="BM550">
        <v>5</v>
      </c>
      <c r="BN550">
        <v>-0.67</v>
      </c>
      <c r="BO550">
        <v>0</v>
      </c>
      <c r="BP550">
        <v>0</v>
      </c>
      <c r="BR550">
        <v>0</v>
      </c>
      <c r="BS550">
        <v>1</v>
      </c>
      <c r="BX550">
        <v>0</v>
      </c>
      <c r="BY550">
        <v>46.3</v>
      </c>
      <c r="BZ550">
        <v>0</v>
      </c>
      <c r="CA550">
        <v>5.86</v>
      </c>
      <c r="CB550">
        <v>0</v>
      </c>
      <c r="CC550">
        <v>1</v>
      </c>
      <c r="CD550" s="56">
        <v>42341</v>
      </c>
      <c r="CE550" s="56">
        <v>42342</v>
      </c>
      <c r="CF550" s="56">
        <v>42342</v>
      </c>
      <c r="CG550" s="56">
        <v>42419</v>
      </c>
      <c r="CH550" s="56"/>
      <c r="CI550" s="56"/>
      <c r="CJ550">
        <v>0</v>
      </c>
      <c r="CK550">
        <v>0</v>
      </c>
      <c r="CL550">
        <v>0</v>
      </c>
      <c r="CM550">
        <v>0</v>
      </c>
      <c r="CN550">
        <v>0</v>
      </c>
      <c r="CO550">
        <v>0</v>
      </c>
      <c r="CP550">
        <v>0.96</v>
      </c>
      <c r="CQ550" t="s">
        <v>1154</v>
      </c>
      <c r="CR550" t="s">
        <v>1153</v>
      </c>
      <c r="CS550" t="s">
        <v>1748</v>
      </c>
      <c r="CT550" t="s">
        <v>1397</v>
      </c>
      <c r="CU550" t="s">
        <v>1396</v>
      </c>
      <c r="CV550" t="s">
        <v>3278</v>
      </c>
      <c r="CW550" t="s">
        <v>1727</v>
      </c>
      <c r="CX550" t="s">
        <v>853</v>
      </c>
      <c r="DC550" t="s">
        <v>1387</v>
      </c>
      <c r="DE550" t="s">
        <v>1392</v>
      </c>
    </row>
    <row r="551" spans="1:109" x14ac:dyDescent="0.25">
      <c r="A551" t="s">
        <v>1025</v>
      </c>
      <c r="B551">
        <v>2</v>
      </c>
      <c r="C551" s="56">
        <v>42419</v>
      </c>
      <c r="D551" t="s">
        <v>1153</v>
      </c>
      <c r="E551" t="s">
        <v>3279</v>
      </c>
      <c r="G551" t="s">
        <v>3280</v>
      </c>
      <c r="H551" t="s">
        <v>1144</v>
      </c>
      <c r="I551" t="s">
        <v>1144</v>
      </c>
      <c r="J551" t="s">
        <v>1144</v>
      </c>
      <c r="K551" t="s">
        <v>1144</v>
      </c>
      <c r="L551">
        <v>24.98</v>
      </c>
      <c r="M551">
        <v>58.59</v>
      </c>
      <c r="N551">
        <v>0</v>
      </c>
      <c r="O551" s="56">
        <v>0</v>
      </c>
      <c r="P551" s="56">
        <v>0</v>
      </c>
      <c r="Q551">
        <v>1</v>
      </c>
      <c r="R551">
        <v>1</v>
      </c>
      <c r="S551">
        <v>11</v>
      </c>
      <c r="T551">
        <v>8</v>
      </c>
      <c r="U551">
        <v>3</v>
      </c>
      <c r="V551">
        <v>1</v>
      </c>
      <c r="X551" t="s">
        <v>7755</v>
      </c>
      <c r="AA551">
        <v>0</v>
      </c>
      <c r="AB551">
        <v>0</v>
      </c>
      <c r="AC551">
        <v>0</v>
      </c>
      <c r="AD551">
        <v>0</v>
      </c>
      <c r="AE551">
        <v>0</v>
      </c>
      <c r="AF551">
        <v>0</v>
      </c>
      <c r="AG551">
        <v>0</v>
      </c>
      <c r="AJ551" s="56"/>
      <c r="AK551" s="56"/>
      <c r="AL551" s="56"/>
      <c r="AP551" t="s">
        <v>1155</v>
      </c>
      <c r="AS551" t="s">
        <v>1152</v>
      </c>
      <c r="AT551">
        <v>1</v>
      </c>
      <c r="AV551">
        <v>4</v>
      </c>
      <c r="AW551">
        <v>3</v>
      </c>
      <c r="AX551">
        <v>1</v>
      </c>
      <c r="AY551" t="s">
        <v>1147</v>
      </c>
      <c r="AZ551" t="s">
        <v>1147</v>
      </c>
      <c r="BA551">
        <v>4</v>
      </c>
      <c r="BD551">
        <v>1000000000</v>
      </c>
      <c r="BE551">
        <v>6</v>
      </c>
      <c r="BF551">
        <v>-0.5</v>
      </c>
      <c r="BG551">
        <v>0</v>
      </c>
      <c r="BH551">
        <v>0</v>
      </c>
      <c r="BI551">
        <v>0</v>
      </c>
      <c r="BJ551">
        <v>0</v>
      </c>
      <c r="BK551">
        <v>0</v>
      </c>
      <c r="BL551">
        <v>0</v>
      </c>
      <c r="BM551">
        <v>6</v>
      </c>
      <c r="BN551">
        <v>-0.5</v>
      </c>
      <c r="BO551">
        <v>0</v>
      </c>
      <c r="BP551">
        <v>0</v>
      </c>
      <c r="BR551">
        <v>0</v>
      </c>
      <c r="BS551">
        <v>1</v>
      </c>
      <c r="BX551">
        <v>0</v>
      </c>
      <c r="BY551">
        <v>49.96</v>
      </c>
      <c r="BZ551">
        <v>0</v>
      </c>
      <c r="CA551">
        <v>5.87</v>
      </c>
      <c r="CB551">
        <v>0</v>
      </c>
      <c r="CC551">
        <v>1</v>
      </c>
      <c r="CD551" s="56">
        <v>42095</v>
      </c>
      <c r="CE551" s="56">
        <v>42342</v>
      </c>
      <c r="CF551" s="56">
        <v>42342</v>
      </c>
      <c r="CG551" s="56">
        <v>42419</v>
      </c>
      <c r="CH551" s="56"/>
      <c r="CI551" s="56"/>
      <c r="CJ551">
        <v>0</v>
      </c>
      <c r="CK551">
        <v>0</v>
      </c>
      <c r="CL551">
        <v>0</v>
      </c>
      <c r="CM551">
        <v>0</v>
      </c>
      <c r="CN551">
        <v>0</v>
      </c>
      <c r="CO551">
        <v>0</v>
      </c>
      <c r="CP551">
        <v>0.96</v>
      </c>
      <c r="CQ551" t="s">
        <v>1154</v>
      </c>
      <c r="CR551" t="s">
        <v>1153</v>
      </c>
      <c r="CS551" t="s">
        <v>1748</v>
      </c>
      <c r="CT551" t="s">
        <v>1397</v>
      </c>
      <c r="CU551" t="s">
        <v>1396</v>
      </c>
      <c r="CV551" t="s">
        <v>3281</v>
      </c>
      <c r="CW551" t="s">
        <v>1738</v>
      </c>
      <c r="CX551" t="s">
        <v>853</v>
      </c>
      <c r="DC551" t="s">
        <v>1387</v>
      </c>
      <c r="DE551" t="s">
        <v>1392</v>
      </c>
    </row>
    <row r="552" spans="1:109" x14ac:dyDescent="0.25">
      <c r="A552" t="s">
        <v>1025</v>
      </c>
      <c r="B552">
        <v>2</v>
      </c>
      <c r="C552" s="56">
        <v>42419</v>
      </c>
      <c r="D552" t="s">
        <v>1153</v>
      </c>
      <c r="E552" t="s">
        <v>3282</v>
      </c>
      <c r="G552" t="s">
        <v>3283</v>
      </c>
      <c r="H552" t="s">
        <v>1144</v>
      </c>
      <c r="I552" t="s">
        <v>1144</v>
      </c>
      <c r="J552" t="s">
        <v>1144</v>
      </c>
      <c r="K552" t="s">
        <v>1144</v>
      </c>
      <c r="L552">
        <v>39.44</v>
      </c>
      <c r="M552">
        <v>95.8</v>
      </c>
      <c r="N552">
        <v>0</v>
      </c>
      <c r="O552" s="56">
        <v>0</v>
      </c>
      <c r="P552" s="56">
        <v>0</v>
      </c>
      <c r="Q552">
        <v>1</v>
      </c>
      <c r="R552">
        <v>1</v>
      </c>
      <c r="S552">
        <v>11</v>
      </c>
      <c r="T552">
        <v>8</v>
      </c>
      <c r="U552">
        <v>3</v>
      </c>
      <c r="V552">
        <v>1</v>
      </c>
      <c r="X552" t="s">
        <v>7755</v>
      </c>
      <c r="AA552">
        <v>0</v>
      </c>
      <c r="AB552">
        <v>0</v>
      </c>
      <c r="AC552">
        <v>0</v>
      </c>
      <c r="AD552">
        <v>0</v>
      </c>
      <c r="AE552">
        <v>0</v>
      </c>
      <c r="AF552">
        <v>0</v>
      </c>
      <c r="AG552">
        <v>0</v>
      </c>
      <c r="AJ552" s="56"/>
      <c r="AK552" s="56"/>
      <c r="AL552" s="56"/>
      <c r="AM552">
        <v>1</v>
      </c>
      <c r="AP552" t="s">
        <v>1155</v>
      </c>
      <c r="AS552" t="s">
        <v>1152</v>
      </c>
      <c r="AT552">
        <v>1</v>
      </c>
      <c r="AV552">
        <v>2</v>
      </c>
      <c r="AW552">
        <v>2</v>
      </c>
      <c r="AX552">
        <v>1</v>
      </c>
      <c r="AY552" t="s">
        <v>1147</v>
      </c>
      <c r="AZ552" t="s">
        <v>1147</v>
      </c>
      <c r="BA552">
        <v>2</v>
      </c>
      <c r="BD552">
        <v>1000000000</v>
      </c>
      <c r="BE552">
        <v>5</v>
      </c>
      <c r="BF552">
        <v>-1.5</v>
      </c>
      <c r="BG552">
        <v>0</v>
      </c>
      <c r="BH552">
        <v>0</v>
      </c>
      <c r="BI552">
        <v>0</v>
      </c>
      <c r="BJ552">
        <v>0</v>
      </c>
      <c r="BK552">
        <v>0</v>
      </c>
      <c r="BL552">
        <v>0</v>
      </c>
      <c r="BM552">
        <v>5</v>
      </c>
      <c r="BN552">
        <v>-1.5</v>
      </c>
      <c r="BO552">
        <v>0</v>
      </c>
      <c r="BP552">
        <v>0</v>
      </c>
      <c r="BR552">
        <v>0</v>
      </c>
      <c r="BS552">
        <v>1</v>
      </c>
      <c r="BX552">
        <v>0</v>
      </c>
      <c r="BY552">
        <v>118.32</v>
      </c>
      <c r="BZ552">
        <v>0</v>
      </c>
      <c r="CA552">
        <v>6.24</v>
      </c>
      <c r="CB552">
        <v>0</v>
      </c>
      <c r="CC552">
        <v>1</v>
      </c>
      <c r="CD552" s="56">
        <v>42095</v>
      </c>
      <c r="CE552" s="56">
        <v>42342</v>
      </c>
      <c r="CF552" s="56">
        <v>42342</v>
      </c>
      <c r="CG552" s="56">
        <v>42419</v>
      </c>
      <c r="CH552" s="56"/>
      <c r="CI552" s="56"/>
      <c r="CJ552">
        <v>0</v>
      </c>
      <c r="CK552">
        <v>0</v>
      </c>
      <c r="CL552">
        <v>0</v>
      </c>
      <c r="CM552">
        <v>0</v>
      </c>
      <c r="CN552">
        <v>0</v>
      </c>
      <c r="CO552">
        <v>0</v>
      </c>
      <c r="CP552">
        <v>0.96</v>
      </c>
      <c r="CQ552" t="s">
        <v>1154</v>
      </c>
      <c r="CR552" t="s">
        <v>1153</v>
      </c>
      <c r="CS552" t="s">
        <v>1748</v>
      </c>
      <c r="CT552" t="s">
        <v>1397</v>
      </c>
      <c r="CU552" t="s">
        <v>1396</v>
      </c>
      <c r="CV552" t="s">
        <v>3284</v>
      </c>
      <c r="CW552" t="s">
        <v>1738</v>
      </c>
      <c r="CX552" t="s">
        <v>853</v>
      </c>
      <c r="DC552" t="s">
        <v>1387</v>
      </c>
      <c r="DE552" t="s">
        <v>1392</v>
      </c>
    </row>
    <row r="553" spans="1:109" x14ac:dyDescent="0.25">
      <c r="A553" t="s">
        <v>1025</v>
      </c>
      <c r="B553">
        <v>2</v>
      </c>
      <c r="C553" s="56">
        <v>42419</v>
      </c>
      <c r="D553" t="s">
        <v>1153</v>
      </c>
      <c r="E553" t="s">
        <v>3285</v>
      </c>
      <c r="G553" t="s">
        <v>3286</v>
      </c>
      <c r="H553" t="s">
        <v>1144</v>
      </c>
      <c r="I553" t="s">
        <v>1144</v>
      </c>
      <c r="J553" t="s">
        <v>1144</v>
      </c>
      <c r="K553" t="s">
        <v>1144</v>
      </c>
      <c r="L553">
        <v>25.28</v>
      </c>
      <c r="M553">
        <v>58.06</v>
      </c>
      <c r="N553">
        <v>0</v>
      </c>
      <c r="O553" s="56">
        <v>0</v>
      </c>
      <c r="P553" s="56">
        <v>0</v>
      </c>
      <c r="Q553">
        <v>1</v>
      </c>
      <c r="R553">
        <v>1</v>
      </c>
      <c r="S553">
        <v>11</v>
      </c>
      <c r="T553">
        <v>8</v>
      </c>
      <c r="U553">
        <v>3</v>
      </c>
      <c r="V553">
        <v>1</v>
      </c>
      <c r="W553" t="s">
        <v>1156</v>
      </c>
      <c r="X553" t="s">
        <v>7757</v>
      </c>
      <c r="AA553">
        <v>0</v>
      </c>
      <c r="AB553">
        <v>0</v>
      </c>
      <c r="AC553">
        <v>0</v>
      </c>
      <c r="AD553">
        <v>0</v>
      </c>
      <c r="AE553">
        <v>0</v>
      </c>
      <c r="AF553">
        <v>0</v>
      </c>
      <c r="AG553">
        <v>0</v>
      </c>
      <c r="AJ553" s="56"/>
      <c r="AK553" s="56"/>
      <c r="AL553" s="56"/>
      <c r="AM553">
        <v>5</v>
      </c>
      <c r="AP553" t="s">
        <v>1155</v>
      </c>
      <c r="AR553">
        <v>5</v>
      </c>
      <c r="AS553" t="s">
        <v>1152</v>
      </c>
      <c r="AT553">
        <v>1</v>
      </c>
      <c r="AV553">
        <v>9</v>
      </c>
      <c r="AW553">
        <v>6</v>
      </c>
      <c r="AX553">
        <v>3</v>
      </c>
      <c r="AY553" t="s">
        <v>1148</v>
      </c>
      <c r="AZ553" t="s">
        <v>1148</v>
      </c>
      <c r="BA553">
        <v>12</v>
      </c>
      <c r="BD553">
        <v>1000000000</v>
      </c>
      <c r="BE553">
        <v>8</v>
      </c>
      <c r="BF553">
        <v>0.11</v>
      </c>
      <c r="BG553">
        <v>0</v>
      </c>
      <c r="BH553">
        <v>0</v>
      </c>
      <c r="BI553">
        <v>0</v>
      </c>
      <c r="BJ553">
        <v>0</v>
      </c>
      <c r="BK553">
        <v>0</v>
      </c>
      <c r="BL553">
        <v>0</v>
      </c>
      <c r="BM553">
        <v>8</v>
      </c>
      <c r="BN553">
        <v>0.11</v>
      </c>
      <c r="BO553">
        <v>0</v>
      </c>
      <c r="BP553">
        <v>0</v>
      </c>
      <c r="BR553">
        <v>0</v>
      </c>
      <c r="BS553">
        <v>2</v>
      </c>
      <c r="BT553">
        <v>0</v>
      </c>
      <c r="BX553">
        <v>0</v>
      </c>
      <c r="BY553">
        <v>0</v>
      </c>
      <c r="BZ553">
        <v>0</v>
      </c>
      <c r="CA553">
        <v>5.66</v>
      </c>
      <c r="CB553">
        <v>0</v>
      </c>
      <c r="CC553">
        <v>1</v>
      </c>
      <c r="CD553" s="56">
        <v>42341</v>
      </c>
      <c r="CE553" s="56">
        <v>42342</v>
      </c>
      <c r="CF553" s="56">
        <v>42342</v>
      </c>
      <c r="CG553" s="56">
        <v>42419</v>
      </c>
      <c r="CH553" s="56"/>
      <c r="CI553" s="56"/>
      <c r="CJ553">
        <v>0.11</v>
      </c>
      <c r="CK553">
        <v>0</v>
      </c>
      <c r="CL553">
        <v>0</v>
      </c>
      <c r="CM553">
        <v>0</v>
      </c>
      <c r="CN553">
        <v>0</v>
      </c>
      <c r="CO553">
        <v>0.56000000000000005</v>
      </c>
      <c r="CP553">
        <v>0.4</v>
      </c>
      <c r="CQ553" t="s">
        <v>1154</v>
      </c>
      <c r="CR553" t="s">
        <v>1153</v>
      </c>
      <c r="CS553" t="s">
        <v>1748</v>
      </c>
      <c r="CT553" t="s">
        <v>1397</v>
      </c>
      <c r="CU553" t="s">
        <v>1396</v>
      </c>
      <c r="CV553" t="s">
        <v>3287</v>
      </c>
      <c r="CW553" t="s">
        <v>1390</v>
      </c>
      <c r="CX553" t="s">
        <v>853</v>
      </c>
      <c r="DC553" t="s">
        <v>1387</v>
      </c>
      <c r="DE553" t="s">
        <v>1392</v>
      </c>
    </row>
    <row r="554" spans="1:109" x14ac:dyDescent="0.25">
      <c r="A554" t="s">
        <v>1025</v>
      </c>
      <c r="B554">
        <v>2</v>
      </c>
      <c r="C554" s="56">
        <v>42419</v>
      </c>
      <c r="D554" t="s">
        <v>1153</v>
      </c>
      <c r="E554" t="s">
        <v>3288</v>
      </c>
      <c r="G554" t="s">
        <v>3289</v>
      </c>
      <c r="H554" t="s">
        <v>1144</v>
      </c>
      <c r="I554" t="s">
        <v>1144</v>
      </c>
      <c r="J554" t="s">
        <v>1144</v>
      </c>
      <c r="K554" t="s">
        <v>1144</v>
      </c>
      <c r="L554">
        <v>15.44</v>
      </c>
      <c r="M554">
        <v>44.86</v>
      </c>
      <c r="N554">
        <v>0</v>
      </c>
      <c r="O554" s="56">
        <v>0</v>
      </c>
      <c r="P554" s="56">
        <v>0</v>
      </c>
      <c r="Q554">
        <v>1</v>
      </c>
      <c r="R554">
        <v>1</v>
      </c>
      <c r="S554">
        <v>11</v>
      </c>
      <c r="T554">
        <v>8</v>
      </c>
      <c r="U554">
        <v>3</v>
      </c>
      <c r="V554">
        <v>1</v>
      </c>
      <c r="W554" t="s">
        <v>1156</v>
      </c>
      <c r="X554" t="s">
        <v>7757</v>
      </c>
      <c r="Y554">
        <v>12</v>
      </c>
      <c r="AA554">
        <v>0</v>
      </c>
      <c r="AB554">
        <v>0</v>
      </c>
      <c r="AC554">
        <v>0</v>
      </c>
      <c r="AD554">
        <v>0</v>
      </c>
      <c r="AE554">
        <v>0</v>
      </c>
      <c r="AF554">
        <v>0</v>
      </c>
      <c r="AG554">
        <v>0</v>
      </c>
      <c r="AJ554" s="56"/>
      <c r="AK554" s="56"/>
      <c r="AL554" s="56"/>
      <c r="AP554" t="s">
        <v>1155</v>
      </c>
      <c r="AR554">
        <v>5</v>
      </c>
      <c r="AS554" t="s">
        <v>1152</v>
      </c>
      <c r="AT554">
        <v>1</v>
      </c>
      <c r="AV554">
        <v>16</v>
      </c>
      <c r="AW554">
        <v>11</v>
      </c>
      <c r="AX554">
        <v>5</v>
      </c>
      <c r="AY554" t="s">
        <v>1145</v>
      </c>
      <c r="AZ554" t="s">
        <v>1148</v>
      </c>
      <c r="BA554">
        <v>12</v>
      </c>
      <c r="BD554">
        <v>1000000000</v>
      </c>
      <c r="BE554">
        <v>7</v>
      </c>
      <c r="BF554">
        <v>0.56000000000000005</v>
      </c>
      <c r="BG554">
        <v>3</v>
      </c>
      <c r="BH554">
        <v>0</v>
      </c>
      <c r="BI554">
        <v>0</v>
      </c>
      <c r="BJ554">
        <v>0</v>
      </c>
      <c r="BK554">
        <v>0</v>
      </c>
      <c r="BL554">
        <v>5</v>
      </c>
      <c r="BM554">
        <v>15</v>
      </c>
      <c r="BN554">
        <v>0.06</v>
      </c>
      <c r="BO554">
        <v>0</v>
      </c>
      <c r="BP554">
        <v>0</v>
      </c>
      <c r="BR554">
        <v>0</v>
      </c>
      <c r="BS554">
        <v>4</v>
      </c>
      <c r="BX554">
        <v>0</v>
      </c>
      <c r="BY554">
        <v>0</v>
      </c>
      <c r="BZ554">
        <v>0</v>
      </c>
      <c r="CA554">
        <v>8.31</v>
      </c>
      <c r="CB554">
        <v>0</v>
      </c>
      <c r="CC554">
        <v>1</v>
      </c>
      <c r="CD554" s="56">
        <v>42341</v>
      </c>
      <c r="CE554" s="56">
        <v>42342</v>
      </c>
      <c r="CF554" s="56">
        <v>42342</v>
      </c>
      <c r="CG554" s="56">
        <v>42419</v>
      </c>
      <c r="CH554" s="56"/>
      <c r="CI554" s="56"/>
      <c r="CJ554">
        <v>0</v>
      </c>
      <c r="CK554">
        <v>0</v>
      </c>
      <c r="CL554">
        <v>0</v>
      </c>
      <c r="CM554">
        <v>0</v>
      </c>
      <c r="CN554">
        <v>0.96</v>
      </c>
      <c r="CO554">
        <v>0</v>
      </c>
      <c r="CP554">
        <v>0</v>
      </c>
      <c r="CQ554" t="s">
        <v>1154</v>
      </c>
      <c r="CR554" t="s">
        <v>1153</v>
      </c>
      <c r="CS554" t="s">
        <v>1748</v>
      </c>
      <c r="CT554" t="s">
        <v>1397</v>
      </c>
      <c r="CU554" t="s">
        <v>1396</v>
      </c>
      <c r="CV554" t="s">
        <v>3290</v>
      </c>
      <c r="CW554" t="s">
        <v>1738</v>
      </c>
      <c r="CX554" t="s">
        <v>853</v>
      </c>
      <c r="DC554" t="s">
        <v>1387</v>
      </c>
      <c r="DE554" t="s">
        <v>1392</v>
      </c>
    </row>
    <row r="555" spans="1:109" x14ac:dyDescent="0.25">
      <c r="A555" t="s">
        <v>1025</v>
      </c>
      <c r="B555">
        <v>2</v>
      </c>
      <c r="C555" s="56">
        <v>42419</v>
      </c>
      <c r="D555" t="s">
        <v>1153</v>
      </c>
      <c r="E555" t="s">
        <v>3291</v>
      </c>
      <c r="G555" t="s">
        <v>3292</v>
      </c>
      <c r="H555" t="s">
        <v>1144</v>
      </c>
      <c r="I555" t="s">
        <v>1144</v>
      </c>
      <c r="J555" t="s">
        <v>1144</v>
      </c>
      <c r="K555" t="s">
        <v>1144</v>
      </c>
      <c r="L555">
        <v>16.02</v>
      </c>
      <c r="M555">
        <v>46.51</v>
      </c>
      <c r="N555">
        <v>0</v>
      </c>
      <c r="O555" s="56">
        <v>0</v>
      </c>
      <c r="P555" s="56">
        <v>0</v>
      </c>
      <c r="Q555">
        <v>1</v>
      </c>
      <c r="R555">
        <v>1</v>
      </c>
      <c r="S555">
        <v>11</v>
      </c>
      <c r="T555">
        <v>8</v>
      </c>
      <c r="U555">
        <v>3</v>
      </c>
      <c r="V555">
        <v>1</v>
      </c>
      <c r="X555" t="s">
        <v>7757</v>
      </c>
      <c r="AA555">
        <v>0</v>
      </c>
      <c r="AB555">
        <v>0</v>
      </c>
      <c r="AC555">
        <v>0</v>
      </c>
      <c r="AD555">
        <v>0</v>
      </c>
      <c r="AE555">
        <v>0</v>
      </c>
      <c r="AF555">
        <v>0</v>
      </c>
      <c r="AG555">
        <v>0</v>
      </c>
      <c r="AJ555" s="56"/>
      <c r="AK555" s="56"/>
      <c r="AL555" s="56"/>
      <c r="AP555" t="s">
        <v>1155</v>
      </c>
      <c r="AR555">
        <v>5</v>
      </c>
      <c r="AS555" t="s">
        <v>1152</v>
      </c>
      <c r="AT555">
        <v>1</v>
      </c>
      <c r="AV555">
        <v>15</v>
      </c>
      <c r="AW555">
        <v>10</v>
      </c>
      <c r="AX555">
        <v>5</v>
      </c>
      <c r="AY555" t="s">
        <v>1147</v>
      </c>
      <c r="AZ555" t="s">
        <v>1147</v>
      </c>
      <c r="BA555">
        <v>19</v>
      </c>
      <c r="BD555">
        <v>1000000000</v>
      </c>
      <c r="BE555">
        <v>16</v>
      </c>
      <c r="BF555">
        <v>-7.0000000000000007E-2</v>
      </c>
      <c r="BG555">
        <v>0</v>
      </c>
      <c r="BH555">
        <v>0</v>
      </c>
      <c r="BI555">
        <v>0</v>
      </c>
      <c r="BJ555">
        <v>0</v>
      </c>
      <c r="BK555">
        <v>0</v>
      </c>
      <c r="BL555">
        <v>0</v>
      </c>
      <c r="BM555">
        <v>16</v>
      </c>
      <c r="BN555">
        <v>-7.0000000000000007E-2</v>
      </c>
      <c r="BO555">
        <v>0</v>
      </c>
      <c r="BP555">
        <v>0</v>
      </c>
      <c r="BR555">
        <v>0</v>
      </c>
      <c r="BS555">
        <v>4</v>
      </c>
      <c r="BT555">
        <v>2</v>
      </c>
      <c r="BX555">
        <v>0</v>
      </c>
      <c r="BY555">
        <v>16.02</v>
      </c>
      <c r="BZ555">
        <v>0</v>
      </c>
      <c r="CA555">
        <v>8.31</v>
      </c>
      <c r="CB555">
        <v>0</v>
      </c>
      <c r="CC555">
        <v>1</v>
      </c>
      <c r="CD555" s="56">
        <v>42341</v>
      </c>
      <c r="CE555" s="56">
        <v>42342</v>
      </c>
      <c r="CF555" s="56">
        <v>42342</v>
      </c>
      <c r="CG555" s="56">
        <v>42419</v>
      </c>
      <c r="CH555" s="56"/>
      <c r="CI555" s="56"/>
      <c r="CJ555">
        <v>0.01</v>
      </c>
      <c r="CK555">
        <v>0</v>
      </c>
      <c r="CL555">
        <v>0</v>
      </c>
      <c r="CM555">
        <v>0</v>
      </c>
      <c r="CN555">
        <v>0</v>
      </c>
      <c r="CO555">
        <v>0</v>
      </c>
      <c r="CP555">
        <v>0.96</v>
      </c>
      <c r="CQ555" t="s">
        <v>1154</v>
      </c>
      <c r="CR555" t="s">
        <v>1153</v>
      </c>
      <c r="CS555" t="s">
        <v>1748</v>
      </c>
      <c r="CT555" t="s">
        <v>1397</v>
      </c>
      <c r="CU555" t="s">
        <v>1396</v>
      </c>
      <c r="CV555" t="s">
        <v>3293</v>
      </c>
      <c r="CW555" t="s">
        <v>1727</v>
      </c>
      <c r="CX555" t="s">
        <v>853</v>
      </c>
      <c r="DC555" t="s">
        <v>1387</v>
      </c>
      <c r="DE555" t="s">
        <v>1392</v>
      </c>
    </row>
    <row r="556" spans="1:109" x14ac:dyDescent="0.25">
      <c r="A556" t="s">
        <v>1025</v>
      </c>
      <c r="B556">
        <v>1</v>
      </c>
      <c r="C556" s="56">
        <v>42419</v>
      </c>
      <c r="D556" t="s">
        <v>1153</v>
      </c>
      <c r="E556" t="s">
        <v>1484</v>
      </c>
      <c r="G556" t="s">
        <v>3294</v>
      </c>
      <c r="H556" t="s">
        <v>1144</v>
      </c>
      <c r="I556" t="s">
        <v>1144</v>
      </c>
      <c r="J556" t="s">
        <v>1144</v>
      </c>
      <c r="K556" t="s">
        <v>1144</v>
      </c>
      <c r="L556">
        <v>30.38</v>
      </c>
      <c r="M556">
        <v>95.51</v>
      </c>
      <c r="N556">
        <v>0</v>
      </c>
      <c r="O556" s="56">
        <v>0</v>
      </c>
      <c r="P556" s="56">
        <v>0</v>
      </c>
      <c r="Q556">
        <v>1</v>
      </c>
      <c r="R556">
        <v>1</v>
      </c>
      <c r="S556">
        <v>11</v>
      </c>
      <c r="T556">
        <v>8</v>
      </c>
      <c r="U556">
        <v>3</v>
      </c>
      <c r="V556">
        <v>1</v>
      </c>
      <c r="W556" t="s">
        <v>1394</v>
      </c>
      <c r="X556" t="s">
        <v>7759</v>
      </c>
      <c r="AA556">
        <v>0</v>
      </c>
      <c r="AB556">
        <v>0</v>
      </c>
      <c r="AC556">
        <v>0</v>
      </c>
      <c r="AD556">
        <v>0</v>
      </c>
      <c r="AE556">
        <v>0</v>
      </c>
      <c r="AF556">
        <v>4</v>
      </c>
      <c r="AG556">
        <v>0</v>
      </c>
      <c r="AJ556" s="56"/>
      <c r="AK556" s="56"/>
      <c r="AL556" s="56"/>
      <c r="AP556" t="s">
        <v>1155</v>
      </c>
      <c r="AR556">
        <v>5</v>
      </c>
      <c r="AS556" t="s">
        <v>1152</v>
      </c>
      <c r="AT556">
        <v>1</v>
      </c>
      <c r="AV556">
        <v>133</v>
      </c>
      <c r="AW556">
        <v>88</v>
      </c>
      <c r="AX556">
        <v>44</v>
      </c>
      <c r="AY556" t="s">
        <v>1145</v>
      </c>
      <c r="AZ556" t="s">
        <v>1145</v>
      </c>
      <c r="BA556">
        <v>100</v>
      </c>
      <c r="BD556">
        <v>1000000000</v>
      </c>
      <c r="BE556">
        <v>58</v>
      </c>
      <c r="BF556">
        <v>0.56000000000000005</v>
      </c>
      <c r="BG556">
        <v>0</v>
      </c>
      <c r="BH556">
        <v>0</v>
      </c>
      <c r="BI556">
        <v>0</v>
      </c>
      <c r="BJ556">
        <v>0</v>
      </c>
      <c r="BK556">
        <v>0</v>
      </c>
      <c r="BL556">
        <v>0</v>
      </c>
      <c r="BM556">
        <v>58</v>
      </c>
      <c r="BN556">
        <v>0.56000000000000005</v>
      </c>
      <c r="BO556">
        <v>0</v>
      </c>
      <c r="BP556">
        <v>0</v>
      </c>
      <c r="BR556">
        <v>75</v>
      </c>
      <c r="BS556">
        <v>36</v>
      </c>
      <c r="BT556">
        <v>5</v>
      </c>
      <c r="BX556">
        <v>0</v>
      </c>
      <c r="BY556">
        <v>0</v>
      </c>
      <c r="BZ556">
        <v>0</v>
      </c>
      <c r="CA556">
        <v>9.35</v>
      </c>
      <c r="CB556">
        <v>0</v>
      </c>
      <c r="CC556">
        <v>1</v>
      </c>
      <c r="CD556" s="56">
        <v>42416</v>
      </c>
      <c r="CE556" s="56">
        <v>42416</v>
      </c>
      <c r="CF556" s="56">
        <v>42416</v>
      </c>
      <c r="CG556" s="56">
        <v>42493</v>
      </c>
      <c r="CH556" s="56"/>
      <c r="CI556" s="56"/>
      <c r="CJ556">
        <v>0</v>
      </c>
      <c r="CK556">
        <v>0</v>
      </c>
      <c r="CL556">
        <v>0</v>
      </c>
      <c r="CM556">
        <v>0</v>
      </c>
      <c r="CN556">
        <v>7.0000000000000007E-2</v>
      </c>
      <c r="CO556">
        <v>0</v>
      </c>
      <c r="CP556">
        <v>0</v>
      </c>
      <c r="CQ556" t="s">
        <v>1154</v>
      </c>
      <c r="CR556" t="s">
        <v>1153</v>
      </c>
      <c r="CS556" t="s">
        <v>1725</v>
      </c>
      <c r="CT556" t="s">
        <v>1397</v>
      </c>
      <c r="CU556" t="s">
        <v>1396</v>
      </c>
      <c r="CV556" t="s">
        <v>3295</v>
      </c>
      <c r="CW556" t="s">
        <v>1727</v>
      </c>
      <c r="CX556" t="s">
        <v>853</v>
      </c>
      <c r="DC556" t="s">
        <v>1387</v>
      </c>
      <c r="DE556" t="s">
        <v>1728</v>
      </c>
    </row>
    <row r="557" spans="1:109" x14ac:dyDescent="0.25">
      <c r="A557" t="s">
        <v>1025</v>
      </c>
      <c r="B557">
        <v>1</v>
      </c>
      <c r="C557" s="56">
        <v>42419</v>
      </c>
      <c r="D557" t="s">
        <v>1153</v>
      </c>
      <c r="E557" t="s">
        <v>3296</v>
      </c>
      <c r="G557" t="s">
        <v>3297</v>
      </c>
      <c r="H557" t="s">
        <v>1144</v>
      </c>
      <c r="I557" t="s">
        <v>1144</v>
      </c>
      <c r="J557" t="s">
        <v>1144</v>
      </c>
      <c r="K557" t="s">
        <v>1144</v>
      </c>
      <c r="L557">
        <v>92.6</v>
      </c>
      <c r="M557">
        <v>178.55</v>
      </c>
      <c r="N557">
        <v>0</v>
      </c>
      <c r="O557" s="56">
        <v>0</v>
      </c>
      <c r="P557" s="56">
        <v>0</v>
      </c>
      <c r="Q557">
        <v>1</v>
      </c>
      <c r="R557">
        <v>1</v>
      </c>
      <c r="S557">
        <v>11</v>
      </c>
      <c r="T557">
        <v>8</v>
      </c>
      <c r="U557">
        <v>3</v>
      </c>
      <c r="V557">
        <v>1</v>
      </c>
      <c r="X557" t="s">
        <v>7755</v>
      </c>
      <c r="AA557">
        <v>0</v>
      </c>
      <c r="AB557">
        <v>0</v>
      </c>
      <c r="AC557">
        <v>0</v>
      </c>
      <c r="AD557">
        <v>0</v>
      </c>
      <c r="AE557">
        <v>0</v>
      </c>
      <c r="AF557">
        <v>0</v>
      </c>
      <c r="AG557">
        <v>0</v>
      </c>
      <c r="AJ557" s="56"/>
      <c r="AK557" s="56"/>
      <c r="AL557" s="56"/>
      <c r="AP557" t="s">
        <v>1155</v>
      </c>
      <c r="AS557" t="s">
        <v>1152</v>
      </c>
      <c r="AT557">
        <v>1</v>
      </c>
      <c r="AV557">
        <v>0</v>
      </c>
      <c r="AW557">
        <v>0</v>
      </c>
      <c r="AX557">
        <v>0</v>
      </c>
      <c r="AY557" t="s">
        <v>1388</v>
      </c>
      <c r="AZ557" t="s">
        <v>1388</v>
      </c>
      <c r="BA557">
        <v>0</v>
      </c>
      <c r="BD557">
        <v>1000000000</v>
      </c>
      <c r="BE557">
        <v>2</v>
      </c>
      <c r="BF557">
        <v>0</v>
      </c>
      <c r="BG557">
        <v>0</v>
      </c>
      <c r="BH557">
        <v>0</v>
      </c>
      <c r="BI557">
        <v>0</v>
      </c>
      <c r="BJ557">
        <v>0</v>
      </c>
      <c r="BK557">
        <v>0</v>
      </c>
      <c r="BL557">
        <v>0</v>
      </c>
      <c r="BM557">
        <v>2</v>
      </c>
      <c r="BN557">
        <v>0</v>
      </c>
      <c r="BO557">
        <v>0</v>
      </c>
      <c r="BP557">
        <v>0</v>
      </c>
      <c r="BR557">
        <v>0</v>
      </c>
      <c r="BS557">
        <v>0</v>
      </c>
      <c r="BX557">
        <v>0</v>
      </c>
      <c r="BY557">
        <v>0</v>
      </c>
      <c r="BZ557">
        <v>0</v>
      </c>
      <c r="CA557">
        <v>0</v>
      </c>
      <c r="CB557">
        <v>0</v>
      </c>
      <c r="CC557">
        <v>1</v>
      </c>
      <c r="CD557" s="56">
        <v>42095</v>
      </c>
      <c r="CE557" s="56">
        <v>42342</v>
      </c>
      <c r="CF557" s="56">
        <v>42342</v>
      </c>
      <c r="CG557" s="56">
        <v>42419</v>
      </c>
      <c r="CH557" s="56"/>
      <c r="CI557" s="56"/>
      <c r="CJ557">
        <v>0</v>
      </c>
      <c r="CK557">
        <v>0</v>
      </c>
      <c r="CL557">
        <v>0</v>
      </c>
      <c r="CM557">
        <v>0</v>
      </c>
      <c r="CN557">
        <v>0</v>
      </c>
      <c r="CO557">
        <v>0</v>
      </c>
      <c r="CP557">
        <v>0.95</v>
      </c>
      <c r="CQ557" t="s">
        <v>1154</v>
      </c>
      <c r="CR557" t="s">
        <v>1153</v>
      </c>
      <c r="CS557" t="s">
        <v>1725</v>
      </c>
      <c r="CT557" t="s">
        <v>1397</v>
      </c>
      <c r="CU557" t="s">
        <v>1396</v>
      </c>
      <c r="CV557" t="s">
        <v>3298</v>
      </c>
      <c r="CW557" t="s">
        <v>1738</v>
      </c>
      <c r="CX557" t="s">
        <v>853</v>
      </c>
      <c r="DC557" t="s">
        <v>1387</v>
      </c>
      <c r="DE557" t="s">
        <v>1392</v>
      </c>
    </row>
    <row r="558" spans="1:109" x14ac:dyDescent="0.25">
      <c r="A558" t="s">
        <v>1025</v>
      </c>
      <c r="B558">
        <v>2</v>
      </c>
      <c r="C558" s="56">
        <v>42419</v>
      </c>
      <c r="D558" t="s">
        <v>1153</v>
      </c>
      <c r="E558" t="s">
        <v>1485</v>
      </c>
      <c r="G558" t="s">
        <v>3299</v>
      </c>
      <c r="H558" t="s">
        <v>1144</v>
      </c>
      <c r="I558" t="s">
        <v>1144</v>
      </c>
      <c r="J558" t="s">
        <v>1144</v>
      </c>
      <c r="K558" t="s">
        <v>1144</v>
      </c>
      <c r="L558">
        <v>2.69</v>
      </c>
      <c r="M558">
        <v>9.15</v>
      </c>
      <c r="N558">
        <v>0</v>
      </c>
      <c r="O558" s="56">
        <v>0</v>
      </c>
      <c r="P558" s="56">
        <v>0</v>
      </c>
      <c r="Q558">
        <v>1</v>
      </c>
      <c r="R558">
        <v>1</v>
      </c>
      <c r="S558">
        <v>11</v>
      </c>
      <c r="T558">
        <v>8</v>
      </c>
      <c r="U558">
        <v>3</v>
      </c>
      <c r="V558">
        <v>1</v>
      </c>
      <c r="W558" t="s">
        <v>1156</v>
      </c>
      <c r="X558" t="s">
        <v>7659</v>
      </c>
      <c r="AA558">
        <v>0</v>
      </c>
      <c r="AB558">
        <v>0</v>
      </c>
      <c r="AC558">
        <v>0</v>
      </c>
      <c r="AD558">
        <v>0</v>
      </c>
      <c r="AE558">
        <v>0</v>
      </c>
      <c r="AF558">
        <v>0</v>
      </c>
      <c r="AG558">
        <v>0</v>
      </c>
      <c r="AJ558" s="56"/>
      <c r="AK558" s="56"/>
      <c r="AL558" s="56"/>
      <c r="AP558" t="s">
        <v>1155</v>
      </c>
      <c r="AR558">
        <v>5</v>
      </c>
      <c r="AS558" t="s">
        <v>1152</v>
      </c>
      <c r="AT558">
        <v>1</v>
      </c>
      <c r="AV558">
        <v>120</v>
      </c>
      <c r="AW558">
        <v>80</v>
      </c>
      <c r="AX558">
        <v>40</v>
      </c>
      <c r="AY558" t="s">
        <v>1145</v>
      </c>
      <c r="AZ558" t="s">
        <v>1145</v>
      </c>
      <c r="BA558">
        <v>150</v>
      </c>
      <c r="BD558">
        <v>1000000000</v>
      </c>
      <c r="BE558">
        <v>71</v>
      </c>
      <c r="BF558">
        <v>0.41</v>
      </c>
      <c r="BG558">
        <v>0</v>
      </c>
      <c r="BH558">
        <v>0</v>
      </c>
      <c r="BI558">
        <v>0</v>
      </c>
      <c r="BJ558">
        <v>0</v>
      </c>
      <c r="BK558">
        <v>0</v>
      </c>
      <c r="BL558">
        <v>0</v>
      </c>
      <c r="BM558">
        <v>71</v>
      </c>
      <c r="BN558">
        <v>0.41</v>
      </c>
      <c r="BO558">
        <v>0</v>
      </c>
      <c r="BP558">
        <v>0</v>
      </c>
      <c r="BR558">
        <v>50</v>
      </c>
      <c r="BS558">
        <v>33</v>
      </c>
      <c r="BT558">
        <v>0</v>
      </c>
      <c r="BX558">
        <v>0</v>
      </c>
      <c r="BY558">
        <v>0</v>
      </c>
      <c r="BZ558">
        <v>0</v>
      </c>
      <c r="CA558">
        <v>10.48</v>
      </c>
      <c r="CB558">
        <v>0</v>
      </c>
      <c r="CC558">
        <v>1</v>
      </c>
      <c r="CD558" s="56">
        <v>42342</v>
      </c>
      <c r="CE558" s="56">
        <v>42342</v>
      </c>
      <c r="CF558" s="56">
        <v>42342</v>
      </c>
      <c r="CG558" s="56">
        <v>42419</v>
      </c>
      <c r="CH558" s="56"/>
      <c r="CI558" s="56"/>
      <c r="CJ558">
        <v>0.17</v>
      </c>
      <c r="CK558">
        <v>0</v>
      </c>
      <c r="CL558">
        <v>0</v>
      </c>
      <c r="CM558">
        <v>0</v>
      </c>
      <c r="CN558">
        <v>0.12</v>
      </c>
      <c r="CO558">
        <v>0.57999999999999996</v>
      </c>
      <c r="CP558">
        <v>0.26</v>
      </c>
      <c r="CQ558" t="s">
        <v>1154</v>
      </c>
      <c r="CR558" t="s">
        <v>1153</v>
      </c>
      <c r="CS558" t="s">
        <v>1748</v>
      </c>
      <c r="CT558" t="s">
        <v>1397</v>
      </c>
      <c r="CU558" t="s">
        <v>1396</v>
      </c>
      <c r="CV558" t="s">
        <v>3300</v>
      </c>
      <c r="CW558" t="s">
        <v>1727</v>
      </c>
      <c r="CX558" t="s">
        <v>853</v>
      </c>
      <c r="DC558" t="s">
        <v>1387</v>
      </c>
      <c r="DE558" t="s">
        <v>1392</v>
      </c>
    </row>
    <row r="559" spans="1:109" x14ac:dyDescent="0.25">
      <c r="A559" t="s">
        <v>1025</v>
      </c>
      <c r="B559">
        <v>2</v>
      </c>
      <c r="C559" s="56">
        <v>42419</v>
      </c>
      <c r="D559" t="s">
        <v>1153</v>
      </c>
      <c r="E559" t="s">
        <v>1486</v>
      </c>
      <c r="G559" t="s">
        <v>3301</v>
      </c>
      <c r="H559" t="s">
        <v>1144</v>
      </c>
      <c r="I559" t="s">
        <v>1144</v>
      </c>
      <c r="J559" t="s">
        <v>1144</v>
      </c>
      <c r="K559" t="s">
        <v>1144</v>
      </c>
      <c r="L559">
        <v>24.54</v>
      </c>
      <c r="M559">
        <v>79.400000000000006</v>
      </c>
      <c r="N559">
        <v>0</v>
      </c>
      <c r="O559" s="56">
        <v>0</v>
      </c>
      <c r="P559" s="56">
        <v>0</v>
      </c>
      <c r="Q559">
        <v>1</v>
      </c>
      <c r="R559">
        <v>1</v>
      </c>
      <c r="S559">
        <v>11</v>
      </c>
      <c r="T559">
        <v>8</v>
      </c>
      <c r="U559">
        <v>3</v>
      </c>
      <c r="V559">
        <v>1</v>
      </c>
      <c r="W559" t="s">
        <v>1156</v>
      </c>
      <c r="X559" t="s">
        <v>7761</v>
      </c>
      <c r="AA559">
        <v>0</v>
      </c>
      <c r="AB559">
        <v>0</v>
      </c>
      <c r="AC559">
        <v>0</v>
      </c>
      <c r="AD559">
        <v>0</v>
      </c>
      <c r="AE559">
        <v>0</v>
      </c>
      <c r="AF559">
        <v>0</v>
      </c>
      <c r="AG559">
        <v>0</v>
      </c>
      <c r="AJ559" s="56"/>
      <c r="AK559" s="56"/>
      <c r="AL559" s="56"/>
      <c r="AP559" t="s">
        <v>1155</v>
      </c>
      <c r="AR559">
        <v>5</v>
      </c>
      <c r="AS559" t="s">
        <v>1152</v>
      </c>
      <c r="AT559">
        <v>1</v>
      </c>
      <c r="AV559">
        <v>40</v>
      </c>
      <c r="AW559">
        <v>27</v>
      </c>
      <c r="AX559">
        <v>13</v>
      </c>
      <c r="AY559" t="s">
        <v>1146</v>
      </c>
      <c r="AZ559" t="s">
        <v>1145</v>
      </c>
      <c r="BA559">
        <v>38</v>
      </c>
      <c r="BD559">
        <v>1000000000</v>
      </c>
      <c r="BE559">
        <v>9</v>
      </c>
      <c r="BF559">
        <v>0.78</v>
      </c>
      <c r="BG559">
        <v>0</v>
      </c>
      <c r="BH559">
        <v>0</v>
      </c>
      <c r="BI559">
        <v>0</v>
      </c>
      <c r="BJ559">
        <v>0</v>
      </c>
      <c r="BK559">
        <v>0</v>
      </c>
      <c r="BL559">
        <v>15</v>
      </c>
      <c r="BM559">
        <v>24</v>
      </c>
      <c r="BN559">
        <v>0.4</v>
      </c>
      <c r="BO559">
        <v>0</v>
      </c>
      <c r="BP559">
        <v>0</v>
      </c>
      <c r="BR559">
        <v>15</v>
      </c>
      <c r="BS559">
        <v>11</v>
      </c>
      <c r="BX559">
        <v>219.44</v>
      </c>
      <c r="BY559">
        <v>0</v>
      </c>
      <c r="BZ559">
        <v>0</v>
      </c>
      <c r="CA559">
        <v>9.76</v>
      </c>
      <c r="CB559">
        <v>0</v>
      </c>
      <c r="CC559">
        <v>1</v>
      </c>
      <c r="CD559" s="56">
        <v>42194</v>
      </c>
      <c r="CE559" s="56">
        <v>42342</v>
      </c>
      <c r="CF559" s="56">
        <v>42342</v>
      </c>
      <c r="CG559" s="56">
        <v>42419</v>
      </c>
      <c r="CH559" s="56"/>
      <c r="CI559" s="56"/>
      <c r="CJ559">
        <v>0.34</v>
      </c>
      <c r="CK559">
        <v>10</v>
      </c>
      <c r="CL559">
        <v>0</v>
      </c>
      <c r="CM559">
        <v>0.05</v>
      </c>
      <c r="CN559">
        <v>0.73</v>
      </c>
      <c r="CO559">
        <v>0.18</v>
      </c>
      <c r="CP559">
        <v>0</v>
      </c>
      <c r="CQ559" t="s">
        <v>1154</v>
      </c>
      <c r="CR559" t="s">
        <v>1153</v>
      </c>
      <c r="CS559" t="s">
        <v>1748</v>
      </c>
      <c r="CT559" t="s">
        <v>1397</v>
      </c>
      <c r="CU559" t="s">
        <v>1396</v>
      </c>
      <c r="CV559" t="s">
        <v>3302</v>
      </c>
      <c r="CW559" t="s">
        <v>1727</v>
      </c>
      <c r="CX559" t="s">
        <v>853</v>
      </c>
      <c r="DC559" t="s">
        <v>1387</v>
      </c>
      <c r="DE559" t="s">
        <v>1392</v>
      </c>
    </row>
    <row r="560" spans="1:109" x14ac:dyDescent="0.25">
      <c r="A560" t="s">
        <v>1025</v>
      </c>
      <c r="B560">
        <v>2</v>
      </c>
      <c r="C560" s="56">
        <v>42419</v>
      </c>
      <c r="D560" t="s">
        <v>1153</v>
      </c>
      <c r="E560" t="s">
        <v>3303</v>
      </c>
      <c r="G560" t="s">
        <v>3304</v>
      </c>
      <c r="H560" t="s">
        <v>1144</v>
      </c>
      <c r="I560" t="s">
        <v>1144</v>
      </c>
      <c r="J560" t="s">
        <v>1144</v>
      </c>
      <c r="K560" t="s">
        <v>1144</v>
      </c>
      <c r="L560">
        <v>8.5399999999999991</v>
      </c>
      <c r="M560">
        <v>45</v>
      </c>
      <c r="N560">
        <v>0</v>
      </c>
      <c r="O560" s="56">
        <v>0</v>
      </c>
      <c r="P560" s="56">
        <v>0</v>
      </c>
      <c r="Q560">
        <v>1</v>
      </c>
      <c r="R560">
        <v>1</v>
      </c>
      <c r="S560">
        <v>11</v>
      </c>
      <c r="T560">
        <v>8</v>
      </c>
      <c r="U560">
        <v>3</v>
      </c>
      <c r="V560">
        <v>1</v>
      </c>
      <c r="W560" t="s">
        <v>1156</v>
      </c>
      <c r="X560" t="s">
        <v>7659</v>
      </c>
      <c r="AA560">
        <v>0</v>
      </c>
      <c r="AB560">
        <v>0</v>
      </c>
      <c r="AC560">
        <v>0</v>
      </c>
      <c r="AD560">
        <v>0</v>
      </c>
      <c r="AE560">
        <v>0</v>
      </c>
      <c r="AF560">
        <v>0</v>
      </c>
      <c r="AG560">
        <v>0</v>
      </c>
      <c r="AJ560" s="56"/>
      <c r="AK560" s="56"/>
      <c r="AL560" s="56"/>
      <c r="AP560" t="s">
        <v>1155</v>
      </c>
      <c r="AR560">
        <v>5</v>
      </c>
      <c r="AS560" t="s">
        <v>1152</v>
      </c>
      <c r="AT560">
        <v>1</v>
      </c>
      <c r="AV560">
        <v>59</v>
      </c>
      <c r="AW560">
        <v>39</v>
      </c>
      <c r="AX560">
        <v>19</v>
      </c>
      <c r="AY560" t="s">
        <v>1148</v>
      </c>
      <c r="AZ560" t="s">
        <v>1148</v>
      </c>
      <c r="BA560">
        <v>85</v>
      </c>
      <c r="BD560">
        <v>1000000000</v>
      </c>
      <c r="BE560">
        <v>56</v>
      </c>
      <c r="BF560">
        <v>0.05</v>
      </c>
      <c r="BG560">
        <v>0</v>
      </c>
      <c r="BH560">
        <v>0</v>
      </c>
      <c r="BI560">
        <v>0</v>
      </c>
      <c r="BJ560">
        <v>0</v>
      </c>
      <c r="BK560">
        <v>0</v>
      </c>
      <c r="BL560">
        <v>0</v>
      </c>
      <c r="BM560">
        <v>56</v>
      </c>
      <c r="BN560">
        <v>0.05</v>
      </c>
      <c r="BO560">
        <v>0</v>
      </c>
      <c r="BP560">
        <v>0</v>
      </c>
      <c r="BR560">
        <v>5</v>
      </c>
      <c r="BS560">
        <v>16</v>
      </c>
      <c r="BT560">
        <v>2</v>
      </c>
      <c r="BX560">
        <v>0</v>
      </c>
      <c r="BY560">
        <v>0</v>
      </c>
      <c r="BZ560">
        <v>0</v>
      </c>
      <c r="CA560">
        <v>18.63</v>
      </c>
      <c r="CB560">
        <v>0</v>
      </c>
      <c r="CC560">
        <v>1</v>
      </c>
      <c r="CD560" s="56">
        <v>42342</v>
      </c>
      <c r="CE560" s="56">
        <v>42342</v>
      </c>
      <c r="CF560" s="56">
        <v>42342</v>
      </c>
      <c r="CG560" s="56">
        <v>42419</v>
      </c>
      <c r="CH560" s="56"/>
      <c r="CI560" s="56"/>
      <c r="CJ560">
        <v>0.13</v>
      </c>
      <c r="CK560">
        <v>0</v>
      </c>
      <c r="CL560">
        <v>0</v>
      </c>
      <c r="CM560">
        <v>0</v>
      </c>
      <c r="CN560">
        <v>0</v>
      </c>
      <c r="CO560">
        <v>0.12</v>
      </c>
      <c r="CP560">
        <v>0.84</v>
      </c>
      <c r="CQ560" t="s">
        <v>1154</v>
      </c>
      <c r="CR560" t="s">
        <v>1153</v>
      </c>
      <c r="CS560" t="s">
        <v>1748</v>
      </c>
      <c r="CT560" t="s">
        <v>1397</v>
      </c>
      <c r="CU560" t="s">
        <v>1396</v>
      </c>
      <c r="CV560" t="s">
        <v>3305</v>
      </c>
      <c r="CW560" t="s">
        <v>1727</v>
      </c>
      <c r="CX560" t="s">
        <v>853</v>
      </c>
      <c r="DC560" t="s">
        <v>1387</v>
      </c>
      <c r="DE560" t="s">
        <v>1392</v>
      </c>
    </row>
    <row r="561" spans="1:109" x14ac:dyDescent="0.25">
      <c r="A561" t="s">
        <v>1025</v>
      </c>
      <c r="B561">
        <v>2</v>
      </c>
      <c r="C561" s="56">
        <v>42419</v>
      </c>
      <c r="D561" t="s">
        <v>1153</v>
      </c>
      <c r="E561" t="s">
        <v>3306</v>
      </c>
      <c r="G561" t="s">
        <v>3307</v>
      </c>
      <c r="H561" t="s">
        <v>1144</v>
      </c>
      <c r="I561" t="s">
        <v>1144</v>
      </c>
      <c r="J561" t="s">
        <v>1144</v>
      </c>
      <c r="K561" t="s">
        <v>1144</v>
      </c>
      <c r="L561">
        <v>1.1200000000000001</v>
      </c>
      <c r="M561">
        <v>3.18</v>
      </c>
      <c r="N561">
        <v>0</v>
      </c>
      <c r="O561" s="56">
        <v>0</v>
      </c>
      <c r="P561" s="56">
        <v>0</v>
      </c>
      <c r="Q561">
        <v>1</v>
      </c>
      <c r="R561">
        <v>1</v>
      </c>
      <c r="S561">
        <v>11</v>
      </c>
      <c r="T561">
        <v>8</v>
      </c>
      <c r="U561">
        <v>3</v>
      </c>
      <c r="V561">
        <v>1</v>
      </c>
      <c r="X561" t="s">
        <v>7659</v>
      </c>
      <c r="AA561">
        <v>0</v>
      </c>
      <c r="AB561">
        <v>0</v>
      </c>
      <c r="AC561">
        <v>0</v>
      </c>
      <c r="AD561">
        <v>0</v>
      </c>
      <c r="AE561">
        <v>0</v>
      </c>
      <c r="AF561">
        <v>0</v>
      </c>
      <c r="AG561">
        <v>0</v>
      </c>
      <c r="AJ561" s="56"/>
      <c r="AK561" s="56"/>
      <c r="AL561" s="56"/>
      <c r="AP561" t="s">
        <v>1155</v>
      </c>
      <c r="AR561">
        <v>5</v>
      </c>
      <c r="AS561" t="s">
        <v>1152</v>
      </c>
      <c r="AT561">
        <v>1</v>
      </c>
      <c r="AV561">
        <v>42</v>
      </c>
      <c r="AW561">
        <v>28</v>
      </c>
      <c r="AX561">
        <v>14</v>
      </c>
      <c r="AY561" t="s">
        <v>1147</v>
      </c>
      <c r="AZ561" t="s">
        <v>1147</v>
      </c>
      <c r="BA561">
        <v>60</v>
      </c>
      <c r="BD561">
        <v>1000000000</v>
      </c>
      <c r="BE561">
        <v>58</v>
      </c>
      <c r="BF561">
        <v>-0.38</v>
      </c>
      <c r="BG561">
        <v>0</v>
      </c>
      <c r="BH561">
        <v>0</v>
      </c>
      <c r="BI561">
        <v>0</v>
      </c>
      <c r="BJ561">
        <v>0</v>
      </c>
      <c r="BK561">
        <v>0</v>
      </c>
      <c r="BL561">
        <v>0</v>
      </c>
      <c r="BM561">
        <v>58</v>
      </c>
      <c r="BN561">
        <v>-0.38</v>
      </c>
      <c r="BO561">
        <v>0</v>
      </c>
      <c r="BP561">
        <v>0</v>
      </c>
      <c r="BR561">
        <v>0</v>
      </c>
      <c r="BS561">
        <v>11</v>
      </c>
      <c r="BX561">
        <v>0</v>
      </c>
      <c r="BY561">
        <v>17.920000000000002</v>
      </c>
      <c r="BZ561">
        <v>0</v>
      </c>
      <c r="CA561">
        <v>8.0299999999999994</v>
      </c>
      <c r="CB561">
        <v>0</v>
      </c>
      <c r="CC561">
        <v>1</v>
      </c>
      <c r="CD561" s="56">
        <v>42342</v>
      </c>
      <c r="CE561" s="56">
        <v>42342</v>
      </c>
      <c r="CF561" s="56">
        <v>42342</v>
      </c>
      <c r="CG561" s="56">
        <v>42419</v>
      </c>
      <c r="CH561" s="56"/>
      <c r="CI561" s="56"/>
      <c r="CJ561">
        <v>0.06</v>
      </c>
      <c r="CK561">
        <v>0</v>
      </c>
      <c r="CL561">
        <v>0</v>
      </c>
      <c r="CM561">
        <v>0</v>
      </c>
      <c r="CN561">
        <v>0</v>
      </c>
      <c r="CO561">
        <v>0</v>
      </c>
      <c r="CP561">
        <v>0.96</v>
      </c>
      <c r="CQ561" t="s">
        <v>1154</v>
      </c>
      <c r="CR561" t="s">
        <v>1153</v>
      </c>
      <c r="CS561" t="s">
        <v>1748</v>
      </c>
      <c r="CT561" t="s">
        <v>1397</v>
      </c>
      <c r="CU561" t="s">
        <v>1396</v>
      </c>
      <c r="CV561" t="s">
        <v>3308</v>
      </c>
      <c r="CW561" t="s">
        <v>1727</v>
      </c>
      <c r="CX561" t="s">
        <v>853</v>
      </c>
      <c r="DC561" t="s">
        <v>1387</v>
      </c>
      <c r="DE561" t="s">
        <v>1392</v>
      </c>
    </row>
    <row r="562" spans="1:109" x14ac:dyDescent="0.25">
      <c r="A562" t="s">
        <v>1025</v>
      </c>
      <c r="B562">
        <v>2</v>
      </c>
      <c r="C562" s="56">
        <v>42419</v>
      </c>
      <c r="D562" t="s">
        <v>1153</v>
      </c>
      <c r="E562" t="s">
        <v>1487</v>
      </c>
      <c r="G562" t="s">
        <v>3309</v>
      </c>
      <c r="H562" t="s">
        <v>1144</v>
      </c>
      <c r="I562" t="s">
        <v>1144</v>
      </c>
      <c r="J562" t="s">
        <v>1144</v>
      </c>
      <c r="K562" t="s">
        <v>1144</v>
      </c>
      <c r="L562">
        <v>48.69</v>
      </c>
      <c r="M562">
        <v>149.76</v>
      </c>
      <c r="N562">
        <v>0</v>
      </c>
      <c r="O562" s="56">
        <v>0</v>
      </c>
      <c r="P562" s="56">
        <v>0</v>
      </c>
      <c r="Q562">
        <v>1</v>
      </c>
      <c r="R562">
        <v>1</v>
      </c>
      <c r="S562">
        <v>11</v>
      </c>
      <c r="T562">
        <v>8</v>
      </c>
      <c r="U562">
        <v>3</v>
      </c>
      <c r="V562">
        <v>1</v>
      </c>
      <c r="W562" t="s">
        <v>1156</v>
      </c>
      <c r="X562" t="s">
        <v>7659</v>
      </c>
      <c r="AA562">
        <v>0</v>
      </c>
      <c r="AB562">
        <v>0</v>
      </c>
      <c r="AC562">
        <v>0</v>
      </c>
      <c r="AD562">
        <v>0</v>
      </c>
      <c r="AE562">
        <v>0</v>
      </c>
      <c r="AF562">
        <v>0</v>
      </c>
      <c r="AG562">
        <v>0</v>
      </c>
      <c r="AJ562" s="56"/>
      <c r="AK562" s="56"/>
      <c r="AL562" s="56"/>
      <c r="AP562" t="s">
        <v>1155</v>
      </c>
      <c r="AR562">
        <v>5</v>
      </c>
      <c r="AS562" t="s">
        <v>1152</v>
      </c>
      <c r="AT562">
        <v>1</v>
      </c>
      <c r="AV562">
        <v>22</v>
      </c>
      <c r="AW562">
        <v>15</v>
      </c>
      <c r="AX562">
        <v>7</v>
      </c>
      <c r="AY562" t="s">
        <v>1145</v>
      </c>
      <c r="AZ562" t="s">
        <v>1145</v>
      </c>
      <c r="BA562">
        <v>28</v>
      </c>
      <c r="BD562">
        <v>1000000000</v>
      </c>
      <c r="BE562">
        <v>14</v>
      </c>
      <c r="BF562">
        <v>0.36</v>
      </c>
      <c r="BG562">
        <v>0</v>
      </c>
      <c r="BH562">
        <v>0</v>
      </c>
      <c r="BI562">
        <v>0</v>
      </c>
      <c r="BJ562">
        <v>0</v>
      </c>
      <c r="BK562">
        <v>0</v>
      </c>
      <c r="BL562">
        <v>0</v>
      </c>
      <c r="BM562">
        <v>14</v>
      </c>
      <c r="BN562">
        <v>0.36</v>
      </c>
      <c r="BO562">
        <v>0</v>
      </c>
      <c r="BP562">
        <v>0</v>
      </c>
      <c r="BR562">
        <v>10</v>
      </c>
      <c r="BS562">
        <v>6</v>
      </c>
      <c r="BT562">
        <v>0</v>
      </c>
      <c r="BX562">
        <v>0</v>
      </c>
      <c r="BY562">
        <v>0</v>
      </c>
      <c r="BZ562">
        <v>0</v>
      </c>
      <c r="CA562">
        <v>9.06</v>
      </c>
      <c r="CB562">
        <v>0</v>
      </c>
      <c r="CC562">
        <v>1</v>
      </c>
      <c r="CD562" s="56">
        <v>42342</v>
      </c>
      <c r="CE562" s="56">
        <v>42342</v>
      </c>
      <c r="CF562" s="56">
        <v>42342</v>
      </c>
      <c r="CG562" s="56">
        <v>42419</v>
      </c>
      <c r="CH562" s="56"/>
      <c r="CI562" s="56"/>
      <c r="CJ562">
        <v>0.13</v>
      </c>
      <c r="CK562">
        <v>4</v>
      </c>
      <c r="CL562">
        <v>0</v>
      </c>
      <c r="CM562">
        <v>0.03</v>
      </c>
      <c r="CN562">
        <v>0.94</v>
      </c>
      <c r="CO562">
        <v>0</v>
      </c>
      <c r="CP562">
        <v>0</v>
      </c>
      <c r="CQ562" t="s">
        <v>1154</v>
      </c>
      <c r="CR562" t="s">
        <v>1153</v>
      </c>
      <c r="CS562" t="s">
        <v>1748</v>
      </c>
      <c r="CT562" t="s">
        <v>1397</v>
      </c>
      <c r="CU562" t="s">
        <v>1396</v>
      </c>
      <c r="CV562" t="s">
        <v>3310</v>
      </c>
      <c r="CW562" t="s">
        <v>1727</v>
      </c>
      <c r="CX562" t="s">
        <v>853</v>
      </c>
      <c r="DC562" t="s">
        <v>1387</v>
      </c>
      <c r="DE562" t="s">
        <v>1392</v>
      </c>
    </row>
    <row r="563" spans="1:109" x14ac:dyDescent="0.25">
      <c r="A563" t="s">
        <v>1025</v>
      </c>
      <c r="B563">
        <v>2</v>
      </c>
      <c r="C563" s="56">
        <v>42419</v>
      </c>
      <c r="D563" t="s">
        <v>1153</v>
      </c>
      <c r="E563" t="s">
        <v>3311</v>
      </c>
      <c r="G563" t="s">
        <v>3312</v>
      </c>
      <c r="H563" t="s">
        <v>1144</v>
      </c>
      <c r="I563" t="s">
        <v>1144</v>
      </c>
      <c r="J563" t="s">
        <v>1144</v>
      </c>
      <c r="K563" t="s">
        <v>1144</v>
      </c>
      <c r="L563">
        <v>2.39</v>
      </c>
      <c r="M563">
        <v>6.54</v>
      </c>
      <c r="N563">
        <v>0</v>
      </c>
      <c r="O563" s="56">
        <v>0</v>
      </c>
      <c r="P563" s="56">
        <v>0</v>
      </c>
      <c r="Q563">
        <v>1</v>
      </c>
      <c r="R563">
        <v>1</v>
      </c>
      <c r="S563">
        <v>11</v>
      </c>
      <c r="T563">
        <v>8</v>
      </c>
      <c r="U563">
        <v>3</v>
      </c>
      <c r="V563">
        <v>1</v>
      </c>
      <c r="X563" t="s">
        <v>7757</v>
      </c>
      <c r="AA563">
        <v>0</v>
      </c>
      <c r="AB563">
        <v>0</v>
      </c>
      <c r="AC563">
        <v>0</v>
      </c>
      <c r="AD563">
        <v>0</v>
      </c>
      <c r="AE563">
        <v>0</v>
      </c>
      <c r="AF563">
        <v>0</v>
      </c>
      <c r="AG563">
        <v>0</v>
      </c>
      <c r="AJ563" s="56"/>
      <c r="AK563" s="56"/>
      <c r="AL563" s="56"/>
      <c r="AP563" t="s">
        <v>1155</v>
      </c>
      <c r="AR563">
        <v>5</v>
      </c>
      <c r="AS563" t="s">
        <v>1152</v>
      </c>
      <c r="AT563">
        <v>1</v>
      </c>
      <c r="AV563">
        <v>35</v>
      </c>
      <c r="AW563">
        <v>23</v>
      </c>
      <c r="AX563">
        <v>12</v>
      </c>
      <c r="AY563" t="s">
        <v>1147</v>
      </c>
      <c r="AZ563" t="s">
        <v>1147</v>
      </c>
      <c r="BA563">
        <v>50</v>
      </c>
      <c r="BD563">
        <v>1000000000</v>
      </c>
      <c r="BE563">
        <v>43</v>
      </c>
      <c r="BF563">
        <v>-0.23</v>
      </c>
      <c r="BG563">
        <v>0</v>
      </c>
      <c r="BH563">
        <v>0</v>
      </c>
      <c r="BI563">
        <v>0</v>
      </c>
      <c r="BJ563">
        <v>0</v>
      </c>
      <c r="BK563">
        <v>0</v>
      </c>
      <c r="BL563">
        <v>0</v>
      </c>
      <c r="BM563">
        <v>43</v>
      </c>
      <c r="BN563">
        <v>-0.23</v>
      </c>
      <c r="BO563">
        <v>0</v>
      </c>
      <c r="BP563">
        <v>0</v>
      </c>
      <c r="BR563">
        <v>0</v>
      </c>
      <c r="BS563">
        <v>10</v>
      </c>
      <c r="BX563">
        <v>0</v>
      </c>
      <c r="BY563">
        <v>19.12</v>
      </c>
      <c r="BZ563">
        <v>0</v>
      </c>
      <c r="CA563">
        <v>7.58</v>
      </c>
      <c r="CB563">
        <v>0</v>
      </c>
      <c r="CC563">
        <v>1</v>
      </c>
      <c r="CD563" s="56">
        <v>42341</v>
      </c>
      <c r="CE563" s="56">
        <v>42342</v>
      </c>
      <c r="CF563" s="56">
        <v>42342</v>
      </c>
      <c r="CG563" s="56">
        <v>42419</v>
      </c>
      <c r="CH563" s="56"/>
      <c r="CI563" s="56"/>
      <c r="CJ563">
        <v>0.16</v>
      </c>
      <c r="CK563">
        <v>0</v>
      </c>
      <c r="CL563">
        <v>0</v>
      </c>
      <c r="CM563">
        <v>0</v>
      </c>
      <c r="CN563">
        <v>0</v>
      </c>
      <c r="CO563">
        <v>0.49</v>
      </c>
      <c r="CP563">
        <v>0.47</v>
      </c>
      <c r="CQ563" t="s">
        <v>1154</v>
      </c>
      <c r="CR563" t="s">
        <v>1153</v>
      </c>
      <c r="CS563" t="s">
        <v>1748</v>
      </c>
      <c r="CT563" t="s">
        <v>1397</v>
      </c>
      <c r="CU563" t="s">
        <v>1396</v>
      </c>
      <c r="CV563" t="s">
        <v>3313</v>
      </c>
      <c r="CW563" t="s">
        <v>1727</v>
      </c>
      <c r="CX563" t="s">
        <v>853</v>
      </c>
      <c r="DC563" t="s">
        <v>1387</v>
      </c>
      <c r="DE563" t="s">
        <v>1392</v>
      </c>
    </row>
    <row r="564" spans="1:109" x14ac:dyDescent="0.25">
      <c r="A564" t="s">
        <v>1025</v>
      </c>
      <c r="B564">
        <v>2</v>
      </c>
      <c r="C564" s="56">
        <v>42419</v>
      </c>
      <c r="D564" t="s">
        <v>1153</v>
      </c>
      <c r="E564" t="s">
        <v>1488</v>
      </c>
      <c r="G564" t="s">
        <v>3314</v>
      </c>
      <c r="H564" t="s">
        <v>1144</v>
      </c>
      <c r="I564" t="s">
        <v>1144</v>
      </c>
      <c r="J564" t="s">
        <v>1144</v>
      </c>
      <c r="K564" t="s">
        <v>1144</v>
      </c>
      <c r="L564">
        <v>2.54</v>
      </c>
      <c r="M564">
        <v>9.15</v>
      </c>
      <c r="N564">
        <v>0</v>
      </c>
      <c r="O564" s="56">
        <v>0</v>
      </c>
      <c r="P564" s="56">
        <v>0</v>
      </c>
      <c r="Q564">
        <v>1</v>
      </c>
      <c r="R564">
        <v>1</v>
      </c>
      <c r="S564">
        <v>11</v>
      </c>
      <c r="T564">
        <v>8</v>
      </c>
      <c r="U564">
        <v>3</v>
      </c>
      <c r="V564">
        <v>1</v>
      </c>
      <c r="W564" t="s">
        <v>1156</v>
      </c>
      <c r="X564" t="s">
        <v>7659</v>
      </c>
      <c r="AA564">
        <v>0</v>
      </c>
      <c r="AB564">
        <v>0</v>
      </c>
      <c r="AC564">
        <v>0</v>
      </c>
      <c r="AD564">
        <v>0</v>
      </c>
      <c r="AE564">
        <v>0</v>
      </c>
      <c r="AF564">
        <v>0</v>
      </c>
      <c r="AG564">
        <v>0</v>
      </c>
      <c r="AJ564" s="56"/>
      <c r="AK564" s="56"/>
      <c r="AL564" s="56"/>
      <c r="AP564" t="s">
        <v>1155</v>
      </c>
      <c r="AR564">
        <v>5</v>
      </c>
      <c r="AS564" t="s">
        <v>1152</v>
      </c>
      <c r="AT564">
        <v>1</v>
      </c>
      <c r="AV564">
        <v>70</v>
      </c>
      <c r="AW564">
        <v>47</v>
      </c>
      <c r="AX564">
        <v>23</v>
      </c>
      <c r="AY564" t="s">
        <v>1148</v>
      </c>
      <c r="AZ564" t="s">
        <v>1148</v>
      </c>
      <c r="BA564">
        <v>100</v>
      </c>
      <c r="BD564">
        <v>1000000000</v>
      </c>
      <c r="BE564">
        <v>52</v>
      </c>
      <c r="BF564">
        <v>0.26</v>
      </c>
      <c r="BG564">
        <v>0</v>
      </c>
      <c r="BH564">
        <v>0</v>
      </c>
      <c r="BI564">
        <v>0</v>
      </c>
      <c r="BJ564">
        <v>0</v>
      </c>
      <c r="BK564">
        <v>0</v>
      </c>
      <c r="BL564">
        <v>0</v>
      </c>
      <c r="BM564">
        <v>52</v>
      </c>
      <c r="BN564">
        <v>0.26</v>
      </c>
      <c r="BO564">
        <v>0</v>
      </c>
      <c r="BP564">
        <v>0</v>
      </c>
      <c r="BR564">
        <v>20</v>
      </c>
      <c r="BS564">
        <v>19</v>
      </c>
      <c r="BT564">
        <v>15</v>
      </c>
      <c r="BX564">
        <v>0</v>
      </c>
      <c r="BY564">
        <v>0</v>
      </c>
      <c r="BZ564">
        <v>0</v>
      </c>
      <c r="CA564">
        <v>11.36</v>
      </c>
      <c r="CB564">
        <v>0</v>
      </c>
      <c r="CC564">
        <v>1</v>
      </c>
      <c r="CD564" s="56">
        <v>42342</v>
      </c>
      <c r="CE564" s="56">
        <v>42342</v>
      </c>
      <c r="CF564" s="56">
        <v>42342</v>
      </c>
      <c r="CG564" s="56">
        <v>42419</v>
      </c>
      <c r="CH564" s="56"/>
      <c r="CI564" s="56"/>
      <c r="CJ564">
        <v>0.2</v>
      </c>
      <c r="CK564">
        <v>0</v>
      </c>
      <c r="CL564">
        <v>0</v>
      </c>
      <c r="CM564">
        <v>0</v>
      </c>
      <c r="CN564">
        <v>0</v>
      </c>
      <c r="CO564">
        <v>0.32</v>
      </c>
      <c r="CP564">
        <v>0.64</v>
      </c>
      <c r="CQ564" t="s">
        <v>1154</v>
      </c>
      <c r="CR564" t="s">
        <v>1153</v>
      </c>
      <c r="CS564" t="s">
        <v>1748</v>
      </c>
      <c r="CT564" t="s">
        <v>1397</v>
      </c>
      <c r="CU564" t="s">
        <v>1396</v>
      </c>
      <c r="CV564" t="s">
        <v>3315</v>
      </c>
      <c r="CW564" t="s">
        <v>1727</v>
      </c>
      <c r="CX564" t="s">
        <v>853</v>
      </c>
      <c r="DC564" t="s">
        <v>1387</v>
      </c>
      <c r="DE564" t="s">
        <v>1392</v>
      </c>
    </row>
    <row r="565" spans="1:109" x14ac:dyDescent="0.25">
      <c r="A565" t="s">
        <v>1025</v>
      </c>
      <c r="B565">
        <v>2</v>
      </c>
      <c r="C565" s="56">
        <v>42419</v>
      </c>
      <c r="D565" t="s">
        <v>1153</v>
      </c>
      <c r="E565" t="s">
        <v>1489</v>
      </c>
      <c r="G565" t="s">
        <v>3316</v>
      </c>
      <c r="H565" t="s">
        <v>1144</v>
      </c>
      <c r="I565" t="s">
        <v>1144</v>
      </c>
      <c r="J565" t="s">
        <v>1144</v>
      </c>
      <c r="K565" t="s">
        <v>1144</v>
      </c>
      <c r="L565">
        <v>3.69</v>
      </c>
      <c r="M565">
        <v>7.52</v>
      </c>
      <c r="N565">
        <v>0</v>
      </c>
      <c r="O565" s="56">
        <v>0</v>
      </c>
      <c r="P565" s="56">
        <v>0</v>
      </c>
      <c r="Q565">
        <v>1</v>
      </c>
      <c r="R565">
        <v>1</v>
      </c>
      <c r="S565">
        <v>11</v>
      </c>
      <c r="T565">
        <v>8</v>
      </c>
      <c r="U565">
        <v>3</v>
      </c>
      <c r="V565">
        <v>1</v>
      </c>
      <c r="W565" t="s">
        <v>1394</v>
      </c>
      <c r="X565" t="s">
        <v>7758</v>
      </c>
      <c r="AA565">
        <v>0</v>
      </c>
      <c r="AB565">
        <v>0</v>
      </c>
      <c r="AC565">
        <v>0</v>
      </c>
      <c r="AD565">
        <v>0</v>
      </c>
      <c r="AE565">
        <v>0</v>
      </c>
      <c r="AF565">
        <v>0</v>
      </c>
      <c r="AG565">
        <v>0</v>
      </c>
      <c r="AJ565" s="56"/>
      <c r="AK565" s="56"/>
      <c r="AL565" s="56"/>
      <c r="AP565" t="s">
        <v>1155</v>
      </c>
      <c r="AR565">
        <v>5</v>
      </c>
      <c r="AS565" t="s">
        <v>1152</v>
      </c>
      <c r="AT565">
        <v>1</v>
      </c>
      <c r="AV565">
        <v>90</v>
      </c>
      <c r="AW565">
        <v>60</v>
      </c>
      <c r="AX565">
        <v>30</v>
      </c>
      <c r="AY565" t="s">
        <v>1145</v>
      </c>
      <c r="AZ565" t="s">
        <v>1145</v>
      </c>
      <c r="BA565">
        <v>67</v>
      </c>
      <c r="BD565">
        <v>1000000000</v>
      </c>
      <c r="BE565">
        <v>46</v>
      </c>
      <c r="BF565">
        <v>0.49</v>
      </c>
      <c r="BG565">
        <v>0</v>
      </c>
      <c r="BH565">
        <v>0</v>
      </c>
      <c r="BI565">
        <v>0</v>
      </c>
      <c r="BJ565">
        <v>0</v>
      </c>
      <c r="BK565">
        <v>0</v>
      </c>
      <c r="BL565">
        <v>5</v>
      </c>
      <c r="BM565">
        <v>51</v>
      </c>
      <c r="BN565">
        <v>0.43</v>
      </c>
      <c r="BO565">
        <v>0</v>
      </c>
      <c r="BP565">
        <v>0</v>
      </c>
      <c r="BR565">
        <v>40</v>
      </c>
      <c r="BS565">
        <v>25</v>
      </c>
      <c r="BT565">
        <v>20</v>
      </c>
      <c r="BX565">
        <v>0</v>
      </c>
      <c r="BY565">
        <v>0</v>
      </c>
      <c r="BZ565">
        <v>0</v>
      </c>
      <c r="CA565">
        <v>4.53</v>
      </c>
      <c r="CB565">
        <v>0</v>
      </c>
      <c r="CC565">
        <v>1</v>
      </c>
      <c r="CD565" s="56">
        <v>42404</v>
      </c>
      <c r="CE565" s="56">
        <v>42404</v>
      </c>
      <c r="CF565" s="56">
        <v>42404</v>
      </c>
      <c r="CG565" s="56">
        <v>42481</v>
      </c>
      <c r="CH565" s="56"/>
      <c r="CI565" s="56"/>
      <c r="CJ565">
        <v>0.02</v>
      </c>
      <c r="CK565">
        <v>0</v>
      </c>
      <c r="CL565">
        <v>0</v>
      </c>
      <c r="CM565">
        <v>0</v>
      </c>
      <c r="CN565">
        <v>0.27</v>
      </c>
      <c r="CO565">
        <v>0</v>
      </c>
      <c r="CP565">
        <v>0</v>
      </c>
      <c r="CQ565" t="s">
        <v>1154</v>
      </c>
      <c r="CR565" t="s">
        <v>1153</v>
      </c>
      <c r="CS565" t="s">
        <v>1748</v>
      </c>
      <c r="CT565" t="s">
        <v>1397</v>
      </c>
      <c r="CU565" t="s">
        <v>1396</v>
      </c>
      <c r="CV565" t="s">
        <v>3317</v>
      </c>
      <c r="CW565" t="s">
        <v>1727</v>
      </c>
      <c r="CX565" t="s">
        <v>853</v>
      </c>
      <c r="DC565" t="s">
        <v>1387</v>
      </c>
      <c r="DE565" t="s">
        <v>1392</v>
      </c>
    </row>
    <row r="566" spans="1:109" x14ac:dyDescent="0.25">
      <c r="A566" t="s">
        <v>1025</v>
      </c>
      <c r="B566">
        <v>2</v>
      </c>
      <c r="C566" s="56">
        <v>42419</v>
      </c>
      <c r="D566" t="s">
        <v>1153</v>
      </c>
      <c r="E566" t="s">
        <v>3318</v>
      </c>
      <c r="G566" t="s">
        <v>3319</v>
      </c>
      <c r="H566" t="s">
        <v>1144</v>
      </c>
      <c r="I566" t="s">
        <v>1144</v>
      </c>
      <c r="J566" t="s">
        <v>1144</v>
      </c>
      <c r="K566" t="s">
        <v>1144</v>
      </c>
      <c r="L566">
        <v>6.38</v>
      </c>
      <c r="M566">
        <v>15.67</v>
      </c>
      <c r="N566">
        <v>0</v>
      </c>
      <c r="O566" s="56">
        <v>0</v>
      </c>
      <c r="P566" s="56">
        <v>0</v>
      </c>
      <c r="Q566">
        <v>1</v>
      </c>
      <c r="R566">
        <v>1</v>
      </c>
      <c r="S566">
        <v>11</v>
      </c>
      <c r="T566">
        <v>8</v>
      </c>
      <c r="U566">
        <v>3</v>
      </c>
      <c r="V566">
        <v>1</v>
      </c>
      <c r="X566" t="s">
        <v>7757</v>
      </c>
      <c r="AA566">
        <v>0</v>
      </c>
      <c r="AB566">
        <v>0</v>
      </c>
      <c r="AC566">
        <v>0</v>
      </c>
      <c r="AD566">
        <v>0</v>
      </c>
      <c r="AE566">
        <v>0</v>
      </c>
      <c r="AF566">
        <v>0</v>
      </c>
      <c r="AG566">
        <v>0</v>
      </c>
      <c r="AJ566" s="56"/>
      <c r="AK566" s="56"/>
      <c r="AL566" s="56"/>
      <c r="AP566" t="s">
        <v>1155</v>
      </c>
      <c r="AR566">
        <v>5</v>
      </c>
      <c r="AS566" t="s">
        <v>1152</v>
      </c>
      <c r="AT566">
        <v>1</v>
      </c>
      <c r="AV566">
        <v>13</v>
      </c>
      <c r="AW566">
        <v>9</v>
      </c>
      <c r="AX566">
        <v>4</v>
      </c>
      <c r="AY566" t="s">
        <v>1147</v>
      </c>
      <c r="AZ566" t="s">
        <v>1147</v>
      </c>
      <c r="BA566">
        <v>17</v>
      </c>
      <c r="BD566">
        <v>1000000000</v>
      </c>
      <c r="BE566">
        <v>14</v>
      </c>
      <c r="BF566">
        <v>-0.08</v>
      </c>
      <c r="BG566">
        <v>0</v>
      </c>
      <c r="BH566">
        <v>0</v>
      </c>
      <c r="BI566">
        <v>0</v>
      </c>
      <c r="BJ566">
        <v>0</v>
      </c>
      <c r="BK566">
        <v>0</v>
      </c>
      <c r="BL566">
        <v>0</v>
      </c>
      <c r="BM566">
        <v>14</v>
      </c>
      <c r="BN566">
        <v>-0.08</v>
      </c>
      <c r="BO566">
        <v>0</v>
      </c>
      <c r="BP566">
        <v>0</v>
      </c>
      <c r="BR566">
        <v>0</v>
      </c>
      <c r="BS566">
        <v>4</v>
      </c>
      <c r="BT566">
        <v>0</v>
      </c>
      <c r="BX566">
        <v>0</v>
      </c>
      <c r="BY566">
        <v>6.38</v>
      </c>
      <c r="BZ566">
        <v>0</v>
      </c>
      <c r="CA566">
        <v>6.35</v>
      </c>
      <c r="CB566">
        <v>0</v>
      </c>
      <c r="CC566">
        <v>1</v>
      </c>
      <c r="CD566" s="56">
        <v>42341</v>
      </c>
      <c r="CE566" s="56">
        <v>42342</v>
      </c>
      <c r="CF566" s="56">
        <v>42342</v>
      </c>
      <c r="CG566" s="56">
        <v>42419</v>
      </c>
      <c r="CH566" s="56"/>
      <c r="CI566" s="56"/>
      <c r="CJ566">
        <v>0.02</v>
      </c>
      <c r="CK566">
        <v>0</v>
      </c>
      <c r="CL566">
        <v>0</v>
      </c>
      <c r="CM566">
        <v>0</v>
      </c>
      <c r="CN566">
        <v>0</v>
      </c>
      <c r="CO566">
        <v>0</v>
      </c>
      <c r="CP566">
        <v>0.96</v>
      </c>
      <c r="CQ566" t="s">
        <v>1154</v>
      </c>
      <c r="CR566" t="s">
        <v>1153</v>
      </c>
      <c r="CS566" t="s">
        <v>1748</v>
      </c>
      <c r="CT566" t="s">
        <v>1397</v>
      </c>
      <c r="CU566" t="s">
        <v>1396</v>
      </c>
      <c r="CV566" t="s">
        <v>3320</v>
      </c>
      <c r="CW566" t="s">
        <v>1727</v>
      </c>
      <c r="CX566" t="s">
        <v>853</v>
      </c>
      <c r="DC566" t="s">
        <v>1387</v>
      </c>
      <c r="DE566" t="s">
        <v>1392</v>
      </c>
    </row>
    <row r="567" spans="1:109" x14ac:dyDescent="0.25">
      <c r="A567" t="s">
        <v>1025</v>
      </c>
      <c r="B567">
        <v>2</v>
      </c>
      <c r="C567" s="56">
        <v>42419</v>
      </c>
      <c r="D567" t="s">
        <v>1153</v>
      </c>
      <c r="E567" t="s">
        <v>3321</v>
      </c>
      <c r="G567" t="s">
        <v>3322</v>
      </c>
      <c r="H567" t="s">
        <v>1144</v>
      </c>
      <c r="I567" t="s">
        <v>1144</v>
      </c>
      <c r="J567" t="s">
        <v>1144</v>
      </c>
      <c r="K567" t="s">
        <v>1144</v>
      </c>
      <c r="L567">
        <v>6.1</v>
      </c>
      <c r="M567">
        <v>15.95</v>
      </c>
      <c r="N567">
        <v>0</v>
      </c>
      <c r="O567" s="56">
        <v>0</v>
      </c>
      <c r="P567" s="56">
        <v>0</v>
      </c>
      <c r="Q567">
        <v>1</v>
      </c>
      <c r="R567">
        <v>1</v>
      </c>
      <c r="S567">
        <v>11</v>
      </c>
      <c r="T567">
        <v>8</v>
      </c>
      <c r="U567">
        <v>3</v>
      </c>
      <c r="V567">
        <v>1</v>
      </c>
      <c r="W567" t="s">
        <v>1156</v>
      </c>
      <c r="X567" t="s">
        <v>7755</v>
      </c>
      <c r="Y567">
        <v>8</v>
      </c>
      <c r="AA567">
        <v>0</v>
      </c>
      <c r="AB567">
        <v>0</v>
      </c>
      <c r="AC567">
        <v>0</v>
      </c>
      <c r="AD567">
        <v>0</v>
      </c>
      <c r="AE567">
        <v>0</v>
      </c>
      <c r="AF567">
        <v>0</v>
      </c>
      <c r="AG567">
        <v>0</v>
      </c>
      <c r="AJ567" s="56"/>
      <c r="AK567" s="56"/>
      <c r="AL567" s="56"/>
      <c r="AP567" t="s">
        <v>1155</v>
      </c>
      <c r="AR567">
        <v>5</v>
      </c>
      <c r="AS567" t="s">
        <v>1152</v>
      </c>
      <c r="AT567">
        <v>1</v>
      </c>
      <c r="AV567">
        <v>12</v>
      </c>
      <c r="AW567">
        <v>8</v>
      </c>
      <c r="AX567">
        <v>4</v>
      </c>
      <c r="AY567" t="s">
        <v>1145</v>
      </c>
      <c r="AZ567" t="s">
        <v>1147</v>
      </c>
      <c r="BA567">
        <v>12</v>
      </c>
      <c r="BD567">
        <v>1000000000</v>
      </c>
      <c r="BE567">
        <v>8</v>
      </c>
      <c r="BF567">
        <v>0.33</v>
      </c>
      <c r="BG567">
        <v>0</v>
      </c>
      <c r="BH567">
        <v>0</v>
      </c>
      <c r="BI567">
        <v>0</v>
      </c>
      <c r="BJ567">
        <v>0</v>
      </c>
      <c r="BK567">
        <v>0</v>
      </c>
      <c r="BL567">
        <v>5</v>
      </c>
      <c r="BM567">
        <v>13</v>
      </c>
      <c r="BN567">
        <v>-0.08</v>
      </c>
      <c r="BO567">
        <v>0</v>
      </c>
      <c r="BP567">
        <v>0</v>
      </c>
      <c r="BR567">
        <v>0</v>
      </c>
      <c r="BS567">
        <v>3</v>
      </c>
      <c r="BX567">
        <v>0</v>
      </c>
      <c r="BY567">
        <v>0</v>
      </c>
      <c r="BZ567">
        <v>0</v>
      </c>
      <c r="CA567">
        <v>7.05</v>
      </c>
      <c r="CB567">
        <v>0</v>
      </c>
      <c r="CC567">
        <v>1</v>
      </c>
      <c r="CD567" s="56">
        <v>42095</v>
      </c>
      <c r="CE567" s="56">
        <v>42342</v>
      </c>
      <c r="CF567" s="56">
        <v>42342</v>
      </c>
      <c r="CG567" s="56">
        <v>42419</v>
      </c>
      <c r="CH567" s="56"/>
      <c r="CI567" s="56"/>
      <c r="CJ567">
        <v>0.05</v>
      </c>
      <c r="CK567">
        <v>0</v>
      </c>
      <c r="CL567">
        <v>0</v>
      </c>
      <c r="CM567">
        <v>0</v>
      </c>
      <c r="CN567">
        <v>0.05</v>
      </c>
      <c r="CO567">
        <v>0.91</v>
      </c>
      <c r="CP567">
        <v>0</v>
      </c>
      <c r="CQ567" t="s">
        <v>1154</v>
      </c>
      <c r="CR567" t="s">
        <v>1153</v>
      </c>
      <c r="CS567" t="s">
        <v>1748</v>
      </c>
      <c r="CT567" t="s">
        <v>1397</v>
      </c>
      <c r="CU567" t="s">
        <v>1396</v>
      </c>
      <c r="CV567" t="s">
        <v>3323</v>
      </c>
      <c r="CW567" t="s">
        <v>1727</v>
      </c>
      <c r="CX567" t="s">
        <v>853</v>
      </c>
      <c r="DC567" t="s">
        <v>1387</v>
      </c>
      <c r="DE567" t="s">
        <v>1392</v>
      </c>
    </row>
    <row r="568" spans="1:109" x14ac:dyDescent="0.25">
      <c r="A568" t="s">
        <v>1025</v>
      </c>
      <c r="B568">
        <v>2</v>
      </c>
      <c r="C568" s="56">
        <v>42419</v>
      </c>
      <c r="D568" t="s">
        <v>1153</v>
      </c>
      <c r="E568" t="s">
        <v>3324</v>
      </c>
      <c r="G568" t="s">
        <v>3325</v>
      </c>
      <c r="H568" t="s">
        <v>1144</v>
      </c>
      <c r="I568" t="s">
        <v>1144</v>
      </c>
      <c r="J568" t="s">
        <v>1144</v>
      </c>
      <c r="K568" t="s">
        <v>1144</v>
      </c>
      <c r="L568">
        <v>21.01</v>
      </c>
      <c r="M568">
        <v>48.83</v>
      </c>
      <c r="N568">
        <v>0</v>
      </c>
      <c r="O568" s="56">
        <v>0</v>
      </c>
      <c r="P568" s="56">
        <v>0</v>
      </c>
      <c r="Q568">
        <v>1</v>
      </c>
      <c r="R568">
        <v>1</v>
      </c>
      <c r="S568">
        <v>11</v>
      </c>
      <c r="T568">
        <v>8</v>
      </c>
      <c r="U568">
        <v>3</v>
      </c>
      <c r="V568">
        <v>1</v>
      </c>
      <c r="X568" t="s">
        <v>7757</v>
      </c>
      <c r="AA568">
        <v>0</v>
      </c>
      <c r="AB568">
        <v>0</v>
      </c>
      <c r="AC568">
        <v>0</v>
      </c>
      <c r="AD568">
        <v>0</v>
      </c>
      <c r="AE568">
        <v>0</v>
      </c>
      <c r="AF568">
        <v>0</v>
      </c>
      <c r="AG568">
        <v>0</v>
      </c>
      <c r="AJ568" s="56"/>
      <c r="AK568" s="56"/>
      <c r="AL568" s="56"/>
      <c r="AM568">
        <v>10</v>
      </c>
      <c r="AP568" t="s">
        <v>1155</v>
      </c>
      <c r="AR568">
        <v>5</v>
      </c>
      <c r="AS568" t="s">
        <v>1152</v>
      </c>
      <c r="AT568">
        <v>1</v>
      </c>
      <c r="AV568">
        <v>17</v>
      </c>
      <c r="AW568">
        <v>11</v>
      </c>
      <c r="AX568">
        <v>6</v>
      </c>
      <c r="AY568" t="s">
        <v>1147</v>
      </c>
      <c r="AZ568" t="s">
        <v>1147</v>
      </c>
      <c r="BA568">
        <v>25</v>
      </c>
      <c r="BD568">
        <v>1000000000</v>
      </c>
      <c r="BE568">
        <v>21</v>
      </c>
      <c r="BF568">
        <v>-0.24</v>
      </c>
      <c r="BG568">
        <v>0</v>
      </c>
      <c r="BH568">
        <v>0</v>
      </c>
      <c r="BI568">
        <v>0</v>
      </c>
      <c r="BJ568">
        <v>0</v>
      </c>
      <c r="BK568">
        <v>0</v>
      </c>
      <c r="BL568">
        <v>0</v>
      </c>
      <c r="BM568">
        <v>21</v>
      </c>
      <c r="BN568">
        <v>-0.24</v>
      </c>
      <c r="BO568">
        <v>0</v>
      </c>
      <c r="BP568">
        <v>0</v>
      </c>
      <c r="BR568">
        <v>0</v>
      </c>
      <c r="BS568">
        <v>5</v>
      </c>
      <c r="BX568">
        <v>0</v>
      </c>
      <c r="BY568">
        <v>84.04</v>
      </c>
      <c r="BZ568">
        <v>0</v>
      </c>
      <c r="CA568">
        <v>5.78</v>
      </c>
      <c r="CB568">
        <v>0</v>
      </c>
      <c r="CC568">
        <v>1</v>
      </c>
      <c r="CD568" s="56">
        <v>42341</v>
      </c>
      <c r="CE568" s="56">
        <v>42342</v>
      </c>
      <c r="CF568" s="56">
        <v>42342</v>
      </c>
      <c r="CG568" s="56">
        <v>42419</v>
      </c>
      <c r="CH568" s="56"/>
      <c r="CI568" s="56"/>
      <c r="CJ568">
        <v>0.01</v>
      </c>
      <c r="CK568">
        <v>0</v>
      </c>
      <c r="CL568">
        <v>0</v>
      </c>
      <c r="CM568">
        <v>0</v>
      </c>
      <c r="CN568">
        <v>0</v>
      </c>
      <c r="CO568">
        <v>0</v>
      </c>
      <c r="CP568">
        <v>0.96</v>
      </c>
      <c r="CQ568" t="s">
        <v>1154</v>
      </c>
      <c r="CR568" t="s">
        <v>1153</v>
      </c>
      <c r="CS568" t="s">
        <v>1748</v>
      </c>
      <c r="CT568" t="s">
        <v>1397</v>
      </c>
      <c r="CU568" t="s">
        <v>1396</v>
      </c>
      <c r="CV568" t="s">
        <v>3326</v>
      </c>
      <c r="CW568" t="s">
        <v>1727</v>
      </c>
      <c r="CX568" t="s">
        <v>853</v>
      </c>
      <c r="DC568" t="s">
        <v>1387</v>
      </c>
      <c r="DE568" t="s">
        <v>1392</v>
      </c>
    </row>
    <row r="569" spans="1:109" x14ac:dyDescent="0.25">
      <c r="A569" t="s">
        <v>1025</v>
      </c>
      <c r="B569">
        <v>2</v>
      </c>
      <c r="C569" s="56">
        <v>42419</v>
      </c>
      <c r="D569" t="s">
        <v>1153</v>
      </c>
      <c r="E569" t="s">
        <v>3327</v>
      </c>
      <c r="G569" t="s">
        <v>3328</v>
      </c>
      <c r="H569" t="s">
        <v>1144</v>
      </c>
      <c r="I569" t="s">
        <v>1144</v>
      </c>
      <c r="J569" t="s">
        <v>1144</v>
      </c>
      <c r="K569" t="s">
        <v>1144</v>
      </c>
      <c r="L569">
        <v>2.52</v>
      </c>
      <c r="M569">
        <v>6.41</v>
      </c>
      <c r="N569">
        <v>0</v>
      </c>
      <c r="O569" s="56">
        <v>0</v>
      </c>
      <c r="P569" s="56">
        <v>0</v>
      </c>
      <c r="Q569">
        <v>1</v>
      </c>
      <c r="R569">
        <v>1</v>
      </c>
      <c r="S569">
        <v>11</v>
      </c>
      <c r="T569">
        <v>8</v>
      </c>
      <c r="U569">
        <v>3</v>
      </c>
      <c r="V569">
        <v>1</v>
      </c>
      <c r="X569" t="s">
        <v>7755</v>
      </c>
      <c r="AA569">
        <v>0</v>
      </c>
      <c r="AB569">
        <v>0</v>
      </c>
      <c r="AC569">
        <v>0</v>
      </c>
      <c r="AD569">
        <v>0</v>
      </c>
      <c r="AE569">
        <v>0</v>
      </c>
      <c r="AF569">
        <v>0</v>
      </c>
      <c r="AG569">
        <v>0</v>
      </c>
      <c r="AJ569" s="56"/>
      <c r="AK569" s="56"/>
      <c r="AL569" s="56"/>
      <c r="AP569" t="s">
        <v>1155</v>
      </c>
      <c r="AS569" t="s">
        <v>1152</v>
      </c>
      <c r="AT569">
        <v>1</v>
      </c>
      <c r="AV569">
        <v>0</v>
      </c>
      <c r="AW569">
        <v>0</v>
      </c>
      <c r="AX569">
        <v>0</v>
      </c>
      <c r="AY569" t="s">
        <v>1388</v>
      </c>
      <c r="AZ569" t="s">
        <v>1388</v>
      </c>
      <c r="BA569">
        <v>0</v>
      </c>
      <c r="BD569">
        <v>1000000000</v>
      </c>
      <c r="BE569">
        <v>0</v>
      </c>
      <c r="BF569">
        <v>0</v>
      </c>
      <c r="BG569">
        <v>0</v>
      </c>
      <c r="BH569">
        <v>0</v>
      </c>
      <c r="BI569">
        <v>0</v>
      </c>
      <c r="BJ569">
        <v>0</v>
      </c>
      <c r="BK569">
        <v>0</v>
      </c>
      <c r="BL569">
        <v>0</v>
      </c>
      <c r="BM569">
        <v>0</v>
      </c>
      <c r="BN569">
        <v>0</v>
      </c>
      <c r="BO569">
        <v>0</v>
      </c>
      <c r="BP569">
        <v>0</v>
      </c>
      <c r="BR569">
        <v>0</v>
      </c>
      <c r="BS569">
        <v>0</v>
      </c>
      <c r="BX569">
        <v>0</v>
      </c>
      <c r="BY569">
        <v>0</v>
      </c>
      <c r="BZ569">
        <v>0</v>
      </c>
      <c r="CA569">
        <v>0</v>
      </c>
      <c r="CB569">
        <v>0</v>
      </c>
      <c r="CC569">
        <v>1</v>
      </c>
      <c r="CD569" s="56">
        <v>42095</v>
      </c>
      <c r="CE569" s="56">
        <v>42342</v>
      </c>
      <c r="CF569" s="56">
        <v>42342</v>
      </c>
      <c r="CG569" s="56">
        <v>42419</v>
      </c>
      <c r="CH569" s="56"/>
      <c r="CI569" s="56"/>
      <c r="CJ569">
        <v>1</v>
      </c>
      <c r="CK569">
        <v>0</v>
      </c>
      <c r="CL569">
        <v>0.96</v>
      </c>
      <c r="CM569">
        <v>0</v>
      </c>
      <c r="CN569">
        <v>0</v>
      </c>
      <c r="CO569">
        <v>0</v>
      </c>
      <c r="CP569">
        <v>0</v>
      </c>
      <c r="CQ569" t="s">
        <v>1154</v>
      </c>
      <c r="CR569" t="s">
        <v>1153</v>
      </c>
      <c r="CS569" t="s">
        <v>1748</v>
      </c>
      <c r="CT569" t="s">
        <v>1397</v>
      </c>
      <c r="CU569" t="s">
        <v>1396</v>
      </c>
      <c r="CV569" t="s">
        <v>3329</v>
      </c>
      <c r="CW569" t="s">
        <v>1727</v>
      </c>
      <c r="CX569" t="s">
        <v>853</v>
      </c>
      <c r="DC569" t="s">
        <v>1387</v>
      </c>
      <c r="DE569" t="s">
        <v>1392</v>
      </c>
    </row>
    <row r="570" spans="1:109" x14ac:dyDescent="0.25">
      <c r="A570" t="s">
        <v>1025</v>
      </c>
      <c r="B570">
        <v>2</v>
      </c>
      <c r="C570" s="56">
        <v>42419</v>
      </c>
      <c r="D570" t="s">
        <v>1153</v>
      </c>
      <c r="E570" t="s">
        <v>1490</v>
      </c>
      <c r="G570" t="s">
        <v>3330</v>
      </c>
      <c r="H570" t="s">
        <v>1144</v>
      </c>
      <c r="I570" t="s">
        <v>1144</v>
      </c>
      <c r="J570" t="s">
        <v>1144</v>
      </c>
      <c r="K570" t="s">
        <v>1144</v>
      </c>
      <c r="L570">
        <v>15.43</v>
      </c>
      <c r="M570">
        <v>59.99</v>
      </c>
      <c r="N570">
        <v>0</v>
      </c>
      <c r="O570" s="56">
        <v>0</v>
      </c>
      <c r="P570" s="56">
        <v>0</v>
      </c>
      <c r="Q570">
        <v>1</v>
      </c>
      <c r="R570">
        <v>1</v>
      </c>
      <c r="S570">
        <v>11</v>
      </c>
      <c r="T570">
        <v>8</v>
      </c>
      <c r="U570">
        <v>3</v>
      </c>
      <c r="V570">
        <v>1</v>
      </c>
      <c r="W570" t="s">
        <v>1156</v>
      </c>
      <c r="X570" t="s">
        <v>7755</v>
      </c>
      <c r="Y570">
        <v>16</v>
      </c>
      <c r="AA570">
        <v>0</v>
      </c>
      <c r="AB570">
        <v>0</v>
      </c>
      <c r="AC570">
        <v>0</v>
      </c>
      <c r="AD570">
        <v>0</v>
      </c>
      <c r="AE570">
        <v>0</v>
      </c>
      <c r="AF570">
        <v>0</v>
      </c>
      <c r="AG570">
        <v>0</v>
      </c>
      <c r="AJ570" s="56"/>
      <c r="AK570" s="56"/>
      <c r="AL570" s="56"/>
      <c r="AP570" t="s">
        <v>1155</v>
      </c>
      <c r="AR570">
        <v>5</v>
      </c>
      <c r="AS570" t="s">
        <v>1152</v>
      </c>
      <c r="AT570">
        <v>1</v>
      </c>
      <c r="AV570">
        <v>20</v>
      </c>
      <c r="AW570">
        <v>13</v>
      </c>
      <c r="AX570">
        <v>7</v>
      </c>
      <c r="AY570" t="s">
        <v>1145</v>
      </c>
      <c r="AZ570" t="s">
        <v>1145</v>
      </c>
      <c r="BA570">
        <v>20</v>
      </c>
      <c r="BD570">
        <v>1000000000</v>
      </c>
      <c r="BE570">
        <v>10</v>
      </c>
      <c r="BF570">
        <v>0.5</v>
      </c>
      <c r="BG570">
        <v>0</v>
      </c>
      <c r="BH570">
        <v>0</v>
      </c>
      <c r="BI570">
        <v>0</v>
      </c>
      <c r="BJ570">
        <v>0</v>
      </c>
      <c r="BK570">
        <v>0</v>
      </c>
      <c r="BL570">
        <v>0</v>
      </c>
      <c r="BM570">
        <v>10</v>
      </c>
      <c r="BN570">
        <v>0.5</v>
      </c>
      <c r="BO570">
        <v>0</v>
      </c>
      <c r="BP570">
        <v>0</v>
      </c>
      <c r="BR570">
        <v>10</v>
      </c>
      <c r="BS570">
        <v>5</v>
      </c>
      <c r="BX570">
        <v>0</v>
      </c>
      <c r="BY570">
        <v>0</v>
      </c>
      <c r="BZ570">
        <v>0</v>
      </c>
      <c r="CA570">
        <v>12.6</v>
      </c>
      <c r="CB570">
        <v>0</v>
      </c>
      <c r="CC570">
        <v>1</v>
      </c>
      <c r="CD570" s="56">
        <v>42095</v>
      </c>
      <c r="CE570" s="56">
        <v>42342</v>
      </c>
      <c r="CF570" s="56">
        <v>42342</v>
      </c>
      <c r="CG570" s="56">
        <v>42419</v>
      </c>
      <c r="CH570" s="56"/>
      <c r="CI570" s="56"/>
      <c r="CJ570">
        <v>0.18</v>
      </c>
      <c r="CK570">
        <v>0</v>
      </c>
      <c r="CL570">
        <v>0</v>
      </c>
      <c r="CM570">
        <v>0</v>
      </c>
      <c r="CN570">
        <v>0.31</v>
      </c>
      <c r="CO570">
        <v>0.65</v>
      </c>
      <c r="CP570">
        <v>0</v>
      </c>
      <c r="CQ570" t="s">
        <v>1154</v>
      </c>
      <c r="CR570" t="s">
        <v>1153</v>
      </c>
      <c r="CS570" t="s">
        <v>1748</v>
      </c>
      <c r="CT570" t="s">
        <v>1397</v>
      </c>
      <c r="CU570" t="s">
        <v>1396</v>
      </c>
      <c r="CV570" t="s">
        <v>3331</v>
      </c>
      <c r="CW570" t="s">
        <v>1727</v>
      </c>
      <c r="CX570" t="s">
        <v>853</v>
      </c>
      <c r="DC570" t="s">
        <v>1387</v>
      </c>
      <c r="DE570" t="s">
        <v>1392</v>
      </c>
    </row>
    <row r="571" spans="1:109" x14ac:dyDescent="0.25">
      <c r="A571" t="s">
        <v>1025</v>
      </c>
      <c r="B571">
        <v>2</v>
      </c>
      <c r="C571" s="56">
        <v>42419</v>
      </c>
      <c r="D571" t="s">
        <v>1153</v>
      </c>
      <c r="E571" t="s">
        <v>1491</v>
      </c>
      <c r="G571" t="s">
        <v>3332</v>
      </c>
      <c r="H571" t="s">
        <v>1144</v>
      </c>
      <c r="I571" t="s">
        <v>1144</v>
      </c>
      <c r="J571" t="s">
        <v>1144</v>
      </c>
      <c r="K571" t="s">
        <v>1144</v>
      </c>
      <c r="L571">
        <v>3.04</v>
      </c>
      <c r="M571">
        <v>7.54</v>
      </c>
      <c r="N571">
        <v>0</v>
      </c>
      <c r="O571" s="56">
        <v>0</v>
      </c>
      <c r="P571" s="56">
        <v>0</v>
      </c>
      <c r="Q571">
        <v>1</v>
      </c>
      <c r="R571">
        <v>1</v>
      </c>
      <c r="S571">
        <v>11</v>
      </c>
      <c r="T571">
        <v>8</v>
      </c>
      <c r="U571">
        <v>3</v>
      </c>
      <c r="V571">
        <v>1</v>
      </c>
      <c r="W571" t="s">
        <v>1156</v>
      </c>
      <c r="X571" t="s">
        <v>7659</v>
      </c>
      <c r="Y571">
        <v>4</v>
      </c>
      <c r="AA571">
        <v>0</v>
      </c>
      <c r="AB571">
        <v>0</v>
      </c>
      <c r="AC571">
        <v>0</v>
      </c>
      <c r="AD571">
        <v>0</v>
      </c>
      <c r="AE571">
        <v>0</v>
      </c>
      <c r="AF571">
        <v>41</v>
      </c>
      <c r="AG571">
        <v>0</v>
      </c>
      <c r="AJ571" s="56"/>
      <c r="AK571" s="56"/>
      <c r="AL571" s="56"/>
      <c r="AP571" t="s">
        <v>1155</v>
      </c>
      <c r="AS571" t="s">
        <v>1152</v>
      </c>
      <c r="AT571">
        <v>1</v>
      </c>
      <c r="AV571">
        <v>3</v>
      </c>
      <c r="AW571">
        <v>2</v>
      </c>
      <c r="AX571">
        <v>1</v>
      </c>
      <c r="AY571" t="s">
        <v>839</v>
      </c>
      <c r="AZ571" t="s">
        <v>839</v>
      </c>
      <c r="BA571">
        <v>4</v>
      </c>
      <c r="BD571">
        <v>1000000000</v>
      </c>
      <c r="BE571">
        <v>0</v>
      </c>
      <c r="BF571">
        <v>1</v>
      </c>
      <c r="BG571">
        <v>0</v>
      </c>
      <c r="BH571">
        <v>0</v>
      </c>
      <c r="BI571">
        <v>0</v>
      </c>
      <c r="BJ571">
        <v>0</v>
      </c>
      <c r="BK571">
        <v>0</v>
      </c>
      <c r="BL571">
        <v>0</v>
      </c>
      <c r="BM571">
        <v>0</v>
      </c>
      <c r="BN571">
        <v>1</v>
      </c>
      <c r="BO571">
        <v>0</v>
      </c>
      <c r="BP571">
        <v>0</v>
      </c>
      <c r="BR571">
        <v>3</v>
      </c>
      <c r="BS571">
        <v>1</v>
      </c>
      <c r="BX571">
        <v>4.5</v>
      </c>
      <c r="BY571">
        <v>0</v>
      </c>
      <c r="BZ571">
        <v>0</v>
      </c>
      <c r="CA571">
        <v>6.46</v>
      </c>
      <c r="CB571">
        <v>0</v>
      </c>
      <c r="CC571">
        <v>1</v>
      </c>
      <c r="CD571" s="56">
        <v>42342</v>
      </c>
      <c r="CE571" s="56">
        <v>42342</v>
      </c>
      <c r="CF571" s="56">
        <v>42342</v>
      </c>
      <c r="CG571" s="56">
        <v>42419</v>
      </c>
      <c r="CH571" s="56"/>
      <c r="CI571" s="56"/>
      <c r="CJ571">
        <v>1.1599999999999999</v>
      </c>
      <c r="CK571">
        <v>1</v>
      </c>
      <c r="CL571">
        <v>0.55000000000000004</v>
      </c>
      <c r="CM571">
        <v>0</v>
      </c>
      <c r="CN571">
        <v>0</v>
      </c>
      <c r="CO571">
        <v>0</v>
      </c>
      <c r="CP571">
        <v>0.42</v>
      </c>
      <c r="CQ571" t="s">
        <v>1154</v>
      </c>
      <c r="CR571" t="s">
        <v>1153</v>
      </c>
      <c r="CS571" t="s">
        <v>1748</v>
      </c>
      <c r="CT571" t="s">
        <v>1397</v>
      </c>
      <c r="CU571" t="s">
        <v>1396</v>
      </c>
      <c r="CV571" t="s">
        <v>3333</v>
      </c>
      <c r="CW571" t="s">
        <v>1738</v>
      </c>
      <c r="CX571" t="s">
        <v>853</v>
      </c>
      <c r="DC571" t="s">
        <v>1387</v>
      </c>
      <c r="DE571" t="s">
        <v>1392</v>
      </c>
    </row>
    <row r="572" spans="1:109" x14ac:dyDescent="0.25">
      <c r="A572" t="s">
        <v>1025</v>
      </c>
      <c r="B572">
        <v>6</v>
      </c>
      <c r="C572" s="56">
        <v>42419</v>
      </c>
      <c r="D572" t="s">
        <v>1153</v>
      </c>
      <c r="E572" t="s">
        <v>3334</v>
      </c>
      <c r="G572" t="s">
        <v>3335</v>
      </c>
      <c r="H572" t="s">
        <v>1144</v>
      </c>
      <c r="I572" t="s">
        <v>1144</v>
      </c>
      <c r="J572" t="s">
        <v>1144</v>
      </c>
      <c r="K572" t="s">
        <v>1144</v>
      </c>
      <c r="L572">
        <v>38.64</v>
      </c>
      <c r="M572">
        <v>93.48</v>
      </c>
      <c r="N572">
        <v>0</v>
      </c>
      <c r="O572" s="56">
        <v>0</v>
      </c>
      <c r="P572" s="56">
        <v>0</v>
      </c>
      <c r="Q572">
        <v>1</v>
      </c>
      <c r="R572">
        <v>1</v>
      </c>
      <c r="S572">
        <v>11</v>
      </c>
      <c r="T572">
        <v>8</v>
      </c>
      <c r="U572">
        <v>3</v>
      </c>
      <c r="V572">
        <v>1</v>
      </c>
      <c r="X572" t="s">
        <v>7755</v>
      </c>
      <c r="AA572">
        <v>0</v>
      </c>
      <c r="AB572">
        <v>0</v>
      </c>
      <c r="AC572">
        <v>0</v>
      </c>
      <c r="AD572">
        <v>0</v>
      </c>
      <c r="AE572">
        <v>0</v>
      </c>
      <c r="AF572">
        <v>2</v>
      </c>
      <c r="AG572">
        <v>0</v>
      </c>
      <c r="AJ572" s="56"/>
      <c r="AK572" s="56"/>
      <c r="AL572" s="56"/>
      <c r="AP572" t="s">
        <v>1155</v>
      </c>
      <c r="AS572" t="s">
        <v>1152</v>
      </c>
      <c r="AT572">
        <v>1</v>
      </c>
      <c r="AV572">
        <v>20</v>
      </c>
      <c r="AW572">
        <v>13</v>
      </c>
      <c r="AX572">
        <v>7</v>
      </c>
      <c r="AY572" t="s">
        <v>1147</v>
      </c>
      <c r="AZ572" t="s">
        <v>1147</v>
      </c>
      <c r="BA572">
        <v>20</v>
      </c>
      <c r="BD572">
        <v>1000000000</v>
      </c>
      <c r="BE572">
        <v>21</v>
      </c>
      <c r="BF572">
        <v>-0.05</v>
      </c>
      <c r="BG572">
        <v>0</v>
      </c>
      <c r="BH572">
        <v>0</v>
      </c>
      <c r="BI572">
        <v>0</v>
      </c>
      <c r="BJ572">
        <v>0</v>
      </c>
      <c r="BK572">
        <v>0</v>
      </c>
      <c r="BL572">
        <v>8</v>
      </c>
      <c r="BM572">
        <v>29</v>
      </c>
      <c r="BN572">
        <v>-0.45</v>
      </c>
      <c r="BO572">
        <v>0</v>
      </c>
      <c r="BP572">
        <v>0</v>
      </c>
      <c r="BR572">
        <v>0</v>
      </c>
      <c r="BS572">
        <v>5</v>
      </c>
      <c r="BT572">
        <v>0</v>
      </c>
      <c r="BX572">
        <v>0</v>
      </c>
      <c r="BY572">
        <v>38.64</v>
      </c>
      <c r="BZ572">
        <v>0</v>
      </c>
      <c r="CA572">
        <v>6.19</v>
      </c>
      <c r="CB572">
        <v>0</v>
      </c>
      <c r="CC572">
        <v>1</v>
      </c>
      <c r="CD572" s="56">
        <v>42095</v>
      </c>
      <c r="CE572" s="56">
        <v>42342</v>
      </c>
      <c r="CF572" s="56">
        <v>42342</v>
      </c>
      <c r="CG572" s="56">
        <v>42419</v>
      </c>
      <c r="CH572" s="56"/>
      <c r="CI572" s="56"/>
      <c r="CJ572">
        <v>0.27</v>
      </c>
      <c r="CK572">
        <v>0</v>
      </c>
      <c r="CL572">
        <v>0.03</v>
      </c>
      <c r="CM572">
        <v>0</v>
      </c>
      <c r="CN572">
        <v>0</v>
      </c>
      <c r="CO572">
        <v>0.53</v>
      </c>
      <c r="CP572">
        <v>0.42</v>
      </c>
      <c r="CQ572" t="s">
        <v>1154</v>
      </c>
      <c r="CR572" t="s">
        <v>1153</v>
      </c>
      <c r="CS572" t="s">
        <v>1395</v>
      </c>
      <c r="CT572" t="s">
        <v>1397</v>
      </c>
      <c r="CU572" t="s">
        <v>1396</v>
      </c>
      <c r="CV572" t="s">
        <v>3336</v>
      </c>
      <c r="CW572" t="s">
        <v>1391</v>
      </c>
      <c r="CX572" t="s">
        <v>853</v>
      </c>
      <c r="DC572" t="s">
        <v>1389</v>
      </c>
      <c r="DE572" t="s">
        <v>1728</v>
      </c>
    </row>
    <row r="573" spans="1:109" x14ac:dyDescent="0.25">
      <c r="A573" t="s">
        <v>1025</v>
      </c>
      <c r="B573">
        <v>6</v>
      </c>
      <c r="C573" s="56">
        <v>42419</v>
      </c>
      <c r="D573" t="s">
        <v>1153</v>
      </c>
      <c r="E573" t="s">
        <v>3337</v>
      </c>
      <c r="G573" t="s">
        <v>3338</v>
      </c>
      <c r="H573" t="s">
        <v>1144</v>
      </c>
      <c r="I573" t="s">
        <v>1144</v>
      </c>
      <c r="J573" t="s">
        <v>1144</v>
      </c>
      <c r="K573" t="s">
        <v>1144</v>
      </c>
      <c r="L573">
        <v>38.79</v>
      </c>
      <c r="M573">
        <v>93.48</v>
      </c>
      <c r="N573">
        <v>0</v>
      </c>
      <c r="O573" s="56">
        <v>0</v>
      </c>
      <c r="P573" s="56">
        <v>0</v>
      </c>
      <c r="Q573">
        <v>1</v>
      </c>
      <c r="R573">
        <v>1</v>
      </c>
      <c r="S573">
        <v>11</v>
      </c>
      <c r="T573">
        <v>8</v>
      </c>
      <c r="U573">
        <v>3</v>
      </c>
      <c r="V573">
        <v>1</v>
      </c>
      <c r="X573" t="s">
        <v>7755</v>
      </c>
      <c r="AA573">
        <v>0</v>
      </c>
      <c r="AB573">
        <v>0</v>
      </c>
      <c r="AC573">
        <v>0</v>
      </c>
      <c r="AD573">
        <v>0</v>
      </c>
      <c r="AE573">
        <v>0</v>
      </c>
      <c r="AF573">
        <v>2</v>
      </c>
      <c r="AG573">
        <v>0</v>
      </c>
      <c r="AJ573" s="56"/>
      <c r="AK573" s="56"/>
      <c r="AL573" s="56"/>
      <c r="AO573">
        <v>4</v>
      </c>
      <c r="AP573" t="s">
        <v>1155</v>
      </c>
      <c r="AS573" t="s">
        <v>1152</v>
      </c>
      <c r="AT573">
        <v>1</v>
      </c>
      <c r="AV573">
        <v>120</v>
      </c>
      <c r="AW573">
        <v>80</v>
      </c>
      <c r="AX573">
        <v>40</v>
      </c>
      <c r="AY573" t="s">
        <v>1147</v>
      </c>
      <c r="AZ573" t="s">
        <v>1147</v>
      </c>
      <c r="BA573">
        <v>120</v>
      </c>
      <c r="BD573">
        <v>1000000000</v>
      </c>
      <c r="BE573">
        <v>145</v>
      </c>
      <c r="BF573">
        <v>-0.21</v>
      </c>
      <c r="BG573">
        <v>0</v>
      </c>
      <c r="BH573">
        <v>0</v>
      </c>
      <c r="BI573">
        <v>0</v>
      </c>
      <c r="BJ573">
        <v>0</v>
      </c>
      <c r="BK573">
        <v>0</v>
      </c>
      <c r="BL573">
        <v>0</v>
      </c>
      <c r="BM573">
        <v>145</v>
      </c>
      <c r="BN573">
        <v>-0.21</v>
      </c>
      <c r="BO573">
        <v>0</v>
      </c>
      <c r="BP573">
        <v>0</v>
      </c>
      <c r="BR573">
        <v>0</v>
      </c>
      <c r="BS573">
        <v>33</v>
      </c>
      <c r="BX573">
        <v>0</v>
      </c>
      <c r="BY573">
        <v>969.75</v>
      </c>
      <c r="BZ573">
        <v>0</v>
      </c>
      <c r="CA573">
        <v>6.15</v>
      </c>
      <c r="CB573">
        <v>0</v>
      </c>
      <c r="CC573">
        <v>1</v>
      </c>
      <c r="CD573" s="56">
        <v>42095</v>
      </c>
      <c r="CE573" s="56">
        <v>42342</v>
      </c>
      <c r="CF573" s="56">
        <v>42342</v>
      </c>
      <c r="CG573" s="56">
        <v>42419</v>
      </c>
      <c r="CH573" s="56"/>
      <c r="CI573" s="56"/>
      <c r="CJ573">
        <v>0.18</v>
      </c>
      <c r="CK573">
        <v>0</v>
      </c>
      <c r="CL573">
        <v>0.03</v>
      </c>
      <c r="CM573">
        <v>0</v>
      </c>
      <c r="CN573">
        <v>0</v>
      </c>
      <c r="CO573">
        <v>0</v>
      </c>
      <c r="CP573">
        <v>0.95</v>
      </c>
      <c r="CQ573" t="s">
        <v>1154</v>
      </c>
      <c r="CR573" t="s">
        <v>1153</v>
      </c>
      <c r="CS573" t="s">
        <v>1395</v>
      </c>
      <c r="CT573" t="s">
        <v>1397</v>
      </c>
      <c r="CU573" t="s">
        <v>1396</v>
      </c>
      <c r="CV573" t="s">
        <v>3339</v>
      </c>
      <c r="CW573" t="s">
        <v>1391</v>
      </c>
      <c r="CX573" t="s">
        <v>853</v>
      </c>
      <c r="DC573" t="s">
        <v>1389</v>
      </c>
      <c r="DE573" t="s">
        <v>1728</v>
      </c>
    </row>
    <row r="574" spans="1:109" x14ac:dyDescent="0.25">
      <c r="A574" t="s">
        <v>1025</v>
      </c>
      <c r="B574">
        <v>6</v>
      </c>
      <c r="C574" s="56">
        <v>42419</v>
      </c>
      <c r="D574" t="s">
        <v>1153</v>
      </c>
      <c r="E574" t="s">
        <v>1492</v>
      </c>
      <c r="G574" t="s">
        <v>3340</v>
      </c>
      <c r="H574" t="s">
        <v>1144</v>
      </c>
      <c r="I574" t="s">
        <v>1144</v>
      </c>
      <c r="J574" t="s">
        <v>1144</v>
      </c>
      <c r="K574" t="s">
        <v>1144</v>
      </c>
      <c r="L574">
        <v>38.07</v>
      </c>
      <c r="M574">
        <v>93.48</v>
      </c>
      <c r="N574">
        <v>0</v>
      </c>
      <c r="O574" s="56">
        <v>0</v>
      </c>
      <c r="P574" s="56">
        <v>0</v>
      </c>
      <c r="Q574">
        <v>1</v>
      </c>
      <c r="R574">
        <v>1</v>
      </c>
      <c r="S574">
        <v>11</v>
      </c>
      <c r="T574">
        <v>8</v>
      </c>
      <c r="U574">
        <v>3</v>
      </c>
      <c r="V574">
        <v>1</v>
      </c>
      <c r="W574" t="s">
        <v>1156</v>
      </c>
      <c r="X574" t="s">
        <v>7766</v>
      </c>
      <c r="Y574">
        <v>173</v>
      </c>
      <c r="AA574">
        <v>0</v>
      </c>
      <c r="AB574">
        <v>0</v>
      </c>
      <c r="AC574">
        <v>0</v>
      </c>
      <c r="AD574">
        <v>0</v>
      </c>
      <c r="AE574">
        <v>0</v>
      </c>
      <c r="AF574">
        <v>2</v>
      </c>
      <c r="AG574">
        <v>0</v>
      </c>
      <c r="AJ574" s="56"/>
      <c r="AK574" s="56"/>
      <c r="AL574" s="56"/>
      <c r="AO574">
        <v>4</v>
      </c>
      <c r="AP574" t="s">
        <v>1155</v>
      </c>
      <c r="AS574" t="s">
        <v>1152</v>
      </c>
      <c r="AT574">
        <v>1</v>
      </c>
      <c r="AV574">
        <v>130</v>
      </c>
      <c r="AW574">
        <v>86</v>
      </c>
      <c r="AX574">
        <v>43</v>
      </c>
      <c r="AY574" t="s">
        <v>1148</v>
      </c>
      <c r="AZ574" t="s">
        <v>1147</v>
      </c>
      <c r="BA574">
        <v>90</v>
      </c>
      <c r="BD574">
        <v>1000000000</v>
      </c>
      <c r="BE574">
        <v>117</v>
      </c>
      <c r="BF574">
        <v>0.1</v>
      </c>
      <c r="BG574">
        <v>48</v>
      </c>
      <c r="BH574">
        <v>0</v>
      </c>
      <c r="BI574">
        <v>0</v>
      </c>
      <c r="BJ574">
        <v>0</v>
      </c>
      <c r="BK574">
        <v>0</v>
      </c>
      <c r="BL574">
        <v>7</v>
      </c>
      <c r="BM574">
        <v>172</v>
      </c>
      <c r="BN574">
        <v>-0.32</v>
      </c>
      <c r="BO574">
        <v>0</v>
      </c>
      <c r="BP574">
        <v>0</v>
      </c>
      <c r="BR574">
        <v>0</v>
      </c>
      <c r="BS574">
        <v>35</v>
      </c>
      <c r="BX574">
        <v>0</v>
      </c>
      <c r="BY574">
        <v>0</v>
      </c>
      <c r="BZ574">
        <v>0</v>
      </c>
      <c r="CA574">
        <v>6.35</v>
      </c>
      <c r="CB574">
        <v>0</v>
      </c>
      <c r="CC574">
        <v>1</v>
      </c>
      <c r="CD574" s="56">
        <v>42179</v>
      </c>
      <c r="CE574" s="56">
        <v>42342</v>
      </c>
      <c r="CF574" s="56">
        <v>42342</v>
      </c>
      <c r="CG574" s="56">
        <v>42419</v>
      </c>
      <c r="CH574" s="56"/>
      <c r="CI574" s="56"/>
      <c r="CJ574">
        <v>0.32</v>
      </c>
      <c r="CK574">
        <v>118</v>
      </c>
      <c r="CL574">
        <v>0.03</v>
      </c>
      <c r="CM574">
        <v>0.14000000000000001</v>
      </c>
      <c r="CN574">
        <v>0.77</v>
      </c>
      <c r="CO574">
        <v>0.04</v>
      </c>
      <c r="CP574">
        <v>0</v>
      </c>
      <c r="CQ574" t="s">
        <v>1154</v>
      </c>
      <c r="CR574" t="s">
        <v>1153</v>
      </c>
      <c r="CS574" t="s">
        <v>1395</v>
      </c>
      <c r="CT574" t="s">
        <v>1397</v>
      </c>
      <c r="CU574" t="s">
        <v>1396</v>
      </c>
      <c r="CV574" t="s">
        <v>3341</v>
      </c>
      <c r="CW574" t="s">
        <v>1391</v>
      </c>
      <c r="CX574" t="s">
        <v>853</v>
      </c>
      <c r="DC574" t="s">
        <v>1389</v>
      </c>
      <c r="DE574" t="s">
        <v>1728</v>
      </c>
    </row>
    <row r="575" spans="1:109" x14ac:dyDescent="0.25">
      <c r="A575" t="s">
        <v>1025</v>
      </c>
      <c r="B575">
        <v>10</v>
      </c>
      <c r="C575" s="56">
        <v>42419</v>
      </c>
      <c r="D575" t="s">
        <v>1153</v>
      </c>
      <c r="E575" t="s">
        <v>1493</v>
      </c>
      <c r="G575" t="s">
        <v>3342</v>
      </c>
      <c r="H575" t="s">
        <v>1144</v>
      </c>
      <c r="I575" t="s">
        <v>1144</v>
      </c>
      <c r="J575" t="s">
        <v>1144</v>
      </c>
      <c r="K575" t="s">
        <v>1144</v>
      </c>
      <c r="L575">
        <v>260.45999999999998</v>
      </c>
      <c r="M575">
        <v>550.48</v>
      </c>
      <c r="N575">
        <v>0</v>
      </c>
      <c r="O575" s="56">
        <v>0</v>
      </c>
      <c r="P575" s="56">
        <v>0</v>
      </c>
      <c r="Q575">
        <v>1</v>
      </c>
      <c r="R575">
        <v>1</v>
      </c>
      <c r="S575">
        <v>11</v>
      </c>
      <c r="T575">
        <v>8</v>
      </c>
      <c r="U575">
        <v>3</v>
      </c>
      <c r="V575">
        <v>1</v>
      </c>
      <c r="W575" t="s">
        <v>1394</v>
      </c>
      <c r="X575" t="s">
        <v>7670</v>
      </c>
      <c r="AA575">
        <v>0</v>
      </c>
      <c r="AB575">
        <v>0</v>
      </c>
      <c r="AC575">
        <v>0</v>
      </c>
      <c r="AD575">
        <v>0</v>
      </c>
      <c r="AE575">
        <v>0</v>
      </c>
      <c r="AF575">
        <v>41</v>
      </c>
      <c r="AG575">
        <v>0</v>
      </c>
      <c r="AJ575" s="56"/>
      <c r="AK575" s="56"/>
      <c r="AL575" s="56"/>
      <c r="AP575" t="s">
        <v>1155</v>
      </c>
      <c r="AS575" t="s">
        <v>1152</v>
      </c>
      <c r="AT575">
        <v>1</v>
      </c>
      <c r="AV575">
        <v>6</v>
      </c>
      <c r="AW575">
        <v>4</v>
      </c>
      <c r="AX575">
        <v>2</v>
      </c>
      <c r="AY575" t="s">
        <v>839</v>
      </c>
      <c r="AZ575" t="s">
        <v>1146</v>
      </c>
      <c r="BA575">
        <v>8</v>
      </c>
      <c r="BD575">
        <v>1000000000</v>
      </c>
      <c r="BE575">
        <v>0</v>
      </c>
      <c r="BF575">
        <v>1</v>
      </c>
      <c r="BG575">
        <v>0</v>
      </c>
      <c r="BH575">
        <v>0</v>
      </c>
      <c r="BI575">
        <v>0</v>
      </c>
      <c r="BJ575">
        <v>0</v>
      </c>
      <c r="BK575">
        <v>0</v>
      </c>
      <c r="BL575">
        <v>2</v>
      </c>
      <c r="BM575">
        <v>2</v>
      </c>
      <c r="BN575">
        <v>0.67</v>
      </c>
      <c r="BO575">
        <v>0</v>
      </c>
      <c r="BP575">
        <v>0</v>
      </c>
      <c r="BR575">
        <v>4</v>
      </c>
      <c r="BS575">
        <v>2</v>
      </c>
      <c r="BX575">
        <v>580.04</v>
      </c>
      <c r="BY575">
        <v>0</v>
      </c>
      <c r="BZ575">
        <v>0</v>
      </c>
      <c r="CA575">
        <v>4.8600000000000003</v>
      </c>
      <c r="CB575">
        <v>0</v>
      </c>
      <c r="CC575">
        <v>1</v>
      </c>
      <c r="CD575" s="56">
        <v>42353</v>
      </c>
      <c r="CE575" s="56">
        <v>42353</v>
      </c>
      <c r="CF575" s="56">
        <v>42353</v>
      </c>
      <c r="CG575" s="56">
        <v>42430</v>
      </c>
      <c r="CH575" s="56"/>
      <c r="CI575" s="56"/>
      <c r="CJ575">
        <v>1.53</v>
      </c>
      <c r="CK575">
        <v>0</v>
      </c>
      <c r="CL575">
        <v>0.57999999999999996</v>
      </c>
      <c r="CM575">
        <v>0.08</v>
      </c>
      <c r="CN575">
        <v>0.23</v>
      </c>
      <c r="CO575">
        <v>0</v>
      </c>
      <c r="CP575">
        <v>0</v>
      </c>
      <c r="CQ575" t="s">
        <v>1154</v>
      </c>
      <c r="CR575" t="s">
        <v>1153</v>
      </c>
      <c r="CS575" t="s">
        <v>3128</v>
      </c>
      <c r="CT575" t="s">
        <v>1397</v>
      </c>
      <c r="CU575" t="s">
        <v>1396</v>
      </c>
      <c r="CV575" t="s">
        <v>3343</v>
      </c>
      <c r="CW575" t="s">
        <v>3344</v>
      </c>
      <c r="CX575" t="s">
        <v>853</v>
      </c>
      <c r="DC575" t="s">
        <v>1393</v>
      </c>
      <c r="DE575" t="s">
        <v>1728</v>
      </c>
    </row>
    <row r="576" spans="1:109" x14ac:dyDescent="0.25">
      <c r="A576" t="s">
        <v>1025</v>
      </c>
      <c r="B576">
        <v>6</v>
      </c>
      <c r="C576" s="56">
        <v>42419</v>
      </c>
      <c r="D576" t="s">
        <v>1153</v>
      </c>
      <c r="E576" t="s">
        <v>3345</v>
      </c>
      <c r="G576" t="s">
        <v>3346</v>
      </c>
      <c r="H576" t="s">
        <v>1144</v>
      </c>
      <c r="I576" t="s">
        <v>1144</v>
      </c>
      <c r="J576" t="s">
        <v>1144</v>
      </c>
      <c r="K576" t="s">
        <v>1144</v>
      </c>
      <c r="L576">
        <v>13.67</v>
      </c>
      <c r="M576">
        <v>39.4</v>
      </c>
      <c r="N576">
        <v>0</v>
      </c>
      <c r="O576" s="56">
        <v>0</v>
      </c>
      <c r="P576" s="56">
        <v>0</v>
      </c>
      <c r="Q576">
        <v>1</v>
      </c>
      <c r="R576">
        <v>1</v>
      </c>
      <c r="S576">
        <v>11</v>
      </c>
      <c r="T576">
        <v>8</v>
      </c>
      <c r="U576">
        <v>3</v>
      </c>
      <c r="V576">
        <v>1</v>
      </c>
      <c r="X576" t="s">
        <v>7762</v>
      </c>
      <c r="AA576">
        <v>0</v>
      </c>
      <c r="AB576">
        <v>0</v>
      </c>
      <c r="AC576">
        <v>0</v>
      </c>
      <c r="AD576">
        <v>0</v>
      </c>
      <c r="AE576">
        <v>0</v>
      </c>
      <c r="AF576">
        <v>0</v>
      </c>
      <c r="AG576">
        <v>0</v>
      </c>
      <c r="AJ576" s="56"/>
      <c r="AK576" s="56"/>
      <c r="AL576" s="56"/>
      <c r="AP576" t="s">
        <v>1155</v>
      </c>
      <c r="AS576" t="s">
        <v>1152</v>
      </c>
      <c r="AT576">
        <v>1</v>
      </c>
      <c r="AV576">
        <v>0</v>
      </c>
      <c r="AW576">
        <v>0</v>
      </c>
      <c r="AX576">
        <v>0</v>
      </c>
      <c r="AY576" t="s">
        <v>1388</v>
      </c>
      <c r="AZ576" t="s">
        <v>1388</v>
      </c>
      <c r="BA576">
        <v>200</v>
      </c>
      <c r="BD576">
        <v>1000000000</v>
      </c>
      <c r="BE576">
        <v>80</v>
      </c>
      <c r="BF576">
        <v>0</v>
      </c>
      <c r="BG576">
        <v>0</v>
      </c>
      <c r="BH576">
        <v>0</v>
      </c>
      <c r="BI576">
        <v>0</v>
      </c>
      <c r="BJ576">
        <v>0</v>
      </c>
      <c r="BK576">
        <v>0</v>
      </c>
      <c r="BL576">
        <v>0</v>
      </c>
      <c r="BM576">
        <v>80</v>
      </c>
      <c r="BN576">
        <v>0</v>
      </c>
      <c r="BO576">
        <v>0</v>
      </c>
      <c r="BP576">
        <v>0</v>
      </c>
      <c r="BR576">
        <v>0</v>
      </c>
      <c r="BS576">
        <v>0</v>
      </c>
      <c r="BX576">
        <v>0</v>
      </c>
      <c r="BY576">
        <v>0</v>
      </c>
      <c r="BZ576">
        <v>0</v>
      </c>
      <c r="CA576">
        <v>0</v>
      </c>
      <c r="CB576">
        <v>0</v>
      </c>
      <c r="CC576">
        <v>1</v>
      </c>
      <c r="CD576" s="56">
        <v>42243</v>
      </c>
      <c r="CE576" s="56">
        <v>42342</v>
      </c>
      <c r="CF576" s="56">
        <v>42342</v>
      </c>
      <c r="CG576" s="56">
        <v>42419</v>
      </c>
      <c r="CH576" s="56"/>
      <c r="CI576" s="56"/>
      <c r="CJ576">
        <v>0.17</v>
      </c>
      <c r="CK576">
        <v>0</v>
      </c>
      <c r="CL576">
        <v>0.03</v>
      </c>
      <c r="CM576">
        <v>0</v>
      </c>
      <c r="CN576">
        <v>0</v>
      </c>
      <c r="CO576">
        <v>0</v>
      </c>
      <c r="CP576">
        <v>0.95</v>
      </c>
      <c r="CQ576" t="s">
        <v>1154</v>
      </c>
      <c r="CR576" t="s">
        <v>1153</v>
      </c>
      <c r="CS576" t="s">
        <v>1395</v>
      </c>
      <c r="CT576" t="s">
        <v>1397</v>
      </c>
      <c r="CU576" t="s">
        <v>1396</v>
      </c>
      <c r="CV576" t="s">
        <v>3347</v>
      </c>
      <c r="CW576" t="s">
        <v>3166</v>
      </c>
      <c r="CX576" t="s">
        <v>853</v>
      </c>
      <c r="DC576" t="s">
        <v>3167</v>
      </c>
      <c r="DE576" t="s">
        <v>1392</v>
      </c>
    </row>
    <row r="577" spans="1:109" x14ac:dyDescent="0.25">
      <c r="A577" t="s">
        <v>1025</v>
      </c>
      <c r="B577">
        <v>2</v>
      </c>
      <c r="C577" s="56">
        <v>42419</v>
      </c>
      <c r="D577" t="s">
        <v>1153</v>
      </c>
      <c r="E577" t="s">
        <v>3348</v>
      </c>
      <c r="G577" t="s">
        <v>3349</v>
      </c>
      <c r="H577" t="s">
        <v>1144</v>
      </c>
      <c r="I577" t="s">
        <v>1144</v>
      </c>
      <c r="J577" t="s">
        <v>1144</v>
      </c>
      <c r="K577" t="s">
        <v>1144</v>
      </c>
      <c r="L577">
        <v>0.45</v>
      </c>
      <c r="M577">
        <v>1.64</v>
      </c>
      <c r="N577">
        <v>0</v>
      </c>
      <c r="O577" s="56">
        <v>0</v>
      </c>
      <c r="P577" s="56">
        <v>0</v>
      </c>
      <c r="Q577">
        <v>1</v>
      </c>
      <c r="R577">
        <v>1</v>
      </c>
      <c r="S577">
        <v>11</v>
      </c>
      <c r="T577">
        <v>8</v>
      </c>
      <c r="U577">
        <v>3</v>
      </c>
      <c r="V577">
        <v>1</v>
      </c>
      <c r="X577" t="s">
        <v>7757</v>
      </c>
      <c r="AA577">
        <v>0</v>
      </c>
      <c r="AB577">
        <v>0</v>
      </c>
      <c r="AC577">
        <v>0</v>
      </c>
      <c r="AD577">
        <v>0</v>
      </c>
      <c r="AE577">
        <v>0</v>
      </c>
      <c r="AF577">
        <v>0</v>
      </c>
      <c r="AG577">
        <v>0</v>
      </c>
      <c r="AJ577" s="56"/>
      <c r="AK577" s="56"/>
      <c r="AL577" s="56"/>
      <c r="AP577" t="s">
        <v>1155</v>
      </c>
      <c r="AR577">
        <v>5</v>
      </c>
      <c r="AS577" t="s">
        <v>1152</v>
      </c>
      <c r="AT577">
        <v>1</v>
      </c>
      <c r="AV577">
        <v>35</v>
      </c>
      <c r="AW577">
        <v>23</v>
      </c>
      <c r="AX577">
        <v>12</v>
      </c>
      <c r="AY577" t="s">
        <v>1147</v>
      </c>
      <c r="AZ577" t="s">
        <v>1147</v>
      </c>
      <c r="BA577">
        <v>50</v>
      </c>
      <c r="BD577">
        <v>1000000000</v>
      </c>
      <c r="BE577">
        <v>42</v>
      </c>
      <c r="BF577">
        <v>-0.2</v>
      </c>
      <c r="BG577">
        <v>0</v>
      </c>
      <c r="BH577">
        <v>0</v>
      </c>
      <c r="BI577">
        <v>0</v>
      </c>
      <c r="BJ577">
        <v>0</v>
      </c>
      <c r="BK577">
        <v>0</v>
      </c>
      <c r="BL577">
        <v>0</v>
      </c>
      <c r="BM577">
        <v>42</v>
      </c>
      <c r="BN577">
        <v>-0.2</v>
      </c>
      <c r="BO577">
        <v>0</v>
      </c>
      <c r="BP577">
        <v>0</v>
      </c>
      <c r="BR577">
        <v>0</v>
      </c>
      <c r="BS577">
        <v>10</v>
      </c>
      <c r="BX577">
        <v>0</v>
      </c>
      <c r="BY577">
        <v>3.15</v>
      </c>
      <c r="BZ577">
        <v>0</v>
      </c>
      <c r="CA577">
        <v>11.54</v>
      </c>
      <c r="CB577">
        <v>0</v>
      </c>
      <c r="CC577">
        <v>1</v>
      </c>
      <c r="CD577" s="56">
        <v>42341</v>
      </c>
      <c r="CE577" s="56">
        <v>42342</v>
      </c>
      <c r="CF577" s="56">
        <v>42342</v>
      </c>
      <c r="CG577" s="56">
        <v>42419</v>
      </c>
      <c r="CH577" s="56"/>
      <c r="CI577" s="56"/>
      <c r="CJ577">
        <v>7.0000000000000007E-2</v>
      </c>
      <c r="CK577">
        <v>0</v>
      </c>
      <c r="CL577">
        <v>0</v>
      </c>
      <c r="CM577">
        <v>0</v>
      </c>
      <c r="CN577">
        <v>0</v>
      </c>
      <c r="CO577">
        <v>0.16</v>
      </c>
      <c r="CP577">
        <v>0.81</v>
      </c>
      <c r="CQ577" t="s">
        <v>1154</v>
      </c>
      <c r="CR577" t="s">
        <v>1153</v>
      </c>
      <c r="CS577" t="s">
        <v>1748</v>
      </c>
      <c r="CT577" t="s">
        <v>1397</v>
      </c>
      <c r="CU577" t="s">
        <v>1396</v>
      </c>
      <c r="CV577" t="s">
        <v>7673</v>
      </c>
      <c r="CW577" t="s">
        <v>1727</v>
      </c>
      <c r="CX577" t="s">
        <v>853</v>
      </c>
      <c r="DC577" t="s">
        <v>1387</v>
      </c>
      <c r="DE577" t="s">
        <v>1392</v>
      </c>
    </row>
    <row r="578" spans="1:109" x14ac:dyDescent="0.25">
      <c r="A578" t="s">
        <v>1025</v>
      </c>
      <c r="B578">
        <v>2</v>
      </c>
      <c r="C578" s="56">
        <v>42419</v>
      </c>
      <c r="D578" t="s">
        <v>1153</v>
      </c>
      <c r="E578" t="s">
        <v>1494</v>
      </c>
      <c r="G578" t="s">
        <v>3350</v>
      </c>
      <c r="H578" t="s">
        <v>1144</v>
      </c>
      <c r="I578" t="s">
        <v>1144</v>
      </c>
      <c r="J578" t="s">
        <v>1144</v>
      </c>
      <c r="K578" t="s">
        <v>1144</v>
      </c>
      <c r="L578">
        <v>3.93</v>
      </c>
      <c r="M578">
        <v>9.65</v>
      </c>
      <c r="N578">
        <v>0</v>
      </c>
      <c r="O578" s="56">
        <v>0</v>
      </c>
      <c r="P578" s="56">
        <v>0</v>
      </c>
      <c r="Q578">
        <v>1</v>
      </c>
      <c r="R578">
        <v>1</v>
      </c>
      <c r="S578">
        <v>11</v>
      </c>
      <c r="T578">
        <v>8</v>
      </c>
      <c r="U578">
        <v>3</v>
      </c>
      <c r="V578">
        <v>1</v>
      </c>
      <c r="W578" t="s">
        <v>1156</v>
      </c>
      <c r="X578" t="s">
        <v>7659</v>
      </c>
      <c r="Y578">
        <v>27</v>
      </c>
      <c r="AA578">
        <v>0</v>
      </c>
      <c r="AB578">
        <v>0</v>
      </c>
      <c r="AC578">
        <v>0</v>
      </c>
      <c r="AD578">
        <v>0</v>
      </c>
      <c r="AE578">
        <v>0</v>
      </c>
      <c r="AF578">
        <v>23</v>
      </c>
      <c r="AG578">
        <v>0</v>
      </c>
      <c r="AJ578" s="56"/>
      <c r="AK578" s="56"/>
      <c r="AL578" s="56"/>
      <c r="AM578">
        <v>4</v>
      </c>
      <c r="AP578" t="s">
        <v>1155</v>
      </c>
      <c r="AR578">
        <v>5</v>
      </c>
      <c r="AS578" t="s">
        <v>1152</v>
      </c>
      <c r="AT578">
        <v>1</v>
      </c>
      <c r="AV578">
        <v>20</v>
      </c>
      <c r="AW578">
        <v>13</v>
      </c>
      <c r="AX578">
        <v>7</v>
      </c>
      <c r="AY578" t="s">
        <v>1146</v>
      </c>
      <c r="AZ578" t="s">
        <v>1145</v>
      </c>
      <c r="BA578">
        <v>19</v>
      </c>
      <c r="BD578">
        <v>1000000000</v>
      </c>
      <c r="BE578">
        <v>6</v>
      </c>
      <c r="BF578">
        <v>0.7</v>
      </c>
      <c r="BG578">
        <v>7</v>
      </c>
      <c r="BH578">
        <v>0</v>
      </c>
      <c r="BI578">
        <v>0</v>
      </c>
      <c r="BJ578">
        <v>0</v>
      </c>
      <c r="BK578">
        <v>0</v>
      </c>
      <c r="BL578">
        <v>0</v>
      </c>
      <c r="BM578">
        <v>13</v>
      </c>
      <c r="BN578">
        <v>0.35</v>
      </c>
      <c r="BO578">
        <v>0</v>
      </c>
      <c r="BP578">
        <v>0</v>
      </c>
      <c r="BR578">
        <v>5</v>
      </c>
      <c r="BS578">
        <v>5</v>
      </c>
      <c r="BT578">
        <v>5</v>
      </c>
      <c r="BX578">
        <v>5.72</v>
      </c>
      <c r="BY578">
        <v>0</v>
      </c>
      <c r="BZ578">
        <v>0</v>
      </c>
      <c r="CA578">
        <v>6.35</v>
      </c>
      <c r="CB578">
        <v>0</v>
      </c>
      <c r="CC578">
        <v>1</v>
      </c>
      <c r="CD578" s="56">
        <v>42342</v>
      </c>
      <c r="CE578" s="56">
        <v>42342</v>
      </c>
      <c r="CF578" s="56">
        <v>42342</v>
      </c>
      <c r="CG578" s="56">
        <v>42419</v>
      </c>
      <c r="CH578" s="56"/>
      <c r="CI578" s="56"/>
      <c r="CJ578">
        <v>0.27</v>
      </c>
      <c r="CK578">
        <v>17</v>
      </c>
      <c r="CL578">
        <v>0</v>
      </c>
      <c r="CM578">
        <v>0.22</v>
      </c>
      <c r="CN578">
        <v>0.74</v>
      </c>
      <c r="CO578">
        <v>0</v>
      </c>
      <c r="CP578">
        <v>0</v>
      </c>
      <c r="CQ578" t="s">
        <v>1154</v>
      </c>
      <c r="CR578" t="s">
        <v>1153</v>
      </c>
      <c r="CS578" t="s">
        <v>1748</v>
      </c>
      <c r="CT578" t="s">
        <v>1397</v>
      </c>
      <c r="CU578" t="s">
        <v>1396</v>
      </c>
      <c r="CV578" t="s">
        <v>3351</v>
      </c>
      <c r="CW578" t="s">
        <v>1390</v>
      </c>
      <c r="CX578" t="s">
        <v>853</v>
      </c>
      <c r="DC578" t="s">
        <v>1387</v>
      </c>
      <c r="DE578" t="s">
        <v>1392</v>
      </c>
    </row>
    <row r="579" spans="1:109" x14ac:dyDescent="0.25">
      <c r="A579" t="s">
        <v>1025</v>
      </c>
      <c r="B579">
        <v>1</v>
      </c>
      <c r="C579" s="56">
        <v>42419</v>
      </c>
      <c r="D579" t="s">
        <v>1153</v>
      </c>
      <c r="E579" t="s">
        <v>1495</v>
      </c>
      <c r="G579" t="s">
        <v>3352</v>
      </c>
      <c r="H579" t="s">
        <v>1144</v>
      </c>
      <c r="I579" t="s">
        <v>1144</v>
      </c>
      <c r="J579" t="s">
        <v>1144</v>
      </c>
      <c r="K579" t="s">
        <v>1144</v>
      </c>
      <c r="L579">
        <v>8.51</v>
      </c>
      <c r="M579">
        <v>17.5</v>
      </c>
      <c r="N579">
        <v>0</v>
      </c>
      <c r="O579" s="56">
        <v>0</v>
      </c>
      <c r="P579" s="56">
        <v>0</v>
      </c>
      <c r="Q579">
        <v>1</v>
      </c>
      <c r="R579">
        <v>1</v>
      </c>
      <c r="S579">
        <v>11</v>
      </c>
      <c r="T579">
        <v>8</v>
      </c>
      <c r="U579">
        <v>3</v>
      </c>
      <c r="V579">
        <v>1</v>
      </c>
      <c r="W579" t="s">
        <v>1156</v>
      </c>
      <c r="X579" t="s">
        <v>7756</v>
      </c>
      <c r="Y579">
        <v>200</v>
      </c>
      <c r="AA579">
        <v>0</v>
      </c>
      <c r="AB579">
        <v>0</v>
      </c>
      <c r="AC579">
        <v>0</v>
      </c>
      <c r="AD579">
        <v>0</v>
      </c>
      <c r="AE579">
        <v>0</v>
      </c>
      <c r="AF579">
        <v>0</v>
      </c>
      <c r="AG579">
        <v>0</v>
      </c>
      <c r="AJ579" s="56"/>
      <c r="AK579" s="56"/>
      <c r="AL579" s="56"/>
      <c r="AP579" t="s">
        <v>1155</v>
      </c>
      <c r="AR579">
        <v>5</v>
      </c>
      <c r="AS579" t="s">
        <v>1152</v>
      </c>
      <c r="AT579">
        <v>1</v>
      </c>
      <c r="AV579">
        <v>150</v>
      </c>
      <c r="AW579">
        <v>100</v>
      </c>
      <c r="AX579">
        <v>50</v>
      </c>
      <c r="AY579" t="s">
        <v>1145</v>
      </c>
      <c r="AZ579" t="s">
        <v>1148</v>
      </c>
      <c r="BA579">
        <v>115</v>
      </c>
      <c r="BD579">
        <v>1000000000</v>
      </c>
      <c r="BE579">
        <v>86</v>
      </c>
      <c r="BF579">
        <v>0.43</v>
      </c>
      <c r="BG579">
        <v>18</v>
      </c>
      <c r="BH579">
        <v>0</v>
      </c>
      <c r="BI579">
        <v>0</v>
      </c>
      <c r="BJ579">
        <v>0</v>
      </c>
      <c r="BK579">
        <v>0</v>
      </c>
      <c r="BL579">
        <v>0</v>
      </c>
      <c r="BM579">
        <v>104</v>
      </c>
      <c r="BN579">
        <v>0.31</v>
      </c>
      <c r="BO579">
        <v>0</v>
      </c>
      <c r="BP579">
        <v>0</v>
      </c>
      <c r="BR579">
        <v>45</v>
      </c>
      <c r="BS579">
        <v>41</v>
      </c>
      <c r="BT579">
        <v>5</v>
      </c>
      <c r="BX579">
        <v>0</v>
      </c>
      <c r="BY579">
        <v>0</v>
      </c>
      <c r="BZ579">
        <v>0</v>
      </c>
      <c r="CA579">
        <v>4.6100000000000003</v>
      </c>
      <c r="CB579">
        <v>0</v>
      </c>
      <c r="CC579">
        <v>1</v>
      </c>
      <c r="CD579" s="56">
        <v>42318</v>
      </c>
      <c r="CE579" s="56">
        <v>42342</v>
      </c>
      <c r="CF579" s="56">
        <v>42342</v>
      </c>
      <c r="CG579" s="56">
        <v>42419</v>
      </c>
      <c r="CH579" s="56"/>
      <c r="CI579" s="56"/>
      <c r="CJ579">
        <v>0.45</v>
      </c>
      <c r="CK579">
        <v>481</v>
      </c>
      <c r="CL579">
        <v>0</v>
      </c>
      <c r="CM579">
        <v>0.53</v>
      </c>
      <c r="CN579">
        <v>0.32</v>
      </c>
      <c r="CO579">
        <v>0.09</v>
      </c>
      <c r="CP579">
        <v>0</v>
      </c>
      <c r="CQ579" t="s">
        <v>1154</v>
      </c>
      <c r="CR579" t="s">
        <v>1153</v>
      </c>
      <c r="CS579" t="s">
        <v>1725</v>
      </c>
      <c r="CT579" t="s">
        <v>1397</v>
      </c>
      <c r="CU579" t="s">
        <v>1396</v>
      </c>
      <c r="CV579" t="s">
        <v>3353</v>
      </c>
      <c r="CW579" t="s">
        <v>1727</v>
      </c>
      <c r="CX579" t="s">
        <v>853</v>
      </c>
      <c r="DC579" t="s">
        <v>1387</v>
      </c>
      <c r="DE579" t="s">
        <v>1728</v>
      </c>
    </row>
    <row r="580" spans="1:109" x14ac:dyDescent="0.25">
      <c r="A580" t="s">
        <v>1025</v>
      </c>
      <c r="B580">
        <v>6</v>
      </c>
      <c r="C580" s="56">
        <v>42419</v>
      </c>
      <c r="D580" t="s">
        <v>1153</v>
      </c>
      <c r="E580" t="s">
        <v>3354</v>
      </c>
      <c r="G580" t="s">
        <v>3355</v>
      </c>
      <c r="H580" t="s">
        <v>1144</v>
      </c>
      <c r="I580" t="s">
        <v>1144</v>
      </c>
      <c r="J580" t="s">
        <v>1144</v>
      </c>
      <c r="K580" t="s">
        <v>1144</v>
      </c>
      <c r="L580">
        <v>10.77</v>
      </c>
      <c r="M580">
        <v>21.63</v>
      </c>
      <c r="N580">
        <v>0</v>
      </c>
      <c r="O580" s="56">
        <v>0</v>
      </c>
      <c r="P580" s="56">
        <v>0</v>
      </c>
      <c r="Q580">
        <v>1</v>
      </c>
      <c r="R580">
        <v>1</v>
      </c>
      <c r="S580">
        <v>11</v>
      </c>
      <c r="T580">
        <v>8</v>
      </c>
      <c r="U580">
        <v>3</v>
      </c>
      <c r="V580">
        <v>1</v>
      </c>
      <c r="X580" t="s">
        <v>7755</v>
      </c>
      <c r="AA580">
        <v>0</v>
      </c>
      <c r="AB580">
        <v>0</v>
      </c>
      <c r="AC580">
        <v>0</v>
      </c>
      <c r="AD580">
        <v>0</v>
      </c>
      <c r="AE580">
        <v>0</v>
      </c>
      <c r="AF580">
        <v>0</v>
      </c>
      <c r="AG580">
        <v>0</v>
      </c>
      <c r="AJ580" s="56"/>
      <c r="AK580" s="56"/>
      <c r="AL580" s="56"/>
      <c r="AP580" t="s">
        <v>1155</v>
      </c>
      <c r="AS580" t="s">
        <v>1152</v>
      </c>
      <c r="AT580">
        <v>1</v>
      </c>
      <c r="AV580">
        <v>0</v>
      </c>
      <c r="AW580">
        <v>0</v>
      </c>
      <c r="AX580">
        <v>0</v>
      </c>
      <c r="AY580" t="s">
        <v>1388</v>
      </c>
      <c r="AZ580" t="s">
        <v>1388</v>
      </c>
      <c r="BA580">
        <v>0</v>
      </c>
      <c r="BD580">
        <v>1000000000</v>
      </c>
      <c r="BE580">
        <v>13</v>
      </c>
      <c r="BF580">
        <v>0</v>
      </c>
      <c r="BG580">
        <v>0</v>
      </c>
      <c r="BH580">
        <v>0</v>
      </c>
      <c r="BI580">
        <v>0</v>
      </c>
      <c r="BJ580">
        <v>0</v>
      </c>
      <c r="BK580">
        <v>0</v>
      </c>
      <c r="BL580">
        <v>0</v>
      </c>
      <c r="BM580">
        <v>13</v>
      </c>
      <c r="BN580">
        <v>0</v>
      </c>
      <c r="BO580">
        <v>0</v>
      </c>
      <c r="BP580">
        <v>0</v>
      </c>
      <c r="BR580">
        <v>0</v>
      </c>
      <c r="BS580">
        <v>0</v>
      </c>
      <c r="BX580">
        <v>0</v>
      </c>
      <c r="BY580">
        <v>0</v>
      </c>
      <c r="BZ580">
        <v>0</v>
      </c>
      <c r="CA580">
        <v>0</v>
      </c>
      <c r="CB580">
        <v>0</v>
      </c>
      <c r="CC580">
        <v>1</v>
      </c>
      <c r="CD580" s="56">
        <v>42095</v>
      </c>
      <c r="CE580" s="56">
        <v>42342</v>
      </c>
      <c r="CF580" s="56">
        <v>42342</v>
      </c>
      <c r="CG580" s="56">
        <v>42419</v>
      </c>
      <c r="CH580" s="56"/>
      <c r="CI580" s="56"/>
      <c r="CJ580">
        <v>0.17</v>
      </c>
      <c r="CK580">
        <v>0</v>
      </c>
      <c r="CL580">
        <v>0.03</v>
      </c>
      <c r="CM580">
        <v>0</v>
      </c>
      <c r="CN580">
        <v>0</v>
      </c>
      <c r="CO580">
        <v>0</v>
      </c>
      <c r="CP580">
        <v>0.95</v>
      </c>
      <c r="CQ580" t="s">
        <v>1154</v>
      </c>
      <c r="CR580" t="s">
        <v>1153</v>
      </c>
      <c r="CS580" t="s">
        <v>1395</v>
      </c>
      <c r="CT580" t="s">
        <v>1397</v>
      </c>
      <c r="CU580" t="s">
        <v>1396</v>
      </c>
      <c r="CV580" t="s">
        <v>3356</v>
      </c>
      <c r="CW580" t="s">
        <v>1391</v>
      </c>
      <c r="CX580" t="s">
        <v>853</v>
      </c>
      <c r="DC580" t="s">
        <v>1389</v>
      </c>
      <c r="DE580" t="s">
        <v>1392</v>
      </c>
    </row>
    <row r="581" spans="1:109" x14ac:dyDescent="0.25">
      <c r="A581" t="s">
        <v>1025</v>
      </c>
      <c r="B581">
        <v>6</v>
      </c>
      <c r="C581" s="56">
        <v>42419</v>
      </c>
      <c r="D581" t="s">
        <v>1153</v>
      </c>
      <c r="E581" t="s">
        <v>3357</v>
      </c>
      <c r="G581" t="s">
        <v>3358</v>
      </c>
      <c r="H581" t="s">
        <v>1144</v>
      </c>
      <c r="I581" t="s">
        <v>1144</v>
      </c>
      <c r="J581" t="s">
        <v>1144</v>
      </c>
      <c r="K581" t="s">
        <v>1144</v>
      </c>
      <c r="L581">
        <v>9.67</v>
      </c>
      <c r="M581">
        <v>18.54</v>
      </c>
      <c r="N581">
        <v>0</v>
      </c>
      <c r="O581" s="56">
        <v>0</v>
      </c>
      <c r="P581" s="56">
        <v>0</v>
      </c>
      <c r="Q581">
        <v>1</v>
      </c>
      <c r="R581">
        <v>1</v>
      </c>
      <c r="S581">
        <v>11</v>
      </c>
      <c r="T581">
        <v>8</v>
      </c>
      <c r="U581">
        <v>3</v>
      </c>
      <c r="V581">
        <v>1</v>
      </c>
      <c r="W581" t="s">
        <v>1156</v>
      </c>
      <c r="X581" t="s">
        <v>7755</v>
      </c>
      <c r="Y581">
        <v>40</v>
      </c>
      <c r="AA581">
        <v>0</v>
      </c>
      <c r="AB581">
        <v>0</v>
      </c>
      <c r="AC581">
        <v>0</v>
      </c>
      <c r="AD581">
        <v>0</v>
      </c>
      <c r="AE581">
        <v>0</v>
      </c>
      <c r="AF581">
        <v>2</v>
      </c>
      <c r="AG581">
        <v>0</v>
      </c>
      <c r="AJ581" s="56"/>
      <c r="AK581" s="56"/>
      <c r="AL581" s="56"/>
      <c r="AP581" t="s">
        <v>1155</v>
      </c>
      <c r="AS581" t="s">
        <v>1152</v>
      </c>
      <c r="AT581">
        <v>1</v>
      </c>
      <c r="AV581">
        <v>30</v>
      </c>
      <c r="AW581">
        <v>20</v>
      </c>
      <c r="AX581">
        <v>10</v>
      </c>
      <c r="AY581" t="s">
        <v>1148</v>
      </c>
      <c r="AZ581" t="s">
        <v>1148</v>
      </c>
      <c r="BA581">
        <v>30</v>
      </c>
      <c r="BD581">
        <v>1000000000</v>
      </c>
      <c r="BE581">
        <v>24</v>
      </c>
      <c r="BF581">
        <v>0.2</v>
      </c>
      <c r="BG581">
        <v>0</v>
      </c>
      <c r="BH581">
        <v>0</v>
      </c>
      <c r="BI581">
        <v>0</v>
      </c>
      <c r="BJ581">
        <v>0</v>
      </c>
      <c r="BK581">
        <v>0</v>
      </c>
      <c r="BL581">
        <v>0</v>
      </c>
      <c r="BM581">
        <v>24</v>
      </c>
      <c r="BN581">
        <v>0.2</v>
      </c>
      <c r="BO581">
        <v>0</v>
      </c>
      <c r="BP581">
        <v>0</v>
      </c>
      <c r="BR581">
        <v>6</v>
      </c>
      <c r="BS581">
        <v>8</v>
      </c>
      <c r="BX581">
        <v>0</v>
      </c>
      <c r="BY581">
        <v>0</v>
      </c>
      <c r="BZ581">
        <v>0</v>
      </c>
      <c r="CA581">
        <v>4</v>
      </c>
      <c r="CB581">
        <v>0</v>
      </c>
      <c r="CC581">
        <v>1</v>
      </c>
      <c r="CD581" s="56">
        <v>42095</v>
      </c>
      <c r="CE581" s="56">
        <v>42342</v>
      </c>
      <c r="CF581" s="56">
        <v>42342</v>
      </c>
      <c r="CG581" s="56">
        <v>42419</v>
      </c>
      <c r="CH581" s="56"/>
      <c r="CI581" s="56"/>
      <c r="CJ581">
        <v>0.2</v>
      </c>
      <c r="CK581">
        <v>20</v>
      </c>
      <c r="CL581">
        <v>0.03</v>
      </c>
      <c r="CM581">
        <v>0</v>
      </c>
      <c r="CN581">
        <v>0</v>
      </c>
      <c r="CO581">
        <v>0.44</v>
      </c>
      <c r="CP581">
        <v>0.51</v>
      </c>
      <c r="CQ581" t="s">
        <v>1154</v>
      </c>
      <c r="CR581" t="s">
        <v>1153</v>
      </c>
      <c r="CS581" t="s">
        <v>1395</v>
      </c>
      <c r="CT581" t="s">
        <v>1397</v>
      </c>
      <c r="CU581" t="s">
        <v>1396</v>
      </c>
      <c r="CV581" t="s">
        <v>3359</v>
      </c>
      <c r="CW581" t="s">
        <v>1391</v>
      </c>
      <c r="CX581" t="s">
        <v>853</v>
      </c>
      <c r="DC581" t="s">
        <v>1389</v>
      </c>
      <c r="DE581" t="s">
        <v>1392</v>
      </c>
    </row>
    <row r="582" spans="1:109" x14ac:dyDescent="0.25">
      <c r="A582" t="s">
        <v>1025</v>
      </c>
      <c r="B582">
        <v>10</v>
      </c>
      <c r="C582" s="56">
        <v>42419</v>
      </c>
      <c r="D582" t="s">
        <v>1153</v>
      </c>
      <c r="E582" t="s">
        <v>3360</v>
      </c>
      <c r="G582" t="s">
        <v>3361</v>
      </c>
      <c r="H582" t="s">
        <v>1144</v>
      </c>
      <c r="I582" t="s">
        <v>1144</v>
      </c>
      <c r="J582" t="s">
        <v>1144</v>
      </c>
      <c r="K582" t="s">
        <v>1144</v>
      </c>
      <c r="L582">
        <v>341.51</v>
      </c>
      <c r="M582">
        <v>699</v>
      </c>
      <c r="N582">
        <v>0</v>
      </c>
      <c r="O582" s="56">
        <v>0</v>
      </c>
      <c r="P582" s="56">
        <v>0</v>
      </c>
      <c r="Q582">
        <v>1</v>
      </c>
      <c r="R582">
        <v>1</v>
      </c>
      <c r="S582">
        <v>11</v>
      </c>
      <c r="T582">
        <v>8</v>
      </c>
      <c r="U582">
        <v>3</v>
      </c>
      <c r="V582">
        <v>1</v>
      </c>
      <c r="X582" t="s">
        <v>7764</v>
      </c>
      <c r="AA582">
        <v>0</v>
      </c>
      <c r="AB582">
        <v>0</v>
      </c>
      <c r="AC582">
        <v>0</v>
      </c>
      <c r="AD582">
        <v>0</v>
      </c>
      <c r="AE582">
        <v>0</v>
      </c>
      <c r="AF582">
        <v>0</v>
      </c>
      <c r="AG582">
        <v>0</v>
      </c>
      <c r="AJ582" s="56"/>
      <c r="AK582" s="56"/>
      <c r="AL582" s="56"/>
      <c r="AP582" t="s">
        <v>1155</v>
      </c>
      <c r="AS582" t="s">
        <v>1152</v>
      </c>
      <c r="AT582">
        <v>1</v>
      </c>
      <c r="AV582">
        <v>3</v>
      </c>
      <c r="AW582">
        <v>2</v>
      </c>
      <c r="AX582">
        <v>1</v>
      </c>
      <c r="AY582" t="s">
        <v>1147</v>
      </c>
      <c r="AZ582" t="s">
        <v>1147</v>
      </c>
      <c r="BA582">
        <v>5</v>
      </c>
      <c r="BD582">
        <v>1000000000</v>
      </c>
      <c r="BE582">
        <v>4</v>
      </c>
      <c r="BF582">
        <v>-0.33</v>
      </c>
      <c r="BG582">
        <v>0</v>
      </c>
      <c r="BH582">
        <v>0</v>
      </c>
      <c r="BI582">
        <v>0</v>
      </c>
      <c r="BJ582">
        <v>0</v>
      </c>
      <c r="BK582">
        <v>0</v>
      </c>
      <c r="BL582">
        <v>0</v>
      </c>
      <c r="BM582">
        <v>4</v>
      </c>
      <c r="BN582">
        <v>-0.33</v>
      </c>
      <c r="BO582">
        <v>0</v>
      </c>
      <c r="BP582">
        <v>0</v>
      </c>
      <c r="BR582">
        <v>0</v>
      </c>
      <c r="BS582">
        <v>1</v>
      </c>
      <c r="BX582">
        <v>0</v>
      </c>
      <c r="BY582">
        <v>341.51</v>
      </c>
      <c r="BZ582">
        <v>0</v>
      </c>
      <c r="CA582">
        <v>4.57</v>
      </c>
      <c r="CB582">
        <v>0</v>
      </c>
      <c r="CC582">
        <v>1</v>
      </c>
      <c r="CD582" s="56">
        <v>42352</v>
      </c>
      <c r="CE582" s="56">
        <v>42352</v>
      </c>
      <c r="CF582" s="56">
        <v>42352</v>
      </c>
      <c r="CG582" s="56">
        <v>42429</v>
      </c>
      <c r="CH582" s="56"/>
      <c r="CI582" s="56"/>
      <c r="CJ582">
        <v>0.16</v>
      </c>
      <c r="CK582">
        <v>0</v>
      </c>
      <c r="CL582">
        <v>0</v>
      </c>
      <c r="CM582">
        <v>0</v>
      </c>
      <c r="CN582">
        <v>0</v>
      </c>
      <c r="CO582">
        <v>0</v>
      </c>
      <c r="CP582">
        <v>0.89</v>
      </c>
      <c r="CQ582" t="s">
        <v>1154</v>
      </c>
      <c r="CR582" t="s">
        <v>1153</v>
      </c>
      <c r="CS582" t="s">
        <v>3128</v>
      </c>
      <c r="CT582" t="s">
        <v>1397</v>
      </c>
      <c r="CU582" t="s">
        <v>1396</v>
      </c>
      <c r="CV582" t="s">
        <v>3362</v>
      </c>
      <c r="CW582" t="s">
        <v>1157</v>
      </c>
      <c r="CX582" t="s">
        <v>853</v>
      </c>
      <c r="DC582" t="s">
        <v>1158</v>
      </c>
      <c r="DE582" t="s">
        <v>1392</v>
      </c>
    </row>
    <row r="583" spans="1:109" x14ac:dyDescent="0.25">
      <c r="A583" t="s">
        <v>1025</v>
      </c>
      <c r="B583">
        <v>6</v>
      </c>
      <c r="C583" s="56">
        <v>42419</v>
      </c>
      <c r="D583" t="s">
        <v>1153</v>
      </c>
      <c r="E583" t="s">
        <v>3363</v>
      </c>
      <c r="G583" t="s">
        <v>3364</v>
      </c>
      <c r="H583" t="s">
        <v>1144</v>
      </c>
      <c r="I583" t="s">
        <v>1144</v>
      </c>
      <c r="J583" t="s">
        <v>1144</v>
      </c>
      <c r="K583" t="s">
        <v>1144</v>
      </c>
      <c r="L583">
        <v>13.15</v>
      </c>
      <c r="M583">
        <v>28.84</v>
      </c>
      <c r="N583">
        <v>0</v>
      </c>
      <c r="O583" s="56">
        <v>0</v>
      </c>
      <c r="P583" s="56">
        <v>0</v>
      </c>
      <c r="Q583">
        <v>1</v>
      </c>
      <c r="R583">
        <v>1</v>
      </c>
      <c r="S583">
        <v>11</v>
      </c>
      <c r="T583">
        <v>8</v>
      </c>
      <c r="U583">
        <v>3</v>
      </c>
      <c r="V583">
        <v>1</v>
      </c>
      <c r="X583" t="s">
        <v>7755</v>
      </c>
      <c r="AA583">
        <v>0</v>
      </c>
      <c r="AB583">
        <v>0</v>
      </c>
      <c r="AC583">
        <v>0</v>
      </c>
      <c r="AD583">
        <v>0</v>
      </c>
      <c r="AE583">
        <v>0</v>
      </c>
      <c r="AF583">
        <v>0</v>
      </c>
      <c r="AG583">
        <v>0</v>
      </c>
      <c r="AJ583" s="56"/>
      <c r="AK583" s="56"/>
      <c r="AL583" s="56"/>
      <c r="AP583" t="s">
        <v>1155</v>
      </c>
      <c r="AS583" t="s">
        <v>1152</v>
      </c>
      <c r="AT583">
        <v>1</v>
      </c>
      <c r="AV583">
        <v>0</v>
      </c>
      <c r="AW583">
        <v>0</v>
      </c>
      <c r="AX583">
        <v>0</v>
      </c>
      <c r="AY583" t="s">
        <v>1388</v>
      </c>
      <c r="AZ583" t="s">
        <v>1388</v>
      </c>
      <c r="BA583">
        <v>0</v>
      </c>
      <c r="BD583">
        <v>1000000000</v>
      </c>
      <c r="BE583">
        <v>76</v>
      </c>
      <c r="BF583">
        <v>0</v>
      </c>
      <c r="BG583">
        <v>0</v>
      </c>
      <c r="BH583">
        <v>0</v>
      </c>
      <c r="BI583">
        <v>0</v>
      </c>
      <c r="BJ583">
        <v>0</v>
      </c>
      <c r="BK583">
        <v>0</v>
      </c>
      <c r="BL583">
        <v>0</v>
      </c>
      <c r="BM583">
        <v>76</v>
      </c>
      <c r="BN583">
        <v>0</v>
      </c>
      <c r="BO583">
        <v>0</v>
      </c>
      <c r="BP583">
        <v>0</v>
      </c>
      <c r="BR583">
        <v>0</v>
      </c>
      <c r="BS583">
        <v>0</v>
      </c>
      <c r="BX583">
        <v>0</v>
      </c>
      <c r="BY583">
        <v>0</v>
      </c>
      <c r="BZ583">
        <v>0</v>
      </c>
      <c r="CA583">
        <v>0</v>
      </c>
      <c r="CB583">
        <v>0</v>
      </c>
      <c r="CC583">
        <v>1</v>
      </c>
      <c r="CD583" s="56">
        <v>42095</v>
      </c>
      <c r="CE583" s="56">
        <v>42342</v>
      </c>
      <c r="CF583" s="56">
        <v>42342</v>
      </c>
      <c r="CG583" s="56">
        <v>42419</v>
      </c>
      <c r="CH583" s="56"/>
      <c r="CI583" s="56"/>
      <c r="CJ583">
        <v>0.17</v>
      </c>
      <c r="CK583">
        <v>0</v>
      </c>
      <c r="CL583">
        <v>0.03</v>
      </c>
      <c r="CM583">
        <v>0</v>
      </c>
      <c r="CN583">
        <v>0</v>
      </c>
      <c r="CO583">
        <v>0</v>
      </c>
      <c r="CP583">
        <v>0.95</v>
      </c>
      <c r="CQ583" t="s">
        <v>1154</v>
      </c>
      <c r="CR583" t="s">
        <v>1153</v>
      </c>
      <c r="CS583" t="s">
        <v>1395</v>
      </c>
      <c r="CT583" t="s">
        <v>1397</v>
      </c>
      <c r="CU583" t="s">
        <v>1396</v>
      </c>
      <c r="CV583" t="s">
        <v>3365</v>
      </c>
      <c r="CW583" t="s">
        <v>1391</v>
      </c>
      <c r="CX583" t="s">
        <v>853</v>
      </c>
      <c r="DC583" t="s">
        <v>1389</v>
      </c>
      <c r="DE583" t="s">
        <v>1728</v>
      </c>
    </row>
    <row r="584" spans="1:109" x14ac:dyDescent="0.25">
      <c r="A584" t="s">
        <v>1025</v>
      </c>
      <c r="B584">
        <v>1</v>
      </c>
      <c r="C584" s="56">
        <v>42419</v>
      </c>
      <c r="D584" t="s">
        <v>1153</v>
      </c>
      <c r="E584" t="s">
        <v>3366</v>
      </c>
      <c r="G584" t="s">
        <v>3367</v>
      </c>
      <c r="H584" t="s">
        <v>1144</v>
      </c>
      <c r="I584" t="s">
        <v>1144</v>
      </c>
      <c r="J584" t="s">
        <v>1144</v>
      </c>
      <c r="K584" t="s">
        <v>1144</v>
      </c>
      <c r="L584">
        <v>5.99</v>
      </c>
      <c r="M584">
        <v>11.45</v>
      </c>
      <c r="N584">
        <v>0</v>
      </c>
      <c r="O584" s="56">
        <v>0</v>
      </c>
      <c r="P584" s="56">
        <v>0</v>
      </c>
      <c r="Q584">
        <v>1</v>
      </c>
      <c r="R584">
        <v>1</v>
      </c>
      <c r="S584">
        <v>11</v>
      </c>
      <c r="T584">
        <v>8</v>
      </c>
      <c r="U584">
        <v>3</v>
      </c>
      <c r="V584">
        <v>1</v>
      </c>
      <c r="W584" t="s">
        <v>1156</v>
      </c>
      <c r="X584" t="s">
        <v>7716</v>
      </c>
      <c r="Y584">
        <v>36</v>
      </c>
      <c r="AA584">
        <v>0</v>
      </c>
      <c r="AB584">
        <v>0</v>
      </c>
      <c r="AC584">
        <v>0</v>
      </c>
      <c r="AD584">
        <v>0</v>
      </c>
      <c r="AE584">
        <v>0</v>
      </c>
      <c r="AF584">
        <v>70</v>
      </c>
      <c r="AG584">
        <v>0</v>
      </c>
      <c r="AJ584" s="56"/>
      <c r="AK584" s="56"/>
      <c r="AL584" s="56"/>
      <c r="AM584">
        <v>1</v>
      </c>
      <c r="AP584" t="s">
        <v>1155</v>
      </c>
      <c r="AR584">
        <v>5</v>
      </c>
      <c r="AS584" t="s">
        <v>1152</v>
      </c>
      <c r="AT584">
        <v>1</v>
      </c>
      <c r="AV584">
        <v>27</v>
      </c>
      <c r="AW584">
        <v>18</v>
      </c>
      <c r="AX584">
        <v>9</v>
      </c>
      <c r="AY584" t="s">
        <v>1148</v>
      </c>
      <c r="AZ584" t="s">
        <v>1147</v>
      </c>
      <c r="BA584">
        <v>20</v>
      </c>
      <c r="BD584">
        <v>1000000000</v>
      </c>
      <c r="BE584">
        <v>26</v>
      </c>
      <c r="BF584">
        <v>0.04</v>
      </c>
      <c r="BG584">
        <v>27</v>
      </c>
      <c r="BH584">
        <v>0</v>
      </c>
      <c r="BI584">
        <v>0</v>
      </c>
      <c r="BJ584">
        <v>0</v>
      </c>
      <c r="BK584">
        <v>0</v>
      </c>
      <c r="BL584">
        <v>0</v>
      </c>
      <c r="BM584">
        <v>53</v>
      </c>
      <c r="BN584">
        <v>-0.96</v>
      </c>
      <c r="BO584">
        <v>0</v>
      </c>
      <c r="BP584">
        <v>0</v>
      </c>
      <c r="BR584">
        <v>0</v>
      </c>
      <c r="BS584">
        <v>7</v>
      </c>
      <c r="BX584">
        <v>0</v>
      </c>
      <c r="BY584">
        <v>0</v>
      </c>
      <c r="BZ584">
        <v>0</v>
      </c>
      <c r="CA584">
        <v>3.98</v>
      </c>
      <c r="CB584">
        <v>0</v>
      </c>
      <c r="CC584">
        <v>1</v>
      </c>
      <c r="CD584" s="56">
        <v>42284</v>
      </c>
      <c r="CE584" s="56">
        <v>42342</v>
      </c>
      <c r="CF584" s="56">
        <v>42342</v>
      </c>
      <c r="CG584" s="56">
        <v>42419</v>
      </c>
      <c r="CH584" s="56"/>
      <c r="CI584" s="56"/>
      <c r="CJ584">
        <v>1.1399999999999999</v>
      </c>
      <c r="CK584">
        <v>369</v>
      </c>
      <c r="CL584">
        <v>0.53</v>
      </c>
      <c r="CM584">
        <v>0</v>
      </c>
      <c r="CN584">
        <v>0</v>
      </c>
      <c r="CO584">
        <v>0.42</v>
      </c>
      <c r="CP584">
        <v>0</v>
      </c>
      <c r="CQ584" t="s">
        <v>1154</v>
      </c>
      <c r="CR584" t="s">
        <v>1153</v>
      </c>
      <c r="CS584" t="s">
        <v>1725</v>
      </c>
      <c r="CT584" t="s">
        <v>1397</v>
      </c>
      <c r="CU584" t="s">
        <v>1396</v>
      </c>
      <c r="CV584" t="s">
        <v>3368</v>
      </c>
      <c r="CW584" t="s">
        <v>1390</v>
      </c>
      <c r="CX584" t="s">
        <v>853</v>
      </c>
      <c r="DC584" t="s">
        <v>1387</v>
      </c>
      <c r="DE584" t="s">
        <v>1728</v>
      </c>
    </row>
    <row r="585" spans="1:109" x14ac:dyDescent="0.25">
      <c r="A585" t="s">
        <v>1025</v>
      </c>
      <c r="B585">
        <v>2</v>
      </c>
      <c r="C585" s="56">
        <v>42419</v>
      </c>
      <c r="D585" t="s">
        <v>1153</v>
      </c>
      <c r="E585" t="s">
        <v>1496</v>
      </c>
      <c r="G585" t="s">
        <v>3369</v>
      </c>
      <c r="H585" t="s">
        <v>1144</v>
      </c>
      <c r="I585" t="s">
        <v>1144</v>
      </c>
      <c r="J585" t="s">
        <v>1144</v>
      </c>
      <c r="K585" t="s">
        <v>1144</v>
      </c>
      <c r="L585">
        <v>40.700000000000003</v>
      </c>
      <c r="M585">
        <v>85.43</v>
      </c>
      <c r="N585">
        <v>0</v>
      </c>
      <c r="O585" s="56">
        <v>0</v>
      </c>
      <c r="P585" s="56">
        <v>0</v>
      </c>
      <c r="Q585">
        <v>1</v>
      </c>
      <c r="R585">
        <v>1</v>
      </c>
      <c r="S585">
        <v>11</v>
      </c>
      <c r="T585">
        <v>8</v>
      </c>
      <c r="U585">
        <v>3</v>
      </c>
      <c r="V585">
        <v>1</v>
      </c>
      <c r="W585" t="s">
        <v>1156</v>
      </c>
      <c r="X585" t="s">
        <v>7757</v>
      </c>
      <c r="AA585">
        <v>0</v>
      </c>
      <c r="AB585">
        <v>0</v>
      </c>
      <c r="AC585">
        <v>0</v>
      </c>
      <c r="AD585">
        <v>0</v>
      </c>
      <c r="AE585">
        <v>0</v>
      </c>
      <c r="AF585">
        <v>0</v>
      </c>
      <c r="AG585">
        <v>0</v>
      </c>
      <c r="AJ585" s="56"/>
      <c r="AK585" s="56"/>
      <c r="AL585" s="56"/>
      <c r="AP585" t="s">
        <v>1155</v>
      </c>
      <c r="AS585" t="s">
        <v>1152</v>
      </c>
      <c r="AT585">
        <v>1</v>
      </c>
      <c r="AV585">
        <v>3</v>
      </c>
      <c r="AW585">
        <v>2</v>
      </c>
      <c r="AX585">
        <v>1</v>
      </c>
      <c r="AY585" t="s">
        <v>1145</v>
      </c>
      <c r="AZ585" t="s">
        <v>1145</v>
      </c>
      <c r="BA585">
        <v>4</v>
      </c>
      <c r="BD585">
        <v>1000000000</v>
      </c>
      <c r="BE585">
        <v>2</v>
      </c>
      <c r="BF585">
        <v>0.33</v>
      </c>
      <c r="BG585">
        <v>0</v>
      </c>
      <c r="BH585">
        <v>0</v>
      </c>
      <c r="BI585">
        <v>0</v>
      </c>
      <c r="BJ585">
        <v>0</v>
      </c>
      <c r="BK585">
        <v>0</v>
      </c>
      <c r="BL585">
        <v>0</v>
      </c>
      <c r="BM585">
        <v>2</v>
      </c>
      <c r="BN585">
        <v>0.33</v>
      </c>
      <c r="BO585">
        <v>0</v>
      </c>
      <c r="BP585">
        <v>0</v>
      </c>
      <c r="BR585">
        <v>1</v>
      </c>
      <c r="BS585">
        <v>1</v>
      </c>
      <c r="BX585">
        <v>0</v>
      </c>
      <c r="BY585">
        <v>0</v>
      </c>
      <c r="BZ585">
        <v>0</v>
      </c>
      <c r="CA585">
        <v>4.8</v>
      </c>
      <c r="CB585">
        <v>0</v>
      </c>
      <c r="CC585">
        <v>1</v>
      </c>
      <c r="CD585" s="56">
        <v>42341</v>
      </c>
      <c r="CE585" s="56">
        <v>42342</v>
      </c>
      <c r="CF585" s="56">
        <v>42342</v>
      </c>
      <c r="CG585" s="56">
        <v>42419</v>
      </c>
      <c r="CH585" s="56"/>
      <c r="CI585" s="56"/>
      <c r="CJ585">
        <v>0.35</v>
      </c>
      <c r="CK585">
        <v>0</v>
      </c>
      <c r="CL585">
        <v>0</v>
      </c>
      <c r="CM585">
        <v>0</v>
      </c>
      <c r="CN585">
        <v>0.73</v>
      </c>
      <c r="CO585">
        <v>0</v>
      </c>
      <c r="CP585">
        <v>0.23</v>
      </c>
      <c r="CQ585" t="s">
        <v>1154</v>
      </c>
      <c r="CR585" t="s">
        <v>1153</v>
      </c>
      <c r="CS585" t="s">
        <v>1748</v>
      </c>
      <c r="CT585" t="s">
        <v>1397</v>
      </c>
      <c r="CU585" t="s">
        <v>1396</v>
      </c>
      <c r="CV585" t="s">
        <v>3370</v>
      </c>
      <c r="CW585" t="s">
        <v>1390</v>
      </c>
      <c r="CX585" t="s">
        <v>853</v>
      </c>
      <c r="DC585" t="s">
        <v>1387</v>
      </c>
      <c r="DE585" t="s">
        <v>1392</v>
      </c>
    </row>
    <row r="586" spans="1:109" x14ac:dyDescent="0.25">
      <c r="A586" t="s">
        <v>1025</v>
      </c>
      <c r="B586">
        <v>6</v>
      </c>
      <c r="C586" s="56">
        <v>42419</v>
      </c>
      <c r="D586" t="s">
        <v>1153</v>
      </c>
      <c r="E586" t="s">
        <v>3371</v>
      </c>
      <c r="G586" t="s">
        <v>3372</v>
      </c>
      <c r="H586" t="s">
        <v>1144</v>
      </c>
      <c r="I586" t="s">
        <v>1144</v>
      </c>
      <c r="J586" t="s">
        <v>1144</v>
      </c>
      <c r="K586" t="s">
        <v>1144</v>
      </c>
      <c r="L586">
        <v>326.79000000000002</v>
      </c>
      <c r="M586">
        <v>484.1</v>
      </c>
      <c r="N586">
        <v>0</v>
      </c>
      <c r="O586" s="56">
        <v>0</v>
      </c>
      <c r="P586" s="56">
        <v>0</v>
      </c>
      <c r="Q586">
        <v>1</v>
      </c>
      <c r="R586">
        <v>1</v>
      </c>
      <c r="S586">
        <v>11</v>
      </c>
      <c r="T586">
        <v>8</v>
      </c>
      <c r="U586">
        <v>3</v>
      </c>
      <c r="V586">
        <v>1</v>
      </c>
      <c r="W586" t="s">
        <v>1156</v>
      </c>
      <c r="X586" t="s">
        <v>7755</v>
      </c>
      <c r="Y586">
        <v>7</v>
      </c>
      <c r="AA586">
        <v>0</v>
      </c>
      <c r="AB586">
        <v>0</v>
      </c>
      <c r="AC586">
        <v>0</v>
      </c>
      <c r="AD586">
        <v>0</v>
      </c>
      <c r="AE586">
        <v>0</v>
      </c>
      <c r="AF586">
        <v>2</v>
      </c>
      <c r="AG586">
        <v>0</v>
      </c>
      <c r="AJ586" s="56"/>
      <c r="AK586" s="56"/>
      <c r="AL586" s="56"/>
      <c r="AP586" t="s">
        <v>1155</v>
      </c>
      <c r="AS586" t="s">
        <v>1152</v>
      </c>
      <c r="AT586">
        <v>1</v>
      </c>
      <c r="AV586">
        <v>5</v>
      </c>
      <c r="AW586">
        <v>3</v>
      </c>
      <c r="AX586">
        <v>2</v>
      </c>
      <c r="AY586" t="s">
        <v>1145</v>
      </c>
      <c r="AZ586" t="s">
        <v>1148</v>
      </c>
      <c r="BA586">
        <v>5</v>
      </c>
      <c r="BD586">
        <v>1000000000</v>
      </c>
      <c r="BE586">
        <v>3</v>
      </c>
      <c r="BF586">
        <v>0.4</v>
      </c>
      <c r="BG586">
        <v>0</v>
      </c>
      <c r="BH586">
        <v>0</v>
      </c>
      <c r="BI586">
        <v>0</v>
      </c>
      <c r="BJ586">
        <v>0</v>
      </c>
      <c r="BK586">
        <v>0</v>
      </c>
      <c r="BL586">
        <v>1</v>
      </c>
      <c r="BM586">
        <v>4</v>
      </c>
      <c r="BN586">
        <v>0.2</v>
      </c>
      <c r="BO586">
        <v>0</v>
      </c>
      <c r="BP586">
        <v>0</v>
      </c>
      <c r="BR586">
        <v>1</v>
      </c>
      <c r="BS586">
        <v>1</v>
      </c>
      <c r="BX586">
        <v>0</v>
      </c>
      <c r="BY586">
        <v>0</v>
      </c>
      <c r="BZ586">
        <v>0</v>
      </c>
      <c r="CA586">
        <v>2.1</v>
      </c>
      <c r="CB586">
        <v>0</v>
      </c>
      <c r="CC586">
        <v>1</v>
      </c>
      <c r="CD586" s="56">
        <v>42095</v>
      </c>
      <c r="CE586" s="56">
        <v>42342</v>
      </c>
      <c r="CF586" s="56">
        <v>42342</v>
      </c>
      <c r="CG586" s="56">
        <v>42419</v>
      </c>
      <c r="CH586" s="56"/>
      <c r="CI586" s="56"/>
      <c r="CJ586">
        <v>0.21</v>
      </c>
      <c r="CK586">
        <v>4</v>
      </c>
      <c r="CL586">
        <v>0.03</v>
      </c>
      <c r="CM586">
        <v>0</v>
      </c>
      <c r="CN586">
        <v>0.27</v>
      </c>
      <c r="CO586">
        <v>0.68</v>
      </c>
      <c r="CP586">
        <v>0</v>
      </c>
      <c r="CQ586" t="s">
        <v>1154</v>
      </c>
      <c r="CR586" t="s">
        <v>1153</v>
      </c>
      <c r="CS586" t="s">
        <v>1395</v>
      </c>
      <c r="CT586" t="s">
        <v>1397</v>
      </c>
      <c r="CU586" t="s">
        <v>1396</v>
      </c>
      <c r="CV586" t="s">
        <v>3373</v>
      </c>
      <c r="CW586" t="s">
        <v>1742</v>
      </c>
      <c r="CX586" t="s">
        <v>853</v>
      </c>
      <c r="DC586" t="s">
        <v>1389</v>
      </c>
      <c r="DE586" t="s">
        <v>1392</v>
      </c>
    </row>
    <row r="587" spans="1:109" x14ac:dyDescent="0.25">
      <c r="A587" t="s">
        <v>1025</v>
      </c>
      <c r="B587">
        <v>6</v>
      </c>
      <c r="C587" s="56">
        <v>42419</v>
      </c>
      <c r="D587" t="s">
        <v>1153</v>
      </c>
      <c r="E587" t="s">
        <v>3374</v>
      </c>
      <c r="G587" t="s">
        <v>3375</v>
      </c>
      <c r="H587" t="s">
        <v>1144</v>
      </c>
      <c r="I587" t="s">
        <v>1144</v>
      </c>
      <c r="J587" t="s">
        <v>1144</v>
      </c>
      <c r="K587" t="s">
        <v>1144</v>
      </c>
      <c r="L587">
        <v>4.01</v>
      </c>
      <c r="M587">
        <v>7.68</v>
      </c>
      <c r="N587">
        <v>0</v>
      </c>
      <c r="O587" s="56">
        <v>0</v>
      </c>
      <c r="P587" s="56">
        <v>0</v>
      </c>
      <c r="Q587">
        <v>1</v>
      </c>
      <c r="R587">
        <v>1</v>
      </c>
      <c r="S587">
        <v>11</v>
      </c>
      <c r="T587">
        <v>8</v>
      </c>
      <c r="U587">
        <v>3</v>
      </c>
      <c r="V587">
        <v>1</v>
      </c>
      <c r="X587" t="s">
        <v>7755</v>
      </c>
      <c r="AA587">
        <v>0</v>
      </c>
      <c r="AB587">
        <v>0</v>
      </c>
      <c r="AC587">
        <v>0</v>
      </c>
      <c r="AD587">
        <v>0</v>
      </c>
      <c r="AE587">
        <v>0</v>
      </c>
      <c r="AF587">
        <v>0</v>
      </c>
      <c r="AG587">
        <v>0</v>
      </c>
      <c r="AJ587" s="56"/>
      <c r="AK587" s="56"/>
      <c r="AL587" s="56"/>
      <c r="AP587" t="s">
        <v>1155</v>
      </c>
      <c r="AS587" t="s">
        <v>1152</v>
      </c>
      <c r="AT587">
        <v>1</v>
      </c>
      <c r="AV587">
        <v>0</v>
      </c>
      <c r="AW587">
        <v>0</v>
      </c>
      <c r="AX587">
        <v>0</v>
      </c>
      <c r="AY587" t="s">
        <v>1388</v>
      </c>
      <c r="AZ587" t="s">
        <v>1388</v>
      </c>
      <c r="BA587">
        <v>0</v>
      </c>
      <c r="BD587">
        <v>1000000000</v>
      </c>
      <c r="BE587">
        <v>44</v>
      </c>
      <c r="BF587">
        <v>0</v>
      </c>
      <c r="BG587">
        <v>0</v>
      </c>
      <c r="BH587">
        <v>0</v>
      </c>
      <c r="BI587">
        <v>0</v>
      </c>
      <c r="BJ587">
        <v>0</v>
      </c>
      <c r="BK587">
        <v>0</v>
      </c>
      <c r="BL587">
        <v>0</v>
      </c>
      <c r="BM587">
        <v>44</v>
      </c>
      <c r="BN587">
        <v>0</v>
      </c>
      <c r="BO587">
        <v>0</v>
      </c>
      <c r="BP587">
        <v>0</v>
      </c>
      <c r="BR587">
        <v>0</v>
      </c>
      <c r="BS587">
        <v>0</v>
      </c>
      <c r="BX587">
        <v>0</v>
      </c>
      <c r="BY587">
        <v>0</v>
      </c>
      <c r="BZ587">
        <v>0</v>
      </c>
      <c r="CA587">
        <v>0</v>
      </c>
      <c r="CB587">
        <v>0</v>
      </c>
      <c r="CC587">
        <v>1</v>
      </c>
      <c r="CD587" s="56">
        <v>42095</v>
      </c>
      <c r="CE587" s="56">
        <v>42342</v>
      </c>
      <c r="CF587" s="56">
        <v>42342</v>
      </c>
      <c r="CG587" s="56">
        <v>42419</v>
      </c>
      <c r="CH587" s="56"/>
      <c r="CI587" s="56"/>
      <c r="CJ587">
        <v>0.17</v>
      </c>
      <c r="CK587">
        <v>0</v>
      </c>
      <c r="CL587">
        <v>0.03</v>
      </c>
      <c r="CM587">
        <v>0</v>
      </c>
      <c r="CN587">
        <v>0</v>
      </c>
      <c r="CO587">
        <v>0</v>
      </c>
      <c r="CP587">
        <v>0.95</v>
      </c>
      <c r="CQ587" t="s">
        <v>1154</v>
      </c>
      <c r="CR587" t="s">
        <v>1153</v>
      </c>
      <c r="CS587" t="s">
        <v>1395</v>
      </c>
      <c r="CT587" t="s">
        <v>1397</v>
      </c>
      <c r="CU587" t="s">
        <v>1396</v>
      </c>
      <c r="CV587" t="s">
        <v>3376</v>
      </c>
      <c r="CW587" t="s">
        <v>3202</v>
      </c>
      <c r="CX587" t="s">
        <v>853</v>
      </c>
      <c r="DC587" t="s">
        <v>1158</v>
      </c>
      <c r="DE587" t="s">
        <v>1392</v>
      </c>
    </row>
    <row r="588" spans="1:109" x14ac:dyDescent="0.25">
      <c r="A588" t="s">
        <v>1025</v>
      </c>
      <c r="B588">
        <v>6</v>
      </c>
      <c r="C588" s="56">
        <v>42419</v>
      </c>
      <c r="D588" t="s">
        <v>1153</v>
      </c>
      <c r="E588" t="s">
        <v>3377</v>
      </c>
      <c r="G588" t="s">
        <v>3378</v>
      </c>
      <c r="H588" t="s">
        <v>1144</v>
      </c>
      <c r="I588" t="s">
        <v>1144</v>
      </c>
      <c r="J588" t="s">
        <v>1144</v>
      </c>
      <c r="K588" t="s">
        <v>1144</v>
      </c>
      <c r="L588">
        <v>12.63</v>
      </c>
      <c r="M588">
        <v>15.89</v>
      </c>
      <c r="N588">
        <v>0</v>
      </c>
      <c r="O588" s="56">
        <v>0</v>
      </c>
      <c r="P588" s="56">
        <v>0</v>
      </c>
      <c r="Q588">
        <v>1</v>
      </c>
      <c r="R588">
        <v>1</v>
      </c>
      <c r="S588">
        <v>11</v>
      </c>
      <c r="T588">
        <v>8</v>
      </c>
      <c r="U588">
        <v>3</v>
      </c>
      <c r="V588">
        <v>1</v>
      </c>
      <c r="W588" t="s">
        <v>1156</v>
      </c>
      <c r="X588" t="s">
        <v>7755</v>
      </c>
      <c r="Y588">
        <v>6</v>
      </c>
      <c r="AA588">
        <v>0</v>
      </c>
      <c r="AB588">
        <v>0</v>
      </c>
      <c r="AC588">
        <v>0</v>
      </c>
      <c r="AD588">
        <v>0</v>
      </c>
      <c r="AE588">
        <v>0</v>
      </c>
      <c r="AF588">
        <v>2</v>
      </c>
      <c r="AG588">
        <v>0</v>
      </c>
      <c r="AJ588" s="56"/>
      <c r="AK588" s="56"/>
      <c r="AL588" s="56"/>
      <c r="AP588" t="s">
        <v>1155</v>
      </c>
      <c r="AS588" t="s">
        <v>1152</v>
      </c>
      <c r="AT588">
        <v>1</v>
      </c>
      <c r="AV588">
        <v>4</v>
      </c>
      <c r="AW588">
        <v>3</v>
      </c>
      <c r="AX588">
        <v>1</v>
      </c>
      <c r="AY588" t="s">
        <v>1148</v>
      </c>
      <c r="AZ588" t="s">
        <v>1148</v>
      </c>
      <c r="BA588">
        <v>4</v>
      </c>
      <c r="BD588">
        <v>1000000000</v>
      </c>
      <c r="BE588">
        <v>4</v>
      </c>
      <c r="BF588">
        <v>0</v>
      </c>
      <c r="BG588">
        <v>0</v>
      </c>
      <c r="BH588">
        <v>0</v>
      </c>
      <c r="BI588">
        <v>0</v>
      </c>
      <c r="BJ588">
        <v>0</v>
      </c>
      <c r="BK588">
        <v>0</v>
      </c>
      <c r="BL588">
        <v>0</v>
      </c>
      <c r="BM588">
        <v>4</v>
      </c>
      <c r="BN588">
        <v>0</v>
      </c>
      <c r="BO588">
        <v>0</v>
      </c>
      <c r="BP588">
        <v>0</v>
      </c>
      <c r="BR588">
        <v>0</v>
      </c>
      <c r="BS588">
        <v>1</v>
      </c>
      <c r="BX588">
        <v>0</v>
      </c>
      <c r="BY588">
        <v>0</v>
      </c>
      <c r="BZ588">
        <v>0</v>
      </c>
      <c r="CA588">
        <v>1.1299999999999999</v>
      </c>
      <c r="CB588">
        <v>0</v>
      </c>
      <c r="CC588">
        <v>1</v>
      </c>
      <c r="CD588" s="56">
        <v>42095</v>
      </c>
      <c r="CE588" s="56">
        <v>42342</v>
      </c>
      <c r="CF588" s="56">
        <v>42342</v>
      </c>
      <c r="CG588" s="56">
        <v>42419</v>
      </c>
      <c r="CH588" s="56"/>
      <c r="CI588" s="56"/>
      <c r="CJ588">
        <v>0.17</v>
      </c>
      <c r="CK588">
        <v>1</v>
      </c>
      <c r="CL588">
        <v>0.03</v>
      </c>
      <c r="CM588">
        <v>0</v>
      </c>
      <c r="CN588">
        <v>0</v>
      </c>
      <c r="CO588">
        <v>0.95</v>
      </c>
      <c r="CP588">
        <v>0</v>
      </c>
      <c r="CQ588" t="s">
        <v>1154</v>
      </c>
      <c r="CR588" t="s">
        <v>1153</v>
      </c>
      <c r="CS588" t="s">
        <v>1395</v>
      </c>
      <c r="CT588" t="s">
        <v>1397</v>
      </c>
      <c r="CU588" t="s">
        <v>1396</v>
      </c>
      <c r="CV588" t="s">
        <v>3379</v>
      </c>
      <c r="CW588" t="s">
        <v>2972</v>
      </c>
      <c r="CX588" t="s">
        <v>853</v>
      </c>
      <c r="DC588" t="s">
        <v>1393</v>
      </c>
      <c r="DE588" t="s">
        <v>1728</v>
      </c>
    </row>
    <row r="589" spans="1:109" x14ac:dyDescent="0.25">
      <c r="A589" t="s">
        <v>1025</v>
      </c>
      <c r="B589">
        <v>6</v>
      </c>
      <c r="C589" s="56">
        <v>42419</v>
      </c>
      <c r="D589" t="s">
        <v>1153</v>
      </c>
      <c r="E589" t="s">
        <v>3380</v>
      </c>
      <c r="G589" t="s">
        <v>3381</v>
      </c>
      <c r="H589" t="s">
        <v>1144</v>
      </c>
      <c r="I589" t="s">
        <v>1144</v>
      </c>
      <c r="J589" t="s">
        <v>1144</v>
      </c>
      <c r="K589" t="s">
        <v>1144</v>
      </c>
      <c r="L589">
        <v>16.36</v>
      </c>
      <c r="M589">
        <v>27.02</v>
      </c>
      <c r="N589">
        <v>0</v>
      </c>
      <c r="O589" s="56">
        <v>0</v>
      </c>
      <c r="P589" s="56">
        <v>0</v>
      </c>
      <c r="Q589">
        <v>1</v>
      </c>
      <c r="R589">
        <v>1</v>
      </c>
      <c r="S589">
        <v>11</v>
      </c>
      <c r="T589">
        <v>8</v>
      </c>
      <c r="U589">
        <v>3</v>
      </c>
      <c r="V589">
        <v>1</v>
      </c>
      <c r="X589" t="s">
        <v>7755</v>
      </c>
      <c r="AA589">
        <v>0</v>
      </c>
      <c r="AB589">
        <v>0</v>
      </c>
      <c r="AC589">
        <v>0</v>
      </c>
      <c r="AD589">
        <v>0</v>
      </c>
      <c r="AE589">
        <v>0</v>
      </c>
      <c r="AF589">
        <v>0</v>
      </c>
      <c r="AG589">
        <v>0</v>
      </c>
      <c r="AJ589" s="56"/>
      <c r="AK589" s="56"/>
      <c r="AL589" s="56"/>
      <c r="AP589" t="s">
        <v>1155</v>
      </c>
      <c r="AS589" t="s">
        <v>1152</v>
      </c>
      <c r="AT589">
        <v>1</v>
      </c>
      <c r="AV589">
        <v>0</v>
      </c>
      <c r="AW589">
        <v>0</v>
      </c>
      <c r="AX589">
        <v>0</v>
      </c>
      <c r="AY589" t="s">
        <v>1388</v>
      </c>
      <c r="AZ589" t="s">
        <v>1388</v>
      </c>
      <c r="BA589">
        <v>0</v>
      </c>
      <c r="BD589">
        <v>1000000000</v>
      </c>
      <c r="BE589">
        <v>2</v>
      </c>
      <c r="BF589">
        <v>0</v>
      </c>
      <c r="BG589">
        <v>0</v>
      </c>
      <c r="BH589">
        <v>0</v>
      </c>
      <c r="BI589">
        <v>0</v>
      </c>
      <c r="BJ589">
        <v>0</v>
      </c>
      <c r="BK589">
        <v>0</v>
      </c>
      <c r="BL589">
        <v>0</v>
      </c>
      <c r="BM589">
        <v>2</v>
      </c>
      <c r="BN589">
        <v>0</v>
      </c>
      <c r="BO589">
        <v>0</v>
      </c>
      <c r="BP589">
        <v>0</v>
      </c>
      <c r="BR589">
        <v>0</v>
      </c>
      <c r="BS589">
        <v>0</v>
      </c>
      <c r="BX589">
        <v>0</v>
      </c>
      <c r="BY589">
        <v>0</v>
      </c>
      <c r="BZ589">
        <v>0</v>
      </c>
      <c r="CA589">
        <v>0</v>
      </c>
      <c r="CB589">
        <v>0</v>
      </c>
      <c r="CC589">
        <v>1</v>
      </c>
      <c r="CD589" s="56">
        <v>42095</v>
      </c>
      <c r="CE589" s="56">
        <v>42342</v>
      </c>
      <c r="CF589" s="56">
        <v>42342</v>
      </c>
      <c r="CG589" s="56">
        <v>42419</v>
      </c>
      <c r="CH589" s="56"/>
      <c r="CI589" s="56"/>
      <c r="CJ589">
        <v>0.27</v>
      </c>
      <c r="CK589">
        <v>0</v>
      </c>
      <c r="CL589">
        <v>0.03</v>
      </c>
      <c r="CM589">
        <v>0</v>
      </c>
      <c r="CN589">
        <v>0</v>
      </c>
      <c r="CO589">
        <v>0</v>
      </c>
      <c r="CP589">
        <v>0.95</v>
      </c>
      <c r="CQ589" t="s">
        <v>1154</v>
      </c>
      <c r="CR589" t="s">
        <v>1153</v>
      </c>
      <c r="CS589" t="s">
        <v>1395</v>
      </c>
      <c r="CT589" t="s">
        <v>1397</v>
      </c>
      <c r="CU589" t="s">
        <v>1396</v>
      </c>
      <c r="CV589" t="s">
        <v>3382</v>
      </c>
      <c r="CW589" t="s">
        <v>1391</v>
      </c>
      <c r="CX589" t="s">
        <v>853</v>
      </c>
      <c r="DC589" t="s">
        <v>1389</v>
      </c>
      <c r="DE589" t="s">
        <v>1728</v>
      </c>
    </row>
    <row r="590" spans="1:109" x14ac:dyDescent="0.25">
      <c r="A590" t="s">
        <v>1025</v>
      </c>
      <c r="B590">
        <v>6</v>
      </c>
      <c r="C590" s="56">
        <v>42419</v>
      </c>
      <c r="D590" t="s">
        <v>1153</v>
      </c>
      <c r="E590" t="s">
        <v>3383</v>
      </c>
      <c r="G590" t="s">
        <v>3384</v>
      </c>
      <c r="H590" t="s">
        <v>1144</v>
      </c>
      <c r="I590" t="s">
        <v>1144</v>
      </c>
      <c r="J590" t="s">
        <v>1144</v>
      </c>
      <c r="K590" t="s">
        <v>1144</v>
      </c>
      <c r="L590">
        <v>12.85</v>
      </c>
      <c r="M590">
        <v>22.68</v>
      </c>
      <c r="N590">
        <v>0</v>
      </c>
      <c r="O590" s="56">
        <v>0</v>
      </c>
      <c r="P590" s="56">
        <v>0</v>
      </c>
      <c r="Q590">
        <v>1</v>
      </c>
      <c r="R590">
        <v>1</v>
      </c>
      <c r="S590">
        <v>11</v>
      </c>
      <c r="T590">
        <v>8</v>
      </c>
      <c r="U590">
        <v>3</v>
      </c>
      <c r="V590">
        <v>1</v>
      </c>
      <c r="X590" t="s">
        <v>7755</v>
      </c>
      <c r="AA590">
        <v>0</v>
      </c>
      <c r="AB590">
        <v>0</v>
      </c>
      <c r="AC590">
        <v>0</v>
      </c>
      <c r="AD590">
        <v>0</v>
      </c>
      <c r="AE590">
        <v>0</v>
      </c>
      <c r="AF590">
        <v>0</v>
      </c>
      <c r="AG590">
        <v>0</v>
      </c>
      <c r="AJ590" s="56"/>
      <c r="AK590" s="56"/>
      <c r="AL590" s="56"/>
      <c r="AP590" t="s">
        <v>1155</v>
      </c>
      <c r="AS590" t="s">
        <v>1152</v>
      </c>
      <c r="AT590">
        <v>1</v>
      </c>
      <c r="AV590">
        <v>0</v>
      </c>
      <c r="AW590">
        <v>0</v>
      </c>
      <c r="AX590">
        <v>0</v>
      </c>
      <c r="AY590" t="s">
        <v>1388</v>
      </c>
      <c r="AZ590" t="s">
        <v>1388</v>
      </c>
      <c r="BA590">
        <v>0</v>
      </c>
      <c r="BD590">
        <v>1000000000</v>
      </c>
      <c r="BE590">
        <v>0</v>
      </c>
      <c r="BF590">
        <v>0</v>
      </c>
      <c r="BG590">
        <v>0</v>
      </c>
      <c r="BH590">
        <v>0</v>
      </c>
      <c r="BI590">
        <v>0</v>
      </c>
      <c r="BJ590">
        <v>0</v>
      </c>
      <c r="BK590">
        <v>0</v>
      </c>
      <c r="BL590">
        <v>0</v>
      </c>
      <c r="BM590">
        <v>0</v>
      </c>
      <c r="BN590">
        <v>0</v>
      </c>
      <c r="BO590">
        <v>0</v>
      </c>
      <c r="BP590">
        <v>0</v>
      </c>
      <c r="BR590">
        <v>0</v>
      </c>
      <c r="BS590">
        <v>0</v>
      </c>
      <c r="BX590">
        <v>0</v>
      </c>
      <c r="BY590">
        <v>0</v>
      </c>
      <c r="BZ590">
        <v>0</v>
      </c>
      <c r="CA590">
        <v>0</v>
      </c>
      <c r="CB590">
        <v>0</v>
      </c>
      <c r="CC590">
        <v>1</v>
      </c>
      <c r="CD590" s="56">
        <v>42095</v>
      </c>
      <c r="CE590" s="56">
        <v>42342</v>
      </c>
      <c r="CF590" s="56">
        <v>42342</v>
      </c>
      <c r="CG590" s="56">
        <v>42419</v>
      </c>
      <c r="CH590" s="56"/>
      <c r="CI590" s="56"/>
      <c r="CJ590">
        <v>1</v>
      </c>
      <c r="CK590">
        <v>0</v>
      </c>
      <c r="CL590">
        <v>0.97</v>
      </c>
      <c r="CM590">
        <v>0</v>
      </c>
      <c r="CN590">
        <v>0</v>
      </c>
      <c r="CO590">
        <v>0</v>
      </c>
      <c r="CP590">
        <v>0</v>
      </c>
      <c r="CQ590" t="s">
        <v>1154</v>
      </c>
      <c r="CR590" t="s">
        <v>1153</v>
      </c>
      <c r="CS590" t="s">
        <v>1395</v>
      </c>
      <c r="CT590" t="s">
        <v>1397</v>
      </c>
      <c r="CU590" t="s">
        <v>1396</v>
      </c>
      <c r="CV590" t="s">
        <v>3385</v>
      </c>
      <c r="CW590" t="s">
        <v>1391</v>
      </c>
      <c r="CX590" t="s">
        <v>853</v>
      </c>
      <c r="DC590" t="s">
        <v>1389</v>
      </c>
      <c r="DE590" t="s">
        <v>1392</v>
      </c>
    </row>
    <row r="591" spans="1:109" x14ac:dyDescent="0.25">
      <c r="A591" t="s">
        <v>1025</v>
      </c>
      <c r="B591">
        <v>6</v>
      </c>
      <c r="C591" s="56">
        <v>42419</v>
      </c>
      <c r="D591" t="s">
        <v>1153</v>
      </c>
      <c r="E591" t="s">
        <v>3386</v>
      </c>
      <c r="G591" t="s">
        <v>3387</v>
      </c>
      <c r="H591" t="s">
        <v>1144</v>
      </c>
      <c r="I591" t="s">
        <v>1144</v>
      </c>
      <c r="J591" t="s">
        <v>1144</v>
      </c>
      <c r="K591" t="s">
        <v>1144</v>
      </c>
      <c r="L591">
        <v>9.32</v>
      </c>
      <c r="M591">
        <v>27.59</v>
      </c>
      <c r="N591">
        <v>0</v>
      </c>
      <c r="O591" s="56">
        <v>0</v>
      </c>
      <c r="P591" s="56">
        <v>0</v>
      </c>
      <c r="Q591">
        <v>1</v>
      </c>
      <c r="R591">
        <v>1</v>
      </c>
      <c r="S591">
        <v>11</v>
      </c>
      <c r="T591">
        <v>8</v>
      </c>
      <c r="U591">
        <v>3</v>
      </c>
      <c r="V591">
        <v>1</v>
      </c>
      <c r="X591" t="s">
        <v>7762</v>
      </c>
      <c r="AA591">
        <v>0</v>
      </c>
      <c r="AB591">
        <v>0</v>
      </c>
      <c r="AC591">
        <v>0</v>
      </c>
      <c r="AD591">
        <v>0</v>
      </c>
      <c r="AE591">
        <v>0</v>
      </c>
      <c r="AF591">
        <v>0</v>
      </c>
      <c r="AG591">
        <v>0</v>
      </c>
      <c r="AJ591" s="56"/>
      <c r="AK591" s="56"/>
      <c r="AL591" s="56"/>
      <c r="AP591" t="s">
        <v>1155</v>
      </c>
      <c r="AS591" t="s">
        <v>1152</v>
      </c>
      <c r="AT591">
        <v>1</v>
      </c>
      <c r="AV591">
        <v>0</v>
      </c>
      <c r="AW591">
        <v>0</v>
      </c>
      <c r="AX591">
        <v>0</v>
      </c>
      <c r="AY591" t="s">
        <v>1388</v>
      </c>
      <c r="AZ591" t="s">
        <v>1388</v>
      </c>
      <c r="BA591">
        <v>100</v>
      </c>
      <c r="BD591">
        <v>1000000000</v>
      </c>
      <c r="BE591">
        <v>1</v>
      </c>
      <c r="BF591">
        <v>0</v>
      </c>
      <c r="BG591">
        <v>0</v>
      </c>
      <c r="BH591">
        <v>0</v>
      </c>
      <c r="BI591">
        <v>0</v>
      </c>
      <c r="BJ591">
        <v>0</v>
      </c>
      <c r="BK591">
        <v>0</v>
      </c>
      <c r="BL591">
        <v>0</v>
      </c>
      <c r="BM591">
        <v>1</v>
      </c>
      <c r="BN591">
        <v>0</v>
      </c>
      <c r="BO591">
        <v>0</v>
      </c>
      <c r="BP591">
        <v>0</v>
      </c>
      <c r="BR591">
        <v>0</v>
      </c>
      <c r="BS591">
        <v>0</v>
      </c>
      <c r="BX591">
        <v>0</v>
      </c>
      <c r="BY591">
        <v>0</v>
      </c>
      <c r="BZ591">
        <v>0</v>
      </c>
      <c r="CA591">
        <v>0</v>
      </c>
      <c r="CB591">
        <v>0</v>
      </c>
      <c r="CC591">
        <v>1</v>
      </c>
      <c r="CD591" s="56">
        <v>42243</v>
      </c>
      <c r="CE591" s="56">
        <v>42342</v>
      </c>
      <c r="CF591" s="56">
        <v>42342</v>
      </c>
      <c r="CG591" s="56">
        <v>42419</v>
      </c>
      <c r="CH591" s="56"/>
      <c r="CI591" s="56"/>
      <c r="CJ591">
        <v>0.51</v>
      </c>
      <c r="CK591">
        <v>0</v>
      </c>
      <c r="CL591">
        <v>0.03</v>
      </c>
      <c r="CM591">
        <v>0</v>
      </c>
      <c r="CN591">
        <v>0</v>
      </c>
      <c r="CO591">
        <v>0</v>
      </c>
      <c r="CP591">
        <v>0.95</v>
      </c>
      <c r="CQ591" t="s">
        <v>1154</v>
      </c>
      <c r="CR591" t="s">
        <v>1153</v>
      </c>
      <c r="CS591" t="s">
        <v>1395</v>
      </c>
      <c r="CT591" t="s">
        <v>1397</v>
      </c>
      <c r="CU591" t="s">
        <v>1396</v>
      </c>
      <c r="CV591" t="s">
        <v>3388</v>
      </c>
      <c r="CW591" t="s">
        <v>1391</v>
      </c>
      <c r="CX591" t="s">
        <v>853</v>
      </c>
      <c r="DC591" t="s">
        <v>1389</v>
      </c>
      <c r="DE591" t="s">
        <v>1728</v>
      </c>
    </row>
    <row r="592" spans="1:109" x14ac:dyDescent="0.25">
      <c r="A592" t="s">
        <v>1025</v>
      </c>
      <c r="B592">
        <v>2</v>
      </c>
      <c r="C592" s="56">
        <v>42419</v>
      </c>
      <c r="D592" t="s">
        <v>1153</v>
      </c>
      <c r="E592" t="s">
        <v>1497</v>
      </c>
      <c r="G592" t="s">
        <v>3389</v>
      </c>
      <c r="H592" t="s">
        <v>1144</v>
      </c>
      <c r="I592" t="s">
        <v>1144</v>
      </c>
      <c r="J592" t="s">
        <v>1144</v>
      </c>
      <c r="K592" t="s">
        <v>1144</v>
      </c>
      <c r="L592">
        <v>11.37</v>
      </c>
      <c r="M592">
        <v>23.87</v>
      </c>
      <c r="N592">
        <v>0</v>
      </c>
      <c r="O592" s="56">
        <v>0</v>
      </c>
      <c r="P592" s="56">
        <v>0</v>
      </c>
      <c r="Q592">
        <v>1</v>
      </c>
      <c r="R592">
        <v>1</v>
      </c>
      <c r="S592">
        <v>11</v>
      </c>
      <c r="T592">
        <v>8</v>
      </c>
      <c r="U592">
        <v>3</v>
      </c>
      <c r="V592">
        <v>1</v>
      </c>
      <c r="W592" t="s">
        <v>1394</v>
      </c>
      <c r="X592" t="s">
        <v>7758</v>
      </c>
      <c r="AA592">
        <v>0</v>
      </c>
      <c r="AB592">
        <v>0</v>
      </c>
      <c r="AC592">
        <v>0</v>
      </c>
      <c r="AD592">
        <v>0</v>
      </c>
      <c r="AE592">
        <v>0</v>
      </c>
      <c r="AF592">
        <v>0</v>
      </c>
      <c r="AG592">
        <v>0</v>
      </c>
      <c r="AJ592" s="56"/>
      <c r="AK592" s="56"/>
      <c r="AL592" s="56"/>
      <c r="AM592">
        <v>3</v>
      </c>
      <c r="AP592" t="s">
        <v>1155</v>
      </c>
      <c r="AR592">
        <v>5</v>
      </c>
      <c r="AS592" t="s">
        <v>1152</v>
      </c>
      <c r="AT592">
        <v>1</v>
      </c>
      <c r="AV592">
        <v>54</v>
      </c>
      <c r="AW592">
        <v>36</v>
      </c>
      <c r="AX592">
        <v>18</v>
      </c>
      <c r="AY592" t="s">
        <v>1146</v>
      </c>
      <c r="AZ592" t="s">
        <v>1145</v>
      </c>
      <c r="BA592">
        <v>40</v>
      </c>
      <c r="BD592">
        <v>1000000000</v>
      </c>
      <c r="BE592">
        <v>14</v>
      </c>
      <c r="BF592">
        <v>0.74</v>
      </c>
      <c r="BG592">
        <v>7</v>
      </c>
      <c r="BH592">
        <v>0</v>
      </c>
      <c r="BI592">
        <v>0</v>
      </c>
      <c r="BJ592">
        <v>0</v>
      </c>
      <c r="BK592">
        <v>0</v>
      </c>
      <c r="BL592">
        <v>0</v>
      </c>
      <c r="BM592">
        <v>21</v>
      </c>
      <c r="BN592">
        <v>0.61</v>
      </c>
      <c r="BO592">
        <v>0</v>
      </c>
      <c r="BP592">
        <v>0</v>
      </c>
      <c r="BR592">
        <v>35</v>
      </c>
      <c r="BS592">
        <v>15</v>
      </c>
      <c r="BT592">
        <v>0</v>
      </c>
      <c r="BX592">
        <v>50</v>
      </c>
      <c r="BY592">
        <v>0</v>
      </c>
      <c r="BZ592">
        <v>0</v>
      </c>
      <c r="CA592">
        <v>4.8</v>
      </c>
      <c r="CB592">
        <v>0</v>
      </c>
      <c r="CC592">
        <v>1</v>
      </c>
      <c r="CD592" s="56">
        <v>42404</v>
      </c>
      <c r="CE592" s="56">
        <v>42404</v>
      </c>
      <c r="CF592" s="56">
        <v>42404</v>
      </c>
      <c r="CG592" s="56">
        <v>42481</v>
      </c>
      <c r="CH592" s="56"/>
      <c r="CI592" s="56"/>
      <c r="CJ592">
        <v>0.06</v>
      </c>
      <c r="CK592">
        <v>0</v>
      </c>
      <c r="CL592">
        <v>0</v>
      </c>
      <c r="CM592">
        <v>0.27</v>
      </c>
      <c r="CN592">
        <v>0</v>
      </c>
      <c r="CO592">
        <v>0</v>
      </c>
      <c r="CP592">
        <v>0</v>
      </c>
      <c r="CQ592" t="s">
        <v>1154</v>
      </c>
      <c r="CR592" t="s">
        <v>1153</v>
      </c>
      <c r="CS592" t="s">
        <v>1748</v>
      </c>
      <c r="CT592" t="s">
        <v>1397</v>
      </c>
      <c r="CU592" t="s">
        <v>1396</v>
      </c>
      <c r="CV592" t="s">
        <v>3390</v>
      </c>
      <c r="CW592" t="s">
        <v>1390</v>
      </c>
      <c r="CX592" t="s">
        <v>853</v>
      </c>
      <c r="DC592" t="s">
        <v>1387</v>
      </c>
      <c r="DE592" t="s">
        <v>1392</v>
      </c>
    </row>
    <row r="593" spans="1:109" x14ac:dyDescent="0.25">
      <c r="A593" t="s">
        <v>1025</v>
      </c>
      <c r="B593">
        <v>2</v>
      </c>
      <c r="C593" s="56">
        <v>42419</v>
      </c>
      <c r="D593" t="s">
        <v>1153</v>
      </c>
      <c r="E593" t="s">
        <v>3391</v>
      </c>
      <c r="G593" t="s">
        <v>3392</v>
      </c>
      <c r="H593" t="s">
        <v>1144</v>
      </c>
      <c r="I593" t="s">
        <v>1144</v>
      </c>
      <c r="J593" t="s">
        <v>1144</v>
      </c>
      <c r="K593" t="s">
        <v>1144</v>
      </c>
      <c r="L593">
        <v>8.9700000000000006</v>
      </c>
      <c r="M593">
        <v>28.33</v>
      </c>
      <c r="N593">
        <v>0</v>
      </c>
      <c r="O593" s="56">
        <v>0</v>
      </c>
      <c r="P593" s="56">
        <v>0</v>
      </c>
      <c r="Q593">
        <v>1</v>
      </c>
      <c r="R593">
        <v>1</v>
      </c>
      <c r="S593">
        <v>11</v>
      </c>
      <c r="T593">
        <v>8</v>
      </c>
      <c r="U593">
        <v>3</v>
      </c>
      <c r="V593">
        <v>1</v>
      </c>
      <c r="W593" t="s">
        <v>1156</v>
      </c>
      <c r="X593" t="s">
        <v>7659</v>
      </c>
      <c r="Y593">
        <v>31</v>
      </c>
      <c r="AA593">
        <v>0</v>
      </c>
      <c r="AB593">
        <v>0</v>
      </c>
      <c r="AC593">
        <v>0</v>
      </c>
      <c r="AD593">
        <v>0</v>
      </c>
      <c r="AE593">
        <v>0</v>
      </c>
      <c r="AF593">
        <v>0</v>
      </c>
      <c r="AG593">
        <v>0</v>
      </c>
      <c r="AJ593" s="56"/>
      <c r="AK593" s="56"/>
      <c r="AL593" s="56"/>
      <c r="AP593" t="s">
        <v>1155</v>
      </c>
      <c r="AR593">
        <v>5</v>
      </c>
      <c r="AS593" t="s">
        <v>1152</v>
      </c>
      <c r="AT593">
        <v>1</v>
      </c>
      <c r="AV593">
        <v>23</v>
      </c>
      <c r="AW593">
        <v>15</v>
      </c>
      <c r="AX593">
        <v>8</v>
      </c>
      <c r="AY593" t="s">
        <v>1146</v>
      </c>
      <c r="AZ593" t="s">
        <v>1148</v>
      </c>
      <c r="BA593">
        <v>29</v>
      </c>
      <c r="BD593">
        <v>1000000000</v>
      </c>
      <c r="BE593">
        <v>3</v>
      </c>
      <c r="BF593">
        <v>0.87</v>
      </c>
      <c r="BG593">
        <v>19</v>
      </c>
      <c r="BH593">
        <v>0</v>
      </c>
      <c r="BI593">
        <v>0</v>
      </c>
      <c r="BJ593">
        <v>0</v>
      </c>
      <c r="BK593">
        <v>0</v>
      </c>
      <c r="BL593">
        <v>0</v>
      </c>
      <c r="BM593">
        <v>22</v>
      </c>
      <c r="BN593">
        <v>0.04</v>
      </c>
      <c r="BO593">
        <v>0</v>
      </c>
      <c r="BP593">
        <v>0</v>
      </c>
      <c r="BR593">
        <v>0</v>
      </c>
      <c r="BS593">
        <v>6</v>
      </c>
      <c r="BX593">
        <v>96.8</v>
      </c>
      <c r="BY593">
        <v>0</v>
      </c>
      <c r="BZ593">
        <v>0</v>
      </c>
      <c r="CA593">
        <v>9.42</v>
      </c>
      <c r="CB593">
        <v>0</v>
      </c>
      <c r="CC593">
        <v>1</v>
      </c>
      <c r="CD593" s="56">
        <v>42342</v>
      </c>
      <c r="CE593" s="56">
        <v>42342</v>
      </c>
      <c r="CF593" s="56">
        <v>42342</v>
      </c>
      <c r="CG593" s="56">
        <v>42419</v>
      </c>
      <c r="CH593" s="56"/>
      <c r="CI593" s="56"/>
      <c r="CJ593">
        <v>0.79</v>
      </c>
      <c r="CK593">
        <v>249</v>
      </c>
      <c r="CL593">
        <v>0</v>
      </c>
      <c r="CM593">
        <v>0.69</v>
      </c>
      <c r="CN593">
        <v>0.21</v>
      </c>
      <c r="CO593">
        <v>0.06</v>
      </c>
      <c r="CP593">
        <v>0</v>
      </c>
      <c r="CQ593" t="s">
        <v>1154</v>
      </c>
      <c r="CR593" t="s">
        <v>1153</v>
      </c>
      <c r="CS593" t="s">
        <v>1748</v>
      </c>
      <c r="CT593" t="s">
        <v>1397</v>
      </c>
      <c r="CU593" t="s">
        <v>1396</v>
      </c>
      <c r="CV593" t="s">
        <v>3393</v>
      </c>
      <c r="CW593" t="s">
        <v>1727</v>
      </c>
      <c r="CX593" t="s">
        <v>853</v>
      </c>
      <c r="DC593" t="s">
        <v>1387</v>
      </c>
      <c r="DE593" t="s">
        <v>1392</v>
      </c>
    </row>
    <row r="594" spans="1:109" x14ac:dyDescent="0.25">
      <c r="A594" t="s">
        <v>1025</v>
      </c>
      <c r="B594">
        <v>2</v>
      </c>
      <c r="C594" s="56">
        <v>42419</v>
      </c>
      <c r="D594" t="s">
        <v>1153</v>
      </c>
      <c r="E594" t="s">
        <v>3394</v>
      </c>
      <c r="G594" t="s">
        <v>3395</v>
      </c>
      <c r="H594" t="s">
        <v>1144</v>
      </c>
      <c r="I594" t="s">
        <v>1144</v>
      </c>
      <c r="J594" t="s">
        <v>1144</v>
      </c>
      <c r="K594" t="s">
        <v>1144</v>
      </c>
      <c r="L594">
        <v>0.46</v>
      </c>
      <c r="M594">
        <v>1.31</v>
      </c>
      <c r="N594">
        <v>0</v>
      </c>
      <c r="O594" s="56">
        <v>0</v>
      </c>
      <c r="P594" s="56">
        <v>0</v>
      </c>
      <c r="Q594">
        <v>1</v>
      </c>
      <c r="R594">
        <v>1</v>
      </c>
      <c r="S594">
        <v>11</v>
      </c>
      <c r="T594">
        <v>8</v>
      </c>
      <c r="U594">
        <v>3</v>
      </c>
      <c r="V594">
        <v>1</v>
      </c>
      <c r="X594" t="s">
        <v>7755</v>
      </c>
      <c r="AA594">
        <v>0</v>
      </c>
      <c r="AB594">
        <v>0</v>
      </c>
      <c r="AC594">
        <v>0</v>
      </c>
      <c r="AD594">
        <v>0</v>
      </c>
      <c r="AE594">
        <v>0</v>
      </c>
      <c r="AF594">
        <v>0</v>
      </c>
      <c r="AG594">
        <v>0</v>
      </c>
      <c r="AJ594" s="56"/>
      <c r="AK594" s="56"/>
      <c r="AL594" s="56"/>
      <c r="AP594" t="s">
        <v>1155</v>
      </c>
      <c r="AR594">
        <v>5</v>
      </c>
      <c r="AS594" t="s">
        <v>1152</v>
      </c>
      <c r="AT594">
        <v>1</v>
      </c>
      <c r="AV594">
        <v>10</v>
      </c>
      <c r="AW594">
        <v>7</v>
      </c>
      <c r="AX594">
        <v>3</v>
      </c>
      <c r="AY594" t="s">
        <v>1147</v>
      </c>
      <c r="AZ594" t="s">
        <v>1147</v>
      </c>
      <c r="BA594">
        <v>10</v>
      </c>
      <c r="BD594">
        <v>1000000000</v>
      </c>
      <c r="BE594">
        <v>16</v>
      </c>
      <c r="BF594">
        <v>-0.6</v>
      </c>
      <c r="BG594">
        <v>0</v>
      </c>
      <c r="BH594">
        <v>0</v>
      </c>
      <c r="BI594">
        <v>0</v>
      </c>
      <c r="BJ594">
        <v>0</v>
      </c>
      <c r="BK594">
        <v>0</v>
      </c>
      <c r="BL594">
        <v>0</v>
      </c>
      <c r="BM594">
        <v>16</v>
      </c>
      <c r="BN594">
        <v>-0.6</v>
      </c>
      <c r="BO594">
        <v>0</v>
      </c>
      <c r="BP594">
        <v>0</v>
      </c>
      <c r="BR594">
        <v>0</v>
      </c>
      <c r="BS594">
        <v>3</v>
      </c>
      <c r="BX594">
        <v>0</v>
      </c>
      <c r="BY594">
        <v>2.76</v>
      </c>
      <c r="BZ594">
        <v>0</v>
      </c>
      <c r="CA594">
        <v>8.06</v>
      </c>
      <c r="CB594">
        <v>0</v>
      </c>
      <c r="CC594">
        <v>1</v>
      </c>
      <c r="CD594" s="56">
        <v>42095</v>
      </c>
      <c r="CE594" s="56">
        <v>42342</v>
      </c>
      <c r="CF594" s="56">
        <v>42342</v>
      </c>
      <c r="CG594" s="56">
        <v>42419</v>
      </c>
      <c r="CH594" s="56"/>
      <c r="CI594" s="56"/>
      <c r="CJ594">
        <v>0</v>
      </c>
      <c r="CK594">
        <v>0</v>
      </c>
      <c r="CL594">
        <v>0</v>
      </c>
      <c r="CM594">
        <v>0</v>
      </c>
      <c r="CN594">
        <v>0</v>
      </c>
      <c r="CO594">
        <v>0</v>
      </c>
      <c r="CP594">
        <v>0.96</v>
      </c>
      <c r="CQ594" t="s">
        <v>1154</v>
      </c>
      <c r="CR594" t="s">
        <v>1153</v>
      </c>
      <c r="CS594" t="s">
        <v>1748</v>
      </c>
      <c r="CT594" t="s">
        <v>1397</v>
      </c>
      <c r="CU594" t="s">
        <v>1396</v>
      </c>
      <c r="CV594" t="s">
        <v>3396</v>
      </c>
      <c r="CW594" t="s">
        <v>1727</v>
      </c>
      <c r="CX594" t="s">
        <v>853</v>
      </c>
      <c r="DC594" t="s">
        <v>1387</v>
      </c>
      <c r="DE594" t="s">
        <v>1392</v>
      </c>
    </row>
    <row r="595" spans="1:109" x14ac:dyDescent="0.25">
      <c r="A595" t="s">
        <v>1025</v>
      </c>
      <c r="B595">
        <v>2</v>
      </c>
      <c r="C595" s="56">
        <v>42419</v>
      </c>
      <c r="D595" t="s">
        <v>1153</v>
      </c>
      <c r="E595" t="s">
        <v>3397</v>
      </c>
      <c r="G595" t="s">
        <v>3398</v>
      </c>
      <c r="H595" t="s">
        <v>1144</v>
      </c>
      <c r="I595" t="s">
        <v>1144</v>
      </c>
      <c r="J595" t="s">
        <v>1144</v>
      </c>
      <c r="K595" t="s">
        <v>1144</v>
      </c>
      <c r="L595">
        <v>0.49</v>
      </c>
      <c r="M595">
        <v>1.45</v>
      </c>
      <c r="N595">
        <v>0</v>
      </c>
      <c r="O595" s="56">
        <v>0</v>
      </c>
      <c r="P595" s="56">
        <v>0</v>
      </c>
      <c r="Q595">
        <v>1</v>
      </c>
      <c r="R595">
        <v>1</v>
      </c>
      <c r="S595">
        <v>11</v>
      </c>
      <c r="T595">
        <v>8</v>
      </c>
      <c r="U595">
        <v>3</v>
      </c>
      <c r="V595">
        <v>1</v>
      </c>
      <c r="W595" t="s">
        <v>1156</v>
      </c>
      <c r="X595" t="s">
        <v>7659</v>
      </c>
      <c r="AA595">
        <v>0</v>
      </c>
      <c r="AB595">
        <v>0</v>
      </c>
      <c r="AC595">
        <v>0</v>
      </c>
      <c r="AD595">
        <v>0</v>
      </c>
      <c r="AE595">
        <v>0</v>
      </c>
      <c r="AF595">
        <v>0</v>
      </c>
      <c r="AG595">
        <v>0</v>
      </c>
      <c r="AJ595" s="56"/>
      <c r="AK595" s="56"/>
      <c r="AL595" s="56"/>
      <c r="AP595" t="s">
        <v>1155</v>
      </c>
      <c r="AR595">
        <v>5</v>
      </c>
      <c r="AS595" t="s">
        <v>1152</v>
      </c>
      <c r="AT595">
        <v>1</v>
      </c>
      <c r="AV595">
        <v>175</v>
      </c>
      <c r="AW595">
        <v>116</v>
      </c>
      <c r="AX595">
        <v>58</v>
      </c>
      <c r="AY595" t="s">
        <v>1148</v>
      </c>
      <c r="AZ595" t="s">
        <v>1148</v>
      </c>
      <c r="BA595">
        <v>250</v>
      </c>
      <c r="BD595">
        <v>1000000000</v>
      </c>
      <c r="BE595">
        <v>166</v>
      </c>
      <c r="BF595">
        <v>0.05</v>
      </c>
      <c r="BG595">
        <v>0</v>
      </c>
      <c r="BH595">
        <v>0</v>
      </c>
      <c r="BI595">
        <v>0</v>
      </c>
      <c r="BJ595">
        <v>0</v>
      </c>
      <c r="BK595">
        <v>0</v>
      </c>
      <c r="BL595">
        <v>0</v>
      </c>
      <c r="BM595">
        <v>166</v>
      </c>
      <c r="BN595">
        <v>0.05</v>
      </c>
      <c r="BO595">
        <v>0</v>
      </c>
      <c r="BP595">
        <v>0</v>
      </c>
      <c r="BR595">
        <v>10</v>
      </c>
      <c r="BS595">
        <v>48</v>
      </c>
      <c r="BT595">
        <v>15</v>
      </c>
      <c r="BX595">
        <v>0</v>
      </c>
      <c r="BY595">
        <v>0</v>
      </c>
      <c r="BZ595">
        <v>0</v>
      </c>
      <c r="CA595">
        <v>8.5500000000000007</v>
      </c>
      <c r="CB595">
        <v>0</v>
      </c>
      <c r="CC595">
        <v>1</v>
      </c>
      <c r="CD595" s="56">
        <v>42342</v>
      </c>
      <c r="CE595" s="56">
        <v>42342</v>
      </c>
      <c r="CF595" s="56">
        <v>42342</v>
      </c>
      <c r="CG595" s="56">
        <v>42419</v>
      </c>
      <c r="CH595" s="56"/>
      <c r="CI595" s="56"/>
      <c r="CJ595">
        <v>7.0000000000000007E-2</v>
      </c>
      <c r="CK595">
        <v>0</v>
      </c>
      <c r="CL595">
        <v>0</v>
      </c>
      <c r="CM595">
        <v>0</v>
      </c>
      <c r="CN595">
        <v>0</v>
      </c>
      <c r="CO595">
        <v>0.13</v>
      </c>
      <c r="CP595">
        <v>0.83</v>
      </c>
      <c r="CQ595" t="s">
        <v>1154</v>
      </c>
      <c r="CR595" t="s">
        <v>1153</v>
      </c>
      <c r="CS595" t="s">
        <v>1748</v>
      </c>
      <c r="CT595" t="s">
        <v>1397</v>
      </c>
      <c r="CU595" t="s">
        <v>1396</v>
      </c>
      <c r="CV595" t="s">
        <v>3399</v>
      </c>
      <c r="CW595" t="s">
        <v>1727</v>
      </c>
      <c r="CX595" t="s">
        <v>853</v>
      </c>
      <c r="DC595" t="s">
        <v>1387</v>
      </c>
      <c r="DE595" t="s">
        <v>1392</v>
      </c>
    </row>
    <row r="596" spans="1:109" x14ac:dyDescent="0.25">
      <c r="A596" t="s">
        <v>1025</v>
      </c>
      <c r="B596">
        <v>2</v>
      </c>
      <c r="C596" s="56">
        <v>42419</v>
      </c>
      <c r="D596" t="s">
        <v>1153</v>
      </c>
      <c r="E596" t="s">
        <v>3400</v>
      </c>
      <c r="G596" t="s">
        <v>3401</v>
      </c>
      <c r="H596" t="s">
        <v>1144</v>
      </c>
      <c r="I596" t="s">
        <v>1144</v>
      </c>
      <c r="J596" t="s">
        <v>1144</v>
      </c>
      <c r="K596" t="s">
        <v>1144</v>
      </c>
      <c r="L596">
        <v>0.84</v>
      </c>
      <c r="M596">
        <v>2.37</v>
      </c>
      <c r="N596">
        <v>0</v>
      </c>
      <c r="O596" s="56">
        <v>0</v>
      </c>
      <c r="P596" s="56">
        <v>0</v>
      </c>
      <c r="Q596">
        <v>1</v>
      </c>
      <c r="R596">
        <v>1</v>
      </c>
      <c r="S596">
        <v>11</v>
      </c>
      <c r="T596">
        <v>8</v>
      </c>
      <c r="U596">
        <v>3</v>
      </c>
      <c r="V596">
        <v>1</v>
      </c>
      <c r="X596" t="s">
        <v>7755</v>
      </c>
      <c r="AA596">
        <v>0</v>
      </c>
      <c r="AB596">
        <v>0</v>
      </c>
      <c r="AC596">
        <v>0</v>
      </c>
      <c r="AD596">
        <v>0</v>
      </c>
      <c r="AE596">
        <v>0</v>
      </c>
      <c r="AF596">
        <v>0</v>
      </c>
      <c r="AG596">
        <v>0</v>
      </c>
      <c r="AJ596" s="56"/>
      <c r="AK596" s="56"/>
      <c r="AL596" s="56"/>
      <c r="AP596" t="s">
        <v>1155</v>
      </c>
      <c r="AR596">
        <v>5</v>
      </c>
      <c r="AS596" t="s">
        <v>1152</v>
      </c>
      <c r="AT596">
        <v>1</v>
      </c>
      <c r="AV596">
        <v>50</v>
      </c>
      <c r="AW596">
        <v>33</v>
      </c>
      <c r="AX596">
        <v>17</v>
      </c>
      <c r="AY596" t="s">
        <v>1147</v>
      </c>
      <c r="AZ596" t="s">
        <v>1147</v>
      </c>
      <c r="BA596">
        <v>50</v>
      </c>
      <c r="BD596">
        <v>1000000000</v>
      </c>
      <c r="BE596">
        <v>53</v>
      </c>
      <c r="BF596">
        <v>-0.06</v>
      </c>
      <c r="BG596">
        <v>0</v>
      </c>
      <c r="BH596">
        <v>0</v>
      </c>
      <c r="BI596">
        <v>0</v>
      </c>
      <c r="BJ596">
        <v>0</v>
      </c>
      <c r="BK596">
        <v>0</v>
      </c>
      <c r="BL596">
        <v>0</v>
      </c>
      <c r="BM596">
        <v>53</v>
      </c>
      <c r="BN596">
        <v>-0.06</v>
      </c>
      <c r="BO596">
        <v>0</v>
      </c>
      <c r="BP596">
        <v>0</v>
      </c>
      <c r="BR596">
        <v>0</v>
      </c>
      <c r="BS596">
        <v>14</v>
      </c>
      <c r="BX596">
        <v>0</v>
      </c>
      <c r="BY596">
        <v>2.52</v>
      </c>
      <c r="BZ596">
        <v>0</v>
      </c>
      <c r="CA596">
        <v>7.95</v>
      </c>
      <c r="CB596">
        <v>0</v>
      </c>
      <c r="CC596">
        <v>1</v>
      </c>
      <c r="CD596" s="56">
        <v>42095</v>
      </c>
      <c r="CE596" s="56">
        <v>42342</v>
      </c>
      <c r="CF596" s="56">
        <v>42342</v>
      </c>
      <c r="CG596" s="56">
        <v>42419</v>
      </c>
      <c r="CH596" s="56"/>
      <c r="CI596" s="56"/>
      <c r="CJ596">
        <v>0</v>
      </c>
      <c r="CK596">
        <v>0</v>
      </c>
      <c r="CL596">
        <v>0</v>
      </c>
      <c r="CM596">
        <v>0</v>
      </c>
      <c r="CN596">
        <v>0</v>
      </c>
      <c r="CO596">
        <v>0</v>
      </c>
      <c r="CP596">
        <v>0.96</v>
      </c>
      <c r="CQ596" t="s">
        <v>1154</v>
      </c>
      <c r="CR596" t="s">
        <v>1153</v>
      </c>
      <c r="CS596" t="s">
        <v>1748</v>
      </c>
      <c r="CT596" t="s">
        <v>1397</v>
      </c>
      <c r="CU596" t="s">
        <v>1396</v>
      </c>
      <c r="CV596" t="s">
        <v>3402</v>
      </c>
      <c r="CW596" t="s">
        <v>1727</v>
      </c>
      <c r="CX596" t="s">
        <v>853</v>
      </c>
      <c r="DC596" t="s">
        <v>1387</v>
      </c>
      <c r="DE596" t="s">
        <v>1392</v>
      </c>
    </row>
    <row r="597" spans="1:109" x14ac:dyDescent="0.25">
      <c r="A597" t="s">
        <v>1025</v>
      </c>
      <c r="B597">
        <v>2</v>
      </c>
      <c r="C597" s="56">
        <v>42419</v>
      </c>
      <c r="D597" t="s">
        <v>1153</v>
      </c>
      <c r="E597" t="s">
        <v>3403</v>
      </c>
      <c r="G597" t="s">
        <v>3404</v>
      </c>
      <c r="H597" t="s">
        <v>1144</v>
      </c>
      <c r="I597" t="s">
        <v>1144</v>
      </c>
      <c r="J597" t="s">
        <v>1144</v>
      </c>
      <c r="K597" t="s">
        <v>1144</v>
      </c>
      <c r="L597">
        <v>1.99</v>
      </c>
      <c r="M597">
        <v>6.12</v>
      </c>
      <c r="N597">
        <v>0</v>
      </c>
      <c r="O597" s="56">
        <v>0</v>
      </c>
      <c r="P597" s="56">
        <v>0</v>
      </c>
      <c r="Q597">
        <v>1</v>
      </c>
      <c r="R597">
        <v>1</v>
      </c>
      <c r="S597">
        <v>11</v>
      </c>
      <c r="T597">
        <v>8</v>
      </c>
      <c r="U597">
        <v>3</v>
      </c>
      <c r="V597">
        <v>1</v>
      </c>
      <c r="W597" t="s">
        <v>1156</v>
      </c>
      <c r="X597" t="s">
        <v>7755</v>
      </c>
      <c r="Y597">
        <v>192</v>
      </c>
      <c r="AA597">
        <v>0</v>
      </c>
      <c r="AB597">
        <v>0</v>
      </c>
      <c r="AC597">
        <v>0</v>
      </c>
      <c r="AD597">
        <v>0</v>
      </c>
      <c r="AE597">
        <v>0</v>
      </c>
      <c r="AF597">
        <v>0</v>
      </c>
      <c r="AG597">
        <v>0</v>
      </c>
      <c r="AJ597" s="56"/>
      <c r="AK597" s="56"/>
      <c r="AL597" s="56"/>
      <c r="AM597">
        <v>10</v>
      </c>
      <c r="AP597" t="s">
        <v>1155</v>
      </c>
      <c r="AR597">
        <v>5</v>
      </c>
      <c r="AS597" t="s">
        <v>1152</v>
      </c>
      <c r="AT597">
        <v>1</v>
      </c>
      <c r="AV597">
        <v>240</v>
      </c>
      <c r="AW597">
        <v>160</v>
      </c>
      <c r="AX597">
        <v>79</v>
      </c>
      <c r="AY597" t="s">
        <v>1145</v>
      </c>
      <c r="AZ597" t="s">
        <v>1148</v>
      </c>
      <c r="BA597">
        <v>240</v>
      </c>
      <c r="BD597">
        <v>1000000000</v>
      </c>
      <c r="BE597">
        <v>138</v>
      </c>
      <c r="BF597">
        <v>0.43</v>
      </c>
      <c r="BG597">
        <v>93</v>
      </c>
      <c r="BH597">
        <v>0</v>
      </c>
      <c r="BI597">
        <v>0</v>
      </c>
      <c r="BJ597">
        <v>0</v>
      </c>
      <c r="BK597">
        <v>0</v>
      </c>
      <c r="BL597">
        <v>0</v>
      </c>
      <c r="BM597">
        <v>231</v>
      </c>
      <c r="BN597">
        <v>0.04</v>
      </c>
      <c r="BO597">
        <v>0</v>
      </c>
      <c r="BP597">
        <v>0</v>
      </c>
      <c r="BR597">
        <v>10</v>
      </c>
      <c r="BS597">
        <v>65</v>
      </c>
      <c r="BX597">
        <v>0</v>
      </c>
      <c r="BY597">
        <v>0</v>
      </c>
      <c r="BZ597">
        <v>0</v>
      </c>
      <c r="CA597">
        <v>9.06</v>
      </c>
      <c r="CB597">
        <v>0</v>
      </c>
      <c r="CC597">
        <v>1</v>
      </c>
      <c r="CD597" s="56">
        <v>42095</v>
      </c>
      <c r="CE597" s="56">
        <v>42342</v>
      </c>
      <c r="CF597" s="56">
        <v>42342</v>
      </c>
      <c r="CG597" s="56">
        <v>42419</v>
      </c>
      <c r="CH597" s="56"/>
      <c r="CI597" s="56"/>
      <c r="CJ597">
        <v>0.08</v>
      </c>
      <c r="CK597">
        <v>0</v>
      </c>
      <c r="CL597">
        <v>0</v>
      </c>
      <c r="CM597">
        <v>0</v>
      </c>
      <c r="CN597">
        <v>0.82</v>
      </c>
      <c r="CO597">
        <v>0.14000000000000001</v>
      </c>
      <c r="CP597">
        <v>0</v>
      </c>
      <c r="CQ597" t="s">
        <v>1154</v>
      </c>
      <c r="CR597" t="s">
        <v>1153</v>
      </c>
      <c r="CS597" t="s">
        <v>1748</v>
      </c>
      <c r="CT597" t="s">
        <v>1397</v>
      </c>
      <c r="CU597" t="s">
        <v>1396</v>
      </c>
      <c r="CV597" t="s">
        <v>3405</v>
      </c>
      <c r="CW597" t="s">
        <v>1727</v>
      </c>
      <c r="CX597" t="s">
        <v>853</v>
      </c>
      <c r="DC597" t="s">
        <v>1387</v>
      </c>
      <c r="DE597" t="s">
        <v>1392</v>
      </c>
    </row>
    <row r="598" spans="1:109" x14ac:dyDescent="0.25">
      <c r="A598" t="s">
        <v>1025</v>
      </c>
      <c r="B598">
        <v>2</v>
      </c>
      <c r="C598" s="56">
        <v>42419</v>
      </c>
      <c r="D598" t="s">
        <v>1153</v>
      </c>
      <c r="E598" t="s">
        <v>3406</v>
      </c>
      <c r="G598" t="s">
        <v>3407</v>
      </c>
      <c r="H598" t="s">
        <v>1144</v>
      </c>
      <c r="I598" t="s">
        <v>1144</v>
      </c>
      <c r="J598" t="s">
        <v>1144</v>
      </c>
      <c r="K598" t="s">
        <v>1144</v>
      </c>
      <c r="L598">
        <v>1.43</v>
      </c>
      <c r="M598">
        <v>3.99</v>
      </c>
      <c r="N598">
        <v>0</v>
      </c>
      <c r="O598" s="56">
        <v>0</v>
      </c>
      <c r="P598" s="56">
        <v>0</v>
      </c>
      <c r="Q598">
        <v>1</v>
      </c>
      <c r="R598">
        <v>1</v>
      </c>
      <c r="S598">
        <v>11</v>
      </c>
      <c r="T598">
        <v>8</v>
      </c>
      <c r="U598">
        <v>3</v>
      </c>
      <c r="V598">
        <v>1</v>
      </c>
      <c r="W598" t="s">
        <v>1156</v>
      </c>
      <c r="X598" t="s">
        <v>7659</v>
      </c>
      <c r="Y598">
        <v>128</v>
      </c>
      <c r="AA598">
        <v>0</v>
      </c>
      <c r="AB598">
        <v>0</v>
      </c>
      <c r="AC598">
        <v>0</v>
      </c>
      <c r="AD598">
        <v>0</v>
      </c>
      <c r="AE598">
        <v>0</v>
      </c>
      <c r="AF598">
        <v>0</v>
      </c>
      <c r="AG598">
        <v>0</v>
      </c>
      <c r="AJ598" s="56"/>
      <c r="AK598" s="56"/>
      <c r="AL598" s="56"/>
      <c r="AP598" t="s">
        <v>1155</v>
      </c>
      <c r="AR598">
        <v>5</v>
      </c>
      <c r="AS598" t="s">
        <v>1152</v>
      </c>
      <c r="AT598">
        <v>1</v>
      </c>
      <c r="AV598">
        <v>160</v>
      </c>
      <c r="AW598">
        <v>106</v>
      </c>
      <c r="AX598">
        <v>53</v>
      </c>
      <c r="AY598" t="s">
        <v>1148</v>
      </c>
      <c r="AZ598" t="s">
        <v>1148</v>
      </c>
      <c r="BA598">
        <v>200</v>
      </c>
      <c r="BD598">
        <v>1000000000</v>
      </c>
      <c r="BE598">
        <v>134</v>
      </c>
      <c r="BF598">
        <v>0.16</v>
      </c>
      <c r="BG598">
        <v>24</v>
      </c>
      <c r="BH598">
        <v>0</v>
      </c>
      <c r="BI598">
        <v>0</v>
      </c>
      <c r="BJ598">
        <v>0</v>
      </c>
      <c r="BK598">
        <v>0</v>
      </c>
      <c r="BL598">
        <v>0</v>
      </c>
      <c r="BM598">
        <v>158</v>
      </c>
      <c r="BN598">
        <v>0.01</v>
      </c>
      <c r="BO598">
        <v>0</v>
      </c>
      <c r="BP598">
        <v>0</v>
      </c>
      <c r="BR598">
        <v>0</v>
      </c>
      <c r="BS598">
        <v>44</v>
      </c>
      <c r="BT598">
        <v>10</v>
      </c>
      <c r="BX598">
        <v>0</v>
      </c>
      <c r="BY598">
        <v>0</v>
      </c>
      <c r="BZ598">
        <v>0</v>
      </c>
      <c r="CA598">
        <v>7.81</v>
      </c>
      <c r="CB598">
        <v>0</v>
      </c>
      <c r="CC598">
        <v>1</v>
      </c>
      <c r="CD598" s="56">
        <v>42342</v>
      </c>
      <c r="CE598" s="56">
        <v>42342</v>
      </c>
      <c r="CF598" s="56">
        <v>42342</v>
      </c>
      <c r="CG598" s="56">
        <v>42419</v>
      </c>
      <c r="CH598" s="56"/>
      <c r="CI598" s="56"/>
      <c r="CJ598">
        <v>0.27</v>
      </c>
      <c r="CK598">
        <v>0</v>
      </c>
      <c r="CL598">
        <v>0</v>
      </c>
      <c r="CM598">
        <v>0</v>
      </c>
      <c r="CN598">
        <v>0.55000000000000004</v>
      </c>
      <c r="CO598">
        <v>0.42</v>
      </c>
      <c r="CP598">
        <v>0</v>
      </c>
      <c r="CQ598" t="s">
        <v>1154</v>
      </c>
      <c r="CR598" t="s">
        <v>1153</v>
      </c>
      <c r="CS598" t="s">
        <v>1748</v>
      </c>
      <c r="CT598" t="s">
        <v>1397</v>
      </c>
      <c r="CU598" t="s">
        <v>1396</v>
      </c>
      <c r="CV598" t="s">
        <v>3408</v>
      </c>
      <c r="CW598" t="s">
        <v>1727</v>
      </c>
      <c r="CX598" t="s">
        <v>853</v>
      </c>
      <c r="DC598" t="s">
        <v>1387</v>
      </c>
      <c r="DE598" t="s">
        <v>1392</v>
      </c>
    </row>
    <row r="599" spans="1:109" x14ac:dyDescent="0.25">
      <c r="A599" t="s">
        <v>1025</v>
      </c>
      <c r="B599">
        <v>2</v>
      </c>
      <c r="C599" s="56">
        <v>42419</v>
      </c>
      <c r="D599" t="s">
        <v>1153</v>
      </c>
      <c r="E599" t="s">
        <v>1498</v>
      </c>
      <c r="G599" t="s">
        <v>3409</v>
      </c>
      <c r="H599" t="s">
        <v>1144</v>
      </c>
      <c r="I599" t="s">
        <v>1144</v>
      </c>
      <c r="J599" t="s">
        <v>1144</v>
      </c>
      <c r="K599" t="s">
        <v>1144</v>
      </c>
      <c r="L599">
        <v>4.3899999999999997</v>
      </c>
      <c r="M599">
        <v>13.35</v>
      </c>
      <c r="N599">
        <v>0</v>
      </c>
      <c r="O599" s="56">
        <v>0</v>
      </c>
      <c r="P599" s="56">
        <v>0</v>
      </c>
      <c r="Q599">
        <v>1</v>
      </c>
      <c r="R599">
        <v>1</v>
      </c>
      <c r="S599">
        <v>11</v>
      </c>
      <c r="T599">
        <v>8</v>
      </c>
      <c r="U599">
        <v>3</v>
      </c>
      <c r="V599">
        <v>1</v>
      </c>
      <c r="W599" t="s">
        <v>1156</v>
      </c>
      <c r="X599" t="s">
        <v>7659</v>
      </c>
      <c r="Y599">
        <v>90</v>
      </c>
      <c r="AA599">
        <v>0</v>
      </c>
      <c r="AB599">
        <v>0</v>
      </c>
      <c r="AC599">
        <v>0</v>
      </c>
      <c r="AD599">
        <v>0</v>
      </c>
      <c r="AE599">
        <v>0</v>
      </c>
      <c r="AF599">
        <v>0</v>
      </c>
      <c r="AG599">
        <v>0</v>
      </c>
      <c r="AJ599" s="56"/>
      <c r="AK599" s="56"/>
      <c r="AL599" s="56"/>
      <c r="AP599" t="s">
        <v>1155</v>
      </c>
      <c r="AR599">
        <v>5</v>
      </c>
      <c r="AS599" t="s">
        <v>1152</v>
      </c>
      <c r="AT599">
        <v>1</v>
      </c>
      <c r="AV599">
        <v>67</v>
      </c>
      <c r="AW599">
        <v>45</v>
      </c>
      <c r="AX599">
        <v>22</v>
      </c>
      <c r="AY599" t="s">
        <v>1145</v>
      </c>
      <c r="AZ599" t="s">
        <v>1147</v>
      </c>
      <c r="BA599">
        <v>50</v>
      </c>
      <c r="BD599">
        <v>1000000000</v>
      </c>
      <c r="BE599">
        <v>29</v>
      </c>
      <c r="BF599">
        <v>0.56999999999999995</v>
      </c>
      <c r="BG599">
        <v>29</v>
      </c>
      <c r="BH599">
        <v>0</v>
      </c>
      <c r="BI599">
        <v>0</v>
      </c>
      <c r="BJ599">
        <v>0</v>
      </c>
      <c r="BK599">
        <v>0</v>
      </c>
      <c r="BL599">
        <v>17</v>
      </c>
      <c r="BM599">
        <v>75</v>
      </c>
      <c r="BN599">
        <v>-0.12</v>
      </c>
      <c r="BO599">
        <v>0</v>
      </c>
      <c r="BP599">
        <v>0</v>
      </c>
      <c r="BR599">
        <v>0</v>
      </c>
      <c r="BS599">
        <v>18</v>
      </c>
      <c r="BX599">
        <v>0</v>
      </c>
      <c r="BY599">
        <v>0</v>
      </c>
      <c r="BZ599">
        <v>0</v>
      </c>
      <c r="CA599">
        <v>8.91</v>
      </c>
      <c r="CB599">
        <v>0</v>
      </c>
      <c r="CC599">
        <v>1</v>
      </c>
      <c r="CD599" s="56">
        <v>42342</v>
      </c>
      <c r="CE599" s="56">
        <v>42342</v>
      </c>
      <c r="CF599" s="56">
        <v>42342</v>
      </c>
      <c r="CG599" s="56">
        <v>42419</v>
      </c>
      <c r="CH599" s="56"/>
      <c r="CI599" s="56"/>
      <c r="CJ599">
        <v>0.48</v>
      </c>
      <c r="CK599">
        <v>414</v>
      </c>
      <c r="CL599">
        <v>0</v>
      </c>
      <c r="CM599">
        <v>0.55000000000000004</v>
      </c>
      <c r="CN599">
        <v>0.42</v>
      </c>
      <c r="CO599">
        <v>0</v>
      </c>
      <c r="CP599">
        <v>0</v>
      </c>
      <c r="CQ599" t="s">
        <v>1154</v>
      </c>
      <c r="CR599" t="s">
        <v>1153</v>
      </c>
      <c r="CS599" t="s">
        <v>1748</v>
      </c>
      <c r="CT599" t="s">
        <v>1397</v>
      </c>
      <c r="CU599" t="s">
        <v>1396</v>
      </c>
      <c r="CV599" t="s">
        <v>3410</v>
      </c>
      <c r="CW599" t="s">
        <v>1727</v>
      </c>
      <c r="CX599" t="s">
        <v>853</v>
      </c>
      <c r="DC599" t="s">
        <v>1387</v>
      </c>
      <c r="DE599" t="s">
        <v>1392</v>
      </c>
    </row>
    <row r="600" spans="1:109" x14ac:dyDescent="0.25">
      <c r="A600" t="s">
        <v>1025</v>
      </c>
      <c r="B600">
        <v>2</v>
      </c>
      <c r="C600" s="56">
        <v>42419</v>
      </c>
      <c r="D600" t="s">
        <v>1153</v>
      </c>
      <c r="E600" t="s">
        <v>3411</v>
      </c>
      <c r="G600" t="s">
        <v>3412</v>
      </c>
      <c r="H600" t="s">
        <v>1144</v>
      </c>
      <c r="I600" t="s">
        <v>1144</v>
      </c>
      <c r="J600" t="s">
        <v>1144</v>
      </c>
      <c r="K600" t="s">
        <v>1144</v>
      </c>
      <c r="L600">
        <v>7.45</v>
      </c>
      <c r="M600">
        <v>18.36</v>
      </c>
      <c r="N600">
        <v>0</v>
      </c>
      <c r="O600" s="56">
        <v>0</v>
      </c>
      <c r="P600" s="56">
        <v>0</v>
      </c>
      <c r="Q600">
        <v>1</v>
      </c>
      <c r="R600">
        <v>1</v>
      </c>
      <c r="S600">
        <v>11</v>
      </c>
      <c r="T600">
        <v>8</v>
      </c>
      <c r="U600">
        <v>3</v>
      </c>
      <c r="V600">
        <v>1</v>
      </c>
      <c r="W600" t="s">
        <v>1156</v>
      </c>
      <c r="X600" t="s">
        <v>7757</v>
      </c>
      <c r="Y600">
        <v>16</v>
      </c>
      <c r="AA600">
        <v>0</v>
      </c>
      <c r="AB600">
        <v>0</v>
      </c>
      <c r="AC600">
        <v>0</v>
      </c>
      <c r="AD600">
        <v>0</v>
      </c>
      <c r="AE600">
        <v>0</v>
      </c>
      <c r="AF600">
        <v>0</v>
      </c>
      <c r="AG600">
        <v>0</v>
      </c>
      <c r="AJ600" s="56"/>
      <c r="AK600" s="56"/>
      <c r="AL600" s="56"/>
      <c r="AP600" t="s">
        <v>1155</v>
      </c>
      <c r="AR600">
        <v>5</v>
      </c>
      <c r="AS600" t="s">
        <v>1152</v>
      </c>
      <c r="AT600">
        <v>1</v>
      </c>
      <c r="AV600">
        <v>20</v>
      </c>
      <c r="AW600">
        <v>13</v>
      </c>
      <c r="AX600">
        <v>7</v>
      </c>
      <c r="AY600" t="s">
        <v>1145</v>
      </c>
      <c r="AZ600" t="s">
        <v>1148</v>
      </c>
      <c r="BA600">
        <v>25</v>
      </c>
      <c r="BD600">
        <v>1000000000</v>
      </c>
      <c r="BE600">
        <v>12</v>
      </c>
      <c r="BF600">
        <v>0.4</v>
      </c>
      <c r="BG600">
        <v>0</v>
      </c>
      <c r="BH600">
        <v>0</v>
      </c>
      <c r="BI600">
        <v>0</v>
      </c>
      <c r="BJ600">
        <v>0</v>
      </c>
      <c r="BK600">
        <v>0</v>
      </c>
      <c r="BL600">
        <v>5</v>
      </c>
      <c r="BM600">
        <v>17</v>
      </c>
      <c r="BN600">
        <v>0.15</v>
      </c>
      <c r="BO600">
        <v>0</v>
      </c>
      <c r="BP600">
        <v>0</v>
      </c>
      <c r="BR600">
        <v>5</v>
      </c>
      <c r="BS600">
        <v>5</v>
      </c>
      <c r="BX600">
        <v>0</v>
      </c>
      <c r="BY600">
        <v>0</v>
      </c>
      <c r="BZ600">
        <v>0</v>
      </c>
      <c r="CA600">
        <v>6.39</v>
      </c>
      <c r="CB600">
        <v>0</v>
      </c>
      <c r="CC600">
        <v>1</v>
      </c>
      <c r="CD600" s="56">
        <v>42341</v>
      </c>
      <c r="CE600" s="56">
        <v>42342</v>
      </c>
      <c r="CF600" s="56">
        <v>42342</v>
      </c>
      <c r="CG600" s="56">
        <v>42419</v>
      </c>
      <c r="CH600" s="56"/>
      <c r="CI600" s="56"/>
      <c r="CJ600">
        <v>0.12</v>
      </c>
      <c r="CK600">
        <v>0</v>
      </c>
      <c r="CL600">
        <v>0</v>
      </c>
      <c r="CM600">
        <v>0</v>
      </c>
      <c r="CN600">
        <v>0.21</v>
      </c>
      <c r="CO600">
        <v>0.75</v>
      </c>
      <c r="CP600">
        <v>0</v>
      </c>
      <c r="CQ600" t="s">
        <v>1154</v>
      </c>
      <c r="CR600" t="s">
        <v>1153</v>
      </c>
      <c r="CS600" t="s">
        <v>1748</v>
      </c>
      <c r="CT600" t="s">
        <v>1397</v>
      </c>
      <c r="CU600" t="s">
        <v>1396</v>
      </c>
      <c r="CV600" t="s">
        <v>3413</v>
      </c>
      <c r="CW600" t="s">
        <v>1727</v>
      </c>
      <c r="CX600" t="s">
        <v>853</v>
      </c>
      <c r="DC600" t="s">
        <v>1387</v>
      </c>
      <c r="DE600" t="s">
        <v>1392</v>
      </c>
    </row>
    <row r="601" spans="1:109" x14ac:dyDescent="0.25">
      <c r="A601" t="s">
        <v>1025</v>
      </c>
      <c r="B601">
        <v>2</v>
      </c>
      <c r="C601" s="56">
        <v>42419</v>
      </c>
      <c r="D601" t="s">
        <v>1153</v>
      </c>
      <c r="E601" t="s">
        <v>3414</v>
      </c>
      <c r="G601" t="s">
        <v>866</v>
      </c>
      <c r="H601" t="s">
        <v>1144</v>
      </c>
      <c r="I601" t="s">
        <v>1144</v>
      </c>
      <c r="J601" t="s">
        <v>1144</v>
      </c>
      <c r="K601" t="s">
        <v>1144</v>
      </c>
      <c r="L601">
        <v>1.31</v>
      </c>
      <c r="M601">
        <v>3.81</v>
      </c>
      <c r="N601">
        <v>0</v>
      </c>
      <c r="O601" s="56">
        <v>0</v>
      </c>
      <c r="P601" s="56">
        <v>0</v>
      </c>
      <c r="Q601">
        <v>1</v>
      </c>
      <c r="R601">
        <v>1</v>
      </c>
      <c r="S601">
        <v>11</v>
      </c>
      <c r="T601">
        <v>8</v>
      </c>
      <c r="U601">
        <v>3</v>
      </c>
      <c r="V601">
        <v>1</v>
      </c>
      <c r="W601" t="s">
        <v>1156</v>
      </c>
      <c r="X601" t="s">
        <v>7760</v>
      </c>
      <c r="Y601">
        <v>54</v>
      </c>
      <c r="AA601">
        <v>0</v>
      </c>
      <c r="AB601">
        <v>0</v>
      </c>
      <c r="AC601">
        <v>0</v>
      </c>
      <c r="AD601">
        <v>0</v>
      </c>
      <c r="AE601">
        <v>0</v>
      </c>
      <c r="AF601">
        <v>26</v>
      </c>
      <c r="AG601">
        <v>0</v>
      </c>
      <c r="AJ601" s="56"/>
      <c r="AK601" s="56"/>
      <c r="AL601" s="56"/>
      <c r="AP601" t="s">
        <v>1155</v>
      </c>
      <c r="AR601">
        <v>5</v>
      </c>
      <c r="AS601" t="s">
        <v>1152</v>
      </c>
      <c r="AT601">
        <v>1</v>
      </c>
      <c r="AV601">
        <v>40</v>
      </c>
      <c r="AW601">
        <v>27</v>
      </c>
      <c r="AX601">
        <v>13</v>
      </c>
      <c r="AY601" t="s">
        <v>1145</v>
      </c>
      <c r="AZ601" t="s">
        <v>1148</v>
      </c>
      <c r="BA601">
        <v>33</v>
      </c>
      <c r="BD601">
        <v>1000000000</v>
      </c>
      <c r="BE601">
        <v>19</v>
      </c>
      <c r="BF601">
        <v>0.53</v>
      </c>
      <c r="BG601">
        <v>11</v>
      </c>
      <c r="BH601">
        <v>0</v>
      </c>
      <c r="BI601">
        <v>0</v>
      </c>
      <c r="BJ601">
        <v>0</v>
      </c>
      <c r="BK601">
        <v>0</v>
      </c>
      <c r="BL601">
        <v>0</v>
      </c>
      <c r="BM601">
        <v>30</v>
      </c>
      <c r="BN601">
        <v>0.25</v>
      </c>
      <c r="BO601">
        <v>0</v>
      </c>
      <c r="BP601">
        <v>0</v>
      </c>
      <c r="BR601">
        <v>10</v>
      </c>
      <c r="BS601">
        <v>11</v>
      </c>
      <c r="BT601">
        <v>5</v>
      </c>
      <c r="BX601">
        <v>0</v>
      </c>
      <c r="BY601">
        <v>0</v>
      </c>
      <c r="BZ601">
        <v>0</v>
      </c>
      <c r="CA601">
        <v>8.33</v>
      </c>
      <c r="CB601">
        <v>0</v>
      </c>
      <c r="CC601">
        <v>1</v>
      </c>
      <c r="CD601" s="56">
        <v>42271</v>
      </c>
      <c r="CE601" s="56">
        <v>42342</v>
      </c>
      <c r="CF601" s="56">
        <v>42342</v>
      </c>
      <c r="CG601" s="56">
        <v>42419</v>
      </c>
      <c r="CH601" s="56"/>
      <c r="CI601" s="56"/>
      <c r="CJ601">
        <v>0.49</v>
      </c>
      <c r="CK601">
        <v>132</v>
      </c>
      <c r="CL601">
        <v>0</v>
      </c>
      <c r="CM601">
        <v>0.43</v>
      </c>
      <c r="CN601">
        <v>0.23</v>
      </c>
      <c r="CO601">
        <v>0.3</v>
      </c>
      <c r="CP601">
        <v>0</v>
      </c>
      <c r="CQ601" t="s">
        <v>1154</v>
      </c>
      <c r="CR601" t="s">
        <v>1153</v>
      </c>
      <c r="CS601" t="s">
        <v>1748</v>
      </c>
      <c r="CT601" t="s">
        <v>1397</v>
      </c>
      <c r="CU601" t="s">
        <v>1396</v>
      </c>
      <c r="CV601" t="s">
        <v>867</v>
      </c>
      <c r="CW601" t="s">
        <v>1727</v>
      </c>
      <c r="CX601" t="s">
        <v>853</v>
      </c>
      <c r="DC601" t="s">
        <v>1387</v>
      </c>
      <c r="DE601" t="s">
        <v>1392</v>
      </c>
    </row>
    <row r="602" spans="1:109" x14ac:dyDescent="0.25">
      <c r="A602" t="s">
        <v>1025</v>
      </c>
      <c r="B602">
        <v>2</v>
      </c>
      <c r="C602" s="56">
        <v>42419</v>
      </c>
      <c r="D602" t="s">
        <v>1153</v>
      </c>
      <c r="E602" t="s">
        <v>1499</v>
      </c>
      <c r="G602" t="s">
        <v>3415</v>
      </c>
      <c r="H602" t="s">
        <v>1144</v>
      </c>
      <c r="I602" t="s">
        <v>1144</v>
      </c>
      <c r="J602" t="s">
        <v>1144</v>
      </c>
      <c r="K602" t="s">
        <v>1144</v>
      </c>
      <c r="L602">
        <v>11.77</v>
      </c>
      <c r="M602">
        <v>34.28</v>
      </c>
      <c r="N602">
        <v>0</v>
      </c>
      <c r="O602" s="56">
        <v>0</v>
      </c>
      <c r="P602" s="56">
        <v>0</v>
      </c>
      <c r="Q602">
        <v>1</v>
      </c>
      <c r="R602">
        <v>1</v>
      </c>
      <c r="S602">
        <v>11</v>
      </c>
      <c r="T602">
        <v>8</v>
      </c>
      <c r="U602">
        <v>3</v>
      </c>
      <c r="V602">
        <v>1</v>
      </c>
      <c r="W602" t="s">
        <v>1156</v>
      </c>
      <c r="X602" t="s">
        <v>7659</v>
      </c>
      <c r="AA602">
        <v>0</v>
      </c>
      <c r="AB602">
        <v>0</v>
      </c>
      <c r="AC602">
        <v>0</v>
      </c>
      <c r="AD602">
        <v>0</v>
      </c>
      <c r="AE602">
        <v>0</v>
      </c>
      <c r="AF602">
        <v>0</v>
      </c>
      <c r="AG602">
        <v>0</v>
      </c>
      <c r="AJ602" s="56"/>
      <c r="AK602" s="56"/>
      <c r="AL602" s="56"/>
      <c r="AP602" t="s">
        <v>1155</v>
      </c>
      <c r="AR602">
        <v>5</v>
      </c>
      <c r="AS602" t="s">
        <v>1152</v>
      </c>
      <c r="AT602">
        <v>1</v>
      </c>
      <c r="AV602">
        <v>98</v>
      </c>
      <c r="AW602">
        <v>65</v>
      </c>
      <c r="AX602">
        <v>32</v>
      </c>
      <c r="AY602" t="s">
        <v>1145</v>
      </c>
      <c r="AZ602" t="s">
        <v>1145</v>
      </c>
      <c r="BA602">
        <v>140</v>
      </c>
      <c r="BD602">
        <v>1000000000</v>
      </c>
      <c r="BE602">
        <v>53</v>
      </c>
      <c r="BF602">
        <v>0.46</v>
      </c>
      <c r="BG602">
        <v>0</v>
      </c>
      <c r="BH602">
        <v>0</v>
      </c>
      <c r="BI602">
        <v>0</v>
      </c>
      <c r="BJ602">
        <v>0</v>
      </c>
      <c r="BK602">
        <v>0</v>
      </c>
      <c r="BL602">
        <v>0</v>
      </c>
      <c r="BM602">
        <v>53</v>
      </c>
      <c r="BN602">
        <v>0.46</v>
      </c>
      <c r="BO602">
        <v>0</v>
      </c>
      <c r="BP602">
        <v>0</v>
      </c>
      <c r="BR602">
        <v>45</v>
      </c>
      <c r="BS602">
        <v>27</v>
      </c>
      <c r="BX602">
        <v>0</v>
      </c>
      <c r="BY602">
        <v>0</v>
      </c>
      <c r="BZ602">
        <v>0</v>
      </c>
      <c r="CA602">
        <v>8.35</v>
      </c>
      <c r="CB602">
        <v>0</v>
      </c>
      <c r="CC602">
        <v>1</v>
      </c>
      <c r="CD602" s="56">
        <v>42342</v>
      </c>
      <c r="CE602" s="56">
        <v>42342</v>
      </c>
      <c r="CF602" s="56">
        <v>42342</v>
      </c>
      <c r="CG602" s="56">
        <v>42419</v>
      </c>
      <c r="CH602" s="56"/>
      <c r="CI602" s="56"/>
      <c r="CJ602">
        <v>0.25</v>
      </c>
      <c r="CK602">
        <v>0</v>
      </c>
      <c r="CL602">
        <v>0</v>
      </c>
      <c r="CM602">
        <v>0</v>
      </c>
      <c r="CN602">
        <v>0.31</v>
      </c>
      <c r="CO602">
        <v>0.6</v>
      </c>
      <c r="CP602">
        <v>0.05</v>
      </c>
      <c r="CQ602" t="s">
        <v>1154</v>
      </c>
      <c r="CR602" t="s">
        <v>1153</v>
      </c>
      <c r="CS602" t="s">
        <v>1748</v>
      </c>
      <c r="CT602" t="s">
        <v>1397</v>
      </c>
      <c r="CU602" t="s">
        <v>1396</v>
      </c>
      <c r="CV602" t="s">
        <v>3416</v>
      </c>
      <c r="CW602" t="s">
        <v>1727</v>
      </c>
      <c r="CX602" t="s">
        <v>853</v>
      </c>
      <c r="DC602" t="s">
        <v>1387</v>
      </c>
      <c r="DE602" t="s">
        <v>1392</v>
      </c>
    </row>
    <row r="603" spans="1:109" x14ac:dyDescent="0.25">
      <c r="A603" t="s">
        <v>1025</v>
      </c>
      <c r="B603">
        <v>2</v>
      </c>
      <c r="C603" s="56">
        <v>42419</v>
      </c>
      <c r="D603" t="s">
        <v>1153</v>
      </c>
      <c r="E603" t="s">
        <v>1500</v>
      </c>
      <c r="G603" t="s">
        <v>3417</v>
      </c>
      <c r="H603" t="s">
        <v>1144</v>
      </c>
      <c r="I603" t="s">
        <v>1144</v>
      </c>
      <c r="J603" t="s">
        <v>1144</v>
      </c>
      <c r="K603" t="s">
        <v>1144</v>
      </c>
      <c r="L603">
        <v>0.4</v>
      </c>
      <c r="M603">
        <v>2.14</v>
      </c>
      <c r="N603">
        <v>0</v>
      </c>
      <c r="O603" s="56">
        <v>0</v>
      </c>
      <c r="P603" s="56">
        <v>0</v>
      </c>
      <c r="Q603">
        <v>1</v>
      </c>
      <c r="R603">
        <v>1</v>
      </c>
      <c r="S603">
        <v>11</v>
      </c>
      <c r="T603">
        <v>8</v>
      </c>
      <c r="U603">
        <v>3</v>
      </c>
      <c r="V603">
        <v>1</v>
      </c>
      <c r="W603" t="s">
        <v>1156</v>
      </c>
      <c r="X603" t="s">
        <v>7659</v>
      </c>
      <c r="Y603">
        <v>212</v>
      </c>
      <c r="AA603">
        <v>0</v>
      </c>
      <c r="AB603">
        <v>0</v>
      </c>
      <c r="AC603">
        <v>0</v>
      </c>
      <c r="AD603">
        <v>0</v>
      </c>
      <c r="AE603">
        <v>0</v>
      </c>
      <c r="AF603">
        <v>0</v>
      </c>
      <c r="AG603">
        <v>0</v>
      </c>
      <c r="AJ603" s="56"/>
      <c r="AK603" s="56"/>
      <c r="AL603" s="56"/>
      <c r="AP603" t="s">
        <v>1155</v>
      </c>
      <c r="AR603">
        <v>5</v>
      </c>
      <c r="AS603" t="s">
        <v>1152</v>
      </c>
      <c r="AT603">
        <v>1</v>
      </c>
      <c r="AV603">
        <v>266</v>
      </c>
      <c r="AW603">
        <v>177</v>
      </c>
      <c r="AX603">
        <v>88</v>
      </c>
      <c r="AY603" t="s">
        <v>1145</v>
      </c>
      <c r="AZ603" t="s">
        <v>1148</v>
      </c>
      <c r="BA603">
        <v>200</v>
      </c>
      <c r="BD603">
        <v>1000000000</v>
      </c>
      <c r="BE603">
        <v>118</v>
      </c>
      <c r="BF603">
        <v>0.56000000000000005</v>
      </c>
      <c r="BG603">
        <v>121</v>
      </c>
      <c r="BH603">
        <v>0</v>
      </c>
      <c r="BI603">
        <v>0</v>
      </c>
      <c r="BJ603">
        <v>0</v>
      </c>
      <c r="BK603">
        <v>0</v>
      </c>
      <c r="BL603">
        <v>0</v>
      </c>
      <c r="BM603">
        <v>239</v>
      </c>
      <c r="BN603">
        <v>0.1</v>
      </c>
      <c r="BO603">
        <v>0</v>
      </c>
      <c r="BP603">
        <v>0</v>
      </c>
      <c r="BR603">
        <v>25</v>
      </c>
      <c r="BS603">
        <v>73</v>
      </c>
      <c r="BX603">
        <v>0</v>
      </c>
      <c r="BY603">
        <v>0</v>
      </c>
      <c r="BZ603">
        <v>0</v>
      </c>
      <c r="CA603">
        <v>18.98</v>
      </c>
      <c r="CB603">
        <v>0</v>
      </c>
      <c r="CC603">
        <v>1</v>
      </c>
      <c r="CD603" s="56">
        <v>42342</v>
      </c>
      <c r="CE603" s="56">
        <v>42342</v>
      </c>
      <c r="CF603" s="56">
        <v>42342</v>
      </c>
      <c r="CG603" s="56">
        <v>42419</v>
      </c>
      <c r="CH603" s="56"/>
      <c r="CI603" s="56"/>
      <c r="CJ603">
        <v>0.09</v>
      </c>
      <c r="CK603">
        <v>0</v>
      </c>
      <c r="CL603">
        <v>0</v>
      </c>
      <c r="CM603">
        <v>0</v>
      </c>
      <c r="CN603">
        <v>0.96</v>
      </c>
      <c r="CO603">
        <v>0</v>
      </c>
      <c r="CP603">
        <v>0</v>
      </c>
      <c r="CQ603" t="s">
        <v>1154</v>
      </c>
      <c r="CR603" t="s">
        <v>1153</v>
      </c>
      <c r="CS603" t="s">
        <v>1748</v>
      </c>
      <c r="CT603" t="s">
        <v>1397</v>
      </c>
      <c r="CU603" t="s">
        <v>1396</v>
      </c>
      <c r="CV603" t="s">
        <v>7674</v>
      </c>
      <c r="CW603" t="s">
        <v>1727</v>
      </c>
      <c r="CX603" t="s">
        <v>853</v>
      </c>
      <c r="DC603" t="s">
        <v>1387</v>
      </c>
      <c r="DE603" t="s">
        <v>1392</v>
      </c>
    </row>
    <row r="604" spans="1:109" x14ac:dyDescent="0.25">
      <c r="A604" t="s">
        <v>1025</v>
      </c>
      <c r="B604">
        <v>2</v>
      </c>
      <c r="C604" s="56">
        <v>42419</v>
      </c>
      <c r="D604" t="s">
        <v>1153</v>
      </c>
      <c r="E604" t="s">
        <v>1501</v>
      </c>
      <c r="G604" t="s">
        <v>3418</v>
      </c>
      <c r="H604" t="s">
        <v>1144</v>
      </c>
      <c r="I604" t="s">
        <v>1144</v>
      </c>
      <c r="J604" t="s">
        <v>1144</v>
      </c>
      <c r="K604" t="s">
        <v>1144</v>
      </c>
      <c r="L604">
        <v>1.26</v>
      </c>
      <c r="M604">
        <v>4.63</v>
      </c>
      <c r="N604">
        <v>0</v>
      </c>
      <c r="O604" s="56">
        <v>0</v>
      </c>
      <c r="P604" s="56">
        <v>0</v>
      </c>
      <c r="Q604">
        <v>1</v>
      </c>
      <c r="R604">
        <v>1</v>
      </c>
      <c r="S604">
        <v>11</v>
      </c>
      <c r="T604">
        <v>8</v>
      </c>
      <c r="U604">
        <v>3</v>
      </c>
      <c r="V604">
        <v>1</v>
      </c>
      <c r="W604" t="s">
        <v>1156</v>
      </c>
      <c r="X604" t="s">
        <v>7755</v>
      </c>
      <c r="Y604">
        <v>11</v>
      </c>
      <c r="AA604">
        <v>0</v>
      </c>
      <c r="AB604">
        <v>0</v>
      </c>
      <c r="AC604">
        <v>0</v>
      </c>
      <c r="AD604">
        <v>0</v>
      </c>
      <c r="AE604">
        <v>0</v>
      </c>
      <c r="AF604">
        <v>0</v>
      </c>
      <c r="AG604">
        <v>0</v>
      </c>
      <c r="AJ604" s="56"/>
      <c r="AK604" s="56"/>
      <c r="AL604" s="56"/>
      <c r="AP604" t="s">
        <v>1155</v>
      </c>
      <c r="AR604">
        <v>5</v>
      </c>
      <c r="AS604" t="s">
        <v>1152</v>
      </c>
      <c r="AT604">
        <v>1</v>
      </c>
      <c r="AV604">
        <v>16</v>
      </c>
      <c r="AW604">
        <v>11</v>
      </c>
      <c r="AX604">
        <v>5</v>
      </c>
      <c r="AY604" t="s">
        <v>1148</v>
      </c>
      <c r="AZ604" t="s">
        <v>1148</v>
      </c>
      <c r="BA604">
        <v>16</v>
      </c>
      <c r="BD604">
        <v>1000000000</v>
      </c>
      <c r="BE604">
        <v>12</v>
      </c>
      <c r="BF604">
        <v>0.25</v>
      </c>
      <c r="BG604">
        <v>0</v>
      </c>
      <c r="BH604">
        <v>0</v>
      </c>
      <c r="BI604">
        <v>0</v>
      </c>
      <c r="BJ604">
        <v>0</v>
      </c>
      <c r="BK604">
        <v>0</v>
      </c>
      <c r="BL604">
        <v>0</v>
      </c>
      <c r="BM604">
        <v>12</v>
      </c>
      <c r="BN604">
        <v>0.25</v>
      </c>
      <c r="BO604">
        <v>0</v>
      </c>
      <c r="BP604">
        <v>0</v>
      </c>
      <c r="BR604">
        <v>5</v>
      </c>
      <c r="BS604">
        <v>4</v>
      </c>
      <c r="BX604">
        <v>0</v>
      </c>
      <c r="BY604">
        <v>0</v>
      </c>
      <c r="BZ604">
        <v>0</v>
      </c>
      <c r="CA604">
        <v>11.67</v>
      </c>
      <c r="CB604">
        <v>0</v>
      </c>
      <c r="CC604">
        <v>1</v>
      </c>
      <c r="CD604" s="56">
        <v>42095</v>
      </c>
      <c r="CE604" s="56">
        <v>42342</v>
      </c>
      <c r="CF604" s="56">
        <v>42342</v>
      </c>
      <c r="CG604" s="56">
        <v>42419</v>
      </c>
      <c r="CH604" s="56"/>
      <c r="CI604" s="56"/>
      <c r="CJ604">
        <v>0.1</v>
      </c>
      <c r="CK604">
        <v>0</v>
      </c>
      <c r="CL604">
        <v>0</v>
      </c>
      <c r="CM604">
        <v>0</v>
      </c>
      <c r="CN604">
        <v>0</v>
      </c>
      <c r="CO604">
        <v>0.96</v>
      </c>
      <c r="CP604">
        <v>0</v>
      </c>
      <c r="CQ604" t="s">
        <v>1154</v>
      </c>
      <c r="CR604" t="s">
        <v>1153</v>
      </c>
      <c r="CS604" t="s">
        <v>1748</v>
      </c>
      <c r="CT604" t="s">
        <v>1397</v>
      </c>
      <c r="CU604" t="s">
        <v>1396</v>
      </c>
      <c r="CV604" t="s">
        <v>3419</v>
      </c>
      <c r="CW604" t="s">
        <v>1727</v>
      </c>
      <c r="CX604" t="s">
        <v>853</v>
      </c>
      <c r="DC604" t="s">
        <v>1387</v>
      </c>
      <c r="DE604" t="s">
        <v>1392</v>
      </c>
    </row>
    <row r="605" spans="1:109" x14ac:dyDescent="0.25">
      <c r="A605" t="s">
        <v>1025</v>
      </c>
      <c r="B605">
        <v>2</v>
      </c>
      <c r="C605" s="56">
        <v>42419</v>
      </c>
      <c r="D605" t="s">
        <v>1153</v>
      </c>
      <c r="E605" t="s">
        <v>3420</v>
      </c>
      <c r="G605" t="s">
        <v>3421</v>
      </c>
      <c r="H605" t="s">
        <v>1144</v>
      </c>
      <c r="I605" t="s">
        <v>1144</v>
      </c>
      <c r="J605" t="s">
        <v>1144</v>
      </c>
      <c r="K605" t="s">
        <v>1144</v>
      </c>
      <c r="L605">
        <v>2.68</v>
      </c>
      <c r="M605">
        <v>9.6999999999999993</v>
      </c>
      <c r="N605">
        <v>0</v>
      </c>
      <c r="O605" s="56">
        <v>0</v>
      </c>
      <c r="P605" s="56">
        <v>0</v>
      </c>
      <c r="Q605">
        <v>1</v>
      </c>
      <c r="R605">
        <v>1</v>
      </c>
      <c r="S605">
        <v>11</v>
      </c>
      <c r="T605">
        <v>8</v>
      </c>
      <c r="U605">
        <v>3</v>
      </c>
      <c r="V605">
        <v>1</v>
      </c>
      <c r="X605" t="s">
        <v>7659</v>
      </c>
      <c r="AA605">
        <v>0</v>
      </c>
      <c r="AB605">
        <v>0</v>
      </c>
      <c r="AC605">
        <v>0</v>
      </c>
      <c r="AD605">
        <v>0</v>
      </c>
      <c r="AE605">
        <v>0</v>
      </c>
      <c r="AF605">
        <v>0</v>
      </c>
      <c r="AG605">
        <v>0</v>
      </c>
      <c r="AJ605" s="56"/>
      <c r="AK605" s="56"/>
      <c r="AL605" s="56"/>
      <c r="AP605" t="s">
        <v>1155</v>
      </c>
      <c r="AR605">
        <v>5</v>
      </c>
      <c r="AS605" t="s">
        <v>1152</v>
      </c>
      <c r="AT605">
        <v>1</v>
      </c>
      <c r="AV605">
        <v>23</v>
      </c>
      <c r="AW605">
        <v>15</v>
      </c>
      <c r="AX605">
        <v>8</v>
      </c>
      <c r="AY605" t="s">
        <v>1147</v>
      </c>
      <c r="AZ605" t="s">
        <v>1147</v>
      </c>
      <c r="BA605">
        <v>33</v>
      </c>
      <c r="BD605">
        <v>1000000000</v>
      </c>
      <c r="BE605">
        <v>31</v>
      </c>
      <c r="BF605">
        <v>-0.35</v>
      </c>
      <c r="BG605">
        <v>0</v>
      </c>
      <c r="BH605">
        <v>0</v>
      </c>
      <c r="BI605">
        <v>0</v>
      </c>
      <c r="BJ605">
        <v>0</v>
      </c>
      <c r="BK605">
        <v>0</v>
      </c>
      <c r="BL605">
        <v>0</v>
      </c>
      <c r="BM605">
        <v>31</v>
      </c>
      <c r="BN605">
        <v>-0.35</v>
      </c>
      <c r="BO605">
        <v>0</v>
      </c>
      <c r="BP605">
        <v>0</v>
      </c>
      <c r="BR605">
        <v>0</v>
      </c>
      <c r="BS605">
        <v>6</v>
      </c>
      <c r="BX605">
        <v>0</v>
      </c>
      <c r="BY605">
        <v>21.44</v>
      </c>
      <c r="BZ605">
        <v>0</v>
      </c>
      <c r="CA605">
        <v>11.43</v>
      </c>
      <c r="CB605">
        <v>0</v>
      </c>
      <c r="CC605">
        <v>1</v>
      </c>
      <c r="CD605" s="56">
        <v>42342</v>
      </c>
      <c r="CE605" s="56">
        <v>42342</v>
      </c>
      <c r="CF605" s="56">
        <v>42342</v>
      </c>
      <c r="CG605" s="56">
        <v>42419</v>
      </c>
      <c r="CH605" s="56"/>
      <c r="CI605" s="56"/>
      <c r="CJ605">
        <v>0.01</v>
      </c>
      <c r="CK605">
        <v>0</v>
      </c>
      <c r="CL605">
        <v>0</v>
      </c>
      <c r="CM605">
        <v>0</v>
      </c>
      <c r="CN605">
        <v>0</v>
      </c>
      <c r="CO605">
        <v>0</v>
      </c>
      <c r="CP605">
        <v>0.96</v>
      </c>
      <c r="CQ605" t="s">
        <v>1154</v>
      </c>
      <c r="CR605" t="s">
        <v>1153</v>
      </c>
      <c r="CS605" t="s">
        <v>1748</v>
      </c>
      <c r="CT605" t="s">
        <v>1397</v>
      </c>
      <c r="CU605" t="s">
        <v>1396</v>
      </c>
      <c r="CV605" t="s">
        <v>3422</v>
      </c>
      <c r="CW605" t="s">
        <v>1727</v>
      </c>
      <c r="CX605" t="s">
        <v>853</v>
      </c>
      <c r="DC605" t="s">
        <v>1387</v>
      </c>
      <c r="DE605" t="s">
        <v>1392</v>
      </c>
    </row>
    <row r="606" spans="1:109" x14ac:dyDescent="0.25">
      <c r="A606" t="s">
        <v>1025</v>
      </c>
      <c r="B606">
        <v>2</v>
      </c>
      <c r="C606" s="56">
        <v>42419</v>
      </c>
      <c r="D606" t="s">
        <v>1153</v>
      </c>
      <c r="E606" t="s">
        <v>3423</v>
      </c>
      <c r="G606" t="s">
        <v>3424</v>
      </c>
      <c r="H606" t="s">
        <v>1144</v>
      </c>
      <c r="I606" t="s">
        <v>1144</v>
      </c>
      <c r="J606" t="s">
        <v>1144</v>
      </c>
      <c r="K606" t="s">
        <v>1144</v>
      </c>
      <c r="L606">
        <v>2.0299999999999998</v>
      </c>
      <c r="M606">
        <v>4.97</v>
      </c>
      <c r="N606">
        <v>0</v>
      </c>
      <c r="O606" s="56">
        <v>0</v>
      </c>
      <c r="P606" s="56">
        <v>0</v>
      </c>
      <c r="Q606">
        <v>1</v>
      </c>
      <c r="R606">
        <v>1</v>
      </c>
      <c r="S606">
        <v>11</v>
      </c>
      <c r="T606">
        <v>8</v>
      </c>
      <c r="U606">
        <v>3</v>
      </c>
      <c r="V606">
        <v>1</v>
      </c>
      <c r="X606" t="s">
        <v>7755</v>
      </c>
      <c r="AA606">
        <v>0</v>
      </c>
      <c r="AB606">
        <v>0</v>
      </c>
      <c r="AC606">
        <v>0</v>
      </c>
      <c r="AD606">
        <v>0</v>
      </c>
      <c r="AE606">
        <v>0</v>
      </c>
      <c r="AF606">
        <v>0</v>
      </c>
      <c r="AG606">
        <v>0</v>
      </c>
      <c r="AJ606" s="56"/>
      <c r="AK606" s="56"/>
      <c r="AL606" s="56"/>
      <c r="AP606" t="s">
        <v>1155</v>
      </c>
      <c r="AR606">
        <v>2</v>
      </c>
      <c r="AS606" t="s">
        <v>1152</v>
      </c>
      <c r="AT606">
        <v>1</v>
      </c>
      <c r="AV606">
        <v>8</v>
      </c>
      <c r="AW606">
        <v>5</v>
      </c>
      <c r="AX606">
        <v>3</v>
      </c>
      <c r="AY606" t="s">
        <v>1147</v>
      </c>
      <c r="AZ606" t="s">
        <v>1147</v>
      </c>
      <c r="BA606">
        <v>8</v>
      </c>
      <c r="BD606">
        <v>1000000000</v>
      </c>
      <c r="BE606">
        <v>20</v>
      </c>
      <c r="BF606">
        <v>-1.5</v>
      </c>
      <c r="BG606">
        <v>0</v>
      </c>
      <c r="BH606">
        <v>0</v>
      </c>
      <c r="BI606">
        <v>0</v>
      </c>
      <c r="BJ606">
        <v>0</v>
      </c>
      <c r="BK606">
        <v>0</v>
      </c>
      <c r="BL606">
        <v>0</v>
      </c>
      <c r="BM606">
        <v>20</v>
      </c>
      <c r="BN606">
        <v>-1.5</v>
      </c>
      <c r="BO606">
        <v>0</v>
      </c>
      <c r="BP606">
        <v>0</v>
      </c>
      <c r="BR606">
        <v>0</v>
      </c>
      <c r="BS606">
        <v>2</v>
      </c>
      <c r="BX606">
        <v>0</v>
      </c>
      <c r="BY606">
        <v>24.36</v>
      </c>
      <c r="BZ606">
        <v>0</v>
      </c>
      <c r="CA606">
        <v>6.32</v>
      </c>
      <c r="CB606">
        <v>0</v>
      </c>
      <c r="CC606">
        <v>1</v>
      </c>
      <c r="CD606" s="56">
        <v>42095</v>
      </c>
      <c r="CE606" s="56">
        <v>42342</v>
      </c>
      <c r="CF606" s="56">
        <v>42342</v>
      </c>
      <c r="CG606" s="56">
        <v>42419</v>
      </c>
      <c r="CH606" s="56"/>
      <c r="CI606" s="56"/>
      <c r="CJ606">
        <v>0</v>
      </c>
      <c r="CK606">
        <v>0</v>
      </c>
      <c r="CL606">
        <v>0</v>
      </c>
      <c r="CM606">
        <v>0</v>
      </c>
      <c r="CN606">
        <v>0</v>
      </c>
      <c r="CO606">
        <v>0</v>
      </c>
      <c r="CP606">
        <v>0.96</v>
      </c>
      <c r="CQ606" t="s">
        <v>1154</v>
      </c>
      <c r="CR606" t="s">
        <v>1153</v>
      </c>
      <c r="CS606" t="s">
        <v>1748</v>
      </c>
      <c r="CT606" t="s">
        <v>1397</v>
      </c>
      <c r="CU606" t="s">
        <v>1396</v>
      </c>
      <c r="CV606" t="s">
        <v>3425</v>
      </c>
      <c r="CW606" t="s">
        <v>2121</v>
      </c>
      <c r="CX606" t="s">
        <v>853</v>
      </c>
      <c r="DC606" t="s">
        <v>1387</v>
      </c>
      <c r="DE606" t="s">
        <v>1392</v>
      </c>
    </row>
    <row r="607" spans="1:109" x14ac:dyDescent="0.25">
      <c r="A607" t="s">
        <v>1025</v>
      </c>
      <c r="B607">
        <v>2</v>
      </c>
      <c r="C607" s="56">
        <v>42419</v>
      </c>
      <c r="D607" t="s">
        <v>1153</v>
      </c>
      <c r="E607" t="s">
        <v>1502</v>
      </c>
      <c r="G607" t="s">
        <v>3426</v>
      </c>
      <c r="H607" t="s">
        <v>1144</v>
      </c>
      <c r="I607" t="s">
        <v>1144</v>
      </c>
      <c r="J607" t="s">
        <v>1144</v>
      </c>
      <c r="K607" t="s">
        <v>1144</v>
      </c>
      <c r="L607">
        <v>0.3</v>
      </c>
      <c r="M607">
        <v>1.5</v>
      </c>
      <c r="N607">
        <v>0</v>
      </c>
      <c r="O607" s="56">
        <v>0</v>
      </c>
      <c r="P607" s="56">
        <v>0</v>
      </c>
      <c r="Q607">
        <v>1</v>
      </c>
      <c r="R607">
        <v>1</v>
      </c>
      <c r="S607">
        <v>11</v>
      </c>
      <c r="T607">
        <v>8</v>
      </c>
      <c r="U607">
        <v>3</v>
      </c>
      <c r="V607">
        <v>1</v>
      </c>
      <c r="W607" t="s">
        <v>1156</v>
      </c>
      <c r="X607" t="s">
        <v>7755</v>
      </c>
      <c r="Y607">
        <v>112</v>
      </c>
      <c r="AA607">
        <v>0</v>
      </c>
      <c r="AB607">
        <v>0</v>
      </c>
      <c r="AC607">
        <v>0</v>
      </c>
      <c r="AD607">
        <v>0</v>
      </c>
      <c r="AE607">
        <v>0</v>
      </c>
      <c r="AF607">
        <v>0</v>
      </c>
      <c r="AG607">
        <v>0</v>
      </c>
      <c r="AJ607" s="56"/>
      <c r="AK607" s="56"/>
      <c r="AL607" s="56"/>
      <c r="AP607" t="s">
        <v>1155</v>
      </c>
      <c r="AR607">
        <v>5</v>
      </c>
      <c r="AS607" t="s">
        <v>1152</v>
      </c>
      <c r="AT607">
        <v>1</v>
      </c>
      <c r="AV607">
        <v>84</v>
      </c>
      <c r="AW607">
        <v>56</v>
      </c>
      <c r="AX607">
        <v>28</v>
      </c>
      <c r="AY607" t="s">
        <v>1146</v>
      </c>
      <c r="AZ607" t="s">
        <v>1145</v>
      </c>
      <c r="BA607">
        <v>84</v>
      </c>
      <c r="BD607">
        <v>1000000000</v>
      </c>
      <c r="BE607">
        <v>17</v>
      </c>
      <c r="BF607">
        <v>0.8</v>
      </c>
      <c r="BG607">
        <v>0</v>
      </c>
      <c r="BH607">
        <v>0</v>
      </c>
      <c r="BI607">
        <v>0</v>
      </c>
      <c r="BJ607">
        <v>0</v>
      </c>
      <c r="BK607">
        <v>0</v>
      </c>
      <c r="BL607">
        <v>38</v>
      </c>
      <c r="BM607">
        <v>55</v>
      </c>
      <c r="BN607">
        <v>0.35</v>
      </c>
      <c r="BO607">
        <v>0</v>
      </c>
      <c r="BP607">
        <v>0</v>
      </c>
      <c r="BR607">
        <v>30</v>
      </c>
      <c r="BS607">
        <v>23</v>
      </c>
      <c r="BX607">
        <v>13.2</v>
      </c>
      <c r="BY607">
        <v>0</v>
      </c>
      <c r="BZ607">
        <v>0</v>
      </c>
      <c r="CA607">
        <v>17.45</v>
      </c>
      <c r="CB607">
        <v>0</v>
      </c>
      <c r="CC607">
        <v>1</v>
      </c>
      <c r="CD607" s="56">
        <v>42095</v>
      </c>
      <c r="CE607" s="56">
        <v>42342</v>
      </c>
      <c r="CF607" s="56">
        <v>42342</v>
      </c>
      <c r="CG607" s="56">
        <v>42419</v>
      </c>
      <c r="CH607" s="56"/>
      <c r="CI607" s="56"/>
      <c r="CJ607">
        <v>0.23</v>
      </c>
      <c r="CK607">
        <v>44</v>
      </c>
      <c r="CL607">
        <v>0</v>
      </c>
      <c r="CM607">
        <v>0.05</v>
      </c>
      <c r="CN607">
        <v>0.91</v>
      </c>
      <c r="CO607">
        <v>0</v>
      </c>
      <c r="CP607">
        <v>0</v>
      </c>
      <c r="CQ607" t="s">
        <v>1154</v>
      </c>
      <c r="CR607" t="s">
        <v>1153</v>
      </c>
      <c r="CS607" t="s">
        <v>1748</v>
      </c>
      <c r="CT607" t="s">
        <v>1397</v>
      </c>
      <c r="CU607" t="s">
        <v>1396</v>
      </c>
      <c r="CV607" t="s">
        <v>3427</v>
      </c>
      <c r="CW607" t="s">
        <v>1727</v>
      </c>
      <c r="CX607" t="s">
        <v>853</v>
      </c>
      <c r="DC607" t="s">
        <v>1387</v>
      </c>
      <c r="DE607" t="s">
        <v>1392</v>
      </c>
    </row>
    <row r="608" spans="1:109" x14ac:dyDescent="0.25">
      <c r="A608" t="s">
        <v>1025</v>
      </c>
      <c r="B608">
        <v>2</v>
      </c>
      <c r="C608" s="56">
        <v>42419</v>
      </c>
      <c r="D608" t="s">
        <v>1153</v>
      </c>
      <c r="E608" t="s">
        <v>3428</v>
      </c>
      <c r="G608" t="s">
        <v>3429</v>
      </c>
      <c r="H608" t="s">
        <v>1144</v>
      </c>
      <c r="I608" t="s">
        <v>1144</v>
      </c>
      <c r="J608" t="s">
        <v>1144</v>
      </c>
      <c r="K608" t="s">
        <v>1144</v>
      </c>
      <c r="L608">
        <v>2.4300000000000002</v>
      </c>
      <c r="M608">
        <v>3.86</v>
      </c>
      <c r="N608">
        <v>0</v>
      </c>
      <c r="O608" s="56">
        <v>0</v>
      </c>
      <c r="P608" s="56">
        <v>0</v>
      </c>
      <c r="Q608">
        <v>1</v>
      </c>
      <c r="R608">
        <v>1</v>
      </c>
      <c r="S608">
        <v>11</v>
      </c>
      <c r="T608">
        <v>8</v>
      </c>
      <c r="U608">
        <v>3</v>
      </c>
      <c r="V608">
        <v>1</v>
      </c>
      <c r="W608" t="s">
        <v>1394</v>
      </c>
      <c r="X608" t="s">
        <v>7758</v>
      </c>
      <c r="AA608">
        <v>0</v>
      </c>
      <c r="AB608">
        <v>0</v>
      </c>
      <c r="AC608">
        <v>0</v>
      </c>
      <c r="AD608">
        <v>0</v>
      </c>
      <c r="AE608">
        <v>0</v>
      </c>
      <c r="AF608">
        <v>0</v>
      </c>
      <c r="AG608">
        <v>0</v>
      </c>
      <c r="AJ608" s="56"/>
      <c r="AK608" s="56"/>
      <c r="AL608" s="56"/>
      <c r="AP608" t="s">
        <v>1155</v>
      </c>
      <c r="AS608" t="s">
        <v>1152</v>
      </c>
      <c r="AT608">
        <v>1</v>
      </c>
      <c r="AV608">
        <v>6</v>
      </c>
      <c r="AW608">
        <v>4</v>
      </c>
      <c r="AX608">
        <v>2</v>
      </c>
      <c r="AY608" t="s">
        <v>1145</v>
      </c>
      <c r="AZ608" t="s">
        <v>1145</v>
      </c>
      <c r="BA608">
        <v>4</v>
      </c>
      <c r="BD608">
        <v>1000000000</v>
      </c>
      <c r="BE608">
        <v>4</v>
      </c>
      <c r="BF608">
        <v>0.33</v>
      </c>
      <c r="BG608">
        <v>0</v>
      </c>
      <c r="BH608">
        <v>0</v>
      </c>
      <c r="BI608">
        <v>0</v>
      </c>
      <c r="BJ608">
        <v>0</v>
      </c>
      <c r="BK608">
        <v>0</v>
      </c>
      <c r="BL608">
        <v>0</v>
      </c>
      <c r="BM608">
        <v>4</v>
      </c>
      <c r="BN608">
        <v>0.33</v>
      </c>
      <c r="BO608">
        <v>0</v>
      </c>
      <c r="BP608">
        <v>0</v>
      </c>
      <c r="BR608">
        <v>2</v>
      </c>
      <c r="BS608">
        <v>2</v>
      </c>
      <c r="BT608">
        <v>2</v>
      </c>
      <c r="BX608">
        <v>0</v>
      </c>
      <c r="BY608">
        <v>0</v>
      </c>
      <c r="BZ608">
        <v>0</v>
      </c>
      <c r="CA608">
        <v>2.57</v>
      </c>
      <c r="CB608">
        <v>0</v>
      </c>
      <c r="CC608">
        <v>1</v>
      </c>
      <c r="CD608" s="56">
        <v>42404</v>
      </c>
      <c r="CE608" s="56">
        <v>42404</v>
      </c>
      <c r="CF608" s="56">
        <v>42404</v>
      </c>
      <c r="CG608" s="56">
        <v>42481</v>
      </c>
      <c r="CH608" s="56"/>
      <c r="CI608" s="56"/>
      <c r="CJ608">
        <v>0</v>
      </c>
      <c r="CK608">
        <v>0</v>
      </c>
      <c r="CL608">
        <v>0</v>
      </c>
      <c r="CM608">
        <v>0</v>
      </c>
      <c r="CN608">
        <v>0.27</v>
      </c>
      <c r="CO608">
        <v>0</v>
      </c>
      <c r="CP608">
        <v>0</v>
      </c>
      <c r="CQ608" t="s">
        <v>1154</v>
      </c>
      <c r="CR608" t="s">
        <v>1153</v>
      </c>
      <c r="CS608" t="s">
        <v>1748</v>
      </c>
      <c r="CT608" t="s">
        <v>1397</v>
      </c>
      <c r="CU608" t="s">
        <v>1396</v>
      </c>
      <c r="CV608" t="s">
        <v>3430</v>
      </c>
      <c r="CW608" t="s">
        <v>1727</v>
      </c>
      <c r="CX608" t="s">
        <v>853</v>
      </c>
      <c r="DC608" t="s">
        <v>1387</v>
      </c>
      <c r="DE608" t="s">
        <v>1392</v>
      </c>
    </row>
    <row r="609" spans="1:109" x14ac:dyDescent="0.25">
      <c r="A609" t="s">
        <v>1025</v>
      </c>
      <c r="B609">
        <v>2</v>
      </c>
      <c r="C609" s="56">
        <v>42419</v>
      </c>
      <c r="D609" t="s">
        <v>1153</v>
      </c>
      <c r="E609" t="s">
        <v>3431</v>
      </c>
      <c r="G609" t="s">
        <v>3432</v>
      </c>
      <c r="H609" t="s">
        <v>1144</v>
      </c>
      <c r="I609" t="s">
        <v>1144</v>
      </c>
      <c r="J609" t="s">
        <v>1144</v>
      </c>
      <c r="K609" t="s">
        <v>1144</v>
      </c>
      <c r="L609">
        <v>0.14000000000000001</v>
      </c>
      <c r="M609">
        <v>0.45</v>
      </c>
      <c r="N609">
        <v>0</v>
      </c>
      <c r="O609" s="56">
        <v>0</v>
      </c>
      <c r="P609" s="56">
        <v>0</v>
      </c>
      <c r="Q609">
        <v>1</v>
      </c>
      <c r="R609">
        <v>1</v>
      </c>
      <c r="S609">
        <v>11</v>
      </c>
      <c r="T609">
        <v>8</v>
      </c>
      <c r="U609">
        <v>3</v>
      </c>
      <c r="V609">
        <v>1</v>
      </c>
      <c r="X609" t="s">
        <v>7755</v>
      </c>
      <c r="AA609">
        <v>0</v>
      </c>
      <c r="AB609">
        <v>0</v>
      </c>
      <c r="AC609">
        <v>0</v>
      </c>
      <c r="AD609">
        <v>0</v>
      </c>
      <c r="AE609">
        <v>0</v>
      </c>
      <c r="AF609">
        <v>0</v>
      </c>
      <c r="AG609">
        <v>0</v>
      </c>
      <c r="AJ609" s="56"/>
      <c r="AK609" s="56"/>
      <c r="AL609" s="56"/>
      <c r="AP609" t="s">
        <v>1155</v>
      </c>
      <c r="AR609">
        <v>5</v>
      </c>
      <c r="AS609" t="s">
        <v>1152</v>
      </c>
      <c r="AT609">
        <v>1</v>
      </c>
      <c r="AV609">
        <v>14</v>
      </c>
      <c r="AW609">
        <v>9</v>
      </c>
      <c r="AX609">
        <v>5</v>
      </c>
      <c r="AY609" t="s">
        <v>1147</v>
      </c>
      <c r="AZ609" t="s">
        <v>1147</v>
      </c>
      <c r="BA609">
        <v>14</v>
      </c>
      <c r="BD609">
        <v>1000000000</v>
      </c>
      <c r="BE609">
        <v>17</v>
      </c>
      <c r="BF609">
        <v>-0.21</v>
      </c>
      <c r="BG609">
        <v>0</v>
      </c>
      <c r="BH609">
        <v>0</v>
      </c>
      <c r="BI609">
        <v>0</v>
      </c>
      <c r="BJ609">
        <v>0</v>
      </c>
      <c r="BK609">
        <v>0</v>
      </c>
      <c r="BL609">
        <v>0</v>
      </c>
      <c r="BM609">
        <v>17</v>
      </c>
      <c r="BN609">
        <v>-0.21</v>
      </c>
      <c r="BO609">
        <v>0</v>
      </c>
      <c r="BP609">
        <v>0</v>
      </c>
      <c r="BR609">
        <v>0</v>
      </c>
      <c r="BS609">
        <v>4</v>
      </c>
      <c r="BX609">
        <v>0</v>
      </c>
      <c r="BY609">
        <v>0.42</v>
      </c>
      <c r="BZ609">
        <v>0</v>
      </c>
      <c r="CA609">
        <v>9.66</v>
      </c>
      <c r="CB609">
        <v>0</v>
      </c>
      <c r="CC609">
        <v>1</v>
      </c>
      <c r="CD609" s="56">
        <v>42095</v>
      </c>
      <c r="CE609" s="56">
        <v>42342</v>
      </c>
      <c r="CF609" s="56">
        <v>42342</v>
      </c>
      <c r="CG609" s="56">
        <v>42419</v>
      </c>
      <c r="CH609" s="56"/>
      <c r="CI609" s="56"/>
      <c r="CJ609">
        <v>0</v>
      </c>
      <c r="CK609">
        <v>0</v>
      </c>
      <c r="CL609">
        <v>0</v>
      </c>
      <c r="CM609">
        <v>0</v>
      </c>
      <c r="CN609">
        <v>0</v>
      </c>
      <c r="CO609">
        <v>0</v>
      </c>
      <c r="CP609">
        <v>0.96</v>
      </c>
      <c r="CQ609" t="s">
        <v>1154</v>
      </c>
      <c r="CR609" t="s">
        <v>1153</v>
      </c>
      <c r="CS609" t="s">
        <v>1748</v>
      </c>
      <c r="CT609" t="s">
        <v>1397</v>
      </c>
      <c r="CU609" t="s">
        <v>1396</v>
      </c>
      <c r="CV609" t="s">
        <v>3433</v>
      </c>
      <c r="CW609" t="s">
        <v>1727</v>
      </c>
      <c r="CX609" t="s">
        <v>853</v>
      </c>
      <c r="DC609" t="s">
        <v>1387</v>
      </c>
      <c r="DE609" t="s">
        <v>1392</v>
      </c>
    </row>
    <row r="610" spans="1:109" x14ac:dyDescent="0.25">
      <c r="A610" t="s">
        <v>1025</v>
      </c>
      <c r="B610">
        <v>2</v>
      </c>
      <c r="C610" s="56">
        <v>42419</v>
      </c>
      <c r="D610" t="s">
        <v>1153</v>
      </c>
      <c r="E610" t="s">
        <v>3434</v>
      </c>
      <c r="G610" t="s">
        <v>3435</v>
      </c>
      <c r="H610" t="s">
        <v>1144</v>
      </c>
      <c r="I610" t="s">
        <v>1144</v>
      </c>
      <c r="J610" t="s">
        <v>1144</v>
      </c>
      <c r="K610" t="s">
        <v>1144</v>
      </c>
      <c r="L610">
        <v>44.42</v>
      </c>
      <c r="M610">
        <v>99.06</v>
      </c>
      <c r="N610">
        <v>0</v>
      </c>
      <c r="O610" s="56">
        <v>0</v>
      </c>
      <c r="P610" s="56">
        <v>0</v>
      </c>
      <c r="Q610">
        <v>1</v>
      </c>
      <c r="R610">
        <v>1</v>
      </c>
      <c r="S610">
        <v>11</v>
      </c>
      <c r="T610">
        <v>8</v>
      </c>
      <c r="U610">
        <v>3</v>
      </c>
      <c r="V610">
        <v>1</v>
      </c>
      <c r="X610" t="s">
        <v>7716</v>
      </c>
      <c r="AA610">
        <v>0</v>
      </c>
      <c r="AB610">
        <v>0</v>
      </c>
      <c r="AC610">
        <v>0</v>
      </c>
      <c r="AD610">
        <v>0</v>
      </c>
      <c r="AE610">
        <v>0</v>
      </c>
      <c r="AF610">
        <v>0</v>
      </c>
      <c r="AG610">
        <v>0</v>
      </c>
      <c r="AJ610" s="56"/>
      <c r="AK610" s="56"/>
      <c r="AL610" s="56"/>
      <c r="AP610" t="s">
        <v>1155</v>
      </c>
      <c r="AS610" t="s">
        <v>1152</v>
      </c>
      <c r="AT610">
        <v>1</v>
      </c>
      <c r="AV610">
        <v>0</v>
      </c>
      <c r="AW610">
        <v>0</v>
      </c>
      <c r="AX610">
        <v>0</v>
      </c>
      <c r="AY610" t="s">
        <v>1388</v>
      </c>
      <c r="AZ610" t="s">
        <v>1388</v>
      </c>
      <c r="BA610">
        <v>0</v>
      </c>
      <c r="BD610">
        <v>1000000000</v>
      </c>
      <c r="BE610">
        <v>2</v>
      </c>
      <c r="BF610">
        <v>0</v>
      </c>
      <c r="BG610">
        <v>0</v>
      </c>
      <c r="BH610">
        <v>0</v>
      </c>
      <c r="BI610">
        <v>0</v>
      </c>
      <c r="BJ610">
        <v>0</v>
      </c>
      <c r="BK610">
        <v>0</v>
      </c>
      <c r="BL610">
        <v>0</v>
      </c>
      <c r="BM610">
        <v>2</v>
      </c>
      <c r="BN610">
        <v>0</v>
      </c>
      <c r="BO610">
        <v>0</v>
      </c>
      <c r="BP610">
        <v>0</v>
      </c>
      <c r="BR610">
        <v>0</v>
      </c>
      <c r="BS610">
        <v>0</v>
      </c>
      <c r="BX610">
        <v>0</v>
      </c>
      <c r="BY610">
        <v>0</v>
      </c>
      <c r="BZ610">
        <v>0</v>
      </c>
      <c r="CA610">
        <v>0</v>
      </c>
      <c r="CB610">
        <v>0</v>
      </c>
      <c r="CC610">
        <v>1</v>
      </c>
      <c r="CD610" s="56">
        <v>42284</v>
      </c>
      <c r="CE610" s="56">
        <v>42342</v>
      </c>
      <c r="CF610" s="56">
        <v>42342</v>
      </c>
      <c r="CG610" s="56">
        <v>42419</v>
      </c>
      <c r="CH610" s="56"/>
      <c r="CI610" s="56"/>
      <c r="CJ610">
        <v>0.1</v>
      </c>
      <c r="CK610">
        <v>0</v>
      </c>
      <c r="CL610">
        <v>0</v>
      </c>
      <c r="CM610">
        <v>0</v>
      </c>
      <c r="CN610">
        <v>0</v>
      </c>
      <c r="CO610">
        <v>0</v>
      </c>
      <c r="CP610">
        <v>0.96</v>
      </c>
      <c r="CQ610" t="s">
        <v>1154</v>
      </c>
      <c r="CR610" t="s">
        <v>1153</v>
      </c>
      <c r="CS610" t="s">
        <v>1748</v>
      </c>
      <c r="CT610" t="s">
        <v>1397</v>
      </c>
      <c r="CU610" t="s">
        <v>1396</v>
      </c>
      <c r="CV610" t="s">
        <v>3436</v>
      </c>
      <c r="CW610" t="s">
        <v>1738</v>
      </c>
      <c r="CX610" t="s">
        <v>853</v>
      </c>
      <c r="DC610" t="s">
        <v>1387</v>
      </c>
      <c r="DE610" t="s">
        <v>1392</v>
      </c>
    </row>
    <row r="611" spans="1:109" x14ac:dyDescent="0.25">
      <c r="A611" t="s">
        <v>1025</v>
      </c>
      <c r="B611">
        <v>1</v>
      </c>
      <c r="C611" s="56">
        <v>42419</v>
      </c>
      <c r="D611" t="s">
        <v>1153</v>
      </c>
      <c r="E611" t="s">
        <v>3437</v>
      </c>
      <c r="G611" t="s">
        <v>3438</v>
      </c>
      <c r="H611" t="s">
        <v>1144</v>
      </c>
      <c r="I611" t="s">
        <v>1144</v>
      </c>
      <c r="J611" t="s">
        <v>1144</v>
      </c>
      <c r="K611" t="s">
        <v>1144</v>
      </c>
      <c r="L611">
        <v>3.62</v>
      </c>
      <c r="M611">
        <v>7.47</v>
      </c>
      <c r="N611">
        <v>0</v>
      </c>
      <c r="O611" s="56">
        <v>0</v>
      </c>
      <c r="P611" s="56">
        <v>0</v>
      </c>
      <c r="Q611">
        <v>1</v>
      </c>
      <c r="R611">
        <v>1</v>
      </c>
      <c r="S611">
        <v>11</v>
      </c>
      <c r="T611">
        <v>8</v>
      </c>
      <c r="U611">
        <v>3</v>
      </c>
      <c r="V611">
        <v>1</v>
      </c>
      <c r="X611" t="s">
        <v>7666</v>
      </c>
      <c r="AA611">
        <v>0</v>
      </c>
      <c r="AB611">
        <v>0</v>
      </c>
      <c r="AC611">
        <v>0</v>
      </c>
      <c r="AD611">
        <v>0</v>
      </c>
      <c r="AE611">
        <v>0</v>
      </c>
      <c r="AF611">
        <v>0</v>
      </c>
      <c r="AG611">
        <v>0</v>
      </c>
      <c r="AJ611" s="56"/>
      <c r="AK611" s="56"/>
      <c r="AL611" s="56"/>
      <c r="AP611" t="s">
        <v>1155</v>
      </c>
      <c r="AR611">
        <v>2</v>
      </c>
      <c r="AS611" t="s">
        <v>1152</v>
      </c>
      <c r="AT611">
        <v>1</v>
      </c>
      <c r="AV611">
        <v>6</v>
      </c>
      <c r="AW611">
        <v>4</v>
      </c>
      <c r="AX611">
        <v>2</v>
      </c>
      <c r="AY611" t="s">
        <v>1147</v>
      </c>
      <c r="AZ611" t="s">
        <v>1147</v>
      </c>
      <c r="BA611">
        <v>4</v>
      </c>
      <c r="BD611">
        <v>1000000000</v>
      </c>
      <c r="BE611">
        <v>9</v>
      </c>
      <c r="BF611">
        <v>-0.5</v>
      </c>
      <c r="BG611">
        <v>0</v>
      </c>
      <c r="BH611">
        <v>0</v>
      </c>
      <c r="BI611">
        <v>0</v>
      </c>
      <c r="BJ611">
        <v>0</v>
      </c>
      <c r="BK611">
        <v>0</v>
      </c>
      <c r="BL611">
        <v>0</v>
      </c>
      <c r="BM611">
        <v>9</v>
      </c>
      <c r="BN611">
        <v>-0.5</v>
      </c>
      <c r="BO611">
        <v>0</v>
      </c>
      <c r="BP611">
        <v>0</v>
      </c>
      <c r="BR611">
        <v>0</v>
      </c>
      <c r="BS611">
        <v>2</v>
      </c>
      <c r="BX611">
        <v>0</v>
      </c>
      <c r="BY611">
        <v>10.86</v>
      </c>
      <c r="BZ611">
        <v>0</v>
      </c>
      <c r="CA611">
        <v>4.6399999999999997</v>
      </c>
      <c r="CB611">
        <v>0</v>
      </c>
      <c r="CC611">
        <v>1</v>
      </c>
      <c r="CD611" s="56">
        <v>42244</v>
      </c>
      <c r="CE611" s="56">
        <v>42342</v>
      </c>
      <c r="CF611" s="56">
        <v>42342</v>
      </c>
      <c r="CG611" s="56">
        <v>42419</v>
      </c>
      <c r="CH611" s="56"/>
      <c r="CI611" s="56"/>
      <c r="CJ611">
        <v>0</v>
      </c>
      <c r="CK611">
        <v>0</v>
      </c>
      <c r="CL611">
        <v>0</v>
      </c>
      <c r="CM611">
        <v>0</v>
      </c>
      <c r="CN611">
        <v>0</v>
      </c>
      <c r="CO611">
        <v>0</v>
      </c>
      <c r="CP611">
        <v>0.95</v>
      </c>
      <c r="CQ611" t="s">
        <v>1154</v>
      </c>
      <c r="CR611" t="s">
        <v>1153</v>
      </c>
      <c r="CS611" t="s">
        <v>1725</v>
      </c>
      <c r="CT611" t="s">
        <v>1397</v>
      </c>
      <c r="CU611" t="s">
        <v>1396</v>
      </c>
      <c r="CV611" t="s">
        <v>3439</v>
      </c>
      <c r="CW611" t="s">
        <v>1390</v>
      </c>
      <c r="CX611" t="s">
        <v>853</v>
      </c>
      <c r="DC611" t="s">
        <v>1387</v>
      </c>
      <c r="DE611" t="s">
        <v>1392</v>
      </c>
    </row>
    <row r="612" spans="1:109" x14ac:dyDescent="0.25">
      <c r="A612" t="s">
        <v>1025</v>
      </c>
      <c r="B612">
        <v>1</v>
      </c>
      <c r="C612" s="56">
        <v>42419</v>
      </c>
      <c r="D612" t="s">
        <v>1153</v>
      </c>
      <c r="E612" t="s">
        <v>3440</v>
      </c>
      <c r="G612" t="s">
        <v>3441</v>
      </c>
      <c r="H612" t="s">
        <v>1144</v>
      </c>
      <c r="I612" t="s">
        <v>1144</v>
      </c>
      <c r="J612" t="s">
        <v>1144</v>
      </c>
      <c r="K612" t="s">
        <v>1144</v>
      </c>
      <c r="L612">
        <v>3.59</v>
      </c>
      <c r="M612">
        <v>12.53</v>
      </c>
      <c r="N612">
        <v>0</v>
      </c>
      <c r="O612" s="56">
        <v>0</v>
      </c>
      <c r="P612" s="56">
        <v>0</v>
      </c>
      <c r="Q612">
        <v>1</v>
      </c>
      <c r="R612">
        <v>1</v>
      </c>
      <c r="S612">
        <v>11</v>
      </c>
      <c r="T612">
        <v>8</v>
      </c>
      <c r="U612">
        <v>3</v>
      </c>
      <c r="V612">
        <v>1</v>
      </c>
      <c r="X612" t="s">
        <v>7755</v>
      </c>
      <c r="AA612">
        <v>0</v>
      </c>
      <c r="AB612">
        <v>0</v>
      </c>
      <c r="AC612">
        <v>0</v>
      </c>
      <c r="AD612">
        <v>0</v>
      </c>
      <c r="AE612">
        <v>0</v>
      </c>
      <c r="AF612">
        <v>0</v>
      </c>
      <c r="AG612">
        <v>0</v>
      </c>
      <c r="AJ612" s="56"/>
      <c r="AK612" s="56"/>
      <c r="AL612" s="56"/>
      <c r="AM612">
        <v>8</v>
      </c>
      <c r="AP612" t="s">
        <v>1155</v>
      </c>
      <c r="AR612">
        <v>5</v>
      </c>
      <c r="AS612" t="s">
        <v>1152</v>
      </c>
      <c r="AT612">
        <v>1</v>
      </c>
      <c r="AV612">
        <v>18</v>
      </c>
      <c r="AW612">
        <v>12</v>
      </c>
      <c r="AX612">
        <v>6</v>
      </c>
      <c r="AY612" t="s">
        <v>1147</v>
      </c>
      <c r="AZ612" t="s">
        <v>1147</v>
      </c>
      <c r="BA612">
        <v>18</v>
      </c>
      <c r="BD612">
        <v>1000000000</v>
      </c>
      <c r="BE612">
        <v>26</v>
      </c>
      <c r="BF612">
        <v>-0.44</v>
      </c>
      <c r="BG612">
        <v>0</v>
      </c>
      <c r="BH612">
        <v>0</v>
      </c>
      <c r="BI612">
        <v>0</v>
      </c>
      <c r="BJ612">
        <v>0</v>
      </c>
      <c r="BK612">
        <v>0</v>
      </c>
      <c r="BL612">
        <v>0</v>
      </c>
      <c r="BM612">
        <v>26</v>
      </c>
      <c r="BN612">
        <v>-0.44</v>
      </c>
      <c r="BO612">
        <v>0</v>
      </c>
      <c r="BP612">
        <v>0</v>
      </c>
      <c r="BR612">
        <v>0</v>
      </c>
      <c r="BS612">
        <v>5</v>
      </c>
      <c r="BX612">
        <v>0</v>
      </c>
      <c r="BY612">
        <v>28.72</v>
      </c>
      <c r="BZ612">
        <v>0</v>
      </c>
      <c r="CA612">
        <v>10.87</v>
      </c>
      <c r="CB612">
        <v>0</v>
      </c>
      <c r="CC612">
        <v>1</v>
      </c>
      <c r="CD612" s="56">
        <v>42095</v>
      </c>
      <c r="CE612" s="56">
        <v>42342</v>
      </c>
      <c r="CF612" s="56">
        <v>42342</v>
      </c>
      <c r="CG612" s="56">
        <v>42419</v>
      </c>
      <c r="CH612" s="56"/>
      <c r="CI612" s="56"/>
      <c r="CJ612">
        <v>0.02</v>
      </c>
      <c r="CK612">
        <v>0</v>
      </c>
      <c r="CL612">
        <v>0</v>
      </c>
      <c r="CM612">
        <v>0</v>
      </c>
      <c r="CN612">
        <v>0</v>
      </c>
      <c r="CO612">
        <v>0</v>
      </c>
      <c r="CP612">
        <v>0.95</v>
      </c>
      <c r="CQ612" t="s">
        <v>1154</v>
      </c>
      <c r="CR612" t="s">
        <v>1153</v>
      </c>
      <c r="CS612" t="s">
        <v>1725</v>
      </c>
      <c r="CT612" t="s">
        <v>1397</v>
      </c>
      <c r="CU612" t="s">
        <v>1396</v>
      </c>
      <c r="CV612" t="s">
        <v>3442</v>
      </c>
      <c r="CW612" t="s">
        <v>1727</v>
      </c>
      <c r="CX612" t="s">
        <v>853</v>
      </c>
      <c r="DC612" t="s">
        <v>1387</v>
      </c>
      <c r="DE612" t="s">
        <v>1728</v>
      </c>
    </row>
    <row r="613" spans="1:109" x14ac:dyDescent="0.25">
      <c r="A613" t="s">
        <v>1025</v>
      </c>
      <c r="B613">
        <v>2</v>
      </c>
      <c r="C613" s="56">
        <v>42419</v>
      </c>
      <c r="D613" t="s">
        <v>1153</v>
      </c>
      <c r="E613" t="s">
        <v>1503</v>
      </c>
      <c r="G613" t="s">
        <v>3443</v>
      </c>
      <c r="H613" t="s">
        <v>1144</v>
      </c>
      <c r="I613" t="s">
        <v>1144</v>
      </c>
      <c r="J613" t="s">
        <v>1144</v>
      </c>
      <c r="K613" t="s">
        <v>1144</v>
      </c>
      <c r="L613">
        <v>2.23</v>
      </c>
      <c r="M613">
        <v>10.36</v>
      </c>
      <c r="N613">
        <v>0</v>
      </c>
      <c r="O613" s="56">
        <v>0</v>
      </c>
      <c r="P613" s="56">
        <v>0</v>
      </c>
      <c r="Q613">
        <v>1</v>
      </c>
      <c r="R613">
        <v>1</v>
      </c>
      <c r="S613">
        <v>11</v>
      </c>
      <c r="T613">
        <v>8</v>
      </c>
      <c r="U613">
        <v>3</v>
      </c>
      <c r="V613">
        <v>1</v>
      </c>
      <c r="W613" t="s">
        <v>1156</v>
      </c>
      <c r="X613" t="s">
        <v>7659</v>
      </c>
      <c r="Y613">
        <v>64</v>
      </c>
      <c r="AA613">
        <v>0</v>
      </c>
      <c r="AB613">
        <v>0</v>
      </c>
      <c r="AC613">
        <v>0</v>
      </c>
      <c r="AD613">
        <v>0</v>
      </c>
      <c r="AE613">
        <v>0</v>
      </c>
      <c r="AF613">
        <v>0</v>
      </c>
      <c r="AG613">
        <v>0</v>
      </c>
      <c r="AJ613" s="56"/>
      <c r="AK613" s="56"/>
      <c r="AL613" s="56"/>
      <c r="AP613" t="s">
        <v>1155</v>
      </c>
      <c r="AR613">
        <v>5</v>
      </c>
      <c r="AS613" t="s">
        <v>1152</v>
      </c>
      <c r="AT613">
        <v>1</v>
      </c>
      <c r="AV613">
        <v>80</v>
      </c>
      <c r="AW613">
        <v>53</v>
      </c>
      <c r="AX613">
        <v>26</v>
      </c>
      <c r="AY613" t="s">
        <v>1145</v>
      </c>
      <c r="AZ613" t="s">
        <v>1145</v>
      </c>
      <c r="BA613">
        <v>100</v>
      </c>
      <c r="BD613">
        <v>1000000000</v>
      </c>
      <c r="BE613">
        <v>29</v>
      </c>
      <c r="BF613">
        <v>0.64</v>
      </c>
      <c r="BG613">
        <v>20</v>
      </c>
      <c r="BH613">
        <v>0</v>
      </c>
      <c r="BI613">
        <v>0</v>
      </c>
      <c r="BJ613">
        <v>0</v>
      </c>
      <c r="BK613">
        <v>0</v>
      </c>
      <c r="BL613">
        <v>0</v>
      </c>
      <c r="BM613">
        <v>49</v>
      </c>
      <c r="BN613">
        <v>0.39</v>
      </c>
      <c r="BO613">
        <v>0</v>
      </c>
      <c r="BP613">
        <v>0</v>
      </c>
      <c r="BR613">
        <v>30</v>
      </c>
      <c r="BS613">
        <v>22</v>
      </c>
      <c r="BT613">
        <v>10</v>
      </c>
      <c r="BX613">
        <v>0</v>
      </c>
      <c r="BY613">
        <v>0</v>
      </c>
      <c r="BZ613">
        <v>0</v>
      </c>
      <c r="CA613">
        <v>15.91</v>
      </c>
      <c r="CB613">
        <v>0</v>
      </c>
      <c r="CC613">
        <v>1</v>
      </c>
      <c r="CD613" s="56">
        <v>42342</v>
      </c>
      <c r="CE613" s="56">
        <v>42342</v>
      </c>
      <c r="CF613" s="56">
        <v>42342</v>
      </c>
      <c r="CG613" s="56">
        <v>42419</v>
      </c>
      <c r="CH613" s="56"/>
      <c r="CI613" s="56"/>
      <c r="CJ613">
        <v>0.19</v>
      </c>
      <c r="CK613">
        <v>0</v>
      </c>
      <c r="CL613">
        <v>0</v>
      </c>
      <c r="CM613">
        <v>0</v>
      </c>
      <c r="CN613">
        <v>0.7</v>
      </c>
      <c r="CO613">
        <v>0.26</v>
      </c>
      <c r="CP613">
        <v>0</v>
      </c>
      <c r="CQ613" t="s">
        <v>1154</v>
      </c>
      <c r="CR613" t="s">
        <v>1153</v>
      </c>
      <c r="CS613" t="s">
        <v>1748</v>
      </c>
      <c r="CT613" t="s">
        <v>1397</v>
      </c>
      <c r="CU613" t="s">
        <v>1396</v>
      </c>
      <c r="CV613" t="s">
        <v>3444</v>
      </c>
      <c r="CW613" t="s">
        <v>1727</v>
      </c>
      <c r="CX613" t="s">
        <v>853</v>
      </c>
      <c r="DC613" t="s">
        <v>1387</v>
      </c>
      <c r="DE613" t="s">
        <v>1392</v>
      </c>
    </row>
    <row r="614" spans="1:109" x14ac:dyDescent="0.25">
      <c r="A614" t="s">
        <v>1025</v>
      </c>
      <c r="B614">
        <v>2</v>
      </c>
      <c r="C614" s="56">
        <v>42419</v>
      </c>
      <c r="D614" t="s">
        <v>1153</v>
      </c>
      <c r="E614" t="s">
        <v>1504</v>
      </c>
      <c r="G614" t="s">
        <v>3445</v>
      </c>
      <c r="H614" t="s">
        <v>1144</v>
      </c>
      <c r="I614" t="s">
        <v>1144</v>
      </c>
      <c r="J614" t="s">
        <v>1144</v>
      </c>
      <c r="K614" t="s">
        <v>1144</v>
      </c>
      <c r="L614">
        <v>1.41</v>
      </c>
      <c r="M614">
        <v>4</v>
      </c>
      <c r="N614">
        <v>0</v>
      </c>
      <c r="O614" s="56">
        <v>0</v>
      </c>
      <c r="P614" s="56">
        <v>0</v>
      </c>
      <c r="Q614">
        <v>1</v>
      </c>
      <c r="R614">
        <v>1</v>
      </c>
      <c r="S614">
        <v>11</v>
      </c>
      <c r="T614">
        <v>8</v>
      </c>
      <c r="U614">
        <v>3</v>
      </c>
      <c r="V614">
        <v>1</v>
      </c>
      <c r="W614" t="s">
        <v>1156</v>
      </c>
      <c r="X614" t="s">
        <v>7757</v>
      </c>
      <c r="Y614">
        <v>12</v>
      </c>
      <c r="AA614">
        <v>0</v>
      </c>
      <c r="AB614">
        <v>0</v>
      </c>
      <c r="AC614">
        <v>0</v>
      </c>
      <c r="AD614">
        <v>0</v>
      </c>
      <c r="AE614">
        <v>0</v>
      </c>
      <c r="AF614">
        <v>13</v>
      </c>
      <c r="AG614">
        <v>0</v>
      </c>
      <c r="AJ614" s="56"/>
      <c r="AK614" s="56"/>
      <c r="AL614" s="56"/>
      <c r="AP614" t="s">
        <v>1155</v>
      </c>
      <c r="AR614">
        <v>5</v>
      </c>
      <c r="AS614" t="s">
        <v>1152</v>
      </c>
      <c r="AT614">
        <v>1</v>
      </c>
      <c r="AV614">
        <v>9</v>
      </c>
      <c r="AW614">
        <v>6</v>
      </c>
      <c r="AX614">
        <v>3</v>
      </c>
      <c r="AY614" t="s">
        <v>839</v>
      </c>
      <c r="AZ614" t="s">
        <v>1145</v>
      </c>
      <c r="BA614">
        <v>12</v>
      </c>
      <c r="BD614">
        <v>1000000000</v>
      </c>
      <c r="BE614">
        <v>0</v>
      </c>
      <c r="BF614">
        <v>1</v>
      </c>
      <c r="BG614">
        <v>0</v>
      </c>
      <c r="BH614">
        <v>0</v>
      </c>
      <c r="BI614">
        <v>0</v>
      </c>
      <c r="BJ614">
        <v>0</v>
      </c>
      <c r="BK614">
        <v>0</v>
      </c>
      <c r="BL614">
        <v>5</v>
      </c>
      <c r="BM614">
        <v>5</v>
      </c>
      <c r="BN614">
        <v>0.44</v>
      </c>
      <c r="BO614">
        <v>0</v>
      </c>
      <c r="BP614">
        <v>0</v>
      </c>
      <c r="BR614">
        <v>5</v>
      </c>
      <c r="BS614">
        <v>2</v>
      </c>
      <c r="BT614">
        <v>2</v>
      </c>
      <c r="BX614">
        <v>7.77</v>
      </c>
      <c r="BY614">
        <v>0</v>
      </c>
      <c r="BZ614">
        <v>0</v>
      </c>
      <c r="CA614">
        <v>8.02</v>
      </c>
      <c r="CB614">
        <v>0</v>
      </c>
      <c r="CC614">
        <v>1</v>
      </c>
      <c r="CD614" s="56">
        <v>42341</v>
      </c>
      <c r="CE614" s="56">
        <v>42342</v>
      </c>
      <c r="CF614" s="56">
        <v>42342</v>
      </c>
      <c r="CG614" s="56">
        <v>42419</v>
      </c>
      <c r="CH614" s="56"/>
      <c r="CI614" s="56"/>
      <c r="CJ614">
        <v>1.08</v>
      </c>
      <c r="CK614">
        <v>126</v>
      </c>
      <c r="CL614">
        <v>0.18</v>
      </c>
      <c r="CM614">
        <v>0.66</v>
      </c>
      <c r="CN614">
        <v>0</v>
      </c>
      <c r="CO614">
        <v>0.12</v>
      </c>
      <c r="CP614">
        <v>0</v>
      </c>
      <c r="CQ614" t="s">
        <v>1154</v>
      </c>
      <c r="CR614" t="s">
        <v>1153</v>
      </c>
      <c r="CS614" t="s">
        <v>1748</v>
      </c>
      <c r="CT614" t="s">
        <v>1397</v>
      </c>
      <c r="CU614" t="s">
        <v>1396</v>
      </c>
      <c r="CV614" t="s">
        <v>3446</v>
      </c>
      <c r="CW614" t="s">
        <v>1390</v>
      </c>
      <c r="CX614" t="s">
        <v>853</v>
      </c>
      <c r="DC614" t="s">
        <v>1387</v>
      </c>
      <c r="DE614" t="s">
        <v>1392</v>
      </c>
    </row>
    <row r="615" spans="1:109" x14ac:dyDescent="0.25">
      <c r="A615" t="s">
        <v>1025</v>
      </c>
      <c r="B615">
        <v>2</v>
      </c>
      <c r="C615" s="56">
        <v>42419</v>
      </c>
      <c r="D615" t="s">
        <v>1153</v>
      </c>
      <c r="E615" t="s">
        <v>3447</v>
      </c>
      <c r="G615" t="s">
        <v>3448</v>
      </c>
      <c r="H615" t="s">
        <v>1144</v>
      </c>
      <c r="I615" t="s">
        <v>1144</v>
      </c>
      <c r="J615" t="s">
        <v>1144</v>
      </c>
      <c r="K615" t="s">
        <v>1144</v>
      </c>
      <c r="L615">
        <v>4.08</v>
      </c>
      <c r="M615">
        <v>12.13</v>
      </c>
      <c r="N615">
        <v>0</v>
      </c>
      <c r="O615" s="56">
        <v>0</v>
      </c>
      <c r="P615" s="56">
        <v>0</v>
      </c>
      <c r="Q615">
        <v>1</v>
      </c>
      <c r="R615">
        <v>1</v>
      </c>
      <c r="S615">
        <v>11</v>
      </c>
      <c r="T615">
        <v>8</v>
      </c>
      <c r="U615">
        <v>3</v>
      </c>
      <c r="V615">
        <v>1</v>
      </c>
      <c r="X615" t="s">
        <v>7755</v>
      </c>
      <c r="AA615">
        <v>0</v>
      </c>
      <c r="AB615">
        <v>0</v>
      </c>
      <c r="AC615">
        <v>0</v>
      </c>
      <c r="AD615">
        <v>0</v>
      </c>
      <c r="AE615">
        <v>0</v>
      </c>
      <c r="AF615">
        <v>0</v>
      </c>
      <c r="AG615">
        <v>0</v>
      </c>
      <c r="AJ615" s="56"/>
      <c r="AK615" s="56"/>
      <c r="AL615" s="56"/>
      <c r="AP615" t="s">
        <v>1155</v>
      </c>
      <c r="AR615">
        <v>5</v>
      </c>
      <c r="AS615" t="s">
        <v>1152</v>
      </c>
      <c r="AT615">
        <v>1</v>
      </c>
      <c r="AV615">
        <v>20</v>
      </c>
      <c r="AW615">
        <v>13</v>
      </c>
      <c r="AX615">
        <v>7</v>
      </c>
      <c r="AY615" t="s">
        <v>1147</v>
      </c>
      <c r="AZ615" t="s">
        <v>1147</v>
      </c>
      <c r="BA615">
        <v>20</v>
      </c>
      <c r="BD615">
        <v>1000000000</v>
      </c>
      <c r="BE615">
        <v>31</v>
      </c>
      <c r="BF615">
        <v>-0.55000000000000004</v>
      </c>
      <c r="BG615">
        <v>0</v>
      </c>
      <c r="BH615">
        <v>0</v>
      </c>
      <c r="BI615">
        <v>0</v>
      </c>
      <c r="BJ615">
        <v>0</v>
      </c>
      <c r="BK615">
        <v>0</v>
      </c>
      <c r="BL615">
        <v>0</v>
      </c>
      <c r="BM615">
        <v>31</v>
      </c>
      <c r="BN615">
        <v>-0.55000000000000004</v>
      </c>
      <c r="BO615">
        <v>0</v>
      </c>
      <c r="BP615">
        <v>0</v>
      </c>
      <c r="BR615">
        <v>0</v>
      </c>
      <c r="BS615">
        <v>5</v>
      </c>
      <c r="BX615">
        <v>0</v>
      </c>
      <c r="BY615">
        <v>44.88</v>
      </c>
      <c r="BZ615">
        <v>0</v>
      </c>
      <c r="CA615">
        <v>8.61</v>
      </c>
      <c r="CB615">
        <v>0</v>
      </c>
      <c r="CC615">
        <v>1</v>
      </c>
      <c r="CD615" s="56">
        <v>42095</v>
      </c>
      <c r="CE615" s="56">
        <v>42342</v>
      </c>
      <c r="CF615" s="56">
        <v>42342</v>
      </c>
      <c r="CG615" s="56">
        <v>42419</v>
      </c>
      <c r="CH615" s="56"/>
      <c r="CI615" s="56"/>
      <c r="CJ615">
        <v>0.15</v>
      </c>
      <c r="CK615">
        <v>0</v>
      </c>
      <c r="CL615">
        <v>0</v>
      </c>
      <c r="CM615">
        <v>0</v>
      </c>
      <c r="CN615">
        <v>0</v>
      </c>
      <c r="CO615">
        <v>0</v>
      </c>
      <c r="CP615">
        <v>0.96</v>
      </c>
      <c r="CQ615" t="s">
        <v>1154</v>
      </c>
      <c r="CR615" t="s">
        <v>1153</v>
      </c>
      <c r="CS615" t="s">
        <v>1748</v>
      </c>
      <c r="CT615" t="s">
        <v>1397</v>
      </c>
      <c r="CU615" t="s">
        <v>1396</v>
      </c>
      <c r="CV615" t="s">
        <v>3449</v>
      </c>
      <c r="CW615" t="s">
        <v>1727</v>
      </c>
      <c r="CX615" t="s">
        <v>853</v>
      </c>
      <c r="DC615" t="s">
        <v>1387</v>
      </c>
      <c r="DE615" t="s">
        <v>1392</v>
      </c>
    </row>
    <row r="616" spans="1:109" x14ac:dyDescent="0.25">
      <c r="A616" t="s">
        <v>1025</v>
      </c>
      <c r="B616">
        <v>1</v>
      </c>
      <c r="C616" s="56">
        <v>42419</v>
      </c>
      <c r="D616" t="s">
        <v>1153</v>
      </c>
      <c r="E616" t="s">
        <v>3450</v>
      </c>
      <c r="G616" t="s">
        <v>3451</v>
      </c>
      <c r="H616" t="s">
        <v>1144</v>
      </c>
      <c r="I616" t="s">
        <v>1144</v>
      </c>
      <c r="J616" t="s">
        <v>1144</v>
      </c>
      <c r="K616" t="s">
        <v>1144</v>
      </c>
      <c r="L616">
        <v>12.18</v>
      </c>
      <c r="M616">
        <v>22.2</v>
      </c>
      <c r="N616">
        <v>0</v>
      </c>
      <c r="O616" s="56">
        <v>0</v>
      </c>
      <c r="P616" s="56">
        <v>0</v>
      </c>
      <c r="Q616">
        <v>1</v>
      </c>
      <c r="R616">
        <v>1</v>
      </c>
      <c r="S616">
        <v>11</v>
      </c>
      <c r="T616">
        <v>8</v>
      </c>
      <c r="U616">
        <v>3</v>
      </c>
      <c r="V616">
        <v>1</v>
      </c>
      <c r="X616" t="s">
        <v>7659</v>
      </c>
      <c r="AA616">
        <v>0</v>
      </c>
      <c r="AB616">
        <v>0</v>
      </c>
      <c r="AC616">
        <v>0</v>
      </c>
      <c r="AD616">
        <v>0</v>
      </c>
      <c r="AE616">
        <v>0</v>
      </c>
      <c r="AF616">
        <v>0</v>
      </c>
      <c r="AG616">
        <v>0</v>
      </c>
      <c r="AJ616" s="56"/>
      <c r="AK616" s="56"/>
      <c r="AL616" s="56"/>
      <c r="AP616" t="s">
        <v>1155</v>
      </c>
      <c r="AS616" t="s">
        <v>1152</v>
      </c>
      <c r="AT616">
        <v>1</v>
      </c>
      <c r="AV616">
        <v>2</v>
      </c>
      <c r="AW616">
        <v>2</v>
      </c>
      <c r="AX616">
        <v>1</v>
      </c>
      <c r="AY616" t="s">
        <v>1147</v>
      </c>
      <c r="AZ616" t="s">
        <v>1147</v>
      </c>
      <c r="BA616">
        <v>4</v>
      </c>
      <c r="BD616">
        <v>1000000000</v>
      </c>
      <c r="BE616">
        <v>4</v>
      </c>
      <c r="BF616">
        <v>-1</v>
      </c>
      <c r="BG616">
        <v>0</v>
      </c>
      <c r="BH616">
        <v>0</v>
      </c>
      <c r="BI616">
        <v>0</v>
      </c>
      <c r="BJ616">
        <v>0</v>
      </c>
      <c r="BK616">
        <v>0</v>
      </c>
      <c r="BL616">
        <v>0</v>
      </c>
      <c r="BM616">
        <v>4</v>
      </c>
      <c r="BN616">
        <v>-1</v>
      </c>
      <c r="BO616">
        <v>0</v>
      </c>
      <c r="BP616">
        <v>0</v>
      </c>
      <c r="BR616">
        <v>0</v>
      </c>
      <c r="BS616">
        <v>1</v>
      </c>
      <c r="BX616">
        <v>0</v>
      </c>
      <c r="BY616">
        <v>24.36</v>
      </c>
      <c r="BZ616">
        <v>0</v>
      </c>
      <c r="CA616">
        <v>3.59</v>
      </c>
      <c r="CB616">
        <v>0</v>
      </c>
      <c r="CC616">
        <v>1</v>
      </c>
      <c r="CD616" s="56">
        <v>42342</v>
      </c>
      <c r="CE616" s="56">
        <v>42342</v>
      </c>
      <c r="CF616" s="56">
        <v>42342</v>
      </c>
      <c r="CG616" s="56">
        <v>42419</v>
      </c>
      <c r="CH616" s="56"/>
      <c r="CI616" s="56"/>
      <c r="CJ616">
        <v>0</v>
      </c>
      <c r="CK616">
        <v>0</v>
      </c>
      <c r="CL616">
        <v>0</v>
      </c>
      <c r="CM616">
        <v>0</v>
      </c>
      <c r="CN616">
        <v>0</v>
      </c>
      <c r="CO616">
        <v>0</v>
      </c>
      <c r="CP616">
        <v>0.95</v>
      </c>
      <c r="CQ616" t="s">
        <v>1154</v>
      </c>
      <c r="CR616" t="s">
        <v>1153</v>
      </c>
      <c r="CS616" t="s">
        <v>1725</v>
      </c>
      <c r="CT616" t="s">
        <v>1397</v>
      </c>
      <c r="CU616" t="s">
        <v>1396</v>
      </c>
      <c r="CV616" t="s">
        <v>3452</v>
      </c>
      <c r="CW616" t="s">
        <v>1390</v>
      </c>
      <c r="CX616" t="s">
        <v>853</v>
      </c>
      <c r="DC616" t="s">
        <v>1387</v>
      </c>
      <c r="DE616" t="s">
        <v>1728</v>
      </c>
    </row>
    <row r="617" spans="1:109" x14ac:dyDescent="0.25">
      <c r="A617" t="s">
        <v>1025</v>
      </c>
      <c r="B617">
        <v>10</v>
      </c>
      <c r="C617" s="56">
        <v>42419</v>
      </c>
      <c r="D617" t="s">
        <v>1153</v>
      </c>
      <c r="E617" t="s">
        <v>1505</v>
      </c>
      <c r="G617" t="s">
        <v>3453</v>
      </c>
      <c r="H617" t="s">
        <v>1144</v>
      </c>
      <c r="I617" t="s">
        <v>1144</v>
      </c>
      <c r="J617" t="s">
        <v>1144</v>
      </c>
      <c r="K617" t="s">
        <v>1144</v>
      </c>
      <c r="L617">
        <v>307.8</v>
      </c>
      <c r="M617">
        <v>714.59</v>
      </c>
      <c r="N617">
        <v>0</v>
      </c>
      <c r="O617" s="56">
        <v>0</v>
      </c>
      <c r="P617" s="56">
        <v>0</v>
      </c>
      <c r="Q617">
        <v>1</v>
      </c>
      <c r="R617">
        <v>1</v>
      </c>
      <c r="S617">
        <v>11</v>
      </c>
      <c r="T617">
        <v>8</v>
      </c>
      <c r="U617">
        <v>3</v>
      </c>
      <c r="V617">
        <v>1</v>
      </c>
      <c r="W617" t="s">
        <v>1156</v>
      </c>
      <c r="X617" t="s">
        <v>7760</v>
      </c>
      <c r="Y617">
        <v>173</v>
      </c>
      <c r="AA617">
        <v>0</v>
      </c>
      <c r="AB617">
        <v>0</v>
      </c>
      <c r="AC617">
        <v>0</v>
      </c>
      <c r="AD617">
        <v>0</v>
      </c>
      <c r="AE617">
        <v>0</v>
      </c>
      <c r="AF617">
        <v>0</v>
      </c>
      <c r="AG617">
        <v>0</v>
      </c>
      <c r="AJ617" s="56"/>
      <c r="AK617" s="56"/>
      <c r="AL617" s="56"/>
      <c r="AP617" t="s">
        <v>1155</v>
      </c>
      <c r="AR617">
        <v>2</v>
      </c>
      <c r="AS617" t="s">
        <v>1152</v>
      </c>
      <c r="AT617">
        <v>1</v>
      </c>
      <c r="AV617">
        <v>130</v>
      </c>
      <c r="AW617">
        <v>86</v>
      </c>
      <c r="AX617">
        <v>43</v>
      </c>
      <c r="AY617" t="s">
        <v>1145</v>
      </c>
      <c r="AZ617" t="s">
        <v>1147</v>
      </c>
      <c r="BA617">
        <v>140</v>
      </c>
      <c r="BD617">
        <v>1000000000</v>
      </c>
      <c r="BE617">
        <v>60</v>
      </c>
      <c r="BF617">
        <v>0.54</v>
      </c>
      <c r="BG617">
        <v>73</v>
      </c>
      <c r="BH617">
        <v>0</v>
      </c>
      <c r="BI617">
        <v>0</v>
      </c>
      <c r="BJ617">
        <v>0</v>
      </c>
      <c r="BK617">
        <v>0</v>
      </c>
      <c r="BL617">
        <v>25</v>
      </c>
      <c r="BM617">
        <v>158</v>
      </c>
      <c r="BN617">
        <v>-0.22</v>
      </c>
      <c r="BO617">
        <v>0</v>
      </c>
      <c r="BP617">
        <v>0</v>
      </c>
      <c r="BR617">
        <v>0</v>
      </c>
      <c r="BS617">
        <v>35</v>
      </c>
      <c r="BX617">
        <v>0</v>
      </c>
      <c r="BY617">
        <v>0</v>
      </c>
      <c r="BZ617">
        <v>0</v>
      </c>
      <c r="CA617">
        <v>5.77</v>
      </c>
      <c r="CB617">
        <v>0</v>
      </c>
      <c r="CC617">
        <v>1</v>
      </c>
      <c r="CD617" s="56">
        <v>42271</v>
      </c>
      <c r="CE617" s="56">
        <v>42342</v>
      </c>
      <c r="CF617" s="56">
        <v>42342</v>
      </c>
      <c r="CG617" s="56">
        <v>42419</v>
      </c>
      <c r="CH617" s="56"/>
      <c r="CI617" s="56"/>
      <c r="CJ617">
        <v>1.25</v>
      </c>
      <c r="CK617">
        <v>2343</v>
      </c>
      <c r="CL617">
        <v>0</v>
      </c>
      <c r="CM617">
        <v>0.94</v>
      </c>
      <c r="CN617">
        <v>0.04</v>
      </c>
      <c r="CO617">
        <v>0</v>
      </c>
      <c r="CP617">
        <v>0</v>
      </c>
      <c r="CQ617" t="s">
        <v>1154</v>
      </c>
      <c r="CR617" t="s">
        <v>1153</v>
      </c>
      <c r="CS617" t="s">
        <v>3128</v>
      </c>
      <c r="CT617" t="s">
        <v>1397</v>
      </c>
      <c r="CU617" t="s">
        <v>1396</v>
      </c>
      <c r="CV617" t="s">
        <v>3454</v>
      </c>
      <c r="CW617" t="s">
        <v>1159</v>
      </c>
      <c r="CX617" t="s">
        <v>853</v>
      </c>
      <c r="DC617" t="s">
        <v>1160</v>
      </c>
      <c r="DE617" t="s">
        <v>1728</v>
      </c>
    </row>
    <row r="618" spans="1:109" x14ac:dyDescent="0.25">
      <c r="A618" t="s">
        <v>1025</v>
      </c>
      <c r="B618">
        <v>10</v>
      </c>
      <c r="C618" s="56">
        <v>42419</v>
      </c>
      <c r="D618" t="s">
        <v>1153</v>
      </c>
      <c r="E618" t="s">
        <v>1506</v>
      </c>
      <c r="G618" t="s">
        <v>42</v>
      </c>
      <c r="H618" t="s">
        <v>1144</v>
      </c>
      <c r="I618" t="s">
        <v>1144</v>
      </c>
      <c r="J618" t="s">
        <v>1144</v>
      </c>
      <c r="K618" t="s">
        <v>1144</v>
      </c>
      <c r="L618">
        <v>372.39</v>
      </c>
      <c r="M618">
        <v>762.61</v>
      </c>
      <c r="N618">
        <v>0</v>
      </c>
      <c r="O618" s="56">
        <v>0</v>
      </c>
      <c r="P618" s="56">
        <v>0</v>
      </c>
      <c r="Q618">
        <v>1</v>
      </c>
      <c r="R618">
        <v>1</v>
      </c>
      <c r="S618">
        <v>11</v>
      </c>
      <c r="T618">
        <v>8</v>
      </c>
      <c r="U618">
        <v>3</v>
      </c>
      <c r="V618">
        <v>1</v>
      </c>
      <c r="W618" t="s">
        <v>1394</v>
      </c>
      <c r="X618" t="s">
        <v>7764</v>
      </c>
      <c r="AA618">
        <v>0</v>
      </c>
      <c r="AB618">
        <v>0</v>
      </c>
      <c r="AC618">
        <v>0</v>
      </c>
      <c r="AD618">
        <v>0</v>
      </c>
      <c r="AE618">
        <v>0</v>
      </c>
      <c r="AF618">
        <v>0</v>
      </c>
      <c r="AG618">
        <v>0</v>
      </c>
      <c r="AJ618" s="56"/>
      <c r="AK618" s="56"/>
      <c r="AL618" s="56"/>
      <c r="AP618" t="s">
        <v>1155</v>
      </c>
      <c r="AS618" t="s">
        <v>1152</v>
      </c>
      <c r="AT618">
        <v>1</v>
      </c>
      <c r="AV618">
        <v>115</v>
      </c>
      <c r="AW618">
        <v>76</v>
      </c>
      <c r="AX618">
        <v>38</v>
      </c>
      <c r="AY618" t="s">
        <v>1145</v>
      </c>
      <c r="AZ618" t="s">
        <v>1145</v>
      </c>
      <c r="BA618">
        <v>130</v>
      </c>
      <c r="BD618">
        <v>1000000000</v>
      </c>
      <c r="BE618">
        <v>55</v>
      </c>
      <c r="BF618">
        <v>0.52</v>
      </c>
      <c r="BG618">
        <v>5</v>
      </c>
      <c r="BH618">
        <v>0</v>
      </c>
      <c r="BI618">
        <v>0</v>
      </c>
      <c r="BJ618">
        <v>0</v>
      </c>
      <c r="BK618">
        <v>0</v>
      </c>
      <c r="BL618">
        <v>8</v>
      </c>
      <c r="BM618">
        <v>68</v>
      </c>
      <c r="BN618">
        <v>0.41</v>
      </c>
      <c r="BO618">
        <v>0</v>
      </c>
      <c r="BP618">
        <v>0</v>
      </c>
      <c r="BR618">
        <v>47</v>
      </c>
      <c r="BS618">
        <v>31</v>
      </c>
      <c r="BX618">
        <v>0</v>
      </c>
      <c r="BY618">
        <v>0</v>
      </c>
      <c r="BZ618">
        <v>0</v>
      </c>
      <c r="CA618">
        <v>4.57</v>
      </c>
      <c r="CB618">
        <v>0</v>
      </c>
      <c r="CC618">
        <v>1</v>
      </c>
      <c r="CD618" s="56">
        <v>42352</v>
      </c>
      <c r="CE618" s="56">
        <v>42352</v>
      </c>
      <c r="CF618" s="56">
        <v>42352</v>
      </c>
      <c r="CG618" s="56">
        <v>42429</v>
      </c>
      <c r="CH618" s="56"/>
      <c r="CI618" s="56"/>
      <c r="CJ618">
        <v>0.19</v>
      </c>
      <c r="CK618">
        <v>0</v>
      </c>
      <c r="CL618">
        <v>0</v>
      </c>
      <c r="CM618">
        <v>0</v>
      </c>
      <c r="CN618">
        <v>0.42</v>
      </c>
      <c r="CO618">
        <v>0.47</v>
      </c>
      <c r="CP618">
        <v>0</v>
      </c>
      <c r="CQ618" t="s">
        <v>1154</v>
      </c>
      <c r="CR618" t="s">
        <v>1153</v>
      </c>
      <c r="CS618" t="s">
        <v>3128</v>
      </c>
      <c r="CT618" t="s">
        <v>1397</v>
      </c>
      <c r="CU618" t="s">
        <v>1396</v>
      </c>
      <c r="CV618" t="s">
        <v>3455</v>
      </c>
      <c r="CW618" t="s">
        <v>1157</v>
      </c>
      <c r="CX618" t="s">
        <v>853</v>
      </c>
      <c r="DC618" t="s">
        <v>1158</v>
      </c>
      <c r="DE618" t="s">
        <v>1728</v>
      </c>
    </row>
    <row r="619" spans="1:109" x14ac:dyDescent="0.25">
      <c r="A619" t="s">
        <v>1025</v>
      </c>
      <c r="B619">
        <v>10</v>
      </c>
      <c r="C619" s="56">
        <v>42419</v>
      </c>
      <c r="D619" t="s">
        <v>1153</v>
      </c>
      <c r="E619" t="s">
        <v>3456</v>
      </c>
      <c r="G619" t="s">
        <v>3457</v>
      </c>
      <c r="H619" t="s">
        <v>1144</v>
      </c>
      <c r="I619" t="s">
        <v>1144</v>
      </c>
      <c r="J619" t="s">
        <v>1144</v>
      </c>
      <c r="K619" t="s">
        <v>1144</v>
      </c>
      <c r="L619">
        <v>282.79000000000002</v>
      </c>
      <c r="M619">
        <v>562.6</v>
      </c>
      <c r="N619">
        <v>0</v>
      </c>
      <c r="O619" s="56">
        <v>0</v>
      </c>
      <c r="P619" s="56">
        <v>0</v>
      </c>
      <c r="Q619">
        <v>1</v>
      </c>
      <c r="R619">
        <v>1</v>
      </c>
      <c r="S619">
        <v>11</v>
      </c>
      <c r="T619">
        <v>8</v>
      </c>
      <c r="U619">
        <v>3</v>
      </c>
      <c r="V619">
        <v>1</v>
      </c>
      <c r="X619" t="s">
        <v>7716</v>
      </c>
      <c r="AA619">
        <v>0</v>
      </c>
      <c r="AB619">
        <v>0</v>
      </c>
      <c r="AC619">
        <v>0</v>
      </c>
      <c r="AD619">
        <v>0</v>
      </c>
      <c r="AE619">
        <v>0</v>
      </c>
      <c r="AF619">
        <v>0</v>
      </c>
      <c r="AG619">
        <v>0</v>
      </c>
      <c r="AJ619" s="56"/>
      <c r="AK619" s="56"/>
      <c r="AL619" s="56"/>
      <c r="AP619" t="s">
        <v>1155</v>
      </c>
      <c r="AS619" t="s">
        <v>1152</v>
      </c>
      <c r="AT619">
        <v>1</v>
      </c>
      <c r="AV619">
        <v>7</v>
      </c>
      <c r="AW619">
        <v>5</v>
      </c>
      <c r="AX619">
        <v>2</v>
      </c>
      <c r="AY619" t="s">
        <v>1147</v>
      </c>
      <c r="AZ619" t="s">
        <v>1147</v>
      </c>
      <c r="BA619">
        <v>6</v>
      </c>
      <c r="BD619">
        <v>1000000000</v>
      </c>
      <c r="BE619">
        <v>8</v>
      </c>
      <c r="BF619">
        <v>-0.14000000000000001</v>
      </c>
      <c r="BG619">
        <v>1</v>
      </c>
      <c r="BH619">
        <v>0</v>
      </c>
      <c r="BI619">
        <v>0</v>
      </c>
      <c r="BJ619">
        <v>0</v>
      </c>
      <c r="BK619">
        <v>0</v>
      </c>
      <c r="BL619">
        <v>0</v>
      </c>
      <c r="BM619">
        <v>9</v>
      </c>
      <c r="BN619">
        <v>-0.28999999999999998</v>
      </c>
      <c r="BO619">
        <v>0</v>
      </c>
      <c r="BP619">
        <v>0</v>
      </c>
      <c r="BR619">
        <v>0</v>
      </c>
      <c r="BS619">
        <v>2</v>
      </c>
      <c r="BX619">
        <v>0</v>
      </c>
      <c r="BY619">
        <v>282.79000000000002</v>
      </c>
      <c r="BZ619">
        <v>0</v>
      </c>
      <c r="CA619">
        <v>4.32</v>
      </c>
      <c r="CB619">
        <v>0</v>
      </c>
      <c r="CC619">
        <v>1</v>
      </c>
      <c r="CD619" s="56">
        <v>42284</v>
      </c>
      <c r="CE619" s="56">
        <v>42342</v>
      </c>
      <c r="CF619" s="56">
        <v>42342</v>
      </c>
      <c r="CG619" s="56">
        <v>42419</v>
      </c>
      <c r="CH619" s="56"/>
      <c r="CI619" s="56"/>
      <c r="CJ619">
        <v>0.1</v>
      </c>
      <c r="CK619">
        <v>0</v>
      </c>
      <c r="CL619">
        <v>0</v>
      </c>
      <c r="CM619">
        <v>0</v>
      </c>
      <c r="CN619">
        <v>0.12</v>
      </c>
      <c r="CO619">
        <v>0.82</v>
      </c>
      <c r="CP619">
        <v>0.04</v>
      </c>
      <c r="CQ619" t="s">
        <v>1154</v>
      </c>
      <c r="CR619" t="s">
        <v>1153</v>
      </c>
      <c r="CS619" t="s">
        <v>3128</v>
      </c>
      <c r="CT619" t="s">
        <v>1397</v>
      </c>
      <c r="CU619" t="s">
        <v>1396</v>
      </c>
      <c r="CV619" t="s">
        <v>3458</v>
      </c>
      <c r="CW619" t="s">
        <v>3459</v>
      </c>
      <c r="CX619" t="s">
        <v>853</v>
      </c>
      <c r="DC619" t="s">
        <v>1393</v>
      </c>
      <c r="DE619" t="s">
        <v>1392</v>
      </c>
    </row>
    <row r="620" spans="1:109" x14ac:dyDescent="0.25">
      <c r="A620" t="s">
        <v>1025</v>
      </c>
      <c r="B620">
        <v>6</v>
      </c>
      <c r="C620" s="56">
        <v>42419</v>
      </c>
      <c r="D620" t="s">
        <v>1153</v>
      </c>
      <c r="E620" t="s">
        <v>1507</v>
      </c>
      <c r="G620" t="s">
        <v>3460</v>
      </c>
      <c r="H620" t="s">
        <v>1144</v>
      </c>
      <c r="I620" t="s">
        <v>1144</v>
      </c>
      <c r="J620" t="s">
        <v>1144</v>
      </c>
      <c r="K620" t="s">
        <v>1144</v>
      </c>
      <c r="L620">
        <v>4.0599999999999996</v>
      </c>
      <c r="M620">
        <v>7.19</v>
      </c>
      <c r="N620">
        <v>0</v>
      </c>
      <c r="O620" s="56">
        <v>0</v>
      </c>
      <c r="P620" s="56">
        <v>0</v>
      </c>
      <c r="Q620">
        <v>1</v>
      </c>
      <c r="R620">
        <v>1</v>
      </c>
      <c r="S620">
        <v>11</v>
      </c>
      <c r="T620">
        <v>8</v>
      </c>
      <c r="U620">
        <v>3</v>
      </c>
      <c r="V620">
        <v>1</v>
      </c>
      <c r="W620" t="s">
        <v>1156</v>
      </c>
      <c r="X620" t="s">
        <v>7755</v>
      </c>
      <c r="AA620">
        <v>0</v>
      </c>
      <c r="AB620">
        <v>0</v>
      </c>
      <c r="AC620">
        <v>0</v>
      </c>
      <c r="AD620">
        <v>0</v>
      </c>
      <c r="AE620">
        <v>0</v>
      </c>
      <c r="AF620">
        <v>2</v>
      </c>
      <c r="AG620">
        <v>0</v>
      </c>
      <c r="AJ620" s="56"/>
      <c r="AK620" s="56"/>
      <c r="AL620" s="56"/>
      <c r="AM620">
        <v>1000</v>
      </c>
      <c r="AP620" t="s">
        <v>1155</v>
      </c>
      <c r="AR620">
        <v>12</v>
      </c>
      <c r="AS620" t="s">
        <v>1152</v>
      </c>
      <c r="AT620">
        <v>1</v>
      </c>
      <c r="AV620">
        <v>600</v>
      </c>
      <c r="AW620">
        <v>399</v>
      </c>
      <c r="AX620">
        <v>198</v>
      </c>
      <c r="AY620" t="s">
        <v>1145</v>
      </c>
      <c r="AZ620" t="s">
        <v>1145</v>
      </c>
      <c r="BA620">
        <v>600</v>
      </c>
      <c r="BD620">
        <v>1000000000</v>
      </c>
      <c r="BE620">
        <v>314</v>
      </c>
      <c r="BF620">
        <v>0.48</v>
      </c>
      <c r="BG620">
        <v>0</v>
      </c>
      <c r="BH620">
        <v>0</v>
      </c>
      <c r="BI620">
        <v>0</v>
      </c>
      <c r="BJ620">
        <v>0</v>
      </c>
      <c r="BK620">
        <v>0</v>
      </c>
      <c r="BL620">
        <v>0</v>
      </c>
      <c r="BM620">
        <v>314</v>
      </c>
      <c r="BN620">
        <v>0.48</v>
      </c>
      <c r="BO620">
        <v>0</v>
      </c>
      <c r="BP620">
        <v>0</v>
      </c>
      <c r="BR620">
        <v>288</v>
      </c>
      <c r="BS620">
        <v>164</v>
      </c>
      <c r="BX620">
        <v>0</v>
      </c>
      <c r="BY620">
        <v>0</v>
      </c>
      <c r="BZ620">
        <v>0</v>
      </c>
      <c r="CA620">
        <v>3.36</v>
      </c>
      <c r="CB620">
        <v>0</v>
      </c>
      <c r="CC620">
        <v>1</v>
      </c>
      <c r="CD620" s="56">
        <v>42095</v>
      </c>
      <c r="CE620" s="56">
        <v>42342</v>
      </c>
      <c r="CF620" s="56">
        <v>42342</v>
      </c>
      <c r="CG620" s="56">
        <v>42419</v>
      </c>
      <c r="CH620" s="56"/>
      <c r="CI620" s="56"/>
      <c r="CJ620">
        <v>0.3</v>
      </c>
      <c r="CK620">
        <v>727</v>
      </c>
      <c r="CL620">
        <v>0.03</v>
      </c>
      <c r="CM620">
        <v>0.06</v>
      </c>
      <c r="CN620">
        <v>0.88</v>
      </c>
      <c r="CO620">
        <v>0</v>
      </c>
      <c r="CP620">
        <v>0</v>
      </c>
      <c r="CQ620" t="s">
        <v>1154</v>
      </c>
      <c r="CR620" t="s">
        <v>1153</v>
      </c>
      <c r="CS620" t="s">
        <v>1395</v>
      </c>
      <c r="CT620" t="s">
        <v>1397</v>
      </c>
      <c r="CU620" t="s">
        <v>1396</v>
      </c>
      <c r="CV620" t="s">
        <v>3461</v>
      </c>
      <c r="CW620" t="s">
        <v>3462</v>
      </c>
      <c r="CX620" t="s">
        <v>853</v>
      </c>
      <c r="DC620" t="s">
        <v>1389</v>
      </c>
      <c r="DE620" t="s">
        <v>1728</v>
      </c>
    </row>
    <row r="621" spans="1:109" x14ac:dyDescent="0.25">
      <c r="A621" t="s">
        <v>1025</v>
      </c>
      <c r="B621">
        <v>2</v>
      </c>
      <c r="C621" s="56">
        <v>42419</v>
      </c>
      <c r="D621" t="s">
        <v>1153</v>
      </c>
      <c r="E621" t="s">
        <v>3463</v>
      </c>
      <c r="G621" t="s">
        <v>3464</v>
      </c>
      <c r="H621" t="s">
        <v>1144</v>
      </c>
      <c r="I621" t="s">
        <v>1144</v>
      </c>
      <c r="J621" t="s">
        <v>1144</v>
      </c>
      <c r="K621" t="s">
        <v>1144</v>
      </c>
      <c r="L621">
        <v>0.26</v>
      </c>
      <c r="M621">
        <v>0.84</v>
      </c>
      <c r="N621">
        <v>0</v>
      </c>
      <c r="O621" s="56">
        <v>0</v>
      </c>
      <c r="P621" s="56">
        <v>0</v>
      </c>
      <c r="Q621">
        <v>1</v>
      </c>
      <c r="R621">
        <v>1</v>
      </c>
      <c r="S621">
        <v>11</v>
      </c>
      <c r="T621">
        <v>8</v>
      </c>
      <c r="U621">
        <v>3</v>
      </c>
      <c r="V621">
        <v>1</v>
      </c>
      <c r="X621" t="s">
        <v>7755</v>
      </c>
      <c r="AA621">
        <v>0</v>
      </c>
      <c r="AB621">
        <v>0</v>
      </c>
      <c r="AC621">
        <v>0</v>
      </c>
      <c r="AD621">
        <v>0</v>
      </c>
      <c r="AE621">
        <v>0</v>
      </c>
      <c r="AF621">
        <v>0</v>
      </c>
      <c r="AG621">
        <v>0</v>
      </c>
      <c r="AJ621" s="56"/>
      <c r="AK621" s="56"/>
      <c r="AL621" s="56"/>
      <c r="AP621" t="s">
        <v>1155</v>
      </c>
      <c r="AR621">
        <v>5</v>
      </c>
      <c r="AS621" t="s">
        <v>1152</v>
      </c>
      <c r="AT621">
        <v>1</v>
      </c>
      <c r="AV621">
        <v>46</v>
      </c>
      <c r="AW621">
        <v>31</v>
      </c>
      <c r="AX621">
        <v>15</v>
      </c>
      <c r="AY621" t="s">
        <v>1147</v>
      </c>
      <c r="AZ621" t="s">
        <v>1147</v>
      </c>
      <c r="BA621">
        <v>46</v>
      </c>
      <c r="BD621">
        <v>1000000000</v>
      </c>
      <c r="BE621">
        <v>53</v>
      </c>
      <c r="BF621">
        <v>-0.15</v>
      </c>
      <c r="BG621">
        <v>0</v>
      </c>
      <c r="BH621">
        <v>0</v>
      </c>
      <c r="BI621">
        <v>0</v>
      </c>
      <c r="BJ621">
        <v>0</v>
      </c>
      <c r="BK621">
        <v>0</v>
      </c>
      <c r="BL621">
        <v>0</v>
      </c>
      <c r="BM621">
        <v>53</v>
      </c>
      <c r="BN621">
        <v>-0.15</v>
      </c>
      <c r="BO621">
        <v>0</v>
      </c>
      <c r="BP621">
        <v>0</v>
      </c>
      <c r="BR621">
        <v>0</v>
      </c>
      <c r="BS621">
        <v>13</v>
      </c>
      <c r="BX621">
        <v>0</v>
      </c>
      <c r="BY621">
        <v>1.82</v>
      </c>
      <c r="BZ621">
        <v>0</v>
      </c>
      <c r="CA621">
        <v>9.73</v>
      </c>
      <c r="CB621">
        <v>0</v>
      </c>
      <c r="CC621">
        <v>1</v>
      </c>
      <c r="CD621" s="56">
        <v>42095</v>
      </c>
      <c r="CE621" s="56">
        <v>42342</v>
      </c>
      <c r="CF621" s="56">
        <v>42342</v>
      </c>
      <c r="CG621" s="56">
        <v>42419</v>
      </c>
      <c r="CH621" s="56"/>
      <c r="CI621" s="56"/>
      <c r="CJ621">
        <v>0.02</v>
      </c>
      <c r="CK621">
        <v>0</v>
      </c>
      <c r="CL621">
        <v>0</v>
      </c>
      <c r="CM621">
        <v>0</v>
      </c>
      <c r="CN621">
        <v>0</v>
      </c>
      <c r="CO621">
        <v>0</v>
      </c>
      <c r="CP621">
        <v>0.96</v>
      </c>
      <c r="CQ621" t="s">
        <v>1154</v>
      </c>
      <c r="CR621" t="s">
        <v>1153</v>
      </c>
      <c r="CS621" t="s">
        <v>1748</v>
      </c>
      <c r="CT621" t="s">
        <v>1397</v>
      </c>
      <c r="CU621" t="s">
        <v>1396</v>
      </c>
      <c r="CV621" t="s">
        <v>3465</v>
      </c>
      <c r="CW621" t="s">
        <v>1727</v>
      </c>
      <c r="CX621" t="s">
        <v>853</v>
      </c>
      <c r="DC621" t="s">
        <v>1387</v>
      </c>
      <c r="DE621" t="s">
        <v>1392</v>
      </c>
    </row>
    <row r="622" spans="1:109" x14ac:dyDescent="0.25">
      <c r="A622" t="s">
        <v>1025</v>
      </c>
      <c r="B622">
        <v>10</v>
      </c>
      <c r="C622" s="56">
        <v>42419</v>
      </c>
      <c r="D622" t="s">
        <v>1153</v>
      </c>
      <c r="E622" t="s">
        <v>1508</v>
      </c>
      <c r="G622" t="s">
        <v>3466</v>
      </c>
      <c r="H622" t="s">
        <v>1144</v>
      </c>
      <c r="I622" t="s">
        <v>1144</v>
      </c>
      <c r="J622" t="s">
        <v>1144</v>
      </c>
      <c r="K622" t="s">
        <v>1144</v>
      </c>
      <c r="L622">
        <v>282.19</v>
      </c>
      <c r="M622">
        <v>607</v>
      </c>
      <c r="N622">
        <v>0</v>
      </c>
      <c r="O622" s="56">
        <v>0</v>
      </c>
      <c r="P622" s="56">
        <v>0</v>
      </c>
      <c r="Q622">
        <v>1</v>
      </c>
      <c r="R622">
        <v>1</v>
      </c>
      <c r="S622">
        <v>11</v>
      </c>
      <c r="T622">
        <v>8</v>
      </c>
      <c r="U622">
        <v>3</v>
      </c>
      <c r="V622">
        <v>1</v>
      </c>
      <c r="W622" t="s">
        <v>1156</v>
      </c>
      <c r="X622" t="s">
        <v>7667</v>
      </c>
      <c r="Y622">
        <v>12</v>
      </c>
      <c r="AA622">
        <v>0</v>
      </c>
      <c r="AB622">
        <v>0</v>
      </c>
      <c r="AC622">
        <v>0</v>
      </c>
      <c r="AD622">
        <v>0</v>
      </c>
      <c r="AE622">
        <v>0</v>
      </c>
      <c r="AF622">
        <v>0</v>
      </c>
      <c r="AG622">
        <v>0</v>
      </c>
      <c r="AJ622" s="56"/>
      <c r="AK622" s="56"/>
      <c r="AL622" s="56"/>
      <c r="AP622" t="s">
        <v>1155</v>
      </c>
      <c r="AS622" t="s">
        <v>1152</v>
      </c>
      <c r="AT622">
        <v>1</v>
      </c>
      <c r="AV622">
        <v>15</v>
      </c>
      <c r="AW622">
        <v>10</v>
      </c>
      <c r="AX622">
        <v>5</v>
      </c>
      <c r="AY622" t="s">
        <v>1145</v>
      </c>
      <c r="AZ622" t="s">
        <v>1145</v>
      </c>
      <c r="BA622">
        <v>12</v>
      </c>
      <c r="BD622">
        <v>1000000000</v>
      </c>
      <c r="BE622">
        <v>7</v>
      </c>
      <c r="BF622">
        <v>0.53</v>
      </c>
      <c r="BG622">
        <v>0</v>
      </c>
      <c r="BH622">
        <v>0</v>
      </c>
      <c r="BI622">
        <v>0</v>
      </c>
      <c r="BJ622">
        <v>0</v>
      </c>
      <c r="BK622">
        <v>0</v>
      </c>
      <c r="BL622">
        <v>1</v>
      </c>
      <c r="BM622">
        <v>8</v>
      </c>
      <c r="BN622">
        <v>0.47</v>
      </c>
      <c r="BO622">
        <v>0</v>
      </c>
      <c r="BP622">
        <v>0</v>
      </c>
      <c r="BR622">
        <v>7</v>
      </c>
      <c r="BS622">
        <v>4</v>
      </c>
      <c r="BX622">
        <v>0</v>
      </c>
      <c r="BY622">
        <v>0</v>
      </c>
      <c r="BZ622">
        <v>0</v>
      </c>
      <c r="CA622">
        <v>5.0199999999999996</v>
      </c>
      <c r="CB622">
        <v>0</v>
      </c>
      <c r="CC622">
        <v>1</v>
      </c>
      <c r="CD622" s="56">
        <v>42255</v>
      </c>
      <c r="CE622" s="56">
        <v>42342</v>
      </c>
      <c r="CF622" s="56">
        <v>42342</v>
      </c>
      <c r="CG622" s="56">
        <v>42419</v>
      </c>
      <c r="CH622" s="56"/>
      <c r="CI622" s="56"/>
      <c r="CJ622">
        <v>0.15</v>
      </c>
      <c r="CK622">
        <v>0</v>
      </c>
      <c r="CL622">
        <v>0</v>
      </c>
      <c r="CM622">
        <v>0</v>
      </c>
      <c r="CN622">
        <v>0.96</v>
      </c>
      <c r="CO622">
        <v>0.01</v>
      </c>
      <c r="CP622">
        <v>0</v>
      </c>
      <c r="CQ622" t="s">
        <v>1154</v>
      </c>
      <c r="CR622" t="s">
        <v>1153</v>
      </c>
      <c r="CS622" t="s">
        <v>3128</v>
      </c>
      <c r="CT622" t="s">
        <v>1397</v>
      </c>
      <c r="CU622" t="s">
        <v>1396</v>
      </c>
      <c r="CV622" t="s">
        <v>3467</v>
      </c>
      <c r="CW622" t="s">
        <v>859</v>
      </c>
      <c r="CX622" t="s">
        <v>853</v>
      </c>
      <c r="DC622" t="s">
        <v>859</v>
      </c>
      <c r="DE622" t="s">
        <v>1392</v>
      </c>
    </row>
    <row r="623" spans="1:109" x14ac:dyDescent="0.25">
      <c r="A623" t="s">
        <v>1025</v>
      </c>
      <c r="B623">
        <v>1</v>
      </c>
      <c r="C623" s="56">
        <v>42419</v>
      </c>
      <c r="D623" t="s">
        <v>1153</v>
      </c>
      <c r="E623" t="s">
        <v>3468</v>
      </c>
      <c r="G623" t="s">
        <v>3469</v>
      </c>
      <c r="H623" t="s">
        <v>1144</v>
      </c>
      <c r="I623" t="s">
        <v>1144</v>
      </c>
      <c r="J623" t="s">
        <v>1144</v>
      </c>
      <c r="K623" t="s">
        <v>1144</v>
      </c>
      <c r="L623">
        <v>2.0299999999999998</v>
      </c>
      <c r="M623">
        <v>5.89</v>
      </c>
      <c r="N623">
        <v>0</v>
      </c>
      <c r="O623" s="56">
        <v>0</v>
      </c>
      <c r="P623" s="56">
        <v>0</v>
      </c>
      <c r="Q623">
        <v>1</v>
      </c>
      <c r="R623">
        <v>1</v>
      </c>
      <c r="S623">
        <v>11</v>
      </c>
      <c r="T623">
        <v>8</v>
      </c>
      <c r="U623">
        <v>3</v>
      </c>
      <c r="V623">
        <v>1</v>
      </c>
      <c r="W623" t="s">
        <v>1156</v>
      </c>
      <c r="X623" t="s">
        <v>7755</v>
      </c>
      <c r="Y623">
        <v>6</v>
      </c>
      <c r="AA623">
        <v>0</v>
      </c>
      <c r="AB623">
        <v>0</v>
      </c>
      <c r="AC623">
        <v>0</v>
      </c>
      <c r="AD623">
        <v>0</v>
      </c>
      <c r="AE623">
        <v>0</v>
      </c>
      <c r="AF623">
        <v>0</v>
      </c>
      <c r="AG623">
        <v>0</v>
      </c>
      <c r="AJ623" s="56"/>
      <c r="AK623" s="56"/>
      <c r="AL623" s="56"/>
      <c r="AP623" t="s">
        <v>1155</v>
      </c>
      <c r="AR623">
        <v>2</v>
      </c>
      <c r="AS623" t="s">
        <v>1152</v>
      </c>
      <c r="AT623">
        <v>1</v>
      </c>
      <c r="AV623">
        <v>9</v>
      </c>
      <c r="AW623">
        <v>6</v>
      </c>
      <c r="AX623">
        <v>3</v>
      </c>
      <c r="AY623" t="s">
        <v>1148</v>
      </c>
      <c r="AZ623" t="s">
        <v>1147</v>
      </c>
      <c r="BA623">
        <v>9</v>
      </c>
      <c r="BD623">
        <v>1000000000</v>
      </c>
      <c r="BE623">
        <v>8</v>
      </c>
      <c r="BF623">
        <v>0.11</v>
      </c>
      <c r="BG623">
        <v>0</v>
      </c>
      <c r="BH623">
        <v>0</v>
      </c>
      <c r="BI623">
        <v>0</v>
      </c>
      <c r="BJ623">
        <v>0</v>
      </c>
      <c r="BK623">
        <v>0</v>
      </c>
      <c r="BL623">
        <v>2</v>
      </c>
      <c r="BM623">
        <v>10</v>
      </c>
      <c r="BN623">
        <v>-0.11</v>
      </c>
      <c r="BO623">
        <v>0</v>
      </c>
      <c r="BP623">
        <v>0</v>
      </c>
      <c r="BR623">
        <v>0</v>
      </c>
      <c r="BS623">
        <v>2</v>
      </c>
      <c r="BX623">
        <v>0</v>
      </c>
      <c r="BY623">
        <v>0</v>
      </c>
      <c r="BZ623">
        <v>0</v>
      </c>
      <c r="CA623">
        <v>8.3000000000000007</v>
      </c>
      <c r="CB623">
        <v>0</v>
      </c>
      <c r="CC623">
        <v>1</v>
      </c>
      <c r="CD623" s="56">
        <v>42095</v>
      </c>
      <c r="CE623" s="56">
        <v>42342</v>
      </c>
      <c r="CF623" s="56">
        <v>42342</v>
      </c>
      <c r="CG623" s="56">
        <v>42419</v>
      </c>
      <c r="CH623" s="56"/>
      <c r="CI623" s="56"/>
      <c r="CJ623">
        <v>0.02</v>
      </c>
      <c r="CK623">
        <v>0</v>
      </c>
      <c r="CL623">
        <v>0</v>
      </c>
      <c r="CM623">
        <v>0</v>
      </c>
      <c r="CN623">
        <v>0</v>
      </c>
      <c r="CO623">
        <v>0.95</v>
      </c>
      <c r="CP623">
        <v>0</v>
      </c>
      <c r="CQ623" t="s">
        <v>1154</v>
      </c>
      <c r="CR623" t="s">
        <v>1153</v>
      </c>
      <c r="CS623" t="s">
        <v>1725</v>
      </c>
      <c r="CT623" t="s">
        <v>1397</v>
      </c>
      <c r="CU623" t="s">
        <v>1396</v>
      </c>
      <c r="CV623" t="s">
        <v>3470</v>
      </c>
      <c r="CW623" t="s">
        <v>1727</v>
      </c>
      <c r="CX623" t="s">
        <v>853</v>
      </c>
      <c r="DC623" t="s">
        <v>1387</v>
      </c>
      <c r="DE623" t="s">
        <v>1728</v>
      </c>
    </row>
    <row r="624" spans="1:109" x14ac:dyDescent="0.25">
      <c r="A624" t="s">
        <v>1025</v>
      </c>
      <c r="B624">
        <v>1</v>
      </c>
      <c r="C624" s="56">
        <v>42419</v>
      </c>
      <c r="D624" t="s">
        <v>1153</v>
      </c>
      <c r="E624" t="s">
        <v>1509</v>
      </c>
      <c r="G624" t="s">
        <v>3471</v>
      </c>
      <c r="H624" t="s">
        <v>1144</v>
      </c>
      <c r="I624" t="s">
        <v>1144</v>
      </c>
      <c r="J624" t="s">
        <v>1144</v>
      </c>
      <c r="K624" t="s">
        <v>1144</v>
      </c>
      <c r="L624">
        <v>17.28</v>
      </c>
      <c r="M624">
        <v>38.85</v>
      </c>
      <c r="N624">
        <v>0</v>
      </c>
      <c r="O624" s="56">
        <v>0</v>
      </c>
      <c r="P624" s="56">
        <v>0</v>
      </c>
      <c r="Q624">
        <v>1</v>
      </c>
      <c r="R624">
        <v>1</v>
      </c>
      <c r="S624">
        <v>11</v>
      </c>
      <c r="T624">
        <v>8</v>
      </c>
      <c r="U624">
        <v>3</v>
      </c>
      <c r="V624">
        <v>1</v>
      </c>
      <c r="W624" t="s">
        <v>1156</v>
      </c>
      <c r="X624" t="s">
        <v>7755</v>
      </c>
      <c r="Y624">
        <v>21</v>
      </c>
      <c r="AA624">
        <v>0</v>
      </c>
      <c r="AB624">
        <v>0</v>
      </c>
      <c r="AC624">
        <v>0</v>
      </c>
      <c r="AD624">
        <v>0</v>
      </c>
      <c r="AE624">
        <v>0</v>
      </c>
      <c r="AF624">
        <v>0</v>
      </c>
      <c r="AG624">
        <v>0</v>
      </c>
      <c r="AJ624" s="56"/>
      <c r="AK624" s="56"/>
      <c r="AL624" s="56"/>
      <c r="AP624" t="s">
        <v>1155</v>
      </c>
      <c r="AR624">
        <v>5</v>
      </c>
      <c r="AS624" t="s">
        <v>1152</v>
      </c>
      <c r="AT624">
        <v>1</v>
      </c>
      <c r="AV624">
        <v>30</v>
      </c>
      <c r="AW624">
        <v>20</v>
      </c>
      <c r="AX624">
        <v>10</v>
      </c>
      <c r="AY624" t="s">
        <v>1148</v>
      </c>
      <c r="AZ624" t="s">
        <v>1148</v>
      </c>
      <c r="BA624">
        <v>30</v>
      </c>
      <c r="BD624">
        <v>1000000000</v>
      </c>
      <c r="BE624">
        <v>25</v>
      </c>
      <c r="BF624">
        <v>0.17</v>
      </c>
      <c r="BG624">
        <v>0</v>
      </c>
      <c r="BH624">
        <v>0</v>
      </c>
      <c r="BI624">
        <v>0</v>
      </c>
      <c r="BJ624">
        <v>0</v>
      </c>
      <c r="BK624">
        <v>0</v>
      </c>
      <c r="BL624">
        <v>0</v>
      </c>
      <c r="BM624">
        <v>25</v>
      </c>
      <c r="BN624">
        <v>0.17</v>
      </c>
      <c r="BO624">
        <v>0</v>
      </c>
      <c r="BP624">
        <v>0</v>
      </c>
      <c r="BR624">
        <v>5</v>
      </c>
      <c r="BS624">
        <v>8</v>
      </c>
      <c r="BX624">
        <v>0</v>
      </c>
      <c r="BY624">
        <v>0</v>
      </c>
      <c r="BZ624">
        <v>0</v>
      </c>
      <c r="CA624">
        <v>5.45</v>
      </c>
      <c r="CB624">
        <v>0</v>
      </c>
      <c r="CC624">
        <v>1</v>
      </c>
      <c r="CD624" s="56">
        <v>42095</v>
      </c>
      <c r="CE624" s="56">
        <v>42342</v>
      </c>
      <c r="CF624" s="56">
        <v>42342</v>
      </c>
      <c r="CG624" s="56">
        <v>42419</v>
      </c>
      <c r="CH624" s="56"/>
      <c r="CI624" s="56"/>
      <c r="CJ624">
        <v>0.05</v>
      </c>
      <c r="CK624">
        <v>0</v>
      </c>
      <c r="CL624">
        <v>0</v>
      </c>
      <c r="CM624">
        <v>0</v>
      </c>
      <c r="CN624">
        <v>0</v>
      </c>
      <c r="CO624">
        <v>0.95</v>
      </c>
      <c r="CP624">
        <v>0</v>
      </c>
      <c r="CQ624" t="s">
        <v>1154</v>
      </c>
      <c r="CR624" t="s">
        <v>1153</v>
      </c>
      <c r="CS624" t="s">
        <v>1725</v>
      </c>
      <c r="CT624" t="s">
        <v>1397</v>
      </c>
      <c r="CU624" t="s">
        <v>1396</v>
      </c>
      <c r="CV624" t="s">
        <v>3472</v>
      </c>
      <c r="CW624" t="s">
        <v>1727</v>
      </c>
      <c r="CX624" t="s">
        <v>853</v>
      </c>
      <c r="DC624" t="s">
        <v>1387</v>
      </c>
      <c r="DE624" t="s">
        <v>1728</v>
      </c>
    </row>
    <row r="625" spans="1:109" x14ac:dyDescent="0.25">
      <c r="A625" t="s">
        <v>1025</v>
      </c>
      <c r="B625">
        <v>1</v>
      </c>
      <c r="C625" s="56">
        <v>42419</v>
      </c>
      <c r="D625" t="s">
        <v>1153</v>
      </c>
      <c r="E625" t="s">
        <v>1510</v>
      </c>
      <c r="G625" t="s">
        <v>3473</v>
      </c>
      <c r="H625" t="s">
        <v>1144</v>
      </c>
      <c r="I625" t="s">
        <v>1144</v>
      </c>
      <c r="J625" t="s">
        <v>1144</v>
      </c>
      <c r="K625" t="s">
        <v>1144</v>
      </c>
      <c r="L625">
        <v>14.93</v>
      </c>
      <c r="M625">
        <v>39.99</v>
      </c>
      <c r="N625">
        <v>0</v>
      </c>
      <c r="O625" s="56">
        <v>0</v>
      </c>
      <c r="P625" s="56">
        <v>0</v>
      </c>
      <c r="Q625">
        <v>1</v>
      </c>
      <c r="R625">
        <v>1</v>
      </c>
      <c r="S625">
        <v>11</v>
      </c>
      <c r="T625">
        <v>8</v>
      </c>
      <c r="U625">
        <v>3</v>
      </c>
      <c r="V625">
        <v>1</v>
      </c>
      <c r="W625" t="s">
        <v>1394</v>
      </c>
      <c r="X625" t="s">
        <v>7759</v>
      </c>
      <c r="AA625">
        <v>0</v>
      </c>
      <c r="AB625">
        <v>0</v>
      </c>
      <c r="AC625">
        <v>0</v>
      </c>
      <c r="AD625">
        <v>0</v>
      </c>
      <c r="AE625">
        <v>0</v>
      </c>
      <c r="AF625">
        <v>0</v>
      </c>
      <c r="AG625">
        <v>0</v>
      </c>
      <c r="AJ625" s="56"/>
      <c r="AK625" s="56"/>
      <c r="AL625" s="56"/>
      <c r="AP625" t="s">
        <v>1155</v>
      </c>
      <c r="AR625">
        <v>5</v>
      </c>
      <c r="AS625" t="s">
        <v>1152</v>
      </c>
      <c r="AT625">
        <v>1</v>
      </c>
      <c r="AV625">
        <v>22</v>
      </c>
      <c r="AW625">
        <v>15</v>
      </c>
      <c r="AX625">
        <v>7</v>
      </c>
      <c r="AY625" t="s">
        <v>1146</v>
      </c>
      <c r="AZ625" t="s">
        <v>1146</v>
      </c>
      <c r="BA625">
        <v>16</v>
      </c>
      <c r="BD625">
        <v>1000000000</v>
      </c>
      <c r="BE625">
        <v>1</v>
      </c>
      <c r="BF625">
        <v>0.95</v>
      </c>
      <c r="BG625">
        <v>0</v>
      </c>
      <c r="BH625">
        <v>0</v>
      </c>
      <c r="BI625">
        <v>0</v>
      </c>
      <c r="BJ625">
        <v>0</v>
      </c>
      <c r="BK625">
        <v>0</v>
      </c>
      <c r="BL625">
        <v>0</v>
      </c>
      <c r="BM625">
        <v>1</v>
      </c>
      <c r="BN625">
        <v>0.95</v>
      </c>
      <c r="BO625">
        <v>0</v>
      </c>
      <c r="BP625">
        <v>0</v>
      </c>
      <c r="BR625">
        <v>20</v>
      </c>
      <c r="BS625">
        <v>6</v>
      </c>
      <c r="BT625">
        <v>5</v>
      </c>
      <c r="BX625">
        <v>150.36000000000001</v>
      </c>
      <c r="BY625">
        <v>0</v>
      </c>
      <c r="BZ625">
        <v>0</v>
      </c>
      <c r="CA625">
        <v>7.32</v>
      </c>
      <c r="CB625">
        <v>0</v>
      </c>
      <c r="CC625">
        <v>1</v>
      </c>
      <c r="CD625" s="56">
        <v>42416</v>
      </c>
      <c r="CE625" s="56">
        <v>42416</v>
      </c>
      <c r="CF625" s="56">
        <v>42416</v>
      </c>
      <c r="CG625" s="56">
        <v>42493</v>
      </c>
      <c r="CH625" s="56"/>
      <c r="CI625" s="56"/>
      <c r="CJ625">
        <v>0.69</v>
      </c>
      <c r="CK625">
        <v>0</v>
      </c>
      <c r="CL625">
        <v>0</v>
      </c>
      <c r="CM625">
        <v>7.0000000000000007E-2</v>
      </c>
      <c r="CN625">
        <v>0</v>
      </c>
      <c r="CO625">
        <v>0</v>
      </c>
      <c r="CP625">
        <v>0</v>
      </c>
      <c r="CQ625" t="s">
        <v>1154</v>
      </c>
      <c r="CR625" t="s">
        <v>1153</v>
      </c>
      <c r="CS625" t="s">
        <v>1725</v>
      </c>
      <c r="CT625" t="s">
        <v>1397</v>
      </c>
      <c r="CU625" t="s">
        <v>1396</v>
      </c>
      <c r="CV625" t="s">
        <v>3474</v>
      </c>
      <c r="CW625" t="s">
        <v>1727</v>
      </c>
      <c r="CX625" t="s">
        <v>853</v>
      </c>
      <c r="DC625" t="s">
        <v>1387</v>
      </c>
      <c r="DE625" t="s">
        <v>1728</v>
      </c>
    </row>
    <row r="626" spans="1:109" x14ac:dyDescent="0.25">
      <c r="A626" t="s">
        <v>1025</v>
      </c>
      <c r="B626">
        <v>1</v>
      </c>
      <c r="C626" s="56">
        <v>42419</v>
      </c>
      <c r="D626" t="s">
        <v>1153</v>
      </c>
      <c r="E626" t="s">
        <v>3475</v>
      </c>
      <c r="G626" t="s">
        <v>3476</v>
      </c>
      <c r="H626" t="s">
        <v>1144</v>
      </c>
      <c r="I626" t="s">
        <v>1144</v>
      </c>
      <c r="J626" t="s">
        <v>1144</v>
      </c>
      <c r="K626" t="s">
        <v>1144</v>
      </c>
      <c r="L626">
        <v>3.72</v>
      </c>
      <c r="M626">
        <v>12.31</v>
      </c>
      <c r="N626">
        <v>0</v>
      </c>
      <c r="O626" s="56">
        <v>0</v>
      </c>
      <c r="P626" s="56">
        <v>0</v>
      </c>
      <c r="Q626">
        <v>1</v>
      </c>
      <c r="R626">
        <v>1</v>
      </c>
      <c r="S626">
        <v>11</v>
      </c>
      <c r="T626">
        <v>8</v>
      </c>
      <c r="U626">
        <v>3</v>
      </c>
      <c r="V626">
        <v>1</v>
      </c>
      <c r="W626" t="s">
        <v>1156</v>
      </c>
      <c r="X626" t="s">
        <v>7755</v>
      </c>
      <c r="Y626">
        <v>14</v>
      </c>
      <c r="AA626">
        <v>0</v>
      </c>
      <c r="AB626">
        <v>0</v>
      </c>
      <c r="AC626">
        <v>0</v>
      </c>
      <c r="AD626">
        <v>0</v>
      </c>
      <c r="AE626">
        <v>0</v>
      </c>
      <c r="AF626">
        <v>0</v>
      </c>
      <c r="AG626">
        <v>0</v>
      </c>
      <c r="AJ626" s="56"/>
      <c r="AK626" s="56"/>
      <c r="AL626" s="56"/>
      <c r="AP626" t="s">
        <v>1155</v>
      </c>
      <c r="AR626">
        <v>5</v>
      </c>
      <c r="AS626" t="s">
        <v>1152</v>
      </c>
      <c r="AT626">
        <v>1</v>
      </c>
      <c r="AV626">
        <v>18</v>
      </c>
      <c r="AW626">
        <v>12</v>
      </c>
      <c r="AX626">
        <v>6</v>
      </c>
      <c r="AY626" t="s">
        <v>1145</v>
      </c>
      <c r="AZ626" t="s">
        <v>1148</v>
      </c>
      <c r="BA626">
        <v>18</v>
      </c>
      <c r="BD626">
        <v>1000000000</v>
      </c>
      <c r="BE626">
        <v>11</v>
      </c>
      <c r="BF626">
        <v>0.39</v>
      </c>
      <c r="BG626">
        <v>0</v>
      </c>
      <c r="BH626">
        <v>0</v>
      </c>
      <c r="BI626">
        <v>0</v>
      </c>
      <c r="BJ626">
        <v>0</v>
      </c>
      <c r="BK626">
        <v>0</v>
      </c>
      <c r="BL626">
        <v>5</v>
      </c>
      <c r="BM626">
        <v>16</v>
      </c>
      <c r="BN626">
        <v>0.11</v>
      </c>
      <c r="BO626">
        <v>0</v>
      </c>
      <c r="BP626">
        <v>0</v>
      </c>
      <c r="BR626">
        <v>0</v>
      </c>
      <c r="BS626">
        <v>5</v>
      </c>
      <c r="BX626">
        <v>0</v>
      </c>
      <c r="BY626">
        <v>0</v>
      </c>
      <c r="BZ626">
        <v>0</v>
      </c>
      <c r="CA626">
        <v>10.08</v>
      </c>
      <c r="CB626">
        <v>0</v>
      </c>
      <c r="CC626">
        <v>1</v>
      </c>
      <c r="CD626" s="56">
        <v>42095</v>
      </c>
      <c r="CE626" s="56">
        <v>42342</v>
      </c>
      <c r="CF626" s="56">
        <v>42342</v>
      </c>
      <c r="CG626" s="56">
        <v>42419</v>
      </c>
      <c r="CH626" s="56"/>
      <c r="CI626" s="56"/>
      <c r="CJ626">
        <v>0.12</v>
      </c>
      <c r="CK626">
        <v>0</v>
      </c>
      <c r="CL626">
        <v>0</v>
      </c>
      <c r="CM626">
        <v>0</v>
      </c>
      <c r="CN626">
        <v>0.28999999999999998</v>
      </c>
      <c r="CO626">
        <v>0.66</v>
      </c>
      <c r="CP626">
        <v>0</v>
      </c>
      <c r="CQ626" t="s">
        <v>1154</v>
      </c>
      <c r="CR626" t="s">
        <v>1153</v>
      </c>
      <c r="CS626" t="s">
        <v>1725</v>
      </c>
      <c r="CT626" t="s">
        <v>1397</v>
      </c>
      <c r="CU626" t="s">
        <v>1396</v>
      </c>
      <c r="CV626" t="s">
        <v>3477</v>
      </c>
      <c r="CW626" t="s">
        <v>1727</v>
      </c>
      <c r="CX626" t="s">
        <v>853</v>
      </c>
      <c r="DC626" t="s">
        <v>1387</v>
      </c>
      <c r="DE626" t="s">
        <v>1728</v>
      </c>
    </row>
    <row r="627" spans="1:109" x14ac:dyDescent="0.25">
      <c r="A627" t="s">
        <v>1025</v>
      </c>
      <c r="B627">
        <v>1</v>
      </c>
      <c r="C627" s="56">
        <v>42419</v>
      </c>
      <c r="D627" t="s">
        <v>1153</v>
      </c>
      <c r="E627" t="s">
        <v>3478</v>
      </c>
      <c r="G627" t="s">
        <v>3479</v>
      </c>
      <c r="H627" t="s">
        <v>1144</v>
      </c>
      <c r="I627" t="s">
        <v>1144</v>
      </c>
      <c r="J627" t="s">
        <v>1144</v>
      </c>
      <c r="K627" t="s">
        <v>1144</v>
      </c>
      <c r="L627">
        <v>1.51</v>
      </c>
      <c r="M627">
        <v>5.3</v>
      </c>
      <c r="N627">
        <v>0</v>
      </c>
      <c r="O627" s="56">
        <v>0</v>
      </c>
      <c r="P627" s="56">
        <v>0</v>
      </c>
      <c r="Q627">
        <v>1</v>
      </c>
      <c r="R627">
        <v>1</v>
      </c>
      <c r="S627">
        <v>11</v>
      </c>
      <c r="T627">
        <v>8</v>
      </c>
      <c r="U627">
        <v>3</v>
      </c>
      <c r="V627">
        <v>1</v>
      </c>
      <c r="X627" t="s">
        <v>7755</v>
      </c>
      <c r="AA627">
        <v>0</v>
      </c>
      <c r="AB627">
        <v>0</v>
      </c>
      <c r="AC627">
        <v>0</v>
      </c>
      <c r="AD627">
        <v>0</v>
      </c>
      <c r="AE627">
        <v>0</v>
      </c>
      <c r="AF627">
        <v>0</v>
      </c>
      <c r="AG627">
        <v>0</v>
      </c>
      <c r="AJ627" s="56"/>
      <c r="AK627" s="56"/>
      <c r="AL627" s="56"/>
      <c r="AM627">
        <v>10</v>
      </c>
      <c r="AP627" t="s">
        <v>1155</v>
      </c>
      <c r="AR627">
        <v>2</v>
      </c>
      <c r="AS627" t="s">
        <v>1152</v>
      </c>
      <c r="AT627">
        <v>1</v>
      </c>
      <c r="AV627">
        <v>8</v>
      </c>
      <c r="AW627">
        <v>5</v>
      </c>
      <c r="AX627">
        <v>3</v>
      </c>
      <c r="AY627" t="s">
        <v>1147</v>
      </c>
      <c r="AZ627" t="s">
        <v>1147</v>
      </c>
      <c r="BA627">
        <v>8</v>
      </c>
      <c r="BD627">
        <v>1000000000</v>
      </c>
      <c r="BE627">
        <v>30</v>
      </c>
      <c r="BF627">
        <v>-2.75</v>
      </c>
      <c r="BG627">
        <v>0</v>
      </c>
      <c r="BH627">
        <v>0</v>
      </c>
      <c r="BI627">
        <v>0</v>
      </c>
      <c r="BJ627">
        <v>0</v>
      </c>
      <c r="BK627">
        <v>0</v>
      </c>
      <c r="BL627">
        <v>0</v>
      </c>
      <c r="BM627">
        <v>30</v>
      </c>
      <c r="BN627">
        <v>-2.75</v>
      </c>
      <c r="BO627">
        <v>0</v>
      </c>
      <c r="BP627">
        <v>0</v>
      </c>
      <c r="BR627">
        <v>0</v>
      </c>
      <c r="BS627">
        <v>2</v>
      </c>
      <c r="BX627">
        <v>0</v>
      </c>
      <c r="BY627">
        <v>33.22</v>
      </c>
      <c r="BZ627">
        <v>0</v>
      </c>
      <c r="CA627">
        <v>10.95</v>
      </c>
      <c r="CB627">
        <v>0</v>
      </c>
      <c r="CC627">
        <v>1</v>
      </c>
      <c r="CD627" s="56">
        <v>42095</v>
      </c>
      <c r="CE627" s="56">
        <v>42342</v>
      </c>
      <c r="CF627" s="56">
        <v>42342</v>
      </c>
      <c r="CG627" s="56">
        <v>42419</v>
      </c>
      <c r="CH627" s="56"/>
      <c r="CI627" s="56"/>
      <c r="CJ627">
        <v>0</v>
      </c>
      <c r="CK627">
        <v>0</v>
      </c>
      <c r="CL627">
        <v>0</v>
      </c>
      <c r="CM627">
        <v>0</v>
      </c>
      <c r="CN627">
        <v>0</v>
      </c>
      <c r="CO627">
        <v>0</v>
      </c>
      <c r="CP627">
        <v>0.95</v>
      </c>
      <c r="CQ627" t="s">
        <v>1154</v>
      </c>
      <c r="CR627" t="s">
        <v>1153</v>
      </c>
      <c r="CS627" t="s">
        <v>1725</v>
      </c>
      <c r="CT627" t="s">
        <v>1397</v>
      </c>
      <c r="CU627" t="s">
        <v>1396</v>
      </c>
      <c r="CV627" t="s">
        <v>3480</v>
      </c>
      <c r="CW627" t="s">
        <v>1727</v>
      </c>
      <c r="CX627" t="s">
        <v>853</v>
      </c>
      <c r="DC627" t="s">
        <v>1387</v>
      </c>
      <c r="DE627" t="s">
        <v>1728</v>
      </c>
    </row>
    <row r="628" spans="1:109" x14ac:dyDescent="0.25">
      <c r="A628" t="s">
        <v>1025</v>
      </c>
      <c r="B628">
        <v>2</v>
      </c>
      <c r="C628" s="56">
        <v>42419</v>
      </c>
      <c r="D628" t="s">
        <v>1153</v>
      </c>
      <c r="E628" t="s">
        <v>1511</v>
      </c>
      <c r="G628" t="s">
        <v>3481</v>
      </c>
      <c r="H628" t="s">
        <v>1144</v>
      </c>
      <c r="I628" t="s">
        <v>1144</v>
      </c>
      <c r="J628" t="s">
        <v>1144</v>
      </c>
      <c r="K628" t="s">
        <v>1144</v>
      </c>
      <c r="L628">
        <v>0.56999999999999995</v>
      </c>
      <c r="M628">
        <v>1.78</v>
      </c>
      <c r="N628">
        <v>0</v>
      </c>
      <c r="O628" s="56">
        <v>0</v>
      </c>
      <c r="P628" s="56">
        <v>0</v>
      </c>
      <c r="Q628">
        <v>1</v>
      </c>
      <c r="R628">
        <v>1</v>
      </c>
      <c r="S628">
        <v>11</v>
      </c>
      <c r="T628">
        <v>8</v>
      </c>
      <c r="U628">
        <v>3</v>
      </c>
      <c r="V628">
        <v>1</v>
      </c>
      <c r="W628" t="s">
        <v>1394</v>
      </c>
      <c r="X628" t="s">
        <v>7758</v>
      </c>
      <c r="AA628">
        <v>0</v>
      </c>
      <c r="AB628">
        <v>0</v>
      </c>
      <c r="AC628">
        <v>0</v>
      </c>
      <c r="AD628">
        <v>0</v>
      </c>
      <c r="AE628">
        <v>0</v>
      </c>
      <c r="AF628">
        <v>0</v>
      </c>
      <c r="AG628">
        <v>0</v>
      </c>
      <c r="AJ628" s="56"/>
      <c r="AK628" s="56"/>
      <c r="AL628" s="56"/>
      <c r="AP628" t="s">
        <v>1155</v>
      </c>
      <c r="AR628">
        <v>5</v>
      </c>
      <c r="AS628" t="s">
        <v>1152</v>
      </c>
      <c r="AT628">
        <v>1</v>
      </c>
      <c r="AV628">
        <v>54</v>
      </c>
      <c r="AW628">
        <v>36</v>
      </c>
      <c r="AX628">
        <v>18</v>
      </c>
      <c r="AY628" t="s">
        <v>1146</v>
      </c>
      <c r="AZ628" t="s">
        <v>1146</v>
      </c>
      <c r="BA628">
        <v>40</v>
      </c>
      <c r="BD628">
        <v>1000000000</v>
      </c>
      <c r="BE628">
        <v>18</v>
      </c>
      <c r="BF628">
        <v>0.67</v>
      </c>
      <c r="BG628">
        <v>0</v>
      </c>
      <c r="BH628">
        <v>0</v>
      </c>
      <c r="BI628">
        <v>0</v>
      </c>
      <c r="BJ628">
        <v>0</v>
      </c>
      <c r="BK628">
        <v>0</v>
      </c>
      <c r="BL628">
        <v>0</v>
      </c>
      <c r="BM628">
        <v>18</v>
      </c>
      <c r="BN628">
        <v>0.67</v>
      </c>
      <c r="BO628">
        <v>0</v>
      </c>
      <c r="BP628">
        <v>0</v>
      </c>
      <c r="BR628">
        <v>35</v>
      </c>
      <c r="BS628">
        <v>15</v>
      </c>
      <c r="BX628">
        <v>0</v>
      </c>
      <c r="BY628">
        <v>0</v>
      </c>
      <c r="BZ628">
        <v>0</v>
      </c>
      <c r="CA628">
        <v>9.26</v>
      </c>
      <c r="CB628">
        <v>0</v>
      </c>
      <c r="CC628">
        <v>1</v>
      </c>
      <c r="CD628" s="56">
        <v>42404</v>
      </c>
      <c r="CE628" s="56">
        <v>42404</v>
      </c>
      <c r="CF628" s="56">
        <v>42404</v>
      </c>
      <c r="CG628" s="56">
        <v>42481</v>
      </c>
      <c r="CH628" s="56"/>
      <c r="CI628" s="56"/>
      <c r="CJ628">
        <v>0</v>
      </c>
      <c r="CK628">
        <v>0</v>
      </c>
      <c r="CL628">
        <v>0</v>
      </c>
      <c r="CM628">
        <v>0.27</v>
      </c>
      <c r="CN628">
        <v>0</v>
      </c>
      <c r="CO628">
        <v>0</v>
      </c>
      <c r="CP628">
        <v>0</v>
      </c>
      <c r="CQ628" t="s">
        <v>1154</v>
      </c>
      <c r="CR628" t="s">
        <v>1153</v>
      </c>
      <c r="CS628" t="s">
        <v>1748</v>
      </c>
      <c r="CT628" t="s">
        <v>1397</v>
      </c>
      <c r="CU628" t="s">
        <v>1396</v>
      </c>
      <c r="CV628" t="s">
        <v>3482</v>
      </c>
      <c r="CW628" t="s">
        <v>1390</v>
      </c>
      <c r="CX628" t="s">
        <v>853</v>
      </c>
      <c r="DC628" t="s">
        <v>1387</v>
      </c>
      <c r="DE628" t="s">
        <v>1392</v>
      </c>
    </row>
    <row r="629" spans="1:109" x14ac:dyDescent="0.25">
      <c r="A629" t="s">
        <v>1025</v>
      </c>
      <c r="B629">
        <v>1</v>
      </c>
      <c r="C629" s="56">
        <v>42419</v>
      </c>
      <c r="D629" t="s">
        <v>1153</v>
      </c>
      <c r="E629" t="s">
        <v>3483</v>
      </c>
      <c r="G629" t="s">
        <v>3484</v>
      </c>
      <c r="H629" t="s">
        <v>1144</v>
      </c>
      <c r="I629" t="s">
        <v>1144</v>
      </c>
      <c r="J629" t="s">
        <v>1144</v>
      </c>
      <c r="K629" t="s">
        <v>1144</v>
      </c>
      <c r="L629">
        <v>4.7</v>
      </c>
      <c r="M629">
        <v>13.42</v>
      </c>
      <c r="N629">
        <v>0</v>
      </c>
      <c r="O629" s="56">
        <v>0</v>
      </c>
      <c r="P629" s="56">
        <v>0</v>
      </c>
      <c r="Q629">
        <v>1</v>
      </c>
      <c r="R629">
        <v>1</v>
      </c>
      <c r="S629">
        <v>11</v>
      </c>
      <c r="T629">
        <v>8</v>
      </c>
      <c r="U629">
        <v>3</v>
      </c>
      <c r="V629">
        <v>1</v>
      </c>
      <c r="X629" t="s">
        <v>7755</v>
      </c>
      <c r="AA629">
        <v>0</v>
      </c>
      <c r="AB629">
        <v>0</v>
      </c>
      <c r="AC629">
        <v>0</v>
      </c>
      <c r="AD629">
        <v>0</v>
      </c>
      <c r="AE629">
        <v>0</v>
      </c>
      <c r="AF629">
        <v>0</v>
      </c>
      <c r="AG629">
        <v>0</v>
      </c>
      <c r="AJ629" s="56"/>
      <c r="AK629" s="56"/>
      <c r="AL629" s="56"/>
      <c r="AP629" t="s">
        <v>1155</v>
      </c>
      <c r="AS629" t="s">
        <v>1152</v>
      </c>
      <c r="AT629">
        <v>1</v>
      </c>
      <c r="AV629">
        <v>0</v>
      </c>
      <c r="AW629">
        <v>0</v>
      </c>
      <c r="AX629">
        <v>0</v>
      </c>
      <c r="AY629" t="s">
        <v>1388</v>
      </c>
      <c r="AZ629" t="s">
        <v>1388</v>
      </c>
      <c r="BA629">
        <v>0</v>
      </c>
      <c r="BD629">
        <v>1000000000</v>
      </c>
      <c r="BE629">
        <v>9</v>
      </c>
      <c r="BF629">
        <v>0</v>
      </c>
      <c r="BG629">
        <v>0</v>
      </c>
      <c r="BH629">
        <v>0</v>
      </c>
      <c r="BI629">
        <v>0</v>
      </c>
      <c r="BJ629">
        <v>0</v>
      </c>
      <c r="BK629">
        <v>0</v>
      </c>
      <c r="BL629">
        <v>0</v>
      </c>
      <c r="BM629">
        <v>9</v>
      </c>
      <c r="BN629">
        <v>0</v>
      </c>
      <c r="BO629">
        <v>0</v>
      </c>
      <c r="BP629">
        <v>0</v>
      </c>
      <c r="BR629">
        <v>0</v>
      </c>
      <c r="BS629">
        <v>0</v>
      </c>
      <c r="BX629">
        <v>0</v>
      </c>
      <c r="BY629">
        <v>0</v>
      </c>
      <c r="BZ629">
        <v>0</v>
      </c>
      <c r="CA629">
        <v>0</v>
      </c>
      <c r="CB629">
        <v>0</v>
      </c>
      <c r="CC629">
        <v>1</v>
      </c>
      <c r="CD629" s="56">
        <v>42095</v>
      </c>
      <c r="CE629" s="56">
        <v>42342</v>
      </c>
      <c r="CF629" s="56">
        <v>42342</v>
      </c>
      <c r="CG629" s="56">
        <v>42419</v>
      </c>
      <c r="CH629" s="56"/>
      <c r="CI629" s="56"/>
      <c r="CJ629">
        <v>0</v>
      </c>
      <c r="CK629">
        <v>0</v>
      </c>
      <c r="CL629">
        <v>0</v>
      </c>
      <c r="CM629">
        <v>0</v>
      </c>
      <c r="CN629">
        <v>0</v>
      </c>
      <c r="CO629">
        <v>0</v>
      </c>
      <c r="CP629">
        <v>0.95</v>
      </c>
      <c r="CQ629" t="s">
        <v>1154</v>
      </c>
      <c r="CR629" t="s">
        <v>1153</v>
      </c>
      <c r="CS629" t="s">
        <v>1725</v>
      </c>
      <c r="CT629" t="s">
        <v>1397</v>
      </c>
      <c r="CU629" t="s">
        <v>1396</v>
      </c>
      <c r="CV629" t="s">
        <v>3485</v>
      </c>
      <c r="CW629" t="s">
        <v>1738</v>
      </c>
      <c r="CX629" t="s">
        <v>853</v>
      </c>
      <c r="DC629" t="s">
        <v>1387</v>
      </c>
      <c r="DE629" t="s">
        <v>1728</v>
      </c>
    </row>
    <row r="630" spans="1:109" x14ac:dyDescent="0.25">
      <c r="A630" t="s">
        <v>1025</v>
      </c>
      <c r="B630">
        <v>1</v>
      </c>
      <c r="C630" s="56">
        <v>42419</v>
      </c>
      <c r="D630" t="s">
        <v>1153</v>
      </c>
      <c r="E630" t="s">
        <v>3486</v>
      </c>
      <c r="G630" t="s">
        <v>3487</v>
      </c>
      <c r="H630" t="s">
        <v>1144</v>
      </c>
      <c r="I630" t="s">
        <v>1144</v>
      </c>
      <c r="J630" t="s">
        <v>1144</v>
      </c>
      <c r="K630" t="s">
        <v>1144</v>
      </c>
      <c r="L630">
        <v>6.47</v>
      </c>
      <c r="M630">
        <v>17.45</v>
      </c>
      <c r="N630">
        <v>0</v>
      </c>
      <c r="O630" s="56">
        <v>0</v>
      </c>
      <c r="P630" s="56">
        <v>0</v>
      </c>
      <c r="Q630">
        <v>1</v>
      </c>
      <c r="R630">
        <v>1</v>
      </c>
      <c r="S630">
        <v>11</v>
      </c>
      <c r="T630">
        <v>8</v>
      </c>
      <c r="U630">
        <v>3</v>
      </c>
      <c r="V630">
        <v>1</v>
      </c>
      <c r="X630" t="s">
        <v>7755</v>
      </c>
      <c r="AA630">
        <v>0</v>
      </c>
      <c r="AB630">
        <v>0</v>
      </c>
      <c r="AC630">
        <v>0</v>
      </c>
      <c r="AD630">
        <v>0</v>
      </c>
      <c r="AE630">
        <v>0</v>
      </c>
      <c r="AF630">
        <v>0</v>
      </c>
      <c r="AG630">
        <v>0</v>
      </c>
      <c r="AJ630" s="56"/>
      <c r="AK630" s="56"/>
      <c r="AL630" s="56"/>
      <c r="AP630" t="s">
        <v>1155</v>
      </c>
      <c r="AS630" t="s">
        <v>1152</v>
      </c>
      <c r="AT630">
        <v>1</v>
      </c>
      <c r="AV630">
        <v>0</v>
      </c>
      <c r="AW630">
        <v>0</v>
      </c>
      <c r="AX630">
        <v>0</v>
      </c>
      <c r="AY630" t="s">
        <v>1388</v>
      </c>
      <c r="AZ630" t="s">
        <v>1388</v>
      </c>
      <c r="BA630">
        <v>0</v>
      </c>
      <c r="BD630">
        <v>1000000000</v>
      </c>
      <c r="BE630">
        <v>7</v>
      </c>
      <c r="BF630">
        <v>0</v>
      </c>
      <c r="BG630">
        <v>0</v>
      </c>
      <c r="BH630">
        <v>0</v>
      </c>
      <c r="BI630">
        <v>0</v>
      </c>
      <c r="BJ630">
        <v>0</v>
      </c>
      <c r="BK630">
        <v>0</v>
      </c>
      <c r="BL630">
        <v>0</v>
      </c>
      <c r="BM630">
        <v>7</v>
      </c>
      <c r="BN630">
        <v>0</v>
      </c>
      <c r="BO630">
        <v>0</v>
      </c>
      <c r="BP630">
        <v>0</v>
      </c>
      <c r="BR630">
        <v>0</v>
      </c>
      <c r="BS630">
        <v>0</v>
      </c>
      <c r="BX630">
        <v>0</v>
      </c>
      <c r="BY630">
        <v>0</v>
      </c>
      <c r="BZ630">
        <v>0</v>
      </c>
      <c r="CA630">
        <v>0</v>
      </c>
      <c r="CB630">
        <v>0</v>
      </c>
      <c r="CC630">
        <v>1</v>
      </c>
      <c r="CD630" s="56">
        <v>42095</v>
      </c>
      <c r="CE630" s="56">
        <v>42342</v>
      </c>
      <c r="CF630" s="56">
        <v>42342</v>
      </c>
      <c r="CG630" s="56">
        <v>42419</v>
      </c>
      <c r="CH630" s="56"/>
      <c r="CI630" s="56"/>
      <c r="CJ630">
        <v>0</v>
      </c>
      <c r="CK630">
        <v>0</v>
      </c>
      <c r="CL630">
        <v>0</v>
      </c>
      <c r="CM630">
        <v>0</v>
      </c>
      <c r="CN630">
        <v>0</v>
      </c>
      <c r="CO630">
        <v>0</v>
      </c>
      <c r="CP630">
        <v>0.95</v>
      </c>
      <c r="CQ630" t="s">
        <v>1154</v>
      </c>
      <c r="CR630" t="s">
        <v>1153</v>
      </c>
      <c r="CS630" t="s">
        <v>1725</v>
      </c>
      <c r="CT630" t="s">
        <v>1397</v>
      </c>
      <c r="CU630" t="s">
        <v>1396</v>
      </c>
      <c r="CV630" t="s">
        <v>3488</v>
      </c>
      <c r="CW630" t="s">
        <v>2121</v>
      </c>
      <c r="CX630" t="s">
        <v>853</v>
      </c>
      <c r="DC630" t="s">
        <v>1387</v>
      </c>
      <c r="DE630" t="s">
        <v>1728</v>
      </c>
    </row>
    <row r="631" spans="1:109" x14ac:dyDescent="0.25">
      <c r="A631" t="s">
        <v>1025</v>
      </c>
      <c r="B631">
        <v>1</v>
      </c>
      <c r="C631" s="56">
        <v>42419</v>
      </c>
      <c r="D631" t="s">
        <v>1153</v>
      </c>
      <c r="E631" t="s">
        <v>1512</v>
      </c>
      <c r="G631" t="s">
        <v>3489</v>
      </c>
      <c r="H631" t="s">
        <v>1144</v>
      </c>
      <c r="I631" t="s">
        <v>1144</v>
      </c>
      <c r="J631" t="s">
        <v>1144</v>
      </c>
      <c r="K631" t="s">
        <v>1144</v>
      </c>
      <c r="L631">
        <v>34.33</v>
      </c>
      <c r="M631">
        <v>66.97</v>
      </c>
      <c r="N631">
        <v>0</v>
      </c>
      <c r="O631" s="56">
        <v>0</v>
      </c>
      <c r="P631" s="56">
        <v>0</v>
      </c>
      <c r="Q631">
        <v>1</v>
      </c>
      <c r="R631">
        <v>1</v>
      </c>
      <c r="S631">
        <v>11</v>
      </c>
      <c r="T631">
        <v>8</v>
      </c>
      <c r="U631">
        <v>3</v>
      </c>
      <c r="V631">
        <v>1</v>
      </c>
      <c r="W631" t="s">
        <v>1156</v>
      </c>
      <c r="X631" t="s">
        <v>7716</v>
      </c>
      <c r="AA631">
        <v>0</v>
      </c>
      <c r="AB631">
        <v>0</v>
      </c>
      <c r="AC631">
        <v>0</v>
      </c>
      <c r="AD631">
        <v>0</v>
      </c>
      <c r="AE631">
        <v>0</v>
      </c>
      <c r="AF631">
        <v>0</v>
      </c>
      <c r="AG631">
        <v>0</v>
      </c>
      <c r="AJ631" s="56"/>
      <c r="AK631" s="56"/>
      <c r="AL631" s="56"/>
      <c r="AP631" t="s">
        <v>1155</v>
      </c>
      <c r="AR631">
        <v>5</v>
      </c>
      <c r="AS631" t="s">
        <v>1152</v>
      </c>
      <c r="AT631">
        <v>1</v>
      </c>
      <c r="AV631">
        <v>50</v>
      </c>
      <c r="AW631">
        <v>33</v>
      </c>
      <c r="AX631">
        <v>17</v>
      </c>
      <c r="AY631" t="s">
        <v>1148</v>
      </c>
      <c r="AZ631" t="s">
        <v>1148</v>
      </c>
      <c r="BA631">
        <v>40</v>
      </c>
      <c r="BD631">
        <v>1000000000</v>
      </c>
      <c r="BE631">
        <v>35</v>
      </c>
      <c r="BF631">
        <v>0.3</v>
      </c>
      <c r="BG631">
        <v>7</v>
      </c>
      <c r="BH631">
        <v>0</v>
      </c>
      <c r="BI631">
        <v>0</v>
      </c>
      <c r="BJ631">
        <v>0</v>
      </c>
      <c r="BK631">
        <v>0</v>
      </c>
      <c r="BL631">
        <v>0</v>
      </c>
      <c r="BM631">
        <v>42</v>
      </c>
      <c r="BN631">
        <v>0.16</v>
      </c>
      <c r="BO631">
        <v>0</v>
      </c>
      <c r="BP631">
        <v>0</v>
      </c>
      <c r="BR631">
        <v>10</v>
      </c>
      <c r="BS631">
        <v>14</v>
      </c>
      <c r="BT631">
        <v>2</v>
      </c>
      <c r="BX631">
        <v>0</v>
      </c>
      <c r="BY631">
        <v>0</v>
      </c>
      <c r="BZ631">
        <v>0</v>
      </c>
      <c r="CA631">
        <v>4.1500000000000004</v>
      </c>
      <c r="CB631">
        <v>0</v>
      </c>
      <c r="CC631">
        <v>1</v>
      </c>
      <c r="CD631" s="56">
        <v>42284</v>
      </c>
      <c r="CE631" s="56">
        <v>42342</v>
      </c>
      <c r="CF631" s="56">
        <v>42342</v>
      </c>
      <c r="CG631" s="56">
        <v>42419</v>
      </c>
      <c r="CH631" s="56"/>
      <c r="CI631" s="56"/>
      <c r="CJ631">
        <v>0.33</v>
      </c>
      <c r="CK631">
        <v>2</v>
      </c>
      <c r="CL631">
        <v>0</v>
      </c>
      <c r="CM631">
        <v>0.03</v>
      </c>
      <c r="CN631">
        <v>0.51</v>
      </c>
      <c r="CO631">
        <v>0.42</v>
      </c>
      <c r="CP631">
        <v>0</v>
      </c>
      <c r="CQ631" t="s">
        <v>1154</v>
      </c>
      <c r="CR631" t="s">
        <v>1153</v>
      </c>
      <c r="CS631" t="s">
        <v>1725</v>
      </c>
      <c r="CT631" t="s">
        <v>1397</v>
      </c>
      <c r="CU631" t="s">
        <v>1396</v>
      </c>
      <c r="CV631" t="s">
        <v>3490</v>
      </c>
      <c r="CW631" t="s">
        <v>1727</v>
      </c>
      <c r="CX631" t="s">
        <v>853</v>
      </c>
      <c r="DC631" t="s">
        <v>1387</v>
      </c>
      <c r="DE631" t="s">
        <v>1728</v>
      </c>
    </row>
    <row r="632" spans="1:109" x14ac:dyDescent="0.25">
      <c r="A632" t="s">
        <v>1025</v>
      </c>
      <c r="B632">
        <v>2</v>
      </c>
      <c r="C632" s="56">
        <v>42419</v>
      </c>
      <c r="D632" t="s">
        <v>1153</v>
      </c>
      <c r="E632" t="s">
        <v>3491</v>
      </c>
      <c r="G632" t="s">
        <v>3492</v>
      </c>
      <c r="H632" t="s">
        <v>1144</v>
      </c>
      <c r="I632" t="s">
        <v>1144</v>
      </c>
      <c r="J632" t="s">
        <v>1144</v>
      </c>
      <c r="K632" t="s">
        <v>1144</v>
      </c>
      <c r="L632">
        <v>11.24</v>
      </c>
      <c r="M632">
        <v>44.92</v>
      </c>
      <c r="N632">
        <v>0</v>
      </c>
      <c r="O632" s="56">
        <v>0</v>
      </c>
      <c r="P632" s="56">
        <v>0</v>
      </c>
      <c r="Q632">
        <v>1</v>
      </c>
      <c r="R632">
        <v>1</v>
      </c>
      <c r="S632">
        <v>11</v>
      </c>
      <c r="T632">
        <v>8</v>
      </c>
      <c r="U632">
        <v>3</v>
      </c>
      <c r="V632">
        <v>1</v>
      </c>
      <c r="X632" t="s">
        <v>7755</v>
      </c>
      <c r="AA632">
        <v>0</v>
      </c>
      <c r="AB632">
        <v>0</v>
      </c>
      <c r="AC632">
        <v>0</v>
      </c>
      <c r="AD632">
        <v>0</v>
      </c>
      <c r="AE632">
        <v>0</v>
      </c>
      <c r="AF632">
        <v>0</v>
      </c>
      <c r="AG632">
        <v>0</v>
      </c>
      <c r="AJ632" s="56"/>
      <c r="AK632" s="56"/>
      <c r="AL632" s="56"/>
      <c r="AP632" t="s">
        <v>1155</v>
      </c>
      <c r="AS632" t="s">
        <v>1152</v>
      </c>
      <c r="AT632">
        <v>1</v>
      </c>
      <c r="AV632">
        <v>4</v>
      </c>
      <c r="AW632">
        <v>3</v>
      </c>
      <c r="AX632">
        <v>1</v>
      </c>
      <c r="AY632" t="s">
        <v>1147</v>
      </c>
      <c r="AZ632" t="s">
        <v>1147</v>
      </c>
      <c r="BA632">
        <v>4</v>
      </c>
      <c r="BD632">
        <v>1000000000</v>
      </c>
      <c r="BE632">
        <v>5</v>
      </c>
      <c r="BF632">
        <v>-0.25</v>
      </c>
      <c r="BG632">
        <v>0</v>
      </c>
      <c r="BH632">
        <v>0</v>
      </c>
      <c r="BI632">
        <v>0</v>
      </c>
      <c r="BJ632">
        <v>0</v>
      </c>
      <c r="BK632">
        <v>0</v>
      </c>
      <c r="BL632">
        <v>0</v>
      </c>
      <c r="BM632">
        <v>5</v>
      </c>
      <c r="BN632">
        <v>-0.25</v>
      </c>
      <c r="BO632">
        <v>0</v>
      </c>
      <c r="BP632">
        <v>0</v>
      </c>
      <c r="BR632">
        <v>0</v>
      </c>
      <c r="BS632">
        <v>1</v>
      </c>
      <c r="BX632">
        <v>0</v>
      </c>
      <c r="BY632">
        <v>11.24</v>
      </c>
      <c r="BZ632">
        <v>0</v>
      </c>
      <c r="CA632">
        <v>13.08</v>
      </c>
      <c r="CB632">
        <v>0</v>
      </c>
      <c r="CC632">
        <v>1</v>
      </c>
      <c r="CD632" s="56">
        <v>42095</v>
      </c>
      <c r="CE632" s="56">
        <v>42342</v>
      </c>
      <c r="CF632" s="56">
        <v>42342</v>
      </c>
      <c r="CG632" s="56">
        <v>42419</v>
      </c>
      <c r="CH632" s="56"/>
      <c r="CI632" s="56"/>
      <c r="CJ632">
        <v>0</v>
      </c>
      <c r="CK632">
        <v>0</v>
      </c>
      <c r="CL632">
        <v>0</v>
      </c>
      <c r="CM632">
        <v>0</v>
      </c>
      <c r="CN632">
        <v>0</v>
      </c>
      <c r="CO632">
        <v>0</v>
      </c>
      <c r="CP632">
        <v>0.96</v>
      </c>
      <c r="CQ632" t="s">
        <v>1154</v>
      </c>
      <c r="CR632" t="s">
        <v>1153</v>
      </c>
      <c r="CS632" t="s">
        <v>1748</v>
      </c>
      <c r="CT632" t="s">
        <v>1397</v>
      </c>
      <c r="CU632" t="s">
        <v>1396</v>
      </c>
      <c r="CV632" t="s">
        <v>3493</v>
      </c>
      <c r="CW632" t="s">
        <v>1390</v>
      </c>
      <c r="CX632" t="s">
        <v>853</v>
      </c>
      <c r="DC632" t="s">
        <v>1387</v>
      </c>
      <c r="DE632" t="s">
        <v>1392</v>
      </c>
    </row>
    <row r="633" spans="1:109" x14ac:dyDescent="0.25">
      <c r="A633" t="s">
        <v>1025</v>
      </c>
      <c r="B633">
        <v>1</v>
      </c>
      <c r="C633" s="56">
        <v>42419</v>
      </c>
      <c r="D633" t="s">
        <v>1153</v>
      </c>
      <c r="E633" t="s">
        <v>3494</v>
      </c>
      <c r="G633" t="s">
        <v>3495</v>
      </c>
      <c r="H633" t="s">
        <v>1144</v>
      </c>
      <c r="I633" t="s">
        <v>1144</v>
      </c>
      <c r="J633" t="s">
        <v>1144</v>
      </c>
      <c r="K633" t="s">
        <v>1144</v>
      </c>
      <c r="L633">
        <v>11.7</v>
      </c>
      <c r="M633">
        <v>38.44</v>
      </c>
      <c r="N633">
        <v>0</v>
      </c>
      <c r="O633" s="56">
        <v>0</v>
      </c>
      <c r="P633" s="56">
        <v>0</v>
      </c>
      <c r="Q633">
        <v>1</v>
      </c>
      <c r="R633">
        <v>1</v>
      </c>
      <c r="S633">
        <v>11</v>
      </c>
      <c r="T633">
        <v>8</v>
      </c>
      <c r="U633">
        <v>3</v>
      </c>
      <c r="V633">
        <v>1</v>
      </c>
      <c r="W633" t="s">
        <v>1156</v>
      </c>
      <c r="X633" t="s">
        <v>7716</v>
      </c>
      <c r="Y633">
        <v>9</v>
      </c>
      <c r="AA633">
        <v>0</v>
      </c>
      <c r="AB633">
        <v>0</v>
      </c>
      <c r="AC633">
        <v>0</v>
      </c>
      <c r="AD633">
        <v>0</v>
      </c>
      <c r="AE633">
        <v>0</v>
      </c>
      <c r="AF633">
        <v>0</v>
      </c>
      <c r="AG633">
        <v>0</v>
      </c>
      <c r="AJ633" s="56"/>
      <c r="AK633" s="56"/>
      <c r="AL633" s="56"/>
      <c r="AP633" t="s">
        <v>1155</v>
      </c>
      <c r="AR633">
        <v>2</v>
      </c>
      <c r="AS633" t="s">
        <v>1152</v>
      </c>
      <c r="AT633">
        <v>1</v>
      </c>
      <c r="AV633">
        <v>14</v>
      </c>
      <c r="AW633">
        <v>9</v>
      </c>
      <c r="AX633">
        <v>5</v>
      </c>
      <c r="AY633" t="s">
        <v>1148</v>
      </c>
      <c r="AZ633" t="s">
        <v>1147</v>
      </c>
      <c r="BA633">
        <v>10</v>
      </c>
      <c r="BD633">
        <v>1000000000</v>
      </c>
      <c r="BE633">
        <v>13</v>
      </c>
      <c r="BF633">
        <v>7.0000000000000007E-2</v>
      </c>
      <c r="BG633">
        <v>0</v>
      </c>
      <c r="BH633">
        <v>0</v>
      </c>
      <c r="BI633">
        <v>0</v>
      </c>
      <c r="BJ633">
        <v>0</v>
      </c>
      <c r="BK633">
        <v>0</v>
      </c>
      <c r="BL633">
        <v>2</v>
      </c>
      <c r="BM633">
        <v>15</v>
      </c>
      <c r="BN633">
        <v>-7.0000000000000007E-2</v>
      </c>
      <c r="BO633">
        <v>0</v>
      </c>
      <c r="BP633">
        <v>0</v>
      </c>
      <c r="BR633">
        <v>0</v>
      </c>
      <c r="BS633">
        <v>4</v>
      </c>
      <c r="BT633">
        <v>5</v>
      </c>
      <c r="BX633">
        <v>0</v>
      </c>
      <c r="BY633">
        <v>0</v>
      </c>
      <c r="BZ633">
        <v>0</v>
      </c>
      <c r="CA633">
        <v>9.9700000000000006</v>
      </c>
      <c r="CB633">
        <v>0</v>
      </c>
      <c r="CC633">
        <v>1</v>
      </c>
      <c r="CD633" s="56">
        <v>42284</v>
      </c>
      <c r="CE633" s="56">
        <v>42342</v>
      </c>
      <c r="CF633" s="56">
        <v>42342</v>
      </c>
      <c r="CG633" s="56">
        <v>42419</v>
      </c>
      <c r="CH633" s="56"/>
      <c r="CI633" s="56"/>
      <c r="CJ633">
        <v>0.02</v>
      </c>
      <c r="CK633">
        <v>0</v>
      </c>
      <c r="CL633">
        <v>0</v>
      </c>
      <c r="CM633">
        <v>0</v>
      </c>
      <c r="CN633">
        <v>0</v>
      </c>
      <c r="CO633">
        <v>0.95</v>
      </c>
      <c r="CP633">
        <v>0</v>
      </c>
      <c r="CQ633" t="s">
        <v>1154</v>
      </c>
      <c r="CR633" t="s">
        <v>1153</v>
      </c>
      <c r="CS633" t="s">
        <v>1725</v>
      </c>
      <c r="CT633" t="s">
        <v>1397</v>
      </c>
      <c r="CU633" t="s">
        <v>1396</v>
      </c>
      <c r="CV633" t="s">
        <v>3496</v>
      </c>
      <c r="CW633" t="s">
        <v>1727</v>
      </c>
      <c r="CX633" t="s">
        <v>853</v>
      </c>
      <c r="DC633" t="s">
        <v>1387</v>
      </c>
      <c r="DE633" t="s">
        <v>1728</v>
      </c>
    </row>
    <row r="634" spans="1:109" x14ac:dyDescent="0.25">
      <c r="A634" t="s">
        <v>1025</v>
      </c>
      <c r="B634">
        <v>2</v>
      </c>
      <c r="C634" s="56">
        <v>42419</v>
      </c>
      <c r="D634" t="s">
        <v>1153</v>
      </c>
      <c r="E634" t="s">
        <v>3497</v>
      </c>
      <c r="G634" t="s">
        <v>3498</v>
      </c>
      <c r="H634" t="s">
        <v>1144</v>
      </c>
      <c r="I634" t="s">
        <v>1144</v>
      </c>
      <c r="J634" t="s">
        <v>1144</v>
      </c>
      <c r="K634" t="s">
        <v>1144</v>
      </c>
      <c r="L634">
        <v>2.1800000000000002</v>
      </c>
      <c r="M634">
        <v>4.99</v>
      </c>
      <c r="N634">
        <v>0</v>
      </c>
      <c r="O634" s="56">
        <v>0</v>
      </c>
      <c r="P634" s="56">
        <v>0</v>
      </c>
      <c r="Q634">
        <v>1</v>
      </c>
      <c r="R634">
        <v>1</v>
      </c>
      <c r="S634">
        <v>11</v>
      </c>
      <c r="T634">
        <v>8</v>
      </c>
      <c r="U634">
        <v>3</v>
      </c>
      <c r="V634">
        <v>1</v>
      </c>
      <c r="X634" t="s">
        <v>7755</v>
      </c>
      <c r="AA634">
        <v>0</v>
      </c>
      <c r="AB634">
        <v>0</v>
      </c>
      <c r="AC634">
        <v>0</v>
      </c>
      <c r="AD634">
        <v>0</v>
      </c>
      <c r="AE634">
        <v>0</v>
      </c>
      <c r="AF634">
        <v>0</v>
      </c>
      <c r="AG634">
        <v>0</v>
      </c>
      <c r="AJ634" s="56"/>
      <c r="AK634" s="56"/>
      <c r="AL634" s="56"/>
      <c r="AP634" t="s">
        <v>1155</v>
      </c>
      <c r="AR634">
        <v>5</v>
      </c>
      <c r="AS634" t="s">
        <v>1152</v>
      </c>
      <c r="AT634">
        <v>1</v>
      </c>
      <c r="AV634">
        <v>25</v>
      </c>
      <c r="AW634">
        <v>17</v>
      </c>
      <c r="AX634">
        <v>8</v>
      </c>
      <c r="AY634" t="s">
        <v>1147</v>
      </c>
      <c r="AZ634" t="s">
        <v>1147</v>
      </c>
      <c r="BA634">
        <v>25</v>
      </c>
      <c r="BD634">
        <v>1000000000</v>
      </c>
      <c r="BE634">
        <v>54</v>
      </c>
      <c r="BF634">
        <v>-1.1599999999999999</v>
      </c>
      <c r="BG634">
        <v>0</v>
      </c>
      <c r="BH634">
        <v>0</v>
      </c>
      <c r="BI634">
        <v>0</v>
      </c>
      <c r="BJ634">
        <v>0</v>
      </c>
      <c r="BK634">
        <v>0</v>
      </c>
      <c r="BL634">
        <v>0</v>
      </c>
      <c r="BM634">
        <v>54</v>
      </c>
      <c r="BN634">
        <v>-1.1599999999999999</v>
      </c>
      <c r="BO634">
        <v>0</v>
      </c>
      <c r="BP634">
        <v>0</v>
      </c>
      <c r="BR634">
        <v>0</v>
      </c>
      <c r="BS634">
        <v>7</v>
      </c>
      <c r="BT634">
        <v>5</v>
      </c>
      <c r="BX634">
        <v>0</v>
      </c>
      <c r="BY634">
        <v>63.22</v>
      </c>
      <c r="BZ634">
        <v>0</v>
      </c>
      <c r="CA634">
        <v>5.62</v>
      </c>
      <c r="CB634">
        <v>0</v>
      </c>
      <c r="CC634">
        <v>1</v>
      </c>
      <c r="CD634" s="56">
        <v>42095</v>
      </c>
      <c r="CE634" s="56">
        <v>42342</v>
      </c>
      <c r="CF634" s="56">
        <v>42342</v>
      </c>
      <c r="CG634" s="56">
        <v>42419</v>
      </c>
      <c r="CH634" s="56"/>
      <c r="CI634" s="56"/>
      <c r="CJ634">
        <v>0</v>
      </c>
      <c r="CK634">
        <v>0</v>
      </c>
      <c r="CL634">
        <v>0</v>
      </c>
      <c r="CM634">
        <v>0</v>
      </c>
      <c r="CN634">
        <v>0</v>
      </c>
      <c r="CO634">
        <v>0</v>
      </c>
      <c r="CP634">
        <v>0.96</v>
      </c>
      <c r="CQ634" t="s">
        <v>1154</v>
      </c>
      <c r="CR634" t="s">
        <v>1153</v>
      </c>
      <c r="CS634" t="s">
        <v>1748</v>
      </c>
      <c r="CT634" t="s">
        <v>1397</v>
      </c>
      <c r="CU634" t="s">
        <v>1396</v>
      </c>
      <c r="CV634" t="s">
        <v>3499</v>
      </c>
      <c r="CW634" t="s">
        <v>1390</v>
      </c>
      <c r="CX634" t="s">
        <v>853</v>
      </c>
      <c r="DC634" t="s">
        <v>1387</v>
      </c>
      <c r="DE634" t="s">
        <v>1392</v>
      </c>
    </row>
    <row r="635" spans="1:109" x14ac:dyDescent="0.25">
      <c r="A635" t="s">
        <v>1025</v>
      </c>
      <c r="B635">
        <v>1</v>
      </c>
      <c r="C635" s="56">
        <v>42419</v>
      </c>
      <c r="D635" t="s">
        <v>1153</v>
      </c>
      <c r="E635" t="s">
        <v>3500</v>
      </c>
      <c r="G635" t="s">
        <v>3501</v>
      </c>
      <c r="H635" t="s">
        <v>1144</v>
      </c>
      <c r="I635" t="s">
        <v>1144</v>
      </c>
      <c r="J635" t="s">
        <v>1144</v>
      </c>
      <c r="K635" t="s">
        <v>1144</v>
      </c>
      <c r="L635">
        <v>3.62</v>
      </c>
      <c r="M635">
        <v>9.85</v>
      </c>
      <c r="N635">
        <v>0</v>
      </c>
      <c r="O635" s="56">
        <v>0</v>
      </c>
      <c r="P635" s="56">
        <v>0</v>
      </c>
      <c r="Q635">
        <v>1</v>
      </c>
      <c r="R635">
        <v>1</v>
      </c>
      <c r="S635">
        <v>11</v>
      </c>
      <c r="T635">
        <v>8</v>
      </c>
      <c r="U635">
        <v>3</v>
      </c>
      <c r="V635">
        <v>1</v>
      </c>
      <c r="X635" t="s">
        <v>7716</v>
      </c>
      <c r="AA635">
        <v>0</v>
      </c>
      <c r="AB635">
        <v>0</v>
      </c>
      <c r="AC635">
        <v>0</v>
      </c>
      <c r="AD635">
        <v>0</v>
      </c>
      <c r="AE635">
        <v>0</v>
      </c>
      <c r="AF635">
        <v>0</v>
      </c>
      <c r="AG635">
        <v>0</v>
      </c>
      <c r="AJ635" s="56"/>
      <c r="AK635" s="56"/>
      <c r="AL635" s="56"/>
      <c r="AM635">
        <v>6</v>
      </c>
      <c r="AP635" t="s">
        <v>1155</v>
      </c>
      <c r="AR635">
        <v>2</v>
      </c>
      <c r="AS635" t="s">
        <v>1152</v>
      </c>
      <c r="AT635">
        <v>1</v>
      </c>
      <c r="AV635">
        <v>10</v>
      </c>
      <c r="AW635">
        <v>7</v>
      </c>
      <c r="AX635">
        <v>3</v>
      </c>
      <c r="AY635" t="s">
        <v>1147</v>
      </c>
      <c r="AZ635" t="s">
        <v>1147</v>
      </c>
      <c r="BA635">
        <v>7</v>
      </c>
      <c r="BD635">
        <v>1000000000</v>
      </c>
      <c r="BE635">
        <v>11</v>
      </c>
      <c r="BF635">
        <v>-0.1</v>
      </c>
      <c r="BG635">
        <v>4</v>
      </c>
      <c r="BH635">
        <v>0</v>
      </c>
      <c r="BI635">
        <v>0</v>
      </c>
      <c r="BJ635">
        <v>0</v>
      </c>
      <c r="BK635">
        <v>0</v>
      </c>
      <c r="BL635">
        <v>0</v>
      </c>
      <c r="BM635">
        <v>15</v>
      </c>
      <c r="BN635">
        <v>-0.5</v>
      </c>
      <c r="BO635">
        <v>0</v>
      </c>
      <c r="BP635">
        <v>0</v>
      </c>
      <c r="BR635">
        <v>0</v>
      </c>
      <c r="BS635">
        <v>3</v>
      </c>
      <c r="BX635">
        <v>0</v>
      </c>
      <c r="BY635">
        <v>3.62</v>
      </c>
      <c r="BZ635">
        <v>0</v>
      </c>
      <c r="CA635">
        <v>7.51</v>
      </c>
      <c r="CB635">
        <v>0</v>
      </c>
      <c r="CC635">
        <v>1</v>
      </c>
      <c r="CD635" s="56">
        <v>42284</v>
      </c>
      <c r="CE635" s="56">
        <v>42342</v>
      </c>
      <c r="CF635" s="56">
        <v>42342</v>
      </c>
      <c r="CG635" s="56">
        <v>42419</v>
      </c>
      <c r="CH635" s="56"/>
      <c r="CI635" s="56"/>
      <c r="CJ635">
        <v>0.3</v>
      </c>
      <c r="CK635">
        <v>0</v>
      </c>
      <c r="CL635">
        <v>0</v>
      </c>
      <c r="CM635">
        <v>0</v>
      </c>
      <c r="CN635">
        <v>0.53</v>
      </c>
      <c r="CO635">
        <v>0</v>
      </c>
      <c r="CP635">
        <v>0.42</v>
      </c>
      <c r="CQ635" t="s">
        <v>1154</v>
      </c>
      <c r="CR635" t="s">
        <v>1153</v>
      </c>
      <c r="CS635" t="s">
        <v>1725</v>
      </c>
      <c r="CT635" t="s">
        <v>1397</v>
      </c>
      <c r="CU635" t="s">
        <v>1396</v>
      </c>
      <c r="CV635" t="s">
        <v>3502</v>
      </c>
      <c r="CW635" t="s">
        <v>1727</v>
      </c>
      <c r="CX635" t="s">
        <v>853</v>
      </c>
      <c r="DC635" t="s">
        <v>1387</v>
      </c>
      <c r="DE635" t="s">
        <v>1728</v>
      </c>
    </row>
    <row r="636" spans="1:109" x14ac:dyDescent="0.25">
      <c r="A636" t="s">
        <v>1025</v>
      </c>
      <c r="B636">
        <v>1</v>
      </c>
      <c r="C636" s="56">
        <v>42419</v>
      </c>
      <c r="D636" t="s">
        <v>1153</v>
      </c>
      <c r="E636" t="s">
        <v>3503</v>
      </c>
      <c r="G636" t="s">
        <v>3504</v>
      </c>
      <c r="H636" t="s">
        <v>1144</v>
      </c>
      <c r="I636" t="s">
        <v>1144</v>
      </c>
      <c r="J636" t="s">
        <v>1144</v>
      </c>
      <c r="K636" t="s">
        <v>1144</v>
      </c>
      <c r="L636">
        <v>11.05</v>
      </c>
      <c r="M636">
        <v>23.75</v>
      </c>
      <c r="N636">
        <v>0</v>
      </c>
      <c r="O636" s="56">
        <v>0</v>
      </c>
      <c r="P636" s="56">
        <v>0</v>
      </c>
      <c r="Q636">
        <v>1</v>
      </c>
      <c r="R636">
        <v>1</v>
      </c>
      <c r="S636">
        <v>11</v>
      </c>
      <c r="T636">
        <v>8</v>
      </c>
      <c r="U636">
        <v>3</v>
      </c>
      <c r="V636">
        <v>1</v>
      </c>
      <c r="X636" t="s">
        <v>7755</v>
      </c>
      <c r="AA636">
        <v>0</v>
      </c>
      <c r="AB636">
        <v>0</v>
      </c>
      <c r="AC636">
        <v>0</v>
      </c>
      <c r="AD636">
        <v>0</v>
      </c>
      <c r="AE636">
        <v>0</v>
      </c>
      <c r="AF636">
        <v>0</v>
      </c>
      <c r="AG636">
        <v>0</v>
      </c>
      <c r="AJ636" s="56"/>
      <c r="AK636" s="56"/>
      <c r="AL636" s="56"/>
      <c r="AP636" t="s">
        <v>1155</v>
      </c>
      <c r="AS636" t="s">
        <v>1152</v>
      </c>
      <c r="AT636">
        <v>1</v>
      </c>
      <c r="AV636">
        <v>0</v>
      </c>
      <c r="AW636">
        <v>0</v>
      </c>
      <c r="AX636">
        <v>0</v>
      </c>
      <c r="AY636" t="s">
        <v>1388</v>
      </c>
      <c r="AZ636" t="s">
        <v>1388</v>
      </c>
      <c r="BA636">
        <v>0</v>
      </c>
      <c r="BD636">
        <v>1000000000</v>
      </c>
      <c r="BE636">
        <v>2</v>
      </c>
      <c r="BF636">
        <v>0</v>
      </c>
      <c r="BG636">
        <v>0</v>
      </c>
      <c r="BH636">
        <v>0</v>
      </c>
      <c r="BI636">
        <v>0</v>
      </c>
      <c r="BJ636">
        <v>0</v>
      </c>
      <c r="BK636">
        <v>0</v>
      </c>
      <c r="BL636">
        <v>0</v>
      </c>
      <c r="BM636">
        <v>2</v>
      </c>
      <c r="BN636">
        <v>0</v>
      </c>
      <c r="BO636">
        <v>0</v>
      </c>
      <c r="BP636">
        <v>0</v>
      </c>
      <c r="BR636">
        <v>0</v>
      </c>
      <c r="BS636">
        <v>0</v>
      </c>
      <c r="BX636">
        <v>0</v>
      </c>
      <c r="BY636">
        <v>0</v>
      </c>
      <c r="BZ636">
        <v>0</v>
      </c>
      <c r="CA636">
        <v>0</v>
      </c>
      <c r="CB636">
        <v>0</v>
      </c>
      <c r="CC636">
        <v>1</v>
      </c>
      <c r="CD636" s="56">
        <v>42095</v>
      </c>
      <c r="CE636" s="56">
        <v>42342</v>
      </c>
      <c r="CF636" s="56">
        <v>42342</v>
      </c>
      <c r="CG636" s="56">
        <v>42419</v>
      </c>
      <c r="CH636" s="56"/>
      <c r="CI636" s="56"/>
      <c r="CJ636">
        <v>0</v>
      </c>
      <c r="CK636">
        <v>0</v>
      </c>
      <c r="CL636">
        <v>0</v>
      </c>
      <c r="CM636">
        <v>0</v>
      </c>
      <c r="CN636">
        <v>0</v>
      </c>
      <c r="CO636">
        <v>0</v>
      </c>
      <c r="CP636">
        <v>0.95</v>
      </c>
      <c r="CQ636" t="s">
        <v>1154</v>
      </c>
      <c r="CR636" t="s">
        <v>1153</v>
      </c>
      <c r="CS636" t="s">
        <v>1725</v>
      </c>
      <c r="CT636" t="s">
        <v>1397</v>
      </c>
      <c r="CU636" t="s">
        <v>1396</v>
      </c>
      <c r="CV636" t="s">
        <v>3505</v>
      </c>
      <c r="CW636" t="s">
        <v>2121</v>
      </c>
      <c r="CX636" t="s">
        <v>853</v>
      </c>
      <c r="DC636" t="s">
        <v>1387</v>
      </c>
      <c r="DE636" t="s">
        <v>1728</v>
      </c>
    </row>
    <row r="637" spans="1:109" x14ac:dyDescent="0.25">
      <c r="A637" t="s">
        <v>1025</v>
      </c>
      <c r="B637">
        <v>1</v>
      </c>
      <c r="C637" s="56">
        <v>42419</v>
      </c>
      <c r="D637" t="s">
        <v>1153</v>
      </c>
      <c r="E637" t="s">
        <v>1513</v>
      </c>
      <c r="G637" t="s">
        <v>3506</v>
      </c>
      <c r="H637" t="s">
        <v>1144</v>
      </c>
      <c r="I637" t="s">
        <v>1144</v>
      </c>
      <c r="J637" t="s">
        <v>1144</v>
      </c>
      <c r="K637" t="s">
        <v>1144</v>
      </c>
      <c r="L637">
        <v>3.07</v>
      </c>
      <c r="M637">
        <v>9.0299999999999994</v>
      </c>
      <c r="N637">
        <v>0</v>
      </c>
      <c r="O637" s="56">
        <v>0</v>
      </c>
      <c r="P637" s="56">
        <v>0</v>
      </c>
      <c r="Q637">
        <v>1</v>
      </c>
      <c r="R637">
        <v>1</v>
      </c>
      <c r="S637">
        <v>11</v>
      </c>
      <c r="T637">
        <v>8</v>
      </c>
      <c r="U637">
        <v>3</v>
      </c>
      <c r="V637">
        <v>1</v>
      </c>
      <c r="W637" t="s">
        <v>1156</v>
      </c>
      <c r="X637" t="s">
        <v>7755</v>
      </c>
      <c r="AA637">
        <v>0</v>
      </c>
      <c r="AB637">
        <v>0</v>
      </c>
      <c r="AC637">
        <v>0</v>
      </c>
      <c r="AD637">
        <v>0</v>
      </c>
      <c r="AE637">
        <v>0</v>
      </c>
      <c r="AF637">
        <v>0</v>
      </c>
      <c r="AG637">
        <v>0</v>
      </c>
      <c r="AJ637" s="56"/>
      <c r="AK637" s="56"/>
      <c r="AL637" s="56"/>
      <c r="AP637" t="s">
        <v>1155</v>
      </c>
      <c r="AR637">
        <v>5</v>
      </c>
      <c r="AS637" t="s">
        <v>1152</v>
      </c>
      <c r="AT637">
        <v>1</v>
      </c>
      <c r="AV637">
        <v>100</v>
      </c>
      <c r="AW637">
        <v>67</v>
      </c>
      <c r="AX637">
        <v>33</v>
      </c>
      <c r="AY637" t="s">
        <v>1146</v>
      </c>
      <c r="AZ637" t="s">
        <v>1145</v>
      </c>
      <c r="BA637">
        <v>100</v>
      </c>
      <c r="BD637">
        <v>1000000000</v>
      </c>
      <c r="BE637">
        <v>27</v>
      </c>
      <c r="BF637">
        <v>0.73</v>
      </c>
      <c r="BG637">
        <v>0</v>
      </c>
      <c r="BH637">
        <v>0</v>
      </c>
      <c r="BI637">
        <v>0</v>
      </c>
      <c r="BJ637">
        <v>0</v>
      </c>
      <c r="BK637">
        <v>0</v>
      </c>
      <c r="BL637">
        <v>10</v>
      </c>
      <c r="BM637">
        <v>37</v>
      </c>
      <c r="BN637">
        <v>0.63</v>
      </c>
      <c r="BO637">
        <v>0</v>
      </c>
      <c r="BP637">
        <v>0</v>
      </c>
      <c r="BR637">
        <v>65</v>
      </c>
      <c r="BS637">
        <v>27</v>
      </c>
      <c r="BX637">
        <v>35.76</v>
      </c>
      <c r="BY637">
        <v>0</v>
      </c>
      <c r="BZ637">
        <v>0</v>
      </c>
      <c r="CA637">
        <v>8.4700000000000006</v>
      </c>
      <c r="CB637">
        <v>0</v>
      </c>
      <c r="CC637">
        <v>1</v>
      </c>
      <c r="CD637" s="56">
        <v>42095</v>
      </c>
      <c r="CE637" s="56">
        <v>42342</v>
      </c>
      <c r="CF637" s="56">
        <v>42342</v>
      </c>
      <c r="CG637" s="56">
        <v>42419</v>
      </c>
      <c r="CH637" s="56"/>
      <c r="CI637" s="56"/>
      <c r="CJ637">
        <v>0.32</v>
      </c>
      <c r="CK637">
        <v>24</v>
      </c>
      <c r="CL637">
        <v>0</v>
      </c>
      <c r="CM637">
        <v>0.12</v>
      </c>
      <c r="CN637">
        <v>0.34</v>
      </c>
      <c r="CO637">
        <v>0.49</v>
      </c>
      <c r="CP637">
        <v>0</v>
      </c>
      <c r="CQ637" t="s">
        <v>1154</v>
      </c>
      <c r="CR637" t="s">
        <v>1153</v>
      </c>
      <c r="CS637" t="s">
        <v>1725</v>
      </c>
      <c r="CT637" t="s">
        <v>1397</v>
      </c>
      <c r="CU637" t="s">
        <v>1396</v>
      </c>
      <c r="CV637" t="s">
        <v>3507</v>
      </c>
      <c r="CW637" t="s">
        <v>1738</v>
      </c>
      <c r="CX637" t="s">
        <v>853</v>
      </c>
      <c r="DC637" t="s">
        <v>1387</v>
      </c>
      <c r="DE637" t="s">
        <v>1728</v>
      </c>
    </row>
    <row r="638" spans="1:109" x14ac:dyDescent="0.25">
      <c r="A638" t="s">
        <v>1025</v>
      </c>
      <c r="B638">
        <v>2</v>
      </c>
      <c r="C638" s="56">
        <v>42419</v>
      </c>
      <c r="D638" t="s">
        <v>1153</v>
      </c>
      <c r="E638" t="s">
        <v>3508</v>
      </c>
      <c r="G638" t="s">
        <v>3509</v>
      </c>
      <c r="H638" t="s">
        <v>1144</v>
      </c>
      <c r="I638" t="s">
        <v>1144</v>
      </c>
      <c r="J638" t="s">
        <v>1144</v>
      </c>
      <c r="K638" t="s">
        <v>1144</v>
      </c>
      <c r="L638">
        <v>1.07</v>
      </c>
      <c r="M638">
        <v>4.09</v>
      </c>
      <c r="N638">
        <v>0</v>
      </c>
      <c r="O638" s="56">
        <v>0</v>
      </c>
      <c r="P638" s="56">
        <v>0</v>
      </c>
      <c r="Q638">
        <v>1</v>
      </c>
      <c r="R638">
        <v>1</v>
      </c>
      <c r="S638">
        <v>11</v>
      </c>
      <c r="T638">
        <v>8</v>
      </c>
      <c r="U638">
        <v>3</v>
      </c>
      <c r="V638">
        <v>1</v>
      </c>
      <c r="X638" t="s">
        <v>7755</v>
      </c>
      <c r="AA638">
        <v>0</v>
      </c>
      <c r="AB638">
        <v>0</v>
      </c>
      <c r="AC638">
        <v>0</v>
      </c>
      <c r="AD638">
        <v>0</v>
      </c>
      <c r="AE638">
        <v>0</v>
      </c>
      <c r="AF638">
        <v>0</v>
      </c>
      <c r="AG638">
        <v>0</v>
      </c>
      <c r="AJ638" s="56"/>
      <c r="AK638" s="56"/>
      <c r="AL638" s="56"/>
      <c r="AM638">
        <v>2</v>
      </c>
      <c r="AP638" t="s">
        <v>1155</v>
      </c>
      <c r="AR638">
        <v>2</v>
      </c>
      <c r="AS638" t="s">
        <v>1152</v>
      </c>
      <c r="AT638">
        <v>1</v>
      </c>
      <c r="AV638">
        <v>5</v>
      </c>
      <c r="AW638">
        <v>3</v>
      </c>
      <c r="AX638">
        <v>2</v>
      </c>
      <c r="AY638" t="s">
        <v>1147</v>
      </c>
      <c r="AZ638" t="s">
        <v>1147</v>
      </c>
      <c r="BA638">
        <v>5</v>
      </c>
      <c r="BD638">
        <v>1000000000</v>
      </c>
      <c r="BE638">
        <v>7</v>
      </c>
      <c r="BF638">
        <v>-0.4</v>
      </c>
      <c r="BG638">
        <v>0</v>
      </c>
      <c r="BH638">
        <v>0</v>
      </c>
      <c r="BI638">
        <v>0</v>
      </c>
      <c r="BJ638">
        <v>0</v>
      </c>
      <c r="BK638">
        <v>0</v>
      </c>
      <c r="BL638">
        <v>0</v>
      </c>
      <c r="BM638">
        <v>7</v>
      </c>
      <c r="BN638">
        <v>-0.4</v>
      </c>
      <c r="BO638">
        <v>0</v>
      </c>
      <c r="BP638">
        <v>0</v>
      </c>
      <c r="BR638">
        <v>0</v>
      </c>
      <c r="BS638">
        <v>1</v>
      </c>
      <c r="BX638">
        <v>0</v>
      </c>
      <c r="BY638">
        <v>2.14</v>
      </c>
      <c r="BZ638">
        <v>0</v>
      </c>
      <c r="CA638">
        <v>12.32</v>
      </c>
      <c r="CB638">
        <v>0</v>
      </c>
      <c r="CC638">
        <v>1</v>
      </c>
      <c r="CD638" s="56">
        <v>42095</v>
      </c>
      <c r="CE638" s="56">
        <v>42342</v>
      </c>
      <c r="CF638" s="56">
        <v>42342</v>
      </c>
      <c r="CG638" s="56">
        <v>42419</v>
      </c>
      <c r="CH638" s="56"/>
      <c r="CI638" s="56"/>
      <c r="CJ638">
        <v>0</v>
      </c>
      <c r="CK638">
        <v>0</v>
      </c>
      <c r="CL638">
        <v>0</v>
      </c>
      <c r="CM638">
        <v>0</v>
      </c>
      <c r="CN638">
        <v>0</v>
      </c>
      <c r="CO638">
        <v>0</v>
      </c>
      <c r="CP638">
        <v>0.96</v>
      </c>
      <c r="CQ638" t="s">
        <v>1154</v>
      </c>
      <c r="CR638" t="s">
        <v>1153</v>
      </c>
      <c r="CS638" t="s">
        <v>1748</v>
      </c>
      <c r="CT638" t="s">
        <v>1397</v>
      </c>
      <c r="CU638" t="s">
        <v>1396</v>
      </c>
      <c r="CV638" t="s">
        <v>3510</v>
      </c>
      <c r="CW638" t="s">
        <v>2121</v>
      </c>
      <c r="CX638" t="s">
        <v>853</v>
      </c>
      <c r="DC638" t="s">
        <v>1387</v>
      </c>
      <c r="DE638" t="s">
        <v>1392</v>
      </c>
    </row>
    <row r="639" spans="1:109" x14ac:dyDescent="0.25">
      <c r="A639" t="s">
        <v>1025</v>
      </c>
      <c r="B639">
        <v>2</v>
      </c>
      <c r="C639" s="56">
        <v>42419</v>
      </c>
      <c r="D639" t="s">
        <v>1153</v>
      </c>
      <c r="E639" t="s">
        <v>1514</v>
      </c>
      <c r="G639" t="s">
        <v>3511</v>
      </c>
      <c r="H639" t="s">
        <v>1144</v>
      </c>
      <c r="I639" t="s">
        <v>1144</v>
      </c>
      <c r="J639" t="s">
        <v>1144</v>
      </c>
      <c r="K639" t="s">
        <v>1144</v>
      </c>
      <c r="L639">
        <v>3.94</v>
      </c>
      <c r="M639">
        <v>9.2799999999999994</v>
      </c>
      <c r="N639">
        <v>0</v>
      </c>
      <c r="O639" s="56">
        <v>0</v>
      </c>
      <c r="P639" s="56">
        <v>0</v>
      </c>
      <c r="Q639">
        <v>1</v>
      </c>
      <c r="R639">
        <v>1</v>
      </c>
      <c r="S639">
        <v>11</v>
      </c>
      <c r="T639">
        <v>8</v>
      </c>
      <c r="U639">
        <v>3</v>
      </c>
      <c r="V639">
        <v>1</v>
      </c>
      <c r="W639" t="s">
        <v>1156</v>
      </c>
      <c r="X639" t="s">
        <v>7757</v>
      </c>
      <c r="Y639">
        <v>27</v>
      </c>
      <c r="AA639">
        <v>0</v>
      </c>
      <c r="AB639">
        <v>0</v>
      </c>
      <c r="AC639">
        <v>0</v>
      </c>
      <c r="AD639">
        <v>0</v>
      </c>
      <c r="AE639">
        <v>0</v>
      </c>
      <c r="AF639">
        <v>35</v>
      </c>
      <c r="AG639">
        <v>0</v>
      </c>
      <c r="AJ639" s="56"/>
      <c r="AK639" s="56"/>
      <c r="AL639" s="56"/>
      <c r="AM639">
        <v>4</v>
      </c>
      <c r="AP639" t="s">
        <v>1155</v>
      </c>
      <c r="AR639">
        <v>5</v>
      </c>
      <c r="AS639" t="s">
        <v>1152</v>
      </c>
      <c r="AT639">
        <v>1</v>
      </c>
      <c r="AV639">
        <v>20</v>
      </c>
      <c r="AW639">
        <v>13</v>
      </c>
      <c r="AX639">
        <v>7</v>
      </c>
      <c r="AY639" t="s">
        <v>839</v>
      </c>
      <c r="AZ639" t="s">
        <v>839</v>
      </c>
      <c r="BA639">
        <v>25</v>
      </c>
      <c r="BD639">
        <v>1000000000</v>
      </c>
      <c r="BE639">
        <v>0</v>
      </c>
      <c r="BF639">
        <v>1</v>
      </c>
      <c r="BG639">
        <v>0</v>
      </c>
      <c r="BH639">
        <v>0</v>
      </c>
      <c r="BI639">
        <v>0</v>
      </c>
      <c r="BJ639">
        <v>0</v>
      </c>
      <c r="BK639">
        <v>0</v>
      </c>
      <c r="BL639">
        <v>0</v>
      </c>
      <c r="BM639">
        <v>0</v>
      </c>
      <c r="BN639">
        <v>1</v>
      </c>
      <c r="BO639">
        <v>0</v>
      </c>
      <c r="BP639">
        <v>0</v>
      </c>
      <c r="BR639">
        <v>20</v>
      </c>
      <c r="BS639">
        <v>5</v>
      </c>
      <c r="BX639">
        <v>37.380000000000003</v>
      </c>
      <c r="BY639">
        <v>0</v>
      </c>
      <c r="BZ639">
        <v>0</v>
      </c>
      <c r="CA639">
        <v>5.91</v>
      </c>
      <c r="CB639">
        <v>0</v>
      </c>
      <c r="CC639">
        <v>1</v>
      </c>
      <c r="CD639" s="56">
        <v>42341</v>
      </c>
      <c r="CE639" s="56">
        <v>42342</v>
      </c>
      <c r="CF639" s="56">
        <v>42342</v>
      </c>
      <c r="CG639" s="56">
        <v>42419</v>
      </c>
      <c r="CH639" s="56"/>
      <c r="CI639" s="56"/>
      <c r="CJ639">
        <v>0.98</v>
      </c>
      <c r="CK639">
        <v>252</v>
      </c>
      <c r="CL639">
        <v>0.47</v>
      </c>
      <c r="CM639">
        <v>0</v>
      </c>
      <c r="CN639">
        <v>0</v>
      </c>
      <c r="CO639">
        <v>0.49</v>
      </c>
      <c r="CP639">
        <v>0</v>
      </c>
      <c r="CQ639" t="s">
        <v>1154</v>
      </c>
      <c r="CR639" t="s">
        <v>1153</v>
      </c>
      <c r="CS639" t="s">
        <v>1748</v>
      </c>
      <c r="CT639" t="s">
        <v>1397</v>
      </c>
      <c r="CU639" t="s">
        <v>1396</v>
      </c>
      <c r="CV639" t="s">
        <v>3512</v>
      </c>
      <c r="CW639" t="s">
        <v>1390</v>
      </c>
      <c r="CX639" t="s">
        <v>853</v>
      </c>
      <c r="DC639" t="s">
        <v>1387</v>
      </c>
      <c r="DE639" t="s">
        <v>1392</v>
      </c>
    </row>
    <row r="640" spans="1:109" x14ac:dyDescent="0.25">
      <c r="A640" t="s">
        <v>1025</v>
      </c>
      <c r="B640">
        <v>1</v>
      </c>
      <c r="C640" s="56">
        <v>42419</v>
      </c>
      <c r="D640" t="s">
        <v>1153</v>
      </c>
      <c r="E640" t="s">
        <v>3513</v>
      </c>
      <c r="G640" t="s">
        <v>3514</v>
      </c>
      <c r="H640" t="s">
        <v>1144</v>
      </c>
      <c r="I640" t="s">
        <v>1144</v>
      </c>
      <c r="J640" t="s">
        <v>1144</v>
      </c>
      <c r="K640" t="s">
        <v>1144</v>
      </c>
      <c r="L640">
        <v>9.27</v>
      </c>
      <c r="M640">
        <v>37.090000000000003</v>
      </c>
      <c r="N640">
        <v>0</v>
      </c>
      <c r="O640" s="56">
        <v>0</v>
      </c>
      <c r="P640" s="56">
        <v>0</v>
      </c>
      <c r="Q640">
        <v>1</v>
      </c>
      <c r="R640">
        <v>1</v>
      </c>
      <c r="S640">
        <v>11</v>
      </c>
      <c r="T640">
        <v>8</v>
      </c>
      <c r="U640">
        <v>3</v>
      </c>
      <c r="V640">
        <v>1</v>
      </c>
      <c r="W640" t="s">
        <v>1156</v>
      </c>
      <c r="X640" t="s">
        <v>7756</v>
      </c>
      <c r="AA640">
        <v>0</v>
      </c>
      <c r="AB640">
        <v>0</v>
      </c>
      <c r="AC640">
        <v>0</v>
      </c>
      <c r="AD640">
        <v>0</v>
      </c>
      <c r="AE640">
        <v>0</v>
      </c>
      <c r="AF640">
        <v>0</v>
      </c>
      <c r="AG640">
        <v>0</v>
      </c>
      <c r="AJ640" s="56"/>
      <c r="AK640" s="56"/>
      <c r="AL640" s="56"/>
      <c r="AP640" t="s">
        <v>1155</v>
      </c>
      <c r="AS640" t="s">
        <v>1152</v>
      </c>
      <c r="AT640">
        <v>1</v>
      </c>
      <c r="AV640">
        <v>8</v>
      </c>
      <c r="AW640">
        <v>5</v>
      </c>
      <c r="AX640">
        <v>3</v>
      </c>
      <c r="AY640" t="s">
        <v>1148</v>
      </c>
      <c r="AZ640" t="s">
        <v>1148</v>
      </c>
      <c r="BA640">
        <v>6</v>
      </c>
      <c r="BD640">
        <v>1000000000</v>
      </c>
      <c r="BE640">
        <v>8</v>
      </c>
      <c r="BF640">
        <v>0</v>
      </c>
      <c r="BG640">
        <v>0</v>
      </c>
      <c r="BH640">
        <v>0</v>
      </c>
      <c r="BI640">
        <v>0</v>
      </c>
      <c r="BJ640">
        <v>0</v>
      </c>
      <c r="BK640">
        <v>0</v>
      </c>
      <c r="BL640">
        <v>0</v>
      </c>
      <c r="BM640">
        <v>8</v>
      </c>
      <c r="BN640">
        <v>0</v>
      </c>
      <c r="BO640">
        <v>0</v>
      </c>
      <c r="BP640">
        <v>0</v>
      </c>
      <c r="BR640">
        <v>0</v>
      </c>
      <c r="BS640">
        <v>2</v>
      </c>
      <c r="BT640">
        <v>3</v>
      </c>
      <c r="BX640">
        <v>0</v>
      </c>
      <c r="BY640">
        <v>0</v>
      </c>
      <c r="BZ640">
        <v>0</v>
      </c>
      <c r="CA640">
        <v>13.1</v>
      </c>
      <c r="CB640">
        <v>0</v>
      </c>
      <c r="CC640">
        <v>1</v>
      </c>
      <c r="CD640" s="56">
        <v>42318</v>
      </c>
      <c r="CE640" s="56">
        <v>42342</v>
      </c>
      <c r="CF640" s="56">
        <v>42342</v>
      </c>
      <c r="CG640" s="56">
        <v>42419</v>
      </c>
      <c r="CH640" s="56"/>
      <c r="CI640" s="56"/>
      <c r="CJ640">
        <v>0.06</v>
      </c>
      <c r="CK640">
        <v>0</v>
      </c>
      <c r="CL640">
        <v>0</v>
      </c>
      <c r="CM640">
        <v>0</v>
      </c>
      <c r="CN640">
        <v>0</v>
      </c>
      <c r="CO640">
        <v>0.45</v>
      </c>
      <c r="CP640">
        <v>0.49</v>
      </c>
      <c r="CQ640" t="s">
        <v>1154</v>
      </c>
      <c r="CR640" t="s">
        <v>1153</v>
      </c>
      <c r="CS640" t="s">
        <v>1725</v>
      </c>
      <c r="CT640" t="s">
        <v>1397</v>
      </c>
      <c r="CU640" t="s">
        <v>1396</v>
      </c>
      <c r="CV640" t="s">
        <v>3515</v>
      </c>
      <c r="CW640" t="s">
        <v>1727</v>
      </c>
      <c r="CX640" t="s">
        <v>853</v>
      </c>
      <c r="DC640" t="s">
        <v>1387</v>
      </c>
      <c r="DE640" t="s">
        <v>1728</v>
      </c>
    </row>
    <row r="641" spans="1:109" x14ac:dyDescent="0.25">
      <c r="A641" t="s">
        <v>1025</v>
      </c>
      <c r="B641">
        <v>2</v>
      </c>
      <c r="C641" s="56">
        <v>42419</v>
      </c>
      <c r="D641" t="s">
        <v>1153</v>
      </c>
      <c r="E641" t="s">
        <v>3516</v>
      </c>
      <c r="G641" t="s">
        <v>3517</v>
      </c>
      <c r="H641" t="s">
        <v>1144</v>
      </c>
      <c r="I641" t="s">
        <v>1144</v>
      </c>
      <c r="J641" t="s">
        <v>1144</v>
      </c>
      <c r="K641" t="s">
        <v>1144</v>
      </c>
      <c r="L641">
        <v>1.24</v>
      </c>
      <c r="M641">
        <v>4.13</v>
      </c>
      <c r="N641">
        <v>0</v>
      </c>
      <c r="O641" s="56">
        <v>0</v>
      </c>
      <c r="P641" s="56">
        <v>0</v>
      </c>
      <c r="Q641">
        <v>1</v>
      </c>
      <c r="R641">
        <v>1</v>
      </c>
      <c r="S641">
        <v>11</v>
      </c>
      <c r="T641">
        <v>8</v>
      </c>
      <c r="U641">
        <v>3</v>
      </c>
      <c r="V641">
        <v>1</v>
      </c>
      <c r="W641" t="s">
        <v>1156</v>
      </c>
      <c r="X641" t="s">
        <v>7755</v>
      </c>
      <c r="Y641">
        <v>52</v>
      </c>
      <c r="AA641">
        <v>0</v>
      </c>
      <c r="AB641">
        <v>0</v>
      </c>
      <c r="AC641">
        <v>0</v>
      </c>
      <c r="AD641">
        <v>0</v>
      </c>
      <c r="AE641">
        <v>0</v>
      </c>
      <c r="AF641">
        <v>0</v>
      </c>
      <c r="AG641">
        <v>0</v>
      </c>
      <c r="AJ641" s="56"/>
      <c r="AK641" s="56"/>
      <c r="AL641" s="56"/>
      <c r="AP641" t="s">
        <v>1155</v>
      </c>
      <c r="AR641">
        <v>5</v>
      </c>
      <c r="AS641" t="s">
        <v>1152</v>
      </c>
      <c r="AT641">
        <v>1</v>
      </c>
      <c r="AV641">
        <v>65</v>
      </c>
      <c r="AW641">
        <v>43</v>
      </c>
      <c r="AX641">
        <v>21</v>
      </c>
      <c r="AY641" t="s">
        <v>1145</v>
      </c>
      <c r="AZ641" t="s">
        <v>1148</v>
      </c>
      <c r="BA641">
        <v>65</v>
      </c>
      <c r="BD641">
        <v>1000000000</v>
      </c>
      <c r="BE641">
        <v>27</v>
      </c>
      <c r="BF641">
        <v>0.57999999999999996</v>
      </c>
      <c r="BG641">
        <v>0</v>
      </c>
      <c r="BH641">
        <v>0</v>
      </c>
      <c r="BI641">
        <v>0</v>
      </c>
      <c r="BJ641">
        <v>0</v>
      </c>
      <c r="BK641">
        <v>0</v>
      </c>
      <c r="BL641">
        <v>35</v>
      </c>
      <c r="BM641">
        <v>62</v>
      </c>
      <c r="BN641">
        <v>0.05</v>
      </c>
      <c r="BO641">
        <v>0</v>
      </c>
      <c r="BP641">
        <v>0</v>
      </c>
      <c r="BR641">
        <v>5</v>
      </c>
      <c r="BS641">
        <v>18</v>
      </c>
      <c r="BX641">
        <v>0</v>
      </c>
      <c r="BY641">
        <v>0</v>
      </c>
      <c r="BZ641">
        <v>0</v>
      </c>
      <c r="CA641">
        <v>10.17</v>
      </c>
      <c r="CB641">
        <v>0</v>
      </c>
      <c r="CC641">
        <v>1</v>
      </c>
      <c r="CD641" s="56">
        <v>42095</v>
      </c>
      <c r="CE641" s="56">
        <v>42342</v>
      </c>
      <c r="CF641" s="56">
        <v>42342</v>
      </c>
      <c r="CG641" s="56">
        <v>42419</v>
      </c>
      <c r="CH641" s="56"/>
      <c r="CI641" s="56"/>
      <c r="CJ641">
        <v>0.26</v>
      </c>
      <c r="CK641">
        <v>0</v>
      </c>
      <c r="CL641">
        <v>0</v>
      </c>
      <c r="CM641">
        <v>0</v>
      </c>
      <c r="CN641">
        <v>0.78</v>
      </c>
      <c r="CO641">
        <v>0.18</v>
      </c>
      <c r="CP641">
        <v>0</v>
      </c>
      <c r="CQ641" t="s">
        <v>1154</v>
      </c>
      <c r="CR641" t="s">
        <v>1153</v>
      </c>
      <c r="CS641" t="s">
        <v>1748</v>
      </c>
      <c r="CT641" t="s">
        <v>1397</v>
      </c>
      <c r="CU641" t="s">
        <v>1396</v>
      </c>
      <c r="CV641" t="s">
        <v>3518</v>
      </c>
      <c r="CW641" t="s">
        <v>1727</v>
      </c>
      <c r="CX641" t="s">
        <v>853</v>
      </c>
      <c r="DC641" t="s">
        <v>1387</v>
      </c>
      <c r="DE641" t="s">
        <v>1392</v>
      </c>
    </row>
    <row r="642" spans="1:109" x14ac:dyDescent="0.25">
      <c r="A642" t="s">
        <v>1025</v>
      </c>
      <c r="B642">
        <v>2</v>
      </c>
      <c r="C642" s="56">
        <v>42419</v>
      </c>
      <c r="D642" t="s">
        <v>1153</v>
      </c>
      <c r="E642" t="s">
        <v>3519</v>
      </c>
      <c r="G642" t="s">
        <v>3520</v>
      </c>
      <c r="H642" t="s">
        <v>1144</v>
      </c>
      <c r="I642" t="s">
        <v>1144</v>
      </c>
      <c r="J642" t="s">
        <v>1144</v>
      </c>
      <c r="K642" t="s">
        <v>1144</v>
      </c>
      <c r="L642">
        <v>0.82</v>
      </c>
      <c r="M642">
        <v>2.04</v>
      </c>
      <c r="N642">
        <v>0</v>
      </c>
      <c r="O642" s="56">
        <v>0</v>
      </c>
      <c r="P642" s="56">
        <v>0</v>
      </c>
      <c r="Q642">
        <v>1</v>
      </c>
      <c r="R642">
        <v>1</v>
      </c>
      <c r="S642">
        <v>11</v>
      </c>
      <c r="T642">
        <v>8</v>
      </c>
      <c r="U642">
        <v>3</v>
      </c>
      <c r="V642">
        <v>1</v>
      </c>
      <c r="X642" t="s">
        <v>7755</v>
      </c>
      <c r="AA642">
        <v>0</v>
      </c>
      <c r="AB642">
        <v>0</v>
      </c>
      <c r="AC642">
        <v>0</v>
      </c>
      <c r="AD642">
        <v>0</v>
      </c>
      <c r="AE642">
        <v>0</v>
      </c>
      <c r="AF642">
        <v>0</v>
      </c>
      <c r="AG642">
        <v>0</v>
      </c>
      <c r="AJ642" s="56"/>
      <c r="AK642" s="56"/>
      <c r="AL642" s="56"/>
      <c r="AP642" t="s">
        <v>1155</v>
      </c>
      <c r="AS642" t="s">
        <v>1152</v>
      </c>
      <c r="AT642">
        <v>1</v>
      </c>
      <c r="AV642">
        <v>2</v>
      </c>
      <c r="AW642">
        <v>2</v>
      </c>
      <c r="AX642">
        <v>1</v>
      </c>
      <c r="AY642" t="s">
        <v>1147</v>
      </c>
      <c r="AZ642" t="s">
        <v>1147</v>
      </c>
      <c r="BA642">
        <v>2</v>
      </c>
      <c r="BD642">
        <v>1000000000</v>
      </c>
      <c r="BE642">
        <v>4</v>
      </c>
      <c r="BF642">
        <v>-1</v>
      </c>
      <c r="BG642">
        <v>0</v>
      </c>
      <c r="BH642">
        <v>0</v>
      </c>
      <c r="BI642">
        <v>0</v>
      </c>
      <c r="BJ642">
        <v>0</v>
      </c>
      <c r="BK642">
        <v>0</v>
      </c>
      <c r="BL642">
        <v>0</v>
      </c>
      <c r="BM642">
        <v>4</v>
      </c>
      <c r="BN642">
        <v>-1</v>
      </c>
      <c r="BO642">
        <v>0</v>
      </c>
      <c r="BP642">
        <v>0</v>
      </c>
      <c r="BR642">
        <v>0</v>
      </c>
      <c r="BS642">
        <v>1</v>
      </c>
      <c r="BX642">
        <v>0</v>
      </c>
      <c r="BY642">
        <v>1.64</v>
      </c>
      <c r="BZ642">
        <v>0</v>
      </c>
      <c r="CA642">
        <v>6.49</v>
      </c>
      <c r="CB642">
        <v>0</v>
      </c>
      <c r="CC642">
        <v>1</v>
      </c>
      <c r="CD642" s="56">
        <v>42095</v>
      </c>
      <c r="CE642" s="56">
        <v>42342</v>
      </c>
      <c r="CF642" s="56">
        <v>42342</v>
      </c>
      <c r="CG642" s="56">
        <v>42419</v>
      </c>
      <c r="CH642" s="56"/>
      <c r="CI642" s="56"/>
      <c r="CJ642">
        <v>0</v>
      </c>
      <c r="CK642">
        <v>0</v>
      </c>
      <c r="CL642">
        <v>0</v>
      </c>
      <c r="CM642">
        <v>0</v>
      </c>
      <c r="CN642">
        <v>0</v>
      </c>
      <c r="CO642">
        <v>0</v>
      </c>
      <c r="CP642">
        <v>0.96</v>
      </c>
      <c r="CQ642" t="s">
        <v>1154</v>
      </c>
      <c r="CR642" t="s">
        <v>1153</v>
      </c>
      <c r="CS642" t="s">
        <v>1748</v>
      </c>
      <c r="CT642" t="s">
        <v>1397</v>
      </c>
      <c r="CU642" t="s">
        <v>1396</v>
      </c>
      <c r="CV642" t="s">
        <v>3521</v>
      </c>
      <c r="CW642" t="s">
        <v>1390</v>
      </c>
      <c r="CX642" t="s">
        <v>853</v>
      </c>
      <c r="DC642" t="s">
        <v>1387</v>
      </c>
      <c r="DE642" t="s">
        <v>1392</v>
      </c>
    </row>
    <row r="643" spans="1:109" x14ac:dyDescent="0.25">
      <c r="A643" t="s">
        <v>1025</v>
      </c>
      <c r="B643">
        <v>2</v>
      </c>
      <c r="C643" s="56">
        <v>42419</v>
      </c>
      <c r="D643" t="s">
        <v>1153</v>
      </c>
      <c r="E643" t="s">
        <v>3522</v>
      </c>
      <c r="G643" t="s">
        <v>3523</v>
      </c>
      <c r="H643" t="s">
        <v>1144</v>
      </c>
      <c r="I643" t="s">
        <v>1144</v>
      </c>
      <c r="J643" t="s">
        <v>1144</v>
      </c>
      <c r="K643" t="s">
        <v>1144</v>
      </c>
      <c r="L643">
        <v>16.62</v>
      </c>
      <c r="M643">
        <v>37.950000000000003</v>
      </c>
      <c r="N643">
        <v>0</v>
      </c>
      <c r="O643" s="56">
        <v>0</v>
      </c>
      <c r="P643" s="56">
        <v>0</v>
      </c>
      <c r="Q643">
        <v>1</v>
      </c>
      <c r="R643">
        <v>1</v>
      </c>
      <c r="S643">
        <v>11</v>
      </c>
      <c r="T643">
        <v>8</v>
      </c>
      <c r="U643">
        <v>3</v>
      </c>
      <c r="V643">
        <v>1</v>
      </c>
      <c r="X643" t="s">
        <v>7755</v>
      </c>
      <c r="AA643">
        <v>0</v>
      </c>
      <c r="AB643">
        <v>0</v>
      </c>
      <c r="AC643">
        <v>0</v>
      </c>
      <c r="AD643">
        <v>0</v>
      </c>
      <c r="AE643">
        <v>0</v>
      </c>
      <c r="AF643">
        <v>0</v>
      </c>
      <c r="AG643">
        <v>0</v>
      </c>
      <c r="AJ643" s="56"/>
      <c r="AK643" s="56"/>
      <c r="AL643" s="56"/>
      <c r="AP643" t="s">
        <v>1155</v>
      </c>
      <c r="AR643">
        <v>5</v>
      </c>
      <c r="AS643" t="s">
        <v>1152</v>
      </c>
      <c r="AT643">
        <v>1</v>
      </c>
      <c r="AV643">
        <v>13</v>
      </c>
      <c r="AW643">
        <v>9</v>
      </c>
      <c r="AX643">
        <v>4</v>
      </c>
      <c r="AY643" t="s">
        <v>1147</v>
      </c>
      <c r="AZ643" t="s">
        <v>1147</v>
      </c>
      <c r="BA643">
        <v>13</v>
      </c>
      <c r="BD643">
        <v>1000000000</v>
      </c>
      <c r="BE643">
        <v>19</v>
      </c>
      <c r="BF643">
        <v>-0.46</v>
      </c>
      <c r="BG643">
        <v>0</v>
      </c>
      <c r="BH643">
        <v>0</v>
      </c>
      <c r="BI643">
        <v>0</v>
      </c>
      <c r="BJ643">
        <v>0</v>
      </c>
      <c r="BK643">
        <v>0</v>
      </c>
      <c r="BL643">
        <v>0</v>
      </c>
      <c r="BM643">
        <v>19</v>
      </c>
      <c r="BN643">
        <v>-0.46</v>
      </c>
      <c r="BO643">
        <v>0</v>
      </c>
      <c r="BP643">
        <v>0</v>
      </c>
      <c r="BR643">
        <v>0</v>
      </c>
      <c r="BS643">
        <v>4</v>
      </c>
      <c r="BX643">
        <v>0</v>
      </c>
      <c r="BY643">
        <v>99.72</v>
      </c>
      <c r="BZ643">
        <v>0</v>
      </c>
      <c r="CA643">
        <v>5.6</v>
      </c>
      <c r="CB643">
        <v>0</v>
      </c>
      <c r="CC643">
        <v>1</v>
      </c>
      <c r="CD643" s="56">
        <v>42095</v>
      </c>
      <c r="CE643" s="56">
        <v>42342</v>
      </c>
      <c r="CF643" s="56">
        <v>42342</v>
      </c>
      <c r="CG643" s="56">
        <v>42419</v>
      </c>
      <c r="CH643" s="56"/>
      <c r="CI643" s="56"/>
      <c r="CJ643">
        <v>0.03</v>
      </c>
      <c r="CK643">
        <v>0</v>
      </c>
      <c r="CL643">
        <v>0</v>
      </c>
      <c r="CM643">
        <v>0</v>
      </c>
      <c r="CN643">
        <v>0</v>
      </c>
      <c r="CO643">
        <v>0</v>
      </c>
      <c r="CP643">
        <v>0.96</v>
      </c>
      <c r="CQ643" t="s">
        <v>1154</v>
      </c>
      <c r="CR643" t="s">
        <v>1153</v>
      </c>
      <c r="CS643" t="s">
        <v>1748</v>
      </c>
      <c r="CT643" t="s">
        <v>1397</v>
      </c>
      <c r="CU643" t="s">
        <v>1396</v>
      </c>
      <c r="CV643" t="s">
        <v>3524</v>
      </c>
      <c r="CW643" t="s">
        <v>1727</v>
      </c>
      <c r="CX643" t="s">
        <v>853</v>
      </c>
      <c r="DC643" t="s">
        <v>1387</v>
      </c>
      <c r="DE643" t="s">
        <v>1392</v>
      </c>
    </row>
    <row r="644" spans="1:109" x14ac:dyDescent="0.25">
      <c r="A644" t="s">
        <v>1025</v>
      </c>
      <c r="B644">
        <v>2</v>
      </c>
      <c r="C644" s="56">
        <v>42419</v>
      </c>
      <c r="D644" t="s">
        <v>1153</v>
      </c>
      <c r="E644" t="s">
        <v>3525</v>
      </c>
      <c r="G644" t="s">
        <v>3526</v>
      </c>
      <c r="H644" t="s">
        <v>1144</v>
      </c>
      <c r="I644" t="s">
        <v>1144</v>
      </c>
      <c r="J644" t="s">
        <v>1144</v>
      </c>
      <c r="K644" t="s">
        <v>1144</v>
      </c>
      <c r="L644">
        <v>6.06</v>
      </c>
      <c r="M644">
        <v>17.71</v>
      </c>
      <c r="N644">
        <v>0</v>
      </c>
      <c r="O644" s="56">
        <v>0</v>
      </c>
      <c r="P644" s="56">
        <v>0</v>
      </c>
      <c r="Q644">
        <v>1</v>
      </c>
      <c r="R644">
        <v>1</v>
      </c>
      <c r="S644">
        <v>11</v>
      </c>
      <c r="T644">
        <v>8</v>
      </c>
      <c r="U644">
        <v>3</v>
      </c>
      <c r="V644">
        <v>1</v>
      </c>
      <c r="X644" t="s">
        <v>7760</v>
      </c>
      <c r="AA644">
        <v>0</v>
      </c>
      <c r="AB644">
        <v>0</v>
      </c>
      <c r="AC644">
        <v>0</v>
      </c>
      <c r="AD644">
        <v>0</v>
      </c>
      <c r="AE644">
        <v>0</v>
      </c>
      <c r="AF644">
        <v>0</v>
      </c>
      <c r="AG644">
        <v>0</v>
      </c>
      <c r="AJ644" s="56"/>
      <c r="AK644" s="56"/>
      <c r="AL644" s="56"/>
      <c r="AM644">
        <v>6</v>
      </c>
      <c r="AP644" t="s">
        <v>1155</v>
      </c>
      <c r="AR644">
        <v>5</v>
      </c>
      <c r="AS644" t="s">
        <v>1152</v>
      </c>
      <c r="AT644">
        <v>1</v>
      </c>
      <c r="AV644">
        <v>15</v>
      </c>
      <c r="AW644">
        <v>10</v>
      </c>
      <c r="AX644">
        <v>5</v>
      </c>
      <c r="AY644" t="s">
        <v>1147</v>
      </c>
      <c r="AZ644" t="s">
        <v>1147</v>
      </c>
      <c r="BA644">
        <v>11</v>
      </c>
      <c r="BD644">
        <v>1000000000</v>
      </c>
      <c r="BE644">
        <v>18</v>
      </c>
      <c r="BF644">
        <v>-0.2</v>
      </c>
      <c r="BG644">
        <v>0</v>
      </c>
      <c r="BH644">
        <v>0</v>
      </c>
      <c r="BI644">
        <v>0</v>
      </c>
      <c r="BJ644">
        <v>0</v>
      </c>
      <c r="BK644">
        <v>0</v>
      </c>
      <c r="BL644">
        <v>0</v>
      </c>
      <c r="BM644">
        <v>18</v>
      </c>
      <c r="BN644">
        <v>-0.2</v>
      </c>
      <c r="BO644">
        <v>0</v>
      </c>
      <c r="BP644">
        <v>0</v>
      </c>
      <c r="BR644">
        <v>0</v>
      </c>
      <c r="BS644">
        <v>4</v>
      </c>
      <c r="BX644">
        <v>0</v>
      </c>
      <c r="BY644">
        <v>18.18</v>
      </c>
      <c r="BZ644">
        <v>0</v>
      </c>
      <c r="CA644">
        <v>8.39</v>
      </c>
      <c r="CB644">
        <v>0</v>
      </c>
      <c r="CC644">
        <v>1</v>
      </c>
      <c r="CD644" s="56">
        <v>42271</v>
      </c>
      <c r="CE644" s="56">
        <v>42342</v>
      </c>
      <c r="CF644" s="56">
        <v>42342</v>
      </c>
      <c r="CG644" s="56">
        <v>42419</v>
      </c>
      <c r="CH644" s="56"/>
      <c r="CI644" s="56"/>
      <c r="CJ644">
        <v>0.09</v>
      </c>
      <c r="CK644">
        <v>0</v>
      </c>
      <c r="CL644">
        <v>0</v>
      </c>
      <c r="CM644">
        <v>0</v>
      </c>
      <c r="CN644">
        <v>0</v>
      </c>
      <c r="CO644">
        <v>0.12</v>
      </c>
      <c r="CP644">
        <v>0.84</v>
      </c>
      <c r="CQ644" t="s">
        <v>1154</v>
      </c>
      <c r="CR644" t="s">
        <v>1153</v>
      </c>
      <c r="CS644" t="s">
        <v>1748</v>
      </c>
      <c r="CT644" t="s">
        <v>1397</v>
      </c>
      <c r="CU644" t="s">
        <v>1396</v>
      </c>
      <c r="CV644" t="s">
        <v>3527</v>
      </c>
      <c r="CW644" t="s">
        <v>1390</v>
      </c>
      <c r="CX644" t="s">
        <v>853</v>
      </c>
      <c r="DC644" t="s">
        <v>1387</v>
      </c>
      <c r="DE644" t="s">
        <v>1392</v>
      </c>
    </row>
    <row r="645" spans="1:109" x14ac:dyDescent="0.25">
      <c r="A645" t="s">
        <v>1025</v>
      </c>
      <c r="B645">
        <v>2</v>
      </c>
      <c r="C645" s="56">
        <v>42419</v>
      </c>
      <c r="D645" t="s">
        <v>1153</v>
      </c>
      <c r="E645" t="s">
        <v>3528</v>
      </c>
      <c r="G645" t="s">
        <v>3529</v>
      </c>
      <c r="H645" t="s">
        <v>1144</v>
      </c>
      <c r="I645" t="s">
        <v>1144</v>
      </c>
      <c r="J645" t="s">
        <v>1144</v>
      </c>
      <c r="K645" t="s">
        <v>1144</v>
      </c>
      <c r="L645">
        <v>10.38</v>
      </c>
      <c r="M645">
        <v>25</v>
      </c>
      <c r="N645">
        <v>0</v>
      </c>
      <c r="O645" s="56">
        <v>0</v>
      </c>
      <c r="P645" s="56">
        <v>0</v>
      </c>
      <c r="Q645">
        <v>1</v>
      </c>
      <c r="R645">
        <v>1</v>
      </c>
      <c r="S645">
        <v>11</v>
      </c>
      <c r="T645">
        <v>8</v>
      </c>
      <c r="U645">
        <v>3</v>
      </c>
      <c r="V645">
        <v>1</v>
      </c>
      <c r="X645" t="s">
        <v>7757</v>
      </c>
      <c r="AA645">
        <v>0</v>
      </c>
      <c r="AB645">
        <v>0</v>
      </c>
      <c r="AC645">
        <v>0</v>
      </c>
      <c r="AD645">
        <v>0</v>
      </c>
      <c r="AE645">
        <v>0</v>
      </c>
      <c r="AF645">
        <v>0</v>
      </c>
      <c r="AG645">
        <v>0</v>
      </c>
      <c r="AJ645" s="56"/>
      <c r="AK645" s="56"/>
      <c r="AL645" s="56"/>
      <c r="AM645">
        <v>3</v>
      </c>
      <c r="AP645" t="s">
        <v>1155</v>
      </c>
      <c r="AR645">
        <v>5</v>
      </c>
      <c r="AS645" t="s">
        <v>1152</v>
      </c>
      <c r="AT645">
        <v>1</v>
      </c>
      <c r="AV645">
        <v>8</v>
      </c>
      <c r="AW645">
        <v>5</v>
      </c>
      <c r="AX645">
        <v>3</v>
      </c>
      <c r="AY645" t="s">
        <v>1147</v>
      </c>
      <c r="AZ645" t="s">
        <v>1147</v>
      </c>
      <c r="BA645">
        <v>10</v>
      </c>
      <c r="BD645">
        <v>1000000000</v>
      </c>
      <c r="BE645">
        <v>9</v>
      </c>
      <c r="BF645">
        <v>-0.13</v>
      </c>
      <c r="BG645">
        <v>0</v>
      </c>
      <c r="BH645">
        <v>0</v>
      </c>
      <c r="BI645">
        <v>0</v>
      </c>
      <c r="BJ645">
        <v>0</v>
      </c>
      <c r="BK645">
        <v>0</v>
      </c>
      <c r="BL645">
        <v>0</v>
      </c>
      <c r="BM645">
        <v>9</v>
      </c>
      <c r="BN645">
        <v>-0.13</v>
      </c>
      <c r="BO645">
        <v>0</v>
      </c>
      <c r="BP645">
        <v>0</v>
      </c>
      <c r="BR645">
        <v>0</v>
      </c>
      <c r="BS645">
        <v>2</v>
      </c>
      <c r="BT645">
        <v>5</v>
      </c>
      <c r="BX645">
        <v>0</v>
      </c>
      <c r="BY645">
        <v>10.38</v>
      </c>
      <c r="BZ645">
        <v>0</v>
      </c>
      <c r="CA645">
        <v>6.15</v>
      </c>
      <c r="CB645">
        <v>0</v>
      </c>
      <c r="CC645">
        <v>1</v>
      </c>
      <c r="CD645" s="56">
        <v>42341</v>
      </c>
      <c r="CE645" s="56">
        <v>42342</v>
      </c>
      <c r="CF645" s="56">
        <v>42342</v>
      </c>
      <c r="CG645" s="56">
        <v>42419</v>
      </c>
      <c r="CH645" s="56"/>
      <c r="CI645" s="56"/>
      <c r="CJ645">
        <v>0.03</v>
      </c>
      <c r="CK645">
        <v>0</v>
      </c>
      <c r="CL645">
        <v>0</v>
      </c>
      <c r="CM645">
        <v>0</v>
      </c>
      <c r="CN645">
        <v>0</v>
      </c>
      <c r="CO645">
        <v>0</v>
      </c>
      <c r="CP645">
        <v>0.96</v>
      </c>
      <c r="CQ645" t="s">
        <v>1154</v>
      </c>
      <c r="CR645" t="s">
        <v>1153</v>
      </c>
      <c r="CS645" t="s">
        <v>1748</v>
      </c>
      <c r="CT645" t="s">
        <v>1397</v>
      </c>
      <c r="CU645" t="s">
        <v>1396</v>
      </c>
      <c r="CV645" t="s">
        <v>3530</v>
      </c>
      <c r="CW645" t="s">
        <v>1390</v>
      </c>
      <c r="CX645" t="s">
        <v>853</v>
      </c>
      <c r="DC645" t="s">
        <v>1387</v>
      </c>
      <c r="DE645" t="s">
        <v>1392</v>
      </c>
    </row>
    <row r="646" spans="1:109" x14ac:dyDescent="0.25">
      <c r="A646" t="s">
        <v>1025</v>
      </c>
      <c r="B646">
        <v>2</v>
      </c>
      <c r="C646" s="56">
        <v>42419</v>
      </c>
      <c r="D646" t="s">
        <v>1153</v>
      </c>
      <c r="E646" t="s">
        <v>1515</v>
      </c>
      <c r="G646" t="s">
        <v>3531</v>
      </c>
      <c r="H646" t="s">
        <v>1144</v>
      </c>
      <c r="I646" t="s">
        <v>1144</v>
      </c>
      <c r="J646" t="s">
        <v>1144</v>
      </c>
      <c r="K646" t="s">
        <v>1144</v>
      </c>
      <c r="L646">
        <v>52.25</v>
      </c>
      <c r="M646">
        <v>125.06</v>
      </c>
      <c r="N646">
        <v>0</v>
      </c>
      <c r="O646" s="56">
        <v>0</v>
      </c>
      <c r="P646" s="56">
        <v>0</v>
      </c>
      <c r="Q646">
        <v>1</v>
      </c>
      <c r="R646">
        <v>1</v>
      </c>
      <c r="S646">
        <v>11</v>
      </c>
      <c r="T646">
        <v>8</v>
      </c>
      <c r="U646">
        <v>3</v>
      </c>
      <c r="V646">
        <v>1</v>
      </c>
      <c r="W646" t="s">
        <v>1156</v>
      </c>
      <c r="X646" t="s">
        <v>7757</v>
      </c>
      <c r="Y646">
        <v>16</v>
      </c>
      <c r="AA646">
        <v>0</v>
      </c>
      <c r="AB646">
        <v>0</v>
      </c>
      <c r="AC646">
        <v>0</v>
      </c>
      <c r="AD646">
        <v>0</v>
      </c>
      <c r="AE646">
        <v>0</v>
      </c>
      <c r="AF646">
        <v>32</v>
      </c>
      <c r="AG646">
        <v>0</v>
      </c>
      <c r="AJ646" s="56"/>
      <c r="AK646" s="56"/>
      <c r="AL646" s="56"/>
      <c r="AP646" t="s">
        <v>1155</v>
      </c>
      <c r="AR646">
        <v>2</v>
      </c>
      <c r="AS646" t="s">
        <v>1152</v>
      </c>
      <c r="AT646">
        <v>1</v>
      </c>
      <c r="AV646">
        <v>12</v>
      </c>
      <c r="AW646">
        <v>8</v>
      </c>
      <c r="AX646">
        <v>4</v>
      </c>
      <c r="AY646" t="s">
        <v>1146</v>
      </c>
      <c r="AZ646" t="s">
        <v>1148</v>
      </c>
      <c r="BA646">
        <v>9</v>
      </c>
      <c r="BD646">
        <v>1000000000</v>
      </c>
      <c r="BE646">
        <v>4</v>
      </c>
      <c r="BF646">
        <v>0.67</v>
      </c>
      <c r="BG646">
        <v>5</v>
      </c>
      <c r="BH646">
        <v>0</v>
      </c>
      <c r="BI646">
        <v>0</v>
      </c>
      <c r="BJ646">
        <v>0</v>
      </c>
      <c r="BK646">
        <v>0</v>
      </c>
      <c r="BL646">
        <v>2</v>
      </c>
      <c r="BM646">
        <v>11</v>
      </c>
      <c r="BN646">
        <v>0.08</v>
      </c>
      <c r="BO646">
        <v>0</v>
      </c>
      <c r="BP646">
        <v>0</v>
      </c>
      <c r="BR646">
        <v>2</v>
      </c>
      <c r="BS646">
        <v>3</v>
      </c>
      <c r="BX646">
        <v>0</v>
      </c>
      <c r="BY646">
        <v>0</v>
      </c>
      <c r="BZ646">
        <v>0</v>
      </c>
      <c r="CA646">
        <v>6.08</v>
      </c>
      <c r="CB646">
        <v>0</v>
      </c>
      <c r="CC646">
        <v>1</v>
      </c>
      <c r="CD646" s="56">
        <v>42341</v>
      </c>
      <c r="CE646" s="56">
        <v>42342</v>
      </c>
      <c r="CF646" s="56">
        <v>42342</v>
      </c>
      <c r="CG646" s="56">
        <v>42419</v>
      </c>
      <c r="CH646" s="56"/>
      <c r="CI646" s="56"/>
      <c r="CJ646">
        <v>0.98</v>
      </c>
      <c r="CK646">
        <v>170</v>
      </c>
      <c r="CL646">
        <v>0.42</v>
      </c>
      <c r="CM646">
        <v>0.42</v>
      </c>
      <c r="CN646">
        <v>0.13</v>
      </c>
      <c r="CO646">
        <v>0</v>
      </c>
      <c r="CP646">
        <v>0</v>
      </c>
      <c r="CQ646" t="s">
        <v>1154</v>
      </c>
      <c r="CR646" t="s">
        <v>1153</v>
      </c>
      <c r="CS646" t="s">
        <v>1748</v>
      </c>
      <c r="CT646" t="s">
        <v>1397</v>
      </c>
      <c r="CU646" t="s">
        <v>1396</v>
      </c>
      <c r="CV646" t="s">
        <v>3532</v>
      </c>
      <c r="CW646" t="s">
        <v>1727</v>
      </c>
      <c r="CX646" t="s">
        <v>853</v>
      </c>
      <c r="DC646" t="s">
        <v>1387</v>
      </c>
      <c r="DE646" t="s">
        <v>1392</v>
      </c>
    </row>
    <row r="647" spans="1:109" x14ac:dyDescent="0.25">
      <c r="A647" t="s">
        <v>1025</v>
      </c>
      <c r="B647">
        <v>6</v>
      </c>
      <c r="C647" s="56">
        <v>42419</v>
      </c>
      <c r="D647" t="s">
        <v>1153</v>
      </c>
      <c r="E647" t="s">
        <v>3533</v>
      </c>
      <c r="G647" t="s">
        <v>3534</v>
      </c>
      <c r="H647" t="s">
        <v>1144</v>
      </c>
      <c r="I647" t="s">
        <v>1144</v>
      </c>
      <c r="J647" t="s">
        <v>1144</v>
      </c>
      <c r="K647" t="s">
        <v>1144</v>
      </c>
      <c r="L647">
        <v>42.61</v>
      </c>
      <c r="M647">
        <v>77.25</v>
      </c>
      <c r="N647">
        <v>0</v>
      </c>
      <c r="O647" s="56">
        <v>0</v>
      </c>
      <c r="P647" s="56">
        <v>0</v>
      </c>
      <c r="Q647">
        <v>1</v>
      </c>
      <c r="R647">
        <v>1</v>
      </c>
      <c r="S647">
        <v>11</v>
      </c>
      <c r="T647">
        <v>8</v>
      </c>
      <c r="U647">
        <v>3</v>
      </c>
      <c r="V647">
        <v>1</v>
      </c>
      <c r="X647" t="s">
        <v>7755</v>
      </c>
      <c r="AA647">
        <v>0</v>
      </c>
      <c r="AB647">
        <v>0</v>
      </c>
      <c r="AC647">
        <v>0</v>
      </c>
      <c r="AD647">
        <v>0</v>
      </c>
      <c r="AE647">
        <v>0</v>
      </c>
      <c r="AF647">
        <v>0</v>
      </c>
      <c r="AG647">
        <v>0</v>
      </c>
      <c r="AJ647" s="56"/>
      <c r="AK647" s="56"/>
      <c r="AL647" s="56"/>
      <c r="AP647" t="s">
        <v>1155</v>
      </c>
      <c r="AS647" t="s">
        <v>1152</v>
      </c>
      <c r="AT647">
        <v>1</v>
      </c>
      <c r="AV647">
        <v>0</v>
      </c>
      <c r="AW647">
        <v>0</v>
      </c>
      <c r="AX647">
        <v>0</v>
      </c>
      <c r="AY647" t="s">
        <v>1388</v>
      </c>
      <c r="AZ647" t="s">
        <v>1388</v>
      </c>
      <c r="BA647">
        <v>0</v>
      </c>
      <c r="BD647">
        <v>1000000000</v>
      </c>
      <c r="BE647">
        <v>0</v>
      </c>
      <c r="BF647">
        <v>0</v>
      </c>
      <c r="BG647">
        <v>0</v>
      </c>
      <c r="BH647">
        <v>0</v>
      </c>
      <c r="BI647">
        <v>0</v>
      </c>
      <c r="BJ647">
        <v>0</v>
      </c>
      <c r="BK647">
        <v>0</v>
      </c>
      <c r="BL647">
        <v>0</v>
      </c>
      <c r="BM647">
        <v>0</v>
      </c>
      <c r="BN647">
        <v>0</v>
      </c>
      <c r="BO647">
        <v>0</v>
      </c>
      <c r="BP647">
        <v>0</v>
      </c>
      <c r="BR647">
        <v>0</v>
      </c>
      <c r="BS647">
        <v>0</v>
      </c>
      <c r="BX647">
        <v>0</v>
      </c>
      <c r="BY647">
        <v>0</v>
      </c>
      <c r="BZ647">
        <v>0</v>
      </c>
      <c r="CA647">
        <v>0</v>
      </c>
      <c r="CB647">
        <v>0</v>
      </c>
      <c r="CC647">
        <v>1</v>
      </c>
      <c r="CD647" s="56">
        <v>42095</v>
      </c>
      <c r="CE647" s="56">
        <v>42342</v>
      </c>
      <c r="CF647" s="56">
        <v>42342</v>
      </c>
      <c r="CG647" s="56">
        <v>42419</v>
      </c>
      <c r="CH647" s="56"/>
      <c r="CI647" s="56"/>
      <c r="CJ647">
        <v>1</v>
      </c>
      <c r="CK647">
        <v>0</v>
      </c>
      <c r="CL647">
        <v>0.97</v>
      </c>
      <c r="CM647">
        <v>0</v>
      </c>
      <c r="CN647">
        <v>0</v>
      </c>
      <c r="CO647">
        <v>0</v>
      </c>
      <c r="CP647">
        <v>0</v>
      </c>
      <c r="CQ647" t="s">
        <v>1154</v>
      </c>
      <c r="CR647" t="s">
        <v>1153</v>
      </c>
      <c r="CS647" t="s">
        <v>1395</v>
      </c>
      <c r="CT647" t="s">
        <v>1397</v>
      </c>
      <c r="CU647" t="s">
        <v>1396</v>
      </c>
      <c r="CV647" t="s">
        <v>3535</v>
      </c>
      <c r="CW647" t="s">
        <v>1391</v>
      </c>
      <c r="CX647" t="s">
        <v>853</v>
      </c>
      <c r="DC647" t="s">
        <v>1389</v>
      </c>
      <c r="DE647" t="s">
        <v>3536</v>
      </c>
    </row>
    <row r="648" spans="1:109" x14ac:dyDescent="0.25">
      <c r="A648" t="s">
        <v>1025</v>
      </c>
      <c r="B648">
        <v>6</v>
      </c>
      <c r="C648" s="56">
        <v>42419</v>
      </c>
      <c r="D648" t="s">
        <v>1153</v>
      </c>
      <c r="E648" t="s">
        <v>3537</v>
      </c>
      <c r="G648" t="s">
        <v>3538</v>
      </c>
      <c r="H648" t="s">
        <v>1144</v>
      </c>
      <c r="I648" t="s">
        <v>1144</v>
      </c>
      <c r="J648" t="s">
        <v>1144</v>
      </c>
      <c r="K648" t="s">
        <v>1144</v>
      </c>
      <c r="L648">
        <v>35.450000000000003</v>
      </c>
      <c r="M648">
        <v>47.38</v>
      </c>
      <c r="N648">
        <v>0</v>
      </c>
      <c r="O648" s="56">
        <v>0</v>
      </c>
      <c r="P648" s="56">
        <v>0</v>
      </c>
      <c r="Q648">
        <v>1</v>
      </c>
      <c r="R648">
        <v>1</v>
      </c>
      <c r="S648">
        <v>11</v>
      </c>
      <c r="T648">
        <v>8</v>
      </c>
      <c r="U648">
        <v>3</v>
      </c>
      <c r="V648">
        <v>1</v>
      </c>
      <c r="X648" t="s">
        <v>7755</v>
      </c>
      <c r="AA648">
        <v>0</v>
      </c>
      <c r="AB648">
        <v>0</v>
      </c>
      <c r="AC648">
        <v>0</v>
      </c>
      <c r="AD648">
        <v>0</v>
      </c>
      <c r="AE648">
        <v>0</v>
      </c>
      <c r="AF648">
        <v>0</v>
      </c>
      <c r="AG648">
        <v>0</v>
      </c>
      <c r="AJ648" s="56"/>
      <c r="AK648" s="56"/>
      <c r="AL648" s="56"/>
      <c r="AP648" t="s">
        <v>1155</v>
      </c>
      <c r="AS648" t="s">
        <v>1152</v>
      </c>
      <c r="AT648">
        <v>1</v>
      </c>
      <c r="AV648">
        <v>0</v>
      </c>
      <c r="AW648">
        <v>0</v>
      </c>
      <c r="AX648">
        <v>0</v>
      </c>
      <c r="AY648" t="s">
        <v>1388</v>
      </c>
      <c r="AZ648" t="s">
        <v>1388</v>
      </c>
      <c r="BA648">
        <v>0</v>
      </c>
      <c r="BD648">
        <v>1000000000</v>
      </c>
      <c r="BE648">
        <v>1</v>
      </c>
      <c r="BF648">
        <v>0</v>
      </c>
      <c r="BG648">
        <v>0</v>
      </c>
      <c r="BH648">
        <v>0</v>
      </c>
      <c r="BI648">
        <v>0</v>
      </c>
      <c r="BJ648">
        <v>0</v>
      </c>
      <c r="BK648">
        <v>0</v>
      </c>
      <c r="BL648">
        <v>0</v>
      </c>
      <c r="BM648">
        <v>1</v>
      </c>
      <c r="BN648">
        <v>0</v>
      </c>
      <c r="BO648">
        <v>0</v>
      </c>
      <c r="BP648">
        <v>0</v>
      </c>
      <c r="BR648">
        <v>0</v>
      </c>
      <c r="BS648">
        <v>0</v>
      </c>
      <c r="BX648">
        <v>0</v>
      </c>
      <c r="BY648">
        <v>0</v>
      </c>
      <c r="BZ648">
        <v>0</v>
      </c>
      <c r="CA648">
        <v>0</v>
      </c>
      <c r="CB648">
        <v>0</v>
      </c>
      <c r="CC648">
        <v>1</v>
      </c>
      <c r="CD648" s="56">
        <v>42095</v>
      </c>
      <c r="CE648" s="56">
        <v>42342</v>
      </c>
      <c r="CF648" s="56">
        <v>42342</v>
      </c>
      <c r="CG648" s="56">
        <v>42419</v>
      </c>
      <c r="CH648" s="56"/>
      <c r="CI648" s="56"/>
      <c r="CJ648">
        <v>0.17</v>
      </c>
      <c r="CK648">
        <v>0</v>
      </c>
      <c r="CL648">
        <v>0.03</v>
      </c>
      <c r="CM648">
        <v>0</v>
      </c>
      <c r="CN648">
        <v>0</v>
      </c>
      <c r="CO648">
        <v>0</v>
      </c>
      <c r="CP648">
        <v>0.95</v>
      </c>
      <c r="CQ648" t="s">
        <v>1154</v>
      </c>
      <c r="CR648" t="s">
        <v>1153</v>
      </c>
      <c r="CS648" t="s">
        <v>1395</v>
      </c>
      <c r="CT648" t="s">
        <v>1397</v>
      </c>
      <c r="CU648" t="s">
        <v>1396</v>
      </c>
      <c r="CV648" t="s">
        <v>3539</v>
      </c>
      <c r="CW648" t="s">
        <v>1391</v>
      </c>
      <c r="CX648" t="s">
        <v>853</v>
      </c>
      <c r="DC648" t="s">
        <v>1389</v>
      </c>
      <c r="DE648" t="s">
        <v>3536</v>
      </c>
    </row>
    <row r="649" spans="1:109" x14ac:dyDescent="0.25">
      <c r="A649" t="s">
        <v>1025</v>
      </c>
      <c r="B649">
        <v>1</v>
      </c>
      <c r="C649" s="56">
        <v>42419</v>
      </c>
      <c r="D649" t="s">
        <v>1153</v>
      </c>
      <c r="E649" t="s">
        <v>1516</v>
      </c>
      <c r="G649" t="s">
        <v>3540</v>
      </c>
      <c r="H649" t="s">
        <v>1144</v>
      </c>
      <c r="I649" t="s">
        <v>1144</v>
      </c>
      <c r="J649" t="s">
        <v>1144</v>
      </c>
      <c r="K649" t="s">
        <v>1144</v>
      </c>
      <c r="L649">
        <v>22.01</v>
      </c>
      <c r="M649">
        <v>45.28</v>
      </c>
      <c r="N649">
        <v>0</v>
      </c>
      <c r="O649" s="56">
        <v>0</v>
      </c>
      <c r="P649" s="56">
        <v>0</v>
      </c>
      <c r="Q649">
        <v>1</v>
      </c>
      <c r="R649">
        <v>1</v>
      </c>
      <c r="S649">
        <v>11</v>
      </c>
      <c r="T649">
        <v>8</v>
      </c>
      <c r="U649">
        <v>3</v>
      </c>
      <c r="V649">
        <v>1</v>
      </c>
      <c r="W649" t="s">
        <v>1156</v>
      </c>
      <c r="X649" t="s">
        <v>7662</v>
      </c>
      <c r="Y649">
        <v>106</v>
      </c>
      <c r="AA649">
        <v>0</v>
      </c>
      <c r="AB649">
        <v>0</v>
      </c>
      <c r="AC649">
        <v>0</v>
      </c>
      <c r="AD649">
        <v>0</v>
      </c>
      <c r="AE649">
        <v>0</v>
      </c>
      <c r="AF649">
        <v>0</v>
      </c>
      <c r="AG649">
        <v>0</v>
      </c>
      <c r="AJ649" s="56"/>
      <c r="AK649" s="56"/>
      <c r="AL649" s="56"/>
      <c r="AP649" t="s">
        <v>1155</v>
      </c>
      <c r="AR649">
        <v>5</v>
      </c>
      <c r="AS649" t="s">
        <v>1152</v>
      </c>
      <c r="AT649">
        <v>1</v>
      </c>
      <c r="AV649">
        <v>133</v>
      </c>
      <c r="AW649">
        <v>88</v>
      </c>
      <c r="AX649">
        <v>44</v>
      </c>
      <c r="AY649" t="s">
        <v>1145</v>
      </c>
      <c r="AZ649" t="s">
        <v>1145</v>
      </c>
      <c r="BA649">
        <v>100</v>
      </c>
      <c r="BD649">
        <v>1000000000</v>
      </c>
      <c r="BE649">
        <v>58</v>
      </c>
      <c r="BF649">
        <v>0.56000000000000005</v>
      </c>
      <c r="BG649">
        <v>0</v>
      </c>
      <c r="BH649">
        <v>0</v>
      </c>
      <c r="BI649">
        <v>0</v>
      </c>
      <c r="BJ649">
        <v>0</v>
      </c>
      <c r="BK649">
        <v>0</v>
      </c>
      <c r="BL649">
        <v>0</v>
      </c>
      <c r="BM649">
        <v>58</v>
      </c>
      <c r="BN649">
        <v>0.56000000000000005</v>
      </c>
      <c r="BO649">
        <v>0</v>
      </c>
      <c r="BP649">
        <v>0</v>
      </c>
      <c r="BR649">
        <v>75</v>
      </c>
      <c r="BS649">
        <v>36</v>
      </c>
      <c r="BT649">
        <v>5</v>
      </c>
      <c r="BX649">
        <v>0</v>
      </c>
      <c r="BY649">
        <v>0</v>
      </c>
      <c r="BZ649">
        <v>0</v>
      </c>
      <c r="CA649">
        <v>4.6100000000000003</v>
      </c>
      <c r="CB649">
        <v>0</v>
      </c>
      <c r="CC649">
        <v>1</v>
      </c>
      <c r="CD649" s="56">
        <v>42272</v>
      </c>
      <c r="CE649" s="56">
        <v>42342</v>
      </c>
      <c r="CF649" s="56">
        <v>42342</v>
      </c>
      <c r="CG649" s="56">
        <v>42419</v>
      </c>
      <c r="CH649" s="56"/>
      <c r="CI649" s="56"/>
      <c r="CJ649">
        <v>0.12</v>
      </c>
      <c r="CK649">
        <v>0</v>
      </c>
      <c r="CL649">
        <v>0</v>
      </c>
      <c r="CM649">
        <v>0</v>
      </c>
      <c r="CN649">
        <v>0.62</v>
      </c>
      <c r="CO649">
        <v>0.32</v>
      </c>
      <c r="CP649">
        <v>0</v>
      </c>
      <c r="CQ649" t="s">
        <v>1154</v>
      </c>
      <c r="CR649" t="s">
        <v>1153</v>
      </c>
      <c r="CS649" t="s">
        <v>1725</v>
      </c>
      <c r="CT649" t="s">
        <v>1397</v>
      </c>
      <c r="CU649" t="s">
        <v>1396</v>
      </c>
      <c r="CV649" t="s">
        <v>3541</v>
      </c>
      <c r="CW649" t="s">
        <v>1727</v>
      </c>
      <c r="CX649" t="s">
        <v>853</v>
      </c>
      <c r="DC649" t="s">
        <v>1387</v>
      </c>
      <c r="DE649" t="s">
        <v>1728</v>
      </c>
    </row>
    <row r="650" spans="1:109" x14ac:dyDescent="0.25">
      <c r="A650" t="s">
        <v>1025</v>
      </c>
      <c r="B650">
        <v>10</v>
      </c>
      <c r="C650" s="56">
        <v>42419</v>
      </c>
      <c r="D650" t="s">
        <v>1153</v>
      </c>
      <c r="E650" t="s">
        <v>3542</v>
      </c>
      <c r="G650" t="s">
        <v>3543</v>
      </c>
      <c r="H650" t="s">
        <v>1144</v>
      </c>
      <c r="I650" t="s">
        <v>1144</v>
      </c>
      <c r="J650" t="s">
        <v>1144</v>
      </c>
      <c r="K650" t="s">
        <v>1144</v>
      </c>
      <c r="L650">
        <v>307.89999999999998</v>
      </c>
      <c r="M650">
        <v>623.30999999999995</v>
      </c>
      <c r="N650">
        <v>0</v>
      </c>
      <c r="O650" s="56">
        <v>0</v>
      </c>
      <c r="P650" s="56">
        <v>0</v>
      </c>
      <c r="Q650">
        <v>1</v>
      </c>
      <c r="R650">
        <v>1</v>
      </c>
      <c r="S650">
        <v>11</v>
      </c>
      <c r="T650">
        <v>8</v>
      </c>
      <c r="U650">
        <v>3</v>
      </c>
      <c r="V650">
        <v>1</v>
      </c>
      <c r="X650" t="s">
        <v>7764</v>
      </c>
      <c r="AA650">
        <v>0</v>
      </c>
      <c r="AB650">
        <v>0</v>
      </c>
      <c r="AC650">
        <v>0</v>
      </c>
      <c r="AD650">
        <v>0</v>
      </c>
      <c r="AE650">
        <v>0</v>
      </c>
      <c r="AF650">
        <v>0</v>
      </c>
      <c r="AG650">
        <v>0</v>
      </c>
      <c r="AJ650" s="56"/>
      <c r="AK650" s="56"/>
      <c r="AL650" s="56"/>
      <c r="AP650" t="s">
        <v>1155</v>
      </c>
      <c r="AS650" t="s">
        <v>1152</v>
      </c>
      <c r="AT650">
        <v>1</v>
      </c>
      <c r="AV650">
        <v>2</v>
      </c>
      <c r="AW650">
        <v>2</v>
      </c>
      <c r="AX650">
        <v>1</v>
      </c>
      <c r="AY650" t="s">
        <v>1147</v>
      </c>
      <c r="AZ650" t="s">
        <v>1147</v>
      </c>
      <c r="BA650">
        <v>4</v>
      </c>
      <c r="BD650">
        <v>1000000000</v>
      </c>
      <c r="BE650">
        <v>13</v>
      </c>
      <c r="BF650">
        <v>-5.5</v>
      </c>
      <c r="BG650">
        <v>0</v>
      </c>
      <c r="BH650">
        <v>0</v>
      </c>
      <c r="BI650">
        <v>0</v>
      </c>
      <c r="BJ650">
        <v>0</v>
      </c>
      <c r="BK650">
        <v>0</v>
      </c>
      <c r="BL650">
        <v>0</v>
      </c>
      <c r="BM650">
        <v>13</v>
      </c>
      <c r="BN650">
        <v>-5.5</v>
      </c>
      <c r="BO650">
        <v>0</v>
      </c>
      <c r="BP650">
        <v>0</v>
      </c>
      <c r="BR650">
        <v>0</v>
      </c>
      <c r="BS650">
        <v>1</v>
      </c>
      <c r="BX650">
        <v>0</v>
      </c>
      <c r="BY650">
        <v>3386.9</v>
      </c>
      <c r="BZ650">
        <v>0</v>
      </c>
      <c r="CA650">
        <v>4.47</v>
      </c>
      <c r="CB650">
        <v>0</v>
      </c>
      <c r="CC650">
        <v>1</v>
      </c>
      <c r="CD650" s="56">
        <v>42352</v>
      </c>
      <c r="CE650" s="56">
        <v>42352</v>
      </c>
      <c r="CF650" s="56">
        <v>42352</v>
      </c>
      <c r="CG650" s="56">
        <v>42429</v>
      </c>
      <c r="CH650" s="56"/>
      <c r="CI650" s="56"/>
      <c r="CJ650">
        <v>0.04</v>
      </c>
      <c r="CK650">
        <v>0</v>
      </c>
      <c r="CL650">
        <v>0</v>
      </c>
      <c r="CM650">
        <v>0</v>
      </c>
      <c r="CN650">
        <v>0</v>
      </c>
      <c r="CO650">
        <v>0</v>
      </c>
      <c r="CP650">
        <v>0.89</v>
      </c>
      <c r="CQ650" t="s">
        <v>1154</v>
      </c>
      <c r="CR650" t="s">
        <v>1153</v>
      </c>
      <c r="CS650" t="s">
        <v>3128</v>
      </c>
      <c r="CT650" t="s">
        <v>1397</v>
      </c>
      <c r="CU650" t="s">
        <v>1396</v>
      </c>
      <c r="CV650" t="s">
        <v>3544</v>
      </c>
      <c r="CW650" t="s">
        <v>3545</v>
      </c>
      <c r="CX650" t="s">
        <v>853</v>
      </c>
      <c r="DC650" t="s">
        <v>1393</v>
      </c>
      <c r="DE650" t="s">
        <v>1392</v>
      </c>
    </row>
    <row r="651" spans="1:109" x14ac:dyDescent="0.25">
      <c r="A651" t="s">
        <v>1025</v>
      </c>
      <c r="B651">
        <v>1</v>
      </c>
      <c r="C651" s="56">
        <v>42419</v>
      </c>
      <c r="D651" t="s">
        <v>1153</v>
      </c>
      <c r="E651" t="s">
        <v>3546</v>
      </c>
      <c r="G651" t="s">
        <v>3547</v>
      </c>
      <c r="H651" t="s">
        <v>1144</v>
      </c>
      <c r="I651" t="s">
        <v>1144</v>
      </c>
      <c r="J651" t="s">
        <v>1144</v>
      </c>
      <c r="K651" t="s">
        <v>1144</v>
      </c>
      <c r="L651">
        <v>1.93</v>
      </c>
      <c r="M651">
        <v>5.92</v>
      </c>
      <c r="N651">
        <v>0</v>
      </c>
      <c r="O651" s="56">
        <v>0</v>
      </c>
      <c r="P651" s="56">
        <v>0</v>
      </c>
      <c r="Q651">
        <v>1</v>
      </c>
      <c r="R651">
        <v>1</v>
      </c>
      <c r="S651">
        <v>11</v>
      </c>
      <c r="T651">
        <v>8</v>
      </c>
      <c r="U651">
        <v>3</v>
      </c>
      <c r="V651">
        <v>1</v>
      </c>
      <c r="W651" t="s">
        <v>1156</v>
      </c>
      <c r="X651" t="s">
        <v>7659</v>
      </c>
      <c r="AA651">
        <v>0</v>
      </c>
      <c r="AB651">
        <v>0</v>
      </c>
      <c r="AC651">
        <v>0</v>
      </c>
      <c r="AD651">
        <v>0</v>
      </c>
      <c r="AE651">
        <v>0</v>
      </c>
      <c r="AF651">
        <v>0</v>
      </c>
      <c r="AG651">
        <v>0</v>
      </c>
      <c r="AJ651" s="56"/>
      <c r="AK651" s="56"/>
      <c r="AL651" s="56"/>
      <c r="AP651" t="s">
        <v>1155</v>
      </c>
      <c r="AR651">
        <v>5</v>
      </c>
      <c r="AS651" t="s">
        <v>1152</v>
      </c>
      <c r="AT651">
        <v>1</v>
      </c>
      <c r="AV651">
        <v>212</v>
      </c>
      <c r="AW651">
        <v>141</v>
      </c>
      <c r="AX651">
        <v>70</v>
      </c>
      <c r="AY651" t="s">
        <v>1145</v>
      </c>
      <c r="AZ651" t="s">
        <v>1147</v>
      </c>
      <c r="BA651">
        <v>266</v>
      </c>
      <c r="BD651">
        <v>1000000000</v>
      </c>
      <c r="BE651">
        <v>127</v>
      </c>
      <c r="BF651">
        <v>0.4</v>
      </c>
      <c r="BG651">
        <v>161</v>
      </c>
      <c r="BH651">
        <v>0</v>
      </c>
      <c r="BI651">
        <v>0</v>
      </c>
      <c r="BJ651">
        <v>0</v>
      </c>
      <c r="BK651">
        <v>0</v>
      </c>
      <c r="BL651">
        <v>0</v>
      </c>
      <c r="BM651">
        <v>288</v>
      </c>
      <c r="BN651">
        <v>-0.36</v>
      </c>
      <c r="BO651">
        <v>0</v>
      </c>
      <c r="BP651">
        <v>0</v>
      </c>
      <c r="BR651">
        <v>0</v>
      </c>
      <c r="BS651">
        <v>58</v>
      </c>
      <c r="BX651">
        <v>0</v>
      </c>
      <c r="BY651">
        <v>0</v>
      </c>
      <c r="BZ651">
        <v>0</v>
      </c>
      <c r="CA651">
        <v>9.02</v>
      </c>
      <c r="CB651">
        <v>0</v>
      </c>
      <c r="CC651">
        <v>1</v>
      </c>
      <c r="CD651" s="56">
        <v>42342</v>
      </c>
      <c r="CE651" s="56">
        <v>42342</v>
      </c>
      <c r="CF651" s="56">
        <v>42342</v>
      </c>
      <c r="CG651" s="56">
        <v>42419</v>
      </c>
      <c r="CH651" s="56"/>
      <c r="CI651" s="56"/>
      <c r="CJ651">
        <v>0.45</v>
      </c>
      <c r="CK651">
        <v>54</v>
      </c>
      <c r="CL651">
        <v>0</v>
      </c>
      <c r="CM651">
        <v>0.04</v>
      </c>
      <c r="CN651">
        <v>0.56999999999999995</v>
      </c>
      <c r="CO651">
        <v>0.01</v>
      </c>
      <c r="CP651">
        <v>0.32</v>
      </c>
      <c r="CQ651" t="s">
        <v>1154</v>
      </c>
      <c r="CR651" t="s">
        <v>1153</v>
      </c>
      <c r="CS651" t="s">
        <v>1725</v>
      </c>
      <c r="CT651" t="s">
        <v>1397</v>
      </c>
      <c r="CU651" t="s">
        <v>1396</v>
      </c>
      <c r="CV651" t="s">
        <v>3548</v>
      </c>
      <c r="CW651" t="s">
        <v>1727</v>
      </c>
      <c r="CX651" t="s">
        <v>853</v>
      </c>
      <c r="DC651" t="s">
        <v>1387</v>
      </c>
      <c r="DE651" t="s">
        <v>1728</v>
      </c>
    </row>
    <row r="652" spans="1:109" x14ac:dyDescent="0.25">
      <c r="A652" t="s">
        <v>1025</v>
      </c>
      <c r="B652">
        <v>1</v>
      </c>
      <c r="C652" s="56">
        <v>42419</v>
      </c>
      <c r="D652" t="s">
        <v>1153</v>
      </c>
      <c r="E652" t="s">
        <v>1517</v>
      </c>
      <c r="G652" t="s">
        <v>3549</v>
      </c>
      <c r="H652" t="s">
        <v>1144</v>
      </c>
      <c r="I652" t="s">
        <v>1144</v>
      </c>
      <c r="J652" t="s">
        <v>1144</v>
      </c>
      <c r="K652" t="s">
        <v>1144</v>
      </c>
      <c r="L652">
        <v>1.71</v>
      </c>
      <c r="M652">
        <v>5.32</v>
      </c>
      <c r="N652">
        <v>0</v>
      </c>
      <c r="O652" s="56">
        <v>0</v>
      </c>
      <c r="P652" s="56">
        <v>0</v>
      </c>
      <c r="Q652">
        <v>1</v>
      </c>
      <c r="R652">
        <v>1</v>
      </c>
      <c r="S652">
        <v>11</v>
      </c>
      <c r="T652">
        <v>8</v>
      </c>
      <c r="U652">
        <v>3</v>
      </c>
      <c r="V652">
        <v>1</v>
      </c>
      <c r="W652" t="s">
        <v>1156</v>
      </c>
      <c r="X652" t="s">
        <v>7755</v>
      </c>
      <c r="Y652">
        <v>56</v>
      </c>
      <c r="AA652">
        <v>0</v>
      </c>
      <c r="AB652">
        <v>0</v>
      </c>
      <c r="AC652">
        <v>0</v>
      </c>
      <c r="AD652">
        <v>0</v>
      </c>
      <c r="AE652">
        <v>0</v>
      </c>
      <c r="AF652">
        <v>0</v>
      </c>
      <c r="AG652">
        <v>0</v>
      </c>
      <c r="AJ652" s="56"/>
      <c r="AK652" s="56"/>
      <c r="AL652" s="56"/>
      <c r="AP652" t="s">
        <v>1155</v>
      </c>
      <c r="AR652">
        <v>5</v>
      </c>
      <c r="AS652" t="s">
        <v>1152</v>
      </c>
      <c r="AT652">
        <v>1</v>
      </c>
      <c r="AV652">
        <v>80</v>
      </c>
      <c r="AW652">
        <v>53</v>
      </c>
      <c r="AX652">
        <v>26</v>
      </c>
      <c r="AY652" t="s">
        <v>1148</v>
      </c>
      <c r="AZ652" t="s">
        <v>1148</v>
      </c>
      <c r="BA652">
        <v>80</v>
      </c>
      <c r="BD652">
        <v>1000000000</v>
      </c>
      <c r="BE652">
        <v>65</v>
      </c>
      <c r="BF652">
        <v>0.19</v>
      </c>
      <c r="BG652">
        <v>0</v>
      </c>
      <c r="BH652">
        <v>0</v>
      </c>
      <c r="BI652">
        <v>0</v>
      </c>
      <c r="BJ652">
        <v>0</v>
      </c>
      <c r="BK652">
        <v>0</v>
      </c>
      <c r="BL652">
        <v>5</v>
      </c>
      <c r="BM652">
        <v>70</v>
      </c>
      <c r="BN652">
        <v>0.13</v>
      </c>
      <c r="BO652">
        <v>0</v>
      </c>
      <c r="BP652">
        <v>0</v>
      </c>
      <c r="BR652">
        <v>10</v>
      </c>
      <c r="BS652">
        <v>22</v>
      </c>
      <c r="BX652">
        <v>0</v>
      </c>
      <c r="BY652">
        <v>0</v>
      </c>
      <c r="BZ652">
        <v>0</v>
      </c>
      <c r="CA652">
        <v>9.2100000000000009</v>
      </c>
      <c r="CB652">
        <v>0</v>
      </c>
      <c r="CC652">
        <v>1</v>
      </c>
      <c r="CD652" s="56">
        <v>42095</v>
      </c>
      <c r="CE652" s="56">
        <v>42342</v>
      </c>
      <c r="CF652" s="56">
        <v>42342</v>
      </c>
      <c r="CG652" s="56">
        <v>42419</v>
      </c>
      <c r="CH652" s="56"/>
      <c r="CI652" s="56"/>
      <c r="CJ652">
        <v>0.05</v>
      </c>
      <c r="CK652">
        <v>0</v>
      </c>
      <c r="CL652">
        <v>0</v>
      </c>
      <c r="CM652">
        <v>0</v>
      </c>
      <c r="CN652">
        <v>0</v>
      </c>
      <c r="CO652">
        <v>0.95</v>
      </c>
      <c r="CP652">
        <v>0</v>
      </c>
      <c r="CQ652" t="s">
        <v>1154</v>
      </c>
      <c r="CR652" t="s">
        <v>1153</v>
      </c>
      <c r="CS652" t="s">
        <v>1725</v>
      </c>
      <c r="CT652" t="s">
        <v>1397</v>
      </c>
      <c r="CU652" t="s">
        <v>1396</v>
      </c>
      <c r="CV652" t="s">
        <v>3550</v>
      </c>
      <c r="CW652" t="s">
        <v>1727</v>
      </c>
      <c r="CX652" t="s">
        <v>853</v>
      </c>
      <c r="DC652" t="s">
        <v>1387</v>
      </c>
      <c r="DE652" t="s">
        <v>1728</v>
      </c>
    </row>
    <row r="653" spans="1:109" x14ac:dyDescent="0.25">
      <c r="A653" t="s">
        <v>1025</v>
      </c>
      <c r="B653">
        <v>1</v>
      </c>
      <c r="C653" s="56">
        <v>42419</v>
      </c>
      <c r="D653" t="s">
        <v>1153</v>
      </c>
      <c r="E653" t="s">
        <v>1518</v>
      </c>
      <c r="G653" t="s">
        <v>3551</v>
      </c>
      <c r="H653" t="s">
        <v>1144</v>
      </c>
      <c r="I653" t="s">
        <v>1144</v>
      </c>
      <c r="J653" t="s">
        <v>1144</v>
      </c>
      <c r="K653" t="s">
        <v>1144</v>
      </c>
      <c r="L653">
        <v>2.0499999999999998</v>
      </c>
      <c r="M653">
        <v>8.7100000000000009</v>
      </c>
      <c r="N653">
        <v>0</v>
      </c>
      <c r="O653" s="56">
        <v>0</v>
      </c>
      <c r="P653" s="56">
        <v>0</v>
      </c>
      <c r="Q653">
        <v>1</v>
      </c>
      <c r="R653">
        <v>1</v>
      </c>
      <c r="S653">
        <v>11</v>
      </c>
      <c r="T653">
        <v>8</v>
      </c>
      <c r="U653">
        <v>3</v>
      </c>
      <c r="V653">
        <v>1</v>
      </c>
      <c r="W653" t="s">
        <v>1394</v>
      </c>
      <c r="X653" t="s">
        <v>7759</v>
      </c>
      <c r="AA653">
        <v>0</v>
      </c>
      <c r="AB653">
        <v>0</v>
      </c>
      <c r="AC653">
        <v>0</v>
      </c>
      <c r="AD653">
        <v>0</v>
      </c>
      <c r="AE653">
        <v>0</v>
      </c>
      <c r="AF653">
        <v>0</v>
      </c>
      <c r="AG653">
        <v>0</v>
      </c>
      <c r="AJ653" s="56"/>
      <c r="AK653" s="56"/>
      <c r="AL653" s="56"/>
      <c r="AP653" t="s">
        <v>1155</v>
      </c>
      <c r="AR653">
        <v>5</v>
      </c>
      <c r="AS653" t="s">
        <v>1152</v>
      </c>
      <c r="AT653">
        <v>1</v>
      </c>
      <c r="AV653">
        <v>333</v>
      </c>
      <c r="AW653">
        <v>221</v>
      </c>
      <c r="AX653">
        <v>110</v>
      </c>
      <c r="AY653" t="s">
        <v>1146</v>
      </c>
      <c r="AZ653" t="s">
        <v>1145</v>
      </c>
      <c r="BA653">
        <v>233</v>
      </c>
      <c r="BD653">
        <v>1000000000</v>
      </c>
      <c r="BE653">
        <v>19</v>
      </c>
      <c r="BF653">
        <v>0.94</v>
      </c>
      <c r="BG653">
        <v>53</v>
      </c>
      <c r="BH653">
        <v>0</v>
      </c>
      <c r="BI653">
        <v>0</v>
      </c>
      <c r="BJ653">
        <v>0</v>
      </c>
      <c r="BK653">
        <v>0</v>
      </c>
      <c r="BL653">
        <v>45</v>
      </c>
      <c r="BM653">
        <v>117</v>
      </c>
      <c r="BN653">
        <v>0.65</v>
      </c>
      <c r="BO653">
        <v>0</v>
      </c>
      <c r="BP653">
        <v>0</v>
      </c>
      <c r="BR653">
        <v>215</v>
      </c>
      <c r="BS653">
        <v>91</v>
      </c>
      <c r="BT653">
        <v>60</v>
      </c>
      <c r="BX653">
        <v>606.05999999999995</v>
      </c>
      <c r="BY653">
        <v>0</v>
      </c>
      <c r="BZ653">
        <v>0</v>
      </c>
      <c r="CA653">
        <v>14.18</v>
      </c>
      <c r="CB653">
        <v>0</v>
      </c>
      <c r="CC653">
        <v>1</v>
      </c>
      <c r="CD653" s="56">
        <v>42416</v>
      </c>
      <c r="CE653" s="56">
        <v>42416</v>
      </c>
      <c r="CF653" s="56">
        <v>42416</v>
      </c>
      <c r="CG653" s="56">
        <v>42493</v>
      </c>
      <c r="CH653" s="56"/>
      <c r="CI653" s="56"/>
      <c r="CJ653">
        <v>0</v>
      </c>
      <c r="CK653">
        <v>0</v>
      </c>
      <c r="CL653">
        <v>0</v>
      </c>
      <c r="CM653">
        <v>7.0000000000000007E-2</v>
      </c>
      <c r="CN653">
        <v>0</v>
      </c>
      <c r="CO653">
        <v>0</v>
      </c>
      <c r="CP653">
        <v>0</v>
      </c>
      <c r="CQ653" t="s">
        <v>1154</v>
      </c>
      <c r="CR653" t="s">
        <v>1153</v>
      </c>
      <c r="CS653" t="s">
        <v>1725</v>
      </c>
      <c r="CT653" t="s">
        <v>1397</v>
      </c>
      <c r="CU653" t="s">
        <v>1396</v>
      </c>
      <c r="CV653" t="s">
        <v>3552</v>
      </c>
      <c r="CW653" t="s">
        <v>1727</v>
      </c>
      <c r="CX653" t="s">
        <v>853</v>
      </c>
      <c r="DC653" t="s">
        <v>1387</v>
      </c>
      <c r="DE653" t="s">
        <v>1728</v>
      </c>
    </row>
    <row r="654" spans="1:109" x14ac:dyDescent="0.25">
      <c r="A654" t="s">
        <v>1025</v>
      </c>
      <c r="B654">
        <v>1</v>
      </c>
      <c r="C654" s="56">
        <v>42419</v>
      </c>
      <c r="D654" t="s">
        <v>1153</v>
      </c>
      <c r="E654" t="s">
        <v>3553</v>
      </c>
      <c r="G654" t="s">
        <v>3554</v>
      </c>
      <c r="H654" t="s">
        <v>1144</v>
      </c>
      <c r="I654" t="s">
        <v>1144</v>
      </c>
      <c r="J654" t="s">
        <v>1144</v>
      </c>
      <c r="K654" t="s">
        <v>1144</v>
      </c>
      <c r="L654">
        <v>3.61</v>
      </c>
      <c r="M654">
        <v>6.69</v>
      </c>
      <c r="N654">
        <v>0</v>
      </c>
      <c r="O654" s="56">
        <v>0</v>
      </c>
      <c r="P654" s="56">
        <v>0</v>
      </c>
      <c r="Q654">
        <v>1</v>
      </c>
      <c r="R654">
        <v>1</v>
      </c>
      <c r="S654">
        <v>11</v>
      </c>
      <c r="T654">
        <v>8</v>
      </c>
      <c r="U654">
        <v>3</v>
      </c>
      <c r="V654">
        <v>1</v>
      </c>
      <c r="X654" t="s">
        <v>7755</v>
      </c>
      <c r="AA654">
        <v>0</v>
      </c>
      <c r="AB654">
        <v>0</v>
      </c>
      <c r="AC654">
        <v>0</v>
      </c>
      <c r="AD654">
        <v>0</v>
      </c>
      <c r="AE654">
        <v>0</v>
      </c>
      <c r="AF654">
        <v>0</v>
      </c>
      <c r="AG654">
        <v>0</v>
      </c>
      <c r="AJ654" s="56"/>
      <c r="AK654" s="56"/>
      <c r="AL654" s="56"/>
      <c r="AP654" t="s">
        <v>1155</v>
      </c>
      <c r="AS654" t="s">
        <v>1152</v>
      </c>
      <c r="AT654">
        <v>1</v>
      </c>
      <c r="AV654">
        <v>0</v>
      </c>
      <c r="AW654">
        <v>0</v>
      </c>
      <c r="AX654">
        <v>0</v>
      </c>
      <c r="AY654" t="s">
        <v>1388</v>
      </c>
      <c r="AZ654" t="s">
        <v>1388</v>
      </c>
      <c r="BA654">
        <v>0</v>
      </c>
      <c r="BD654">
        <v>1000000000</v>
      </c>
      <c r="BE654">
        <v>2</v>
      </c>
      <c r="BF654">
        <v>0</v>
      </c>
      <c r="BG654">
        <v>0</v>
      </c>
      <c r="BH654">
        <v>0</v>
      </c>
      <c r="BI654">
        <v>0</v>
      </c>
      <c r="BJ654">
        <v>0</v>
      </c>
      <c r="BK654">
        <v>0</v>
      </c>
      <c r="BL654">
        <v>0</v>
      </c>
      <c r="BM654">
        <v>2</v>
      </c>
      <c r="BN654">
        <v>0</v>
      </c>
      <c r="BO654">
        <v>0</v>
      </c>
      <c r="BP654">
        <v>0</v>
      </c>
      <c r="BR654">
        <v>0</v>
      </c>
      <c r="BS654">
        <v>0</v>
      </c>
      <c r="BX654">
        <v>0</v>
      </c>
      <c r="BY654">
        <v>0</v>
      </c>
      <c r="BZ654">
        <v>0</v>
      </c>
      <c r="CA654">
        <v>0</v>
      </c>
      <c r="CB654">
        <v>0</v>
      </c>
      <c r="CC654">
        <v>1</v>
      </c>
      <c r="CD654" s="56">
        <v>42095</v>
      </c>
      <c r="CE654" s="56">
        <v>42342</v>
      </c>
      <c r="CF654" s="56">
        <v>42342</v>
      </c>
      <c r="CG654" s="56">
        <v>42419</v>
      </c>
      <c r="CH654" s="56"/>
      <c r="CI654" s="56"/>
      <c r="CJ654">
        <v>0.42</v>
      </c>
      <c r="CK654">
        <v>0</v>
      </c>
      <c r="CL654">
        <v>0.14000000000000001</v>
      </c>
      <c r="CM654">
        <v>0</v>
      </c>
      <c r="CN654">
        <v>0</v>
      </c>
      <c r="CO654">
        <v>0</v>
      </c>
      <c r="CP654">
        <v>0.81</v>
      </c>
      <c r="CQ654" t="s">
        <v>1154</v>
      </c>
      <c r="CR654" t="s">
        <v>1153</v>
      </c>
      <c r="CS654" t="s">
        <v>1725</v>
      </c>
      <c r="CT654" t="s">
        <v>1397</v>
      </c>
      <c r="CU654" t="s">
        <v>1396</v>
      </c>
      <c r="CV654" t="s">
        <v>3555</v>
      </c>
      <c r="CW654" t="s">
        <v>1727</v>
      </c>
      <c r="CX654" t="s">
        <v>853</v>
      </c>
      <c r="DC654" t="s">
        <v>1387</v>
      </c>
      <c r="DE654" t="s">
        <v>1728</v>
      </c>
    </row>
    <row r="655" spans="1:109" x14ac:dyDescent="0.25">
      <c r="A655" t="s">
        <v>1025</v>
      </c>
      <c r="B655">
        <v>1</v>
      </c>
      <c r="C655" s="56">
        <v>42419</v>
      </c>
      <c r="D655" t="s">
        <v>1153</v>
      </c>
      <c r="E655" t="s">
        <v>1519</v>
      </c>
      <c r="G655" t="s">
        <v>3556</v>
      </c>
      <c r="H655" t="s">
        <v>1144</v>
      </c>
      <c r="I655" t="s">
        <v>1144</v>
      </c>
      <c r="J655" t="s">
        <v>1144</v>
      </c>
      <c r="K655" t="s">
        <v>1144</v>
      </c>
      <c r="L655">
        <v>2.0499999999999998</v>
      </c>
      <c r="M655">
        <v>7.84</v>
      </c>
      <c r="N655">
        <v>0</v>
      </c>
      <c r="O655" s="56">
        <v>0</v>
      </c>
      <c r="P655" s="56">
        <v>0</v>
      </c>
      <c r="Q655">
        <v>1</v>
      </c>
      <c r="R655">
        <v>1</v>
      </c>
      <c r="S655">
        <v>11</v>
      </c>
      <c r="T655">
        <v>8</v>
      </c>
      <c r="U655">
        <v>3</v>
      </c>
      <c r="V655">
        <v>1</v>
      </c>
      <c r="W655" t="s">
        <v>1156</v>
      </c>
      <c r="X655" t="s">
        <v>7755</v>
      </c>
      <c r="AA655">
        <v>0</v>
      </c>
      <c r="AB655">
        <v>0</v>
      </c>
      <c r="AC655">
        <v>0</v>
      </c>
      <c r="AD655">
        <v>0</v>
      </c>
      <c r="AE655">
        <v>0</v>
      </c>
      <c r="AF655">
        <v>0</v>
      </c>
      <c r="AG655">
        <v>0</v>
      </c>
      <c r="AJ655" s="56"/>
      <c r="AK655" s="56"/>
      <c r="AL655" s="56"/>
      <c r="AM655">
        <v>176</v>
      </c>
      <c r="AP655" t="s">
        <v>1155</v>
      </c>
      <c r="AR655">
        <v>5</v>
      </c>
      <c r="AS655" t="s">
        <v>1152</v>
      </c>
      <c r="AT655">
        <v>1</v>
      </c>
      <c r="AV655">
        <v>210</v>
      </c>
      <c r="AW655">
        <v>140</v>
      </c>
      <c r="AX655">
        <v>69</v>
      </c>
      <c r="AY655" t="s">
        <v>1148</v>
      </c>
      <c r="AZ655" t="s">
        <v>1148</v>
      </c>
      <c r="BA655">
        <v>210</v>
      </c>
      <c r="BD655">
        <v>1000000000</v>
      </c>
      <c r="BE655">
        <v>192</v>
      </c>
      <c r="BF655">
        <v>0.09</v>
      </c>
      <c r="BG655">
        <v>0</v>
      </c>
      <c r="BH655">
        <v>0</v>
      </c>
      <c r="BI655">
        <v>0</v>
      </c>
      <c r="BJ655">
        <v>0</v>
      </c>
      <c r="BK655">
        <v>0</v>
      </c>
      <c r="BL655">
        <v>0</v>
      </c>
      <c r="BM655">
        <v>192</v>
      </c>
      <c r="BN655">
        <v>0.09</v>
      </c>
      <c r="BO655">
        <v>0</v>
      </c>
      <c r="BP655">
        <v>0</v>
      </c>
      <c r="BR655">
        <v>20</v>
      </c>
      <c r="BS655">
        <v>57</v>
      </c>
      <c r="BT655">
        <v>15</v>
      </c>
      <c r="BX655">
        <v>0</v>
      </c>
      <c r="BY655">
        <v>0</v>
      </c>
      <c r="BZ655">
        <v>0</v>
      </c>
      <c r="CA655">
        <v>12.32</v>
      </c>
      <c r="CB655">
        <v>0</v>
      </c>
      <c r="CC655">
        <v>1</v>
      </c>
      <c r="CD655" s="56">
        <v>42095</v>
      </c>
      <c r="CE655" s="56">
        <v>42342</v>
      </c>
      <c r="CF655" s="56">
        <v>42342</v>
      </c>
      <c r="CG655" s="56">
        <v>42419</v>
      </c>
      <c r="CH655" s="56"/>
      <c r="CI655" s="56"/>
      <c r="CJ655">
        <v>7.0000000000000007E-2</v>
      </c>
      <c r="CK655">
        <v>0</v>
      </c>
      <c r="CL655">
        <v>0</v>
      </c>
      <c r="CM655">
        <v>0</v>
      </c>
      <c r="CN655">
        <v>0</v>
      </c>
      <c r="CO655">
        <v>0.95</v>
      </c>
      <c r="CP655">
        <v>0</v>
      </c>
      <c r="CQ655" t="s">
        <v>1154</v>
      </c>
      <c r="CR655" t="s">
        <v>1153</v>
      </c>
      <c r="CS655" t="s">
        <v>1725</v>
      </c>
      <c r="CT655" t="s">
        <v>1397</v>
      </c>
      <c r="CU655" t="s">
        <v>1396</v>
      </c>
      <c r="CV655" t="s">
        <v>3557</v>
      </c>
      <c r="CW655" t="s">
        <v>1727</v>
      </c>
      <c r="CX655" t="s">
        <v>853</v>
      </c>
      <c r="DC655" t="s">
        <v>1387</v>
      </c>
      <c r="DE655" t="s">
        <v>1728</v>
      </c>
    </row>
    <row r="656" spans="1:109" x14ac:dyDescent="0.25">
      <c r="A656" t="s">
        <v>1025</v>
      </c>
      <c r="B656">
        <v>1</v>
      </c>
      <c r="C656" s="56">
        <v>42419</v>
      </c>
      <c r="D656" t="s">
        <v>1153</v>
      </c>
      <c r="E656" t="s">
        <v>3558</v>
      </c>
      <c r="G656" t="s">
        <v>3559</v>
      </c>
      <c r="H656" t="s">
        <v>1144</v>
      </c>
      <c r="I656" t="s">
        <v>1144</v>
      </c>
      <c r="J656" t="s">
        <v>1144</v>
      </c>
      <c r="K656" t="s">
        <v>1144</v>
      </c>
      <c r="L656">
        <v>67.849999999999994</v>
      </c>
      <c r="M656">
        <v>123.12</v>
      </c>
      <c r="N656">
        <v>0</v>
      </c>
      <c r="O656" s="56">
        <v>0</v>
      </c>
      <c r="P656" s="56">
        <v>0</v>
      </c>
      <c r="Q656">
        <v>1</v>
      </c>
      <c r="R656">
        <v>1</v>
      </c>
      <c r="S656">
        <v>11</v>
      </c>
      <c r="T656">
        <v>8</v>
      </c>
      <c r="U656">
        <v>3</v>
      </c>
      <c r="V656">
        <v>1</v>
      </c>
      <c r="W656" t="s">
        <v>1156</v>
      </c>
      <c r="X656" t="s">
        <v>7659</v>
      </c>
      <c r="AA656">
        <v>0</v>
      </c>
      <c r="AB656">
        <v>0</v>
      </c>
      <c r="AC656">
        <v>0</v>
      </c>
      <c r="AD656">
        <v>0</v>
      </c>
      <c r="AE656">
        <v>0</v>
      </c>
      <c r="AF656">
        <v>0</v>
      </c>
      <c r="AG656">
        <v>0</v>
      </c>
      <c r="AJ656" s="56"/>
      <c r="AK656" s="56"/>
      <c r="AL656" s="56"/>
      <c r="AM656">
        <v>2</v>
      </c>
      <c r="AP656" t="s">
        <v>1155</v>
      </c>
      <c r="AS656" t="s">
        <v>1152</v>
      </c>
      <c r="AT656">
        <v>1</v>
      </c>
      <c r="AV656">
        <v>3</v>
      </c>
      <c r="AW656">
        <v>2</v>
      </c>
      <c r="AX656">
        <v>1</v>
      </c>
      <c r="AY656" t="s">
        <v>1148</v>
      </c>
      <c r="AZ656" t="s">
        <v>1148</v>
      </c>
      <c r="BA656">
        <v>4</v>
      </c>
      <c r="BD656">
        <v>1000000000</v>
      </c>
      <c r="BE656">
        <v>3</v>
      </c>
      <c r="BF656">
        <v>0</v>
      </c>
      <c r="BG656">
        <v>0</v>
      </c>
      <c r="BH656">
        <v>0</v>
      </c>
      <c r="BI656">
        <v>0</v>
      </c>
      <c r="BJ656">
        <v>0</v>
      </c>
      <c r="BK656">
        <v>0</v>
      </c>
      <c r="BL656">
        <v>0</v>
      </c>
      <c r="BM656">
        <v>3</v>
      </c>
      <c r="BN656">
        <v>0</v>
      </c>
      <c r="BO656">
        <v>0</v>
      </c>
      <c r="BP656">
        <v>0</v>
      </c>
      <c r="BR656">
        <v>0</v>
      </c>
      <c r="BS656">
        <v>1</v>
      </c>
      <c r="BX656">
        <v>0</v>
      </c>
      <c r="BY656">
        <v>0</v>
      </c>
      <c r="BZ656">
        <v>0</v>
      </c>
      <c r="CA656">
        <v>3.55</v>
      </c>
      <c r="CB656">
        <v>0</v>
      </c>
      <c r="CC656">
        <v>1</v>
      </c>
      <c r="CD656" s="56">
        <v>42342</v>
      </c>
      <c r="CE656" s="56">
        <v>42342</v>
      </c>
      <c r="CF656" s="56">
        <v>42342</v>
      </c>
      <c r="CG656" s="56">
        <v>42419</v>
      </c>
      <c r="CH656" s="56"/>
      <c r="CI656" s="56"/>
      <c r="CJ656">
        <v>0.04</v>
      </c>
      <c r="CK656">
        <v>0</v>
      </c>
      <c r="CL656">
        <v>0</v>
      </c>
      <c r="CM656">
        <v>0</v>
      </c>
      <c r="CN656">
        <v>0</v>
      </c>
      <c r="CO656">
        <v>0.03</v>
      </c>
      <c r="CP656">
        <v>0.92</v>
      </c>
      <c r="CQ656" t="s">
        <v>1154</v>
      </c>
      <c r="CR656" t="s">
        <v>1153</v>
      </c>
      <c r="CS656" t="s">
        <v>1725</v>
      </c>
      <c r="CT656" t="s">
        <v>1397</v>
      </c>
      <c r="CU656" t="s">
        <v>1396</v>
      </c>
      <c r="CV656" t="s">
        <v>3560</v>
      </c>
      <c r="CW656" t="s">
        <v>1390</v>
      </c>
      <c r="CX656" t="s">
        <v>853</v>
      </c>
      <c r="DC656" t="s">
        <v>1387</v>
      </c>
      <c r="DE656" t="s">
        <v>1728</v>
      </c>
    </row>
    <row r="657" spans="1:109" x14ac:dyDescent="0.25">
      <c r="A657" t="s">
        <v>1025</v>
      </c>
      <c r="B657">
        <v>1</v>
      </c>
      <c r="C657" s="56">
        <v>42419</v>
      </c>
      <c r="D657" t="s">
        <v>1153</v>
      </c>
      <c r="E657" t="s">
        <v>3561</v>
      </c>
      <c r="G657" t="s">
        <v>3562</v>
      </c>
      <c r="H657" t="s">
        <v>1144</v>
      </c>
      <c r="I657" t="s">
        <v>1144</v>
      </c>
      <c r="J657" t="s">
        <v>1144</v>
      </c>
      <c r="K657" t="s">
        <v>1144</v>
      </c>
      <c r="L657">
        <v>0.76</v>
      </c>
      <c r="M657">
        <v>2.0699999999999998</v>
      </c>
      <c r="N657">
        <v>0</v>
      </c>
      <c r="O657" s="56">
        <v>0</v>
      </c>
      <c r="P657" s="56">
        <v>0</v>
      </c>
      <c r="Q657">
        <v>1</v>
      </c>
      <c r="R657">
        <v>1</v>
      </c>
      <c r="S657">
        <v>11</v>
      </c>
      <c r="T657">
        <v>8</v>
      </c>
      <c r="U657">
        <v>3</v>
      </c>
      <c r="V657">
        <v>1</v>
      </c>
      <c r="X657" t="s">
        <v>7755</v>
      </c>
      <c r="AA657">
        <v>0</v>
      </c>
      <c r="AB657">
        <v>0</v>
      </c>
      <c r="AC657">
        <v>0</v>
      </c>
      <c r="AD657">
        <v>0</v>
      </c>
      <c r="AE657">
        <v>0</v>
      </c>
      <c r="AF657">
        <v>0</v>
      </c>
      <c r="AG657">
        <v>0</v>
      </c>
      <c r="AJ657" s="56"/>
      <c r="AK657" s="56"/>
      <c r="AL657" s="56"/>
      <c r="AP657" t="s">
        <v>1155</v>
      </c>
      <c r="AS657" t="s">
        <v>1152</v>
      </c>
      <c r="AT657">
        <v>1</v>
      </c>
      <c r="AV657">
        <v>0</v>
      </c>
      <c r="AW657">
        <v>0</v>
      </c>
      <c r="AX657">
        <v>0</v>
      </c>
      <c r="AY657" t="s">
        <v>1388</v>
      </c>
      <c r="AZ657" t="s">
        <v>1388</v>
      </c>
      <c r="BA657">
        <v>0</v>
      </c>
      <c r="BD657">
        <v>1000000000</v>
      </c>
      <c r="BE657">
        <v>0</v>
      </c>
      <c r="BF657">
        <v>0</v>
      </c>
      <c r="BG657">
        <v>0</v>
      </c>
      <c r="BH657">
        <v>0</v>
      </c>
      <c r="BI657">
        <v>0</v>
      </c>
      <c r="BJ657">
        <v>0</v>
      </c>
      <c r="BK657">
        <v>0</v>
      </c>
      <c r="BL657">
        <v>0</v>
      </c>
      <c r="BM657">
        <v>0</v>
      </c>
      <c r="BN657">
        <v>0</v>
      </c>
      <c r="BO657">
        <v>0</v>
      </c>
      <c r="BP657">
        <v>0</v>
      </c>
      <c r="BR657">
        <v>0</v>
      </c>
      <c r="BS657">
        <v>0</v>
      </c>
      <c r="BX657">
        <v>0</v>
      </c>
      <c r="BY657">
        <v>0</v>
      </c>
      <c r="BZ657">
        <v>0</v>
      </c>
      <c r="CA657">
        <v>0</v>
      </c>
      <c r="CB657">
        <v>0</v>
      </c>
      <c r="CC657">
        <v>1</v>
      </c>
      <c r="CD657" s="56">
        <v>42095</v>
      </c>
      <c r="CE657" s="56">
        <v>42342</v>
      </c>
      <c r="CF657" s="56">
        <v>42342</v>
      </c>
      <c r="CG657" s="56">
        <v>42419</v>
      </c>
      <c r="CH657" s="56"/>
      <c r="CI657" s="56"/>
      <c r="CJ657">
        <v>1</v>
      </c>
      <c r="CK657">
        <v>0</v>
      </c>
      <c r="CL657">
        <v>0.95</v>
      </c>
      <c r="CM657">
        <v>0</v>
      </c>
      <c r="CN657">
        <v>0</v>
      </c>
      <c r="CO657">
        <v>0</v>
      </c>
      <c r="CP657">
        <v>0</v>
      </c>
      <c r="CQ657" t="s">
        <v>1154</v>
      </c>
      <c r="CR657" t="s">
        <v>1153</v>
      </c>
      <c r="CS657" t="s">
        <v>1725</v>
      </c>
      <c r="CT657" t="s">
        <v>1397</v>
      </c>
      <c r="CU657" t="s">
        <v>1396</v>
      </c>
      <c r="CV657" t="s">
        <v>3563</v>
      </c>
      <c r="CW657" t="s">
        <v>1727</v>
      </c>
      <c r="CX657" t="s">
        <v>853</v>
      </c>
      <c r="DC657" t="s">
        <v>1387</v>
      </c>
      <c r="DE657" t="s">
        <v>1728</v>
      </c>
    </row>
    <row r="658" spans="1:109" x14ac:dyDescent="0.25">
      <c r="A658" t="s">
        <v>1025</v>
      </c>
      <c r="B658">
        <v>1</v>
      </c>
      <c r="C658" s="56">
        <v>42419</v>
      </c>
      <c r="D658" t="s">
        <v>1153</v>
      </c>
      <c r="E658" t="s">
        <v>1520</v>
      </c>
      <c r="G658" t="s">
        <v>3564</v>
      </c>
      <c r="H658" t="s">
        <v>1144</v>
      </c>
      <c r="I658" t="s">
        <v>1144</v>
      </c>
      <c r="J658" t="s">
        <v>1144</v>
      </c>
      <c r="K658" t="s">
        <v>1144</v>
      </c>
      <c r="L658">
        <v>1.36</v>
      </c>
      <c r="M658">
        <v>5.58</v>
      </c>
      <c r="N658">
        <v>0</v>
      </c>
      <c r="O658" s="56">
        <v>0</v>
      </c>
      <c r="P658" s="56">
        <v>0</v>
      </c>
      <c r="Q658">
        <v>1</v>
      </c>
      <c r="R658">
        <v>1</v>
      </c>
      <c r="S658">
        <v>11</v>
      </c>
      <c r="T658">
        <v>8</v>
      </c>
      <c r="U658">
        <v>3</v>
      </c>
      <c r="V658">
        <v>1</v>
      </c>
      <c r="W658" t="s">
        <v>1156</v>
      </c>
      <c r="X658" t="s">
        <v>7755</v>
      </c>
      <c r="AA658">
        <v>0</v>
      </c>
      <c r="AB658">
        <v>0</v>
      </c>
      <c r="AC658">
        <v>0</v>
      </c>
      <c r="AD658">
        <v>0</v>
      </c>
      <c r="AE658">
        <v>0</v>
      </c>
      <c r="AF658">
        <v>0</v>
      </c>
      <c r="AG658">
        <v>0</v>
      </c>
      <c r="AJ658" s="56"/>
      <c r="AK658" s="56"/>
      <c r="AL658" s="56"/>
      <c r="AM658">
        <v>35</v>
      </c>
      <c r="AP658" t="s">
        <v>1155</v>
      </c>
      <c r="AR658">
        <v>5</v>
      </c>
      <c r="AS658" t="s">
        <v>1152</v>
      </c>
      <c r="AT658">
        <v>1</v>
      </c>
      <c r="AV658">
        <v>151</v>
      </c>
      <c r="AW658">
        <v>100</v>
      </c>
      <c r="AX658">
        <v>50</v>
      </c>
      <c r="AY658" t="s">
        <v>1145</v>
      </c>
      <c r="AZ658" t="s">
        <v>1148</v>
      </c>
      <c r="BA658">
        <v>151</v>
      </c>
      <c r="BD658">
        <v>1000000000</v>
      </c>
      <c r="BE658">
        <v>80</v>
      </c>
      <c r="BF658">
        <v>0.47</v>
      </c>
      <c r="BG658">
        <v>0</v>
      </c>
      <c r="BH658">
        <v>0</v>
      </c>
      <c r="BI658">
        <v>0</v>
      </c>
      <c r="BJ658">
        <v>0</v>
      </c>
      <c r="BK658">
        <v>0</v>
      </c>
      <c r="BL658">
        <v>30</v>
      </c>
      <c r="BM658">
        <v>110</v>
      </c>
      <c r="BN658">
        <v>0.27</v>
      </c>
      <c r="BO658">
        <v>0</v>
      </c>
      <c r="BP658">
        <v>0</v>
      </c>
      <c r="BR658">
        <v>40</v>
      </c>
      <c r="BS658">
        <v>41</v>
      </c>
      <c r="BX658">
        <v>0</v>
      </c>
      <c r="BY658">
        <v>0</v>
      </c>
      <c r="BZ658">
        <v>0</v>
      </c>
      <c r="CA658">
        <v>13.54</v>
      </c>
      <c r="CB658">
        <v>0</v>
      </c>
      <c r="CC658">
        <v>1</v>
      </c>
      <c r="CD658" s="56">
        <v>42095</v>
      </c>
      <c r="CE658" s="56">
        <v>42342</v>
      </c>
      <c r="CF658" s="56">
        <v>42342</v>
      </c>
      <c r="CG658" s="56">
        <v>42419</v>
      </c>
      <c r="CH658" s="56"/>
      <c r="CI658" s="56"/>
      <c r="CJ658">
        <v>0.25</v>
      </c>
      <c r="CK658">
        <v>0</v>
      </c>
      <c r="CL658">
        <v>0</v>
      </c>
      <c r="CM658">
        <v>0</v>
      </c>
      <c r="CN658">
        <v>0.39</v>
      </c>
      <c r="CO658">
        <v>0.43</v>
      </c>
      <c r="CP658">
        <v>0.13</v>
      </c>
      <c r="CQ658" t="s">
        <v>1154</v>
      </c>
      <c r="CR658" t="s">
        <v>1153</v>
      </c>
      <c r="CS658" t="s">
        <v>1725</v>
      </c>
      <c r="CT658" t="s">
        <v>1397</v>
      </c>
      <c r="CU658" t="s">
        <v>1396</v>
      </c>
      <c r="CV658" t="s">
        <v>3565</v>
      </c>
      <c r="CW658" t="s">
        <v>1727</v>
      </c>
      <c r="CX658" t="s">
        <v>853</v>
      </c>
      <c r="DC658" t="s">
        <v>1387</v>
      </c>
      <c r="DE658" t="s">
        <v>1728</v>
      </c>
    </row>
    <row r="659" spans="1:109" x14ac:dyDescent="0.25">
      <c r="A659" t="s">
        <v>1025</v>
      </c>
      <c r="B659">
        <v>1</v>
      </c>
      <c r="C659" s="56">
        <v>42419</v>
      </c>
      <c r="D659" t="s">
        <v>1153</v>
      </c>
      <c r="E659" t="s">
        <v>1521</v>
      </c>
      <c r="G659" t="s">
        <v>3566</v>
      </c>
      <c r="H659" t="s">
        <v>1144</v>
      </c>
      <c r="I659" t="s">
        <v>1144</v>
      </c>
      <c r="J659" t="s">
        <v>1144</v>
      </c>
      <c r="K659" t="s">
        <v>1144</v>
      </c>
      <c r="L659">
        <v>0.59</v>
      </c>
      <c r="M659">
        <v>2.36</v>
      </c>
      <c r="N659">
        <v>0</v>
      </c>
      <c r="O659" s="56">
        <v>0</v>
      </c>
      <c r="P659" s="56">
        <v>0</v>
      </c>
      <c r="Q659">
        <v>1</v>
      </c>
      <c r="R659">
        <v>1</v>
      </c>
      <c r="S659">
        <v>11</v>
      </c>
      <c r="T659">
        <v>8</v>
      </c>
      <c r="U659">
        <v>3</v>
      </c>
      <c r="V659">
        <v>1</v>
      </c>
      <c r="W659" t="s">
        <v>1156</v>
      </c>
      <c r="X659" t="s">
        <v>7662</v>
      </c>
      <c r="Y659">
        <v>128</v>
      </c>
      <c r="AA659">
        <v>0</v>
      </c>
      <c r="AB659">
        <v>0</v>
      </c>
      <c r="AC659">
        <v>0</v>
      </c>
      <c r="AD659">
        <v>0</v>
      </c>
      <c r="AE659">
        <v>0</v>
      </c>
      <c r="AF659">
        <v>0</v>
      </c>
      <c r="AG659">
        <v>0</v>
      </c>
      <c r="AJ659" s="56"/>
      <c r="AK659" s="56"/>
      <c r="AL659" s="56"/>
      <c r="AP659" t="s">
        <v>1155</v>
      </c>
      <c r="AR659">
        <v>5</v>
      </c>
      <c r="AS659" t="s">
        <v>1152</v>
      </c>
      <c r="AT659">
        <v>1</v>
      </c>
      <c r="AV659">
        <v>160</v>
      </c>
      <c r="AW659">
        <v>106</v>
      </c>
      <c r="AX659">
        <v>53</v>
      </c>
      <c r="AY659" t="s">
        <v>1145</v>
      </c>
      <c r="AZ659" t="s">
        <v>1148</v>
      </c>
      <c r="BA659">
        <v>120</v>
      </c>
      <c r="BD659">
        <v>1000000000</v>
      </c>
      <c r="BE659">
        <v>75</v>
      </c>
      <c r="BF659">
        <v>0.53</v>
      </c>
      <c r="BG659">
        <v>0</v>
      </c>
      <c r="BH659">
        <v>0</v>
      </c>
      <c r="BI659">
        <v>0</v>
      </c>
      <c r="BJ659">
        <v>0</v>
      </c>
      <c r="BK659">
        <v>0</v>
      </c>
      <c r="BL659">
        <v>45</v>
      </c>
      <c r="BM659">
        <v>120</v>
      </c>
      <c r="BN659">
        <v>0.25</v>
      </c>
      <c r="BO659">
        <v>0</v>
      </c>
      <c r="BP659">
        <v>0</v>
      </c>
      <c r="BR659">
        <v>40</v>
      </c>
      <c r="BS659">
        <v>44</v>
      </c>
      <c r="BT659">
        <v>10</v>
      </c>
      <c r="BX659">
        <v>0</v>
      </c>
      <c r="BY659">
        <v>0</v>
      </c>
      <c r="BZ659">
        <v>0</v>
      </c>
      <c r="CA659">
        <v>13.09</v>
      </c>
      <c r="CB659">
        <v>0</v>
      </c>
      <c r="CC659">
        <v>1</v>
      </c>
      <c r="CD659" s="56">
        <v>42272</v>
      </c>
      <c r="CE659" s="56">
        <v>42342</v>
      </c>
      <c r="CF659" s="56">
        <v>42342</v>
      </c>
      <c r="CG659" s="56">
        <v>42419</v>
      </c>
      <c r="CH659" s="56"/>
      <c r="CI659" s="56"/>
      <c r="CJ659">
        <v>0.16</v>
      </c>
      <c r="CK659">
        <v>0</v>
      </c>
      <c r="CL659">
        <v>0</v>
      </c>
      <c r="CM659">
        <v>0</v>
      </c>
      <c r="CN659">
        <v>0.47</v>
      </c>
      <c r="CO659">
        <v>0.48</v>
      </c>
      <c r="CP659">
        <v>0</v>
      </c>
      <c r="CQ659" t="s">
        <v>1154</v>
      </c>
      <c r="CR659" t="s">
        <v>1153</v>
      </c>
      <c r="CS659" t="s">
        <v>1725</v>
      </c>
      <c r="CT659" t="s">
        <v>1397</v>
      </c>
      <c r="CU659" t="s">
        <v>1396</v>
      </c>
      <c r="CV659" t="s">
        <v>3567</v>
      </c>
      <c r="CW659" t="s">
        <v>1727</v>
      </c>
      <c r="CX659" t="s">
        <v>853</v>
      </c>
      <c r="DC659" t="s">
        <v>1387</v>
      </c>
      <c r="DE659" t="s">
        <v>1728</v>
      </c>
    </row>
    <row r="660" spans="1:109" x14ac:dyDescent="0.25">
      <c r="A660" t="s">
        <v>1025</v>
      </c>
      <c r="B660">
        <v>1</v>
      </c>
      <c r="C660" s="56">
        <v>42419</v>
      </c>
      <c r="D660" t="s">
        <v>1153</v>
      </c>
      <c r="E660" t="s">
        <v>1522</v>
      </c>
      <c r="G660" t="s">
        <v>3568</v>
      </c>
      <c r="H660" t="s">
        <v>1144</v>
      </c>
      <c r="I660" t="s">
        <v>1144</v>
      </c>
      <c r="J660" t="s">
        <v>1144</v>
      </c>
      <c r="K660" t="s">
        <v>1144</v>
      </c>
      <c r="L660">
        <v>1.22</v>
      </c>
      <c r="M660">
        <v>5.04</v>
      </c>
      <c r="N660">
        <v>0</v>
      </c>
      <c r="O660" s="56">
        <v>0</v>
      </c>
      <c r="P660" s="56">
        <v>0</v>
      </c>
      <c r="Q660">
        <v>1</v>
      </c>
      <c r="R660">
        <v>1</v>
      </c>
      <c r="S660">
        <v>11</v>
      </c>
      <c r="T660">
        <v>8</v>
      </c>
      <c r="U660">
        <v>3</v>
      </c>
      <c r="V660">
        <v>1</v>
      </c>
      <c r="W660" t="s">
        <v>1394</v>
      </c>
      <c r="X660" t="s">
        <v>7759</v>
      </c>
      <c r="AA660">
        <v>0</v>
      </c>
      <c r="AB660">
        <v>0</v>
      </c>
      <c r="AC660">
        <v>0</v>
      </c>
      <c r="AD660">
        <v>0</v>
      </c>
      <c r="AE660">
        <v>0</v>
      </c>
      <c r="AF660">
        <v>0</v>
      </c>
      <c r="AG660">
        <v>0</v>
      </c>
      <c r="AJ660" s="56"/>
      <c r="AK660" s="56"/>
      <c r="AL660" s="56"/>
      <c r="AP660" t="s">
        <v>1155</v>
      </c>
      <c r="AR660">
        <v>5</v>
      </c>
      <c r="AS660" t="s">
        <v>1152</v>
      </c>
      <c r="AT660">
        <v>1</v>
      </c>
      <c r="AV660">
        <v>70</v>
      </c>
      <c r="AW660">
        <v>47</v>
      </c>
      <c r="AX660">
        <v>23</v>
      </c>
      <c r="AY660" t="s">
        <v>1146</v>
      </c>
      <c r="AZ660" t="s">
        <v>1145</v>
      </c>
      <c r="BA660">
        <v>65</v>
      </c>
      <c r="BD660">
        <v>1000000000</v>
      </c>
      <c r="BE660">
        <v>20</v>
      </c>
      <c r="BF660">
        <v>0.71</v>
      </c>
      <c r="BG660">
        <v>0</v>
      </c>
      <c r="BH660">
        <v>0</v>
      </c>
      <c r="BI660">
        <v>0</v>
      </c>
      <c r="BJ660">
        <v>0</v>
      </c>
      <c r="BK660">
        <v>0</v>
      </c>
      <c r="BL660">
        <v>10</v>
      </c>
      <c r="BM660">
        <v>30</v>
      </c>
      <c r="BN660">
        <v>0.56999999999999995</v>
      </c>
      <c r="BO660">
        <v>0</v>
      </c>
      <c r="BP660">
        <v>0</v>
      </c>
      <c r="BR660">
        <v>40</v>
      </c>
      <c r="BS660">
        <v>19</v>
      </c>
      <c r="BT660">
        <v>10</v>
      </c>
      <c r="BX660">
        <v>11.46</v>
      </c>
      <c r="BY660">
        <v>0</v>
      </c>
      <c r="BZ660">
        <v>0</v>
      </c>
      <c r="CA660">
        <v>13.66</v>
      </c>
      <c r="CB660">
        <v>0</v>
      </c>
      <c r="CC660">
        <v>1</v>
      </c>
      <c r="CD660" s="56">
        <v>42416</v>
      </c>
      <c r="CE660" s="56">
        <v>42416</v>
      </c>
      <c r="CF660" s="56">
        <v>42416</v>
      </c>
      <c r="CG660" s="56">
        <v>42493</v>
      </c>
      <c r="CH660" s="56"/>
      <c r="CI660" s="56"/>
      <c r="CJ660">
        <v>0</v>
      </c>
      <c r="CK660">
        <v>0</v>
      </c>
      <c r="CL660">
        <v>0</v>
      </c>
      <c r="CM660">
        <v>7.0000000000000007E-2</v>
      </c>
      <c r="CN660">
        <v>0</v>
      </c>
      <c r="CO660">
        <v>0</v>
      </c>
      <c r="CP660">
        <v>0</v>
      </c>
      <c r="CQ660" t="s">
        <v>1154</v>
      </c>
      <c r="CR660" t="s">
        <v>1153</v>
      </c>
      <c r="CS660" t="s">
        <v>1725</v>
      </c>
      <c r="CT660" t="s">
        <v>1397</v>
      </c>
      <c r="CU660" t="s">
        <v>1396</v>
      </c>
      <c r="CV660" t="s">
        <v>3569</v>
      </c>
      <c r="CW660" t="s">
        <v>1727</v>
      </c>
      <c r="CX660" t="s">
        <v>853</v>
      </c>
      <c r="DC660" t="s">
        <v>1387</v>
      </c>
      <c r="DE660" t="s">
        <v>1728</v>
      </c>
    </row>
    <row r="661" spans="1:109" x14ac:dyDescent="0.25">
      <c r="A661" t="s">
        <v>1025</v>
      </c>
      <c r="B661">
        <v>1</v>
      </c>
      <c r="C661" s="56">
        <v>42419</v>
      </c>
      <c r="D661" t="s">
        <v>1153</v>
      </c>
      <c r="E661" t="s">
        <v>1523</v>
      </c>
      <c r="G661" t="s">
        <v>3570</v>
      </c>
      <c r="H661" t="s">
        <v>1144</v>
      </c>
      <c r="I661" t="s">
        <v>1144</v>
      </c>
      <c r="J661" t="s">
        <v>1144</v>
      </c>
      <c r="K661" t="s">
        <v>1144</v>
      </c>
      <c r="L661">
        <v>0.79</v>
      </c>
      <c r="M661">
        <v>2.98</v>
      </c>
      <c r="N661">
        <v>0</v>
      </c>
      <c r="O661" s="56">
        <v>0</v>
      </c>
      <c r="P661" s="56">
        <v>0</v>
      </c>
      <c r="Q661">
        <v>1</v>
      </c>
      <c r="R661">
        <v>1</v>
      </c>
      <c r="S661">
        <v>11</v>
      </c>
      <c r="T661">
        <v>8</v>
      </c>
      <c r="U661">
        <v>3</v>
      </c>
      <c r="V661">
        <v>1</v>
      </c>
      <c r="W661" t="s">
        <v>1156</v>
      </c>
      <c r="X661" t="s">
        <v>7755</v>
      </c>
      <c r="AA661">
        <v>0</v>
      </c>
      <c r="AB661">
        <v>0</v>
      </c>
      <c r="AC661">
        <v>0</v>
      </c>
      <c r="AD661">
        <v>0</v>
      </c>
      <c r="AE661">
        <v>0</v>
      </c>
      <c r="AF661">
        <v>0</v>
      </c>
      <c r="AG661">
        <v>0</v>
      </c>
      <c r="AJ661" s="56"/>
      <c r="AK661" s="56"/>
      <c r="AL661" s="56"/>
      <c r="AM661">
        <v>200</v>
      </c>
      <c r="AP661" t="s">
        <v>1155</v>
      </c>
      <c r="AR661">
        <v>5</v>
      </c>
      <c r="AS661" t="s">
        <v>1152</v>
      </c>
      <c r="AT661">
        <v>1</v>
      </c>
      <c r="AV661">
        <v>317</v>
      </c>
      <c r="AW661">
        <v>211</v>
      </c>
      <c r="AX661">
        <v>105</v>
      </c>
      <c r="AY661" t="s">
        <v>1145</v>
      </c>
      <c r="AZ661" t="s">
        <v>1145</v>
      </c>
      <c r="BA661">
        <v>317</v>
      </c>
      <c r="BD661">
        <v>1000000000</v>
      </c>
      <c r="BE661">
        <v>125</v>
      </c>
      <c r="BF661">
        <v>0.61</v>
      </c>
      <c r="BG661">
        <v>0</v>
      </c>
      <c r="BH661">
        <v>0</v>
      </c>
      <c r="BI661">
        <v>0</v>
      </c>
      <c r="BJ661">
        <v>0</v>
      </c>
      <c r="BK661">
        <v>0</v>
      </c>
      <c r="BL661">
        <v>0</v>
      </c>
      <c r="BM661">
        <v>125</v>
      </c>
      <c r="BN661">
        <v>0.61</v>
      </c>
      <c r="BO661">
        <v>0</v>
      </c>
      <c r="BP661">
        <v>0</v>
      </c>
      <c r="BR661">
        <v>190</v>
      </c>
      <c r="BS661">
        <v>86</v>
      </c>
      <c r="BX661">
        <v>0</v>
      </c>
      <c r="BY661">
        <v>0</v>
      </c>
      <c r="BZ661">
        <v>0</v>
      </c>
      <c r="CA661">
        <v>12.1</v>
      </c>
      <c r="CB661">
        <v>0</v>
      </c>
      <c r="CC661">
        <v>1</v>
      </c>
      <c r="CD661" s="56">
        <v>42095</v>
      </c>
      <c r="CE661" s="56">
        <v>42342</v>
      </c>
      <c r="CF661" s="56">
        <v>42342</v>
      </c>
      <c r="CG661" s="56">
        <v>42419</v>
      </c>
      <c r="CH661" s="56"/>
      <c r="CI661" s="56"/>
      <c r="CJ661">
        <v>0.21</v>
      </c>
      <c r="CK661">
        <v>0</v>
      </c>
      <c r="CL661">
        <v>0</v>
      </c>
      <c r="CM661">
        <v>0</v>
      </c>
      <c r="CN661">
        <v>0.09</v>
      </c>
      <c r="CO661">
        <v>0.52</v>
      </c>
      <c r="CP661">
        <v>0.34</v>
      </c>
      <c r="CQ661" t="s">
        <v>1154</v>
      </c>
      <c r="CR661" t="s">
        <v>1153</v>
      </c>
      <c r="CS661" t="s">
        <v>1725</v>
      </c>
      <c r="CT661" t="s">
        <v>1397</v>
      </c>
      <c r="CU661" t="s">
        <v>1396</v>
      </c>
      <c r="CV661" t="s">
        <v>3571</v>
      </c>
      <c r="CW661" t="s">
        <v>1727</v>
      </c>
      <c r="CX661" t="s">
        <v>853</v>
      </c>
      <c r="DC661" t="s">
        <v>1387</v>
      </c>
      <c r="DE661" t="s">
        <v>1728</v>
      </c>
    </row>
    <row r="662" spans="1:109" x14ac:dyDescent="0.25">
      <c r="A662" t="s">
        <v>1025</v>
      </c>
      <c r="B662">
        <v>1</v>
      </c>
      <c r="C662" s="56">
        <v>42419</v>
      </c>
      <c r="D662" t="s">
        <v>1153</v>
      </c>
      <c r="E662" t="s">
        <v>3572</v>
      </c>
      <c r="G662" t="s">
        <v>3573</v>
      </c>
      <c r="H662" t="s">
        <v>1144</v>
      </c>
      <c r="I662" t="s">
        <v>1144</v>
      </c>
      <c r="J662" t="s">
        <v>1144</v>
      </c>
      <c r="K662" t="s">
        <v>1144</v>
      </c>
      <c r="L662">
        <v>0.56999999999999995</v>
      </c>
      <c r="M662">
        <v>2.0499999999999998</v>
      </c>
      <c r="N662">
        <v>0</v>
      </c>
      <c r="O662" s="56">
        <v>0</v>
      </c>
      <c r="P662" s="56">
        <v>0</v>
      </c>
      <c r="Q662">
        <v>1</v>
      </c>
      <c r="R662">
        <v>1</v>
      </c>
      <c r="S662">
        <v>11</v>
      </c>
      <c r="T662">
        <v>8</v>
      </c>
      <c r="U662">
        <v>3</v>
      </c>
      <c r="V662">
        <v>1</v>
      </c>
      <c r="X662" t="s">
        <v>7755</v>
      </c>
      <c r="AA662">
        <v>0</v>
      </c>
      <c r="AB662">
        <v>0</v>
      </c>
      <c r="AC662">
        <v>0</v>
      </c>
      <c r="AD662">
        <v>0</v>
      </c>
      <c r="AE662">
        <v>0</v>
      </c>
      <c r="AF662">
        <v>0</v>
      </c>
      <c r="AG662">
        <v>0</v>
      </c>
      <c r="AJ662" s="56"/>
      <c r="AK662" s="56"/>
      <c r="AL662" s="56"/>
      <c r="AP662" t="s">
        <v>1155</v>
      </c>
      <c r="AR662">
        <v>5</v>
      </c>
      <c r="AS662" t="s">
        <v>1152</v>
      </c>
      <c r="AT662">
        <v>1</v>
      </c>
      <c r="AV662">
        <v>30</v>
      </c>
      <c r="AW662">
        <v>20</v>
      </c>
      <c r="AX662">
        <v>10</v>
      </c>
      <c r="AY662" t="s">
        <v>1147</v>
      </c>
      <c r="AZ662" t="s">
        <v>1147</v>
      </c>
      <c r="BA662">
        <v>30</v>
      </c>
      <c r="BD662">
        <v>1000000000</v>
      </c>
      <c r="BE662">
        <v>37</v>
      </c>
      <c r="BF662">
        <v>-0.23</v>
      </c>
      <c r="BG662">
        <v>0</v>
      </c>
      <c r="BH662">
        <v>0</v>
      </c>
      <c r="BI662">
        <v>0</v>
      </c>
      <c r="BJ662">
        <v>0</v>
      </c>
      <c r="BK662">
        <v>0</v>
      </c>
      <c r="BL662">
        <v>0</v>
      </c>
      <c r="BM662">
        <v>37</v>
      </c>
      <c r="BN662">
        <v>-0.23</v>
      </c>
      <c r="BO662">
        <v>0</v>
      </c>
      <c r="BP662">
        <v>0</v>
      </c>
      <c r="BR662">
        <v>0</v>
      </c>
      <c r="BS662">
        <v>8</v>
      </c>
      <c r="BX662">
        <v>0</v>
      </c>
      <c r="BY662">
        <v>3.99</v>
      </c>
      <c r="BZ662">
        <v>0</v>
      </c>
      <c r="CA662">
        <v>11.33</v>
      </c>
      <c r="CB662">
        <v>0</v>
      </c>
      <c r="CC662">
        <v>1</v>
      </c>
      <c r="CD662" s="56">
        <v>42095</v>
      </c>
      <c r="CE662" s="56">
        <v>42342</v>
      </c>
      <c r="CF662" s="56">
        <v>42342</v>
      </c>
      <c r="CG662" s="56">
        <v>42419</v>
      </c>
      <c r="CH662" s="56"/>
      <c r="CI662" s="56"/>
      <c r="CJ662">
        <v>0</v>
      </c>
      <c r="CK662">
        <v>0</v>
      </c>
      <c r="CL662">
        <v>0</v>
      </c>
      <c r="CM662">
        <v>0</v>
      </c>
      <c r="CN662">
        <v>0</v>
      </c>
      <c r="CO662">
        <v>0</v>
      </c>
      <c r="CP662">
        <v>0.95</v>
      </c>
      <c r="CQ662" t="s">
        <v>1154</v>
      </c>
      <c r="CR662" t="s">
        <v>1153</v>
      </c>
      <c r="CS662" t="s">
        <v>1725</v>
      </c>
      <c r="CT662" t="s">
        <v>1397</v>
      </c>
      <c r="CU662" t="s">
        <v>1396</v>
      </c>
      <c r="CV662" t="s">
        <v>3574</v>
      </c>
      <c r="CW662" t="s">
        <v>1727</v>
      </c>
      <c r="CX662" t="s">
        <v>853</v>
      </c>
      <c r="DC662" t="s">
        <v>1387</v>
      </c>
      <c r="DE662" t="s">
        <v>1728</v>
      </c>
    </row>
    <row r="663" spans="1:109" x14ac:dyDescent="0.25">
      <c r="A663" t="s">
        <v>1025</v>
      </c>
      <c r="B663">
        <v>1</v>
      </c>
      <c r="C663" s="56">
        <v>42419</v>
      </c>
      <c r="D663" t="s">
        <v>1153</v>
      </c>
      <c r="E663" t="s">
        <v>3575</v>
      </c>
      <c r="G663" t="s">
        <v>3576</v>
      </c>
      <c r="H663" t="s">
        <v>1144</v>
      </c>
      <c r="I663" t="s">
        <v>1144</v>
      </c>
      <c r="J663" t="s">
        <v>1144</v>
      </c>
      <c r="K663" t="s">
        <v>1144</v>
      </c>
      <c r="L663">
        <v>0.69</v>
      </c>
      <c r="M663">
        <v>2.98</v>
      </c>
      <c r="N663">
        <v>0</v>
      </c>
      <c r="O663" s="56">
        <v>0</v>
      </c>
      <c r="P663" s="56">
        <v>0</v>
      </c>
      <c r="Q663">
        <v>1</v>
      </c>
      <c r="R663">
        <v>1</v>
      </c>
      <c r="S663">
        <v>11</v>
      </c>
      <c r="T663">
        <v>8</v>
      </c>
      <c r="U663">
        <v>3</v>
      </c>
      <c r="V663">
        <v>1</v>
      </c>
      <c r="W663" t="s">
        <v>1394</v>
      </c>
      <c r="X663" t="s">
        <v>7759</v>
      </c>
      <c r="AA663">
        <v>0</v>
      </c>
      <c r="AB663">
        <v>0</v>
      </c>
      <c r="AC663">
        <v>0</v>
      </c>
      <c r="AD663">
        <v>0</v>
      </c>
      <c r="AE663">
        <v>0</v>
      </c>
      <c r="AF663">
        <v>0</v>
      </c>
      <c r="AG663">
        <v>0</v>
      </c>
      <c r="AJ663" s="56"/>
      <c r="AK663" s="56"/>
      <c r="AL663" s="56"/>
      <c r="AP663" t="s">
        <v>1155</v>
      </c>
      <c r="AR663">
        <v>5</v>
      </c>
      <c r="AS663" t="s">
        <v>1152</v>
      </c>
      <c r="AT663">
        <v>1</v>
      </c>
      <c r="AV663">
        <v>220</v>
      </c>
      <c r="AW663">
        <v>146</v>
      </c>
      <c r="AX663">
        <v>73</v>
      </c>
      <c r="AY663" t="s">
        <v>1146</v>
      </c>
      <c r="AZ663" t="s">
        <v>1148</v>
      </c>
      <c r="BA663">
        <v>200</v>
      </c>
      <c r="BD663">
        <v>1000000000</v>
      </c>
      <c r="BE663">
        <v>62</v>
      </c>
      <c r="BF663">
        <v>0.72</v>
      </c>
      <c r="BG663">
        <v>155</v>
      </c>
      <c r="BH663">
        <v>0</v>
      </c>
      <c r="BI663">
        <v>0</v>
      </c>
      <c r="BJ663">
        <v>0</v>
      </c>
      <c r="BK663">
        <v>0</v>
      </c>
      <c r="BL663">
        <v>0</v>
      </c>
      <c r="BM663">
        <v>217</v>
      </c>
      <c r="BN663">
        <v>0.01</v>
      </c>
      <c r="BO663">
        <v>0</v>
      </c>
      <c r="BP663">
        <v>0</v>
      </c>
      <c r="BR663">
        <v>5</v>
      </c>
      <c r="BS663">
        <v>60</v>
      </c>
      <c r="BT663">
        <v>10</v>
      </c>
      <c r="BX663">
        <v>25.19</v>
      </c>
      <c r="BY663">
        <v>0</v>
      </c>
      <c r="BZ663">
        <v>0</v>
      </c>
      <c r="CA663">
        <v>14.48</v>
      </c>
      <c r="CB663">
        <v>0</v>
      </c>
      <c r="CC663">
        <v>1</v>
      </c>
      <c r="CD663" s="56">
        <v>42416</v>
      </c>
      <c r="CE663" s="56">
        <v>42416</v>
      </c>
      <c r="CF663" s="56">
        <v>42416</v>
      </c>
      <c r="CG663" s="56">
        <v>42493</v>
      </c>
      <c r="CH663" s="56"/>
      <c r="CI663" s="56"/>
      <c r="CJ663">
        <v>0.04</v>
      </c>
      <c r="CK663">
        <v>0</v>
      </c>
      <c r="CL663">
        <v>0</v>
      </c>
      <c r="CM663">
        <v>7.0000000000000007E-2</v>
      </c>
      <c r="CN663">
        <v>0</v>
      </c>
      <c r="CO663">
        <v>0</v>
      </c>
      <c r="CP663">
        <v>0</v>
      </c>
      <c r="CQ663" t="s">
        <v>1154</v>
      </c>
      <c r="CR663" t="s">
        <v>1153</v>
      </c>
      <c r="CS663" t="s">
        <v>1725</v>
      </c>
      <c r="CT663" t="s">
        <v>1397</v>
      </c>
      <c r="CU663" t="s">
        <v>1396</v>
      </c>
      <c r="CV663" t="s">
        <v>3577</v>
      </c>
      <c r="CW663" t="s">
        <v>1727</v>
      </c>
      <c r="CX663" t="s">
        <v>853</v>
      </c>
      <c r="DC663" t="s">
        <v>1387</v>
      </c>
      <c r="DE663" t="s">
        <v>1728</v>
      </c>
    </row>
    <row r="664" spans="1:109" x14ac:dyDescent="0.25">
      <c r="A664" t="s">
        <v>1025</v>
      </c>
      <c r="B664">
        <v>2</v>
      </c>
      <c r="C664" s="56">
        <v>42419</v>
      </c>
      <c r="D664" t="s">
        <v>1153</v>
      </c>
      <c r="E664" t="s">
        <v>3578</v>
      </c>
      <c r="G664" t="s">
        <v>3579</v>
      </c>
      <c r="H664" t="s">
        <v>1144</v>
      </c>
      <c r="I664" t="s">
        <v>1144</v>
      </c>
      <c r="J664" t="s">
        <v>1144</v>
      </c>
      <c r="K664" t="s">
        <v>1144</v>
      </c>
      <c r="L664">
        <v>2.13</v>
      </c>
      <c r="M664">
        <v>5.14</v>
      </c>
      <c r="N664">
        <v>0</v>
      </c>
      <c r="O664" s="56">
        <v>0</v>
      </c>
      <c r="P664" s="56">
        <v>0</v>
      </c>
      <c r="Q664">
        <v>1</v>
      </c>
      <c r="R664">
        <v>1</v>
      </c>
      <c r="S664">
        <v>11</v>
      </c>
      <c r="T664">
        <v>8</v>
      </c>
      <c r="U664">
        <v>3</v>
      </c>
      <c r="V664">
        <v>1</v>
      </c>
      <c r="X664" t="s">
        <v>7755</v>
      </c>
      <c r="AA664">
        <v>0</v>
      </c>
      <c r="AB664">
        <v>0</v>
      </c>
      <c r="AC664">
        <v>0</v>
      </c>
      <c r="AD664">
        <v>0</v>
      </c>
      <c r="AE664">
        <v>0</v>
      </c>
      <c r="AF664">
        <v>0</v>
      </c>
      <c r="AG664">
        <v>0</v>
      </c>
      <c r="AJ664" s="56"/>
      <c r="AK664" s="56"/>
      <c r="AL664" s="56"/>
      <c r="AP664" t="s">
        <v>1155</v>
      </c>
      <c r="AR664">
        <v>2</v>
      </c>
      <c r="AS664" t="s">
        <v>1152</v>
      </c>
      <c r="AT664">
        <v>1</v>
      </c>
      <c r="AV664">
        <v>7</v>
      </c>
      <c r="AW664">
        <v>5</v>
      </c>
      <c r="AX664">
        <v>2</v>
      </c>
      <c r="AY664" t="s">
        <v>1147</v>
      </c>
      <c r="AZ664" t="s">
        <v>1147</v>
      </c>
      <c r="BA664">
        <v>7</v>
      </c>
      <c r="BD664">
        <v>1000000000</v>
      </c>
      <c r="BE664">
        <v>8</v>
      </c>
      <c r="BF664">
        <v>-0.14000000000000001</v>
      </c>
      <c r="BG664">
        <v>0</v>
      </c>
      <c r="BH664">
        <v>0</v>
      </c>
      <c r="BI664">
        <v>0</v>
      </c>
      <c r="BJ664">
        <v>0</v>
      </c>
      <c r="BK664">
        <v>0</v>
      </c>
      <c r="BL664">
        <v>0</v>
      </c>
      <c r="BM664">
        <v>8</v>
      </c>
      <c r="BN664">
        <v>-0.14000000000000001</v>
      </c>
      <c r="BO664">
        <v>0</v>
      </c>
      <c r="BP664">
        <v>0</v>
      </c>
      <c r="BR664">
        <v>0</v>
      </c>
      <c r="BS664">
        <v>2</v>
      </c>
      <c r="BX664">
        <v>0</v>
      </c>
      <c r="BY664">
        <v>2.13</v>
      </c>
      <c r="BZ664">
        <v>0</v>
      </c>
      <c r="CA664">
        <v>6.17</v>
      </c>
      <c r="CB664">
        <v>0</v>
      </c>
      <c r="CC664">
        <v>1</v>
      </c>
      <c r="CD664" s="56">
        <v>42095</v>
      </c>
      <c r="CE664" s="56">
        <v>42342</v>
      </c>
      <c r="CF664" s="56">
        <v>42342</v>
      </c>
      <c r="CG664" s="56">
        <v>42419</v>
      </c>
      <c r="CH664" s="56"/>
      <c r="CI664" s="56"/>
      <c r="CJ664">
        <v>0.25</v>
      </c>
      <c r="CK664">
        <v>0</v>
      </c>
      <c r="CL664">
        <v>0</v>
      </c>
      <c r="CM664">
        <v>0</v>
      </c>
      <c r="CN664">
        <v>0</v>
      </c>
      <c r="CO664">
        <v>0</v>
      </c>
      <c r="CP664">
        <v>0.96</v>
      </c>
      <c r="CQ664" t="s">
        <v>1154</v>
      </c>
      <c r="CR664" t="s">
        <v>1153</v>
      </c>
      <c r="CS664" t="s">
        <v>1748</v>
      </c>
      <c r="CT664" t="s">
        <v>1397</v>
      </c>
      <c r="CU664" t="s">
        <v>1396</v>
      </c>
      <c r="CV664" t="s">
        <v>3580</v>
      </c>
      <c r="CW664" t="s">
        <v>1727</v>
      </c>
      <c r="CX664" t="s">
        <v>853</v>
      </c>
      <c r="DC664" t="s">
        <v>1387</v>
      </c>
      <c r="DE664" t="s">
        <v>1392</v>
      </c>
    </row>
    <row r="665" spans="1:109" x14ac:dyDescent="0.25">
      <c r="A665" t="s">
        <v>1025</v>
      </c>
      <c r="B665">
        <v>2</v>
      </c>
      <c r="C665" s="56">
        <v>42419</v>
      </c>
      <c r="D665" t="s">
        <v>1153</v>
      </c>
      <c r="E665" t="s">
        <v>3581</v>
      </c>
      <c r="G665" t="s">
        <v>3582</v>
      </c>
      <c r="H665" t="s">
        <v>1144</v>
      </c>
      <c r="I665" t="s">
        <v>1144</v>
      </c>
      <c r="J665" t="s">
        <v>1144</v>
      </c>
      <c r="K665" t="s">
        <v>1144</v>
      </c>
      <c r="L665">
        <v>36.520000000000003</v>
      </c>
      <c r="M665">
        <v>75.599999999999994</v>
      </c>
      <c r="N665">
        <v>0</v>
      </c>
      <c r="O665" s="56">
        <v>0</v>
      </c>
      <c r="P665" s="56">
        <v>0</v>
      </c>
      <c r="Q665">
        <v>1</v>
      </c>
      <c r="R665">
        <v>1</v>
      </c>
      <c r="S665">
        <v>11</v>
      </c>
      <c r="T665">
        <v>8</v>
      </c>
      <c r="U665">
        <v>3</v>
      </c>
      <c r="V665">
        <v>1</v>
      </c>
      <c r="X665" t="s">
        <v>7755</v>
      </c>
      <c r="AA665">
        <v>0</v>
      </c>
      <c r="AB665">
        <v>0</v>
      </c>
      <c r="AC665">
        <v>0</v>
      </c>
      <c r="AD665">
        <v>0</v>
      </c>
      <c r="AE665">
        <v>0</v>
      </c>
      <c r="AF665">
        <v>0</v>
      </c>
      <c r="AG665">
        <v>0</v>
      </c>
      <c r="AJ665" s="56"/>
      <c r="AK665" s="56"/>
      <c r="AL665" s="56"/>
      <c r="AP665" t="s">
        <v>1155</v>
      </c>
      <c r="AS665" t="s">
        <v>1152</v>
      </c>
      <c r="AT665">
        <v>1</v>
      </c>
      <c r="AV665">
        <v>4</v>
      </c>
      <c r="AW665">
        <v>3</v>
      </c>
      <c r="AX665">
        <v>1</v>
      </c>
      <c r="AY665" t="s">
        <v>1147</v>
      </c>
      <c r="AZ665" t="s">
        <v>1147</v>
      </c>
      <c r="BA665">
        <v>4</v>
      </c>
      <c r="BD665">
        <v>1000000000</v>
      </c>
      <c r="BE665">
        <v>6</v>
      </c>
      <c r="BF665">
        <v>-0.5</v>
      </c>
      <c r="BG665">
        <v>0</v>
      </c>
      <c r="BH665">
        <v>0</v>
      </c>
      <c r="BI665">
        <v>0</v>
      </c>
      <c r="BJ665">
        <v>0</v>
      </c>
      <c r="BK665">
        <v>0</v>
      </c>
      <c r="BL665">
        <v>0</v>
      </c>
      <c r="BM665">
        <v>6</v>
      </c>
      <c r="BN665">
        <v>-0.5</v>
      </c>
      <c r="BO665">
        <v>0</v>
      </c>
      <c r="BP665">
        <v>0</v>
      </c>
      <c r="BR665">
        <v>0</v>
      </c>
      <c r="BS665">
        <v>1</v>
      </c>
      <c r="BX665">
        <v>0</v>
      </c>
      <c r="BY665">
        <v>73.040000000000006</v>
      </c>
      <c r="BZ665">
        <v>0</v>
      </c>
      <c r="CA665">
        <v>4.67</v>
      </c>
      <c r="CB665">
        <v>0</v>
      </c>
      <c r="CC665">
        <v>1</v>
      </c>
      <c r="CD665" s="56">
        <v>42095</v>
      </c>
      <c r="CE665" s="56">
        <v>42342</v>
      </c>
      <c r="CF665" s="56">
        <v>42342</v>
      </c>
      <c r="CG665" s="56">
        <v>42419</v>
      </c>
      <c r="CH665" s="56"/>
      <c r="CI665" s="56"/>
      <c r="CJ665">
        <v>0</v>
      </c>
      <c r="CK665">
        <v>0</v>
      </c>
      <c r="CL665">
        <v>0</v>
      </c>
      <c r="CM665">
        <v>0</v>
      </c>
      <c r="CN665">
        <v>0</v>
      </c>
      <c r="CO665">
        <v>0</v>
      </c>
      <c r="CP665">
        <v>0.96</v>
      </c>
      <c r="CQ665" t="s">
        <v>1154</v>
      </c>
      <c r="CR665" t="s">
        <v>1153</v>
      </c>
      <c r="CS665" t="s">
        <v>1748</v>
      </c>
      <c r="CT665" t="s">
        <v>1397</v>
      </c>
      <c r="CU665" t="s">
        <v>1396</v>
      </c>
      <c r="CV665" t="s">
        <v>3583</v>
      </c>
      <c r="CW665" t="s">
        <v>1738</v>
      </c>
      <c r="CX665" t="s">
        <v>853</v>
      </c>
      <c r="DC665" t="s">
        <v>1387</v>
      </c>
      <c r="DE665" t="s">
        <v>1392</v>
      </c>
    </row>
    <row r="666" spans="1:109" x14ac:dyDescent="0.25">
      <c r="A666" t="s">
        <v>1025</v>
      </c>
      <c r="B666">
        <v>1</v>
      </c>
      <c r="C666" s="56">
        <v>42419</v>
      </c>
      <c r="D666" t="s">
        <v>1153</v>
      </c>
      <c r="E666" t="s">
        <v>3584</v>
      </c>
      <c r="G666" t="s">
        <v>3585</v>
      </c>
      <c r="H666" t="s">
        <v>1144</v>
      </c>
      <c r="I666" t="s">
        <v>1144</v>
      </c>
      <c r="J666" t="s">
        <v>1144</v>
      </c>
      <c r="K666" t="s">
        <v>1144</v>
      </c>
      <c r="L666">
        <v>0.3</v>
      </c>
      <c r="M666">
        <v>0.96</v>
      </c>
      <c r="N666">
        <v>0</v>
      </c>
      <c r="O666" s="56">
        <v>0</v>
      </c>
      <c r="P666" s="56">
        <v>0</v>
      </c>
      <c r="Q666">
        <v>1</v>
      </c>
      <c r="R666">
        <v>1</v>
      </c>
      <c r="S666">
        <v>11</v>
      </c>
      <c r="T666">
        <v>8</v>
      </c>
      <c r="U666">
        <v>3</v>
      </c>
      <c r="V666">
        <v>1</v>
      </c>
      <c r="W666" t="s">
        <v>1156</v>
      </c>
      <c r="X666" t="s">
        <v>7716</v>
      </c>
      <c r="Y666">
        <v>532</v>
      </c>
      <c r="AA666">
        <v>0</v>
      </c>
      <c r="AB666">
        <v>0</v>
      </c>
      <c r="AC666">
        <v>0</v>
      </c>
      <c r="AD666">
        <v>0</v>
      </c>
      <c r="AE666">
        <v>0</v>
      </c>
      <c r="AF666">
        <v>1</v>
      </c>
      <c r="AG666">
        <v>0</v>
      </c>
      <c r="AJ666" s="56"/>
      <c r="AK666" s="56"/>
      <c r="AL666" s="56"/>
      <c r="AP666" t="s">
        <v>1155</v>
      </c>
      <c r="AR666">
        <v>5</v>
      </c>
      <c r="AS666" t="s">
        <v>1152</v>
      </c>
      <c r="AT666">
        <v>1</v>
      </c>
      <c r="AV666">
        <v>400</v>
      </c>
      <c r="AW666">
        <v>266</v>
      </c>
      <c r="AX666">
        <v>132</v>
      </c>
      <c r="AY666" t="s">
        <v>1145</v>
      </c>
      <c r="AZ666" t="s">
        <v>1147</v>
      </c>
      <c r="BA666">
        <v>340</v>
      </c>
      <c r="BD666">
        <v>1000000000</v>
      </c>
      <c r="BE666">
        <v>146</v>
      </c>
      <c r="BF666">
        <v>0.64</v>
      </c>
      <c r="BG666">
        <v>270</v>
      </c>
      <c r="BH666">
        <v>0</v>
      </c>
      <c r="BI666">
        <v>0</v>
      </c>
      <c r="BJ666">
        <v>0</v>
      </c>
      <c r="BK666">
        <v>0</v>
      </c>
      <c r="BL666">
        <v>0</v>
      </c>
      <c r="BM666">
        <v>416</v>
      </c>
      <c r="BN666">
        <v>-0.04</v>
      </c>
      <c r="BO666">
        <v>0</v>
      </c>
      <c r="BP666">
        <v>0</v>
      </c>
      <c r="BR666">
        <v>0</v>
      </c>
      <c r="BS666">
        <v>109</v>
      </c>
      <c r="BT666">
        <v>10</v>
      </c>
      <c r="BX666">
        <v>0</v>
      </c>
      <c r="BY666">
        <v>0</v>
      </c>
      <c r="BZ666">
        <v>0</v>
      </c>
      <c r="CA666">
        <v>9.6</v>
      </c>
      <c r="CB666">
        <v>0</v>
      </c>
      <c r="CC666">
        <v>1</v>
      </c>
      <c r="CD666" s="56">
        <v>42284</v>
      </c>
      <c r="CE666" s="56">
        <v>42342</v>
      </c>
      <c r="CF666" s="56">
        <v>42342</v>
      </c>
      <c r="CG666" s="56">
        <v>42419</v>
      </c>
      <c r="CH666" s="56"/>
      <c r="CI666" s="56"/>
      <c r="CJ666">
        <v>0.47</v>
      </c>
      <c r="CK666">
        <v>1190</v>
      </c>
      <c r="CL666">
        <v>0</v>
      </c>
      <c r="CM666">
        <v>0.48</v>
      </c>
      <c r="CN666">
        <v>0.31</v>
      </c>
      <c r="CO666">
        <v>0.16</v>
      </c>
      <c r="CP666">
        <v>0</v>
      </c>
      <c r="CQ666" t="s">
        <v>1154</v>
      </c>
      <c r="CR666" t="s">
        <v>1153</v>
      </c>
      <c r="CS666" t="s">
        <v>1725</v>
      </c>
      <c r="CT666" t="s">
        <v>1397</v>
      </c>
      <c r="CU666" t="s">
        <v>1396</v>
      </c>
      <c r="CV666" t="s">
        <v>3586</v>
      </c>
      <c r="CW666" t="s">
        <v>1727</v>
      </c>
      <c r="CX666" t="s">
        <v>853</v>
      </c>
      <c r="DC666" t="s">
        <v>1387</v>
      </c>
      <c r="DE666" t="s">
        <v>1728</v>
      </c>
    </row>
    <row r="667" spans="1:109" x14ac:dyDescent="0.25">
      <c r="A667" t="s">
        <v>1025</v>
      </c>
      <c r="B667">
        <v>1</v>
      </c>
      <c r="C667" s="56">
        <v>42419</v>
      </c>
      <c r="D667" t="s">
        <v>1153</v>
      </c>
      <c r="E667" t="s">
        <v>3587</v>
      </c>
      <c r="G667" t="s">
        <v>3588</v>
      </c>
      <c r="H667" t="s">
        <v>1144</v>
      </c>
      <c r="I667" t="s">
        <v>1144</v>
      </c>
      <c r="J667" t="s">
        <v>1144</v>
      </c>
      <c r="K667" t="s">
        <v>1144</v>
      </c>
      <c r="L667">
        <v>0.96</v>
      </c>
      <c r="M667">
        <v>3.18</v>
      </c>
      <c r="N667">
        <v>0</v>
      </c>
      <c r="O667" s="56">
        <v>0</v>
      </c>
      <c r="P667" s="56">
        <v>0</v>
      </c>
      <c r="Q667">
        <v>1</v>
      </c>
      <c r="R667">
        <v>1</v>
      </c>
      <c r="S667">
        <v>11</v>
      </c>
      <c r="T667">
        <v>8</v>
      </c>
      <c r="U667">
        <v>3</v>
      </c>
      <c r="V667">
        <v>1</v>
      </c>
      <c r="W667" t="s">
        <v>1156</v>
      </c>
      <c r="X667" t="s">
        <v>7662</v>
      </c>
      <c r="Y667">
        <v>64</v>
      </c>
      <c r="AA667">
        <v>0</v>
      </c>
      <c r="AB667">
        <v>0</v>
      </c>
      <c r="AC667">
        <v>0</v>
      </c>
      <c r="AD667">
        <v>0</v>
      </c>
      <c r="AE667">
        <v>0</v>
      </c>
      <c r="AF667">
        <v>0</v>
      </c>
      <c r="AG667">
        <v>0</v>
      </c>
      <c r="AJ667" s="56"/>
      <c r="AK667" s="56"/>
      <c r="AL667" s="56"/>
      <c r="AP667" t="s">
        <v>1155</v>
      </c>
      <c r="AR667">
        <v>5</v>
      </c>
      <c r="AS667" t="s">
        <v>1152</v>
      </c>
      <c r="AT667">
        <v>1</v>
      </c>
      <c r="AV667">
        <v>80</v>
      </c>
      <c r="AW667">
        <v>53</v>
      </c>
      <c r="AX667">
        <v>26</v>
      </c>
      <c r="AY667" t="s">
        <v>1145</v>
      </c>
      <c r="AZ667" t="s">
        <v>1147</v>
      </c>
      <c r="BA667">
        <v>60</v>
      </c>
      <c r="BD667">
        <v>1000000000</v>
      </c>
      <c r="BE667">
        <v>49</v>
      </c>
      <c r="BF667">
        <v>0.39</v>
      </c>
      <c r="BG667">
        <v>33</v>
      </c>
      <c r="BH667">
        <v>0</v>
      </c>
      <c r="BI667">
        <v>0</v>
      </c>
      <c r="BJ667">
        <v>0</v>
      </c>
      <c r="BK667">
        <v>0</v>
      </c>
      <c r="BL667">
        <v>0</v>
      </c>
      <c r="BM667">
        <v>82</v>
      </c>
      <c r="BN667">
        <v>-0.03</v>
      </c>
      <c r="BO667">
        <v>0</v>
      </c>
      <c r="BP667">
        <v>0</v>
      </c>
      <c r="BR667">
        <v>0</v>
      </c>
      <c r="BS667">
        <v>22</v>
      </c>
      <c r="BX667">
        <v>0</v>
      </c>
      <c r="BY667">
        <v>0</v>
      </c>
      <c r="BZ667">
        <v>0</v>
      </c>
      <c r="CA667">
        <v>10.09</v>
      </c>
      <c r="CB667">
        <v>0</v>
      </c>
      <c r="CC667">
        <v>1</v>
      </c>
      <c r="CD667" s="56">
        <v>42272</v>
      </c>
      <c r="CE667" s="56">
        <v>42342</v>
      </c>
      <c r="CF667" s="56">
        <v>42342</v>
      </c>
      <c r="CG667" s="56">
        <v>42419</v>
      </c>
      <c r="CH667" s="56"/>
      <c r="CI667" s="56"/>
      <c r="CJ667">
        <v>0.21</v>
      </c>
      <c r="CK667">
        <v>0</v>
      </c>
      <c r="CL667">
        <v>0</v>
      </c>
      <c r="CM667">
        <v>0</v>
      </c>
      <c r="CN667">
        <v>0.82</v>
      </c>
      <c r="CO667">
        <v>0.13</v>
      </c>
      <c r="CP667">
        <v>0</v>
      </c>
      <c r="CQ667" t="s">
        <v>1154</v>
      </c>
      <c r="CR667" t="s">
        <v>1153</v>
      </c>
      <c r="CS667" t="s">
        <v>1725</v>
      </c>
      <c r="CT667" t="s">
        <v>1397</v>
      </c>
      <c r="CU667" t="s">
        <v>1396</v>
      </c>
      <c r="CV667" t="s">
        <v>3589</v>
      </c>
      <c r="CW667" t="s">
        <v>1727</v>
      </c>
      <c r="CX667" t="s">
        <v>853</v>
      </c>
      <c r="DC667" t="s">
        <v>1387</v>
      </c>
      <c r="DE667" t="s">
        <v>1728</v>
      </c>
    </row>
    <row r="668" spans="1:109" x14ac:dyDescent="0.25">
      <c r="A668" t="s">
        <v>1025</v>
      </c>
      <c r="B668">
        <v>1</v>
      </c>
      <c r="C668" s="56">
        <v>42419</v>
      </c>
      <c r="D668" t="s">
        <v>1153</v>
      </c>
      <c r="E668" t="s">
        <v>3590</v>
      </c>
      <c r="G668" t="s">
        <v>3591</v>
      </c>
      <c r="H668" t="s">
        <v>1144</v>
      </c>
      <c r="I668" t="s">
        <v>1144</v>
      </c>
      <c r="J668" t="s">
        <v>1144</v>
      </c>
      <c r="K668" t="s">
        <v>1144</v>
      </c>
      <c r="L668">
        <v>0.57999999999999996</v>
      </c>
      <c r="M668">
        <v>1.47</v>
      </c>
      <c r="N668">
        <v>0</v>
      </c>
      <c r="O668" s="56">
        <v>0</v>
      </c>
      <c r="P668" s="56">
        <v>0</v>
      </c>
      <c r="Q668">
        <v>1</v>
      </c>
      <c r="R668">
        <v>1</v>
      </c>
      <c r="S668">
        <v>11</v>
      </c>
      <c r="T668">
        <v>8</v>
      </c>
      <c r="U668">
        <v>3</v>
      </c>
      <c r="V668">
        <v>1</v>
      </c>
      <c r="X668" t="s">
        <v>7755</v>
      </c>
      <c r="AA668">
        <v>0</v>
      </c>
      <c r="AB668">
        <v>0</v>
      </c>
      <c r="AC668">
        <v>0</v>
      </c>
      <c r="AD668">
        <v>0</v>
      </c>
      <c r="AE668">
        <v>0</v>
      </c>
      <c r="AF668">
        <v>0</v>
      </c>
      <c r="AG668">
        <v>0</v>
      </c>
      <c r="AJ668" s="56"/>
      <c r="AK668" s="56"/>
      <c r="AL668" s="56"/>
      <c r="AP668" t="s">
        <v>1155</v>
      </c>
      <c r="AR668">
        <v>5</v>
      </c>
      <c r="AS668" t="s">
        <v>1152</v>
      </c>
      <c r="AT668">
        <v>1</v>
      </c>
      <c r="AV668">
        <v>15</v>
      </c>
      <c r="AW668">
        <v>10</v>
      </c>
      <c r="AX668">
        <v>5</v>
      </c>
      <c r="AY668" t="s">
        <v>1147</v>
      </c>
      <c r="AZ668" t="s">
        <v>1147</v>
      </c>
      <c r="BA668">
        <v>15</v>
      </c>
      <c r="BD668">
        <v>1000000000</v>
      </c>
      <c r="BE668">
        <v>19</v>
      </c>
      <c r="BF668">
        <v>-0.27</v>
      </c>
      <c r="BG668">
        <v>0</v>
      </c>
      <c r="BH668">
        <v>0</v>
      </c>
      <c r="BI668">
        <v>0</v>
      </c>
      <c r="BJ668">
        <v>0</v>
      </c>
      <c r="BK668">
        <v>0</v>
      </c>
      <c r="BL668">
        <v>0</v>
      </c>
      <c r="BM668">
        <v>19</v>
      </c>
      <c r="BN668">
        <v>-0.27</v>
      </c>
      <c r="BO668">
        <v>0</v>
      </c>
      <c r="BP668">
        <v>0</v>
      </c>
      <c r="BR668">
        <v>0</v>
      </c>
      <c r="BS668">
        <v>4</v>
      </c>
      <c r="BX668">
        <v>0</v>
      </c>
      <c r="BY668">
        <v>2.3199999999999998</v>
      </c>
      <c r="BZ668">
        <v>0</v>
      </c>
      <c r="CA668">
        <v>6.7</v>
      </c>
      <c r="CB668">
        <v>0</v>
      </c>
      <c r="CC668">
        <v>1</v>
      </c>
      <c r="CD668" s="56">
        <v>42095</v>
      </c>
      <c r="CE668" s="56">
        <v>42342</v>
      </c>
      <c r="CF668" s="56">
        <v>42342</v>
      </c>
      <c r="CG668" s="56">
        <v>42419</v>
      </c>
      <c r="CH668" s="56"/>
      <c r="CI668" s="56"/>
      <c r="CJ668">
        <v>0</v>
      </c>
      <c r="CK668">
        <v>0</v>
      </c>
      <c r="CL668">
        <v>0</v>
      </c>
      <c r="CM668">
        <v>0</v>
      </c>
      <c r="CN668">
        <v>0</v>
      </c>
      <c r="CO668">
        <v>0</v>
      </c>
      <c r="CP668">
        <v>0.95</v>
      </c>
      <c r="CQ668" t="s">
        <v>1154</v>
      </c>
      <c r="CR668" t="s">
        <v>1153</v>
      </c>
      <c r="CS668" t="s">
        <v>1725</v>
      </c>
      <c r="CT668" t="s">
        <v>1397</v>
      </c>
      <c r="CU668" t="s">
        <v>1396</v>
      </c>
      <c r="CV668" t="s">
        <v>3592</v>
      </c>
      <c r="CW668" t="s">
        <v>1727</v>
      </c>
      <c r="CX668" t="s">
        <v>853</v>
      </c>
      <c r="DC668" t="s">
        <v>1387</v>
      </c>
      <c r="DE668" t="s">
        <v>1728</v>
      </c>
    </row>
    <row r="669" spans="1:109" x14ac:dyDescent="0.25">
      <c r="A669" t="s">
        <v>1025</v>
      </c>
      <c r="B669">
        <v>1</v>
      </c>
      <c r="C669" s="56">
        <v>42419</v>
      </c>
      <c r="D669" t="s">
        <v>1153</v>
      </c>
      <c r="E669" t="s">
        <v>3593</v>
      </c>
      <c r="G669" t="s">
        <v>3594</v>
      </c>
      <c r="H669" t="s">
        <v>1144</v>
      </c>
      <c r="I669" t="s">
        <v>1144</v>
      </c>
      <c r="J669" t="s">
        <v>1144</v>
      </c>
      <c r="K669" t="s">
        <v>1144</v>
      </c>
      <c r="L669">
        <v>15.62</v>
      </c>
      <c r="M669">
        <v>54.35</v>
      </c>
      <c r="N669">
        <v>0</v>
      </c>
      <c r="O669" s="56">
        <v>0</v>
      </c>
      <c r="P669" s="56">
        <v>0</v>
      </c>
      <c r="Q669">
        <v>1</v>
      </c>
      <c r="R669">
        <v>1</v>
      </c>
      <c r="S669">
        <v>11</v>
      </c>
      <c r="T669">
        <v>8</v>
      </c>
      <c r="U669">
        <v>3</v>
      </c>
      <c r="V669">
        <v>1</v>
      </c>
      <c r="W669" t="s">
        <v>1156</v>
      </c>
      <c r="X669" t="s">
        <v>7716</v>
      </c>
      <c r="Y669">
        <v>7</v>
      </c>
      <c r="AA669">
        <v>0</v>
      </c>
      <c r="AB669">
        <v>0</v>
      </c>
      <c r="AC669">
        <v>0</v>
      </c>
      <c r="AD669">
        <v>0</v>
      </c>
      <c r="AE669">
        <v>0</v>
      </c>
      <c r="AF669">
        <v>0</v>
      </c>
      <c r="AG669">
        <v>0</v>
      </c>
      <c r="AJ669" s="56"/>
      <c r="AK669" s="56"/>
      <c r="AL669" s="56"/>
      <c r="AP669" t="s">
        <v>1155</v>
      </c>
      <c r="AR669">
        <v>2</v>
      </c>
      <c r="AS669" t="s">
        <v>1152</v>
      </c>
      <c r="AT669">
        <v>1</v>
      </c>
      <c r="AV669">
        <v>5</v>
      </c>
      <c r="AW669">
        <v>3</v>
      </c>
      <c r="AX669">
        <v>2</v>
      </c>
      <c r="AY669" t="s">
        <v>1148</v>
      </c>
      <c r="AZ669" t="s">
        <v>1148</v>
      </c>
      <c r="BA669">
        <v>6</v>
      </c>
      <c r="BD669">
        <v>1000000000</v>
      </c>
      <c r="BE669">
        <v>5</v>
      </c>
      <c r="BF669">
        <v>0</v>
      </c>
      <c r="BG669">
        <v>0</v>
      </c>
      <c r="BH669">
        <v>0</v>
      </c>
      <c r="BI669">
        <v>0</v>
      </c>
      <c r="BJ669">
        <v>0</v>
      </c>
      <c r="BK669">
        <v>0</v>
      </c>
      <c r="BL669">
        <v>0</v>
      </c>
      <c r="BM669">
        <v>5</v>
      </c>
      <c r="BN669">
        <v>0</v>
      </c>
      <c r="BO669">
        <v>0</v>
      </c>
      <c r="BP669">
        <v>0</v>
      </c>
      <c r="BR669">
        <v>0</v>
      </c>
      <c r="BS669">
        <v>1</v>
      </c>
      <c r="BX669">
        <v>0</v>
      </c>
      <c r="BY669">
        <v>0</v>
      </c>
      <c r="BZ669">
        <v>0</v>
      </c>
      <c r="CA669">
        <v>10.82</v>
      </c>
      <c r="CB669">
        <v>0</v>
      </c>
      <c r="CC669">
        <v>1</v>
      </c>
      <c r="CD669" s="56">
        <v>42284</v>
      </c>
      <c r="CE669" s="56">
        <v>42342</v>
      </c>
      <c r="CF669" s="56">
        <v>42342</v>
      </c>
      <c r="CG669" s="56">
        <v>42419</v>
      </c>
      <c r="CH669" s="56"/>
      <c r="CI669" s="56"/>
      <c r="CJ669">
        <v>0.45</v>
      </c>
      <c r="CK669">
        <v>41</v>
      </c>
      <c r="CL669">
        <v>0</v>
      </c>
      <c r="CM669">
        <v>0.53</v>
      </c>
      <c r="CN669">
        <v>0</v>
      </c>
      <c r="CO669">
        <v>0.42</v>
      </c>
      <c r="CP669">
        <v>0</v>
      </c>
      <c r="CQ669" t="s">
        <v>1154</v>
      </c>
      <c r="CR669" t="s">
        <v>1153</v>
      </c>
      <c r="CS669" t="s">
        <v>1725</v>
      </c>
      <c r="CT669" t="s">
        <v>1397</v>
      </c>
      <c r="CU669" t="s">
        <v>1396</v>
      </c>
      <c r="CV669" t="s">
        <v>3595</v>
      </c>
      <c r="CW669" t="s">
        <v>1727</v>
      </c>
      <c r="CX669" t="s">
        <v>853</v>
      </c>
      <c r="DC669" t="s">
        <v>1387</v>
      </c>
      <c r="DE669" t="s">
        <v>1728</v>
      </c>
    </row>
    <row r="670" spans="1:109" x14ac:dyDescent="0.25">
      <c r="A670" t="s">
        <v>1025</v>
      </c>
      <c r="B670">
        <v>1</v>
      </c>
      <c r="C670" s="56">
        <v>42419</v>
      </c>
      <c r="D670" t="s">
        <v>1153</v>
      </c>
      <c r="E670" t="s">
        <v>3596</v>
      </c>
      <c r="G670" t="s">
        <v>3597</v>
      </c>
      <c r="H670" t="s">
        <v>1144</v>
      </c>
      <c r="I670" t="s">
        <v>1144</v>
      </c>
      <c r="J670" t="s">
        <v>1144</v>
      </c>
      <c r="K670" t="s">
        <v>1144</v>
      </c>
      <c r="L670">
        <v>24.9</v>
      </c>
      <c r="M670">
        <v>58</v>
      </c>
      <c r="N670">
        <v>0</v>
      </c>
      <c r="O670" s="56">
        <v>0</v>
      </c>
      <c r="P670" s="56">
        <v>0</v>
      </c>
      <c r="Q670">
        <v>1</v>
      </c>
      <c r="R670">
        <v>1</v>
      </c>
      <c r="S670">
        <v>11</v>
      </c>
      <c r="T670">
        <v>8</v>
      </c>
      <c r="U670">
        <v>3</v>
      </c>
      <c r="V670">
        <v>1</v>
      </c>
      <c r="X670" t="s">
        <v>3766</v>
      </c>
      <c r="AA670">
        <v>0</v>
      </c>
      <c r="AB670">
        <v>0</v>
      </c>
      <c r="AC670">
        <v>0</v>
      </c>
      <c r="AD670">
        <v>0</v>
      </c>
      <c r="AE670">
        <v>0</v>
      </c>
      <c r="AF670">
        <v>0</v>
      </c>
      <c r="AG670">
        <v>0</v>
      </c>
      <c r="AJ670" s="56"/>
      <c r="AK670" s="56"/>
      <c r="AL670" s="56"/>
      <c r="AM670">
        <v>8</v>
      </c>
      <c r="AP670" t="s">
        <v>1155</v>
      </c>
      <c r="AS670" t="s">
        <v>1152</v>
      </c>
      <c r="AT670">
        <v>1</v>
      </c>
      <c r="AV670">
        <v>0</v>
      </c>
      <c r="AW670">
        <v>0</v>
      </c>
      <c r="AX670">
        <v>0</v>
      </c>
      <c r="AY670" t="s">
        <v>1388</v>
      </c>
      <c r="AZ670" t="s">
        <v>1388</v>
      </c>
      <c r="BA670">
        <v>2</v>
      </c>
      <c r="BD670">
        <v>1000000000</v>
      </c>
      <c r="BE670">
        <v>0</v>
      </c>
      <c r="BF670">
        <v>0</v>
      </c>
      <c r="BG670">
        <v>0</v>
      </c>
      <c r="BH670">
        <v>0</v>
      </c>
      <c r="BI670">
        <v>0</v>
      </c>
      <c r="BJ670">
        <v>0</v>
      </c>
      <c r="BK670">
        <v>0</v>
      </c>
      <c r="BL670">
        <v>0</v>
      </c>
      <c r="BM670">
        <v>0</v>
      </c>
      <c r="BN670">
        <v>0</v>
      </c>
      <c r="BO670">
        <v>0</v>
      </c>
      <c r="BP670">
        <v>0</v>
      </c>
      <c r="BR670">
        <v>0</v>
      </c>
      <c r="BS670">
        <v>0</v>
      </c>
      <c r="BX670">
        <v>0</v>
      </c>
      <c r="BY670">
        <v>0</v>
      </c>
      <c r="BZ670">
        <v>0</v>
      </c>
      <c r="CA670">
        <v>0</v>
      </c>
      <c r="CB670">
        <v>0</v>
      </c>
      <c r="CC670">
        <v>1</v>
      </c>
      <c r="CD670" s="56">
        <v>42195</v>
      </c>
      <c r="CE670" s="56">
        <v>42342</v>
      </c>
      <c r="CF670" s="56">
        <v>42342</v>
      </c>
      <c r="CG670" s="56">
        <v>42419</v>
      </c>
      <c r="CH670" s="56"/>
      <c r="CI670" s="56"/>
      <c r="CJ670">
        <v>1</v>
      </c>
      <c r="CK670">
        <v>0</v>
      </c>
      <c r="CL670">
        <v>0.95</v>
      </c>
      <c r="CM670">
        <v>0</v>
      </c>
      <c r="CN670">
        <v>0</v>
      </c>
      <c r="CO670">
        <v>0</v>
      </c>
      <c r="CP670">
        <v>0</v>
      </c>
      <c r="CQ670" t="s">
        <v>1154</v>
      </c>
      <c r="CR670" t="s">
        <v>1153</v>
      </c>
      <c r="CS670" t="s">
        <v>1725</v>
      </c>
      <c r="CT670" t="s">
        <v>1397</v>
      </c>
      <c r="CU670" t="s">
        <v>1396</v>
      </c>
      <c r="CV670" t="s">
        <v>3598</v>
      </c>
      <c r="CW670" t="s">
        <v>1727</v>
      </c>
      <c r="CX670" t="s">
        <v>853</v>
      </c>
      <c r="DC670" t="s">
        <v>1387</v>
      </c>
      <c r="DE670" t="s">
        <v>1728</v>
      </c>
    </row>
    <row r="671" spans="1:109" x14ac:dyDescent="0.25">
      <c r="A671" t="s">
        <v>1025</v>
      </c>
      <c r="B671">
        <v>2</v>
      </c>
      <c r="C671" s="56">
        <v>42419</v>
      </c>
      <c r="D671" t="s">
        <v>1153</v>
      </c>
      <c r="E671" t="s">
        <v>3599</v>
      </c>
      <c r="G671" t="s">
        <v>3600</v>
      </c>
      <c r="H671" t="s">
        <v>1144</v>
      </c>
      <c r="I671" t="s">
        <v>1144</v>
      </c>
      <c r="J671" t="s">
        <v>1144</v>
      </c>
      <c r="K671" t="s">
        <v>1144</v>
      </c>
      <c r="L671">
        <v>0.42</v>
      </c>
      <c r="M671">
        <v>1.24</v>
      </c>
      <c r="N671">
        <v>0</v>
      </c>
      <c r="O671" s="56">
        <v>0</v>
      </c>
      <c r="P671" s="56">
        <v>0</v>
      </c>
      <c r="Q671">
        <v>1</v>
      </c>
      <c r="R671">
        <v>1</v>
      </c>
      <c r="S671">
        <v>11</v>
      </c>
      <c r="T671">
        <v>8</v>
      </c>
      <c r="U671">
        <v>3</v>
      </c>
      <c r="V671">
        <v>1</v>
      </c>
      <c r="W671" t="s">
        <v>1156</v>
      </c>
      <c r="X671" t="s">
        <v>7757</v>
      </c>
      <c r="Y671">
        <v>15</v>
      </c>
      <c r="AA671">
        <v>0</v>
      </c>
      <c r="AB671">
        <v>0</v>
      </c>
      <c r="AC671">
        <v>0</v>
      </c>
      <c r="AD671">
        <v>0</v>
      </c>
      <c r="AE671">
        <v>0</v>
      </c>
      <c r="AF671">
        <v>4</v>
      </c>
      <c r="AG671">
        <v>0</v>
      </c>
      <c r="AJ671" s="56"/>
      <c r="AK671" s="56"/>
      <c r="AL671" s="56"/>
      <c r="AM671">
        <v>8</v>
      </c>
      <c r="AP671" t="s">
        <v>1155</v>
      </c>
      <c r="AR671">
        <v>2</v>
      </c>
      <c r="AS671" t="s">
        <v>1152</v>
      </c>
      <c r="AT671">
        <v>1</v>
      </c>
      <c r="AV671">
        <v>11</v>
      </c>
      <c r="AW671">
        <v>7</v>
      </c>
      <c r="AX671">
        <v>4</v>
      </c>
      <c r="AY671" t="s">
        <v>1146</v>
      </c>
      <c r="AZ671" t="s">
        <v>1148</v>
      </c>
      <c r="BA671">
        <v>8</v>
      </c>
      <c r="BD671">
        <v>1000000000</v>
      </c>
      <c r="BE671">
        <v>2</v>
      </c>
      <c r="BF671">
        <v>0.82</v>
      </c>
      <c r="BG671">
        <v>9</v>
      </c>
      <c r="BH671">
        <v>0</v>
      </c>
      <c r="BI671">
        <v>0</v>
      </c>
      <c r="BJ671">
        <v>0</v>
      </c>
      <c r="BK671">
        <v>0</v>
      </c>
      <c r="BL671">
        <v>0</v>
      </c>
      <c r="BM671">
        <v>11</v>
      </c>
      <c r="BN671">
        <v>0</v>
      </c>
      <c r="BO671">
        <v>0</v>
      </c>
      <c r="BP671">
        <v>0</v>
      </c>
      <c r="BR671">
        <v>0</v>
      </c>
      <c r="BS671">
        <v>3</v>
      </c>
      <c r="BT671">
        <v>2</v>
      </c>
      <c r="BX671">
        <v>1.64</v>
      </c>
      <c r="BY671">
        <v>0</v>
      </c>
      <c r="BZ671">
        <v>0</v>
      </c>
      <c r="CA671">
        <v>8.52</v>
      </c>
      <c r="CB671">
        <v>0</v>
      </c>
      <c r="CC671">
        <v>1</v>
      </c>
      <c r="CD671" s="56">
        <v>42341</v>
      </c>
      <c r="CE671" s="56">
        <v>42342</v>
      </c>
      <c r="CF671" s="56">
        <v>42342</v>
      </c>
      <c r="CG671" s="56">
        <v>42419</v>
      </c>
      <c r="CH671" s="56"/>
      <c r="CI671" s="56"/>
      <c r="CJ671">
        <v>0</v>
      </c>
      <c r="CK671">
        <v>148</v>
      </c>
      <c r="CL671">
        <v>0</v>
      </c>
      <c r="CM671">
        <v>0.96</v>
      </c>
      <c r="CN671">
        <v>0</v>
      </c>
      <c r="CO671">
        <v>0</v>
      </c>
      <c r="CP671">
        <v>0</v>
      </c>
      <c r="CQ671" t="s">
        <v>1154</v>
      </c>
      <c r="CR671" t="s">
        <v>1153</v>
      </c>
      <c r="CS671" t="s">
        <v>1748</v>
      </c>
      <c r="CT671" t="s">
        <v>1397</v>
      </c>
      <c r="CU671" t="s">
        <v>1396</v>
      </c>
      <c r="CV671" t="s">
        <v>3601</v>
      </c>
      <c r="CW671" t="s">
        <v>1738</v>
      </c>
      <c r="CX671" t="s">
        <v>853</v>
      </c>
      <c r="DC671" t="s">
        <v>1387</v>
      </c>
      <c r="DE671" t="s">
        <v>1392</v>
      </c>
    </row>
    <row r="672" spans="1:109" x14ac:dyDescent="0.25">
      <c r="A672" t="s">
        <v>1025</v>
      </c>
      <c r="B672">
        <v>1</v>
      </c>
      <c r="C672" s="56">
        <v>42419</v>
      </c>
      <c r="D672" t="s">
        <v>1153</v>
      </c>
      <c r="E672" t="s">
        <v>1524</v>
      </c>
      <c r="G672" t="s">
        <v>3602</v>
      </c>
      <c r="H672" t="s">
        <v>1144</v>
      </c>
      <c r="I672" t="s">
        <v>1144</v>
      </c>
      <c r="J672" t="s">
        <v>1144</v>
      </c>
      <c r="K672" t="s">
        <v>1144</v>
      </c>
      <c r="L672">
        <v>0.71</v>
      </c>
      <c r="M672">
        <v>1.63</v>
      </c>
      <c r="N672">
        <v>0</v>
      </c>
      <c r="O672" s="56">
        <v>0</v>
      </c>
      <c r="P672" s="56">
        <v>0</v>
      </c>
      <c r="Q672">
        <v>1</v>
      </c>
      <c r="R672">
        <v>1</v>
      </c>
      <c r="S672">
        <v>11</v>
      </c>
      <c r="T672">
        <v>8</v>
      </c>
      <c r="U672">
        <v>3</v>
      </c>
      <c r="V672">
        <v>1</v>
      </c>
      <c r="W672" t="s">
        <v>1156</v>
      </c>
      <c r="X672" t="s">
        <v>7755</v>
      </c>
      <c r="Y672">
        <v>17</v>
      </c>
      <c r="AA672">
        <v>0</v>
      </c>
      <c r="AB672">
        <v>0</v>
      </c>
      <c r="AC672">
        <v>0</v>
      </c>
      <c r="AD672">
        <v>0</v>
      </c>
      <c r="AE672">
        <v>0</v>
      </c>
      <c r="AF672">
        <v>0</v>
      </c>
      <c r="AG672">
        <v>0</v>
      </c>
      <c r="AJ672" s="56"/>
      <c r="AK672" s="56"/>
      <c r="AL672" s="56"/>
      <c r="AP672" t="s">
        <v>1155</v>
      </c>
      <c r="AR672">
        <v>5</v>
      </c>
      <c r="AS672" t="s">
        <v>1152</v>
      </c>
      <c r="AT672">
        <v>1</v>
      </c>
      <c r="AV672">
        <v>22</v>
      </c>
      <c r="AW672">
        <v>15</v>
      </c>
      <c r="AX672">
        <v>7</v>
      </c>
      <c r="AY672" t="s">
        <v>1145</v>
      </c>
      <c r="AZ672" t="s">
        <v>1148</v>
      </c>
      <c r="BA672">
        <v>22</v>
      </c>
      <c r="BD672">
        <v>1000000000</v>
      </c>
      <c r="BE672">
        <v>12</v>
      </c>
      <c r="BF672">
        <v>0.45</v>
      </c>
      <c r="BG672">
        <v>0</v>
      </c>
      <c r="BH672">
        <v>0</v>
      </c>
      <c r="BI672">
        <v>0</v>
      </c>
      <c r="BJ672">
        <v>0</v>
      </c>
      <c r="BK672">
        <v>0</v>
      </c>
      <c r="BL672">
        <v>5</v>
      </c>
      <c r="BM672">
        <v>17</v>
      </c>
      <c r="BN672">
        <v>0.23</v>
      </c>
      <c r="BO672">
        <v>0</v>
      </c>
      <c r="BP672">
        <v>0</v>
      </c>
      <c r="BR672">
        <v>5</v>
      </c>
      <c r="BS672">
        <v>6</v>
      </c>
      <c r="BX672">
        <v>0</v>
      </c>
      <c r="BY672">
        <v>0</v>
      </c>
      <c r="BZ672">
        <v>0</v>
      </c>
      <c r="CA672">
        <v>5.65</v>
      </c>
      <c r="CB672">
        <v>0</v>
      </c>
      <c r="CC672">
        <v>1</v>
      </c>
      <c r="CD672" s="56">
        <v>42095</v>
      </c>
      <c r="CE672" s="56">
        <v>42342</v>
      </c>
      <c r="CF672" s="56">
        <v>42342</v>
      </c>
      <c r="CG672" s="56">
        <v>42419</v>
      </c>
      <c r="CH672" s="56"/>
      <c r="CI672" s="56"/>
      <c r="CJ672">
        <v>0.15</v>
      </c>
      <c r="CK672">
        <v>0</v>
      </c>
      <c r="CL672">
        <v>0</v>
      </c>
      <c r="CM672">
        <v>0</v>
      </c>
      <c r="CN672">
        <v>0.56999999999999995</v>
      </c>
      <c r="CO672">
        <v>0.38</v>
      </c>
      <c r="CP672">
        <v>0</v>
      </c>
      <c r="CQ672" t="s">
        <v>1154</v>
      </c>
      <c r="CR672" t="s">
        <v>1153</v>
      </c>
      <c r="CS672" t="s">
        <v>1725</v>
      </c>
      <c r="CT672" t="s">
        <v>1397</v>
      </c>
      <c r="CU672" t="s">
        <v>1396</v>
      </c>
      <c r="CV672" t="s">
        <v>3603</v>
      </c>
      <c r="CW672" t="s">
        <v>1727</v>
      </c>
      <c r="CX672" t="s">
        <v>853</v>
      </c>
      <c r="DC672" t="s">
        <v>1387</v>
      </c>
      <c r="DE672" t="s">
        <v>1728</v>
      </c>
    </row>
    <row r="673" spans="1:109" x14ac:dyDescent="0.25">
      <c r="A673" t="s">
        <v>1025</v>
      </c>
      <c r="B673">
        <v>2</v>
      </c>
      <c r="C673" s="56">
        <v>42419</v>
      </c>
      <c r="D673" t="s">
        <v>1153</v>
      </c>
      <c r="E673" t="s">
        <v>3604</v>
      </c>
      <c r="G673" t="s">
        <v>3605</v>
      </c>
      <c r="H673" t="s">
        <v>1144</v>
      </c>
      <c r="I673" t="s">
        <v>1144</v>
      </c>
      <c r="J673" t="s">
        <v>1144</v>
      </c>
      <c r="K673" t="s">
        <v>1144</v>
      </c>
      <c r="L673">
        <v>1.1399999999999999</v>
      </c>
      <c r="M673">
        <v>2.82</v>
      </c>
      <c r="N673">
        <v>0</v>
      </c>
      <c r="O673" s="56">
        <v>0</v>
      </c>
      <c r="P673" s="56">
        <v>0</v>
      </c>
      <c r="Q673">
        <v>1</v>
      </c>
      <c r="R673">
        <v>1</v>
      </c>
      <c r="S673">
        <v>11</v>
      </c>
      <c r="T673">
        <v>8</v>
      </c>
      <c r="U673">
        <v>3</v>
      </c>
      <c r="V673">
        <v>1</v>
      </c>
      <c r="W673" t="s">
        <v>1156</v>
      </c>
      <c r="X673" t="s">
        <v>7760</v>
      </c>
      <c r="AA673">
        <v>0</v>
      </c>
      <c r="AB673">
        <v>0</v>
      </c>
      <c r="AC673">
        <v>0</v>
      </c>
      <c r="AD673">
        <v>0</v>
      </c>
      <c r="AE673">
        <v>0</v>
      </c>
      <c r="AF673">
        <v>0</v>
      </c>
      <c r="AG673">
        <v>0</v>
      </c>
      <c r="AJ673" s="56"/>
      <c r="AK673" s="56"/>
      <c r="AL673" s="56"/>
      <c r="AP673" t="s">
        <v>1155</v>
      </c>
      <c r="AR673">
        <v>2</v>
      </c>
      <c r="AS673" t="s">
        <v>1152</v>
      </c>
      <c r="AT673">
        <v>1</v>
      </c>
      <c r="AV673">
        <v>10</v>
      </c>
      <c r="AW673">
        <v>7</v>
      </c>
      <c r="AX673">
        <v>3</v>
      </c>
      <c r="AY673" t="s">
        <v>1148</v>
      </c>
      <c r="AZ673" t="s">
        <v>1148</v>
      </c>
      <c r="BA673">
        <v>7</v>
      </c>
      <c r="BD673">
        <v>1000000000</v>
      </c>
      <c r="BE673">
        <v>10</v>
      </c>
      <c r="BF673">
        <v>0</v>
      </c>
      <c r="BG673">
        <v>0</v>
      </c>
      <c r="BH673">
        <v>0</v>
      </c>
      <c r="BI673">
        <v>0</v>
      </c>
      <c r="BJ673">
        <v>0</v>
      </c>
      <c r="BK673">
        <v>0</v>
      </c>
      <c r="BL673">
        <v>0</v>
      </c>
      <c r="BM673">
        <v>10</v>
      </c>
      <c r="BN673">
        <v>0</v>
      </c>
      <c r="BO673">
        <v>0</v>
      </c>
      <c r="BP673">
        <v>0</v>
      </c>
      <c r="BR673">
        <v>0</v>
      </c>
      <c r="BS673">
        <v>3</v>
      </c>
      <c r="BT673">
        <v>1</v>
      </c>
      <c r="BX673">
        <v>0</v>
      </c>
      <c r="BY673">
        <v>0</v>
      </c>
      <c r="BZ673">
        <v>0</v>
      </c>
      <c r="CA673">
        <v>6.43</v>
      </c>
      <c r="CB673">
        <v>0</v>
      </c>
      <c r="CC673">
        <v>1</v>
      </c>
      <c r="CD673" s="56">
        <v>42271</v>
      </c>
      <c r="CE673" s="56">
        <v>42342</v>
      </c>
      <c r="CF673" s="56">
        <v>42342</v>
      </c>
      <c r="CG673" s="56">
        <v>42419</v>
      </c>
      <c r="CH673" s="56"/>
      <c r="CI673" s="56"/>
      <c r="CJ673">
        <v>7.0000000000000007E-2</v>
      </c>
      <c r="CK673">
        <v>0</v>
      </c>
      <c r="CL673">
        <v>0</v>
      </c>
      <c r="CM673">
        <v>0</v>
      </c>
      <c r="CN673">
        <v>0</v>
      </c>
      <c r="CO673">
        <v>0.3</v>
      </c>
      <c r="CP673">
        <v>0.66</v>
      </c>
      <c r="CQ673" t="s">
        <v>1154</v>
      </c>
      <c r="CR673" t="s">
        <v>1153</v>
      </c>
      <c r="CS673" t="s">
        <v>1748</v>
      </c>
      <c r="CT673" t="s">
        <v>1397</v>
      </c>
      <c r="CU673" t="s">
        <v>1396</v>
      </c>
      <c r="CV673" t="s">
        <v>3606</v>
      </c>
      <c r="CW673" t="s">
        <v>1727</v>
      </c>
      <c r="CX673" t="s">
        <v>853</v>
      </c>
      <c r="DC673" t="s">
        <v>1387</v>
      </c>
      <c r="DE673" t="s">
        <v>1392</v>
      </c>
    </row>
    <row r="674" spans="1:109" x14ac:dyDescent="0.25">
      <c r="A674" t="s">
        <v>1025</v>
      </c>
      <c r="B674">
        <v>6</v>
      </c>
      <c r="C674" s="56">
        <v>42419</v>
      </c>
      <c r="D674" t="s">
        <v>1153</v>
      </c>
      <c r="E674" t="s">
        <v>3607</v>
      </c>
      <c r="G674" t="s">
        <v>3608</v>
      </c>
      <c r="H674" t="s">
        <v>1144</v>
      </c>
      <c r="I674" t="s">
        <v>1144</v>
      </c>
      <c r="J674" t="s">
        <v>1144</v>
      </c>
      <c r="K674" t="s">
        <v>1144</v>
      </c>
      <c r="L674">
        <v>3.71</v>
      </c>
      <c r="M674">
        <v>6</v>
      </c>
      <c r="N674">
        <v>0</v>
      </c>
      <c r="O674" s="56">
        <v>0</v>
      </c>
      <c r="P674" s="56">
        <v>0</v>
      </c>
      <c r="Q674">
        <v>1</v>
      </c>
      <c r="R674">
        <v>1</v>
      </c>
      <c r="S674">
        <v>11</v>
      </c>
      <c r="T674">
        <v>8</v>
      </c>
      <c r="U674">
        <v>3</v>
      </c>
      <c r="V674">
        <v>1</v>
      </c>
      <c r="X674" t="s">
        <v>7755</v>
      </c>
      <c r="AA674">
        <v>0</v>
      </c>
      <c r="AB674">
        <v>0</v>
      </c>
      <c r="AC674">
        <v>0</v>
      </c>
      <c r="AD674">
        <v>0</v>
      </c>
      <c r="AE674">
        <v>0</v>
      </c>
      <c r="AF674">
        <v>0</v>
      </c>
      <c r="AG674">
        <v>0</v>
      </c>
      <c r="AJ674" s="56"/>
      <c r="AK674" s="56"/>
      <c r="AL674" s="56"/>
      <c r="AP674" t="s">
        <v>1155</v>
      </c>
      <c r="AS674" t="s">
        <v>1152</v>
      </c>
      <c r="AT674">
        <v>1</v>
      </c>
      <c r="AV674">
        <v>0</v>
      </c>
      <c r="AW674">
        <v>0</v>
      </c>
      <c r="AX674">
        <v>0</v>
      </c>
      <c r="AY674" t="s">
        <v>1388</v>
      </c>
      <c r="AZ674" t="s">
        <v>1388</v>
      </c>
      <c r="BA674">
        <v>0</v>
      </c>
      <c r="BD674">
        <v>1000000000</v>
      </c>
      <c r="BE674">
        <v>0</v>
      </c>
      <c r="BF674">
        <v>0</v>
      </c>
      <c r="BG674">
        <v>0</v>
      </c>
      <c r="BH674">
        <v>0</v>
      </c>
      <c r="BI674">
        <v>0</v>
      </c>
      <c r="BJ674">
        <v>0</v>
      </c>
      <c r="BK674">
        <v>0</v>
      </c>
      <c r="BL674">
        <v>0</v>
      </c>
      <c r="BM674">
        <v>0</v>
      </c>
      <c r="BN674">
        <v>0</v>
      </c>
      <c r="BO674">
        <v>0</v>
      </c>
      <c r="BP674">
        <v>0</v>
      </c>
      <c r="BR674">
        <v>0</v>
      </c>
      <c r="BS674">
        <v>0</v>
      </c>
      <c r="BX674">
        <v>0</v>
      </c>
      <c r="BY674">
        <v>0</v>
      </c>
      <c r="BZ674">
        <v>0</v>
      </c>
      <c r="CA674">
        <v>0</v>
      </c>
      <c r="CB674">
        <v>0</v>
      </c>
      <c r="CC674">
        <v>1</v>
      </c>
      <c r="CD674" s="56">
        <v>42095</v>
      </c>
      <c r="CE674" s="56">
        <v>42342</v>
      </c>
      <c r="CF674" s="56">
        <v>42342</v>
      </c>
      <c r="CG674" s="56">
        <v>42419</v>
      </c>
      <c r="CH674" s="56"/>
      <c r="CI674" s="56"/>
      <c r="CJ674">
        <v>1</v>
      </c>
      <c r="CK674">
        <v>0</v>
      </c>
      <c r="CL674">
        <v>0.97</v>
      </c>
      <c r="CM674">
        <v>0</v>
      </c>
      <c r="CN674">
        <v>0</v>
      </c>
      <c r="CO674">
        <v>0</v>
      </c>
      <c r="CP674">
        <v>0</v>
      </c>
      <c r="CQ674" t="s">
        <v>1154</v>
      </c>
      <c r="CR674" t="s">
        <v>1153</v>
      </c>
      <c r="CS674" t="s">
        <v>1395</v>
      </c>
      <c r="CT674" t="s">
        <v>1397</v>
      </c>
      <c r="CU674" t="s">
        <v>1396</v>
      </c>
      <c r="CV674" t="s">
        <v>3609</v>
      </c>
      <c r="CW674" t="s">
        <v>1742</v>
      </c>
      <c r="CX674" t="s">
        <v>853</v>
      </c>
      <c r="DC674" t="s">
        <v>1389</v>
      </c>
      <c r="DE674" t="s">
        <v>1728</v>
      </c>
    </row>
    <row r="675" spans="1:109" x14ac:dyDescent="0.25">
      <c r="A675" t="s">
        <v>1025</v>
      </c>
      <c r="B675">
        <v>1</v>
      </c>
      <c r="C675" s="56">
        <v>42419</v>
      </c>
      <c r="D675" t="s">
        <v>1153</v>
      </c>
      <c r="E675" t="s">
        <v>3610</v>
      </c>
      <c r="G675" t="s">
        <v>3611</v>
      </c>
      <c r="H675" t="s">
        <v>1144</v>
      </c>
      <c r="I675" t="s">
        <v>1144</v>
      </c>
      <c r="J675" t="s">
        <v>1144</v>
      </c>
      <c r="K675" t="s">
        <v>1144</v>
      </c>
      <c r="L675">
        <v>3.12</v>
      </c>
      <c r="M675">
        <v>9.33</v>
      </c>
      <c r="N675">
        <v>0</v>
      </c>
      <c r="O675" s="56">
        <v>0</v>
      </c>
      <c r="P675" s="56">
        <v>0</v>
      </c>
      <c r="Q675">
        <v>1</v>
      </c>
      <c r="R675">
        <v>1</v>
      </c>
      <c r="S675">
        <v>11</v>
      </c>
      <c r="T675">
        <v>8</v>
      </c>
      <c r="U675">
        <v>3</v>
      </c>
      <c r="V675">
        <v>1</v>
      </c>
      <c r="X675" t="s">
        <v>7755</v>
      </c>
      <c r="AA675">
        <v>0</v>
      </c>
      <c r="AB675">
        <v>0</v>
      </c>
      <c r="AC675">
        <v>0</v>
      </c>
      <c r="AD675">
        <v>0</v>
      </c>
      <c r="AE675">
        <v>0</v>
      </c>
      <c r="AF675">
        <v>0</v>
      </c>
      <c r="AG675">
        <v>0</v>
      </c>
      <c r="AJ675" s="56"/>
      <c r="AK675" s="56"/>
      <c r="AL675" s="56"/>
      <c r="AP675" t="s">
        <v>1155</v>
      </c>
      <c r="AS675" t="s">
        <v>1152</v>
      </c>
      <c r="AT675">
        <v>1</v>
      </c>
      <c r="AV675">
        <v>0</v>
      </c>
      <c r="AW675">
        <v>0</v>
      </c>
      <c r="AX675">
        <v>0</v>
      </c>
      <c r="AY675" t="s">
        <v>1388</v>
      </c>
      <c r="AZ675" t="s">
        <v>1388</v>
      </c>
      <c r="BA675">
        <v>0</v>
      </c>
      <c r="BD675">
        <v>1000000000</v>
      </c>
      <c r="BE675">
        <v>0</v>
      </c>
      <c r="BF675">
        <v>0</v>
      </c>
      <c r="BG675">
        <v>0</v>
      </c>
      <c r="BH675">
        <v>0</v>
      </c>
      <c r="BI675">
        <v>0</v>
      </c>
      <c r="BJ675">
        <v>0</v>
      </c>
      <c r="BK675">
        <v>0</v>
      </c>
      <c r="BL675">
        <v>0</v>
      </c>
      <c r="BM675">
        <v>0</v>
      </c>
      <c r="BN675">
        <v>0</v>
      </c>
      <c r="BO675">
        <v>0</v>
      </c>
      <c r="BP675">
        <v>0</v>
      </c>
      <c r="BR675">
        <v>0</v>
      </c>
      <c r="BS675">
        <v>0</v>
      </c>
      <c r="BX675">
        <v>0</v>
      </c>
      <c r="BY675">
        <v>0</v>
      </c>
      <c r="BZ675">
        <v>0</v>
      </c>
      <c r="CA675">
        <v>0</v>
      </c>
      <c r="CB675">
        <v>0</v>
      </c>
      <c r="CC675">
        <v>1</v>
      </c>
      <c r="CD675" s="56">
        <v>42095</v>
      </c>
      <c r="CE675" s="56">
        <v>42342</v>
      </c>
      <c r="CF675" s="56">
        <v>42342</v>
      </c>
      <c r="CG675" s="56">
        <v>42419</v>
      </c>
      <c r="CH675" s="56"/>
      <c r="CI675" s="56"/>
      <c r="CJ675">
        <v>1</v>
      </c>
      <c r="CK675">
        <v>0</v>
      </c>
      <c r="CL675">
        <v>0.95</v>
      </c>
      <c r="CM675">
        <v>0</v>
      </c>
      <c r="CN675">
        <v>0</v>
      </c>
      <c r="CO675">
        <v>0</v>
      </c>
      <c r="CP675">
        <v>0</v>
      </c>
      <c r="CQ675" t="s">
        <v>1154</v>
      </c>
      <c r="CR675" t="s">
        <v>1153</v>
      </c>
      <c r="CS675" t="s">
        <v>1725</v>
      </c>
      <c r="CT675" t="s">
        <v>1397</v>
      </c>
      <c r="CU675" t="s">
        <v>1396</v>
      </c>
      <c r="CV675" t="s">
        <v>3612</v>
      </c>
      <c r="CW675" t="s">
        <v>1727</v>
      </c>
      <c r="CX675" t="s">
        <v>853</v>
      </c>
      <c r="DC675" t="s">
        <v>1387</v>
      </c>
      <c r="DE675" t="s">
        <v>1728</v>
      </c>
    </row>
    <row r="676" spans="1:109" x14ac:dyDescent="0.25">
      <c r="A676" t="s">
        <v>1025</v>
      </c>
      <c r="B676">
        <v>1</v>
      </c>
      <c r="C676" s="56">
        <v>42419</v>
      </c>
      <c r="D676" t="s">
        <v>1153</v>
      </c>
      <c r="E676" t="s">
        <v>3613</v>
      </c>
      <c r="G676" t="s">
        <v>3614</v>
      </c>
      <c r="H676" t="s">
        <v>1144</v>
      </c>
      <c r="I676" t="s">
        <v>1144</v>
      </c>
      <c r="J676" t="s">
        <v>1144</v>
      </c>
      <c r="K676" t="s">
        <v>1144</v>
      </c>
      <c r="L676">
        <v>0.32</v>
      </c>
      <c r="M676">
        <v>1.96</v>
      </c>
      <c r="N676">
        <v>0</v>
      </c>
      <c r="O676" s="56">
        <v>0</v>
      </c>
      <c r="P676" s="56">
        <v>0</v>
      </c>
      <c r="Q676">
        <v>1</v>
      </c>
      <c r="R676">
        <v>1</v>
      </c>
      <c r="S676">
        <v>11</v>
      </c>
      <c r="T676">
        <v>8</v>
      </c>
      <c r="U676">
        <v>3</v>
      </c>
      <c r="V676">
        <v>1</v>
      </c>
      <c r="X676" t="s">
        <v>7755</v>
      </c>
      <c r="AA676">
        <v>0</v>
      </c>
      <c r="AB676">
        <v>0</v>
      </c>
      <c r="AC676">
        <v>0</v>
      </c>
      <c r="AD676">
        <v>0</v>
      </c>
      <c r="AE676">
        <v>0</v>
      </c>
      <c r="AF676">
        <v>0</v>
      </c>
      <c r="AG676">
        <v>0</v>
      </c>
      <c r="AJ676" s="56"/>
      <c r="AK676" s="56"/>
      <c r="AL676" s="56"/>
      <c r="AP676" t="s">
        <v>1155</v>
      </c>
      <c r="AS676" t="s">
        <v>1152</v>
      </c>
      <c r="AT676">
        <v>1</v>
      </c>
      <c r="AV676">
        <v>0</v>
      </c>
      <c r="AW676">
        <v>0</v>
      </c>
      <c r="AX676">
        <v>0</v>
      </c>
      <c r="AY676" t="s">
        <v>1388</v>
      </c>
      <c r="AZ676" t="s">
        <v>1388</v>
      </c>
      <c r="BA676">
        <v>0</v>
      </c>
      <c r="BD676">
        <v>1000000000</v>
      </c>
      <c r="BE676">
        <v>32</v>
      </c>
      <c r="BF676">
        <v>0</v>
      </c>
      <c r="BG676">
        <v>0</v>
      </c>
      <c r="BH676">
        <v>0</v>
      </c>
      <c r="BI676">
        <v>0</v>
      </c>
      <c r="BJ676">
        <v>0</v>
      </c>
      <c r="BK676">
        <v>0</v>
      </c>
      <c r="BL676">
        <v>0</v>
      </c>
      <c r="BM676">
        <v>32</v>
      </c>
      <c r="BN676">
        <v>0</v>
      </c>
      <c r="BO676">
        <v>0</v>
      </c>
      <c r="BP676">
        <v>0</v>
      </c>
      <c r="BR676">
        <v>0</v>
      </c>
      <c r="BS676">
        <v>0</v>
      </c>
      <c r="BX676">
        <v>0</v>
      </c>
      <c r="BY676">
        <v>0</v>
      </c>
      <c r="BZ676">
        <v>0</v>
      </c>
      <c r="CA676">
        <v>0</v>
      </c>
      <c r="CB676">
        <v>0</v>
      </c>
      <c r="CC676">
        <v>1</v>
      </c>
      <c r="CD676" s="56">
        <v>42095</v>
      </c>
      <c r="CE676" s="56">
        <v>42342</v>
      </c>
      <c r="CF676" s="56">
        <v>42342</v>
      </c>
      <c r="CG676" s="56">
        <v>42419</v>
      </c>
      <c r="CH676" s="56"/>
      <c r="CI676" s="56"/>
      <c r="CJ676">
        <v>0.02</v>
      </c>
      <c r="CK676">
        <v>0</v>
      </c>
      <c r="CL676">
        <v>0</v>
      </c>
      <c r="CM676">
        <v>0</v>
      </c>
      <c r="CN676">
        <v>0</v>
      </c>
      <c r="CO676">
        <v>0</v>
      </c>
      <c r="CP676">
        <v>0.95</v>
      </c>
      <c r="CQ676" t="s">
        <v>1154</v>
      </c>
      <c r="CR676" t="s">
        <v>1153</v>
      </c>
      <c r="CS676" t="s">
        <v>1725</v>
      </c>
      <c r="CT676" t="s">
        <v>1397</v>
      </c>
      <c r="CU676" t="s">
        <v>1396</v>
      </c>
      <c r="CV676" t="s">
        <v>7675</v>
      </c>
      <c r="CW676" t="s">
        <v>1738</v>
      </c>
      <c r="CX676" t="s">
        <v>853</v>
      </c>
      <c r="DC676" t="s">
        <v>1387</v>
      </c>
      <c r="DE676" t="s">
        <v>1728</v>
      </c>
    </row>
    <row r="677" spans="1:109" x14ac:dyDescent="0.25">
      <c r="A677" t="s">
        <v>1025</v>
      </c>
      <c r="B677">
        <v>1</v>
      </c>
      <c r="C677" s="56">
        <v>42419</v>
      </c>
      <c r="D677" t="s">
        <v>1153</v>
      </c>
      <c r="E677" t="s">
        <v>1525</v>
      </c>
      <c r="G677" t="s">
        <v>3615</v>
      </c>
      <c r="H677" t="s">
        <v>1144</v>
      </c>
      <c r="I677" t="s">
        <v>1144</v>
      </c>
      <c r="J677" t="s">
        <v>1144</v>
      </c>
      <c r="K677" t="s">
        <v>1144</v>
      </c>
      <c r="L677">
        <v>2.37</v>
      </c>
      <c r="M677">
        <v>6.25</v>
      </c>
      <c r="N677">
        <v>0</v>
      </c>
      <c r="O677" s="56">
        <v>0</v>
      </c>
      <c r="P677" s="56">
        <v>0</v>
      </c>
      <c r="Q677">
        <v>1</v>
      </c>
      <c r="R677">
        <v>1</v>
      </c>
      <c r="S677">
        <v>11</v>
      </c>
      <c r="T677">
        <v>8</v>
      </c>
      <c r="U677">
        <v>3</v>
      </c>
      <c r="V677">
        <v>1</v>
      </c>
      <c r="W677" t="s">
        <v>1394</v>
      </c>
      <c r="X677" t="s">
        <v>7759</v>
      </c>
      <c r="AA677">
        <v>0</v>
      </c>
      <c r="AB677">
        <v>0</v>
      </c>
      <c r="AC677">
        <v>0</v>
      </c>
      <c r="AD677">
        <v>0</v>
      </c>
      <c r="AE677">
        <v>0</v>
      </c>
      <c r="AF677">
        <v>0</v>
      </c>
      <c r="AG677">
        <v>0</v>
      </c>
      <c r="AJ677" s="56"/>
      <c r="AK677" s="56"/>
      <c r="AL677" s="56"/>
      <c r="AP677" t="s">
        <v>1155</v>
      </c>
      <c r="AR677">
        <v>5</v>
      </c>
      <c r="AS677" t="s">
        <v>1152</v>
      </c>
      <c r="AT677">
        <v>1</v>
      </c>
      <c r="AV677">
        <v>32</v>
      </c>
      <c r="AW677">
        <v>21</v>
      </c>
      <c r="AX677">
        <v>11</v>
      </c>
      <c r="AY677" t="s">
        <v>1146</v>
      </c>
      <c r="AZ677" t="s">
        <v>1146</v>
      </c>
      <c r="BA677">
        <v>24</v>
      </c>
      <c r="BD677">
        <v>1000000000</v>
      </c>
      <c r="BE677">
        <v>2</v>
      </c>
      <c r="BF677">
        <v>0.94</v>
      </c>
      <c r="BG677">
        <v>0</v>
      </c>
      <c r="BH677">
        <v>0</v>
      </c>
      <c r="BI677">
        <v>0</v>
      </c>
      <c r="BJ677">
        <v>0</v>
      </c>
      <c r="BK677">
        <v>0</v>
      </c>
      <c r="BL677">
        <v>5</v>
      </c>
      <c r="BM677">
        <v>7</v>
      </c>
      <c r="BN677">
        <v>0.78</v>
      </c>
      <c r="BO677">
        <v>0</v>
      </c>
      <c r="BP677">
        <v>0</v>
      </c>
      <c r="BR677">
        <v>25</v>
      </c>
      <c r="BS677">
        <v>9</v>
      </c>
      <c r="BX677">
        <v>34.92</v>
      </c>
      <c r="BY677">
        <v>0</v>
      </c>
      <c r="BZ677">
        <v>0</v>
      </c>
      <c r="CA677">
        <v>7.14</v>
      </c>
      <c r="CB677">
        <v>0</v>
      </c>
      <c r="CC677">
        <v>1</v>
      </c>
      <c r="CD677" s="56">
        <v>42416</v>
      </c>
      <c r="CE677" s="56">
        <v>42416</v>
      </c>
      <c r="CF677" s="56">
        <v>42416</v>
      </c>
      <c r="CG677" s="56">
        <v>42493</v>
      </c>
      <c r="CH677" s="56"/>
      <c r="CI677" s="56"/>
      <c r="CJ677">
        <v>0</v>
      </c>
      <c r="CK677">
        <v>0</v>
      </c>
      <c r="CL677">
        <v>0</v>
      </c>
      <c r="CM677">
        <v>7.0000000000000007E-2</v>
      </c>
      <c r="CN677">
        <v>0</v>
      </c>
      <c r="CO677">
        <v>0</v>
      </c>
      <c r="CP677">
        <v>0</v>
      </c>
      <c r="CQ677" t="s">
        <v>1154</v>
      </c>
      <c r="CR677" t="s">
        <v>1153</v>
      </c>
      <c r="CS677" t="s">
        <v>1725</v>
      </c>
      <c r="CT677" t="s">
        <v>1397</v>
      </c>
      <c r="CU677" t="s">
        <v>1396</v>
      </c>
      <c r="CV677" t="s">
        <v>3616</v>
      </c>
      <c r="CW677" t="s">
        <v>1727</v>
      </c>
      <c r="CX677" t="s">
        <v>853</v>
      </c>
      <c r="DC677" t="s">
        <v>1387</v>
      </c>
      <c r="DE677" t="s">
        <v>1728</v>
      </c>
    </row>
    <row r="678" spans="1:109" x14ac:dyDescent="0.25">
      <c r="A678" t="s">
        <v>1025</v>
      </c>
      <c r="B678">
        <v>1</v>
      </c>
      <c r="C678" s="56">
        <v>42419</v>
      </c>
      <c r="D678" t="s">
        <v>1153</v>
      </c>
      <c r="E678" t="s">
        <v>3617</v>
      </c>
      <c r="G678" t="s">
        <v>3618</v>
      </c>
      <c r="H678" t="s">
        <v>1144</v>
      </c>
      <c r="I678" t="s">
        <v>1144</v>
      </c>
      <c r="J678" t="s">
        <v>1144</v>
      </c>
      <c r="K678" t="s">
        <v>1144</v>
      </c>
      <c r="L678">
        <v>22.56</v>
      </c>
      <c r="M678">
        <v>54.46</v>
      </c>
      <c r="N678">
        <v>0</v>
      </c>
      <c r="O678" s="56">
        <v>0</v>
      </c>
      <c r="P678" s="56">
        <v>0</v>
      </c>
      <c r="Q678">
        <v>1</v>
      </c>
      <c r="R678">
        <v>1</v>
      </c>
      <c r="S678">
        <v>11</v>
      </c>
      <c r="T678">
        <v>8</v>
      </c>
      <c r="U678">
        <v>3</v>
      </c>
      <c r="V678">
        <v>1</v>
      </c>
      <c r="X678" t="s">
        <v>7755</v>
      </c>
      <c r="AA678">
        <v>0</v>
      </c>
      <c r="AB678">
        <v>0</v>
      </c>
      <c r="AC678">
        <v>0</v>
      </c>
      <c r="AD678">
        <v>0</v>
      </c>
      <c r="AE678">
        <v>0</v>
      </c>
      <c r="AF678">
        <v>0</v>
      </c>
      <c r="AG678">
        <v>0</v>
      </c>
      <c r="AJ678" s="56"/>
      <c r="AK678" s="56"/>
      <c r="AL678" s="56"/>
      <c r="AM678">
        <v>2</v>
      </c>
      <c r="AP678" t="s">
        <v>1155</v>
      </c>
      <c r="AR678">
        <v>2</v>
      </c>
      <c r="AS678" t="s">
        <v>1152</v>
      </c>
      <c r="AT678">
        <v>1</v>
      </c>
      <c r="AV678">
        <v>8</v>
      </c>
      <c r="AW678">
        <v>5</v>
      </c>
      <c r="AX678">
        <v>3</v>
      </c>
      <c r="AY678" t="s">
        <v>1147</v>
      </c>
      <c r="AZ678" t="s">
        <v>1147</v>
      </c>
      <c r="BA678">
        <v>8</v>
      </c>
      <c r="BD678">
        <v>1000000000</v>
      </c>
      <c r="BE678">
        <v>9</v>
      </c>
      <c r="BF678">
        <v>-0.13</v>
      </c>
      <c r="BG678">
        <v>0</v>
      </c>
      <c r="BH678">
        <v>0</v>
      </c>
      <c r="BI678">
        <v>0</v>
      </c>
      <c r="BJ678">
        <v>0</v>
      </c>
      <c r="BK678">
        <v>0</v>
      </c>
      <c r="BL678">
        <v>0</v>
      </c>
      <c r="BM678">
        <v>9</v>
      </c>
      <c r="BN678">
        <v>-0.13</v>
      </c>
      <c r="BO678">
        <v>0</v>
      </c>
      <c r="BP678">
        <v>0</v>
      </c>
      <c r="BR678">
        <v>0</v>
      </c>
      <c r="BS678">
        <v>2</v>
      </c>
      <c r="BX678">
        <v>0</v>
      </c>
      <c r="BY678">
        <v>22.56</v>
      </c>
      <c r="BZ678">
        <v>0</v>
      </c>
      <c r="CA678">
        <v>6.17</v>
      </c>
      <c r="CB678">
        <v>0</v>
      </c>
      <c r="CC678">
        <v>1</v>
      </c>
      <c r="CD678" s="56">
        <v>42095</v>
      </c>
      <c r="CE678" s="56">
        <v>42342</v>
      </c>
      <c r="CF678" s="56">
        <v>42342</v>
      </c>
      <c r="CG678" s="56">
        <v>42419</v>
      </c>
      <c r="CH678" s="56"/>
      <c r="CI678" s="56"/>
      <c r="CJ678">
        <v>0</v>
      </c>
      <c r="CK678">
        <v>0</v>
      </c>
      <c r="CL678">
        <v>0</v>
      </c>
      <c r="CM678">
        <v>0</v>
      </c>
      <c r="CN678">
        <v>0</v>
      </c>
      <c r="CO678">
        <v>0</v>
      </c>
      <c r="CP678">
        <v>0.95</v>
      </c>
      <c r="CQ678" t="s">
        <v>1154</v>
      </c>
      <c r="CR678" t="s">
        <v>1153</v>
      </c>
      <c r="CS678" t="s">
        <v>1725</v>
      </c>
      <c r="CT678" t="s">
        <v>1397</v>
      </c>
      <c r="CU678" t="s">
        <v>1396</v>
      </c>
      <c r="CV678" t="s">
        <v>3619</v>
      </c>
      <c r="CW678" t="s">
        <v>1727</v>
      </c>
      <c r="CX678" t="s">
        <v>853</v>
      </c>
      <c r="DC678" t="s">
        <v>1387</v>
      </c>
      <c r="DE678" t="s">
        <v>1728</v>
      </c>
    </row>
    <row r="679" spans="1:109" x14ac:dyDescent="0.25">
      <c r="A679" t="s">
        <v>1025</v>
      </c>
      <c r="B679">
        <v>1</v>
      </c>
      <c r="C679" s="56">
        <v>42419</v>
      </c>
      <c r="D679" t="s">
        <v>1153</v>
      </c>
      <c r="E679" t="s">
        <v>1526</v>
      </c>
      <c r="G679" t="s">
        <v>3620</v>
      </c>
      <c r="H679" t="s">
        <v>1144</v>
      </c>
      <c r="I679" t="s">
        <v>1144</v>
      </c>
      <c r="J679" t="s">
        <v>1144</v>
      </c>
      <c r="K679" t="s">
        <v>1144</v>
      </c>
      <c r="L679">
        <v>0.23</v>
      </c>
      <c r="M679">
        <v>0.87</v>
      </c>
      <c r="N679">
        <v>0</v>
      </c>
      <c r="O679" s="56">
        <v>0</v>
      </c>
      <c r="P679" s="56">
        <v>0</v>
      </c>
      <c r="Q679">
        <v>1</v>
      </c>
      <c r="R679">
        <v>1</v>
      </c>
      <c r="S679">
        <v>11</v>
      </c>
      <c r="T679">
        <v>8</v>
      </c>
      <c r="U679">
        <v>3</v>
      </c>
      <c r="V679">
        <v>1</v>
      </c>
      <c r="W679" t="s">
        <v>1394</v>
      </c>
      <c r="X679" t="s">
        <v>7759</v>
      </c>
      <c r="AA679">
        <v>0</v>
      </c>
      <c r="AB679">
        <v>0</v>
      </c>
      <c r="AC679">
        <v>0</v>
      </c>
      <c r="AD679">
        <v>0</v>
      </c>
      <c r="AE679">
        <v>0</v>
      </c>
      <c r="AF679">
        <v>6</v>
      </c>
      <c r="AG679">
        <v>0</v>
      </c>
      <c r="AJ679" s="56"/>
      <c r="AK679" s="56"/>
      <c r="AL679" s="56"/>
      <c r="AP679" t="s">
        <v>1155</v>
      </c>
      <c r="AR679">
        <v>5</v>
      </c>
      <c r="AS679" t="s">
        <v>1152</v>
      </c>
      <c r="AT679">
        <v>1</v>
      </c>
      <c r="AV679">
        <v>150</v>
      </c>
      <c r="AW679">
        <v>100</v>
      </c>
      <c r="AX679">
        <v>50</v>
      </c>
      <c r="AY679" t="s">
        <v>839</v>
      </c>
      <c r="AZ679" t="s">
        <v>1146</v>
      </c>
      <c r="BA679">
        <v>120</v>
      </c>
      <c r="BD679">
        <v>1000000000</v>
      </c>
      <c r="BE679">
        <v>0</v>
      </c>
      <c r="BF679">
        <v>1</v>
      </c>
      <c r="BG679">
        <v>0</v>
      </c>
      <c r="BH679">
        <v>0</v>
      </c>
      <c r="BI679">
        <v>0</v>
      </c>
      <c r="BJ679">
        <v>0</v>
      </c>
      <c r="BK679">
        <v>0</v>
      </c>
      <c r="BL679">
        <v>5</v>
      </c>
      <c r="BM679">
        <v>5</v>
      </c>
      <c r="BN679">
        <v>0.97</v>
      </c>
      <c r="BO679">
        <v>0</v>
      </c>
      <c r="BP679">
        <v>0</v>
      </c>
      <c r="BR679">
        <v>145</v>
      </c>
      <c r="BS679">
        <v>41</v>
      </c>
      <c r="BT679">
        <v>20</v>
      </c>
      <c r="BX679">
        <v>32</v>
      </c>
      <c r="BY679">
        <v>0</v>
      </c>
      <c r="BZ679">
        <v>0</v>
      </c>
      <c r="CA679">
        <v>12.14</v>
      </c>
      <c r="CB679">
        <v>0</v>
      </c>
      <c r="CC679">
        <v>1</v>
      </c>
      <c r="CD679" s="56">
        <v>42416</v>
      </c>
      <c r="CE679" s="56">
        <v>42416</v>
      </c>
      <c r="CF679" s="56">
        <v>42416</v>
      </c>
      <c r="CG679" s="56">
        <v>42493</v>
      </c>
      <c r="CH679" s="56"/>
      <c r="CI679" s="56"/>
      <c r="CJ679">
        <v>1</v>
      </c>
      <c r="CK679">
        <v>0</v>
      </c>
      <c r="CL679">
        <v>7.0000000000000007E-2</v>
      </c>
      <c r="CM679">
        <v>0</v>
      </c>
      <c r="CN679">
        <v>0</v>
      </c>
      <c r="CO679">
        <v>0</v>
      </c>
      <c r="CP679">
        <v>0</v>
      </c>
      <c r="CQ679" t="s">
        <v>1154</v>
      </c>
      <c r="CR679" t="s">
        <v>1153</v>
      </c>
      <c r="CS679" t="s">
        <v>1725</v>
      </c>
      <c r="CT679" t="s">
        <v>1397</v>
      </c>
      <c r="CU679" t="s">
        <v>1396</v>
      </c>
      <c r="CV679" t="s">
        <v>3621</v>
      </c>
      <c r="CW679" t="s">
        <v>1727</v>
      </c>
      <c r="CX679" t="s">
        <v>853</v>
      </c>
      <c r="DC679" t="s">
        <v>1387</v>
      </c>
      <c r="DE679" t="s">
        <v>1728</v>
      </c>
    </row>
    <row r="680" spans="1:109" x14ac:dyDescent="0.25">
      <c r="A680" t="s">
        <v>1025</v>
      </c>
      <c r="B680">
        <v>1</v>
      </c>
      <c r="C680" s="56">
        <v>42419</v>
      </c>
      <c r="D680" t="s">
        <v>1153</v>
      </c>
      <c r="E680" t="s">
        <v>1527</v>
      </c>
      <c r="G680" t="s">
        <v>3622</v>
      </c>
      <c r="H680" t="s">
        <v>1144</v>
      </c>
      <c r="I680" t="s">
        <v>1144</v>
      </c>
      <c r="J680" t="s">
        <v>1144</v>
      </c>
      <c r="K680" t="s">
        <v>1144</v>
      </c>
      <c r="L680">
        <v>0.57999999999999996</v>
      </c>
      <c r="M680">
        <v>1.84</v>
      </c>
      <c r="N680">
        <v>0</v>
      </c>
      <c r="O680" s="56">
        <v>0</v>
      </c>
      <c r="P680" s="56">
        <v>0</v>
      </c>
      <c r="Q680">
        <v>1</v>
      </c>
      <c r="R680">
        <v>1</v>
      </c>
      <c r="S680">
        <v>11</v>
      </c>
      <c r="T680">
        <v>8</v>
      </c>
      <c r="U680">
        <v>3</v>
      </c>
      <c r="V680">
        <v>1</v>
      </c>
      <c r="W680" t="s">
        <v>1394</v>
      </c>
      <c r="X680" t="s">
        <v>7759</v>
      </c>
      <c r="AA680">
        <v>0</v>
      </c>
      <c r="AB680">
        <v>0</v>
      </c>
      <c r="AC680">
        <v>0</v>
      </c>
      <c r="AD680">
        <v>0</v>
      </c>
      <c r="AE680">
        <v>0</v>
      </c>
      <c r="AF680">
        <v>28</v>
      </c>
      <c r="AG680">
        <v>0</v>
      </c>
      <c r="AJ680" s="56"/>
      <c r="AK680" s="56"/>
      <c r="AL680" s="56"/>
      <c r="AP680" t="s">
        <v>1155</v>
      </c>
      <c r="AR680">
        <v>5</v>
      </c>
      <c r="AS680" t="s">
        <v>1152</v>
      </c>
      <c r="AT680">
        <v>1</v>
      </c>
      <c r="AV680">
        <v>32</v>
      </c>
      <c r="AW680">
        <v>21</v>
      </c>
      <c r="AX680">
        <v>11</v>
      </c>
      <c r="AY680" t="s">
        <v>839</v>
      </c>
      <c r="AZ680" t="s">
        <v>1146</v>
      </c>
      <c r="BA680">
        <v>24</v>
      </c>
      <c r="BD680">
        <v>1000000000</v>
      </c>
      <c r="BE680">
        <v>0</v>
      </c>
      <c r="BF680">
        <v>1</v>
      </c>
      <c r="BG680">
        <v>0</v>
      </c>
      <c r="BH680">
        <v>0</v>
      </c>
      <c r="BI680">
        <v>0</v>
      </c>
      <c r="BJ680">
        <v>0</v>
      </c>
      <c r="BK680">
        <v>0</v>
      </c>
      <c r="BL680">
        <v>10</v>
      </c>
      <c r="BM680">
        <v>10</v>
      </c>
      <c r="BN680">
        <v>0.69</v>
      </c>
      <c r="BO680">
        <v>0</v>
      </c>
      <c r="BP680">
        <v>0</v>
      </c>
      <c r="BR680">
        <v>20</v>
      </c>
      <c r="BS680">
        <v>9</v>
      </c>
      <c r="BX680">
        <v>13.86</v>
      </c>
      <c r="BY680">
        <v>0</v>
      </c>
      <c r="BZ680">
        <v>0</v>
      </c>
      <c r="CA680">
        <v>9.48</v>
      </c>
      <c r="CB680">
        <v>0</v>
      </c>
      <c r="CC680">
        <v>1</v>
      </c>
      <c r="CD680" s="56">
        <v>42416</v>
      </c>
      <c r="CE680" s="56">
        <v>42416</v>
      </c>
      <c r="CF680" s="56">
        <v>42416</v>
      </c>
      <c r="CG680" s="56">
        <v>42493</v>
      </c>
      <c r="CH680" s="56"/>
      <c r="CI680" s="56"/>
      <c r="CJ680">
        <v>1</v>
      </c>
      <c r="CK680">
        <v>0</v>
      </c>
      <c r="CL680">
        <v>7.0000000000000007E-2</v>
      </c>
      <c r="CM680">
        <v>0</v>
      </c>
      <c r="CN680">
        <v>0</v>
      </c>
      <c r="CO680">
        <v>0</v>
      </c>
      <c r="CP680">
        <v>0</v>
      </c>
      <c r="CQ680" t="s">
        <v>1154</v>
      </c>
      <c r="CR680" t="s">
        <v>1153</v>
      </c>
      <c r="CS680" t="s">
        <v>1725</v>
      </c>
      <c r="CT680" t="s">
        <v>1397</v>
      </c>
      <c r="CU680" t="s">
        <v>1396</v>
      </c>
      <c r="CV680" t="s">
        <v>3623</v>
      </c>
      <c r="CW680" t="s">
        <v>1727</v>
      </c>
      <c r="CX680" t="s">
        <v>853</v>
      </c>
      <c r="DC680" t="s">
        <v>1387</v>
      </c>
      <c r="DE680" t="s">
        <v>1728</v>
      </c>
    </row>
    <row r="681" spans="1:109" x14ac:dyDescent="0.25">
      <c r="A681" t="s">
        <v>1025</v>
      </c>
      <c r="B681">
        <v>1</v>
      </c>
      <c r="C681" s="56">
        <v>42419</v>
      </c>
      <c r="D681" t="s">
        <v>1153</v>
      </c>
      <c r="E681" t="s">
        <v>3624</v>
      </c>
      <c r="G681" t="s">
        <v>3625</v>
      </c>
      <c r="H681" t="s">
        <v>1144</v>
      </c>
      <c r="I681" t="s">
        <v>1144</v>
      </c>
      <c r="J681" t="s">
        <v>1144</v>
      </c>
      <c r="K681" t="s">
        <v>1144</v>
      </c>
      <c r="L681">
        <v>0.44</v>
      </c>
      <c r="M681">
        <v>1.75</v>
      </c>
      <c r="N681">
        <v>0</v>
      </c>
      <c r="O681" s="56">
        <v>0</v>
      </c>
      <c r="P681" s="56">
        <v>0</v>
      </c>
      <c r="Q681">
        <v>1</v>
      </c>
      <c r="R681">
        <v>1</v>
      </c>
      <c r="S681">
        <v>11</v>
      </c>
      <c r="T681">
        <v>8</v>
      </c>
      <c r="U681">
        <v>3</v>
      </c>
      <c r="V681">
        <v>1</v>
      </c>
      <c r="W681" t="s">
        <v>1156</v>
      </c>
      <c r="X681" t="s">
        <v>7755</v>
      </c>
      <c r="AA681">
        <v>0</v>
      </c>
      <c r="AB681">
        <v>0</v>
      </c>
      <c r="AC681">
        <v>0</v>
      </c>
      <c r="AD681">
        <v>0</v>
      </c>
      <c r="AE681">
        <v>0</v>
      </c>
      <c r="AF681">
        <v>0</v>
      </c>
      <c r="AG681">
        <v>0</v>
      </c>
      <c r="AJ681" s="56"/>
      <c r="AK681" s="56"/>
      <c r="AL681" s="56"/>
      <c r="AM681">
        <v>4</v>
      </c>
      <c r="AP681" t="s">
        <v>1155</v>
      </c>
      <c r="AS681" t="s">
        <v>1152</v>
      </c>
      <c r="AT681">
        <v>1</v>
      </c>
      <c r="AV681">
        <v>4</v>
      </c>
      <c r="AW681">
        <v>3</v>
      </c>
      <c r="AX681">
        <v>1</v>
      </c>
      <c r="AY681" t="s">
        <v>1148</v>
      </c>
      <c r="AZ681" t="s">
        <v>1148</v>
      </c>
      <c r="BA681">
        <v>4</v>
      </c>
      <c r="BD681">
        <v>1000000000</v>
      </c>
      <c r="BE681">
        <v>4</v>
      </c>
      <c r="BF681">
        <v>0</v>
      </c>
      <c r="BG681">
        <v>0</v>
      </c>
      <c r="BH681">
        <v>0</v>
      </c>
      <c r="BI681">
        <v>0</v>
      </c>
      <c r="BJ681">
        <v>0</v>
      </c>
      <c r="BK681">
        <v>0</v>
      </c>
      <c r="BL681">
        <v>0</v>
      </c>
      <c r="BM681">
        <v>4</v>
      </c>
      <c r="BN681">
        <v>0</v>
      </c>
      <c r="BO681">
        <v>0</v>
      </c>
      <c r="BP681">
        <v>0</v>
      </c>
      <c r="BR681">
        <v>0</v>
      </c>
      <c r="BS681">
        <v>1</v>
      </c>
      <c r="BX681">
        <v>0</v>
      </c>
      <c r="BY681">
        <v>0</v>
      </c>
      <c r="BZ681">
        <v>0</v>
      </c>
      <c r="CA681">
        <v>12.99</v>
      </c>
      <c r="CB681">
        <v>0</v>
      </c>
      <c r="CC681">
        <v>1</v>
      </c>
      <c r="CD681" s="56">
        <v>42095</v>
      </c>
      <c r="CE681" s="56">
        <v>42342</v>
      </c>
      <c r="CF681" s="56">
        <v>42342</v>
      </c>
      <c r="CG681" s="56">
        <v>42419</v>
      </c>
      <c r="CH681" s="56"/>
      <c r="CI681" s="56"/>
      <c r="CJ681">
        <v>0</v>
      </c>
      <c r="CK681">
        <v>0</v>
      </c>
      <c r="CL681">
        <v>0</v>
      </c>
      <c r="CM681">
        <v>0</v>
      </c>
      <c r="CN681">
        <v>0</v>
      </c>
      <c r="CO681">
        <v>0.95</v>
      </c>
      <c r="CP681">
        <v>0</v>
      </c>
      <c r="CQ681" t="s">
        <v>1154</v>
      </c>
      <c r="CR681" t="s">
        <v>1153</v>
      </c>
      <c r="CS681" t="s">
        <v>1725</v>
      </c>
      <c r="CT681" t="s">
        <v>1397</v>
      </c>
      <c r="CU681" t="s">
        <v>1396</v>
      </c>
      <c r="CV681" t="s">
        <v>3626</v>
      </c>
      <c r="CW681" t="s">
        <v>1390</v>
      </c>
      <c r="CX681" t="s">
        <v>853</v>
      </c>
      <c r="DC681" t="s">
        <v>1387</v>
      </c>
      <c r="DE681" t="s">
        <v>1728</v>
      </c>
    </row>
    <row r="682" spans="1:109" x14ac:dyDescent="0.25">
      <c r="A682" t="s">
        <v>1025</v>
      </c>
      <c r="B682">
        <v>1</v>
      </c>
      <c r="C682" s="56">
        <v>42419</v>
      </c>
      <c r="D682" t="s">
        <v>1153</v>
      </c>
      <c r="E682" t="s">
        <v>1528</v>
      </c>
      <c r="G682" t="s">
        <v>3627</v>
      </c>
      <c r="H682" t="s">
        <v>1144</v>
      </c>
      <c r="I682" t="s">
        <v>1144</v>
      </c>
      <c r="J682" t="s">
        <v>1144</v>
      </c>
      <c r="K682" t="s">
        <v>1144</v>
      </c>
      <c r="L682">
        <v>1.31</v>
      </c>
      <c r="M682">
        <v>4.26</v>
      </c>
      <c r="N682">
        <v>0</v>
      </c>
      <c r="O682" s="56">
        <v>0</v>
      </c>
      <c r="P682" s="56">
        <v>0</v>
      </c>
      <c r="Q682">
        <v>1</v>
      </c>
      <c r="R682">
        <v>1</v>
      </c>
      <c r="S682">
        <v>11</v>
      </c>
      <c r="T682">
        <v>8</v>
      </c>
      <c r="U682">
        <v>3</v>
      </c>
      <c r="V682">
        <v>1</v>
      </c>
      <c r="W682" t="s">
        <v>1156</v>
      </c>
      <c r="X682" t="s">
        <v>7716</v>
      </c>
      <c r="Y682">
        <v>80</v>
      </c>
      <c r="AA682">
        <v>0</v>
      </c>
      <c r="AB682">
        <v>0</v>
      </c>
      <c r="AC682">
        <v>0</v>
      </c>
      <c r="AD682">
        <v>0</v>
      </c>
      <c r="AE682">
        <v>0</v>
      </c>
      <c r="AF682">
        <v>0</v>
      </c>
      <c r="AG682">
        <v>0</v>
      </c>
      <c r="AJ682" s="56"/>
      <c r="AK682" s="56"/>
      <c r="AL682" s="56"/>
      <c r="AP682" t="s">
        <v>1155</v>
      </c>
      <c r="AR682">
        <v>5</v>
      </c>
      <c r="AS682" t="s">
        <v>1152</v>
      </c>
      <c r="AT682">
        <v>1</v>
      </c>
      <c r="AV682">
        <v>60</v>
      </c>
      <c r="AW682">
        <v>40</v>
      </c>
      <c r="AX682">
        <v>20</v>
      </c>
      <c r="AY682" t="s">
        <v>1146</v>
      </c>
      <c r="AZ682" t="s">
        <v>1148</v>
      </c>
      <c r="BA682">
        <v>50</v>
      </c>
      <c r="BD682">
        <v>1000000000</v>
      </c>
      <c r="BE682">
        <v>17</v>
      </c>
      <c r="BF682">
        <v>0.72</v>
      </c>
      <c r="BG682">
        <v>0</v>
      </c>
      <c r="BH682">
        <v>0</v>
      </c>
      <c r="BI682">
        <v>0</v>
      </c>
      <c r="BJ682">
        <v>0</v>
      </c>
      <c r="BK682">
        <v>0</v>
      </c>
      <c r="BL682">
        <v>25</v>
      </c>
      <c r="BM682">
        <v>42</v>
      </c>
      <c r="BN682">
        <v>0.3</v>
      </c>
      <c r="BO682">
        <v>0</v>
      </c>
      <c r="BP682">
        <v>0</v>
      </c>
      <c r="BR682">
        <v>20</v>
      </c>
      <c r="BS682">
        <v>16</v>
      </c>
      <c r="BT682">
        <v>5</v>
      </c>
      <c r="BX682">
        <v>8.85</v>
      </c>
      <c r="BY682">
        <v>0</v>
      </c>
      <c r="BZ682">
        <v>0</v>
      </c>
      <c r="CA682">
        <v>9.83</v>
      </c>
      <c r="CB682">
        <v>0</v>
      </c>
      <c r="CC682">
        <v>1</v>
      </c>
      <c r="CD682" s="56">
        <v>42284</v>
      </c>
      <c r="CE682" s="56">
        <v>42342</v>
      </c>
      <c r="CF682" s="56">
        <v>42342</v>
      </c>
      <c r="CG682" s="56">
        <v>42419</v>
      </c>
      <c r="CH682" s="56"/>
      <c r="CI682" s="56"/>
      <c r="CJ682">
        <v>0.35</v>
      </c>
      <c r="CK682">
        <v>87</v>
      </c>
      <c r="CL682">
        <v>0</v>
      </c>
      <c r="CM682">
        <v>0.38</v>
      </c>
      <c r="CN682">
        <v>0.45</v>
      </c>
      <c r="CO682">
        <v>0.12</v>
      </c>
      <c r="CP682">
        <v>0</v>
      </c>
      <c r="CQ682" t="s">
        <v>1154</v>
      </c>
      <c r="CR682" t="s">
        <v>1153</v>
      </c>
      <c r="CS682" t="s">
        <v>1725</v>
      </c>
      <c r="CT682" t="s">
        <v>1397</v>
      </c>
      <c r="CU682" t="s">
        <v>1396</v>
      </c>
      <c r="CV682" t="s">
        <v>3628</v>
      </c>
      <c r="CW682" t="s">
        <v>1727</v>
      </c>
      <c r="CX682" t="s">
        <v>853</v>
      </c>
      <c r="DC682" t="s">
        <v>1387</v>
      </c>
      <c r="DE682" t="s">
        <v>1728</v>
      </c>
    </row>
    <row r="683" spans="1:109" x14ac:dyDescent="0.25">
      <c r="A683" t="s">
        <v>1025</v>
      </c>
      <c r="B683">
        <v>1</v>
      </c>
      <c r="C683" s="56">
        <v>42419</v>
      </c>
      <c r="D683" t="s">
        <v>1153</v>
      </c>
      <c r="E683" t="s">
        <v>3629</v>
      </c>
      <c r="G683" t="s">
        <v>3630</v>
      </c>
      <c r="H683" t="s">
        <v>1144</v>
      </c>
      <c r="I683" t="s">
        <v>1144</v>
      </c>
      <c r="J683" t="s">
        <v>1144</v>
      </c>
      <c r="K683" t="s">
        <v>1144</v>
      </c>
      <c r="L683">
        <v>0.25</v>
      </c>
      <c r="M683">
        <v>0.92</v>
      </c>
      <c r="N683">
        <v>0</v>
      </c>
      <c r="O683" s="56">
        <v>0</v>
      </c>
      <c r="P683" s="56">
        <v>0</v>
      </c>
      <c r="Q683">
        <v>1</v>
      </c>
      <c r="R683">
        <v>1</v>
      </c>
      <c r="S683">
        <v>11</v>
      </c>
      <c r="T683">
        <v>8</v>
      </c>
      <c r="U683">
        <v>3</v>
      </c>
      <c r="V683">
        <v>1</v>
      </c>
      <c r="X683" t="s">
        <v>7756</v>
      </c>
      <c r="AA683">
        <v>0</v>
      </c>
      <c r="AB683">
        <v>0</v>
      </c>
      <c r="AC683">
        <v>0</v>
      </c>
      <c r="AD683">
        <v>0</v>
      </c>
      <c r="AE683">
        <v>0</v>
      </c>
      <c r="AF683">
        <v>0</v>
      </c>
      <c r="AG683">
        <v>0</v>
      </c>
      <c r="AJ683" s="56"/>
      <c r="AK683" s="56"/>
      <c r="AL683" s="56"/>
      <c r="AP683" t="s">
        <v>1155</v>
      </c>
      <c r="AR683">
        <v>5</v>
      </c>
      <c r="AS683" t="s">
        <v>1152</v>
      </c>
      <c r="AT683">
        <v>1</v>
      </c>
      <c r="AV683">
        <v>14</v>
      </c>
      <c r="AW683">
        <v>9</v>
      </c>
      <c r="AX683">
        <v>5</v>
      </c>
      <c r="AY683" t="s">
        <v>1147</v>
      </c>
      <c r="AZ683" t="s">
        <v>1147</v>
      </c>
      <c r="BA683">
        <v>20</v>
      </c>
      <c r="BD683">
        <v>1000000000</v>
      </c>
      <c r="BE683">
        <v>17</v>
      </c>
      <c r="BF683">
        <v>-0.21</v>
      </c>
      <c r="BG683">
        <v>0</v>
      </c>
      <c r="BH683">
        <v>0</v>
      </c>
      <c r="BI683">
        <v>0</v>
      </c>
      <c r="BJ683">
        <v>0</v>
      </c>
      <c r="BK683">
        <v>0</v>
      </c>
      <c r="BL683">
        <v>0</v>
      </c>
      <c r="BM683">
        <v>17</v>
      </c>
      <c r="BN683">
        <v>-0.21</v>
      </c>
      <c r="BO683">
        <v>0</v>
      </c>
      <c r="BP683">
        <v>0</v>
      </c>
      <c r="BR683">
        <v>0</v>
      </c>
      <c r="BS683">
        <v>4</v>
      </c>
      <c r="BX683">
        <v>0</v>
      </c>
      <c r="BY683">
        <v>0.75</v>
      </c>
      <c r="BZ683">
        <v>0</v>
      </c>
      <c r="CA683">
        <v>11.69</v>
      </c>
      <c r="CB683">
        <v>0</v>
      </c>
      <c r="CC683">
        <v>1</v>
      </c>
      <c r="CD683" s="56">
        <v>42318</v>
      </c>
      <c r="CE683" s="56">
        <v>42342</v>
      </c>
      <c r="CF683" s="56">
        <v>42342</v>
      </c>
      <c r="CG683" s="56">
        <v>42419</v>
      </c>
      <c r="CH683" s="56"/>
      <c r="CI683" s="56"/>
      <c r="CJ683">
        <v>0</v>
      </c>
      <c r="CK683">
        <v>0</v>
      </c>
      <c r="CL683">
        <v>0</v>
      </c>
      <c r="CM683">
        <v>0</v>
      </c>
      <c r="CN683">
        <v>0</v>
      </c>
      <c r="CO683">
        <v>0</v>
      </c>
      <c r="CP683">
        <v>0.95</v>
      </c>
      <c r="CQ683" t="s">
        <v>1154</v>
      </c>
      <c r="CR683" t="s">
        <v>1153</v>
      </c>
      <c r="CS683" t="s">
        <v>1725</v>
      </c>
      <c r="CT683" t="s">
        <v>1397</v>
      </c>
      <c r="CU683" t="s">
        <v>1396</v>
      </c>
      <c r="CV683" t="s">
        <v>3631</v>
      </c>
      <c r="CW683" t="s">
        <v>1727</v>
      </c>
      <c r="CX683" t="s">
        <v>853</v>
      </c>
      <c r="DC683" t="s">
        <v>1387</v>
      </c>
      <c r="DE683" t="s">
        <v>1728</v>
      </c>
    </row>
    <row r="684" spans="1:109" x14ac:dyDescent="0.25">
      <c r="A684" t="s">
        <v>1025</v>
      </c>
      <c r="B684">
        <v>1</v>
      </c>
      <c r="C684" s="56">
        <v>42419</v>
      </c>
      <c r="D684" t="s">
        <v>1153</v>
      </c>
      <c r="E684" t="s">
        <v>3632</v>
      </c>
      <c r="G684" t="s">
        <v>3633</v>
      </c>
      <c r="H684" t="s">
        <v>1144</v>
      </c>
      <c r="I684" t="s">
        <v>1144</v>
      </c>
      <c r="J684" t="s">
        <v>1144</v>
      </c>
      <c r="K684" t="s">
        <v>1144</v>
      </c>
      <c r="L684">
        <v>57.64</v>
      </c>
      <c r="M684">
        <v>114.15</v>
      </c>
      <c r="N684">
        <v>0</v>
      </c>
      <c r="O684" s="56">
        <v>0</v>
      </c>
      <c r="P684" s="56">
        <v>0</v>
      </c>
      <c r="Q684">
        <v>1</v>
      </c>
      <c r="R684">
        <v>1</v>
      </c>
      <c r="S684">
        <v>11</v>
      </c>
      <c r="T684">
        <v>8</v>
      </c>
      <c r="U684">
        <v>3</v>
      </c>
      <c r="V684">
        <v>1</v>
      </c>
      <c r="X684" t="s">
        <v>7755</v>
      </c>
      <c r="AA684">
        <v>0</v>
      </c>
      <c r="AB684">
        <v>0</v>
      </c>
      <c r="AC684">
        <v>0</v>
      </c>
      <c r="AD684">
        <v>0</v>
      </c>
      <c r="AE684">
        <v>0</v>
      </c>
      <c r="AF684">
        <v>0</v>
      </c>
      <c r="AG684">
        <v>0</v>
      </c>
      <c r="AJ684" s="56"/>
      <c r="AK684" s="56"/>
      <c r="AL684" s="56"/>
      <c r="AM684">
        <v>6</v>
      </c>
      <c r="AP684" t="s">
        <v>1155</v>
      </c>
      <c r="AS684" t="s">
        <v>1152</v>
      </c>
      <c r="AT684">
        <v>1</v>
      </c>
      <c r="AV684">
        <v>0</v>
      </c>
      <c r="AW684">
        <v>0</v>
      </c>
      <c r="AX684">
        <v>0</v>
      </c>
      <c r="AY684" t="s">
        <v>1388</v>
      </c>
      <c r="AZ684" t="s">
        <v>1388</v>
      </c>
      <c r="BA684">
        <v>0</v>
      </c>
      <c r="BD684">
        <v>1000000000</v>
      </c>
      <c r="BE684">
        <v>0</v>
      </c>
      <c r="BF684">
        <v>0</v>
      </c>
      <c r="BG684">
        <v>0</v>
      </c>
      <c r="BH684">
        <v>0</v>
      </c>
      <c r="BI684">
        <v>0</v>
      </c>
      <c r="BJ684">
        <v>0</v>
      </c>
      <c r="BK684">
        <v>0</v>
      </c>
      <c r="BL684">
        <v>0</v>
      </c>
      <c r="BM684">
        <v>0</v>
      </c>
      <c r="BN684">
        <v>0</v>
      </c>
      <c r="BO684">
        <v>0</v>
      </c>
      <c r="BP684">
        <v>0</v>
      </c>
      <c r="BR684">
        <v>0</v>
      </c>
      <c r="BS684">
        <v>0</v>
      </c>
      <c r="BX684">
        <v>0</v>
      </c>
      <c r="BY684">
        <v>0</v>
      </c>
      <c r="BZ684">
        <v>0</v>
      </c>
      <c r="CA684">
        <v>0</v>
      </c>
      <c r="CB684">
        <v>0</v>
      </c>
      <c r="CC684">
        <v>1</v>
      </c>
      <c r="CD684" s="56">
        <v>42095</v>
      </c>
      <c r="CE684" s="56">
        <v>42342</v>
      </c>
      <c r="CF684" s="56">
        <v>42342</v>
      </c>
      <c r="CG684" s="56">
        <v>42419</v>
      </c>
      <c r="CH684" s="56"/>
      <c r="CI684" s="56"/>
      <c r="CJ684">
        <v>1</v>
      </c>
      <c r="CK684">
        <v>0</v>
      </c>
      <c r="CL684">
        <v>0.95</v>
      </c>
      <c r="CM684">
        <v>0</v>
      </c>
      <c r="CN684">
        <v>0</v>
      </c>
      <c r="CO684">
        <v>0</v>
      </c>
      <c r="CP684">
        <v>0</v>
      </c>
      <c r="CQ684" t="s">
        <v>1154</v>
      </c>
      <c r="CR684" t="s">
        <v>1153</v>
      </c>
      <c r="CS684" t="s">
        <v>1725</v>
      </c>
      <c r="CT684" t="s">
        <v>1397</v>
      </c>
      <c r="CU684" t="s">
        <v>1396</v>
      </c>
      <c r="CV684" t="s">
        <v>3634</v>
      </c>
      <c r="CW684" t="s">
        <v>1727</v>
      </c>
      <c r="CX684" t="s">
        <v>853</v>
      </c>
      <c r="DC684" t="s">
        <v>1387</v>
      </c>
      <c r="DE684" t="s">
        <v>1728</v>
      </c>
    </row>
    <row r="685" spans="1:109" x14ac:dyDescent="0.25">
      <c r="A685" t="s">
        <v>1025</v>
      </c>
      <c r="B685">
        <v>1</v>
      </c>
      <c r="C685" s="56">
        <v>42419</v>
      </c>
      <c r="D685" t="s">
        <v>1153</v>
      </c>
      <c r="E685" t="s">
        <v>3635</v>
      </c>
      <c r="G685" t="s">
        <v>3636</v>
      </c>
      <c r="H685" t="s">
        <v>1144</v>
      </c>
      <c r="I685" t="s">
        <v>1144</v>
      </c>
      <c r="J685" t="s">
        <v>1144</v>
      </c>
      <c r="K685" t="s">
        <v>1144</v>
      </c>
      <c r="L685">
        <v>2.73</v>
      </c>
      <c r="M685">
        <v>7.71</v>
      </c>
      <c r="N685">
        <v>0</v>
      </c>
      <c r="O685" s="56">
        <v>0</v>
      </c>
      <c r="P685" s="56">
        <v>0</v>
      </c>
      <c r="Q685">
        <v>1</v>
      </c>
      <c r="R685">
        <v>1</v>
      </c>
      <c r="S685">
        <v>11</v>
      </c>
      <c r="T685">
        <v>8</v>
      </c>
      <c r="U685">
        <v>3</v>
      </c>
      <c r="V685">
        <v>1</v>
      </c>
      <c r="X685" t="s">
        <v>7755</v>
      </c>
      <c r="AA685">
        <v>0</v>
      </c>
      <c r="AB685">
        <v>0</v>
      </c>
      <c r="AC685">
        <v>0</v>
      </c>
      <c r="AD685">
        <v>0</v>
      </c>
      <c r="AE685">
        <v>0</v>
      </c>
      <c r="AF685">
        <v>0</v>
      </c>
      <c r="AG685">
        <v>0</v>
      </c>
      <c r="AJ685" s="56"/>
      <c r="AK685" s="56"/>
      <c r="AL685" s="56"/>
      <c r="AM685">
        <v>5</v>
      </c>
      <c r="AP685" t="s">
        <v>1155</v>
      </c>
      <c r="AS685" t="s">
        <v>1152</v>
      </c>
      <c r="AT685">
        <v>1</v>
      </c>
      <c r="AV685">
        <v>0</v>
      </c>
      <c r="AW685">
        <v>0</v>
      </c>
      <c r="AX685">
        <v>0</v>
      </c>
      <c r="AY685" t="s">
        <v>1388</v>
      </c>
      <c r="AZ685" t="s">
        <v>1388</v>
      </c>
      <c r="BA685">
        <v>0</v>
      </c>
      <c r="BD685">
        <v>1000000000</v>
      </c>
      <c r="BE685">
        <v>13</v>
      </c>
      <c r="BF685">
        <v>0</v>
      </c>
      <c r="BG685">
        <v>0</v>
      </c>
      <c r="BH685">
        <v>0</v>
      </c>
      <c r="BI685">
        <v>0</v>
      </c>
      <c r="BJ685">
        <v>0</v>
      </c>
      <c r="BK685">
        <v>0</v>
      </c>
      <c r="BL685">
        <v>0</v>
      </c>
      <c r="BM685">
        <v>13</v>
      </c>
      <c r="BN685">
        <v>0</v>
      </c>
      <c r="BO685">
        <v>0</v>
      </c>
      <c r="BP685">
        <v>0</v>
      </c>
      <c r="BR685">
        <v>0</v>
      </c>
      <c r="BS685">
        <v>0</v>
      </c>
      <c r="BX685">
        <v>0</v>
      </c>
      <c r="BY685">
        <v>0</v>
      </c>
      <c r="BZ685">
        <v>0</v>
      </c>
      <c r="CA685">
        <v>0</v>
      </c>
      <c r="CB685">
        <v>0</v>
      </c>
      <c r="CC685">
        <v>1</v>
      </c>
      <c r="CD685" s="56">
        <v>42095</v>
      </c>
      <c r="CE685" s="56">
        <v>42342</v>
      </c>
      <c r="CF685" s="56">
        <v>42342</v>
      </c>
      <c r="CG685" s="56">
        <v>42419</v>
      </c>
      <c r="CH685" s="56"/>
      <c r="CI685" s="56"/>
      <c r="CJ685">
        <v>0</v>
      </c>
      <c r="CK685">
        <v>0</v>
      </c>
      <c r="CL685">
        <v>0</v>
      </c>
      <c r="CM685">
        <v>0</v>
      </c>
      <c r="CN685">
        <v>0</v>
      </c>
      <c r="CO685">
        <v>0</v>
      </c>
      <c r="CP685">
        <v>0.95</v>
      </c>
      <c r="CQ685" t="s">
        <v>1154</v>
      </c>
      <c r="CR685" t="s">
        <v>1153</v>
      </c>
      <c r="CS685" t="s">
        <v>1725</v>
      </c>
      <c r="CT685" t="s">
        <v>1397</v>
      </c>
      <c r="CU685" t="s">
        <v>1396</v>
      </c>
      <c r="CV685" t="s">
        <v>3637</v>
      </c>
      <c r="CW685" t="s">
        <v>1738</v>
      </c>
      <c r="CX685" t="s">
        <v>853</v>
      </c>
      <c r="DC685" t="s">
        <v>1387</v>
      </c>
      <c r="DE685" t="s">
        <v>1728</v>
      </c>
    </row>
    <row r="686" spans="1:109" x14ac:dyDescent="0.25">
      <c r="A686" t="s">
        <v>1025</v>
      </c>
      <c r="B686">
        <v>1</v>
      </c>
      <c r="C686" s="56">
        <v>42419</v>
      </c>
      <c r="D686" t="s">
        <v>1153</v>
      </c>
      <c r="E686" t="s">
        <v>3638</v>
      </c>
      <c r="G686" t="s">
        <v>3639</v>
      </c>
      <c r="H686" t="s">
        <v>1144</v>
      </c>
      <c r="I686" t="s">
        <v>1144</v>
      </c>
      <c r="J686" t="s">
        <v>1144</v>
      </c>
      <c r="K686" t="s">
        <v>1144</v>
      </c>
      <c r="L686">
        <v>0.44</v>
      </c>
      <c r="M686">
        <v>1.84</v>
      </c>
      <c r="N686">
        <v>0</v>
      </c>
      <c r="O686" s="56">
        <v>0</v>
      </c>
      <c r="P686" s="56">
        <v>0</v>
      </c>
      <c r="Q686">
        <v>1</v>
      </c>
      <c r="R686">
        <v>1</v>
      </c>
      <c r="S686">
        <v>11</v>
      </c>
      <c r="T686">
        <v>8</v>
      </c>
      <c r="U686">
        <v>3</v>
      </c>
      <c r="V686">
        <v>1</v>
      </c>
      <c r="W686" t="s">
        <v>1156</v>
      </c>
      <c r="X686" t="s">
        <v>7755</v>
      </c>
      <c r="Y686">
        <v>26</v>
      </c>
      <c r="AA686">
        <v>0</v>
      </c>
      <c r="AB686">
        <v>0</v>
      </c>
      <c r="AC686">
        <v>0</v>
      </c>
      <c r="AD686">
        <v>0</v>
      </c>
      <c r="AE686">
        <v>0</v>
      </c>
      <c r="AF686">
        <v>0</v>
      </c>
      <c r="AG686">
        <v>0</v>
      </c>
      <c r="AJ686" s="56"/>
      <c r="AK686" s="56"/>
      <c r="AL686" s="56"/>
      <c r="AP686" t="s">
        <v>1155</v>
      </c>
      <c r="AR686">
        <v>5</v>
      </c>
      <c r="AS686" t="s">
        <v>1152</v>
      </c>
      <c r="AT686">
        <v>1</v>
      </c>
      <c r="AV686">
        <v>38</v>
      </c>
      <c r="AW686">
        <v>25</v>
      </c>
      <c r="AX686">
        <v>13</v>
      </c>
      <c r="AY686" t="s">
        <v>1148</v>
      </c>
      <c r="AZ686" t="s">
        <v>1148</v>
      </c>
      <c r="BA686">
        <v>38</v>
      </c>
      <c r="BD686">
        <v>1000000000</v>
      </c>
      <c r="BE686">
        <v>27</v>
      </c>
      <c r="BF686">
        <v>0.28999999999999998</v>
      </c>
      <c r="BG686">
        <v>0</v>
      </c>
      <c r="BH686">
        <v>0</v>
      </c>
      <c r="BI686">
        <v>0</v>
      </c>
      <c r="BJ686">
        <v>0</v>
      </c>
      <c r="BK686">
        <v>0</v>
      </c>
      <c r="BL686">
        <v>10</v>
      </c>
      <c r="BM686">
        <v>37</v>
      </c>
      <c r="BN686">
        <v>0.03</v>
      </c>
      <c r="BO686">
        <v>0</v>
      </c>
      <c r="BP686">
        <v>0</v>
      </c>
      <c r="BR686">
        <v>0</v>
      </c>
      <c r="BS686">
        <v>10</v>
      </c>
      <c r="BX686">
        <v>0</v>
      </c>
      <c r="BY686">
        <v>0</v>
      </c>
      <c r="BZ686">
        <v>0</v>
      </c>
      <c r="CA686">
        <v>13.88</v>
      </c>
      <c r="CB686">
        <v>0</v>
      </c>
      <c r="CC686">
        <v>1</v>
      </c>
      <c r="CD686" s="56">
        <v>42095</v>
      </c>
      <c r="CE686" s="56">
        <v>42342</v>
      </c>
      <c r="CF686" s="56">
        <v>42342</v>
      </c>
      <c r="CG686" s="56">
        <v>42419</v>
      </c>
      <c r="CH686" s="56"/>
      <c r="CI686" s="56"/>
      <c r="CJ686">
        <v>0.06</v>
      </c>
      <c r="CK686">
        <v>0</v>
      </c>
      <c r="CL686">
        <v>0</v>
      </c>
      <c r="CM686">
        <v>0</v>
      </c>
      <c r="CN686">
        <v>0</v>
      </c>
      <c r="CO686">
        <v>0.95</v>
      </c>
      <c r="CP686">
        <v>0</v>
      </c>
      <c r="CQ686" t="s">
        <v>1154</v>
      </c>
      <c r="CR686" t="s">
        <v>1153</v>
      </c>
      <c r="CS686" t="s">
        <v>1725</v>
      </c>
      <c r="CT686" t="s">
        <v>1397</v>
      </c>
      <c r="CU686" t="s">
        <v>1396</v>
      </c>
      <c r="CV686" t="s">
        <v>3640</v>
      </c>
      <c r="CW686" t="s">
        <v>1727</v>
      </c>
      <c r="CX686" t="s">
        <v>853</v>
      </c>
      <c r="DC686" t="s">
        <v>1387</v>
      </c>
      <c r="DE686" t="s">
        <v>1728</v>
      </c>
    </row>
    <row r="687" spans="1:109" x14ac:dyDescent="0.25">
      <c r="A687" t="s">
        <v>1025</v>
      </c>
      <c r="B687">
        <v>1</v>
      </c>
      <c r="C687" s="56">
        <v>42419</v>
      </c>
      <c r="D687" t="s">
        <v>1153</v>
      </c>
      <c r="E687" t="s">
        <v>3641</v>
      </c>
      <c r="G687" t="s">
        <v>3642</v>
      </c>
      <c r="H687" t="s">
        <v>1144</v>
      </c>
      <c r="I687" t="s">
        <v>1144</v>
      </c>
      <c r="J687" t="s">
        <v>1144</v>
      </c>
      <c r="K687" t="s">
        <v>1144</v>
      </c>
      <c r="L687">
        <v>1.4</v>
      </c>
      <c r="M687">
        <v>6.52</v>
      </c>
      <c r="N687">
        <v>0</v>
      </c>
      <c r="O687" s="56">
        <v>0</v>
      </c>
      <c r="P687" s="56">
        <v>0</v>
      </c>
      <c r="Q687">
        <v>1</v>
      </c>
      <c r="R687">
        <v>1</v>
      </c>
      <c r="S687">
        <v>11</v>
      </c>
      <c r="T687">
        <v>8</v>
      </c>
      <c r="U687">
        <v>3</v>
      </c>
      <c r="V687">
        <v>1</v>
      </c>
      <c r="W687" t="s">
        <v>1156</v>
      </c>
      <c r="X687" t="s">
        <v>7716</v>
      </c>
      <c r="Y687">
        <v>177</v>
      </c>
      <c r="AA687">
        <v>0</v>
      </c>
      <c r="AB687">
        <v>0</v>
      </c>
      <c r="AC687">
        <v>0</v>
      </c>
      <c r="AD687">
        <v>0</v>
      </c>
      <c r="AE687">
        <v>0</v>
      </c>
      <c r="AF687">
        <v>0</v>
      </c>
      <c r="AG687">
        <v>0</v>
      </c>
      <c r="AJ687" s="56"/>
      <c r="AK687" s="56"/>
      <c r="AL687" s="56"/>
      <c r="AP687" t="s">
        <v>1155</v>
      </c>
      <c r="AR687">
        <v>5</v>
      </c>
      <c r="AS687" t="s">
        <v>1152</v>
      </c>
      <c r="AT687">
        <v>1</v>
      </c>
      <c r="AV687">
        <v>133</v>
      </c>
      <c r="AW687">
        <v>88</v>
      </c>
      <c r="AX687">
        <v>44</v>
      </c>
      <c r="AY687" t="s">
        <v>1145</v>
      </c>
      <c r="AZ687" t="s">
        <v>1147</v>
      </c>
      <c r="BA687">
        <v>100</v>
      </c>
      <c r="BD687">
        <v>1000000000</v>
      </c>
      <c r="BE687">
        <v>57</v>
      </c>
      <c r="BF687">
        <v>0.56999999999999995</v>
      </c>
      <c r="BG687">
        <v>79</v>
      </c>
      <c r="BH687">
        <v>0</v>
      </c>
      <c r="BI687">
        <v>0</v>
      </c>
      <c r="BJ687">
        <v>0</v>
      </c>
      <c r="BK687">
        <v>0</v>
      </c>
      <c r="BL687">
        <v>0</v>
      </c>
      <c r="BM687">
        <v>136</v>
      </c>
      <c r="BN687">
        <v>-0.02</v>
      </c>
      <c r="BO687">
        <v>0</v>
      </c>
      <c r="BP687">
        <v>0</v>
      </c>
      <c r="BR687">
        <v>0</v>
      </c>
      <c r="BS687">
        <v>36</v>
      </c>
      <c r="BT687">
        <v>15</v>
      </c>
      <c r="BX687">
        <v>0</v>
      </c>
      <c r="BY687">
        <v>0</v>
      </c>
      <c r="BZ687">
        <v>0</v>
      </c>
      <c r="CA687">
        <v>15.96</v>
      </c>
      <c r="CB687">
        <v>0</v>
      </c>
      <c r="CC687">
        <v>1</v>
      </c>
      <c r="CD687" s="56">
        <v>42284</v>
      </c>
      <c r="CE687" s="56">
        <v>42342</v>
      </c>
      <c r="CF687" s="56">
        <v>42342</v>
      </c>
      <c r="CG687" s="56">
        <v>42419</v>
      </c>
      <c r="CH687" s="56"/>
      <c r="CI687" s="56"/>
      <c r="CJ687">
        <v>0.36</v>
      </c>
      <c r="CK687">
        <v>381</v>
      </c>
      <c r="CL687">
        <v>0</v>
      </c>
      <c r="CM687">
        <v>0.38</v>
      </c>
      <c r="CN687">
        <v>0.56999999999999995</v>
      </c>
      <c r="CO687">
        <v>0</v>
      </c>
      <c r="CP687">
        <v>0</v>
      </c>
      <c r="CQ687" t="s">
        <v>1154</v>
      </c>
      <c r="CR687" t="s">
        <v>1153</v>
      </c>
      <c r="CS687" t="s">
        <v>1725</v>
      </c>
      <c r="CT687" t="s">
        <v>1397</v>
      </c>
      <c r="CU687" t="s">
        <v>1396</v>
      </c>
      <c r="CV687" t="s">
        <v>3643</v>
      </c>
      <c r="CW687" t="s">
        <v>1727</v>
      </c>
      <c r="CX687" t="s">
        <v>853</v>
      </c>
      <c r="DC687" t="s">
        <v>1387</v>
      </c>
      <c r="DE687" t="s">
        <v>1728</v>
      </c>
    </row>
    <row r="688" spans="1:109" x14ac:dyDescent="0.25">
      <c r="A688" t="s">
        <v>1025</v>
      </c>
      <c r="B688">
        <v>1</v>
      </c>
      <c r="C688" s="56">
        <v>42419</v>
      </c>
      <c r="D688" t="s">
        <v>1153</v>
      </c>
      <c r="E688" t="s">
        <v>1529</v>
      </c>
      <c r="G688" t="s">
        <v>3644</v>
      </c>
      <c r="H688" t="s">
        <v>1144</v>
      </c>
      <c r="I688" t="s">
        <v>1144</v>
      </c>
      <c r="J688" t="s">
        <v>1144</v>
      </c>
      <c r="K688" t="s">
        <v>1144</v>
      </c>
      <c r="L688">
        <v>13.67</v>
      </c>
      <c r="M688">
        <v>29.57</v>
      </c>
      <c r="N688">
        <v>0</v>
      </c>
      <c r="O688" s="56">
        <v>0</v>
      </c>
      <c r="P688" s="56">
        <v>0</v>
      </c>
      <c r="Q688">
        <v>1</v>
      </c>
      <c r="R688">
        <v>1</v>
      </c>
      <c r="S688">
        <v>11</v>
      </c>
      <c r="T688">
        <v>8</v>
      </c>
      <c r="U688">
        <v>3</v>
      </c>
      <c r="V688">
        <v>1</v>
      </c>
      <c r="W688" t="s">
        <v>1394</v>
      </c>
      <c r="X688" t="s">
        <v>7759</v>
      </c>
      <c r="AA688">
        <v>0</v>
      </c>
      <c r="AB688">
        <v>0</v>
      </c>
      <c r="AC688">
        <v>0</v>
      </c>
      <c r="AD688">
        <v>0</v>
      </c>
      <c r="AE688">
        <v>0</v>
      </c>
      <c r="AF688">
        <v>0</v>
      </c>
      <c r="AG688">
        <v>0</v>
      </c>
      <c r="AJ688" s="56"/>
      <c r="AK688" s="56"/>
      <c r="AL688" s="56"/>
      <c r="AM688">
        <v>2</v>
      </c>
      <c r="AP688" t="s">
        <v>1155</v>
      </c>
      <c r="AR688">
        <v>2</v>
      </c>
      <c r="AS688" t="s">
        <v>1152</v>
      </c>
      <c r="AT688">
        <v>1</v>
      </c>
      <c r="AV688">
        <v>11</v>
      </c>
      <c r="AW688">
        <v>7</v>
      </c>
      <c r="AX688">
        <v>4</v>
      </c>
      <c r="AY688" t="s">
        <v>1146</v>
      </c>
      <c r="AZ688" t="s">
        <v>1145</v>
      </c>
      <c r="BA688">
        <v>8</v>
      </c>
      <c r="BD688">
        <v>1000000000</v>
      </c>
      <c r="BE688">
        <v>2</v>
      </c>
      <c r="BF688">
        <v>0.82</v>
      </c>
      <c r="BG688">
        <v>3</v>
      </c>
      <c r="BH688">
        <v>0</v>
      </c>
      <c r="BI688">
        <v>0</v>
      </c>
      <c r="BJ688">
        <v>0</v>
      </c>
      <c r="BK688">
        <v>0</v>
      </c>
      <c r="BL688">
        <v>0</v>
      </c>
      <c r="BM688">
        <v>5</v>
      </c>
      <c r="BN688">
        <v>0.55000000000000004</v>
      </c>
      <c r="BO688">
        <v>0</v>
      </c>
      <c r="BP688">
        <v>0</v>
      </c>
      <c r="BR688">
        <v>6</v>
      </c>
      <c r="BS688">
        <v>3</v>
      </c>
      <c r="BX688">
        <v>31.8</v>
      </c>
      <c r="BY688">
        <v>0</v>
      </c>
      <c r="BZ688">
        <v>0</v>
      </c>
      <c r="CA688">
        <v>5.08</v>
      </c>
      <c r="CB688">
        <v>0</v>
      </c>
      <c r="CC688">
        <v>1</v>
      </c>
      <c r="CD688" s="56">
        <v>42416</v>
      </c>
      <c r="CE688" s="56">
        <v>42416</v>
      </c>
      <c r="CF688" s="56">
        <v>42416</v>
      </c>
      <c r="CG688" s="56">
        <v>42493</v>
      </c>
      <c r="CH688" s="56"/>
      <c r="CI688" s="56"/>
      <c r="CJ688">
        <v>0</v>
      </c>
      <c r="CK688">
        <v>0</v>
      </c>
      <c r="CL688">
        <v>0</v>
      </c>
      <c r="CM688">
        <v>7.0000000000000007E-2</v>
      </c>
      <c r="CN688">
        <v>0</v>
      </c>
      <c r="CO688">
        <v>0</v>
      </c>
      <c r="CP688">
        <v>0</v>
      </c>
      <c r="CQ688" t="s">
        <v>1154</v>
      </c>
      <c r="CR688" t="s">
        <v>1153</v>
      </c>
      <c r="CS688" t="s">
        <v>1725</v>
      </c>
      <c r="CT688" t="s">
        <v>1397</v>
      </c>
      <c r="CU688" t="s">
        <v>1396</v>
      </c>
      <c r="CV688" t="s">
        <v>3645</v>
      </c>
      <c r="CW688" t="s">
        <v>1727</v>
      </c>
      <c r="CX688" t="s">
        <v>853</v>
      </c>
      <c r="DC688" t="s">
        <v>1387</v>
      </c>
      <c r="DE688" t="s">
        <v>1728</v>
      </c>
    </row>
    <row r="689" spans="1:109" x14ac:dyDescent="0.25">
      <c r="A689" t="s">
        <v>1025</v>
      </c>
      <c r="B689">
        <v>1</v>
      </c>
      <c r="C689" s="56">
        <v>42419</v>
      </c>
      <c r="D689" t="s">
        <v>1153</v>
      </c>
      <c r="E689" t="s">
        <v>3646</v>
      </c>
      <c r="G689" t="s">
        <v>3647</v>
      </c>
      <c r="H689" t="s">
        <v>1144</v>
      </c>
      <c r="I689" t="s">
        <v>1144</v>
      </c>
      <c r="J689" t="s">
        <v>1144</v>
      </c>
      <c r="K689" t="s">
        <v>1144</v>
      </c>
      <c r="L689">
        <v>0.55000000000000004</v>
      </c>
      <c r="M689">
        <v>2.58</v>
      </c>
      <c r="N689">
        <v>0</v>
      </c>
      <c r="O689" s="56">
        <v>0</v>
      </c>
      <c r="P689" s="56">
        <v>0</v>
      </c>
      <c r="Q689">
        <v>1</v>
      </c>
      <c r="R689">
        <v>1</v>
      </c>
      <c r="S689">
        <v>11</v>
      </c>
      <c r="T689">
        <v>8</v>
      </c>
      <c r="U689">
        <v>3</v>
      </c>
      <c r="V689">
        <v>1</v>
      </c>
      <c r="W689" t="s">
        <v>1156</v>
      </c>
      <c r="X689" t="s">
        <v>7662</v>
      </c>
      <c r="Y689">
        <v>28</v>
      </c>
      <c r="AA689">
        <v>0</v>
      </c>
      <c r="AB689">
        <v>0</v>
      </c>
      <c r="AC689">
        <v>0</v>
      </c>
      <c r="AD689">
        <v>0</v>
      </c>
      <c r="AE689">
        <v>0</v>
      </c>
      <c r="AF689">
        <v>0</v>
      </c>
      <c r="AG689">
        <v>0</v>
      </c>
      <c r="AJ689" s="56"/>
      <c r="AK689" s="56"/>
      <c r="AL689" s="56"/>
      <c r="AP689" t="s">
        <v>1155</v>
      </c>
      <c r="AR689">
        <v>5</v>
      </c>
      <c r="AS689" t="s">
        <v>1152</v>
      </c>
      <c r="AT689">
        <v>1</v>
      </c>
      <c r="AV689">
        <v>40</v>
      </c>
      <c r="AW689">
        <v>27</v>
      </c>
      <c r="AX689">
        <v>13</v>
      </c>
      <c r="AY689" t="s">
        <v>1148</v>
      </c>
      <c r="AZ689" t="s">
        <v>1148</v>
      </c>
      <c r="BA689">
        <v>30</v>
      </c>
      <c r="BD689">
        <v>1000000000</v>
      </c>
      <c r="BE689">
        <v>28</v>
      </c>
      <c r="BF689">
        <v>0.3</v>
      </c>
      <c r="BG689">
        <v>0</v>
      </c>
      <c r="BH689">
        <v>0</v>
      </c>
      <c r="BI689">
        <v>0</v>
      </c>
      <c r="BJ689">
        <v>0</v>
      </c>
      <c r="BK689">
        <v>0</v>
      </c>
      <c r="BL689">
        <v>10</v>
      </c>
      <c r="BM689">
        <v>38</v>
      </c>
      <c r="BN689">
        <v>0.05</v>
      </c>
      <c r="BO689">
        <v>0</v>
      </c>
      <c r="BP689">
        <v>0</v>
      </c>
      <c r="BR689">
        <v>0</v>
      </c>
      <c r="BS689">
        <v>11</v>
      </c>
      <c r="BT689">
        <v>4</v>
      </c>
      <c r="BX689">
        <v>0</v>
      </c>
      <c r="BY689">
        <v>0</v>
      </c>
      <c r="BZ689">
        <v>0</v>
      </c>
      <c r="CA689">
        <v>16.11</v>
      </c>
      <c r="CB689">
        <v>0</v>
      </c>
      <c r="CC689">
        <v>1</v>
      </c>
      <c r="CD689" s="56">
        <v>42272</v>
      </c>
      <c r="CE689" s="56">
        <v>42342</v>
      </c>
      <c r="CF689" s="56">
        <v>42342</v>
      </c>
      <c r="CG689" s="56">
        <v>42419</v>
      </c>
      <c r="CH689" s="56"/>
      <c r="CI689" s="56"/>
      <c r="CJ689">
        <v>0.02</v>
      </c>
      <c r="CK689">
        <v>0</v>
      </c>
      <c r="CL689">
        <v>0</v>
      </c>
      <c r="CM689">
        <v>0</v>
      </c>
      <c r="CN689">
        <v>0</v>
      </c>
      <c r="CO689">
        <v>0.95</v>
      </c>
      <c r="CP689">
        <v>0</v>
      </c>
      <c r="CQ689" t="s">
        <v>1154</v>
      </c>
      <c r="CR689" t="s">
        <v>1153</v>
      </c>
      <c r="CS689" t="s">
        <v>1725</v>
      </c>
      <c r="CT689" t="s">
        <v>1397</v>
      </c>
      <c r="CU689" t="s">
        <v>1396</v>
      </c>
      <c r="CV689" t="s">
        <v>3648</v>
      </c>
      <c r="CW689" t="s">
        <v>1727</v>
      </c>
      <c r="CX689" t="s">
        <v>853</v>
      </c>
      <c r="DC689" t="s">
        <v>1387</v>
      </c>
      <c r="DE689" t="s">
        <v>1728</v>
      </c>
    </row>
    <row r="690" spans="1:109" x14ac:dyDescent="0.25">
      <c r="A690" t="s">
        <v>1025</v>
      </c>
      <c r="B690">
        <v>1</v>
      </c>
      <c r="C690" s="56">
        <v>42419</v>
      </c>
      <c r="D690" t="s">
        <v>1153</v>
      </c>
      <c r="E690" t="s">
        <v>1530</v>
      </c>
      <c r="G690" t="s">
        <v>3649</v>
      </c>
      <c r="H690" t="s">
        <v>1144</v>
      </c>
      <c r="I690" t="s">
        <v>1144</v>
      </c>
      <c r="J690" t="s">
        <v>1144</v>
      </c>
      <c r="K690" t="s">
        <v>1144</v>
      </c>
      <c r="L690">
        <v>3.29</v>
      </c>
      <c r="M690">
        <v>11.34</v>
      </c>
      <c r="N690">
        <v>0</v>
      </c>
      <c r="O690" s="56">
        <v>0</v>
      </c>
      <c r="P690" s="56">
        <v>0</v>
      </c>
      <c r="Q690">
        <v>1</v>
      </c>
      <c r="R690">
        <v>1</v>
      </c>
      <c r="S690">
        <v>11</v>
      </c>
      <c r="T690">
        <v>8</v>
      </c>
      <c r="U690">
        <v>3</v>
      </c>
      <c r="V690">
        <v>1</v>
      </c>
      <c r="W690" t="s">
        <v>1156</v>
      </c>
      <c r="X690" t="s">
        <v>7755</v>
      </c>
      <c r="Y690">
        <v>80</v>
      </c>
      <c r="AA690">
        <v>0</v>
      </c>
      <c r="AB690">
        <v>0</v>
      </c>
      <c r="AC690">
        <v>0</v>
      </c>
      <c r="AD690">
        <v>0</v>
      </c>
      <c r="AE690">
        <v>0</v>
      </c>
      <c r="AF690">
        <v>0</v>
      </c>
      <c r="AG690">
        <v>0</v>
      </c>
      <c r="AJ690" s="56"/>
      <c r="AK690" s="56"/>
      <c r="AL690" s="56"/>
      <c r="AP690" t="s">
        <v>1155</v>
      </c>
      <c r="AR690">
        <v>5</v>
      </c>
      <c r="AS690" t="s">
        <v>1152</v>
      </c>
      <c r="AT690">
        <v>1</v>
      </c>
      <c r="AV690">
        <v>100</v>
      </c>
      <c r="AW690">
        <v>67</v>
      </c>
      <c r="AX690">
        <v>33</v>
      </c>
      <c r="AY690" t="s">
        <v>1145</v>
      </c>
      <c r="AZ690" t="s">
        <v>1148</v>
      </c>
      <c r="BA690">
        <v>100</v>
      </c>
      <c r="BD690">
        <v>1000000000</v>
      </c>
      <c r="BE690">
        <v>47</v>
      </c>
      <c r="BF690">
        <v>0.53</v>
      </c>
      <c r="BG690">
        <v>0</v>
      </c>
      <c r="BH690">
        <v>0</v>
      </c>
      <c r="BI690">
        <v>0</v>
      </c>
      <c r="BJ690">
        <v>0</v>
      </c>
      <c r="BK690">
        <v>0</v>
      </c>
      <c r="BL690">
        <v>30</v>
      </c>
      <c r="BM690">
        <v>77</v>
      </c>
      <c r="BN690">
        <v>0.23</v>
      </c>
      <c r="BO690">
        <v>0</v>
      </c>
      <c r="BP690">
        <v>0</v>
      </c>
      <c r="BR690">
        <v>25</v>
      </c>
      <c r="BS690">
        <v>27</v>
      </c>
      <c r="BX690">
        <v>0</v>
      </c>
      <c r="BY690">
        <v>0</v>
      </c>
      <c r="BZ690">
        <v>0</v>
      </c>
      <c r="CA690">
        <v>10.68</v>
      </c>
      <c r="CB690">
        <v>0</v>
      </c>
      <c r="CC690">
        <v>1</v>
      </c>
      <c r="CD690" s="56">
        <v>42095</v>
      </c>
      <c r="CE690" s="56">
        <v>42342</v>
      </c>
      <c r="CF690" s="56">
        <v>42342</v>
      </c>
      <c r="CG690" s="56">
        <v>42419</v>
      </c>
      <c r="CH690" s="56"/>
      <c r="CI690" s="56"/>
      <c r="CJ690">
        <v>0.19</v>
      </c>
      <c r="CK690">
        <v>0</v>
      </c>
      <c r="CL690">
        <v>0</v>
      </c>
      <c r="CM690">
        <v>0</v>
      </c>
      <c r="CN690">
        <v>0.45</v>
      </c>
      <c r="CO690">
        <v>0.49</v>
      </c>
      <c r="CP690">
        <v>0</v>
      </c>
      <c r="CQ690" t="s">
        <v>1154</v>
      </c>
      <c r="CR690" t="s">
        <v>1153</v>
      </c>
      <c r="CS690" t="s">
        <v>1725</v>
      </c>
      <c r="CT690" t="s">
        <v>1397</v>
      </c>
      <c r="CU690" t="s">
        <v>1396</v>
      </c>
      <c r="CV690" t="s">
        <v>3650</v>
      </c>
      <c r="CW690" t="s">
        <v>1727</v>
      </c>
      <c r="CX690" t="s">
        <v>853</v>
      </c>
      <c r="DC690" t="s">
        <v>1387</v>
      </c>
      <c r="DE690" t="s">
        <v>1728</v>
      </c>
    </row>
    <row r="691" spans="1:109" x14ac:dyDescent="0.25">
      <c r="A691" t="s">
        <v>1025</v>
      </c>
      <c r="B691">
        <v>1</v>
      </c>
      <c r="C691" s="56">
        <v>42419</v>
      </c>
      <c r="D691" t="s">
        <v>1153</v>
      </c>
      <c r="E691" t="s">
        <v>1531</v>
      </c>
      <c r="G691" t="s">
        <v>3651</v>
      </c>
      <c r="H691" t="s">
        <v>1144</v>
      </c>
      <c r="I691" t="s">
        <v>1144</v>
      </c>
      <c r="J691" t="s">
        <v>1144</v>
      </c>
      <c r="K691" t="s">
        <v>1144</v>
      </c>
      <c r="L691">
        <v>0.46</v>
      </c>
      <c r="M691">
        <v>1.76</v>
      </c>
      <c r="N691">
        <v>0</v>
      </c>
      <c r="O691" s="56">
        <v>0</v>
      </c>
      <c r="P691" s="56">
        <v>0</v>
      </c>
      <c r="Q691">
        <v>1</v>
      </c>
      <c r="R691">
        <v>1</v>
      </c>
      <c r="S691">
        <v>11</v>
      </c>
      <c r="T691">
        <v>8</v>
      </c>
      <c r="U691">
        <v>3</v>
      </c>
      <c r="V691">
        <v>1</v>
      </c>
      <c r="W691" t="s">
        <v>1394</v>
      </c>
      <c r="X691" t="s">
        <v>7759</v>
      </c>
      <c r="AA691">
        <v>0</v>
      </c>
      <c r="AB691">
        <v>0</v>
      </c>
      <c r="AC691">
        <v>0</v>
      </c>
      <c r="AD691">
        <v>0</v>
      </c>
      <c r="AE691">
        <v>0</v>
      </c>
      <c r="AF691">
        <v>3</v>
      </c>
      <c r="AG691">
        <v>0</v>
      </c>
      <c r="AJ691" s="56"/>
      <c r="AK691" s="56"/>
      <c r="AL691" s="56"/>
      <c r="AM691">
        <v>10</v>
      </c>
      <c r="AP691" t="s">
        <v>1155</v>
      </c>
      <c r="AR691">
        <v>5</v>
      </c>
      <c r="AS691" t="s">
        <v>1152</v>
      </c>
      <c r="AT691">
        <v>1</v>
      </c>
      <c r="AV691">
        <v>80</v>
      </c>
      <c r="AW691">
        <v>53</v>
      </c>
      <c r="AX691">
        <v>26</v>
      </c>
      <c r="AY691" t="s">
        <v>839</v>
      </c>
      <c r="AZ691" t="s">
        <v>1146</v>
      </c>
      <c r="BA691">
        <v>60</v>
      </c>
      <c r="BD691">
        <v>1000000000</v>
      </c>
      <c r="BE691">
        <v>0</v>
      </c>
      <c r="BF691">
        <v>1</v>
      </c>
      <c r="BG691">
        <v>21</v>
      </c>
      <c r="BH691">
        <v>0</v>
      </c>
      <c r="BI691">
        <v>0</v>
      </c>
      <c r="BJ691">
        <v>0</v>
      </c>
      <c r="BK691">
        <v>0</v>
      </c>
      <c r="BL691">
        <v>0</v>
      </c>
      <c r="BM691">
        <v>21</v>
      </c>
      <c r="BN691">
        <v>0.74</v>
      </c>
      <c r="BO691">
        <v>0</v>
      </c>
      <c r="BP691">
        <v>0</v>
      </c>
      <c r="BR691">
        <v>60</v>
      </c>
      <c r="BS691">
        <v>22</v>
      </c>
      <c r="BX691">
        <v>33.799999999999997</v>
      </c>
      <c r="BY691">
        <v>0</v>
      </c>
      <c r="BZ691">
        <v>0</v>
      </c>
      <c r="CA691">
        <v>12.33</v>
      </c>
      <c r="CB691">
        <v>0</v>
      </c>
      <c r="CC691">
        <v>1</v>
      </c>
      <c r="CD691" s="56">
        <v>42416</v>
      </c>
      <c r="CE691" s="56">
        <v>42416</v>
      </c>
      <c r="CF691" s="56">
        <v>42416</v>
      </c>
      <c r="CG691" s="56">
        <v>42493</v>
      </c>
      <c r="CH691" s="56"/>
      <c r="CI691" s="56"/>
      <c r="CJ691">
        <v>1</v>
      </c>
      <c r="CK691">
        <v>0</v>
      </c>
      <c r="CL691">
        <v>7.0000000000000007E-2</v>
      </c>
      <c r="CM691">
        <v>0</v>
      </c>
      <c r="CN691">
        <v>0</v>
      </c>
      <c r="CO691">
        <v>0</v>
      </c>
      <c r="CP691">
        <v>0</v>
      </c>
      <c r="CQ691" t="s">
        <v>1154</v>
      </c>
      <c r="CR691" t="s">
        <v>1153</v>
      </c>
      <c r="CS691" t="s">
        <v>1725</v>
      </c>
      <c r="CT691" t="s">
        <v>1397</v>
      </c>
      <c r="CU691" t="s">
        <v>1396</v>
      </c>
      <c r="CV691" t="s">
        <v>3652</v>
      </c>
      <c r="CW691" t="s">
        <v>1727</v>
      </c>
      <c r="CX691" t="s">
        <v>853</v>
      </c>
      <c r="DC691" t="s">
        <v>1387</v>
      </c>
      <c r="DE691" t="s">
        <v>1728</v>
      </c>
    </row>
    <row r="692" spans="1:109" x14ac:dyDescent="0.25">
      <c r="A692" t="s">
        <v>1025</v>
      </c>
      <c r="B692">
        <v>1</v>
      </c>
      <c r="C692" s="56">
        <v>42419</v>
      </c>
      <c r="D692" t="s">
        <v>1153</v>
      </c>
      <c r="E692" t="s">
        <v>3653</v>
      </c>
      <c r="G692" t="s">
        <v>3654</v>
      </c>
      <c r="H692" t="s">
        <v>1144</v>
      </c>
      <c r="I692" t="s">
        <v>1144</v>
      </c>
      <c r="J692" t="s">
        <v>1144</v>
      </c>
      <c r="K692" t="s">
        <v>1144</v>
      </c>
      <c r="L692">
        <v>4.88</v>
      </c>
      <c r="M692">
        <v>12.67</v>
      </c>
      <c r="N692">
        <v>0</v>
      </c>
      <c r="O692" s="56">
        <v>0</v>
      </c>
      <c r="P692" s="56">
        <v>0</v>
      </c>
      <c r="Q692">
        <v>1</v>
      </c>
      <c r="R692">
        <v>1</v>
      </c>
      <c r="S692">
        <v>11</v>
      </c>
      <c r="T692">
        <v>8</v>
      </c>
      <c r="U692">
        <v>3</v>
      </c>
      <c r="V692">
        <v>1</v>
      </c>
      <c r="W692" t="s">
        <v>1156</v>
      </c>
      <c r="X692" t="s">
        <v>7755</v>
      </c>
      <c r="Y692">
        <v>6</v>
      </c>
      <c r="AA692">
        <v>0</v>
      </c>
      <c r="AB692">
        <v>0</v>
      </c>
      <c r="AC692">
        <v>0</v>
      </c>
      <c r="AD692">
        <v>0</v>
      </c>
      <c r="AE692">
        <v>0</v>
      </c>
      <c r="AF692">
        <v>0</v>
      </c>
      <c r="AG692">
        <v>0</v>
      </c>
      <c r="AJ692" s="56"/>
      <c r="AK692" s="56"/>
      <c r="AL692" s="56"/>
      <c r="AM692">
        <v>5</v>
      </c>
      <c r="AP692" t="s">
        <v>1155</v>
      </c>
      <c r="AR692">
        <v>2</v>
      </c>
      <c r="AS692" t="s">
        <v>1152</v>
      </c>
      <c r="AT692">
        <v>1</v>
      </c>
      <c r="AV692">
        <v>8</v>
      </c>
      <c r="AW692">
        <v>5</v>
      </c>
      <c r="AX692">
        <v>3</v>
      </c>
      <c r="AY692" t="s">
        <v>1145</v>
      </c>
      <c r="AZ692" t="s">
        <v>1147</v>
      </c>
      <c r="BA692">
        <v>8</v>
      </c>
      <c r="BD692">
        <v>1000000000</v>
      </c>
      <c r="BE692">
        <v>5</v>
      </c>
      <c r="BF692">
        <v>0.38</v>
      </c>
      <c r="BG692">
        <v>0</v>
      </c>
      <c r="BH692">
        <v>0</v>
      </c>
      <c r="BI692">
        <v>0</v>
      </c>
      <c r="BJ692">
        <v>0</v>
      </c>
      <c r="BK692">
        <v>0</v>
      </c>
      <c r="BL692">
        <v>4</v>
      </c>
      <c r="BM692">
        <v>9</v>
      </c>
      <c r="BN692">
        <v>-0.13</v>
      </c>
      <c r="BO692">
        <v>0</v>
      </c>
      <c r="BP692">
        <v>0</v>
      </c>
      <c r="BR692">
        <v>0</v>
      </c>
      <c r="BS692">
        <v>2</v>
      </c>
      <c r="BX692">
        <v>0</v>
      </c>
      <c r="BY692">
        <v>0</v>
      </c>
      <c r="BZ692">
        <v>0</v>
      </c>
      <c r="CA692">
        <v>6.97</v>
      </c>
      <c r="CB692">
        <v>0</v>
      </c>
      <c r="CC692">
        <v>1</v>
      </c>
      <c r="CD692" s="56">
        <v>42095</v>
      </c>
      <c r="CE692" s="56">
        <v>42342</v>
      </c>
      <c r="CF692" s="56">
        <v>42342</v>
      </c>
      <c r="CG692" s="56">
        <v>42419</v>
      </c>
      <c r="CH692" s="56"/>
      <c r="CI692" s="56"/>
      <c r="CJ692">
        <v>7.0000000000000007E-2</v>
      </c>
      <c r="CK692">
        <v>0</v>
      </c>
      <c r="CL692">
        <v>0</v>
      </c>
      <c r="CM692">
        <v>0</v>
      </c>
      <c r="CN692">
        <v>0.82</v>
      </c>
      <c r="CO692">
        <v>0.13</v>
      </c>
      <c r="CP692">
        <v>0</v>
      </c>
      <c r="CQ692" t="s">
        <v>1154</v>
      </c>
      <c r="CR692" t="s">
        <v>1153</v>
      </c>
      <c r="CS692" t="s">
        <v>1725</v>
      </c>
      <c r="CT692" t="s">
        <v>1397</v>
      </c>
      <c r="CU692" t="s">
        <v>1396</v>
      </c>
      <c r="CV692" t="s">
        <v>3655</v>
      </c>
      <c r="CW692" t="s">
        <v>1727</v>
      </c>
      <c r="CX692" t="s">
        <v>853</v>
      </c>
      <c r="DC692" t="s">
        <v>1387</v>
      </c>
      <c r="DE692" t="s">
        <v>1728</v>
      </c>
    </row>
    <row r="693" spans="1:109" x14ac:dyDescent="0.25">
      <c r="A693" t="s">
        <v>1025</v>
      </c>
      <c r="B693">
        <v>1</v>
      </c>
      <c r="C693" s="56">
        <v>42419</v>
      </c>
      <c r="D693" t="s">
        <v>1153</v>
      </c>
      <c r="E693" t="s">
        <v>3656</v>
      </c>
      <c r="G693" t="s">
        <v>3657</v>
      </c>
      <c r="H693" t="s">
        <v>1144</v>
      </c>
      <c r="I693" t="s">
        <v>1144</v>
      </c>
      <c r="J693" t="s">
        <v>1144</v>
      </c>
      <c r="K693" t="s">
        <v>1144</v>
      </c>
      <c r="L693">
        <v>0.57999999999999996</v>
      </c>
      <c r="M693">
        <v>1.53</v>
      </c>
      <c r="N693">
        <v>0</v>
      </c>
      <c r="O693" s="56">
        <v>0</v>
      </c>
      <c r="P693" s="56">
        <v>0</v>
      </c>
      <c r="Q693">
        <v>1</v>
      </c>
      <c r="R693">
        <v>1</v>
      </c>
      <c r="S693">
        <v>11</v>
      </c>
      <c r="T693">
        <v>8</v>
      </c>
      <c r="U693">
        <v>3</v>
      </c>
      <c r="V693">
        <v>1</v>
      </c>
      <c r="W693" t="s">
        <v>1156</v>
      </c>
      <c r="X693" t="s">
        <v>7716</v>
      </c>
      <c r="AA693">
        <v>0</v>
      </c>
      <c r="AB693">
        <v>0</v>
      </c>
      <c r="AC693">
        <v>0</v>
      </c>
      <c r="AD693">
        <v>0</v>
      </c>
      <c r="AE693">
        <v>0</v>
      </c>
      <c r="AF693">
        <v>0</v>
      </c>
      <c r="AG693">
        <v>0</v>
      </c>
      <c r="AJ693" s="56"/>
      <c r="AK693" s="56"/>
      <c r="AL693" s="56"/>
      <c r="AM693">
        <v>10</v>
      </c>
      <c r="AP693" t="s">
        <v>1155</v>
      </c>
      <c r="AR693">
        <v>5</v>
      </c>
      <c r="AS693" t="s">
        <v>1152</v>
      </c>
      <c r="AT693">
        <v>1</v>
      </c>
      <c r="AV693">
        <v>29</v>
      </c>
      <c r="AW693">
        <v>19</v>
      </c>
      <c r="AX693">
        <v>10</v>
      </c>
      <c r="AY693" t="s">
        <v>1146</v>
      </c>
      <c r="AZ693" t="s">
        <v>1145</v>
      </c>
      <c r="BA693">
        <v>42</v>
      </c>
      <c r="BD693">
        <v>1000000000</v>
      </c>
      <c r="BE693">
        <v>8</v>
      </c>
      <c r="BF693">
        <v>0.72</v>
      </c>
      <c r="BG693">
        <v>0</v>
      </c>
      <c r="BH693">
        <v>0</v>
      </c>
      <c r="BI693">
        <v>0</v>
      </c>
      <c r="BJ693">
        <v>0</v>
      </c>
      <c r="BK693">
        <v>0</v>
      </c>
      <c r="BL693">
        <v>10</v>
      </c>
      <c r="BM693">
        <v>18</v>
      </c>
      <c r="BN693">
        <v>0.38</v>
      </c>
      <c r="BO693">
        <v>0</v>
      </c>
      <c r="BP693">
        <v>0</v>
      </c>
      <c r="BR693">
        <v>10</v>
      </c>
      <c r="BS693">
        <v>8</v>
      </c>
      <c r="BX693">
        <v>1.9</v>
      </c>
      <c r="BY693">
        <v>0</v>
      </c>
      <c r="BZ693">
        <v>0</v>
      </c>
      <c r="CA693">
        <v>7.15</v>
      </c>
      <c r="CB693">
        <v>0</v>
      </c>
      <c r="CC693">
        <v>1</v>
      </c>
      <c r="CD693" s="56">
        <v>42284</v>
      </c>
      <c r="CE693" s="56">
        <v>42342</v>
      </c>
      <c r="CF693" s="56">
        <v>42342</v>
      </c>
      <c r="CG693" s="56">
        <v>42419</v>
      </c>
      <c r="CH693" s="56"/>
      <c r="CI693" s="56"/>
      <c r="CJ693">
        <v>0.15</v>
      </c>
      <c r="CK693">
        <v>8</v>
      </c>
      <c r="CL693">
        <v>0</v>
      </c>
      <c r="CM693">
        <v>0.05</v>
      </c>
      <c r="CN693">
        <v>0.68</v>
      </c>
      <c r="CO693">
        <v>0.22</v>
      </c>
      <c r="CP693">
        <v>0</v>
      </c>
      <c r="CQ693" t="s">
        <v>1154</v>
      </c>
      <c r="CR693" t="s">
        <v>1153</v>
      </c>
      <c r="CS693" t="s">
        <v>1725</v>
      </c>
      <c r="CT693" t="s">
        <v>1397</v>
      </c>
      <c r="CU693" t="s">
        <v>1396</v>
      </c>
      <c r="CV693" t="s">
        <v>3658</v>
      </c>
      <c r="CW693" t="s">
        <v>1727</v>
      </c>
      <c r="CX693" t="s">
        <v>853</v>
      </c>
      <c r="DC693" t="s">
        <v>1387</v>
      </c>
      <c r="DE693" t="s">
        <v>1728</v>
      </c>
    </row>
    <row r="694" spans="1:109" x14ac:dyDescent="0.25">
      <c r="A694" t="s">
        <v>1025</v>
      </c>
      <c r="B694">
        <v>1</v>
      </c>
      <c r="C694" s="56">
        <v>42419</v>
      </c>
      <c r="D694" t="s">
        <v>1153</v>
      </c>
      <c r="E694" t="s">
        <v>3659</v>
      </c>
      <c r="G694" t="s">
        <v>3660</v>
      </c>
      <c r="H694" t="s">
        <v>1144</v>
      </c>
      <c r="I694" t="s">
        <v>1144</v>
      </c>
      <c r="J694" t="s">
        <v>1144</v>
      </c>
      <c r="K694" t="s">
        <v>1144</v>
      </c>
      <c r="L694">
        <v>12.78</v>
      </c>
      <c r="M694">
        <v>39.99</v>
      </c>
      <c r="N694">
        <v>0</v>
      </c>
      <c r="O694" s="56">
        <v>0</v>
      </c>
      <c r="P694" s="56">
        <v>0</v>
      </c>
      <c r="Q694">
        <v>1</v>
      </c>
      <c r="R694">
        <v>1</v>
      </c>
      <c r="S694">
        <v>11</v>
      </c>
      <c r="T694">
        <v>8</v>
      </c>
      <c r="U694">
        <v>3</v>
      </c>
      <c r="V694">
        <v>1</v>
      </c>
      <c r="W694" t="s">
        <v>1156</v>
      </c>
      <c r="X694" t="s">
        <v>7716</v>
      </c>
      <c r="Y694">
        <v>4</v>
      </c>
      <c r="AA694">
        <v>0</v>
      </c>
      <c r="AB694">
        <v>0</v>
      </c>
      <c r="AC694">
        <v>0</v>
      </c>
      <c r="AD694">
        <v>0</v>
      </c>
      <c r="AE694">
        <v>0</v>
      </c>
      <c r="AF694">
        <v>0</v>
      </c>
      <c r="AG694">
        <v>0</v>
      </c>
      <c r="AJ694" s="56"/>
      <c r="AK694" s="56"/>
      <c r="AL694" s="56"/>
      <c r="AP694" t="s">
        <v>1155</v>
      </c>
      <c r="AS694" t="s">
        <v>1152</v>
      </c>
      <c r="AT694">
        <v>1</v>
      </c>
      <c r="AV694">
        <v>6</v>
      </c>
      <c r="AW694">
        <v>4</v>
      </c>
      <c r="AX694">
        <v>2</v>
      </c>
      <c r="AY694" t="s">
        <v>1148</v>
      </c>
      <c r="AZ694" t="s">
        <v>1148</v>
      </c>
      <c r="BA694">
        <v>4</v>
      </c>
      <c r="BD694">
        <v>1000000000</v>
      </c>
      <c r="BE694">
        <v>5</v>
      </c>
      <c r="BF694">
        <v>0.17</v>
      </c>
      <c r="BG694">
        <v>0</v>
      </c>
      <c r="BH694">
        <v>0</v>
      </c>
      <c r="BI694">
        <v>0</v>
      </c>
      <c r="BJ694">
        <v>0</v>
      </c>
      <c r="BK694">
        <v>0</v>
      </c>
      <c r="BL694">
        <v>1</v>
      </c>
      <c r="BM694">
        <v>6</v>
      </c>
      <c r="BN694">
        <v>0</v>
      </c>
      <c r="BO694">
        <v>0</v>
      </c>
      <c r="BP694">
        <v>0</v>
      </c>
      <c r="BR694">
        <v>0</v>
      </c>
      <c r="BS694">
        <v>2</v>
      </c>
      <c r="BT694">
        <v>1</v>
      </c>
      <c r="BX694">
        <v>0</v>
      </c>
      <c r="BY694">
        <v>0</v>
      </c>
      <c r="BZ694">
        <v>0</v>
      </c>
      <c r="CA694">
        <v>9.2899999999999991</v>
      </c>
      <c r="CB694">
        <v>0</v>
      </c>
      <c r="CC694">
        <v>1</v>
      </c>
      <c r="CD694" s="56">
        <v>42284</v>
      </c>
      <c r="CE694" s="56">
        <v>42342</v>
      </c>
      <c r="CF694" s="56">
        <v>42342</v>
      </c>
      <c r="CG694" s="56">
        <v>42419</v>
      </c>
      <c r="CH694" s="56"/>
      <c r="CI694" s="56"/>
      <c r="CJ694">
        <v>0.26</v>
      </c>
      <c r="CK694">
        <v>0</v>
      </c>
      <c r="CL694">
        <v>0</v>
      </c>
      <c r="CM694">
        <v>0</v>
      </c>
      <c r="CN694">
        <v>0.53</v>
      </c>
      <c r="CO694">
        <v>0.42</v>
      </c>
      <c r="CP694">
        <v>0</v>
      </c>
      <c r="CQ694" t="s">
        <v>1154</v>
      </c>
      <c r="CR694" t="s">
        <v>1153</v>
      </c>
      <c r="CS694" t="s">
        <v>1725</v>
      </c>
      <c r="CT694" t="s">
        <v>1397</v>
      </c>
      <c r="CU694" t="s">
        <v>1396</v>
      </c>
      <c r="CV694" t="s">
        <v>3661</v>
      </c>
      <c r="CW694" t="s">
        <v>1727</v>
      </c>
      <c r="CX694" t="s">
        <v>853</v>
      </c>
      <c r="DC694" t="s">
        <v>1387</v>
      </c>
      <c r="DE694" t="s">
        <v>1728</v>
      </c>
    </row>
    <row r="695" spans="1:109" x14ac:dyDescent="0.25">
      <c r="A695" t="s">
        <v>1025</v>
      </c>
      <c r="B695">
        <v>1</v>
      </c>
      <c r="C695" s="56">
        <v>42419</v>
      </c>
      <c r="D695" t="s">
        <v>1153</v>
      </c>
      <c r="E695" t="s">
        <v>3662</v>
      </c>
      <c r="G695" t="s">
        <v>3663</v>
      </c>
      <c r="H695" t="s">
        <v>1144</v>
      </c>
      <c r="I695" t="s">
        <v>1144</v>
      </c>
      <c r="J695" t="s">
        <v>1144</v>
      </c>
      <c r="K695" t="s">
        <v>1144</v>
      </c>
      <c r="L695">
        <v>4.21</v>
      </c>
      <c r="M695">
        <v>8.98</v>
      </c>
      <c r="N695">
        <v>0</v>
      </c>
      <c r="O695" s="56">
        <v>0</v>
      </c>
      <c r="P695" s="56">
        <v>0</v>
      </c>
      <c r="Q695">
        <v>1</v>
      </c>
      <c r="R695">
        <v>1</v>
      </c>
      <c r="S695">
        <v>11</v>
      </c>
      <c r="T695">
        <v>8</v>
      </c>
      <c r="U695">
        <v>3</v>
      </c>
      <c r="V695">
        <v>1</v>
      </c>
      <c r="X695" t="s">
        <v>7716</v>
      </c>
      <c r="AA695">
        <v>0</v>
      </c>
      <c r="AB695">
        <v>0</v>
      </c>
      <c r="AC695">
        <v>0</v>
      </c>
      <c r="AD695">
        <v>0</v>
      </c>
      <c r="AE695">
        <v>0</v>
      </c>
      <c r="AF695">
        <v>0</v>
      </c>
      <c r="AG695">
        <v>0</v>
      </c>
      <c r="AJ695" s="56"/>
      <c r="AK695" s="56"/>
      <c r="AL695" s="56"/>
      <c r="AP695" t="s">
        <v>1155</v>
      </c>
      <c r="AR695">
        <v>5</v>
      </c>
      <c r="AS695" t="s">
        <v>1152</v>
      </c>
      <c r="AT695">
        <v>1</v>
      </c>
      <c r="AV695">
        <v>11</v>
      </c>
      <c r="AW695">
        <v>7</v>
      </c>
      <c r="AX695">
        <v>4</v>
      </c>
      <c r="AY695" t="s">
        <v>1147</v>
      </c>
      <c r="AZ695" t="s">
        <v>1147</v>
      </c>
      <c r="BA695">
        <v>17</v>
      </c>
      <c r="BD695">
        <v>1000000000</v>
      </c>
      <c r="BE695">
        <v>12</v>
      </c>
      <c r="BF695">
        <v>-0.09</v>
      </c>
      <c r="BG695">
        <v>0</v>
      </c>
      <c r="BH695">
        <v>0</v>
      </c>
      <c r="BI695">
        <v>0</v>
      </c>
      <c r="BJ695">
        <v>0</v>
      </c>
      <c r="BK695">
        <v>0</v>
      </c>
      <c r="BL695">
        <v>0</v>
      </c>
      <c r="BM695">
        <v>12</v>
      </c>
      <c r="BN695">
        <v>-0.09</v>
      </c>
      <c r="BO695">
        <v>0</v>
      </c>
      <c r="BP695">
        <v>0</v>
      </c>
      <c r="BR695">
        <v>0</v>
      </c>
      <c r="BS695">
        <v>3</v>
      </c>
      <c r="BX695">
        <v>0</v>
      </c>
      <c r="BY695">
        <v>4.21</v>
      </c>
      <c r="BZ695">
        <v>0</v>
      </c>
      <c r="CA695">
        <v>4.9400000000000004</v>
      </c>
      <c r="CB695">
        <v>0</v>
      </c>
      <c r="CC695">
        <v>1</v>
      </c>
      <c r="CD695" s="56">
        <v>42284</v>
      </c>
      <c r="CE695" s="56">
        <v>42342</v>
      </c>
      <c r="CF695" s="56">
        <v>42342</v>
      </c>
      <c r="CG695" s="56">
        <v>42419</v>
      </c>
      <c r="CH695" s="56"/>
      <c r="CI695" s="56"/>
      <c r="CJ695">
        <v>7.0000000000000007E-2</v>
      </c>
      <c r="CK695">
        <v>0</v>
      </c>
      <c r="CL695">
        <v>0</v>
      </c>
      <c r="CM695">
        <v>0</v>
      </c>
      <c r="CN695">
        <v>0</v>
      </c>
      <c r="CO695">
        <v>0</v>
      </c>
      <c r="CP695">
        <v>0.95</v>
      </c>
      <c r="CQ695" t="s">
        <v>1154</v>
      </c>
      <c r="CR695" t="s">
        <v>1153</v>
      </c>
      <c r="CS695" t="s">
        <v>1725</v>
      </c>
      <c r="CT695" t="s">
        <v>1397</v>
      </c>
      <c r="CU695" t="s">
        <v>1396</v>
      </c>
      <c r="CV695" t="s">
        <v>3664</v>
      </c>
      <c r="CW695" t="s">
        <v>1727</v>
      </c>
      <c r="CX695" t="s">
        <v>853</v>
      </c>
      <c r="DC695" t="s">
        <v>1387</v>
      </c>
      <c r="DE695" t="s">
        <v>1728</v>
      </c>
    </row>
    <row r="696" spans="1:109" x14ac:dyDescent="0.25">
      <c r="A696" t="s">
        <v>1025</v>
      </c>
      <c r="B696">
        <v>1</v>
      </c>
      <c r="C696" s="56">
        <v>42419</v>
      </c>
      <c r="D696" t="s">
        <v>1153</v>
      </c>
      <c r="E696" t="s">
        <v>3665</v>
      </c>
      <c r="G696" t="s">
        <v>3666</v>
      </c>
      <c r="H696" t="s">
        <v>1144</v>
      </c>
      <c r="I696" t="s">
        <v>1144</v>
      </c>
      <c r="J696" t="s">
        <v>1144</v>
      </c>
      <c r="K696" t="s">
        <v>1144</v>
      </c>
      <c r="L696">
        <v>0.77</v>
      </c>
      <c r="M696">
        <v>2.37</v>
      </c>
      <c r="N696">
        <v>0</v>
      </c>
      <c r="O696" s="56">
        <v>0</v>
      </c>
      <c r="P696" s="56">
        <v>0</v>
      </c>
      <c r="Q696">
        <v>1</v>
      </c>
      <c r="R696">
        <v>1</v>
      </c>
      <c r="S696">
        <v>11</v>
      </c>
      <c r="T696">
        <v>8</v>
      </c>
      <c r="U696">
        <v>3</v>
      </c>
      <c r="V696">
        <v>1</v>
      </c>
      <c r="X696" t="s">
        <v>7716</v>
      </c>
      <c r="AA696">
        <v>0</v>
      </c>
      <c r="AB696">
        <v>0</v>
      </c>
      <c r="AC696">
        <v>0</v>
      </c>
      <c r="AD696">
        <v>0</v>
      </c>
      <c r="AE696">
        <v>0</v>
      </c>
      <c r="AF696">
        <v>0</v>
      </c>
      <c r="AG696">
        <v>0</v>
      </c>
      <c r="AJ696" s="56"/>
      <c r="AK696" s="56"/>
      <c r="AL696" s="56"/>
      <c r="AP696" t="s">
        <v>1155</v>
      </c>
      <c r="AR696">
        <v>5</v>
      </c>
      <c r="AS696" t="s">
        <v>1152</v>
      </c>
      <c r="AT696">
        <v>1</v>
      </c>
      <c r="AV696">
        <v>37</v>
      </c>
      <c r="AW696">
        <v>25</v>
      </c>
      <c r="AX696">
        <v>12</v>
      </c>
      <c r="AY696" t="s">
        <v>1147</v>
      </c>
      <c r="AZ696" t="s">
        <v>1147</v>
      </c>
      <c r="BA696">
        <v>54</v>
      </c>
      <c r="BD696">
        <v>1000000000</v>
      </c>
      <c r="BE696">
        <v>42</v>
      </c>
      <c r="BF696">
        <v>-0.14000000000000001</v>
      </c>
      <c r="BG696">
        <v>0</v>
      </c>
      <c r="BH696">
        <v>0</v>
      </c>
      <c r="BI696">
        <v>0</v>
      </c>
      <c r="BJ696">
        <v>0</v>
      </c>
      <c r="BK696">
        <v>0</v>
      </c>
      <c r="BL696">
        <v>0</v>
      </c>
      <c r="BM696">
        <v>42</v>
      </c>
      <c r="BN696">
        <v>-0.14000000000000001</v>
      </c>
      <c r="BO696">
        <v>0</v>
      </c>
      <c r="BP696">
        <v>0</v>
      </c>
      <c r="BR696">
        <v>0</v>
      </c>
      <c r="BS696">
        <v>10</v>
      </c>
      <c r="BT696">
        <v>5</v>
      </c>
      <c r="BX696">
        <v>0</v>
      </c>
      <c r="BY696">
        <v>3.85</v>
      </c>
      <c r="BZ696">
        <v>0</v>
      </c>
      <c r="CA696">
        <v>9.07</v>
      </c>
      <c r="CB696">
        <v>0</v>
      </c>
      <c r="CC696">
        <v>1</v>
      </c>
      <c r="CD696" s="56">
        <v>42284</v>
      </c>
      <c r="CE696" s="56">
        <v>42342</v>
      </c>
      <c r="CF696" s="56">
        <v>42342</v>
      </c>
      <c r="CG696" s="56">
        <v>42419</v>
      </c>
      <c r="CH696" s="56"/>
      <c r="CI696" s="56"/>
      <c r="CJ696">
        <v>0.02</v>
      </c>
      <c r="CK696">
        <v>0</v>
      </c>
      <c r="CL696">
        <v>0</v>
      </c>
      <c r="CM696">
        <v>0</v>
      </c>
      <c r="CN696">
        <v>0</v>
      </c>
      <c r="CO696">
        <v>0</v>
      </c>
      <c r="CP696">
        <v>0.95</v>
      </c>
      <c r="CQ696" t="s">
        <v>1154</v>
      </c>
      <c r="CR696" t="s">
        <v>1153</v>
      </c>
      <c r="CS696" t="s">
        <v>1725</v>
      </c>
      <c r="CT696" t="s">
        <v>1397</v>
      </c>
      <c r="CU696" t="s">
        <v>1396</v>
      </c>
      <c r="CV696" t="s">
        <v>3667</v>
      </c>
      <c r="CW696" t="s">
        <v>1727</v>
      </c>
      <c r="CX696" t="s">
        <v>853</v>
      </c>
      <c r="DC696" t="s">
        <v>1387</v>
      </c>
      <c r="DE696" t="s">
        <v>1728</v>
      </c>
    </row>
    <row r="697" spans="1:109" x14ac:dyDescent="0.25">
      <c r="A697" t="s">
        <v>1025</v>
      </c>
      <c r="B697">
        <v>1</v>
      </c>
      <c r="C697" s="56">
        <v>42419</v>
      </c>
      <c r="D697" t="s">
        <v>1153</v>
      </c>
      <c r="E697" t="s">
        <v>3668</v>
      </c>
      <c r="G697" t="s">
        <v>3669</v>
      </c>
      <c r="H697" t="s">
        <v>1144</v>
      </c>
      <c r="I697" t="s">
        <v>1144</v>
      </c>
      <c r="J697" t="s">
        <v>1144</v>
      </c>
      <c r="K697" t="s">
        <v>1144</v>
      </c>
      <c r="L697">
        <v>26.06</v>
      </c>
      <c r="M697">
        <v>46.6</v>
      </c>
      <c r="N697">
        <v>0</v>
      </c>
      <c r="O697" s="56">
        <v>0</v>
      </c>
      <c r="P697" s="56">
        <v>0</v>
      </c>
      <c r="Q697">
        <v>1</v>
      </c>
      <c r="R697">
        <v>1</v>
      </c>
      <c r="S697">
        <v>11</v>
      </c>
      <c r="T697">
        <v>8</v>
      </c>
      <c r="U697">
        <v>3</v>
      </c>
      <c r="V697">
        <v>1</v>
      </c>
      <c r="W697" t="s">
        <v>1156</v>
      </c>
      <c r="X697" t="s">
        <v>7659</v>
      </c>
      <c r="AA697">
        <v>0</v>
      </c>
      <c r="AB697">
        <v>0</v>
      </c>
      <c r="AC697">
        <v>0</v>
      </c>
      <c r="AD697">
        <v>0</v>
      </c>
      <c r="AE697">
        <v>0</v>
      </c>
      <c r="AF697">
        <v>0</v>
      </c>
      <c r="AG697">
        <v>0</v>
      </c>
      <c r="AJ697" s="56"/>
      <c r="AK697" s="56"/>
      <c r="AL697" s="56"/>
      <c r="AM697">
        <v>2</v>
      </c>
      <c r="AP697" t="s">
        <v>1155</v>
      </c>
      <c r="AS697" t="s">
        <v>1152</v>
      </c>
      <c r="AT697">
        <v>1</v>
      </c>
      <c r="AV697">
        <v>3</v>
      </c>
      <c r="AW697">
        <v>2</v>
      </c>
      <c r="AX697">
        <v>1</v>
      </c>
      <c r="AY697" t="s">
        <v>1148</v>
      </c>
      <c r="AZ697" t="s">
        <v>1148</v>
      </c>
      <c r="BA697">
        <v>4</v>
      </c>
      <c r="BD697">
        <v>1000000000</v>
      </c>
      <c r="BE697">
        <v>3</v>
      </c>
      <c r="BF697">
        <v>0</v>
      </c>
      <c r="BG697">
        <v>0</v>
      </c>
      <c r="BH697">
        <v>0</v>
      </c>
      <c r="BI697">
        <v>0</v>
      </c>
      <c r="BJ697">
        <v>0</v>
      </c>
      <c r="BK697">
        <v>0</v>
      </c>
      <c r="BL697">
        <v>0</v>
      </c>
      <c r="BM697">
        <v>3</v>
      </c>
      <c r="BN697">
        <v>0</v>
      </c>
      <c r="BO697">
        <v>0</v>
      </c>
      <c r="BP697">
        <v>0</v>
      </c>
      <c r="BR697">
        <v>0</v>
      </c>
      <c r="BS697">
        <v>1</v>
      </c>
      <c r="BX697">
        <v>0</v>
      </c>
      <c r="BY697">
        <v>0</v>
      </c>
      <c r="BZ697">
        <v>0</v>
      </c>
      <c r="CA697">
        <v>3.44</v>
      </c>
      <c r="CB697">
        <v>0</v>
      </c>
      <c r="CC697">
        <v>1</v>
      </c>
      <c r="CD697" s="56">
        <v>42342</v>
      </c>
      <c r="CE697" s="56">
        <v>42342</v>
      </c>
      <c r="CF697" s="56">
        <v>42342</v>
      </c>
      <c r="CG697" s="56">
        <v>42419</v>
      </c>
      <c r="CH697" s="56"/>
      <c r="CI697" s="56"/>
      <c r="CJ697">
        <v>0.11</v>
      </c>
      <c r="CK697">
        <v>0</v>
      </c>
      <c r="CL697">
        <v>0</v>
      </c>
      <c r="CM697">
        <v>0</v>
      </c>
      <c r="CN697">
        <v>0</v>
      </c>
      <c r="CO697">
        <v>0.22</v>
      </c>
      <c r="CP697">
        <v>0.73</v>
      </c>
      <c r="CQ697" t="s">
        <v>1154</v>
      </c>
      <c r="CR697" t="s">
        <v>1153</v>
      </c>
      <c r="CS697" t="s">
        <v>1725</v>
      </c>
      <c r="CT697" t="s">
        <v>1397</v>
      </c>
      <c r="CU697" t="s">
        <v>1396</v>
      </c>
      <c r="CV697" t="s">
        <v>3670</v>
      </c>
      <c r="CW697" t="s">
        <v>1727</v>
      </c>
      <c r="CX697" t="s">
        <v>853</v>
      </c>
      <c r="DC697" t="s">
        <v>1387</v>
      </c>
      <c r="DE697" t="s">
        <v>1728</v>
      </c>
    </row>
    <row r="698" spans="1:109" x14ac:dyDescent="0.25">
      <c r="A698" t="s">
        <v>1025</v>
      </c>
      <c r="B698">
        <v>1</v>
      </c>
      <c r="C698" s="56">
        <v>42419</v>
      </c>
      <c r="D698" t="s">
        <v>1153</v>
      </c>
      <c r="E698" t="s">
        <v>1532</v>
      </c>
      <c r="G698" t="s">
        <v>3671</v>
      </c>
      <c r="H698" t="s">
        <v>1144</v>
      </c>
      <c r="I698" t="s">
        <v>1144</v>
      </c>
      <c r="J698" t="s">
        <v>1144</v>
      </c>
      <c r="K698" t="s">
        <v>1144</v>
      </c>
      <c r="L698">
        <v>3.24</v>
      </c>
      <c r="M698">
        <v>14.39</v>
      </c>
      <c r="N698">
        <v>0</v>
      </c>
      <c r="O698" s="56">
        <v>0</v>
      </c>
      <c r="P698" s="56">
        <v>0</v>
      </c>
      <c r="Q698">
        <v>1</v>
      </c>
      <c r="R698">
        <v>1</v>
      </c>
      <c r="S698">
        <v>11</v>
      </c>
      <c r="T698">
        <v>8</v>
      </c>
      <c r="U698">
        <v>3</v>
      </c>
      <c r="V698">
        <v>1</v>
      </c>
      <c r="W698" t="s">
        <v>1394</v>
      </c>
      <c r="X698" t="s">
        <v>7759</v>
      </c>
      <c r="AA698">
        <v>0</v>
      </c>
      <c r="AB698">
        <v>0</v>
      </c>
      <c r="AC698">
        <v>0</v>
      </c>
      <c r="AD698">
        <v>0</v>
      </c>
      <c r="AE698">
        <v>0</v>
      </c>
      <c r="AF698">
        <v>0</v>
      </c>
      <c r="AG698">
        <v>0</v>
      </c>
      <c r="AJ698" s="56"/>
      <c r="AK698" s="56"/>
      <c r="AL698" s="56"/>
      <c r="AP698" t="s">
        <v>1155</v>
      </c>
      <c r="AR698">
        <v>5</v>
      </c>
      <c r="AS698" t="s">
        <v>1152</v>
      </c>
      <c r="AT698">
        <v>1</v>
      </c>
      <c r="AV698">
        <v>40</v>
      </c>
      <c r="AW698">
        <v>27</v>
      </c>
      <c r="AX698">
        <v>13</v>
      </c>
      <c r="AY698" t="s">
        <v>1146</v>
      </c>
      <c r="AZ698" t="s">
        <v>1145</v>
      </c>
      <c r="BA698">
        <v>28</v>
      </c>
      <c r="BD698">
        <v>1000000000</v>
      </c>
      <c r="BE698">
        <v>9</v>
      </c>
      <c r="BF698">
        <v>0.78</v>
      </c>
      <c r="BG698">
        <v>0</v>
      </c>
      <c r="BH698">
        <v>0</v>
      </c>
      <c r="BI698">
        <v>0</v>
      </c>
      <c r="BJ698">
        <v>0</v>
      </c>
      <c r="BK698">
        <v>0</v>
      </c>
      <c r="BL698">
        <v>5</v>
      </c>
      <c r="BM698">
        <v>14</v>
      </c>
      <c r="BN698">
        <v>0.65</v>
      </c>
      <c r="BO698">
        <v>0</v>
      </c>
      <c r="BP698">
        <v>0</v>
      </c>
      <c r="BR698">
        <v>25</v>
      </c>
      <c r="BS698">
        <v>11</v>
      </c>
      <c r="BX698">
        <v>44.6</v>
      </c>
      <c r="BY698">
        <v>0</v>
      </c>
      <c r="BZ698">
        <v>0</v>
      </c>
      <c r="CA698">
        <v>15.02</v>
      </c>
      <c r="CB698">
        <v>0</v>
      </c>
      <c r="CC698">
        <v>1</v>
      </c>
      <c r="CD698" s="56">
        <v>42416</v>
      </c>
      <c r="CE698" s="56">
        <v>42416</v>
      </c>
      <c r="CF698" s="56">
        <v>42416</v>
      </c>
      <c r="CG698" s="56">
        <v>42493</v>
      </c>
      <c r="CH698" s="56"/>
      <c r="CI698" s="56"/>
      <c r="CJ698">
        <v>0</v>
      </c>
      <c r="CK698">
        <v>0</v>
      </c>
      <c r="CL698">
        <v>0</v>
      </c>
      <c r="CM698">
        <v>7.0000000000000007E-2</v>
      </c>
      <c r="CN698">
        <v>0</v>
      </c>
      <c r="CO698">
        <v>0</v>
      </c>
      <c r="CP698">
        <v>0</v>
      </c>
      <c r="CQ698" t="s">
        <v>1154</v>
      </c>
      <c r="CR698" t="s">
        <v>1153</v>
      </c>
      <c r="CS698" t="s">
        <v>1725</v>
      </c>
      <c r="CT698" t="s">
        <v>1397</v>
      </c>
      <c r="CU698" t="s">
        <v>1396</v>
      </c>
      <c r="CV698" t="s">
        <v>3672</v>
      </c>
      <c r="CW698" t="s">
        <v>1727</v>
      </c>
      <c r="CX698" t="s">
        <v>853</v>
      </c>
      <c r="DC698" t="s">
        <v>1387</v>
      </c>
      <c r="DE698" t="s">
        <v>1728</v>
      </c>
    </row>
    <row r="699" spans="1:109" x14ac:dyDescent="0.25">
      <c r="A699" t="s">
        <v>1025</v>
      </c>
      <c r="B699">
        <v>1</v>
      </c>
      <c r="C699" s="56">
        <v>42419</v>
      </c>
      <c r="D699" t="s">
        <v>1153</v>
      </c>
      <c r="E699" t="s">
        <v>3673</v>
      </c>
      <c r="G699" t="s">
        <v>3674</v>
      </c>
      <c r="H699" t="s">
        <v>1144</v>
      </c>
      <c r="I699" t="s">
        <v>1144</v>
      </c>
      <c r="J699" t="s">
        <v>1144</v>
      </c>
      <c r="K699" t="s">
        <v>1144</v>
      </c>
      <c r="L699">
        <v>1.26</v>
      </c>
      <c r="M699">
        <v>5.24</v>
      </c>
      <c r="N699">
        <v>0</v>
      </c>
      <c r="O699" s="56">
        <v>0</v>
      </c>
      <c r="P699" s="56">
        <v>0</v>
      </c>
      <c r="Q699">
        <v>1</v>
      </c>
      <c r="R699">
        <v>1</v>
      </c>
      <c r="S699">
        <v>11</v>
      </c>
      <c r="T699">
        <v>8</v>
      </c>
      <c r="U699">
        <v>3</v>
      </c>
      <c r="V699">
        <v>1</v>
      </c>
      <c r="W699" t="s">
        <v>1156</v>
      </c>
      <c r="X699" t="s">
        <v>7756</v>
      </c>
      <c r="AA699">
        <v>0</v>
      </c>
      <c r="AB699">
        <v>0</v>
      </c>
      <c r="AC699">
        <v>0</v>
      </c>
      <c r="AD699">
        <v>0</v>
      </c>
      <c r="AE699">
        <v>0</v>
      </c>
      <c r="AF699">
        <v>0</v>
      </c>
      <c r="AG699">
        <v>0</v>
      </c>
      <c r="AJ699" s="56"/>
      <c r="AK699" s="56"/>
      <c r="AL699" s="56"/>
      <c r="AP699" t="s">
        <v>1155</v>
      </c>
      <c r="AR699">
        <v>5</v>
      </c>
      <c r="AS699" t="s">
        <v>1152</v>
      </c>
      <c r="AT699">
        <v>1</v>
      </c>
      <c r="AV699">
        <v>350</v>
      </c>
      <c r="AW699">
        <v>233</v>
      </c>
      <c r="AX699">
        <v>116</v>
      </c>
      <c r="AY699" t="s">
        <v>1145</v>
      </c>
      <c r="AZ699" t="s">
        <v>1147</v>
      </c>
      <c r="BA699">
        <v>333</v>
      </c>
      <c r="BD699">
        <v>1000000000</v>
      </c>
      <c r="BE699">
        <v>202</v>
      </c>
      <c r="BF699">
        <v>0.42</v>
      </c>
      <c r="BG699">
        <v>168</v>
      </c>
      <c r="BH699">
        <v>0</v>
      </c>
      <c r="BI699">
        <v>0</v>
      </c>
      <c r="BJ699">
        <v>0</v>
      </c>
      <c r="BK699">
        <v>0</v>
      </c>
      <c r="BL699">
        <v>0</v>
      </c>
      <c r="BM699">
        <v>370</v>
      </c>
      <c r="BN699">
        <v>-0.06</v>
      </c>
      <c r="BO699">
        <v>0</v>
      </c>
      <c r="BP699">
        <v>0</v>
      </c>
      <c r="BR699">
        <v>0</v>
      </c>
      <c r="BS699">
        <v>95</v>
      </c>
      <c r="BT699">
        <v>5</v>
      </c>
      <c r="BX699">
        <v>0</v>
      </c>
      <c r="BY699">
        <v>0</v>
      </c>
      <c r="BZ699">
        <v>0</v>
      </c>
      <c r="CA699">
        <v>13.78</v>
      </c>
      <c r="CB699">
        <v>0</v>
      </c>
      <c r="CC699">
        <v>1</v>
      </c>
      <c r="CD699" s="56">
        <v>42318</v>
      </c>
      <c r="CE699" s="56">
        <v>42342</v>
      </c>
      <c r="CF699" s="56">
        <v>42342</v>
      </c>
      <c r="CG699" s="56">
        <v>42419</v>
      </c>
      <c r="CH699" s="56"/>
      <c r="CI699" s="56"/>
      <c r="CJ699">
        <v>0.26</v>
      </c>
      <c r="CK699">
        <v>80</v>
      </c>
      <c r="CL699">
        <v>0</v>
      </c>
      <c r="CM699">
        <v>0.05</v>
      </c>
      <c r="CN699">
        <v>0.86</v>
      </c>
      <c r="CO699">
        <v>0.04</v>
      </c>
      <c r="CP699">
        <v>0</v>
      </c>
      <c r="CQ699" t="s">
        <v>1154</v>
      </c>
      <c r="CR699" t="s">
        <v>1153</v>
      </c>
      <c r="CS699" t="s">
        <v>1725</v>
      </c>
      <c r="CT699" t="s">
        <v>1397</v>
      </c>
      <c r="CU699" t="s">
        <v>1396</v>
      </c>
      <c r="CV699" t="s">
        <v>3675</v>
      </c>
      <c r="CW699" t="s">
        <v>1727</v>
      </c>
      <c r="CX699" t="s">
        <v>853</v>
      </c>
      <c r="DC699" t="s">
        <v>1387</v>
      </c>
      <c r="DE699" t="s">
        <v>1728</v>
      </c>
    </row>
    <row r="700" spans="1:109" x14ac:dyDescent="0.25">
      <c r="A700" t="s">
        <v>1025</v>
      </c>
      <c r="B700">
        <v>1</v>
      </c>
      <c r="C700" s="56">
        <v>42419</v>
      </c>
      <c r="D700" t="s">
        <v>1153</v>
      </c>
      <c r="E700" t="s">
        <v>3676</v>
      </c>
      <c r="G700" t="s">
        <v>3677</v>
      </c>
      <c r="H700" t="s">
        <v>1144</v>
      </c>
      <c r="I700" t="s">
        <v>1144</v>
      </c>
      <c r="J700" t="s">
        <v>1144</v>
      </c>
      <c r="K700" t="s">
        <v>1144</v>
      </c>
      <c r="L700">
        <v>8.58</v>
      </c>
      <c r="M700">
        <v>20.71</v>
      </c>
      <c r="N700">
        <v>0</v>
      </c>
      <c r="O700" s="56">
        <v>0</v>
      </c>
      <c r="P700" s="56">
        <v>0</v>
      </c>
      <c r="Q700">
        <v>1</v>
      </c>
      <c r="R700">
        <v>1</v>
      </c>
      <c r="S700">
        <v>11</v>
      </c>
      <c r="T700">
        <v>8</v>
      </c>
      <c r="U700">
        <v>3</v>
      </c>
      <c r="V700">
        <v>1</v>
      </c>
      <c r="W700" t="s">
        <v>1156</v>
      </c>
      <c r="X700" t="s">
        <v>7755</v>
      </c>
      <c r="AA700">
        <v>0</v>
      </c>
      <c r="AB700">
        <v>0</v>
      </c>
      <c r="AC700">
        <v>0</v>
      </c>
      <c r="AD700">
        <v>0</v>
      </c>
      <c r="AE700">
        <v>0</v>
      </c>
      <c r="AF700">
        <v>0</v>
      </c>
      <c r="AG700">
        <v>0</v>
      </c>
      <c r="AJ700" s="56"/>
      <c r="AK700" s="56"/>
      <c r="AL700" s="56"/>
      <c r="AM700">
        <v>3</v>
      </c>
      <c r="AP700" t="s">
        <v>1155</v>
      </c>
      <c r="AS700" t="s">
        <v>1152</v>
      </c>
      <c r="AT700">
        <v>1</v>
      </c>
      <c r="AV700">
        <v>3</v>
      </c>
      <c r="AW700">
        <v>2</v>
      </c>
      <c r="AX700">
        <v>1</v>
      </c>
      <c r="AY700" t="s">
        <v>1148</v>
      </c>
      <c r="AZ700" t="s">
        <v>1148</v>
      </c>
      <c r="BA700">
        <v>3</v>
      </c>
      <c r="BD700">
        <v>1000000000</v>
      </c>
      <c r="BE700">
        <v>3</v>
      </c>
      <c r="BF700">
        <v>0</v>
      </c>
      <c r="BG700">
        <v>0</v>
      </c>
      <c r="BH700">
        <v>0</v>
      </c>
      <c r="BI700">
        <v>0</v>
      </c>
      <c r="BJ700">
        <v>0</v>
      </c>
      <c r="BK700">
        <v>0</v>
      </c>
      <c r="BL700">
        <v>0</v>
      </c>
      <c r="BM700">
        <v>3</v>
      </c>
      <c r="BN700">
        <v>0</v>
      </c>
      <c r="BO700">
        <v>0</v>
      </c>
      <c r="BP700">
        <v>0</v>
      </c>
      <c r="BR700">
        <v>0</v>
      </c>
      <c r="BS700">
        <v>1</v>
      </c>
      <c r="BX700">
        <v>0</v>
      </c>
      <c r="BY700">
        <v>0</v>
      </c>
      <c r="BZ700">
        <v>0</v>
      </c>
      <c r="CA700">
        <v>6.17</v>
      </c>
      <c r="CB700">
        <v>0</v>
      </c>
      <c r="CC700">
        <v>1</v>
      </c>
      <c r="CD700" s="56">
        <v>42095</v>
      </c>
      <c r="CE700" s="56">
        <v>42342</v>
      </c>
      <c r="CF700" s="56">
        <v>42342</v>
      </c>
      <c r="CG700" s="56">
        <v>42419</v>
      </c>
      <c r="CH700" s="56"/>
      <c r="CI700" s="56"/>
      <c r="CJ700">
        <v>0</v>
      </c>
      <c r="CK700">
        <v>0</v>
      </c>
      <c r="CL700">
        <v>0</v>
      </c>
      <c r="CM700">
        <v>0</v>
      </c>
      <c r="CN700">
        <v>0</v>
      </c>
      <c r="CO700">
        <v>0.95</v>
      </c>
      <c r="CP700">
        <v>0</v>
      </c>
      <c r="CQ700" t="s">
        <v>1154</v>
      </c>
      <c r="CR700" t="s">
        <v>1153</v>
      </c>
      <c r="CS700" t="s">
        <v>1725</v>
      </c>
      <c r="CT700" t="s">
        <v>1397</v>
      </c>
      <c r="CU700" t="s">
        <v>1396</v>
      </c>
      <c r="CV700" t="s">
        <v>3678</v>
      </c>
      <c r="CW700" t="s">
        <v>1727</v>
      </c>
      <c r="CX700" t="s">
        <v>853</v>
      </c>
      <c r="DC700" t="s">
        <v>1387</v>
      </c>
      <c r="DE700" t="s">
        <v>1728</v>
      </c>
    </row>
    <row r="701" spans="1:109" x14ac:dyDescent="0.25">
      <c r="A701" t="s">
        <v>1025</v>
      </c>
      <c r="B701">
        <v>1</v>
      </c>
      <c r="C701" s="56">
        <v>42419</v>
      </c>
      <c r="D701" t="s">
        <v>1153</v>
      </c>
      <c r="E701" t="s">
        <v>3679</v>
      </c>
      <c r="G701" t="s">
        <v>3680</v>
      </c>
      <c r="H701" t="s">
        <v>1144</v>
      </c>
      <c r="I701" t="s">
        <v>1144</v>
      </c>
      <c r="J701" t="s">
        <v>1144</v>
      </c>
      <c r="K701" t="s">
        <v>1144</v>
      </c>
      <c r="L701">
        <v>1.05</v>
      </c>
      <c r="M701">
        <v>2.92</v>
      </c>
      <c r="N701">
        <v>0</v>
      </c>
      <c r="O701" s="56">
        <v>0</v>
      </c>
      <c r="P701" s="56">
        <v>0</v>
      </c>
      <c r="Q701">
        <v>1</v>
      </c>
      <c r="R701">
        <v>1</v>
      </c>
      <c r="S701">
        <v>11</v>
      </c>
      <c r="T701">
        <v>8</v>
      </c>
      <c r="U701">
        <v>3</v>
      </c>
      <c r="V701">
        <v>1</v>
      </c>
      <c r="W701" t="s">
        <v>1394</v>
      </c>
      <c r="X701" t="s">
        <v>7759</v>
      </c>
      <c r="AA701">
        <v>0</v>
      </c>
      <c r="AB701">
        <v>0</v>
      </c>
      <c r="AC701">
        <v>0</v>
      </c>
      <c r="AD701">
        <v>0</v>
      </c>
      <c r="AE701">
        <v>0</v>
      </c>
      <c r="AF701">
        <v>62</v>
      </c>
      <c r="AG701">
        <v>0</v>
      </c>
      <c r="AJ701" s="56"/>
      <c r="AK701" s="56"/>
      <c r="AL701" s="56"/>
      <c r="AP701" t="s">
        <v>1155</v>
      </c>
      <c r="AR701">
        <v>5</v>
      </c>
      <c r="AS701" t="s">
        <v>1152</v>
      </c>
      <c r="AT701">
        <v>1</v>
      </c>
      <c r="AV701">
        <v>22</v>
      </c>
      <c r="AW701">
        <v>15</v>
      </c>
      <c r="AX701">
        <v>7</v>
      </c>
      <c r="AY701" t="s">
        <v>839</v>
      </c>
      <c r="AZ701" t="s">
        <v>1145</v>
      </c>
      <c r="BA701">
        <v>16</v>
      </c>
      <c r="BD701">
        <v>1000000000</v>
      </c>
      <c r="BE701">
        <v>0</v>
      </c>
      <c r="BF701">
        <v>1</v>
      </c>
      <c r="BG701">
        <v>0</v>
      </c>
      <c r="BH701">
        <v>0</v>
      </c>
      <c r="BI701">
        <v>0</v>
      </c>
      <c r="BJ701">
        <v>0</v>
      </c>
      <c r="BK701">
        <v>0</v>
      </c>
      <c r="BL701">
        <v>15</v>
      </c>
      <c r="BM701">
        <v>15</v>
      </c>
      <c r="BN701">
        <v>0.32</v>
      </c>
      <c r="BO701">
        <v>0</v>
      </c>
      <c r="BP701">
        <v>0</v>
      </c>
      <c r="BR701">
        <v>5</v>
      </c>
      <c r="BS701">
        <v>6</v>
      </c>
      <c r="BT701">
        <v>5</v>
      </c>
      <c r="BX701">
        <v>13.09</v>
      </c>
      <c r="BY701">
        <v>0</v>
      </c>
      <c r="BZ701">
        <v>0</v>
      </c>
      <c r="CA701">
        <v>7.77</v>
      </c>
      <c r="CB701">
        <v>0</v>
      </c>
      <c r="CC701">
        <v>1</v>
      </c>
      <c r="CD701" s="56">
        <v>42416</v>
      </c>
      <c r="CE701" s="56">
        <v>42416</v>
      </c>
      <c r="CF701" s="56">
        <v>42416</v>
      </c>
      <c r="CG701" s="56">
        <v>42493</v>
      </c>
      <c r="CH701" s="56"/>
      <c r="CI701" s="56"/>
      <c r="CJ701">
        <v>1</v>
      </c>
      <c r="CK701">
        <v>0</v>
      </c>
      <c r="CL701">
        <v>7.0000000000000007E-2</v>
      </c>
      <c r="CM701">
        <v>0</v>
      </c>
      <c r="CN701">
        <v>0</v>
      </c>
      <c r="CO701">
        <v>0</v>
      </c>
      <c r="CP701">
        <v>0</v>
      </c>
      <c r="CQ701" t="s">
        <v>1154</v>
      </c>
      <c r="CR701" t="s">
        <v>1153</v>
      </c>
      <c r="CS701" t="s">
        <v>1725</v>
      </c>
      <c r="CT701" t="s">
        <v>1397</v>
      </c>
      <c r="CU701" t="s">
        <v>1396</v>
      </c>
      <c r="CV701" t="s">
        <v>3681</v>
      </c>
      <c r="CW701" t="s">
        <v>1727</v>
      </c>
      <c r="CX701" t="s">
        <v>853</v>
      </c>
      <c r="DC701" t="s">
        <v>1387</v>
      </c>
      <c r="DE701" t="s">
        <v>1728</v>
      </c>
    </row>
    <row r="702" spans="1:109" x14ac:dyDescent="0.25">
      <c r="A702" t="s">
        <v>1025</v>
      </c>
      <c r="B702">
        <v>1</v>
      </c>
      <c r="C702" s="56">
        <v>42419</v>
      </c>
      <c r="D702" t="s">
        <v>1153</v>
      </c>
      <c r="E702" t="s">
        <v>3682</v>
      </c>
      <c r="G702" t="s">
        <v>3683</v>
      </c>
      <c r="H702" t="s">
        <v>1144</v>
      </c>
      <c r="I702" t="s">
        <v>1144</v>
      </c>
      <c r="J702" t="s">
        <v>1144</v>
      </c>
      <c r="K702" t="s">
        <v>1144</v>
      </c>
      <c r="L702">
        <v>6.38</v>
      </c>
      <c r="M702">
        <v>18.07</v>
      </c>
      <c r="N702">
        <v>0</v>
      </c>
      <c r="O702" s="56">
        <v>0</v>
      </c>
      <c r="P702" s="56">
        <v>0</v>
      </c>
      <c r="Q702">
        <v>1</v>
      </c>
      <c r="R702">
        <v>1</v>
      </c>
      <c r="S702">
        <v>11</v>
      </c>
      <c r="T702">
        <v>8</v>
      </c>
      <c r="U702">
        <v>3</v>
      </c>
      <c r="V702">
        <v>1</v>
      </c>
      <c r="X702" t="s">
        <v>7659</v>
      </c>
      <c r="AA702">
        <v>0</v>
      </c>
      <c r="AB702">
        <v>0</v>
      </c>
      <c r="AC702">
        <v>0</v>
      </c>
      <c r="AD702">
        <v>0</v>
      </c>
      <c r="AE702">
        <v>0</v>
      </c>
      <c r="AF702">
        <v>0</v>
      </c>
      <c r="AG702">
        <v>0</v>
      </c>
      <c r="AJ702" s="56"/>
      <c r="AK702" s="56"/>
      <c r="AL702" s="56"/>
      <c r="AM702">
        <v>3</v>
      </c>
      <c r="AP702" t="s">
        <v>1155</v>
      </c>
      <c r="AS702" t="s">
        <v>1152</v>
      </c>
      <c r="AT702">
        <v>1</v>
      </c>
      <c r="AV702">
        <v>3</v>
      </c>
      <c r="AW702">
        <v>2</v>
      </c>
      <c r="AX702">
        <v>1</v>
      </c>
      <c r="AY702" t="s">
        <v>1147</v>
      </c>
      <c r="AZ702" t="s">
        <v>1147</v>
      </c>
      <c r="BA702">
        <v>4</v>
      </c>
      <c r="BD702">
        <v>1000000000</v>
      </c>
      <c r="BE702">
        <v>4</v>
      </c>
      <c r="BF702">
        <v>-0.33</v>
      </c>
      <c r="BG702">
        <v>0</v>
      </c>
      <c r="BH702">
        <v>0</v>
      </c>
      <c r="BI702">
        <v>0</v>
      </c>
      <c r="BJ702">
        <v>0</v>
      </c>
      <c r="BK702">
        <v>0</v>
      </c>
      <c r="BL702">
        <v>0</v>
      </c>
      <c r="BM702">
        <v>4</v>
      </c>
      <c r="BN702">
        <v>-0.33</v>
      </c>
      <c r="BO702">
        <v>0</v>
      </c>
      <c r="BP702">
        <v>0</v>
      </c>
      <c r="BR702">
        <v>0</v>
      </c>
      <c r="BS702">
        <v>1</v>
      </c>
      <c r="BX702">
        <v>0</v>
      </c>
      <c r="BY702">
        <v>6.38</v>
      </c>
      <c r="BZ702">
        <v>0</v>
      </c>
      <c r="CA702">
        <v>8</v>
      </c>
      <c r="CB702">
        <v>0</v>
      </c>
      <c r="CC702">
        <v>1</v>
      </c>
      <c r="CD702" s="56">
        <v>42342</v>
      </c>
      <c r="CE702" s="56">
        <v>42342</v>
      </c>
      <c r="CF702" s="56">
        <v>42342</v>
      </c>
      <c r="CG702" s="56">
        <v>42419</v>
      </c>
      <c r="CH702" s="56"/>
      <c r="CI702" s="56"/>
      <c r="CJ702">
        <v>0</v>
      </c>
      <c r="CK702">
        <v>0</v>
      </c>
      <c r="CL702">
        <v>0</v>
      </c>
      <c r="CM702">
        <v>0</v>
      </c>
      <c r="CN702">
        <v>0</v>
      </c>
      <c r="CO702">
        <v>0</v>
      </c>
      <c r="CP702">
        <v>0.95</v>
      </c>
      <c r="CQ702" t="s">
        <v>1154</v>
      </c>
      <c r="CR702" t="s">
        <v>1153</v>
      </c>
      <c r="CS702" t="s">
        <v>1725</v>
      </c>
      <c r="CT702" t="s">
        <v>1397</v>
      </c>
      <c r="CU702" t="s">
        <v>1396</v>
      </c>
      <c r="CV702" t="s">
        <v>3684</v>
      </c>
      <c r="CW702" t="s">
        <v>1727</v>
      </c>
      <c r="CX702" t="s">
        <v>853</v>
      </c>
      <c r="DC702" t="s">
        <v>1387</v>
      </c>
      <c r="DE702" t="s">
        <v>1728</v>
      </c>
    </row>
    <row r="703" spans="1:109" x14ac:dyDescent="0.25">
      <c r="A703" t="s">
        <v>1025</v>
      </c>
      <c r="B703">
        <v>1</v>
      </c>
      <c r="C703" s="56">
        <v>42419</v>
      </c>
      <c r="D703" t="s">
        <v>1153</v>
      </c>
      <c r="E703" t="s">
        <v>1533</v>
      </c>
      <c r="G703" t="s">
        <v>3685</v>
      </c>
      <c r="H703" t="s">
        <v>1144</v>
      </c>
      <c r="I703" t="s">
        <v>1144</v>
      </c>
      <c r="J703" t="s">
        <v>1144</v>
      </c>
      <c r="K703" t="s">
        <v>1144</v>
      </c>
      <c r="L703">
        <v>1.36</v>
      </c>
      <c r="M703">
        <v>4.3899999999999997</v>
      </c>
      <c r="N703">
        <v>0</v>
      </c>
      <c r="O703" s="56">
        <v>0</v>
      </c>
      <c r="P703" s="56">
        <v>0</v>
      </c>
      <c r="Q703">
        <v>1</v>
      </c>
      <c r="R703">
        <v>1</v>
      </c>
      <c r="S703">
        <v>11</v>
      </c>
      <c r="T703">
        <v>8</v>
      </c>
      <c r="U703">
        <v>3</v>
      </c>
      <c r="V703">
        <v>1</v>
      </c>
      <c r="W703" t="s">
        <v>1156</v>
      </c>
      <c r="X703" t="s">
        <v>7662</v>
      </c>
      <c r="Y703">
        <v>140</v>
      </c>
      <c r="AA703">
        <v>0</v>
      </c>
      <c r="AB703">
        <v>0</v>
      </c>
      <c r="AC703">
        <v>0</v>
      </c>
      <c r="AD703">
        <v>0</v>
      </c>
      <c r="AE703">
        <v>0</v>
      </c>
      <c r="AF703">
        <v>0</v>
      </c>
      <c r="AG703">
        <v>0</v>
      </c>
      <c r="AJ703" s="56"/>
      <c r="AK703" s="56"/>
      <c r="AL703" s="56"/>
      <c r="AP703" t="s">
        <v>1155</v>
      </c>
      <c r="AR703">
        <v>5</v>
      </c>
      <c r="AS703" t="s">
        <v>1152</v>
      </c>
      <c r="AT703">
        <v>1</v>
      </c>
      <c r="AV703">
        <v>200</v>
      </c>
      <c r="AW703">
        <v>133</v>
      </c>
      <c r="AX703">
        <v>66</v>
      </c>
      <c r="AY703" t="s">
        <v>1145</v>
      </c>
      <c r="AZ703" t="s">
        <v>1148</v>
      </c>
      <c r="BA703">
        <v>150</v>
      </c>
      <c r="BD703">
        <v>1000000000</v>
      </c>
      <c r="BE703">
        <v>123</v>
      </c>
      <c r="BF703">
        <v>0.39</v>
      </c>
      <c r="BG703">
        <v>0</v>
      </c>
      <c r="BH703">
        <v>0</v>
      </c>
      <c r="BI703">
        <v>0</v>
      </c>
      <c r="BJ703">
        <v>0</v>
      </c>
      <c r="BK703">
        <v>0</v>
      </c>
      <c r="BL703">
        <v>15</v>
      </c>
      <c r="BM703">
        <v>138</v>
      </c>
      <c r="BN703">
        <v>0.31</v>
      </c>
      <c r="BO703">
        <v>0</v>
      </c>
      <c r="BP703">
        <v>0</v>
      </c>
      <c r="BR703">
        <v>60</v>
      </c>
      <c r="BS703">
        <v>55</v>
      </c>
      <c r="BT703">
        <v>10</v>
      </c>
      <c r="BX703">
        <v>0</v>
      </c>
      <c r="BY703">
        <v>0</v>
      </c>
      <c r="BZ703">
        <v>0</v>
      </c>
      <c r="CA703">
        <v>9.7200000000000006</v>
      </c>
      <c r="CB703">
        <v>0</v>
      </c>
      <c r="CC703">
        <v>1</v>
      </c>
      <c r="CD703" s="56">
        <v>42272</v>
      </c>
      <c r="CE703" s="56">
        <v>42342</v>
      </c>
      <c r="CF703" s="56">
        <v>42342</v>
      </c>
      <c r="CG703" s="56">
        <v>42419</v>
      </c>
      <c r="CH703" s="56"/>
      <c r="CI703" s="56"/>
      <c r="CJ703">
        <v>0.11</v>
      </c>
      <c r="CK703">
        <v>0</v>
      </c>
      <c r="CL703">
        <v>0</v>
      </c>
      <c r="CM703">
        <v>0</v>
      </c>
      <c r="CN703">
        <v>0.04</v>
      </c>
      <c r="CO703">
        <v>0.91</v>
      </c>
      <c r="CP703">
        <v>0</v>
      </c>
      <c r="CQ703" t="s">
        <v>1154</v>
      </c>
      <c r="CR703" t="s">
        <v>1153</v>
      </c>
      <c r="CS703" t="s">
        <v>1725</v>
      </c>
      <c r="CT703" t="s">
        <v>1397</v>
      </c>
      <c r="CU703" t="s">
        <v>1396</v>
      </c>
      <c r="CV703" t="s">
        <v>3686</v>
      </c>
      <c r="CW703" t="s">
        <v>1727</v>
      </c>
      <c r="CX703" t="s">
        <v>853</v>
      </c>
      <c r="DC703" t="s">
        <v>1387</v>
      </c>
      <c r="DE703" t="s">
        <v>1728</v>
      </c>
    </row>
    <row r="704" spans="1:109" x14ac:dyDescent="0.25">
      <c r="A704" t="s">
        <v>1025</v>
      </c>
      <c r="B704">
        <v>1</v>
      </c>
      <c r="C704" s="56">
        <v>42419</v>
      </c>
      <c r="D704" t="s">
        <v>1153</v>
      </c>
      <c r="E704" t="s">
        <v>1534</v>
      </c>
      <c r="G704" t="s">
        <v>3687</v>
      </c>
      <c r="H704" t="s">
        <v>1144</v>
      </c>
      <c r="I704" t="s">
        <v>1144</v>
      </c>
      <c r="J704" t="s">
        <v>1144</v>
      </c>
      <c r="K704" t="s">
        <v>1144</v>
      </c>
      <c r="L704">
        <v>2.09</v>
      </c>
      <c r="M704">
        <v>9.1300000000000008</v>
      </c>
      <c r="N704">
        <v>0</v>
      </c>
      <c r="O704" s="56">
        <v>0</v>
      </c>
      <c r="P704" s="56">
        <v>0</v>
      </c>
      <c r="Q704">
        <v>1</v>
      </c>
      <c r="R704">
        <v>1</v>
      </c>
      <c r="S704">
        <v>11</v>
      </c>
      <c r="T704">
        <v>8</v>
      </c>
      <c r="U704">
        <v>3</v>
      </c>
      <c r="V704">
        <v>1</v>
      </c>
      <c r="W704" t="s">
        <v>1156</v>
      </c>
      <c r="X704" t="s">
        <v>7716</v>
      </c>
      <c r="AA704">
        <v>0</v>
      </c>
      <c r="AB704">
        <v>0</v>
      </c>
      <c r="AC704">
        <v>0</v>
      </c>
      <c r="AD704">
        <v>0</v>
      </c>
      <c r="AE704">
        <v>0</v>
      </c>
      <c r="AF704">
        <v>0</v>
      </c>
      <c r="AG704">
        <v>0</v>
      </c>
      <c r="AJ704" s="56"/>
      <c r="AK704" s="56"/>
      <c r="AL704" s="56"/>
      <c r="AP704" t="s">
        <v>1155</v>
      </c>
      <c r="AR704">
        <v>5</v>
      </c>
      <c r="AS704" t="s">
        <v>1152</v>
      </c>
      <c r="AT704">
        <v>1</v>
      </c>
      <c r="AV704">
        <v>48</v>
      </c>
      <c r="AW704">
        <v>32</v>
      </c>
      <c r="AX704">
        <v>16</v>
      </c>
      <c r="AY704" t="s">
        <v>1148</v>
      </c>
      <c r="AZ704" t="s">
        <v>1148</v>
      </c>
      <c r="BA704">
        <v>60</v>
      </c>
      <c r="BD704">
        <v>1000000000</v>
      </c>
      <c r="BE704">
        <v>40</v>
      </c>
      <c r="BF704">
        <v>0.17</v>
      </c>
      <c r="BG704">
        <v>0</v>
      </c>
      <c r="BH704">
        <v>0</v>
      </c>
      <c r="BI704">
        <v>0</v>
      </c>
      <c r="BJ704">
        <v>0</v>
      </c>
      <c r="BK704">
        <v>0</v>
      </c>
      <c r="BL704">
        <v>0</v>
      </c>
      <c r="BM704">
        <v>40</v>
      </c>
      <c r="BN704">
        <v>0.17</v>
      </c>
      <c r="BO704">
        <v>0</v>
      </c>
      <c r="BP704">
        <v>0</v>
      </c>
      <c r="BR704">
        <v>10</v>
      </c>
      <c r="BS704">
        <v>13</v>
      </c>
      <c r="BX704">
        <v>0</v>
      </c>
      <c r="BY704">
        <v>0</v>
      </c>
      <c r="BZ704">
        <v>0</v>
      </c>
      <c r="CA704">
        <v>14.7</v>
      </c>
      <c r="CB704">
        <v>0</v>
      </c>
      <c r="CC704">
        <v>1</v>
      </c>
      <c r="CD704" s="56">
        <v>42284</v>
      </c>
      <c r="CE704" s="56">
        <v>42342</v>
      </c>
      <c r="CF704" s="56">
        <v>42342</v>
      </c>
      <c r="CG704" s="56">
        <v>42419</v>
      </c>
      <c r="CH704" s="56"/>
      <c r="CI704" s="56"/>
      <c r="CJ704">
        <v>0.15</v>
      </c>
      <c r="CK704">
        <v>0</v>
      </c>
      <c r="CL704">
        <v>0</v>
      </c>
      <c r="CM704">
        <v>0</v>
      </c>
      <c r="CN704">
        <v>0</v>
      </c>
      <c r="CO704">
        <v>0.39</v>
      </c>
      <c r="CP704">
        <v>0.56000000000000005</v>
      </c>
      <c r="CQ704" t="s">
        <v>1154</v>
      </c>
      <c r="CR704" t="s">
        <v>1153</v>
      </c>
      <c r="CS704" t="s">
        <v>1725</v>
      </c>
      <c r="CT704" t="s">
        <v>1397</v>
      </c>
      <c r="CU704" t="s">
        <v>1396</v>
      </c>
      <c r="CV704" t="s">
        <v>3688</v>
      </c>
      <c r="CW704" t="s">
        <v>1727</v>
      </c>
      <c r="CX704" t="s">
        <v>853</v>
      </c>
      <c r="DC704" t="s">
        <v>1387</v>
      </c>
      <c r="DE704" t="s">
        <v>1728</v>
      </c>
    </row>
    <row r="705" spans="1:109" x14ac:dyDescent="0.25">
      <c r="A705" t="s">
        <v>1025</v>
      </c>
      <c r="B705">
        <v>1</v>
      </c>
      <c r="C705" s="56">
        <v>42419</v>
      </c>
      <c r="D705" t="s">
        <v>1153</v>
      </c>
      <c r="E705" t="s">
        <v>3689</v>
      </c>
      <c r="G705" t="s">
        <v>3690</v>
      </c>
      <c r="H705" t="s">
        <v>1144</v>
      </c>
      <c r="I705" t="s">
        <v>1144</v>
      </c>
      <c r="J705" t="s">
        <v>1144</v>
      </c>
      <c r="K705" t="s">
        <v>1144</v>
      </c>
      <c r="L705">
        <v>0.3</v>
      </c>
      <c r="M705">
        <v>1.02</v>
      </c>
      <c r="N705">
        <v>0</v>
      </c>
      <c r="O705" s="56">
        <v>0</v>
      </c>
      <c r="P705" s="56">
        <v>0</v>
      </c>
      <c r="Q705">
        <v>1</v>
      </c>
      <c r="R705">
        <v>1</v>
      </c>
      <c r="S705">
        <v>11</v>
      </c>
      <c r="T705">
        <v>8</v>
      </c>
      <c r="U705">
        <v>3</v>
      </c>
      <c r="V705">
        <v>1</v>
      </c>
      <c r="X705" t="s">
        <v>7755</v>
      </c>
      <c r="AA705">
        <v>0</v>
      </c>
      <c r="AB705">
        <v>0</v>
      </c>
      <c r="AC705">
        <v>0</v>
      </c>
      <c r="AD705">
        <v>0</v>
      </c>
      <c r="AE705">
        <v>0</v>
      </c>
      <c r="AF705">
        <v>0</v>
      </c>
      <c r="AG705">
        <v>0</v>
      </c>
      <c r="AJ705" s="56"/>
      <c r="AK705" s="56"/>
      <c r="AL705" s="56"/>
      <c r="AP705" t="s">
        <v>1155</v>
      </c>
      <c r="AR705">
        <v>5</v>
      </c>
      <c r="AS705" t="s">
        <v>1152</v>
      </c>
      <c r="AT705">
        <v>1</v>
      </c>
      <c r="AV705">
        <v>22</v>
      </c>
      <c r="AW705">
        <v>15</v>
      </c>
      <c r="AX705">
        <v>7</v>
      </c>
      <c r="AY705" t="s">
        <v>1147</v>
      </c>
      <c r="AZ705" t="s">
        <v>1147</v>
      </c>
      <c r="BA705">
        <v>22</v>
      </c>
      <c r="BD705">
        <v>1000000000</v>
      </c>
      <c r="BE705">
        <v>35</v>
      </c>
      <c r="BF705">
        <v>-0.59</v>
      </c>
      <c r="BG705">
        <v>0</v>
      </c>
      <c r="BH705">
        <v>0</v>
      </c>
      <c r="BI705">
        <v>0</v>
      </c>
      <c r="BJ705">
        <v>0</v>
      </c>
      <c r="BK705">
        <v>0</v>
      </c>
      <c r="BL705">
        <v>0</v>
      </c>
      <c r="BM705">
        <v>35</v>
      </c>
      <c r="BN705">
        <v>-0.59</v>
      </c>
      <c r="BO705">
        <v>0</v>
      </c>
      <c r="BP705">
        <v>0</v>
      </c>
      <c r="BR705">
        <v>0</v>
      </c>
      <c r="BS705">
        <v>6</v>
      </c>
      <c r="BX705">
        <v>0</v>
      </c>
      <c r="BY705">
        <v>3.9</v>
      </c>
      <c r="BZ705">
        <v>0</v>
      </c>
      <c r="CA705">
        <v>10.47</v>
      </c>
      <c r="CB705">
        <v>0</v>
      </c>
      <c r="CC705">
        <v>1</v>
      </c>
      <c r="CD705" s="56">
        <v>42095</v>
      </c>
      <c r="CE705" s="56">
        <v>42342</v>
      </c>
      <c r="CF705" s="56">
        <v>42342</v>
      </c>
      <c r="CG705" s="56">
        <v>42419</v>
      </c>
      <c r="CH705" s="56"/>
      <c r="CI705" s="56"/>
      <c r="CJ705">
        <v>0</v>
      </c>
      <c r="CK705">
        <v>0</v>
      </c>
      <c r="CL705">
        <v>0</v>
      </c>
      <c r="CM705">
        <v>0</v>
      </c>
      <c r="CN705">
        <v>0</v>
      </c>
      <c r="CO705">
        <v>0</v>
      </c>
      <c r="CP705">
        <v>0.95</v>
      </c>
      <c r="CQ705" t="s">
        <v>1154</v>
      </c>
      <c r="CR705" t="s">
        <v>1153</v>
      </c>
      <c r="CS705" t="s">
        <v>1725</v>
      </c>
      <c r="CT705" t="s">
        <v>1397</v>
      </c>
      <c r="CU705" t="s">
        <v>1396</v>
      </c>
      <c r="CV705" t="s">
        <v>3691</v>
      </c>
      <c r="CW705" t="s">
        <v>1727</v>
      </c>
      <c r="CX705" t="s">
        <v>853</v>
      </c>
      <c r="DC705" t="s">
        <v>1387</v>
      </c>
      <c r="DE705" t="s">
        <v>1728</v>
      </c>
    </row>
    <row r="706" spans="1:109" x14ac:dyDescent="0.25">
      <c r="A706" t="s">
        <v>1025</v>
      </c>
      <c r="B706">
        <v>1</v>
      </c>
      <c r="C706" s="56">
        <v>42419</v>
      </c>
      <c r="D706" t="s">
        <v>1153</v>
      </c>
      <c r="E706" t="s">
        <v>3692</v>
      </c>
      <c r="G706" t="s">
        <v>3693</v>
      </c>
      <c r="H706" t="s">
        <v>1144</v>
      </c>
      <c r="I706" t="s">
        <v>1144</v>
      </c>
      <c r="J706" t="s">
        <v>1144</v>
      </c>
      <c r="K706" t="s">
        <v>1144</v>
      </c>
      <c r="L706">
        <v>2.44</v>
      </c>
      <c r="M706">
        <v>6.28</v>
      </c>
      <c r="N706">
        <v>0</v>
      </c>
      <c r="O706" s="56">
        <v>0</v>
      </c>
      <c r="P706" s="56">
        <v>0</v>
      </c>
      <c r="Q706">
        <v>1</v>
      </c>
      <c r="R706">
        <v>1</v>
      </c>
      <c r="S706">
        <v>11</v>
      </c>
      <c r="T706">
        <v>8</v>
      </c>
      <c r="U706">
        <v>3</v>
      </c>
      <c r="V706">
        <v>1</v>
      </c>
      <c r="X706" t="s">
        <v>7755</v>
      </c>
      <c r="AA706">
        <v>0</v>
      </c>
      <c r="AB706">
        <v>0</v>
      </c>
      <c r="AC706">
        <v>0</v>
      </c>
      <c r="AD706">
        <v>0</v>
      </c>
      <c r="AE706">
        <v>0</v>
      </c>
      <c r="AF706">
        <v>0</v>
      </c>
      <c r="AG706">
        <v>0</v>
      </c>
      <c r="AJ706" s="56"/>
      <c r="AK706" s="56"/>
      <c r="AL706" s="56"/>
      <c r="AP706" t="s">
        <v>1155</v>
      </c>
      <c r="AS706" t="s">
        <v>1152</v>
      </c>
      <c r="AT706">
        <v>1</v>
      </c>
      <c r="AV706">
        <v>0</v>
      </c>
      <c r="AW706">
        <v>0</v>
      </c>
      <c r="AX706">
        <v>0</v>
      </c>
      <c r="AY706" t="s">
        <v>1388</v>
      </c>
      <c r="AZ706" t="s">
        <v>1388</v>
      </c>
      <c r="BA706">
        <v>0</v>
      </c>
      <c r="BD706">
        <v>1000000000</v>
      </c>
      <c r="BE706">
        <v>0</v>
      </c>
      <c r="BF706">
        <v>0</v>
      </c>
      <c r="BG706">
        <v>0</v>
      </c>
      <c r="BH706">
        <v>0</v>
      </c>
      <c r="BI706">
        <v>0</v>
      </c>
      <c r="BJ706">
        <v>0</v>
      </c>
      <c r="BK706">
        <v>0</v>
      </c>
      <c r="BL706">
        <v>0</v>
      </c>
      <c r="BM706">
        <v>0</v>
      </c>
      <c r="BN706">
        <v>0</v>
      </c>
      <c r="BO706">
        <v>0</v>
      </c>
      <c r="BP706">
        <v>0</v>
      </c>
      <c r="BR706">
        <v>0</v>
      </c>
      <c r="BS706">
        <v>0</v>
      </c>
      <c r="BX706">
        <v>0</v>
      </c>
      <c r="BY706">
        <v>0</v>
      </c>
      <c r="BZ706">
        <v>0</v>
      </c>
      <c r="CA706">
        <v>0</v>
      </c>
      <c r="CB706">
        <v>0</v>
      </c>
      <c r="CC706">
        <v>1</v>
      </c>
      <c r="CD706" s="56">
        <v>42095</v>
      </c>
      <c r="CE706" s="56">
        <v>42342</v>
      </c>
      <c r="CF706" s="56">
        <v>42342</v>
      </c>
      <c r="CG706" s="56">
        <v>42419</v>
      </c>
      <c r="CH706" s="56"/>
      <c r="CI706" s="56"/>
      <c r="CJ706">
        <v>1</v>
      </c>
      <c r="CK706">
        <v>0</v>
      </c>
      <c r="CL706">
        <v>0.95</v>
      </c>
      <c r="CM706">
        <v>0</v>
      </c>
      <c r="CN706">
        <v>0</v>
      </c>
      <c r="CO706">
        <v>0</v>
      </c>
      <c r="CP706">
        <v>0</v>
      </c>
      <c r="CQ706" t="s">
        <v>1154</v>
      </c>
      <c r="CR706" t="s">
        <v>1153</v>
      </c>
      <c r="CS706" t="s">
        <v>1725</v>
      </c>
      <c r="CT706" t="s">
        <v>1397</v>
      </c>
      <c r="CU706" t="s">
        <v>1396</v>
      </c>
      <c r="CV706" t="s">
        <v>3694</v>
      </c>
      <c r="CW706" t="s">
        <v>1727</v>
      </c>
      <c r="CX706" t="s">
        <v>853</v>
      </c>
      <c r="DC706" t="s">
        <v>1387</v>
      </c>
      <c r="DE706" t="s">
        <v>1728</v>
      </c>
    </row>
    <row r="707" spans="1:109" x14ac:dyDescent="0.25">
      <c r="A707" t="s">
        <v>1025</v>
      </c>
      <c r="B707">
        <v>1</v>
      </c>
      <c r="C707" s="56">
        <v>42419</v>
      </c>
      <c r="D707" t="s">
        <v>1153</v>
      </c>
      <c r="E707" t="s">
        <v>3695</v>
      </c>
      <c r="G707" t="s">
        <v>3696</v>
      </c>
      <c r="H707" t="s">
        <v>1144</v>
      </c>
      <c r="I707" t="s">
        <v>1144</v>
      </c>
      <c r="J707" t="s">
        <v>1144</v>
      </c>
      <c r="K707" t="s">
        <v>1144</v>
      </c>
      <c r="L707">
        <v>3.32</v>
      </c>
      <c r="M707">
        <v>9.2200000000000006</v>
      </c>
      <c r="N707">
        <v>0</v>
      </c>
      <c r="O707" s="56">
        <v>0</v>
      </c>
      <c r="P707" s="56">
        <v>0</v>
      </c>
      <c r="Q707">
        <v>1</v>
      </c>
      <c r="R707">
        <v>1</v>
      </c>
      <c r="S707">
        <v>11</v>
      </c>
      <c r="T707">
        <v>8</v>
      </c>
      <c r="U707">
        <v>3</v>
      </c>
      <c r="V707">
        <v>1</v>
      </c>
      <c r="X707" t="s">
        <v>7755</v>
      </c>
      <c r="AA707">
        <v>0</v>
      </c>
      <c r="AB707">
        <v>0</v>
      </c>
      <c r="AC707">
        <v>0</v>
      </c>
      <c r="AD707">
        <v>0</v>
      </c>
      <c r="AE707">
        <v>0</v>
      </c>
      <c r="AF707">
        <v>0</v>
      </c>
      <c r="AG707">
        <v>0</v>
      </c>
      <c r="AJ707" s="56"/>
      <c r="AK707" s="56"/>
      <c r="AL707" s="56"/>
      <c r="AM707">
        <v>1</v>
      </c>
      <c r="AP707" t="s">
        <v>1155</v>
      </c>
      <c r="AS707" t="s">
        <v>1152</v>
      </c>
      <c r="AT707">
        <v>1</v>
      </c>
      <c r="AV707">
        <v>0</v>
      </c>
      <c r="AW707">
        <v>0</v>
      </c>
      <c r="AX707">
        <v>0</v>
      </c>
      <c r="AY707" t="s">
        <v>1388</v>
      </c>
      <c r="AZ707" t="s">
        <v>1388</v>
      </c>
      <c r="BA707">
        <v>0</v>
      </c>
      <c r="BD707">
        <v>1000000000</v>
      </c>
      <c r="BE707">
        <v>2</v>
      </c>
      <c r="BF707">
        <v>0</v>
      </c>
      <c r="BG707">
        <v>0</v>
      </c>
      <c r="BH707">
        <v>0</v>
      </c>
      <c r="BI707">
        <v>0</v>
      </c>
      <c r="BJ707">
        <v>0</v>
      </c>
      <c r="BK707">
        <v>0</v>
      </c>
      <c r="BL707">
        <v>0</v>
      </c>
      <c r="BM707">
        <v>2</v>
      </c>
      <c r="BN707">
        <v>0</v>
      </c>
      <c r="BO707">
        <v>0</v>
      </c>
      <c r="BP707">
        <v>0</v>
      </c>
      <c r="BR707">
        <v>0</v>
      </c>
      <c r="BS707">
        <v>0</v>
      </c>
      <c r="BX707">
        <v>0</v>
      </c>
      <c r="BY707">
        <v>0</v>
      </c>
      <c r="BZ707">
        <v>0</v>
      </c>
      <c r="CA707">
        <v>0</v>
      </c>
      <c r="CB707">
        <v>0</v>
      </c>
      <c r="CC707">
        <v>1</v>
      </c>
      <c r="CD707" s="56">
        <v>42095</v>
      </c>
      <c r="CE707" s="56">
        <v>42342</v>
      </c>
      <c r="CF707" s="56">
        <v>42342</v>
      </c>
      <c r="CG707" s="56">
        <v>42419</v>
      </c>
      <c r="CH707" s="56"/>
      <c r="CI707" s="56"/>
      <c r="CJ707">
        <v>0</v>
      </c>
      <c r="CK707">
        <v>0</v>
      </c>
      <c r="CL707">
        <v>0</v>
      </c>
      <c r="CM707">
        <v>0</v>
      </c>
      <c r="CN707">
        <v>0</v>
      </c>
      <c r="CO707">
        <v>0</v>
      </c>
      <c r="CP707">
        <v>0.95</v>
      </c>
      <c r="CQ707" t="s">
        <v>1154</v>
      </c>
      <c r="CR707" t="s">
        <v>1153</v>
      </c>
      <c r="CS707" t="s">
        <v>1725</v>
      </c>
      <c r="CT707" t="s">
        <v>1397</v>
      </c>
      <c r="CU707" t="s">
        <v>1396</v>
      </c>
      <c r="CV707" t="s">
        <v>3697</v>
      </c>
      <c r="CW707" t="s">
        <v>1738</v>
      </c>
      <c r="CX707" t="s">
        <v>853</v>
      </c>
      <c r="DC707" t="s">
        <v>1387</v>
      </c>
      <c r="DE707" t="s">
        <v>1728</v>
      </c>
    </row>
    <row r="708" spans="1:109" x14ac:dyDescent="0.25">
      <c r="A708" t="s">
        <v>1025</v>
      </c>
      <c r="B708">
        <v>2</v>
      </c>
      <c r="C708" s="56">
        <v>42419</v>
      </c>
      <c r="D708" t="s">
        <v>1153</v>
      </c>
      <c r="E708" t="s">
        <v>3698</v>
      </c>
      <c r="G708" t="s">
        <v>3699</v>
      </c>
      <c r="H708" t="s">
        <v>1144</v>
      </c>
      <c r="I708" t="s">
        <v>1144</v>
      </c>
      <c r="J708" t="s">
        <v>1144</v>
      </c>
      <c r="K708" t="s">
        <v>1144</v>
      </c>
      <c r="L708">
        <v>0.24</v>
      </c>
      <c r="M708">
        <v>1</v>
      </c>
      <c r="N708">
        <v>0</v>
      </c>
      <c r="O708" s="56">
        <v>0</v>
      </c>
      <c r="P708" s="56">
        <v>0</v>
      </c>
      <c r="Q708">
        <v>1</v>
      </c>
      <c r="R708">
        <v>1</v>
      </c>
      <c r="S708">
        <v>11</v>
      </c>
      <c r="T708">
        <v>8</v>
      </c>
      <c r="U708">
        <v>3</v>
      </c>
      <c r="V708">
        <v>1</v>
      </c>
      <c r="X708" t="s">
        <v>7755</v>
      </c>
      <c r="AA708">
        <v>0</v>
      </c>
      <c r="AB708">
        <v>0</v>
      </c>
      <c r="AC708">
        <v>0</v>
      </c>
      <c r="AD708">
        <v>0</v>
      </c>
      <c r="AE708">
        <v>0</v>
      </c>
      <c r="AF708">
        <v>0</v>
      </c>
      <c r="AG708">
        <v>0</v>
      </c>
      <c r="AJ708" s="56"/>
      <c r="AK708" s="56"/>
      <c r="AL708" s="56"/>
      <c r="AP708" t="s">
        <v>1155</v>
      </c>
      <c r="AR708">
        <v>5</v>
      </c>
      <c r="AS708" t="s">
        <v>1152</v>
      </c>
      <c r="AT708">
        <v>1</v>
      </c>
      <c r="AV708">
        <v>30</v>
      </c>
      <c r="AW708">
        <v>20</v>
      </c>
      <c r="AX708">
        <v>10</v>
      </c>
      <c r="AY708" t="s">
        <v>1147</v>
      </c>
      <c r="AZ708" t="s">
        <v>1147</v>
      </c>
      <c r="BA708">
        <v>30</v>
      </c>
      <c r="BD708">
        <v>1000000000</v>
      </c>
      <c r="BE708">
        <v>40</v>
      </c>
      <c r="BF708">
        <v>-0.33</v>
      </c>
      <c r="BG708">
        <v>0</v>
      </c>
      <c r="BH708">
        <v>0</v>
      </c>
      <c r="BI708">
        <v>0</v>
      </c>
      <c r="BJ708">
        <v>0</v>
      </c>
      <c r="BK708">
        <v>0</v>
      </c>
      <c r="BL708">
        <v>0</v>
      </c>
      <c r="BM708">
        <v>40</v>
      </c>
      <c r="BN708">
        <v>-0.33</v>
      </c>
      <c r="BO708">
        <v>0</v>
      </c>
      <c r="BP708">
        <v>0</v>
      </c>
      <c r="BR708">
        <v>0</v>
      </c>
      <c r="BS708">
        <v>8</v>
      </c>
      <c r="BX708">
        <v>0</v>
      </c>
      <c r="BY708">
        <v>2.4</v>
      </c>
      <c r="BZ708">
        <v>0</v>
      </c>
      <c r="CA708">
        <v>13.82</v>
      </c>
      <c r="CB708">
        <v>0</v>
      </c>
      <c r="CC708">
        <v>1</v>
      </c>
      <c r="CD708" s="56">
        <v>42095</v>
      </c>
      <c r="CE708" s="56">
        <v>42342</v>
      </c>
      <c r="CF708" s="56">
        <v>42342</v>
      </c>
      <c r="CG708" s="56">
        <v>42419</v>
      </c>
      <c r="CH708" s="56"/>
      <c r="CI708" s="56"/>
      <c r="CJ708">
        <v>0</v>
      </c>
      <c r="CK708">
        <v>0</v>
      </c>
      <c r="CL708">
        <v>0</v>
      </c>
      <c r="CM708">
        <v>0</v>
      </c>
      <c r="CN708">
        <v>0</v>
      </c>
      <c r="CO708">
        <v>0</v>
      </c>
      <c r="CP708">
        <v>0.96</v>
      </c>
      <c r="CQ708" t="s">
        <v>1154</v>
      </c>
      <c r="CR708" t="s">
        <v>1153</v>
      </c>
      <c r="CS708" t="s">
        <v>1748</v>
      </c>
      <c r="CT708" t="s">
        <v>1397</v>
      </c>
      <c r="CU708" t="s">
        <v>1396</v>
      </c>
      <c r="CV708" t="s">
        <v>3700</v>
      </c>
      <c r="CW708" t="s">
        <v>1727</v>
      </c>
      <c r="CX708" t="s">
        <v>853</v>
      </c>
      <c r="DC708" t="s">
        <v>1387</v>
      </c>
      <c r="DE708" t="s">
        <v>1728</v>
      </c>
    </row>
    <row r="709" spans="1:109" x14ac:dyDescent="0.25">
      <c r="A709" t="s">
        <v>1025</v>
      </c>
      <c r="B709">
        <v>1</v>
      </c>
      <c r="C709" s="56">
        <v>42419</v>
      </c>
      <c r="D709" t="s">
        <v>1153</v>
      </c>
      <c r="E709" t="s">
        <v>1535</v>
      </c>
      <c r="G709" t="s">
        <v>3701</v>
      </c>
      <c r="H709" t="s">
        <v>1144</v>
      </c>
      <c r="I709" t="s">
        <v>1144</v>
      </c>
      <c r="J709" t="s">
        <v>1144</v>
      </c>
      <c r="K709" t="s">
        <v>1144</v>
      </c>
      <c r="L709">
        <v>0.51</v>
      </c>
      <c r="M709">
        <v>1.9</v>
      </c>
      <c r="N709">
        <v>0</v>
      </c>
      <c r="O709" s="56">
        <v>0</v>
      </c>
      <c r="P709" s="56">
        <v>0</v>
      </c>
      <c r="Q709">
        <v>1</v>
      </c>
      <c r="R709">
        <v>1</v>
      </c>
      <c r="S709">
        <v>11</v>
      </c>
      <c r="T709">
        <v>8</v>
      </c>
      <c r="U709">
        <v>3</v>
      </c>
      <c r="V709">
        <v>1</v>
      </c>
      <c r="W709" t="s">
        <v>1156</v>
      </c>
      <c r="X709" t="s">
        <v>7716</v>
      </c>
      <c r="AA709">
        <v>0</v>
      </c>
      <c r="AB709">
        <v>0</v>
      </c>
      <c r="AC709">
        <v>0</v>
      </c>
      <c r="AD709">
        <v>0</v>
      </c>
      <c r="AE709">
        <v>0</v>
      </c>
      <c r="AF709">
        <v>0</v>
      </c>
      <c r="AG709">
        <v>0</v>
      </c>
      <c r="AJ709" s="56"/>
      <c r="AK709" s="56"/>
      <c r="AL709" s="56"/>
      <c r="AP709" t="s">
        <v>1155</v>
      </c>
      <c r="AR709">
        <v>5</v>
      </c>
      <c r="AS709" t="s">
        <v>1152</v>
      </c>
      <c r="AT709">
        <v>1</v>
      </c>
      <c r="AV709">
        <v>110</v>
      </c>
      <c r="AW709">
        <v>73</v>
      </c>
      <c r="AX709">
        <v>36</v>
      </c>
      <c r="AY709" t="s">
        <v>1146</v>
      </c>
      <c r="AZ709" t="s">
        <v>1145</v>
      </c>
      <c r="BA709">
        <v>140</v>
      </c>
      <c r="BD709">
        <v>1000000000</v>
      </c>
      <c r="BE709">
        <v>31</v>
      </c>
      <c r="BF709">
        <v>0.72</v>
      </c>
      <c r="BG709">
        <v>0</v>
      </c>
      <c r="BH709">
        <v>0</v>
      </c>
      <c r="BI709">
        <v>0</v>
      </c>
      <c r="BJ709">
        <v>0</v>
      </c>
      <c r="BK709">
        <v>0</v>
      </c>
      <c r="BL709">
        <v>15</v>
      </c>
      <c r="BM709">
        <v>46</v>
      </c>
      <c r="BN709">
        <v>0.57999999999999996</v>
      </c>
      <c r="BO709">
        <v>0</v>
      </c>
      <c r="BP709">
        <v>0</v>
      </c>
      <c r="BR709">
        <v>65</v>
      </c>
      <c r="BS709">
        <v>30</v>
      </c>
      <c r="BT709">
        <v>10</v>
      </c>
      <c r="BX709">
        <v>6.95</v>
      </c>
      <c r="BY709">
        <v>0</v>
      </c>
      <c r="BZ709">
        <v>0</v>
      </c>
      <c r="CA709">
        <v>11.89</v>
      </c>
      <c r="CB709">
        <v>0</v>
      </c>
      <c r="CC709">
        <v>1</v>
      </c>
      <c r="CD709" s="56">
        <v>42284</v>
      </c>
      <c r="CE709" s="56">
        <v>42342</v>
      </c>
      <c r="CF709" s="56">
        <v>42342</v>
      </c>
      <c r="CG709" s="56">
        <v>42419</v>
      </c>
      <c r="CH709" s="56"/>
      <c r="CI709" s="56"/>
      <c r="CJ709">
        <v>0.26</v>
      </c>
      <c r="CK709">
        <v>7</v>
      </c>
      <c r="CL709">
        <v>0</v>
      </c>
      <c r="CM709">
        <v>0.04</v>
      </c>
      <c r="CN709">
        <v>0.42</v>
      </c>
      <c r="CO709">
        <v>0.49</v>
      </c>
      <c r="CP709">
        <v>0</v>
      </c>
      <c r="CQ709" t="s">
        <v>1154</v>
      </c>
      <c r="CR709" t="s">
        <v>1153</v>
      </c>
      <c r="CS709" t="s">
        <v>1725</v>
      </c>
      <c r="CT709" t="s">
        <v>1397</v>
      </c>
      <c r="CU709" t="s">
        <v>1396</v>
      </c>
      <c r="CV709" t="s">
        <v>3702</v>
      </c>
      <c r="CW709" t="s">
        <v>1727</v>
      </c>
      <c r="CX709" t="s">
        <v>853</v>
      </c>
      <c r="DC709" t="s">
        <v>1387</v>
      </c>
      <c r="DE709" t="s">
        <v>1728</v>
      </c>
    </row>
    <row r="710" spans="1:109" x14ac:dyDescent="0.25">
      <c r="A710" t="s">
        <v>1025</v>
      </c>
      <c r="B710">
        <v>1</v>
      </c>
      <c r="C710" s="56">
        <v>42419</v>
      </c>
      <c r="D710" t="s">
        <v>1153</v>
      </c>
      <c r="E710" t="s">
        <v>3703</v>
      </c>
      <c r="G710" t="s">
        <v>3704</v>
      </c>
      <c r="H710" t="s">
        <v>1144</v>
      </c>
      <c r="I710" t="s">
        <v>1144</v>
      </c>
      <c r="J710" t="s">
        <v>1144</v>
      </c>
      <c r="K710" t="s">
        <v>1144</v>
      </c>
      <c r="L710">
        <v>6.27</v>
      </c>
      <c r="M710">
        <v>9.99</v>
      </c>
      <c r="N710">
        <v>0</v>
      </c>
      <c r="O710" s="56">
        <v>0</v>
      </c>
      <c r="P710" s="56">
        <v>0</v>
      </c>
      <c r="Q710">
        <v>1</v>
      </c>
      <c r="R710">
        <v>1</v>
      </c>
      <c r="S710">
        <v>11</v>
      </c>
      <c r="T710">
        <v>8</v>
      </c>
      <c r="U710">
        <v>3</v>
      </c>
      <c r="V710">
        <v>1</v>
      </c>
      <c r="X710" t="s">
        <v>7755</v>
      </c>
      <c r="AA710">
        <v>0</v>
      </c>
      <c r="AB710">
        <v>0</v>
      </c>
      <c r="AC710">
        <v>0</v>
      </c>
      <c r="AD710">
        <v>0</v>
      </c>
      <c r="AE710">
        <v>0</v>
      </c>
      <c r="AF710">
        <v>0</v>
      </c>
      <c r="AG710">
        <v>0</v>
      </c>
      <c r="AJ710" s="56"/>
      <c r="AK710" s="56"/>
      <c r="AL710" s="56"/>
      <c r="AP710" t="s">
        <v>1155</v>
      </c>
      <c r="AS710" t="s">
        <v>1152</v>
      </c>
      <c r="AT710">
        <v>1</v>
      </c>
      <c r="AV710">
        <v>0</v>
      </c>
      <c r="AW710">
        <v>0</v>
      </c>
      <c r="AX710">
        <v>0</v>
      </c>
      <c r="AY710" t="s">
        <v>1388</v>
      </c>
      <c r="AZ710" t="s">
        <v>1388</v>
      </c>
      <c r="BA710">
        <v>0</v>
      </c>
      <c r="BD710">
        <v>1000000000</v>
      </c>
      <c r="BE710">
        <v>11</v>
      </c>
      <c r="BF710">
        <v>0</v>
      </c>
      <c r="BG710">
        <v>0</v>
      </c>
      <c r="BH710">
        <v>0</v>
      </c>
      <c r="BI710">
        <v>0</v>
      </c>
      <c r="BJ710">
        <v>0</v>
      </c>
      <c r="BK710">
        <v>0</v>
      </c>
      <c r="BL710">
        <v>0</v>
      </c>
      <c r="BM710">
        <v>11</v>
      </c>
      <c r="BN710">
        <v>0</v>
      </c>
      <c r="BO710">
        <v>0</v>
      </c>
      <c r="BP710">
        <v>0</v>
      </c>
      <c r="BR710">
        <v>0</v>
      </c>
      <c r="BS710">
        <v>0</v>
      </c>
      <c r="BX710">
        <v>0</v>
      </c>
      <c r="BY710">
        <v>0</v>
      </c>
      <c r="BZ710">
        <v>0</v>
      </c>
      <c r="CA710">
        <v>0</v>
      </c>
      <c r="CB710">
        <v>0</v>
      </c>
      <c r="CC710">
        <v>1</v>
      </c>
      <c r="CD710" s="56">
        <v>42095</v>
      </c>
      <c r="CE710" s="56">
        <v>42342</v>
      </c>
      <c r="CF710" s="56">
        <v>42342</v>
      </c>
      <c r="CG710" s="56">
        <v>42419</v>
      </c>
      <c r="CH710" s="56"/>
      <c r="CI710" s="56"/>
      <c r="CJ710">
        <v>0.09</v>
      </c>
      <c r="CK710">
        <v>0</v>
      </c>
      <c r="CL710">
        <v>0</v>
      </c>
      <c r="CM710">
        <v>0</v>
      </c>
      <c r="CN710">
        <v>0</v>
      </c>
      <c r="CO710">
        <v>0</v>
      </c>
      <c r="CP710">
        <v>0.95</v>
      </c>
      <c r="CQ710" t="s">
        <v>1154</v>
      </c>
      <c r="CR710" t="s">
        <v>1153</v>
      </c>
      <c r="CS710" t="s">
        <v>1725</v>
      </c>
      <c r="CT710" t="s">
        <v>1397</v>
      </c>
      <c r="CU710" t="s">
        <v>1396</v>
      </c>
      <c r="CV710" t="s">
        <v>3705</v>
      </c>
      <c r="CW710" t="s">
        <v>1738</v>
      </c>
      <c r="CX710" t="s">
        <v>853</v>
      </c>
      <c r="DC710" t="s">
        <v>1387</v>
      </c>
      <c r="DE710" t="s">
        <v>1728</v>
      </c>
    </row>
    <row r="711" spans="1:109" x14ac:dyDescent="0.25">
      <c r="A711" t="s">
        <v>1025</v>
      </c>
      <c r="B711">
        <v>1</v>
      </c>
      <c r="C711" s="56">
        <v>42419</v>
      </c>
      <c r="D711" t="s">
        <v>1153</v>
      </c>
      <c r="E711" t="s">
        <v>3706</v>
      </c>
      <c r="G711" t="s">
        <v>3707</v>
      </c>
      <c r="H711" t="s">
        <v>1144</v>
      </c>
      <c r="I711" t="s">
        <v>1144</v>
      </c>
      <c r="J711" t="s">
        <v>1144</v>
      </c>
      <c r="K711" t="s">
        <v>1144</v>
      </c>
      <c r="L711">
        <v>0.63</v>
      </c>
      <c r="M711">
        <v>2.71</v>
      </c>
      <c r="N711">
        <v>0</v>
      </c>
      <c r="O711" s="56">
        <v>0</v>
      </c>
      <c r="P711" s="56">
        <v>0</v>
      </c>
      <c r="Q711">
        <v>1</v>
      </c>
      <c r="R711">
        <v>1</v>
      </c>
      <c r="S711">
        <v>11</v>
      </c>
      <c r="T711">
        <v>8</v>
      </c>
      <c r="U711">
        <v>3</v>
      </c>
      <c r="V711">
        <v>1</v>
      </c>
      <c r="X711" t="s">
        <v>7716</v>
      </c>
      <c r="AA711">
        <v>0</v>
      </c>
      <c r="AB711">
        <v>0</v>
      </c>
      <c r="AC711">
        <v>0</v>
      </c>
      <c r="AD711">
        <v>0</v>
      </c>
      <c r="AE711">
        <v>0</v>
      </c>
      <c r="AF711">
        <v>0</v>
      </c>
      <c r="AG711">
        <v>0</v>
      </c>
      <c r="AJ711" s="56"/>
      <c r="AK711" s="56"/>
      <c r="AL711" s="56"/>
      <c r="AP711" t="s">
        <v>1155</v>
      </c>
      <c r="AR711">
        <v>5</v>
      </c>
      <c r="AS711" t="s">
        <v>1152</v>
      </c>
      <c r="AT711">
        <v>1</v>
      </c>
      <c r="AV711">
        <v>14</v>
      </c>
      <c r="AW711">
        <v>9</v>
      </c>
      <c r="AX711">
        <v>5</v>
      </c>
      <c r="AY711" t="s">
        <v>1147</v>
      </c>
      <c r="AZ711" t="s">
        <v>1147</v>
      </c>
      <c r="BA711">
        <v>20</v>
      </c>
      <c r="BD711">
        <v>1000000000</v>
      </c>
      <c r="BE711">
        <v>19</v>
      </c>
      <c r="BF711">
        <v>-0.36</v>
      </c>
      <c r="BG711">
        <v>0</v>
      </c>
      <c r="BH711">
        <v>0</v>
      </c>
      <c r="BI711">
        <v>0</v>
      </c>
      <c r="BJ711">
        <v>0</v>
      </c>
      <c r="BK711">
        <v>0</v>
      </c>
      <c r="BL711">
        <v>0</v>
      </c>
      <c r="BM711">
        <v>19</v>
      </c>
      <c r="BN711">
        <v>-0.36</v>
      </c>
      <c r="BO711">
        <v>0</v>
      </c>
      <c r="BP711">
        <v>0</v>
      </c>
      <c r="BR711">
        <v>0</v>
      </c>
      <c r="BS711">
        <v>4</v>
      </c>
      <c r="BX711">
        <v>0</v>
      </c>
      <c r="BY711">
        <v>3.15</v>
      </c>
      <c r="BZ711">
        <v>0</v>
      </c>
      <c r="CA711">
        <v>14.41</v>
      </c>
      <c r="CB711">
        <v>0</v>
      </c>
      <c r="CC711">
        <v>1</v>
      </c>
      <c r="CD711" s="56">
        <v>42284</v>
      </c>
      <c r="CE711" s="56">
        <v>42342</v>
      </c>
      <c r="CF711" s="56">
        <v>42342</v>
      </c>
      <c r="CG711" s="56">
        <v>42419</v>
      </c>
      <c r="CH711" s="56"/>
      <c r="CI711" s="56"/>
      <c r="CJ711">
        <v>0</v>
      </c>
      <c r="CK711">
        <v>0</v>
      </c>
      <c r="CL711">
        <v>0</v>
      </c>
      <c r="CM711">
        <v>0</v>
      </c>
      <c r="CN711">
        <v>0</v>
      </c>
      <c r="CO711">
        <v>0</v>
      </c>
      <c r="CP711">
        <v>0.95</v>
      </c>
      <c r="CQ711" t="s">
        <v>1154</v>
      </c>
      <c r="CR711" t="s">
        <v>1153</v>
      </c>
      <c r="CS711" t="s">
        <v>1725</v>
      </c>
      <c r="CT711" t="s">
        <v>1397</v>
      </c>
      <c r="CU711" t="s">
        <v>1396</v>
      </c>
      <c r="CV711" t="s">
        <v>3708</v>
      </c>
      <c r="CW711" t="s">
        <v>1727</v>
      </c>
      <c r="CX711" t="s">
        <v>853</v>
      </c>
      <c r="DC711" t="s">
        <v>1387</v>
      </c>
      <c r="DE711" t="s">
        <v>1728</v>
      </c>
    </row>
    <row r="712" spans="1:109" x14ac:dyDescent="0.25">
      <c r="A712" t="s">
        <v>1025</v>
      </c>
      <c r="B712">
        <v>2</v>
      </c>
      <c r="C712" s="56">
        <v>42419</v>
      </c>
      <c r="D712" t="s">
        <v>1153</v>
      </c>
      <c r="E712" t="s">
        <v>3709</v>
      </c>
      <c r="G712" t="s">
        <v>3710</v>
      </c>
      <c r="H712" t="s">
        <v>1144</v>
      </c>
      <c r="I712" t="s">
        <v>1144</v>
      </c>
      <c r="J712" t="s">
        <v>1144</v>
      </c>
      <c r="K712" t="s">
        <v>1144</v>
      </c>
      <c r="L712">
        <v>0.74</v>
      </c>
      <c r="M712">
        <v>5.36</v>
      </c>
      <c r="N712">
        <v>0</v>
      </c>
      <c r="O712" s="56">
        <v>0</v>
      </c>
      <c r="P712" s="56">
        <v>0</v>
      </c>
      <c r="Q712">
        <v>1</v>
      </c>
      <c r="R712">
        <v>1</v>
      </c>
      <c r="S712">
        <v>11</v>
      </c>
      <c r="T712">
        <v>8</v>
      </c>
      <c r="U712">
        <v>3</v>
      </c>
      <c r="V712">
        <v>1</v>
      </c>
      <c r="W712" t="s">
        <v>1156</v>
      </c>
      <c r="X712" t="s">
        <v>7757</v>
      </c>
      <c r="AA712">
        <v>0</v>
      </c>
      <c r="AB712">
        <v>0</v>
      </c>
      <c r="AC712">
        <v>0</v>
      </c>
      <c r="AD712">
        <v>0</v>
      </c>
      <c r="AE712">
        <v>0</v>
      </c>
      <c r="AF712">
        <v>0</v>
      </c>
      <c r="AG712">
        <v>0</v>
      </c>
      <c r="AJ712" s="56"/>
      <c r="AK712" s="56"/>
      <c r="AL712" s="56"/>
      <c r="AP712" t="s">
        <v>1155</v>
      </c>
      <c r="AR712">
        <v>5</v>
      </c>
      <c r="AS712" t="s">
        <v>1152</v>
      </c>
      <c r="AT712">
        <v>1</v>
      </c>
      <c r="AV712">
        <v>12</v>
      </c>
      <c r="AW712">
        <v>8</v>
      </c>
      <c r="AX712">
        <v>4</v>
      </c>
      <c r="AY712" t="s">
        <v>1148</v>
      </c>
      <c r="AZ712" t="s">
        <v>1148</v>
      </c>
      <c r="BA712">
        <v>15</v>
      </c>
      <c r="BD712">
        <v>1000000000</v>
      </c>
      <c r="BE712">
        <v>12</v>
      </c>
      <c r="BF712">
        <v>0</v>
      </c>
      <c r="BG712">
        <v>0</v>
      </c>
      <c r="BH712">
        <v>0</v>
      </c>
      <c r="BI712">
        <v>0</v>
      </c>
      <c r="BJ712">
        <v>0</v>
      </c>
      <c r="BK712">
        <v>0</v>
      </c>
      <c r="BL712">
        <v>0</v>
      </c>
      <c r="BM712">
        <v>12</v>
      </c>
      <c r="BN712">
        <v>0</v>
      </c>
      <c r="BO712">
        <v>0</v>
      </c>
      <c r="BP712">
        <v>0</v>
      </c>
      <c r="BR712">
        <v>0</v>
      </c>
      <c r="BS712">
        <v>3</v>
      </c>
      <c r="BX712">
        <v>0</v>
      </c>
      <c r="BY712">
        <v>0</v>
      </c>
      <c r="BZ712">
        <v>0</v>
      </c>
      <c r="CA712">
        <v>27.24</v>
      </c>
      <c r="CB712">
        <v>0</v>
      </c>
      <c r="CC712">
        <v>1</v>
      </c>
      <c r="CD712" s="56">
        <v>42341</v>
      </c>
      <c r="CE712" s="56">
        <v>42342</v>
      </c>
      <c r="CF712" s="56">
        <v>42342</v>
      </c>
      <c r="CG712" s="56">
        <v>42419</v>
      </c>
      <c r="CH712" s="56"/>
      <c r="CI712" s="56"/>
      <c r="CJ712">
        <v>7.0000000000000007E-2</v>
      </c>
      <c r="CK712">
        <v>0</v>
      </c>
      <c r="CL712">
        <v>0</v>
      </c>
      <c r="CM712">
        <v>0</v>
      </c>
      <c r="CN712">
        <v>0</v>
      </c>
      <c r="CO712">
        <v>0.28999999999999998</v>
      </c>
      <c r="CP712">
        <v>0.68</v>
      </c>
      <c r="CQ712" t="s">
        <v>1154</v>
      </c>
      <c r="CR712" t="s">
        <v>1153</v>
      </c>
      <c r="CS712" t="s">
        <v>1748</v>
      </c>
      <c r="CT712" t="s">
        <v>1397</v>
      </c>
      <c r="CU712" t="s">
        <v>1396</v>
      </c>
      <c r="CV712" t="s">
        <v>3711</v>
      </c>
      <c r="CW712" t="s">
        <v>1390</v>
      </c>
      <c r="CX712" t="s">
        <v>853</v>
      </c>
      <c r="DC712" t="s">
        <v>1387</v>
      </c>
      <c r="DE712" t="s">
        <v>1392</v>
      </c>
    </row>
    <row r="713" spans="1:109" x14ac:dyDescent="0.25">
      <c r="A713" t="s">
        <v>1025</v>
      </c>
      <c r="B713">
        <v>1</v>
      </c>
      <c r="C713" s="56">
        <v>42419</v>
      </c>
      <c r="D713" t="s">
        <v>1153</v>
      </c>
      <c r="E713" t="s">
        <v>3712</v>
      </c>
      <c r="G713" t="s">
        <v>3713</v>
      </c>
      <c r="H713" t="s">
        <v>1144</v>
      </c>
      <c r="I713" t="s">
        <v>1144</v>
      </c>
      <c r="J713" t="s">
        <v>1144</v>
      </c>
      <c r="K713" t="s">
        <v>1144</v>
      </c>
      <c r="L713">
        <v>5.43</v>
      </c>
      <c r="M713">
        <v>20.170000000000002</v>
      </c>
      <c r="N713">
        <v>0</v>
      </c>
      <c r="O713" s="56">
        <v>0</v>
      </c>
      <c r="P713" s="56">
        <v>0</v>
      </c>
      <c r="Q713">
        <v>1</v>
      </c>
      <c r="R713">
        <v>1</v>
      </c>
      <c r="S713">
        <v>11</v>
      </c>
      <c r="T713">
        <v>8</v>
      </c>
      <c r="U713">
        <v>3</v>
      </c>
      <c r="V713">
        <v>1</v>
      </c>
      <c r="W713" t="s">
        <v>1156</v>
      </c>
      <c r="X713" t="s">
        <v>7716</v>
      </c>
      <c r="Y713">
        <v>9</v>
      </c>
      <c r="AA713">
        <v>0</v>
      </c>
      <c r="AB713">
        <v>0</v>
      </c>
      <c r="AC713">
        <v>0</v>
      </c>
      <c r="AD713">
        <v>0</v>
      </c>
      <c r="AE713">
        <v>0</v>
      </c>
      <c r="AF713">
        <v>0</v>
      </c>
      <c r="AG713">
        <v>0</v>
      </c>
      <c r="AJ713" s="56"/>
      <c r="AK713" s="56"/>
      <c r="AL713" s="56"/>
      <c r="AP713" t="s">
        <v>1155</v>
      </c>
      <c r="AR713">
        <v>5</v>
      </c>
      <c r="AS713" t="s">
        <v>1152</v>
      </c>
      <c r="AT713">
        <v>1</v>
      </c>
      <c r="AV713">
        <v>14</v>
      </c>
      <c r="AW713">
        <v>9</v>
      </c>
      <c r="AX713">
        <v>5</v>
      </c>
      <c r="AY713" t="s">
        <v>1148</v>
      </c>
      <c r="AZ713" t="s">
        <v>1148</v>
      </c>
      <c r="BA713">
        <v>20</v>
      </c>
      <c r="BD713">
        <v>1000000000</v>
      </c>
      <c r="BE713">
        <v>12</v>
      </c>
      <c r="BF713">
        <v>0.14000000000000001</v>
      </c>
      <c r="BG713">
        <v>0</v>
      </c>
      <c r="BH713">
        <v>0</v>
      </c>
      <c r="BI713">
        <v>0</v>
      </c>
      <c r="BJ713">
        <v>0</v>
      </c>
      <c r="BK713">
        <v>0</v>
      </c>
      <c r="BL713">
        <v>0</v>
      </c>
      <c r="BM713">
        <v>12</v>
      </c>
      <c r="BN713">
        <v>0.14000000000000001</v>
      </c>
      <c r="BO713">
        <v>0</v>
      </c>
      <c r="BP713">
        <v>0</v>
      </c>
      <c r="BR713">
        <v>0</v>
      </c>
      <c r="BS713">
        <v>4</v>
      </c>
      <c r="BX713">
        <v>0</v>
      </c>
      <c r="BY713">
        <v>0</v>
      </c>
      <c r="BZ713">
        <v>0</v>
      </c>
      <c r="CA713">
        <v>11.85</v>
      </c>
      <c r="CB713">
        <v>0</v>
      </c>
      <c r="CC713">
        <v>1</v>
      </c>
      <c r="CD713" s="56">
        <v>42284</v>
      </c>
      <c r="CE713" s="56">
        <v>42342</v>
      </c>
      <c r="CF713" s="56">
        <v>42342</v>
      </c>
      <c r="CG713" s="56">
        <v>42419</v>
      </c>
      <c r="CH713" s="56"/>
      <c r="CI713" s="56"/>
      <c r="CJ713">
        <v>0.09</v>
      </c>
      <c r="CK713">
        <v>0</v>
      </c>
      <c r="CL713">
        <v>0</v>
      </c>
      <c r="CM713">
        <v>0</v>
      </c>
      <c r="CN713">
        <v>0</v>
      </c>
      <c r="CO713">
        <v>0.83</v>
      </c>
      <c r="CP713">
        <v>0.12</v>
      </c>
      <c r="CQ713" t="s">
        <v>1154</v>
      </c>
      <c r="CR713" t="s">
        <v>1153</v>
      </c>
      <c r="CS713" t="s">
        <v>1725</v>
      </c>
      <c r="CT713" t="s">
        <v>1397</v>
      </c>
      <c r="CU713" t="s">
        <v>1396</v>
      </c>
      <c r="CV713" t="s">
        <v>3714</v>
      </c>
      <c r="CW713" t="s">
        <v>1727</v>
      </c>
      <c r="CX713" t="s">
        <v>853</v>
      </c>
      <c r="DC713" t="s">
        <v>1387</v>
      </c>
      <c r="DE713" t="s">
        <v>1728</v>
      </c>
    </row>
    <row r="714" spans="1:109" x14ac:dyDescent="0.25">
      <c r="A714" t="s">
        <v>1025</v>
      </c>
      <c r="B714">
        <v>1</v>
      </c>
      <c r="C714" s="56">
        <v>42419</v>
      </c>
      <c r="D714" t="s">
        <v>1153</v>
      </c>
      <c r="E714" t="s">
        <v>1536</v>
      </c>
      <c r="G714" t="s">
        <v>3715</v>
      </c>
      <c r="H714" t="s">
        <v>1144</v>
      </c>
      <c r="I714" t="s">
        <v>1144</v>
      </c>
      <c r="J714" t="s">
        <v>1144</v>
      </c>
      <c r="K714" t="s">
        <v>1144</v>
      </c>
      <c r="L714">
        <v>5.32</v>
      </c>
      <c r="M714">
        <v>16.989999999999998</v>
      </c>
      <c r="N714">
        <v>0</v>
      </c>
      <c r="O714" s="56">
        <v>0</v>
      </c>
      <c r="P714" s="56">
        <v>0</v>
      </c>
      <c r="Q714">
        <v>1</v>
      </c>
      <c r="R714">
        <v>1</v>
      </c>
      <c r="S714">
        <v>11</v>
      </c>
      <c r="T714">
        <v>8</v>
      </c>
      <c r="U714">
        <v>3</v>
      </c>
      <c r="V714">
        <v>1</v>
      </c>
      <c r="W714" t="s">
        <v>1394</v>
      </c>
      <c r="X714" t="s">
        <v>7759</v>
      </c>
      <c r="AA714">
        <v>0</v>
      </c>
      <c r="AB714">
        <v>0</v>
      </c>
      <c r="AC714">
        <v>0</v>
      </c>
      <c r="AD714">
        <v>0</v>
      </c>
      <c r="AE714">
        <v>0</v>
      </c>
      <c r="AF714">
        <v>27</v>
      </c>
      <c r="AG714">
        <v>0</v>
      </c>
      <c r="AJ714" s="56"/>
      <c r="AK714" s="56"/>
      <c r="AL714" s="56"/>
      <c r="AP714" t="s">
        <v>1155</v>
      </c>
      <c r="AR714">
        <v>5</v>
      </c>
      <c r="AS714" t="s">
        <v>1152</v>
      </c>
      <c r="AT714">
        <v>1</v>
      </c>
      <c r="AV714">
        <v>60</v>
      </c>
      <c r="AW714">
        <v>40</v>
      </c>
      <c r="AX714">
        <v>20</v>
      </c>
      <c r="AY714" t="s">
        <v>839</v>
      </c>
      <c r="AZ714" t="s">
        <v>1146</v>
      </c>
      <c r="BA714">
        <v>38</v>
      </c>
      <c r="BD714">
        <v>1000000000</v>
      </c>
      <c r="BE714">
        <v>0</v>
      </c>
      <c r="BF714">
        <v>1</v>
      </c>
      <c r="BG714">
        <v>0</v>
      </c>
      <c r="BH714">
        <v>0</v>
      </c>
      <c r="BI714">
        <v>0</v>
      </c>
      <c r="BJ714">
        <v>0</v>
      </c>
      <c r="BK714">
        <v>0</v>
      </c>
      <c r="BL714">
        <v>15</v>
      </c>
      <c r="BM714">
        <v>15</v>
      </c>
      <c r="BN714">
        <v>0.75</v>
      </c>
      <c r="BO714">
        <v>0</v>
      </c>
      <c r="BP714">
        <v>0</v>
      </c>
      <c r="BR714">
        <v>45</v>
      </c>
      <c r="BS714">
        <v>16</v>
      </c>
      <c r="BT714">
        <v>5</v>
      </c>
      <c r="BX714">
        <v>233.4</v>
      </c>
      <c r="BY714">
        <v>0</v>
      </c>
      <c r="BZ714">
        <v>0</v>
      </c>
      <c r="CA714">
        <v>9.57</v>
      </c>
      <c r="CB714">
        <v>0</v>
      </c>
      <c r="CC714">
        <v>1</v>
      </c>
      <c r="CD714" s="56">
        <v>42416</v>
      </c>
      <c r="CE714" s="56">
        <v>42416</v>
      </c>
      <c r="CF714" s="56">
        <v>42416</v>
      </c>
      <c r="CG714" s="56">
        <v>42493</v>
      </c>
      <c r="CH714" s="56"/>
      <c r="CI714" s="56"/>
      <c r="CJ714">
        <v>1</v>
      </c>
      <c r="CK714">
        <v>0</v>
      </c>
      <c r="CL714">
        <v>7.0000000000000007E-2</v>
      </c>
      <c r="CM714">
        <v>0</v>
      </c>
      <c r="CN714">
        <v>0</v>
      </c>
      <c r="CO714">
        <v>0</v>
      </c>
      <c r="CP714">
        <v>0</v>
      </c>
      <c r="CQ714" t="s">
        <v>1154</v>
      </c>
      <c r="CR714" t="s">
        <v>1153</v>
      </c>
      <c r="CS714" t="s">
        <v>1725</v>
      </c>
      <c r="CT714" t="s">
        <v>1397</v>
      </c>
      <c r="CU714" t="s">
        <v>1396</v>
      </c>
      <c r="CV714" t="s">
        <v>3716</v>
      </c>
      <c r="CW714" t="s">
        <v>1727</v>
      </c>
      <c r="CX714" t="s">
        <v>853</v>
      </c>
      <c r="DC714" t="s">
        <v>1387</v>
      </c>
      <c r="DE714" t="s">
        <v>1728</v>
      </c>
    </row>
    <row r="715" spans="1:109" x14ac:dyDescent="0.25">
      <c r="A715" t="s">
        <v>1025</v>
      </c>
      <c r="B715">
        <v>1</v>
      </c>
      <c r="C715" s="56">
        <v>42419</v>
      </c>
      <c r="D715" t="s">
        <v>1153</v>
      </c>
      <c r="E715" t="s">
        <v>3717</v>
      </c>
      <c r="G715" t="s">
        <v>3718</v>
      </c>
      <c r="H715" t="s">
        <v>1144</v>
      </c>
      <c r="I715" t="s">
        <v>1144</v>
      </c>
      <c r="J715" t="s">
        <v>1144</v>
      </c>
      <c r="K715" t="s">
        <v>1144</v>
      </c>
      <c r="L715">
        <v>2.23</v>
      </c>
      <c r="M715">
        <v>9.1999999999999993</v>
      </c>
      <c r="N715">
        <v>0</v>
      </c>
      <c r="O715" s="56">
        <v>0</v>
      </c>
      <c r="P715" s="56">
        <v>0</v>
      </c>
      <c r="Q715">
        <v>1</v>
      </c>
      <c r="R715">
        <v>1</v>
      </c>
      <c r="S715">
        <v>11</v>
      </c>
      <c r="T715">
        <v>8</v>
      </c>
      <c r="U715">
        <v>3</v>
      </c>
      <c r="V715">
        <v>1</v>
      </c>
      <c r="W715" t="s">
        <v>1156</v>
      </c>
      <c r="X715" t="s">
        <v>7716</v>
      </c>
      <c r="Y715">
        <v>54</v>
      </c>
      <c r="AA715">
        <v>0</v>
      </c>
      <c r="AB715">
        <v>0</v>
      </c>
      <c r="AC715">
        <v>0</v>
      </c>
      <c r="AD715">
        <v>0</v>
      </c>
      <c r="AE715">
        <v>0</v>
      </c>
      <c r="AF715">
        <v>0</v>
      </c>
      <c r="AG715">
        <v>0</v>
      </c>
      <c r="AJ715" s="56"/>
      <c r="AK715" s="56"/>
      <c r="AL715" s="56"/>
      <c r="AP715" t="s">
        <v>1155</v>
      </c>
      <c r="AR715">
        <v>5</v>
      </c>
      <c r="AS715" t="s">
        <v>1152</v>
      </c>
      <c r="AT715">
        <v>1</v>
      </c>
      <c r="AV715">
        <v>40</v>
      </c>
      <c r="AW715">
        <v>27</v>
      </c>
      <c r="AX715">
        <v>13</v>
      </c>
      <c r="AY715" t="s">
        <v>1145</v>
      </c>
      <c r="AZ715" t="s">
        <v>1147</v>
      </c>
      <c r="BA715">
        <v>30</v>
      </c>
      <c r="BD715">
        <v>1000000000</v>
      </c>
      <c r="BE715">
        <v>25</v>
      </c>
      <c r="BF715">
        <v>0.38</v>
      </c>
      <c r="BG715">
        <v>28</v>
      </c>
      <c r="BH715">
        <v>0</v>
      </c>
      <c r="BI715">
        <v>0</v>
      </c>
      <c r="BJ715">
        <v>0</v>
      </c>
      <c r="BK715">
        <v>0</v>
      </c>
      <c r="BL715">
        <v>0</v>
      </c>
      <c r="BM715">
        <v>53</v>
      </c>
      <c r="BN715">
        <v>-0.33</v>
      </c>
      <c r="BO715">
        <v>0</v>
      </c>
      <c r="BP715">
        <v>0</v>
      </c>
      <c r="BR715">
        <v>0</v>
      </c>
      <c r="BS715">
        <v>11</v>
      </c>
      <c r="BX715">
        <v>0</v>
      </c>
      <c r="BY715">
        <v>0</v>
      </c>
      <c r="BZ715">
        <v>0</v>
      </c>
      <c r="CA715">
        <v>13.64</v>
      </c>
      <c r="CB715">
        <v>0</v>
      </c>
      <c r="CC715">
        <v>1</v>
      </c>
      <c r="CD715" s="56">
        <v>42284</v>
      </c>
      <c r="CE715" s="56">
        <v>42342</v>
      </c>
      <c r="CF715" s="56">
        <v>42342</v>
      </c>
      <c r="CG715" s="56">
        <v>42419</v>
      </c>
      <c r="CH715" s="56"/>
      <c r="CI715" s="56"/>
      <c r="CJ715">
        <v>0.57999999999999996</v>
      </c>
      <c r="CK715">
        <v>213</v>
      </c>
      <c r="CL715">
        <v>0</v>
      </c>
      <c r="CM715">
        <v>0.53</v>
      </c>
      <c r="CN715">
        <v>0.3</v>
      </c>
      <c r="CO715">
        <v>0.12</v>
      </c>
      <c r="CP715">
        <v>0</v>
      </c>
      <c r="CQ715" t="s">
        <v>1154</v>
      </c>
      <c r="CR715" t="s">
        <v>1153</v>
      </c>
      <c r="CS715" t="s">
        <v>1725</v>
      </c>
      <c r="CT715" t="s">
        <v>1397</v>
      </c>
      <c r="CU715" t="s">
        <v>1396</v>
      </c>
      <c r="CV715" t="s">
        <v>3719</v>
      </c>
      <c r="CW715" t="s">
        <v>1727</v>
      </c>
      <c r="CX715" t="s">
        <v>853</v>
      </c>
      <c r="DC715" t="s">
        <v>1387</v>
      </c>
      <c r="DE715" t="s">
        <v>1728</v>
      </c>
    </row>
    <row r="716" spans="1:109" x14ac:dyDescent="0.25">
      <c r="A716" t="s">
        <v>1025</v>
      </c>
      <c r="B716">
        <v>2</v>
      </c>
      <c r="C716" s="56">
        <v>42419</v>
      </c>
      <c r="D716" t="s">
        <v>1153</v>
      </c>
      <c r="E716" t="s">
        <v>3720</v>
      </c>
      <c r="G716" t="s">
        <v>3721</v>
      </c>
      <c r="H716" t="s">
        <v>1144</v>
      </c>
      <c r="I716" t="s">
        <v>1144</v>
      </c>
      <c r="J716" t="s">
        <v>1144</v>
      </c>
      <c r="K716" t="s">
        <v>1144</v>
      </c>
      <c r="L716">
        <v>1.45</v>
      </c>
      <c r="M716">
        <v>14.05</v>
      </c>
      <c r="N716">
        <v>0</v>
      </c>
      <c r="O716" s="56">
        <v>0</v>
      </c>
      <c r="P716" s="56">
        <v>0</v>
      </c>
      <c r="Q716">
        <v>1</v>
      </c>
      <c r="R716">
        <v>1</v>
      </c>
      <c r="S716">
        <v>11</v>
      </c>
      <c r="T716">
        <v>8</v>
      </c>
      <c r="U716">
        <v>3</v>
      </c>
      <c r="V716">
        <v>1</v>
      </c>
      <c r="X716" t="s">
        <v>7755</v>
      </c>
      <c r="AA716">
        <v>0</v>
      </c>
      <c r="AB716">
        <v>0</v>
      </c>
      <c r="AC716">
        <v>0</v>
      </c>
      <c r="AD716">
        <v>0</v>
      </c>
      <c r="AE716">
        <v>0</v>
      </c>
      <c r="AF716">
        <v>0</v>
      </c>
      <c r="AG716">
        <v>0</v>
      </c>
      <c r="AJ716" s="56"/>
      <c r="AK716" s="56"/>
      <c r="AL716" s="56"/>
      <c r="AP716" t="s">
        <v>1155</v>
      </c>
      <c r="AR716">
        <v>5</v>
      </c>
      <c r="AS716" t="s">
        <v>1152</v>
      </c>
      <c r="AT716">
        <v>1</v>
      </c>
      <c r="AV716">
        <v>35</v>
      </c>
      <c r="AW716">
        <v>23</v>
      </c>
      <c r="AX716">
        <v>12</v>
      </c>
      <c r="AY716" t="s">
        <v>1147</v>
      </c>
      <c r="AZ716" t="s">
        <v>1147</v>
      </c>
      <c r="BA716">
        <v>35</v>
      </c>
      <c r="BD716">
        <v>1000000000</v>
      </c>
      <c r="BE716">
        <v>46</v>
      </c>
      <c r="BF716">
        <v>-0.31</v>
      </c>
      <c r="BG716">
        <v>0</v>
      </c>
      <c r="BH716">
        <v>0</v>
      </c>
      <c r="BI716">
        <v>0</v>
      </c>
      <c r="BJ716">
        <v>0</v>
      </c>
      <c r="BK716">
        <v>0</v>
      </c>
      <c r="BL716">
        <v>0</v>
      </c>
      <c r="BM716">
        <v>46</v>
      </c>
      <c r="BN716">
        <v>-0.31</v>
      </c>
      <c r="BO716">
        <v>0</v>
      </c>
      <c r="BP716">
        <v>0</v>
      </c>
      <c r="BR716">
        <v>0</v>
      </c>
      <c r="BS716">
        <v>10</v>
      </c>
      <c r="BX716">
        <v>0</v>
      </c>
      <c r="BY716">
        <v>15.95</v>
      </c>
      <c r="BZ716">
        <v>0</v>
      </c>
      <c r="CA716">
        <v>37.92</v>
      </c>
      <c r="CB716">
        <v>0</v>
      </c>
      <c r="CC716">
        <v>1</v>
      </c>
      <c r="CD716" s="56">
        <v>42095</v>
      </c>
      <c r="CE716" s="56">
        <v>42342</v>
      </c>
      <c r="CF716" s="56">
        <v>42342</v>
      </c>
      <c r="CG716" s="56">
        <v>42419</v>
      </c>
      <c r="CH716" s="56"/>
      <c r="CI716" s="56"/>
      <c r="CJ716">
        <v>0.04</v>
      </c>
      <c r="CK716">
        <v>0</v>
      </c>
      <c r="CL716">
        <v>0</v>
      </c>
      <c r="CM716">
        <v>0</v>
      </c>
      <c r="CN716">
        <v>0</v>
      </c>
      <c r="CO716">
        <v>0</v>
      </c>
      <c r="CP716">
        <v>0.96</v>
      </c>
      <c r="CQ716" t="s">
        <v>1154</v>
      </c>
      <c r="CR716" t="s">
        <v>1153</v>
      </c>
      <c r="CS716" t="s">
        <v>1748</v>
      </c>
      <c r="CT716" t="s">
        <v>1397</v>
      </c>
      <c r="CU716" t="s">
        <v>1396</v>
      </c>
      <c r="CV716" t="s">
        <v>3722</v>
      </c>
      <c r="CW716" t="s">
        <v>1727</v>
      </c>
      <c r="CX716" t="s">
        <v>853</v>
      </c>
      <c r="DC716" t="s">
        <v>1387</v>
      </c>
      <c r="DE716" t="s">
        <v>1392</v>
      </c>
    </row>
    <row r="717" spans="1:109" x14ac:dyDescent="0.25">
      <c r="A717" t="s">
        <v>1025</v>
      </c>
      <c r="B717">
        <v>1</v>
      </c>
      <c r="C717" s="56">
        <v>42419</v>
      </c>
      <c r="D717" t="s">
        <v>1153</v>
      </c>
      <c r="E717" t="s">
        <v>1537</v>
      </c>
      <c r="G717" t="s">
        <v>3723</v>
      </c>
      <c r="H717" t="s">
        <v>1144</v>
      </c>
      <c r="I717" t="s">
        <v>1144</v>
      </c>
      <c r="J717" t="s">
        <v>1144</v>
      </c>
      <c r="K717" t="s">
        <v>1144</v>
      </c>
      <c r="L717">
        <v>5.77</v>
      </c>
      <c r="M717">
        <v>20.32</v>
      </c>
      <c r="N717">
        <v>0</v>
      </c>
      <c r="O717" s="56">
        <v>0</v>
      </c>
      <c r="P717" s="56">
        <v>0</v>
      </c>
      <c r="Q717">
        <v>1</v>
      </c>
      <c r="R717">
        <v>1</v>
      </c>
      <c r="S717">
        <v>11</v>
      </c>
      <c r="T717">
        <v>8</v>
      </c>
      <c r="U717">
        <v>3</v>
      </c>
      <c r="V717">
        <v>1</v>
      </c>
      <c r="W717" t="s">
        <v>1394</v>
      </c>
      <c r="X717" t="s">
        <v>7759</v>
      </c>
      <c r="AA717">
        <v>0</v>
      </c>
      <c r="AB717">
        <v>0</v>
      </c>
      <c r="AC717">
        <v>0</v>
      </c>
      <c r="AD717">
        <v>0</v>
      </c>
      <c r="AE717">
        <v>0</v>
      </c>
      <c r="AF717">
        <v>29</v>
      </c>
      <c r="AG717">
        <v>0</v>
      </c>
      <c r="AJ717" s="56"/>
      <c r="AK717" s="56"/>
      <c r="AL717" s="56"/>
      <c r="AP717" t="s">
        <v>1155</v>
      </c>
      <c r="AR717">
        <v>5</v>
      </c>
      <c r="AS717" t="s">
        <v>1152</v>
      </c>
      <c r="AT717">
        <v>1</v>
      </c>
      <c r="AV717">
        <v>60</v>
      </c>
      <c r="AW717">
        <v>40</v>
      </c>
      <c r="AX717">
        <v>20</v>
      </c>
      <c r="AY717" t="s">
        <v>839</v>
      </c>
      <c r="AZ717" t="s">
        <v>1146</v>
      </c>
      <c r="BA717">
        <v>45</v>
      </c>
      <c r="BD717">
        <v>1000000000</v>
      </c>
      <c r="BE717">
        <v>0</v>
      </c>
      <c r="BF717">
        <v>1</v>
      </c>
      <c r="BG717">
        <v>17</v>
      </c>
      <c r="BH717">
        <v>0</v>
      </c>
      <c r="BI717">
        <v>0</v>
      </c>
      <c r="BJ717">
        <v>0</v>
      </c>
      <c r="BK717">
        <v>0</v>
      </c>
      <c r="BL717">
        <v>0</v>
      </c>
      <c r="BM717">
        <v>17</v>
      </c>
      <c r="BN717">
        <v>0.72</v>
      </c>
      <c r="BO717">
        <v>0</v>
      </c>
      <c r="BP717">
        <v>0</v>
      </c>
      <c r="BR717">
        <v>45</v>
      </c>
      <c r="BS717">
        <v>16</v>
      </c>
      <c r="BX717">
        <v>291</v>
      </c>
      <c r="BY717">
        <v>0</v>
      </c>
      <c r="BZ717">
        <v>0</v>
      </c>
      <c r="CA717">
        <v>11</v>
      </c>
      <c r="CB717">
        <v>0</v>
      </c>
      <c r="CC717">
        <v>1</v>
      </c>
      <c r="CD717" s="56">
        <v>42416</v>
      </c>
      <c r="CE717" s="56">
        <v>42416</v>
      </c>
      <c r="CF717" s="56">
        <v>42416</v>
      </c>
      <c r="CG717" s="56">
        <v>42493</v>
      </c>
      <c r="CH717" s="56"/>
      <c r="CI717" s="56"/>
      <c r="CJ717">
        <v>1</v>
      </c>
      <c r="CK717">
        <v>0</v>
      </c>
      <c r="CL717">
        <v>7.0000000000000007E-2</v>
      </c>
      <c r="CM717">
        <v>0</v>
      </c>
      <c r="CN717">
        <v>0</v>
      </c>
      <c r="CO717">
        <v>0</v>
      </c>
      <c r="CP717">
        <v>0</v>
      </c>
      <c r="CQ717" t="s">
        <v>1154</v>
      </c>
      <c r="CR717" t="s">
        <v>1153</v>
      </c>
      <c r="CS717" t="s">
        <v>1725</v>
      </c>
      <c r="CT717" t="s">
        <v>1397</v>
      </c>
      <c r="CU717" t="s">
        <v>1396</v>
      </c>
      <c r="CV717" t="s">
        <v>3724</v>
      </c>
      <c r="CW717" t="s">
        <v>1727</v>
      </c>
      <c r="CX717" t="s">
        <v>853</v>
      </c>
      <c r="DC717" t="s">
        <v>1387</v>
      </c>
      <c r="DE717" t="s">
        <v>1728</v>
      </c>
    </row>
    <row r="718" spans="1:109" x14ac:dyDescent="0.25">
      <c r="A718" t="s">
        <v>1025</v>
      </c>
      <c r="B718">
        <v>1</v>
      </c>
      <c r="C718" s="56">
        <v>42419</v>
      </c>
      <c r="D718" t="s">
        <v>1153</v>
      </c>
      <c r="E718" t="s">
        <v>3725</v>
      </c>
      <c r="G718" t="s">
        <v>3726</v>
      </c>
      <c r="H718" t="s">
        <v>1144</v>
      </c>
      <c r="I718" t="s">
        <v>1144</v>
      </c>
      <c r="J718" t="s">
        <v>1144</v>
      </c>
      <c r="K718" t="s">
        <v>1144</v>
      </c>
      <c r="L718">
        <v>3.63</v>
      </c>
      <c r="M718">
        <v>14.73</v>
      </c>
      <c r="N718">
        <v>0</v>
      </c>
      <c r="O718" s="56">
        <v>0</v>
      </c>
      <c r="P718" s="56">
        <v>0</v>
      </c>
      <c r="Q718">
        <v>1</v>
      </c>
      <c r="R718">
        <v>1</v>
      </c>
      <c r="S718">
        <v>11</v>
      </c>
      <c r="T718">
        <v>8</v>
      </c>
      <c r="U718">
        <v>3</v>
      </c>
      <c r="V718">
        <v>1</v>
      </c>
      <c r="W718" t="s">
        <v>1156</v>
      </c>
      <c r="X718" t="s">
        <v>7755</v>
      </c>
      <c r="Y718">
        <v>11</v>
      </c>
      <c r="AA718">
        <v>0</v>
      </c>
      <c r="AB718">
        <v>0</v>
      </c>
      <c r="AC718">
        <v>0</v>
      </c>
      <c r="AD718">
        <v>0</v>
      </c>
      <c r="AE718">
        <v>0</v>
      </c>
      <c r="AF718">
        <v>0</v>
      </c>
      <c r="AG718">
        <v>0</v>
      </c>
      <c r="AJ718" s="56"/>
      <c r="AK718" s="56"/>
      <c r="AL718" s="56"/>
      <c r="AP718" t="s">
        <v>1155</v>
      </c>
      <c r="AR718">
        <v>5</v>
      </c>
      <c r="AS718" t="s">
        <v>1152</v>
      </c>
      <c r="AT718">
        <v>1</v>
      </c>
      <c r="AV718">
        <v>17</v>
      </c>
      <c r="AW718">
        <v>11</v>
      </c>
      <c r="AX718">
        <v>6</v>
      </c>
      <c r="AY718" t="s">
        <v>1148</v>
      </c>
      <c r="AZ718" t="s">
        <v>1148</v>
      </c>
      <c r="BA718">
        <v>17</v>
      </c>
      <c r="BD718">
        <v>1000000000</v>
      </c>
      <c r="BE718">
        <v>12</v>
      </c>
      <c r="BF718">
        <v>0.28999999999999998</v>
      </c>
      <c r="BG718">
        <v>0</v>
      </c>
      <c r="BH718">
        <v>0</v>
      </c>
      <c r="BI718">
        <v>0</v>
      </c>
      <c r="BJ718">
        <v>0</v>
      </c>
      <c r="BK718">
        <v>0</v>
      </c>
      <c r="BL718">
        <v>5</v>
      </c>
      <c r="BM718">
        <v>17</v>
      </c>
      <c r="BN718">
        <v>0</v>
      </c>
      <c r="BO718">
        <v>0</v>
      </c>
      <c r="BP718">
        <v>0</v>
      </c>
      <c r="BR718">
        <v>0</v>
      </c>
      <c r="BS718">
        <v>5</v>
      </c>
      <c r="BX718">
        <v>0</v>
      </c>
      <c r="BY718">
        <v>0</v>
      </c>
      <c r="BZ718">
        <v>0</v>
      </c>
      <c r="CA718">
        <v>13.34</v>
      </c>
      <c r="CB718">
        <v>0</v>
      </c>
      <c r="CC718">
        <v>1</v>
      </c>
      <c r="CD718" s="56">
        <v>42095</v>
      </c>
      <c r="CE718" s="56">
        <v>42342</v>
      </c>
      <c r="CF718" s="56">
        <v>42342</v>
      </c>
      <c r="CG718" s="56">
        <v>42419</v>
      </c>
      <c r="CH718" s="56"/>
      <c r="CI718" s="56"/>
      <c r="CJ718">
        <v>0.04</v>
      </c>
      <c r="CK718">
        <v>0</v>
      </c>
      <c r="CL718">
        <v>0</v>
      </c>
      <c r="CM718">
        <v>0</v>
      </c>
      <c r="CN718">
        <v>0</v>
      </c>
      <c r="CO718">
        <v>0.95</v>
      </c>
      <c r="CP718">
        <v>0</v>
      </c>
      <c r="CQ718" t="s">
        <v>1154</v>
      </c>
      <c r="CR718" t="s">
        <v>1153</v>
      </c>
      <c r="CS718" t="s">
        <v>1725</v>
      </c>
      <c r="CT718" t="s">
        <v>1397</v>
      </c>
      <c r="CU718" t="s">
        <v>1396</v>
      </c>
      <c r="CV718" t="s">
        <v>3727</v>
      </c>
      <c r="CW718" t="s">
        <v>1727</v>
      </c>
      <c r="CX718" t="s">
        <v>853</v>
      </c>
      <c r="DC718" t="s">
        <v>1387</v>
      </c>
      <c r="DE718" t="s">
        <v>1728</v>
      </c>
    </row>
    <row r="719" spans="1:109" x14ac:dyDescent="0.25">
      <c r="A719" t="s">
        <v>1025</v>
      </c>
      <c r="B719">
        <v>1</v>
      </c>
      <c r="C719" s="56">
        <v>42419</v>
      </c>
      <c r="D719" t="s">
        <v>1153</v>
      </c>
      <c r="E719" t="s">
        <v>3728</v>
      </c>
      <c r="G719" t="s">
        <v>3729</v>
      </c>
      <c r="H719" t="s">
        <v>1144</v>
      </c>
      <c r="I719" t="s">
        <v>1144</v>
      </c>
      <c r="J719" t="s">
        <v>1144</v>
      </c>
      <c r="K719" t="s">
        <v>1144</v>
      </c>
      <c r="L719">
        <v>15.99</v>
      </c>
      <c r="M719">
        <v>45.99</v>
      </c>
      <c r="N719">
        <v>0</v>
      </c>
      <c r="O719" s="56">
        <v>0</v>
      </c>
      <c r="P719" s="56">
        <v>0</v>
      </c>
      <c r="Q719">
        <v>1</v>
      </c>
      <c r="R719">
        <v>1</v>
      </c>
      <c r="S719">
        <v>11</v>
      </c>
      <c r="T719">
        <v>8</v>
      </c>
      <c r="U719">
        <v>3</v>
      </c>
      <c r="V719">
        <v>1</v>
      </c>
      <c r="X719" t="s">
        <v>7716</v>
      </c>
      <c r="AA719">
        <v>0</v>
      </c>
      <c r="AB719">
        <v>0</v>
      </c>
      <c r="AC719">
        <v>0</v>
      </c>
      <c r="AD719">
        <v>0</v>
      </c>
      <c r="AE719">
        <v>0</v>
      </c>
      <c r="AF719">
        <v>0</v>
      </c>
      <c r="AG719">
        <v>0</v>
      </c>
      <c r="AJ719" s="56"/>
      <c r="AK719" s="56"/>
      <c r="AL719" s="56"/>
      <c r="AM719">
        <v>2</v>
      </c>
      <c r="AP719" t="s">
        <v>1155</v>
      </c>
      <c r="AR719">
        <v>2</v>
      </c>
      <c r="AS719" t="s">
        <v>1152</v>
      </c>
      <c r="AT719">
        <v>1</v>
      </c>
      <c r="AV719">
        <v>5</v>
      </c>
      <c r="AW719">
        <v>3</v>
      </c>
      <c r="AX719">
        <v>2</v>
      </c>
      <c r="AY719" t="s">
        <v>1147</v>
      </c>
      <c r="AZ719" t="s">
        <v>1147</v>
      </c>
      <c r="BA719">
        <v>6</v>
      </c>
      <c r="BD719">
        <v>1000000000</v>
      </c>
      <c r="BE719">
        <v>6</v>
      </c>
      <c r="BF719">
        <v>-0.2</v>
      </c>
      <c r="BG719">
        <v>0</v>
      </c>
      <c r="BH719">
        <v>0</v>
      </c>
      <c r="BI719">
        <v>0</v>
      </c>
      <c r="BJ719">
        <v>0</v>
      </c>
      <c r="BK719">
        <v>0</v>
      </c>
      <c r="BL719">
        <v>0</v>
      </c>
      <c r="BM719">
        <v>6</v>
      </c>
      <c r="BN719">
        <v>-0.2</v>
      </c>
      <c r="BO719">
        <v>0</v>
      </c>
      <c r="BP719">
        <v>0</v>
      </c>
      <c r="BR719">
        <v>0</v>
      </c>
      <c r="BS719">
        <v>1</v>
      </c>
      <c r="BX719">
        <v>0</v>
      </c>
      <c r="BY719">
        <v>15.99</v>
      </c>
      <c r="BZ719">
        <v>0</v>
      </c>
      <c r="CA719">
        <v>8.19</v>
      </c>
      <c r="CB719">
        <v>0</v>
      </c>
      <c r="CC719">
        <v>1</v>
      </c>
      <c r="CD719" s="56">
        <v>42284</v>
      </c>
      <c r="CE719" s="56">
        <v>42342</v>
      </c>
      <c r="CF719" s="56">
        <v>42342</v>
      </c>
      <c r="CG719" s="56">
        <v>42419</v>
      </c>
      <c r="CH719" s="56"/>
      <c r="CI719" s="56"/>
      <c r="CJ719">
        <v>0</v>
      </c>
      <c r="CK719">
        <v>0</v>
      </c>
      <c r="CL719">
        <v>0</v>
      </c>
      <c r="CM719">
        <v>0</v>
      </c>
      <c r="CN719">
        <v>0</v>
      </c>
      <c r="CO719">
        <v>0</v>
      </c>
      <c r="CP719">
        <v>0.95</v>
      </c>
      <c r="CQ719" t="s">
        <v>1154</v>
      </c>
      <c r="CR719" t="s">
        <v>1153</v>
      </c>
      <c r="CS719" t="s">
        <v>1725</v>
      </c>
      <c r="CT719" t="s">
        <v>1397</v>
      </c>
      <c r="CU719" t="s">
        <v>1396</v>
      </c>
      <c r="CV719" t="s">
        <v>3730</v>
      </c>
      <c r="CW719" t="s">
        <v>1727</v>
      </c>
      <c r="CX719" t="s">
        <v>853</v>
      </c>
      <c r="DC719" t="s">
        <v>1387</v>
      </c>
      <c r="DE719" t="s">
        <v>1728</v>
      </c>
    </row>
    <row r="720" spans="1:109" x14ac:dyDescent="0.25">
      <c r="A720" t="s">
        <v>1025</v>
      </c>
      <c r="B720">
        <v>1</v>
      </c>
      <c r="C720" s="56">
        <v>42419</v>
      </c>
      <c r="D720" t="s">
        <v>1153</v>
      </c>
      <c r="E720" t="s">
        <v>3731</v>
      </c>
      <c r="G720" t="s">
        <v>3732</v>
      </c>
      <c r="H720" t="s">
        <v>1144</v>
      </c>
      <c r="I720" t="s">
        <v>1144</v>
      </c>
      <c r="J720" t="s">
        <v>1144</v>
      </c>
      <c r="K720" t="s">
        <v>1144</v>
      </c>
      <c r="L720">
        <v>0.84</v>
      </c>
      <c r="M720">
        <v>2.42</v>
      </c>
      <c r="N720">
        <v>0</v>
      </c>
      <c r="O720" s="56">
        <v>0</v>
      </c>
      <c r="P720" s="56">
        <v>0</v>
      </c>
      <c r="Q720">
        <v>1</v>
      </c>
      <c r="R720">
        <v>1</v>
      </c>
      <c r="S720">
        <v>11</v>
      </c>
      <c r="T720">
        <v>8</v>
      </c>
      <c r="U720">
        <v>3</v>
      </c>
      <c r="V720">
        <v>1</v>
      </c>
      <c r="X720" t="s">
        <v>7755</v>
      </c>
      <c r="AA720">
        <v>0</v>
      </c>
      <c r="AB720">
        <v>0</v>
      </c>
      <c r="AC720">
        <v>0</v>
      </c>
      <c r="AD720">
        <v>0</v>
      </c>
      <c r="AE720">
        <v>0</v>
      </c>
      <c r="AF720">
        <v>0</v>
      </c>
      <c r="AG720">
        <v>0</v>
      </c>
      <c r="AJ720" s="56"/>
      <c r="AK720" s="56"/>
      <c r="AL720" s="56"/>
      <c r="AP720" t="s">
        <v>1155</v>
      </c>
      <c r="AR720">
        <v>2</v>
      </c>
      <c r="AS720" t="s">
        <v>1152</v>
      </c>
      <c r="AT720">
        <v>1</v>
      </c>
      <c r="AV720">
        <v>10</v>
      </c>
      <c r="AW720">
        <v>7</v>
      </c>
      <c r="AX720">
        <v>3</v>
      </c>
      <c r="AY720" t="s">
        <v>1147</v>
      </c>
      <c r="AZ720" t="s">
        <v>1147</v>
      </c>
      <c r="BA720">
        <v>10</v>
      </c>
      <c r="BD720">
        <v>1000000000</v>
      </c>
      <c r="BE720">
        <v>13</v>
      </c>
      <c r="BF720">
        <v>-0.3</v>
      </c>
      <c r="BG720">
        <v>0</v>
      </c>
      <c r="BH720">
        <v>0</v>
      </c>
      <c r="BI720">
        <v>0</v>
      </c>
      <c r="BJ720">
        <v>0</v>
      </c>
      <c r="BK720">
        <v>0</v>
      </c>
      <c r="BL720">
        <v>0</v>
      </c>
      <c r="BM720">
        <v>13</v>
      </c>
      <c r="BN720">
        <v>-0.3</v>
      </c>
      <c r="BO720">
        <v>0</v>
      </c>
      <c r="BP720">
        <v>0</v>
      </c>
      <c r="BR720">
        <v>0</v>
      </c>
      <c r="BS720">
        <v>3</v>
      </c>
      <c r="BX720">
        <v>0</v>
      </c>
      <c r="BY720">
        <v>2.52</v>
      </c>
      <c r="BZ720">
        <v>0</v>
      </c>
      <c r="CA720">
        <v>8.2100000000000009</v>
      </c>
      <c r="CB720">
        <v>0</v>
      </c>
      <c r="CC720">
        <v>1</v>
      </c>
      <c r="CD720" s="56">
        <v>42095</v>
      </c>
      <c r="CE720" s="56">
        <v>42342</v>
      </c>
      <c r="CF720" s="56">
        <v>42342</v>
      </c>
      <c r="CG720" s="56">
        <v>42419</v>
      </c>
      <c r="CH720" s="56"/>
      <c r="CI720" s="56"/>
      <c r="CJ720">
        <v>0</v>
      </c>
      <c r="CK720">
        <v>0</v>
      </c>
      <c r="CL720">
        <v>0</v>
      </c>
      <c r="CM720">
        <v>0</v>
      </c>
      <c r="CN720">
        <v>0</v>
      </c>
      <c r="CO720">
        <v>0</v>
      </c>
      <c r="CP720">
        <v>0.95</v>
      </c>
      <c r="CQ720" t="s">
        <v>1154</v>
      </c>
      <c r="CR720" t="s">
        <v>1153</v>
      </c>
      <c r="CS720" t="s">
        <v>1725</v>
      </c>
      <c r="CT720" t="s">
        <v>1397</v>
      </c>
      <c r="CU720" t="s">
        <v>1396</v>
      </c>
      <c r="CV720" t="s">
        <v>3733</v>
      </c>
      <c r="CW720" t="s">
        <v>1727</v>
      </c>
      <c r="CX720" t="s">
        <v>853</v>
      </c>
      <c r="DC720" t="s">
        <v>1387</v>
      </c>
      <c r="DE720" t="s">
        <v>1728</v>
      </c>
    </row>
    <row r="721" spans="1:109" x14ac:dyDescent="0.25">
      <c r="A721" t="s">
        <v>1025</v>
      </c>
      <c r="B721">
        <v>1</v>
      </c>
      <c r="C721" s="56">
        <v>42419</v>
      </c>
      <c r="D721" t="s">
        <v>1153</v>
      </c>
      <c r="E721" t="s">
        <v>3734</v>
      </c>
      <c r="G721" t="s">
        <v>3735</v>
      </c>
      <c r="H721" t="s">
        <v>1144</v>
      </c>
      <c r="I721" t="s">
        <v>1144</v>
      </c>
      <c r="J721" t="s">
        <v>1144</v>
      </c>
      <c r="K721" t="s">
        <v>1144</v>
      </c>
      <c r="L721">
        <v>0.67</v>
      </c>
      <c r="M721">
        <v>9.16</v>
      </c>
      <c r="N721">
        <v>0</v>
      </c>
      <c r="O721" s="56">
        <v>0</v>
      </c>
      <c r="P721" s="56">
        <v>0</v>
      </c>
      <c r="Q721">
        <v>1</v>
      </c>
      <c r="R721">
        <v>1</v>
      </c>
      <c r="S721">
        <v>11</v>
      </c>
      <c r="T721">
        <v>8</v>
      </c>
      <c r="U721">
        <v>3</v>
      </c>
      <c r="V721">
        <v>1</v>
      </c>
      <c r="X721" t="s">
        <v>7755</v>
      </c>
      <c r="AA721">
        <v>0</v>
      </c>
      <c r="AB721">
        <v>0</v>
      </c>
      <c r="AC721">
        <v>0</v>
      </c>
      <c r="AD721">
        <v>0</v>
      </c>
      <c r="AE721">
        <v>0</v>
      </c>
      <c r="AF721">
        <v>0</v>
      </c>
      <c r="AG721">
        <v>0</v>
      </c>
      <c r="AJ721" s="56"/>
      <c r="AK721" s="56"/>
      <c r="AL721" s="56"/>
      <c r="AP721" t="s">
        <v>1155</v>
      </c>
      <c r="AS721" t="s">
        <v>1152</v>
      </c>
      <c r="AT721">
        <v>1</v>
      </c>
      <c r="AV721">
        <v>0</v>
      </c>
      <c r="AW721">
        <v>0</v>
      </c>
      <c r="AX721">
        <v>0</v>
      </c>
      <c r="AY721" t="s">
        <v>1388</v>
      </c>
      <c r="AZ721" t="s">
        <v>1388</v>
      </c>
      <c r="BA721">
        <v>0</v>
      </c>
      <c r="BD721">
        <v>1000000000</v>
      </c>
      <c r="BE721">
        <v>0</v>
      </c>
      <c r="BF721">
        <v>0</v>
      </c>
      <c r="BG721">
        <v>0</v>
      </c>
      <c r="BH721">
        <v>0</v>
      </c>
      <c r="BI721">
        <v>0</v>
      </c>
      <c r="BJ721">
        <v>0</v>
      </c>
      <c r="BK721">
        <v>0</v>
      </c>
      <c r="BL721">
        <v>0</v>
      </c>
      <c r="BM721">
        <v>0</v>
      </c>
      <c r="BN721">
        <v>0</v>
      </c>
      <c r="BO721">
        <v>0</v>
      </c>
      <c r="BP721">
        <v>0</v>
      </c>
      <c r="BR721">
        <v>0</v>
      </c>
      <c r="BS721">
        <v>0</v>
      </c>
      <c r="BX721">
        <v>0</v>
      </c>
      <c r="BY721">
        <v>0</v>
      </c>
      <c r="BZ721">
        <v>0</v>
      </c>
      <c r="CA721">
        <v>0</v>
      </c>
      <c r="CB721">
        <v>0</v>
      </c>
      <c r="CC721">
        <v>1</v>
      </c>
      <c r="CD721" s="56">
        <v>42095</v>
      </c>
      <c r="CE721" s="56">
        <v>42342</v>
      </c>
      <c r="CF721" s="56">
        <v>42342</v>
      </c>
      <c r="CG721" s="56">
        <v>42419</v>
      </c>
      <c r="CH721" s="56"/>
      <c r="CI721" s="56"/>
      <c r="CJ721">
        <v>1</v>
      </c>
      <c r="CK721">
        <v>0</v>
      </c>
      <c r="CL721">
        <v>0.95</v>
      </c>
      <c r="CM721">
        <v>0</v>
      </c>
      <c r="CN721">
        <v>0</v>
      </c>
      <c r="CO721">
        <v>0</v>
      </c>
      <c r="CP721">
        <v>0</v>
      </c>
      <c r="CQ721" t="s">
        <v>1154</v>
      </c>
      <c r="CR721" t="s">
        <v>1153</v>
      </c>
      <c r="CS721" t="s">
        <v>1725</v>
      </c>
      <c r="CT721" t="s">
        <v>1397</v>
      </c>
      <c r="CU721" t="s">
        <v>1396</v>
      </c>
      <c r="CV721" t="s">
        <v>3736</v>
      </c>
      <c r="CW721" t="s">
        <v>1738</v>
      </c>
      <c r="CX721" t="s">
        <v>853</v>
      </c>
      <c r="DC721" t="s">
        <v>1387</v>
      </c>
      <c r="DE721" t="s">
        <v>1728</v>
      </c>
    </row>
    <row r="722" spans="1:109" x14ac:dyDescent="0.25">
      <c r="A722" t="s">
        <v>1025</v>
      </c>
      <c r="B722">
        <v>1</v>
      </c>
      <c r="C722" s="56">
        <v>42419</v>
      </c>
      <c r="D722" t="s">
        <v>1153</v>
      </c>
      <c r="E722" t="s">
        <v>1538</v>
      </c>
      <c r="G722" t="s">
        <v>3737</v>
      </c>
      <c r="H722" t="s">
        <v>1144</v>
      </c>
      <c r="I722" t="s">
        <v>1144</v>
      </c>
      <c r="J722" t="s">
        <v>1144</v>
      </c>
      <c r="K722" t="s">
        <v>1144</v>
      </c>
      <c r="L722">
        <v>1.17</v>
      </c>
      <c r="M722">
        <v>5.5</v>
      </c>
      <c r="N722">
        <v>0</v>
      </c>
      <c r="O722" s="56">
        <v>0</v>
      </c>
      <c r="P722" s="56">
        <v>0</v>
      </c>
      <c r="Q722">
        <v>1</v>
      </c>
      <c r="R722">
        <v>1</v>
      </c>
      <c r="S722">
        <v>11</v>
      </c>
      <c r="T722">
        <v>8</v>
      </c>
      <c r="U722">
        <v>3</v>
      </c>
      <c r="V722">
        <v>1</v>
      </c>
      <c r="W722" t="s">
        <v>1156</v>
      </c>
      <c r="X722" t="s">
        <v>7662</v>
      </c>
      <c r="Y722">
        <v>160</v>
      </c>
      <c r="AA722">
        <v>0</v>
      </c>
      <c r="AB722">
        <v>0</v>
      </c>
      <c r="AC722">
        <v>0</v>
      </c>
      <c r="AD722">
        <v>0</v>
      </c>
      <c r="AE722">
        <v>0</v>
      </c>
      <c r="AF722">
        <v>0</v>
      </c>
      <c r="AG722">
        <v>0</v>
      </c>
      <c r="AJ722" s="56"/>
      <c r="AK722" s="56"/>
      <c r="AL722" s="56"/>
      <c r="AP722" t="s">
        <v>1155</v>
      </c>
      <c r="AR722">
        <v>5</v>
      </c>
      <c r="AS722" t="s">
        <v>1152</v>
      </c>
      <c r="AT722">
        <v>1</v>
      </c>
      <c r="AV722">
        <v>200</v>
      </c>
      <c r="AW722">
        <v>133</v>
      </c>
      <c r="AX722">
        <v>66</v>
      </c>
      <c r="AY722" t="s">
        <v>1145</v>
      </c>
      <c r="AZ722" t="s">
        <v>1148</v>
      </c>
      <c r="BA722">
        <v>150</v>
      </c>
      <c r="BD722">
        <v>1000000000</v>
      </c>
      <c r="BE722">
        <v>112</v>
      </c>
      <c r="BF722">
        <v>0.44</v>
      </c>
      <c r="BG722">
        <v>0</v>
      </c>
      <c r="BH722">
        <v>0</v>
      </c>
      <c r="BI722">
        <v>0</v>
      </c>
      <c r="BJ722">
        <v>0</v>
      </c>
      <c r="BK722">
        <v>0</v>
      </c>
      <c r="BL722">
        <v>35</v>
      </c>
      <c r="BM722">
        <v>147</v>
      </c>
      <c r="BN722">
        <v>0.27</v>
      </c>
      <c r="BO722">
        <v>0</v>
      </c>
      <c r="BP722">
        <v>0</v>
      </c>
      <c r="BR722">
        <v>55</v>
      </c>
      <c r="BS722">
        <v>55</v>
      </c>
      <c r="BT722">
        <v>30</v>
      </c>
      <c r="BX722">
        <v>0</v>
      </c>
      <c r="BY722">
        <v>0</v>
      </c>
      <c r="BZ722">
        <v>0</v>
      </c>
      <c r="CA722">
        <v>16.149999999999999</v>
      </c>
      <c r="CB722">
        <v>0</v>
      </c>
      <c r="CC722">
        <v>1</v>
      </c>
      <c r="CD722" s="56">
        <v>42272</v>
      </c>
      <c r="CE722" s="56">
        <v>42342</v>
      </c>
      <c r="CF722" s="56">
        <v>42342</v>
      </c>
      <c r="CG722" s="56">
        <v>42419</v>
      </c>
      <c r="CH722" s="56"/>
      <c r="CI722" s="56"/>
      <c r="CJ722">
        <v>0.15</v>
      </c>
      <c r="CK722">
        <v>0</v>
      </c>
      <c r="CL722">
        <v>0</v>
      </c>
      <c r="CM722">
        <v>0</v>
      </c>
      <c r="CN722">
        <v>0.39</v>
      </c>
      <c r="CO722">
        <v>0.56000000000000005</v>
      </c>
      <c r="CP722">
        <v>0</v>
      </c>
      <c r="CQ722" t="s">
        <v>1154</v>
      </c>
      <c r="CR722" t="s">
        <v>1153</v>
      </c>
      <c r="CS722" t="s">
        <v>1725</v>
      </c>
      <c r="CT722" t="s">
        <v>1397</v>
      </c>
      <c r="CU722" t="s">
        <v>1396</v>
      </c>
      <c r="CV722" t="s">
        <v>3738</v>
      </c>
      <c r="CW722" t="s">
        <v>1727</v>
      </c>
      <c r="CX722" t="s">
        <v>853</v>
      </c>
      <c r="DC722" t="s">
        <v>1387</v>
      </c>
      <c r="DE722" t="s">
        <v>1728</v>
      </c>
    </row>
    <row r="723" spans="1:109" x14ac:dyDescent="0.25">
      <c r="A723" t="s">
        <v>1025</v>
      </c>
      <c r="B723">
        <v>1</v>
      </c>
      <c r="C723" s="56">
        <v>42419</v>
      </c>
      <c r="D723" t="s">
        <v>1153</v>
      </c>
      <c r="E723" t="s">
        <v>3739</v>
      </c>
      <c r="G723" t="s">
        <v>3740</v>
      </c>
      <c r="H723" t="s">
        <v>1144</v>
      </c>
      <c r="I723" t="s">
        <v>1144</v>
      </c>
      <c r="J723" t="s">
        <v>1144</v>
      </c>
      <c r="K723" t="s">
        <v>1144</v>
      </c>
      <c r="L723">
        <v>2.81</v>
      </c>
      <c r="M723">
        <v>12.41</v>
      </c>
      <c r="N723">
        <v>0</v>
      </c>
      <c r="O723" s="56">
        <v>0</v>
      </c>
      <c r="P723" s="56">
        <v>0</v>
      </c>
      <c r="Q723">
        <v>1</v>
      </c>
      <c r="R723">
        <v>1</v>
      </c>
      <c r="S723">
        <v>11</v>
      </c>
      <c r="T723">
        <v>8</v>
      </c>
      <c r="U723">
        <v>3</v>
      </c>
      <c r="V723">
        <v>1</v>
      </c>
      <c r="X723" t="s">
        <v>7755</v>
      </c>
      <c r="AA723">
        <v>0</v>
      </c>
      <c r="AB723">
        <v>0</v>
      </c>
      <c r="AC723">
        <v>0</v>
      </c>
      <c r="AD723">
        <v>0</v>
      </c>
      <c r="AE723">
        <v>0</v>
      </c>
      <c r="AF723">
        <v>0</v>
      </c>
      <c r="AG723">
        <v>0</v>
      </c>
      <c r="AJ723" s="56"/>
      <c r="AK723" s="56"/>
      <c r="AL723" s="56"/>
      <c r="AP723" t="s">
        <v>1155</v>
      </c>
      <c r="AS723" t="s">
        <v>1152</v>
      </c>
      <c r="AT723">
        <v>1</v>
      </c>
      <c r="AV723">
        <v>0</v>
      </c>
      <c r="AW723">
        <v>0</v>
      </c>
      <c r="AX723">
        <v>0</v>
      </c>
      <c r="AY723" t="s">
        <v>1388</v>
      </c>
      <c r="AZ723" t="s">
        <v>1388</v>
      </c>
      <c r="BA723">
        <v>0</v>
      </c>
      <c r="BD723">
        <v>1000000000</v>
      </c>
      <c r="BE723">
        <v>0</v>
      </c>
      <c r="BF723">
        <v>0</v>
      </c>
      <c r="BG723">
        <v>0</v>
      </c>
      <c r="BH723">
        <v>0</v>
      </c>
      <c r="BI723">
        <v>0</v>
      </c>
      <c r="BJ723">
        <v>0</v>
      </c>
      <c r="BK723">
        <v>0</v>
      </c>
      <c r="BL723">
        <v>0</v>
      </c>
      <c r="BM723">
        <v>0</v>
      </c>
      <c r="BN723">
        <v>0</v>
      </c>
      <c r="BO723">
        <v>0</v>
      </c>
      <c r="BP723">
        <v>0</v>
      </c>
      <c r="BR723">
        <v>0</v>
      </c>
      <c r="BS723">
        <v>0</v>
      </c>
      <c r="BX723">
        <v>0</v>
      </c>
      <c r="BY723">
        <v>0</v>
      </c>
      <c r="BZ723">
        <v>0</v>
      </c>
      <c r="CA723">
        <v>0</v>
      </c>
      <c r="CB723">
        <v>0</v>
      </c>
      <c r="CC723">
        <v>1</v>
      </c>
      <c r="CD723" s="56">
        <v>42095</v>
      </c>
      <c r="CE723" s="56">
        <v>42342</v>
      </c>
      <c r="CF723" s="56">
        <v>42342</v>
      </c>
      <c r="CG723" s="56">
        <v>42419</v>
      </c>
      <c r="CH723" s="56"/>
      <c r="CI723" s="56"/>
      <c r="CJ723">
        <v>1.48</v>
      </c>
      <c r="CK723">
        <v>0</v>
      </c>
      <c r="CL723">
        <v>0.61</v>
      </c>
      <c r="CM723">
        <v>0</v>
      </c>
      <c r="CN723">
        <v>0</v>
      </c>
      <c r="CO723">
        <v>0</v>
      </c>
      <c r="CP723">
        <v>0.34</v>
      </c>
      <c r="CQ723" t="s">
        <v>1154</v>
      </c>
      <c r="CR723" t="s">
        <v>1153</v>
      </c>
      <c r="CS723" t="s">
        <v>1725</v>
      </c>
      <c r="CT723" t="s">
        <v>1397</v>
      </c>
      <c r="CU723" t="s">
        <v>1396</v>
      </c>
      <c r="CV723" t="s">
        <v>3741</v>
      </c>
      <c r="CW723" t="s">
        <v>1738</v>
      </c>
      <c r="CX723" t="s">
        <v>853</v>
      </c>
      <c r="DC723" t="s">
        <v>1387</v>
      </c>
      <c r="DE723" t="s">
        <v>1728</v>
      </c>
    </row>
    <row r="724" spans="1:109" x14ac:dyDescent="0.25">
      <c r="A724" t="s">
        <v>1025</v>
      </c>
      <c r="B724">
        <v>1</v>
      </c>
      <c r="C724" s="56">
        <v>42419</v>
      </c>
      <c r="D724" t="s">
        <v>1153</v>
      </c>
      <c r="E724" t="s">
        <v>3742</v>
      </c>
      <c r="G724" t="s">
        <v>3743</v>
      </c>
      <c r="H724" t="s">
        <v>1144</v>
      </c>
      <c r="I724" t="s">
        <v>1144</v>
      </c>
      <c r="J724" t="s">
        <v>1144</v>
      </c>
      <c r="K724" t="s">
        <v>1144</v>
      </c>
      <c r="L724">
        <v>1.08</v>
      </c>
      <c r="M724">
        <v>3.55</v>
      </c>
      <c r="N724">
        <v>0</v>
      </c>
      <c r="O724" s="56">
        <v>0</v>
      </c>
      <c r="P724" s="56">
        <v>0</v>
      </c>
      <c r="Q724">
        <v>1</v>
      </c>
      <c r="R724">
        <v>1</v>
      </c>
      <c r="S724">
        <v>11</v>
      </c>
      <c r="T724">
        <v>8</v>
      </c>
      <c r="U724">
        <v>3</v>
      </c>
      <c r="V724">
        <v>1</v>
      </c>
      <c r="X724" t="s">
        <v>7755</v>
      </c>
      <c r="AA724">
        <v>0</v>
      </c>
      <c r="AB724">
        <v>0</v>
      </c>
      <c r="AC724">
        <v>0</v>
      </c>
      <c r="AD724">
        <v>0</v>
      </c>
      <c r="AE724">
        <v>0</v>
      </c>
      <c r="AF724">
        <v>0</v>
      </c>
      <c r="AG724">
        <v>0</v>
      </c>
      <c r="AJ724" s="56"/>
      <c r="AK724" s="56"/>
      <c r="AL724" s="56"/>
      <c r="AP724" t="s">
        <v>1155</v>
      </c>
      <c r="AS724" t="s">
        <v>1152</v>
      </c>
      <c r="AT724">
        <v>1</v>
      </c>
      <c r="AV724">
        <v>0</v>
      </c>
      <c r="AW724">
        <v>0</v>
      </c>
      <c r="AX724">
        <v>0</v>
      </c>
      <c r="AY724" t="s">
        <v>1388</v>
      </c>
      <c r="AZ724" t="s">
        <v>1388</v>
      </c>
      <c r="BA724">
        <v>0</v>
      </c>
      <c r="BD724">
        <v>1000000000</v>
      </c>
      <c r="BE724">
        <v>6</v>
      </c>
      <c r="BF724">
        <v>0</v>
      </c>
      <c r="BG724">
        <v>0</v>
      </c>
      <c r="BH724">
        <v>0</v>
      </c>
      <c r="BI724">
        <v>0</v>
      </c>
      <c r="BJ724">
        <v>0</v>
      </c>
      <c r="BK724">
        <v>0</v>
      </c>
      <c r="BL724">
        <v>0</v>
      </c>
      <c r="BM724">
        <v>6</v>
      </c>
      <c r="BN724">
        <v>0</v>
      </c>
      <c r="BO724">
        <v>0</v>
      </c>
      <c r="BP724">
        <v>0</v>
      </c>
      <c r="BR724">
        <v>0</v>
      </c>
      <c r="BS724">
        <v>0</v>
      </c>
      <c r="BX724">
        <v>0</v>
      </c>
      <c r="BY724">
        <v>0</v>
      </c>
      <c r="BZ724">
        <v>0</v>
      </c>
      <c r="CA724">
        <v>0</v>
      </c>
      <c r="CB724">
        <v>0</v>
      </c>
      <c r="CC724">
        <v>1</v>
      </c>
      <c r="CD724" s="56">
        <v>42095</v>
      </c>
      <c r="CE724" s="56">
        <v>42342</v>
      </c>
      <c r="CF724" s="56">
        <v>42342</v>
      </c>
      <c r="CG724" s="56">
        <v>42419</v>
      </c>
      <c r="CH724" s="56"/>
      <c r="CI724" s="56"/>
      <c r="CJ724">
        <v>0</v>
      </c>
      <c r="CK724">
        <v>0</v>
      </c>
      <c r="CL724">
        <v>0</v>
      </c>
      <c r="CM724">
        <v>0</v>
      </c>
      <c r="CN724">
        <v>0</v>
      </c>
      <c r="CO724">
        <v>0</v>
      </c>
      <c r="CP724">
        <v>0.95</v>
      </c>
      <c r="CQ724" t="s">
        <v>1154</v>
      </c>
      <c r="CR724" t="s">
        <v>1153</v>
      </c>
      <c r="CS724" t="s">
        <v>1725</v>
      </c>
      <c r="CT724" t="s">
        <v>1397</v>
      </c>
      <c r="CU724" t="s">
        <v>1396</v>
      </c>
      <c r="CV724" t="s">
        <v>3744</v>
      </c>
      <c r="CW724" t="s">
        <v>1738</v>
      </c>
      <c r="CX724" t="s">
        <v>853</v>
      </c>
      <c r="DC724" t="s">
        <v>1387</v>
      </c>
      <c r="DE724" t="s">
        <v>1728</v>
      </c>
    </row>
    <row r="725" spans="1:109" x14ac:dyDescent="0.25">
      <c r="A725" t="s">
        <v>1025</v>
      </c>
      <c r="B725">
        <v>2</v>
      </c>
      <c r="C725" s="56">
        <v>42419</v>
      </c>
      <c r="D725" t="s">
        <v>1153</v>
      </c>
      <c r="E725" t="s">
        <v>1539</v>
      </c>
      <c r="G725" t="s">
        <v>3745</v>
      </c>
      <c r="H725" t="s">
        <v>1144</v>
      </c>
      <c r="I725" t="s">
        <v>1144</v>
      </c>
      <c r="J725" t="s">
        <v>1144</v>
      </c>
      <c r="K725" t="s">
        <v>1144</v>
      </c>
      <c r="L725">
        <v>0.16</v>
      </c>
      <c r="M725">
        <v>1.39</v>
      </c>
      <c r="N725">
        <v>0</v>
      </c>
      <c r="O725" s="56">
        <v>0</v>
      </c>
      <c r="P725" s="56">
        <v>0</v>
      </c>
      <c r="Q725">
        <v>1</v>
      </c>
      <c r="R725">
        <v>1</v>
      </c>
      <c r="S725">
        <v>11</v>
      </c>
      <c r="T725">
        <v>8</v>
      </c>
      <c r="U725">
        <v>3</v>
      </c>
      <c r="V725">
        <v>1</v>
      </c>
      <c r="W725" t="s">
        <v>1156</v>
      </c>
      <c r="X725" t="s">
        <v>7659</v>
      </c>
      <c r="Y725">
        <v>66</v>
      </c>
      <c r="AA725">
        <v>0</v>
      </c>
      <c r="AB725">
        <v>0</v>
      </c>
      <c r="AC725">
        <v>0</v>
      </c>
      <c r="AD725">
        <v>0</v>
      </c>
      <c r="AE725">
        <v>0</v>
      </c>
      <c r="AF725">
        <v>0</v>
      </c>
      <c r="AG725">
        <v>0</v>
      </c>
      <c r="AJ725" s="56"/>
      <c r="AK725" s="56"/>
      <c r="AL725" s="56"/>
      <c r="AP725" t="s">
        <v>1155</v>
      </c>
      <c r="AR725">
        <v>5</v>
      </c>
      <c r="AS725" t="s">
        <v>1152</v>
      </c>
      <c r="AT725">
        <v>1</v>
      </c>
      <c r="AV725">
        <v>83</v>
      </c>
      <c r="AW725">
        <v>55</v>
      </c>
      <c r="AX725">
        <v>27</v>
      </c>
      <c r="AY725" t="s">
        <v>1145</v>
      </c>
      <c r="AZ725" t="s">
        <v>1145</v>
      </c>
      <c r="BA725">
        <v>104</v>
      </c>
      <c r="BD725">
        <v>1000000000</v>
      </c>
      <c r="BE725">
        <v>36</v>
      </c>
      <c r="BF725">
        <v>0.56999999999999995</v>
      </c>
      <c r="BG725">
        <v>10</v>
      </c>
      <c r="BH725">
        <v>0</v>
      </c>
      <c r="BI725">
        <v>0</v>
      </c>
      <c r="BJ725">
        <v>0</v>
      </c>
      <c r="BK725">
        <v>0</v>
      </c>
      <c r="BL725">
        <v>0</v>
      </c>
      <c r="BM725">
        <v>46</v>
      </c>
      <c r="BN725">
        <v>0.45</v>
      </c>
      <c r="BO725">
        <v>0</v>
      </c>
      <c r="BP725">
        <v>0</v>
      </c>
      <c r="BR725">
        <v>35</v>
      </c>
      <c r="BS725">
        <v>23</v>
      </c>
      <c r="BT725">
        <v>0</v>
      </c>
      <c r="BX725">
        <v>0</v>
      </c>
      <c r="BY725">
        <v>0</v>
      </c>
      <c r="BZ725">
        <v>0</v>
      </c>
      <c r="CA725">
        <v>33.549999999999997</v>
      </c>
      <c r="CB725">
        <v>0</v>
      </c>
      <c r="CC725">
        <v>1</v>
      </c>
      <c r="CD725" s="56">
        <v>42342</v>
      </c>
      <c r="CE725" s="56">
        <v>42342</v>
      </c>
      <c r="CF725" s="56">
        <v>42342</v>
      </c>
      <c r="CG725" s="56">
        <v>42419</v>
      </c>
      <c r="CH725" s="56"/>
      <c r="CI725" s="56"/>
      <c r="CJ725">
        <v>0.14000000000000001</v>
      </c>
      <c r="CK725">
        <v>0</v>
      </c>
      <c r="CL725">
        <v>0</v>
      </c>
      <c r="CM725">
        <v>0</v>
      </c>
      <c r="CN725">
        <v>0.87</v>
      </c>
      <c r="CO725">
        <v>0.09</v>
      </c>
      <c r="CP725">
        <v>0</v>
      </c>
      <c r="CQ725" t="s">
        <v>1154</v>
      </c>
      <c r="CR725" t="s">
        <v>1153</v>
      </c>
      <c r="CS725" t="s">
        <v>1748</v>
      </c>
      <c r="CT725" t="s">
        <v>1397</v>
      </c>
      <c r="CU725" t="s">
        <v>1396</v>
      </c>
      <c r="CV725" t="s">
        <v>3746</v>
      </c>
      <c r="CW725" t="s">
        <v>1727</v>
      </c>
      <c r="CX725" t="s">
        <v>853</v>
      </c>
      <c r="DC725" t="s">
        <v>1387</v>
      </c>
      <c r="DE725" t="s">
        <v>1392</v>
      </c>
    </row>
    <row r="726" spans="1:109" x14ac:dyDescent="0.25">
      <c r="A726" t="s">
        <v>1025</v>
      </c>
      <c r="B726">
        <v>1</v>
      </c>
      <c r="C726" s="56">
        <v>42419</v>
      </c>
      <c r="D726" t="s">
        <v>1153</v>
      </c>
      <c r="E726" t="s">
        <v>1540</v>
      </c>
      <c r="G726" t="s">
        <v>3747</v>
      </c>
      <c r="H726" t="s">
        <v>1144</v>
      </c>
      <c r="I726" t="s">
        <v>1144</v>
      </c>
      <c r="J726" t="s">
        <v>1144</v>
      </c>
      <c r="K726" t="s">
        <v>1144</v>
      </c>
      <c r="L726">
        <v>0.45</v>
      </c>
      <c r="M726">
        <v>1.94</v>
      </c>
      <c r="N726">
        <v>0</v>
      </c>
      <c r="O726" s="56">
        <v>0</v>
      </c>
      <c r="P726" s="56">
        <v>0</v>
      </c>
      <c r="Q726">
        <v>1</v>
      </c>
      <c r="R726">
        <v>1</v>
      </c>
      <c r="S726">
        <v>11</v>
      </c>
      <c r="T726">
        <v>8</v>
      </c>
      <c r="U726">
        <v>3</v>
      </c>
      <c r="V726">
        <v>1</v>
      </c>
      <c r="W726" t="s">
        <v>1394</v>
      </c>
      <c r="X726" t="s">
        <v>7759</v>
      </c>
      <c r="AA726">
        <v>0</v>
      </c>
      <c r="AB726">
        <v>0</v>
      </c>
      <c r="AC726">
        <v>0</v>
      </c>
      <c r="AD726">
        <v>0</v>
      </c>
      <c r="AE726">
        <v>0</v>
      </c>
      <c r="AF726">
        <v>2</v>
      </c>
      <c r="AG726">
        <v>0</v>
      </c>
      <c r="AJ726" s="56"/>
      <c r="AK726" s="56"/>
      <c r="AL726" s="56"/>
      <c r="AP726" t="s">
        <v>1155</v>
      </c>
      <c r="AR726">
        <v>5</v>
      </c>
      <c r="AS726" t="s">
        <v>1152</v>
      </c>
      <c r="AT726">
        <v>1</v>
      </c>
      <c r="AV726">
        <v>350</v>
      </c>
      <c r="AW726">
        <v>233</v>
      </c>
      <c r="AX726">
        <v>116</v>
      </c>
      <c r="AY726" t="s">
        <v>839</v>
      </c>
      <c r="AZ726" t="s">
        <v>1145</v>
      </c>
      <c r="BA726">
        <v>280</v>
      </c>
      <c r="BD726">
        <v>1000000000</v>
      </c>
      <c r="BE726">
        <v>0</v>
      </c>
      <c r="BF726">
        <v>1</v>
      </c>
      <c r="BG726">
        <v>154</v>
      </c>
      <c r="BH726">
        <v>0</v>
      </c>
      <c r="BI726">
        <v>0</v>
      </c>
      <c r="BJ726">
        <v>0</v>
      </c>
      <c r="BK726">
        <v>0</v>
      </c>
      <c r="BL726">
        <v>0</v>
      </c>
      <c r="BM726">
        <v>154</v>
      </c>
      <c r="BN726">
        <v>0.56000000000000005</v>
      </c>
      <c r="BO726">
        <v>0</v>
      </c>
      <c r="BP726">
        <v>0</v>
      </c>
      <c r="BR726">
        <v>195</v>
      </c>
      <c r="BS726">
        <v>95</v>
      </c>
      <c r="BT726">
        <v>95</v>
      </c>
      <c r="BX726">
        <v>172.84</v>
      </c>
      <c r="BY726">
        <v>0</v>
      </c>
      <c r="BZ726">
        <v>0</v>
      </c>
      <c r="CA726">
        <v>14.45</v>
      </c>
      <c r="CB726">
        <v>0</v>
      </c>
      <c r="CC726">
        <v>1</v>
      </c>
      <c r="CD726" s="56">
        <v>42416</v>
      </c>
      <c r="CE726" s="56">
        <v>42416</v>
      </c>
      <c r="CF726" s="56">
        <v>42416</v>
      </c>
      <c r="CG726" s="56">
        <v>42493</v>
      </c>
      <c r="CH726" s="56"/>
      <c r="CI726" s="56"/>
      <c r="CJ726">
        <v>2</v>
      </c>
      <c r="CK726">
        <v>0</v>
      </c>
      <c r="CL726">
        <v>0.05</v>
      </c>
      <c r="CM726">
        <v>0.02</v>
      </c>
      <c r="CN726">
        <v>0</v>
      </c>
      <c r="CO726">
        <v>0</v>
      </c>
      <c r="CP726">
        <v>0</v>
      </c>
      <c r="CQ726" t="s">
        <v>1154</v>
      </c>
      <c r="CR726" t="s">
        <v>1153</v>
      </c>
      <c r="CS726" t="s">
        <v>1725</v>
      </c>
      <c r="CT726" t="s">
        <v>1397</v>
      </c>
      <c r="CU726" t="s">
        <v>1396</v>
      </c>
      <c r="CV726" t="s">
        <v>3748</v>
      </c>
      <c r="CW726" t="s">
        <v>1727</v>
      </c>
      <c r="CX726" t="s">
        <v>853</v>
      </c>
      <c r="DC726" t="s">
        <v>1387</v>
      </c>
      <c r="DE726" t="s">
        <v>1728</v>
      </c>
    </row>
    <row r="727" spans="1:109" x14ac:dyDescent="0.25">
      <c r="A727" t="s">
        <v>1025</v>
      </c>
      <c r="B727">
        <v>2</v>
      </c>
      <c r="C727" s="56">
        <v>42419</v>
      </c>
      <c r="D727" t="s">
        <v>1153</v>
      </c>
      <c r="E727" t="s">
        <v>3749</v>
      </c>
      <c r="G727" t="s">
        <v>3750</v>
      </c>
      <c r="H727" t="s">
        <v>1144</v>
      </c>
      <c r="I727" t="s">
        <v>1144</v>
      </c>
      <c r="J727" t="s">
        <v>1144</v>
      </c>
      <c r="K727" t="s">
        <v>1144</v>
      </c>
      <c r="L727">
        <v>8.25</v>
      </c>
      <c r="M727">
        <v>18.78</v>
      </c>
      <c r="N727">
        <v>0</v>
      </c>
      <c r="O727" s="56">
        <v>0</v>
      </c>
      <c r="P727" s="56">
        <v>0</v>
      </c>
      <c r="Q727">
        <v>1</v>
      </c>
      <c r="R727">
        <v>1</v>
      </c>
      <c r="S727">
        <v>11</v>
      </c>
      <c r="T727">
        <v>8</v>
      </c>
      <c r="U727">
        <v>3</v>
      </c>
      <c r="V727">
        <v>1</v>
      </c>
      <c r="X727" t="s">
        <v>7755</v>
      </c>
      <c r="AA727">
        <v>0</v>
      </c>
      <c r="AB727">
        <v>0</v>
      </c>
      <c r="AC727">
        <v>0</v>
      </c>
      <c r="AD727">
        <v>0</v>
      </c>
      <c r="AE727">
        <v>0</v>
      </c>
      <c r="AF727">
        <v>0</v>
      </c>
      <c r="AG727">
        <v>0</v>
      </c>
      <c r="AJ727" s="56"/>
      <c r="AK727" s="56"/>
      <c r="AL727" s="56"/>
      <c r="AM727">
        <v>2</v>
      </c>
      <c r="AP727" t="s">
        <v>1155</v>
      </c>
      <c r="AS727" t="s">
        <v>1152</v>
      </c>
      <c r="AT727">
        <v>1</v>
      </c>
      <c r="AV727">
        <v>2</v>
      </c>
      <c r="AW727">
        <v>2</v>
      </c>
      <c r="AX727">
        <v>1</v>
      </c>
      <c r="AY727" t="s">
        <v>1147</v>
      </c>
      <c r="AZ727" t="s">
        <v>1147</v>
      </c>
      <c r="BA727">
        <v>2</v>
      </c>
      <c r="BD727">
        <v>1000000000</v>
      </c>
      <c r="BE727">
        <v>8</v>
      </c>
      <c r="BF727">
        <v>-3</v>
      </c>
      <c r="BG727">
        <v>0</v>
      </c>
      <c r="BH727">
        <v>0</v>
      </c>
      <c r="BI727">
        <v>0</v>
      </c>
      <c r="BJ727">
        <v>0</v>
      </c>
      <c r="BK727">
        <v>0</v>
      </c>
      <c r="BL727">
        <v>0</v>
      </c>
      <c r="BM727">
        <v>8</v>
      </c>
      <c r="BN727">
        <v>-3</v>
      </c>
      <c r="BO727">
        <v>0</v>
      </c>
      <c r="BP727">
        <v>0</v>
      </c>
      <c r="BR727">
        <v>0</v>
      </c>
      <c r="BS727">
        <v>1</v>
      </c>
      <c r="BX727">
        <v>0</v>
      </c>
      <c r="BY727">
        <v>49.5</v>
      </c>
      <c r="BZ727">
        <v>0</v>
      </c>
      <c r="CA727">
        <v>5.57</v>
      </c>
      <c r="CB727">
        <v>0</v>
      </c>
      <c r="CC727">
        <v>1</v>
      </c>
      <c r="CD727" s="56">
        <v>42095</v>
      </c>
      <c r="CE727" s="56">
        <v>42342</v>
      </c>
      <c r="CF727" s="56">
        <v>42342</v>
      </c>
      <c r="CG727" s="56">
        <v>42419</v>
      </c>
      <c r="CH727" s="56"/>
      <c r="CI727" s="56"/>
      <c r="CJ727">
        <v>0</v>
      </c>
      <c r="CK727">
        <v>0</v>
      </c>
      <c r="CL727">
        <v>0</v>
      </c>
      <c r="CM727">
        <v>0</v>
      </c>
      <c r="CN727">
        <v>0</v>
      </c>
      <c r="CO727">
        <v>0</v>
      </c>
      <c r="CP727">
        <v>0.96</v>
      </c>
      <c r="CQ727" t="s">
        <v>1154</v>
      </c>
      <c r="CR727" t="s">
        <v>1153</v>
      </c>
      <c r="CS727" t="s">
        <v>1748</v>
      </c>
      <c r="CT727" t="s">
        <v>1397</v>
      </c>
      <c r="CU727" t="s">
        <v>1396</v>
      </c>
      <c r="CV727" t="s">
        <v>3751</v>
      </c>
      <c r="CW727" t="s">
        <v>1727</v>
      </c>
      <c r="CX727" t="s">
        <v>853</v>
      </c>
      <c r="DC727" t="s">
        <v>1387</v>
      </c>
      <c r="DE727" t="s">
        <v>1392</v>
      </c>
    </row>
    <row r="728" spans="1:109" x14ac:dyDescent="0.25">
      <c r="A728" t="s">
        <v>1025</v>
      </c>
      <c r="B728">
        <v>1</v>
      </c>
      <c r="C728" s="56">
        <v>42419</v>
      </c>
      <c r="D728" t="s">
        <v>1153</v>
      </c>
      <c r="E728" t="s">
        <v>1541</v>
      </c>
      <c r="G728" t="s">
        <v>3752</v>
      </c>
      <c r="H728" t="s">
        <v>1144</v>
      </c>
      <c r="I728" t="s">
        <v>1144</v>
      </c>
      <c r="J728" t="s">
        <v>1144</v>
      </c>
      <c r="K728" t="s">
        <v>1144</v>
      </c>
      <c r="L728">
        <v>6.95</v>
      </c>
      <c r="M728">
        <v>26.39</v>
      </c>
      <c r="N728">
        <v>0</v>
      </c>
      <c r="O728" s="56">
        <v>0</v>
      </c>
      <c r="P728" s="56">
        <v>0</v>
      </c>
      <c r="Q728">
        <v>1</v>
      </c>
      <c r="R728">
        <v>1</v>
      </c>
      <c r="S728">
        <v>11</v>
      </c>
      <c r="T728">
        <v>8</v>
      </c>
      <c r="U728">
        <v>3</v>
      </c>
      <c r="V728">
        <v>1</v>
      </c>
      <c r="W728" t="s">
        <v>1156</v>
      </c>
      <c r="X728" t="s">
        <v>7662</v>
      </c>
      <c r="Y728">
        <v>140</v>
      </c>
      <c r="AA728">
        <v>0</v>
      </c>
      <c r="AB728">
        <v>0</v>
      </c>
      <c r="AC728">
        <v>0</v>
      </c>
      <c r="AD728">
        <v>0</v>
      </c>
      <c r="AE728">
        <v>0</v>
      </c>
      <c r="AF728">
        <v>0</v>
      </c>
      <c r="AG728">
        <v>0</v>
      </c>
      <c r="AJ728" s="56"/>
      <c r="AK728" s="56"/>
      <c r="AL728" s="56"/>
      <c r="AP728" t="s">
        <v>1155</v>
      </c>
      <c r="AR728">
        <v>5</v>
      </c>
      <c r="AS728" t="s">
        <v>1152</v>
      </c>
      <c r="AT728">
        <v>1</v>
      </c>
      <c r="AV728">
        <v>200</v>
      </c>
      <c r="AW728">
        <v>133</v>
      </c>
      <c r="AX728">
        <v>66</v>
      </c>
      <c r="AY728" t="s">
        <v>1148</v>
      </c>
      <c r="AZ728" t="s">
        <v>1148</v>
      </c>
      <c r="BA728">
        <v>150</v>
      </c>
      <c r="BD728">
        <v>1000000000</v>
      </c>
      <c r="BE728">
        <v>139</v>
      </c>
      <c r="BF728">
        <v>0.31</v>
      </c>
      <c r="BG728">
        <v>0</v>
      </c>
      <c r="BH728">
        <v>0</v>
      </c>
      <c r="BI728">
        <v>0</v>
      </c>
      <c r="BJ728">
        <v>0</v>
      </c>
      <c r="BK728">
        <v>0</v>
      </c>
      <c r="BL728">
        <v>0</v>
      </c>
      <c r="BM728">
        <v>139</v>
      </c>
      <c r="BN728">
        <v>0.31</v>
      </c>
      <c r="BO728">
        <v>0</v>
      </c>
      <c r="BP728">
        <v>0</v>
      </c>
      <c r="BR728">
        <v>60</v>
      </c>
      <c r="BS728">
        <v>55</v>
      </c>
      <c r="BX728">
        <v>0</v>
      </c>
      <c r="BY728">
        <v>0</v>
      </c>
      <c r="BZ728">
        <v>0</v>
      </c>
      <c r="CA728">
        <v>12.21</v>
      </c>
      <c r="CB728">
        <v>0</v>
      </c>
      <c r="CC728">
        <v>1</v>
      </c>
      <c r="CD728" s="56">
        <v>42272</v>
      </c>
      <c r="CE728" s="56">
        <v>42342</v>
      </c>
      <c r="CF728" s="56">
        <v>42342</v>
      </c>
      <c r="CG728" s="56">
        <v>42419</v>
      </c>
      <c r="CH728" s="56"/>
      <c r="CI728" s="56"/>
      <c r="CJ728">
        <v>0.04</v>
      </c>
      <c r="CK728">
        <v>0</v>
      </c>
      <c r="CL728">
        <v>0</v>
      </c>
      <c r="CM728">
        <v>0</v>
      </c>
      <c r="CN728">
        <v>0</v>
      </c>
      <c r="CO728">
        <v>0.95</v>
      </c>
      <c r="CP728">
        <v>0</v>
      </c>
      <c r="CQ728" t="s">
        <v>1154</v>
      </c>
      <c r="CR728" t="s">
        <v>1153</v>
      </c>
      <c r="CS728" t="s">
        <v>1725</v>
      </c>
      <c r="CT728" t="s">
        <v>1397</v>
      </c>
      <c r="CU728" t="s">
        <v>1396</v>
      </c>
      <c r="CV728" t="s">
        <v>3753</v>
      </c>
      <c r="CW728" t="s">
        <v>1727</v>
      </c>
      <c r="CX728" t="s">
        <v>853</v>
      </c>
      <c r="DC728" t="s">
        <v>1387</v>
      </c>
      <c r="DE728" t="s">
        <v>1728</v>
      </c>
    </row>
    <row r="729" spans="1:109" x14ac:dyDescent="0.25">
      <c r="A729" t="s">
        <v>1025</v>
      </c>
      <c r="B729">
        <v>1</v>
      </c>
      <c r="C729" s="56">
        <v>42419</v>
      </c>
      <c r="D729" t="s">
        <v>1153</v>
      </c>
      <c r="E729" t="s">
        <v>3754</v>
      </c>
      <c r="G729" t="s">
        <v>3755</v>
      </c>
      <c r="H729" t="s">
        <v>1144</v>
      </c>
      <c r="I729" t="s">
        <v>1144</v>
      </c>
      <c r="J729" t="s">
        <v>1144</v>
      </c>
      <c r="K729" t="s">
        <v>1144</v>
      </c>
      <c r="L729">
        <v>40.659999999999997</v>
      </c>
      <c r="M729">
        <v>104.81</v>
      </c>
      <c r="N729">
        <v>0</v>
      </c>
      <c r="O729" s="56">
        <v>0</v>
      </c>
      <c r="P729" s="56">
        <v>0</v>
      </c>
      <c r="Q729">
        <v>1</v>
      </c>
      <c r="R729">
        <v>1</v>
      </c>
      <c r="S729">
        <v>11</v>
      </c>
      <c r="T729">
        <v>8</v>
      </c>
      <c r="U729">
        <v>3</v>
      </c>
      <c r="V729">
        <v>1</v>
      </c>
      <c r="X729" t="s">
        <v>7755</v>
      </c>
      <c r="AA729">
        <v>0</v>
      </c>
      <c r="AB729">
        <v>0</v>
      </c>
      <c r="AC729">
        <v>0</v>
      </c>
      <c r="AD729">
        <v>0</v>
      </c>
      <c r="AE729">
        <v>0</v>
      </c>
      <c r="AF729">
        <v>0</v>
      </c>
      <c r="AG729">
        <v>0</v>
      </c>
      <c r="AJ729" s="56"/>
      <c r="AK729" s="56"/>
      <c r="AL729" s="56"/>
      <c r="AM729">
        <v>1</v>
      </c>
      <c r="AP729" t="s">
        <v>1155</v>
      </c>
      <c r="AS729" t="s">
        <v>1152</v>
      </c>
      <c r="AT729">
        <v>1</v>
      </c>
      <c r="AV729">
        <v>3</v>
      </c>
      <c r="AW729">
        <v>2</v>
      </c>
      <c r="AX729">
        <v>1</v>
      </c>
      <c r="AY729" t="s">
        <v>1147</v>
      </c>
      <c r="AZ729" t="s">
        <v>1147</v>
      </c>
      <c r="BA729">
        <v>3</v>
      </c>
      <c r="BD729">
        <v>1000000000</v>
      </c>
      <c r="BE729">
        <v>5</v>
      </c>
      <c r="BF729">
        <v>-0.67</v>
      </c>
      <c r="BG729">
        <v>0</v>
      </c>
      <c r="BH729">
        <v>0</v>
      </c>
      <c r="BI729">
        <v>0</v>
      </c>
      <c r="BJ729">
        <v>0</v>
      </c>
      <c r="BK729">
        <v>0</v>
      </c>
      <c r="BL729">
        <v>0</v>
      </c>
      <c r="BM729">
        <v>5</v>
      </c>
      <c r="BN729">
        <v>-0.67</v>
      </c>
      <c r="BO729">
        <v>0</v>
      </c>
      <c r="BP729">
        <v>0</v>
      </c>
      <c r="BR729">
        <v>0</v>
      </c>
      <c r="BS729">
        <v>1</v>
      </c>
      <c r="BX729">
        <v>0</v>
      </c>
      <c r="BY729">
        <v>81.319999999999993</v>
      </c>
      <c r="BZ729">
        <v>0</v>
      </c>
      <c r="CA729">
        <v>6.88</v>
      </c>
      <c r="CB729">
        <v>0</v>
      </c>
      <c r="CC729">
        <v>1</v>
      </c>
      <c r="CD729" s="56">
        <v>42095</v>
      </c>
      <c r="CE729" s="56">
        <v>42342</v>
      </c>
      <c r="CF729" s="56">
        <v>42342</v>
      </c>
      <c r="CG729" s="56">
        <v>42419</v>
      </c>
      <c r="CH729" s="56"/>
      <c r="CI729" s="56"/>
      <c r="CJ729">
        <v>0</v>
      </c>
      <c r="CK729">
        <v>0</v>
      </c>
      <c r="CL729">
        <v>0</v>
      </c>
      <c r="CM729">
        <v>0</v>
      </c>
      <c r="CN729">
        <v>0</v>
      </c>
      <c r="CO729">
        <v>0</v>
      </c>
      <c r="CP729">
        <v>0.95</v>
      </c>
      <c r="CQ729" t="s">
        <v>1154</v>
      </c>
      <c r="CR729" t="s">
        <v>1153</v>
      </c>
      <c r="CS729" t="s">
        <v>1725</v>
      </c>
      <c r="CT729" t="s">
        <v>1397</v>
      </c>
      <c r="CU729" t="s">
        <v>1396</v>
      </c>
      <c r="CV729" t="s">
        <v>3756</v>
      </c>
      <c r="CW729" t="s">
        <v>1727</v>
      </c>
      <c r="CX729" t="s">
        <v>853</v>
      </c>
      <c r="DC729" t="s">
        <v>1387</v>
      </c>
      <c r="DE729" t="s">
        <v>1728</v>
      </c>
    </row>
    <row r="730" spans="1:109" x14ac:dyDescent="0.25">
      <c r="A730" t="s">
        <v>1025</v>
      </c>
      <c r="B730">
        <v>2</v>
      </c>
      <c r="C730" s="56">
        <v>42419</v>
      </c>
      <c r="D730" t="s">
        <v>1153</v>
      </c>
      <c r="E730" t="s">
        <v>3757</v>
      </c>
      <c r="G730" t="s">
        <v>3758</v>
      </c>
      <c r="H730" t="s">
        <v>1144</v>
      </c>
      <c r="I730" t="s">
        <v>1144</v>
      </c>
      <c r="J730" t="s">
        <v>1144</v>
      </c>
      <c r="K730" t="s">
        <v>1144</v>
      </c>
      <c r="L730">
        <v>1.1200000000000001</v>
      </c>
      <c r="M730">
        <v>3.42</v>
      </c>
      <c r="N730">
        <v>0</v>
      </c>
      <c r="O730" s="56">
        <v>0</v>
      </c>
      <c r="P730" s="56">
        <v>0</v>
      </c>
      <c r="Q730">
        <v>1</v>
      </c>
      <c r="R730">
        <v>1</v>
      </c>
      <c r="S730">
        <v>11</v>
      </c>
      <c r="T730">
        <v>8</v>
      </c>
      <c r="U730">
        <v>3</v>
      </c>
      <c r="V730">
        <v>1</v>
      </c>
      <c r="W730" t="s">
        <v>1156</v>
      </c>
      <c r="X730" t="s">
        <v>7755</v>
      </c>
      <c r="Y730">
        <v>21</v>
      </c>
      <c r="AA730">
        <v>0</v>
      </c>
      <c r="AB730">
        <v>0</v>
      </c>
      <c r="AC730">
        <v>0</v>
      </c>
      <c r="AD730">
        <v>0</v>
      </c>
      <c r="AE730">
        <v>0</v>
      </c>
      <c r="AF730">
        <v>0</v>
      </c>
      <c r="AG730">
        <v>0</v>
      </c>
      <c r="AJ730" s="56"/>
      <c r="AK730" s="56"/>
      <c r="AL730" s="56"/>
      <c r="AP730" t="s">
        <v>1155</v>
      </c>
      <c r="AR730">
        <v>5</v>
      </c>
      <c r="AS730" t="s">
        <v>1152</v>
      </c>
      <c r="AT730">
        <v>1</v>
      </c>
      <c r="AV730">
        <v>30</v>
      </c>
      <c r="AW730">
        <v>20</v>
      </c>
      <c r="AX730">
        <v>10</v>
      </c>
      <c r="AY730" t="s">
        <v>1148</v>
      </c>
      <c r="AZ730" t="s">
        <v>1148</v>
      </c>
      <c r="BA730">
        <v>30</v>
      </c>
      <c r="BD730">
        <v>1000000000</v>
      </c>
      <c r="BE730">
        <v>21</v>
      </c>
      <c r="BF730">
        <v>0.3</v>
      </c>
      <c r="BG730">
        <v>0</v>
      </c>
      <c r="BH730">
        <v>0</v>
      </c>
      <c r="BI730">
        <v>0</v>
      </c>
      <c r="BJ730">
        <v>0</v>
      </c>
      <c r="BK730">
        <v>0</v>
      </c>
      <c r="BL730">
        <v>5</v>
      </c>
      <c r="BM730">
        <v>26</v>
      </c>
      <c r="BN730">
        <v>0.13</v>
      </c>
      <c r="BO730">
        <v>0</v>
      </c>
      <c r="BP730">
        <v>0</v>
      </c>
      <c r="BR730">
        <v>5</v>
      </c>
      <c r="BS730">
        <v>8</v>
      </c>
      <c r="BX730">
        <v>0</v>
      </c>
      <c r="BY730">
        <v>0</v>
      </c>
      <c r="BZ730">
        <v>0</v>
      </c>
      <c r="CA730">
        <v>8.9600000000000009</v>
      </c>
      <c r="CB730">
        <v>0</v>
      </c>
      <c r="CC730">
        <v>1</v>
      </c>
      <c r="CD730" s="56">
        <v>42095</v>
      </c>
      <c r="CE730" s="56">
        <v>42342</v>
      </c>
      <c r="CF730" s="56">
        <v>42342</v>
      </c>
      <c r="CG730" s="56">
        <v>42419</v>
      </c>
      <c r="CH730" s="56"/>
      <c r="CI730" s="56"/>
      <c r="CJ730">
        <v>0.09</v>
      </c>
      <c r="CK730">
        <v>0</v>
      </c>
      <c r="CL730">
        <v>0</v>
      </c>
      <c r="CM730">
        <v>0</v>
      </c>
      <c r="CN730">
        <v>0</v>
      </c>
      <c r="CO730">
        <v>0.96</v>
      </c>
      <c r="CP730">
        <v>0</v>
      </c>
      <c r="CQ730" t="s">
        <v>1154</v>
      </c>
      <c r="CR730" t="s">
        <v>1153</v>
      </c>
      <c r="CS730" t="s">
        <v>1748</v>
      </c>
      <c r="CT730" t="s">
        <v>1397</v>
      </c>
      <c r="CU730" t="s">
        <v>1396</v>
      </c>
      <c r="CV730" t="s">
        <v>3759</v>
      </c>
      <c r="CW730" t="s">
        <v>1727</v>
      </c>
      <c r="CX730" t="s">
        <v>853</v>
      </c>
      <c r="DC730" t="s">
        <v>1387</v>
      </c>
      <c r="DE730" t="s">
        <v>1392</v>
      </c>
    </row>
    <row r="731" spans="1:109" x14ac:dyDescent="0.25">
      <c r="A731" t="s">
        <v>1025</v>
      </c>
      <c r="B731">
        <v>2</v>
      </c>
      <c r="C731" s="56">
        <v>42419</v>
      </c>
      <c r="D731" t="s">
        <v>1153</v>
      </c>
      <c r="E731" t="s">
        <v>1542</v>
      </c>
      <c r="G731" t="s">
        <v>3760</v>
      </c>
      <c r="H731" t="s">
        <v>1144</v>
      </c>
      <c r="I731" t="s">
        <v>1144</v>
      </c>
      <c r="J731" t="s">
        <v>1144</v>
      </c>
      <c r="K731" t="s">
        <v>1144</v>
      </c>
      <c r="L731">
        <v>31.6</v>
      </c>
      <c r="M731">
        <v>75.599999999999994</v>
      </c>
      <c r="N731">
        <v>0</v>
      </c>
      <c r="O731" s="56">
        <v>0</v>
      </c>
      <c r="P731" s="56">
        <v>0</v>
      </c>
      <c r="Q731">
        <v>1</v>
      </c>
      <c r="R731">
        <v>1</v>
      </c>
      <c r="S731">
        <v>11</v>
      </c>
      <c r="T731">
        <v>8</v>
      </c>
      <c r="U731">
        <v>3</v>
      </c>
      <c r="V731">
        <v>1</v>
      </c>
      <c r="X731" t="s">
        <v>7757</v>
      </c>
      <c r="AA731">
        <v>0</v>
      </c>
      <c r="AB731">
        <v>0</v>
      </c>
      <c r="AC731">
        <v>0</v>
      </c>
      <c r="AD731">
        <v>0</v>
      </c>
      <c r="AE731">
        <v>0</v>
      </c>
      <c r="AF731">
        <v>39</v>
      </c>
      <c r="AG731">
        <v>0</v>
      </c>
      <c r="AJ731" s="56"/>
      <c r="AK731" s="56"/>
      <c r="AL731" s="56"/>
      <c r="AP731" t="s">
        <v>1155</v>
      </c>
      <c r="AR731">
        <v>2</v>
      </c>
      <c r="AS731" t="s">
        <v>1152</v>
      </c>
      <c r="AT731">
        <v>1</v>
      </c>
      <c r="AV731">
        <v>7</v>
      </c>
      <c r="AW731">
        <v>5</v>
      </c>
      <c r="AX731">
        <v>2</v>
      </c>
      <c r="AY731" t="s">
        <v>1147</v>
      </c>
      <c r="AZ731" t="s">
        <v>1147</v>
      </c>
      <c r="BA731">
        <v>5</v>
      </c>
      <c r="BD731">
        <v>1000000000</v>
      </c>
      <c r="BE731">
        <v>8</v>
      </c>
      <c r="BF731">
        <v>-0.14000000000000001</v>
      </c>
      <c r="BG731">
        <v>0</v>
      </c>
      <c r="BH731">
        <v>0</v>
      </c>
      <c r="BI731">
        <v>0</v>
      </c>
      <c r="BJ731">
        <v>0</v>
      </c>
      <c r="BK731">
        <v>0</v>
      </c>
      <c r="BL731">
        <v>2</v>
      </c>
      <c r="BM731">
        <v>10</v>
      </c>
      <c r="BN731">
        <v>-0.43</v>
      </c>
      <c r="BO731">
        <v>0</v>
      </c>
      <c r="BP731">
        <v>0</v>
      </c>
      <c r="BR731">
        <v>0</v>
      </c>
      <c r="BS731">
        <v>2</v>
      </c>
      <c r="BX731">
        <v>0</v>
      </c>
      <c r="BY731">
        <v>31.6</v>
      </c>
      <c r="BZ731">
        <v>0</v>
      </c>
      <c r="CA731">
        <v>6.08</v>
      </c>
      <c r="CB731">
        <v>0</v>
      </c>
      <c r="CC731">
        <v>1</v>
      </c>
      <c r="CD731" s="56">
        <v>42341</v>
      </c>
      <c r="CE731" s="56">
        <v>42342</v>
      </c>
      <c r="CF731" s="56">
        <v>42342</v>
      </c>
      <c r="CG731" s="56">
        <v>42419</v>
      </c>
      <c r="CH731" s="56"/>
      <c r="CI731" s="56"/>
      <c r="CJ731">
        <v>0.76</v>
      </c>
      <c r="CK731">
        <v>0</v>
      </c>
      <c r="CL731">
        <v>0.12</v>
      </c>
      <c r="CM731">
        <v>0.43</v>
      </c>
      <c r="CN731">
        <v>0.21</v>
      </c>
      <c r="CO731">
        <v>0</v>
      </c>
      <c r="CP731">
        <v>0.21</v>
      </c>
      <c r="CQ731" t="s">
        <v>1154</v>
      </c>
      <c r="CR731" t="s">
        <v>1153</v>
      </c>
      <c r="CS731" t="s">
        <v>1748</v>
      </c>
      <c r="CT731" t="s">
        <v>1397</v>
      </c>
      <c r="CU731" t="s">
        <v>1396</v>
      </c>
      <c r="CV731" t="s">
        <v>3761</v>
      </c>
      <c r="CW731" t="s">
        <v>1390</v>
      </c>
      <c r="CX731" t="s">
        <v>853</v>
      </c>
      <c r="DC731" t="s">
        <v>1387</v>
      </c>
      <c r="DE731" t="s">
        <v>1392</v>
      </c>
    </row>
    <row r="732" spans="1:109" x14ac:dyDescent="0.25">
      <c r="A732" t="s">
        <v>1025</v>
      </c>
      <c r="B732">
        <v>2</v>
      </c>
      <c r="C732" s="56">
        <v>42419</v>
      </c>
      <c r="D732" t="s">
        <v>1153</v>
      </c>
      <c r="E732" t="s">
        <v>3762</v>
      </c>
      <c r="G732" t="s">
        <v>3763</v>
      </c>
      <c r="H732" t="s">
        <v>1144</v>
      </c>
      <c r="I732" t="s">
        <v>1144</v>
      </c>
      <c r="J732" t="s">
        <v>1144</v>
      </c>
      <c r="K732" t="s">
        <v>1144</v>
      </c>
      <c r="L732">
        <v>0.45</v>
      </c>
      <c r="M732">
        <v>1.31</v>
      </c>
      <c r="N732">
        <v>0</v>
      </c>
      <c r="O732" s="56">
        <v>0</v>
      </c>
      <c r="P732" s="56">
        <v>0</v>
      </c>
      <c r="Q732">
        <v>1</v>
      </c>
      <c r="R732">
        <v>1</v>
      </c>
      <c r="S732">
        <v>11</v>
      </c>
      <c r="T732">
        <v>8</v>
      </c>
      <c r="U732">
        <v>3</v>
      </c>
      <c r="V732">
        <v>1</v>
      </c>
      <c r="X732" t="s">
        <v>7757</v>
      </c>
      <c r="AA732">
        <v>0</v>
      </c>
      <c r="AB732">
        <v>0</v>
      </c>
      <c r="AC732">
        <v>0</v>
      </c>
      <c r="AD732">
        <v>0</v>
      </c>
      <c r="AE732">
        <v>0</v>
      </c>
      <c r="AF732">
        <v>0</v>
      </c>
      <c r="AG732">
        <v>0</v>
      </c>
      <c r="AJ732" s="56"/>
      <c r="AK732" s="56"/>
      <c r="AL732" s="56"/>
      <c r="AM732">
        <v>3</v>
      </c>
      <c r="AP732" t="s">
        <v>1155</v>
      </c>
      <c r="AR732">
        <v>5</v>
      </c>
      <c r="AS732" t="s">
        <v>1152</v>
      </c>
      <c r="AT732">
        <v>1</v>
      </c>
      <c r="AV732">
        <v>7</v>
      </c>
      <c r="AW732">
        <v>5</v>
      </c>
      <c r="AX732">
        <v>2</v>
      </c>
      <c r="AY732" t="s">
        <v>1147</v>
      </c>
      <c r="AZ732" t="s">
        <v>1147</v>
      </c>
      <c r="BA732">
        <v>10</v>
      </c>
      <c r="BD732">
        <v>1000000000</v>
      </c>
      <c r="BE732">
        <v>10</v>
      </c>
      <c r="BF732">
        <v>-0.43</v>
      </c>
      <c r="BG732">
        <v>0</v>
      </c>
      <c r="BH732">
        <v>0</v>
      </c>
      <c r="BI732">
        <v>0</v>
      </c>
      <c r="BJ732">
        <v>0</v>
      </c>
      <c r="BK732">
        <v>0</v>
      </c>
      <c r="BL732">
        <v>0</v>
      </c>
      <c r="BM732">
        <v>10</v>
      </c>
      <c r="BN732">
        <v>-0.43</v>
      </c>
      <c r="BO732">
        <v>0</v>
      </c>
      <c r="BP732">
        <v>0</v>
      </c>
      <c r="BR732">
        <v>0</v>
      </c>
      <c r="BS732">
        <v>2</v>
      </c>
      <c r="BX732">
        <v>0</v>
      </c>
      <c r="BY732">
        <v>1.35</v>
      </c>
      <c r="BZ732">
        <v>0</v>
      </c>
      <c r="CA732">
        <v>8.34</v>
      </c>
      <c r="CB732">
        <v>0</v>
      </c>
      <c r="CC732">
        <v>1</v>
      </c>
      <c r="CD732" s="56">
        <v>42341</v>
      </c>
      <c r="CE732" s="56">
        <v>42342</v>
      </c>
      <c r="CF732" s="56">
        <v>42342</v>
      </c>
      <c r="CG732" s="56">
        <v>42419</v>
      </c>
      <c r="CH732" s="56"/>
      <c r="CI732" s="56"/>
      <c r="CJ732">
        <v>0</v>
      </c>
      <c r="CK732">
        <v>0</v>
      </c>
      <c r="CL732">
        <v>0</v>
      </c>
      <c r="CM732">
        <v>0</v>
      </c>
      <c r="CN732">
        <v>0</v>
      </c>
      <c r="CO732">
        <v>0</v>
      </c>
      <c r="CP732">
        <v>0.96</v>
      </c>
      <c r="CQ732" t="s">
        <v>1154</v>
      </c>
      <c r="CR732" t="s">
        <v>1153</v>
      </c>
      <c r="CS732" t="s">
        <v>1748</v>
      </c>
      <c r="CT732" t="s">
        <v>1397</v>
      </c>
      <c r="CU732" t="s">
        <v>1396</v>
      </c>
      <c r="CV732" t="s">
        <v>3764</v>
      </c>
      <c r="CW732" t="s">
        <v>1390</v>
      </c>
      <c r="CX732" t="s">
        <v>853</v>
      </c>
      <c r="DC732" t="s">
        <v>1387</v>
      </c>
      <c r="DE732" t="s">
        <v>1392</v>
      </c>
    </row>
    <row r="733" spans="1:109" x14ac:dyDescent="0.25">
      <c r="A733" t="s">
        <v>1025</v>
      </c>
      <c r="B733">
        <v>6</v>
      </c>
      <c r="C733" s="56">
        <v>42419</v>
      </c>
      <c r="D733" t="s">
        <v>1153</v>
      </c>
      <c r="E733" t="s">
        <v>1543</v>
      </c>
      <c r="G733" t="s">
        <v>3765</v>
      </c>
      <c r="H733" t="s">
        <v>1144</v>
      </c>
      <c r="I733" t="s">
        <v>1144</v>
      </c>
      <c r="J733" t="s">
        <v>1144</v>
      </c>
      <c r="K733" t="s">
        <v>1144</v>
      </c>
      <c r="L733">
        <v>16.399999999999999</v>
      </c>
      <c r="M733">
        <v>30.46</v>
      </c>
      <c r="N733">
        <v>0</v>
      </c>
      <c r="O733" s="56">
        <v>0</v>
      </c>
      <c r="P733" s="56">
        <v>0</v>
      </c>
      <c r="Q733">
        <v>1</v>
      </c>
      <c r="R733">
        <v>1</v>
      </c>
      <c r="S733">
        <v>11</v>
      </c>
      <c r="T733">
        <v>8</v>
      </c>
      <c r="U733">
        <v>3</v>
      </c>
      <c r="V733">
        <v>1</v>
      </c>
      <c r="W733" t="s">
        <v>1156</v>
      </c>
      <c r="X733" t="s">
        <v>7767</v>
      </c>
      <c r="Y733">
        <v>80</v>
      </c>
      <c r="AA733">
        <v>0</v>
      </c>
      <c r="AB733">
        <v>0</v>
      </c>
      <c r="AC733">
        <v>0</v>
      </c>
      <c r="AD733">
        <v>0</v>
      </c>
      <c r="AE733">
        <v>0</v>
      </c>
      <c r="AF733">
        <v>2</v>
      </c>
      <c r="AG733">
        <v>0</v>
      </c>
      <c r="AJ733" s="56"/>
      <c r="AK733" s="56"/>
      <c r="AL733" s="56"/>
      <c r="AP733" t="s">
        <v>1155</v>
      </c>
      <c r="AR733">
        <v>6</v>
      </c>
      <c r="AS733" t="s">
        <v>1152</v>
      </c>
      <c r="AT733">
        <v>1</v>
      </c>
      <c r="AV733">
        <v>60</v>
      </c>
      <c r="AW733">
        <v>40</v>
      </c>
      <c r="AX733">
        <v>20</v>
      </c>
      <c r="AY733" t="s">
        <v>1145</v>
      </c>
      <c r="AZ733" t="s">
        <v>1145</v>
      </c>
      <c r="BA733">
        <v>35</v>
      </c>
      <c r="BD733">
        <v>1000000000</v>
      </c>
      <c r="BE733">
        <v>23</v>
      </c>
      <c r="BF733">
        <v>0.62</v>
      </c>
      <c r="BG733">
        <v>0</v>
      </c>
      <c r="BH733">
        <v>0</v>
      </c>
      <c r="BI733">
        <v>0</v>
      </c>
      <c r="BJ733">
        <v>0</v>
      </c>
      <c r="BK733">
        <v>0</v>
      </c>
      <c r="BL733">
        <v>6</v>
      </c>
      <c r="BM733">
        <v>29</v>
      </c>
      <c r="BN733">
        <v>0.52</v>
      </c>
      <c r="BO733">
        <v>0</v>
      </c>
      <c r="BP733">
        <v>0</v>
      </c>
      <c r="BR733">
        <v>30</v>
      </c>
      <c r="BS733">
        <v>16</v>
      </c>
      <c r="BX733">
        <v>0</v>
      </c>
      <c r="BY733">
        <v>0</v>
      </c>
      <c r="BZ733">
        <v>0</v>
      </c>
      <c r="CA733">
        <v>3.74</v>
      </c>
      <c r="CB733">
        <v>0</v>
      </c>
      <c r="CC733">
        <v>1</v>
      </c>
      <c r="CD733" s="56">
        <v>42174</v>
      </c>
      <c r="CE733" s="56">
        <v>42342</v>
      </c>
      <c r="CF733" s="56">
        <v>42342</v>
      </c>
      <c r="CG733" s="56">
        <v>42419</v>
      </c>
      <c r="CH733" s="56"/>
      <c r="CI733" s="56"/>
      <c r="CJ733">
        <v>0.34</v>
      </c>
      <c r="CK733">
        <v>40</v>
      </c>
      <c r="CL733">
        <v>0.03</v>
      </c>
      <c r="CM733">
        <v>0</v>
      </c>
      <c r="CN733">
        <v>0.48</v>
      </c>
      <c r="CO733">
        <v>0.35</v>
      </c>
      <c r="CP733">
        <v>0.12</v>
      </c>
      <c r="CQ733" t="s">
        <v>1154</v>
      </c>
      <c r="CR733" t="s">
        <v>1153</v>
      </c>
      <c r="CS733" t="s">
        <v>1395</v>
      </c>
      <c r="CT733" t="s">
        <v>1397</v>
      </c>
      <c r="CU733" t="s">
        <v>1396</v>
      </c>
      <c r="CV733" t="s">
        <v>3767</v>
      </c>
      <c r="CW733" t="s">
        <v>1391</v>
      </c>
      <c r="CX733" t="s">
        <v>853</v>
      </c>
      <c r="DC733" t="s">
        <v>1389</v>
      </c>
      <c r="DE733" t="s">
        <v>1728</v>
      </c>
    </row>
    <row r="734" spans="1:109" x14ac:dyDescent="0.25">
      <c r="A734" t="s">
        <v>1025</v>
      </c>
      <c r="B734">
        <v>2</v>
      </c>
      <c r="C734" s="56">
        <v>42419</v>
      </c>
      <c r="D734" t="s">
        <v>1153</v>
      </c>
      <c r="E734" t="s">
        <v>3768</v>
      </c>
      <c r="G734" t="s">
        <v>3769</v>
      </c>
      <c r="H734" t="s">
        <v>1144</v>
      </c>
      <c r="I734" t="s">
        <v>1144</v>
      </c>
      <c r="J734" t="s">
        <v>1144</v>
      </c>
      <c r="K734" t="s">
        <v>1144</v>
      </c>
      <c r="L734">
        <v>0.44</v>
      </c>
      <c r="M734">
        <v>0.96</v>
      </c>
      <c r="N734">
        <v>0</v>
      </c>
      <c r="O734" s="56">
        <v>0</v>
      </c>
      <c r="P734" s="56">
        <v>0</v>
      </c>
      <c r="Q734">
        <v>1</v>
      </c>
      <c r="R734">
        <v>1</v>
      </c>
      <c r="S734">
        <v>11</v>
      </c>
      <c r="T734">
        <v>8</v>
      </c>
      <c r="U734">
        <v>3</v>
      </c>
      <c r="V734">
        <v>1</v>
      </c>
      <c r="W734" t="s">
        <v>1156</v>
      </c>
      <c r="X734" t="s">
        <v>7757</v>
      </c>
      <c r="Y734">
        <v>22</v>
      </c>
      <c r="AA734">
        <v>0</v>
      </c>
      <c r="AB734">
        <v>0</v>
      </c>
      <c r="AC734">
        <v>0</v>
      </c>
      <c r="AD734">
        <v>0</v>
      </c>
      <c r="AE734">
        <v>0</v>
      </c>
      <c r="AF734">
        <v>34</v>
      </c>
      <c r="AG734">
        <v>0</v>
      </c>
      <c r="AJ734" s="56"/>
      <c r="AK734" s="56"/>
      <c r="AL734" s="56"/>
      <c r="AP734" t="s">
        <v>1155</v>
      </c>
      <c r="AR734">
        <v>5</v>
      </c>
      <c r="AS734" t="s">
        <v>1152</v>
      </c>
      <c r="AT734">
        <v>1</v>
      </c>
      <c r="AV734">
        <v>16</v>
      </c>
      <c r="AW734">
        <v>11</v>
      </c>
      <c r="AX734">
        <v>5</v>
      </c>
      <c r="AY734" t="s">
        <v>839</v>
      </c>
      <c r="AZ734" t="s">
        <v>1147</v>
      </c>
      <c r="BA734">
        <v>20</v>
      </c>
      <c r="BD734">
        <v>1000000000</v>
      </c>
      <c r="BE734">
        <v>0</v>
      </c>
      <c r="BF734">
        <v>1</v>
      </c>
      <c r="BG734">
        <v>12</v>
      </c>
      <c r="BH734">
        <v>0</v>
      </c>
      <c r="BI734">
        <v>0</v>
      </c>
      <c r="BJ734">
        <v>0</v>
      </c>
      <c r="BK734">
        <v>0</v>
      </c>
      <c r="BL734">
        <v>5</v>
      </c>
      <c r="BM734">
        <v>17</v>
      </c>
      <c r="BN734">
        <v>-0.06</v>
      </c>
      <c r="BO734">
        <v>0</v>
      </c>
      <c r="BP734">
        <v>0</v>
      </c>
      <c r="BR734">
        <v>0</v>
      </c>
      <c r="BS734">
        <v>4</v>
      </c>
      <c r="BX734">
        <v>2.6</v>
      </c>
      <c r="BY734">
        <v>0</v>
      </c>
      <c r="BZ734">
        <v>0</v>
      </c>
      <c r="CA734">
        <v>5.16</v>
      </c>
      <c r="CB734">
        <v>0</v>
      </c>
      <c r="CC734">
        <v>1</v>
      </c>
      <c r="CD734" s="56">
        <v>42341</v>
      </c>
      <c r="CE734" s="56">
        <v>42342</v>
      </c>
      <c r="CF734" s="56">
        <v>42342</v>
      </c>
      <c r="CG734" s="56">
        <v>42419</v>
      </c>
      <c r="CH734" s="56"/>
      <c r="CI734" s="56"/>
      <c r="CJ734">
        <v>1.76</v>
      </c>
      <c r="CK734">
        <v>299</v>
      </c>
      <c r="CL734">
        <v>0.45</v>
      </c>
      <c r="CM734">
        <v>0.47</v>
      </c>
      <c r="CN734">
        <v>0.04</v>
      </c>
      <c r="CO734">
        <v>0</v>
      </c>
      <c r="CP734">
        <v>0</v>
      </c>
      <c r="CQ734" t="s">
        <v>1154</v>
      </c>
      <c r="CR734" t="s">
        <v>1153</v>
      </c>
      <c r="CS734" t="s">
        <v>1748</v>
      </c>
      <c r="CT734" t="s">
        <v>1397</v>
      </c>
      <c r="CU734" t="s">
        <v>1396</v>
      </c>
      <c r="CV734" t="s">
        <v>3770</v>
      </c>
      <c r="CW734" t="s">
        <v>1738</v>
      </c>
      <c r="CX734" t="s">
        <v>853</v>
      </c>
      <c r="DC734" t="s">
        <v>1387</v>
      </c>
      <c r="DE734" t="s">
        <v>1392</v>
      </c>
    </row>
    <row r="735" spans="1:109" x14ac:dyDescent="0.25">
      <c r="A735" t="s">
        <v>1025</v>
      </c>
      <c r="B735">
        <v>6</v>
      </c>
      <c r="C735" s="56">
        <v>42419</v>
      </c>
      <c r="D735" t="s">
        <v>1153</v>
      </c>
      <c r="E735" t="s">
        <v>3771</v>
      </c>
      <c r="G735" t="s">
        <v>3772</v>
      </c>
      <c r="H735" t="s">
        <v>1144</v>
      </c>
      <c r="I735" t="s">
        <v>1144</v>
      </c>
      <c r="J735" t="s">
        <v>1144</v>
      </c>
      <c r="K735" t="s">
        <v>1144</v>
      </c>
      <c r="L735">
        <v>5.59</v>
      </c>
      <c r="M735">
        <v>14.22</v>
      </c>
      <c r="N735">
        <v>0</v>
      </c>
      <c r="O735" s="56">
        <v>0</v>
      </c>
      <c r="P735" s="56">
        <v>0</v>
      </c>
      <c r="Q735">
        <v>1</v>
      </c>
      <c r="R735">
        <v>1</v>
      </c>
      <c r="S735">
        <v>11</v>
      </c>
      <c r="T735">
        <v>8</v>
      </c>
      <c r="U735">
        <v>3</v>
      </c>
      <c r="V735">
        <v>1</v>
      </c>
      <c r="X735" t="s">
        <v>7755</v>
      </c>
      <c r="AA735">
        <v>0</v>
      </c>
      <c r="AB735">
        <v>0</v>
      </c>
      <c r="AC735">
        <v>0</v>
      </c>
      <c r="AD735">
        <v>0</v>
      </c>
      <c r="AE735">
        <v>0</v>
      </c>
      <c r="AF735">
        <v>0</v>
      </c>
      <c r="AG735">
        <v>0</v>
      </c>
      <c r="AJ735" s="56"/>
      <c r="AK735" s="56"/>
      <c r="AL735" s="56"/>
      <c r="AP735" t="s">
        <v>1155</v>
      </c>
      <c r="AS735" t="s">
        <v>1152</v>
      </c>
      <c r="AT735">
        <v>1</v>
      </c>
      <c r="AV735">
        <v>0</v>
      </c>
      <c r="AW735">
        <v>0</v>
      </c>
      <c r="AX735">
        <v>0</v>
      </c>
      <c r="AY735" t="s">
        <v>1388</v>
      </c>
      <c r="AZ735" t="s">
        <v>1388</v>
      </c>
      <c r="BA735">
        <v>0</v>
      </c>
      <c r="BD735">
        <v>1000000000</v>
      </c>
      <c r="BE735">
        <v>0</v>
      </c>
      <c r="BF735">
        <v>0</v>
      </c>
      <c r="BG735">
        <v>0</v>
      </c>
      <c r="BH735">
        <v>0</v>
      </c>
      <c r="BI735">
        <v>0</v>
      </c>
      <c r="BJ735">
        <v>0</v>
      </c>
      <c r="BK735">
        <v>0</v>
      </c>
      <c r="BL735">
        <v>0</v>
      </c>
      <c r="BM735">
        <v>0</v>
      </c>
      <c r="BN735">
        <v>0</v>
      </c>
      <c r="BO735">
        <v>0</v>
      </c>
      <c r="BP735">
        <v>0</v>
      </c>
      <c r="BR735">
        <v>0</v>
      </c>
      <c r="BS735">
        <v>0</v>
      </c>
      <c r="BX735">
        <v>0</v>
      </c>
      <c r="BY735">
        <v>0</v>
      </c>
      <c r="BZ735">
        <v>0</v>
      </c>
      <c r="CA735">
        <v>0</v>
      </c>
      <c r="CB735">
        <v>0</v>
      </c>
      <c r="CC735">
        <v>1</v>
      </c>
      <c r="CD735" s="56">
        <v>42095</v>
      </c>
      <c r="CE735" s="56">
        <v>42342</v>
      </c>
      <c r="CF735" s="56">
        <v>42342</v>
      </c>
      <c r="CG735" s="56">
        <v>42419</v>
      </c>
      <c r="CH735" s="56"/>
      <c r="CI735" s="56"/>
      <c r="CJ735">
        <v>1</v>
      </c>
      <c r="CK735">
        <v>0</v>
      </c>
      <c r="CL735">
        <v>0.97</v>
      </c>
      <c r="CM735">
        <v>0</v>
      </c>
      <c r="CN735">
        <v>0</v>
      </c>
      <c r="CO735">
        <v>0</v>
      </c>
      <c r="CP735">
        <v>0</v>
      </c>
      <c r="CQ735" t="s">
        <v>1154</v>
      </c>
      <c r="CR735" t="s">
        <v>1153</v>
      </c>
      <c r="CS735" t="s">
        <v>1395</v>
      </c>
      <c r="CT735" t="s">
        <v>1397</v>
      </c>
      <c r="CU735" t="s">
        <v>1396</v>
      </c>
      <c r="CV735" t="s">
        <v>3773</v>
      </c>
      <c r="CW735" t="s">
        <v>1727</v>
      </c>
      <c r="CX735" t="s">
        <v>853</v>
      </c>
      <c r="DC735" t="s">
        <v>1387</v>
      </c>
      <c r="DE735" t="s">
        <v>1728</v>
      </c>
    </row>
    <row r="736" spans="1:109" x14ac:dyDescent="0.25">
      <c r="A736" t="s">
        <v>1025</v>
      </c>
      <c r="B736">
        <v>2</v>
      </c>
      <c r="C736" s="56">
        <v>42419</v>
      </c>
      <c r="D736" t="s">
        <v>1153</v>
      </c>
      <c r="E736" t="s">
        <v>1544</v>
      </c>
      <c r="G736" t="s">
        <v>3774</v>
      </c>
      <c r="H736" t="s">
        <v>1144</v>
      </c>
      <c r="I736" t="s">
        <v>1144</v>
      </c>
      <c r="J736" t="s">
        <v>1144</v>
      </c>
      <c r="K736" t="s">
        <v>1144</v>
      </c>
      <c r="L736">
        <v>0.47</v>
      </c>
      <c r="M736">
        <v>2.36</v>
      </c>
      <c r="N736">
        <v>0</v>
      </c>
      <c r="O736" s="56">
        <v>0</v>
      </c>
      <c r="P736" s="56">
        <v>0</v>
      </c>
      <c r="Q736">
        <v>1</v>
      </c>
      <c r="R736">
        <v>1</v>
      </c>
      <c r="S736">
        <v>11</v>
      </c>
      <c r="T736">
        <v>8</v>
      </c>
      <c r="U736">
        <v>3</v>
      </c>
      <c r="V736">
        <v>1</v>
      </c>
      <c r="W736" t="s">
        <v>1156</v>
      </c>
      <c r="X736" t="s">
        <v>7755</v>
      </c>
      <c r="Y736">
        <v>96</v>
      </c>
      <c r="AA736">
        <v>0</v>
      </c>
      <c r="AB736">
        <v>0</v>
      </c>
      <c r="AC736">
        <v>0</v>
      </c>
      <c r="AD736">
        <v>0</v>
      </c>
      <c r="AE736">
        <v>0</v>
      </c>
      <c r="AF736">
        <v>0</v>
      </c>
      <c r="AG736">
        <v>0</v>
      </c>
      <c r="AJ736" s="56"/>
      <c r="AK736" s="56"/>
      <c r="AL736" s="56"/>
      <c r="AP736" t="s">
        <v>1155</v>
      </c>
      <c r="AR736">
        <v>5</v>
      </c>
      <c r="AS736" t="s">
        <v>1152</v>
      </c>
      <c r="AT736">
        <v>1</v>
      </c>
      <c r="AV736">
        <v>120</v>
      </c>
      <c r="AW736">
        <v>80</v>
      </c>
      <c r="AX736">
        <v>40</v>
      </c>
      <c r="AY736" t="s">
        <v>1145</v>
      </c>
      <c r="AZ736" t="s">
        <v>1145</v>
      </c>
      <c r="BA736">
        <v>120</v>
      </c>
      <c r="BD736">
        <v>1000000000</v>
      </c>
      <c r="BE736">
        <v>58</v>
      </c>
      <c r="BF736">
        <v>0.52</v>
      </c>
      <c r="BG736">
        <v>0</v>
      </c>
      <c r="BH736">
        <v>0</v>
      </c>
      <c r="BI736">
        <v>0</v>
      </c>
      <c r="BJ736">
        <v>0</v>
      </c>
      <c r="BK736">
        <v>0</v>
      </c>
      <c r="BL736">
        <v>22</v>
      </c>
      <c r="BM736">
        <v>80</v>
      </c>
      <c r="BN736">
        <v>0.33</v>
      </c>
      <c r="BO736">
        <v>0</v>
      </c>
      <c r="BP736">
        <v>0</v>
      </c>
      <c r="BR736">
        <v>40</v>
      </c>
      <c r="BS736">
        <v>33</v>
      </c>
      <c r="BX736">
        <v>0</v>
      </c>
      <c r="BY736">
        <v>0</v>
      </c>
      <c r="BZ736">
        <v>0</v>
      </c>
      <c r="CA736">
        <v>17.55</v>
      </c>
      <c r="CB736">
        <v>0</v>
      </c>
      <c r="CC736">
        <v>1</v>
      </c>
      <c r="CD736" s="56">
        <v>42095</v>
      </c>
      <c r="CE736" s="56">
        <v>42342</v>
      </c>
      <c r="CF736" s="56">
        <v>42342</v>
      </c>
      <c r="CG736" s="56">
        <v>42419</v>
      </c>
      <c r="CH736" s="56"/>
      <c r="CI736" s="56"/>
      <c r="CJ736">
        <v>0.22</v>
      </c>
      <c r="CK736">
        <v>0</v>
      </c>
      <c r="CL736">
        <v>0</v>
      </c>
      <c r="CM736">
        <v>0</v>
      </c>
      <c r="CN736">
        <v>0.45</v>
      </c>
      <c r="CO736">
        <v>0.51</v>
      </c>
      <c r="CP736">
        <v>0</v>
      </c>
      <c r="CQ736" t="s">
        <v>1154</v>
      </c>
      <c r="CR736" t="s">
        <v>1153</v>
      </c>
      <c r="CS736" t="s">
        <v>1748</v>
      </c>
      <c r="CT736" t="s">
        <v>1397</v>
      </c>
      <c r="CU736" t="s">
        <v>1396</v>
      </c>
      <c r="CV736" t="s">
        <v>3775</v>
      </c>
      <c r="CW736" t="s">
        <v>1727</v>
      </c>
      <c r="CX736" t="s">
        <v>853</v>
      </c>
      <c r="DC736" t="s">
        <v>1387</v>
      </c>
      <c r="DE736" t="s">
        <v>1392</v>
      </c>
    </row>
    <row r="737" spans="1:109" x14ac:dyDescent="0.25">
      <c r="A737" t="s">
        <v>1025</v>
      </c>
      <c r="B737">
        <v>1</v>
      </c>
      <c r="C737" s="56">
        <v>42419</v>
      </c>
      <c r="D737" t="s">
        <v>1153</v>
      </c>
      <c r="E737" t="s">
        <v>3776</v>
      </c>
      <c r="G737" t="s">
        <v>3777</v>
      </c>
      <c r="H737" t="s">
        <v>1144</v>
      </c>
      <c r="I737" t="s">
        <v>1144</v>
      </c>
      <c r="J737" t="s">
        <v>1144</v>
      </c>
      <c r="K737" t="s">
        <v>1144</v>
      </c>
      <c r="L737">
        <v>31.08</v>
      </c>
      <c r="M737">
        <v>53.39</v>
      </c>
      <c r="N737">
        <v>0</v>
      </c>
      <c r="O737" s="56">
        <v>0</v>
      </c>
      <c r="P737" s="56">
        <v>0</v>
      </c>
      <c r="Q737">
        <v>1</v>
      </c>
      <c r="R737">
        <v>1</v>
      </c>
      <c r="S737">
        <v>11</v>
      </c>
      <c r="T737">
        <v>8</v>
      </c>
      <c r="U737">
        <v>3</v>
      </c>
      <c r="V737">
        <v>1</v>
      </c>
      <c r="X737" t="s">
        <v>7755</v>
      </c>
      <c r="AA737">
        <v>0</v>
      </c>
      <c r="AB737">
        <v>0</v>
      </c>
      <c r="AC737">
        <v>0</v>
      </c>
      <c r="AD737">
        <v>0</v>
      </c>
      <c r="AE737">
        <v>0</v>
      </c>
      <c r="AF737">
        <v>0</v>
      </c>
      <c r="AG737">
        <v>0</v>
      </c>
      <c r="AJ737" s="56"/>
      <c r="AK737" s="56"/>
      <c r="AL737" s="56"/>
      <c r="AP737" t="s">
        <v>1155</v>
      </c>
      <c r="AR737">
        <v>2</v>
      </c>
      <c r="AS737" t="s">
        <v>1152</v>
      </c>
      <c r="AT737">
        <v>1</v>
      </c>
      <c r="AV737">
        <v>14</v>
      </c>
      <c r="AW737">
        <v>9</v>
      </c>
      <c r="AX737">
        <v>5</v>
      </c>
      <c r="AY737" t="s">
        <v>1147</v>
      </c>
      <c r="AZ737" t="s">
        <v>1147</v>
      </c>
      <c r="BA737">
        <v>14</v>
      </c>
      <c r="BD737">
        <v>1000000000</v>
      </c>
      <c r="BE737">
        <v>23</v>
      </c>
      <c r="BF737">
        <v>-0.64</v>
      </c>
      <c r="BG737">
        <v>0</v>
      </c>
      <c r="BH737">
        <v>0</v>
      </c>
      <c r="BI737">
        <v>0</v>
      </c>
      <c r="BJ737">
        <v>0</v>
      </c>
      <c r="BK737">
        <v>0</v>
      </c>
      <c r="BL737">
        <v>0</v>
      </c>
      <c r="BM737">
        <v>23</v>
      </c>
      <c r="BN737">
        <v>-0.64</v>
      </c>
      <c r="BO737">
        <v>0</v>
      </c>
      <c r="BP737">
        <v>0</v>
      </c>
      <c r="BR737">
        <v>0</v>
      </c>
      <c r="BS737">
        <v>4</v>
      </c>
      <c r="BX737">
        <v>0</v>
      </c>
      <c r="BY737">
        <v>279.72000000000003</v>
      </c>
      <c r="BZ737">
        <v>0</v>
      </c>
      <c r="CA737">
        <v>3.13</v>
      </c>
      <c r="CB737">
        <v>0</v>
      </c>
      <c r="CC737">
        <v>1</v>
      </c>
      <c r="CD737" s="56">
        <v>42095</v>
      </c>
      <c r="CE737" s="56">
        <v>42342</v>
      </c>
      <c r="CF737" s="56">
        <v>42342</v>
      </c>
      <c r="CG737" s="56">
        <v>42419</v>
      </c>
      <c r="CH737" s="56"/>
      <c r="CI737" s="56"/>
      <c r="CJ737">
        <v>0</v>
      </c>
      <c r="CK737">
        <v>0</v>
      </c>
      <c r="CL737">
        <v>0</v>
      </c>
      <c r="CM737">
        <v>0</v>
      </c>
      <c r="CN737">
        <v>0</v>
      </c>
      <c r="CO737">
        <v>0</v>
      </c>
      <c r="CP737">
        <v>0.95</v>
      </c>
      <c r="CQ737" t="s">
        <v>1154</v>
      </c>
      <c r="CR737" t="s">
        <v>1153</v>
      </c>
      <c r="CS737" t="s">
        <v>1725</v>
      </c>
      <c r="CT737" t="s">
        <v>1397</v>
      </c>
      <c r="CU737" t="s">
        <v>1396</v>
      </c>
      <c r="CV737" t="s">
        <v>3778</v>
      </c>
      <c r="CW737" t="s">
        <v>1390</v>
      </c>
      <c r="CX737" t="s">
        <v>853</v>
      </c>
      <c r="DC737" t="s">
        <v>1387</v>
      </c>
      <c r="DE737" t="s">
        <v>1728</v>
      </c>
    </row>
    <row r="738" spans="1:109" x14ac:dyDescent="0.25">
      <c r="A738" t="s">
        <v>1025</v>
      </c>
      <c r="B738">
        <v>1</v>
      </c>
      <c r="C738" s="56">
        <v>42419</v>
      </c>
      <c r="D738" t="s">
        <v>1153</v>
      </c>
      <c r="E738" t="s">
        <v>1545</v>
      </c>
      <c r="G738" t="s">
        <v>3779</v>
      </c>
      <c r="H738" t="s">
        <v>1144</v>
      </c>
      <c r="I738" t="s">
        <v>1144</v>
      </c>
      <c r="J738" t="s">
        <v>1144</v>
      </c>
      <c r="K738" t="s">
        <v>1144</v>
      </c>
      <c r="L738">
        <v>3.29</v>
      </c>
      <c r="M738">
        <v>8.99</v>
      </c>
      <c r="N738">
        <v>0</v>
      </c>
      <c r="O738" s="56">
        <v>0</v>
      </c>
      <c r="P738" s="56">
        <v>0</v>
      </c>
      <c r="Q738">
        <v>1</v>
      </c>
      <c r="R738">
        <v>1</v>
      </c>
      <c r="S738">
        <v>11</v>
      </c>
      <c r="T738">
        <v>8</v>
      </c>
      <c r="U738">
        <v>3</v>
      </c>
      <c r="V738">
        <v>1</v>
      </c>
      <c r="W738" t="s">
        <v>1394</v>
      </c>
      <c r="X738" t="s">
        <v>7759</v>
      </c>
      <c r="AA738">
        <v>0</v>
      </c>
      <c r="AB738">
        <v>0</v>
      </c>
      <c r="AC738">
        <v>0</v>
      </c>
      <c r="AD738">
        <v>0</v>
      </c>
      <c r="AE738">
        <v>0</v>
      </c>
      <c r="AF738">
        <v>28</v>
      </c>
      <c r="AG738">
        <v>0</v>
      </c>
      <c r="AJ738" s="56"/>
      <c r="AK738" s="56"/>
      <c r="AL738" s="56"/>
      <c r="AP738" t="s">
        <v>1155</v>
      </c>
      <c r="AR738">
        <v>5</v>
      </c>
      <c r="AS738" t="s">
        <v>1152</v>
      </c>
      <c r="AT738">
        <v>1</v>
      </c>
      <c r="AV738">
        <v>70</v>
      </c>
      <c r="AW738">
        <v>47</v>
      </c>
      <c r="AX738">
        <v>23</v>
      </c>
      <c r="AY738" t="s">
        <v>839</v>
      </c>
      <c r="AZ738" t="s">
        <v>1145</v>
      </c>
      <c r="BA738">
        <v>60</v>
      </c>
      <c r="BD738">
        <v>1000000000</v>
      </c>
      <c r="BE738">
        <v>0</v>
      </c>
      <c r="BF738">
        <v>1</v>
      </c>
      <c r="BG738">
        <v>0</v>
      </c>
      <c r="BH738">
        <v>0</v>
      </c>
      <c r="BI738">
        <v>0</v>
      </c>
      <c r="BJ738">
        <v>0</v>
      </c>
      <c r="BK738">
        <v>0</v>
      </c>
      <c r="BL738">
        <v>35</v>
      </c>
      <c r="BM738">
        <v>35</v>
      </c>
      <c r="BN738">
        <v>0.5</v>
      </c>
      <c r="BO738">
        <v>0</v>
      </c>
      <c r="BP738">
        <v>0</v>
      </c>
      <c r="BR738">
        <v>35</v>
      </c>
      <c r="BS738">
        <v>19</v>
      </c>
      <c r="BT738">
        <v>5</v>
      </c>
      <c r="BX738">
        <v>131.1</v>
      </c>
      <c r="BY738">
        <v>0</v>
      </c>
      <c r="BZ738">
        <v>0</v>
      </c>
      <c r="CA738">
        <v>7.56</v>
      </c>
      <c r="CB738">
        <v>0</v>
      </c>
      <c r="CC738">
        <v>1</v>
      </c>
      <c r="CD738" s="56">
        <v>42416</v>
      </c>
      <c r="CE738" s="56">
        <v>42416</v>
      </c>
      <c r="CF738" s="56">
        <v>42416</v>
      </c>
      <c r="CG738" s="56">
        <v>42493</v>
      </c>
      <c r="CH738" s="56"/>
      <c r="CI738" s="56"/>
      <c r="CJ738">
        <v>1</v>
      </c>
      <c r="CK738">
        <v>0</v>
      </c>
      <c r="CL738">
        <v>7.0000000000000007E-2</v>
      </c>
      <c r="CM738">
        <v>0</v>
      </c>
      <c r="CN738">
        <v>0</v>
      </c>
      <c r="CO738">
        <v>0</v>
      </c>
      <c r="CP738">
        <v>0</v>
      </c>
      <c r="CQ738" t="s">
        <v>1154</v>
      </c>
      <c r="CR738" t="s">
        <v>1153</v>
      </c>
      <c r="CS738" t="s">
        <v>1725</v>
      </c>
      <c r="CT738" t="s">
        <v>1397</v>
      </c>
      <c r="CU738" t="s">
        <v>1396</v>
      </c>
      <c r="CV738" t="s">
        <v>3780</v>
      </c>
      <c r="CW738" t="s">
        <v>1727</v>
      </c>
      <c r="CX738" t="s">
        <v>853</v>
      </c>
      <c r="DC738" t="s">
        <v>1387</v>
      </c>
      <c r="DE738" t="s">
        <v>1728</v>
      </c>
    </row>
    <row r="739" spans="1:109" x14ac:dyDescent="0.25">
      <c r="A739" t="s">
        <v>1025</v>
      </c>
      <c r="B739">
        <v>1</v>
      </c>
      <c r="C739" s="56">
        <v>42419</v>
      </c>
      <c r="D739" t="s">
        <v>1153</v>
      </c>
      <c r="E739" t="s">
        <v>3781</v>
      </c>
      <c r="G739" t="s">
        <v>3782</v>
      </c>
      <c r="H739" t="s">
        <v>1144</v>
      </c>
      <c r="I739" t="s">
        <v>1144</v>
      </c>
      <c r="J739" t="s">
        <v>1144</v>
      </c>
      <c r="K739" t="s">
        <v>1144</v>
      </c>
      <c r="L739">
        <v>2.0699999999999998</v>
      </c>
      <c r="M739">
        <v>5.4</v>
      </c>
      <c r="N739">
        <v>0</v>
      </c>
      <c r="O739" s="56">
        <v>0</v>
      </c>
      <c r="P739" s="56">
        <v>0</v>
      </c>
      <c r="Q739">
        <v>1</v>
      </c>
      <c r="R739">
        <v>1</v>
      </c>
      <c r="S739">
        <v>11</v>
      </c>
      <c r="T739">
        <v>8</v>
      </c>
      <c r="U739">
        <v>3</v>
      </c>
      <c r="V739">
        <v>1</v>
      </c>
      <c r="X739" t="s">
        <v>7755</v>
      </c>
      <c r="AA739">
        <v>0</v>
      </c>
      <c r="AB739">
        <v>0</v>
      </c>
      <c r="AC739">
        <v>0</v>
      </c>
      <c r="AD739">
        <v>0</v>
      </c>
      <c r="AE739">
        <v>0</v>
      </c>
      <c r="AF739">
        <v>0</v>
      </c>
      <c r="AG739">
        <v>0</v>
      </c>
      <c r="AJ739" s="56"/>
      <c r="AK739" s="56"/>
      <c r="AL739" s="56"/>
      <c r="AP739" t="s">
        <v>1155</v>
      </c>
      <c r="AR739">
        <v>2</v>
      </c>
      <c r="AS739" t="s">
        <v>1152</v>
      </c>
      <c r="AT739">
        <v>1</v>
      </c>
      <c r="AV739">
        <v>10</v>
      </c>
      <c r="AW739">
        <v>7</v>
      </c>
      <c r="AX739">
        <v>3</v>
      </c>
      <c r="AY739" t="s">
        <v>1147</v>
      </c>
      <c r="AZ739" t="s">
        <v>1147</v>
      </c>
      <c r="BA739">
        <v>10</v>
      </c>
      <c r="BD739">
        <v>1000000000</v>
      </c>
      <c r="BE739">
        <v>13</v>
      </c>
      <c r="BF739">
        <v>-0.3</v>
      </c>
      <c r="BG739">
        <v>0</v>
      </c>
      <c r="BH739">
        <v>0</v>
      </c>
      <c r="BI739">
        <v>0</v>
      </c>
      <c r="BJ739">
        <v>0</v>
      </c>
      <c r="BK739">
        <v>0</v>
      </c>
      <c r="BL739">
        <v>0</v>
      </c>
      <c r="BM739">
        <v>13</v>
      </c>
      <c r="BN739">
        <v>-0.3</v>
      </c>
      <c r="BO739">
        <v>0</v>
      </c>
      <c r="BP739">
        <v>0</v>
      </c>
      <c r="BR739">
        <v>0</v>
      </c>
      <c r="BS739">
        <v>3</v>
      </c>
      <c r="BX739">
        <v>0</v>
      </c>
      <c r="BY739">
        <v>6.21</v>
      </c>
      <c r="BZ739">
        <v>0</v>
      </c>
      <c r="CA739">
        <v>7.02</v>
      </c>
      <c r="CB739">
        <v>0</v>
      </c>
      <c r="CC739">
        <v>1</v>
      </c>
      <c r="CD739" s="56">
        <v>42095</v>
      </c>
      <c r="CE739" s="56">
        <v>42342</v>
      </c>
      <c r="CF739" s="56">
        <v>42342</v>
      </c>
      <c r="CG739" s="56">
        <v>42419</v>
      </c>
      <c r="CH739" s="56"/>
      <c r="CI739" s="56"/>
      <c r="CJ739">
        <v>0</v>
      </c>
      <c r="CK739">
        <v>0</v>
      </c>
      <c r="CL739">
        <v>0</v>
      </c>
      <c r="CM739">
        <v>0</v>
      </c>
      <c r="CN739">
        <v>0</v>
      </c>
      <c r="CO739">
        <v>0</v>
      </c>
      <c r="CP739">
        <v>0.95</v>
      </c>
      <c r="CQ739" t="s">
        <v>1154</v>
      </c>
      <c r="CR739" t="s">
        <v>1153</v>
      </c>
      <c r="CS739" t="s">
        <v>1725</v>
      </c>
      <c r="CT739" t="s">
        <v>1397</v>
      </c>
      <c r="CU739" t="s">
        <v>1396</v>
      </c>
      <c r="CV739" t="s">
        <v>3783</v>
      </c>
      <c r="CW739" t="s">
        <v>1390</v>
      </c>
      <c r="CX739" t="s">
        <v>853</v>
      </c>
      <c r="DC739" t="s">
        <v>1387</v>
      </c>
      <c r="DE739" t="s">
        <v>1728</v>
      </c>
    </row>
    <row r="740" spans="1:109" x14ac:dyDescent="0.25">
      <c r="A740" t="s">
        <v>1025</v>
      </c>
      <c r="B740">
        <v>1</v>
      </c>
      <c r="C740" s="56">
        <v>42419</v>
      </c>
      <c r="D740" t="s">
        <v>1153</v>
      </c>
      <c r="E740" t="s">
        <v>1546</v>
      </c>
      <c r="G740" t="s">
        <v>3784</v>
      </c>
      <c r="H740" t="s">
        <v>1144</v>
      </c>
      <c r="I740" t="s">
        <v>1144</v>
      </c>
      <c r="J740" t="s">
        <v>1144</v>
      </c>
      <c r="K740" t="s">
        <v>1144</v>
      </c>
      <c r="L740">
        <v>16.37</v>
      </c>
      <c r="M740">
        <v>41.64</v>
      </c>
      <c r="N740">
        <v>0</v>
      </c>
      <c r="O740" s="56">
        <v>0</v>
      </c>
      <c r="P740" s="56">
        <v>0</v>
      </c>
      <c r="Q740">
        <v>1</v>
      </c>
      <c r="R740">
        <v>1</v>
      </c>
      <c r="S740">
        <v>11</v>
      </c>
      <c r="T740">
        <v>8</v>
      </c>
      <c r="U740">
        <v>3</v>
      </c>
      <c r="V740">
        <v>1</v>
      </c>
      <c r="W740" t="s">
        <v>1156</v>
      </c>
      <c r="X740" t="s">
        <v>7659</v>
      </c>
      <c r="Y740">
        <v>32</v>
      </c>
      <c r="AA740">
        <v>0</v>
      </c>
      <c r="AB740">
        <v>0</v>
      </c>
      <c r="AC740">
        <v>0</v>
      </c>
      <c r="AD740">
        <v>0</v>
      </c>
      <c r="AE740">
        <v>0</v>
      </c>
      <c r="AF740">
        <v>0</v>
      </c>
      <c r="AG740">
        <v>0</v>
      </c>
      <c r="AJ740" s="56"/>
      <c r="AK740" s="56"/>
      <c r="AL740" s="56"/>
      <c r="AP740" t="s">
        <v>1155</v>
      </c>
      <c r="AR740">
        <v>5</v>
      </c>
      <c r="AS740" t="s">
        <v>1152</v>
      </c>
      <c r="AT740">
        <v>1</v>
      </c>
      <c r="AV740">
        <v>40</v>
      </c>
      <c r="AW740">
        <v>27</v>
      </c>
      <c r="AX740">
        <v>13</v>
      </c>
      <c r="AY740" t="s">
        <v>1145</v>
      </c>
      <c r="AZ740" t="s">
        <v>1148</v>
      </c>
      <c r="BA740">
        <v>30</v>
      </c>
      <c r="BD740">
        <v>1000000000</v>
      </c>
      <c r="BE740">
        <v>14</v>
      </c>
      <c r="BF740">
        <v>0.65</v>
      </c>
      <c r="BG740">
        <v>8</v>
      </c>
      <c r="BH740">
        <v>0</v>
      </c>
      <c r="BI740">
        <v>0</v>
      </c>
      <c r="BJ740">
        <v>0</v>
      </c>
      <c r="BK740">
        <v>0</v>
      </c>
      <c r="BL740">
        <v>15</v>
      </c>
      <c r="BM740">
        <v>37</v>
      </c>
      <c r="BN740">
        <v>0.08</v>
      </c>
      <c r="BO740">
        <v>0</v>
      </c>
      <c r="BP740">
        <v>0</v>
      </c>
      <c r="BR740">
        <v>5</v>
      </c>
      <c r="BS740">
        <v>11</v>
      </c>
      <c r="BX740">
        <v>0</v>
      </c>
      <c r="BY740">
        <v>0</v>
      </c>
      <c r="BZ740">
        <v>0</v>
      </c>
      <c r="CA740">
        <v>6.74</v>
      </c>
      <c r="CB740">
        <v>0</v>
      </c>
      <c r="CC740">
        <v>1</v>
      </c>
      <c r="CD740" s="56">
        <v>42342</v>
      </c>
      <c r="CE740" s="56">
        <v>42342</v>
      </c>
      <c r="CF740" s="56">
        <v>42342</v>
      </c>
      <c r="CG740" s="56">
        <v>42419</v>
      </c>
      <c r="CH740" s="56"/>
      <c r="CI740" s="56"/>
      <c r="CJ740">
        <v>0.03</v>
      </c>
      <c r="CK740">
        <v>0</v>
      </c>
      <c r="CL740">
        <v>0</v>
      </c>
      <c r="CM740">
        <v>0</v>
      </c>
      <c r="CN740">
        <v>0.95</v>
      </c>
      <c r="CO740">
        <v>0</v>
      </c>
      <c r="CP740">
        <v>0</v>
      </c>
      <c r="CQ740" t="s">
        <v>1154</v>
      </c>
      <c r="CR740" t="s">
        <v>1153</v>
      </c>
      <c r="CS740" t="s">
        <v>1725</v>
      </c>
      <c r="CT740" t="s">
        <v>1397</v>
      </c>
      <c r="CU740" t="s">
        <v>1396</v>
      </c>
      <c r="CV740" t="s">
        <v>3785</v>
      </c>
      <c r="CW740" t="s">
        <v>1727</v>
      </c>
      <c r="CX740" t="s">
        <v>853</v>
      </c>
      <c r="DC740" t="s">
        <v>1387</v>
      </c>
      <c r="DE740" t="s">
        <v>1392</v>
      </c>
    </row>
    <row r="741" spans="1:109" x14ac:dyDescent="0.25">
      <c r="A741" t="s">
        <v>1025</v>
      </c>
      <c r="B741">
        <v>1</v>
      </c>
      <c r="C741" s="56">
        <v>42419</v>
      </c>
      <c r="D741" t="s">
        <v>1153</v>
      </c>
      <c r="E741" t="s">
        <v>3786</v>
      </c>
      <c r="G741" t="s">
        <v>3787</v>
      </c>
      <c r="H741" t="s">
        <v>1144</v>
      </c>
      <c r="I741" t="s">
        <v>1144</v>
      </c>
      <c r="J741" t="s">
        <v>1144</v>
      </c>
      <c r="K741" t="s">
        <v>1144</v>
      </c>
      <c r="L741">
        <v>0.71</v>
      </c>
      <c r="M741">
        <v>2.2400000000000002</v>
      </c>
      <c r="N741">
        <v>0</v>
      </c>
      <c r="O741" s="56">
        <v>0</v>
      </c>
      <c r="P741" s="56">
        <v>0</v>
      </c>
      <c r="Q741">
        <v>1</v>
      </c>
      <c r="R741">
        <v>1</v>
      </c>
      <c r="S741">
        <v>11</v>
      </c>
      <c r="T741">
        <v>8</v>
      </c>
      <c r="U741">
        <v>3</v>
      </c>
      <c r="V741">
        <v>1</v>
      </c>
      <c r="W741" t="s">
        <v>1156</v>
      </c>
      <c r="X741" t="s">
        <v>7716</v>
      </c>
      <c r="AA741">
        <v>0</v>
      </c>
      <c r="AB741">
        <v>0</v>
      </c>
      <c r="AC741">
        <v>0</v>
      </c>
      <c r="AD741">
        <v>0</v>
      </c>
      <c r="AE741">
        <v>0</v>
      </c>
      <c r="AF741">
        <v>0</v>
      </c>
      <c r="AG741">
        <v>0</v>
      </c>
      <c r="AJ741" s="56"/>
      <c r="AK741" s="56"/>
      <c r="AL741" s="56"/>
      <c r="AP741" t="s">
        <v>1155</v>
      </c>
      <c r="AR741">
        <v>5</v>
      </c>
      <c r="AS741" t="s">
        <v>1152</v>
      </c>
      <c r="AT741">
        <v>1</v>
      </c>
      <c r="AV741">
        <v>35</v>
      </c>
      <c r="AW741">
        <v>23</v>
      </c>
      <c r="AX741">
        <v>12</v>
      </c>
      <c r="AY741" t="s">
        <v>1148</v>
      </c>
      <c r="AZ741" t="s">
        <v>1148</v>
      </c>
      <c r="BA741">
        <v>50</v>
      </c>
      <c r="BD741">
        <v>1000000000</v>
      </c>
      <c r="BE741">
        <v>33</v>
      </c>
      <c r="BF741">
        <v>0.06</v>
      </c>
      <c r="BG741">
        <v>0</v>
      </c>
      <c r="BH741">
        <v>0</v>
      </c>
      <c r="BI741">
        <v>0</v>
      </c>
      <c r="BJ741">
        <v>0</v>
      </c>
      <c r="BK741">
        <v>0</v>
      </c>
      <c r="BL741">
        <v>0</v>
      </c>
      <c r="BM741">
        <v>33</v>
      </c>
      <c r="BN741">
        <v>0.06</v>
      </c>
      <c r="BO741">
        <v>0</v>
      </c>
      <c r="BP741">
        <v>0</v>
      </c>
      <c r="BR741">
        <v>0</v>
      </c>
      <c r="BS741">
        <v>10</v>
      </c>
      <c r="BT741">
        <v>5</v>
      </c>
      <c r="BX741">
        <v>0</v>
      </c>
      <c r="BY741">
        <v>0</v>
      </c>
      <c r="BZ741">
        <v>0</v>
      </c>
      <c r="CA741">
        <v>9.4</v>
      </c>
      <c r="CB741">
        <v>0</v>
      </c>
      <c r="CC741">
        <v>1</v>
      </c>
      <c r="CD741" s="56">
        <v>42284</v>
      </c>
      <c r="CE741" s="56">
        <v>42342</v>
      </c>
      <c r="CF741" s="56">
        <v>42342</v>
      </c>
      <c r="CG741" s="56">
        <v>42419</v>
      </c>
      <c r="CH741" s="56"/>
      <c r="CI741" s="56"/>
      <c r="CJ741">
        <v>0.04</v>
      </c>
      <c r="CK741">
        <v>0</v>
      </c>
      <c r="CL741">
        <v>0</v>
      </c>
      <c r="CM741">
        <v>0</v>
      </c>
      <c r="CN741">
        <v>0</v>
      </c>
      <c r="CO741">
        <v>0.73</v>
      </c>
      <c r="CP741">
        <v>0.22</v>
      </c>
      <c r="CQ741" t="s">
        <v>1154</v>
      </c>
      <c r="CR741" t="s">
        <v>1153</v>
      </c>
      <c r="CS741" t="s">
        <v>1725</v>
      </c>
      <c r="CT741" t="s">
        <v>1397</v>
      </c>
      <c r="CU741" t="s">
        <v>1396</v>
      </c>
      <c r="CV741" t="s">
        <v>3788</v>
      </c>
      <c r="CW741" t="s">
        <v>1727</v>
      </c>
      <c r="CX741" t="s">
        <v>853</v>
      </c>
      <c r="DC741" t="s">
        <v>1387</v>
      </c>
      <c r="DE741" t="s">
        <v>1728</v>
      </c>
    </row>
    <row r="742" spans="1:109" x14ac:dyDescent="0.25">
      <c r="A742" t="s">
        <v>1025</v>
      </c>
      <c r="B742">
        <v>2</v>
      </c>
      <c r="C742" s="56">
        <v>42419</v>
      </c>
      <c r="D742" t="s">
        <v>1153</v>
      </c>
      <c r="E742" t="s">
        <v>3789</v>
      </c>
      <c r="G742" t="s">
        <v>3790</v>
      </c>
      <c r="H742" t="s">
        <v>1144</v>
      </c>
      <c r="I742" t="s">
        <v>1144</v>
      </c>
      <c r="J742" t="s">
        <v>1144</v>
      </c>
      <c r="K742" t="s">
        <v>1144</v>
      </c>
      <c r="L742">
        <v>3.67</v>
      </c>
      <c r="M742">
        <v>9.99</v>
      </c>
      <c r="N742">
        <v>0</v>
      </c>
      <c r="O742" s="56">
        <v>0</v>
      </c>
      <c r="P742" s="56">
        <v>0</v>
      </c>
      <c r="Q742">
        <v>1</v>
      </c>
      <c r="R742">
        <v>1</v>
      </c>
      <c r="S742">
        <v>11</v>
      </c>
      <c r="T742">
        <v>8</v>
      </c>
      <c r="U742">
        <v>3</v>
      </c>
      <c r="V742">
        <v>1</v>
      </c>
      <c r="W742" t="s">
        <v>1156</v>
      </c>
      <c r="X742" t="s">
        <v>7659</v>
      </c>
      <c r="AA742">
        <v>0</v>
      </c>
      <c r="AB742">
        <v>0</v>
      </c>
      <c r="AC742">
        <v>0</v>
      </c>
      <c r="AD742">
        <v>0</v>
      </c>
      <c r="AE742">
        <v>0</v>
      </c>
      <c r="AF742">
        <v>0</v>
      </c>
      <c r="AG742">
        <v>0</v>
      </c>
      <c r="AJ742" s="56"/>
      <c r="AK742" s="56"/>
      <c r="AL742" s="56"/>
      <c r="AP742" t="s">
        <v>1155</v>
      </c>
      <c r="AR742">
        <v>5</v>
      </c>
      <c r="AS742" t="s">
        <v>1152</v>
      </c>
      <c r="AT742">
        <v>1</v>
      </c>
      <c r="AV742">
        <v>24</v>
      </c>
      <c r="AW742">
        <v>16</v>
      </c>
      <c r="AX742">
        <v>8</v>
      </c>
      <c r="AY742" t="s">
        <v>1148</v>
      </c>
      <c r="AZ742" t="s">
        <v>1148</v>
      </c>
      <c r="BA742">
        <v>30</v>
      </c>
      <c r="BD742">
        <v>1000000000</v>
      </c>
      <c r="BE742">
        <v>23</v>
      </c>
      <c r="BF742">
        <v>0.04</v>
      </c>
      <c r="BG742">
        <v>0</v>
      </c>
      <c r="BH742">
        <v>0</v>
      </c>
      <c r="BI742">
        <v>0</v>
      </c>
      <c r="BJ742">
        <v>0</v>
      </c>
      <c r="BK742">
        <v>0</v>
      </c>
      <c r="BL742">
        <v>0</v>
      </c>
      <c r="BM742">
        <v>23</v>
      </c>
      <c r="BN742">
        <v>0.04</v>
      </c>
      <c r="BO742">
        <v>0</v>
      </c>
      <c r="BP742">
        <v>0</v>
      </c>
      <c r="BR742">
        <v>0</v>
      </c>
      <c r="BS742">
        <v>7</v>
      </c>
      <c r="BT742">
        <v>5</v>
      </c>
      <c r="BX742">
        <v>0</v>
      </c>
      <c r="BY742">
        <v>0</v>
      </c>
      <c r="BZ742">
        <v>0</v>
      </c>
      <c r="CA742">
        <v>7.51</v>
      </c>
      <c r="CB742">
        <v>0</v>
      </c>
      <c r="CC742">
        <v>1</v>
      </c>
      <c r="CD742" s="56">
        <v>42342</v>
      </c>
      <c r="CE742" s="56">
        <v>42342</v>
      </c>
      <c r="CF742" s="56">
        <v>42342</v>
      </c>
      <c r="CG742" s="56">
        <v>42419</v>
      </c>
      <c r="CH742" s="56"/>
      <c r="CI742" s="56"/>
      <c r="CJ742">
        <v>0.11</v>
      </c>
      <c r="CK742">
        <v>0</v>
      </c>
      <c r="CL742">
        <v>0</v>
      </c>
      <c r="CM742">
        <v>0</v>
      </c>
      <c r="CN742">
        <v>0</v>
      </c>
      <c r="CO742">
        <v>0.47</v>
      </c>
      <c r="CP742">
        <v>0.49</v>
      </c>
      <c r="CQ742" t="s">
        <v>1154</v>
      </c>
      <c r="CR742" t="s">
        <v>1153</v>
      </c>
      <c r="CS742" t="s">
        <v>1748</v>
      </c>
      <c r="CT742" t="s">
        <v>1397</v>
      </c>
      <c r="CU742" t="s">
        <v>1396</v>
      </c>
      <c r="CV742" t="s">
        <v>3791</v>
      </c>
      <c r="CW742" t="s">
        <v>1727</v>
      </c>
      <c r="CX742" t="s">
        <v>853</v>
      </c>
      <c r="DC742" t="s">
        <v>1387</v>
      </c>
      <c r="DE742" t="s">
        <v>1392</v>
      </c>
    </row>
    <row r="743" spans="1:109" x14ac:dyDescent="0.25">
      <c r="A743" t="s">
        <v>1025</v>
      </c>
      <c r="B743">
        <v>1</v>
      </c>
      <c r="C743" s="56">
        <v>42419</v>
      </c>
      <c r="D743" t="s">
        <v>1153</v>
      </c>
      <c r="E743" t="s">
        <v>1547</v>
      </c>
      <c r="G743" t="s">
        <v>3792</v>
      </c>
      <c r="H743" t="s">
        <v>1144</v>
      </c>
      <c r="I743" t="s">
        <v>1144</v>
      </c>
      <c r="J743" t="s">
        <v>1144</v>
      </c>
      <c r="K743" t="s">
        <v>1144</v>
      </c>
      <c r="L743">
        <v>1.63</v>
      </c>
      <c r="M743">
        <v>5.55</v>
      </c>
      <c r="N743">
        <v>0</v>
      </c>
      <c r="O743" s="56">
        <v>0</v>
      </c>
      <c r="P743" s="56">
        <v>0</v>
      </c>
      <c r="Q743">
        <v>1</v>
      </c>
      <c r="R743">
        <v>1</v>
      </c>
      <c r="S743">
        <v>11</v>
      </c>
      <c r="T743">
        <v>8</v>
      </c>
      <c r="U743">
        <v>3</v>
      </c>
      <c r="V743">
        <v>1</v>
      </c>
      <c r="W743" t="s">
        <v>1156</v>
      </c>
      <c r="X743" t="s">
        <v>7716</v>
      </c>
      <c r="Y743">
        <v>133</v>
      </c>
      <c r="AA743">
        <v>0</v>
      </c>
      <c r="AB743">
        <v>0</v>
      </c>
      <c r="AC743">
        <v>0</v>
      </c>
      <c r="AD743">
        <v>0</v>
      </c>
      <c r="AE743">
        <v>0</v>
      </c>
      <c r="AF743">
        <v>24</v>
      </c>
      <c r="AG743">
        <v>0</v>
      </c>
      <c r="AJ743" s="56"/>
      <c r="AK743" s="56"/>
      <c r="AL743" s="56"/>
      <c r="AP743" t="s">
        <v>1155</v>
      </c>
      <c r="AR743">
        <v>5</v>
      </c>
      <c r="AS743" t="s">
        <v>1152</v>
      </c>
      <c r="AT743">
        <v>1</v>
      </c>
      <c r="AV743">
        <v>100</v>
      </c>
      <c r="AW743">
        <v>67</v>
      </c>
      <c r="AX743">
        <v>33</v>
      </c>
      <c r="AY743" t="s">
        <v>1146</v>
      </c>
      <c r="AZ743" t="s">
        <v>1145</v>
      </c>
      <c r="BA743">
        <v>80</v>
      </c>
      <c r="BD743">
        <v>1000000000</v>
      </c>
      <c r="BE743">
        <v>15</v>
      </c>
      <c r="BF743">
        <v>0.85</v>
      </c>
      <c r="BG743">
        <v>45</v>
      </c>
      <c r="BH743">
        <v>0</v>
      </c>
      <c r="BI743">
        <v>0</v>
      </c>
      <c r="BJ743">
        <v>0</v>
      </c>
      <c r="BK743">
        <v>0</v>
      </c>
      <c r="BL743">
        <v>0</v>
      </c>
      <c r="BM743">
        <v>60</v>
      </c>
      <c r="BN743">
        <v>0.4</v>
      </c>
      <c r="BO743">
        <v>0</v>
      </c>
      <c r="BP743">
        <v>0</v>
      </c>
      <c r="BR743">
        <v>40</v>
      </c>
      <c r="BS743">
        <v>27</v>
      </c>
      <c r="BT743">
        <v>5</v>
      </c>
      <c r="BX743">
        <v>70.56</v>
      </c>
      <c r="BY743">
        <v>0</v>
      </c>
      <c r="BZ743">
        <v>0</v>
      </c>
      <c r="CA743">
        <v>10.49</v>
      </c>
      <c r="CB743">
        <v>0</v>
      </c>
      <c r="CC743">
        <v>1</v>
      </c>
      <c r="CD743" s="56">
        <v>42284</v>
      </c>
      <c r="CE743" s="56">
        <v>42342</v>
      </c>
      <c r="CF743" s="56">
        <v>42342</v>
      </c>
      <c r="CG743" s="56">
        <v>42419</v>
      </c>
      <c r="CH743" s="56"/>
      <c r="CI743" s="56"/>
      <c r="CJ743">
        <v>0.84</v>
      </c>
      <c r="CK743">
        <v>1236</v>
      </c>
      <c r="CL743">
        <v>0.31</v>
      </c>
      <c r="CM743">
        <v>0.49</v>
      </c>
      <c r="CN743">
        <v>0.14000000000000001</v>
      </c>
      <c r="CO743">
        <v>0</v>
      </c>
      <c r="CP743">
        <v>0</v>
      </c>
      <c r="CQ743" t="s">
        <v>1154</v>
      </c>
      <c r="CR743" t="s">
        <v>1153</v>
      </c>
      <c r="CS743" t="s">
        <v>1725</v>
      </c>
      <c r="CT743" t="s">
        <v>1397</v>
      </c>
      <c r="CU743" t="s">
        <v>1396</v>
      </c>
      <c r="CV743" t="s">
        <v>3793</v>
      </c>
      <c r="CW743" t="s">
        <v>1727</v>
      </c>
      <c r="CX743" t="s">
        <v>853</v>
      </c>
      <c r="DC743" t="s">
        <v>1387</v>
      </c>
      <c r="DE743" t="s">
        <v>1728</v>
      </c>
    </row>
    <row r="744" spans="1:109" x14ac:dyDescent="0.25">
      <c r="A744" t="s">
        <v>1025</v>
      </c>
      <c r="B744">
        <v>1</v>
      </c>
      <c r="C744" s="56">
        <v>42419</v>
      </c>
      <c r="D744" t="s">
        <v>1153</v>
      </c>
      <c r="E744" t="s">
        <v>3794</v>
      </c>
      <c r="G744" t="s">
        <v>3795</v>
      </c>
      <c r="H744" t="s">
        <v>1144</v>
      </c>
      <c r="I744" t="s">
        <v>1144</v>
      </c>
      <c r="J744" t="s">
        <v>1144</v>
      </c>
      <c r="K744" t="s">
        <v>1144</v>
      </c>
      <c r="L744">
        <v>1.17</v>
      </c>
      <c r="M744">
        <v>3.2</v>
      </c>
      <c r="N744">
        <v>0</v>
      </c>
      <c r="O744" s="56">
        <v>0</v>
      </c>
      <c r="P744" s="56">
        <v>0</v>
      </c>
      <c r="Q744">
        <v>1</v>
      </c>
      <c r="R744">
        <v>1</v>
      </c>
      <c r="S744">
        <v>11</v>
      </c>
      <c r="T744">
        <v>8</v>
      </c>
      <c r="U744">
        <v>3</v>
      </c>
      <c r="V744">
        <v>1</v>
      </c>
      <c r="W744" t="s">
        <v>1156</v>
      </c>
      <c r="X744" t="s">
        <v>7716</v>
      </c>
      <c r="Y744">
        <v>284</v>
      </c>
      <c r="AA744">
        <v>0</v>
      </c>
      <c r="AB744">
        <v>0</v>
      </c>
      <c r="AC744">
        <v>0</v>
      </c>
      <c r="AD744">
        <v>0</v>
      </c>
      <c r="AE744">
        <v>0</v>
      </c>
      <c r="AF744">
        <v>0</v>
      </c>
      <c r="AG744">
        <v>0</v>
      </c>
      <c r="AJ744" s="56"/>
      <c r="AK744" s="56"/>
      <c r="AL744" s="56"/>
      <c r="AP744" t="s">
        <v>1155</v>
      </c>
      <c r="AR744">
        <v>5</v>
      </c>
      <c r="AS744" t="s">
        <v>1152</v>
      </c>
      <c r="AT744">
        <v>1</v>
      </c>
      <c r="AV744">
        <v>213</v>
      </c>
      <c r="AW744">
        <v>142</v>
      </c>
      <c r="AX744">
        <v>70</v>
      </c>
      <c r="AY744" t="s">
        <v>1145</v>
      </c>
      <c r="AZ744" t="s">
        <v>1147</v>
      </c>
      <c r="BA744">
        <v>160</v>
      </c>
      <c r="BD744">
        <v>1000000000</v>
      </c>
      <c r="BE744">
        <v>128</v>
      </c>
      <c r="BF744">
        <v>0.4</v>
      </c>
      <c r="BG744">
        <v>171</v>
      </c>
      <c r="BH744">
        <v>0</v>
      </c>
      <c r="BI744">
        <v>0</v>
      </c>
      <c r="BJ744">
        <v>0</v>
      </c>
      <c r="BK744">
        <v>0</v>
      </c>
      <c r="BL744">
        <v>0</v>
      </c>
      <c r="BM744">
        <v>299</v>
      </c>
      <c r="BN744">
        <v>-0.4</v>
      </c>
      <c r="BO744">
        <v>0</v>
      </c>
      <c r="BP744">
        <v>0</v>
      </c>
      <c r="BR744">
        <v>0</v>
      </c>
      <c r="BS744">
        <v>58</v>
      </c>
      <c r="BT744">
        <v>10</v>
      </c>
      <c r="BX744">
        <v>0</v>
      </c>
      <c r="BY744">
        <v>0</v>
      </c>
      <c r="BZ744">
        <v>0</v>
      </c>
      <c r="CA744">
        <v>7.57</v>
      </c>
      <c r="CB744">
        <v>0</v>
      </c>
      <c r="CC744">
        <v>1</v>
      </c>
      <c r="CD744" s="56">
        <v>42284</v>
      </c>
      <c r="CE744" s="56">
        <v>42342</v>
      </c>
      <c r="CF744" s="56">
        <v>42342</v>
      </c>
      <c r="CG744" s="56">
        <v>42419</v>
      </c>
      <c r="CH744" s="56"/>
      <c r="CI744" s="56"/>
      <c r="CJ744">
        <v>0.59</v>
      </c>
      <c r="CK744">
        <v>1146</v>
      </c>
      <c r="CL744">
        <v>0</v>
      </c>
      <c r="CM744">
        <v>0.53</v>
      </c>
      <c r="CN744">
        <v>0.31</v>
      </c>
      <c r="CO744">
        <v>0.1</v>
      </c>
      <c r="CP744">
        <v>0</v>
      </c>
      <c r="CQ744" t="s">
        <v>1154</v>
      </c>
      <c r="CR744" t="s">
        <v>1153</v>
      </c>
      <c r="CS744" t="s">
        <v>1725</v>
      </c>
      <c r="CT744" t="s">
        <v>1397</v>
      </c>
      <c r="CU744" t="s">
        <v>1396</v>
      </c>
      <c r="CV744" t="s">
        <v>3796</v>
      </c>
      <c r="CW744" t="s">
        <v>1727</v>
      </c>
      <c r="CX744" t="s">
        <v>853</v>
      </c>
      <c r="DC744" t="s">
        <v>1387</v>
      </c>
      <c r="DE744" t="s">
        <v>1728</v>
      </c>
    </row>
    <row r="745" spans="1:109" x14ac:dyDescent="0.25">
      <c r="A745" t="s">
        <v>1025</v>
      </c>
      <c r="B745">
        <v>1</v>
      </c>
      <c r="C745" s="56">
        <v>42419</v>
      </c>
      <c r="D745" t="s">
        <v>1153</v>
      </c>
      <c r="E745" t="s">
        <v>1548</v>
      </c>
      <c r="G745" t="s">
        <v>3797</v>
      </c>
      <c r="H745" t="s">
        <v>1144</v>
      </c>
      <c r="I745" t="s">
        <v>1144</v>
      </c>
      <c r="J745" t="s">
        <v>1144</v>
      </c>
      <c r="K745" t="s">
        <v>1144</v>
      </c>
      <c r="L745">
        <v>0.61</v>
      </c>
      <c r="M745">
        <v>3.74</v>
      </c>
      <c r="N745">
        <v>0</v>
      </c>
      <c r="O745" s="56">
        <v>0</v>
      </c>
      <c r="P745" s="56">
        <v>0</v>
      </c>
      <c r="Q745">
        <v>1</v>
      </c>
      <c r="R745">
        <v>1</v>
      </c>
      <c r="S745">
        <v>11</v>
      </c>
      <c r="T745">
        <v>8</v>
      </c>
      <c r="U745">
        <v>3</v>
      </c>
      <c r="V745">
        <v>1</v>
      </c>
      <c r="W745" t="s">
        <v>1156</v>
      </c>
      <c r="X745" t="s">
        <v>7716</v>
      </c>
      <c r="Y745">
        <v>52</v>
      </c>
      <c r="AA745">
        <v>0</v>
      </c>
      <c r="AB745">
        <v>0</v>
      </c>
      <c r="AC745">
        <v>0</v>
      </c>
      <c r="AD745">
        <v>0</v>
      </c>
      <c r="AE745">
        <v>0</v>
      </c>
      <c r="AF745">
        <v>0</v>
      </c>
      <c r="AG745">
        <v>0</v>
      </c>
      <c r="AJ745" s="56"/>
      <c r="AK745" s="56"/>
      <c r="AL745" s="56"/>
      <c r="AP745" t="s">
        <v>1155</v>
      </c>
      <c r="AR745">
        <v>5</v>
      </c>
      <c r="AS745" t="s">
        <v>1152</v>
      </c>
      <c r="AT745">
        <v>1</v>
      </c>
      <c r="AV745">
        <v>75</v>
      </c>
      <c r="AW745">
        <v>50</v>
      </c>
      <c r="AX745">
        <v>25</v>
      </c>
      <c r="AY745" t="s">
        <v>1148</v>
      </c>
      <c r="AZ745" t="s">
        <v>1148</v>
      </c>
      <c r="BA745">
        <v>67</v>
      </c>
      <c r="BD745">
        <v>1000000000</v>
      </c>
      <c r="BE745">
        <v>68</v>
      </c>
      <c r="BF745">
        <v>0.09</v>
      </c>
      <c r="BG745">
        <v>0</v>
      </c>
      <c r="BH745">
        <v>0</v>
      </c>
      <c r="BI745">
        <v>0</v>
      </c>
      <c r="BJ745">
        <v>0</v>
      </c>
      <c r="BK745">
        <v>0</v>
      </c>
      <c r="BL745">
        <v>0</v>
      </c>
      <c r="BM745">
        <v>68</v>
      </c>
      <c r="BN745">
        <v>0.09</v>
      </c>
      <c r="BO745">
        <v>0</v>
      </c>
      <c r="BP745">
        <v>0</v>
      </c>
      <c r="BR745">
        <v>5</v>
      </c>
      <c r="BS745">
        <v>20</v>
      </c>
      <c r="BX745">
        <v>0</v>
      </c>
      <c r="BY745">
        <v>0</v>
      </c>
      <c r="BZ745">
        <v>0</v>
      </c>
      <c r="CA745">
        <v>22.39</v>
      </c>
      <c r="CB745">
        <v>0</v>
      </c>
      <c r="CC745">
        <v>1</v>
      </c>
      <c r="CD745" s="56">
        <v>42284</v>
      </c>
      <c r="CE745" s="56">
        <v>42342</v>
      </c>
      <c r="CF745" s="56">
        <v>42342</v>
      </c>
      <c r="CG745" s="56">
        <v>42419</v>
      </c>
      <c r="CH745" s="56"/>
      <c r="CI745" s="56"/>
      <c r="CJ745">
        <v>0.09</v>
      </c>
      <c r="CK745">
        <v>0</v>
      </c>
      <c r="CL745">
        <v>0</v>
      </c>
      <c r="CM745">
        <v>0</v>
      </c>
      <c r="CN745">
        <v>0</v>
      </c>
      <c r="CO745">
        <v>0.95</v>
      </c>
      <c r="CP745">
        <v>0</v>
      </c>
      <c r="CQ745" t="s">
        <v>1154</v>
      </c>
      <c r="CR745" t="s">
        <v>1153</v>
      </c>
      <c r="CS745" t="s">
        <v>1725</v>
      </c>
      <c r="CT745" t="s">
        <v>1397</v>
      </c>
      <c r="CU745" t="s">
        <v>1396</v>
      </c>
      <c r="CV745" t="s">
        <v>3798</v>
      </c>
      <c r="CW745" t="s">
        <v>1727</v>
      </c>
      <c r="CX745" t="s">
        <v>853</v>
      </c>
      <c r="DC745" t="s">
        <v>1387</v>
      </c>
      <c r="DE745" t="s">
        <v>1728</v>
      </c>
    </row>
    <row r="746" spans="1:109" x14ac:dyDescent="0.25">
      <c r="A746" t="s">
        <v>1025</v>
      </c>
      <c r="B746">
        <v>1</v>
      </c>
      <c r="C746" s="56">
        <v>42419</v>
      </c>
      <c r="D746" t="s">
        <v>1153</v>
      </c>
      <c r="E746" t="s">
        <v>3799</v>
      </c>
      <c r="G746" t="s">
        <v>3800</v>
      </c>
      <c r="H746" t="s">
        <v>1144</v>
      </c>
      <c r="I746" t="s">
        <v>1144</v>
      </c>
      <c r="J746" t="s">
        <v>1144</v>
      </c>
      <c r="K746" t="s">
        <v>1144</v>
      </c>
      <c r="L746">
        <v>30.29</v>
      </c>
      <c r="M746">
        <v>66.42</v>
      </c>
      <c r="N746">
        <v>0</v>
      </c>
      <c r="O746" s="56">
        <v>0</v>
      </c>
      <c r="P746" s="56">
        <v>0</v>
      </c>
      <c r="Q746">
        <v>1</v>
      </c>
      <c r="R746">
        <v>1</v>
      </c>
      <c r="S746">
        <v>11</v>
      </c>
      <c r="T746">
        <v>8</v>
      </c>
      <c r="U746">
        <v>3</v>
      </c>
      <c r="V746">
        <v>1</v>
      </c>
      <c r="X746" t="s">
        <v>7662</v>
      </c>
      <c r="AA746">
        <v>0</v>
      </c>
      <c r="AB746">
        <v>0</v>
      </c>
      <c r="AC746">
        <v>0</v>
      </c>
      <c r="AD746">
        <v>0</v>
      </c>
      <c r="AE746">
        <v>0</v>
      </c>
      <c r="AF746">
        <v>0</v>
      </c>
      <c r="AG746">
        <v>0</v>
      </c>
      <c r="AJ746" s="56"/>
      <c r="AK746" s="56"/>
      <c r="AL746" s="56"/>
      <c r="AM746">
        <v>9</v>
      </c>
      <c r="AP746" t="s">
        <v>1155</v>
      </c>
      <c r="AS746" t="s">
        <v>1152</v>
      </c>
      <c r="AT746">
        <v>1</v>
      </c>
      <c r="AV746">
        <v>0</v>
      </c>
      <c r="AW746">
        <v>0</v>
      </c>
      <c r="AX746">
        <v>0</v>
      </c>
      <c r="AY746" t="s">
        <v>1388</v>
      </c>
      <c r="AZ746" t="s">
        <v>1388</v>
      </c>
      <c r="BA746">
        <v>2</v>
      </c>
      <c r="BD746">
        <v>1000000000</v>
      </c>
      <c r="BE746">
        <v>5</v>
      </c>
      <c r="BF746">
        <v>0</v>
      </c>
      <c r="BG746">
        <v>0</v>
      </c>
      <c r="BH746">
        <v>0</v>
      </c>
      <c r="BI746">
        <v>0</v>
      </c>
      <c r="BJ746">
        <v>0</v>
      </c>
      <c r="BK746">
        <v>0</v>
      </c>
      <c r="BL746">
        <v>0</v>
      </c>
      <c r="BM746">
        <v>5</v>
      </c>
      <c r="BN746">
        <v>0</v>
      </c>
      <c r="BO746">
        <v>0</v>
      </c>
      <c r="BP746">
        <v>0</v>
      </c>
      <c r="BR746">
        <v>0</v>
      </c>
      <c r="BS746">
        <v>0</v>
      </c>
      <c r="BX746">
        <v>0</v>
      </c>
      <c r="BY746">
        <v>0</v>
      </c>
      <c r="BZ746">
        <v>0</v>
      </c>
      <c r="CA746">
        <v>0</v>
      </c>
      <c r="CB746">
        <v>0</v>
      </c>
      <c r="CC746">
        <v>1</v>
      </c>
      <c r="CD746" s="56">
        <v>42272</v>
      </c>
      <c r="CE746" s="56">
        <v>42342</v>
      </c>
      <c r="CF746" s="56">
        <v>42342</v>
      </c>
      <c r="CG746" s="56">
        <v>42419</v>
      </c>
      <c r="CH746" s="56"/>
      <c r="CI746" s="56"/>
      <c r="CJ746">
        <v>0.46</v>
      </c>
      <c r="CK746">
        <v>0</v>
      </c>
      <c r="CL746">
        <v>0.12</v>
      </c>
      <c r="CM746">
        <v>0</v>
      </c>
      <c r="CN746">
        <v>0</v>
      </c>
      <c r="CO746">
        <v>0</v>
      </c>
      <c r="CP746">
        <v>0.83</v>
      </c>
      <c r="CQ746" t="s">
        <v>1154</v>
      </c>
      <c r="CR746" t="s">
        <v>1153</v>
      </c>
      <c r="CS746" t="s">
        <v>1725</v>
      </c>
      <c r="CT746" t="s">
        <v>1397</v>
      </c>
      <c r="CU746" t="s">
        <v>1396</v>
      </c>
      <c r="CV746" t="s">
        <v>3801</v>
      </c>
      <c r="CW746" t="s">
        <v>1738</v>
      </c>
      <c r="CX746" t="s">
        <v>853</v>
      </c>
      <c r="DC746" t="s">
        <v>1387</v>
      </c>
      <c r="DE746" t="s">
        <v>1728</v>
      </c>
    </row>
    <row r="747" spans="1:109" x14ac:dyDescent="0.25">
      <c r="A747" t="s">
        <v>1025</v>
      </c>
      <c r="B747">
        <v>1</v>
      </c>
      <c r="C747" s="56">
        <v>42419</v>
      </c>
      <c r="D747" t="s">
        <v>1153</v>
      </c>
      <c r="E747" t="s">
        <v>1549</v>
      </c>
      <c r="G747" t="s">
        <v>3802</v>
      </c>
      <c r="H747" t="s">
        <v>1144</v>
      </c>
      <c r="I747" t="s">
        <v>1144</v>
      </c>
      <c r="J747" t="s">
        <v>1144</v>
      </c>
      <c r="K747" t="s">
        <v>1144</v>
      </c>
      <c r="L747">
        <v>15.72</v>
      </c>
      <c r="M747">
        <v>47.4</v>
      </c>
      <c r="N747">
        <v>0</v>
      </c>
      <c r="O747" s="56">
        <v>0</v>
      </c>
      <c r="P747" s="56">
        <v>0</v>
      </c>
      <c r="Q747">
        <v>1</v>
      </c>
      <c r="R747">
        <v>1</v>
      </c>
      <c r="S747">
        <v>11</v>
      </c>
      <c r="T747">
        <v>8</v>
      </c>
      <c r="U747">
        <v>3</v>
      </c>
      <c r="V747">
        <v>1</v>
      </c>
      <c r="W747" t="s">
        <v>1394</v>
      </c>
      <c r="X747" t="s">
        <v>7759</v>
      </c>
      <c r="AA747">
        <v>0</v>
      </c>
      <c r="AB747">
        <v>0</v>
      </c>
      <c r="AC747">
        <v>0</v>
      </c>
      <c r="AD747">
        <v>0</v>
      </c>
      <c r="AE747">
        <v>0</v>
      </c>
      <c r="AF747">
        <v>0</v>
      </c>
      <c r="AG747">
        <v>0</v>
      </c>
      <c r="AJ747" s="56"/>
      <c r="AK747" s="56"/>
      <c r="AL747" s="56"/>
      <c r="AP747" t="s">
        <v>1155</v>
      </c>
      <c r="AR747">
        <v>5</v>
      </c>
      <c r="AS747" t="s">
        <v>1152</v>
      </c>
      <c r="AT747">
        <v>1</v>
      </c>
      <c r="AV747">
        <v>67</v>
      </c>
      <c r="AW747">
        <v>45</v>
      </c>
      <c r="AX747">
        <v>22</v>
      </c>
      <c r="AY747" t="s">
        <v>1146</v>
      </c>
      <c r="AZ747" t="s">
        <v>1145</v>
      </c>
      <c r="BA747">
        <v>50</v>
      </c>
      <c r="BD747">
        <v>1000000000</v>
      </c>
      <c r="BE747">
        <v>1</v>
      </c>
      <c r="BF747">
        <v>0.99</v>
      </c>
      <c r="BG747">
        <v>0</v>
      </c>
      <c r="BH747">
        <v>0</v>
      </c>
      <c r="BI747">
        <v>0</v>
      </c>
      <c r="BJ747">
        <v>0</v>
      </c>
      <c r="BK747">
        <v>0</v>
      </c>
      <c r="BL747">
        <v>30</v>
      </c>
      <c r="BM747">
        <v>31</v>
      </c>
      <c r="BN747">
        <v>0.54</v>
      </c>
      <c r="BO747">
        <v>0</v>
      </c>
      <c r="BP747">
        <v>0</v>
      </c>
      <c r="BR747">
        <v>35</v>
      </c>
      <c r="BS747">
        <v>18</v>
      </c>
      <c r="BX747">
        <v>665.28</v>
      </c>
      <c r="BY747">
        <v>0</v>
      </c>
      <c r="BZ747">
        <v>0</v>
      </c>
      <c r="CA747">
        <v>8.7899999999999991</v>
      </c>
      <c r="CB747">
        <v>0</v>
      </c>
      <c r="CC747">
        <v>1</v>
      </c>
      <c r="CD747" s="56">
        <v>42416</v>
      </c>
      <c r="CE747" s="56">
        <v>42416</v>
      </c>
      <c r="CF747" s="56">
        <v>42416</v>
      </c>
      <c r="CG747" s="56">
        <v>42493</v>
      </c>
      <c r="CH747" s="56"/>
      <c r="CI747" s="56"/>
      <c r="CJ747">
        <v>0</v>
      </c>
      <c r="CK747">
        <v>0</v>
      </c>
      <c r="CL747">
        <v>0</v>
      </c>
      <c r="CM747">
        <v>7.0000000000000007E-2</v>
      </c>
      <c r="CN747">
        <v>0</v>
      </c>
      <c r="CO747">
        <v>0</v>
      </c>
      <c r="CP747">
        <v>0</v>
      </c>
      <c r="CQ747" t="s">
        <v>1154</v>
      </c>
      <c r="CR747" t="s">
        <v>1153</v>
      </c>
      <c r="CS747" t="s">
        <v>1725</v>
      </c>
      <c r="CT747" t="s">
        <v>1397</v>
      </c>
      <c r="CU747" t="s">
        <v>1396</v>
      </c>
      <c r="CV747" t="s">
        <v>3803</v>
      </c>
      <c r="CW747" t="s">
        <v>1727</v>
      </c>
      <c r="CX747" t="s">
        <v>853</v>
      </c>
      <c r="DC747" t="s">
        <v>1387</v>
      </c>
      <c r="DE747" t="s">
        <v>1728</v>
      </c>
    </row>
    <row r="748" spans="1:109" x14ac:dyDescent="0.25">
      <c r="A748" t="s">
        <v>1025</v>
      </c>
      <c r="B748">
        <v>1</v>
      </c>
      <c r="C748" s="56">
        <v>42419</v>
      </c>
      <c r="D748" t="s">
        <v>1153</v>
      </c>
      <c r="E748" t="s">
        <v>3804</v>
      </c>
      <c r="G748" t="s">
        <v>3805</v>
      </c>
      <c r="H748" t="s">
        <v>1144</v>
      </c>
      <c r="I748" t="s">
        <v>1144</v>
      </c>
      <c r="J748" t="s">
        <v>1144</v>
      </c>
      <c r="K748" t="s">
        <v>1144</v>
      </c>
      <c r="L748">
        <v>16.149999999999999</v>
      </c>
      <c r="M748">
        <v>50</v>
      </c>
      <c r="N748">
        <v>0</v>
      </c>
      <c r="O748" s="56">
        <v>0</v>
      </c>
      <c r="P748" s="56">
        <v>0</v>
      </c>
      <c r="Q748">
        <v>1</v>
      </c>
      <c r="R748">
        <v>1</v>
      </c>
      <c r="S748">
        <v>11</v>
      </c>
      <c r="T748">
        <v>8</v>
      </c>
      <c r="U748">
        <v>3</v>
      </c>
      <c r="V748">
        <v>1</v>
      </c>
      <c r="W748" t="s">
        <v>1156</v>
      </c>
      <c r="X748" t="s">
        <v>7716</v>
      </c>
      <c r="Y748">
        <v>27</v>
      </c>
      <c r="AA748">
        <v>0</v>
      </c>
      <c r="AB748">
        <v>0</v>
      </c>
      <c r="AC748">
        <v>0</v>
      </c>
      <c r="AD748">
        <v>0</v>
      </c>
      <c r="AE748">
        <v>0</v>
      </c>
      <c r="AF748">
        <v>0</v>
      </c>
      <c r="AG748">
        <v>0</v>
      </c>
      <c r="AJ748" s="56"/>
      <c r="AK748" s="56"/>
      <c r="AL748" s="56"/>
      <c r="AM748">
        <v>8</v>
      </c>
      <c r="AP748" t="s">
        <v>1155</v>
      </c>
      <c r="AR748">
        <v>5</v>
      </c>
      <c r="AS748" t="s">
        <v>1152</v>
      </c>
      <c r="AT748">
        <v>1</v>
      </c>
      <c r="AV748">
        <v>34</v>
      </c>
      <c r="AW748">
        <v>23</v>
      </c>
      <c r="AX748">
        <v>11</v>
      </c>
      <c r="AY748" t="s">
        <v>1145</v>
      </c>
      <c r="AZ748" t="s">
        <v>1147</v>
      </c>
      <c r="BA748">
        <v>25</v>
      </c>
      <c r="BD748">
        <v>1000000000</v>
      </c>
      <c r="BE748">
        <v>23</v>
      </c>
      <c r="BF748">
        <v>0.32</v>
      </c>
      <c r="BG748">
        <v>19</v>
      </c>
      <c r="BH748">
        <v>0</v>
      </c>
      <c r="BI748">
        <v>0</v>
      </c>
      <c r="BJ748">
        <v>0</v>
      </c>
      <c r="BK748">
        <v>0</v>
      </c>
      <c r="BL748">
        <v>0</v>
      </c>
      <c r="BM748">
        <v>42</v>
      </c>
      <c r="BN748">
        <v>-0.24</v>
      </c>
      <c r="BO748">
        <v>0</v>
      </c>
      <c r="BP748">
        <v>0</v>
      </c>
      <c r="BR748">
        <v>0</v>
      </c>
      <c r="BS748">
        <v>9</v>
      </c>
      <c r="BX748">
        <v>0</v>
      </c>
      <c r="BY748">
        <v>0</v>
      </c>
      <c r="BZ748">
        <v>0</v>
      </c>
      <c r="CA748">
        <v>9.15</v>
      </c>
      <c r="CB748">
        <v>0</v>
      </c>
      <c r="CC748">
        <v>1</v>
      </c>
      <c r="CD748" s="56">
        <v>42284</v>
      </c>
      <c r="CE748" s="56">
        <v>42342</v>
      </c>
      <c r="CF748" s="56">
        <v>42342</v>
      </c>
      <c r="CG748" s="56">
        <v>42419</v>
      </c>
      <c r="CH748" s="56"/>
      <c r="CI748" s="56"/>
      <c r="CJ748">
        <v>0.32</v>
      </c>
      <c r="CK748">
        <v>0</v>
      </c>
      <c r="CL748">
        <v>0</v>
      </c>
      <c r="CM748">
        <v>0</v>
      </c>
      <c r="CN748">
        <v>0.55000000000000004</v>
      </c>
      <c r="CO748">
        <v>0.4</v>
      </c>
      <c r="CP748">
        <v>0</v>
      </c>
      <c r="CQ748" t="s">
        <v>1154</v>
      </c>
      <c r="CR748" t="s">
        <v>1153</v>
      </c>
      <c r="CS748" t="s">
        <v>1725</v>
      </c>
      <c r="CT748" t="s">
        <v>1397</v>
      </c>
      <c r="CU748" t="s">
        <v>1396</v>
      </c>
      <c r="CV748" t="s">
        <v>3806</v>
      </c>
      <c r="CW748" t="s">
        <v>1727</v>
      </c>
      <c r="CX748" t="s">
        <v>853</v>
      </c>
      <c r="DC748" t="s">
        <v>1387</v>
      </c>
      <c r="DE748" t="s">
        <v>1728</v>
      </c>
    </row>
    <row r="749" spans="1:109" x14ac:dyDescent="0.25">
      <c r="A749" t="s">
        <v>1025</v>
      </c>
      <c r="B749">
        <v>1</v>
      </c>
      <c r="C749" s="56">
        <v>42419</v>
      </c>
      <c r="D749" t="s">
        <v>1153</v>
      </c>
      <c r="E749" t="s">
        <v>3807</v>
      </c>
      <c r="G749" t="s">
        <v>3808</v>
      </c>
      <c r="H749" t="s">
        <v>1144</v>
      </c>
      <c r="I749" t="s">
        <v>1144</v>
      </c>
      <c r="J749" t="s">
        <v>1144</v>
      </c>
      <c r="K749" t="s">
        <v>1144</v>
      </c>
      <c r="L749">
        <v>26.28</v>
      </c>
      <c r="M749">
        <v>45.82</v>
      </c>
      <c r="N749">
        <v>0</v>
      </c>
      <c r="O749" s="56">
        <v>0</v>
      </c>
      <c r="P749" s="56">
        <v>0</v>
      </c>
      <c r="Q749">
        <v>1</v>
      </c>
      <c r="R749">
        <v>1</v>
      </c>
      <c r="S749">
        <v>11</v>
      </c>
      <c r="T749">
        <v>8</v>
      </c>
      <c r="U749">
        <v>3</v>
      </c>
      <c r="V749">
        <v>1</v>
      </c>
      <c r="W749" t="s">
        <v>1156</v>
      </c>
      <c r="X749" t="s">
        <v>7716</v>
      </c>
      <c r="AA749">
        <v>0</v>
      </c>
      <c r="AB749">
        <v>0</v>
      </c>
      <c r="AC749">
        <v>0</v>
      </c>
      <c r="AD749">
        <v>0</v>
      </c>
      <c r="AE749">
        <v>0</v>
      </c>
      <c r="AF749">
        <v>0</v>
      </c>
      <c r="AG749">
        <v>0</v>
      </c>
      <c r="AJ749" s="56"/>
      <c r="AK749" s="56"/>
      <c r="AL749" s="56"/>
      <c r="AP749" t="s">
        <v>1155</v>
      </c>
      <c r="AR749">
        <v>2</v>
      </c>
      <c r="AS749" t="s">
        <v>1152</v>
      </c>
      <c r="AT749">
        <v>1</v>
      </c>
      <c r="AV749">
        <v>8</v>
      </c>
      <c r="AW749">
        <v>5</v>
      </c>
      <c r="AX749">
        <v>3</v>
      </c>
      <c r="AY749" t="s">
        <v>1148</v>
      </c>
      <c r="AZ749" t="s">
        <v>1148</v>
      </c>
      <c r="BA749">
        <v>10</v>
      </c>
      <c r="BD749">
        <v>1000000000</v>
      </c>
      <c r="BE749">
        <v>8</v>
      </c>
      <c r="BF749">
        <v>0</v>
      </c>
      <c r="BG749">
        <v>0</v>
      </c>
      <c r="BH749">
        <v>0</v>
      </c>
      <c r="BI749">
        <v>0</v>
      </c>
      <c r="BJ749">
        <v>0</v>
      </c>
      <c r="BK749">
        <v>0</v>
      </c>
      <c r="BL749">
        <v>0</v>
      </c>
      <c r="BM749">
        <v>8</v>
      </c>
      <c r="BN749">
        <v>0</v>
      </c>
      <c r="BO749">
        <v>0</v>
      </c>
      <c r="BP749">
        <v>0</v>
      </c>
      <c r="BR749">
        <v>0</v>
      </c>
      <c r="BS749">
        <v>2</v>
      </c>
      <c r="BX749">
        <v>0</v>
      </c>
      <c r="BY749">
        <v>0</v>
      </c>
      <c r="BZ749">
        <v>0</v>
      </c>
      <c r="CA749">
        <v>3.24</v>
      </c>
      <c r="CB749">
        <v>0</v>
      </c>
      <c r="CC749">
        <v>1</v>
      </c>
      <c r="CD749" s="56">
        <v>42284</v>
      </c>
      <c r="CE749" s="56">
        <v>42342</v>
      </c>
      <c r="CF749" s="56">
        <v>42342</v>
      </c>
      <c r="CG749" s="56">
        <v>42419</v>
      </c>
      <c r="CH749" s="56"/>
      <c r="CI749" s="56"/>
      <c r="CJ749">
        <v>0.05</v>
      </c>
      <c r="CK749">
        <v>0</v>
      </c>
      <c r="CL749">
        <v>0</v>
      </c>
      <c r="CM749">
        <v>0</v>
      </c>
      <c r="CN749">
        <v>0</v>
      </c>
      <c r="CO749">
        <v>0.21</v>
      </c>
      <c r="CP749">
        <v>0.74</v>
      </c>
      <c r="CQ749" t="s">
        <v>1154</v>
      </c>
      <c r="CR749" t="s">
        <v>1153</v>
      </c>
      <c r="CS749" t="s">
        <v>1725</v>
      </c>
      <c r="CT749" t="s">
        <v>1397</v>
      </c>
      <c r="CU749" t="s">
        <v>1396</v>
      </c>
      <c r="CV749" t="s">
        <v>3809</v>
      </c>
      <c r="CW749" t="s">
        <v>1727</v>
      </c>
      <c r="CX749" t="s">
        <v>853</v>
      </c>
      <c r="DC749" t="s">
        <v>1387</v>
      </c>
      <c r="DE749" t="s">
        <v>1728</v>
      </c>
    </row>
    <row r="750" spans="1:109" x14ac:dyDescent="0.25">
      <c r="A750" t="s">
        <v>1025</v>
      </c>
      <c r="B750">
        <v>1</v>
      </c>
      <c r="C750" s="56">
        <v>42419</v>
      </c>
      <c r="D750" t="s">
        <v>1153</v>
      </c>
      <c r="E750" t="s">
        <v>1550</v>
      </c>
      <c r="G750" t="s">
        <v>3810</v>
      </c>
      <c r="H750" t="s">
        <v>1144</v>
      </c>
      <c r="I750" t="s">
        <v>1144</v>
      </c>
      <c r="J750" t="s">
        <v>1144</v>
      </c>
      <c r="K750" t="s">
        <v>1144</v>
      </c>
      <c r="L750">
        <v>29.12</v>
      </c>
      <c r="M750">
        <v>94.76</v>
      </c>
      <c r="N750">
        <v>0</v>
      </c>
      <c r="O750" s="56">
        <v>0</v>
      </c>
      <c r="P750" s="56">
        <v>0</v>
      </c>
      <c r="Q750">
        <v>1</v>
      </c>
      <c r="R750">
        <v>1</v>
      </c>
      <c r="S750">
        <v>11</v>
      </c>
      <c r="T750">
        <v>8</v>
      </c>
      <c r="U750">
        <v>3</v>
      </c>
      <c r="V750">
        <v>1</v>
      </c>
      <c r="W750" t="s">
        <v>1156</v>
      </c>
      <c r="X750" t="s">
        <v>7755</v>
      </c>
      <c r="AA750">
        <v>0</v>
      </c>
      <c r="AB750">
        <v>0</v>
      </c>
      <c r="AC750">
        <v>0</v>
      </c>
      <c r="AD750">
        <v>0</v>
      </c>
      <c r="AE750">
        <v>0</v>
      </c>
      <c r="AF750">
        <v>0</v>
      </c>
      <c r="AG750">
        <v>0</v>
      </c>
      <c r="AJ750" s="56"/>
      <c r="AK750" s="56"/>
      <c r="AL750" s="56"/>
      <c r="AM750">
        <v>4</v>
      </c>
      <c r="AP750" t="s">
        <v>1155</v>
      </c>
      <c r="AR750">
        <v>2</v>
      </c>
      <c r="AS750" t="s">
        <v>1152</v>
      </c>
      <c r="AT750">
        <v>1</v>
      </c>
      <c r="AV750">
        <v>10</v>
      </c>
      <c r="AW750">
        <v>7</v>
      </c>
      <c r="AX750">
        <v>3</v>
      </c>
      <c r="AY750" t="s">
        <v>1145</v>
      </c>
      <c r="AZ750" t="s">
        <v>1145</v>
      </c>
      <c r="BA750">
        <v>10</v>
      </c>
      <c r="BD750">
        <v>1000000000</v>
      </c>
      <c r="BE750">
        <v>7</v>
      </c>
      <c r="BF750">
        <v>0.3</v>
      </c>
      <c r="BG750">
        <v>0</v>
      </c>
      <c r="BH750">
        <v>0</v>
      </c>
      <c r="BI750">
        <v>0</v>
      </c>
      <c r="BJ750">
        <v>0</v>
      </c>
      <c r="BK750">
        <v>0</v>
      </c>
      <c r="BL750">
        <v>0</v>
      </c>
      <c r="BM750">
        <v>7</v>
      </c>
      <c r="BN750">
        <v>0.3</v>
      </c>
      <c r="BO750">
        <v>0</v>
      </c>
      <c r="BP750">
        <v>0</v>
      </c>
      <c r="BR750">
        <v>4</v>
      </c>
      <c r="BS750">
        <v>3</v>
      </c>
      <c r="BX750">
        <v>0</v>
      </c>
      <c r="BY750">
        <v>0</v>
      </c>
      <c r="BZ750">
        <v>0</v>
      </c>
      <c r="CA750">
        <v>9.84</v>
      </c>
      <c r="CB750">
        <v>0</v>
      </c>
      <c r="CC750">
        <v>1</v>
      </c>
      <c r="CD750" s="56">
        <v>42095</v>
      </c>
      <c r="CE750" s="56">
        <v>42342</v>
      </c>
      <c r="CF750" s="56">
        <v>42342</v>
      </c>
      <c r="CG750" s="56">
        <v>42419</v>
      </c>
      <c r="CH750" s="56"/>
      <c r="CI750" s="56"/>
      <c r="CJ750">
        <v>0.15</v>
      </c>
      <c r="CK750">
        <v>0</v>
      </c>
      <c r="CL750">
        <v>0</v>
      </c>
      <c r="CM750">
        <v>0</v>
      </c>
      <c r="CN750">
        <v>0.18</v>
      </c>
      <c r="CO750">
        <v>0.65</v>
      </c>
      <c r="CP750">
        <v>0.12</v>
      </c>
      <c r="CQ750" t="s">
        <v>1154</v>
      </c>
      <c r="CR750" t="s">
        <v>1153</v>
      </c>
      <c r="CS750" t="s">
        <v>1725</v>
      </c>
      <c r="CT750" t="s">
        <v>1397</v>
      </c>
      <c r="CU750" t="s">
        <v>1396</v>
      </c>
      <c r="CV750" t="s">
        <v>3811</v>
      </c>
      <c r="CW750" t="s">
        <v>1727</v>
      </c>
      <c r="CX750" t="s">
        <v>853</v>
      </c>
      <c r="DC750" t="s">
        <v>1387</v>
      </c>
      <c r="DE750" t="s">
        <v>1728</v>
      </c>
    </row>
    <row r="751" spans="1:109" x14ac:dyDescent="0.25">
      <c r="A751" t="s">
        <v>1025</v>
      </c>
      <c r="B751">
        <v>1</v>
      </c>
      <c r="C751" s="56">
        <v>42419</v>
      </c>
      <c r="D751" t="s">
        <v>1153</v>
      </c>
      <c r="E751" t="s">
        <v>1551</v>
      </c>
      <c r="G751" t="s">
        <v>3812</v>
      </c>
      <c r="H751" t="s">
        <v>1144</v>
      </c>
      <c r="I751" t="s">
        <v>1144</v>
      </c>
      <c r="J751" t="s">
        <v>1144</v>
      </c>
      <c r="K751" t="s">
        <v>1144</v>
      </c>
      <c r="L751">
        <v>17.260000000000002</v>
      </c>
      <c r="M751">
        <v>41.1</v>
      </c>
      <c r="N751">
        <v>0</v>
      </c>
      <c r="O751" s="56">
        <v>0</v>
      </c>
      <c r="P751" s="56">
        <v>0</v>
      </c>
      <c r="Q751">
        <v>1</v>
      </c>
      <c r="R751">
        <v>1</v>
      </c>
      <c r="S751">
        <v>11</v>
      </c>
      <c r="T751">
        <v>8</v>
      </c>
      <c r="U751">
        <v>3</v>
      </c>
      <c r="V751">
        <v>1</v>
      </c>
      <c r="W751" t="s">
        <v>1156</v>
      </c>
      <c r="X751" t="s">
        <v>7756</v>
      </c>
      <c r="Y751">
        <v>6</v>
      </c>
      <c r="AA751">
        <v>0</v>
      </c>
      <c r="AB751">
        <v>0</v>
      </c>
      <c r="AC751">
        <v>0</v>
      </c>
      <c r="AD751">
        <v>0</v>
      </c>
      <c r="AE751">
        <v>0</v>
      </c>
      <c r="AF751">
        <v>72</v>
      </c>
      <c r="AG751">
        <v>0</v>
      </c>
      <c r="AJ751" s="56"/>
      <c r="AK751" s="56"/>
      <c r="AL751" s="56"/>
      <c r="AP751" t="s">
        <v>1155</v>
      </c>
      <c r="AS751" t="s">
        <v>1152</v>
      </c>
      <c r="AT751">
        <v>1</v>
      </c>
      <c r="AV751">
        <v>4</v>
      </c>
      <c r="AW751">
        <v>3</v>
      </c>
      <c r="AX751">
        <v>1</v>
      </c>
      <c r="AY751" t="s">
        <v>1145</v>
      </c>
      <c r="AZ751" t="s">
        <v>1145</v>
      </c>
      <c r="BA751">
        <v>3</v>
      </c>
      <c r="BD751">
        <v>1000000000</v>
      </c>
      <c r="BE751">
        <v>3</v>
      </c>
      <c r="BF751">
        <v>0.25</v>
      </c>
      <c r="BG751">
        <v>0</v>
      </c>
      <c r="BH751">
        <v>0</v>
      </c>
      <c r="BI751">
        <v>0</v>
      </c>
      <c r="BJ751">
        <v>0</v>
      </c>
      <c r="BK751">
        <v>0</v>
      </c>
      <c r="BL751">
        <v>0</v>
      </c>
      <c r="BM751">
        <v>3</v>
      </c>
      <c r="BN751">
        <v>0.25</v>
      </c>
      <c r="BO751">
        <v>0</v>
      </c>
      <c r="BP751">
        <v>0</v>
      </c>
      <c r="BR751">
        <v>1</v>
      </c>
      <c r="BS751">
        <v>1</v>
      </c>
      <c r="BX751">
        <v>0</v>
      </c>
      <c r="BY751">
        <v>0</v>
      </c>
      <c r="BZ751">
        <v>0</v>
      </c>
      <c r="CA751">
        <v>6.03</v>
      </c>
      <c r="CB751">
        <v>0</v>
      </c>
      <c r="CC751">
        <v>1</v>
      </c>
      <c r="CD751" s="56">
        <v>42318</v>
      </c>
      <c r="CE751" s="56">
        <v>42342</v>
      </c>
      <c r="CF751" s="56">
        <v>42342</v>
      </c>
      <c r="CG751" s="56">
        <v>42419</v>
      </c>
      <c r="CH751" s="56"/>
      <c r="CI751" s="56"/>
      <c r="CJ751">
        <v>1.1399999999999999</v>
      </c>
      <c r="CK751">
        <v>1</v>
      </c>
      <c r="CL751">
        <v>0.53</v>
      </c>
      <c r="CM751">
        <v>0</v>
      </c>
      <c r="CN751">
        <v>0.4</v>
      </c>
      <c r="CO751">
        <v>0.01</v>
      </c>
      <c r="CP751">
        <v>0</v>
      </c>
      <c r="CQ751" t="s">
        <v>1154</v>
      </c>
      <c r="CR751" t="s">
        <v>1153</v>
      </c>
      <c r="CS751" t="s">
        <v>1725</v>
      </c>
      <c r="CT751" t="s">
        <v>1397</v>
      </c>
      <c r="CU751" t="s">
        <v>1396</v>
      </c>
      <c r="CV751" t="s">
        <v>3813</v>
      </c>
      <c r="CW751" t="s">
        <v>1727</v>
      </c>
      <c r="CX751" t="s">
        <v>853</v>
      </c>
      <c r="DC751" t="s">
        <v>1387</v>
      </c>
      <c r="DE751" t="s">
        <v>1728</v>
      </c>
    </row>
    <row r="752" spans="1:109" x14ac:dyDescent="0.25">
      <c r="A752" t="s">
        <v>1025</v>
      </c>
      <c r="B752">
        <v>1</v>
      </c>
      <c r="C752" s="56">
        <v>42419</v>
      </c>
      <c r="D752" t="s">
        <v>1153</v>
      </c>
      <c r="E752" t="s">
        <v>3814</v>
      </c>
      <c r="G752" t="s">
        <v>3815</v>
      </c>
      <c r="H752" t="s">
        <v>1144</v>
      </c>
      <c r="I752" t="s">
        <v>1144</v>
      </c>
      <c r="J752" t="s">
        <v>1144</v>
      </c>
      <c r="K752" t="s">
        <v>1144</v>
      </c>
      <c r="L752">
        <v>0.36</v>
      </c>
      <c r="M752">
        <v>0.68</v>
      </c>
      <c r="N752">
        <v>0</v>
      </c>
      <c r="O752" s="56">
        <v>0</v>
      </c>
      <c r="P752" s="56">
        <v>0</v>
      </c>
      <c r="Q752">
        <v>1</v>
      </c>
      <c r="R752">
        <v>1</v>
      </c>
      <c r="S752">
        <v>11</v>
      </c>
      <c r="T752">
        <v>8</v>
      </c>
      <c r="U752">
        <v>3</v>
      </c>
      <c r="V752">
        <v>1</v>
      </c>
      <c r="W752" t="s">
        <v>1156</v>
      </c>
      <c r="X752" t="s">
        <v>7756</v>
      </c>
      <c r="Y752">
        <v>94</v>
      </c>
      <c r="AA752">
        <v>0</v>
      </c>
      <c r="AB752">
        <v>0</v>
      </c>
      <c r="AC752">
        <v>0</v>
      </c>
      <c r="AD752">
        <v>0</v>
      </c>
      <c r="AE752">
        <v>0</v>
      </c>
      <c r="AF752">
        <v>0</v>
      </c>
      <c r="AG752">
        <v>0</v>
      </c>
      <c r="AJ752" s="56"/>
      <c r="AK752" s="56"/>
      <c r="AL752" s="56"/>
      <c r="AP752" t="s">
        <v>1155</v>
      </c>
      <c r="AR752">
        <v>5</v>
      </c>
      <c r="AS752" t="s">
        <v>1152</v>
      </c>
      <c r="AT752">
        <v>1</v>
      </c>
      <c r="AV752">
        <v>70</v>
      </c>
      <c r="AW752">
        <v>47</v>
      </c>
      <c r="AX752">
        <v>23</v>
      </c>
      <c r="AY752" t="s">
        <v>1148</v>
      </c>
      <c r="AZ752" t="s">
        <v>1147</v>
      </c>
      <c r="BA752">
        <v>60</v>
      </c>
      <c r="BD752">
        <v>1000000000</v>
      </c>
      <c r="BE752">
        <v>59</v>
      </c>
      <c r="BF752">
        <v>0.16</v>
      </c>
      <c r="BG752">
        <v>60</v>
      </c>
      <c r="BH752">
        <v>0</v>
      </c>
      <c r="BI752">
        <v>0</v>
      </c>
      <c r="BJ752">
        <v>0</v>
      </c>
      <c r="BK752">
        <v>0</v>
      </c>
      <c r="BL752">
        <v>0</v>
      </c>
      <c r="BM752">
        <v>119</v>
      </c>
      <c r="BN752">
        <v>-0.7</v>
      </c>
      <c r="BO752">
        <v>0</v>
      </c>
      <c r="BP752">
        <v>0</v>
      </c>
      <c r="BR752">
        <v>0</v>
      </c>
      <c r="BS752">
        <v>19</v>
      </c>
      <c r="BT752">
        <v>5</v>
      </c>
      <c r="BX752">
        <v>0</v>
      </c>
      <c r="BY752">
        <v>0</v>
      </c>
      <c r="BZ752">
        <v>0</v>
      </c>
      <c r="CA752">
        <v>3.88</v>
      </c>
      <c r="CB752">
        <v>0</v>
      </c>
      <c r="CC752">
        <v>1</v>
      </c>
      <c r="CD752" s="56">
        <v>42318</v>
      </c>
      <c r="CE752" s="56">
        <v>42342</v>
      </c>
      <c r="CF752" s="56">
        <v>42342</v>
      </c>
      <c r="CG752" s="56">
        <v>42419</v>
      </c>
      <c r="CH752" s="56"/>
      <c r="CI752" s="56"/>
      <c r="CJ752">
        <v>0.78</v>
      </c>
      <c r="CK752">
        <v>513</v>
      </c>
      <c r="CL752">
        <v>0</v>
      </c>
      <c r="CM752">
        <v>0.53</v>
      </c>
      <c r="CN752">
        <v>0</v>
      </c>
      <c r="CO752">
        <v>0.42</v>
      </c>
      <c r="CP752">
        <v>0</v>
      </c>
      <c r="CQ752" t="s">
        <v>1154</v>
      </c>
      <c r="CR752" t="s">
        <v>1153</v>
      </c>
      <c r="CS752" t="s">
        <v>1725</v>
      </c>
      <c r="CT752" t="s">
        <v>1397</v>
      </c>
      <c r="CU752" t="s">
        <v>1396</v>
      </c>
      <c r="CV752" t="s">
        <v>3816</v>
      </c>
      <c r="CW752" t="s">
        <v>1727</v>
      </c>
      <c r="CX752" t="s">
        <v>853</v>
      </c>
      <c r="DC752" t="s">
        <v>1387</v>
      </c>
      <c r="DE752" t="s">
        <v>1728</v>
      </c>
    </row>
    <row r="753" spans="1:109" x14ac:dyDescent="0.25">
      <c r="A753" t="s">
        <v>1025</v>
      </c>
      <c r="B753">
        <v>1</v>
      </c>
      <c r="C753" s="56">
        <v>42419</v>
      </c>
      <c r="D753" t="s">
        <v>1153</v>
      </c>
      <c r="E753" t="s">
        <v>3817</v>
      </c>
      <c r="G753" t="s">
        <v>3818</v>
      </c>
      <c r="H753" t="s">
        <v>1144</v>
      </c>
      <c r="I753" t="s">
        <v>1144</v>
      </c>
      <c r="J753" t="s">
        <v>1144</v>
      </c>
      <c r="K753" t="s">
        <v>1144</v>
      </c>
      <c r="L753">
        <v>1.54</v>
      </c>
      <c r="M753">
        <v>8.19</v>
      </c>
      <c r="N753">
        <v>0</v>
      </c>
      <c r="O753" s="56">
        <v>0</v>
      </c>
      <c r="P753" s="56">
        <v>0</v>
      </c>
      <c r="Q753">
        <v>1</v>
      </c>
      <c r="R753">
        <v>1</v>
      </c>
      <c r="S753">
        <v>11</v>
      </c>
      <c r="T753">
        <v>8</v>
      </c>
      <c r="U753">
        <v>3</v>
      </c>
      <c r="V753">
        <v>1</v>
      </c>
      <c r="W753" t="s">
        <v>1156</v>
      </c>
      <c r="X753" t="s">
        <v>7716</v>
      </c>
      <c r="AA753">
        <v>0</v>
      </c>
      <c r="AB753">
        <v>0</v>
      </c>
      <c r="AC753">
        <v>0</v>
      </c>
      <c r="AD753">
        <v>0</v>
      </c>
      <c r="AE753">
        <v>0</v>
      </c>
      <c r="AF753">
        <v>0</v>
      </c>
      <c r="AG753">
        <v>0</v>
      </c>
      <c r="AJ753" s="56"/>
      <c r="AK753" s="56"/>
      <c r="AL753" s="56"/>
      <c r="AP753" t="s">
        <v>1155</v>
      </c>
      <c r="AR753">
        <v>5</v>
      </c>
      <c r="AS753" t="s">
        <v>1152</v>
      </c>
      <c r="AT753">
        <v>1</v>
      </c>
      <c r="AV753">
        <v>48</v>
      </c>
      <c r="AW753">
        <v>32</v>
      </c>
      <c r="AX753">
        <v>16</v>
      </c>
      <c r="AY753" t="s">
        <v>1148</v>
      </c>
      <c r="AZ753" t="s">
        <v>1148</v>
      </c>
      <c r="BA753">
        <v>60</v>
      </c>
      <c r="BD753">
        <v>1000000000</v>
      </c>
      <c r="BE753">
        <v>40</v>
      </c>
      <c r="BF753">
        <v>0.17</v>
      </c>
      <c r="BG753">
        <v>0</v>
      </c>
      <c r="BH753">
        <v>0</v>
      </c>
      <c r="BI753">
        <v>0</v>
      </c>
      <c r="BJ753">
        <v>0</v>
      </c>
      <c r="BK753">
        <v>0</v>
      </c>
      <c r="BL753">
        <v>0</v>
      </c>
      <c r="BM753">
        <v>40</v>
      </c>
      <c r="BN753">
        <v>0.17</v>
      </c>
      <c r="BO753">
        <v>0</v>
      </c>
      <c r="BP753">
        <v>0</v>
      </c>
      <c r="BR753">
        <v>10</v>
      </c>
      <c r="BS753">
        <v>13</v>
      </c>
      <c r="BT753">
        <v>5</v>
      </c>
      <c r="BX753">
        <v>0</v>
      </c>
      <c r="BY753">
        <v>0</v>
      </c>
      <c r="BZ753">
        <v>0</v>
      </c>
      <c r="CA753">
        <v>18.84</v>
      </c>
      <c r="CB753">
        <v>0</v>
      </c>
      <c r="CC753">
        <v>1</v>
      </c>
      <c r="CD753" s="56">
        <v>42284</v>
      </c>
      <c r="CE753" s="56">
        <v>42342</v>
      </c>
      <c r="CF753" s="56">
        <v>42342</v>
      </c>
      <c r="CG753" s="56">
        <v>42419</v>
      </c>
      <c r="CH753" s="56"/>
      <c r="CI753" s="56"/>
      <c r="CJ753">
        <v>0.11</v>
      </c>
      <c r="CK753">
        <v>0</v>
      </c>
      <c r="CL753">
        <v>0</v>
      </c>
      <c r="CM753">
        <v>0</v>
      </c>
      <c r="CN753">
        <v>0</v>
      </c>
      <c r="CO753">
        <v>0.31</v>
      </c>
      <c r="CP753">
        <v>0.64</v>
      </c>
      <c r="CQ753" t="s">
        <v>1154</v>
      </c>
      <c r="CR753" t="s">
        <v>1153</v>
      </c>
      <c r="CS753" t="s">
        <v>1725</v>
      </c>
      <c r="CT753" t="s">
        <v>1397</v>
      </c>
      <c r="CU753" t="s">
        <v>1396</v>
      </c>
      <c r="CV753" t="s">
        <v>3819</v>
      </c>
      <c r="CW753" t="s">
        <v>1727</v>
      </c>
      <c r="CX753" t="s">
        <v>853</v>
      </c>
      <c r="DC753" t="s">
        <v>1387</v>
      </c>
      <c r="DE753" t="s">
        <v>1728</v>
      </c>
    </row>
    <row r="754" spans="1:109" x14ac:dyDescent="0.25">
      <c r="A754" t="s">
        <v>1025</v>
      </c>
      <c r="B754">
        <v>1</v>
      </c>
      <c r="C754" s="56">
        <v>42419</v>
      </c>
      <c r="D754" t="s">
        <v>1153</v>
      </c>
      <c r="E754" t="s">
        <v>3820</v>
      </c>
      <c r="G754" t="s">
        <v>3821</v>
      </c>
      <c r="H754" t="s">
        <v>1144</v>
      </c>
      <c r="I754" t="s">
        <v>1144</v>
      </c>
      <c r="J754" t="s">
        <v>1144</v>
      </c>
      <c r="K754" t="s">
        <v>1144</v>
      </c>
      <c r="L754">
        <v>0.43</v>
      </c>
      <c r="M754">
        <v>1.84</v>
      </c>
      <c r="N754">
        <v>0</v>
      </c>
      <c r="O754" s="56">
        <v>0</v>
      </c>
      <c r="P754" s="56">
        <v>0</v>
      </c>
      <c r="Q754">
        <v>1</v>
      </c>
      <c r="R754">
        <v>1</v>
      </c>
      <c r="S754">
        <v>11</v>
      </c>
      <c r="T754">
        <v>8</v>
      </c>
      <c r="U754">
        <v>3</v>
      </c>
      <c r="V754">
        <v>1</v>
      </c>
      <c r="X754" t="s">
        <v>7716</v>
      </c>
      <c r="AA754">
        <v>0</v>
      </c>
      <c r="AB754">
        <v>0</v>
      </c>
      <c r="AC754">
        <v>0</v>
      </c>
      <c r="AD754">
        <v>0</v>
      </c>
      <c r="AE754">
        <v>0</v>
      </c>
      <c r="AF754">
        <v>0</v>
      </c>
      <c r="AG754">
        <v>0</v>
      </c>
      <c r="AJ754" s="56"/>
      <c r="AK754" s="56"/>
      <c r="AL754" s="56"/>
      <c r="AP754" t="s">
        <v>1155</v>
      </c>
      <c r="AR754">
        <v>5</v>
      </c>
      <c r="AS754" t="s">
        <v>1152</v>
      </c>
      <c r="AT754">
        <v>1</v>
      </c>
      <c r="AV754">
        <v>11</v>
      </c>
      <c r="AW754">
        <v>7</v>
      </c>
      <c r="AX754">
        <v>4</v>
      </c>
      <c r="AY754" t="s">
        <v>1147</v>
      </c>
      <c r="AZ754" t="s">
        <v>1147</v>
      </c>
      <c r="BA754">
        <v>16</v>
      </c>
      <c r="BD754">
        <v>1000000000</v>
      </c>
      <c r="BE754">
        <v>14</v>
      </c>
      <c r="BF754">
        <v>-0.27</v>
      </c>
      <c r="BG754">
        <v>0</v>
      </c>
      <c r="BH754">
        <v>0</v>
      </c>
      <c r="BI754">
        <v>0</v>
      </c>
      <c r="BJ754">
        <v>0</v>
      </c>
      <c r="BK754">
        <v>0</v>
      </c>
      <c r="BL754">
        <v>0</v>
      </c>
      <c r="BM754">
        <v>14</v>
      </c>
      <c r="BN754">
        <v>-0.27</v>
      </c>
      <c r="BO754">
        <v>0</v>
      </c>
      <c r="BP754">
        <v>0</v>
      </c>
      <c r="BR754">
        <v>0</v>
      </c>
      <c r="BS754">
        <v>3</v>
      </c>
      <c r="BX754">
        <v>0</v>
      </c>
      <c r="BY754">
        <v>1.29</v>
      </c>
      <c r="BZ754">
        <v>0</v>
      </c>
      <c r="CA754">
        <v>14.31</v>
      </c>
      <c r="CB754">
        <v>0</v>
      </c>
      <c r="CC754">
        <v>1</v>
      </c>
      <c r="CD754" s="56">
        <v>42284</v>
      </c>
      <c r="CE754" s="56">
        <v>42342</v>
      </c>
      <c r="CF754" s="56">
        <v>42342</v>
      </c>
      <c r="CG754" s="56">
        <v>42419</v>
      </c>
      <c r="CH754" s="56"/>
      <c r="CI754" s="56"/>
      <c r="CJ754">
        <v>0.03</v>
      </c>
      <c r="CK754">
        <v>0</v>
      </c>
      <c r="CL754">
        <v>0</v>
      </c>
      <c r="CM754">
        <v>0</v>
      </c>
      <c r="CN754">
        <v>0</v>
      </c>
      <c r="CO754">
        <v>0</v>
      </c>
      <c r="CP754">
        <v>0.95</v>
      </c>
      <c r="CQ754" t="s">
        <v>1154</v>
      </c>
      <c r="CR754" t="s">
        <v>1153</v>
      </c>
      <c r="CS754" t="s">
        <v>1725</v>
      </c>
      <c r="CT754" t="s">
        <v>1397</v>
      </c>
      <c r="CU754" t="s">
        <v>1396</v>
      </c>
      <c r="CV754" t="s">
        <v>3822</v>
      </c>
      <c r="CW754" t="s">
        <v>1727</v>
      </c>
      <c r="CX754" t="s">
        <v>853</v>
      </c>
      <c r="DC754" t="s">
        <v>1387</v>
      </c>
      <c r="DE754" t="s">
        <v>1728</v>
      </c>
    </row>
    <row r="755" spans="1:109" x14ac:dyDescent="0.25">
      <c r="A755" t="s">
        <v>1025</v>
      </c>
      <c r="B755">
        <v>2</v>
      </c>
      <c r="C755" s="56">
        <v>42419</v>
      </c>
      <c r="D755" t="s">
        <v>1153</v>
      </c>
      <c r="E755" t="s">
        <v>3823</v>
      </c>
      <c r="G755" t="s">
        <v>3824</v>
      </c>
      <c r="H755" t="s">
        <v>1144</v>
      </c>
      <c r="I755" t="s">
        <v>1144</v>
      </c>
      <c r="J755" t="s">
        <v>1144</v>
      </c>
      <c r="K755" t="s">
        <v>1144</v>
      </c>
      <c r="L755">
        <v>18.43</v>
      </c>
      <c r="M755">
        <v>38.119999999999997</v>
      </c>
      <c r="N755">
        <v>0</v>
      </c>
      <c r="O755" s="56">
        <v>0</v>
      </c>
      <c r="P755" s="56">
        <v>0</v>
      </c>
      <c r="Q755">
        <v>1</v>
      </c>
      <c r="R755">
        <v>1</v>
      </c>
      <c r="S755">
        <v>11</v>
      </c>
      <c r="T755">
        <v>8</v>
      </c>
      <c r="U755">
        <v>3</v>
      </c>
      <c r="V755">
        <v>1</v>
      </c>
      <c r="X755" t="s">
        <v>7755</v>
      </c>
      <c r="AA755">
        <v>0</v>
      </c>
      <c r="AB755">
        <v>0</v>
      </c>
      <c r="AC755">
        <v>0</v>
      </c>
      <c r="AD755">
        <v>0</v>
      </c>
      <c r="AE755">
        <v>0</v>
      </c>
      <c r="AF755">
        <v>0</v>
      </c>
      <c r="AG755">
        <v>0</v>
      </c>
      <c r="AJ755" s="56"/>
      <c r="AK755" s="56"/>
      <c r="AL755" s="56"/>
      <c r="AP755" t="s">
        <v>1155</v>
      </c>
      <c r="AS755" t="s">
        <v>1152</v>
      </c>
      <c r="AT755">
        <v>1</v>
      </c>
      <c r="AV755">
        <v>2</v>
      </c>
      <c r="AW755">
        <v>2</v>
      </c>
      <c r="AX755">
        <v>1</v>
      </c>
      <c r="AY755" t="s">
        <v>1147</v>
      </c>
      <c r="AZ755" t="s">
        <v>1147</v>
      </c>
      <c r="BA755">
        <v>2</v>
      </c>
      <c r="BD755">
        <v>1000000000</v>
      </c>
      <c r="BE755">
        <v>3</v>
      </c>
      <c r="BF755">
        <v>-0.5</v>
      </c>
      <c r="BG755">
        <v>0</v>
      </c>
      <c r="BH755">
        <v>0</v>
      </c>
      <c r="BI755">
        <v>0</v>
      </c>
      <c r="BJ755">
        <v>0</v>
      </c>
      <c r="BK755">
        <v>0</v>
      </c>
      <c r="BL755">
        <v>0</v>
      </c>
      <c r="BM755">
        <v>3</v>
      </c>
      <c r="BN755">
        <v>-0.5</v>
      </c>
      <c r="BO755">
        <v>0</v>
      </c>
      <c r="BP755">
        <v>0</v>
      </c>
      <c r="BR755">
        <v>0</v>
      </c>
      <c r="BS755">
        <v>1</v>
      </c>
      <c r="BX755">
        <v>0</v>
      </c>
      <c r="BY755">
        <v>18.43</v>
      </c>
      <c r="BZ755">
        <v>0</v>
      </c>
      <c r="CA755">
        <v>4.66</v>
      </c>
      <c r="CB755">
        <v>0</v>
      </c>
      <c r="CC755">
        <v>1</v>
      </c>
      <c r="CD755" s="56">
        <v>42095</v>
      </c>
      <c r="CE755" s="56">
        <v>42342</v>
      </c>
      <c r="CF755" s="56">
        <v>42342</v>
      </c>
      <c r="CG755" s="56">
        <v>42419</v>
      </c>
      <c r="CH755" s="56"/>
      <c r="CI755" s="56"/>
      <c r="CJ755">
        <v>0</v>
      </c>
      <c r="CK755">
        <v>0</v>
      </c>
      <c r="CL755">
        <v>0</v>
      </c>
      <c r="CM755">
        <v>0</v>
      </c>
      <c r="CN755">
        <v>0</v>
      </c>
      <c r="CO755">
        <v>0</v>
      </c>
      <c r="CP755">
        <v>0.96</v>
      </c>
      <c r="CQ755" t="s">
        <v>1154</v>
      </c>
      <c r="CR755" t="s">
        <v>1153</v>
      </c>
      <c r="CS755" t="s">
        <v>1748</v>
      </c>
      <c r="CT755" t="s">
        <v>1397</v>
      </c>
      <c r="CU755" t="s">
        <v>1396</v>
      </c>
      <c r="CV755" t="s">
        <v>3825</v>
      </c>
      <c r="CW755" t="s">
        <v>1727</v>
      </c>
      <c r="CX755" t="s">
        <v>853</v>
      </c>
      <c r="DC755" t="s">
        <v>1387</v>
      </c>
      <c r="DE755" t="s">
        <v>1392</v>
      </c>
    </row>
    <row r="756" spans="1:109" x14ac:dyDescent="0.25">
      <c r="A756" t="s">
        <v>1025</v>
      </c>
      <c r="B756">
        <v>1</v>
      </c>
      <c r="C756" s="56">
        <v>42419</v>
      </c>
      <c r="D756" t="s">
        <v>1153</v>
      </c>
      <c r="E756" t="s">
        <v>3826</v>
      </c>
      <c r="G756" t="s">
        <v>3827</v>
      </c>
      <c r="H756" t="s">
        <v>1144</v>
      </c>
      <c r="I756" t="s">
        <v>1144</v>
      </c>
      <c r="J756" t="s">
        <v>1144</v>
      </c>
      <c r="K756" t="s">
        <v>1144</v>
      </c>
      <c r="L756">
        <v>0.98</v>
      </c>
      <c r="M756">
        <v>4.32</v>
      </c>
      <c r="N756">
        <v>0</v>
      </c>
      <c r="O756" s="56">
        <v>0</v>
      </c>
      <c r="P756" s="56">
        <v>0</v>
      </c>
      <c r="Q756">
        <v>1</v>
      </c>
      <c r="R756">
        <v>1</v>
      </c>
      <c r="S756">
        <v>11</v>
      </c>
      <c r="T756">
        <v>8</v>
      </c>
      <c r="U756">
        <v>3</v>
      </c>
      <c r="V756">
        <v>1</v>
      </c>
      <c r="X756" t="s">
        <v>7755</v>
      </c>
      <c r="AA756">
        <v>0</v>
      </c>
      <c r="AB756">
        <v>0</v>
      </c>
      <c r="AC756">
        <v>0</v>
      </c>
      <c r="AD756">
        <v>0</v>
      </c>
      <c r="AE756">
        <v>0</v>
      </c>
      <c r="AF756">
        <v>0</v>
      </c>
      <c r="AG756">
        <v>0</v>
      </c>
      <c r="AJ756" s="56"/>
      <c r="AK756" s="56"/>
      <c r="AL756" s="56"/>
      <c r="AM756">
        <v>8</v>
      </c>
      <c r="AP756" t="s">
        <v>1155</v>
      </c>
      <c r="AR756">
        <v>2</v>
      </c>
      <c r="AS756" t="s">
        <v>1152</v>
      </c>
      <c r="AT756">
        <v>1</v>
      </c>
      <c r="AV756">
        <v>11</v>
      </c>
      <c r="AW756">
        <v>7</v>
      </c>
      <c r="AX756">
        <v>4</v>
      </c>
      <c r="AY756" t="s">
        <v>1147</v>
      </c>
      <c r="AZ756" t="s">
        <v>1147</v>
      </c>
      <c r="BA756">
        <v>11</v>
      </c>
      <c r="BD756">
        <v>1000000000</v>
      </c>
      <c r="BE756">
        <v>12</v>
      </c>
      <c r="BF756">
        <v>-0.09</v>
      </c>
      <c r="BG756">
        <v>0</v>
      </c>
      <c r="BH756">
        <v>0</v>
      </c>
      <c r="BI756">
        <v>0</v>
      </c>
      <c r="BJ756">
        <v>0</v>
      </c>
      <c r="BK756">
        <v>0</v>
      </c>
      <c r="BL756">
        <v>0</v>
      </c>
      <c r="BM756">
        <v>12</v>
      </c>
      <c r="BN756">
        <v>-0.09</v>
      </c>
      <c r="BO756">
        <v>0</v>
      </c>
      <c r="BP756">
        <v>0</v>
      </c>
      <c r="BR756">
        <v>0</v>
      </c>
      <c r="BS756">
        <v>3</v>
      </c>
      <c r="BX756">
        <v>0</v>
      </c>
      <c r="BY756">
        <v>0.98</v>
      </c>
      <c r="BZ756">
        <v>0</v>
      </c>
      <c r="CA756">
        <v>14.87</v>
      </c>
      <c r="CB756">
        <v>0</v>
      </c>
      <c r="CC756">
        <v>1</v>
      </c>
      <c r="CD756" s="56">
        <v>42095</v>
      </c>
      <c r="CE756" s="56">
        <v>42342</v>
      </c>
      <c r="CF756" s="56">
        <v>42342</v>
      </c>
      <c r="CG756" s="56">
        <v>42419</v>
      </c>
      <c r="CH756" s="56"/>
      <c r="CI756" s="56"/>
      <c r="CJ756">
        <v>0</v>
      </c>
      <c r="CK756">
        <v>0</v>
      </c>
      <c r="CL756">
        <v>0</v>
      </c>
      <c r="CM756">
        <v>0</v>
      </c>
      <c r="CN756">
        <v>0</v>
      </c>
      <c r="CO756">
        <v>0</v>
      </c>
      <c r="CP756">
        <v>0.95</v>
      </c>
      <c r="CQ756" t="s">
        <v>1154</v>
      </c>
      <c r="CR756" t="s">
        <v>1153</v>
      </c>
      <c r="CS756" t="s">
        <v>1725</v>
      </c>
      <c r="CT756" t="s">
        <v>1397</v>
      </c>
      <c r="CU756" t="s">
        <v>1396</v>
      </c>
      <c r="CV756" t="s">
        <v>3828</v>
      </c>
      <c r="CW756" t="s">
        <v>1727</v>
      </c>
      <c r="CX756" t="s">
        <v>853</v>
      </c>
      <c r="DC756" t="s">
        <v>1387</v>
      </c>
      <c r="DE756" t="s">
        <v>1728</v>
      </c>
    </row>
    <row r="757" spans="1:109" x14ac:dyDescent="0.25">
      <c r="A757" t="s">
        <v>1025</v>
      </c>
      <c r="B757">
        <v>6</v>
      </c>
      <c r="C757" s="56">
        <v>42419</v>
      </c>
      <c r="D757" t="s">
        <v>1153</v>
      </c>
      <c r="E757" t="s">
        <v>1552</v>
      </c>
      <c r="G757" t="s">
        <v>3829</v>
      </c>
      <c r="H757" t="s">
        <v>1144</v>
      </c>
      <c r="I757" t="s">
        <v>1144</v>
      </c>
      <c r="J757" t="s">
        <v>1144</v>
      </c>
      <c r="K757" t="s">
        <v>1144</v>
      </c>
      <c r="L757">
        <v>63.84</v>
      </c>
      <c r="M757">
        <v>105.53</v>
      </c>
      <c r="N757">
        <v>0</v>
      </c>
      <c r="O757" s="56">
        <v>0</v>
      </c>
      <c r="P757" s="56">
        <v>0</v>
      </c>
      <c r="Q757">
        <v>1</v>
      </c>
      <c r="R757">
        <v>1</v>
      </c>
      <c r="S757">
        <v>11</v>
      </c>
      <c r="T757">
        <v>8</v>
      </c>
      <c r="U757">
        <v>3</v>
      </c>
      <c r="V757">
        <v>1</v>
      </c>
      <c r="X757" t="s">
        <v>7755</v>
      </c>
      <c r="AA757">
        <v>0</v>
      </c>
      <c r="AB757">
        <v>0</v>
      </c>
      <c r="AC757">
        <v>0</v>
      </c>
      <c r="AD757">
        <v>0</v>
      </c>
      <c r="AE757">
        <v>0</v>
      </c>
      <c r="AF757">
        <v>2</v>
      </c>
      <c r="AG757">
        <v>0</v>
      </c>
      <c r="AJ757" s="56"/>
      <c r="AK757" s="56"/>
      <c r="AL757" s="56"/>
      <c r="AP757" t="s">
        <v>1155</v>
      </c>
      <c r="AS757" t="s">
        <v>1152</v>
      </c>
      <c r="AT757">
        <v>1</v>
      </c>
      <c r="AV757">
        <v>6</v>
      </c>
      <c r="AW757">
        <v>4</v>
      </c>
      <c r="AX757">
        <v>2</v>
      </c>
      <c r="AY757" t="s">
        <v>1147</v>
      </c>
      <c r="AZ757" t="s">
        <v>1147</v>
      </c>
      <c r="BA757">
        <v>6</v>
      </c>
      <c r="BD757">
        <v>1000000000</v>
      </c>
      <c r="BE757">
        <v>7</v>
      </c>
      <c r="BF757">
        <v>-0.17</v>
      </c>
      <c r="BG757">
        <v>0</v>
      </c>
      <c r="BH757">
        <v>0</v>
      </c>
      <c r="BI757">
        <v>0</v>
      </c>
      <c r="BJ757">
        <v>0</v>
      </c>
      <c r="BK757">
        <v>0</v>
      </c>
      <c r="BL757">
        <v>0</v>
      </c>
      <c r="BM757">
        <v>7</v>
      </c>
      <c r="BN757">
        <v>-0.17</v>
      </c>
      <c r="BO757">
        <v>0</v>
      </c>
      <c r="BP757">
        <v>0</v>
      </c>
      <c r="BR757">
        <v>0</v>
      </c>
      <c r="BS757">
        <v>2</v>
      </c>
      <c r="BX757">
        <v>0</v>
      </c>
      <c r="BY757">
        <v>63.84</v>
      </c>
      <c r="BZ757">
        <v>0</v>
      </c>
      <c r="CA757">
        <v>2.85</v>
      </c>
      <c r="CB757">
        <v>0</v>
      </c>
      <c r="CC757">
        <v>1</v>
      </c>
      <c r="CD757" s="56">
        <v>42095</v>
      </c>
      <c r="CE757" s="56">
        <v>42342</v>
      </c>
      <c r="CF757" s="56">
        <v>42342</v>
      </c>
      <c r="CG757" s="56">
        <v>42419</v>
      </c>
      <c r="CH757" s="56"/>
      <c r="CI757" s="56"/>
      <c r="CJ757">
        <v>0.25</v>
      </c>
      <c r="CK757">
        <v>0</v>
      </c>
      <c r="CL757">
        <v>0.03</v>
      </c>
      <c r="CM757">
        <v>0</v>
      </c>
      <c r="CN757">
        <v>0.53</v>
      </c>
      <c r="CO757">
        <v>0.4</v>
      </c>
      <c r="CP757">
        <v>0.01</v>
      </c>
      <c r="CQ757" t="s">
        <v>1154</v>
      </c>
      <c r="CR757" t="s">
        <v>1153</v>
      </c>
      <c r="CS757" t="s">
        <v>1395</v>
      </c>
      <c r="CT757" t="s">
        <v>1397</v>
      </c>
      <c r="CU757" t="s">
        <v>1396</v>
      </c>
      <c r="CV757" t="s">
        <v>3830</v>
      </c>
      <c r="CW757" t="s">
        <v>1391</v>
      </c>
      <c r="CX757" t="s">
        <v>853</v>
      </c>
      <c r="DC757" t="s">
        <v>1389</v>
      </c>
      <c r="DE757" t="s">
        <v>1728</v>
      </c>
    </row>
    <row r="758" spans="1:109" x14ac:dyDescent="0.25">
      <c r="A758" t="s">
        <v>1025</v>
      </c>
      <c r="B758">
        <v>1</v>
      </c>
      <c r="C758" s="56">
        <v>42419</v>
      </c>
      <c r="D758" t="s">
        <v>1153</v>
      </c>
      <c r="E758" t="s">
        <v>3831</v>
      </c>
      <c r="G758" t="s">
        <v>3832</v>
      </c>
      <c r="H758" t="s">
        <v>1144</v>
      </c>
      <c r="I758" t="s">
        <v>1144</v>
      </c>
      <c r="J758" t="s">
        <v>1144</v>
      </c>
      <c r="K758" t="s">
        <v>1144</v>
      </c>
      <c r="L758">
        <v>2.86</v>
      </c>
      <c r="M758">
        <v>8.8800000000000008</v>
      </c>
      <c r="N758">
        <v>0</v>
      </c>
      <c r="O758" s="56">
        <v>0</v>
      </c>
      <c r="P758" s="56">
        <v>0</v>
      </c>
      <c r="Q758">
        <v>1</v>
      </c>
      <c r="R758">
        <v>1</v>
      </c>
      <c r="S758">
        <v>11</v>
      </c>
      <c r="T758">
        <v>8</v>
      </c>
      <c r="U758">
        <v>3</v>
      </c>
      <c r="V758">
        <v>1</v>
      </c>
      <c r="X758" t="s">
        <v>7755</v>
      </c>
      <c r="AA758">
        <v>0</v>
      </c>
      <c r="AB758">
        <v>0</v>
      </c>
      <c r="AC758">
        <v>0</v>
      </c>
      <c r="AD758">
        <v>0</v>
      </c>
      <c r="AE758">
        <v>0</v>
      </c>
      <c r="AF758">
        <v>0</v>
      </c>
      <c r="AG758">
        <v>0</v>
      </c>
      <c r="AJ758" s="56"/>
      <c r="AK758" s="56"/>
      <c r="AL758" s="56"/>
      <c r="AP758" t="s">
        <v>1155</v>
      </c>
      <c r="AS758" t="s">
        <v>1152</v>
      </c>
      <c r="AT758">
        <v>1</v>
      </c>
      <c r="AV758">
        <v>0</v>
      </c>
      <c r="AW758">
        <v>0</v>
      </c>
      <c r="AX758">
        <v>0</v>
      </c>
      <c r="AY758" t="s">
        <v>1388</v>
      </c>
      <c r="AZ758" t="s">
        <v>1388</v>
      </c>
      <c r="BA758">
        <v>0</v>
      </c>
      <c r="BD758">
        <v>1000000000</v>
      </c>
      <c r="BE758">
        <v>2</v>
      </c>
      <c r="BF758">
        <v>0</v>
      </c>
      <c r="BG758">
        <v>0</v>
      </c>
      <c r="BH758">
        <v>0</v>
      </c>
      <c r="BI758">
        <v>0</v>
      </c>
      <c r="BJ758">
        <v>0</v>
      </c>
      <c r="BK758">
        <v>0</v>
      </c>
      <c r="BL758">
        <v>0</v>
      </c>
      <c r="BM758">
        <v>2</v>
      </c>
      <c r="BN758">
        <v>0</v>
      </c>
      <c r="BO758">
        <v>0</v>
      </c>
      <c r="BP758">
        <v>0</v>
      </c>
      <c r="BR758">
        <v>0</v>
      </c>
      <c r="BS758">
        <v>0</v>
      </c>
      <c r="BX758">
        <v>0</v>
      </c>
      <c r="BY758">
        <v>0</v>
      </c>
      <c r="BZ758">
        <v>0</v>
      </c>
      <c r="CA758">
        <v>0</v>
      </c>
      <c r="CB758">
        <v>0</v>
      </c>
      <c r="CC758">
        <v>1</v>
      </c>
      <c r="CD758" s="56">
        <v>42095</v>
      </c>
      <c r="CE758" s="56">
        <v>42342</v>
      </c>
      <c r="CF758" s="56">
        <v>42342</v>
      </c>
      <c r="CG758" s="56">
        <v>42419</v>
      </c>
      <c r="CH758" s="56"/>
      <c r="CI758" s="56"/>
      <c r="CJ758">
        <v>0</v>
      </c>
      <c r="CK758">
        <v>0</v>
      </c>
      <c r="CL758">
        <v>0</v>
      </c>
      <c r="CM758">
        <v>0</v>
      </c>
      <c r="CN758">
        <v>0</v>
      </c>
      <c r="CO758">
        <v>0</v>
      </c>
      <c r="CP758">
        <v>0.95</v>
      </c>
      <c r="CQ758" t="s">
        <v>1154</v>
      </c>
      <c r="CR758" t="s">
        <v>1153</v>
      </c>
      <c r="CS758" t="s">
        <v>1725</v>
      </c>
      <c r="CT758" t="s">
        <v>1397</v>
      </c>
      <c r="CU758" t="s">
        <v>1396</v>
      </c>
      <c r="CV758" t="s">
        <v>3833</v>
      </c>
      <c r="CW758" t="s">
        <v>1727</v>
      </c>
      <c r="CX758" t="s">
        <v>853</v>
      </c>
      <c r="DC758" t="s">
        <v>1387</v>
      </c>
      <c r="DE758" t="s">
        <v>1728</v>
      </c>
    </row>
    <row r="759" spans="1:109" x14ac:dyDescent="0.25">
      <c r="A759" t="s">
        <v>1025</v>
      </c>
      <c r="B759">
        <v>6</v>
      </c>
      <c r="C759" s="56">
        <v>42419</v>
      </c>
      <c r="D759" t="s">
        <v>1153</v>
      </c>
      <c r="E759" t="s">
        <v>1553</v>
      </c>
      <c r="G759" t="s">
        <v>3834</v>
      </c>
      <c r="H759" t="s">
        <v>1144</v>
      </c>
      <c r="I759" t="s">
        <v>1144</v>
      </c>
      <c r="J759" t="s">
        <v>1144</v>
      </c>
      <c r="K759" t="s">
        <v>1144</v>
      </c>
      <c r="L759">
        <v>149.94</v>
      </c>
      <c r="M759">
        <v>270.77</v>
      </c>
      <c r="N759">
        <v>0</v>
      </c>
      <c r="O759" s="56">
        <v>0</v>
      </c>
      <c r="P759" s="56">
        <v>0</v>
      </c>
      <c r="Q759">
        <v>1</v>
      </c>
      <c r="R759">
        <v>1</v>
      </c>
      <c r="S759">
        <v>11</v>
      </c>
      <c r="T759">
        <v>8</v>
      </c>
      <c r="U759">
        <v>3</v>
      </c>
      <c r="V759">
        <v>1</v>
      </c>
      <c r="W759" t="s">
        <v>1156</v>
      </c>
      <c r="X759" t="s">
        <v>7755</v>
      </c>
      <c r="Y759">
        <v>8</v>
      </c>
      <c r="AA759">
        <v>0</v>
      </c>
      <c r="AB759">
        <v>0</v>
      </c>
      <c r="AC759">
        <v>0</v>
      </c>
      <c r="AD759">
        <v>0</v>
      </c>
      <c r="AE759">
        <v>0</v>
      </c>
      <c r="AF759">
        <v>2</v>
      </c>
      <c r="AG759">
        <v>0</v>
      </c>
      <c r="AJ759" s="56"/>
      <c r="AK759" s="56"/>
      <c r="AL759" s="56"/>
      <c r="AP759" t="s">
        <v>1155</v>
      </c>
      <c r="AS759" t="s">
        <v>1152</v>
      </c>
      <c r="AT759">
        <v>1</v>
      </c>
      <c r="AV759">
        <v>6</v>
      </c>
      <c r="AW759">
        <v>4</v>
      </c>
      <c r="AX759">
        <v>2</v>
      </c>
      <c r="AY759" t="s">
        <v>1148</v>
      </c>
      <c r="AZ759" t="s">
        <v>1148</v>
      </c>
      <c r="BA759">
        <v>6</v>
      </c>
      <c r="BD759">
        <v>1000000000</v>
      </c>
      <c r="BE759">
        <v>5</v>
      </c>
      <c r="BF759">
        <v>0.17</v>
      </c>
      <c r="BG759">
        <v>0</v>
      </c>
      <c r="BH759">
        <v>0</v>
      </c>
      <c r="BI759">
        <v>0</v>
      </c>
      <c r="BJ759">
        <v>0</v>
      </c>
      <c r="BK759">
        <v>0</v>
      </c>
      <c r="BL759">
        <v>0</v>
      </c>
      <c r="BM759">
        <v>5</v>
      </c>
      <c r="BN759">
        <v>0.17</v>
      </c>
      <c r="BO759">
        <v>0</v>
      </c>
      <c r="BP759">
        <v>0</v>
      </c>
      <c r="BR759">
        <v>1</v>
      </c>
      <c r="BS759">
        <v>2</v>
      </c>
      <c r="BX759">
        <v>0</v>
      </c>
      <c r="BY759">
        <v>0</v>
      </c>
      <c r="BZ759">
        <v>0</v>
      </c>
      <c r="CA759">
        <v>3.52</v>
      </c>
      <c r="CB759">
        <v>0</v>
      </c>
      <c r="CC759">
        <v>1</v>
      </c>
      <c r="CD759" s="56">
        <v>42095</v>
      </c>
      <c r="CE759" s="56">
        <v>42342</v>
      </c>
      <c r="CF759" s="56">
        <v>42342</v>
      </c>
      <c r="CG759" s="56">
        <v>42419</v>
      </c>
      <c r="CH759" s="56"/>
      <c r="CI759" s="56"/>
      <c r="CJ759">
        <v>0.25</v>
      </c>
      <c r="CK759">
        <v>4</v>
      </c>
      <c r="CL759">
        <v>0.03</v>
      </c>
      <c r="CM759">
        <v>0</v>
      </c>
      <c r="CN759">
        <v>0.32</v>
      </c>
      <c r="CO759">
        <v>0.62</v>
      </c>
      <c r="CP759">
        <v>0</v>
      </c>
      <c r="CQ759" t="s">
        <v>1154</v>
      </c>
      <c r="CR759" t="s">
        <v>1153</v>
      </c>
      <c r="CS759" t="s">
        <v>1395</v>
      </c>
      <c r="CT759" t="s">
        <v>1397</v>
      </c>
      <c r="CU759" t="s">
        <v>1396</v>
      </c>
      <c r="CV759" t="s">
        <v>3835</v>
      </c>
      <c r="CW759" t="s">
        <v>1391</v>
      </c>
      <c r="CX759" t="s">
        <v>853</v>
      </c>
      <c r="DC759" t="s">
        <v>1389</v>
      </c>
      <c r="DE759" t="s">
        <v>1728</v>
      </c>
    </row>
    <row r="760" spans="1:109" x14ac:dyDescent="0.25">
      <c r="A760" t="s">
        <v>1025</v>
      </c>
      <c r="B760">
        <v>1</v>
      </c>
      <c r="C760" s="56">
        <v>42419</v>
      </c>
      <c r="D760" t="s">
        <v>1153</v>
      </c>
      <c r="E760" t="s">
        <v>1554</v>
      </c>
      <c r="G760" t="s">
        <v>3836</v>
      </c>
      <c r="H760" t="s">
        <v>1144</v>
      </c>
      <c r="I760" t="s">
        <v>1144</v>
      </c>
      <c r="J760" t="s">
        <v>1144</v>
      </c>
      <c r="K760" t="s">
        <v>1144</v>
      </c>
      <c r="L760">
        <v>2.87</v>
      </c>
      <c r="M760">
        <v>11.49</v>
      </c>
      <c r="N760">
        <v>0</v>
      </c>
      <c r="O760" s="56">
        <v>0</v>
      </c>
      <c r="P760" s="56">
        <v>0</v>
      </c>
      <c r="Q760">
        <v>1</v>
      </c>
      <c r="R760">
        <v>1</v>
      </c>
      <c r="S760">
        <v>11</v>
      </c>
      <c r="T760">
        <v>8</v>
      </c>
      <c r="U760">
        <v>3</v>
      </c>
      <c r="V760">
        <v>1</v>
      </c>
      <c r="W760" t="s">
        <v>1156</v>
      </c>
      <c r="X760" t="s">
        <v>7662</v>
      </c>
      <c r="Y760">
        <v>136</v>
      </c>
      <c r="AA760">
        <v>0</v>
      </c>
      <c r="AB760">
        <v>0</v>
      </c>
      <c r="AC760">
        <v>0</v>
      </c>
      <c r="AD760">
        <v>0</v>
      </c>
      <c r="AE760">
        <v>0</v>
      </c>
      <c r="AF760">
        <v>0</v>
      </c>
      <c r="AG760">
        <v>0</v>
      </c>
      <c r="AJ760" s="56"/>
      <c r="AK760" s="56"/>
      <c r="AL760" s="56"/>
      <c r="AP760" t="s">
        <v>1155</v>
      </c>
      <c r="AR760">
        <v>5</v>
      </c>
      <c r="AS760" t="s">
        <v>1152</v>
      </c>
      <c r="AT760">
        <v>1</v>
      </c>
      <c r="AV760">
        <v>170</v>
      </c>
      <c r="AW760">
        <v>113</v>
      </c>
      <c r="AX760">
        <v>56</v>
      </c>
      <c r="AY760" t="s">
        <v>1145</v>
      </c>
      <c r="AZ760" t="s">
        <v>1145</v>
      </c>
      <c r="BA760">
        <v>132</v>
      </c>
      <c r="BD760">
        <v>1000000000</v>
      </c>
      <c r="BE760">
        <v>76</v>
      </c>
      <c r="BF760">
        <v>0.55000000000000004</v>
      </c>
      <c r="BG760">
        <v>0</v>
      </c>
      <c r="BH760">
        <v>0</v>
      </c>
      <c r="BI760">
        <v>0</v>
      </c>
      <c r="BJ760">
        <v>0</v>
      </c>
      <c r="BK760">
        <v>0</v>
      </c>
      <c r="BL760">
        <v>0</v>
      </c>
      <c r="BM760">
        <v>76</v>
      </c>
      <c r="BN760">
        <v>0.55000000000000004</v>
      </c>
      <c r="BO760">
        <v>0</v>
      </c>
      <c r="BP760">
        <v>0</v>
      </c>
      <c r="BR760">
        <v>95</v>
      </c>
      <c r="BS760">
        <v>46</v>
      </c>
      <c r="BT760">
        <v>17</v>
      </c>
      <c r="BX760">
        <v>0</v>
      </c>
      <c r="BY760">
        <v>0</v>
      </c>
      <c r="BZ760">
        <v>0</v>
      </c>
      <c r="CA760">
        <v>13.11</v>
      </c>
      <c r="CB760">
        <v>0</v>
      </c>
      <c r="CC760">
        <v>1</v>
      </c>
      <c r="CD760" s="56">
        <v>42272</v>
      </c>
      <c r="CE760" s="56">
        <v>42342</v>
      </c>
      <c r="CF760" s="56">
        <v>42342</v>
      </c>
      <c r="CG760" s="56">
        <v>42419</v>
      </c>
      <c r="CH760" s="56"/>
      <c r="CI760" s="56"/>
      <c r="CJ760">
        <v>0.2</v>
      </c>
      <c r="CK760">
        <v>0</v>
      </c>
      <c r="CL760">
        <v>0</v>
      </c>
      <c r="CM760">
        <v>0</v>
      </c>
      <c r="CN760">
        <v>0.56999999999999995</v>
      </c>
      <c r="CO760">
        <v>0.38</v>
      </c>
      <c r="CP760">
        <v>0</v>
      </c>
      <c r="CQ760" t="s">
        <v>1154</v>
      </c>
      <c r="CR760" t="s">
        <v>1153</v>
      </c>
      <c r="CS760" t="s">
        <v>1725</v>
      </c>
      <c r="CT760" t="s">
        <v>1397</v>
      </c>
      <c r="CU760" t="s">
        <v>1396</v>
      </c>
      <c r="CV760" t="s">
        <v>7676</v>
      </c>
      <c r="CW760" t="s">
        <v>1727</v>
      </c>
      <c r="CX760" t="s">
        <v>853</v>
      </c>
      <c r="DC760" t="s">
        <v>1387</v>
      </c>
      <c r="DE760" t="s">
        <v>1728</v>
      </c>
    </row>
    <row r="761" spans="1:109" x14ac:dyDescent="0.25">
      <c r="A761" t="s">
        <v>1025</v>
      </c>
      <c r="B761">
        <v>2</v>
      </c>
      <c r="C761" s="56">
        <v>42419</v>
      </c>
      <c r="D761" t="s">
        <v>1153</v>
      </c>
      <c r="E761" t="s">
        <v>3837</v>
      </c>
      <c r="G761" t="s">
        <v>3838</v>
      </c>
      <c r="H761" t="s">
        <v>1144</v>
      </c>
      <c r="I761" t="s">
        <v>1144</v>
      </c>
      <c r="J761" t="s">
        <v>1144</v>
      </c>
      <c r="K761" t="s">
        <v>1144</v>
      </c>
      <c r="L761">
        <v>0.87</v>
      </c>
      <c r="M761">
        <v>3.52</v>
      </c>
      <c r="N761">
        <v>0</v>
      </c>
      <c r="O761" s="56">
        <v>0</v>
      </c>
      <c r="P761" s="56">
        <v>0</v>
      </c>
      <c r="Q761">
        <v>1</v>
      </c>
      <c r="R761">
        <v>1</v>
      </c>
      <c r="S761">
        <v>11</v>
      </c>
      <c r="T761">
        <v>8</v>
      </c>
      <c r="U761">
        <v>3</v>
      </c>
      <c r="V761">
        <v>1</v>
      </c>
      <c r="X761" t="s">
        <v>7755</v>
      </c>
      <c r="AA761">
        <v>0</v>
      </c>
      <c r="AB761">
        <v>0</v>
      </c>
      <c r="AC761">
        <v>0</v>
      </c>
      <c r="AD761">
        <v>0</v>
      </c>
      <c r="AE761">
        <v>0</v>
      </c>
      <c r="AF761">
        <v>0</v>
      </c>
      <c r="AG761">
        <v>0</v>
      </c>
      <c r="AJ761" s="56"/>
      <c r="AK761" s="56"/>
      <c r="AL761" s="56"/>
      <c r="AP761" t="s">
        <v>1155</v>
      </c>
      <c r="AS761" t="s">
        <v>1152</v>
      </c>
      <c r="AT761">
        <v>1</v>
      </c>
      <c r="AV761">
        <v>0</v>
      </c>
      <c r="AW761">
        <v>0</v>
      </c>
      <c r="AX761">
        <v>0</v>
      </c>
      <c r="AY761" t="s">
        <v>1388</v>
      </c>
      <c r="AZ761" t="s">
        <v>1388</v>
      </c>
      <c r="BA761">
        <v>0</v>
      </c>
      <c r="BD761">
        <v>1000000000</v>
      </c>
      <c r="BE761">
        <v>2</v>
      </c>
      <c r="BF761">
        <v>0</v>
      </c>
      <c r="BG761">
        <v>0</v>
      </c>
      <c r="BH761">
        <v>0</v>
      </c>
      <c r="BI761">
        <v>0</v>
      </c>
      <c r="BJ761">
        <v>0</v>
      </c>
      <c r="BK761">
        <v>0</v>
      </c>
      <c r="BL761">
        <v>0</v>
      </c>
      <c r="BM761">
        <v>2</v>
      </c>
      <c r="BN761">
        <v>0</v>
      </c>
      <c r="BO761">
        <v>0</v>
      </c>
      <c r="BP761">
        <v>0</v>
      </c>
      <c r="BR761">
        <v>0</v>
      </c>
      <c r="BS761">
        <v>0</v>
      </c>
      <c r="BX761">
        <v>0</v>
      </c>
      <c r="BY761">
        <v>0</v>
      </c>
      <c r="BZ761">
        <v>0</v>
      </c>
      <c r="CA761">
        <v>0</v>
      </c>
      <c r="CB761">
        <v>0</v>
      </c>
      <c r="CC761">
        <v>1</v>
      </c>
      <c r="CD761" s="56">
        <v>42095</v>
      </c>
      <c r="CE761" s="56">
        <v>42342</v>
      </c>
      <c r="CF761" s="56">
        <v>42342</v>
      </c>
      <c r="CG761" s="56">
        <v>42419</v>
      </c>
      <c r="CH761" s="56"/>
      <c r="CI761" s="56"/>
      <c r="CJ761">
        <v>0</v>
      </c>
      <c r="CK761">
        <v>0</v>
      </c>
      <c r="CL761">
        <v>0</v>
      </c>
      <c r="CM761">
        <v>0</v>
      </c>
      <c r="CN761">
        <v>0</v>
      </c>
      <c r="CO761">
        <v>0</v>
      </c>
      <c r="CP761">
        <v>0.96</v>
      </c>
      <c r="CQ761" t="s">
        <v>1154</v>
      </c>
      <c r="CR761" t="s">
        <v>1153</v>
      </c>
      <c r="CS761" t="s">
        <v>1748</v>
      </c>
      <c r="CT761" t="s">
        <v>1397</v>
      </c>
      <c r="CU761" t="s">
        <v>1396</v>
      </c>
      <c r="CV761" t="s">
        <v>3839</v>
      </c>
      <c r="CW761" t="s">
        <v>1727</v>
      </c>
      <c r="CX761" t="s">
        <v>853</v>
      </c>
      <c r="DC761" t="s">
        <v>1387</v>
      </c>
      <c r="DE761" t="s">
        <v>1728</v>
      </c>
    </row>
    <row r="762" spans="1:109" x14ac:dyDescent="0.25">
      <c r="A762" t="s">
        <v>1025</v>
      </c>
      <c r="B762">
        <v>6</v>
      </c>
      <c r="C762" s="56">
        <v>42419</v>
      </c>
      <c r="D762" t="s">
        <v>1153</v>
      </c>
      <c r="E762" t="s">
        <v>3840</v>
      </c>
      <c r="G762" t="s">
        <v>3841</v>
      </c>
      <c r="H762" t="s">
        <v>1144</v>
      </c>
      <c r="I762" t="s">
        <v>1144</v>
      </c>
      <c r="J762" t="s">
        <v>1144</v>
      </c>
      <c r="K762" t="s">
        <v>1144</v>
      </c>
      <c r="L762">
        <v>172.85</v>
      </c>
      <c r="M762">
        <v>348.21</v>
      </c>
      <c r="N762">
        <v>0</v>
      </c>
      <c r="O762" s="56">
        <v>0</v>
      </c>
      <c r="P762" s="56">
        <v>0</v>
      </c>
      <c r="Q762">
        <v>1</v>
      </c>
      <c r="R762">
        <v>1</v>
      </c>
      <c r="S762">
        <v>11</v>
      </c>
      <c r="T762">
        <v>8</v>
      </c>
      <c r="U762">
        <v>3</v>
      </c>
      <c r="V762">
        <v>1</v>
      </c>
      <c r="W762" t="s">
        <v>1156</v>
      </c>
      <c r="X762" t="s">
        <v>7755</v>
      </c>
      <c r="Y762">
        <v>7</v>
      </c>
      <c r="AA762">
        <v>0</v>
      </c>
      <c r="AB762">
        <v>0</v>
      </c>
      <c r="AC762">
        <v>0</v>
      </c>
      <c r="AD762">
        <v>0</v>
      </c>
      <c r="AE762">
        <v>0</v>
      </c>
      <c r="AF762">
        <v>2</v>
      </c>
      <c r="AG762">
        <v>0</v>
      </c>
      <c r="AJ762" s="56"/>
      <c r="AK762" s="56"/>
      <c r="AL762" s="56"/>
      <c r="AP762" t="s">
        <v>1155</v>
      </c>
      <c r="AS762" t="s">
        <v>1152</v>
      </c>
      <c r="AT762">
        <v>1</v>
      </c>
      <c r="AV762">
        <v>5</v>
      </c>
      <c r="AW762">
        <v>3</v>
      </c>
      <c r="AX762">
        <v>2</v>
      </c>
      <c r="AY762" t="s">
        <v>1148</v>
      </c>
      <c r="AZ762" t="s">
        <v>1147</v>
      </c>
      <c r="BA762">
        <v>5</v>
      </c>
      <c r="BD762">
        <v>1000000000</v>
      </c>
      <c r="BE762">
        <v>5</v>
      </c>
      <c r="BF762">
        <v>0</v>
      </c>
      <c r="BG762">
        <v>2</v>
      </c>
      <c r="BH762">
        <v>0</v>
      </c>
      <c r="BI762">
        <v>0</v>
      </c>
      <c r="BJ762">
        <v>0</v>
      </c>
      <c r="BK762">
        <v>0</v>
      </c>
      <c r="BL762">
        <v>0</v>
      </c>
      <c r="BM762">
        <v>7</v>
      </c>
      <c r="BN762">
        <v>-0.4</v>
      </c>
      <c r="BO762">
        <v>0</v>
      </c>
      <c r="BP762">
        <v>0</v>
      </c>
      <c r="BR762">
        <v>0</v>
      </c>
      <c r="BS762">
        <v>1</v>
      </c>
      <c r="BX762">
        <v>0</v>
      </c>
      <c r="BY762">
        <v>0</v>
      </c>
      <c r="BZ762">
        <v>0</v>
      </c>
      <c r="CA762">
        <v>4.43</v>
      </c>
      <c r="CB762">
        <v>0</v>
      </c>
      <c r="CC762">
        <v>1</v>
      </c>
      <c r="CD762" s="56">
        <v>42095</v>
      </c>
      <c r="CE762" s="56">
        <v>42342</v>
      </c>
      <c r="CF762" s="56">
        <v>42342</v>
      </c>
      <c r="CG762" s="56">
        <v>42419</v>
      </c>
      <c r="CH762" s="56"/>
      <c r="CI762" s="56"/>
      <c r="CJ762">
        <v>0.39</v>
      </c>
      <c r="CK762">
        <v>13</v>
      </c>
      <c r="CL762">
        <v>0.03</v>
      </c>
      <c r="CM762">
        <v>0.12</v>
      </c>
      <c r="CN762">
        <v>0.6</v>
      </c>
      <c r="CO762">
        <v>0.23</v>
      </c>
      <c r="CP762">
        <v>0</v>
      </c>
      <c r="CQ762" t="s">
        <v>1154</v>
      </c>
      <c r="CR762" t="s">
        <v>1153</v>
      </c>
      <c r="CS762" t="s">
        <v>1395</v>
      </c>
      <c r="CT762" t="s">
        <v>1397</v>
      </c>
      <c r="CU762" t="s">
        <v>1396</v>
      </c>
      <c r="CV762" t="s">
        <v>3842</v>
      </c>
      <c r="CW762" t="s">
        <v>1391</v>
      </c>
      <c r="CX762" t="s">
        <v>853</v>
      </c>
      <c r="DC762" t="s">
        <v>1389</v>
      </c>
      <c r="DE762" t="s">
        <v>1728</v>
      </c>
    </row>
    <row r="763" spans="1:109" x14ac:dyDescent="0.25">
      <c r="A763" t="s">
        <v>1025</v>
      </c>
      <c r="B763">
        <v>10</v>
      </c>
      <c r="C763" s="56">
        <v>42419</v>
      </c>
      <c r="D763" t="s">
        <v>1153</v>
      </c>
      <c r="E763" t="s">
        <v>3843</v>
      </c>
      <c r="G763" t="s">
        <v>3844</v>
      </c>
      <c r="H763" t="s">
        <v>1144</v>
      </c>
      <c r="I763" t="s">
        <v>1144</v>
      </c>
      <c r="J763" t="s">
        <v>1144</v>
      </c>
      <c r="K763" t="s">
        <v>1144</v>
      </c>
      <c r="L763">
        <v>251.24</v>
      </c>
      <c r="M763">
        <v>475.16</v>
      </c>
      <c r="N763">
        <v>0</v>
      </c>
      <c r="O763" s="56">
        <v>0</v>
      </c>
      <c r="P763" s="56">
        <v>0</v>
      </c>
      <c r="Q763">
        <v>1</v>
      </c>
      <c r="R763">
        <v>1</v>
      </c>
      <c r="S763">
        <v>11</v>
      </c>
      <c r="T763">
        <v>8</v>
      </c>
      <c r="U763">
        <v>3</v>
      </c>
      <c r="V763">
        <v>1</v>
      </c>
      <c r="X763" t="s">
        <v>7768</v>
      </c>
      <c r="AA763">
        <v>0</v>
      </c>
      <c r="AB763">
        <v>0</v>
      </c>
      <c r="AC763">
        <v>0</v>
      </c>
      <c r="AD763">
        <v>0</v>
      </c>
      <c r="AE763">
        <v>0</v>
      </c>
      <c r="AF763">
        <v>0</v>
      </c>
      <c r="AG763">
        <v>0</v>
      </c>
      <c r="AJ763" s="56"/>
      <c r="AK763" s="56"/>
      <c r="AL763" s="56"/>
      <c r="AP763" t="s">
        <v>1155</v>
      </c>
      <c r="AS763" t="s">
        <v>1152</v>
      </c>
      <c r="AT763">
        <v>1</v>
      </c>
      <c r="AV763">
        <v>6</v>
      </c>
      <c r="AW763">
        <v>4</v>
      </c>
      <c r="AX763">
        <v>2</v>
      </c>
      <c r="AY763" t="s">
        <v>1147</v>
      </c>
      <c r="AZ763" t="s">
        <v>1147</v>
      </c>
      <c r="BA763">
        <v>8</v>
      </c>
      <c r="BD763">
        <v>1000000000</v>
      </c>
      <c r="BE763">
        <v>8</v>
      </c>
      <c r="BF763">
        <v>-0.33</v>
      </c>
      <c r="BG763">
        <v>2</v>
      </c>
      <c r="BH763">
        <v>0</v>
      </c>
      <c r="BI763">
        <v>0</v>
      </c>
      <c r="BJ763">
        <v>0</v>
      </c>
      <c r="BK763">
        <v>0</v>
      </c>
      <c r="BL763">
        <v>0</v>
      </c>
      <c r="BM763">
        <v>10</v>
      </c>
      <c r="BN763">
        <v>-0.67</v>
      </c>
      <c r="BO763">
        <v>0</v>
      </c>
      <c r="BP763">
        <v>0</v>
      </c>
      <c r="BR763">
        <v>0</v>
      </c>
      <c r="BS763">
        <v>2</v>
      </c>
      <c r="BX763">
        <v>0</v>
      </c>
      <c r="BY763">
        <v>502.48</v>
      </c>
      <c r="BZ763">
        <v>0</v>
      </c>
      <c r="CA763">
        <v>3.89</v>
      </c>
      <c r="CB763">
        <v>0</v>
      </c>
      <c r="CC763">
        <v>1</v>
      </c>
      <c r="CD763" s="56">
        <v>42228</v>
      </c>
      <c r="CE763" s="56">
        <v>42342</v>
      </c>
      <c r="CF763" s="56">
        <v>42342</v>
      </c>
      <c r="CG763" s="56">
        <v>42419</v>
      </c>
      <c r="CH763" s="56"/>
      <c r="CI763" s="56"/>
      <c r="CJ763">
        <v>0.34</v>
      </c>
      <c r="CK763">
        <v>0</v>
      </c>
      <c r="CL763">
        <v>0</v>
      </c>
      <c r="CM763">
        <v>0.12</v>
      </c>
      <c r="CN763">
        <v>0.44</v>
      </c>
      <c r="CO763">
        <v>0.38</v>
      </c>
      <c r="CP763">
        <v>0.04</v>
      </c>
      <c r="CQ763" t="s">
        <v>1154</v>
      </c>
      <c r="CR763" t="s">
        <v>1153</v>
      </c>
      <c r="CS763" t="s">
        <v>3128</v>
      </c>
      <c r="CT763" t="s">
        <v>1397</v>
      </c>
      <c r="CU763" t="s">
        <v>1396</v>
      </c>
      <c r="CV763" t="s">
        <v>3845</v>
      </c>
      <c r="CW763" t="s">
        <v>3130</v>
      </c>
      <c r="CX763" t="s">
        <v>853</v>
      </c>
      <c r="DC763" t="s">
        <v>1393</v>
      </c>
      <c r="DE763" t="s">
        <v>1392</v>
      </c>
    </row>
    <row r="764" spans="1:109" x14ac:dyDescent="0.25">
      <c r="A764" t="s">
        <v>1025</v>
      </c>
      <c r="B764">
        <v>1</v>
      </c>
      <c r="C764" s="56">
        <v>42419</v>
      </c>
      <c r="D764" t="s">
        <v>1153</v>
      </c>
      <c r="E764" t="s">
        <v>3846</v>
      </c>
      <c r="G764" t="s">
        <v>3847</v>
      </c>
      <c r="H764" t="s">
        <v>1144</v>
      </c>
      <c r="I764" t="s">
        <v>1144</v>
      </c>
      <c r="J764" t="s">
        <v>1144</v>
      </c>
      <c r="K764" t="s">
        <v>1144</v>
      </c>
      <c r="L764">
        <v>0.84</v>
      </c>
      <c r="M764">
        <v>2.33</v>
      </c>
      <c r="N764">
        <v>0</v>
      </c>
      <c r="O764" s="56">
        <v>0</v>
      </c>
      <c r="P764" s="56">
        <v>0</v>
      </c>
      <c r="Q764">
        <v>1</v>
      </c>
      <c r="R764">
        <v>1</v>
      </c>
      <c r="S764">
        <v>11</v>
      </c>
      <c r="T764">
        <v>8</v>
      </c>
      <c r="U764">
        <v>3</v>
      </c>
      <c r="V764">
        <v>1</v>
      </c>
      <c r="W764" t="s">
        <v>1156</v>
      </c>
      <c r="X764" t="s">
        <v>7755</v>
      </c>
      <c r="Y764">
        <v>16</v>
      </c>
      <c r="AA764">
        <v>0</v>
      </c>
      <c r="AB764">
        <v>0</v>
      </c>
      <c r="AC764">
        <v>0</v>
      </c>
      <c r="AD764">
        <v>0</v>
      </c>
      <c r="AE764">
        <v>0</v>
      </c>
      <c r="AF764">
        <v>0</v>
      </c>
      <c r="AG764">
        <v>0</v>
      </c>
      <c r="AJ764" s="56"/>
      <c r="AK764" s="56"/>
      <c r="AL764" s="56"/>
      <c r="AP764" t="s">
        <v>1155</v>
      </c>
      <c r="AR764">
        <v>5</v>
      </c>
      <c r="AS764" t="s">
        <v>1152</v>
      </c>
      <c r="AT764">
        <v>1</v>
      </c>
      <c r="AV764">
        <v>20</v>
      </c>
      <c r="AW764">
        <v>13</v>
      </c>
      <c r="AX764">
        <v>7</v>
      </c>
      <c r="AY764" t="s">
        <v>1148</v>
      </c>
      <c r="AZ764" t="s">
        <v>1147</v>
      </c>
      <c r="BA764">
        <v>20</v>
      </c>
      <c r="BD764">
        <v>1000000000</v>
      </c>
      <c r="BE764">
        <v>20</v>
      </c>
      <c r="BF764">
        <v>0</v>
      </c>
      <c r="BG764">
        <v>8</v>
      </c>
      <c r="BH764">
        <v>0</v>
      </c>
      <c r="BI764">
        <v>0</v>
      </c>
      <c r="BJ764">
        <v>0</v>
      </c>
      <c r="BK764">
        <v>0</v>
      </c>
      <c r="BL764">
        <v>0</v>
      </c>
      <c r="BM764">
        <v>28</v>
      </c>
      <c r="BN764">
        <v>-0.4</v>
      </c>
      <c r="BO764">
        <v>0</v>
      </c>
      <c r="BP764">
        <v>0</v>
      </c>
      <c r="BR764">
        <v>0</v>
      </c>
      <c r="BS764">
        <v>5</v>
      </c>
      <c r="BX764">
        <v>0</v>
      </c>
      <c r="BY764">
        <v>0</v>
      </c>
      <c r="BZ764">
        <v>0</v>
      </c>
      <c r="CA764">
        <v>7.74</v>
      </c>
      <c r="CB764">
        <v>0</v>
      </c>
      <c r="CC764">
        <v>1</v>
      </c>
      <c r="CD764" s="56">
        <v>42095</v>
      </c>
      <c r="CE764" s="56">
        <v>42342</v>
      </c>
      <c r="CF764" s="56">
        <v>42342</v>
      </c>
      <c r="CG764" s="56">
        <v>42419</v>
      </c>
      <c r="CH764" s="56"/>
      <c r="CI764" s="56"/>
      <c r="CJ764">
        <v>0.26</v>
      </c>
      <c r="CK764">
        <v>0</v>
      </c>
      <c r="CL764">
        <v>0</v>
      </c>
      <c r="CM764">
        <v>0</v>
      </c>
      <c r="CN764">
        <v>0.53</v>
      </c>
      <c r="CO764">
        <v>0.42</v>
      </c>
      <c r="CP764">
        <v>0</v>
      </c>
      <c r="CQ764" t="s">
        <v>1154</v>
      </c>
      <c r="CR764" t="s">
        <v>1153</v>
      </c>
      <c r="CS764" t="s">
        <v>1725</v>
      </c>
      <c r="CT764" t="s">
        <v>1397</v>
      </c>
      <c r="CU764" t="s">
        <v>1396</v>
      </c>
      <c r="CV764" t="s">
        <v>3848</v>
      </c>
      <c r="CW764" t="s">
        <v>1727</v>
      </c>
      <c r="CX764" t="s">
        <v>853</v>
      </c>
      <c r="DC764" t="s">
        <v>1387</v>
      </c>
      <c r="DE764" t="s">
        <v>1728</v>
      </c>
    </row>
    <row r="765" spans="1:109" x14ac:dyDescent="0.25">
      <c r="A765" t="s">
        <v>1025</v>
      </c>
      <c r="B765">
        <v>1</v>
      </c>
      <c r="C765" s="56">
        <v>42419</v>
      </c>
      <c r="D765" t="s">
        <v>1153</v>
      </c>
      <c r="E765" t="s">
        <v>1555</v>
      </c>
      <c r="G765" t="s">
        <v>3849</v>
      </c>
      <c r="H765" t="s">
        <v>1144</v>
      </c>
      <c r="I765" t="s">
        <v>1144</v>
      </c>
      <c r="J765" t="s">
        <v>1144</v>
      </c>
      <c r="K765" t="s">
        <v>1144</v>
      </c>
      <c r="L765">
        <v>14.3</v>
      </c>
      <c r="M765">
        <v>29.14</v>
      </c>
      <c r="N765">
        <v>0</v>
      </c>
      <c r="O765" s="56">
        <v>0</v>
      </c>
      <c r="P765" s="56">
        <v>0</v>
      </c>
      <c r="Q765">
        <v>1</v>
      </c>
      <c r="R765">
        <v>1</v>
      </c>
      <c r="S765">
        <v>11</v>
      </c>
      <c r="T765">
        <v>8</v>
      </c>
      <c r="U765">
        <v>3</v>
      </c>
      <c r="V765">
        <v>1</v>
      </c>
      <c r="W765" t="s">
        <v>1156</v>
      </c>
      <c r="X765" t="s">
        <v>7716</v>
      </c>
      <c r="Y765">
        <v>16</v>
      </c>
      <c r="AA765">
        <v>0</v>
      </c>
      <c r="AB765">
        <v>0</v>
      </c>
      <c r="AC765">
        <v>0</v>
      </c>
      <c r="AD765">
        <v>0</v>
      </c>
      <c r="AE765">
        <v>0</v>
      </c>
      <c r="AF765">
        <v>0</v>
      </c>
      <c r="AG765">
        <v>0</v>
      </c>
      <c r="AJ765" s="56"/>
      <c r="AK765" s="56"/>
      <c r="AL765" s="56"/>
      <c r="AM765">
        <v>8</v>
      </c>
      <c r="AP765" t="s">
        <v>1155</v>
      </c>
      <c r="AR765">
        <v>5</v>
      </c>
      <c r="AS765" t="s">
        <v>1152</v>
      </c>
      <c r="AT765">
        <v>1</v>
      </c>
      <c r="AV765">
        <v>24</v>
      </c>
      <c r="AW765">
        <v>16</v>
      </c>
      <c r="AX765">
        <v>8</v>
      </c>
      <c r="AY765" t="s">
        <v>1148</v>
      </c>
      <c r="AZ765" t="s">
        <v>1148</v>
      </c>
      <c r="BA765">
        <v>30</v>
      </c>
      <c r="BD765">
        <v>1000000000</v>
      </c>
      <c r="BE765">
        <v>17</v>
      </c>
      <c r="BF765">
        <v>0.28999999999999998</v>
      </c>
      <c r="BG765">
        <v>0</v>
      </c>
      <c r="BH765">
        <v>0</v>
      </c>
      <c r="BI765">
        <v>0</v>
      </c>
      <c r="BJ765">
        <v>0</v>
      </c>
      <c r="BK765">
        <v>0</v>
      </c>
      <c r="BL765">
        <v>0</v>
      </c>
      <c r="BM765">
        <v>17</v>
      </c>
      <c r="BN765">
        <v>0.28999999999999998</v>
      </c>
      <c r="BO765">
        <v>0</v>
      </c>
      <c r="BP765">
        <v>0</v>
      </c>
      <c r="BR765">
        <v>5</v>
      </c>
      <c r="BS765">
        <v>7</v>
      </c>
      <c r="BT765">
        <v>2</v>
      </c>
      <c r="BX765">
        <v>0</v>
      </c>
      <c r="BY765">
        <v>0</v>
      </c>
      <c r="BZ765">
        <v>0</v>
      </c>
      <c r="CA765">
        <v>4.53</v>
      </c>
      <c r="CB765">
        <v>0</v>
      </c>
      <c r="CC765">
        <v>1</v>
      </c>
      <c r="CD765" s="56">
        <v>42284</v>
      </c>
      <c r="CE765" s="56">
        <v>42342</v>
      </c>
      <c r="CF765" s="56">
        <v>42342</v>
      </c>
      <c r="CG765" s="56">
        <v>42419</v>
      </c>
      <c r="CH765" s="56"/>
      <c r="CI765" s="56"/>
      <c r="CJ765">
        <v>0.11</v>
      </c>
      <c r="CK765">
        <v>0</v>
      </c>
      <c r="CL765">
        <v>0</v>
      </c>
      <c r="CM765">
        <v>0</v>
      </c>
      <c r="CN765">
        <v>0</v>
      </c>
      <c r="CO765">
        <v>0.95</v>
      </c>
      <c r="CP765">
        <v>0</v>
      </c>
      <c r="CQ765" t="s">
        <v>1154</v>
      </c>
      <c r="CR765" t="s">
        <v>1153</v>
      </c>
      <c r="CS765" t="s">
        <v>1725</v>
      </c>
      <c r="CT765" t="s">
        <v>1397</v>
      </c>
      <c r="CU765" t="s">
        <v>1396</v>
      </c>
      <c r="CV765" t="s">
        <v>3850</v>
      </c>
      <c r="CW765" t="s">
        <v>1727</v>
      </c>
      <c r="CX765" t="s">
        <v>853</v>
      </c>
      <c r="DC765" t="s">
        <v>1387</v>
      </c>
      <c r="DE765" t="s">
        <v>1728</v>
      </c>
    </row>
    <row r="766" spans="1:109" x14ac:dyDescent="0.25">
      <c r="A766" t="s">
        <v>1025</v>
      </c>
      <c r="B766">
        <v>2</v>
      </c>
      <c r="C766" s="56">
        <v>42419</v>
      </c>
      <c r="D766" t="s">
        <v>1153</v>
      </c>
      <c r="E766" t="s">
        <v>3851</v>
      </c>
      <c r="G766" t="s">
        <v>3852</v>
      </c>
      <c r="H766" t="s">
        <v>1144</v>
      </c>
      <c r="I766" t="s">
        <v>1144</v>
      </c>
      <c r="J766" t="s">
        <v>1144</v>
      </c>
      <c r="K766" t="s">
        <v>1144</v>
      </c>
      <c r="L766">
        <v>41.83</v>
      </c>
      <c r="M766">
        <v>80</v>
      </c>
      <c r="N766">
        <v>0</v>
      </c>
      <c r="O766" s="56">
        <v>0</v>
      </c>
      <c r="P766" s="56">
        <v>0</v>
      </c>
      <c r="Q766">
        <v>1</v>
      </c>
      <c r="R766">
        <v>1</v>
      </c>
      <c r="S766">
        <v>11</v>
      </c>
      <c r="T766">
        <v>8</v>
      </c>
      <c r="U766">
        <v>3</v>
      </c>
      <c r="V766">
        <v>1</v>
      </c>
      <c r="X766" t="s">
        <v>7716</v>
      </c>
      <c r="AA766">
        <v>0</v>
      </c>
      <c r="AB766">
        <v>0</v>
      </c>
      <c r="AC766">
        <v>0</v>
      </c>
      <c r="AD766">
        <v>0</v>
      </c>
      <c r="AE766">
        <v>0</v>
      </c>
      <c r="AF766">
        <v>0</v>
      </c>
      <c r="AG766">
        <v>0</v>
      </c>
      <c r="AJ766" s="56"/>
      <c r="AK766" s="56"/>
      <c r="AL766" s="56"/>
      <c r="AP766" t="s">
        <v>1155</v>
      </c>
      <c r="AS766" t="s">
        <v>1152</v>
      </c>
      <c r="AT766">
        <v>1</v>
      </c>
      <c r="AV766">
        <v>0</v>
      </c>
      <c r="AW766">
        <v>0</v>
      </c>
      <c r="AX766">
        <v>0</v>
      </c>
      <c r="AY766" t="s">
        <v>1388</v>
      </c>
      <c r="AZ766" t="s">
        <v>1388</v>
      </c>
      <c r="BA766">
        <v>0</v>
      </c>
      <c r="BD766">
        <v>1000000000</v>
      </c>
      <c r="BE766">
        <v>0</v>
      </c>
      <c r="BF766">
        <v>0</v>
      </c>
      <c r="BG766">
        <v>0</v>
      </c>
      <c r="BH766">
        <v>0</v>
      </c>
      <c r="BI766">
        <v>0</v>
      </c>
      <c r="BJ766">
        <v>0</v>
      </c>
      <c r="BK766">
        <v>0</v>
      </c>
      <c r="BL766">
        <v>0</v>
      </c>
      <c r="BM766">
        <v>0</v>
      </c>
      <c r="BN766">
        <v>0</v>
      </c>
      <c r="BO766">
        <v>0</v>
      </c>
      <c r="BP766">
        <v>0</v>
      </c>
      <c r="BR766">
        <v>0</v>
      </c>
      <c r="BS766">
        <v>0</v>
      </c>
      <c r="BX766">
        <v>0</v>
      </c>
      <c r="BY766">
        <v>0</v>
      </c>
      <c r="BZ766">
        <v>0</v>
      </c>
      <c r="CA766">
        <v>0</v>
      </c>
      <c r="CB766">
        <v>0</v>
      </c>
      <c r="CC766">
        <v>1</v>
      </c>
      <c r="CD766" s="56">
        <v>42284</v>
      </c>
      <c r="CE766" s="56">
        <v>42342</v>
      </c>
      <c r="CF766" s="56">
        <v>42342</v>
      </c>
      <c r="CG766" s="56">
        <v>42419</v>
      </c>
      <c r="CH766" s="56"/>
      <c r="CI766" s="56"/>
      <c r="CJ766">
        <v>1</v>
      </c>
      <c r="CK766">
        <v>0</v>
      </c>
      <c r="CL766">
        <v>0.96</v>
      </c>
      <c r="CM766">
        <v>0</v>
      </c>
      <c r="CN766">
        <v>0</v>
      </c>
      <c r="CO766">
        <v>0</v>
      </c>
      <c r="CP766">
        <v>0</v>
      </c>
      <c r="CQ766" t="s">
        <v>1154</v>
      </c>
      <c r="CR766" t="s">
        <v>1153</v>
      </c>
      <c r="CS766" t="s">
        <v>1748</v>
      </c>
      <c r="CT766" t="s">
        <v>1397</v>
      </c>
      <c r="CU766" t="s">
        <v>1396</v>
      </c>
      <c r="CV766" t="s">
        <v>3853</v>
      </c>
      <c r="CW766" t="s">
        <v>1727</v>
      </c>
      <c r="CX766" t="s">
        <v>853</v>
      </c>
      <c r="DC766" t="s">
        <v>1387</v>
      </c>
      <c r="DE766" t="s">
        <v>1392</v>
      </c>
    </row>
    <row r="767" spans="1:109" x14ac:dyDescent="0.25">
      <c r="A767" t="s">
        <v>1025</v>
      </c>
      <c r="B767">
        <v>1</v>
      </c>
      <c r="C767" s="56">
        <v>42419</v>
      </c>
      <c r="D767" t="s">
        <v>1153</v>
      </c>
      <c r="E767" t="s">
        <v>1556</v>
      </c>
      <c r="G767" t="s">
        <v>3854</v>
      </c>
      <c r="H767" t="s">
        <v>1144</v>
      </c>
      <c r="I767" t="s">
        <v>1144</v>
      </c>
      <c r="J767" t="s">
        <v>1144</v>
      </c>
      <c r="K767" t="s">
        <v>1144</v>
      </c>
      <c r="L767">
        <v>0.4</v>
      </c>
      <c r="M767">
        <v>2.99</v>
      </c>
      <c r="N767">
        <v>0</v>
      </c>
      <c r="O767" s="56">
        <v>0</v>
      </c>
      <c r="P767" s="56">
        <v>0</v>
      </c>
      <c r="Q767">
        <v>1</v>
      </c>
      <c r="R767">
        <v>1</v>
      </c>
      <c r="S767">
        <v>11</v>
      </c>
      <c r="T767">
        <v>8</v>
      </c>
      <c r="U767">
        <v>3</v>
      </c>
      <c r="V767">
        <v>1</v>
      </c>
      <c r="W767" t="s">
        <v>1394</v>
      </c>
      <c r="X767" t="s">
        <v>7759</v>
      </c>
      <c r="AA767">
        <v>0</v>
      </c>
      <c r="AB767">
        <v>0</v>
      </c>
      <c r="AC767">
        <v>0</v>
      </c>
      <c r="AD767">
        <v>0</v>
      </c>
      <c r="AE767">
        <v>0</v>
      </c>
      <c r="AF767">
        <v>28</v>
      </c>
      <c r="AG767">
        <v>0</v>
      </c>
      <c r="AJ767" s="56"/>
      <c r="AK767" s="56"/>
      <c r="AL767" s="56"/>
      <c r="AM767">
        <v>25</v>
      </c>
      <c r="AP767" t="s">
        <v>1155</v>
      </c>
      <c r="AR767">
        <v>5</v>
      </c>
      <c r="AS767" t="s">
        <v>1152</v>
      </c>
      <c r="AT767">
        <v>1</v>
      </c>
      <c r="AV767">
        <v>90</v>
      </c>
      <c r="AW767">
        <v>60</v>
      </c>
      <c r="AX767">
        <v>30</v>
      </c>
      <c r="AY767" t="s">
        <v>839</v>
      </c>
      <c r="AZ767" t="s">
        <v>1145</v>
      </c>
      <c r="BA767">
        <v>70</v>
      </c>
      <c r="BD767">
        <v>1000000000</v>
      </c>
      <c r="BE767">
        <v>0</v>
      </c>
      <c r="BF767">
        <v>1</v>
      </c>
      <c r="BG767">
        <v>31</v>
      </c>
      <c r="BH767">
        <v>0</v>
      </c>
      <c r="BI767">
        <v>0</v>
      </c>
      <c r="BJ767">
        <v>0</v>
      </c>
      <c r="BK767">
        <v>0</v>
      </c>
      <c r="BL767">
        <v>10</v>
      </c>
      <c r="BM767">
        <v>41</v>
      </c>
      <c r="BN767">
        <v>0.54</v>
      </c>
      <c r="BO767">
        <v>0</v>
      </c>
      <c r="BP767">
        <v>0</v>
      </c>
      <c r="BR767">
        <v>50</v>
      </c>
      <c r="BS767">
        <v>25</v>
      </c>
      <c r="BX767">
        <v>77.7</v>
      </c>
      <c r="BY767">
        <v>0</v>
      </c>
      <c r="BZ767">
        <v>0</v>
      </c>
      <c r="CA767">
        <v>28.25</v>
      </c>
      <c r="CB767">
        <v>0</v>
      </c>
      <c r="CC767">
        <v>1</v>
      </c>
      <c r="CD767" s="56">
        <v>42416</v>
      </c>
      <c r="CE767" s="56">
        <v>42416</v>
      </c>
      <c r="CF767" s="56">
        <v>42416</v>
      </c>
      <c r="CG767" s="56">
        <v>42493</v>
      </c>
      <c r="CH767" s="56"/>
      <c r="CI767" s="56"/>
      <c r="CJ767">
        <v>1</v>
      </c>
      <c r="CK767">
        <v>0</v>
      </c>
      <c r="CL767">
        <v>7.0000000000000007E-2</v>
      </c>
      <c r="CM767">
        <v>0</v>
      </c>
      <c r="CN767">
        <v>0</v>
      </c>
      <c r="CO767">
        <v>0</v>
      </c>
      <c r="CP767">
        <v>0</v>
      </c>
      <c r="CQ767" t="s">
        <v>1154</v>
      </c>
      <c r="CR767" t="s">
        <v>1153</v>
      </c>
      <c r="CS767" t="s">
        <v>1725</v>
      </c>
      <c r="CT767" t="s">
        <v>1397</v>
      </c>
      <c r="CU767" t="s">
        <v>1396</v>
      </c>
      <c r="CV767" t="s">
        <v>3855</v>
      </c>
      <c r="CW767" t="s">
        <v>1727</v>
      </c>
      <c r="CX767" t="s">
        <v>853</v>
      </c>
      <c r="DC767" t="s">
        <v>1387</v>
      </c>
      <c r="DE767" t="s">
        <v>1728</v>
      </c>
    </row>
    <row r="768" spans="1:109" x14ac:dyDescent="0.25">
      <c r="A768" t="s">
        <v>1025</v>
      </c>
      <c r="B768">
        <v>2</v>
      </c>
      <c r="C768" s="56">
        <v>42419</v>
      </c>
      <c r="D768" t="s">
        <v>1153</v>
      </c>
      <c r="E768" t="s">
        <v>3856</v>
      </c>
      <c r="G768" t="s">
        <v>3857</v>
      </c>
      <c r="H768" t="s">
        <v>1144</v>
      </c>
      <c r="I768" t="s">
        <v>1144</v>
      </c>
      <c r="J768" t="s">
        <v>1144</v>
      </c>
      <c r="K768" t="s">
        <v>1144</v>
      </c>
      <c r="L768">
        <v>1.03</v>
      </c>
      <c r="M768">
        <v>3.7</v>
      </c>
      <c r="N768">
        <v>0</v>
      </c>
      <c r="O768" s="56">
        <v>0</v>
      </c>
      <c r="P768" s="56">
        <v>0</v>
      </c>
      <c r="Q768">
        <v>1</v>
      </c>
      <c r="R768">
        <v>1</v>
      </c>
      <c r="S768">
        <v>11</v>
      </c>
      <c r="T768">
        <v>8</v>
      </c>
      <c r="U768">
        <v>3</v>
      </c>
      <c r="V768">
        <v>1</v>
      </c>
      <c r="X768" t="s">
        <v>7757</v>
      </c>
      <c r="AA768">
        <v>0</v>
      </c>
      <c r="AB768">
        <v>0</v>
      </c>
      <c r="AC768">
        <v>0</v>
      </c>
      <c r="AD768">
        <v>0</v>
      </c>
      <c r="AE768">
        <v>0</v>
      </c>
      <c r="AF768">
        <v>0</v>
      </c>
      <c r="AG768">
        <v>0</v>
      </c>
      <c r="AJ768" s="56"/>
      <c r="AK768" s="56"/>
      <c r="AL768" s="56"/>
      <c r="AM768">
        <v>3</v>
      </c>
      <c r="AP768" t="s">
        <v>1155</v>
      </c>
      <c r="AR768">
        <v>5</v>
      </c>
      <c r="AS768" t="s">
        <v>1152</v>
      </c>
      <c r="AT768">
        <v>1</v>
      </c>
      <c r="AV768">
        <v>9</v>
      </c>
      <c r="AW768">
        <v>6</v>
      </c>
      <c r="AX768">
        <v>3</v>
      </c>
      <c r="AY768" t="s">
        <v>1147</v>
      </c>
      <c r="AZ768" t="s">
        <v>1147</v>
      </c>
      <c r="BA768">
        <v>13</v>
      </c>
      <c r="BD768">
        <v>1000000000</v>
      </c>
      <c r="BE768">
        <v>10</v>
      </c>
      <c r="BF768">
        <v>-0.11</v>
      </c>
      <c r="BG768">
        <v>0</v>
      </c>
      <c r="BH768">
        <v>0</v>
      </c>
      <c r="BI768">
        <v>0</v>
      </c>
      <c r="BJ768">
        <v>0</v>
      </c>
      <c r="BK768">
        <v>0</v>
      </c>
      <c r="BL768">
        <v>0</v>
      </c>
      <c r="BM768">
        <v>10</v>
      </c>
      <c r="BN768">
        <v>-0.11</v>
      </c>
      <c r="BO768">
        <v>0</v>
      </c>
      <c r="BP768">
        <v>0</v>
      </c>
      <c r="BR768">
        <v>0</v>
      </c>
      <c r="BS768">
        <v>2</v>
      </c>
      <c r="BX768">
        <v>0</v>
      </c>
      <c r="BY768">
        <v>1.03</v>
      </c>
      <c r="BZ768">
        <v>0</v>
      </c>
      <c r="CA768">
        <v>11.31</v>
      </c>
      <c r="CB768">
        <v>0</v>
      </c>
      <c r="CC768">
        <v>1</v>
      </c>
      <c r="CD768" s="56">
        <v>42341</v>
      </c>
      <c r="CE768" s="56">
        <v>42342</v>
      </c>
      <c r="CF768" s="56">
        <v>42342</v>
      </c>
      <c r="CG768" s="56">
        <v>42419</v>
      </c>
      <c r="CH768" s="56"/>
      <c r="CI768" s="56"/>
      <c r="CJ768">
        <v>0.08</v>
      </c>
      <c r="CK768">
        <v>0</v>
      </c>
      <c r="CL768">
        <v>0</v>
      </c>
      <c r="CM768">
        <v>0</v>
      </c>
      <c r="CN768">
        <v>0</v>
      </c>
      <c r="CO768">
        <v>0</v>
      </c>
      <c r="CP768">
        <v>0.96</v>
      </c>
      <c r="CQ768" t="s">
        <v>1154</v>
      </c>
      <c r="CR768" t="s">
        <v>1153</v>
      </c>
      <c r="CS768" t="s">
        <v>1748</v>
      </c>
      <c r="CT768" t="s">
        <v>1397</v>
      </c>
      <c r="CU768" t="s">
        <v>1396</v>
      </c>
      <c r="CV768" t="s">
        <v>3858</v>
      </c>
      <c r="CW768" t="s">
        <v>1390</v>
      </c>
      <c r="CX768" t="s">
        <v>853</v>
      </c>
      <c r="DC768" t="s">
        <v>1387</v>
      </c>
      <c r="DE768" t="s">
        <v>1392</v>
      </c>
    </row>
    <row r="769" spans="1:109" x14ac:dyDescent="0.25">
      <c r="A769" t="s">
        <v>1025</v>
      </c>
      <c r="B769">
        <v>1</v>
      </c>
      <c r="C769" s="56">
        <v>42419</v>
      </c>
      <c r="D769" t="s">
        <v>1153</v>
      </c>
      <c r="E769" t="s">
        <v>3859</v>
      </c>
      <c r="G769" t="s">
        <v>3860</v>
      </c>
      <c r="H769" t="s">
        <v>1144</v>
      </c>
      <c r="I769" t="s">
        <v>1144</v>
      </c>
      <c r="J769" t="s">
        <v>1144</v>
      </c>
      <c r="K769" t="s">
        <v>1144</v>
      </c>
      <c r="L769">
        <v>1.1299999999999999</v>
      </c>
      <c r="M769">
        <v>2.76</v>
      </c>
      <c r="N769">
        <v>0</v>
      </c>
      <c r="O769" s="56">
        <v>0</v>
      </c>
      <c r="P769" s="56">
        <v>0</v>
      </c>
      <c r="Q769">
        <v>1</v>
      </c>
      <c r="R769">
        <v>1</v>
      </c>
      <c r="S769">
        <v>11</v>
      </c>
      <c r="T769">
        <v>8</v>
      </c>
      <c r="U769">
        <v>3</v>
      </c>
      <c r="V769">
        <v>1</v>
      </c>
      <c r="X769" t="s">
        <v>7755</v>
      </c>
      <c r="AA769">
        <v>0</v>
      </c>
      <c r="AB769">
        <v>0</v>
      </c>
      <c r="AC769">
        <v>0</v>
      </c>
      <c r="AD769">
        <v>0</v>
      </c>
      <c r="AE769">
        <v>0</v>
      </c>
      <c r="AF769">
        <v>0</v>
      </c>
      <c r="AG769">
        <v>0</v>
      </c>
      <c r="AJ769" s="56"/>
      <c r="AK769" s="56"/>
      <c r="AL769" s="56"/>
      <c r="AP769" t="s">
        <v>1155</v>
      </c>
      <c r="AR769">
        <v>5</v>
      </c>
      <c r="AS769" t="s">
        <v>1152</v>
      </c>
      <c r="AT769">
        <v>1</v>
      </c>
      <c r="AV769">
        <v>20</v>
      </c>
      <c r="AW769">
        <v>13</v>
      </c>
      <c r="AX769">
        <v>7</v>
      </c>
      <c r="AY769" t="s">
        <v>1147</v>
      </c>
      <c r="AZ769" t="s">
        <v>1147</v>
      </c>
      <c r="BA769">
        <v>20</v>
      </c>
      <c r="BD769">
        <v>1000000000</v>
      </c>
      <c r="BE769">
        <v>40</v>
      </c>
      <c r="BF769">
        <v>-1</v>
      </c>
      <c r="BG769">
        <v>0</v>
      </c>
      <c r="BH769">
        <v>0</v>
      </c>
      <c r="BI769">
        <v>0</v>
      </c>
      <c r="BJ769">
        <v>0</v>
      </c>
      <c r="BK769">
        <v>0</v>
      </c>
      <c r="BL769">
        <v>0</v>
      </c>
      <c r="BM769">
        <v>40</v>
      </c>
      <c r="BN769">
        <v>-1</v>
      </c>
      <c r="BO769">
        <v>0</v>
      </c>
      <c r="BP769">
        <v>0</v>
      </c>
      <c r="BR769">
        <v>0</v>
      </c>
      <c r="BS769">
        <v>5</v>
      </c>
      <c r="BX769">
        <v>0</v>
      </c>
      <c r="BY769">
        <v>22.6</v>
      </c>
      <c r="BZ769">
        <v>0</v>
      </c>
      <c r="CA769">
        <v>6.29</v>
      </c>
      <c r="CB769">
        <v>0</v>
      </c>
      <c r="CC769">
        <v>1</v>
      </c>
      <c r="CD769" s="56">
        <v>42095</v>
      </c>
      <c r="CE769" s="56">
        <v>42342</v>
      </c>
      <c r="CF769" s="56">
        <v>42342</v>
      </c>
      <c r="CG769" s="56">
        <v>42419</v>
      </c>
      <c r="CH769" s="56"/>
      <c r="CI769" s="56"/>
      <c r="CJ769">
        <v>0</v>
      </c>
      <c r="CK769">
        <v>0</v>
      </c>
      <c r="CL769">
        <v>0</v>
      </c>
      <c r="CM769">
        <v>0</v>
      </c>
      <c r="CN769">
        <v>0</v>
      </c>
      <c r="CO769">
        <v>0</v>
      </c>
      <c r="CP769">
        <v>0.95</v>
      </c>
      <c r="CQ769" t="s">
        <v>1154</v>
      </c>
      <c r="CR769" t="s">
        <v>1153</v>
      </c>
      <c r="CS769" t="s">
        <v>1725</v>
      </c>
      <c r="CT769" t="s">
        <v>1397</v>
      </c>
      <c r="CU769" t="s">
        <v>1396</v>
      </c>
      <c r="CV769" t="s">
        <v>3861</v>
      </c>
      <c r="CW769" t="s">
        <v>1727</v>
      </c>
      <c r="CX769" t="s">
        <v>853</v>
      </c>
      <c r="DC769" t="s">
        <v>1387</v>
      </c>
      <c r="DE769" t="s">
        <v>1728</v>
      </c>
    </row>
    <row r="770" spans="1:109" x14ac:dyDescent="0.25">
      <c r="A770" t="s">
        <v>1025</v>
      </c>
      <c r="B770">
        <v>1</v>
      </c>
      <c r="C770" s="56">
        <v>42419</v>
      </c>
      <c r="D770" t="s">
        <v>1153</v>
      </c>
      <c r="E770" t="s">
        <v>1557</v>
      </c>
      <c r="G770" t="s">
        <v>3862</v>
      </c>
      <c r="H770" t="s">
        <v>1144</v>
      </c>
      <c r="I770" t="s">
        <v>1144</v>
      </c>
      <c r="J770" t="s">
        <v>1144</v>
      </c>
      <c r="K770" t="s">
        <v>1144</v>
      </c>
      <c r="L770">
        <v>1.64</v>
      </c>
      <c r="M770">
        <v>5.56</v>
      </c>
      <c r="N770">
        <v>0</v>
      </c>
      <c r="O770" s="56">
        <v>0</v>
      </c>
      <c r="P770" s="56">
        <v>0</v>
      </c>
      <c r="Q770">
        <v>1</v>
      </c>
      <c r="R770">
        <v>1</v>
      </c>
      <c r="S770">
        <v>11</v>
      </c>
      <c r="T770">
        <v>8</v>
      </c>
      <c r="U770">
        <v>3</v>
      </c>
      <c r="V770">
        <v>1</v>
      </c>
      <c r="W770" t="s">
        <v>1394</v>
      </c>
      <c r="X770" t="s">
        <v>7759</v>
      </c>
      <c r="AA770">
        <v>0</v>
      </c>
      <c r="AB770">
        <v>0</v>
      </c>
      <c r="AC770">
        <v>0</v>
      </c>
      <c r="AD770">
        <v>0</v>
      </c>
      <c r="AE770">
        <v>0</v>
      </c>
      <c r="AF770">
        <v>60</v>
      </c>
      <c r="AG770">
        <v>0</v>
      </c>
      <c r="AJ770" s="56"/>
      <c r="AK770" s="56"/>
      <c r="AL770" s="56"/>
      <c r="AP770" t="s">
        <v>1155</v>
      </c>
      <c r="AR770">
        <v>5</v>
      </c>
      <c r="AS770" t="s">
        <v>1152</v>
      </c>
      <c r="AT770">
        <v>1</v>
      </c>
      <c r="AV770">
        <v>60</v>
      </c>
      <c r="AW770">
        <v>40</v>
      </c>
      <c r="AX770">
        <v>20</v>
      </c>
      <c r="AY770" t="s">
        <v>839</v>
      </c>
      <c r="AZ770" t="s">
        <v>1145</v>
      </c>
      <c r="BA770">
        <v>48</v>
      </c>
      <c r="BD770">
        <v>1000000000</v>
      </c>
      <c r="BE770">
        <v>0</v>
      </c>
      <c r="BF770">
        <v>1</v>
      </c>
      <c r="BG770">
        <v>32</v>
      </c>
      <c r="BH770">
        <v>0</v>
      </c>
      <c r="BI770">
        <v>0</v>
      </c>
      <c r="BJ770">
        <v>0</v>
      </c>
      <c r="BK770">
        <v>0</v>
      </c>
      <c r="BL770">
        <v>5</v>
      </c>
      <c r="BM770">
        <v>37</v>
      </c>
      <c r="BN770">
        <v>0.38</v>
      </c>
      <c r="BO770">
        <v>0</v>
      </c>
      <c r="BP770">
        <v>0</v>
      </c>
      <c r="BR770">
        <v>25</v>
      </c>
      <c r="BS770">
        <v>16</v>
      </c>
      <c r="BT770">
        <v>5</v>
      </c>
      <c r="BX770">
        <v>78.400000000000006</v>
      </c>
      <c r="BY770">
        <v>0</v>
      </c>
      <c r="BZ770">
        <v>0</v>
      </c>
      <c r="CA770">
        <v>10.43</v>
      </c>
      <c r="CB770">
        <v>0</v>
      </c>
      <c r="CC770">
        <v>1</v>
      </c>
      <c r="CD770" s="56">
        <v>42416</v>
      </c>
      <c r="CE770" s="56">
        <v>42416</v>
      </c>
      <c r="CF770" s="56">
        <v>42416</v>
      </c>
      <c r="CG770" s="56">
        <v>42493</v>
      </c>
      <c r="CH770" s="56"/>
      <c r="CI770" s="56"/>
      <c r="CJ770">
        <v>1</v>
      </c>
      <c r="CK770">
        <v>0</v>
      </c>
      <c r="CL770">
        <v>7.0000000000000007E-2</v>
      </c>
      <c r="CM770">
        <v>0</v>
      </c>
      <c r="CN770">
        <v>0</v>
      </c>
      <c r="CO770">
        <v>0</v>
      </c>
      <c r="CP770">
        <v>0</v>
      </c>
      <c r="CQ770" t="s">
        <v>1154</v>
      </c>
      <c r="CR770" t="s">
        <v>1153</v>
      </c>
      <c r="CS770" t="s">
        <v>1725</v>
      </c>
      <c r="CT770" t="s">
        <v>1397</v>
      </c>
      <c r="CU770" t="s">
        <v>1396</v>
      </c>
      <c r="CV770" t="s">
        <v>3863</v>
      </c>
      <c r="CW770" t="s">
        <v>1727</v>
      </c>
      <c r="CX770" t="s">
        <v>853</v>
      </c>
      <c r="DC770" t="s">
        <v>1387</v>
      </c>
      <c r="DE770" t="s">
        <v>1392</v>
      </c>
    </row>
    <row r="771" spans="1:109" x14ac:dyDescent="0.25">
      <c r="A771" t="s">
        <v>1025</v>
      </c>
      <c r="B771">
        <v>1</v>
      </c>
      <c r="C771" s="56">
        <v>42419</v>
      </c>
      <c r="D771" t="s">
        <v>1153</v>
      </c>
      <c r="E771" t="s">
        <v>1558</v>
      </c>
      <c r="G771" t="s">
        <v>3864</v>
      </c>
      <c r="H771" t="s">
        <v>1144</v>
      </c>
      <c r="I771" t="s">
        <v>1144</v>
      </c>
      <c r="J771" t="s">
        <v>1144</v>
      </c>
      <c r="K771" t="s">
        <v>1144</v>
      </c>
      <c r="L771">
        <v>12.17</v>
      </c>
      <c r="M771">
        <v>35.93</v>
      </c>
      <c r="N771">
        <v>0</v>
      </c>
      <c r="O771" s="56">
        <v>0</v>
      </c>
      <c r="P771" s="56">
        <v>0</v>
      </c>
      <c r="Q771">
        <v>1</v>
      </c>
      <c r="R771">
        <v>1</v>
      </c>
      <c r="S771">
        <v>11</v>
      </c>
      <c r="T771">
        <v>8</v>
      </c>
      <c r="U771">
        <v>3</v>
      </c>
      <c r="V771">
        <v>1</v>
      </c>
      <c r="W771" t="s">
        <v>1156</v>
      </c>
      <c r="X771" t="s">
        <v>7716</v>
      </c>
      <c r="AA771">
        <v>0</v>
      </c>
      <c r="AB771">
        <v>0</v>
      </c>
      <c r="AC771">
        <v>0</v>
      </c>
      <c r="AD771">
        <v>0</v>
      </c>
      <c r="AE771">
        <v>0</v>
      </c>
      <c r="AF771">
        <v>0</v>
      </c>
      <c r="AG771">
        <v>0</v>
      </c>
      <c r="AJ771" s="56"/>
      <c r="AK771" s="56"/>
      <c r="AL771" s="56"/>
      <c r="AP771" t="s">
        <v>1155</v>
      </c>
      <c r="AR771">
        <v>5</v>
      </c>
      <c r="AS771" t="s">
        <v>1152</v>
      </c>
      <c r="AT771">
        <v>1</v>
      </c>
      <c r="AV771">
        <v>203</v>
      </c>
      <c r="AW771">
        <v>135</v>
      </c>
      <c r="AX771">
        <v>67</v>
      </c>
      <c r="AY771" t="s">
        <v>1148</v>
      </c>
      <c r="AZ771" t="s">
        <v>1148</v>
      </c>
      <c r="BA771">
        <v>290</v>
      </c>
      <c r="BD771">
        <v>1000000000</v>
      </c>
      <c r="BE771">
        <v>174</v>
      </c>
      <c r="BF771">
        <v>0.14000000000000001</v>
      </c>
      <c r="BG771">
        <v>0</v>
      </c>
      <c r="BH771">
        <v>0</v>
      </c>
      <c r="BI771">
        <v>0</v>
      </c>
      <c r="BJ771">
        <v>0</v>
      </c>
      <c r="BK771">
        <v>0</v>
      </c>
      <c r="BL771">
        <v>0</v>
      </c>
      <c r="BM771">
        <v>174</v>
      </c>
      <c r="BN771">
        <v>0.14000000000000001</v>
      </c>
      <c r="BO771">
        <v>0</v>
      </c>
      <c r="BP771">
        <v>0</v>
      </c>
      <c r="BR771">
        <v>30</v>
      </c>
      <c r="BS771">
        <v>55</v>
      </c>
      <c r="BT771">
        <v>5</v>
      </c>
      <c r="BX771">
        <v>0</v>
      </c>
      <c r="BY771">
        <v>0</v>
      </c>
      <c r="BZ771">
        <v>0</v>
      </c>
      <c r="CA771">
        <v>8.52</v>
      </c>
      <c r="CB771">
        <v>0</v>
      </c>
      <c r="CC771">
        <v>1</v>
      </c>
      <c r="CD771" s="56">
        <v>42284</v>
      </c>
      <c r="CE771" s="56">
        <v>42342</v>
      </c>
      <c r="CF771" s="56">
        <v>42342</v>
      </c>
      <c r="CG771" s="56">
        <v>42419</v>
      </c>
      <c r="CH771" s="56"/>
      <c r="CI771" s="56"/>
      <c r="CJ771">
        <v>0.09</v>
      </c>
      <c r="CK771">
        <v>0</v>
      </c>
      <c r="CL771">
        <v>0</v>
      </c>
      <c r="CM771">
        <v>0</v>
      </c>
      <c r="CN771">
        <v>0</v>
      </c>
      <c r="CO771">
        <v>0.47</v>
      </c>
      <c r="CP771">
        <v>0.48</v>
      </c>
      <c r="CQ771" t="s">
        <v>1154</v>
      </c>
      <c r="CR771" t="s">
        <v>1153</v>
      </c>
      <c r="CS771" t="s">
        <v>1725</v>
      </c>
      <c r="CT771" t="s">
        <v>1397</v>
      </c>
      <c r="CU771" t="s">
        <v>1396</v>
      </c>
      <c r="CV771" t="s">
        <v>3865</v>
      </c>
      <c r="CW771" t="s">
        <v>1727</v>
      </c>
      <c r="CX771" t="s">
        <v>853</v>
      </c>
      <c r="DC771" t="s">
        <v>1387</v>
      </c>
      <c r="DE771" t="s">
        <v>1728</v>
      </c>
    </row>
    <row r="772" spans="1:109" x14ac:dyDescent="0.25">
      <c r="A772" t="s">
        <v>1025</v>
      </c>
      <c r="B772">
        <v>1</v>
      </c>
      <c r="C772" s="56">
        <v>42419</v>
      </c>
      <c r="D772" t="s">
        <v>1153</v>
      </c>
      <c r="E772" t="s">
        <v>3866</v>
      </c>
      <c r="G772" t="s">
        <v>3867</v>
      </c>
      <c r="H772" t="s">
        <v>1144</v>
      </c>
      <c r="I772" t="s">
        <v>1144</v>
      </c>
      <c r="J772" t="s">
        <v>1144</v>
      </c>
      <c r="K772" t="s">
        <v>1144</v>
      </c>
      <c r="L772">
        <v>8.69</v>
      </c>
      <c r="M772">
        <v>18.72</v>
      </c>
      <c r="N772">
        <v>0</v>
      </c>
      <c r="O772" s="56">
        <v>0</v>
      </c>
      <c r="P772" s="56">
        <v>0</v>
      </c>
      <c r="Q772">
        <v>1</v>
      </c>
      <c r="R772">
        <v>1</v>
      </c>
      <c r="S772">
        <v>11</v>
      </c>
      <c r="T772">
        <v>8</v>
      </c>
      <c r="U772">
        <v>3</v>
      </c>
      <c r="V772">
        <v>1</v>
      </c>
      <c r="W772" t="s">
        <v>1156</v>
      </c>
      <c r="X772" t="s">
        <v>7662</v>
      </c>
      <c r="Y772">
        <v>28</v>
      </c>
      <c r="AA772">
        <v>0</v>
      </c>
      <c r="AB772">
        <v>0</v>
      </c>
      <c r="AC772">
        <v>0</v>
      </c>
      <c r="AD772">
        <v>0</v>
      </c>
      <c r="AE772">
        <v>0</v>
      </c>
      <c r="AF772">
        <v>0</v>
      </c>
      <c r="AG772">
        <v>0</v>
      </c>
      <c r="AJ772" s="56"/>
      <c r="AK772" s="56"/>
      <c r="AL772" s="56"/>
      <c r="AP772" t="s">
        <v>1155</v>
      </c>
      <c r="AR772">
        <v>5</v>
      </c>
      <c r="AS772" t="s">
        <v>1152</v>
      </c>
      <c r="AT772">
        <v>1</v>
      </c>
      <c r="AV772">
        <v>40</v>
      </c>
      <c r="AW772">
        <v>27</v>
      </c>
      <c r="AX772">
        <v>13</v>
      </c>
      <c r="AY772" t="s">
        <v>1148</v>
      </c>
      <c r="AZ772" t="s">
        <v>1148</v>
      </c>
      <c r="BA772">
        <v>30</v>
      </c>
      <c r="BD772">
        <v>1000000000</v>
      </c>
      <c r="BE772">
        <v>29</v>
      </c>
      <c r="BF772">
        <v>0.28000000000000003</v>
      </c>
      <c r="BG772">
        <v>0</v>
      </c>
      <c r="BH772">
        <v>0</v>
      </c>
      <c r="BI772">
        <v>0</v>
      </c>
      <c r="BJ772">
        <v>0</v>
      </c>
      <c r="BK772">
        <v>0</v>
      </c>
      <c r="BL772">
        <v>10</v>
      </c>
      <c r="BM772">
        <v>39</v>
      </c>
      <c r="BN772">
        <v>0.03</v>
      </c>
      <c r="BO772">
        <v>0</v>
      </c>
      <c r="BP772">
        <v>0</v>
      </c>
      <c r="BR772">
        <v>0</v>
      </c>
      <c r="BS772">
        <v>11</v>
      </c>
      <c r="BT772">
        <v>5</v>
      </c>
      <c r="BX772">
        <v>0</v>
      </c>
      <c r="BY772">
        <v>0</v>
      </c>
      <c r="BZ772">
        <v>0</v>
      </c>
      <c r="CA772">
        <v>5.04</v>
      </c>
      <c r="CB772">
        <v>0</v>
      </c>
      <c r="CC772">
        <v>1</v>
      </c>
      <c r="CD772" s="56">
        <v>42272</v>
      </c>
      <c r="CE772" s="56">
        <v>42342</v>
      </c>
      <c r="CF772" s="56">
        <v>42342</v>
      </c>
      <c r="CG772" s="56">
        <v>42419</v>
      </c>
      <c r="CH772" s="56"/>
      <c r="CI772" s="56"/>
      <c r="CJ772">
        <v>0.04</v>
      </c>
      <c r="CK772">
        <v>0</v>
      </c>
      <c r="CL772">
        <v>0</v>
      </c>
      <c r="CM772">
        <v>0</v>
      </c>
      <c r="CN772">
        <v>0</v>
      </c>
      <c r="CO772">
        <v>0.95</v>
      </c>
      <c r="CP772">
        <v>0</v>
      </c>
      <c r="CQ772" t="s">
        <v>1154</v>
      </c>
      <c r="CR772" t="s">
        <v>1153</v>
      </c>
      <c r="CS772" t="s">
        <v>1725</v>
      </c>
      <c r="CT772" t="s">
        <v>1397</v>
      </c>
      <c r="CU772" t="s">
        <v>1396</v>
      </c>
      <c r="CV772" t="s">
        <v>3868</v>
      </c>
      <c r="CW772" t="s">
        <v>1727</v>
      </c>
      <c r="CX772" t="s">
        <v>853</v>
      </c>
      <c r="DC772" t="s">
        <v>1387</v>
      </c>
      <c r="DE772" t="s">
        <v>1728</v>
      </c>
    </row>
    <row r="773" spans="1:109" x14ac:dyDescent="0.25">
      <c r="A773" t="s">
        <v>1025</v>
      </c>
      <c r="B773">
        <v>1</v>
      </c>
      <c r="C773" s="56">
        <v>42419</v>
      </c>
      <c r="D773" t="s">
        <v>1153</v>
      </c>
      <c r="E773" t="s">
        <v>1559</v>
      </c>
      <c r="G773" t="s">
        <v>3869</v>
      </c>
      <c r="H773" t="s">
        <v>1144</v>
      </c>
      <c r="I773" t="s">
        <v>1144</v>
      </c>
      <c r="J773" t="s">
        <v>1144</v>
      </c>
      <c r="K773" t="s">
        <v>1144</v>
      </c>
      <c r="L773">
        <v>13.21</v>
      </c>
      <c r="M773">
        <v>38.549999999999997</v>
      </c>
      <c r="N773">
        <v>0</v>
      </c>
      <c r="O773" s="56">
        <v>0</v>
      </c>
      <c r="P773" s="56">
        <v>0</v>
      </c>
      <c r="Q773">
        <v>1</v>
      </c>
      <c r="R773">
        <v>1</v>
      </c>
      <c r="S773">
        <v>11</v>
      </c>
      <c r="T773">
        <v>8</v>
      </c>
      <c r="U773">
        <v>3</v>
      </c>
      <c r="V773">
        <v>1</v>
      </c>
      <c r="W773" t="s">
        <v>1394</v>
      </c>
      <c r="X773" t="s">
        <v>7759</v>
      </c>
      <c r="AA773">
        <v>0</v>
      </c>
      <c r="AB773">
        <v>0</v>
      </c>
      <c r="AC773">
        <v>0</v>
      </c>
      <c r="AD773">
        <v>0</v>
      </c>
      <c r="AE773">
        <v>0</v>
      </c>
      <c r="AF773">
        <v>0</v>
      </c>
      <c r="AG773">
        <v>0</v>
      </c>
      <c r="AJ773" s="56"/>
      <c r="AK773" s="56"/>
      <c r="AL773" s="56"/>
      <c r="AP773" t="s">
        <v>1155</v>
      </c>
      <c r="AR773">
        <v>5</v>
      </c>
      <c r="AS773" t="s">
        <v>1152</v>
      </c>
      <c r="AT773">
        <v>1</v>
      </c>
      <c r="AV773">
        <v>224</v>
      </c>
      <c r="AW773">
        <v>149</v>
      </c>
      <c r="AX773">
        <v>74</v>
      </c>
      <c r="AY773" t="s">
        <v>1146</v>
      </c>
      <c r="AZ773" t="s">
        <v>1145</v>
      </c>
      <c r="BA773">
        <v>168</v>
      </c>
      <c r="BD773">
        <v>1000000000</v>
      </c>
      <c r="BE773">
        <v>28</v>
      </c>
      <c r="BF773">
        <v>0.88</v>
      </c>
      <c r="BG773">
        <v>78</v>
      </c>
      <c r="BH773">
        <v>0</v>
      </c>
      <c r="BI773">
        <v>0</v>
      </c>
      <c r="BJ773">
        <v>0</v>
      </c>
      <c r="BK773">
        <v>0</v>
      </c>
      <c r="BL773">
        <v>0</v>
      </c>
      <c r="BM773">
        <v>106</v>
      </c>
      <c r="BN773">
        <v>0.53</v>
      </c>
      <c r="BO773">
        <v>0</v>
      </c>
      <c r="BP773">
        <v>0</v>
      </c>
      <c r="BR773">
        <v>120</v>
      </c>
      <c r="BS773">
        <v>61</v>
      </c>
      <c r="BT773">
        <v>28</v>
      </c>
      <c r="BX773">
        <v>1165.6400000000001</v>
      </c>
      <c r="BY773">
        <v>0</v>
      </c>
      <c r="BZ773">
        <v>0</v>
      </c>
      <c r="CA773">
        <v>8.3699999999999992</v>
      </c>
      <c r="CB773">
        <v>0</v>
      </c>
      <c r="CC773">
        <v>1</v>
      </c>
      <c r="CD773" s="56">
        <v>42416</v>
      </c>
      <c r="CE773" s="56">
        <v>42416</v>
      </c>
      <c r="CF773" s="56">
        <v>42416</v>
      </c>
      <c r="CG773" s="56">
        <v>42493</v>
      </c>
      <c r="CH773" s="56"/>
      <c r="CI773" s="56"/>
      <c r="CJ773">
        <v>0.18</v>
      </c>
      <c r="CK773">
        <v>0</v>
      </c>
      <c r="CL773">
        <v>0</v>
      </c>
      <c r="CM773">
        <v>7.0000000000000007E-2</v>
      </c>
      <c r="CN773">
        <v>0</v>
      </c>
      <c r="CO773">
        <v>0</v>
      </c>
      <c r="CP773">
        <v>0</v>
      </c>
      <c r="CQ773" t="s">
        <v>1154</v>
      </c>
      <c r="CR773" t="s">
        <v>1153</v>
      </c>
      <c r="CS773" t="s">
        <v>1725</v>
      </c>
      <c r="CT773" t="s">
        <v>1397</v>
      </c>
      <c r="CU773" t="s">
        <v>1396</v>
      </c>
      <c r="CV773" t="s">
        <v>3870</v>
      </c>
      <c r="CW773" t="s">
        <v>1727</v>
      </c>
      <c r="CX773" t="s">
        <v>853</v>
      </c>
      <c r="DC773" t="s">
        <v>1387</v>
      </c>
      <c r="DE773" t="s">
        <v>1728</v>
      </c>
    </row>
    <row r="774" spans="1:109" x14ac:dyDescent="0.25">
      <c r="A774" t="s">
        <v>1025</v>
      </c>
      <c r="B774">
        <v>1</v>
      </c>
      <c r="C774" s="56">
        <v>42419</v>
      </c>
      <c r="D774" t="s">
        <v>1153</v>
      </c>
      <c r="E774" t="s">
        <v>1560</v>
      </c>
      <c r="G774" t="s">
        <v>3871</v>
      </c>
      <c r="H774" t="s">
        <v>1144</v>
      </c>
      <c r="I774" t="s">
        <v>1144</v>
      </c>
      <c r="J774" t="s">
        <v>1144</v>
      </c>
      <c r="K774" t="s">
        <v>1144</v>
      </c>
      <c r="L774">
        <v>9.01</v>
      </c>
      <c r="M774">
        <v>35.07</v>
      </c>
      <c r="N774">
        <v>0</v>
      </c>
      <c r="O774" s="56">
        <v>0</v>
      </c>
      <c r="P774" s="56">
        <v>0</v>
      </c>
      <c r="Q774">
        <v>1</v>
      </c>
      <c r="R774">
        <v>1</v>
      </c>
      <c r="S774">
        <v>11</v>
      </c>
      <c r="T774">
        <v>8</v>
      </c>
      <c r="U774">
        <v>3</v>
      </c>
      <c r="V774">
        <v>1</v>
      </c>
      <c r="W774" t="s">
        <v>1156</v>
      </c>
      <c r="X774" t="s">
        <v>7716</v>
      </c>
      <c r="Y774">
        <v>399</v>
      </c>
      <c r="AA774">
        <v>0</v>
      </c>
      <c r="AB774">
        <v>0</v>
      </c>
      <c r="AC774">
        <v>0</v>
      </c>
      <c r="AD774">
        <v>0</v>
      </c>
      <c r="AE774">
        <v>0</v>
      </c>
      <c r="AF774">
        <v>0</v>
      </c>
      <c r="AG774">
        <v>0</v>
      </c>
      <c r="AJ774" s="56"/>
      <c r="AK774" s="56"/>
      <c r="AL774" s="56"/>
      <c r="AP774" t="s">
        <v>1155</v>
      </c>
      <c r="AR774">
        <v>5</v>
      </c>
      <c r="AS774" t="s">
        <v>1152</v>
      </c>
      <c r="AT774">
        <v>1</v>
      </c>
      <c r="AV774">
        <v>300</v>
      </c>
      <c r="AW774">
        <v>200</v>
      </c>
      <c r="AX774">
        <v>99</v>
      </c>
      <c r="AY774" t="s">
        <v>1145</v>
      </c>
      <c r="AZ774" t="s">
        <v>1148</v>
      </c>
      <c r="BA774">
        <v>260</v>
      </c>
      <c r="BD774">
        <v>1000000000</v>
      </c>
      <c r="BE774">
        <v>139</v>
      </c>
      <c r="BF774">
        <v>0.54</v>
      </c>
      <c r="BG774">
        <v>42</v>
      </c>
      <c r="BH774">
        <v>0</v>
      </c>
      <c r="BI774">
        <v>0</v>
      </c>
      <c r="BJ774">
        <v>0</v>
      </c>
      <c r="BK774">
        <v>0</v>
      </c>
      <c r="BL774">
        <v>20</v>
      </c>
      <c r="BM774">
        <v>201</v>
      </c>
      <c r="BN774">
        <v>0.33</v>
      </c>
      <c r="BO774">
        <v>0</v>
      </c>
      <c r="BP774">
        <v>0</v>
      </c>
      <c r="BR774">
        <v>100</v>
      </c>
      <c r="BS774">
        <v>82</v>
      </c>
      <c r="BT774">
        <v>30</v>
      </c>
      <c r="BX774">
        <v>0</v>
      </c>
      <c r="BY774">
        <v>0</v>
      </c>
      <c r="BZ774">
        <v>0</v>
      </c>
      <c r="CA774">
        <v>12.62</v>
      </c>
      <c r="CB774">
        <v>0</v>
      </c>
      <c r="CC774">
        <v>1</v>
      </c>
      <c r="CD774" s="56">
        <v>42284</v>
      </c>
      <c r="CE774" s="56">
        <v>42342</v>
      </c>
      <c r="CF774" s="56">
        <v>42342</v>
      </c>
      <c r="CG774" s="56">
        <v>42419</v>
      </c>
      <c r="CH774" s="56"/>
      <c r="CI774" s="56"/>
      <c r="CJ774">
        <v>0.56000000000000005</v>
      </c>
      <c r="CK774">
        <v>1898</v>
      </c>
      <c r="CL774">
        <v>0</v>
      </c>
      <c r="CM774">
        <v>0.47</v>
      </c>
      <c r="CN774">
        <v>0.48</v>
      </c>
      <c r="CO774">
        <v>0</v>
      </c>
      <c r="CP774">
        <v>0</v>
      </c>
      <c r="CQ774" t="s">
        <v>1154</v>
      </c>
      <c r="CR774" t="s">
        <v>1153</v>
      </c>
      <c r="CS774" t="s">
        <v>1725</v>
      </c>
      <c r="CT774" t="s">
        <v>1397</v>
      </c>
      <c r="CU774" t="s">
        <v>1396</v>
      </c>
      <c r="CV774" t="s">
        <v>3872</v>
      </c>
      <c r="CW774" t="s">
        <v>1727</v>
      </c>
      <c r="CX774" t="s">
        <v>853</v>
      </c>
      <c r="DC774" t="s">
        <v>1387</v>
      </c>
      <c r="DE774" t="s">
        <v>1728</v>
      </c>
    </row>
    <row r="775" spans="1:109" x14ac:dyDescent="0.25">
      <c r="A775" t="s">
        <v>1025</v>
      </c>
      <c r="B775">
        <v>1</v>
      </c>
      <c r="C775" s="56">
        <v>42419</v>
      </c>
      <c r="D775" t="s">
        <v>1153</v>
      </c>
      <c r="E775" t="s">
        <v>1561</v>
      </c>
      <c r="G775" t="s">
        <v>3873</v>
      </c>
      <c r="H775" t="s">
        <v>1144</v>
      </c>
      <c r="I775" t="s">
        <v>1144</v>
      </c>
      <c r="J775" t="s">
        <v>1144</v>
      </c>
      <c r="K775" t="s">
        <v>1144</v>
      </c>
      <c r="L775">
        <v>8.94</v>
      </c>
      <c r="M775">
        <v>32.01</v>
      </c>
      <c r="N775">
        <v>0</v>
      </c>
      <c r="O775" s="56">
        <v>0</v>
      </c>
      <c r="P775" s="56">
        <v>0</v>
      </c>
      <c r="Q775">
        <v>1</v>
      </c>
      <c r="R775">
        <v>1</v>
      </c>
      <c r="S775">
        <v>11</v>
      </c>
      <c r="T775">
        <v>8</v>
      </c>
      <c r="U775">
        <v>3</v>
      </c>
      <c r="V775">
        <v>1</v>
      </c>
      <c r="W775" t="s">
        <v>1156</v>
      </c>
      <c r="X775" t="s">
        <v>7716</v>
      </c>
      <c r="AA775">
        <v>0</v>
      </c>
      <c r="AB775">
        <v>0</v>
      </c>
      <c r="AC775">
        <v>0</v>
      </c>
      <c r="AD775">
        <v>0</v>
      </c>
      <c r="AE775">
        <v>0</v>
      </c>
      <c r="AF775">
        <v>0</v>
      </c>
      <c r="AG775">
        <v>0</v>
      </c>
      <c r="AJ775" s="56"/>
      <c r="AK775" s="56"/>
      <c r="AL775" s="56"/>
      <c r="AP775" t="s">
        <v>1155</v>
      </c>
      <c r="AR775">
        <v>5</v>
      </c>
      <c r="AS775" t="s">
        <v>1152</v>
      </c>
      <c r="AT775">
        <v>1</v>
      </c>
      <c r="AV775">
        <v>165</v>
      </c>
      <c r="AW775">
        <v>110</v>
      </c>
      <c r="AX775">
        <v>54</v>
      </c>
      <c r="AY775" t="s">
        <v>1146</v>
      </c>
      <c r="AZ775" t="s">
        <v>1145</v>
      </c>
      <c r="BA775">
        <v>207</v>
      </c>
      <c r="BD775">
        <v>1000000000</v>
      </c>
      <c r="BE775">
        <v>50</v>
      </c>
      <c r="BF775">
        <v>0.7</v>
      </c>
      <c r="BG775">
        <v>17</v>
      </c>
      <c r="BH775">
        <v>0</v>
      </c>
      <c r="BI775">
        <v>0</v>
      </c>
      <c r="BJ775">
        <v>0</v>
      </c>
      <c r="BK775">
        <v>0</v>
      </c>
      <c r="BL775">
        <v>39</v>
      </c>
      <c r="BM775">
        <v>106</v>
      </c>
      <c r="BN775">
        <v>0.36</v>
      </c>
      <c r="BO775">
        <v>0</v>
      </c>
      <c r="BP775">
        <v>0</v>
      </c>
      <c r="BR775">
        <v>60</v>
      </c>
      <c r="BS775">
        <v>45</v>
      </c>
      <c r="BT775">
        <v>30</v>
      </c>
      <c r="BX775">
        <v>92.28</v>
      </c>
      <c r="BY775">
        <v>0</v>
      </c>
      <c r="BZ775">
        <v>0</v>
      </c>
      <c r="CA775">
        <v>11.26</v>
      </c>
      <c r="CB775">
        <v>0</v>
      </c>
      <c r="CC775">
        <v>1</v>
      </c>
      <c r="CD775" s="56">
        <v>42284</v>
      </c>
      <c r="CE775" s="56">
        <v>42342</v>
      </c>
      <c r="CF775" s="56">
        <v>42342</v>
      </c>
      <c r="CG775" s="56">
        <v>42419</v>
      </c>
      <c r="CH775" s="56"/>
      <c r="CI775" s="56"/>
      <c r="CJ775">
        <v>0.2</v>
      </c>
      <c r="CK775">
        <v>10</v>
      </c>
      <c r="CL775">
        <v>0</v>
      </c>
      <c r="CM775">
        <v>0.04</v>
      </c>
      <c r="CN775">
        <v>0.91</v>
      </c>
      <c r="CO775">
        <v>0</v>
      </c>
      <c r="CP775">
        <v>0</v>
      </c>
      <c r="CQ775" t="s">
        <v>1154</v>
      </c>
      <c r="CR775" t="s">
        <v>1153</v>
      </c>
      <c r="CS775" t="s">
        <v>1725</v>
      </c>
      <c r="CT775" t="s">
        <v>1397</v>
      </c>
      <c r="CU775" t="s">
        <v>1396</v>
      </c>
      <c r="CV775" t="s">
        <v>3874</v>
      </c>
      <c r="CW775" t="s">
        <v>1727</v>
      </c>
      <c r="CX775" t="s">
        <v>853</v>
      </c>
      <c r="DC775" t="s">
        <v>1387</v>
      </c>
      <c r="DE775" t="s">
        <v>1728</v>
      </c>
    </row>
    <row r="776" spans="1:109" x14ac:dyDescent="0.25">
      <c r="A776" t="s">
        <v>1025</v>
      </c>
      <c r="B776">
        <v>1</v>
      </c>
      <c r="C776" s="56">
        <v>42419</v>
      </c>
      <c r="D776" t="s">
        <v>1153</v>
      </c>
      <c r="E776" t="s">
        <v>1562</v>
      </c>
      <c r="G776" t="s">
        <v>3875</v>
      </c>
      <c r="H776" t="s">
        <v>1144</v>
      </c>
      <c r="I776" t="s">
        <v>1144</v>
      </c>
      <c r="J776" t="s">
        <v>1144</v>
      </c>
      <c r="K776" t="s">
        <v>1144</v>
      </c>
      <c r="L776">
        <v>10.55</v>
      </c>
      <c r="M776">
        <v>31.13</v>
      </c>
      <c r="N776">
        <v>0</v>
      </c>
      <c r="O776" s="56">
        <v>0</v>
      </c>
      <c r="P776" s="56">
        <v>0</v>
      </c>
      <c r="Q776">
        <v>1</v>
      </c>
      <c r="R776">
        <v>1</v>
      </c>
      <c r="S776">
        <v>11</v>
      </c>
      <c r="T776">
        <v>8</v>
      </c>
      <c r="U776">
        <v>3</v>
      </c>
      <c r="V776">
        <v>1</v>
      </c>
      <c r="W776" t="s">
        <v>1156</v>
      </c>
      <c r="X776" t="s">
        <v>7755</v>
      </c>
      <c r="AA776">
        <v>0</v>
      </c>
      <c r="AB776">
        <v>0</v>
      </c>
      <c r="AC776">
        <v>0</v>
      </c>
      <c r="AD776">
        <v>0</v>
      </c>
      <c r="AE776">
        <v>0</v>
      </c>
      <c r="AF776">
        <v>0</v>
      </c>
      <c r="AG776">
        <v>0</v>
      </c>
      <c r="AJ776" s="56"/>
      <c r="AK776" s="56"/>
      <c r="AL776" s="56"/>
      <c r="AP776" t="s">
        <v>1155</v>
      </c>
      <c r="AR776">
        <v>5</v>
      </c>
      <c r="AS776" t="s">
        <v>1152</v>
      </c>
      <c r="AT776">
        <v>1</v>
      </c>
      <c r="AV776">
        <v>60</v>
      </c>
      <c r="AW776">
        <v>40</v>
      </c>
      <c r="AX776">
        <v>20</v>
      </c>
      <c r="AY776" t="s">
        <v>1148</v>
      </c>
      <c r="AZ776" t="s">
        <v>1148</v>
      </c>
      <c r="BA776">
        <v>60</v>
      </c>
      <c r="BD776">
        <v>1000000000</v>
      </c>
      <c r="BE776">
        <v>45</v>
      </c>
      <c r="BF776">
        <v>0.25</v>
      </c>
      <c r="BG776">
        <v>0</v>
      </c>
      <c r="BH776">
        <v>0</v>
      </c>
      <c r="BI776">
        <v>0</v>
      </c>
      <c r="BJ776">
        <v>0</v>
      </c>
      <c r="BK776">
        <v>0</v>
      </c>
      <c r="BL776">
        <v>0</v>
      </c>
      <c r="BM776">
        <v>45</v>
      </c>
      <c r="BN776">
        <v>0.25</v>
      </c>
      <c r="BO776">
        <v>0</v>
      </c>
      <c r="BP776">
        <v>0</v>
      </c>
      <c r="BR776">
        <v>15</v>
      </c>
      <c r="BS776">
        <v>16</v>
      </c>
      <c r="BX776">
        <v>0</v>
      </c>
      <c r="BY776">
        <v>0</v>
      </c>
      <c r="BZ776">
        <v>0</v>
      </c>
      <c r="CA776">
        <v>8.51</v>
      </c>
      <c r="CB776">
        <v>0</v>
      </c>
      <c r="CC776">
        <v>1</v>
      </c>
      <c r="CD776" s="56">
        <v>42095</v>
      </c>
      <c r="CE776" s="56">
        <v>42342</v>
      </c>
      <c r="CF776" s="56">
        <v>42342</v>
      </c>
      <c r="CG776" s="56">
        <v>42419</v>
      </c>
      <c r="CH776" s="56"/>
      <c r="CI776" s="56"/>
      <c r="CJ776">
        <v>0.19</v>
      </c>
      <c r="CK776">
        <v>0</v>
      </c>
      <c r="CL776">
        <v>0</v>
      </c>
      <c r="CM776">
        <v>0</v>
      </c>
      <c r="CN776">
        <v>0</v>
      </c>
      <c r="CO776">
        <v>0.3</v>
      </c>
      <c r="CP776">
        <v>0.65</v>
      </c>
      <c r="CQ776" t="s">
        <v>1154</v>
      </c>
      <c r="CR776" t="s">
        <v>1153</v>
      </c>
      <c r="CS776" t="s">
        <v>1725</v>
      </c>
      <c r="CT776" t="s">
        <v>1397</v>
      </c>
      <c r="CU776" t="s">
        <v>1396</v>
      </c>
      <c r="CV776" t="s">
        <v>3876</v>
      </c>
      <c r="CW776" t="s">
        <v>1727</v>
      </c>
      <c r="CX776" t="s">
        <v>853</v>
      </c>
      <c r="DC776" t="s">
        <v>1387</v>
      </c>
      <c r="DE776" t="s">
        <v>1728</v>
      </c>
    </row>
    <row r="777" spans="1:109" x14ac:dyDescent="0.25">
      <c r="A777" t="s">
        <v>1025</v>
      </c>
      <c r="B777">
        <v>1</v>
      </c>
      <c r="C777" s="56">
        <v>42419</v>
      </c>
      <c r="D777" t="s">
        <v>1153</v>
      </c>
      <c r="E777" t="s">
        <v>1563</v>
      </c>
      <c r="G777" t="s">
        <v>3877</v>
      </c>
      <c r="H777" t="s">
        <v>1144</v>
      </c>
      <c r="I777" t="s">
        <v>1144</v>
      </c>
      <c r="J777" t="s">
        <v>1144</v>
      </c>
      <c r="K777" t="s">
        <v>1144</v>
      </c>
      <c r="L777">
        <v>12.09</v>
      </c>
      <c r="M777">
        <v>39.51</v>
      </c>
      <c r="N777">
        <v>0</v>
      </c>
      <c r="O777" s="56">
        <v>0</v>
      </c>
      <c r="P777" s="56">
        <v>0</v>
      </c>
      <c r="Q777">
        <v>1</v>
      </c>
      <c r="R777">
        <v>1</v>
      </c>
      <c r="S777">
        <v>11</v>
      </c>
      <c r="T777">
        <v>8</v>
      </c>
      <c r="U777">
        <v>3</v>
      </c>
      <c r="V777">
        <v>1</v>
      </c>
      <c r="W777" t="s">
        <v>1156</v>
      </c>
      <c r="X777" t="s">
        <v>7716</v>
      </c>
      <c r="Y777">
        <v>28</v>
      </c>
      <c r="AA777">
        <v>0</v>
      </c>
      <c r="AB777">
        <v>0</v>
      </c>
      <c r="AC777">
        <v>0</v>
      </c>
      <c r="AD777">
        <v>0</v>
      </c>
      <c r="AE777">
        <v>0</v>
      </c>
      <c r="AF777">
        <v>0</v>
      </c>
      <c r="AG777">
        <v>0</v>
      </c>
      <c r="AJ777" s="56"/>
      <c r="AK777" s="56"/>
      <c r="AL777" s="56"/>
      <c r="AM777">
        <v>8</v>
      </c>
      <c r="AP777" t="s">
        <v>1155</v>
      </c>
      <c r="AR777">
        <v>5</v>
      </c>
      <c r="AS777" t="s">
        <v>1152</v>
      </c>
      <c r="AT777">
        <v>1</v>
      </c>
      <c r="AV777">
        <v>40</v>
      </c>
      <c r="AW777">
        <v>27</v>
      </c>
      <c r="AX777">
        <v>13</v>
      </c>
      <c r="AY777" t="s">
        <v>1148</v>
      </c>
      <c r="AZ777" t="s">
        <v>1148</v>
      </c>
      <c r="BA777">
        <v>30</v>
      </c>
      <c r="BD777">
        <v>1000000000</v>
      </c>
      <c r="BE777">
        <v>31</v>
      </c>
      <c r="BF777">
        <v>0.23</v>
      </c>
      <c r="BG777">
        <v>0</v>
      </c>
      <c r="BH777">
        <v>0</v>
      </c>
      <c r="BI777">
        <v>0</v>
      </c>
      <c r="BJ777">
        <v>0</v>
      </c>
      <c r="BK777">
        <v>0</v>
      </c>
      <c r="BL777">
        <v>5</v>
      </c>
      <c r="BM777">
        <v>36</v>
      </c>
      <c r="BN777">
        <v>0.1</v>
      </c>
      <c r="BO777">
        <v>0</v>
      </c>
      <c r="BP777">
        <v>0</v>
      </c>
      <c r="BR777">
        <v>5</v>
      </c>
      <c r="BS777">
        <v>11</v>
      </c>
      <c r="BX777">
        <v>0</v>
      </c>
      <c r="BY777">
        <v>0</v>
      </c>
      <c r="BZ777">
        <v>0</v>
      </c>
      <c r="CA777">
        <v>9.9</v>
      </c>
      <c r="CB777">
        <v>0</v>
      </c>
      <c r="CC777">
        <v>1</v>
      </c>
      <c r="CD777" s="56">
        <v>42284</v>
      </c>
      <c r="CE777" s="56">
        <v>42342</v>
      </c>
      <c r="CF777" s="56">
        <v>42342</v>
      </c>
      <c r="CG777" s="56">
        <v>42419</v>
      </c>
      <c r="CH777" s="56"/>
      <c r="CI777" s="56"/>
      <c r="CJ777">
        <v>7.0000000000000007E-2</v>
      </c>
      <c r="CK777">
        <v>0</v>
      </c>
      <c r="CL777">
        <v>0</v>
      </c>
      <c r="CM777">
        <v>0</v>
      </c>
      <c r="CN777">
        <v>0</v>
      </c>
      <c r="CO777">
        <v>0.9</v>
      </c>
      <c r="CP777">
        <v>0.05</v>
      </c>
      <c r="CQ777" t="s">
        <v>1154</v>
      </c>
      <c r="CR777" t="s">
        <v>1153</v>
      </c>
      <c r="CS777" t="s">
        <v>1725</v>
      </c>
      <c r="CT777" t="s">
        <v>1397</v>
      </c>
      <c r="CU777" t="s">
        <v>1396</v>
      </c>
      <c r="CV777" t="s">
        <v>3878</v>
      </c>
      <c r="CW777" t="s">
        <v>1727</v>
      </c>
      <c r="CX777" t="s">
        <v>853</v>
      </c>
      <c r="DC777" t="s">
        <v>1387</v>
      </c>
      <c r="DE777" t="s">
        <v>1728</v>
      </c>
    </row>
    <row r="778" spans="1:109" x14ac:dyDescent="0.25">
      <c r="A778" t="s">
        <v>1025</v>
      </c>
      <c r="B778">
        <v>1</v>
      </c>
      <c r="C778" s="56">
        <v>42419</v>
      </c>
      <c r="D778" t="s">
        <v>1153</v>
      </c>
      <c r="E778" t="s">
        <v>3879</v>
      </c>
      <c r="G778" t="s">
        <v>3880</v>
      </c>
      <c r="H778" t="s">
        <v>1144</v>
      </c>
      <c r="I778" t="s">
        <v>1144</v>
      </c>
      <c r="J778" t="s">
        <v>1144</v>
      </c>
      <c r="K778" t="s">
        <v>1144</v>
      </c>
      <c r="L778">
        <v>11.15</v>
      </c>
      <c r="M778">
        <v>33.4</v>
      </c>
      <c r="N778">
        <v>0</v>
      </c>
      <c r="O778" s="56">
        <v>0</v>
      </c>
      <c r="P778" s="56">
        <v>0</v>
      </c>
      <c r="Q778">
        <v>1</v>
      </c>
      <c r="R778">
        <v>1</v>
      </c>
      <c r="S778">
        <v>11</v>
      </c>
      <c r="T778">
        <v>8</v>
      </c>
      <c r="U778">
        <v>3</v>
      </c>
      <c r="V778">
        <v>1</v>
      </c>
      <c r="W778" t="s">
        <v>1156</v>
      </c>
      <c r="X778" t="s">
        <v>7659</v>
      </c>
      <c r="AA778">
        <v>0</v>
      </c>
      <c r="AB778">
        <v>0</v>
      </c>
      <c r="AC778">
        <v>0</v>
      </c>
      <c r="AD778">
        <v>0</v>
      </c>
      <c r="AE778">
        <v>0</v>
      </c>
      <c r="AF778">
        <v>0</v>
      </c>
      <c r="AG778">
        <v>0</v>
      </c>
      <c r="AJ778" s="56"/>
      <c r="AK778" s="56"/>
      <c r="AL778" s="56"/>
      <c r="AP778" t="s">
        <v>1155</v>
      </c>
      <c r="AS778" t="s">
        <v>1152</v>
      </c>
      <c r="AT778">
        <v>1</v>
      </c>
      <c r="AV778">
        <v>2</v>
      </c>
      <c r="AW778">
        <v>2</v>
      </c>
      <c r="AX778">
        <v>1</v>
      </c>
      <c r="AY778" t="s">
        <v>1145</v>
      </c>
      <c r="AZ778" t="s">
        <v>1145</v>
      </c>
      <c r="BA778">
        <v>4</v>
      </c>
      <c r="BD778">
        <v>1000000000</v>
      </c>
      <c r="BE778">
        <v>2</v>
      </c>
      <c r="BF778">
        <v>0</v>
      </c>
      <c r="BG778">
        <v>0</v>
      </c>
      <c r="BH778">
        <v>0</v>
      </c>
      <c r="BI778">
        <v>0</v>
      </c>
      <c r="BJ778">
        <v>0</v>
      </c>
      <c r="BK778">
        <v>0</v>
      </c>
      <c r="BL778">
        <v>0</v>
      </c>
      <c r="BM778">
        <v>2</v>
      </c>
      <c r="BN778">
        <v>0</v>
      </c>
      <c r="BO778">
        <v>0</v>
      </c>
      <c r="BP778">
        <v>0</v>
      </c>
      <c r="BR778">
        <v>0</v>
      </c>
      <c r="BS778">
        <v>1</v>
      </c>
      <c r="BX778">
        <v>0</v>
      </c>
      <c r="BY778">
        <v>0</v>
      </c>
      <c r="BZ778">
        <v>0</v>
      </c>
      <c r="CA778">
        <v>8.7100000000000009</v>
      </c>
      <c r="CB778">
        <v>0</v>
      </c>
      <c r="CC778">
        <v>1</v>
      </c>
      <c r="CD778" s="56">
        <v>42342</v>
      </c>
      <c r="CE778" s="56">
        <v>42342</v>
      </c>
      <c r="CF778" s="56">
        <v>42342</v>
      </c>
      <c r="CG778" s="56">
        <v>42419</v>
      </c>
      <c r="CH778" s="56"/>
      <c r="CI778" s="56"/>
      <c r="CJ778">
        <v>0.33</v>
      </c>
      <c r="CK778">
        <v>0</v>
      </c>
      <c r="CL778">
        <v>0</v>
      </c>
      <c r="CM778">
        <v>0</v>
      </c>
      <c r="CN778">
        <v>0.77</v>
      </c>
      <c r="CO778">
        <v>0</v>
      </c>
      <c r="CP778">
        <v>0.18</v>
      </c>
      <c r="CQ778" t="s">
        <v>1154</v>
      </c>
      <c r="CR778" t="s">
        <v>1153</v>
      </c>
      <c r="CS778" t="s">
        <v>1725</v>
      </c>
      <c r="CT778" t="s">
        <v>1397</v>
      </c>
      <c r="CU778" t="s">
        <v>1396</v>
      </c>
      <c r="CV778" t="s">
        <v>3881</v>
      </c>
      <c r="CW778" t="s">
        <v>1727</v>
      </c>
      <c r="CX778" t="s">
        <v>853</v>
      </c>
      <c r="DC778" t="s">
        <v>1387</v>
      </c>
      <c r="DE778" t="s">
        <v>1728</v>
      </c>
    </row>
    <row r="779" spans="1:109" x14ac:dyDescent="0.25">
      <c r="A779" t="s">
        <v>1025</v>
      </c>
      <c r="B779">
        <v>1</v>
      </c>
      <c r="C779" s="56">
        <v>42419</v>
      </c>
      <c r="D779" t="s">
        <v>1153</v>
      </c>
      <c r="E779" t="s">
        <v>3882</v>
      </c>
      <c r="G779" t="s">
        <v>3883</v>
      </c>
      <c r="H779" t="s">
        <v>1144</v>
      </c>
      <c r="I779" t="s">
        <v>1144</v>
      </c>
      <c r="J779" t="s">
        <v>1144</v>
      </c>
      <c r="K779" t="s">
        <v>1144</v>
      </c>
      <c r="L779">
        <v>2.29</v>
      </c>
      <c r="M779">
        <v>8.8000000000000007</v>
      </c>
      <c r="N779">
        <v>0</v>
      </c>
      <c r="O779" s="56">
        <v>0</v>
      </c>
      <c r="P779" s="56">
        <v>0</v>
      </c>
      <c r="Q779">
        <v>1</v>
      </c>
      <c r="R779">
        <v>1</v>
      </c>
      <c r="S779">
        <v>11</v>
      </c>
      <c r="T779">
        <v>8</v>
      </c>
      <c r="U779">
        <v>3</v>
      </c>
      <c r="V779">
        <v>1</v>
      </c>
      <c r="X779" t="s">
        <v>7755</v>
      </c>
      <c r="AA779">
        <v>0</v>
      </c>
      <c r="AB779">
        <v>0</v>
      </c>
      <c r="AC779">
        <v>0</v>
      </c>
      <c r="AD779">
        <v>0</v>
      </c>
      <c r="AE779">
        <v>0</v>
      </c>
      <c r="AF779">
        <v>0</v>
      </c>
      <c r="AG779">
        <v>0</v>
      </c>
      <c r="AJ779" s="56"/>
      <c r="AK779" s="56"/>
      <c r="AL779" s="56"/>
      <c r="AM779">
        <v>3</v>
      </c>
      <c r="AP779" t="s">
        <v>1155</v>
      </c>
      <c r="AR779">
        <v>5</v>
      </c>
      <c r="AS779" t="s">
        <v>1152</v>
      </c>
      <c r="AT779">
        <v>1</v>
      </c>
      <c r="AV779">
        <v>15</v>
      </c>
      <c r="AW779">
        <v>10</v>
      </c>
      <c r="AX779">
        <v>5</v>
      </c>
      <c r="AY779" t="s">
        <v>1147</v>
      </c>
      <c r="AZ779" t="s">
        <v>1147</v>
      </c>
      <c r="BA779">
        <v>15</v>
      </c>
      <c r="BD779">
        <v>1000000000</v>
      </c>
      <c r="BE779">
        <v>17</v>
      </c>
      <c r="BF779">
        <v>-0.13</v>
      </c>
      <c r="BG779">
        <v>0</v>
      </c>
      <c r="BH779">
        <v>0</v>
      </c>
      <c r="BI779">
        <v>0</v>
      </c>
      <c r="BJ779">
        <v>0</v>
      </c>
      <c r="BK779">
        <v>0</v>
      </c>
      <c r="BL779">
        <v>0</v>
      </c>
      <c r="BM779">
        <v>17</v>
      </c>
      <c r="BN779">
        <v>-0.13</v>
      </c>
      <c r="BO779">
        <v>0</v>
      </c>
      <c r="BP779">
        <v>0</v>
      </c>
      <c r="BR779">
        <v>0</v>
      </c>
      <c r="BS779">
        <v>4</v>
      </c>
      <c r="BX779">
        <v>0</v>
      </c>
      <c r="BY779">
        <v>4.58</v>
      </c>
      <c r="BZ779">
        <v>0</v>
      </c>
      <c r="CA779">
        <v>12.4</v>
      </c>
      <c r="CB779">
        <v>0</v>
      </c>
      <c r="CC779">
        <v>1</v>
      </c>
      <c r="CD779" s="56">
        <v>42095</v>
      </c>
      <c r="CE779" s="56">
        <v>42342</v>
      </c>
      <c r="CF779" s="56">
        <v>42342</v>
      </c>
      <c r="CG779" s="56">
        <v>42419</v>
      </c>
      <c r="CH779" s="56"/>
      <c r="CI779" s="56"/>
      <c r="CJ779">
        <v>0.01</v>
      </c>
      <c r="CK779">
        <v>0</v>
      </c>
      <c r="CL779">
        <v>0</v>
      </c>
      <c r="CM779">
        <v>0</v>
      </c>
      <c r="CN779">
        <v>0</v>
      </c>
      <c r="CO779">
        <v>0</v>
      </c>
      <c r="CP779">
        <v>0.95</v>
      </c>
      <c r="CQ779" t="s">
        <v>1154</v>
      </c>
      <c r="CR779" t="s">
        <v>1153</v>
      </c>
      <c r="CS779" t="s">
        <v>1725</v>
      </c>
      <c r="CT779" t="s">
        <v>1397</v>
      </c>
      <c r="CU779" t="s">
        <v>1396</v>
      </c>
      <c r="CV779" t="s">
        <v>3884</v>
      </c>
      <c r="CW779" t="s">
        <v>1727</v>
      </c>
      <c r="CX779" t="s">
        <v>853</v>
      </c>
      <c r="DC779" t="s">
        <v>1387</v>
      </c>
      <c r="DE779" t="s">
        <v>1728</v>
      </c>
    </row>
    <row r="780" spans="1:109" x14ac:dyDescent="0.25">
      <c r="A780" t="s">
        <v>1025</v>
      </c>
      <c r="B780">
        <v>1</v>
      </c>
      <c r="C780" s="56">
        <v>42419</v>
      </c>
      <c r="D780" t="s">
        <v>1153</v>
      </c>
      <c r="E780" t="s">
        <v>3885</v>
      </c>
      <c r="G780" t="s">
        <v>3886</v>
      </c>
      <c r="H780" t="s">
        <v>1144</v>
      </c>
      <c r="I780" t="s">
        <v>1144</v>
      </c>
      <c r="J780" t="s">
        <v>1144</v>
      </c>
      <c r="K780" t="s">
        <v>1144</v>
      </c>
      <c r="L780">
        <v>0.76</v>
      </c>
      <c r="M780">
        <v>3.49</v>
      </c>
      <c r="N780">
        <v>0</v>
      </c>
      <c r="O780" s="56">
        <v>0</v>
      </c>
      <c r="P780" s="56">
        <v>0</v>
      </c>
      <c r="Q780">
        <v>1</v>
      </c>
      <c r="R780">
        <v>1</v>
      </c>
      <c r="S780">
        <v>11</v>
      </c>
      <c r="T780">
        <v>8</v>
      </c>
      <c r="U780">
        <v>3</v>
      </c>
      <c r="V780">
        <v>1</v>
      </c>
      <c r="W780" t="s">
        <v>1156</v>
      </c>
      <c r="X780" t="s">
        <v>7659</v>
      </c>
      <c r="Y780">
        <v>8</v>
      </c>
      <c r="AA780">
        <v>0</v>
      </c>
      <c r="AB780">
        <v>0</v>
      </c>
      <c r="AC780">
        <v>0</v>
      </c>
      <c r="AD780">
        <v>0</v>
      </c>
      <c r="AE780">
        <v>0</v>
      </c>
      <c r="AF780">
        <v>52</v>
      </c>
      <c r="AG780">
        <v>0</v>
      </c>
      <c r="AJ780" s="56"/>
      <c r="AK780" s="56"/>
      <c r="AL780" s="56"/>
      <c r="AM780">
        <v>4</v>
      </c>
      <c r="AP780" t="s">
        <v>1155</v>
      </c>
      <c r="AS780" t="s">
        <v>1152</v>
      </c>
      <c r="AT780">
        <v>1</v>
      </c>
      <c r="AV780">
        <v>6</v>
      </c>
      <c r="AW780">
        <v>4</v>
      </c>
      <c r="AX780">
        <v>2</v>
      </c>
      <c r="AY780" t="s">
        <v>1146</v>
      </c>
      <c r="AZ780" t="s">
        <v>1147</v>
      </c>
      <c r="BA780">
        <v>4</v>
      </c>
      <c r="BD780">
        <v>1000000000</v>
      </c>
      <c r="BE780">
        <v>1</v>
      </c>
      <c r="BF780">
        <v>0.83</v>
      </c>
      <c r="BG780">
        <v>6</v>
      </c>
      <c r="BH780">
        <v>0</v>
      </c>
      <c r="BI780">
        <v>0</v>
      </c>
      <c r="BJ780">
        <v>0</v>
      </c>
      <c r="BK780">
        <v>0</v>
      </c>
      <c r="BL780">
        <v>0</v>
      </c>
      <c r="BM780">
        <v>7</v>
      </c>
      <c r="BN780">
        <v>-0.17</v>
      </c>
      <c r="BO780">
        <v>0</v>
      </c>
      <c r="BP780">
        <v>0</v>
      </c>
      <c r="BR780">
        <v>0</v>
      </c>
      <c r="BS780">
        <v>2</v>
      </c>
      <c r="BX780">
        <v>2.73</v>
      </c>
      <c r="BY780">
        <v>0</v>
      </c>
      <c r="BZ780">
        <v>0</v>
      </c>
      <c r="CA780">
        <v>15.67</v>
      </c>
      <c r="CB780">
        <v>0</v>
      </c>
      <c r="CC780">
        <v>1</v>
      </c>
      <c r="CD780" s="56">
        <v>42342</v>
      </c>
      <c r="CE780" s="56">
        <v>42342</v>
      </c>
      <c r="CF780" s="56">
        <v>42342</v>
      </c>
      <c r="CG780" s="56">
        <v>42419</v>
      </c>
      <c r="CH780" s="56"/>
      <c r="CI780" s="56"/>
      <c r="CJ780">
        <v>1.1399999999999999</v>
      </c>
      <c r="CK780">
        <v>114</v>
      </c>
      <c r="CL780">
        <v>0.53</v>
      </c>
      <c r="CM780">
        <v>0.42</v>
      </c>
      <c r="CN780">
        <v>0</v>
      </c>
      <c r="CO780">
        <v>0</v>
      </c>
      <c r="CP780">
        <v>0</v>
      </c>
      <c r="CQ780" t="s">
        <v>1154</v>
      </c>
      <c r="CR780" t="s">
        <v>1153</v>
      </c>
      <c r="CS780" t="s">
        <v>1725</v>
      </c>
      <c r="CT780" t="s">
        <v>1397</v>
      </c>
      <c r="CU780" t="s">
        <v>1396</v>
      </c>
      <c r="CV780" t="s">
        <v>3887</v>
      </c>
      <c r="CW780" t="s">
        <v>1727</v>
      </c>
      <c r="CX780" t="s">
        <v>853</v>
      </c>
      <c r="DC780" t="s">
        <v>1387</v>
      </c>
      <c r="DE780" t="s">
        <v>1728</v>
      </c>
    </row>
    <row r="781" spans="1:109" x14ac:dyDescent="0.25">
      <c r="A781" t="s">
        <v>1025</v>
      </c>
      <c r="B781">
        <v>1</v>
      </c>
      <c r="C781" s="56">
        <v>42419</v>
      </c>
      <c r="D781" t="s">
        <v>1153</v>
      </c>
      <c r="E781" t="s">
        <v>3888</v>
      </c>
      <c r="G781" t="s">
        <v>3889</v>
      </c>
      <c r="H781" t="s">
        <v>1144</v>
      </c>
      <c r="I781" t="s">
        <v>1144</v>
      </c>
      <c r="J781" t="s">
        <v>1144</v>
      </c>
      <c r="K781" t="s">
        <v>1144</v>
      </c>
      <c r="L781">
        <v>33.630000000000003</v>
      </c>
      <c r="M781">
        <v>76</v>
      </c>
      <c r="N781">
        <v>0</v>
      </c>
      <c r="O781" s="56">
        <v>0</v>
      </c>
      <c r="P781" s="56">
        <v>0</v>
      </c>
      <c r="Q781">
        <v>1</v>
      </c>
      <c r="R781">
        <v>1</v>
      </c>
      <c r="S781">
        <v>11</v>
      </c>
      <c r="T781">
        <v>8</v>
      </c>
      <c r="U781">
        <v>3</v>
      </c>
      <c r="V781">
        <v>1</v>
      </c>
      <c r="X781" t="s">
        <v>7755</v>
      </c>
      <c r="AA781">
        <v>0</v>
      </c>
      <c r="AB781">
        <v>0</v>
      </c>
      <c r="AC781">
        <v>0</v>
      </c>
      <c r="AD781">
        <v>0</v>
      </c>
      <c r="AE781">
        <v>0</v>
      </c>
      <c r="AF781">
        <v>0</v>
      </c>
      <c r="AG781">
        <v>0</v>
      </c>
      <c r="AJ781" s="56"/>
      <c r="AK781" s="56"/>
      <c r="AL781" s="56"/>
      <c r="AP781" t="s">
        <v>1155</v>
      </c>
      <c r="AR781">
        <v>5</v>
      </c>
      <c r="AS781" t="s">
        <v>1152</v>
      </c>
      <c r="AT781">
        <v>1</v>
      </c>
      <c r="AV781">
        <v>25</v>
      </c>
      <c r="AW781">
        <v>17</v>
      </c>
      <c r="AX781">
        <v>8</v>
      </c>
      <c r="AY781" t="s">
        <v>1147</v>
      </c>
      <c r="AZ781" t="s">
        <v>1147</v>
      </c>
      <c r="BA781">
        <v>25</v>
      </c>
      <c r="BD781">
        <v>1000000000</v>
      </c>
      <c r="BE781">
        <v>113</v>
      </c>
      <c r="BF781">
        <v>-3.52</v>
      </c>
      <c r="BG781">
        <v>0</v>
      </c>
      <c r="BH781">
        <v>0</v>
      </c>
      <c r="BI781">
        <v>0</v>
      </c>
      <c r="BJ781">
        <v>0</v>
      </c>
      <c r="BK781">
        <v>0</v>
      </c>
      <c r="BL781">
        <v>0</v>
      </c>
      <c r="BM781">
        <v>113</v>
      </c>
      <c r="BN781">
        <v>-3.52</v>
      </c>
      <c r="BO781">
        <v>0</v>
      </c>
      <c r="BP781">
        <v>0</v>
      </c>
      <c r="BR781">
        <v>0</v>
      </c>
      <c r="BS781">
        <v>7</v>
      </c>
      <c r="BX781">
        <v>0</v>
      </c>
      <c r="BY781">
        <v>2959.44</v>
      </c>
      <c r="BZ781">
        <v>0</v>
      </c>
      <c r="CA781">
        <v>5.5</v>
      </c>
      <c r="CB781">
        <v>0</v>
      </c>
      <c r="CC781">
        <v>1</v>
      </c>
      <c r="CD781" s="56">
        <v>42095</v>
      </c>
      <c r="CE781" s="56">
        <v>42342</v>
      </c>
      <c r="CF781" s="56">
        <v>42342</v>
      </c>
      <c r="CG781" s="56">
        <v>42419</v>
      </c>
      <c r="CH781" s="56"/>
      <c r="CI781" s="56"/>
      <c r="CJ781">
        <v>0.02</v>
      </c>
      <c r="CK781">
        <v>0</v>
      </c>
      <c r="CL781">
        <v>0</v>
      </c>
      <c r="CM781">
        <v>0</v>
      </c>
      <c r="CN781">
        <v>0</v>
      </c>
      <c r="CO781">
        <v>0</v>
      </c>
      <c r="CP781">
        <v>0.95</v>
      </c>
      <c r="CQ781" t="s">
        <v>1154</v>
      </c>
      <c r="CR781" t="s">
        <v>1153</v>
      </c>
      <c r="CS781" t="s">
        <v>1725</v>
      </c>
      <c r="CT781" t="s">
        <v>1397</v>
      </c>
      <c r="CU781" t="s">
        <v>1396</v>
      </c>
      <c r="CV781" t="s">
        <v>3890</v>
      </c>
      <c r="CW781" t="s">
        <v>1390</v>
      </c>
      <c r="CX781" t="s">
        <v>853</v>
      </c>
      <c r="DC781" t="s">
        <v>1387</v>
      </c>
      <c r="DE781" t="s">
        <v>1728</v>
      </c>
    </row>
    <row r="782" spans="1:109" x14ac:dyDescent="0.25">
      <c r="A782" t="s">
        <v>1025</v>
      </c>
      <c r="B782">
        <v>1</v>
      </c>
      <c r="C782" s="56">
        <v>42419</v>
      </c>
      <c r="D782" t="s">
        <v>1153</v>
      </c>
      <c r="E782" t="s">
        <v>3891</v>
      </c>
      <c r="G782" t="s">
        <v>3892</v>
      </c>
      <c r="H782" t="s">
        <v>1144</v>
      </c>
      <c r="I782" t="s">
        <v>1144</v>
      </c>
      <c r="J782" t="s">
        <v>1144</v>
      </c>
      <c r="K782" t="s">
        <v>1144</v>
      </c>
      <c r="L782">
        <v>13.25</v>
      </c>
      <c r="M782">
        <v>29.98</v>
      </c>
      <c r="N782">
        <v>0</v>
      </c>
      <c r="O782" s="56">
        <v>0</v>
      </c>
      <c r="P782" s="56">
        <v>0</v>
      </c>
      <c r="Q782">
        <v>1</v>
      </c>
      <c r="R782">
        <v>1</v>
      </c>
      <c r="S782">
        <v>11</v>
      </c>
      <c r="T782">
        <v>8</v>
      </c>
      <c r="U782">
        <v>3</v>
      </c>
      <c r="V782">
        <v>1</v>
      </c>
      <c r="X782" t="s">
        <v>7716</v>
      </c>
      <c r="AA782">
        <v>0</v>
      </c>
      <c r="AB782">
        <v>0</v>
      </c>
      <c r="AC782">
        <v>0</v>
      </c>
      <c r="AD782">
        <v>0</v>
      </c>
      <c r="AE782">
        <v>0</v>
      </c>
      <c r="AF782">
        <v>0</v>
      </c>
      <c r="AG782">
        <v>0</v>
      </c>
      <c r="AJ782" s="56"/>
      <c r="AK782" s="56"/>
      <c r="AL782" s="56"/>
      <c r="AP782" t="s">
        <v>1155</v>
      </c>
      <c r="AR782">
        <v>5</v>
      </c>
      <c r="AS782" t="s">
        <v>1152</v>
      </c>
      <c r="AT782">
        <v>1</v>
      </c>
      <c r="AV782">
        <v>21</v>
      </c>
      <c r="AW782">
        <v>14</v>
      </c>
      <c r="AX782">
        <v>7</v>
      </c>
      <c r="AY782" t="s">
        <v>1147</v>
      </c>
      <c r="AZ782" t="s">
        <v>1147</v>
      </c>
      <c r="BA782">
        <v>30</v>
      </c>
      <c r="BD782">
        <v>1000000000</v>
      </c>
      <c r="BE782">
        <v>27</v>
      </c>
      <c r="BF782">
        <v>-0.28999999999999998</v>
      </c>
      <c r="BG782">
        <v>0</v>
      </c>
      <c r="BH782">
        <v>0</v>
      </c>
      <c r="BI782">
        <v>0</v>
      </c>
      <c r="BJ782">
        <v>0</v>
      </c>
      <c r="BK782">
        <v>0</v>
      </c>
      <c r="BL782">
        <v>0</v>
      </c>
      <c r="BM782">
        <v>27</v>
      </c>
      <c r="BN782">
        <v>-0.28999999999999998</v>
      </c>
      <c r="BO782">
        <v>0</v>
      </c>
      <c r="BP782">
        <v>0</v>
      </c>
      <c r="BR782">
        <v>0</v>
      </c>
      <c r="BS782">
        <v>6</v>
      </c>
      <c r="BT782">
        <v>5</v>
      </c>
      <c r="BX782">
        <v>0</v>
      </c>
      <c r="BY782">
        <v>79.5</v>
      </c>
      <c r="BZ782">
        <v>0</v>
      </c>
      <c r="CA782">
        <v>5.51</v>
      </c>
      <c r="CB782">
        <v>0</v>
      </c>
      <c r="CC782">
        <v>1</v>
      </c>
      <c r="CD782" s="56">
        <v>42284</v>
      </c>
      <c r="CE782" s="56">
        <v>42342</v>
      </c>
      <c r="CF782" s="56">
        <v>42342</v>
      </c>
      <c r="CG782" s="56">
        <v>42419</v>
      </c>
      <c r="CH782" s="56"/>
      <c r="CI782" s="56"/>
      <c r="CJ782">
        <v>0.05</v>
      </c>
      <c r="CK782">
        <v>0</v>
      </c>
      <c r="CL782">
        <v>0</v>
      </c>
      <c r="CM782">
        <v>0</v>
      </c>
      <c r="CN782">
        <v>0</v>
      </c>
      <c r="CO782">
        <v>0</v>
      </c>
      <c r="CP782">
        <v>0.95</v>
      </c>
      <c r="CQ782" t="s">
        <v>1154</v>
      </c>
      <c r="CR782" t="s">
        <v>1153</v>
      </c>
      <c r="CS782" t="s">
        <v>1725</v>
      </c>
      <c r="CT782" t="s">
        <v>1397</v>
      </c>
      <c r="CU782" t="s">
        <v>1396</v>
      </c>
      <c r="CV782" t="s">
        <v>3893</v>
      </c>
      <c r="CW782" t="s">
        <v>1727</v>
      </c>
      <c r="CX782" t="s">
        <v>853</v>
      </c>
      <c r="DC782" t="s">
        <v>1387</v>
      </c>
      <c r="DE782" t="s">
        <v>1728</v>
      </c>
    </row>
    <row r="783" spans="1:109" x14ac:dyDescent="0.25">
      <c r="A783" t="s">
        <v>1025</v>
      </c>
      <c r="B783">
        <v>1</v>
      </c>
      <c r="C783" s="56">
        <v>42419</v>
      </c>
      <c r="D783" t="s">
        <v>1153</v>
      </c>
      <c r="E783" t="s">
        <v>1564</v>
      </c>
      <c r="G783" t="s">
        <v>3894</v>
      </c>
      <c r="H783" t="s">
        <v>1144</v>
      </c>
      <c r="I783" t="s">
        <v>1144</v>
      </c>
      <c r="J783" t="s">
        <v>1144</v>
      </c>
      <c r="K783" t="s">
        <v>1144</v>
      </c>
      <c r="L783">
        <v>26.79</v>
      </c>
      <c r="M783">
        <v>75.02</v>
      </c>
      <c r="N783">
        <v>0</v>
      </c>
      <c r="O783" s="56">
        <v>0</v>
      </c>
      <c r="P783" s="56">
        <v>0</v>
      </c>
      <c r="Q783">
        <v>1</v>
      </c>
      <c r="R783">
        <v>1</v>
      </c>
      <c r="S783">
        <v>11</v>
      </c>
      <c r="T783">
        <v>8</v>
      </c>
      <c r="U783">
        <v>3</v>
      </c>
      <c r="V783">
        <v>1</v>
      </c>
      <c r="W783" t="s">
        <v>1394</v>
      </c>
      <c r="X783" t="s">
        <v>7759</v>
      </c>
      <c r="AA783">
        <v>0</v>
      </c>
      <c r="AB783">
        <v>0</v>
      </c>
      <c r="AC783">
        <v>0</v>
      </c>
      <c r="AD783">
        <v>0</v>
      </c>
      <c r="AE783">
        <v>0</v>
      </c>
      <c r="AF783">
        <v>16</v>
      </c>
      <c r="AG783">
        <v>0</v>
      </c>
      <c r="AJ783" s="56"/>
      <c r="AK783" s="56"/>
      <c r="AL783" s="56"/>
      <c r="AP783" t="s">
        <v>1155</v>
      </c>
      <c r="AR783">
        <v>5</v>
      </c>
      <c r="AS783" t="s">
        <v>1152</v>
      </c>
      <c r="AT783">
        <v>1</v>
      </c>
      <c r="AV783">
        <v>114</v>
      </c>
      <c r="AW783">
        <v>76</v>
      </c>
      <c r="AX783">
        <v>38</v>
      </c>
      <c r="AY783" t="s">
        <v>839</v>
      </c>
      <c r="AZ783" t="s">
        <v>1146</v>
      </c>
      <c r="BA783">
        <v>85</v>
      </c>
      <c r="BD783">
        <v>1000000000</v>
      </c>
      <c r="BE783">
        <v>0</v>
      </c>
      <c r="BF783">
        <v>1</v>
      </c>
      <c r="BG783">
        <v>30</v>
      </c>
      <c r="BH783">
        <v>0</v>
      </c>
      <c r="BI783">
        <v>0</v>
      </c>
      <c r="BJ783">
        <v>0</v>
      </c>
      <c r="BK783">
        <v>0</v>
      </c>
      <c r="BL783">
        <v>0</v>
      </c>
      <c r="BM783">
        <v>30</v>
      </c>
      <c r="BN783">
        <v>0.74</v>
      </c>
      <c r="BO783">
        <v>0</v>
      </c>
      <c r="BP783">
        <v>0</v>
      </c>
      <c r="BR783">
        <v>85</v>
      </c>
      <c r="BS783">
        <v>31</v>
      </c>
      <c r="BT783">
        <v>5</v>
      </c>
      <c r="BX783">
        <v>1832.74</v>
      </c>
      <c r="BY783">
        <v>0</v>
      </c>
      <c r="BZ783">
        <v>0</v>
      </c>
      <c r="CA783">
        <v>7.86</v>
      </c>
      <c r="CB783">
        <v>0</v>
      </c>
      <c r="CC783">
        <v>1</v>
      </c>
      <c r="CD783" s="56">
        <v>42416</v>
      </c>
      <c r="CE783" s="56">
        <v>42416</v>
      </c>
      <c r="CF783" s="56">
        <v>42416</v>
      </c>
      <c r="CG783" s="56">
        <v>42493</v>
      </c>
      <c r="CH783" s="56"/>
      <c r="CI783" s="56"/>
      <c r="CJ783">
        <v>1</v>
      </c>
      <c r="CK783">
        <v>0</v>
      </c>
      <c r="CL783">
        <v>7.0000000000000007E-2</v>
      </c>
      <c r="CM783">
        <v>0</v>
      </c>
      <c r="CN783">
        <v>0</v>
      </c>
      <c r="CO783">
        <v>0</v>
      </c>
      <c r="CP783">
        <v>0</v>
      </c>
      <c r="CQ783" t="s">
        <v>1154</v>
      </c>
      <c r="CR783" t="s">
        <v>1153</v>
      </c>
      <c r="CS783" t="s">
        <v>1725</v>
      </c>
      <c r="CT783" t="s">
        <v>1397</v>
      </c>
      <c r="CU783" t="s">
        <v>1396</v>
      </c>
      <c r="CV783" t="s">
        <v>3895</v>
      </c>
      <c r="CW783" t="s">
        <v>1727</v>
      </c>
      <c r="CX783" t="s">
        <v>853</v>
      </c>
      <c r="DC783" t="s">
        <v>1387</v>
      </c>
      <c r="DE783" t="s">
        <v>1728</v>
      </c>
    </row>
    <row r="784" spans="1:109" x14ac:dyDescent="0.25">
      <c r="A784" t="s">
        <v>1025</v>
      </c>
      <c r="B784">
        <v>1</v>
      </c>
      <c r="C784" s="56">
        <v>42419</v>
      </c>
      <c r="D784" t="s">
        <v>1153</v>
      </c>
      <c r="E784" t="s">
        <v>3896</v>
      </c>
      <c r="G784" t="s">
        <v>3897</v>
      </c>
      <c r="H784" t="s">
        <v>1144</v>
      </c>
      <c r="I784" t="s">
        <v>1144</v>
      </c>
      <c r="J784" t="s">
        <v>1144</v>
      </c>
      <c r="K784" t="s">
        <v>1144</v>
      </c>
      <c r="L784">
        <v>2.1800000000000002</v>
      </c>
      <c r="M784">
        <v>6.61</v>
      </c>
      <c r="N784">
        <v>0</v>
      </c>
      <c r="O784" s="56">
        <v>0</v>
      </c>
      <c r="P784" s="56">
        <v>0</v>
      </c>
      <c r="Q784">
        <v>1</v>
      </c>
      <c r="R784">
        <v>1</v>
      </c>
      <c r="S784">
        <v>11</v>
      </c>
      <c r="T784">
        <v>8</v>
      </c>
      <c r="U784">
        <v>3</v>
      </c>
      <c r="V784">
        <v>1</v>
      </c>
      <c r="W784" t="s">
        <v>1156</v>
      </c>
      <c r="X784" t="s">
        <v>7755</v>
      </c>
      <c r="AA784">
        <v>0</v>
      </c>
      <c r="AB784">
        <v>0</v>
      </c>
      <c r="AC784">
        <v>0</v>
      </c>
      <c r="AD784">
        <v>0</v>
      </c>
      <c r="AE784">
        <v>0</v>
      </c>
      <c r="AF784">
        <v>0</v>
      </c>
      <c r="AG784">
        <v>0</v>
      </c>
      <c r="AJ784" s="56"/>
      <c r="AK784" s="56"/>
      <c r="AL784" s="56"/>
      <c r="AP784" t="s">
        <v>1155</v>
      </c>
      <c r="AR784">
        <v>5</v>
      </c>
      <c r="AS784" t="s">
        <v>1152</v>
      </c>
      <c r="AT784">
        <v>1</v>
      </c>
      <c r="AV784">
        <v>50</v>
      </c>
      <c r="AW784">
        <v>33</v>
      </c>
      <c r="AX784">
        <v>17</v>
      </c>
      <c r="AY784" t="s">
        <v>1148</v>
      </c>
      <c r="AZ784" t="s">
        <v>1147</v>
      </c>
      <c r="BA784">
        <v>50</v>
      </c>
      <c r="BD784">
        <v>1000000000</v>
      </c>
      <c r="BE784">
        <v>45</v>
      </c>
      <c r="BF784">
        <v>0.1</v>
      </c>
      <c r="BG784">
        <v>8</v>
      </c>
      <c r="BH784">
        <v>0</v>
      </c>
      <c r="BI784">
        <v>0</v>
      </c>
      <c r="BJ784">
        <v>0</v>
      </c>
      <c r="BK784">
        <v>0</v>
      </c>
      <c r="BL784">
        <v>0</v>
      </c>
      <c r="BM784">
        <v>53</v>
      </c>
      <c r="BN784">
        <v>-0.06</v>
      </c>
      <c r="BO784">
        <v>0</v>
      </c>
      <c r="BP784">
        <v>0</v>
      </c>
      <c r="BR784">
        <v>0</v>
      </c>
      <c r="BS784">
        <v>14</v>
      </c>
      <c r="BX784">
        <v>0</v>
      </c>
      <c r="BY784">
        <v>0</v>
      </c>
      <c r="BZ784">
        <v>0</v>
      </c>
      <c r="CA784">
        <v>8.8699999999999992</v>
      </c>
      <c r="CB784">
        <v>0</v>
      </c>
      <c r="CC784">
        <v>1</v>
      </c>
      <c r="CD784" s="56">
        <v>42095</v>
      </c>
      <c r="CE784" s="56">
        <v>42342</v>
      </c>
      <c r="CF784" s="56">
        <v>42342</v>
      </c>
      <c r="CG784" s="56">
        <v>42419</v>
      </c>
      <c r="CH784" s="56"/>
      <c r="CI784" s="56"/>
      <c r="CJ784">
        <v>0.41</v>
      </c>
      <c r="CK784">
        <v>6</v>
      </c>
      <c r="CL784">
        <v>0</v>
      </c>
      <c r="CM784">
        <v>0.04</v>
      </c>
      <c r="CN784">
        <v>0.49</v>
      </c>
      <c r="CO784">
        <v>0.42</v>
      </c>
      <c r="CP784">
        <v>0</v>
      </c>
      <c r="CQ784" t="s">
        <v>1154</v>
      </c>
      <c r="CR784" t="s">
        <v>1153</v>
      </c>
      <c r="CS784" t="s">
        <v>1725</v>
      </c>
      <c r="CT784" t="s">
        <v>1397</v>
      </c>
      <c r="CU784" t="s">
        <v>1396</v>
      </c>
      <c r="CV784" t="s">
        <v>3898</v>
      </c>
      <c r="CW784" t="s">
        <v>1727</v>
      </c>
      <c r="CX784" t="s">
        <v>853</v>
      </c>
      <c r="DC784" t="s">
        <v>1387</v>
      </c>
      <c r="DE784" t="s">
        <v>1728</v>
      </c>
    </row>
    <row r="785" spans="1:109" x14ac:dyDescent="0.25">
      <c r="A785" t="s">
        <v>1025</v>
      </c>
      <c r="B785">
        <v>1</v>
      </c>
      <c r="C785" s="56">
        <v>42419</v>
      </c>
      <c r="D785" t="s">
        <v>1153</v>
      </c>
      <c r="E785" t="s">
        <v>1565</v>
      </c>
      <c r="G785" t="s">
        <v>3899</v>
      </c>
      <c r="H785" t="s">
        <v>1144</v>
      </c>
      <c r="I785" t="s">
        <v>1144</v>
      </c>
      <c r="J785" t="s">
        <v>1144</v>
      </c>
      <c r="K785" t="s">
        <v>1144</v>
      </c>
      <c r="L785">
        <v>1.77</v>
      </c>
      <c r="M785">
        <v>6.29</v>
      </c>
      <c r="N785">
        <v>0</v>
      </c>
      <c r="O785" s="56">
        <v>0</v>
      </c>
      <c r="P785" s="56">
        <v>0</v>
      </c>
      <c r="Q785">
        <v>1</v>
      </c>
      <c r="R785">
        <v>1</v>
      </c>
      <c r="S785">
        <v>11</v>
      </c>
      <c r="T785">
        <v>8</v>
      </c>
      <c r="U785">
        <v>3</v>
      </c>
      <c r="V785">
        <v>1</v>
      </c>
      <c r="W785" t="s">
        <v>1156</v>
      </c>
      <c r="X785" t="s">
        <v>7756</v>
      </c>
      <c r="Y785">
        <v>63</v>
      </c>
      <c r="AA785">
        <v>0</v>
      </c>
      <c r="AB785">
        <v>0</v>
      </c>
      <c r="AC785">
        <v>0</v>
      </c>
      <c r="AD785">
        <v>0</v>
      </c>
      <c r="AE785">
        <v>0</v>
      </c>
      <c r="AF785">
        <v>0</v>
      </c>
      <c r="AG785">
        <v>0</v>
      </c>
      <c r="AJ785" s="56"/>
      <c r="AK785" s="56"/>
      <c r="AL785" s="56"/>
      <c r="AP785" t="s">
        <v>1155</v>
      </c>
      <c r="AR785">
        <v>5</v>
      </c>
      <c r="AS785" t="s">
        <v>1152</v>
      </c>
      <c r="AT785">
        <v>1</v>
      </c>
      <c r="AV785">
        <v>90</v>
      </c>
      <c r="AW785">
        <v>60</v>
      </c>
      <c r="AX785">
        <v>30</v>
      </c>
      <c r="AY785" t="s">
        <v>1148</v>
      </c>
      <c r="AZ785" t="s">
        <v>1148</v>
      </c>
      <c r="BA785">
        <v>80</v>
      </c>
      <c r="BD785">
        <v>1000000000</v>
      </c>
      <c r="BE785">
        <v>70</v>
      </c>
      <c r="BF785">
        <v>0.22</v>
      </c>
      <c r="BG785">
        <v>0</v>
      </c>
      <c r="BH785">
        <v>0</v>
      </c>
      <c r="BI785">
        <v>0</v>
      </c>
      <c r="BJ785">
        <v>0</v>
      </c>
      <c r="BK785">
        <v>0</v>
      </c>
      <c r="BL785">
        <v>15</v>
      </c>
      <c r="BM785">
        <v>85</v>
      </c>
      <c r="BN785">
        <v>0.06</v>
      </c>
      <c r="BO785">
        <v>0</v>
      </c>
      <c r="BP785">
        <v>0</v>
      </c>
      <c r="BR785">
        <v>5</v>
      </c>
      <c r="BS785">
        <v>25</v>
      </c>
      <c r="BT785">
        <v>25</v>
      </c>
      <c r="BX785">
        <v>0</v>
      </c>
      <c r="BY785">
        <v>0</v>
      </c>
      <c r="BZ785">
        <v>0</v>
      </c>
      <c r="CA785">
        <v>11.14</v>
      </c>
      <c r="CB785">
        <v>0</v>
      </c>
      <c r="CC785">
        <v>1</v>
      </c>
      <c r="CD785" s="56">
        <v>42318</v>
      </c>
      <c r="CE785" s="56">
        <v>42342</v>
      </c>
      <c r="CF785" s="56">
        <v>42342</v>
      </c>
      <c r="CG785" s="56">
        <v>42419</v>
      </c>
      <c r="CH785" s="56"/>
      <c r="CI785" s="56"/>
      <c r="CJ785">
        <v>0.08</v>
      </c>
      <c r="CK785">
        <v>0</v>
      </c>
      <c r="CL785">
        <v>0</v>
      </c>
      <c r="CM785">
        <v>0</v>
      </c>
      <c r="CN785">
        <v>0</v>
      </c>
      <c r="CO785">
        <v>0.9</v>
      </c>
      <c r="CP785">
        <v>0.05</v>
      </c>
      <c r="CQ785" t="s">
        <v>1154</v>
      </c>
      <c r="CR785" t="s">
        <v>1153</v>
      </c>
      <c r="CS785" t="s">
        <v>1725</v>
      </c>
      <c r="CT785" t="s">
        <v>1397</v>
      </c>
      <c r="CU785" t="s">
        <v>1396</v>
      </c>
      <c r="CV785" t="s">
        <v>3900</v>
      </c>
      <c r="CW785" t="s">
        <v>1727</v>
      </c>
      <c r="CX785" t="s">
        <v>853</v>
      </c>
      <c r="DC785" t="s">
        <v>1387</v>
      </c>
      <c r="DE785" t="s">
        <v>1728</v>
      </c>
    </row>
    <row r="786" spans="1:109" x14ac:dyDescent="0.25">
      <c r="A786" t="s">
        <v>1025</v>
      </c>
      <c r="B786">
        <v>1</v>
      </c>
      <c r="C786" s="56">
        <v>42419</v>
      </c>
      <c r="D786" t="s">
        <v>1153</v>
      </c>
      <c r="E786" t="s">
        <v>1566</v>
      </c>
      <c r="G786" t="s">
        <v>3901</v>
      </c>
      <c r="H786" t="s">
        <v>1144</v>
      </c>
      <c r="I786" t="s">
        <v>1144</v>
      </c>
      <c r="J786" t="s">
        <v>1144</v>
      </c>
      <c r="K786" t="s">
        <v>1144</v>
      </c>
      <c r="L786">
        <v>24.21</v>
      </c>
      <c r="M786">
        <v>59.68</v>
      </c>
      <c r="N786">
        <v>0</v>
      </c>
      <c r="O786" s="56">
        <v>0</v>
      </c>
      <c r="P786" s="56">
        <v>0</v>
      </c>
      <c r="Q786">
        <v>1</v>
      </c>
      <c r="R786">
        <v>1</v>
      </c>
      <c r="S786">
        <v>11</v>
      </c>
      <c r="T786">
        <v>8</v>
      </c>
      <c r="U786">
        <v>3</v>
      </c>
      <c r="V786">
        <v>1</v>
      </c>
      <c r="W786" t="s">
        <v>1394</v>
      </c>
      <c r="X786" t="s">
        <v>7759</v>
      </c>
      <c r="AA786">
        <v>0</v>
      </c>
      <c r="AB786">
        <v>0</v>
      </c>
      <c r="AC786">
        <v>0</v>
      </c>
      <c r="AD786">
        <v>0</v>
      </c>
      <c r="AE786">
        <v>0</v>
      </c>
      <c r="AF786">
        <v>3</v>
      </c>
      <c r="AG786">
        <v>0</v>
      </c>
      <c r="AJ786" s="56"/>
      <c r="AK786" s="56"/>
      <c r="AL786" s="56"/>
      <c r="AP786" t="s">
        <v>1155</v>
      </c>
      <c r="AR786">
        <v>5</v>
      </c>
      <c r="AS786" t="s">
        <v>1152</v>
      </c>
      <c r="AT786">
        <v>1</v>
      </c>
      <c r="AV786">
        <v>55</v>
      </c>
      <c r="AW786">
        <v>37</v>
      </c>
      <c r="AX786">
        <v>18</v>
      </c>
      <c r="AY786" t="s">
        <v>839</v>
      </c>
      <c r="AZ786" t="s">
        <v>1145</v>
      </c>
      <c r="BA786">
        <v>44</v>
      </c>
      <c r="BD786">
        <v>1000000000</v>
      </c>
      <c r="BE786">
        <v>0</v>
      </c>
      <c r="BF786">
        <v>1</v>
      </c>
      <c r="BG786">
        <v>23</v>
      </c>
      <c r="BH786">
        <v>0</v>
      </c>
      <c r="BI786">
        <v>0</v>
      </c>
      <c r="BJ786">
        <v>0</v>
      </c>
      <c r="BK786">
        <v>0</v>
      </c>
      <c r="BL786">
        <v>5</v>
      </c>
      <c r="BM786">
        <v>28</v>
      </c>
      <c r="BN786">
        <v>0.49</v>
      </c>
      <c r="BO786">
        <v>0</v>
      </c>
      <c r="BP786">
        <v>0</v>
      </c>
      <c r="BR786">
        <v>25</v>
      </c>
      <c r="BS786">
        <v>15</v>
      </c>
      <c r="BT786">
        <v>5</v>
      </c>
      <c r="BX786">
        <v>638.46</v>
      </c>
      <c r="BY786">
        <v>0</v>
      </c>
      <c r="BZ786">
        <v>0</v>
      </c>
      <c r="CA786">
        <v>6.39</v>
      </c>
      <c r="CB786">
        <v>0</v>
      </c>
      <c r="CC786">
        <v>1</v>
      </c>
      <c r="CD786" s="56">
        <v>42416</v>
      </c>
      <c r="CE786" s="56">
        <v>42416</v>
      </c>
      <c r="CF786" s="56">
        <v>42416</v>
      </c>
      <c r="CG786" s="56">
        <v>42493</v>
      </c>
      <c r="CH786" s="56"/>
      <c r="CI786" s="56"/>
      <c r="CJ786">
        <v>1</v>
      </c>
      <c r="CK786">
        <v>0</v>
      </c>
      <c r="CL786">
        <v>7.0000000000000007E-2</v>
      </c>
      <c r="CM786">
        <v>0</v>
      </c>
      <c r="CN786">
        <v>0</v>
      </c>
      <c r="CO786">
        <v>0</v>
      </c>
      <c r="CP786">
        <v>0</v>
      </c>
      <c r="CQ786" t="s">
        <v>1154</v>
      </c>
      <c r="CR786" t="s">
        <v>1153</v>
      </c>
      <c r="CS786" t="s">
        <v>1725</v>
      </c>
      <c r="CT786" t="s">
        <v>1397</v>
      </c>
      <c r="CU786" t="s">
        <v>1396</v>
      </c>
      <c r="CV786" t="s">
        <v>3902</v>
      </c>
      <c r="CW786" t="s">
        <v>1727</v>
      </c>
      <c r="CX786" t="s">
        <v>853</v>
      </c>
      <c r="DC786" t="s">
        <v>1387</v>
      </c>
      <c r="DE786" t="s">
        <v>1728</v>
      </c>
    </row>
    <row r="787" spans="1:109" x14ac:dyDescent="0.25">
      <c r="A787" t="s">
        <v>1025</v>
      </c>
      <c r="B787">
        <v>2</v>
      </c>
      <c r="C787" s="56">
        <v>42419</v>
      </c>
      <c r="D787" t="s">
        <v>1153</v>
      </c>
      <c r="E787" t="s">
        <v>3903</v>
      </c>
      <c r="G787" t="s">
        <v>3904</v>
      </c>
      <c r="H787" t="s">
        <v>1144</v>
      </c>
      <c r="I787" t="s">
        <v>1144</v>
      </c>
      <c r="J787" t="s">
        <v>1144</v>
      </c>
      <c r="K787" t="s">
        <v>1144</v>
      </c>
      <c r="L787">
        <v>1.59</v>
      </c>
      <c r="M787">
        <v>5.99</v>
      </c>
      <c r="N787">
        <v>0</v>
      </c>
      <c r="O787" s="56">
        <v>0</v>
      </c>
      <c r="P787" s="56">
        <v>0</v>
      </c>
      <c r="Q787">
        <v>1</v>
      </c>
      <c r="R787">
        <v>1</v>
      </c>
      <c r="S787">
        <v>11</v>
      </c>
      <c r="T787">
        <v>8</v>
      </c>
      <c r="U787">
        <v>3</v>
      </c>
      <c r="V787">
        <v>1</v>
      </c>
      <c r="W787" t="s">
        <v>1156</v>
      </c>
      <c r="X787" t="s">
        <v>7757</v>
      </c>
      <c r="AA787">
        <v>0</v>
      </c>
      <c r="AB787">
        <v>0</v>
      </c>
      <c r="AC787">
        <v>0</v>
      </c>
      <c r="AD787">
        <v>0</v>
      </c>
      <c r="AE787">
        <v>0</v>
      </c>
      <c r="AF787">
        <v>0</v>
      </c>
      <c r="AG787">
        <v>0</v>
      </c>
      <c r="AJ787" s="56"/>
      <c r="AK787" s="56"/>
      <c r="AL787" s="56"/>
      <c r="AP787" t="s">
        <v>1155</v>
      </c>
      <c r="AR787">
        <v>5</v>
      </c>
      <c r="AS787" t="s">
        <v>1152</v>
      </c>
      <c r="AT787">
        <v>1</v>
      </c>
      <c r="AV787">
        <v>21</v>
      </c>
      <c r="AW787">
        <v>14</v>
      </c>
      <c r="AX787">
        <v>7</v>
      </c>
      <c r="AY787" t="s">
        <v>1148</v>
      </c>
      <c r="AZ787" t="s">
        <v>1148</v>
      </c>
      <c r="BA787">
        <v>30</v>
      </c>
      <c r="BD787">
        <v>1000000000</v>
      </c>
      <c r="BE787">
        <v>17</v>
      </c>
      <c r="BF787">
        <v>0.19</v>
      </c>
      <c r="BG787">
        <v>0</v>
      </c>
      <c r="BH787">
        <v>0</v>
      </c>
      <c r="BI787">
        <v>0</v>
      </c>
      <c r="BJ787">
        <v>0</v>
      </c>
      <c r="BK787">
        <v>0</v>
      </c>
      <c r="BL787">
        <v>0</v>
      </c>
      <c r="BM787">
        <v>17</v>
      </c>
      <c r="BN787">
        <v>0.19</v>
      </c>
      <c r="BO787">
        <v>0</v>
      </c>
      <c r="BP787">
        <v>0</v>
      </c>
      <c r="BR787">
        <v>5</v>
      </c>
      <c r="BS787">
        <v>6</v>
      </c>
      <c r="BX787">
        <v>0</v>
      </c>
      <c r="BY787">
        <v>0</v>
      </c>
      <c r="BZ787">
        <v>0</v>
      </c>
      <c r="CA787">
        <v>12.08</v>
      </c>
      <c r="CB787">
        <v>0</v>
      </c>
      <c r="CC787">
        <v>1</v>
      </c>
      <c r="CD787" s="56">
        <v>42341</v>
      </c>
      <c r="CE787" s="56">
        <v>42342</v>
      </c>
      <c r="CF787" s="56">
        <v>42342</v>
      </c>
      <c r="CG787" s="56">
        <v>42419</v>
      </c>
      <c r="CH787" s="56"/>
      <c r="CI787" s="56"/>
      <c r="CJ787">
        <v>0.13</v>
      </c>
      <c r="CK787">
        <v>0</v>
      </c>
      <c r="CL787">
        <v>0</v>
      </c>
      <c r="CM787">
        <v>0</v>
      </c>
      <c r="CN787">
        <v>0</v>
      </c>
      <c r="CO787">
        <v>0.12</v>
      </c>
      <c r="CP787">
        <v>0.84</v>
      </c>
      <c r="CQ787" t="s">
        <v>1154</v>
      </c>
      <c r="CR787" t="s">
        <v>1153</v>
      </c>
      <c r="CS787" t="s">
        <v>1748</v>
      </c>
      <c r="CT787" t="s">
        <v>1397</v>
      </c>
      <c r="CU787" t="s">
        <v>1396</v>
      </c>
      <c r="CV787" t="s">
        <v>3905</v>
      </c>
      <c r="CW787" t="s">
        <v>1727</v>
      </c>
      <c r="CX787" t="s">
        <v>853</v>
      </c>
      <c r="DC787" t="s">
        <v>1387</v>
      </c>
      <c r="DE787" t="s">
        <v>1392</v>
      </c>
    </row>
    <row r="788" spans="1:109" x14ac:dyDescent="0.25">
      <c r="A788" t="s">
        <v>1025</v>
      </c>
      <c r="B788">
        <v>1</v>
      </c>
      <c r="C788" s="56">
        <v>42419</v>
      </c>
      <c r="D788" t="s">
        <v>1153</v>
      </c>
      <c r="E788" t="s">
        <v>3906</v>
      </c>
      <c r="G788" t="s">
        <v>3907</v>
      </c>
      <c r="H788" t="s">
        <v>1144</v>
      </c>
      <c r="I788" t="s">
        <v>1144</v>
      </c>
      <c r="J788" t="s">
        <v>1144</v>
      </c>
      <c r="K788" t="s">
        <v>1144</v>
      </c>
      <c r="L788">
        <v>0.09</v>
      </c>
      <c r="M788">
        <v>1</v>
      </c>
      <c r="N788">
        <v>0</v>
      </c>
      <c r="O788" s="56">
        <v>0</v>
      </c>
      <c r="P788" s="56">
        <v>0</v>
      </c>
      <c r="Q788">
        <v>1</v>
      </c>
      <c r="R788">
        <v>1</v>
      </c>
      <c r="S788">
        <v>11</v>
      </c>
      <c r="T788">
        <v>8</v>
      </c>
      <c r="U788">
        <v>3</v>
      </c>
      <c r="V788">
        <v>1</v>
      </c>
      <c r="X788" t="s">
        <v>7755</v>
      </c>
      <c r="AA788">
        <v>0</v>
      </c>
      <c r="AB788">
        <v>0</v>
      </c>
      <c r="AC788">
        <v>0</v>
      </c>
      <c r="AD788">
        <v>0</v>
      </c>
      <c r="AE788">
        <v>0</v>
      </c>
      <c r="AF788">
        <v>0</v>
      </c>
      <c r="AG788">
        <v>0</v>
      </c>
      <c r="AJ788" s="56"/>
      <c r="AK788" s="56"/>
      <c r="AL788" s="56"/>
      <c r="AP788" t="s">
        <v>1155</v>
      </c>
      <c r="AR788">
        <v>5</v>
      </c>
      <c r="AS788" t="s">
        <v>1152</v>
      </c>
      <c r="AT788">
        <v>1</v>
      </c>
      <c r="AV788">
        <v>20</v>
      </c>
      <c r="AW788">
        <v>13</v>
      </c>
      <c r="AX788">
        <v>7</v>
      </c>
      <c r="AY788" t="s">
        <v>1147</v>
      </c>
      <c r="AZ788" t="s">
        <v>1147</v>
      </c>
      <c r="BA788">
        <v>20</v>
      </c>
      <c r="BD788">
        <v>1000000000</v>
      </c>
      <c r="BE788">
        <v>23</v>
      </c>
      <c r="BF788">
        <v>-0.15</v>
      </c>
      <c r="BG788">
        <v>0</v>
      </c>
      <c r="BH788">
        <v>0</v>
      </c>
      <c r="BI788">
        <v>0</v>
      </c>
      <c r="BJ788">
        <v>0</v>
      </c>
      <c r="BK788">
        <v>0</v>
      </c>
      <c r="BL788">
        <v>0</v>
      </c>
      <c r="BM788">
        <v>23</v>
      </c>
      <c r="BN788">
        <v>-0.15</v>
      </c>
      <c r="BO788">
        <v>0</v>
      </c>
      <c r="BP788">
        <v>0</v>
      </c>
      <c r="BR788">
        <v>0</v>
      </c>
      <c r="BS788">
        <v>5</v>
      </c>
      <c r="BX788">
        <v>0</v>
      </c>
      <c r="BY788">
        <v>0.27</v>
      </c>
      <c r="BZ788">
        <v>0</v>
      </c>
      <c r="CA788">
        <v>44.12</v>
      </c>
      <c r="CB788">
        <v>0</v>
      </c>
      <c r="CC788">
        <v>1</v>
      </c>
      <c r="CD788" s="56">
        <v>42095</v>
      </c>
      <c r="CE788" s="56">
        <v>42342</v>
      </c>
      <c r="CF788" s="56">
        <v>42342</v>
      </c>
      <c r="CG788" s="56">
        <v>42419</v>
      </c>
      <c r="CH788" s="56"/>
      <c r="CI788" s="56"/>
      <c r="CJ788">
        <v>0</v>
      </c>
      <c r="CK788">
        <v>0</v>
      </c>
      <c r="CL788">
        <v>0</v>
      </c>
      <c r="CM788">
        <v>0</v>
      </c>
      <c r="CN788">
        <v>0</v>
      </c>
      <c r="CO788">
        <v>0</v>
      </c>
      <c r="CP788">
        <v>0.95</v>
      </c>
      <c r="CQ788" t="s">
        <v>1154</v>
      </c>
      <c r="CR788" t="s">
        <v>1153</v>
      </c>
      <c r="CS788" t="s">
        <v>1725</v>
      </c>
      <c r="CT788" t="s">
        <v>1397</v>
      </c>
      <c r="CU788" t="s">
        <v>1396</v>
      </c>
      <c r="CV788" t="s">
        <v>3908</v>
      </c>
      <c r="CW788" t="s">
        <v>1727</v>
      </c>
      <c r="CX788" t="s">
        <v>853</v>
      </c>
      <c r="DC788" t="s">
        <v>1387</v>
      </c>
      <c r="DE788" t="s">
        <v>1728</v>
      </c>
    </row>
    <row r="789" spans="1:109" x14ac:dyDescent="0.25">
      <c r="A789" t="s">
        <v>1025</v>
      </c>
      <c r="B789">
        <v>1</v>
      </c>
      <c r="C789" s="56">
        <v>42419</v>
      </c>
      <c r="D789" t="s">
        <v>1153</v>
      </c>
      <c r="E789" t="s">
        <v>3909</v>
      </c>
      <c r="G789" t="s">
        <v>3910</v>
      </c>
      <c r="H789" t="s">
        <v>1144</v>
      </c>
      <c r="I789" t="s">
        <v>1144</v>
      </c>
      <c r="J789" t="s">
        <v>1144</v>
      </c>
      <c r="K789" t="s">
        <v>1144</v>
      </c>
      <c r="L789">
        <v>21.55</v>
      </c>
      <c r="M789">
        <v>48.79</v>
      </c>
      <c r="N789">
        <v>0</v>
      </c>
      <c r="O789" s="56">
        <v>0</v>
      </c>
      <c r="P789" s="56">
        <v>0</v>
      </c>
      <c r="Q789">
        <v>1</v>
      </c>
      <c r="R789">
        <v>1</v>
      </c>
      <c r="S789">
        <v>11</v>
      </c>
      <c r="T789">
        <v>8</v>
      </c>
      <c r="U789">
        <v>3</v>
      </c>
      <c r="V789">
        <v>1</v>
      </c>
      <c r="W789" t="s">
        <v>1156</v>
      </c>
      <c r="X789" t="s">
        <v>7716</v>
      </c>
      <c r="Y789">
        <v>17</v>
      </c>
      <c r="AA789">
        <v>0</v>
      </c>
      <c r="AB789">
        <v>0</v>
      </c>
      <c r="AC789">
        <v>0</v>
      </c>
      <c r="AD789">
        <v>0</v>
      </c>
      <c r="AE789">
        <v>0</v>
      </c>
      <c r="AF789">
        <v>0</v>
      </c>
      <c r="AG789">
        <v>0</v>
      </c>
      <c r="AJ789" s="56"/>
      <c r="AK789" s="56"/>
      <c r="AL789" s="56"/>
      <c r="AP789" t="s">
        <v>1155</v>
      </c>
      <c r="AR789">
        <v>5</v>
      </c>
      <c r="AS789" t="s">
        <v>1152</v>
      </c>
      <c r="AT789">
        <v>1</v>
      </c>
      <c r="AV789">
        <v>22</v>
      </c>
      <c r="AW789">
        <v>15</v>
      </c>
      <c r="AX789">
        <v>7</v>
      </c>
      <c r="AY789" t="s">
        <v>1145</v>
      </c>
      <c r="AZ789" t="s">
        <v>1148</v>
      </c>
      <c r="BA789">
        <v>28</v>
      </c>
      <c r="BD789">
        <v>1000000000</v>
      </c>
      <c r="BE789">
        <v>14</v>
      </c>
      <c r="BF789">
        <v>0.36</v>
      </c>
      <c r="BG789">
        <v>0</v>
      </c>
      <c r="BH789">
        <v>0</v>
      </c>
      <c r="BI789">
        <v>0</v>
      </c>
      <c r="BJ789">
        <v>0</v>
      </c>
      <c r="BK789">
        <v>0</v>
      </c>
      <c r="BL789">
        <v>5</v>
      </c>
      <c r="BM789">
        <v>19</v>
      </c>
      <c r="BN789">
        <v>0.14000000000000001</v>
      </c>
      <c r="BO789">
        <v>0</v>
      </c>
      <c r="BP789">
        <v>0</v>
      </c>
      <c r="BR789">
        <v>5</v>
      </c>
      <c r="BS789">
        <v>6</v>
      </c>
      <c r="BX789">
        <v>0</v>
      </c>
      <c r="BY789">
        <v>0</v>
      </c>
      <c r="BZ789">
        <v>0</v>
      </c>
      <c r="CA789">
        <v>5.52</v>
      </c>
      <c r="CB789">
        <v>0</v>
      </c>
      <c r="CC789">
        <v>1</v>
      </c>
      <c r="CD789" s="56">
        <v>42284</v>
      </c>
      <c r="CE789" s="56">
        <v>42342</v>
      </c>
      <c r="CF789" s="56">
        <v>42342</v>
      </c>
      <c r="CG789" s="56">
        <v>42419</v>
      </c>
      <c r="CH789" s="56"/>
      <c r="CI789" s="56"/>
      <c r="CJ789">
        <v>0.12</v>
      </c>
      <c r="CK789">
        <v>0</v>
      </c>
      <c r="CL789">
        <v>0</v>
      </c>
      <c r="CM789">
        <v>0</v>
      </c>
      <c r="CN789">
        <v>0.47</v>
      </c>
      <c r="CO789">
        <v>0.48</v>
      </c>
      <c r="CP789">
        <v>0</v>
      </c>
      <c r="CQ789" t="s">
        <v>1154</v>
      </c>
      <c r="CR789" t="s">
        <v>1153</v>
      </c>
      <c r="CS789" t="s">
        <v>1725</v>
      </c>
      <c r="CT789" t="s">
        <v>1397</v>
      </c>
      <c r="CU789" t="s">
        <v>1396</v>
      </c>
      <c r="CV789" t="s">
        <v>3911</v>
      </c>
      <c r="CW789" t="s">
        <v>1727</v>
      </c>
      <c r="CX789" t="s">
        <v>853</v>
      </c>
      <c r="DC789" t="s">
        <v>1387</v>
      </c>
      <c r="DE789" t="s">
        <v>1728</v>
      </c>
    </row>
    <row r="790" spans="1:109" x14ac:dyDescent="0.25">
      <c r="A790" t="s">
        <v>1025</v>
      </c>
      <c r="B790">
        <v>1</v>
      </c>
      <c r="C790" s="56">
        <v>42419</v>
      </c>
      <c r="D790" t="s">
        <v>1153</v>
      </c>
      <c r="E790" t="s">
        <v>3912</v>
      </c>
      <c r="G790" t="s">
        <v>3913</v>
      </c>
      <c r="H790" t="s">
        <v>1144</v>
      </c>
      <c r="I790" t="s">
        <v>1144</v>
      </c>
      <c r="J790" t="s">
        <v>1144</v>
      </c>
      <c r="K790" t="s">
        <v>1144</v>
      </c>
      <c r="L790">
        <v>0.14000000000000001</v>
      </c>
      <c r="M790">
        <v>1</v>
      </c>
      <c r="N790">
        <v>0</v>
      </c>
      <c r="O790" s="56">
        <v>0</v>
      </c>
      <c r="P790" s="56">
        <v>0</v>
      </c>
      <c r="Q790">
        <v>1</v>
      </c>
      <c r="R790">
        <v>1</v>
      </c>
      <c r="S790">
        <v>11</v>
      </c>
      <c r="T790">
        <v>8</v>
      </c>
      <c r="U790">
        <v>3</v>
      </c>
      <c r="V790">
        <v>1</v>
      </c>
      <c r="W790" t="s">
        <v>1394</v>
      </c>
      <c r="X790" t="s">
        <v>7759</v>
      </c>
      <c r="AA790">
        <v>0</v>
      </c>
      <c r="AB790">
        <v>0</v>
      </c>
      <c r="AC790">
        <v>0</v>
      </c>
      <c r="AD790">
        <v>0</v>
      </c>
      <c r="AE790">
        <v>0</v>
      </c>
      <c r="AF790">
        <v>0</v>
      </c>
      <c r="AG790">
        <v>0</v>
      </c>
      <c r="AJ790" s="56"/>
      <c r="AK790" s="56"/>
      <c r="AL790" s="56"/>
      <c r="AP790" t="s">
        <v>1155</v>
      </c>
      <c r="AR790">
        <v>5</v>
      </c>
      <c r="AS790" t="s">
        <v>1152</v>
      </c>
      <c r="AT790">
        <v>1</v>
      </c>
      <c r="AV790">
        <v>34</v>
      </c>
      <c r="AW790">
        <v>23</v>
      </c>
      <c r="AX790">
        <v>11</v>
      </c>
      <c r="AY790" t="s">
        <v>1146</v>
      </c>
      <c r="AZ790" t="s">
        <v>1148</v>
      </c>
      <c r="BA790">
        <v>25</v>
      </c>
      <c r="BD790">
        <v>1000000000</v>
      </c>
      <c r="BE790">
        <v>7</v>
      </c>
      <c r="BF790">
        <v>0.79</v>
      </c>
      <c r="BG790">
        <v>12</v>
      </c>
      <c r="BH790">
        <v>0</v>
      </c>
      <c r="BI790">
        <v>0</v>
      </c>
      <c r="BJ790">
        <v>0</v>
      </c>
      <c r="BK790">
        <v>0</v>
      </c>
      <c r="BL790">
        <v>5</v>
      </c>
      <c r="BM790">
        <v>24</v>
      </c>
      <c r="BN790">
        <v>0.28999999999999998</v>
      </c>
      <c r="BO790">
        <v>0</v>
      </c>
      <c r="BP790">
        <v>0</v>
      </c>
      <c r="BR790">
        <v>10</v>
      </c>
      <c r="BS790">
        <v>9</v>
      </c>
      <c r="BX790">
        <v>3.44</v>
      </c>
      <c r="BY790">
        <v>0</v>
      </c>
      <c r="BZ790">
        <v>0</v>
      </c>
      <c r="CA790">
        <v>26.81</v>
      </c>
      <c r="CB790">
        <v>0</v>
      </c>
      <c r="CC790">
        <v>1</v>
      </c>
      <c r="CD790" s="56">
        <v>42416</v>
      </c>
      <c r="CE790" s="56">
        <v>42416</v>
      </c>
      <c r="CF790" s="56">
        <v>42416</v>
      </c>
      <c r="CG790" s="56">
        <v>42493</v>
      </c>
      <c r="CH790" s="56"/>
      <c r="CI790" s="56"/>
      <c r="CJ790">
        <v>0</v>
      </c>
      <c r="CK790">
        <v>0</v>
      </c>
      <c r="CL790">
        <v>0</v>
      </c>
      <c r="CM790">
        <v>7.0000000000000007E-2</v>
      </c>
      <c r="CN790">
        <v>0</v>
      </c>
      <c r="CO790">
        <v>0</v>
      </c>
      <c r="CP790">
        <v>0</v>
      </c>
      <c r="CQ790" t="s">
        <v>1154</v>
      </c>
      <c r="CR790" t="s">
        <v>1153</v>
      </c>
      <c r="CS790" t="s">
        <v>1725</v>
      </c>
      <c r="CT790" t="s">
        <v>1397</v>
      </c>
      <c r="CU790" t="s">
        <v>1396</v>
      </c>
      <c r="CV790" t="s">
        <v>3914</v>
      </c>
      <c r="CW790" t="s">
        <v>1727</v>
      </c>
      <c r="CX790" t="s">
        <v>853</v>
      </c>
      <c r="DC790" t="s">
        <v>1387</v>
      </c>
      <c r="DE790" t="s">
        <v>1728</v>
      </c>
    </row>
    <row r="791" spans="1:109" x14ac:dyDescent="0.25">
      <c r="A791" t="s">
        <v>1025</v>
      </c>
      <c r="B791">
        <v>1</v>
      </c>
      <c r="C791" s="56">
        <v>42419</v>
      </c>
      <c r="D791" t="s">
        <v>1153</v>
      </c>
      <c r="E791" t="s">
        <v>3915</v>
      </c>
      <c r="G791" t="s">
        <v>3916</v>
      </c>
      <c r="H791" t="s">
        <v>1144</v>
      </c>
      <c r="I791" t="s">
        <v>1144</v>
      </c>
      <c r="J791" t="s">
        <v>1144</v>
      </c>
      <c r="K791" t="s">
        <v>1144</v>
      </c>
      <c r="L791">
        <v>37.75</v>
      </c>
      <c r="M791">
        <v>50.33</v>
      </c>
      <c r="N791">
        <v>0</v>
      </c>
      <c r="O791" s="56">
        <v>0</v>
      </c>
      <c r="P791" s="56">
        <v>0</v>
      </c>
      <c r="Q791">
        <v>1</v>
      </c>
      <c r="R791">
        <v>1</v>
      </c>
      <c r="S791">
        <v>11</v>
      </c>
      <c r="T791">
        <v>8</v>
      </c>
      <c r="U791">
        <v>3</v>
      </c>
      <c r="V791">
        <v>1</v>
      </c>
      <c r="X791" t="s">
        <v>7755</v>
      </c>
      <c r="AA791">
        <v>0</v>
      </c>
      <c r="AB791">
        <v>0</v>
      </c>
      <c r="AC791">
        <v>0</v>
      </c>
      <c r="AD791">
        <v>0</v>
      </c>
      <c r="AE791">
        <v>0</v>
      </c>
      <c r="AF791">
        <v>0</v>
      </c>
      <c r="AG791">
        <v>0</v>
      </c>
      <c r="AJ791" s="56"/>
      <c r="AK791" s="56"/>
      <c r="AL791" s="56"/>
      <c r="AP791" t="s">
        <v>1155</v>
      </c>
      <c r="AS791" t="s">
        <v>1152</v>
      </c>
      <c r="AT791">
        <v>1</v>
      </c>
      <c r="AV791">
        <v>0</v>
      </c>
      <c r="AW791">
        <v>0</v>
      </c>
      <c r="AX791">
        <v>0</v>
      </c>
      <c r="AY791" t="s">
        <v>1388</v>
      </c>
      <c r="AZ791" t="s">
        <v>1388</v>
      </c>
      <c r="BA791">
        <v>0</v>
      </c>
      <c r="BD791">
        <v>1000000000</v>
      </c>
      <c r="BE791">
        <v>0</v>
      </c>
      <c r="BF791">
        <v>0</v>
      </c>
      <c r="BG791">
        <v>0</v>
      </c>
      <c r="BH791">
        <v>0</v>
      </c>
      <c r="BI791">
        <v>0</v>
      </c>
      <c r="BJ791">
        <v>0</v>
      </c>
      <c r="BK791">
        <v>0</v>
      </c>
      <c r="BL791">
        <v>0</v>
      </c>
      <c r="BM791">
        <v>0</v>
      </c>
      <c r="BN791">
        <v>0</v>
      </c>
      <c r="BO791">
        <v>0</v>
      </c>
      <c r="BP791">
        <v>0</v>
      </c>
      <c r="BR791">
        <v>0</v>
      </c>
      <c r="BS791">
        <v>0</v>
      </c>
      <c r="BX791">
        <v>0</v>
      </c>
      <c r="BY791">
        <v>0</v>
      </c>
      <c r="BZ791">
        <v>0</v>
      </c>
      <c r="CA791">
        <v>0</v>
      </c>
      <c r="CB791">
        <v>0</v>
      </c>
      <c r="CC791">
        <v>1</v>
      </c>
      <c r="CD791" s="56">
        <v>42095</v>
      </c>
      <c r="CE791" s="56">
        <v>42342</v>
      </c>
      <c r="CF791" s="56">
        <v>42342</v>
      </c>
      <c r="CG791" s="56">
        <v>42419</v>
      </c>
      <c r="CH791" s="56"/>
      <c r="CI791" s="56"/>
      <c r="CJ791">
        <v>1</v>
      </c>
      <c r="CK791">
        <v>0</v>
      </c>
      <c r="CL791">
        <v>0.95</v>
      </c>
      <c r="CM791">
        <v>0</v>
      </c>
      <c r="CN791">
        <v>0</v>
      </c>
      <c r="CO791">
        <v>0</v>
      </c>
      <c r="CP791">
        <v>0</v>
      </c>
      <c r="CQ791" t="s">
        <v>1154</v>
      </c>
      <c r="CR791" t="s">
        <v>1153</v>
      </c>
      <c r="CS791" t="s">
        <v>1725</v>
      </c>
      <c r="CT791" t="s">
        <v>1397</v>
      </c>
      <c r="CU791" t="s">
        <v>1396</v>
      </c>
      <c r="CV791" t="s">
        <v>3917</v>
      </c>
      <c r="CW791" t="s">
        <v>1727</v>
      </c>
      <c r="CX791" t="s">
        <v>853</v>
      </c>
      <c r="DC791" t="s">
        <v>1387</v>
      </c>
      <c r="DE791" t="s">
        <v>1728</v>
      </c>
    </row>
    <row r="792" spans="1:109" x14ac:dyDescent="0.25">
      <c r="A792" t="s">
        <v>1025</v>
      </c>
      <c r="B792">
        <v>10</v>
      </c>
      <c r="C792" s="56">
        <v>42419</v>
      </c>
      <c r="D792" t="s">
        <v>1153</v>
      </c>
      <c r="E792" t="s">
        <v>3918</v>
      </c>
      <c r="G792" t="s">
        <v>3919</v>
      </c>
      <c r="H792" t="s">
        <v>1144</v>
      </c>
      <c r="I792" t="s">
        <v>1144</v>
      </c>
      <c r="J792" t="s">
        <v>1144</v>
      </c>
      <c r="K792" t="s">
        <v>1144</v>
      </c>
      <c r="L792">
        <v>326.5</v>
      </c>
      <c r="M792">
        <v>782.89</v>
      </c>
      <c r="N792">
        <v>0</v>
      </c>
      <c r="O792" s="56">
        <v>0</v>
      </c>
      <c r="P792" s="56">
        <v>0</v>
      </c>
      <c r="Q792">
        <v>1</v>
      </c>
      <c r="R792">
        <v>1</v>
      </c>
      <c r="S792">
        <v>11</v>
      </c>
      <c r="T792">
        <v>8</v>
      </c>
      <c r="U792">
        <v>3</v>
      </c>
      <c r="V792">
        <v>1</v>
      </c>
      <c r="W792" t="s">
        <v>1156</v>
      </c>
      <c r="X792" t="s">
        <v>7716</v>
      </c>
      <c r="AA792">
        <v>0</v>
      </c>
      <c r="AB792">
        <v>0</v>
      </c>
      <c r="AC792">
        <v>0</v>
      </c>
      <c r="AD792">
        <v>0</v>
      </c>
      <c r="AE792">
        <v>0</v>
      </c>
      <c r="AF792">
        <v>0</v>
      </c>
      <c r="AG792">
        <v>0</v>
      </c>
      <c r="AJ792" s="56"/>
      <c r="AK792" s="56"/>
      <c r="AL792" s="56"/>
      <c r="AP792" t="s">
        <v>1155</v>
      </c>
      <c r="AR792">
        <v>2</v>
      </c>
      <c r="AS792" t="s">
        <v>1152</v>
      </c>
      <c r="AT792">
        <v>1</v>
      </c>
      <c r="AV792">
        <v>8</v>
      </c>
      <c r="AW792">
        <v>5</v>
      </c>
      <c r="AX792">
        <v>3</v>
      </c>
      <c r="AY792" t="s">
        <v>1148</v>
      </c>
      <c r="AZ792" t="s">
        <v>1148</v>
      </c>
      <c r="BA792">
        <v>16</v>
      </c>
      <c r="BD792">
        <v>1000000000</v>
      </c>
      <c r="BE792">
        <v>8</v>
      </c>
      <c r="BF792">
        <v>0</v>
      </c>
      <c r="BG792">
        <v>0</v>
      </c>
      <c r="BH792">
        <v>0</v>
      </c>
      <c r="BI792">
        <v>0</v>
      </c>
      <c r="BJ792">
        <v>0</v>
      </c>
      <c r="BK792">
        <v>0</v>
      </c>
      <c r="BL792">
        <v>0</v>
      </c>
      <c r="BM792">
        <v>8</v>
      </c>
      <c r="BN792">
        <v>0</v>
      </c>
      <c r="BO792">
        <v>0</v>
      </c>
      <c r="BP792">
        <v>0</v>
      </c>
      <c r="BR792">
        <v>0</v>
      </c>
      <c r="BS792">
        <v>2</v>
      </c>
      <c r="BX792">
        <v>0</v>
      </c>
      <c r="BY792">
        <v>0</v>
      </c>
      <c r="BZ792">
        <v>0</v>
      </c>
      <c r="CA792">
        <v>6.1</v>
      </c>
      <c r="CB792">
        <v>0</v>
      </c>
      <c r="CC792">
        <v>1</v>
      </c>
      <c r="CD792" s="56">
        <v>42284</v>
      </c>
      <c r="CE792" s="56">
        <v>42342</v>
      </c>
      <c r="CF792" s="56">
        <v>42342</v>
      </c>
      <c r="CG792" s="56">
        <v>42419</v>
      </c>
      <c r="CH792" s="56"/>
      <c r="CI792" s="56"/>
      <c r="CJ792">
        <v>0.23</v>
      </c>
      <c r="CK792">
        <v>0</v>
      </c>
      <c r="CL792">
        <v>0</v>
      </c>
      <c r="CM792">
        <v>0</v>
      </c>
      <c r="CN792">
        <v>0</v>
      </c>
      <c r="CO792">
        <v>0.08</v>
      </c>
      <c r="CP792">
        <v>0.9</v>
      </c>
      <c r="CQ792" t="s">
        <v>1154</v>
      </c>
      <c r="CR792" t="s">
        <v>1153</v>
      </c>
      <c r="CS792" t="s">
        <v>3128</v>
      </c>
      <c r="CT792" t="s">
        <v>1397</v>
      </c>
      <c r="CU792" t="s">
        <v>1396</v>
      </c>
      <c r="CV792" t="s">
        <v>3920</v>
      </c>
      <c r="CW792" t="s">
        <v>1159</v>
      </c>
      <c r="CX792" t="s">
        <v>853</v>
      </c>
      <c r="DC792" t="s">
        <v>1160</v>
      </c>
      <c r="DE792" t="s">
        <v>1728</v>
      </c>
    </row>
    <row r="793" spans="1:109" x14ac:dyDescent="0.25">
      <c r="A793" t="s">
        <v>1025</v>
      </c>
      <c r="B793">
        <v>1</v>
      </c>
      <c r="C793" s="56">
        <v>42419</v>
      </c>
      <c r="D793" t="s">
        <v>1153</v>
      </c>
      <c r="E793" t="s">
        <v>1567</v>
      </c>
      <c r="G793" t="s">
        <v>3921</v>
      </c>
      <c r="H793" t="s">
        <v>1144</v>
      </c>
      <c r="I793" t="s">
        <v>1144</v>
      </c>
      <c r="J793" t="s">
        <v>1144</v>
      </c>
      <c r="K793" t="s">
        <v>1144</v>
      </c>
      <c r="L793">
        <v>2</v>
      </c>
      <c r="M793">
        <v>4.49</v>
      </c>
      <c r="N793">
        <v>0</v>
      </c>
      <c r="O793" s="56">
        <v>0</v>
      </c>
      <c r="P793" s="56">
        <v>0</v>
      </c>
      <c r="Q793">
        <v>1</v>
      </c>
      <c r="R793">
        <v>1</v>
      </c>
      <c r="S793">
        <v>11</v>
      </c>
      <c r="T793">
        <v>8</v>
      </c>
      <c r="U793">
        <v>3</v>
      </c>
      <c r="V793">
        <v>1</v>
      </c>
      <c r="W793" t="s">
        <v>1394</v>
      </c>
      <c r="X793" t="s">
        <v>7759</v>
      </c>
      <c r="AA793">
        <v>0</v>
      </c>
      <c r="AB793">
        <v>0</v>
      </c>
      <c r="AC793">
        <v>0</v>
      </c>
      <c r="AD793">
        <v>0</v>
      </c>
      <c r="AE793">
        <v>0</v>
      </c>
      <c r="AF793">
        <v>3</v>
      </c>
      <c r="AG793">
        <v>0</v>
      </c>
      <c r="AJ793" s="56"/>
      <c r="AK793" s="56"/>
      <c r="AL793" s="56"/>
      <c r="AP793" t="s">
        <v>1155</v>
      </c>
      <c r="AR793">
        <v>5</v>
      </c>
      <c r="AS793" t="s">
        <v>1152</v>
      </c>
      <c r="AT793">
        <v>1</v>
      </c>
      <c r="AV793">
        <v>250</v>
      </c>
      <c r="AW793">
        <v>166</v>
      </c>
      <c r="AX793">
        <v>83</v>
      </c>
      <c r="AY793" t="s">
        <v>839</v>
      </c>
      <c r="AZ793" t="s">
        <v>839</v>
      </c>
      <c r="BA793">
        <v>200</v>
      </c>
      <c r="BD793">
        <v>1000000000</v>
      </c>
      <c r="BE793">
        <v>0</v>
      </c>
      <c r="BF793">
        <v>1</v>
      </c>
      <c r="BG793">
        <v>0</v>
      </c>
      <c r="BH793">
        <v>0</v>
      </c>
      <c r="BI793">
        <v>0</v>
      </c>
      <c r="BJ793">
        <v>0</v>
      </c>
      <c r="BK793">
        <v>0</v>
      </c>
      <c r="BL793">
        <v>0</v>
      </c>
      <c r="BM793">
        <v>0</v>
      </c>
      <c r="BN793">
        <v>1</v>
      </c>
      <c r="BO793">
        <v>0</v>
      </c>
      <c r="BP793">
        <v>0</v>
      </c>
      <c r="BR793">
        <v>250</v>
      </c>
      <c r="BS793">
        <v>68</v>
      </c>
      <c r="BT793">
        <v>5</v>
      </c>
      <c r="BX793">
        <v>206.67</v>
      </c>
      <c r="BY793">
        <v>0</v>
      </c>
      <c r="BZ793">
        <v>0</v>
      </c>
      <c r="CA793">
        <v>5.43</v>
      </c>
      <c r="CB793">
        <v>0</v>
      </c>
      <c r="CC793">
        <v>1</v>
      </c>
      <c r="CD793" s="56">
        <v>42416</v>
      </c>
      <c r="CE793" s="56">
        <v>42416</v>
      </c>
      <c r="CF793" s="56">
        <v>42416</v>
      </c>
      <c r="CG793" s="56">
        <v>42493</v>
      </c>
      <c r="CH793" s="56"/>
      <c r="CI793" s="56"/>
      <c r="CJ793">
        <v>1</v>
      </c>
      <c r="CK793">
        <v>0</v>
      </c>
      <c r="CL793">
        <v>7.0000000000000007E-2</v>
      </c>
      <c r="CM793">
        <v>0</v>
      </c>
      <c r="CN793">
        <v>0</v>
      </c>
      <c r="CO793">
        <v>0</v>
      </c>
      <c r="CP793">
        <v>0</v>
      </c>
      <c r="CQ793" t="s">
        <v>1154</v>
      </c>
      <c r="CR793" t="s">
        <v>1153</v>
      </c>
      <c r="CS793" t="s">
        <v>1725</v>
      </c>
      <c r="CT793" t="s">
        <v>1397</v>
      </c>
      <c r="CU793" t="s">
        <v>1396</v>
      </c>
      <c r="CV793" t="s">
        <v>3922</v>
      </c>
      <c r="CW793" t="s">
        <v>1727</v>
      </c>
      <c r="CX793" t="s">
        <v>853</v>
      </c>
      <c r="DC793" t="s">
        <v>1387</v>
      </c>
      <c r="DE793" t="s">
        <v>1728</v>
      </c>
    </row>
    <row r="794" spans="1:109" x14ac:dyDescent="0.25">
      <c r="A794" t="s">
        <v>1025</v>
      </c>
      <c r="B794">
        <v>2</v>
      </c>
      <c r="C794" s="56">
        <v>42419</v>
      </c>
      <c r="D794" t="s">
        <v>1153</v>
      </c>
      <c r="E794" t="s">
        <v>3923</v>
      </c>
      <c r="G794" t="s">
        <v>3924</v>
      </c>
      <c r="H794" t="s">
        <v>1144</v>
      </c>
      <c r="I794" t="s">
        <v>1144</v>
      </c>
      <c r="J794" t="s">
        <v>1144</v>
      </c>
      <c r="K794" t="s">
        <v>1144</v>
      </c>
      <c r="L794">
        <v>23.64</v>
      </c>
      <c r="M794">
        <v>47.98</v>
      </c>
      <c r="N794">
        <v>0</v>
      </c>
      <c r="O794" s="56">
        <v>0</v>
      </c>
      <c r="P794" s="56">
        <v>0</v>
      </c>
      <c r="Q794">
        <v>1</v>
      </c>
      <c r="R794">
        <v>1</v>
      </c>
      <c r="S794">
        <v>11</v>
      </c>
      <c r="T794">
        <v>8</v>
      </c>
      <c r="U794">
        <v>3</v>
      </c>
      <c r="V794">
        <v>1</v>
      </c>
      <c r="X794" t="s">
        <v>7659</v>
      </c>
      <c r="AA794">
        <v>0</v>
      </c>
      <c r="AB794">
        <v>0</v>
      </c>
      <c r="AC794">
        <v>0</v>
      </c>
      <c r="AD794">
        <v>0</v>
      </c>
      <c r="AE794">
        <v>0</v>
      </c>
      <c r="AF794">
        <v>14</v>
      </c>
      <c r="AG794">
        <v>0</v>
      </c>
      <c r="AJ794" s="56"/>
      <c r="AK794" s="56"/>
      <c r="AL794" s="56"/>
      <c r="AP794" t="s">
        <v>1155</v>
      </c>
      <c r="AR794">
        <v>5</v>
      </c>
      <c r="AS794" t="s">
        <v>1152</v>
      </c>
      <c r="AT794">
        <v>1</v>
      </c>
      <c r="AV794">
        <v>110</v>
      </c>
      <c r="AW794">
        <v>73</v>
      </c>
      <c r="AX794">
        <v>36</v>
      </c>
      <c r="AY794" t="s">
        <v>1147</v>
      </c>
      <c r="AZ794" t="s">
        <v>1147</v>
      </c>
      <c r="BA794">
        <v>90</v>
      </c>
      <c r="BD794">
        <v>1000000000</v>
      </c>
      <c r="BE794">
        <v>135</v>
      </c>
      <c r="BF794">
        <v>-0.23</v>
      </c>
      <c r="BG794">
        <v>0</v>
      </c>
      <c r="BH794">
        <v>0</v>
      </c>
      <c r="BI794">
        <v>0</v>
      </c>
      <c r="BJ794">
        <v>0</v>
      </c>
      <c r="BK794">
        <v>0</v>
      </c>
      <c r="BL794">
        <v>1</v>
      </c>
      <c r="BM794">
        <v>136</v>
      </c>
      <c r="BN794">
        <v>-0.24</v>
      </c>
      <c r="BO794">
        <v>0</v>
      </c>
      <c r="BP794">
        <v>0</v>
      </c>
      <c r="BR794">
        <v>0</v>
      </c>
      <c r="BS794">
        <v>30</v>
      </c>
      <c r="BX794">
        <v>0</v>
      </c>
      <c r="BY794">
        <v>591</v>
      </c>
      <c r="BZ794">
        <v>0</v>
      </c>
      <c r="CA794">
        <v>4.49</v>
      </c>
      <c r="CB794">
        <v>0</v>
      </c>
      <c r="CC794">
        <v>1</v>
      </c>
      <c r="CD794" s="56">
        <v>42342</v>
      </c>
      <c r="CE794" s="56">
        <v>42342</v>
      </c>
      <c r="CF794" s="56">
        <v>42342</v>
      </c>
      <c r="CG794" s="56">
        <v>42419</v>
      </c>
      <c r="CH794" s="56"/>
      <c r="CI794" s="56"/>
      <c r="CJ794">
        <v>0.09</v>
      </c>
      <c r="CK794">
        <v>0</v>
      </c>
      <c r="CL794">
        <v>0</v>
      </c>
      <c r="CM794">
        <v>0</v>
      </c>
      <c r="CN794">
        <v>0</v>
      </c>
      <c r="CO794">
        <v>0</v>
      </c>
      <c r="CP794">
        <v>0.96</v>
      </c>
      <c r="CQ794" t="s">
        <v>1154</v>
      </c>
      <c r="CR794" t="s">
        <v>1153</v>
      </c>
      <c r="CS794" t="s">
        <v>1748</v>
      </c>
      <c r="CT794" t="s">
        <v>1397</v>
      </c>
      <c r="CU794" t="s">
        <v>1396</v>
      </c>
      <c r="CV794" t="s">
        <v>3925</v>
      </c>
      <c r="CW794" t="s">
        <v>1727</v>
      </c>
      <c r="CX794" t="s">
        <v>853</v>
      </c>
      <c r="DC794" t="s">
        <v>1387</v>
      </c>
      <c r="DE794" t="s">
        <v>1392</v>
      </c>
    </row>
    <row r="795" spans="1:109" x14ac:dyDescent="0.25">
      <c r="A795" t="s">
        <v>1025</v>
      </c>
      <c r="B795">
        <v>1</v>
      </c>
      <c r="C795" s="56">
        <v>42419</v>
      </c>
      <c r="D795" t="s">
        <v>1153</v>
      </c>
      <c r="E795" t="s">
        <v>1568</v>
      </c>
      <c r="G795" t="s">
        <v>3926</v>
      </c>
      <c r="H795" t="s">
        <v>1144</v>
      </c>
      <c r="I795" t="s">
        <v>1144</v>
      </c>
      <c r="J795" t="s">
        <v>1144</v>
      </c>
      <c r="K795" t="s">
        <v>1144</v>
      </c>
      <c r="L795">
        <v>0.18</v>
      </c>
      <c r="M795">
        <v>1.07</v>
      </c>
      <c r="N795">
        <v>0</v>
      </c>
      <c r="O795" s="56">
        <v>0</v>
      </c>
      <c r="P795" s="56">
        <v>0</v>
      </c>
      <c r="Q795">
        <v>1</v>
      </c>
      <c r="R795">
        <v>1</v>
      </c>
      <c r="S795">
        <v>11</v>
      </c>
      <c r="T795">
        <v>8</v>
      </c>
      <c r="U795">
        <v>3</v>
      </c>
      <c r="V795">
        <v>1</v>
      </c>
      <c r="W795" t="s">
        <v>1394</v>
      </c>
      <c r="X795" t="s">
        <v>7759</v>
      </c>
      <c r="AA795">
        <v>0</v>
      </c>
      <c r="AB795">
        <v>0</v>
      </c>
      <c r="AC795">
        <v>0</v>
      </c>
      <c r="AD795">
        <v>0</v>
      </c>
      <c r="AE795">
        <v>0</v>
      </c>
      <c r="AF795">
        <v>5</v>
      </c>
      <c r="AG795">
        <v>0</v>
      </c>
      <c r="AJ795" s="56"/>
      <c r="AK795" s="56"/>
      <c r="AL795" s="56"/>
      <c r="AP795" t="s">
        <v>1155</v>
      </c>
      <c r="AR795">
        <v>5</v>
      </c>
      <c r="AS795" t="s">
        <v>1152</v>
      </c>
      <c r="AT795">
        <v>1</v>
      </c>
      <c r="AV795">
        <v>230</v>
      </c>
      <c r="AW795">
        <v>153</v>
      </c>
      <c r="AX795">
        <v>76</v>
      </c>
      <c r="AY795" t="s">
        <v>1146</v>
      </c>
      <c r="AZ795" t="s">
        <v>1146</v>
      </c>
      <c r="BA795">
        <v>184</v>
      </c>
      <c r="BD795">
        <v>1000000000</v>
      </c>
      <c r="BE795">
        <v>4</v>
      </c>
      <c r="BF795">
        <v>0.98</v>
      </c>
      <c r="BG795">
        <v>63</v>
      </c>
      <c r="BH795">
        <v>0</v>
      </c>
      <c r="BI795">
        <v>0</v>
      </c>
      <c r="BJ795">
        <v>0</v>
      </c>
      <c r="BK795">
        <v>0</v>
      </c>
      <c r="BL795">
        <v>0</v>
      </c>
      <c r="BM795">
        <v>67</v>
      </c>
      <c r="BN795">
        <v>0.71</v>
      </c>
      <c r="BO795">
        <v>0</v>
      </c>
      <c r="BP795">
        <v>0</v>
      </c>
      <c r="BR795">
        <v>165</v>
      </c>
      <c r="BS795">
        <v>63</v>
      </c>
      <c r="BT795">
        <v>35</v>
      </c>
      <c r="BX795">
        <v>64.08</v>
      </c>
      <c r="BY795">
        <v>0</v>
      </c>
      <c r="BZ795">
        <v>0</v>
      </c>
      <c r="CA795">
        <v>21.58</v>
      </c>
      <c r="CB795">
        <v>0</v>
      </c>
      <c r="CC795">
        <v>1</v>
      </c>
      <c r="CD795" s="56">
        <v>42416</v>
      </c>
      <c r="CE795" s="56">
        <v>42416</v>
      </c>
      <c r="CF795" s="56">
        <v>42416</v>
      </c>
      <c r="CG795" s="56">
        <v>42493</v>
      </c>
      <c r="CH795" s="56"/>
      <c r="CI795" s="56"/>
      <c r="CJ795">
        <v>0</v>
      </c>
      <c r="CK795">
        <v>0</v>
      </c>
      <c r="CL795">
        <v>0</v>
      </c>
      <c r="CM795">
        <v>7.0000000000000007E-2</v>
      </c>
      <c r="CN795">
        <v>0</v>
      </c>
      <c r="CO795">
        <v>0</v>
      </c>
      <c r="CP795">
        <v>0</v>
      </c>
      <c r="CQ795" t="s">
        <v>1154</v>
      </c>
      <c r="CR795" t="s">
        <v>1153</v>
      </c>
      <c r="CS795" t="s">
        <v>1725</v>
      </c>
      <c r="CT795" t="s">
        <v>1397</v>
      </c>
      <c r="CU795" t="s">
        <v>1396</v>
      </c>
      <c r="CV795" t="s">
        <v>3927</v>
      </c>
      <c r="CW795" t="s">
        <v>1727</v>
      </c>
      <c r="CX795" t="s">
        <v>853</v>
      </c>
      <c r="DC795" t="s">
        <v>1387</v>
      </c>
      <c r="DE795" t="s">
        <v>1728</v>
      </c>
    </row>
    <row r="796" spans="1:109" x14ac:dyDescent="0.25">
      <c r="A796" t="s">
        <v>1025</v>
      </c>
      <c r="B796">
        <v>1</v>
      </c>
      <c r="C796" s="56">
        <v>42419</v>
      </c>
      <c r="D796" t="s">
        <v>1153</v>
      </c>
      <c r="E796" t="s">
        <v>3928</v>
      </c>
      <c r="G796" t="s">
        <v>3929</v>
      </c>
      <c r="H796" t="s">
        <v>1144</v>
      </c>
      <c r="I796" t="s">
        <v>1144</v>
      </c>
      <c r="J796" t="s">
        <v>1144</v>
      </c>
      <c r="K796" t="s">
        <v>1144</v>
      </c>
      <c r="L796">
        <v>0.83</v>
      </c>
      <c r="M796">
        <v>2.04</v>
      </c>
      <c r="N796">
        <v>0</v>
      </c>
      <c r="O796" s="56">
        <v>0</v>
      </c>
      <c r="P796" s="56">
        <v>0</v>
      </c>
      <c r="Q796">
        <v>1</v>
      </c>
      <c r="R796">
        <v>1</v>
      </c>
      <c r="S796">
        <v>11</v>
      </c>
      <c r="T796">
        <v>8</v>
      </c>
      <c r="U796">
        <v>3</v>
      </c>
      <c r="V796">
        <v>1</v>
      </c>
      <c r="W796" t="s">
        <v>1156</v>
      </c>
      <c r="X796" t="s">
        <v>7662</v>
      </c>
      <c r="Y796">
        <v>42</v>
      </c>
      <c r="AA796">
        <v>0</v>
      </c>
      <c r="AB796">
        <v>0</v>
      </c>
      <c r="AC796">
        <v>0</v>
      </c>
      <c r="AD796">
        <v>0</v>
      </c>
      <c r="AE796">
        <v>0</v>
      </c>
      <c r="AF796">
        <v>0</v>
      </c>
      <c r="AG796">
        <v>0</v>
      </c>
      <c r="AJ796" s="56"/>
      <c r="AK796" s="56"/>
      <c r="AL796" s="56"/>
      <c r="AP796" t="s">
        <v>1155</v>
      </c>
      <c r="AR796">
        <v>5</v>
      </c>
      <c r="AS796" t="s">
        <v>1152</v>
      </c>
      <c r="AT796">
        <v>1</v>
      </c>
      <c r="AV796">
        <v>60</v>
      </c>
      <c r="AW796">
        <v>40</v>
      </c>
      <c r="AX796">
        <v>20</v>
      </c>
      <c r="AY796" t="s">
        <v>1148</v>
      </c>
      <c r="AZ796" t="s">
        <v>1148</v>
      </c>
      <c r="BA796">
        <v>50</v>
      </c>
      <c r="BD796">
        <v>1000000000</v>
      </c>
      <c r="BE796">
        <v>58</v>
      </c>
      <c r="BF796">
        <v>0.03</v>
      </c>
      <c r="BG796">
        <v>0</v>
      </c>
      <c r="BH796">
        <v>0</v>
      </c>
      <c r="BI796">
        <v>0</v>
      </c>
      <c r="BJ796">
        <v>0</v>
      </c>
      <c r="BK796">
        <v>0</v>
      </c>
      <c r="BL796">
        <v>0</v>
      </c>
      <c r="BM796">
        <v>58</v>
      </c>
      <c r="BN796">
        <v>0.03</v>
      </c>
      <c r="BO796">
        <v>0</v>
      </c>
      <c r="BP796">
        <v>0</v>
      </c>
      <c r="BR796">
        <v>0</v>
      </c>
      <c r="BS796">
        <v>16</v>
      </c>
      <c r="BT796">
        <v>30</v>
      </c>
      <c r="BX796">
        <v>0</v>
      </c>
      <c r="BY796">
        <v>0</v>
      </c>
      <c r="BZ796">
        <v>0</v>
      </c>
      <c r="CA796">
        <v>6.36</v>
      </c>
      <c r="CB796">
        <v>0</v>
      </c>
      <c r="CC796">
        <v>1</v>
      </c>
      <c r="CD796" s="56">
        <v>42272</v>
      </c>
      <c r="CE796" s="56">
        <v>42342</v>
      </c>
      <c r="CF796" s="56">
        <v>42342</v>
      </c>
      <c r="CG796" s="56">
        <v>42419</v>
      </c>
      <c r="CH796" s="56"/>
      <c r="CI796" s="56"/>
      <c r="CJ796">
        <v>0.06</v>
      </c>
      <c r="CK796">
        <v>0</v>
      </c>
      <c r="CL796">
        <v>0</v>
      </c>
      <c r="CM796">
        <v>0</v>
      </c>
      <c r="CN796">
        <v>0</v>
      </c>
      <c r="CO796">
        <v>0.95</v>
      </c>
      <c r="CP796">
        <v>0</v>
      </c>
      <c r="CQ796" t="s">
        <v>1154</v>
      </c>
      <c r="CR796" t="s">
        <v>1153</v>
      </c>
      <c r="CS796" t="s">
        <v>1725</v>
      </c>
      <c r="CT796" t="s">
        <v>1397</v>
      </c>
      <c r="CU796" t="s">
        <v>1396</v>
      </c>
      <c r="CV796" t="s">
        <v>3930</v>
      </c>
      <c r="CW796" t="s">
        <v>1727</v>
      </c>
      <c r="CX796" t="s">
        <v>853</v>
      </c>
      <c r="DC796" t="s">
        <v>1387</v>
      </c>
      <c r="DE796" t="s">
        <v>1728</v>
      </c>
    </row>
    <row r="797" spans="1:109" x14ac:dyDescent="0.25">
      <c r="A797" t="s">
        <v>1025</v>
      </c>
      <c r="B797">
        <v>1</v>
      </c>
      <c r="C797" s="56">
        <v>42419</v>
      </c>
      <c r="D797" t="s">
        <v>1153</v>
      </c>
      <c r="E797" t="s">
        <v>3931</v>
      </c>
      <c r="G797" t="s">
        <v>3932</v>
      </c>
      <c r="H797" t="s">
        <v>1144</v>
      </c>
      <c r="I797" t="s">
        <v>1144</v>
      </c>
      <c r="J797" t="s">
        <v>1144</v>
      </c>
      <c r="K797" t="s">
        <v>1144</v>
      </c>
      <c r="L797">
        <v>31.56</v>
      </c>
      <c r="M797">
        <v>99.43</v>
      </c>
      <c r="N797">
        <v>0</v>
      </c>
      <c r="O797" s="56">
        <v>0</v>
      </c>
      <c r="P797" s="56">
        <v>0</v>
      </c>
      <c r="Q797">
        <v>1</v>
      </c>
      <c r="R797">
        <v>1</v>
      </c>
      <c r="S797">
        <v>11</v>
      </c>
      <c r="T797">
        <v>8</v>
      </c>
      <c r="U797">
        <v>3</v>
      </c>
      <c r="V797">
        <v>1</v>
      </c>
      <c r="X797" t="s">
        <v>7716</v>
      </c>
      <c r="AA797">
        <v>0</v>
      </c>
      <c r="AB797">
        <v>0</v>
      </c>
      <c r="AC797">
        <v>0</v>
      </c>
      <c r="AD797">
        <v>0</v>
      </c>
      <c r="AE797">
        <v>0</v>
      </c>
      <c r="AF797">
        <v>0</v>
      </c>
      <c r="AG797">
        <v>0</v>
      </c>
      <c r="AJ797" s="56"/>
      <c r="AK797" s="56"/>
      <c r="AL797" s="56"/>
      <c r="AP797" t="s">
        <v>1155</v>
      </c>
      <c r="AR797">
        <v>5</v>
      </c>
      <c r="AS797" t="s">
        <v>1152</v>
      </c>
      <c r="AT797">
        <v>1</v>
      </c>
      <c r="AV797">
        <v>12</v>
      </c>
      <c r="AW797">
        <v>8</v>
      </c>
      <c r="AX797">
        <v>4</v>
      </c>
      <c r="AY797" t="s">
        <v>1147</v>
      </c>
      <c r="AZ797" t="s">
        <v>1147</v>
      </c>
      <c r="BA797">
        <v>15</v>
      </c>
      <c r="BD797">
        <v>1000000000</v>
      </c>
      <c r="BE797">
        <v>13</v>
      </c>
      <c r="BF797">
        <v>-0.08</v>
      </c>
      <c r="BG797">
        <v>0</v>
      </c>
      <c r="BH797">
        <v>0</v>
      </c>
      <c r="BI797">
        <v>0</v>
      </c>
      <c r="BJ797">
        <v>0</v>
      </c>
      <c r="BK797">
        <v>0</v>
      </c>
      <c r="BL797">
        <v>0</v>
      </c>
      <c r="BM797">
        <v>13</v>
      </c>
      <c r="BN797">
        <v>-0.08</v>
      </c>
      <c r="BO797">
        <v>0</v>
      </c>
      <c r="BP797">
        <v>0</v>
      </c>
      <c r="BR797">
        <v>0</v>
      </c>
      <c r="BS797">
        <v>3</v>
      </c>
      <c r="BX797">
        <v>0</v>
      </c>
      <c r="BY797">
        <v>31.56</v>
      </c>
      <c r="BZ797">
        <v>0</v>
      </c>
      <c r="CA797">
        <v>9.3800000000000008</v>
      </c>
      <c r="CB797">
        <v>0</v>
      </c>
      <c r="CC797">
        <v>1</v>
      </c>
      <c r="CD797" s="56">
        <v>42284</v>
      </c>
      <c r="CE797" s="56">
        <v>42342</v>
      </c>
      <c r="CF797" s="56">
        <v>42342</v>
      </c>
      <c r="CG797" s="56">
        <v>42419</v>
      </c>
      <c r="CH797" s="56"/>
      <c r="CI797" s="56"/>
      <c r="CJ797">
        <v>0.03</v>
      </c>
      <c r="CK797">
        <v>0</v>
      </c>
      <c r="CL797">
        <v>0</v>
      </c>
      <c r="CM797">
        <v>0</v>
      </c>
      <c r="CN797">
        <v>0</v>
      </c>
      <c r="CO797">
        <v>0</v>
      </c>
      <c r="CP797">
        <v>0.95</v>
      </c>
      <c r="CQ797" t="s">
        <v>1154</v>
      </c>
      <c r="CR797" t="s">
        <v>1153</v>
      </c>
      <c r="CS797" t="s">
        <v>1725</v>
      </c>
      <c r="CT797" t="s">
        <v>1397</v>
      </c>
      <c r="CU797" t="s">
        <v>1396</v>
      </c>
      <c r="CV797" t="s">
        <v>3933</v>
      </c>
      <c r="CW797" t="s">
        <v>1727</v>
      </c>
      <c r="CX797" t="s">
        <v>853</v>
      </c>
      <c r="DC797" t="s">
        <v>1387</v>
      </c>
      <c r="DE797" t="s">
        <v>1728</v>
      </c>
    </row>
    <row r="798" spans="1:109" x14ac:dyDescent="0.25">
      <c r="A798" t="s">
        <v>1025</v>
      </c>
      <c r="B798">
        <v>2</v>
      </c>
      <c r="C798" s="56">
        <v>42419</v>
      </c>
      <c r="D798" t="s">
        <v>1153</v>
      </c>
      <c r="E798" t="s">
        <v>1569</v>
      </c>
      <c r="G798" t="s">
        <v>3934</v>
      </c>
      <c r="H798" t="s">
        <v>1144</v>
      </c>
      <c r="I798" t="s">
        <v>1144</v>
      </c>
      <c r="J798" t="s">
        <v>1144</v>
      </c>
      <c r="K798" t="s">
        <v>1144</v>
      </c>
      <c r="L798">
        <v>0.34</v>
      </c>
      <c r="M798">
        <v>1.0900000000000001</v>
      </c>
      <c r="N798">
        <v>0</v>
      </c>
      <c r="O798" s="56">
        <v>0</v>
      </c>
      <c r="P798" s="56">
        <v>0</v>
      </c>
      <c r="Q798">
        <v>1</v>
      </c>
      <c r="R798">
        <v>1</v>
      </c>
      <c r="S798">
        <v>11</v>
      </c>
      <c r="T798">
        <v>8</v>
      </c>
      <c r="U798">
        <v>3</v>
      </c>
      <c r="V798">
        <v>1</v>
      </c>
      <c r="W798" t="s">
        <v>1156</v>
      </c>
      <c r="X798" t="s">
        <v>7659</v>
      </c>
      <c r="Y798">
        <v>56</v>
      </c>
      <c r="AA798">
        <v>0</v>
      </c>
      <c r="AB798">
        <v>0</v>
      </c>
      <c r="AC798">
        <v>0</v>
      </c>
      <c r="AD798">
        <v>0</v>
      </c>
      <c r="AE798">
        <v>0</v>
      </c>
      <c r="AF798">
        <v>0</v>
      </c>
      <c r="AG798">
        <v>0</v>
      </c>
      <c r="AJ798" s="56"/>
      <c r="AK798" s="56"/>
      <c r="AL798" s="56"/>
      <c r="AP798" t="s">
        <v>1155</v>
      </c>
      <c r="AR798">
        <v>5</v>
      </c>
      <c r="AS798" t="s">
        <v>1152</v>
      </c>
      <c r="AT798">
        <v>1</v>
      </c>
      <c r="AV798">
        <v>70</v>
      </c>
      <c r="AW798">
        <v>47</v>
      </c>
      <c r="AX798">
        <v>23</v>
      </c>
      <c r="AY798" t="s">
        <v>1145</v>
      </c>
      <c r="AZ798" t="s">
        <v>1145</v>
      </c>
      <c r="BA798">
        <v>88</v>
      </c>
      <c r="BD798">
        <v>1000000000</v>
      </c>
      <c r="BE798">
        <v>42</v>
      </c>
      <c r="BF798">
        <v>0.4</v>
      </c>
      <c r="BG798">
        <v>0</v>
      </c>
      <c r="BH798">
        <v>0</v>
      </c>
      <c r="BI798">
        <v>0</v>
      </c>
      <c r="BJ798">
        <v>0</v>
      </c>
      <c r="BK798">
        <v>0</v>
      </c>
      <c r="BL798">
        <v>0</v>
      </c>
      <c r="BM798">
        <v>42</v>
      </c>
      <c r="BN798">
        <v>0.4</v>
      </c>
      <c r="BO798">
        <v>0</v>
      </c>
      <c r="BP798">
        <v>0</v>
      </c>
      <c r="BR798">
        <v>30</v>
      </c>
      <c r="BS798">
        <v>19</v>
      </c>
      <c r="BX798">
        <v>0</v>
      </c>
      <c r="BY798">
        <v>0</v>
      </c>
      <c r="BZ798">
        <v>0</v>
      </c>
      <c r="CA798">
        <v>9.6300000000000008</v>
      </c>
      <c r="CB798">
        <v>0</v>
      </c>
      <c r="CC798">
        <v>1</v>
      </c>
      <c r="CD798" s="56">
        <v>42342</v>
      </c>
      <c r="CE798" s="56">
        <v>42342</v>
      </c>
      <c r="CF798" s="56">
        <v>42342</v>
      </c>
      <c r="CG798" s="56">
        <v>42419</v>
      </c>
      <c r="CH798" s="56"/>
      <c r="CI798" s="56"/>
      <c r="CJ798">
        <v>0.18</v>
      </c>
      <c r="CK798">
        <v>0</v>
      </c>
      <c r="CL798">
        <v>0</v>
      </c>
      <c r="CM798">
        <v>0</v>
      </c>
      <c r="CN798">
        <v>0.32</v>
      </c>
      <c r="CO798">
        <v>0.64</v>
      </c>
      <c r="CP798">
        <v>0</v>
      </c>
      <c r="CQ798" t="s">
        <v>1154</v>
      </c>
      <c r="CR798" t="s">
        <v>1153</v>
      </c>
      <c r="CS798" t="s">
        <v>1748</v>
      </c>
      <c r="CT798" t="s">
        <v>1397</v>
      </c>
      <c r="CU798" t="s">
        <v>1396</v>
      </c>
      <c r="CV798" t="s">
        <v>3935</v>
      </c>
      <c r="CW798" t="s">
        <v>1727</v>
      </c>
      <c r="CX798" t="s">
        <v>853</v>
      </c>
      <c r="DC798" t="s">
        <v>1387</v>
      </c>
      <c r="DE798" t="s">
        <v>1392</v>
      </c>
    </row>
    <row r="799" spans="1:109" x14ac:dyDescent="0.25">
      <c r="A799" t="s">
        <v>1025</v>
      </c>
      <c r="B799">
        <v>1</v>
      </c>
      <c r="C799" s="56">
        <v>42419</v>
      </c>
      <c r="D799" t="s">
        <v>1153</v>
      </c>
      <c r="E799" t="s">
        <v>1570</v>
      </c>
      <c r="G799" t="s">
        <v>3936</v>
      </c>
      <c r="H799" t="s">
        <v>1144</v>
      </c>
      <c r="I799" t="s">
        <v>1144</v>
      </c>
      <c r="J799" t="s">
        <v>1144</v>
      </c>
      <c r="K799" t="s">
        <v>1144</v>
      </c>
      <c r="L799">
        <v>11.61</v>
      </c>
      <c r="M799">
        <v>39.99</v>
      </c>
      <c r="N799">
        <v>0</v>
      </c>
      <c r="O799" s="56">
        <v>0</v>
      </c>
      <c r="P799" s="56">
        <v>0</v>
      </c>
      <c r="Q799">
        <v>1</v>
      </c>
      <c r="R799">
        <v>1</v>
      </c>
      <c r="S799">
        <v>11</v>
      </c>
      <c r="T799">
        <v>8</v>
      </c>
      <c r="U799">
        <v>3</v>
      </c>
      <c r="V799">
        <v>1</v>
      </c>
      <c r="W799" t="s">
        <v>1394</v>
      </c>
      <c r="X799" t="s">
        <v>7759</v>
      </c>
      <c r="AA799">
        <v>0</v>
      </c>
      <c r="AB799">
        <v>0</v>
      </c>
      <c r="AC799">
        <v>0</v>
      </c>
      <c r="AD799">
        <v>0</v>
      </c>
      <c r="AE799">
        <v>0</v>
      </c>
      <c r="AF799">
        <v>15</v>
      </c>
      <c r="AG799">
        <v>0</v>
      </c>
      <c r="AJ799" s="56"/>
      <c r="AK799" s="56"/>
      <c r="AL799" s="56"/>
      <c r="AM799">
        <v>3</v>
      </c>
      <c r="AP799" t="s">
        <v>1155</v>
      </c>
      <c r="AS799" t="s">
        <v>1152</v>
      </c>
      <c r="AT799">
        <v>1</v>
      </c>
      <c r="AV799">
        <v>7</v>
      </c>
      <c r="AW799">
        <v>5</v>
      </c>
      <c r="AX799">
        <v>2</v>
      </c>
      <c r="AY799" t="s">
        <v>839</v>
      </c>
      <c r="AZ799" t="s">
        <v>1146</v>
      </c>
      <c r="BA799">
        <v>5</v>
      </c>
      <c r="BD799">
        <v>1000000000</v>
      </c>
      <c r="BE799">
        <v>0</v>
      </c>
      <c r="BF799">
        <v>1</v>
      </c>
      <c r="BG799">
        <v>2</v>
      </c>
      <c r="BH799">
        <v>0</v>
      </c>
      <c r="BI799">
        <v>0</v>
      </c>
      <c r="BJ799">
        <v>0</v>
      </c>
      <c r="BK799">
        <v>0</v>
      </c>
      <c r="BL799">
        <v>0</v>
      </c>
      <c r="BM799">
        <v>2</v>
      </c>
      <c r="BN799">
        <v>0.71</v>
      </c>
      <c r="BO799">
        <v>0</v>
      </c>
      <c r="BP799">
        <v>0</v>
      </c>
      <c r="BR799">
        <v>5</v>
      </c>
      <c r="BS799">
        <v>2</v>
      </c>
      <c r="BX799">
        <v>56.76</v>
      </c>
      <c r="BY799">
        <v>0</v>
      </c>
      <c r="BZ799">
        <v>0</v>
      </c>
      <c r="CA799">
        <v>10.67</v>
      </c>
      <c r="CB799">
        <v>0</v>
      </c>
      <c r="CC799">
        <v>1</v>
      </c>
      <c r="CD799" s="56">
        <v>42416</v>
      </c>
      <c r="CE799" s="56">
        <v>42416</v>
      </c>
      <c r="CF799" s="56">
        <v>42416</v>
      </c>
      <c r="CG799" s="56">
        <v>42493</v>
      </c>
      <c r="CH799" s="56"/>
      <c r="CI799" s="56"/>
      <c r="CJ799">
        <v>1</v>
      </c>
      <c r="CK799">
        <v>0</v>
      </c>
      <c r="CL799">
        <v>7.0000000000000007E-2</v>
      </c>
      <c r="CM799">
        <v>0</v>
      </c>
      <c r="CN799">
        <v>0</v>
      </c>
      <c r="CO799">
        <v>0</v>
      </c>
      <c r="CP799">
        <v>0</v>
      </c>
      <c r="CQ799" t="s">
        <v>1154</v>
      </c>
      <c r="CR799" t="s">
        <v>1153</v>
      </c>
      <c r="CS799" t="s">
        <v>1725</v>
      </c>
      <c r="CT799" t="s">
        <v>1397</v>
      </c>
      <c r="CU799" t="s">
        <v>1396</v>
      </c>
      <c r="CV799" t="s">
        <v>3937</v>
      </c>
      <c r="CW799" t="s">
        <v>1727</v>
      </c>
      <c r="CX799" t="s">
        <v>853</v>
      </c>
      <c r="DC799" t="s">
        <v>1387</v>
      </c>
      <c r="DE799" t="s">
        <v>1728</v>
      </c>
    </row>
    <row r="800" spans="1:109" x14ac:dyDescent="0.25">
      <c r="A800" t="s">
        <v>1025</v>
      </c>
      <c r="B800">
        <v>1</v>
      </c>
      <c r="C800" s="56">
        <v>42419</v>
      </c>
      <c r="D800" t="s">
        <v>1153</v>
      </c>
      <c r="E800" t="s">
        <v>1571</v>
      </c>
      <c r="G800" t="s">
        <v>3938</v>
      </c>
      <c r="H800" t="s">
        <v>1144</v>
      </c>
      <c r="I800" t="s">
        <v>1144</v>
      </c>
      <c r="J800" t="s">
        <v>1144</v>
      </c>
      <c r="K800" t="s">
        <v>1144</v>
      </c>
      <c r="L800">
        <v>0.24</v>
      </c>
      <c r="M800">
        <v>2.34</v>
      </c>
      <c r="N800">
        <v>0</v>
      </c>
      <c r="O800" s="56">
        <v>0</v>
      </c>
      <c r="P800" s="56">
        <v>0</v>
      </c>
      <c r="Q800">
        <v>1</v>
      </c>
      <c r="R800">
        <v>1</v>
      </c>
      <c r="S800">
        <v>11</v>
      </c>
      <c r="T800">
        <v>8</v>
      </c>
      <c r="U800">
        <v>3</v>
      </c>
      <c r="V800">
        <v>1</v>
      </c>
      <c r="W800" t="s">
        <v>1156</v>
      </c>
      <c r="X800" t="s">
        <v>7716</v>
      </c>
      <c r="Y800">
        <v>60</v>
      </c>
      <c r="AA800">
        <v>0</v>
      </c>
      <c r="AB800">
        <v>0</v>
      </c>
      <c r="AC800">
        <v>0</v>
      </c>
      <c r="AD800">
        <v>0</v>
      </c>
      <c r="AE800">
        <v>0</v>
      </c>
      <c r="AF800">
        <v>0</v>
      </c>
      <c r="AG800">
        <v>0</v>
      </c>
      <c r="AJ800" s="56"/>
      <c r="AK800" s="56"/>
      <c r="AL800" s="56"/>
      <c r="AP800" t="s">
        <v>1155</v>
      </c>
      <c r="AR800">
        <v>5</v>
      </c>
      <c r="AS800" t="s">
        <v>1152</v>
      </c>
      <c r="AT800">
        <v>1</v>
      </c>
      <c r="AV800">
        <v>75</v>
      </c>
      <c r="AW800">
        <v>50</v>
      </c>
      <c r="AX800">
        <v>25</v>
      </c>
      <c r="AY800" t="s">
        <v>1145</v>
      </c>
      <c r="AZ800" t="s">
        <v>1145</v>
      </c>
      <c r="BA800">
        <v>85</v>
      </c>
      <c r="BD800">
        <v>1000000000</v>
      </c>
      <c r="BE800">
        <v>50</v>
      </c>
      <c r="BF800">
        <v>0.33</v>
      </c>
      <c r="BG800">
        <v>0</v>
      </c>
      <c r="BH800">
        <v>0</v>
      </c>
      <c r="BI800">
        <v>0</v>
      </c>
      <c r="BJ800">
        <v>0</v>
      </c>
      <c r="BK800">
        <v>0</v>
      </c>
      <c r="BL800">
        <v>0</v>
      </c>
      <c r="BM800">
        <v>50</v>
      </c>
      <c r="BN800">
        <v>0.33</v>
      </c>
      <c r="BO800">
        <v>0</v>
      </c>
      <c r="BP800">
        <v>0</v>
      </c>
      <c r="BR800">
        <v>25</v>
      </c>
      <c r="BS800">
        <v>20</v>
      </c>
      <c r="BX800">
        <v>0</v>
      </c>
      <c r="BY800">
        <v>0</v>
      </c>
      <c r="BZ800">
        <v>0</v>
      </c>
      <c r="CA800">
        <v>38.18</v>
      </c>
      <c r="CB800">
        <v>0</v>
      </c>
      <c r="CC800">
        <v>1</v>
      </c>
      <c r="CD800" s="56">
        <v>42284</v>
      </c>
      <c r="CE800" s="56">
        <v>42342</v>
      </c>
      <c r="CF800" s="56">
        <v>42342</v>
      </c>
      <c r="CG800" s="56">
        <v>42419</v>
      </c>
      <c r="CH800" s="56"/>
      <c r="CI800" s="56"/>
      <c r="CJ800">
        <v>0.08</v>
      </c>
      <c r="CK800">
        <v>0</v>
      </c>
      <c r="CL800">
        <v>0</v>
      </c>
      <c r="CM800">
        <v>0</v>
      </c>
      <c r="CN800">
        <v>0.19</v>
      </c>
      <c r="CO800">
        <v>0.75</v>
      </c>
      <c r="CP800">
        <v>0</v>
      </c>
      <c r="CQ800" t="s">
        <v>1154</v>
      </c>
      <c r="CR800" t="s">
        <v>1153</v>
      </c>
      <c r="CS800" t="s">
        <v>1725</v>
      </c>
      <c r="CT800" t="s">
        <v>1397</v>
      </c>
      <c r="CU800" t="s">
        <v>1396</v>
      </c>
      <c r="CV800" t="s">
        <v>3939</v>
      </c>
      <c r="CW800" t="s">
        <v>1727</v>
      </c>
      <c r="CX800" t="s">
        <v>853</v>
      </c>
      <c r="DC800" t="s">
        <v>1387</v>
      </c>
      <c r="DE800" t="s">
        <v>1728</v>
      </c>
    </row>
    <row r="801" spans="1:109" x14ac:dyDescent="0.25">
      <c r="A801" t="s">
        <v>1025</v>
      </c>
      <c r="B801">
        <v>1</v>
      </c>
      <c r="C801" s="56">
        <v>42419</v>
      </c>
      <c r="D801" t="s">
        <v>1153</v>
      </c>
      <c r="E801" t="s">
        <v>3940</v>
      </c>
      <c r="G801" t="s">
        <v>3941</v>
      </c>
      <c r="H801" t="s">
        <v>1144</v>
      </c>
      <c r="I801" t="s">
        <v>1144</v>
      </c>
      <c r="J801" t="s">
        <v>1144</v>
      </c>
      <c r="K801" t="s">
        <v>1144</v>
      </c>
      <c r="L801">
        <v>28.51</v>
      </c>
      <c r="M801">
        <v>69.19</v>
      </c>
      <c r="N801">
        <v>0</v>
      </c>
      <c r="O801" s="56">
        <v>0</v>
      </c>
      <c r="P801" s="56">
        <v>0</v>
      </c>
      <c r="Q801">
        <v>1</v>
      </c>
      <c r="R801">
        <v>1</v>
      </c>
      <c r="S801">
        <v>11</v>
      </c>
      <c r="T801">
        <v>8</v>
      </c>
      <c r="U801">
        <v>3</v>
      </c>
      <c r="V801">
        <v>1</v>
      </c>
      <c r="W801" t="s">
        <v>1156</v>
      </c>
      <c r="X801" t="s">
        <v>7755</v>
      </c>
      <c r="Y801">
        <v>1</v>
      </c>
      <c r="AA801">
        <v>0</v>
      </c>
      <c r="AB801">
        <v>0</v>
      </c>
      <c r="AC801">
        <v>0</v>
      </c>
      <c r="AD801">
        <v>0</v>
      </c>
      <c r="AE801">
        <v>0</v>
      </c>
      <c r="AF801">
        <v>0</v>
      </c>
      <c r="AG801">
        <v>0</v>
      </c>
      <c r="AJ801" s="56"/>
      <c r="AK801" s="56"/>
      <c r="AL801" s="56"/>
      <c r="AP801" t="s">
        <v>1155</v>
      </c>
      <c r="AS801" t="s">
        <v>1152</v>
      </c>
      <c r="AT801">
        <v>1</v>
      </c>
      <c r="AV801">
        <v>2</v>
      </c>
      <c r="AW801">
        <v>2</v>
      </c>
      <c r="AX801">
        <v>1</v>
      </c>
      <c r="AY801" t="s">
        <v>1145</v>
      </c>
      <c r="AZ801" t="s">
        <v>1145</v>
      </c>
      <c r="BA801">
        <v>2</v>
      </c>
      <c r="BD801">
        <v>1000000000</v>
      </c>
      <c r="BE801">
        <v>2</v>
      </c>
      <c r="BF801">
        <v>0</v>
      </c>
      <c r="BG801">
        <v>0</v>
      </c>
      <c r="BH801">
        <v>0</v>
      </c>
      <c r="BI801">
        <v>0</v>
      </c>
      <c r="BJ801">
        <v>0</v>
      </c>
      <c r="BK801">
        <v>0</v>
      </c>
      <c r="BL801">
        <v>0</v>
      </c>
      <c r="BM801">
        <v>2</v>
      </c>
      <c r="BN801">
        <v>0</v>
      </c>
      <c r="BO801">
        <v>0</v>
      </c>
      <c r="BP801">
        <v>0</v>
      </c>
      <c r="BR801">
        <v>0</v>
      </c>
      <c r="BS801">
        <v>1</v>
      </c>
      <c r="BX801">
        <v>0</v>
      </c>
      <c r="BY801">
        <v>0</v>
      </c>
      <c r="BZ801">
        <v>0</v>
      </c>
      <c r="CA801">
        <v>6.23</v>
      </c>
      <c r="CB801">
        <v>0</v>
      </c>
      <c r="CC801">
        <v>1</v>
      </c>
      <c r="CD801" s="56">
        <v>42095</v>
      </c>
      <c r="CE801" s="56">
        <v>42342</v>
      </c>
      <c r="CF801" s="56">
        <v>42342</v>
      </c>
      <c r="CG801" s="56">
        <v>42419</v>
      </c>
      <c r="CH801" s="56"/>
      <c r="CI801" s="56"/>
      <c r="CJ801">
        <v>0</v>
      </c>
      <c r="CK801">
        <v>0</v>
      </c>
      <c r="CL801">
        <v>0</v>
      </c>
      <c r="CM801">
        <v>0</v>
      </c>
      <c r="CN801">
        <v>0.95</v>
      </c>
      <c r="CO801">
        <v>0</v>
      </c>
      <c r="CP801">
        <v>0</v>
      </c>
      <c r="CQ801" t="s">
        <v>1154</v>
      </c>
      <c r="CR801" t="s">
        <v>1153</v>
      </c>
      <c r="CS801" t="s">
        <v>1725</v>
      </c>
      <c r="CT801" t="s">
        <v>1397</v>
      </c>
      <c r="CU801" t="s">
        <v>1396</v>
      </c>
      <c r="CV801" t="s">
        <v>3942</v>
      </c>
      <c r="CW801" t="s">
        <v>1727</v>
      </c>
      <c r="CX801" t="s">
        <v>853</v>
      </c>
      <c r="DC801" t="s">
        <v>1387</v>
      </c>
      <c r="DE801" t="s">
        <v>1728</v>
      </c>
    </row>
    <row r="802" spans="1:109" x14ac:dyDescent="0.25">
      <c r="A802" t="s">
        <v>1025</v>
      </c>
      <c r="B802">
        <v>1</v>
      </c>
      <c r="C802" s="56">
        <v>42419</v>
      </c>
      <c r="D802" t="s">
        <v>1153</v>
      </c>
      <c r="E802" t="s">
        <v>1572</v>
      </c>
      <c r="G802" t="s">
        <v>3943</v>
      </c>
      <c r="H802" t="s">
        <v>1144</v>
      </c>
      <c r="I802" t="s">
        <v>1144</v>
      </c>
      <c r="J802" t="s">
        <v>1144</v>
      </c>
      <c r="K802" t="s">
        <v>1144</v>
      </c>
      <c r="L802">
        <v>0.46</v>
      </c>
      <c r="M802">
        <v>1.97</v>
      </c>
      <c r="N802">
        <v>0</v>
      </c>
      <c r="O802" s="56">
        <v>0</v>
      </c>
      <c r="P802" s="56">
        <v>0</v>
      </c>
      <c r="Q802">
        <v>1</v>
      </c>
      <c r="R802">
        <v>1</v>
      </c>
      <c r="S802">
        <v>11</v>
      </c>
      <c r="T802">
        <v>8</v>
      </c>
      <c r="U802">
        <v>3</v>
      </c>
      <c r="V802">
        <v>1</v>
      </c>
      <c r="W802" t="s">
        <v>1156</v>
      </c>
      <c r="X802" t="s">
        <v>7755</v>
      </c>
      <c r="Y802">
        <v>352</v>
      </c>
      <c r="AA802">
        <v>0</v>
      </c>
      <c r="AB802">
        <v>0</v>
      </c>
      <c r="AC802">
        <v>0</v>
      </c>
      <c r="AD802">
        <v>0</v>
      </c>
      <c r="AE802">
        <v>0</v>
      </c>
      <c r="AF802">
        <v>0</v>
      </c>
      <c r="AG802">
        <v>0</v>
      </c>
      <c r="AJ802" s="56"/>
      <c r="AK802" s="56"/>
      <c r="AL802" s="56"/>
      <c r="AP802" t="s">
        <v>1155</v>
      </c>
      <c r="AR802">
        <v>5</v>
      </c>
      <c r="AS802" t="s">
        <v>1152</v>
      </c>
      <c r="AT802">
        <v>1</v>
      </c>
      <c r="AV802">
        <v>440</v>
      </c>
      <c r="AW802">
        <v>293</v>
      </c>
      <c r="AX802">
        <v>145</v>
      </c>
      <c r="AY802" t="s">
        <v>1145</v>
      </c>
      <c r="AZ802" t="s">
        <v>1148</v>
      </c>
      <c r="BA802">
        <v>440</v>
      </c>
      <c r="BD802">
        <v>1000000000</v>
      </c>
      <c r="BE802">
        <v>180</v>
      </c>
      <c r="BF802">
        <v>0.59</v>
      </c>
      <c r="BG802">
        <v>145</v>
      </c>
      <c r="BH802">
        <v>0</v>
      </c>
      <c r="BI802">
        <v>0</v>
      </c>
      <c r="BJ802">
        <v>0</v>
      </c>
      <c r="BK802">
        <v>0</v>
      </c>
      <c r="BL802">
        <v>0</v>
      </c>
      <c r="BM802">
        <v>325</v>
      </c>
      <c r="BN802">
        <v>0.26</v>
      </c>
      <c r="BO802">
        <v>0</v>
      </c>
      <c r="BP802">
        <v>0</v>
      </c>
      <c r="BR802">
        <v>115</v>
      </c>
      <c r="BS802">
        <v>120</v>
      </c>
      <c r="BT802">
        <v>110</v>
      </c>
      <c r="BX802">
        <v>0</v>
      </c>
      <c r="BY802">
        <v>0</v>
      </c>
      <c r="BZ802">
        <v>0</v>
      </c>
      <c r="CA802">
        <v>14.32</v>
      </c>
      <c r="CB802">
        <v>0</v>
      </c>
      <c r="CC802">
        <v>1</v>
      </c>
      <c r="CD802" s="56">
        <v>42095</v>
      </c>
      <c r="CE802" s="56">
        <v>42342</v>
      </c>
      <c r="CF802" s="56">
        <v>42342</v>
      </c>
      <c r="CG802" s="56">
        <v>42419</v>
      </c>
      <c r="CH802" s="56"/>
      <c r="CI802" s="56"/>
      <c r="CJ802">
        <v>0.15</v>
      </c>
      <c r="CK802">
        <v>0</v>
      </c>
      <c r="CL802">
        <v>0</v>
      </c>
      <c r="CM802">
        <v>0</v>
      </c>
      <c r="CN802">
        <v>0.92</v>
      </c>
      <c r="CO802">
        <v>0.03</v>
      </c>
      <c r="CP802">
        <v>0</v>
      </c>
      <c r="CQ802" t="s">
        <v>1154</v>
      </c>
      <c r="CR802" t="s">
        <v>1153</v>
      </c>
      <c r="CS802" t="s">
        <v>1725</v>
      </c>
      <c r="CT802" t="s">
        <v>1397</v>
      </c>
      <c r="CU802" t="s">
        <v>1396</v>
      </c>
      <c r="CV802" t="s">
        <v>3944</v>
      </c>
      <c r="CW802" t="s">
        <v>1727</v>
      </c>
      <c r="CX802" t="s">
        <v>853</v>
      </c>
      <c r="DC802" t="s">
        <v>1387</v>
      </c>
      <c r="DE802" t="s">
        <v>1728</v>
      </c>
    </row>
    <row r="803" spans="1:109" x14ac:dyDescent="0.25">
      <c r="A803" t="s">
        <v>1025</v>
      </c>
      <c r="B803">
        <v>1</v>
      </c>
      <c r="C803" s="56">
        <v>42419</v>
      </c>
      <c r="D803" t="s">
        <v>1153</v>
      </c>
      <c r="E803" t="s">
        <v>3945</v>
      </c>
      <c r="G803" t="s">
        <v>3946</v>
      </c>
      <c r="H803" t="s">
        <v>1144</v>
      </c>
      <c r="I803" t="s">
        <v>1144</v>
      </c>
      <c r="J803" t="s">
        <v>1144</v>
      </c>
      <c r="K803" t="s">
        <v>1144</v>
      </c>
      <c r="L803">
        <v>34.65</v>
      </c>
      <c r="M803">
        <v>74.489999999999995</v>
      </c>
      <c r="N803">
        <v>0</v>
      </c>
      <c r="O803" s="56">
        <v>0</v>
      </c>
      <c r="P803" s="56">
        <v>0</v>
      </c>
      <c r="Q803">
        <v>1</v>
      </c>
      <c r="R803">
        <v>1</v>
      </c>
      <c r="S803">
        <v>11</v>
      </c>
      <c r="T803">
        <v>8</v>
      </c>
      <c r="U803">
        <v>3</v>
      </c>
      <c r="V803">
        <v>1</v>
      </c>
      <c r="X803" t="s">
        <v>7666</v>
      </c>
      <c r="AA803">
        <v>0</v>
      </c>
      <c r="AB803">
        <v>0</v>
      </c>
      <c r="AC803">
        <v>0</v>
      </c>
      <c r="AD803">
        <v>0</v>
      </c>
      <c r="AE803">
        <v>0</v>
      </c>
      <c r="AF803">
        <v>0</v>
      </c>
      <c r="AG803">
        <v>0</v>
      </c>
      <c r="AJ803" s="56"/>
      <c r="AK803" s="56"/>
      <c r="AL803" s="56"/>
      <c r="AP803" t="s">
        <v>1155</v>
      </c>
      <c r="AR803">
        <v>5</v>
      </c>
      <c r="AS803" t="s">
        <v>1152</v>
      </c>
      <c r="AT803">
        <v>1</v>
      </c>
      <c r="AV803">
        <v>15</v>
      </c>
      <c r="AW803">
        <v>10</v>
      </c>
      <c r="AX803">
        <v>5</v>
      </c>
      <c r="AY803" t="s">
        <v>1147</v>
      </c>
      <c r="AZ803" t="s">
        <v>1147</v>
      </c>
      <c r="BA803">
        <v>26</v>
      </c>
      <c r="BD803">
        <v>1000000000</v>
      </c>
      <c r="BE803">
        <v>24</v>
      </c>
      <c r="BF803">
        <v>-0.6</v>
      </c>
      <c r="BG803">
        <v>0</v>
      </c>
      <c r="BH803">
        <v>0</v>
      </c>
      <c r="BI803">
        <v>0</v>
      </c>
      <c r="BJ803">
        <v>0</v>
      </c>
      <c r="BK803">
        <v>0</v>
      </c>
      <c r="BL803">
        <v>0</v>
      </c>
      <c r="BM803">
        <v>24</v>
      </c>
      <c r="BN803">
        <v>-0.6</v>
      </c>
      <c r="BO803">
        <v>0</v>
      </c>
      <c r="BP803">
        <v>0</v>
      </c>
      <c r="BR803">
        <v>0</v>
      </c>
      <c r="BS803">
        <v>4</v>
      </c>
      <c r="BX803">
        <v>0</v>
      </c>
      <c r="BY803">
        <v>311.85000000000002</v>
      </c>
      <c r="BZ803">
        <v>0</v>
      </c>
      <c r="CA803">
        <v>5.0199999999999996</v>
      </c>
      <c r="CB803">
        <v>0</v>
      </c>
      <c r="CC803">
        <v>1</v>
      </c>
      <c r="CD803" s="56">
        <v>42244</v>
      </c>
      <c r="CE803" s="56">
        <v>42342</v>
      </c>
      <c r="CF803" s="56">
        <v>42342</v>
      </c>
      <c r="CG803" s="56">
        <v>42419</v>
      </c>
      <c r="CH803" s="56"/>
      <c r="CI803" s="56"/>
      <c r="CJ803">
        <v>0.02</v>
      </c>
      <c r="CK803">
        <v>0</v>
      </c>
      <c r="CL803">
        <v>0</v>
      </c>
      <c r="CM803">
        <v>0</v>
      </c>
      <c r="CN803">
        <v>0</v>
      </c>
      <c r="CO803">
        <v>0</v>
      </c>
      <c r="CP803">
        <v>0.95</v>
      </c>
      <c r="CQ803" t="s">
        <v>1154</v>
      </c>
      <c r="CR803" t="s">
        <v>1153</v>
      </c>
      <c r="CS803" t="s">
        <v>1725</v>
      </c>
      <c r="CT803" t="s">
        <v>1397</v>
      </c>
      <c r="CU803" t="s">
        <v>1396</v>
      </c>
      <c r="CV803" t="s">
        <v>3947</v>
      </c>
      <c r="CW803" t="s">
        <v>1727</v>
      </c>
      <c r="CX803" t="s">
        <v>853</v>
      </c>
      <c r="DC803" t="s">
        <v>1387</v>
      </c>
      <c r="DE803" t="s">
        <v>1728</v>
      </c>
    </row>
    <row r="804" spans="1:109" x14ac:dyDescent="0.25">
      <c r="A804" t="s">
        <v>1025</v>
      </c>
      <c r="B804">
        <v>2</v>
      </c>
      <c r="C804" s="56">
        <v>42419</v>
      </c>
      <c r="D804" t="s">
        <v>1153</v>
      </c>
      <c r="E804" t="s">
        <v>1573</v>
      </c>
      <c r="G804" t="s">
        <v>3948</v>
      </c>
      <c r="H804" t="s">
        <v>1144</v>
      </c>
      <c r="I804" t="s">
        <v>1144</v>
      </c>
      <c r="J804" t="s">
        <v>1144</v>
      </c>
      <c r="K804" t="s">
        <v>1144</v>
      </c>
      <c r="L804">
        <v>2.76</v>
      </c>
      <c r="M804">
        <v>9.85</v>
      </c>
      <c r="N804">
        <v>0</v>
      </c>
      <c r="O804" s="56">
        <v>0</v>
      </c>
      <c r="P804" s="56">
        <v>0</v>
      </c>
      <c r="Q804">
        <v>1</v>
      </c>
      <c r="R804">
        <v>1</v>
      </c>
      <c r="S804">
        <v>11</v>
      </c>
      <c r="T804">
        <v>8</v>
      </c>
      <c r="U804">
        <v>3</v>
      </c>
      <c r="V804">
        <v>1</v>
      </c>
      <c r="W804" t="s">
        <v>1156</v>
      </c>
      <c r="X804" t="s">
        <v>7760</v>
      </c>
      <c r="AA804">
        <v>0</v>
      </c>
      <c r="AB804">
        <v>0</v>
      </c>
      <c r="AC804">
        <v>0</v>
      </c>
      <c r="AD804">
        <v>0</v>
      </c>
      <c r="AE804">
        <v>0</v>
      </c>
      <c r="AF804">
        <v>0</v>
      </c>
      <c r="AG804">
        <v>0</v>
      </c>
      <c r="AJ804" s="56"/>
      <c r="AK804" s="56"/>
      <c r="AL804" s="56"/>
      <c r="AM804">
        <v>4</v>
      </c>
      <c r="AP804" t="s">
        <v>1155</v>
      </c>
      <c r="AR804">
        <v>5</v>
      </c>
      <c r="AS804" t="s">
        <v>1152</v>
      </c>
      <c r="AT804">
        <v>1</v>
      </c>
      <c r="AV804">
        <v>14</v>
      </c>
      <c r="AW804">
        <v>9</v>
      </c>
      <c r="AX804">
        <v>5</v>
      </c>
      <c r="AY804" t="s">
        <v>1145</v>
      </c>
      <c r="AZ804" t="s">
        <v>1145</v>
      </c>
      <c r="BA804">
        <v>10</v>
      </c>
      <c r="BD804">
        <v>1000000000</v>
      </c>
      <c r="BE804">
        <v>8</v>
      </c>
      <c r="BF804">
        <v>0.43</v>
      </c>
      <c r="BG804">
        <v>0</v>
      </c>
      <c r="BH804">
        <v>0</v>
      </c>
      <c r="BI804">
        <v>0</v>
      </c>
      <c r="BJ804">
        <v>0</v>
      </c>
      <c r="BK804">
        <v>0</v>
      </c>
      <c r="BL804">
        <v>0</v>
      </c>
      <c r="BM804">
        <v>8</v>
      </c>
      <c r="BN804">
        <v>0.43</v>
      </c>
      <c r="BO804">
        <v>0</v>
      </c>
      <c r="BP804">
        <v>0</v>
      </c>
      <c r="BR804">
        <v>5</v>
      </c>
      <c r="BS804">
        <v>4</v>
      </c>
      <c r="BX804">
        <v>0</v>
      </c>
      <c r="BY804">
        <v>0</v>
      </c>
      <c r="BZ804">
        <v>0</v>
      </c>
      <c r="CA804">
        <v>11.21</v>
      </c>
      <c r="CB804">
        <v>0</v>
      </c>
      <c r="CC804">
        <v>1</v>
      </c>
      <c r="CD804" s="56">
        <v>42271</v>
      </c>
      <c r="CE804" s="56">
        <v>42342</v>
      </c>
      <c r="CF804" s="56">
        <v>42342</v>
      </c>
      <c r="CG804" s="56">
        <v>42419</v>
      </c>
      <c r="CH804" s="56"/>
      <c r="CI804" s="56"/>
      <c r="CJ804">
        <v>0.26</v>
      </c>
      <c r="CK804">
        <v>0</v>
      </c>
      <c r="CL804">
        <v>0</v>
      </c>
      <c r="CM804">
        <v>0</v>
      </c>
      <c r="CN804">
        <v>0.28999999999999998</v>
      </c>
      <c r="CO804">
        <v>0.49</v>
      </c>
      <c r="CP804">
        <v>0.18</v>
      </c>
      <c r="CQ804" t="s">
        <v>1154</v>
      </c>
      <c r="CR804" t="s">
        <v>1153</v>
      </c>
      <c r="CS804" t="s">
        <v>1748</v>
      </c>
      <c r="CT804" t="s">
        <v>1397</v>
      </c>
      <c r="CU804" t="s">
        <v>1396</v>
      </c>
      <c r="CV804" t="s">
        <v>3949</v>
      </c>
      <c r="CW804" t="s">
        <v>1390</v>
      </c>
      <c r="CX804" t="s">
        <v>853</v>
      </c>
      <c r="DC804" t="s">
        <v>1387</v>
      </c>
      <c r="DE804" t="s">
        <v>1392</v>
      </c>
    </row>
    <row r="805" spans="1:109" x14ac:dyDescent="0.25">
      <c r="A805" t="s">
        <v>1025</v>
      </c>
      <c r="B805">
        <v>1</v>
      </c>
      <c r="C805" s="56">
        <v>42419</v>
      </c>
      <c r="D805" t="s">
        <v>1153</v>
      </c>
      <c r="E805" t="s">
        <v>3950</v>
      </c>
      <c r="G805" t="s">
        <v>3951</v>
      </c>
      <c r="H805" t="s">
        <v>1144</v>
      </c>
      <c r="I805" t="s">
        <v>1144</v>
      </c>
      <c r="J805" t="s">
        <v>1144</v>
      </c>
      <c r="K805" t="s">
        <v>1144</v>
      </c>
      <c r="L805">
        <v>0.45</v>
      </c>
      <c r="M805">
        <v>1.93</v>
      </c>
      <c r="N805">
        <v>0</v>
      </c>
      <c r="O805" s="56">
        <v>0</v>
      </c>
      <c r="P805" s="56">
        <v>0</v>
      </c>
      <c r="Q805">
        <v>1</v>
      </c>
      <c r="R805">
        <v>1</v>
      </c>
      <c r="S805">
        <v>11</v>
      </c>
      <c r="T805">
        <v>8</v>
      </c>
      <c r="U805">
        <v>3</v>
      </c>
      <c r="V805">
        <v>1</v>
      </c>
      <c r="W805" t="s">
        <v>1156</v>
      </c>
      <c r="X805" t="s">
        <v>7716</v>
      </c>
      <c r="Y805">
        <v>80</v>
      </c>
      <c r="AA805">
        <v>0</v>
      </c>
      <c r="AB805">
        <v>0</v>
      </c>
      <c r="AC805">
        <v>0</v>
      </c>
      <c r="AD805">
        <v>0</v>
      </c>
      <c r="AE805">
        <v>0</v>
      </c>
      <c r="AF805">
        <v>0</v>
      </c>
      <c r="AG805">
        <v>0</v>
      </c>
      <c r="AJ805" s="56"/>
      <c r="AK805" s="56"/>
      <c r="AL805" s="56"/>
      <c r="AP805" t="s">
        <v>1155</v>
      </c>
      <c r="AR805">
        <v>5</v>
      </c>
      <c r="AS805" t="s">
        <v>1152</v>
      </c>
      <c r="AT805">
        <v>1</v>
      </c>
      <c r="AV805">
        <v>100</v>
      </c>
      <c r="AW805">
        <v>67</v>
      </c>
      <c r="AX805">
        <v>33</v>
      </c>
      <c r="AY805" t="s">
        <v>1148</v>
      </c>
      <c r="AZ805" t="s">
        <v>1147</v>
      </c>
      <c r="BA805">
        <v>120</v>
      </c>
      <c r="BD805">
        <v>1000000000</v>
      </c>
      <c r="BE805">
        <v>73</v>
      </c>
      <c r="BF805">
        <v>0.27</v>
      </c>
      <c r="BG805">
        <v>47</v>
      </c>
      <c r="BH805">
        <v>0</v>
      </c>
      <c r="BI805">
        <v>0</v>
      </c>
      <c r="BJ805">
        <v>0</v>
      </c>
      <c r="BK805">
        <v>0</v>
      </c>
      <c r="BL805">
        <v>0</v>
      </c>
      <c r="BM805">
        <v>120</v>
      </c>
      <c r="BN805">
        <v>-0.2</v>
      </c>
      <c r="BO805">
        <v>0</v>
      </c>
      <c r="BP805">
        <v>0</v>
      </c>
      <c r="BR805">
        <v>0</v>
      </c>
      <c r="BS805">
        <v>27</v>
      </c>
      <c r="BX805">
        <v>0</v>
      </c>
      <c r="BY805">
        <v>0</v>
      </c>
      <c r="BZ805">
        <v>0</v>
      </c>
      <c r="CA805">
        <v>14.35</v>
      </c>
      <c r="CB805">
        <v>0</v>
      </c>
      <c r="CC805">
        <v>1</v>
      </c>
      <c r="CD805" s="56">
        <v>42284</v>
      </c>
      <c r="CE805" s="56">
        <v>42342</v>
      </c>
      <c r="CF805" s="56">
        <v>42342</v>
      </c>
      <c r="CG805" s="56">
        <v>42419</v>
      </c>
      <c r="CH805" s="56"/>
      <c r="CI805" s="56"/>
      <c r="CJ805">
        <v>0.21</v>
      </c>
      <c r="CK805">
        <v>0</v>
      </c>
      <c r="CL805">
        <v>0</v>
      </c>
      <c r="CM805">
        <v>0</v>
      </c>
      <c r="CN805">
        <v>0.53</v>
      </c>
      <c r="CO805">
        <v>0.39</v>
      </c>
      <c r="CP805">
        <v>0.03</v>
      </c>
      <c r="CQ805" t="s">
        <v>1154</v>
      </c>
      <c r="CR805" t="s">
        <v>1153</v>
      </c>
      <c r="CS805" t="s">
        <v>1725</v>
      </c>
      <c r="CT805" t="s">
        <v>1397</v>
      </c>
      <c r="CU805" t="s">
        <v>1396</v>
      </c>
      <c r="CV805" t="s">
        <v>3952</v>
      </c>
      <c r="CW805" t="s">
        <v>1727</v>
      </c>
      <c r="CX805" t="s">
        <v>853</v>
      </c>
      <c r="DC805" t="s">
        <v>1387</v>
      </c>
      <c r="DE805" t="s">
        <v>1728</v>
      </c>
    </row>
    <row r="806" spans="1:109" x14ac:dyDescent="0.25">
      <c r="A806" t="s">
        <v>1025</v>
      </c>
      <c r="B806">
        <v>2</v>
      </c>
      <c r="C806" s="56">
        <v>42419</v>
      </c>
      <c r="D806" t="s">
        <v>1153</v>
      </c>
      <c r="E806" t="s">
        <v>3953</v>
      </c>
      <c r="G806" t="s">
        <v>3954</v>
      </c>
      <c r="H806" t="s">
        <v>1144</v>
      </c>
      <c r="I806" t="s">
        <v>1144</v>
      </c>
      <c r="J806" t="s">
        <v>1144</v>
      </c>
      <c r="K806" t="s">
        <v>1144</v>
      </c>
      <c r="L806">
        <v>3.23</v>
      </c>
      <c r="M806">
        <v>9.51</v>
      </c>
      <c r="N806">
        <v>0</v>
      </c>
      <c r="O806" s="56">
        <v>0</v>
      </c>
      <c r="P806" s="56">
        <v>0</v>
      </c>
      <c r="Q806">
        <v>1</v>
      </c>
      <c r="R806">
        <v>1</v>
      </c>
      <c r="S806">
        <v>11</v>
      </c>
      <c r="T806">
        <v>8</v>
      </c>
      <c r="U806">
        <v>3</v>
      </c>
      <c r="V806">
        <v>1</v>
      </c>
      <c r="W806" t="s">
        <v>1156</v>
      </c>
      <c r="X806" t="s">
        <v>7755</v>
      </c>
      <c r="AA806">
        <v>0</v>
      </c>
      <c r="AB806">
        <v>0</v>
      </c>
      <c r="AC806">
        <v>0</v>
      </c>
      <c r="AD806">
        <v>0</v>
      </c>
      <c r="AE806">
        <v>0</v>
      </c>
      <c r="AF806">
        <v>0</v>
      </c>
      <c r="AG806">
        <v>0</v>
      </c>
      <c r="AJ806" s="56"/>
      <c r="AK806" s="56"/>
      <c r="AL806" s="56"/>
      <c r="AM806">
        <v>4</v>
      </c>
      <c r="AP806" t="s">
        <v>1155</v>
      </c>
      <c r="AR806">
        <v>2</v>
      </c>
      <c r="AS806" t="s">
        <v>1152</v>
      </c>
      <c r="AT806">
        <v>1</v>
      </c>
      <c r="AV806">
        <v>8</v>
      </c>
      <c r="AW806">
        <v>5</v>
      </c>
      <c r="AX806">
        <v>3</v>
      </c>
      <c r="AY806" t="s">
        <v>1148</v>
      </c>
      <c r="AZ806" t="s">
        <v>1148</v>
      </c>
      <c r="BA806">
        <v>8</v>
      </c>
      <c r="BD806">
        <v>1000000000</v>
      </c>
      <c r="BE806">
        <v>7</v>
      </c>
      <c r="BF806">
        <v>0.13</v>
      </c>
      <c r="BG806">
        <v>0</v>
      </c>
      <c r="BH806">
        <v>0</v>
      </c>
      <c r="BI806">
        <v>0</v>
      </c>
      <c r="BJ806">
        <v>0</v>
      </c>
      <c r="BK806">
        <v>0</v>
      </c>
      <c r="BL806">
        <v>0</v>
      </c>
      <c r="BM806">
        <v>7</v>
      </c>
      <c r="BN806">
        <v>0.13</v>
      </c>
      <c r="BO806">
        <v>0</v>
      </c>
      <c r="BP806">
        <v>0</v>
      </c>
      <c r="BR806">
        <v>2</v>
      </c>
      <c r="BS806">
        <v>2</v>
      </c>
      <c r="BX806">
        <v>0</v>
      </c>
      <c r="BY806">
        <v>0</v>
      </c>
      <c r="BZ806">
        <v>0</v>
      </c>
      <c r="CA806">
        <v>8.48</v>
      </c>
      <c r="CB806">
        <v>0</v>
      </c>
      <c r="CC806">
        <v>1</v>
      </c>
      <c r="CD806" s="56">
        <v>42095</v>
      </c>
      <c r="CE806" s="56">
        <v>42342</v>
      </c>
      <c r="CF806" s="56">
        <v>42342</v>
      </c>
      <c r="CG806" s="56">
        <v>42419</v>
      </c>
      <c r="CH806" s="56"/>
      <c r="CI806" s="56"/>
      <c r="CJ806">
        <v>0.24</v>
      </c>
      <c r="CK806">
        <v>0</v>
      </c>
      <c r="CL806">
        <v>0</v>
      </c>
      <c r="CM806">
        <v>0</v>
      </c>
      <c r="CN806">
        <v>0</v>
      </c>
      <c r="CO806">
        <v>0.21</v>
      </c>
      <c r="CP806">
        <v>0.75</v>
      </c>
      <c r="CQ806" t="s">
        <v>1154</v>
      </c>
      <c r="CR806" t="s">
        <v>1153</v>
      </c>
      <c r="CS806" t="s">
        <v>1748</v>
      </c>
      <c r="CT806" t="s">
        <v>1397</v>
      </c>
      <c r="CU806" t="s">
        <v>1396</v>
      </c>
      <c r="CV806" t="s">
        <v>3955</v>
      </c>
      <c r="CW806" t="s">
        <v>1727</v>
      </c>
      <c r="CX806" t="s">
        <v>853</v>
      </c>
      <c r="DC806" t="s">
        <v>1387</v>
      </c>
      <c r="DE806" t="s">
        <v>1392</v>
      </c>
    </row>
    <row r="807" spans="1:109" x14ac:dyDescent="0.25">
      <c r="A807" t="s">
        <v>1025</v>
      </c>
      <c r="B807">
        <v>1</v>
      </c>
      <c r="C807" s="56">
        <v>42419</v>
      </c>
      <c r="D807" t="s">
        <v>1153</v>
      </c>
      <c r="E807" t="s">
        <v>3956</v>
      </c>
      <c r="G807" t="s">
        <v>3957</v>
      </c>
      <c r="H807" t="s">
        <v>1144</v>
      </c>
      <c r="I807" t="s">
        <v>1144</v>
      </c>
      <c r="J807" t="s">
        <v>1144</v>
      </c>
      <c r="K807" t="s">
        <v>1144</v>
      </c>
      <c r="L807">
        <v>10.75</v>
      </c>
      <c r="M807">
        <v>22.29</v>
      </c>
      <c r="N807">
        <v>0</v>
      </c>
      <c r="O807" s="56">
        <v>0</v>
      </c>
      <c r="P807" s="56">
        <v>0</v>
      </c>
      <c r="Q807">
        <v>1</v>
      </c>
      <c r="R807">
        <v>1</v>
      </c>
      <c r="S807">
        <v>11</v>
      </c>
      <c r="T807">
        <v>8</v>
      </c>
      <c r="U807">
        <v>3</v>
      </c>
      <c r="V807">
        <v>1</v>
      </c>
      <c r="W807" t="s">
        <v>1156</v>
      </c>
      <c r="X807" t="s">
        <v>7755</v>
      </c>
      <c r="Y807">
        <v>14</v>
      </c>
      <c r="AA807">
        <v>0</v>
      </c>
      <c r="AB807">
        <v>0</v>
      </c>
      <c r="AC807">
        <v>0</v>
      </c>
      <c r="AD807">
        <v>0</v>
      </c>
      <c r="AE807">
        <v>0</v>
      </c>
      <c r="AF807">
        <v>0</v>
      </c>
      <c r="AG807">
        <v>0</v>
      </c>
      <c r="AJ807" s="56"/>
      <c r="AK807" s="56"/>
      <c r="AL807" s="56"/>
      <c r="AM807">
        <v>6</v>
      </c>
      <c r="AP807" t="s">
        <v>1155</v>
      </c>
      <c r="AR807">
        <v>2</v>
      </c>
      <c r="AS807" t="s">
        <v>1152</v>
      </c>
      <c r="AT807">
        <v>1</v>
      </c>
      <c r="AV807">
        <v>10</v>
      </c>
      <c r="AW807">
        <v>7</v>
      </c>
      <c r="AX807">
        <v>3</v>
      </c>
      <c r="AY807" t="s">
        <v>1146</v>
      </c>
      <c r="AZ807" t="s">
        <v>1145</v>
      </c>
      <c r="BA807">
        <v>10</v>
      </c>
      <c r="BD807">
        <v>1000000000</v>
      </c>
      <c r="BE807">
        <v>3</v>
      </c>
      <c r="BF807">
        <v>0.7</v>
      </c>
      <c r="BG807">
        <v>0</v>
      </c>
      <c r="BH807">
        <v>0</v>
      </c>
      <c r="BI807">
        <v>0</v>
      </c>
      <c r="BJ807">
        <v>0</v>
      </c>
      <c r="BK807">
        <v>0</v>
      </c>
      <c r="BL807">
        <v>4</v>
      </c>
      <c r="BM807">
        <v>7</v>
      </c>
      <c r="BN807">
        <v>0.3</v>
      </c>
      <c r="BO807">
        <v>0</v>
      </c>
      <c r="BP807">
        <v>0</v>
      </c>
      <c r="BR807">
        <v>4</v>
      </c>
      <c r="BS807">
        <v>3</v>
      </c>
      <c r="BX807">
        <v>0</v>
      </c>
      <c r="BY807">
        <v>0</v>
      </c>
      <c r="BZ807">
        <v>0</v>
      </c>
      <c r="CA807">
        <v>4.68</v>
      </c>
      <c r="CB807">
        <v>0</v>
      </c>
      <c r="CC807">
        <v>1</v>
      </c>
      <c r="CD807" s="56">
        <v>42095</v>
      </c>
      <c r="CE807" s="56">
        <v>42342</v>
      </c>
      <c r="CF807" s="56">
        <v>42342</v>
      </c>
      <c r="CG807" s="56">
        <v>42419</v>
      </c>
      <c r="CH807" s="56"/>
      <c r="CI807" s="56"/>
      <c r="CJ807">
        <v>0.18</v>
      </c>
      <c r="CK807">
        <v>3</v>
      </c>
      <c r="CL807">
        <v>0</v>
      </c>
      <c r="CM807">
        <v>0.04</v>
      </c>
      <c r="CN807">
        <v>0.91</v>
      </c>
      <c r="CO807">
        <v>0</v>
      </c>
      <c r="CP807">
        <v>0</v>
      </c>
      <c r="CQ807" t="s">
        <v>1154</v>
      </c>
      <c r="CR807" t="s">
        <v>1153</v>
      </c>
      <c r="CS807" t="s">
        <v>1725</v>
      </c>
      <c r="CT807" t="s">
        <v>1397</v>
      </c>
      <c r="CU807" t="s">
        <v>1396</v>
      </c>
      <c r="CV807" t="s">
        <v>3958</v>
      </c>
      <c r="CW807" t="s">
        <v>1727</v>
      </c>
      <c r="CX807" t="s">
        <v>853</v>
      </c>
      <c r="DC807" t="s">
        <v>1387</v>
      </c>
      <c r="DE807" t="s">
        <v>1728</v>
      </c>
    </row>
    <row r="808" spans="1:109" x14ac:dyDescent="0.25">
      <c r="A808" t="s">
        <v>1025</v>
      </c>
      <c r="B808">
        <v>2</v>
      </c>
      <c r="C808" s="56">
        <v>42419</v>
      </c>
      <c r="D808" t="s">
        <v>1153</v>
      </c>
      <c r="E808" t="s">
        <v>1574</v>
      </c>
      <c r="G808" t="s">
        <v>3959</v>
      </c>
      <c r="H808" t="s">
        <v>1144</v>
      </c>
      <c r="I808" t="s">
        <v>1144</v>
      </c>
      <c r="J808" t="s">
        <v>1144</v>
      </c>
      <c r="K808" t="s">
        <v>1144</v>
      </c>
      <c r="L808">
        <v>1.42</v>
      </c>
      <c r="M808">
        <v>4.45</v>
      </c>
      <c r="N808">
        <v>0</v>
      </c>
      <c r="O808" s="56">
        <v>0</v>
      </c>
      <c r="P808" s="56">
        <v>0</v>
      </c>
      <c r="Q808">
        <v>1</v>
      </c>
      <c r="R808">
        <v>1</v>
      </c>
      <c r="S808">
        <v>11</v>
      </c>
      <c r="T808">
        <v>8</v>
      </c>
      <c r="U808">
        <v>3</v>
      </c>
      <c r="V808">
        <v>1</v>
      </c>
      <c r="W808" t="s">
        <v>1156</v>
      </c>
      <c r="X808" t="s">
        <v>7757</v>
      </c>
      <c r="Y808">
        <v>36</v>
      </c>
      <c r="AA808">
        <v>0</v>
      </c>
      <c r="AB808">
        <v>0</v>
      </c>
      <c r="AC808">
        <v>0</v>
      </c>
      <c r="AD808">
        <v>0</v>
      </c>
      <c r="AE808">
        <v>0</v>
      </c>
      <c r="AF808">
        <v>32</v>
      </c>
      <c r="AG808">
        <v>0</v>
      </c>
      <c r="AJ808" s="56"/>
      <c r="AK808" s="56"/>
      <c r="AL808" s="56"/>
      <c r="AM808">
        <v>5</v>
      </c>
      <c r="AP808" t="s">
        <v>1155</v>
      </c>
      <c r="AR808">
        <v>5</v>
      </c>
      <c r="AS808" t="s">
        <v>1152</v>
      </c>
      <c r="AT808">
        <v>1</v>
      </c>
      <c r="AV808">
        <v>27</v>
      </c>
      <c r="AW808">
        <v>18</v>
      </c>
      <c r="AX808">
        <v>9</v>
      </c>
      <c r="AY808" t="s">
        <v>839</v>
      </c>
      <c r="AZ808" t="s">
        <v>1145</v>
      </c>
      <c r="BA808">
        <v>20</v>
      </c>
      <c r="BD808">
        <v>1000000000</v>
      </c>
      <c r="BE808">
        <v>0</v>
      </c>
      <c r="BF808">
        <v>1</v>
      </c>
      <c r="BG808">
        <v>13</v>
      </c>
      <c r="BH808">
        <v>0</v>
      </c>
      <c r="BI808">
        <v>0</v>
      </c>
      <c r="BJ808">
        <v>0</v>
      </c>
      <c r="BK808">
        <v>0</v>
      </c>
      <c r="BL808">
        <v>0</v>
      </c>
      <c r="BM808">
        <v>13</v>
      </c>
      <c r="BN808">
        <v>0.52</v>
      </c>
      <c r="BO808">
        <v>0</v>
      </c>
      <c r="BP808">
        <v>0</v>
      </c>
      <c r="BR808">
        <v>15</v>
      </c>
      <c r="BS808">
        <v>7</v>
      </c>
      <c r="BT808">
        <v>20</v>
      </c>
      <c r="BX808">
        <v>27.27</v>
      </c>
      <c r="BY808">
        <v>0</v>
      </c>
      <c r="BZ808">
        <v>0</v>
      </c>
      <c r="CA808">
        <v>9.31</v>
      </c>
      <c r="CB808">
        <v>0</v>
      </c>
      <c r="CC808">
        <v>1</v>
      </c>
      <c r="CD808" s="56">
        <v>42341</v>
      </c>
      <c r="CE808" s="56">
        <v>42342</v>
      </c>
      <c r="CF808" s="56">
        <v>42342</v>
      </c>
      <c r="CG808" s="56">
        <v>42419</v>
      </c>
      <c r="CH808" s="56"/>
      <c r="CI808" s="56"/>
      <c r="CJ808">
        <v>0.93</v>
      </c>
      <c r="CK808">
        <v>332</v>
      </c>
      <c r="CL808">
        <v>0.05</v>
      </c>
      <c r="CM808">
        <v>0.56000000000000005</v>
      </c>
      <c r="CN808">
        <v>0.35</v>
      </c>
      <c r="CO808">
        <v>0</v>
      </c>
      <c r="CP808">
        <v>0</v>
      </c>
      <c r="CQ808" t="s">
        <v>1154</v>
      </c>
      <c r="CR808" t="s">
        <v>1153</v>
      </c>
      <c r="CS808" t="s">
        <v>1748</v>
      </c>
      <c r="CT808" t="s">
        <v>1397</v>
      </c>
      <c r="CU808" t="s">
        <v>1396</v>
      </c>
      <c r="CV808" t="s">
        <v>3960</v>
      </c>
      <c r="CW808" t="s">
        <v>1390</v>
      </c>
      <c r="CX808" t="s">
        <v>853</v>
      </c>
      <c r="DC808" t="s">
        <v>1387</v>
      </c>
      <c r="DE808" t="s">
        <v>1392</v>
      </c>
    </row>
    <row r="809" spans="1:109" x14ac:dyDescent="0.25">
      <c r="A809" t="s">
        <v>1025</v>
      </c>
      <c r="B809">
        <v>2</v>
      </c>
      <c r="C809" s="56">
        <v>42419</v>
      </c>
      <c r="D809" t="s">
        <v>1153</v>
      </c>
      <c r="E809" t="s">
        <v>1575</v>
      </c>
      <c r="G809" t="s">
        <v>3961</v>
      </c>
      <c r="H809" t="s">
        <v>1144</v>
      </c>
      <c r="I809" t="s">
        <v>1144</v>
      </c>
      <c r="J809" t="s">
        <v>1144</v>
      </c>
      <c r="K809" t="s">
        <v>1144</v>
      </c>
      <c r="L809">
        <v>11.75</v>
      </c>
      <c r="M809">
        <v>40.4</v>
      </c>
      <c r="N809">
        <v>0</v>
      </c>
      <c r="O809" s="56">
        <v>0</v>
      </c>
      <c r="P809" s="56">
        <v>0</v>
      </c>
      <c r="Q809">
        <v>1</v>
      </c>
      <c r="R809">
        <v>1</v>
      </c>
      <c r="S809">
        <v>11</v>
      </c>
      <c r="T809">
        <v>8</v>
      </c>
      <c r="U809">
        <v>3</v>
      </c>
      <c r="V809">
        <v>1</v>
      </c>
      <c r="W809" t="s">
        <v>1156</v>
      </c>
      <c r="X809" t="s">
        <v>7757</v>
      </c>
      <c r="Y809">
        <v>9</v>
      </c>
      <c r="AA809">
        <v>0</v>
      </c>
      <c r="AB809">
        <v>0</v>
      </c>
      <c r="AC809">
        <v>0</v>
      </c>
      <c r="AD809">
        <v>0</v>
      </c>
      <c r="AE809">
        <v>0</v>
      </c>
      <c r="AF809">
        <v>0</v>
      </c>
      <c r="AG809">
        <v>0</v>
      </c>
      <c r="AJ809" s="56"/>
      <c r="AK809" s="56"/>
      <c r="AL809" s="56"/>
      <c r="AP809" t="s">
        <v>1155</v>
      </c>
      <c r="AR809">
        <v>5</v>
      </c>
      <c r="AS809" t="s">
        <v>1152</v>
      </c>
      <c r="AT809">
        <v>1</v>
      </c>
      <c r="AV809">
        <v>14</v>
      </c>
      <c r="AW809">
        <v>9</v>
      </c>
      <c r="AX809">
        <v>5</v>
      </c>
      <c r="AY809" t="s">
        <v>1148</v>
      </c>
      <c r="AZ809" t="s">
        <v>1148</v>
      </c>
      <c r="BA809">
        <v>18</v>
      </c>
      <c r="BD809">
        <v>1000000000</v>
      </c>
      <c r="BE809">
        <v>11</v>
      </c>
      <c r="BF809">
        <v>0.21</v>
      </c>
      <c r="BG809">
        <v>0</v>
      </c>
      <c r="BH809">
        <v>0</v>
      </c>
      <c r="BI809">
        <v>0</v>
      </c>
      <c r="BJ809">
        <v>0</v>
      </c>
      <c r="BK809">
        <v>0</v>
      </c>
      <c r="BL809">
        <v>0</v>
      </c>
      <c r="BM809">
        <v>11</v>
      </c>
      <c r="BN809">
        <v>0.21</v>
      </c>
      <c r="BO809">
        <v>0</v>
      </c>
      <c r="BP809">
        <v>0</v>
      </c>
      <c r="BR809">
        <v>5</v>
      </c>
      <c r="BS809">
        <v>4</v>
      </c>
      <c r="BX809">
        <v>0</v>
      </c>
      <c r="BY809">
        <v>0</v>
      </c>
      <c r="BZ809">
        <v>0</v>
      </c>
      <c r="CA809">
        <v>10.64</v>
      </c>
      <c r="CB809">
        <v>0</v>
      </c>
      <c r="CC809">
        <v>1</v>
      </c>
      <c r="CD809" s="56">
        <v>42341</v>
      </c>
      <c r="CE809" s="56">
        <v>42342</v>
      </c>
      <c r="CF809" s="56">
        <v>42342</v>
      </c>
      <c r="CG809" s="56">
        <v>42419</v>
      </c>
      <c r="CH809" s="56"/>
      <c r="CI809" s="56"/>
      <c r="CJ809">
        <v>0.11</v>
      </c>
      <c r="CK809">
        <v>0</v>
      </c>
      <c r="CL809">
        <v>0</v>
      </c>
      <c r="CM809">
        <v>0</v>
      </c>
      <c r="CN809">
        <v>0.05</v>
      </c>
      <c r="CO809">
        <v>0.91</v>
      </c>
      <c r="CP809">
        <v>0</v>
      </c>
      <c r="CQ809" t="s">
        <v>1154</v>
      </c>
      <c r="CR809" t="s">
        <v>1153</v>
      </c>
      <c r="CS809" t="s">
        <v>1748</v>
      </c>
      <c r="CT809" t="s">
        <v>1397</v>
      </c>
      <c r="CU809" t="s">
        <v>1396</v>
      </c>
      <c r="CV809" t="s">
        <v>3962</v>
      </c>
      <c r="CW809" t="s">
        <v>1727</v>
      </c>
      <c r="CX809" t="s">
        <v>853</v>
      </c>
      <c r="DC809" t="s">
        <v>1387</v>
      </c>
      <c r="DE809" t="s">
        <v>1392</v>
      </c>
    </row>
    <row r="810" spans="1:109" x14ac:dyDescent="0.25">
      <c r="A810" t="s">
        <v>1025</v>
      </c>
      <c r="B810">
        <v>2</v>
      </c>
      <c r="C810" s="56">
        <v>42419</v>
      </c>
      <c r="D810" t="s">
        <v>1153</v>
      </c>
      <c r="E810" t="s">
        <v>3963</v>
      </c>
      <c r="G810" t="s">
        <v>3964</v>
      </c>
      <c r="H810" t="s">
        <v>1144</v>
      </c>
      <c r="I810" t="s">
        <v>1144</v>
      </c>
      <c r="J810" t="s">
        <v>1144</v>
      </c>
      <c r="K810" t="s">
        <v>1144</v>
      </c>
      <c r="L810">
        <v>1.52</v>
      </c>
      <c r="M810">
        <v>4.1500000000000004</v>
      </c>
      <c r="N810">
        <v>0</v>
      </c>
      <c r="O810" s="56">
        <v>0</v>
      </c>
      <c r="P810" s="56">
        <v>0</v>
      </c>
      <c r="Q810">
        <v>1</v>
      </c>
      <c r="R810">
        <v>1</v>
      </c>
      <c r="S810">
        <v>11</v>
      </c>
      <c r="T810">
        <v>8</v>
      </c>
      <c r="U810">
        <v>3</v>
      </c>
      <c r="V810">
        <v>1</v>
      </c>
      <c r="X810" t="s">
        <v>7757</v>
      </c>
      <c r="AA810">
        <v>0</v>
      </c>
      <c r="AB810">
        <v>0</v>
      </c>
      <c r="AC810">
        <v>0</v>
      </c>
      <c r="AD810">
        <v>0</v>
      </c>
      <c r="AE810">
        <v>0</v>
      </c>
      <c r="AF810">
        <v>0</v>
      </c>
      <c r="AG810">
        <v>0</v>
      </c>
      <c r="AJ810" s="56"/>
      <c r="AK810" s="56"/>
      <c r="AL810" s="56"/>
      <c r="AM810">
        <v>6</v>
      </c>
      <c r="AP810" t="s">
        <v>1155</v>
      </c>
      <c r="AR810">
        <v>5</v>
      </c>
      <c r="AS810" t="s">
        <v>1152</v>
      </c>
      <c r="AT810">
        <v>1</v>
      </c>
      <c r="AV810">
        <v>7</v>
      </c>
      <c r="AW810">
        <v>5</v>
      </c>
      <c r="AX810">
        <v>2</v>
      </c>
      <c r="AY810" t="s">
        <v>1147</v>
      </c>
      <c r="AZ810" t="s">
        <v>1147</v>
      </c>
      <c r="BA810">
        <v>10</v>
      </c>
      <c r="BD810">
        <v>1000000000</v>
      </c>
      <c r="BE810">
        <v>9</v>
      </c>
      <c r="BF810">
        <v>-0.28999999999999998</v>
      </c>
      <c r="BG810">
        <v>0</v>
      </c>
      <c r="BH810">
        <v>0</v>
      </c>
      <c r="BI810">
        <v>0</v>
      </c>
      <c r="BJ810">
        <v>0</v>
      </c>
      <c r="BK810">
        <v>0</v>
      </c>
      <c r="BL810">
        <v>0</v>
      </c>
      <c r="BM810">
        <v>9</v>
      </c>
      <c r="BN810">
        <v>-0.28999999999999998</v>
      </c>
      <c r="BO810">
        <v>0</v>
      </c>
      <c r="BP810">
        <v>0</v>
      </c>
      <c r="BR810">
        <v>0</v>
      </c>
      <c r="BS810">
        <v>2</v>
      </c>
      <c r="BX810">
        <v>0</v>
      </c>
      <c r="BY810">
        <v>3.04</v>
      </c>
      <c r="BZ810">
        <v>0</v>
      </c>
      <c r="CA810">
        <v>7.55</v>
      </c>
      <c r="CB810">
        <v>0</v>
      </c>
      <c r="CC810">
        <v>1</v>
      </c>
      <c r="CD810" s="56">
        <v>42341</v>
      </c>
      <c r="CE810" s="56">
        <v>42342</v>
      </c>
      <c r="CF810" s="56">
        <v>42342</v>
      </c>
      <c r="CG810" s="56">
        <v>42419</v>
      </c>
      <c r="CH810" s="56"/>
      <c r="CI810" s="56"/>
      <c r="CJ810">
        <v>0</v>
      </c>
      <c r="CK810">
        <v>0</v>
      </c>
      <c r="CL810">
        <v>0</v>
      </c>
      <c r="CM810">
        <v>0</v>
      </c>
      <c r="CN810">
        <v>0</v>
      </c>
      <c r="CO810">
        <v>0</v>
      </c>
      <c r="CP810">
        <v>0.96</v>
      </c>
      <c r="CQ810" t="s">
        <v>1154</v>
      </c>
      <c r="CR810" t="s">
        <v>1153</v>
      </c>
      <c r="CS810" t="s">
        <v>1748</v>
      </c>
      <c r="CT810" t="s">
        <v>1397</v>
      </c>
      <c r="CU810" t="s">
        <v>1396</v>
      </c>
      <c r="CV810" t="s">
        <v>3965</v>
      </c>
      <c r="CW810" t="s">
        <v>1390</v>
      </c>
      <c r="CX810" t="s">
        <v>853</v>
      </c>
      <c r="DC810" t="s">
        <v>1387</v>
      </c>
      <c r="DE810" t="s">
        <v>1392</v>
      </c>
    </row>
    <row r="811" spans="1:109" x14ac:dyDescent="0.25">
      <c r="A811" t="s">
        <v>1025</v>
      </c>
      <c r="B811">
        <v>2</v>
      </c>
      <c r="C811" s="56">
        <v>42419</v>
      </c>
      <c r="D811" t="s">
        <v>1153</v>
      </c>
      <c r="E811" t="s">
        <v>1576</v>
      </c>
      <c r="G811" t="s">
        <v>3966</v>
      </c>
      <c r="H811" t="s">
        <v>1144</v>
      </c>
      <c r="I811" t="s">
        <v>1144</v>
      </c>
      <c r="J811" t="s">
        <v>1144</v>
      </c>
      <c r="K811" t="s">
        <v>1144</v>
      </c>
      <c r="L811">
        <v>0.49</v>
      </c>
      <c r="M811">
        <v>1.29</v>
      </c>
      <c r="N811">
        <v>0</v>
      </c>
      <c r="O811" s="56">
        <v>0</v>
      </c>
      <c r="P811" s="56">
        <v>0</v>
      </c>
      <c r="Q811">
        <v>1</v>
      </c>
      <c r="R811">
        <v>1</v>
      </c>
      <c r="S811">
        <v>11</v>
      </c>
      <c r="T811">
        <v>8</v>
      </c>
      <c r="U811">
        <v>3</v>
      </c>
      <c r="V811">
        <v>1</v>
      </c>
      <c r="W811" t="s">
        <v>1156</v>
      </c>
      <c r="X811" t="s">
        <v>7757</v>
      </c>
      <c r="AA811">
        <v>0</v>
      </c>
      <c r="AB811">
        <v>0</v>
      </c>
      <c r="AC811">
        <v>0</v>
      </c>
      <c r="AD811">
        <v>0</v>
      </c>
      <c r="AE811">
        <v>0</v>
      </c>
      <c r="AF811">
        <v>0</v>
      </c>
      <c r="AG811">
        <v>0</v>
      </c>
      <c r="AJ811" s="56"/>
      <c r="AK811" s="56"/>
      <c r="AL811" s="56"/>
      <c r="AP811" t="s">
        <v>1155</v>
      </c>
      <c r="AR811">
        <v>5</v>
      </c>
      <c r="AS811" t="s">
        <v>1152</v>
      </c>
      <c r="AT811">
        <v>1</v>
      </c>
      <c r="AV811">
        <v>32</v>
      </c>
      <c r="AW811">
        <v>21</v>
      </c>
      <c r="AX811">
        <v>11</v>
      </c>
      <c r="AY811" t="s">
        <v>1145</v>
      </c>
      <c r="AZ811" t="s">
        <v>1145</v>
      </c>
      <c r="BA811">
        <v>40</v>
      </c>
      <c r="BD811">
        <v>1000000000</v>
      </c>
      <c r="BE811">
        <v>20</v>
      </c>
      <c r="BF811">
        <v>0.38</v>
      </c>
      <c r="BG811">
        <v>0</v>
      </c>
      <c r="BH811">
        <v>0</v>
      </c>
      <c r="BI811">
        <v>0</v>
      </c>
      <c r="BJ811">
        <v>0</v>
      </c>
      <c r="BK811">
        <v>0</v>
      </c>
      <c r="BL811">
        <v>0</v>
      </c>
      <c r="BM811">
        <v>20</v>
      </c>
      <c r="BN811">
        <v>0.38</v>
      </c>
      <c r="BO811">
        <v>0</v>
      </c>
      <c r="BP811">
        <v>0</v>
      </c>
      <c r="BR811">
        <v>10</v>
      </c>
      <c r="BS811">
        <v>9</v>
      </c>
      <c r="BX811">
        <v>0</v>
      </c>
      <c r="BY811">
        <v>0</v>
      </c>
      <c r="BZ811">
        <v>0</v>
      </c>
      <c r="CA811">
        <v>7.12</v>
      </c>
      <c r="CB811">
        <v>0</v>
      </c>
      <c r="CC811">
        <v>1</v>
      </c>
      <c r="CD811" s="56">
        <v>42341</v>
      </c>
      <c r="CE811" s="56">
        <v>42342</v>
      </c>
      <c r="CF811" s="56">
        <v>42342</v>
      </c>
      <c r="CG811" s="56">
        <v>42419</v>
      </c>
      <c r="CH811" s="56"/>
      <c r="CI811" s="56"/>
      <c r="CJ811">
        <v>0.25</v>
      </c>
      <c r="CK811">
        <v>0</v>
      </c>
      <c r="CL811">
        <v>0</v>
      </c>
      <c r="CM811">
        <v>0</v>
      </c>
      <c r="CN811">
        <v>0.56999999999999995</v>
      </c>
      <c r="CO811">
        <v>0.32</v>
      </c>
      <c r="CP811">
        <v>0.06</v>
      </c>
      <c r="CQ811" t="s">
        <v>1154</v>
      </c>
      <c r="CR811" t="s">
        <v>1153</v>
      </c>
      <c r="CS811" t="s">
        <v>1748</v>
      </c>
      <c r="CT811" t="s">
        <v>1397</v>
      </c>
      <c r="CU811" t="s">
        <v>1396</v>
      </c>
      <c r="CV811" t="s">
        <v>3967</v>
      </c>
      <c r="CW811" t="s">
        <v>1727</v>
      </c>
      <c r="CX811" t="s">
        <v>853</v>
      </c>
      <c r="DC811" t="s">
        <v>1387</v>
      </c>
      <c r="DE811" t="s">
        <v>1392</v>
      </c>
    </row>
    <row r="812" spans="1:109" x14ac:dyDescent="0.25">
      <c r="A812" t="s">
        <v>1025</v>
      </c>
      <c r="B812">
        <v>1</v>
      </c>
      <c r="C812" s="56">
        <v>42419</v>
      </c>
      <c r="D812" t="s">
        <v>1153</v>
      </c>
      <c r="E812" t="s">
        <v>3968</v>
      </c>
      <c r="G812" t="s">
        <v>3969</v>
      </c>
      <c r="H812" t="s">
        <v>1144</v>
      </c>
      <c r="I812" t="s">
        <v>1144</v>
      </c>
      <c r="J812" t="s">
        <v>1144</v>
      </c>
      <c r="K812" t="s">
        <v>1144</v>
      </c>
      <c r="L812">
        <v>19.600000000000001</v>
      </c>
      <c r="M812">
        <v>55.6</v>
      </c>
      <c r="N812">
        <v>0</v>
      </c>
      <c r="O812" s="56">
        <v>0</v>
      </c>
      <c r="P812" s="56">
        <v>0</v>
      </c>
      <c r="Q812">
        <v>1</v>
      </c>
      <c r="R812">
        <v>1</v>
      </c>
      <c r="S812">
        <v>11</v>
      </c>
      <c r="T812">
        <v>8</v>
      </c>
      <c r="U812">
        <v>3</v>
      </c>
      <c r="V812">
        <v>1</v>
      </c>
      <c r="X812" t="s">
        <v>7755</v>
      </c>
      <c r="AA812">
        <v>0</v>
      </c>
      <c r="AB812">
        <v>0</v>
      </c>
      <c r="AC812">
        <v>0</v>
      </c>
      <c r="AD812">
        <v>0</v>
      </c>
      <c r="AE812">
        <v>0</v>
      </c>
      <c r="AF812">
        <v>0</v>
      </c>
      <c r="AG812">
        <v>0</v>
      </c>
      <c r="AJ812" s="56"/>
      <c r="AK812" s="56"/>
      <c r="AL812" s="56"/>
      <c r="AM812">
        <v>3</v>
      </c>
      <c r="AP812" t="s">
        <v>1155</v>
      </c>
      <c r="AS812" t="s">
        <v>1152</v>
      </c>
      <c r="AT812">
        <v>1</v>
      </c>
      <c r="AV812">
        <v>0</v>
      </c>
      <c r="AW812">
        <v>0</v>
      </c>
      <c r="AX812">
        <v>0</v>
      </c>
      <c r="AY812" t="s">
        <v>1388</v>
      </c>
      <c r="AZ812" t="s">
        <v>1388</v>
      </c>
      <c r="BA812">
        <v>0</v>
      </c>
      <c r="BD812">
        <v>1000000000</v>
      </c>
      <c r="BE812">
        <v>11</v>
      </c>
      <c r="BF812">
        <v>0</v>
      </c>
      <c r="BG812">
        <v>0</v>
      </c>
      <c r="BH812">
        <v>0</v>
      </c>
      <c r="BI812">
        <v>0</v>
      </c>
      <c r="BJ812">
        <v>0</v>
      </c>
      <c r="BK812">
        <v>0</v>
      </c>
      <c r="BL812">
        <v>0</v>
      </c>
      <c r="BM812">
        <v>11</v>
      </c>
      <c r="BN812">
        <v>0</v>
      </c>
      <c r="BO812">
        <v>0</v>
      </c>
      <c r="BP812">
        <v>0</v>
      </c>
      <c r="BR812">
        <v>0</v>
      </c>
      <c r="BS812">
        <v>0</v>
      </c>
      <c r="BX812">
        <v>0</v>
      </c>
      <c r="BY812">
        <v>0</v>
      </c>
      <c r="BZ812">
        <v>0</v>
      </c>
      <c r="CA812">
        <v>0</v>
      </c>
      <c r="CB812">
        <v>0</v>
      </c>
      <c r="CC812">
        <v>1</v>
      </c>
      <c r="CD812" s="56">
        <v>42095</v>
      </c>
      <c r="CE812" s="56">
        <v>42342</v>
      </c>
      <c r="CF812" s="56">
        <v>42342</v>
      </c>
      <c r="CG812" s="56">
        <v>42419</v>
      </c>
      <c r="CH812" s="56"/>
      <c r="CI812" s="56"/>
      <c r="CJ812">
        <v>0</v>
      </c>
      <c r="CK812">
        <v>0</v>
      </c>
      <c r="CL812">
        <v>0</v>
      </c>
      <c r="CM812">
        <v>0</v>
      </c>
      <c r="CN812">
        <v>0</v>
      </c>
      <c r="CO812">
        <v>0</v>
      </c>
      <c r="CP812">
        <v>0.95</v>
      </c>
      <c r="CQ812" t="s">
        <v>1154</v>
      </c>
      <c r="CR812" t="s">
        <v>1153</v>
      </c>
      <c r="CS812" t="s">
        <v>1725</v>
      </c>
      <c r="CT812" t="s">
        <v>1397</v>
      </c>
      <c r="CU812" t="s">
        <v>1396</v>
      </c>
      <c r="CV812" t="s">
        <v>3970</v>
      </c>
      <c r="CW812" t="s">
        <v>1738</v>
      </c>
      <c r="CX812" t="s">
        <v>853</v>
      </c>
      <c r="DC812" t="s">
        <v>1387</v>
      </c>
      <c r="DE812" t="s">
        <v>1728</v>
      </c>
    </row>
    <row r="813" spans="1:109" x14ac:dyDescent="0.25">
      <c r="A813" t="s">
        <v>1025</v>
      </c>
      <c r="B813">
        <v>1</v>
      </c>
      <c r="C813" s="56">
        <v>42419</v>
      </c>
      <c r="D813" t="s">
        <v>1153</v>
      </c>
      <c r="E813" t="s">
        <v>3971</v>
      </c>
      <c r="G813" t="s">
        <v>3972</v>
      </c>
      <c r="H813" t="s">
        <v>1144</v>
      </c>
      <c r="I813" t="s">
        <v>1144</v>
      </c>
      <c r="J813" t="s">
        <v>1144</v>
      </c>
      <c r="K813" t="s">
        <v>1144</v>
      </c>
      <c r="L813">
        <v>0.63</v>
      </c>
      <c r="M813">
        <v>2.0699999999999998</v>
      </c>
      <c r="N813">
        <v>0</v>
      </c>
      <c r="O813" s="56">
        <v>0</v>
      </c>
      <c r="P813" s="56">
        <v>0</v>
      </c>
      <c r="Q813">
        <v>1</v>
      </c>
      <c r="R813">
        <v>1</v>
      </c>
      <c r="S813">
        <v>11</v>
      </c>
      <c r="T813">
        <v>8</v>
      </c>
      <c r="U813">
        <v>3</v>
      </c>
      <c r="V813">
        <v>1</v>
      </c>
      <c r="X813" t="s">
        <v>7756</v>
      </c>
      <c r="AA813">
        <v>0</v>
      </c>
      <c r="AB813">
        <v>0</v>
      </c>
      <c r="AC813">
        <v>0</v>
      </c>
      <c r="AD813">
        <v>0</v>
      </c>
      <c r="AE813">
        <v>0</v>
      </c>
      <c r="AF813">
        <v>0</v>
      </c>
      <c r="AG813">
        <v>0</v>
      </c>
      <c r="AJ813" s="56"/>
      <c r="AK813" s="56"/>
      <c r="AL813" s="56"/>
      <c r="AP813" t="s">
        <v>1155</v>
      </c>
      <c r="AR813">
        <v>5</v>
      </c>
      <c r="AS813" t="s">
        <v>1152</v>
      </c>
      <c r="AT813">
        <v>1</v>
      </c>
      <c r="AV813">
        <v>65</v>
      </c>
      <c r="AW813">
        <v>43</v>
      </c>
      <c r="AX813">
        <v>21</v>
      </c>
      <c r="AY813" t="s">
        <v>1147</v>
      </c>
      <c r="AZ813" t="s">
        <v>1147</v>
      </c>
      <c r="BA813">
        <v>82</v>
      </c>
      <c r="BD813">
        <v>1000000000</v>
      </c>
      <c r="BE813">
        <v>80</v>
      </c>
      <c r="BF813">
        <v>-0.23</v>
      </c>
      <c r="BG813">
        <v>0</v>
      </c>
      <c r="BH813">
        <v>0</v>
      </c>
      <c r="BI813">
        <v>0</v>
      </c>
      <c r="BJ813">
        <v>0</v>
      </c>
      <c r="BK813">
        <v>0</v>
      </c>
      <c r="BL813">
        <v>0</v>
      </c>
      <c r="BM813">
        <v>80</v>
      </c>
      <c r="BN813">
        <v>-0.23</v>
      </c>
      <c r="BO813">
        <v>0</v>
      </c>
      <c r="BP813">
        <v>0</v>
      </c>
      <c r="BR813">
        <v>0</v>
      </c>
      <c r="BS813">
        <v>18</v>
      </c>
      <c r="BX813">
        <v>0</v>
      </c>
      <c r="BY813">
        <v>9.4499999999999993</v>
      </c>
      <c r="BZ813">
        <v>0</v>
      </c>
      <c r="CA813">
        <v>9.9700000000000006</v>
      </c>
      <c r="CB813">
        <v>0</v>
      </c>
      <c r="CC813">
        <v>1</v>
      </c>
      <c r="CD813" s="56">
        <v>42318</v>
      </c>
      <c r="CE813" s="56">
        <v>42342</v>
      </c>
      <c r="CF813" s="56">
        <v>42342</v>
      </c>
      <c r="CG813" s="56">
        <v>42419</v>
      </c>
      <c r="CH813" s="56"/>
      <c r="CI813" s="56"/>
      <c r="CJ813">
        <v>0</v>
      </c>
      <c r="CK813">
        <v>0</v>
      </c>
      <c r="CL813">
        <v>0</v>
      </c>
      <c r="CM813">
        <v>0</v>
      </c>
      <c r="CN813">
        <v>0</v>
      </c>
      <c r="CO813">
        <v>0</v>
      </c>
      <c r="CP813">
        <v>0.95</v>
      </c>
      <c r="CQ813" t="s">
        <v>1154</v>
      </c>
      <c r="CR813" t="s">
        <v>1153</v>
      </c>
      <c r="CS813" t="s">
        <v>1725</v>
      </c>
      <c r="CT813" t="s">
        <v>1397</v>
      </c>
      <c r="CU813" t="s">
        <v>1396</v>
      </c>
      <c r="CV813" t="s">
        <v>3973</v>
      </c>
      <c r="CW813" t="s">
        <v>1727</v>
      </c>
      <c r="CX813" t="s">
        <v>853</v>
      </c>
      <c r="DC813" t="s">
        <v>1387</v>
      </c>
      <c r="DE813" t="s">
        <v>1728</v>
      </c>
    </row>
    <row r="814" spans="1:109" x14ac:dyDescent="0.25">
      <c r="A814" t="s">
        <v>1025</v>
      </c>
      <c r="B814">
        <v>1</v>
      </c>
      <c r="C814" s="56">
        <v>42419</v>
      </c>
      <c r="D814" t="s">
        <v>1153</v>
      </c>
      <c r="E814" t="s">
        <v>3974</v>
      </c>
      <c r="G814" t="s">
        <v>3975</v>
      </c>
      <c r="H814" t="s">
        <v>1144</v>
      </c>
      <c r="I814" t="s">
        <v>1144</v>
      </c>
      <c r="J814" t="s">
        <v>1144</v>
      </c>
      <c r="K814" t="s">
        <v>1144</v>
      </c>
      <c r="L814">
        <v>4.9800000000000004</v>
      </c>
      <c r="M814">
        <v>17.71</v>
      </c>
      <c r="N814">
        <v>0</v>
      </c>
      <c r="O814" s="56">
        <v>0</v>
      </c>
      <c r="P814" s="56">
        <v>0</v>
      </c>
      <c r="Q814">
        <v>1</v>
      </c>
      <c r="R814">
        <v>1</v>
      </c>
      <c r="S814">
        <v>11</v>
      </c>
      <c r="T814">
        <v>8</v>
      </c>
      <c r="U814">
        <v>3</v>
      </c>
      <c r="V814">
        <v>1</v>
      </c>
      <c r="W814" t="s">
        <v>1156</v>
      </c>
      <c r="X814" t="s">
        <v>7716</v>
      </c>
      <c r="Y814">
        <v>4</v>
      </c>
      <c r="AA814">
        <v>0</v>
      </c>
      <c r="AB814">
        <v>0</v>
      </c>
      <c r="AC814">
        <v>0</v>
      </c>
      <c r="AD814">
        <v>0</v>
      </c>
      <c r="AE814">
        <v>0</v>
      </c>
      <c r="AF814">
        <v>0</v>
      </c>
      <c r="AG814">
        <v>0</v>
      </c>
      <c r="AJ814" s="56"/>
      <c r="AK814" s="56"/>
      <c r="AL814" s="56"/>
      <c r="AP814" t="s">
        <v>1155</v>
      </c>
      <c r="AS814" t="s">
        <v>1152</v>
      </c>
      <c r="AT814">
        <v>1</v>
      </c>
      <c r="AV814">
        <v>6</v>
      </c>
      <c r="AW814">
        <v>4</v>
      </c>
      <c r="AX814">
        <v>2</v>
      </c>
      <c r="AY814" t="s">
        <v>1148</v>
      </c>
      <c r="AZ814" t="s">
        <v>1147</v>
      </c>
      <c r="BA814">
        <v>4</v>
      </c>
      <c r="BD814">
        <v>1000000000</v>
      </c>
      <c r="BE814">
        <v>6</v>
      </c>
      <c r="BF814">
        <v>0</v>
      </c>
      <c r="BG814">
        <v>2</v>
      </c>
      <c r="BH814">
        <v>0</v>
      </c>
      <c r="BI814">
        <v>0</v>
      </c>
      <c r="BJ814">
        <v>0</v>
      </c>
      <c r="BK814">
        <v>0</v>
      </c>
      <c r="BL814">
        <v>0</v>
      </c>
      <c r="BM814">
        <v>8</v>
      </c>
      <c r="BN814">
        <v>-0.33</v>
      </c>
      <c r="BO814">
        <v>0</v>
      </c>
      <c r="BP814">
        <v>0</v>
      </c>
      <c r="BR814">
        <v>0</v>
      </c>
      <c r="BS814">
        <v>2</v>
      </c>
      <c r="BX814">
        <v>0</v>
      </c>
      <c r="BY814">
        <v>0</v>
      </c>
      <c r="BZ814">
        <v>0</v>
      </c>
      <c r="CA814">
        <v>11.15</v>
      </c>
      <c r="CB814">
        <v>0</v>
      </c>
      <c r="CC814">
        <v>1</v>
      </c>
      <c r="CD814" s="56">
        <v>42284</v>
      </c>
      <c r="CE814" s="56">
        <v>42342</v>
      </c>
      <c r="CF814" s="56">
        <v>42342</v>
      </c>
      <c r="CG814" s="56">
        <v>42419</v>
      </c>
      <c r="CH814" s="56"/>
      <c r="CI814" s="56"/>
      <c r="CJ814">
        <v>0.2</v>
      </c>
      <c r="CK814">
        <v>0</v>
      </c>
      <c r="CL814">
        <v>0</v>
      </c>
      <c r="CM814">
        <v>0</v>
      </c>
      <c r="CN814">
        <v>0.53</v>
      </c>
      <c r="CO814">
        <v>0.42</v>
      </c>
      <c r="CP814">
        <v>0</v>
      </c>
      <c r="CQ814" t="s">
        <v>1154</v>
      </c>
      <c r="CR814" t="s">
        <v>1153</v>
      </c>
      <c r="CS814" t="s">
        <v>1725</v>
      </c>
      <c r="CT814" t="s">
        <v>1397</v>
      </c>
      <c r="CU814" t="s">
        <v>1396</v>
      </c>
      <c r="CV814" t="s">
        <v>3976</v>
      </c>
      <c r="CW814" t="s">
        <v>1727</v>
      </c>
      <c r="CX814" t="s">
        <v>853</v>
      </c>
      <c r="DC814" t="s">
        <v>1387</v>
      </c>
      <c r="DE814" t="s">
        <v>1728</v>
      </c>
    </row>
    <row r="815" spans="1:109" x14ac:dyDescent="0.25">
      <c r="A815" t="s">
        <v>1025</v>
      </c>
      <c r="B815">
        <v>6</v>
      </c>
      <c r="C815" s="56">
        <v>42419</v>
      </c>
      <c r="D815" t="s">
        <v>1153</v>
      </c>
      <c r="E815" t="s">
        <v>3977</v>
      </c>
      <c r="G815" t="s">
        <v>3978</v>
      </c>
      <c r="H815" t="s">
        <v>1144</v>
      </c>
      <c r="I815" t="s">
        <v>1144</v>
      </c>
      <c r="J815" t="s">
        <v>1144</v>
      </c>
      <c r="K815" t="s">
        <v>1144</v>
      </c>
      <c r="L815">
        <v>57.88</v>
      </c>
      <c r="M815">
        <v>124.26</v>
      </c>
      <c r="N815">
        <v>0</v>
      </c>
      <c r="O815" s="56">
        <v>0</v>
      </c>
      <c r="P815" s="56">
        <v>0</v>
      </c>
      <c r="Q815">
        <v>1</v>
      </c>
      <c r="R815">
        <v>1</v>
      </c>
      <c r="S815">
        <v>11</v>
      </c>
      <c r="T815">
        <v>8</v>
      </c>
      <c r="U815">
        <v>3</v>
      </c>
      <c r="V815">
        <v>1</v>
      </c>
      <c r="X815" t="s">
        <v>7755</v>
      </c>
      <c r="AA815">
        <v>0</v>
      </c>
      <c r="AB815">
        <v>0</v>
      </c>
      <c r="AC815">
        <v>0</v>
      </c>
      <c r="AD815">
        <v>0</v>
      </c>
      <c r="AE815">
        <v>0</v>
      </c>
      <c r="AF815">
        <v>0</v>
      </c>
      <c r="AG815">
        <v>0</v>
      </c>
      <c r="AJ815" s="56"/>
      <c r="AK815" s="56"/>
      <c r="AL815" s="56"/>
      <c r="AP815" t="s">
        <v>1155</v>
      </c>
      <c r="AS815" t="s">
        <v>1152</v>
      </c>
      <c r="AT815">
        <v>1</v>
      </c>
      <c r="AV815">
        <v>0</v>
      </c>
      <c r="AW815">
        <v>0</v>
      </c>
      <c r="AX815">
        <v>0</v>
      </c>
      <c r="AY815" t="s">
        <v>1388</v>
      </c>
      <c r="AZ815" t="s">
        <v>1388</v>
      </c>
      <c r="BA815">
        <v>0</v>
      </c>
      <c r="BD815">
        <v>1000000000</v>
      </c>
      <c r="BE815">
        <v>0</v>
      </c>
      <c r="BF815">
        <v>0</v>
      </c>
      <c r="BG815">
        <v>0</v>
      </c>
      <c r="BH815">
        <v>0</v>
      </c>
      <c r="BI815">
        <v>0</v>
      </c>
      <c r="BJ815">
        <v>0</v>
      </c>
      <c r="BK815">
        <v>0</v>
      </c>
      <c r="BL815">
        <v>0</v>
      </c>
      <c r="BM815">
        <v>0</v>
      </c>
      <c r="BN815">
        <v>0</v>
      </c>
      <c r="BO815">
        <v>0</v>
      </c>
      <c r="BP815">
        <v>0</v>
      </c>
      <c r="BR815">
        <v>0</v>
      </c>
      <c r="BS815">
        <v>0</v>
      </c>
      <c r="BX815">
        <v>0</v>
      </c>
      <c r="BY815">
        <v>0</v>
      </c>
      <c r="BZ815">
        <v>0</v>
      </c>
      <c r="CA815">
        <v>0</v>
      </c>
      <c r="CB815">
        <v>0</v>
      </c>
      <c r="CC815">
        <v>1</v>
      </c>
      <c r="CD815" s="56">
        <v>42095</v>
      </c>
      <c r="CE815" s="56">
        <v>42342</v>
      </c>
      <c r="CF815" s="56">
        <v>42342</v>
      </c>
      <c r="CG815" s="56">
        <v>42419</v>
      </c>
      <c r="CH815" s="56"/>
      <c r="CI815" s="56"/>
      <c r="CJ815">
        <v>1</v>
      </c>
      <c r="CK815">
        <v>0</v>
      </c>
      <c r="CL815">
        <v>0.97</v>
      </c>
      <c r="CM815">
        <v>0</v>
      </c>
      <c r="CN815">
        <v>0</v>
      </c>
      <c r="CO815">
        <v>0</v>
      </c>
      <c r="CP815">
        <v>0</v>
      </c>
      <c r="CQ815" t="s">
        <v>1154</v>
      </c>
      <c r="CR815" t="s">
        <v>1153</v>
      </c>
      <c r="CS815" t="s">
        <v>1395</v>
      </c>
      <c r="CT815" t="s">
        <v>1397</v>
      </c>
      <c r="CU815" t="s">
        <v>1396</v>
      </c>
      <c r="CV815" t="s">
        <v>3979</v>
      </c>
      <c r="CW815" t="s">
        <v>2972</v>
      </c>
      <c r="CX815" t="s">
        <v>853</v>
      </c>
      <c r="DC815" t="s">
        <v>1393</v>
      </c>
      <c r="DE815" t="s">
        <v>1728</v>
      </c>
    </row>
    <row r="816" spans="1:109" x14ac:dyDescent="0.25">
      <c r="A816" t="s">
        <v>1025</v>
      </c>
      <c r="B816">
        <v>1</v>
      </c>
      <c r="C816" s="56">
        <v>42419</v>
      </c>
      <c r="D816" t="s">
        <v>1153</v>
      </c>
      <c r="E816" t="s">
        <v>1577</v>
      </c>
      <c r="G816" t="s">
        <v>3980</v>
      </c>
      <c r="H816" t="s">
        <v>1144</v>
      </c>
      <c r="I816" t="s">
        <v>1144</v>
      </c>
      <c r="J816" t="s">
        <v>1144</v>
      </c>
      <c r="K816" t="s">
        <v>1144</v>
      </c>
      <c r="L816">
        <v>7.37</v>
      </c>
      <c r="M816">
        <v>20.66</v>
      </c>
      <c r="N816">
        <v>0</v>
      </c>
      <c r="O816" s="56">
        <v>0</v>
      </c>
      <c r="P816" s="56">
        <v>0</v>
      </c>
      <c r="Q816">
        <v>1</v>
      </c>
      <c r="R816">
        <v>1</v>
      </c>
      <c r="S816">
        <v>11</v>
      </c>
      <c r="T816">
        <v>8</v>
      </c>
      <c r="U816">
        <v>3</v>
      </c>
      <c r="V816">
        <v>1</v>
      </c>
      <c r="W816" t="s">
        <v>1156</v>
      </c>
      <c r="X816" t="s">
        <v>7755</v>
      </c>
      <c r="AA816">
        <v>0</v>
      </c>
      <c r="AB816">
        <v>0</v>
      </c>
      <c r="AC816">
        <v>0</v>
      </c>
      <c r="AD816">
        <v>0</v>
      </c>
      <c r="AE816">
        <v>0</v>
      </c>
      <c r="AF816">
        <v>0</v>
      </c>
      <c r="AG816">
        <v>0</v>
      </c>
      <c r="AJ816" s="56"/>
      <c r="AK816" s="56"/>
      <c r="AL816" s="56"/>
      <c r="AP816" t="s">
        <v>1155</v>
      </c>
      <c r="AR816">
        <v>2</v>
      </c>
      <c r="AS816" t="s">
        <v>1152</v>
      </c>
      <c r="AT816">
        <v>1</v>
      </c>
      <c r="AV816">
        <v>10</v>
      </c>
      <c r="AW816">
        <v>7</v>
      </c>
      <c r="AX816">
        <v>3</v>
      </c>
      <c r="AY816" t="s">
        <v>1148</v>
      </c>
      <c r="AZ816" t="s">
        <v>1148</v>
      </c>
      <c r="BA816">
        <v>10</v>
      </c>
      <c r="BD816">
        <v>1000000000</v>
      </c>
      <c r="BE816">
        <v>8</v>
      </c>
      <c r="BF816">
        <v>0.2</v>
      </c>
      <c r="BG816">
        <v>0</v>
      </c>
      <c r="BH816">
        <v>0</v>
      </c>
      <c r="BI816">
        <v>0</v>
      </c>
      <c r="BJ816">
        <v>0</v>
      </c>
      <c r="BK816">
        <v>0</v>
      </c>
      <c r="BL816">
        <v>0</v>
      </c>
      <c r="BM816">
        <v>8</v>
      </c>
      <c r="BN816">
        <v>0.2</v>
      </c>
      <c r="BO816">
        <v>0</v>
      </c>
      <c r="BP816">
        <v>0</v>
      </c>
      <c r="BR816">
        <v>2</v>
      </c>
      <c r="BS816">
        <v>3</v>
      </c>
      <c r="BX816">
        <v>0</v>
      </c>
      <c r="BY816">
        <v>0</v>
      </c>
      <c r="BZ816">
        <v>0</v>
      </c>
      <c r="CA816">
        <v>7.87</v>
      </c>
      <c r="CB816">
        <v>0</v>
      </c>
      <c r="CC816">
        <v>1</v>
      </c>
      <c r="CD816" s="56">
        <v>42095</v>
      </c>
      <c r="CE816" s="56">
        <v>42342</v>
      </c>
      <c r="CF816" s="56">
        <v>42342</v>
      </c>
      <c r="CG816" s="56">
        <v>42419</v>
      </c>
      <c r="CH816" s="56"/>
      <c r="CI816" s="56"/>
      <c r="CJ816">
        <v>0.15</v>
      </c>
      <c r="CK816">
        <v>0</v>
      </c>
      <c r="CL816">
        <v>0</v>
      </c>
      <c r="CM816">
        <v>0</v>
      </c>
      <c r="CN816">
        <v>0</v>
      </c>
      <c r="CO816">
        <v>0.47</v>
      </c>
      <c r="CP816">
        <v>0.48</v>
      </c>
      <c r="CQ816" t="s">
        <v>1154</v>
      </c>
      <c r="CR816" t="s">
        <v>1153</v>
      </c>
      <c r="CS816" t="s">
        <v>1725</v>
      </c>
      <c r="CT816" t="s">
        <v>1397</v>
      </c>
      <c r="CU816" t="s">
        <v>1396</v>
      </c>
      <c r="CV816" t="s">
        <v>3981</v>
      </c>
      <c r="CW816" t="s">
        <v>1727</v>
      </c>
      <c r="CX816" t="s">
        <v>853</v>
      </c>
      <c r="DC816" t="s">
        <v>1387</v>
      </c>
      <c r="DE816" t="s">
        <v>1728</v>
      </c>
    </row>
    <row r="817" spans="1:109" x14ac:dyDescent="0.25">
      <c r="A817" t="s">
        <v>1025</v>
      </c>
      <c r="B817">
        <v>1</v>
      </c>
      <c r="C817" s="56">
        <v>42419</v>
      </c>
      <c r="D817" t="s">
        <v>1153</v>
      </c>
      <c r="E817" t="s">
        <v>3982</v>
      </c>
      <c r="G817" t="s">
        <v>3983</v>
      </c>
      <c r="H817" t="s">
        <v>1144</v>
      </c>
      <c r="I817" t="s">
        <v>1144</v>
      </c>
      <c r="J817" t="s">
        <v>1144</v>
      </c>
      <c r="K817" t="s">
        <v>1144</v>
      </c>
      <c r="L817">
        <v>37.39</v>
      </c>
      <c r="M817">
        <v>83.13</v>
      </c>
      <c r="N817">
        <v>0</v>
      </c>
      <c r="O817" s="56">
        <v>0</v>
      </c>
      <c r="P817" s="56">
        <v>0</v>
      </c>
      <c r="Q817">
        <v>1</v>
      </c>
      <c r="R817">
        <v>1</v>
      </c>
      <c r="S817">
        <v>11</v>
      </c>
      <c r="T817">
        <v>8</v>
      </c>
      <c r="U817">
        <v>3</v>
      </c>
      <c r="V817">
        <v>1</v>
      </c>
      <c r="W817" t="s">
        <v>1156</v>
      </c>
      <c r="X817" t="s">
        <v>7716</v>
      </c>
      <c r="Y817">
        <v>18</v>
      </c>
      <c r="AA817">
        <v>0</v>
      </c>
      <c r="AB817">
        <v>0</v>
      </c>
      <c r="AC817">
        <v>0</v>
      </c>
      <c r="AD817">
        <v>0</v>
      </c>
      <c r="AE817">
        <v>0</v>
      </c>
      <c r="AF817">
        <v>0</v>
      </c>
      <c r="AG817">
        <v>0</v>
      </c>
      <c r="AJ817" s="56"/>
      <c r="AK817" s="56"/>
      <c r="AL817" s="56"/>
      <c r="AM817">
        <v>4</v>
      </c>
      <c r="AP817" t="s">
        <v>1155</v>
      </c>
      <c r="AR817">
        <v>5</v>
      </c>
      <c r="AS817" t="s">
        <v>1152</v>
      </c>
      <c r="AT817">
        <v>1</v>
      </c>
      <c r="AV817">
        <v>26</v>
      </c>
      <c r="AW817">
        <v>17</v>
      </c>
      <c r="AX817">
        <v>9</v>
      </c>
      <c r="AY817" t="s">
        <v>1148</v>
      </c>
      <c r="AZ817" t="s">
        <v>1147</v>
      </c>
      <c r="BA817">
        <v>19</v>
      </c>
      <c r="BD817">
        <v>1000000000</v>
      </c>
      <c r="BE817">
        <v>23</v>
      </c>
      <c r="BF817">
        <v>0.12</v>
      </c>
      <c r="BG817">
        <v>0</v>
      </c>
      <c r="BH817">
        <v>0</v>
      </c>
      <c r="BI817">
        <v>0</v>
      </c>
      <c r="BJ817">
        <v>0</v>
      </c>
      <c r="BK817">
        <v>0</v>
      </c>
      <c r="BL817">
        <v>5</v>
      </c>
      <c r="BM817">
        <v>28</v>
      </c>
      <c r="BN817">
        <v>-0.08</v>
      </c>
      <c r="BO817">
        <v>0</v>
      </c>
      <c r="BP817">
        <v>0</v>
      </c>
      <c r="BR817">
        <v>0</v>
      </c>
      <c r="BS817">
        <v>7</v>
      </c>
      <c r="BX817">
        <v>0</v>
      </c>
      <c r="BY817">
        <v>0</v>
      </c>
      <c r="BZ817">
        <v>0</v>
      </c>
      <c r="CA817">
        <v>5.34</v>
      </c>
      <c r="CB817">
        <v>0</v>
      </c>
      <c r="CC817">
        <v>1</v>
      </c>
      <c r="CD817" s="56">
        <v>42284</v>
      </c>
      <c r="CE817" s="56">
        <v>42342</v>
      </c>
      <c r="CF817" s="56">
        <v>42342</v>
      </c>
      <c r="CG817" s="56">
        <v>42419</v>
      </c>
      <c r="CH817" s="56"/>
      <c r="CI817" s="56"/>
      <c r="CJ817">
        <v>0.05</v>
      </c>
      <c r="CK817">
        <v>0</v>
      </c>
      <c r="CL817">
        <v>0</v>
      </c>
      <c r="CM817">
        <v>0</v>
      </c>
      <c r="CN817">
        <v>0</v>
      </c>
      <c r="CO817">
        <v>0.95</v>
      </c>
      <c r="CP817">
        <v>0</v>
      </c>
      <c r="CQ817" t="s">
        <v>1154</v>
      </c>
      <c r="CR817" t="s">
        <v>1153</v>
      </c>
      <c r="CS817" t="s">
        <v>1725</v>
      </c>
      <c r="CT817" t="s">
        <v>1397</v>
      </c>
      <c r="CU817" t="s">
        <v>1396</v>
      </c>
      <c r="CV817" t="s">
        <v>3984</v>
      </c>
      <c r="CW817" t="s">
        <v>1727</v>
      </c>
      <c r="CX817" t="s">
        <v>853</v>
      </c>
      <c r="DC817" t="s">
        <v>1387</v>
      </c>
      <c r="DE817" t="s">
        <v>1728</v>
      </c>
    </row>
    <row r="818" spans="1:109" x14ac:dyDescent="0.25">
      <c r="A818" t="s">
        <v>1025</v>
      </c>
      <c r="B818">
        <v>1</v>
      </c>
      <c r="C818" s="56">
        <v>42419</v>
      </c>
      <c r="D818" t="s">
        <v>1153</v>
      </c>
      <c r="E818" t="s">
        <v>1578</v>
      </c>
      <c r="G818" t="s">
        <v>3985</v>
      </c>
      <c r="H818" t="s">
        <v>1144</v>
      </c>
      <c r="I818" t="s">
        <v>1144</v>
      </c>
      <c r="J818" t="s">
        <v>1144</v>
      </c>
      <c r="K818" t="s">
        <v>1144</v>
      </c>
      <c r="L818">
        <v>0.23</v>
      </c>
      <c r="M818">
        <v>1.2</v>
      </c>
      <c r="N818">
        <v>0</v>
      </c>
      <c r="O818" s="56">
        <v>0</v>
      </c>
      <c r="P818" s="56">
        <v>0</v>
      </c>
      <c r="Q818">
        <v>1</v>
      </c>
      <c r="R818">
        <v>1</v>
      </c>
      <c r="S818">
        <v>11</v>
      </c>
      <c r="T818">
        <v>8</v>
      </c>
      <c r="U818">
        <v>3</v>
      </c>
      <c r="V818">
        <v>1</v>
      </c>
      <c r="W818" t="s">
        <v>1156</v>
      </c>
      <c r="X818" t="s">
        <v>7662</v>
      </c>
      <c r="Y818">
        <v>28</v>
      </c>
      <c r="AA818">
        <v>0</v>
      </c>
      <c r="AB818">
        <v>0</v>
      </c>
      <c r="AC818">
        <v>0</v>
      </c>
      <c r="AD818">
        <v>0</v>
      </c>
      <c r="AE818">
        <v>0</v>
      </c>
      <c r="AF818">
        <v>0</v>
      </c>
      <c r="AG818">
        <v>0</v>
      </c>
      <c r="AJ818" s="56"/>
      <c r="AK818" s="56"/>
      <c r="AL818" s="56"/>
      <c r="AM818">
        <v>20</v>
      </c>
      <c r="AP818" t="s">
        <v>1155</v>
      </c>
      <c r="AR818">
        <v>5</v>
      </c>
      <c r="AS818" t="s">
        <v>1152</v>
      </c>
      <c r="AT818">
        <v>1</v>
      </c>
      <c r="AV818">
        <v>35</v>
      </c>
      <c r="AW818">
        <v>23</v>
      </c>
      <c r="AX818">
        <v>12</v>
      </c>
      <c r="AY818" t="s">
        <v>1145</v>
      </c>
      <c r="AZ818" t="s">
        <v>1148</v>
      </c>
      <c r="BA818">
        <v>26</v>
      </c>
      <c r="BD818">
        <v>1000000000</v>
      </c>
      <c r="BE818">
        <v>15</v>
      </c>
      <c r="BF818">
        <v>0.56999999999999995</v>
      </c>
      <c r="BG818">
        <v>0</v>
      </c>
      <c r="BH818">
        <v>0</v>
      </c>
      <c r="BI818">
        <v>0</v>
      </c>
      <c r="BJ818">
        <v>0</v>
      </c>
      <c r="BK818">
        <v>0</v>
      </c>
      <c r="BL818">
        <v>10</v>
      </c>
      <c r="BM818">
        <v>25</v>
      </c>
      <c r="BN818">
        <v>0.28999999999999998</v>
      </c>
      <c r="BO818">
        <v>0</v>
      </c>
      <c r="BP818">
        <v>0</v>
      </c>
      <c r="BR818">
        <v>10</v>
      </c>
      <c r="BS818">
        <v>10</v>
      </c>
      <c r="BX818">
        <v>0</v>
      </c>
      <c r="BY818">
        <v>0</v>
      </c>
      <c r="BZ818">
        <v>0</v>
      </c>
      <c r="CA818">
        <v>18.399999999999999</v>
      </c>
      <c r="CB818">
        <v>0</v>
      </c>
      <c r="CC818">
        <v>1</v>
      </c>
      <c r="CD818" s="56">
        <v>42272</v>
      </c>
      <c r="CE818" s="56">
        <v>42342</v>
      </c>
      <c r="CF818" s="56">
        <v>42342</v>
      </c>
      <c r="CG818" s="56">
        <v>42419</v>
      </c>
      <c r="CH818" s="56"/>
      <c r="CI818" s="56"/>
      <c r="CJ818">
        <v>0.3</v>
      </c>
      <c r="CK818">
        <v>0</v>
      </c>
      <c r="CL818">
        <v>0</v>
      </c>
      <c r="CM818">
        <v>0</v>
      </c>
      <c r="CN818">
        <v>0.38</v>
      </c>
      <c r="CO818">
        <v>0.56999999999999995</v>
      </c>
      <c r="CP818">
        <v>0</v>
      </c>
      <c r="CQ818" t="s">
        <v>1154</v>
      </c>
      <c r="CR818" t="s">
        <v>1153</v>
      </c>
      <c r="CS818" t="s">
        <v>1725</v>
      </c>
      <c r="CT818" t="s">
        <v>1397</v>
      </c>
      <c r="CU818" t="s">
        <v>1396</v>
      </c>
      <c r="CV818" t="s">
        <v>3986</v>
      </c>
      <c r="CW818" t="s">
        <v>1727</v>
      </c>
      <c r="CX818" t="s">
        <v>853</v>
      </c>
      <c r="DC818" t="s">
        <v>1387</v>
      </c>
      <c r="DE818" t="s">
        <v>1728</v>
      </c>
    </row>
    <row r="819" spans="1:109" x14ac:dyDescent="0.25">
      <c r="A819" t="s">
        <v>1025</v>
      </c>
      <c r="B819">
        <v>1</v>
      </c>
      <c r="C819" s="56">
        <v>42419</v>
      </c>
      <c r="D819" t="s">
        <v>1153</v>
      </c>
      <c r="E819" t="s">
        <v>3987</v>
      </c>
      <c r="G819" t="s">
        <v>3988</v>
      </c>
      <c r="H819" t="s">
        <v>1144</v>
      </c>
      <c r="I819" t="s">
        <v>1144</v>
      </c>
      <c r="J819" t="s">
        <v>1144</v>
      </c>
      <c r="K819" t="s">
        <v>1144</v>
      </c>
      <c r="L819">
        <v>34.46</v>
      </c>
      <c r="M819">
        <v>72.569999999999993</v>
      </c>
      <c r="N819">
        <v>0</v>
      </c>
      <c r="O819" s="56">
        <v>0</v>
      </c>
      <c r="P819" s="56">
        <v>0</v>
      </c>
      <c r="Q819">
        <v>1</v>
      </c>
      <c r="R819">
        <v>1</v>
      </c>
      <c r="S819">
        <v>11</v>
      </c>
      <c r="T819">
        <v>8</v>
      </c>
      <c r="U819">
        <v>3</v>
      </c>
      <c r="V819">
        <v>1</v>
      </c>
      <c r="X819" t="s">
        <v>7755</v>
      </c>
      <c r="AA819">
        <v>0</v>
      </c>
      <c r="AB819">
        <v>0</v>
      </c>
      <c r="AC819">
        <v>0</v>
      </c>
      <c r="AD819">
        <v>0</v>
      </c>
      <c r="AE819">
        <v>0</v>
      </c>
      <c r="AF819">
        <v>0</v>
      </c>
      <c r="AG819">
        <v>0</v>
      </c>
      <c r="AJ819" s="56"/>
      <c r="AK819" s="56"/>
      <c r="AL819" s="56"/>
      <c r="AP819" t="s">
        <v>1155</v>
      </c>
      <c r="AS819" t="s">
        <v>1152</v>
      </c>
      <c r="AT819">
        <v>1</v>
      </c>
      <c r="AV819">
        <v>2</v>
      </c>
      <c r="AW819">
        <v>2</v>
      </c>
      <c r="AX819">
        <v>1</v>
      </c>
      <c r="AY819" t="s">
        <v>1147</v>
      </c>
      <c r="AZ819" t="s">
        <v>1147</v>
      </c>
      <c r="BA819">
        <v>2</v>
      </c>
      <c r="BD819">
        <v>1000000000</v>
      </c>
      <c r="BE819">
        <v>4</v>
      </c>
      <c r="BF819">
        <v>-1</v>
      </c>
      <c r="BG819">
        <v>0</v>
      </c>
      <c r="BH819">
        <v>0</v>
      </c>
      <c r="BI819">
        <v>0</v>
      </c>
      <c r="BJ819">
        <v>0</v>
      </c>
      <c r="BK819">
        <v>0</v>
      </c>
      <c r="BL819">
        <v>0</v>
      </c>
      <c r="BM819">
        <v>4</v>
      </c>
      <c r="BN819">
        <v>-1</v>
      </c>
      <c r="BO819">
        <v>0</v>
      </c>
      <c r="BP819">
        <v>0</v>
      </c>
      <c r="BR819">
        <v>0</v>
      </c>
      <c r="BS819">
        <v>1</v>
      </c>
      <c r="BX819">
        <v>0</v>
      </c>
      <c r="BY819">
        <v>68.92</v>
      </c>
      <c r="BZ819">
        <v>0</v>
      </c>
      <c r="CA819">
        <v>4.83</v>
      </c>
      <c r="CB819">
        <v>0</v>
      </c>
      <c r="CC819">
        <v>1</v>
      </c>
      <c r="CD819" s="56">
        <v>42095</v>
      </c>
      <c r="CE819" s="56">
        <v>42342</v>
      </c>
      <c r="CF819" s="56">
        <v>42342</v>
      </c>
      <c r="CG819" s="56">
        <v>42419</v>
      </c>
      <c r="CH819" s="56"/>
      <c r="CI819" s="56"/>
      <c r="CJ819">
        <v>0</v>
      </c>
      <c r="CK819">
        <v>0</v>
      </c>
      <c r="CL819">
        <v>0</v>
      </c>
      <c r="CM819">
        <v>0</v>
      </c>
      <c r="CN819">
        <v>0</v>
      </c>
      <c r="CO819">
        <v>0</v>
      </c>
      <c r="CP819">
        <v>0.95</v>
      </c>
      <c r="CQ819" t="s">
        <v>1154</v>
      </c>
      <c r="CR819" t="s">
        <v>1153</v>
      </c>
      <c r="CS819" t="s">
        <v>1725</v>
      </c>
      <c r="CT819" t="s">
        <v>1397</v>
      </c>
      <c r="CU819" t="s">
        <v>1396</v>
      </c>
      <c r="CV819" t="s">
        <v>3989</v>
      </c>
      <c r="CW819" t="s">
        <v>1727</v>
      </c>
      <c r="CX819" t="s">
        <v>853</v>
      </c>
      <c r="DC819" t="s">
        <v>1387</v>
      </c>
      <c r="DE819" t="s">
        <v>1728</v>
      </c>
    </row>
    <row r="820" spans="1:109" x14ac:dyDescent="0.25">
      <c r="A820" t="s">
        <v>1025</v>
      </c>
      <c r="B820">
        <v>2</v>
      </c>
      <c r="C820" s="56">
        <v>42419</v>
      </c>
      <c r="D820" t="s">
        <v>1153</v>
      </c>
      <c r="E820" t="s">
        <v>3990</v>
      </c>
      <c r="G820" t="s">
        <v>3991</v>
      </c>
      <c r="H820" t="s">
        <v>1144</v>
      </c>
      <c r="I820" t="s">
        <v>1144</v>
      </c>
      <c r="J820" t="s">
        <v>1144</v>
      </c>
      <c r="K820" t="s">
        <v>1144</v>
      </c>
      <c r="L820">
        <v>0.35</v>
      </c>
      <c r="M820">
        <v>1.0900000000000001</v>
      </c>
      <c r="N820">
        <v>0</v>
      </c>
      <c r="O820" s="56">
        <v>0</v>
      </c>
      <c r="P820" s="56">
        <v>0</v>
      </c>
      <c r="Q820">
        <v>1</v>
      </c>
      <c r="R820">
        <v>1</v>
      </c>
      <c r="S820">
        <v>11</v>
      </c>
      <c r="T820">
        <v>8</v>
      </c>
      <c r="U820">
        <v>3</v>
      </c>
      <c r="V820">
        <v>1</v>
      </c>
      <c r="W820" t="s">
        <v>1156</v>
      </c>
      <c r="X820" t="s">
        <v>7659</v>
      </c>
      <c r="Y820">
        <v>47</v>
      </c>
      <c r="AA820">
        <v>0</v>
      </c>
      <c r="AB820">
        <v>0</v>
      </c>
      <c r="AC820">
        <v>0</v>
      </c>
      <c r="AD820">
        <v>0</v>
      </c>
      <c r="AE820">
        <v>0</v>
      </c>
      <c r="AF820">
        <v>0</v>
      </c>
      <c r="AG820">
        <v>0</v>
      </c>
      <c r="AJ820" s="56"/>
      <c r="AK820" s="56"/>
      <c r="AL820" s="56"/>
      <c r="AP820" t="s">
        <v>1155</v>
      </c>
      <c r="AR820">
        <v>5</v>
      </c>
      <c r="AS820" t="s">
        <v>1152</v>
      </c>
      <c r="AT820">
        <v>1</v>
      </c>
      <c r="AV820">
        <v>35</v>
      </c>
      <c r="AW820">
        <v>23</v>
      </c>
      <c r="AX820">
        <v>12</v>
      </c>
      <c r="AY820" t="s">
        <v>1146</v>
      </c>
      <c r="AZ820" t="s">
        <v>1148</v>
      </c>
      <c r="BA820">
        <v>50</v>
      </c>
      <c r="BD820">
        <v>1000000000</v>
      </c>
      <c r="BE820">
        <v>2</v>
      </c>
      <c r="BF820">
        <v>0.94</v>
      </c>
      <c r="BG820">
        <v>33</v>
      </c>
      <c r="BH820">
        <v>0</v>
      </c>
      <c r="BI820">
        <v>0</v>
      </c>
      <c r="BJ820">
        <v>0</v>
      </c>
      <c r="BK820">
        <v>0</v>
      </c>
      <c r="BL820">
        <v>0</v>
      </c>
      <c r="BM820">
        <v>35</v>
      </c>
      <c r="BN820">
        <v>0</v>
      </c>
      <c r="BO820">
        <v>0</v>
      </c>
      <c r="BP820">
        <v>0</v>
      </c>
      <c r="BR820">
        <v>0</v>
      </c>
      <c r="BS820">
        <v>10</v>
      </c>
      <c r="BX820">
        <v>7.4</v>
      </c>
      <c r="BY820">
        <v>0</v>
      </c>
      <c r="BZ820">
        <v>0</v>
      </c>
      <c r="CA820">
        <v>9.23</v>
      </c>
      <c r="CB820">
        <v>0</v>
      </c>
      <c r="CC820">
        <v>1</v>
      </c>
      <c r="CD820" s="56">
        <v>42342</v>
      </c>
      <c r="CE820" s="56">
        <v>42342</v>
      </c>
      <c r="CF820" s="56">
        <v>42342</v>
      </c>
      <c r="CG820" s="56">
        <v>42419</v>
      </c>
      <c r="CH820" s="56"/>
      <c r="CI820" s="56"/>
      <c r="CJ820">
        <v>2.42</v>
      </c>
      <c r="CK820">
        <v>710</v>
      </c>
      <c r="CL820">
        <v>0</v>
      </c>
      <c r="CM820">
        <v>0.92</v>
      </c>
      <c r="CN820">
        <v>0</v>
      </c>
      <c r="CO820">
        <v>0</v>
      </c>
      <c r="CP820">
        <v>0.04</v>
      </c>
      <c r="CQ820" t="s">
        <v>1154</v>
      </c>
      <c r="CR820" t="s">
        <v>1153</v>
      </c>
      <c r="CS820" t="s">
        <v>1748</v>
      </c>
      <c r="CT820" t="s">
        <v>1397</v>
      </c>
      <c r="CU820" t="s">
        <v>1396</v>
      </c>
      <c r="CV820" t="s">
        <v>3992</v>
      </c>
      <c r="CW820" t="s">
        <v>1727</v>
      </c>
      <c r="CX820" t="s">
        <v>853</v>
      </c>
      <c r="DC820" t="s">
        <v>1387</v>
      </c>
      <c r="DE820" t="s">
        <v>1392</v>
      </c>
    </row>
    <row r="821" spans="1:109" x14ac:dyDescent="0.25">
      <c r="A821" t="s">
        <v>1025</v>
      </c>
      <c r="B821">
        <v>2</v>
      </c>
      <c r="C821" s="56">
        <v>42419</v>
      </c>
      <c r="D821" t="s">
        <v>1153</v>
      </c>
      <c r="E821" t="s">
        <v>3993</v>
      </c>
      <c r="G821" t="s">
        <v>3994</v>
      </c>
      <c r="H821" t="s">
        <v>1144</v>
      </c>
      <c r="I821" t="s">
        <v>1144</v>
      </c>
      <c r="J821" t="s">
        <v>1144</v>
      </c>
      <c r="K821" t="s">
        <v>1144</v>
      </c>
      <c r="L821">
        <v>1.26</v>
      </c>
      <c r="M821">
        <v>3.25</v>
      </c>
      <c r="N821">
        <v>0</v>
      </c>
      <c r="O821" s="56">
        <v>0</v>
      </c>
      <c r="P821" s="56">
        <v>0</v>
      </c>
      <c r="Q821">
        <v>1</v>
      </c>
      <c r="R821">
        <v>1</v>
      </c>
      <c r="S821">
        <v>11</v>
      </c>
      <c r="T821">
        <v>8</v>
      </c>
      <c r="U821">
        <v>3</v>
      </c>
      <c r="V821">
        <v>1</v>
      </c>
      <c r="X821" t="s">
        <v>7757</v>
      </c>
      <c r="AA821">
        <v>0</v>
      </c>
      <c r="AB821">
        <v>0</v>
      </c>
      <c r="AC821">
        <v>0</v>
      </c>
      <c r="AD821">
        <v>0</v>
      </c>
      <c r="AE821">
        <v>0</v>
      </c>
      <c r="AF821">
        <v>0</v>
      </c>
      <c r="AG821">
        <v>0</v>
      </c>
      <c r="AJ821" s="56"/>
      <c r="AK821" s="56"/>
      <c r="AL821" s="56"/>
      <c r="AM821">
        <v>5</v>
      </c>
      <c r="AP821" t="s">
        <v>1155</v>
      </c>
      <c r="AR821">
        <v>5</v>
      </c>
      <c r="AS821" t="s">
        <v>1152</v>
      </c>
      <c r="AT821">
        <v>1</v>
      </c>
      <c r="AV821">
        <v>8</v>
      </c>
      <c r="AW821">
        <v>5</v>
      </c>
      <c r="AX821">
        <v>3</v>
      </c>
      <c r="AY821" t="s">
        <v>1147</v>
      </c>
      <c r="AZ821" t="s">
        <v>1147</v>
      </c>
      <c r="BA821">
        <v>10</v>
      </c>
      <c r="BD821">
        <v>1000000000</v>
      </c>
      <c r="BE821">
        <v>9</v>
      </c>
      <c r="BF821">
        <v>-0.13</v>
      </c>
      <c r="BG821">
        <v>0</v>
      </c>
      <c r="BH821">
        <v>0</v>
      </c>
      <c r="BI821">
        <v>0</v>
      </c>
      <c r="BJ821">
        <v>0</v>
      </c>
      <c r="BK821">
        <v>0</v>
      </c>
      <c r="BL821">
        <v>0</v>
      </c>
      <c r="BM821">
        <v>9</v>
      </c>
      <c r="BN821">
        <v>-0.13</v>
      </c>
      <c r="BO821">
        <v>0</v>
      </c>
      <c r="BP821">
        <v>0</v>
      </c>
      <c r="BR821">
        <v>0</v>
      </c>
      <c r="BS821">
        <v>2</v>
      </c>
      <c r="BX821">
        <v>0</v>
      </c>
      <c r="BY821">
        <v>1.26</v>
      </c>
      <c r="BZ821">
        <v>0</v>
      </c>
      <c r="CA821">
        <v>6.89</v>
      </c>
      <c r="CB821">
        <v>0</v>
      </c>
      <c r="CC821">
        <v>1</v>
      </c>
      <c r="CD821" s="56">
        <v>42341</v>
      </c>
      <c r="CE821" s="56">
        <v>42342</v>
      </c>
      <c r="CF821" s="56">
        <v>42342</v>
      </c>
      <c r="CG821" s="56">
        <v>42419</v>
      </c>
      <c r="CH821" s="56"/>
      <c r="CI821" s="56"/>
      <c r="CJ821">
        <v>0.2</v>
      </c>
      <c r="CK821">
        <v>0</v>
      </c>
      <c r="CL821">
        <v>0</v>
      </c>
      <c r="CM821">
        <v>0</v>
      </c>
      <c r="CN821">
        <v>0.12</v>
      </c>
      <c r="CO821">
        <v>0</v>
      </c>
      <c r="CP821">
        <v>0.84</v>
      </c>
      <c r="CQ821" t="s">
        <v>1154</v>
      </c>
      <c r="CR821" t="s">
        <v>1153</v>
      </c>
      <c r="CS821" t="s">
        <v>1748</v>
      </c>
      <c r="CT821" t="s">
        <v>1397</v>
      </c>
      <c r="CU821" t="s">
        <v>1396</v>
      </c>
      <c r="CV821" t="s">
        <v>3995</v>
      </c>
      <c r="CW821" t="s">
        <v>1727</v>
      </c>
      <c r="CX821" t="s">
        <v>853</v>
      </c>
      <c r="DC821" t="s">
        <v>1387</v>
      </c>
      <c r="DE821" t="s">
        <v>1392</v>
      </c>
    </row>
    <row r="822" spans="1:109" x14ac:dyDescent="0.25">
      <c r="A822" t="s">
        <v>1025</v>
      </c>
      <c r="B822">
        <v>2</v>
      </c>
      <c r="C822" s="56">
        <v>42419</v>
      </c>
      <c r="D822" t="s">
        <v>1153</v>
      </c>
      <c r="E822" t="s">
        <v>3996</v>
      </c>
      <c r="G822" t="s">
        <v>3997</v>
      </c>
      <c r="H822" t="s">
        <v>1144</v>
      </c>
      <c r="I822" t="s">
        <v>1144</v>
      </c>
      <c r="J822" t="s">
        <v>1144</v>
      </c>
      <c r="K822" t="s">
        <v>1144</v>
      </c>
      <c r="L822">
        <v>2.86</v>
      </c>
      <c r="M822">
        <v>9.1300000000000008</v>
      </c>
      <c r="N822">
        <v>0</v>
      </c>
      <c r="O822" s="56">
        <v>0</v>
      </c>
      <c r="P822" s="56">
        <v>0</v>
      </c>
      <c r="Q822">
        <v>1</v>
      </c>
      <c r="R822">
        <v>1</v>
      </c>
      <c r="S822">
        <v>11</v>
      </c>
      <c r="T822">
        <v>8</v>
      </c>
      <c r="U822">
        <v>3</v>
      </c>
      <c r="V822">
        <v>1</v>
      </c>
      <c r="W822" t="s">
        <v>1156</v>
      </c>
      <c r="X822" t="s">
        <v>7757</v>
      </c>
      <c r="AA822">
        <v>0</v>
      </c>
      <c r="AB822">
        <v>0</v>
      </c>
      <c r="AC822">
        <v>0</v>
      </c>
      <c r="AD822">
        <v>0</v>
      </c>
      <c r="AE822">
        <v>0</v>
      </c>
      <c r="AF822">
        <v>0</v>
      </c>
      <c r="AG822">
        <v>0</v>
      </c>
      <c r="AJ822" s="56"/>
      <c r="AK822" s="56"/>
      <c r="AL822" s="56"/>
      <c r="AM822">
        <v>6</v>
      </c>
      <c r="AP822" t="s">
        <v>1155</v>
      </c>
      <c r="AR822">
        <v>5</v>
      </c>
      <c r="AS822" t="s">
        <v>1152</v>
      </c>
      <c r="AT822">
        <v>1</v>
      </c>
      <c r="AV822">
        <v>14</v>
      </c>
      <c r="AW822">
        <v>9</v>
      </c>
      <c r="AX822">
        <v>5</v>
      </c>
      <c r="AY822" t="s">
        <v>1148</v>
      </c>
      <c r="AZ822" t="s">
        <v>1148</v>
      </c>
      <c r="BA822">
        <v>20</v>
      </c>
      <c r="BD822">
        <v>1000000000</v>
      </c>
      <c r="BE822">
        <v>12</v>
      </c>
      <c r="BF822">
        <v>0.14000000000000001</v>
      </c>
      <c r="BG822">
        <v>0</v>
      </c>
      <c r="BH822">
        <v>0</v>
      </c>
      <c r="BI822">
        <v>0</v>
      </c>
      <c r="BJ822">
        <v>0</v>
      </c>
      <c r="BK822">
        <v>0</v>
      </c>
      <c r="BL822">
        <v>0</v>
      </c>
      <c r="BM822">
        <v>12</v>
      </c>
      <c r="BN822">
        <v>0.14000000000000001</v>
      </c>
      <c r="BO822">
        <v>0</v>
      </c>
      <c r="BP822">
        <v>0</v>
      </c>
      <c r="BR822">
        <v>0</v>
      </c>
      <c r="BS822">
        <v>4</v>
      </c>
      <c r="BX822">
        <v>0</v>
      </c>
      <c r="BY822">
        <v>0</v>
      </c>
      <c r="BZ822">
        <v>0</v>
      </c>
      <c r="CA822">
        <v>9.57</v>
      </c>
      <c r="CB822">
        <v>0</v>
      </c>
      <c r="CC822">
        <v>1</v>
      </c>
      <c r="CD822" s="56">
        <v>42341</v>
      </c>
      <c r="CE822" s="56">
        <v>42342</v>
      </c>
      <c r="CF822" s="56">
        <v>42342</v>
      </c>
      <c r="CG822" s="56">
        <v>42419</v>
      </c>
      <c r="CH822" s="56"/>
      <c r="CI822" s="56"/>
      <c r="CJ822">
        <v>0.08</v>
      </c>
      <c r="CK822">
        <v>0</v>
      </c>
      <c r="CL822">
        <v>0</v>
      </c>
      <c r="CM822">
        <v>0</v>
      </c>
      <c r="CN822">
        <v>0</v>
      </c>
      <c r="CO822">
        <v>0.05</v>
      </c>
      <c r="CP822">
        <v>0.91</v>
      </c>
      <c r="CQ822" t="s">
        <v>1154</v>
      </c>
      <c r="CR822" t="s">
        <v>1153</v>
      </c>
      <c r="CS822" t="s">
        <v>1748</v>
      </c>
      <c r="CT822" t="s">
        <v>1397</v>
      </c>
      <c r="CU822" t="s">
        <v>1396</v>
      </c>
      <c r="CV822" t="s">
        <v>3998</v>
      </c>
      <c r="CW822" t="s">
        <v>1727</v>
      </c>
      <c r="CX822" t="s">
        <v>853</v>
      </c>
      <c r="DC822" t="s">
        <v>1387</v>
      </c>
      <c r="DE822" t="s">
        <v>1392</v>
      </c>
    </row>
    <row r="823" spans="1:109" x14ac:dyDescent="0.25">
      <c r="A823" t="s">
        <v>1025</v>
      </c>
      <c r="B823">
        <v>1</v>
      </c>
      <c r="C823" s="56">
        <v>42419</v>
      </c>
      <c r="D823" t="s">
        <v>1153</v>
      </c>
      <c r="E823" t="s">
        <v>3999</v>
      </c>
      <c r="G823" t="s">
        <v>4000</v>
      </c>
      <c r="H823" t="s">
        <v>1144</v>
      </c>
      <c r="I823" t="s">
        <v>1144</v>
      </c>
      <c r="J823" t="s">
        <v>1144</v>
      </c>
      <c r="K823" t="s">
        <v>1144</v>
      </c>
      <c r="L823">
        <v>5.67</v>
      </c>
      <c r="M823">
        <v>18.399999999999999</v>
      </c>
      <c r="N823">
        <v>0</v>
      </c>
      <c r="O823" s="56">
        <v>0</v>
      </c>
      <c r="P823" s="56">
        <v>0</v>
      </c>
      <c r="Q823">
        <v>1</v>
      </c>
      <c r="R823">
        <v>1</v>
      </c>
      <c r="S823">
        <v>11</v>
      </c>
      <c r="T823">
        <v>8</v>
      </c>
      <c r="U823">
        <v>3</v>
      </c>
      <c r="V823">
        <v>1</v>
      </c>
      <c r="W823" t="s">
        <v>1156</v>
      </c>
      <c r="X823" t="s">
        <v>7755</v>
      </c>
      <c r="AA823">
        <v>0</v>
      </c>
      <c r="AB823">
        <v>0</v>
      </c>
      <c r="AC823">
        <v>0</v>
      </c>
      <c r="AD823">
        <v>0</v>
      </c>
      <c r="AE823">
        <v>0</v>
      </c>
      <c r="AF823">
        <v>0</v>
      </c>
      <c r="AG823">
        <v>0</v>
      </c>
      <c r="AJ823" s="56"/>
      <c r="AK823" s="56"/>
      <c r="AL823" s="56"/>
      <c r="AM823">
        <v>1</v>
      </c>
      <c r="AP823" t="s">
        <v>1155</v>
      </c>
      <c r="AS823" t="s">
        <v>1152</v>
      </c>
      <c r="AT823">
        <v>1</v>
      </c>
      <c r="AV823">
        <v>1</v>
      </c>
      <c r="AW823">
        <v>1</v>
      </c>
      <c r="AX823">
        <v>0.5</v>
      </c>
      <c r="AY823" t="s">
        <v>1145</v>
      </c>
      <c r="AZ823" t="s">
        <v>1145</v>
      </c>
      <c r="BA823">
        <v>1</v>
      </c>
      <c r="BD823">
        <v>1000000000</v>
      </c>
      <c r="BE823">
        <v>1</v>
      </c>
      <c r="BF823">
        <v>0</v>
      </c>
      <c r="BG823">
        <v>0</v>
      </c>
      <c r="BH823">
        <v>0</v>
      </c>
      <c r="BI823">
        <v>0</v>
      </c>
      <c r="BJ823">
        <v>0</v>
      </c>
      <c r="BK823">
        <v>0</v>
      </c>
      <c r="BL823">
        <v>0</v>
      </c>
      <c r="BM823">
        <v>1</v>
      </c>
      <c r="BN823">
        <v>0</v>
      </c>
      <c r="BO823">
        <v>0</v>
      </c>
      <c r="BP823">
        <v>0</v>
      </c>
      <c r="BR823">
        <v>0</v>
      </c>
      <c r="BS823">
        <v>0</v>
      </c>
      <c r="BX823">
        <v>0</v>
      </c>
      <c r="BY823">
        <v>0</v>
      </c>
      <c r="BZ823">
        <v>0</v>
      </c>
      <c r="CA823">
        <v>9.8000000000000007</v>
      </c>
      <c r="CB823">
        <v>0</v>
      </c>
      <c r="CC823">
        <v>1</v>
      </c>
      <c r="CD823" s="56">
        <v>42095</v>
      </c>
      <c r="CE823" s="56">
        <v>42342</v>
      </c>
      <c r="CF823" s="56">
        <v>42342</v>
      </c>
      <c r="CG823" s="56">
        <v>42419</v>
      </c>
      <c r="CH823" s="56"/>
      <c r="CI823" s="56"/>
      <c r="CJ823">
        <v>0</v>
      </c>
      <c r="CK823">
        <v>0</v>
      </c>
      <c r="CL823">
        <v>0</v>
      </c>
      <c r="CM823">
        <v>0</v>
      </c>
      <c r="CN823">
        <v>0.95</v>
      </c>
      <c r="CO823">
        <v>0</v>
      </c>
      <c r="CP823">
        <v>0</v>
      </c>
      <c r="CQ823" t="s">
        <v>1154</v>
      </c>
      <c r="CR823" t="s">
        <v>1153</v>
      </c>
      <c r="CS823" t="s">
        <v>1725</v>
      </c>
      <c r="CT823" t="s">
        <v>1397</v>
      </c>
      <c r="CU823" t="s">
        <v>1396</v>
      </c>
      <c r="CV823" t="s">
        <v>4001</v>
      </c>
      <c r="CW823" t="s">
        <v>2121</v>
      </c>
      <c r="CX823" t="s">
        <v>853</v>
      </c>
      <c r="DC823" t="s">
        <v>1387</v>
      </c>
      <c r="DE823" t="s">
        <v>1728</v>
      </c>
    </row>
    <row r="824" spans="1:109" x14ac:dyDescent="0.25">
      <c r="A824" t="s">
        <v>1025</v>
      </c>
      <c r="B824">
        <v>1</v>
      </c>
      <c r="C824" s="56">
        <v>42419</v>
      </c>
      <c r="D824" t="s">
        <v>1153</v>
      </c>
      <c r="E824" t="s">
        <v>4002</v>
      </c>
      <c r="G824" t="s">
        <v>4003</v>
      </c>
      <c r="H824" t="s">
        <v>1144</v>
      </c>
      <c r="I824" t="s">
        <v>1144</v>
      </c>
      <c r="J824" t="s">
        <v>1144</v>
      </c>
      <c r="K824" t="s">
        <v>1144</v>
      </c>
      <c r="L824">
        <v>5.3</v>
      </c>
      <c r="M824">
        <v>14.55</v>
      </c>
      <c r="N824">
        <v>0</v>
      </c>
      <c r="O824" s="56">
        <v>0</v>
      </c>
      <c r="P824" s="56">
        <v>0</v>
      </c>
      <c r="Q824">
        <v>1</v>
      </c>
      <c r="R824">
        <v>1</v>
      </c>
      <c r="S824">
        <v>11</v>
      </c>
      <c r="T824">
        <v>8</v>
      </c>
      <c r="U824">
        <v>3</v>
      </c>
      <c r="V824">
        <v>1</v>
      </c>
      <c r="X824" t="s">
        <v>7716</v>
      </c>
      <c r="AA824">
        <v>0</v>
      </c>
      <c r="AB824">
        <v>0</v>
      </c>
      <c r="AC824">
        <v>0</v>
      </c>
      <c r="AD824">
        <v>0</v>
      </c>
      <c r="AE824">
        <v>0</v>
      </c>
      <c r="AF824">
        <v>0</v>
      </c>
      <c r="AG824">
        <v>0</v>
      </c>
      <c r="AJ824" s="56"/>
      <c r="AK824" s="56"/>
      <c r="AL824" s="56"/>
      <c r="AM824">
        <v>4</v>
      </c>
      <c r="AP824" t="s">
        <v>1155</v>
      </c>
      <c r="AR824">
        <v>5</v>
      </c>
      <c r="AS824" t="s">
        <v>1152</v>
      </c>
      <c r="AT824">
        <v>1</v>
      </c>
      <c r="AV824">
        <v>48</v>
      </c>
      <c r="AW824">
        <v>32</v>
      </c>
      <c r="AX824">
        <v>16</v>
      </c>
      <c r="AY824" t="s">
        <v>1147</v>
      </c>
      <c r="AZ824" t="s">
        <v>1147</v>
      </c>
      <c r="BA824">
        <v>60</v>
      </c>
      <c r="BD824">
        <v>1000000000</v>
      </c>
      <c r="BE824">
        <v>65</v>
      </c>
      <c r="BF824">
        <v>-0.35</v>
      </c>
      <c r="BG824">
        <v>0</v>
      </c>
      <c r="BH824">
        <v>0</v>
      </c>
      <c r="BI824">
        <v>0</v>
      </c>
      <c r="BJ824">
        <v>0</v>
      </c>
      <c r="BK824">
        <v>0</v>
      </c>
      <c r="BL824">
        <v>0</v>
      </c>
      <c r="BM824">
        <v>65</v>
      </c>
      <c r="BN824">
        <v>-0.35</v>
      </c>
      <c r="BO824">
        <v>0</v>
      </c>
      <c r="BP824">
        <v>0</v>
      </c>
      <c r="BR824">
        <v>0</v>
      </c>
      <c r="BS824">
        <v>13</v>
      </c>
      <c r="BX824">
        <v>0</v>
      </c>
      <c r="BY824">
        <v>90.1</v>
      </c>
      <c r="BZ824">
        <v>0</v>
      </c>
      <c r="CA824">
        <v>7.62</v>
      </c>
      <c r="CB824">
        <v>0</v>
      </c>
      <c r="CC824">
        <v>1</v>
      </c>
      <c r="CD824" s="56">
        <v>42284</v>
      </c>
      <c r="CE824" s="56">
        <v>42342</v>
      </c>
      <c r="CF824" s="56">
        <v>42342</v>
      </c>
      <c r="CG824" s="56">
        <v>42419</v>
      </c>
      <c r="CH824" s="56"/>
      <c r="CI824" s="56"/>
      <c r="CJ824">
        <v>0.09</v>
      </c>
      <c r="CK824">
        <v>0</v>
      </c>
      <c r="CL824">
        <v>0</v>
      </c>
      <c r="CM824">
        <v>0</v>
      </c>
      <c r="CN824">
        <v>0</v>
      </c>
      <c r="CO824">
        <v>0</v>
      </c>
      <c r="CP824">
        <v>0.95</v>
      </c>
      <c r="CQ824" t="s">
        <v>1154</v>
      </c>
      <c r="CR824" t="s">
        <v>1153</v>
      </c>
      <c r="CS824" t="s">
        <v>1725</v>
      </c>
      <c r="CT824" t="s">
        <v>1397</v>
      </c>
      <c r="CU824" t="s">
        <v>1396</v>
      </c>
      <c r="CV824" t="s">
        <v>4004</v>
      </c>
      <c r="CW824" t="s">
        <v>1390</v>
      </c>
      <c r="CX824" t="s">
        <v>853</v>
      </c>
      <c r="DC824" t="s">
        <v>1387</v>
      </c>
      <c r="DE824" t="s">
        <v>1728</v>
      </c>
    </row>
    <row r="825" spans="1:109" x14ac:dyDescent="0.25">
      <c r="A825" t="s">
        <v>1025</v>
      </c>
      <c r="B825">
        <v>1</v>
      </c>
      <c r="C825" s="56">
        <v>42419</v>
      </c>
      <c r="D825" t="s">
        <v>1153</v>
      </c>
      <c r="E825" t="s">
        <v>1579</v>
      </c>
      <c r="G825" t="s">
        <v>4005</v>
      </c>
      <c r="H825" t="s">
        <v>1144</v>
      </c>
      <c r="I825" t="s">
        <v>1144</v>
      </c>
      <c r="J825" t="s">
        <v>1144</v>
      </c>
      <c r="K825" t="s">
        <v>1144</v>
      </c>
      <c r="L825">
        <v>23.52</v>
      </c>
      <c r="M825">
        <v>42.81</v>
      </c>
      <c r="N825">
        <v>0</v>
      </c>
      <c r="O825" s="56">
        <v>0</v>
      </c>
      <c r="P825" s="56">
        <v>0</v>
      </c>
      <c r="Q825">
        <v>1</v>
      </c>
      <c r="R825">
        <v>1</v>
      </c>
      <c r="S825">
        <v>11</v>
      </c>
      <c r="T825">
        <v>8</v>
      </c>
      <c r="U825">
        <v>3</v>
      </c>
      <c r="V825">
        <v>1</v>
      </c>
      <c r="W825" t="s">
        <v>1156</v>
      </c>
      <c r="X825" t="s">
        <v>7755</v>
      </c>
      <c r="Y825">
        <v>14</v>
      </c>
      <c r="AA825">
        <v>0</v>
      </c>
      <c r="AB825">
        <v>0</v>
      </c>
      <c r="AC825">
        <v>0</v>
      </c>
      <c r="AD825">
        <v>0</v>
      </c>
      <c r="AE825">
        <v>0</v>
      </c>
      <c r="AF825">
        <v>0</v>
      </c>
      <c r="AG825">
        <v>0</v>
      </c>
      <c r="AJ825" s="56"/>
      <c r="AK825" s="56"/>
      <c r="AL825" s="56"/>
      <c r="AP825" t="s">
        <v>1155</v>
      </c>
      <c r="AR825">
        <v>5</v>
      </c>
      <c r="AS825" t="s">
        <v>1152</v>
      </c>
      <c r="AT825">
        <v>1</v>
      </c>
      <c r="AV825">
        <v>20</v>
      </c>
      <c r="AW825">
        <v>13</v>
      </c>
      <c r="AX825">
        <v>7</v>
      </c>
      <c r="AY825" t="s">
        <v>1148</v>
      </c>
      <c r="AZ825" t="s">
        <v>1148</v>
      </c>
      <c r="BA825">
        <v>20</v>
      </c>
      <c r="BD825">
        <v>1000000000</v>
      </c>
      <c r="BE825">
        <v>15</v>
      </c>
      <c r="BF825">
        <v>0.25</v>
      </c>
      <c r="BG825">
        <v>0</v>
      </c>
      <c r="BH825">
        <v>0</v>
      </c>
      <c r="BI825">
        <v>0</v>
      </c>
      <c r="BJ825">
        <v>0</v>
      </c>
      <c r="BK825">
        <v>0</v>
      </c>
      <c r="BL825">
        <v>0</v>
      </c>
      <c r="BM825">
        <v>15</v>
      </c>
      <c r="BN825">
        <v>0.25</v>
      </c>
      <c r="BO825">
        <v>0</v>
      </c>
      <c r="BP825">
        <v>0</v>
      </c>
      <c r="BR825">
        <v>5</v>
      </c>
      <c r="BS825">
        <v>5</v>
      </c>
      <c r="BX825">
        <v>0</v>
      </c>
      <c r="BY825">
        <v>0</v>
      </c>
      <c r="BZ825">
        <v>0</v>
      </c>
      <c r="CA825">
        <v>3.58</v>
      </c>
      <c r="CB825">
        <v>0</v>
      </c>
      <c r="CC825">
        <v>1</v>
      </c>
      <c r="CD825" s="56">
        <v>42095</v>
      </c>
      <c r="CE825" s="56">
        <v>42342</v>
      </c>
      <c r="CF825" s="56">
        <v>42342</v>
      </c>
      <c r="CG825" s="56">
        <v>42419</v>
      </c>
      <c r="CH825" s="56"/>
      <c r="CI825" s="56"/>
      <c r="CJ825">
        <v>0.12</v>
      </c>
      <c r="CK825">
        <v>0</v>
      </c>
      <c r="CL825">
        <v>0</v>
      </c>
      <c r="CM825">
        <v>0</v>
      </c>
      <c r="CN825">
        <v>0</v>
      </c>
      <c r="CO825">
        <v>0.88</v>
      </c>
      <c r="CP825">
        <v>0.06</v>
      </c>
      <c r="CQ825" t="s">
        <v>1154</v>
      </c>
      <c r="CR825" t="s">
        <v>1153</v>
      </c>
      <c r="CS825" t="s">
        <v>1725</v>
      </c>
      <c r="CT825" t="s">
        <v>1397</v>
      </c>
      <c r="CU825" t="s">
        <v>1396</v>
      </c>
      <c r="CV825" t="s">
        <v>4006</v>
      </c>
      <c r="CW825" t="s">
        <v>1390</v>
      </c>
      <c r="CX825" t="s">
        <v>853</v>
      </c>
      <c r="DC825" t="s">
        <v>1387</v>
      </c>
      <c r="DE825" t="s">
        <v>1728</v>
      </c>
    </row>
    <row r="826" spans="1:109" x14ac:dyDescent="0.25">
      <c r="A826" t="s">
        <v>1025</v>
      </c>
      <c r="B826">
        <v>2</v>
      </c>
      <c r="C826" s="56">
        <v>42419</v>
      </c>
      <c r="D826" t="s">
        <v>1153</v>
      </c>
      <c r="E826" t="s">
        <v>4007</v>
      </c>
      <c r="G826" t="s">
        <v>4008</v>
      </c>
      <c r="H826" t="s">
        <v>1144</v>
      </c>
      <c r="I826" t="s">
        <v>1144</v>
      </c>
      <c r="J826" t="s">
        <v>1144</v>
      </c>
      <c r="K826" t="s">
        <v>1144</v>
      </c>
      <c r="L826">
        <v>7.43</v>
      </c>
      <c r="M826">
        <v>16.25</v>
      </c>
      <c r="N826">
        <v>0</v>
      </c>
      <c r="O826" s="56">
        <v>0</v>
      </c>
      <c r="P826" s="56">
        <v>0</v>
      </c>
      <c r="Q826">
        <v>1</v>
      </c>
      <c r="R826">
        <v>1</v>
      </c>
      <c r="S826">
        <v>11</v>
      </c>
      <c r="T826">
        <v>8</v>
      </c>
      <c r="U826">
        <v>3</v>
      </c>
      <c r="V826">
        <v>1</v>
      </c>
      <c r="W826" t="s">
        <v>1156</v>
      </c>
      <c r="X826" t="s">
        <v>7757</v>
      </c>
      <c r="Y826">
        <v>3</v>
      </c>
      <c r="AA826">
        <v>0</v>
      </c>
      <c r="AB826">
        <v>0</v>
      </c>
      <c r="AC826">
        <v>0</v>
      </c>
      <c r="AD826">
        <v>0</v>
      </c>
      <c r="AE826">
        <v>0</v>
      </c>
      <c r="AF826">
        <v>0</v>
      </c>
      <c r="AG826">
        <v>0</v>
      </c>
      <c r="AJ826" s="56"/>
      <c r="AK826" s="56"/>
      <c r="AL826" s="56"/>
      <c r="AM826">
        <v>3</v>
      </c>
      <c r="AP826" t="s">
        <v>1155</v>
      </c>
      <c r="AR826">
        <v>2</v>
      </c>
      <c r="AS826" t="s">
        <v>1152</v>
      </c>
      <c r="AT826">
        <v>1</v>
      </c>
      <c r="AV826">
        <v>4</v>
      </c>
      <c r="AW826">
        <v>3</v>
      </c>
      <c r="AX826">
        <v>1</v>
      </c>
      <c r="AY826" t="s">
        <v>1145</v>
      </c>
      <c r="AZ826" t="s">
        <v>1148</v>
      </c>
      <c r="BA826">
        <v>7</v>
      </c>
      <c r="BD826">
        <v>1000000000</v>
      </c>
      <c r="BE826">
        <v>2</v>
      </c>
      <c r="BF826">
        <v>0.5</v>
      </c>
      <c r="BG826">
        <v>2</v>
      </c>
      <c r="BH826">
        <v>0</v>
      </c>
      <c r="BI826">
        <v>0</v>
      </c>
      <c r="BJ826">
        <v>0</v>
      </c>
      <c r="BK826">
        <v>0</v>
      </c>
      <c r="BL826">
        <v>0</v>
      </c>
      <c r="BM826">
        <v>4</v>
      </c>
      <c r="BN826">
        <v>0</v>
      </c>
      <c r="BO826">
        <v>0</v>
      </c>
      <c r="BP826">
        <v>0</v>
      </c>
      <c r="BR826">
        <v>0</v>
      </c>
      <c r="BS826">
        <v>1</v>
      </c>
      <c r="BX826">
        <v>0</v>
      </c>
      <c r="BY826">
        <v>0</v>
      </c>
      <c r="BZ826">
        <v>0</v>
      </c>
      <c r="CA826">
        <v>5.18</v>
      </c>
      <c r="CB826">
        <v>0</v>
      </c>
      <c r="CC826">
        <v>1</v>
      </c>
      <c r="CD826" s="56">
        <v>42341</v>
      </c>
      <c r="CE826" s="56">
        <v>42342</v>
      </c>
      <c r="CF826" s="56">
        <v>42342</v>
      </c>
      <c r="CG826" s="56">
        <v>42419</v>
      </c>
      <c r="CH826" s="56"/>
      <c r="CI826" s="56"/>
      <c r="CJ826">
        <v>0.22</v>
      </c>
      <c r="CK826">
        <v>0</v>
      </c>
      <c r="CL826">
        <v>0</v>
      </c>
      <c r="CM826">
        <v>0</v>
      </c>
      <c r="CN826">
        <v>0.91</v>
      </c>
      <c r="CO826">
        <v>0.05</v>
      </c>
      <c r="CP826">
        <v>0</v>
      </c>
      <c r="CQ826" t="s">
        <v>1154</v>
      </c>
      <c r="CR826" t="s">
        <v>1153</v>
      </c>
      <c r="CS826" t="s">
        <v>1748</v>
      </c>
      <c r="CT826" t="s">
        <v>1397</v>
      </c>
      <c r="CU826" t="s">
        <v>1396</v>
      </c>
      <c r="CV826" t="s">
        <v>4009</v>
      </c>
      <c r="CW826" t="s">
        <v>1727</v>
      </c>
      <c r="CX826" t="s">
        <v>853</v>
      </c>
      <c r="DC826" t="s">
        <v>1387</v>
      </c>
      <c r="DE826" t="s">
        <v>1392</v>
      </c>
    </row>
    <row r="827" spans="1:109" x14ac:dyDescent="0.25">
      <c r="A827" t="s">
        <v>1025</v>
      </c>
      <c r="B827">
        <v>1</v>
      </c>
      <c r="C827" s="56">
        <v>42419</v>
      </c>
      <c r="D827" t="s">
        <v>1153</v>
      </c>
      <c r="E827" t="s">
        <v>4010</v>
      </c>
      <c r="G827" t="s">
        <v>4011</v>
      </c>
      <c r="H827" t="s">
        <v>1144</v>
      </c>
      <c r="I827" t="s">
        <v>1144</v>
      </c>
      <c r="J827" t="s">
        <v>1144</v>
      </c>
      <c r="K827" t="s">
        <v>1144</v>
      </c>
      <c r="L827">
        <v>6.67</v>
      </c>
      <c r="M827">
        <v>15.93</v>
      </c>
      <c r="N827">
        <v>0</v>
      </c>
      <c r="O827" s="56">
        <v>0</v>
      </c>
      <c r="P827" s="56">
        <v>0</v>
      </c>
      <c r="Q827">
        <v>1</v>
      </c>
      <c r="R827">
        <v>1</v>
      </c>
      <c r="S827">
        <v>11</v>
      </c>
      <c r="T827">
        <v>8</v>
      </c>
      <c r="U827">
        <v>3</v>
      </c>
      <c r="V827">
        <v>1</v>
      </c>
      <c r="X827" t="s">
        <v>7755</v>
      </c>
      <c r="AA827">
        <v>0</v>
      </c>
      <c r="AB827">
        <v>0</v>
      </c>
      <c r="AC827">
        <v>0</v>
      </c>
      <c r="AD827">
        <v>0</v>
      </c>
      <c r="AE827">
        <v>0</v>
      </c>
      <c r="AF827">
        <v>0</v>
      </c>
      <c r="AG827">
        <v>0</v>
      </c>
      <c r="AJ827" s="56"/>
      <c r="AK827" s="56"/>
      <c r="AL827" s="56"/>
      <c r="AP827" t="s">
        <v>1155</v>
      </c>
      <c r="AR827">
        <v>5</v>
      </c>
      <c r="AS827" t="s">
        <v>1152</v>
      </c>
      <c r="AT827">
        <v>1</v>
      </c>
      <c r="AV827">
        <v>20</v>
      </c>
      <c r="AW827">
        <v>13</v>
      </c>
      <c r="AX827">
        <v>7</v>
      </c>
      <c r="AY827" t="s">
        <v>1147</v>
      </c>
      <c r="AZ827" t="s">
        <v>1147</v>
      </c>
      <c r="BA827">
        <v>20</v>
      </c>
      <c r="BD827">
        <v>1000000000</v>
      </c>
      <c r="BE827">
        <v>42</v>
      </c>
      <c r="BF827">
        <v>-1.1000000000000001</v>
      </c>
      <c r="BG827">
        <v>0</v>
      </c>
      <c r="BH827">
        <v>0</v>
      </c>
      <c r="BI827">
        <v>0</v>
      </c>
      <c r="BJ827">
        <v>0</v>
      </c>
      <c r="BK827">
        <v>0</v>
      </c>
      <c r="BL827">
        <v>0</v>
      </c>
      <c r="BM827">
        <v>42</v>
      </c>
      <c r="BN827">
        <v>-1.1000000000000001</v>
      </c>
      <c r="BO827">
        <v>0</v>
      </c>
      <c r="BP827">
        <v>0</v>
      </c>
      <c r="BR827">
        <v>0</v>
      </c>
      <c r="BS827">
        <v>5</v>
      </c>
      <c r="BX827">
        <v>0</v>
      </c>
      <c r="BY827">
        <v>146.74</v>
      </c>
      <c r="BZ827">
        <v>0</v>
      </c>
      <c r="CA827">
        <v>6.06</v>
      </c>
      <c r="CB827">
        <v>0</v>
      </c>
      <c r="CC827">
        <v>1</v>
      </c>
      <c r="CD827" s="56">
        <v>42095</v>
      </c>
      <c r="CE827" s="56">
        <v>42342</v>
      </c>
      <c r="CF827" s="56">
        <v>42342</v>
      </c>
      <c r="CG827" s="56">
        <v>42419</v>
      </c>
      <c r="CH827" s="56"/>
      <c r="CI827" s="56"/>
      <c r="CJ827">
        <v>0</v>
      </c>
      <c r="CK827">
        <v>0</v>
      </c>
      <c r="CL827">
        <v>0</v>
      </c>
      <c r="CM827">
        <v>0</v>
      </c>
      <c r="CN827">
        <v>0</v>
      </c>
      <c r="CO827">
        <v>0</v>
      </c>
      <c r="CP827">
        <v>0.95</v>
      </c>
      <c r="CQ827" t="s">
        <v>1154</v>
      </c>
      <c r="CR827" t="s">
        <v>1153</v>
      </c>
      <c r="CS827" t="s">
        <v>1725</v>
      </c>
      <c r="CT827" t="s">
        <v>1397</v>
      </c>
      <c r="CU827" t="s">
        <v>1396</v>
      </c>
      <c r="CV827" t="s">
        <v>4012</v>
      </c>
      <c r="CW827" t="s">
        <v>1390</v>
      </c>
      <c r="CX827" t="s">
        <v>853</v>
      </c>
      <c r="DC827" t="s">
        <v>1387</v>
      </c>
      <c r="DE827" t="s">
        <v>1728</v>
      </c>
    </row>
    <row r="828" spans="1:109" x14ac:dyDescent="0.25">
      <c r="A828" t="s">
        <v>1025</v>
      </c>
      <c r="B828">
        <v>2</v>
      </c>
      <c r="C828" s="56">
        <v>42419</v>
      </c>
      <c r="D828" t="s">
        <v>1153</v>
      </c>
      <c r="E828" t="s">
        <v>4013</v>
      </c>
      <c r="G828" t="s">
        <v>4014</v>
      </c>
      <c r="H828" t="s">
        <v>1144</v>
      </c>
      <c r="I828" t="s">
        <v>1144</v>
      </c>
      <c r="J828" t="s">
        <v>1144</v>
      </c>
      <c r="K828" t="s">
        <v>1144</v>
      </c>
      <c r="L828">
        <v>1.77</v>
      </c>
      <c r="M828">
        <v>6.23</v>
      </c>
      <c r="N828">
        <v>0</v>
      </c>
      <c r="O828" s="56">
        <v>0</v>
      </c>
      <c r="P828" s="56">
        <v>0</v>
      </c>
      <c r="Q828">
        <v>1</v>
      </c>
      <c r="R828">
        <v>1</v>
      </c>
      <c r="S828">
        <v>11</v>
      </c>
      <c r="T828">
        <v>8</v>
      </c>
      <c r="U828">
        <v>3</v>
      </c>
      <c r="V828">
        <v>1</v>
      </c>
      <c r="W828" t="s">
        <v>1156</v>
      </c>
      <c r="X828" t="s">
        <v>7761</v>
      </c>
      <c r="Y828">
        <v>10</v>
      </c>
      <c r="AA828">
        <v>0</v>
      </c>
      <c r="AB828">
        <v>0</v>
      </c>
      <c r="AC828">
        <v>0</v>
      </c>
      <c r="AD828">
        <v>0</v>
      </c>
      <c r="AE828">
        <v>0</v>
      </c>
      <c r="AF828">
        <v>0</v>
      </c>
      <c r="AG828">
        <v>0</v>
      </c>
      <c r="AJ828" s="56"/>
      <c r="AK828" s="56"/>
      <c r="AL828" s="56"/>
      <c r="AP828" t="s">
        <v>1155</v>
      </c>
      <c r="AR828">
        <v>5</v>
      </c>
      <c r="AS828" t="s">
        <v>1152</v>
      </c>
      <c r="AT828">
        <v>1</v>
      </c>
      <c r="AV828">
        <v>15</v>
      </c>
      <c r="AW828">
        <v>10</v>
      </c>
      <c r="AX828">
        <v>5</v>
      </c>
      <c r="AY828" t="s">
        <v>1148</v>
      </c>
      <c r="AZ828" t="s">
        <v>1148</v>
      </c>
      <c r="BA828">
        <v>8</v>
      </c>
      <c r="BD828">
        <v>1000000000</v>
      </c>
      <c r="BE828">
        <v>13</v>
      </c>
      <c r="BF828">
        <v>0.13</v>
      </c>
      <c r="BG828">
        <v>0</v>
      </c>
      <c r="BH828">
        <v>0</v>
      </c>
      <c r="BI828">
        <v>0</v>
      </c>
      <c r="BJ828">
        <v>0</v>
      </c>
      <c r="BK828">
        <v>0</v>
      </c>
      <c r="BL828">
        <v>0</v>
      </c>
      <c r="BM828">
        <v>13</v>
      </c>
      <c r="BN828">
        <v>0.13</v>
      </c>
      <c r="BO828">
        <v>0</v>
      </c>
      <c r="BP828">
        <v>0</v>
      </c>
      <c r="BR828">
        <v>0</v>
      </c>
      <c r="BS828">
        <v>4</v>
      </c>
      <c r="BX828">
        <v>0</v>
      </c>
      <c r="BY828">
        <v>0</v>
      </c>
      <c r="BZ828">
        <v>0</v>
      </c>
      <c r="CA828">
        <v>11</v>
      </c>
      <c r="CB828">
        <v>0</v>
      </c>
      <c r="CC828">
        <v>1</v>
      </c>
      <c r="CD828" s="56">
        <v>42194</v>
      </c>
      <c r="CE828" s="56">
        <v>42342</v>
      </c>
      <c r="CF828" s="56">
        <v>42342</v>
      </c>
      <c r="CG828" s="56">
        <v>42419</v>
      </c>
      <c r="CH828" s="56"/>
      <c r="CI828" s="56"/>
      <c r="CJ828">
        <v>0.15</v>
      </c>
      <c r="CK828">
        <v>0</v>
      </c>
      <c r="CL828">
        <v>0</v>
      </c>
      <c r="CM828">
        <v>0</v>
      </c>
      <c r="CN828">
        <v>0.12</v>
      </c>
      <c r="CO828">
        <v>0.84</v>
      </c>
      <c r="CP828">
        <v>0</v>
      </c>
      <c r="CQ828" t="s">
        <v>1154</v>
      </c>
      <c r="CR828" t="s">
        <v>1153</v>
      </c>
      <c r="CS828" t="s">
        <v>1748</v>
      </c>
      <c r="CT828" t="s">
        <v>1397</v>
      </c>
      <c r="CU828" t="s">
        <v>1396</v>
      </c>
      <c r="CV828" t="s">
        <v>4015</v>
      </c>
      <c r="CW828" t="s">
        <v>1727</v>
      </c>
      <c r="CX828" t="s">
        <v>853</v>
      </c>
      <c r="DC828" t="s">
        <v>1387</v>
      </c>
      <c r="DE828" t="s">
        <v>1392</v>
      </c>
    </row>
    <row r="829" spans="1:109" x14ac:dyDescent="0.25">
      <c r="A829" t="s">
        <v>1025</v>
      </c>
      <c r="B829">
        <v>1</v>
      </c>
      <c r="C829" s="56">
        <v>42419</v>
      </c>
      <c r="D829" t="s">
        <v>1153</v>
      </c>
      <c r="E829" t="s">
        <v>4016</v>
      </c>
      <c r="G829" t="s">
        <v>4017</v>
      </c>
      <c r="H829" t="s">
        <v>1144</v>
      </c>
      <c r="I829" t="s">
        <v>1144</v>
      </c>
      <c r="J829" t="s">
        <v>1144</v>
      </c>
      <c r="K829" t="s">
        <v>1144</v>
      </c>
      <c r="L829">
        <v>30.83</v>
      </c>
      <c r="M829">
        <v>75.45</v>
      </c>
      <c r="N829">
        <v>0</v>
      </c>
      <c r="O829" s="56">
        <v>0</v>
      </c>
      <c r="P829" s="56">
        <v>0</v>
      </c>
      <c r="Q829">
        <v>1</v>
      </c>
      <c r="R829">
        <v>1</v>
      </c>
      <c r="S829">
        <v>11</v>
      </c>
      <c r="T829">
        <v>8</v>
      </c>
      <c r="U829">
        <v>3</v>
      </c>
      <c r="V829">
        <v>1</v>
      </c>
      <c r="W829" t="s">
        <v>1156</v>
      </c>
      <c r="X829" t="s">
        <v>7716</v>
      </c>
      <c r="Y829">
        <v>7</v>
      </c>
      <c r="AA829">
        <v>0</v>
      </c>
      <c r="AB829">
        <v>0</v>
      </c>
      <c r="AC829">
        <v>0</v>
      </c>
      <c r="AD829">
        <v>0</v>
      </c>
      <c r="AE829">
        <v>0</v>
      </c>
      <c r="AF829">
        <v>0</v>
      </c>
      <c r="AG829">
        <v>0</v>
      </c>
      <c r="AJ829" s="56"/>
      <c r="AK829" s="56"/>
      <c r="AL829" s="56"/>
      <c r="AP829" t="s">
        <v>1155</v>
      </c>
      <c r="AR829">
        <v>2</v>
      </c>
      <c r="AS829" t="s">
        <v>1152</v>
      </c>
      <c r="AT829">
        <v>1</v>
      </c>
      <c r="AV829">
        <v>11</v>
      </c>
      <c r="AW829">
        <v>7</v>
      </c>
      <c r="AX829">
        <v>4</v>
      </c>
      <c r="AY829" t="s">
        <v>1148</v>
      </c>
      <c r="AZ829" t="s">
        <v>1147</v>
      </c>
      <c r="BA829">
        <v>14</v>
      </c>
      <c r="BD829">
        <v>1000000000</v>
      </c>
      <c r="BE829">
        <v>8</v>
      </c>
      <c r="BF829">
        <v>0.27</v>
      </c>
      <c r="BG829">
        <v>0</v>
      </c>
      <c r="BH829">
        <v>0</v>
      </c>
      <c r="BI829">
        <v>0</v>
      </c>
      <c r="BJ829">
        <v>0</v>
      </c>
      <c r="BK829">
        <v>0</v>
      </c>
      <c r="BL829">
        <v>4</v>
      </c>
      <c r="BM829">
        <v>12</v>
      </c>
      <c r="BN829">
        <v>-0.09</v>
      </c>
      <c r="BO829">
        <v>0</v>
      </c>
      <c r="BP829">
        <v>0</v>
      </c>
      <c r="BR829">
        <v>0</v>
      </c>
      <c r="BS829">
        <v>3</v>
      </c>
      <c r="BT829">
        <v>5</v>
      </c>
      <c r="BX829">
        <v>0</v>
      </c>
      <c r="BY829">
        <v>0</v>
      </c>
      <c r="BZ829">
        <v>0</v>
      </c>
      <c r="CA829">
        <v>6.32</v>
      </c>
      <c r="CB829">
        <v>0</v>
      </c>
      <c r="CC829">
        <v>1</v>
      </c>
      <c r="CD829" s="56">
        <v>42284</v>
      </c>
      <c r="CE829" s="56">
        <v>42342</v>
      </c>
      <c r="CF829" s="56">
        <v>42342</v>
      </c>
      <c r="CG829" s="56">
        <v>42419</v>
      </c>
      <c r="CH829" s="56"/>
      <c r="CI829" s="56"/>
      <c r="CJ829">
        <v>0.06</v>
      </c>
      <c r="CK829">
        <v>0</v>
      </c>
      <c r="CL829">
        <v>0</v>
      </c>
      <c r="CM829">
        <v>0</v>
      </c>
      <c r="CN829">
        <v>0</v>
      </c>
      <c r="CO829">
        <v>0.95</v>
      </c>
      <c r="CP829">
        <v>0</v>
      </c>
      <c r="CQ829" t="s">
        <v>1154</v>
      </c>
      <c r="CR829" t="s">
        <v>1153</v>
      </c>
      <c r="CS829" t="s">
        <v>1725</v>
      </c>
      <c r="CT829" t="s">
        <v>1397</v>
      </c>
      <c r="CU829" t="s">
        <v>1396</v>
      </c>
      <c r="CV829" t="s">
        <v>4018</v>
      </c>
      <c r="CW829" t="s">
        <v>1727</v>
      </c>
      <c r="CX829" t="s">
        <v>853</v>
      </c>
      <c r="DC829" t="s">
        <v>1387</v>
      </c>
      <c r="DE829" t="s">
        <v>1728</v>
      </c>
    </row>
    <row r="830" spans="1:109" x14ac:dyDescent="0.25">
      <c r="A830" t="s">
        <v>1025</v>
      </c>
      <c r="B830">
        <v>1</v>
      </c>
      <c r="C830" s="56">
        <v>42419</v>
      </c>
      <c r="D830" t="s">
        <v>1153</v>
      </c>
      <c r="E830" t="s">
        <v>4019</v>
      </c>
      <c r="G830" t="s">
        <v>4020</v>
      </c>
      <c r="H830" t="s">
        <v>1144</v>
      </c>
      <c r="I830" t="s">
        <v>1144</v>
      </c>
      <c r="J830" t="s">
        <v>1144</v>
      </c>
      <c r="K830" t="s">
        <v>1144</v>
      </c>
      <c r="L830">
        <v>32.950000000000003</v>
      </c>
      <c r="M830">
        <v>77.08</v>
      </c>
      <c r="N830">
        <v>0</v>
      </c>
      <c r="O830" s="56">
        <v>0</v>
      </c>
      <c r="P830" s="56">
        <v>0</v>
      </c>
      <c r="Q830">
        <v>1</v>
      </c>
      <c r="R830">
        <v>1</v>
      </c>
      <c r="S830">
        <v>11</v>
      </c>
      <c r="T830">
        <v>8</v>
      </c>
      <c r="U830">
        <v>3</v>
      </c>
      <c r="V830">
        <v>1</v>
      </c>
      <c r="X830" t="s">
        <v>7755</v>
      </c>
      <c r="AA830">
        <v>0</v>
      </c>
      <c r="AB830">
        <v>0</v>
      </c>
      <c r="AC830">
        <v>0</v>
      </c>
      <c r="AD830">
        <v>0</v>
      </c>
      <c r="AE830">
        <v>0</v>
      </c>
      <c r="AF830">
        <v>0</v>
      </c>
      <c r="AG830">
        <v>0</v>
      </c>
      <c r="AJ830" s="56"/>
      <c r="AK830" s="56"/>
      <c r="AL830" s="56"/>
      <c r="AM830">
        <v>2</v>
      </c>
      <c r="AP830" t="s">
        <v>1155</v>
      </c>
      <c r="AS830" t="s">
        <v>1152</v>
      </c>
      <c r="AT830">
        <v>1</v>
      </c>
      <c r="AV830">
        <v>2</v>
      </c>
      <c r="AW830">
        <v>2</v>
      </c>
      <c r="AX830">
        <v>1</v>
      </c>
      <c r="AY830" t="s">
        <v>1147</v>
      </c>
      <c r="AZ830" t="s">
        <v>1147</v>
      </c>
      <c r="BA830">
        <v>2</v>
      </c>
      <c r="BD830">
        <v>1000000000</v>
      </c>
      <c r="BE830">
        <v>3</v>
      </c>
      <c r="BF830">
        <v>-0.5</v>
      </c>
      <c r="BG830">
        <v>0</v>
      </c>
      <c r="BH830">
        <v>0</v>
      </c>
      <c r="BI830">
        <v>0</v>
      </c>
      <c r="BJ830">
        <v>0</v>
      </c>
      <c r="BK830">
        <v>0</v>
      </c>
      <c r="BL830">
        <v>0</v>
      </c>
      <c r="BM830">
        <v>3</v>
      </c>
      <c r="BN830">
        <v>-0.5</v>
      </c>
      <c r="BO830">
        <v>0</v>
      </c>
      <c r="BP830">
        <v>0</v>
      </c>
      <c r="BR830">
        <v>0</v>
      </c>
      <c r="BS830">
        <v>1</v>
      </c>
      <c r="BX830">
        <v>0</v>
      </c>
      <c r="BY830">
        <v>32.950000000000003</v>
      </c>
      <c r="BZ830">
        <v>0</v>
      </c>
      <c r="CA830">
        <v>5.84</v>
      </c>
      <c r="CB830">
        <v>0</v>
      </c>
      <c r="CC830">
        <v>1</v>
      </c>
      <c r="CD830" s="56">
        <v>42095</v>
      </c>
      <c r="CE830" s="56">
        <v>42342</v>
      </c>
      <c r="CF830" s="56">
        <v>42342</v>
      </c>
      <c r="CG830" s="56">
        <v>42419</v>
      </c>
      <c r="CH830" s="56"/>
      <c r="CI830" s="56"/>
      <c r="CJ830">
        <v>0</v>
      </c>
      <c r="CK830">
        <v>0</v>
      </c>
      <c r="CL830">
        <v>0</v>
      </c>
      <c r="CM830">
        <v>0</v>
      </c>
      <c r="CN830">
        <v>0</v>
      </c>
      <c r="CO830">
        <v>0</v>
      </c>
      <c r="CP830">
        <v>0.95</v>
      </c>
      <c r="CQ830" t="s">
        <v>1154</v>
      </c>
      <c r="CR830" t="s">
        <v>1153</v>
      </c>
      <c r="CS830" t="s">
        <v>1725</v>
      </c>
      <c r="CT830" t="s">
        <v>1397</v>
      </c>
      <c r="CU830" t="s">
        <v>1396</v>
      </c>
      <c r="CV830" t="s">
        <v>4021</v>
      </c>
      <c r="CW830" t="s">
        <v>1727</v>
      </c>
      <c r="CX830" t="s">
        <v>853</v>
      </c>
      <c r="DC830" t="s">
        <v>1387</v>
      </c>
      <c r="DE830" t="s">
        <v>1728</v>
      </c>
    </row>
    <row r="831" spans="1:109" x14ac:dyDescent="0.25">
      <c r="A831" t="s">
        <v>1025</v>
      </c>
      <c r="B831">
        <v>1</v>
      </c>
      <c r="C831" s="56">
        <v>42419</v>
      </c>
      <c r="D831" t="s">
        <v>1153</v>
      </c>
      <c r="E831" t="s">
        <v>4022</v>
      </c>
      <c r="G831" t="s">
        <v>4023</v>
      </c>
      <c r="H831" t="s">
        <v>1144</v>
      </c>
      <c r="I831" t="s">
        <v>1144</v>
      </c>
      <c r="J831" t="s">
        <v>1144</v>
      </c>
      <c r="K831" t="s">
        <v>1144</v>
      </c>
      <c r="L831">
        <v>35.92</v>
      </c>
      <c r="M831">
        <v>75.61</v>
      </c>
      <c r="N831">
        <v>0</v>
      </c>
      <c r="O831" s="56">
        <v>0</v>
      </c>
      <c r="P831" s="56">
        <v>0</v>
      </c>
      <c r="Q831">
        <v>1</v>
      </c>
      <c r="R831">
        <v>1</v>
      </c>
      <c r="S831">
        <v>11</v>
      </c>
      <c r="T831">
        <v>8</v>
      </c>
      <c r="U831">
        <v>3</v>
      </c>
      <c r="V831">
        <v>1</v>
      </c>
      <c r="X831" t="s">
        <v>7755</v>
      </c>
      <c r="AA831">
        <v>0</v>
      </c>
      <c r="AB831">
        <v>0</v>
      </c>
      <c r="AC831">
        <v>0</v>
      </c>
      <c r="AD831">
        <v>0</v>
      </c>
      <c r="AE831">
        <v>0</v>
      </c>
      <c r="AF831">
        <v>0</v>
      </c>
      <c r="AG831">
        <v>0</v>
      </c>
      <c r="AJ831" s="56"/>
      <c r="AK831" s="56"/>
      <c r="AL831" s="56"/>
      <c r="AP831" t="s">
        <v>1155</v>
      </c>
      <c r="AS831" t="s">
        <v>1152</v>
      </c>
      <c r="AT831">
        <v>1</v>
      </c>
      <c r="AV831">
        <v>0</v>
      </c>
      <c r="AW831">
        <v>0</v>
      </c>
      <c r="AX831">
        <v>0</v>
      </c>
      <c r="AY831" t="s">
        <v>1388</v>
      </c>
      <c r="AZ831" t="s">
        <v>1388</v>
      </c>
      <c r="BA831">
        <v>0</v>
      </c>
      <c r="BD831">
        <v>1000000000</v>
      </c>
      <c r="BE831">
        <v>12</v>
      </c>
      <c r="BF831">
        <v>0</v>
      </c>
      <c r="BG831">
        <v>0</v>
      </c>
      <c r="BH831">
        <v>0</v>
      </c>
      <c r="BI831">
        <v>0</v>
      </c>
      <c r="BJ831">
        <v>0</v>
      </c>
      <c r="BK831">
        <v>0</v>
      </c>
      <c r="BL831">
        <v>0</v>
      </c>
      <c r="BM831">
        <v>12</v>
      </c>
      <c r="BN831">
        <v>0</v>
      </c>
      <c r="BO831">
        <v>0</v>
      </c>
      <c r="BP831">
        <v>0</v>
      </c>
      <c r="BR831">
        <v>0</v>
      </c>
      <c r="BS831">
        <v>0</v>
      </c>
      <c r="BX831">
        <v>0</v>
      </c>
      <c r="BY831">
        <v>0</v>
      </c>
      <c r="BZ831">
        <v>0</v>
      </c>
      <c r="CA831">
        <v>0</v>
      </c>
      <c r="CB831">
        <v>0</v>
      </c>
      <c r="CC831">
        <v>1</v>
      </c>
      <c r="CD831" s="56">
        <v>42095</v>
      </c>
      <c r="CE831" s="56">
        <v>42342</v>
      </c>
      <c r="CF831" s="56">
        <v>42342</v>
      </c>
      <c r="CG831" s="56">
        <v>42419</v>
      </c>
      <c r="CH831" s="56"/>
      <c r="CI831" s="56"/>
      <c r="CJ831">
        <v>0.04</v>
      </c>
      <c r="CK831">
        <v>0</v>
      </c>
      <c r="CL831">
        <v>0</v>
      </c>
      <c r="CM831">
        <v>0</v>
      </c>
      <c r="CN831">
        <v>0</v>
      </c>
      <c r="CO831">
        <v>0</v>
      </c>
      <c r="CP831">
        <v>0.95</v>
      </c>
      <c r="CQ831" t="s">
        <v>1154</v>
      </c>
      <c r="CR831" t="s">
        <v>1153</v>
      </c>
      <c r="CS831" t="s">
        <v>1725</v>
      </c>
      <c r="CT831" t="s">
        <v>1397</v>
      </c>
      <c r="CU831" t="s">
        <v>1396</v>
      </c>
      <c r="CV831" t="s">
        <v>4024</v>
      </c>
      <c r="CW831" t="s">
        <v>1390</v>
      </c>
      <c r="CX831" t="s">
        <v>853</v>
      </c>
      <c r="DC831" t="s">
        <v>1387</v>
      </c>
      <c r="DE831" t="s">
        <v>1728</v>
      </c>
    </row>
    <row r="832" spans="1:109" x14ac:dyDescent="0.25">
      <c r="A832" t="s">
        <v>1025</v>
      </c>
      <c r="B832">
        <v>1</v>
      </c>
      <c r="C832" s="56">
        <v>42419</v>
      </c>
      <c r="D832" t="s">
        <v>1153</v>
      </c>
      <c r="E832" t="s">
        <v>4025</v>
      </c>
      <c r="G832" t="s">
        <v>4026</v>
      </c>
      <c r="H832" t="s">
        <v>1144</v>
      </c>
      <c r="I832" t="s">
        <v>1144</v>
      </c>
      <c r="J832" t="s">
        <v>1144</v>
      </c>
      <c r="K832" t="s">
        <v>1144</v>
      </c>
      <c r="L832">
        <v>21.63</v>
      </c>
      <c r="M832">
        <v>45.8</v>
      </c>
      <c r="N832">
        <v>0</v>
      </c>
      <c r="O832" s="56">
        <v>0</v>
      </c>
      <c r="P832" s="56">
        <v>0</v>
      </c>
      <c r="Q832">
        <v>1</v>
      </c>
      <c r="R832">
        <v>1</v>
      </c>
      <c r="S832">
        <v>11</v>
      </c>
      <c r="T832">
        <v>8</v>
      </c>
      <c r="U832">
        <v>3</v>
      </c>
      <c r="V832">
        <v>1</v>
      </c>
      <c r="X832" t="s">
        <v>7755</v>
      </c>
      <c r="AA832">
        <v>0</v>
      </c>
      <c r="AB832">
        <v>0</v>
      </c>
      <c r="AC832">
        <v>0</v>
      </c>
      <c r="AD832">
        <v>0</v>
      </c>
      <c r="AE832">
        <v>0</v>
      </c>
      <c r="AF832">
        <v>0</v>
      </c>
      <c r="AG832">
        <v>0</v>
      </c>
      <c r="AJ832" s="56"/>
      <c r="AK832" s="56"/>
      <c r="AL832" s="56"/>
      <c r="AP832" t="s">
        <v>1155</v>
      </c>
      <c r="AS832" t="s">
        <v>1152</v>
      </c>
      <c r="AT832">
        <v>1</v>
      </c>
      <c r="AV832">
        <v>2</v>
      </c>
      <c r="AW832">
        <v>2</v>
      </c>
      <c r="AX832">
        <v>1</v>
      </c>
      <c r="AY832" t="s">
        <v>1147</v>
      </c>
      <c r="AZ832" t="s">
        <v>1147</v>
      </c>
      <c r="BA832">
        <v>2</v>
      </c>
      <c r="BD832">
        <v>1000000000</v>
      </c>
      <c r="BE832">
        <v>7</v>
      </c>
      <c r="BF832">
        <v>-2.5</v>
      </c>
      <c r="BG832">
        <v>0</v>
      </c>
      <c r="BH832">
        <v>0</v>
      </c>
      <c r="BI832">
        <v>0</v>
      </c>
      <c r="BJ832">
        <v>0</v>
      </c>
      <c r="BK832">
        <v>0</v>
      </c>
      <c r="BL832">
        <v>0</v>
      </c>
      <c r="BM832">
        <v>7</v>
      </c>
      <c r="BN832">
        <v>-2.5</v>
      </c>
      <c r="BO832">
        <v>0</v>
      </c>
      <c r="BP832">
        <v>0</v>
      </c>
      <c r="BR832">
        <v>0</v>
      </c>
      <c r="BS832">
        <v>1</v>
      </c>
      <c r="BX832">
        <v>0</v>
      </c>
      <c r="BY832">
        <v>108.15</v>
      </c>
      <c r="BZ832">
        <v>0</v>
      </c>
      <c r="CA832">
        <v>4.88</v>
      </c>
      <c r="CB832">
        <v>0</v>
      </c>
      <c r="CC832">
        <v>1</v>
      </c>
      <c r="CD832" s="56">
        <v>42095</v>
      </c>
      <c r="CE832" s="56">
        <v>42342</v>
      </c>
      <c r="CF832" s="56">
        <v>42342</v>
      </c>
      <c r="CG832" s="56">
        <v>42419</v>
      </c>
      <c r="CH832" s="56"/>
      <c r="CI832" s="56"/>
      <c r="CJ832">
        <v>0</v>
      </c>
      <c r="CK832">
        <v>0</v>
      </c>
      <c r="CL832">
        <v>0</v>
      </c>
      <c r="CM832">
        <v>0</v>
      </c>
      <c r="CN832">
        <v>0</v>
      </c>
      <c r="CO832">
        <v>0</v>
      </c>
      <c r="CP832">
        <v>0.95</v>
      </c>
      <c r="CQ832" t="s">
        <v>1154</v>
      </c>
      <c r="CR832" t="s">
        <v>1153</v>
      </c>
      <c r="CS832" t="s">
        <v>1725</v>
      </c>
      <c r="CT832" t="s">
        <v>1397</v>
      </c>
      <c r="CU832" t="s">
        <v>1396</v>
      </c>
      <c r="CV832" t="s">
        <v>4027</v>
      </c>
      <c r="CW832" t="s">
        <v>1727</v>
      </c>
      <c r="CX832" t="s">
        <v>853</v>
      </c>
      <c r="DC832" t="s">
        <v>1387</v>
      </c>
      <c r="DE832" t="s">
        <v>1728</v>
      </c>
    </row>
    <row r="833" spans="1:109" x14ac:dyDescent="0.25">
      <c r="A833" t="s">
        <v>1025</v>
      </c>
      <c r="B833">
        <v>2</v>
      </c>
      <c r="C833" s="56">
        <v>42419</v>
      </c>
      <c r="D833" t="s">
        <v>1153</v>
      </c>
      <c r="E833" t="s">
        <v>4028</v>
      </c>
      <c r="G833" t="s">
        <v>4029</v>
      </c>
      <c r="H833" t="s">
        <v>1144</v>
      </c>
      <c r="I833" t="s">
        <v>1144</v>
      </c>
      <c r="J833" t="s">
        <v>1144</v>
      </c>
      <c r="K833" t="s">
        <v>1144</v>
      </c>
      <c r="L833">
        <v>8.08</v>
      </c>
      <c r="M833">
        <v>20.350000000000001</v>
      </c>
      <c r="N833">
        <v>0</v>
      </c>
      <c r="O833" s="56">
        <v>0</v>
      </c>
      <c r="P833" s="56">
        <v>0</v>
      </c>
      <c r="Q833">
        <v>1</v>
      </c>
      <c r="R833">
        <v>1</v>
      </c>
      <c r="S833">
        <v>11</v>
      </c>
      <c r="T833">
        <v>8</v>
      </c>
      <c r="U833">
        <v>3</v>
      </c>
      <c r="V833">
        <v>1</v>
      </c>
      <c r="W833" t="s">
        <v>1156</v>
      </c>
      <c r="X833" t="s">
        <v>7755</v>
      </c>
      <c r="AA833">
        <v>0</v>
      </c>
      <c r="AB833">
        <v>0</v>
      </c>
      <c r="AC833">
        <v>0</v>
      </c>
      <c r="AD833">
        <v>0</v>
      </c>
      <c r="AE833">
        <v>0</v>
      </c>
      <c r="AF833">
        <v>0</v>
      </c>
      <c r="AG833">
        <v>0</v>
      </c>
      <c r="AJ833" s="56"/>
      <c r="AK833" s="56"/>
      <c r="AL833" s="56"/>
      <c r="AM833">
        <v>2</v>
      </c>
      <c r="AP833" t="s">
        <v>1155</v>
      </c>
      <c r="AS833" t="s">
        <v>1152</v>
      </c>
      <c r="AT833">
        <v>1</v>
      </c>
      <c r="AV833">
        <v>2</v>
      </c>
      <c r="AW833">
        <v>2</v>
      </c>
      <c r="AX833">
        <v>1</v>
      </c>
      <c r="AY833" t="s">
        <v>1145</v>
      </c>
      <c r="AZ833" t="s">
        <v>1145</v>
      </c>
      <c r="BA833">
        <v>2</v>
      </c>
      <c r="BD833">
        <v>1000000000</v>
      </c>
      <c r="BE833">
        <v>2</v>
      </c>
      <c r="BF833">
        <v>0</v>
      </c>
      <c r="BG833">
        <v>0</v>
      </c>
      <c r="BH833">
        <v>0</v>
      </c>
      <c r="BI833">
        <v>0</v>
      </c>
      <c r="BJ833">
        <v>0</v>
      </c>
      <c r="BK833">
        <v>0</v>
      </c>
      <c r="BL833">
        <v>0</v>
      </c>
      <c r="BM833">
        <v>2</v>
      </c>
      <c r="BN833">
        <v>0</v>
      </c>
      <c r="BO833">
        <v>0</v>
      </c>
      <c r="BP833">
        <v>0</v>
      </c>
      <c r="BR833">
        <v>0</v>
      </c>
      <c r="BS833">
        <v>1</v>
      </c>
      <c r="BX833">
        <v>0</v>
      </c>
      <c r="BY833">
        <v>0</v>
      </c>
      <c r="BZ833">
        <v>0</v>
      </c>
      <c r="CA833">
        <v>6.63</v>
      </c>
      <c r="CB833">
        <v>0</v>
      </c>
      <c r="CC833">
        <v>1</v>
      </c>
      <c r="CD833" s="56">
        <v>42095</v>
      </c>
      <c r="CE833" s="56">
        <v>42342</v>
      </c>
      <c r="CF833" s="56">
        <v>42342</v>
      </c>
      <c r="CG833" s="56">
        <v>42419</v>
      </c>
      <c r="CH833" s="56"/>
      <c r="CI833" s="56"/>
      <c r="CJ833">
        <v>0.17</v>
      </c>
      <c r="CK833">
        <v>0</v>
      </c>
      <c r="CL833">
        <v>0</v>
      </c>
      <c r="CM833">
        <v>0</v>
      </c>
      <c r="CN833">
        <v>0.27</v>
      </c>
      <c r="CO833">
        <v>0</v>
      </c>
      <c r="CP833">
        <v>0.69</v>
      </c>
      <c r="CQ833" t="s">
        <v>1154</v>
      </c>
      <c r="CR833" t="s">
        <v>1153</v>
      </c>
      <c r="CS833" t="s">
        <v>1748</v>
      </c>
      <c r="CT833" t="s">
        <v>1397</v>
      </c>
      <c r="CU833" t="s">
        <v>1396</v>
      </c>
      <c r="CV833" t="s">
        <v>4030</v>
      </c>
      <c r="CW833" t="s">
        <v>1390</v>
      </c>
      <c r="CX833" t="s">
        <v>853</v>
      </c>
      <c r="DC833" t="s">
        <v>1387</v>
      </c>
      <c r="DE833" t="s">
        <v>1392</v>
      </c>
    </row>
    <row r="834" spans="1:109" x14ac:dyDescent="0.25">
      <c r="A834" t="s">
        <v>1025</v>
      </c>
      <c r="B834">
        <v>1</v>
      </c>
      <c r="C834" s="56">
        <v>42419</v>
      </c>
      <c r="D834" t="s">
        <v>1153</v>
      </c>
      <c r="E834" t="s">
        <v>1580</v>
      </c>
      <c r="G834" t="s">
        <v>4031</v>
      </c>
      <c r="H834" t="s">
        <v>1144</v>
      </c>
      <c r="I834" t="s">
        <v>1144</v>
      </c>
      <c r="J834" t="s">
        <v>1144</v>
      </c>
      <c r="K834" t="s">
        <v>1144</v>
      </c>
      <c r="L834">
        <v>3.29</v>
      </c>
      <c r="M834">
        <v>7.18</v>
      </c>
      <c r="N834">
        <v>0</v>
      </c>
      <c r="O834" s="56">
        <v>0</v>
      </c>
      <c r="P834" s="56">
        <v>0</v>
      </c>
      <c r="Q834">
        <v>1</v>
      </c>
      <c r="R834">
        <v>1</v>
      </c>
      <c r="S834">
        <v>11</v>
      </c>
      <c r="T834">
        <v>8</v>
      </c>
      <c r="U834">
        <v>3</v>
      </c>
      <c r="V834">
        <v>1</v>
      </c>
      <c r="W834" t="s">
        <v>1156</v>
      </c>
      <c r="X834" t="s">
        <v>7659</v>
      </c>
      <c r="Y834">
        <v>36</v>
      </c>
      <c r="AA834">
        <v>0</v>
      </c>
      <c r="AB834">
        <v>0</v>
      </c>
      <c r="AC834">
        <v>0</v>
      </c>
      <c r="AD834">
        <v>0</v>
      </c>
      <c r="AE834">
        <v>0</v>
      </c>
      <c r="AF834">
        <v>0</v>
      </c>
      <c r="AG834">
        <v>0</v>
      </c>
      <c r="AJ834" s="56"/>
      <c r="AK834" s="56"/>
      <c r="AL834" s="56"/>
      <c r="AP834" t="s">
        <v>1155</v>
      </c>
      <c r="AR834">
        <v>5</v>
      </c>
      <c r="AS834" t="s">
        <v>1152</v>
      </c>
      <c r="AT834">
        <v>1</v>
      </c>
      <c r="AV834">
        <v>27</v>
      </c>
      <c r="AW834">
        <v>18</v>
      </c>
      <c r="AX834">
        <v>9</v>
      </c>
      <c r="AY834" t="s">
        <v>1146</v>
      </c>
      <c r="AZ834" t="s">
        <v>1146</v>
      </c>
      <c r="BA834">
        <v>20</v>
      </c>
      <c r="BD834">
        <v>1000000000</v>
      </c>
      <c r="BE834">
        <v>1</v>
      </c>
      <c r="BF834">
        <v>0.96</v>
      </c>
      <c r="BG834">
        <v>0</v>
      </c>
      <c r="BH834">
        <v>0</v>
      </c>
      <c r="BI834">
        <v>0</v>
      </c>
      <c r="BJ834">
        <v>0</v>
      </c>
      <c r="BK834">
        <v>0</v>
      </c>
      <c r="BL834">
        <v>0</v>
      </c>
      <c r="BM834">
        <v>1</v>
      </c>
      <c r="BN834">
        <v>0.96</v>
      </c>
      <c r="BO834">
        <v>0</v>
      </c>
      <c r="BP834">
        <v>0</v>
      </c>
      <c r="BR834">
        <v>25</v>
      </c>
      <c r="BS834">
        <v>7</v>
      </c>
      <c r="BX834">
        <v>31.12</v>
      </c>
      <c r="BY834">
        <v>0</v>
      </c>
      <c r="BZ834">
        <v>0</v>
      </c>
      <c r="CA834">
        <v>5.16</v>
      </c>
      <c r="CB834">
        <v>0</v>
      </c>
      <c r="CC834">
        <v>1</v>
      </c>
      <c r="CD834" s="56">
        <v>42342</v>
      </c>
      <c r="CE834" s="56">
        <v>42342</v>
      </c>
      <c r="CF834" s="56">
        <v>42342</v>
      </c>
      <c r="CG834" s="56">
        <v>42419</v>
      </c>
      <c r="CH834" s="56"/>
      <c r="CI834" s="56"/>
      <c r="CJ834">
        <v>0.91</v>
      </c>
      <c r="CK834">
        <v>430</v>
      </c>
      <c r="CL834">
        <v>0</v>
      </c>
      <c r="CM834">
        <v>0.9</v>
      </c>
      <c r="CN834">
        <v>0.05</v>
      </c>
      <c r="CO834">
        <v>0</v>
      </c>
      <c r="CP834">
        <v>0</v>
      </c>
      <c r="CQ834" t="s">
        <v>1154</v>
      </c>
      <c r="CR834" t="s">
        <v>1153</v>
      </c>
      <c r="CS834" t="s">
        <v>1725</v>
      </c>
      <c r="CT834" t="s">
        <v>1397</v>
      </c>
      <c r="CU834" t="s">
        <v>1396</v>
      </c>
      <c r="CV834" t="s">
        <v>4032</v>
      </c>
      <c r="CW834" t="s">
        <v>1727</v>
      </c>
      <c r="CX834" t="s">
        <v>853</v>
      </c>
      <c r="DC834" t="s">
        <v>1387</v>
      </c>
      <c r="DE834" t="s">
        <v>1728</v>
      </c>
    </row>
    <row r="835" spans="1:109" x14ac:dyDescent="0.25">
      <c r="A835" t="s">
        <v>1025</v>
      </c>
      <c r="B835">
        <v>6</v>
      </c>
      <c r="C835" s="56">
        <v>42419</v>
      </c>
      <c r="D835" t="s">
        <v>1153</v>
      </c>
      <c r="E835" t="s">
        <v>4033</v>
      </c>
      <c r="G835" t="s">
        <v>4034</v>
      </c>
      <c r="H835" t="s">
        <v>1144</v>
      </c>
      <c r="I835" t="s">
        <v>1144</v>
      </c>
      <c r="J835" t="s">
        <v>1144</v>
      </c>
      <c r="K835" t="s">
        <v>1144</v>
      </c>
      <c r="L835">
        <v>0.72</v>
      </c>
      <c r="M835">
        <v>1.37</v>
      </c>
      <c r="N835">
        <v>0</v>
      </c>
      <c r="O835" s="56">
        <v>0</v>
      </c>
      <c r="P835" s="56">
        <v>0</v>
      </c>
      <c r="Q835">
        <v>1</v>
      </c>
      <c r="R835">
        <v>1</v>
      </c>
      <c r="S835">
        <v>11</v>
      </c>
      <c r="T835">
        <v>8</v>
      </c>
      <c r="U835">
        <v>3</v>
      </c>
      <c r="V835">
        <v>1</v>
      </c>
      <c r="X835" t="s">
        <v>7755</v>
      </c>
      <c r="AA835">
        <v>0</v>
      </c>
      <c r="AB835">
        <v>0</v>
      </c>
      <c r="AC835">
        <v>0</v>
      </c>
      <c r="AD835">
        <v>0</v>
      </c>
      <c r="AE835">
        <v>0</v>
      </c>
      <c r="AF835">
        <v>0</v>
      </c>
      <c r="AG835">
        <v>0</v>
      </c>
      <c r="AJ835" s="56"/>
      <c r="AK835" s="56"/>
      <c r="AL835" s="56"/>
      <c r="AP835" t="s">
        <v>1155</v>
      </c>
      <c r="AS835" t="s">
        <v>1152</v>
      </c>
      <c r="AT835">
        <v>1</v>
      </c>
      <c r="AV835">
        <v>0</v>
      </c>
      <c r="AW835">
        <v>0</v>
      </c>
      <c r="AX835">
        <v>0</v>
      </c>
      <c r="AY835" t="s">
        <v>1388</v>
      </c>
      <c r="AZ835" t="s">
        <v>1388</v>
      </c>
      <c r="BA835">
        <v>0</v>
      </c>
      <c r="BD835">
        <v>1000000000</v>
      </c>
      <c r="BE835">
        <v>73</v>
      </c>
      <c r="BF835">
        <v>0</v>
      </c>
      <c r="BG835">
        <v>0</v>
      </c>
      <c r="BH835">
        <v>0</v>
      </c>
      <c r="BI835">
        <v>0</v>
      </c>
      <c r="BJ835">
        <v>0</v>
      </c>
      <c r="BK835">
        <v>0</v>
      </c>
      <c r="BL835">
        <v>0</v>
      </c>
      <c r="BM835">
        <v>73</v>
      </c>
      <c r="BN835">
        <v>0</v>
      </c>
      <c r="BO835">
        <v>0</v>
      </c>
      <c r="BP835">
        <v>0</v>
      </c>
      <c r="BR835">
        <v>0</v>
      </c>
      <c r="BS835">
        <v>0</v>
      </c>
      <c r="BX835">
        <v>0</v>
      </c>
      <c r="BY835">
        <v>0</v>
      </c>
      <c r="BZ835">
        <v>0</v>
      </c>
      <c r="CA835">
        <v>0</v>
      </c>
      <c r="CB835">
        <v>0</v>
      </c>
      <c r="CC835">
        <v>1</v>
      </c>
      <c r="CD835" s="56">
        <v>42095</v>
      </c>
      <c r="CE835" s="56">
        <v>42342</v>
      </c>
      <c r="CF835" s="56">
        <v>42342</v>
      </c>
      <c r="CG835" s="56">
        <v>42419</v>
      </c>
      <c r="CH835" s="56"/>
      <c r="CI835" s="56"/>
      <c r="CJ835">
        <v>0.2</v>
      </c>
      <c r="CK835">
        <v>0</v>
      </c>
      <c r="CL835">
        <v>0.03</v>
      </c>
      <c r="CM835">
        <v>0</v>
      </c>
      <c r="CN835">
        <v>0</v>
      </c>
      <c r="CO835">
        <v>0</v>
      </c>
      <c r="CP835">
        <v>0.95</v>
      </c>
      <c r="CQ835" t="s">
        <v>1154</v>
      </c>
      <c r="CR835" t="s">
        <v>1153</v>
      </c>
      <c r="CS835" t="s">
        <v>1395</v>
      </c>
      <c r="CT835" t="s">
        <v>1397</v>
      </c>
      <c r="CU835" t="s">
        <v>1396</v>
      </c>
      <c r="CV835" t="s">
        <v>4035</v>
      </c>
      <c r="CW835" t="s">
        <v>1391</v>
      </c>
      <c r="CX835" t="s">
        <v>853</v>
      </c>
      <c r="DC835" t="s">
        <v>1389</v>
      </c>
      <c r="DE835" t="s">
        <v>1728</v>
      </c>
    </row>
    <row r="836" spans="1:109" x14ac:dyDescent="0.25">
      <c r="A836" t="s">
        <v>1025</v>
      </c>
      <c r="B836">
        <v>2</v>
      </c>
      <c r="C836" s="56">
        <v>42419</v>
      </c>
      <c r="D836" t="s">
        <v>1153</v>
      </c>
      <c r="E836" t="s">
        <v>4036</v>
      </c>
      <c r="G836" t="s">
        <v>4037</v>
      </c>
      <c r="H836" t="s">
        <v>1144</v>
      </c>
      <c r="I836" t="s">
        <v>1144</v>
      </c>
      <c r="J836" t="s">
        <v>1144</v>
      </c>
      <c r="K836" t="s">
        <v>1144</v>
      </c>
      <c r="L836">
        <v>4.55</v>
      </c>
      <c r="M836">
        <v>13.17</v>
      </c>
      <c r="N836">
        <v>0</v>
      </c>
      <c r="O836" s="56">
        <v>0</v>
      </c>
      <c r="P836" s="56">
        <v>0</v>
      </c>
      <c r="Q836">
        <v>1</v>
      </c>
      <c r="R836">
        <v>1</v>
      </c>
      <c r="S836">
        <v>11</v>
      </c>
      <c r="T836">
        <v>8</v>
      </c>
      <c r="U836">
        <v>3</v>
      </c>
      <c r="V836">
        <v>1</v>
      </c>
      <c r="W836" t="s">
        <v>1156</v>
      </c>
      <c r="X836" t="s">
        <v>7755</v>
      </c>
      <c r="Y836">
        <v>2</v>
      </c>
      <c r="AA836">
        <v>0</v>
      </c>
      <c r="AB836">
        <v>0</v>
      </c>
      <c r="AC836">
        <v>0</v>
      </c>
      <c r="AD836">
        <v>0</v>
      </c>
      <c r="AE836">
        <v>0</v>
      </c>
      <c r="AF836">
        <v>0</v>
      </c>
      <c r="AG836">
        <v>0</v>
      </c>
      <c r="AJ836" s="56"/>
      <c r="AK836" s="56"/>
      <c r="AL836" s="56"/>
      <c r="AP836" t="s">
        <v>1155</v>
      </c>
      <c r="AS836" t="s">
        <v>1152</v>
      </c>
      <c r="AT836">
        <v>1</v>
      </c>
      <c r="AV836">
        <v>4</v>
      </c>
      <c r="AW836">
        <v>3</v>
      </c>
      <c r="AX836">
        <v>1</v>
      </c>
      <c r="AY836" t="s">
        <v>1148</v>
      </c>
      <c r="AZ836" t="s">
        <v>1148</v>
      </c>
      <c r="BA836">
        <v>4</v>
      </c>
      <c r="BD836">
        <v>1000000000</v>
      </c>
      <c r="BE836">
        <v>4</v>
      </c>
      <c r="BF836">
        <v>0</v>
      </c>
      <c r="BG836">
        <v>0</v>
      </c>
      <c r="BH836">
        <v>0</v>
      </c>
      <c r="BI836">
        <v>0</v>
      </c>
      <c r="BJ836">
        <v>0</v>
      </c>
      <c r="BK836">
        <v>0</v>
      </c>
      <c r="BL836">
        <v>0</v>
      </c>
      <c r="BM836">
        <v>4</v>
      </c>
      <c r="BN836">
        <v>0</v>
      </c>
      <c r="BO836">
        <v>0</v>
      </c>
      <c r="BP836">
        <v>0</v>
      </c>
      <c r="BR836">
        <v>0</v>
      </c>
      <c r="BS836">
        <v>1</v>
      </c>
      <c r="BX836">
        <v>0</v>
      </c>
      <c r="BY836">
        <v>0</v>
      </c>
      <c r="BZ836">
        <v>0</v>
      </c>
      <c r="CA836">
        <v>8.27</v>
      </c>
      <c r="CB836">
        <v>0</v>
      </c>
      <c r="CC836">
        <v>1</v>
      </c>
      <c r="CD836" s="56">
        <v>42095</v>
      </c>
      <c r="CE836" s="56">
        <v>42342</v>
      </c>
      <c r="CF836" s="56">
        <v>42342</v>
      </c>
      <c r="CG836" s="56">
        <v>42419</v>
      </c>
      <c r="CH836" s="56"/>
      <c r="CI836" s="56"/>
      <c r="CJ836">
        <v>0</v>
      </c>
      <c r="CK836">
        <v>0</v>
      </c>
      <c r="CL836">
        <v>0</v>
      </c>
      <c r="CM836">
        <v>0</v>
      </c>
      <c r="CN836">
        <v>0</v>
      </c>
      <c r="CO836">
        <v>0.96</v>
      </c>
      <c r="CP836">
        <v>0</v>
      </c>
      <c r="CQ836" t="s">
        <v>1154</v>
      </c>
      <c r="CR836" t="s">
        <v>1153</v>
      </c>
      <c r="CS836" t="s">
        <v>1748</v>
      </c>
      <c r="CT836" t="s">
        <v>1397</v>
      </c>
      <c r="CU836" t="s">
        <v>1396</v>
      </c>
      <c r="CV836" t="s">
        <v>4038</v>
      </c>
      <c r="CW836" t="s">
        <v>1390</v>
      </c>
      <c r="CX836" t="s">
        <v>853</v>
      </c>
      <c r="DC836" t="s">
        <v>1387</v>
      </c>
      <c r="DE836" t="s">
        <v>1392</v>
      </c>
    </row>
    <row r="837" spans="1:109" x14ac:dyDescent="0.25">
      <c r="A837" t="s">
        <v>1025</v>
      </c>
      <c r="B837">
        <v>1</v>
      </c>
      <c r="C837" s="56">
        <v>42419</v>
      </c>
      <c r="D837" t="s">
        <v>1153</v>
      </c>
      <c r="E837" t="s">
        <v>1581</v>
      </c>
      <c r="G837" t="s">
        <v>4039</v>
      </c>
      <c r="H837" t="s">
        <v>1144</v>
      </c>
      <c r="I837" t="s">
        <v>1144</v>
      </c>
      <c r="J837" t="s">
        <v>1144</v>
      </c>
      <c r="K837" t="s">
        <v>1144</v>
      </c>
      <c r="L837">
        <v>23.35</v>
      </c>
      <c r="M837">
        <v>54.1</v>
      </c>
      <c r="N837">
        <v>0</v>
      </c>
      <c r="O837" s="56">
        <v>0</v>
      </c>
      <c r="P837" s="56">
        <v>0</v>
      </c>
      <c r="Q837">
        <v>1</v>
      </c>
      <c r="R837">
        <v>1</v>
      </c>
      <c r="S837">
        <v>11</v>
      </c>
      <c r="T837">
        <v>8</v>
      </c>
      <c r="U837">
        <v>3</v>
      </c>
      <c r="V837">
        <v>1</v>
      </c>
      <c r="W837" t="s">
        <v>1394</v>
      </c>
      <c r="X837" t="s">
        <v>7759</v>
      </c>
      <c r="AA837">
        <v>0</v>
      </c>
      <c r="AB837">
        <v>0</v>
      </c>
      <c r="AC837">
        <v>0</v>
      </c>
      <c r="AD837">
        <v>0</v>
      </c>
      <c r="AE837">
        <v>0</v>
      </c>
      <c r="AF837">
        <v>1</v>
      </c>
      <c r="AG837">
        <v>0</v>
      </c>
      <c r="AJ837" s="56"/>
      <c r="AK837" s="56"/>
      <c r="AL837" s="56"/>
      <c r="AP837" t="s">
        <v>1155</v>
      </c>
      <c r="AR837">
        <v>5</v>
      </c>
      <c r="AS837" t="s">
        <v>1152</v>
      </c>
      <c r="AT837">
        <v>1</v>
      </c>
      <c r="AV837">
        <v>70</v>
      </c>
      <c r="AW837">
        <v>47</v>
      </c>
      <c r="AX837">
        <v>23</v>
      </c>
      <c r="AY837" t="s">
        <v>839</v>
      </c>
      <c r="AZ837" t="s">
        <v>1145</v>
      </c>
      <c r="BA837">
        <v>60</v>
      </c>
      <c r="BD837">
        <v>1000000000</v>
      </c>
      <c r="BE837">
        <v>0</v>
      </c>
      <c r="BF837">
        <v>1</v>
      </c>
      <c r="BG837">
        <v>21</v>
      </c>
      <c r="BH837">
        <v>0</v>
      </c>
      <c r="BI837">
        <v>0</v>
      </c>
      <c r="BJ837">
        <v>0</v>
      </c>
      <c r="BK837">
        <v>0</v>
      </c>
      <c r="BL837">
        <v>5</v>
      </c>
      <c r="BM837">
        <v>26</v>
      </c>
      <c r="BN837">
        <v>0.63</v>
      </c>
      <c r="BO837">
        <v>0</v>
      </c>
      <c r="BP837">
        <v>0</v>
      </c>
      <c r="BR837">
        <v>45</v>
      </c>
      <c r="BS837">
        <v>19</v>
      </c>
      <c r="BX837">
        <v>707.25</v>
      </c>
      <c r="BY837">
        <v>0</v>
      </c>
      <c r="BZ837">
        <v>0</v>
      </c>
      <c r="CA837">
        <v>5.75</v>
      </c>
      <c r="CB837">
        <v>0</v>
      </c>
      <c r="CC837">
        <v>1</v>
      </c>
      <c r="CD837" s="56">
        <v>42416</v>
      </c>
      <c r="CE837" s="56">
        <v>42416</v>
      </c>
      <c r="CF837" s="56">
        <v>42416</v>
      </c>
      <c r="CG837" s="56">
        <v>42493</v>
      </c>
      <c r="CH837" s="56"/>
      <c r="CI837" s="56"/>
      <c r="CJ837">
        <v>1.1499999999999999</v>
      </c>
      <c r="CK837">
        <v>0</v>
      </c>
      <c r="CL837">
        <v>0.04</v>
      </c>
      <c r="CM837">
        <v>0.04</v>
      </c>
      <c r="CN837">
        <v>0</v>
      </c>
      <c r="CO837">
        <v>0</v>
      </c>
      <c r="CP837">
        <v>0</v>
      </c>
      <c r="CQ837" t="s">
        <v>1154</v>
      </c>
      <c r="CR837" t="s">
        <v>1153</v>
      </c>
      <c r="CS837" t="s">
        <v>1725</v>
      </c>
      <c r="CT837" t="s">
        <v>1397</v>
      </c>
      <c r="CU837" t="s">
        <v>1396</v>
      </c>
      <c r="CV837" t="s">
        <v>4040</v>
      </c>
      <c r="CW837" t="s">
        <v>1727</v>
      </c>
      <c r="CX837" t="s">
        <v>853</v>
      </c>
      <c r="DC837" t="s">
        <v>1387</v>
      </c>
      <c r="DE837" t="s">
        <v>1728</v>
      </c>
    </row>
    <row r="838" spans="1:109" x14ac:dyDescent="0.25">
      <c r="A838" t="s">
        <v>1025</v>
      </c>
      <c r="B838">
        <v>2</v>
      </c>
      <c r="C838" s="56">
        <v>42419</v>
      </c>
      <c r="D838" t="s">
        <v>1153</v>
      </c>
      <c r="E838" t="s">
        <v>4041</v>
      </c>
      <c r="G838" t="s">
        <v>4042</v>
      </c>
      <c r="H838" t="s">
        <v>1144</v>
      </c>
      <c r="I838" t="s">
        <v>1144</v>
      </c>
      <c r="J838" t="s">
        <v>1144</v>
      </c>
      <c r="K838" t="s">
        <v>1144</v>
      </c>
      <c r="L838">
        <v>2.7</v>
      </c>
      <c r="M838">
        <v>7.83</v>
      </c>
      <c r="N838">
        <v>0</v>
      </c>
      <c r="O838" s="56">
        <v>0</v>
      </c>
      <c r="P838" s="56">
        <v>0</v>
      </c>
      <c r="Q838">
        <v>1</v>
      </c>
      <c r="R838">
        <v>1</v>
      </c>
      <c r="S838">
        <v>11</v>
      </c>
      <c r="T838">
        <v>8</v>
      </c>
      <c r="U838">
        <v>3</v>
      </c>
      <c r="V838">
        <v>1</v>
      </c>
      <c r="W838" t="s">
        <v>1156</v>
      </c>
      <c r="X838" t="s">
        <v>7757</v>
      </c>
      <c r="AA838">
        <v>0</v>
      </c>
      <c r="AB838">
        <v>0</v>
      </c>
      <c r="AC838">
        <v>0</v>
      </c>
      <c r="AD838">
        <v>0</v>
      </c>
      <c r="AE838">
        <v>0</v>
      </c>
      <c r="AF838">
        <v>0</v>
      </c>
      <c r="AG838">
        <v>0</v>
      </c>
      <c r="AJ838" s="56"/>
      <c r="AK838" s="56"/>
      <c r="AL838" s="56"/>
      <c r="AP838" t="s">
        <v>1155</v>
      </c>
      <c r="AR838">
        <v>5</v>
      </c>
      <c r="AS838" t="s">
        <v>1152</v>
      </c>
      <c r="AT838">
        <v>1</v>
      </c>
      <c r="AV838">
        <v>13</v>
      </c>
      <c r="AW838">
        <v>9</v>
      </c>
      <c r="AX838">
        <v>4</v>
      </c>
      <c r="AY838" t="s">
        <v>1148</v>
      </c>
      <c r="AZ838" t="s">
        <v>1148</v>
      </c>
      <c r="BA838">
        <v>17</v>
      </c>
      <c r="BD838">
        <v>1000000000</v>
      </c>
      <c r="BE838">
        <v>11</v>
      </c>
      <c r="BF838">
        <v>0.15</v>
      </c>
      <c r="BG838">
        <v>0</v>
      </c>
      <c r="BH838">
        <v>0</v>
      </c>
      <c r="BI838">
        <v>0</v>
      </c>
      <c r="BJ838">
        <v>0</v>
      </c>
      <c r="BK838">
        <v>0</v>
      </c>
      <c r="BL838">
        <v>0</v>
      </c>
      <c r="BM838">
        <v>11</v>
      </c>
      <c r="BN838">
        <v>0.15</v>
      </c>
      <c r="BO838">
        <v>0</v>
      </c>
      <c r="BP838">
        <v>0</v>
      </c>
      <c r="BR838">
        <v>0</v>
      </c>
      <c r="BS838">
        <v>4</v>
      </c>
      <c r="BT838">
        <v>0</v>
      </c>
      <c r="BX838">
        <v>0</v>
      </c>
      <c r="BY838">
        <v>0</v>
      </c>
      <c r="BZ838">
        <v>0</v>
      </c>
      <c r="CA838">
        <v>8.2899999999999991</v>
      </c>
      <c r="CB838">
        <v>0</v>
      </c>
      <c r="CC838">
        <v>1</v>
      </c>
      <c r="CD838" s="56">
        <v>42341</v>
      </c>
      <c r="CE838" s="56">
        <v>42342</v>
      </c>
      <c r="CF838" s="56">
        <v>42342</v>
      </c>
      <c r="CG838" s="56">
        <v>42419</v>
      </c>
      <c r="CH838" s="56"/>
      <c r="CI838" s="56"/>
      <c r="CJ838">
        <v>0.14000000000000001</v>
      </c>
      <c r="CK838">
        <v>0</v>
      </c>
      <c r="CL838">
        <v>0</v>
      </c>
      <c r="CM838">
        <v>0</v>
      </c>
      <c r="CN838">
        <v>0.12</v>
      </c>
      <c r="CO838">
        <v>0.18</v>
      </c>
      <c r="CP838">
        <v>0.66</v>
      </c>
      <c r="CQ838" t="s">
        <v>1154</v>
      </c>
      <c r="CR838" t="s">
        <v>1153</v>
      </c>
      <c r="CS838" t="s">
        <v>1748</v>
      </c>
      <c r="CT838" t="s">
        <v>1397</v>
      </c>
      <c r="CU838" t="s">
        <v>1396</v>
      </c>
      <c r="CV838" t="s">
        <v>4043</v>
      </c>
      <c r="CW838" t="s">
        <v>1390</v>
      </c>
      <c r="CX838" t="s">
        <v>853</v>
      </c>
      <c r="DC838" t="s">
        <v>1387</v>
      </c>
      <c r="DE838" t="s">
        <v>1392</v>
      </c>
    </row>
    <row r="839" spans="1:109" x14ac:dyDescent="0.25">
      <c r="A839" t="s">
        <v>1025</v>
      </c>
      <c r="B839">
        <v>6</v>
      </c>
      <c r="C839" s="56">
        <v>42419</v>
      </c>
      <c r="D839" t="s">
        <v>1153</v>
      </c>
      <c r="E839" t="s">
        <v>1582</v>
      </c>
      <c r="G839" t="s">
        <v>4044</v>
      </c>
      <c r="H839" t="s">
        <v>1144</v>
      </c>
      <c r="I839" t="s">
        <v>1144</v>
      </c>
      <c r="J839" t="s">
        <v>1144</v>
      </c>
      <c r="K839" t="s">
        <v>1144</v>
      </c>
      <c r="L839">
        <v>8.5299999999999994</v>
      </c>
      <c r="M839">
        <v>14.93</v>
      </c>
      <c r="N839">
        <v>0</v>
      </c>
      <c r="O839" s="56">
        <v>0</v>
      </c>
      <c r="P839" s="56">
        <v>0</v>
      </c>
      <c r="Q839">
        <v>1</v>
      </c>
      <c r="R839">
        <v>1</v>
      </c>
      <c r="S839">
        <v>11</v>
      </c>
      <c r="T839">
        <v>8</v>
      </c>
      <c r="U839">
        <v>3</v>
      </c>
      <c r="V839">
        <v>1</v>
      </c>
      <c r="W839" t="s">
        <v>1156</v>
      </c>
      <c r="X839" t="s">
        <v>7755</v>
      </c>
      <c r="Y839">
        <v>133</v>
      </c>
      <c r="AA839">
        <v>0</v>
      </c>
      <c r="AB839">
        <v>0</v>
      </c>
      <c r="AC839">
        <v>0</v>
      </c>
      <c r="AD839">
        <v>0</v>
      </c>
      <c r="AE839">
        <v>0</v>
      </c>
      <c r="AF839">
        <v>2</v>
      </c>
      <c r="AG839">
        <v>0</v>
      </c>
      <c r="AJ839" s="56"/>
      <c r="AK839" s="56"/>
      <c r="AL839" s="56"/>
      <c r="AP839" t="s">
        <v>1155</v>
      </c>
      <c r="AS839" t="s">
        <v>1152</v>
      </c>
      <c r="AT839">
        <v>1</v>
      </c>
      <c r="AV839">
        <v>100</v>
      </c>
      <c r="AW839">
        <v>67</v>
      </c>
      <c r="AX839">
        <v>33</v>
      </c>
      <c r="AY839" t="s">
        <v>1145</v>
      </c>
      <c r="AZ839" t="s">
        <v>1148</v>
      </c>
      <c r="BA839">
        <v>100</v>
      </c>
      <c r="BD839">
        <v>1000000000</v>
      </c>
      <c r="BE839">
        <v>52</v>
      </c>
      <c r="BF839">
        <v>0.48</v>
      </c>
      <c r="BG839">
        <v>37</v>
      </c>
      <c r="BH839">
        <v>0</v>
      </c>
      <c r="BI839">
        <v>0</v>
      </c>
      <c r="BJ839">
        <v>0</v>
      </c>
      <c r="BK839">
        <v>0</v>
      </c>
      <c r="BL839">
        <v>0</v>
      </c>
      <c r="BM839">
        <v>89</v>
      </c>
      <c r="BN839">
        <v>0.11</v>
      </c>
      <c r="BO839">
        <v>0</v>
      </c>
      <c r="BP839">
        <v>0</v>
      </c>
      <c r="BR839">
        <v>11</v>
      </c>
      <c r="BS839">
        <v>27</v>
      </c>
      <c r="BX839">
        <v>0</v>
      </c>
      <c r="BY839">
        <v>0</v>
      </c>
      <c r="BZ839">
        <v>0</v>
      </c>
      <c r="CA839">
        <v>3.27</v>
      </c>
      <c r="CB839">
        <v>0</v>
      </c>
      <c r="CC839">
        <v>1</v>
      </c>
      <c r="CD839" s="56">
        <v>42095</v>
      </c>
      <c r="CE839" s="56">
        <v>42342</v>
      </c>
      <c r="CF839" s="56">
        <v>42342</v>
      </c>
      <c r="CG839" s="56">
        <v>42419</v>
      </c>
      <c r="CH839" s="56"/>
      <c r="CI839" s="56"/>
      <c r="CJ839">
        <v>0.21</v>
      </c>
      <c r="CK839">
        <v>70</v>
      </c>
      <c r="CL839">
        <v>0.03</v>
      </c>
      <c r="CM839">
        <v>0.03</v>
      </c>
      <c r="CN839">
        <v>0.91</v>
      </c>
      <c r="CO839">
        <v>0.01</v>
      </c>
      <c r="CP839">
        <v>0</v>
      </c>
      <c r="CQ839" t="s">
        <v>1154</v>
      </c>
      <c r="CR839" t="s">
        <v>1153</v>
      </c>
      <c r="CS839" t="s">
        <v>1395</v>
      </c>
      <c r="CT839" t="s">
        <v>1397</v>
      </c>
      <c r="CU839" t="s">
        <v>1396</v>
      </c>
      <c r="CV839" t="s">
        <v>4045</v>
      </c>
      <c r="CW839" t="s">
        <v>1391</v>
      </c>
      <c r="CX839" t="s">
        <v>853</v>
      </c>
      <c r="DC839" t="s">
        <v>1389</v>
      </c>
      <c r="DE839" t="s">
        <v>1728</v>
      </c>
    </row>
    <row r="840" spans="1:109" x14ac:dyDescent="0.25">
      <c r="A840" t="s">
        <v>1025</v>
      </c>
      <c r="B840">
        <v>2</v>
      </c>
      <c r="C840" s="56">
        <v>42419</v>
      </c>
      <c r="D840" t="s">
        <v>1153</v>
      </c>
      <c r="E840" t="s">
        <v>1583</v>
      </c>
      <c r="G840" t="s">
        <v>4046</v>
      </c>
      <c r="H840" t="s">
        <v>1144</v>
      </c>
      <c r="I840" t="s">
        <v>1144</v>
      </c>
      <c r="J840" t="s">
        <v>1144</v>
      </c>
      <c r="K840" t="s">
        <v>1144</v>
      </c>
      <c r="L840">
        <v>1.55</v>
      </c>
      <c r="M840">
        <v>3.01</v>
      </c>
      <c r="N840">
        <v>0</v>
      </c>
      <c r="O840" s="56">
        <v>0</v>
      </c>
      <c r="P840" s="56">
        <v>0</v>
      </c>
      <c r="Q840">
        <v>1</v>
      </c>
      <c r="R840">
        <v>1</v>
      </c>
      <c r="S840">
        <v>11</v>
      </c>
      <c r="T840">
        <v>8</v>
      </c>
      <c r="U840">
        <v>3</v>
      </c>
      <c r="V840">
        <v>1</v>
      </c>
      <c r="W840" t="s">
        <v>1156</v>
      </c>
      <c r="X840" t="s">
        <v>7757</v>
      </c>
      <c r="Y840">
        <v>11</v>
      </c>
      <c r="AA840">
        <v>0</v>
      </c>
      <c r="AB840">
        <v>0</v>
      </c>
      <c r="AC840">
        <v>0</v>
      </c>
      <c r="AD840">
        <v>0</v>
      </c>
      <c r="AE840">
        <v>0</v>
      </c>
      <c r="AF840">
        <v>0</v>
      </c>
      <c r="AG840">
        <v>0</v>
      </c>
      <c r="AJ840" s="56"/>
      <c r="AK840" s="56"/>
      <c r="AL840" s="56"/>
      <c r="AM840">
        <v>8</v>
      </c>
      <c r="AP840" t="s">
        <v>1155</v>
      </c>
      <c r="AR840">
        <v>5</v>
      </c>
      <c r="AS840" t="s">
        <v>1152</v>
      </c>
      <c r="AT840">
        <v>1</v>
      </c>
      <c r="AV840">
        <v>8</v>
      </c>
      <c r="AW840">
        <v>5</v>
      </c>
      <c r="AX840">
        <v>3</v>
      </c>
      <c r="AY840" t="s">
        <v>1146</v>
      </c>
      <c r="AZ840" t="s">
        <v>1146</v>
      </c>
      <c r="BA840">
        <v>10</v>
      </c>
      <c r="BD840">
        <v>1000000000</v>
      </c>
      <c r="BE840">
        <v>3</v>
      </c>
      <c r="BF840">
        <v>0.63</v>
      </c>
      <c r="BG840">
        <v>0</v>
      </c>
      <c r="BH840">
        <v>0</v>
      </c>
      <c r="BI840">
        <v>0</v>
      </c>
      <c r="BJ840">
        <v>0</v>
      </c>
      <c r="BK840">
        <v>0</v>
      </c>
      <c r="BL840">
        <v>0</v>
      </c>
      <c r="BM840">
        <v>3</v>
      </c>
      <c r="BN840">
        <v>0.63</v>
      </c>
      <c r="BO840">
        <v>0</v>
      </c>
      <c r="BP840">
        <v>0</v>
      </c>
      <c r="BR840">
        <v>5</v>
      </c>
      <c r="BS840">
        <v>2</v>
      </c>
      <c r="BX840">
        <v>0</v>
      </c>
      <c r="BY840">
        <v>0</v>
      </c>
      <c r="BZ840">
        <v>0</v>
      </c>
      <c r="CA840">
        <v>4.1100000000000003</v>
      </c>
      <c r="CB840">
        <v>0</v>
      </c>
      <c r="CC840">
        <v>1</v>
      </c>
      <c r="CD840" s="56">
        <v>42341</v>
      </c>
      <c r="CE840" s="56">
        <v>42342</v>
      </c>
      <c r="CF840" s="56">
        <v>42342</v>
      </c>
      <c r="CG840" s="56">
        <v>42419</v>
      </c>
      <c r="CH840" s="56"/>
      <c r="CI840" s="56"/>
      <c r="CJ840">
        <v>0.44</v>
      </c>
      <c r="CK840">
        <v>29</v>
      </c>
      <c r="CL840">
        <v>0</v>
      </c>
      <c r="CM840">
        <v>0.38</v>
      </c>
      <c r="CN840">
        <v>0</v>
      </c>
      <c r="CO840">
        <v>0</v>
      </c>
      <c r="CP840">
        <v>0.57999999999999996</v>
      </c>
      <c r="CQ840" t="s">
        <v>1154</v>
      </c>
      <c r="CR840" t="s">
        <v>1153</v>
      </c>
      <c r="CS840" t="s">
        <v>1748</v>
      </c>
      <c r="CT840" t="s">
        <v>1397</v>
      </c>
      <c r="CU840" t="s">
        <v>1396</v>
      </c>
      <c r="CV840" t="s">
        <v>4047</v>
      </c>
      <c r="CW840" t="s">
        <v>1390</v>
      </c>
      <c r="CX840" t="s">
        <v>853</v>
      </c>
      <c r="DC840" t="s">
        <v>1387</v>
      </c>
      <c r="DE840" t="s">
        <v>1392</v>
      </c>
    </row>
    <row r="841" spans="1:109" x14ac:dyDescent="0.25">
      <c r="A841" t="s">
        <v>1025</v>
      </c>
      <c r="B841">
        <v>1</v>
      </c>
      <c r="C841" s="56">
        <v>42419</v>
      </c>
      <c r="D841" t="s">
        <v>1153</v>
      </c>
      <c r="E841" t="s">
        <v>1584</v>
      </c>
      <c r="G841" t="s">
        <v>4048</v>
      </c>
      <c r="H841" t="s">
        <v>1144</v>
      </c>
      <c r="I841" t="s">
        <v>1144</v>
      </c>
      <c r="J841" t="s">
        <v>1144</v>
      </c>
      <c r="K841" t="s">
        <v>1144</v>
      </c>
      <c r="L841">
        <v>2.04</v>
      </c>
      <c r="M841">
        <v>6.5</v>
      </c>
      <c r="N841">
        <v>0</v>
      </c>
      <c r="O841" s="56">
        <v>0</v>
      </c>
      <c r="P841" s="56">
        <v>0</v>
      </c>
      <c r="Q841">
        <v>1</v>
      </c>
      <c r="R841">
        <v>1</v>
      </c>
      <c r="S841">
        <v>11</v>
      </c>
      <c r="T841">
        <v>8</v>
      </c>
      <c r="U841">
        <v>3</v>
      </c>
      <c r="V841">
        <v>1</v>
      </c>
      <c r="W841" t="s">
        <v>1156</v>
      </c>
      <c r="X841" t="s">
        <v>7716</v>
      </c>
      <c r="Y841">
        <v>67</v>
      </c>
      <c r="AA841">
        <v>0</v>
      </c>
      <c r="AB841">
        <v>0</v>
      </c>
      <c r="AC841">
        <v>0</v>
      </c>
      <c r="AD841">
        <v>0</v>
      </c>
      <c r="AE841">
        <v>0</v>
      </c>
      <c r="AF841">
        <v>0</v>
      </c>
      <c r="AG841">
        <v>0</v>
      </c>
      <c r="AJ841" s="56"/>
      <c r="AK841" s="56"/>
      <c r="AL841" s="56"/>
      <c r="AP841" t="s">
        <v>1155</v>
      </c>
      <c r="AR841">
        <v>5</v>
      </c>
      <c r="AS841" t="s">
        <v>1152</v>
      </c>
      <c r="AT841">
        <v>1</v>
      </c>
      <c r="AV841">
        <v>84</v>
      </c>
      <c r="AW841">
        <v>56</v>
      </c>
      <c r="AX841">
        <v>28</v>
      </c>
      <c r="AY841" t="s">
        <v>1145</v>
      </c>
      <c r="AZ841" t="s">
        <v>1148</v>
      </c>
      <c r="BA841">
        <v>120</v>
      </c>
      <c r="BD841">
        <v>1000000000</v>
      </c>
      <c r="BE841">
        <v>37</v>
      </c>
      <c r="BF841">
        <v>0.56000000000000005</v>
      </c>
      <c r="BG841">
        <v>0</v>
      </c>
      <c r="BH841">
        <v>0</v>
      </c>
      <c r="BI841">
        <v>0</v>
      </c>
      <c r="BJ841">
        <v>0</v>
      </c>
      <c r="BK841">
        <v>0</v>
      </c>
      <c r="BL841">
        <v>20</v>
      </c>
      <c r="BM841">
        <v>57</v>
      </c>
      <c r="BN841">
        <v>0.32</v>
      </c>
      <c r="BO841">
        <v>0</v>
      </c>
      <c r="BP841">
        <v>0</v>
      </c>
      <c r="BR841">
        <v>25</v>
      </c>
      <c r="BS841">
        <v>23</v>
      </c>
      <c r="BT841">
        <v>5</v>
      </c>
      <c r="BX841">
        <v>0</v>
      </c>
      <c r="BY841">
        <v>0</v>
      </c>
      <c r="BZ841">
        <v>0</v>
      </c>
      <c r="CA841">
        <v>9.5399999999999991</v>
      </c>
      <c r="CB841">
        <v>0</v>
      </c>
      <c r="CC841">
        <v>1</v>
      </c>
      <c r="CD841" s="56">
        <v>42284</v>
      </c>
      <c r="CE841" s="56">
        <v>42342</v>
      </c>
      <c r="CF841" s="56">
        <v>42342</v>
      </c>
      <c r="CG841" s="56">
        <v>42419</v>
      </c>
      <c r="CH841" s="56"/>
      <c r="CI841" s="56"/>
      <c r="CJ841">
        <v>0.25</v>
      </c>
      <c r="CK841">
        <v>0</v>
      </c>
      <c r="CL841">
        <v>0</v>
      </c>
      <c r="CM841">
        <v>0</v>
      </c>
      <c r="CN841">
        <v>0.73</v>
      </c>
      <c r="CO841">
        <v>0.22</v>
      </c>
      <c r="CP841">
        <v>0</v>
      </c>
      <c r="CQ841" t="s">
        <v>1154</v>
      </c>
      <c r="CR841" t="s">
        <v>1153</v>
      </c>
      <c r="CS841" t="s">
        <v>1725</v>
      </c>
      <c r="CT841" t="s">
        <v>1397</v>
      </c>
      <c r="CU841" t="s">
        <v>1396</v>
      </c>
      <c r="CV841" t="s">
        <v>4049</v>
      </c>
      <c r="CW841" t="s">
        <v>1727</v>
      </c>
      <c r="CX841" t="s">
        <v>853</v>
      </c>
      <c r="DC841" t="s">
        <v>1387</v>
      </c>
      <c r="DE841" t="s">
        <v>1728</v>
      </c>
    </row>
    <row r="842" spans="1:109" x14ac:dyDescent="0.25">
      <c r="A842" t="s">
        <v>1025</v>
      </c>
      <c r="B842">
        <v>1</v>
      </c>
      <c r="C842" s="56">
        <v>42419</v>
      </c>
      <c r="D842" t="s">
        <v>1153</v>
      </c>
      <c r="E842" t="s">
        <v>4050</v>
      </c>
      <c r="G842" t="s">
        <v>4051</v>
      </c>
      <c r="H842" t="s">
        <v>1144</v>
      </c>
      <c r="I842" t="s">
        <v>1144</v>
      </c>
      <c r="J842" t="s">
        <v>1144</v>
      </c>
      <c r="K842" t="s">
        <v>1144</v>
      </c>
      <c r="L842">
        <v>18.149999999999999</v>
      </c>
      <c r="M842">
        <v>44.39</v>
      </c>
      <c r="N842">
        <v>0</v>
      </c>
      <c r="O842" s="56">
        <v>0</v>
      </c>
      <c r="P842" s="56">
        <v>0</v>
      </c>
      <c r="Q842">
        <v>1</v>
      </c>
      <c r="R842">
        <v>1</v>
      </c>
      <c r="S842">
        <v>11</v>
      </c>
      <c r="T842">
        <v>8</v>
      </c>
      <c r="U842">
        <v>3</v>
      </c>
      <c r="V842">
        <v>1</v>
      </c>
      <c r="W842" t="s">
        <v>1156</v>
      </c>
      <c r="X842" t="s">
        <v>7756</v>
      </c>
      <c r="Y842">
        <v>8</v>
      </c>
      <c r="AA842">
        <v>0</v>
      </c>
      <c r="AB842">
        <v>0</v>
      </c>
      <c r="AC842">
        <v>0</v>
      </c>
      <c r="AD842">
        <v>0</v>
      </c>
      <c r="AE842">
        <v>0</v>
      </c>
      <c r="AF842">
        <v>0</v>
      </c>
      <c r="AG842">
        <v>0</v>
      </c>
      <c r="AJ842" s="56"/>
      <c r="AK842" s="56"/>
      <c r="AL842" s="56"/>
      <c r="AP842" t="s">
        <v>1155</v>
      </c>
      <c r="AR842">
        <v>5</v>
      </c>
      <c r="AS842" t="s">
        <v>1152</v>
      </c>
      <c r="AT842">
        <v>1</v>
      </c>
      <c r="AV842">
        <v>12</v>
      </c>
      <c r="AW842">
        <v>8</v>
      </c>
      <c r="AX842">
        <v>4</v>
      </c>
      <c r="AY842" t="s">
        <v>1148</v>
      </c>
      <c r="AZ842" t="s">
        <v>1148</v>
      </c>
      <c r="BA842">
        <v>16</v>
      </c>
      <c r="BD842">
        <v>1000000000</v>
      </c>
      <c r="BE842">
        <v>9</v>
      </c>
      <c r="BF842">
        <v>0.25</v>
      </c>
      <c r="BG842">
        <v>0</v>
      </c>
      <c r="BH842">
        <v>0</v>
      </c>
      <c r="BI842">
        <v>0</v>
      </c>
      <c r="BJ842">
        <v>0</v>
      </c>
      <c r="BK842">
        <v>0</v>
      </c>
      <c r="BL842">
        <v>0</v>
      </c>
      <c r="BM842">
        <v>9</v>
      </c>
      <c r="BN842">
        <v>0.25</v>
      </c>
      <c r="BO842">
        <v>0</v>
      </c>
      <c r="BP842">
        <v>0</v>
      </c>
      <c r="BR842">
        <v>5</v>
      </c>
      <c r="BS842">
        <v>3</v>
      </c>
      <c r="BX842">
        <v>0</v>
      </c>
      <c r="BY842">
        <v>0</v>
      </c>
      <c r="BZ842">
        <v>0</v>
      </c>
      <c r="CA842">
        <v>6.31</v>
      </c>
      <c r="CB842">
        <v>0</v>
      </c>
      <c r="CC842">
        <v>1</v>
      </c>
      <c r="CD842" s="56">
        <v>42318</v>
      </c>
      <c r="CE842" s="56">
        <v>42342</v>
      </c>
      <c r="CF842" s="56">
        <v>42342</v>
      </c>
      <c r="CG842" s="56">
        <v>42419</v>
      </c>
      <c r="CH842" s="56"/>
      <c r="CI842" s="56"/>
      <c r="CJ842">
        <v>0.12</v>
      </c>
      <c r="CK842">
        <v>0</v>
      </c>
      <c r="CL842">
        <v>0</v>
      </c>
      <c r="CM842">
        <v>0</v>
      </c>
      <c r="CN842">
        <v>0</v>
      </c>
      <c r="CO842">
        <v>0.83</v>
      </c>
      <c r="CP842">
        <v>0.12</v>
      </c>
      <c r="CQ842" t="s">
        <v>1154</v>
      </c>
      <c r="CR842" t="s">
        <v>1153</v>
      </c>
      <c r="CS842" t="s">
        <v>1725</v>
      </c>
      <c r="CT842" t="s">
        <v>1397</v>
      </c>
      <c r="CU842" t="s">
        <v>1396</v>
      </c>
      <c r="CV842" t="s">
        <v>4052</v>
      </c>
      <c r="CW842" t="s">
        <v>1727</v>
      </c>
      <c r="CX842" t="s">
        <v>853</v>
      </c>
      <c r="DC842" t="s">
        <v>1387</v>
      </c>
      <c r="DE842" t="s">
        <v>1728</v>
      </c>
    </row>
    <row r="843" spans="1:109" x14ac:dyDescent="0.25">
      <c r="A843" t="s">
        <v>1025</v>
      </c>
      <c r="B843">
        <v>2</v>
      </c>
      <c r="C843" s="56">
        <v>42419</v>
      </c>
      <c r="D843" t="s">
        <v>1153</v>
      </c>
      <c r="E843" t="s">
        <v>4053</v>
      </c>
      <c r="G843" t="s">
        <v>4054</v>
      </c>
      <c r="H843" t="s">
        <v>1144</v>
      </c>
      <c r="I843" t="s">
        <v>1144</v>
      </c>
      <c r="J843" t="s">
        <v>1144</v>
      </c>
      <c r="K843" t="s">
        <v>1144</v>
      </c>
      <c r="L843">
        <v>1</v>
      </c>
      <c r="M843">
        <v>2.29</v>
      </c>
      <c r="N843">
        <v>0</v>
      </c>
      <c r="O843" s="56">
        <v>0</v>
      </c>
      <c r="P843" s="56">
        <v>0</v>
      </c>
      <c r="Q843">
        <v>1</v>
      </c>
      <c r="R843">
        <v>1</v>
      </c>
      <c r="S843">
        <v>11</v>
      </c>
      <c r="T843">
        <v>8</v>
      </c>
      <c r="U843">
        <v>3</v>
      </c>
      <c r="V843">
        <v>1</v>
      </c>
      <c r="X843" t="s">
        <v>7757</v>
      </c>
      <c r="AA843">
        <v>0</v>
      </c>
      <c r="AB843">
        <v>0</v>
      </c>
      <c r="AC843">
        <v>0</v>
      </c>
      <c r="AD843">
        <v>0</v>
      </c>
      <c r="AE843">
        <v>0</v>
      </c>
      <c r="AF843">
        <v>0</v>
      </c>
      <c r="AG843">
        <v>0</v>
      </c>
      <c r="AJ843" s="56"/>
      <c r="AK843" s="56"/>
      <c r="AL843" s="56"/>
      <c r="AM843">
        <v>6</v>
      </c>
      <c r="AP843" t="s">
        <v>1155</v>
      </c>
      <c r="AR843">
        <v>5</v>
      </c>
      <c r="AS843" t="s">
        <v>1152</v>
      </c>
      <c r="AT843">
        <v>1</v>
      </c>
      <c r="AV843">
        <v>21</v>
      </c>
      <c r="AW843">
        <v>14</v>
      </c>
      <c r="AX843">
        <v>7</v>
      </c>
      <c r="AY843" t="s">
        <v>1147</v>
      </c>
      <c r="AZ843" t="s">
        <v>1147</v>
      </c>
      <c r="BA843">
        <v>30</v>
      </c>
      <c r="BD843">
        <v>1000000000</v>
      </c>
      <c r="BE843">
        <v>26</v>
      </c>
      <c r="BF843">
        <v>-0.24</v>
      </c>
      <c r="BG843">
        <v>0</v>
      </c>
      <c r="BH843">
        <v>0</v>
      </c>
      <c r="BI843">
        <v>0</v>
      </c>
      <c r="BJ843">
        <v>0</v>
      </c>
      <c r="BK843">
        <v>0</v>
      </c>
      <c r="BL843">
        <v>0</v>
      </c>
      <c r="BM843">
        <v>26</v>
      </c>
      <c r="BN843">
        <v>-0.24</v>
      </c>
      <c r="BO843">
        <v>0</v>
      </c>
      <c r="BP843">
        <v>0</v>
      </c>
      <c r="BR843">
        <v>0</v>
      </c>
      <c r="BS843">
        <v>6</v>
      </c>
      <c r="BX843">
        <v>0</v>
      </c>
      <c r="BY843">
        <v>5</v>
      </c>
      <c r="BZ843">
        <v>0</v>
      </c>
      <c r="CA843">
        <v>5.63</v>
      </c>
      <c r="CB843">
        <v>0</v>
      </c>
      <c r="CC843">
        <v>1</v>
      </c>
      <c r="CD843" s="56">
        <v>42341</v>
      </c>
      <c r="CE843" s="56">
        <v>42342</v>
      </c>
      <c r="CF843" s="56">
        <v>42342</v>
      </c>
      <c r="CG843" s="56">
        <v>42419</v>
      </c>
      <c r="CH843" s="56"/>
      <c r="CI843" s="56"/>
      <c r="CJ843">
        <v>0.1</v>
      </c>
      <c r="CK843">
        <v>0</v>
      </c>
      <c r="CL843">
        <v>0</v>
      </c>
      <c r="CM843">
        <v>0</v>
      </c>
      <c r="CN843">
        <v>0</v>
      </c>
      <c r="CO843">
        <v>0</v>
      </c>
      <c r="CP843">
        <v>0.96</v>
      </c>
      <c r="CQ843" t="s">
        <v>1154</v>
      </c>
      <c r="CR843" t="s">
        <v>1153</v>
      </c>
      <c r="CS843" t="s">
        <v>1748</v>
      </c>
      <c r="CT843" t="s">
        <v>1397</v>
      </c>
      <c r="CU843" t="s">
        <v>1396</v>
      </c>
      <c r="CV843" t="s">
        <v>4055</v>
      </c>
      <c r="CW843" t="s">
        <v>1390</v>
      </c>
      <c r="CX843" t="s">
        <v>853</v>
      </c>
      <c r="DC843" t="s">
        <v>1387</v>
      </c>
      <c r="DE843" t="s">
        <v>1392</v>
      </c>
    </row>
    <row r="844" spans="1:109" x14ac:dyDescent="0.25">
      <c r="A844" t="s">
        <v>1025</v>
      </c>
      <c r="B844">
        <v>1</v>
      </c>
      <c r="C844" s="56">
        <v>42419</v>
      </c>
      <c r="D844" t="s">
        <v>1153</v>
      </c>
      <c r="E844" t="s">
        <v>1585</v>
      </c>
      <c r="G844" t="s">
        <v>4056</v>
      </c>
      <c r="H844" t="s">
        <v>1144</v>
      </c>
      <c r="I844" t="s">
        <v>1144</v>
      </c>
      <c r="J844" t="s">
        <v>1144</v>
      </c>
      <c r="K844" t="s">
        <v>1144</v>
      </c>
      <c r="L844">
        <v>20.43</v>
      </c>
      <c r="M844">
        <v>48.71</v>
      </c>
      <c r="N844">
        <v>0</v>
      </c>
      <c r="O844" s="56">
        <v>0</v>
      </c>
      <c r="P844" s="56">
        <v>0</v>
      </c>
      <c r="Q844">
        <v>1</v>
      </c>
      <c r="R844">
        <v>1</v>
      </c>
      <c r="S844">
        <v>11</v>
      </c>
      <c r="T844">
        <v>8</v>
      </c>
      <c r="U844">
        <v>3</v>
      </c>
      <c r="V844">
        <v>1</v>
      </c>
      <c r="W844" t="s">
        <v>1156</v>
      </c>
      <c r="X844" t="s">
        <v>7755</v>
      </c>
      <c r="AA844">
        <v>0</v>
      </c>
      <c r="AB844">
        <v>0</v>
      </c>
      <c r="AC844">
        <v>0</v>
      </c>
      <c r="AD844">
        <v>0</v>
      </c>
      <c r="AE844">
        <v>0</v>
      </c>
      <c r="AF844">
        <v>0</v>
      </c>
      <c r="AG844">
        <v>0</v>
      </c>
      <c r="AJ844" s="56"/>
      <c r="AK844" s="56"/>
      <c r="AL844" s="56"/>
      <c r="AP844" t="s">
        <v>1155</v>
      </c>
      <c r="AR844">
        <v>5</v>
      </c>
      <c r="AS844" t="s">
        <v>1152</v>
      </c>
      <c r="AT844">
        <v>1</v>
      </c>
      <c r="AV844">
        <v>33</v>
      </c>
      <c r="AW844">
        <v>22</v>
      </c>
      <c r="AX844">
        <v>11</v>
      </c>
      <c r="AY844" t="s">
        <v>1146</v>
      </c>
      <c r="AZ844" t="s">
        <v>1145</v>
      </c>
      <c r="BA844">
        <v>33</v>
      </c>
      <c r="BD844">
        <v>1000000000</v>
      </c>
      <c r="BE844">
        <v>11</v>
      </c>
      <c r="BF844">
        <v>0.67</v>
      </c>
      <c r="BG844">
        <v>0</v>
      </c>
      <c r="BH844">
        <v>0</v>
      </c>
      <c r="BI844">
        <v>0</v>
      </c>
      <c r="BJ844">
        <v>0</v>
      </c>
      <c r="BK844">
        <v>0</v>
      </c>
      <c r="BL844">
        <v>5</v>
      </c>
      <c r="BM844">
        <v>16</v>
      </c>
      <c r="BN844">
        <v>0.52</v>
      </c>
      <c r="BO844">
        <v>0</v>
      </c>
      <c r="BP844">
        <v>0</v>
      </c>
      <c r="BR844">
        <v>15</v>
      </c>
      <c r="BS844">
        <v>9</v>
      </c>
      <c r="BX844">
        <v>0</v>
      </c>
      <c r="BY844">
        <v>0</v>
      </c>
      <c r="BZ844">
        <v>0</v>
      </c>
      <c r="CA844">
        <v>6.04</v>
      </c>
      <c r="CB844">
        <v>0</v>
      </c>
      <c r="CC844">
        <v>1</v>
      </c>
      <c r="CD844" s="56">
        <v>42095</v>
      </c>
      <c r="CE844" s="56">
        <v>42342</v>
      </c>
      <c r="CF844" s="56">
        <v>42342</v>
      </c>
      <c r="CG844" s="56">
        <v>42419</v>
      </c>
      <c r="CH844" s="56"/>
      <c r="CI844" s="56"/>
      <c r="CJ844">
        <v>0.32</v>
      </c>
      <c r="CK844">
        <v>4</v>
      </c>
      <c r="CL844">
        <v>0</v>
      </c>
      <c r="CM844">
        <v>0.05</v>
      </c>
      <c r="CN844">
        <v>0.34</v>
      </c>
      <c r="CO844">
        <v>0.56000000000000005</v>
      </c>
      <c r="CP844">
        <v>0</v>
      </c>
      <c r="CQ844" t="s">
        <v>1154</v>
      </c>
      <c r="CR844" t="s">
        <v>1153</v>
      </c>
      <c r="CS844" t="s">
        <v>1725</v>
      </c>
      <c r="CT844" t="s">
        <v>1397</v>
      </c>
      <c r="CU844" t="s">
        <v>1396</v>
      </c>
      <c r="CV844" t="s">
        <v>4057</v>
      </c>
      <c r="CW844" t="s">
        <v>1727</v>
      </c>
      <c r="CX844" t="s">
        <v>853</v>
      </c>
      <c r="DC844" t="s">
        <v>1387</v>
      </c>
      <c r="DE844" t="s">
        <v>1728</v>
      </c>
    </row>
    <row r="845" spans="1:109" x14ac:dyDescent="0.25">
      <c r="A845" t="s">
        <v>1025</v>
      </c>
      <c r="B845">
        <v>1</v>
      </c>
      <c r="C845" s="56">
        <v>42419</v>
      </c>
      <c r="D845" t="s">
        <v>1153</v>
      </c>
      <c r="E845" t="s">
        <v>1586</v>
      </c>
      <c r="G845" t="s">
        <v>4058</v>
      </c>
      <c r="H845" t="s">
        <v>1144</v>
      </c>
      <c r="I845" t="s">
        <v>1144</v>
      </c>
      <c r="J845" t="s">
        <v>1144</v>
      </c>
      <c r="K845" t="s">
        <v>1144</v>
      </c>
      <c r="L845">
        <v>1.37</v>
      </c>
      <c r="M845">
        <v>3.92</v>
      </c>
      <c r="N845">
        <v>0</v>
      </c>
      <c r="O845" s="56">
        <v>0</v>
      </c>
      <c r="P845" s="56">
        <v>0</v>
      </c>
      <c r="Q845">
        <v>1</v>
      </c>
      <c r="R845">
        <v>1</v>
      </c>
      <c r="S845">
        <v>11</v>
      </c>
      <c r="T845">
        <v>8</v>
      </c>
      <c r="U845">
        <v>3</v>
      </c>
      <c r="V845">
        <v>1</v>
      </c>
      <c r="W845" t="s">
        <v>1394</v>
      </c>
      <c r="X845" t="s">
        <v>7759</v>
      </c>
      <c r="AA845">
        <v>0</v>
      </c>
      <c r="AB845">
        <v>0</v>
      </c>
      <c r="AC845">
        <v>0</v>
      </c>
      <c r="AD845">
        <v>0</v>
      </c>
      <c r="AE845">
        <v>0</v>
      </c>
      <c r="AF845">
        <v>68</v>
      </c>
      <c r="AG845">
        <v>0</v>
      </c>
      <c r="AJ845" s="56"/>
      <c r="AK845" s="56"/>
      <c r="AL845" s="56"/>
      <c r="AP845" t="s">
        <v>1155</v>
      </c>
      <c r="AR845">
        <v>5</v>
      </c>
      <c r="AS845" t="s">
        <v>1152</v>
      </c>
      <c r="AT845">
        <v>1</v>
      </c>
      <c r="AV845">
        <v>200</v>
      </c>
      <c r="AW845">
        <v>133</v>
      </c>
      <c r="AX845">
        <v>66</v>
      </c>
      <c r="AY845" t="s">
        <v>1146</v>
      </c>
      <c r="AZ845" t="s">
        <v>1146</v>
      </c>
      <c r="BA845">
        <v>150</v>
      </c>
      <c r="BD845">
        <v>1000000000</v>
      </c>
      <c r="BE845">
        <v>5</v>
      </c>
      <c r="BF845">
        <v>0.98</v>
      </c>
      <c r="BG845">
        <v>42</v>
      </c>
      <c r="BH845">
        <v>0</v>
      </c>
      <c r="BI845">
        <v>0</v>
      </c>
      <c r="BJ845">
        <v>0</v>
      </c>
      <c r="BK845">
        <v>0</v>
      </c>
      <c r="BL845">
        <v>0</v>
      </c>
      <c r="BM845">
        <v>47</v>
      </c>
      <c r="BN845">
        <v>0.77</v>
      </c>
      <c r="BO845">
        <v>0</v>
      </c>
      <c r="BP845">
        <v>0</v>
      </c>
      <c r="BR845">
        <v>155</v>
      </c>
      <c r="BS845">
        <v>55</v>
      </c>
      <c r="BX845">
        <v>155.55000000000001</v>
      </c>
      <c r="BY845">
        <v>0</v>
      </c>
      <c r="BZ845">
        <v>0</v>
      </c>
      <c r="CA845">
        <v>8.1199999999999992</v>
      </c>
      <c r="CB845">
        <v>0</v>
      </c>
      <c r="CC845">
        <v>1</v>
      </c>
      <c r="CD845" s="56">
        <v>42416</v>
      </c>
      <c r="CE845" s="56">
        <v>42416</v>
      </c>
      <c r="CF845" s="56">
        <v>42416</v>
      </c>
      <c r="CG845" s="56">
        <v>42493</v>
      </c>
      <c r="CH845" s="56"/>
      <c r="CI845" s="56"/>
      <c r="CJ845">
        <v>0</v>
      </c>
      <c r="CK845">
        <v>0</v>
      </c>
      <c r="CL845">
        <v>0</v>
      </c>
      <c r="CM845">
        <v>7.0000000000000007E-2</v>
      </c>
      <c r="CN845">
        <v>0</v>
      </c>
      <c r="CO845">
        <v>0</v>
      </c>
      <c r="CP845">
        <v>0</v>
      </c>
      <c r="CQ845" t="s">
        <v>1154</v>
      </c>
      <c r="CR845" t="s">
        <v>1153</v>
      </c>
      <c r="CS845" t="s">
        <v>1725</v>
      </c>
      <c r="CT845" t="s">
        <v>1397</v>
      </c>
      <c r="CU845" t="s">
        <v>1396</v>
      </c>
      <c r="CV845" t="s">
        <v>4059</v>
      </c>
      <c r="CW845" t="s">
        <v>1727</v>
      </c>
      <c r="CX845" t="s">
        <v>853</v>
      </c>
      <c r="DC845" t="s">
        <v>1387</v>
      </c>
      <c r="DE845" t="s">
        <v>1728</v>
      </c>
    </row>
    <row r="846" spans="1:109" x14ac:dyDescent="0.25">
      <c r="A846" t="s">
        <v>1025</v>
      </c>
      <c r="B846">
        <v>2</v>
      </c>
      <c r="C846" s="56">
        <v>42419</v>
      </c>
      <c r="D846" t="s">
        <v>1153</v>
      </c>
      <c r="E846" t="s">
        <v>1587</v>
      </c>
      <c r="G846" t="s">
        <v>4060</v>
      </c>
      <c r="H846" t="s">
        <v>1144</v>
      </c>
      <c r="I846" t="s">
        <v>1144</v>
      </c>
      <c r="J846" t="s">
        <v>1144</v>
      </c>
      <c r="K846" t="s">
        <v>1144</v>
      </c>
      <c r="L846">
        <v>3.58</v>
      </c>
      <c r="M846">
        <v>9.6199999999999992</v>
      </c>
      <c r="N846">
        <v>0</v>
      </c>
      <c r="O846" s="56">
        <v>0</v>
      </c>
      <c r="P846" s="56">
        <v>0</v>
      </c>
      <c r="Q846">
        <v>1</v>
      </c>
      <c r="R846">
        <v>1</v>
      </c>
      <c r="S846">
        <v>11</v>
      </c>
      <c r="T846">
        <v>8</v>
      </c>
      <c r="U846">
        <v>3</v>
      </c>
      <c r="V846">
        <v>1</v>
      </c>
      <c r="W846" t="s">
        <v>1156</v>
      </c>
      <c r="X846" t="s">
        <v>7659</v>
      </c>
      <c r="Y846">
        <v>44</v>
      </c>
      <c r="AA846">
        <v>0</v>
      </c>
      <c r="AB846">
        <v>0</v>
      </c>
      <c r="AC846">
        <v>0</v>
      </c>
      <c r="AD846">
        <v>0</v>
      </c>
      <c r="AE846">
        <v>0</v>
      </c>
      <c r="AF846">
        <v>0</v>
      </c>
      <c r="AG846">
        <v>0</v>
      </c>
      <c r="AJ846" s="56"/>
      <c r="AK846" s="56"/>
      <c r="AL846" s="56"/>
      <c r="AP846" t="s">
        <v>1155</v>
      </c>
      <c r="AR846">
        <v>5</v>
      </c>
      <c r="AS846" t="s">
        <v>1152</v>
      </c>
      <c r="AT846">
        <v>1</v>
      </c>
      <c r="AV846">
        <v>56</v>
      </c>
      <c r="AW846">
        <v>37</v>
      </c>
      <c r="AX846">
        <v>18</v>
      </c>
      <c r="AY846" t="s">
        <v>1145</v>
      </c>
      <c r="AZ846" t="s">
        <v>1148</v>
      </c>
      <c r="BA846">
        <v>70</v>
      </c>
      <c r="BD846">
        <v>1000000000</v>
      </c>
      <c r="BE846">
        <v>24</v>
      </c>
      <c r="BF846">
        <v>0.56999999999999995</v>
      </c>
      <c r="BG846">
        <v>9</v>
      </c>
      <c r="BH846">
        <v>0</v>
      </c>
      <c r="BI846">
        <v>0</v>
      </c>
      <c r="BJ846">
        <v>0</v>
      </c>
      <c r="BK846">
        <v>0</v>
      </c>
      <c r="BL846">
        <v>10</v>
      </c>
      <c r="BM846">
        <v>43</v>
      </c>
      <c r="BN846">
        <v>0.23</v>
      </c>
      <c r="BO846">
        <v>0</v>
      </c>
      <c r="BP846">
        <v>0</v>
      </c>
      <c r="BR846">
        <v>15</v>
      </c>
      <c r="BS846">
        <v>15</v>
      </c>
      <c r="BT846">
        <v>20</v>
      </c>
      <c r="BX846">
        <v>0</v>
      </c>
      <c r="BY846">
        <v>0</v>
      </c>
      <c r="BZ846">
        <v>0</v>
      </c>
      <c r="CA846">
        <v>7.36</v>
      </c>
      <c r="CB846">
        <v>0</v>
      </c>
      <c r="CC846">
        <v>1</v>
      </c>
      <c r="CD846" s="56">
        <v>42342</v>
      </c>
      <c r="CE846" s="56">
        <v>42342</v>
      </c>
      <c r="CF846" s="56">
        <v>42342</v>
      </c>
      <c r="CG846" s="56">
        <v>42419</v>
      </c>
      <c r="CH846" s="56"/>
      <c r="CI846" s="56"/>
      <c r="CJ846">
        <v>0.21</v>
      </c>
      <c r="CK846">
        <v>0</v>
      </c>
      <c r="CL846">
        <v>0</v>
      </c>
      <c r="CM846">
        <v>0</v>
      </c>
      <c r="CN846">
        <v>0.65</v>
      </c>
      <c r="CO846">
        <v>0.3</v>
      </c>
      <c r="CP846">
        <v>0.01</v>
      </c>
      <c r="CQ846" t="s">
        <v>1154</v>
      </c>
      <c r="CR846" t="s">
        <v>1153</v>
      </c>
      <c r="CS846" t="s">
        <v>1748</v>
      </c>
      <c r="CT846" t="s">
        <v>1397</v>
      </c>
      <c r="CU846" t="s">
        <v>1396</v>
      </c>
      <c r="CV846" t="s">
        <v>4061</v>
      </c>
      <c r="CW846" t="s">
        <v>1727</v>
      </c>
      <c r="CX846" t="s">
        <v>853</v>
      </c>
      <c r="DC846" t="s">
        <v>1387</v>
      </c>
      <c r="DE846" t="s">
        <v>1392</v>
      </c>
    </row>
    <row r="847" spans="1:109" x14ac:dyDescent="0.25">
      <c r="A847" t="s">
        <v>1025</v>
      </c>
      <c r="B847">
        <v>6</v>
      </c>
      <c r="C847" s="56">
        <v>42419</v>
      </c>
      <c r="D847" t="s">
        <v>1153</v>
      </c>
      <c r="E847" t="s">
        <v>4062</v>
      </c>
      <c r="G847" t="s">
        <v>4063</v>
      </c>
      <c r="H847" t="s">
        <v>1144</v>
      </c>
      <c r="I847" t="s">
        <v>1144</v>
      </c>
      <c r="J847" t="s">
        <v>1144</v>
      </c>
      <c r="K847" t="s">
        <v>1144</v>
      </c>
      <c r="L847">
        <v>44.1</v>
      </c>
      <c r="M847">
        <v>89.95</v>
      </c>
      <c r="N847">
        <v>0</v>
      </c>
      <c r="O847" s="56">
        <v>0</v>
      </c>
      <c r="P847" s="56">
        <v>0</v>
      </c>
      <c r="Q847">
        <v>1</v>
      </c>
      <c r="R847">
        <v>1</v>
      </c>
      <c r="S847">
        <v>11</v>
      </c>
      <c r="T847">
        <v>8</v>
      </c>
      <c r="U847">
        <v>3</v>
      </c>
      <c r="V847">
        <v>1</v>
      </c>
      <c r="X847" t="s">
        <v>7755</v>
      </c>
      <c r="AA847">
        <v>0</v>
      </c>
      <c r="AB847">
        <v>0</v>
      </c>
      <c r="AC847">
        <v>0</v>
      </c>
      <c r="AD847">
        <v>0</v>
      </c>
      <c r="AE847">
        <v>0</v>
      </c>
      <c r="AF847">
        <v>0</v>
      </c>
      <c r="AG847">
        <v>0</v>
      </c>
      <c r="AJ847" s="56"/>
      <c r="AK847" s="56"/>
      <c r="AL847" s="56"/>
      <c r="AP847" t="s">
        <v>1155</v>
      </c>
      <c r="AS847" t="s">
        <v>1152</v>
      </c>
      <c r="AT847">
        <v>1</v>
      </c>
      <c r="AV847">
        <v>0</v>
      </c>
      <c r="AW847">
        <v>0</v>
      </c>
      <c r="AX847">
        <v>0</v>
      </c>
      <c r="AY847" t="s">
        <v>1388</v>
      </c>
      <c r="AZ847" t="s">
        <v>1388</v>
      </c>
      <c r="BA847">
        <v>0</v>
      </c>
      <c r="BD847">
        <v>1000000000</v>
      </c>
      <c r="BE847">
        <v>8</v>
      </c>
      <c r="BF847">
        <v>0</v>
      </c>
      <c r="BG847">
        <v>0</v>
      </c>
      <c r="BH847">
        <v>0</v>
      </c>
      <c r="BI847">
        <v>0</v>
      </c>
      <c r="BJ847">
        <v>0</v>
      </c>
      <c r="BK847">
        <v>0</v>
      </c>
      <c r="BL847">
        <v>0</v>
      </c>
      <c r="BM847">
        <v>8</v>
      </c>
      <c r="BN847">
        <v>0</v>
      </c>
      <c r="BO847">
        <v>0</v>
      </c>
      <c r="BP847">
        <v>0</v>
      </c>
      <c r="BR847">
        <v>0</v>
      </c>
      <c r="BS847">
        <v>0</v>
      </c>
      <c r="BX847">
        <v>0</v>
      </c>
      <c r="BY847">
        <v>0</v>
      </c>
      <c r="BZ847">
        <v>0</v>
      </c>
      <c r="CA847">
        <v>0</v>
      </c>
      <c r="CB847">
        <v>0</v>
      </c>
      <c r="CC847">
        <v>1</v>
      </c>
      <c r="CD847" s="56">
        <v>42095</v>
      </c>
      <c r="CE847" s="56">
        <v>42342</v>
      </c>
      <c r="CF847" s="56">
        <v>42342</v>
      </c>
      <c r="CG847" s="56">
        <v>42419</v>
      </c>
      <c r="CH847" s="56"/>
      <c r="CI847" s="56"/>
      <c r="CJ847">
        <v>0.17</v>
      </c>
      <c r="CK847">
        <v>0</v>
      </c>
      <c r="CL847">
        <v>0.03</v>
      </c>
      <c r="CM847">
        <v>0</v>
      </c>
      <c r="CN847">
        <v>0</v>
      </c>
      <c r="CO847">
        <v>0</v>
      </c>
      <c r="CP847">
        <v>0.95</v>
      </c>
      <c r="CQ847" t="s">
        <v>1154</v>
      </c>
      <c r="CR847" t="s">
        <v>1153</v>
      </c>
      <c r="CS847" t="s">
        <v>1395</v>
      </c>
      <c r="CT847" t="s">
        <v>1397</v>
      </c>
      <c r="CU847" t="s">
        <v>1396</v>
      </c>
      <c r="CV847" t="s">
        <v>4064</v>
      </c>
      <c r="CW847" t="s">
        <v>1391</v>
      </c>
      <c r="CX847" t="s">
        <v>853</v>
      </c>
      <c r="DC847" t="s">
        <v>1389</v>
      </c>
      <c r="DE847" t="s">
        <v>1728</v>
      </c>
    </row>
    <row r="848" spans="1:109" x14ac:dyDescent="0.25">
      <c r="A848" t="s">
        <v>1025</v>
      </c>
      <c r="B848">
        <v>1</v>
      </c>
      <c r="C848" s="56">
        <v>42419</v>
      </c>
      <c r="D848" t="s">
        <v>1153</v>
      </c>
      <c r="E848" t="s">
        <v>4065</v>
      </c>
      <c r="G848" t="s">
        <v>4066</v>
      </c>
      <c r="H848" t="s">
        <v>1144</v>
      </c>
      <c r="I848" t="s">
        <v>1144</v>
      </c>
      <c r="J848" t="s">
        <v>1144</v>
      </c>
      <c r="K848" t="s">
        <v>1144</v>
      </c>
      <c r="L848">
        <v>1.44</v>
      </c>
      <c r="M848">
        <v>4.1399999999999997</v>
      </c>
      <c r="N848">
        <v>0</v>
      </c>
      <c r="O848" s="56">
        <v>0</v>
      </c>
      <c r="P848" s="56">
        <v>0</v>
      </c>
      <c r="Q848">
        <v>1</v>
      </c>
      <c r="R848">
        <v>1</v>
      </c>
      <c r="S848">
        <v>11</v>
      </c>
      <c r="T848">
        <v>8</v>
      </c>
      <c r="U848">
        <v>3</v>
      </c>
      <c r="V848">
        <v>1</v>
      </c>
      <c r="W848" t="s">
        <v>1156</v>
      </c>
      <c r="X848" t="s">
        <v>7662</v>
      </c>
      <c r="Y848">
        <v>57</v>
      </c>
      <c r="AA848">
        <v>0</v>
      </c>
      <c r="AB848">
        <v>0</v>
      </c>
      <c r="AC848">
        <v>0</v>
      </c>
      <c r="AD848">
        <v>0</v>
      </c>
      <c r="AE848">
        <v>0</v>
      </c>
      <c r="AF848">
        <v>0</v>
      </c>
      <c r="AG848">
        <v>0</v>
      </c>
      <c r="AJ848" s="56"/>
      <c r="AK848" s="56"/>
      <c r="AL848" s="56"/>
      <c r="AP848" t="s">
        <v>1155</v>
      </c>
      <c r="AR848">
        <v>5</v>
      </c>
      <c r="AS848" t="s">
        <v>1152</v>
      </c>
      <c r="AT848">
        <v>1</v>
      </c>
      <c r="AV848">
        <v>72</v>
      </c>
      <c r="AW848">
        <v>48</v>
      </c>
      <c r="AX848">
        <v>24</v>
      </c>
      <c r="AY848" t="s">
        <v>1148</v>
      </c>
      <c r="AZ848" t="s">
        <v>1147</v>
      </c>
      <c r="BA848">
        <v>54</v>
      </c>
      <c r="BD848">
        <v>1000000000</v>
      </c>
      <c r="BE848">
        <v>51</v>
      </c>
      <c r="BF848">
        <v>0.28999999999999998</v>
      </c>
      <c r="BG848">
        <v>35</v>
      </c>
      <c r="BH848">
        <v>0</v>
      </c>
      <c r="BI848">
        <v>0</v>
      </c>
      <c r="BJ848">
        <v>0</v>
      </c>
      <c r="BK848">
        <v>0</v>
      </c>
      <c r="BL848">
        <v>0</v>
      </c>
      <c r="BM848">
        <v>86</v>
      </c>
      <c r="BN848">
        <v>-0.19</v>
      </c>
      <c r="BO848">
        <v>0</v>
      </c>
      <c r="BP848">
        <v>0</v>
      </c>
      <c r="BR848">
        <v>0</v>
      </c>
      <c r="BS848">
        <v>20</v>
      </c>
      <c r="BT848">
        <v>15</v>
      </c>
      <c r="BX848">
        <v>0</v>
      </c>
      <c r="BY848">
        <v>0</v>
      </c>
      <c r="BZ848">
        <v>0</v>
      </c>
      <c r="CA848">
        <v>8.18</v>
      </c>
      <c r="CB848">
        <v>0</v>
      </c>
      <c r="CC848">
        <v>1</v>
      </c>
      <c r="CD848" s="56">
        <v>42272</v>
      </c>
      <c r="CE848" s="56">
        <v>42342</v>
      </c>
      <c r="CF848" s="56">
        <v>42342</v>
      </c>
      <c r="CG848" s="56">
        <v>42419</v>
      </c>
      <c r="CH848" s="56"/>
      <c r="CI848" s="56"/>
      <c r="CJ848">
        <v>0.2</v>
      </c>
      <c r="CK848">
        <v>0</v>
      </c>
      <c r="CL848">
        <v>0</v>
      </c>
      <c r="CM848">
        <v>0</v>
      </c>
      <c r="CN848">
        <v>0.53</v>
      </c>
      <c r="CO848">
        <v>0.42</v>
      </c>
      <c r="CP848">
        <v>0</v>
      </c>
      <c r="CQ848" t="s">
        <v>1154</v>
      </c>
      <c r="CR848" t="s">
        <v>1153</v>
      </c>
      <c r="CS848" t="s">
        <v>1725</v>
      </c>
      <c r="CT848" t="s">
        <v>1397</v>
      </c>
      <c r="CU848" t="s">
        <v>1396</v>
      </c>
      <c r="CV848" t="s">
        <v>4067</v>
      </c>
      <c r="CW848" t="s">
        <v>1727</v>
      </c>
      <c r="CX848" t="s">
        <v>853</v>
      </c>
      <c r="DC848" t="s">
        <v>1387</v>
      </c>
      <c r="DE848" t="s">
        <v>1392</v>
      </c>
    </row>
    <row r="849" spans="1:109" x14ac:dyDescent="0.25">
      <c r="A849" t="s">
        <v>1025</v>
      </c>
      <c r="B849">
        <v>1</v>
      </c>
      <c r="C849" s="56">
        <v>42419</v>
      </c>
      <c r="D849" t="s">
        <v>1153</v>
      </c>
      <c r="E849" t="s">
        <v>4068</v>
      </c>
      <c r="G849" t="s">
        <v>4069</v>
      </c>
      <c r="H849" t="s">
        <v>1144</v>
      </c>
      <c r="I849" t="s">
        <v>1144</v>
      </c>
      <c r="J849" t="s">
        <v>1144</v>
      </c>
      <c r="K849" t="s">
        <v>1144</v>
      </c>
      <c r="L849">
        <v>14.2</v>
      </c>
      <c r="M849">
        <v>41.62</v>
      </c>
      <c r="N849">
        <v>0</v>
      </c>
      <c r="O849" s="56">
        <v>0</v>
      </c>
      <c r="P849" s="56">
        <v>0</v>
      </c>
      <c r="Q849">
        <v>1</v>
      </c>
      <c r="R849">
        <v>1</v>
      </c>
      <c r="S849">
        <v>11</v>
      </c>
      <c r="T849">
        <v>8</v>
      </c>
      <c r="U849">
        <v>3</v>
      </c>
      <c r="V849">
        <v>1</v>
      </c>
      <c r="X849" t="s">
        <v>7716</v>
      </c>
      <c r="AA849">
        <v>0</v>
      </c>
      <c r="AB849">
        <v>0</v>
      </c>
      <c r="AC849">
        <v>0</v>
      </c>
      <c r="AD849">
        <v>0</v>
      </c>
      <c r="AE849">
        <v>0</v>
      </c>
      <c r="AF849">
        <v>0</v>
      </c>
      <c r="AG849">
        <v>0</v>
      </c>
      <c r="AJ849" s="56"/>
      <c r="AK849" s="56"/>
      <c r="AL849" s="56"/>
      <c r="AP849" t="s">
        <v>1155</v>
      </c>
      <c r="AR849">
        <v>5</v>
      </c>
      <c r="AS849" t="s">
        <v>1152</v>
      </c>
      <c r="AT849">
        <v>1</v>
      </c>
      <c r="AV849">
        <v>18</v>
      </c>
      <c r="AW849">
        <v>12</v>
      </c>
      <c r="AX849">
        <v>6</v>
      </c>
      <c r="AY849" t="s">
        <v>1147</v>
      </c>
      <c r="AZ849" t="s">
        <v>1147</v>
      </c>
      <c r="BA849">
        <v>27</v>
      </c>
      <c r="BD849">
        <v>1000000000</v>
      </c>
      <c r="BE849">
        <v>20</v>
      </c>
      <c r="BF849">
        <v>-0.11</v>
      </c>
      <c r="BG849">
        <v>0</v>
      </c>
      <c r="BH849">
        <v>0</v>
      </c>
      <c r="BI849">
        <v>0</v>
      </c>
      <c r="BJ849">
        <v>0</v>
      </c>
      <c r="BK849">
        <v>0</v>
      </c>
      <c r="BL849">
        <v>0</v>
      </c>
      <c r="BM849">
        <v>20</v>
      </c>
      <c r="BN849">
        <v>-0.11</v>
      </c>
      <c r="BO849">
        <v>0</v>
      </c>
      <c r="BP849">
        <v>0</v>
      </c>
      <c r="BR849">
        <v>0</v>
      </c>
      <c r="BS849">
        <v>5</v>
      </c>
      <c r="BX849">
        <v>0</v>
      </c>
      <c r="BY849">
        <v>28.4</v>
      </c>
      <c r="BZ849">
        <v>0</v>
      </c>
      <c r="CA849">
        <v>8.43</v>
      </c>
      <c r="CB849">
        <v>0</v>
      </c>
      <c r="CC849">
        <v>1</v>
      </c>
      <c r="CD849" s="56">
        <v>42284</v>
      </c>
      <c r="CE849" s="56">
        <v>42342</v>
      </c>
      <c r="CF849" s="56">
        <v>42342</v>
      </c>
      <c r="CG849" s="56">
        <v>42419</v>
      </c>
      <c r="CH849" s="56"/>
      <c r="CI849" s="56"/>
      <c r="CJ849">
        <v>0.03</v>
      </c>
      <c r="CK849">
        <v>0</v>
      </c>
      <c r="CL849">
        <v>0</v>
      </c>
      <c r="CM849">
        <v>0</v>
      </c>
      <c r="CN849">
        <v>0</v>
      </c>
      <c r="CO849">
        <v>0</v>
      </c>
      <c r="CP849">
        <v>0.95</v>
      </c>
      <c r="CQ849" t="s">
        <v>1154</v>
      </c>
      <c r="CR849" t="s">
        <v>1153</v>
      </c>
      <c r="CS849" t="s">
        <v>1725</v>
      </c>
      <c r="CT849" t="s">
        <v>1397</v>
      </c>
      <c r="CU849" t="s">
        <v>1396</v>
      </c>
      <c r="CV849" t="s">
        <v>4070</v>
      </c>
      <c r="CW849" t="s">
        <v>1727</v>
      </c>
      <c r="CX849" t="s">
        <v>853</v>
      </c>
      <c r="DC849" t="s">
        <v>1387</v>
      </c>
      <c r="DE849" t="s">
        <v>1728</v>
      </c>
    </row>
    <row r="850" spans="1:109" x14ac:dyDescent="0.25">
      <c r="A850" t="s">
        <v>1025</v>
      </c>
      <c r="B850">
        <v>6</v>
      </c>
      <c r="C850" s="56">
        <v>42419</v>
      </c>
      <c r="D850" t="s">
        <v>1153</v>
      </c>
      <c r="E850" t="s">
        <v>4071</v>
      </c>
      <c r="G850" t="s">
        <v>4072</v>
      </c>
      <c r="H850" t="s">
        <v>1144</v>
      </c>
      <c r="I850" t="s">
        <v>1144</v>
      </c>
      <c r="J850" t="s">
        <v>1144</v>
      </c>
      <c r="K850" t="s">
        <v>1144</v>
      </c>
      <c r="L850">
        <v>6.93</v>
      </c>
      <c r="M850">
        <v>17.850000000000001</v>
      </c>
      <c r="N850">
        <v>0</v>
      </c>
      <c r="O850" s="56">
        <v>0</v>
      </c>
      <c r="P850" s="56">
        <v>0</v>
      </c>
      <c r="Q850">
        <v>1</v>
      </c>
      <c r="R850">
        <v>1</v>
      </c>
      <c r="S850">
        <v>11</v>
      </c>
      <c r="T850">
        <v>8</v>
      </c>
      <c r="U850">
        <v>3</v>
      </c>
      <c r="V850">
        <v>1</v>
      </c>
      <c r="X850" t="s">
        <v>7755</v>
      </c>
      <c r="AA850">
        <v>0</v>
      </c>
      <c r="AB850">
        <v>0</v>
      </c>
      <c r="AC850">
        <v>0</v>
      </c>
      <c r="AD850">
        <v>0</v>
      </c>
      <c r="AE850">
        <v>0</v>
      </c>
      <c r="AF850">
        <v>0</v>
      </c>
      <c r="AG850">
        <v>0</v>
      </c>
      <c r="AJ850" s="56"/>
      <c r="AK850" s="56"/>
      <c r="AL850" s="56"/>
      <c r="AP850" t="s">
        <v>1155</v>
      </c>
      <c r="AS850" t="s">
        <v>1152</v>
      </c>
      <c r="AT850">
        <v>1</v>
      </c>
      <c r="AV850">
        <v>0</v>
      </c>
      <c r="AW850">
        <v>0</v>
      </c>
      <c r="AX850">
        <v>0</v>
      </c>
      <c r="AY850" t="s">
        <v>1388</v>
      </c>
      <c r="AZ850" t="s">
        <v>1388</v>
      </c>
      <c r="BA850">
        <v>0</v>
      </c>
      <c r="BD850">
        <v>1000000000</v>
      </c>
      <c r="BE850">
        <v>226</v>
      </c>
      <c r="BF850">
        <v>0</v>
      </c>
      <c r="BG850">
        <v>0</v>
      </c>
      <c r="BH850">
        <v>0</v>
      </c>
      <c r="BI850">
        <v>0</v>
      </c>
      <c r="BJ850">
        <v>0</v>
      </c>
      <c r="BK850">
        <v>0</v>
      </c>
      <c r="BL850">
        <v>0</v>
      </c>
      <c r="BM850">
        <v>226</v>
      </c>
      <c r="BN850">
        <v>0</v>
      </c>
      <c r="BO850">
        <v>0</v>
      </c>
      <c r="BP850">
        <v>0</v>
      </c>
      <c r="BR850">
        <v>0</v>
      </c>
      <c r="BS850">
        <v>0</v>
      </c>
      <c r="BX850">
        <v>0</v>
      </c>
      <c r="BY850">
        <v>0</v>
      </c>
      <c r="BZ850">
        <v>0</v>
      </c>
      <c r="CA850">
        <v>0</v>
      </c>
      <c r="CB850">
        <v>0</v>
      </c>
      <c r="CC850">
        <v>1</v>
      </c>
      <c r="CD850" s="56">
        <v>42095</v>
      </c>
      <c r="CE850" s="56">
        <v>42342</v>
      </c>
      <c r="CF850" s="56">
        <v>42342</v>
      </c>
      <c r="CG850" s="56">
        <v>42419</v>
      </c>
      <c r="CH850" s="56"/>
      <c r="CI850" s="56"/>
      <c r="CJ850">
        <v>0.17</v>
      </c>
      <c r="CK850">
        <v>0</v>
      </c>
      <c r="CL850">
        <v>0.03</v>
      </c>
      <c r="CM850">
        <v>0</v>
      </c>
      <c r="CN850">
        <v>0</v>
      </c>
      <c r="CO850">
        <v>0</v>
      </c>
      <c r="CP850">
        <v>0.95</v>
      </c>
      <c r="CQ850" t="s">
        <v>1154</v>
      </c>
      <c r="CR850" t="s">
        <v>1153</v>
      </c>
      <c r="CS850" t="s">
        <v>1395</v>
      </c>
      <c r="CT850" t="s">
        <v>1397</v>
      </c>
      <c r="CU850" t="s">
        <v>1396</v>
      </c>
      <c r="CV850" t="s">
        <v>4073</v>
      </c>
      <c r="CW850" t="s">
        <v>1391</v>
      </c>
      <c r="CX850" t="s">
        <v>853</v>
      </c>
      <c r="DC850" t="s">
        <v>1389</v>
      </c>
      <c r="DE850" t="s">
        <v>1728</v>
      </c>
    </row>
    <row r="851" spans="1:109" x14ac:dyDescent="0.25">
      <c r="A851" t="s">
        <v>1025</v>
      </c>
      <c r="B851">
        <v>1</v>
      </c>
      <c r="C851" s="56">
        <v>42419</v>
      </c>
      <c r="D851" t="s">
        <v>1153</v>
      </c>
      <c r="E851" t="s">
        <v>4074</v>
      </c>
      <c r="G851" t="s">
        <v>4075</v>
      </c>
      <c r="H851" t="s">
        <v>1144</v>
      </c>
      <c r="I851" t="s">
        <v>1144</v>
      </c>
      <c r="J851" t="s">
        <v>1144</v>
      </c>
      <c r="K851" t="s">
        <v>1144</v>
      </c>
      <c r="L851">
        <v>4.68</v>
      </c>
      <c r="M851">
        <v>15.99</v>
      </c>
      <c r="N851">
        <v>0</v>
      </c>
      <c r="O851" s="56">
        <v>0</v>
      </c>
      <c r="P851" s="56">
        <v>0</v>
      </c>
      <c r="Q851">
        <v>1</v>
      </c>
      <c r="R851">
        <v>1</v>
      </c>
      <c r="S851">
        <v>11</v>
      </c>
      <c r="T851">
        <v>8</v>
      </c>
      <c r="U851">
        <v>3</v>
      </c>
      <c r="V851">
        <v>1</v>
      </c>
      <c r="X851" t="s">
        <v>7755</v>
      </c>
      <c r="AA851">
        <v>0</v>
      </c>
      <c r="AB851">
        <v>0</v>
      </c>
      <c r="AC851">
        <v>0</v>
      </c>
      <c r="AD851">
        <v>0</v>
      </c>
      <c r="AE851">
        <v>0</v>
      </c>
      <c r="AF851">
        <v>0</v>
      </c>
      <c r="AG851">
        <v>0</v>
      </c>
      <c r="AJ851" s="56"/>
      <c r="AK851" s="56"/>
      <c r="AL851" s="56"/>
      <c r="AP851" t="s">
        <v>1155</v>
      </c>
      <c r="AS851" t="s">
        <v>1152</v>
      </c>
      <c r="AT851">
        <v>1</v>
      </c>
      <c r="AV851">
        <v>0</v>
      </c>
      <c r="AW851">
        <v>0</v>
      </c>
      <c r="AX851">
        <v>0</v>
      </c>
      <c r="AY851" t="s">
        <v>1388</v>
      </c>
      <c r="AZ851" t="s">
        <v>1388</v>
      </c>
      <c r="BA851">
        <v>0</v>
      </c>
      <c r="BD851">
        <v>1000000000</v>
      </c>
      <c r="BE851">
        <v>0</v>
      </c>
      <c r="BF851">
        <v>0</v>
      </c>
      <c r="BG851">
        <v>0</v>
      </c>
      <c r="BH851">
        <v>0</v>
      </c>
      <c r="BI851">
        <v>0</v>
      </c>
      <c r="BJ851">
        <v>0</v>
      </c>
      <c r="BK851">
        <v>0</v>
      </c>
      <c r="BL851">
        <v>0</v>
      </c>
      <c r="BM851">
        <v>0</v>
      </c>
      <c r="BN851">
        <v>0</v>
      </c>
      <c r="BO851">
        <v>0</v>
      </c>
      <c r="BP851">
        <v>0</v>
      </c>
      <c r="BR851">
        <v>0</v>
      </c>
      <c r="BS851">
        <v>0</v>
      </c>
      <c r="BX851">
        <v>0</v>
      </c>
      <c r="BY851">
        <v>0</v>
      </c>
      <c r="BZ851">
        <v>0</v>
      </c>
      <c r="CA851">
        <v>0</v>
      </c>
      <c r="CB851">
        <v>0</v>
      </c>
      <c r="CC851">
        <v>1</v>
      </c>
      <c r="CD851" s="56">
        <v>42095</v>
      </c>
      <c r="CE851" s="56">
        <v>42342</v>
      </c>
      <c r="CF851" s="56">
        <v>42342</v>
      </c>
      <c r="CG851" s="56">
        <v>42419</v>
      </c>
      <c r="CH851" s="56"/>
      <c r="CI851" s="56"/>
      <c r="CJ851">
        <v>1</v>
      </c>
      <c r="CK851">
        <v>0</v>
      </c>
      <c r="CL851">
        <v>0.95</v>
      </c>
      <c r="CM851">
        <v>0</v>
      </c>
      <c r="CN851">
        <v>0</v>
      </c>
      <c r="CO851">
        <v>0</v>
      </c>
      <c r="CP851">
        <v>0</v>
      </c>
      <c r="CQ851" t="s">
        <v>1154</v>
      </c>
      <c r="CR851" t="s">
        <v>1153</v>
      </c>
      <c r="CS851" t="s">
        <v>1725</v>
      </c>
      <c r="CT851" t="s">
        <v>1397</v>
      </c>
      <c r="CU851" t="s">
        <v>1396</v>
      </c>
      <c r="CV851" t="s">
        <v>4076</v>
      </c>
      <c r="CW851" t="s">
        <v>1727</v>
      </c>
      <c r="CX851" t="s">
        <v>853</v>
      </c>
      <c r="DC851" t="s">
        <v>1387</v>
      </c>
      <c r="DE851" t="s">
        <v>1728</v>
      </c>
    </row>
    <row r="852" spans="1:109" x14ac:dyDescent="0.25">
      <c r="A852" t="s">
        <v>1025</v>
      </c>
      <c r="B852">
        <v>1</v>
      </c>
      <c r="C852" s="56">
        <v>42419</v>
      </c>
      <c r="D852" t="s">
        <v>1153</v>
      </c>
      <c r="E852" t="s">
        <v>4077</v>
      </c>
      <c r="G852" t="s">
        <v>4078</v>
      </c>
      <c r="H852" t="s">
        <v>1144</v>
      </c>
      <c r="I852" t="s">
        <v>1144</v>
      </c>
      <c r="J852" t="s">
        <v>1144</v>
      </c>
      <c r="K852" t="s">
        <v>1144</v>
      </c>
      <c r="L852">
        <v>7.64</v>
      </c>
      <c r="M852">
        <v>25.59</v>
      </c>
      <c r="N852">
        <v>0</v>
      </c>
      <c r="O852" s="56">
        <v>0</v>
      </c>
      <c r="P852" s="56">
        <v>0</v>
      </c>
      <c r="Q852">
        <v>1</v>
      </c>
      <c r="R852">
        <v>1</v>
      </c>
      <c r="S852">
        <v>11</v>
      </c>
      <c r="T852">
        <v>8</v>
      </c>
      <c r="U852">
        <v>3</v>
      </c>
      <c r="V852">
        <v>1</v>
      </c>
      <c r="W852" t="s">
        <v>1156</v>
      </c>
      <c r="X852" t="s">
        <v>7755</v>
      </c>
      <c r="AA852">
        <v>0</v>
      </c>
      <c r="AB852">
        <v>0</v>
      </c>
      <c r="AC852">
        <v>0</v>
      </c>
      <c r="AD852">
        <v>0</v>
      </c>
      <c r="AE852">
        <v>0</v>
      </c>
      <c r="AF852">
        <v>0</v>
      </c>
      <c r="AG852">
        <v>0</v>
      </c>
      <c r="AJ852" s="56"/>
      <c r="AK852" s="56"/>
      <c r="AL852" s="56"/>
      <c r="AM852">
        <v>1</v>
      </c>
      <c r="AP852" t="s">
        <v>1155</v>
      </c>
      <c r="AS852" t="s">
        <v>1152</v>
      </c>
      <c r="AT852">
        <v>1</v>
      </c>
      <c r="AV852">
        <v>1</v>
      </c>
      <c r="AW852">
        <v>1</v>
      </c>
      <c r="AX852">
        <v>0.5</v>
      </c>
      <c r="AY852" t="s">
        <v>1145</v>
      </c>
      <c r="AZ852" t="s">
        <v>1145</v>
      </c>
      <c r="BA852">
        <v>1</v>
      </c>
      <c r="BD852">
        <v>1000000000</v>
      </c>
      <c r="BE852">
        <v>1</v>
      </c>
      <c r="BF852">
        <v>0</v>
      </c>
      <c r="BG852">
        <v>0</v>
      </c>
      <c r="BH852">
        <v>0</v>
      </c>
      <c r="BI852">
        <v>0</v>
      </c>
      <c r="BJ852">
        <v>0</v>
      </c>
      <c r="BK852">
        <v>0</v>
      </c>
      <c r="BL852">
        <v>0</v>
      </c>
      <c r="BM852">
        <v>1</v>
      </c>
      <c r="BN852">
        <v>0</v>
      </c>
      <c r="BO852">
        <v>0</v>
      </c>
      <c r="BP852">
        <v>0</v>
      </c>
      <c r="BR852">
        <v>0</v>
      </c>
      <c r="BS852">
        <v>0</v>
      </c>
      <c r="BX852">
        <v>0</v>
      </c>
      <c r="BY852">
        <v>0</v>
      </c>
      <c r="BZ852">
        <v>0</v>
      </c>
      <c r="CA852">
        <v>10.25</v>
      </c>
      <c r="CB852">
        <v>0</v>
      </c>
      <c r="CC852">
        <v>1</v>
      </c>
      <c r="CD852" s="56">
        <v>42095</v>
      </c>
      <c r="CE852" s="56">
        <v>42342</v>
      </c>
      <c r="CF852" s="56">
        <v>42342</v>
      </c>
      <c r="CG852" s="56">
        <v>42419</v>
      </c>
      <c r="CH852" s="56"/>
      <c r="CI852" s="56"/>
      <c r="CJ852">
        <v>0</v>
      </c>
      <c r="CK852">
        <v>0</v>
      </c>
      <c r="CL852">
        <v>0</v>
      </c>
      <c r="CM852">
        <v>0</v>
      </c>
      <c r="CN852">
        <v>0.95</v>
      </c>
      <c r="CO852">
        <v>0</v>
      </c>
      <c r="CP852">
        <v>0</v>
      </c>
      <c r="CQ852" t="s">
        <v>1154</v>
      </c>
      <c r="CR852" t="s">
        <v>1153</v>
      </c>
      <c r="CS852" t="s">
        <v>1725</v>
      </c>
      <c r="CT852" t="s">
        <v>1397</v>
      </c>
      <c r="CU852" t="s">
        <v>1396</v>
      </c>
      <c r="CV852" t="s">
        <v>4079</v>
      </c>
      <c r="CW852" t="s">
        <v>1727</v>
      </c>
      <c r="CX852" t="s">
        <v>853</v>
      </c>
      <c r="DC852" t="s">
        <v>1387</v>
      </c>
      <c r="DE852" t="s">
        <v>1728</v>
      </c>
    </row>
    <row r="853" spans="1:109" x14ac:dyDescent="0.25">
      <c r="A853" t="s">
        <v>1025</v>
      </c>
      <c r="B853">
        <v>1</v>
      </c>
      <c r="C853" s="56">
        <v>42419</v>
      </c>
      <c r="D853" t="s">
        <v>1153</v>
      </c>
      <c r="E853" t="s">
        <v>4080</v>
      </c>
      <c r="G853" t="s">
        <v>4081</v>
      </c>
      <c r="H853" t="s">
        <v>1144</v>
      </c>
      <c r="I853" t="s">
        <v>1144</v>
      </c>
      <c r="J853" t="s">
        <v>1144</v>
      </c>
      <c r="K853" t="s">
        <v>1144</v>
      </c>
      <c r="L853">
        <v>8.64</v>
      </c>
      <c r="M853">
        <v>20.32</v>
      </c>
      <c r="N853">
        <v>0</v>
      </c>
      <c r="O853" s="56">
        <v>0</v>
      </c>
      <c r="P853" s="56">
        <v>0</v>
      </c>
      <c r="Q853">
        <v>1</v>
      </c>
      <c r="R853">
        <v>1</v>
      </c>
      <c r="S853">
        <v>11</v>
      </c>
      <c r="T853">
        <v>8</v>
      </c>
      <c r="U853">
        <v>3</v>
      </c>
      <c r="V853">
        <v>1</v>
      </c>
      <c r="W853" t="s">
        <v>1156</v>
      </c>
      <c r="X853" t="s">
        <v>7756</v>
      </c>
      <c r="AA853">
        <v>0</v>
      </c>
      <c r="AB853">
        <v>0</v>
      </c>
      <c r="AC853">
        <v>0</v>
      </c>
      <c r="AD853">
        <v>0</v>
      </c>
      <c r="AE853">
        <v>0</v>
      </c>
      <c r="AF853">
        <v>0</v>
      </c>
      <c r="AG853">
        <v>0</v>
      </c>
      <c r="AJ853" s="56"/>
      <c r="AK853" s="56"/>
      <c r="AL853" s="56"/>
      <c r="AM853">
        <v>7</v>
      </c>
      <c r="AP853" t="s">
        <v>1155</v>
      </c>
      <c r="AR853">
        <v>2</v>
      </c>
      <c r="AS853" t="s">
        <v>1152</v>
      </c>
      <c r="AT853">
        <v>1</v>
      </c>
      <c r="AV853">
        <v>7</v>
      </c>
      <c r="AW853">
        <v>5</v>
      </c>
      <c r="AX853">
        <v>2</v>
      </c>
      <c r="AY853" t="s">
        <v>1145</v>
      </c>
      <c r="AZ853" t="s">
        <v>1145</v>
      </c>
      <c r="BA853">
        <v>10</v>
      </c>
      <c r="BD853">
        <v>1000000000</v>
      </c>
      <c r="BE853">
        <v>5</v>
      </c>
      <c r="BF853">
        <v>0.28999999999999998</v>
      </c>
      <c r="BG853">
        <v>0</v>
      </c>
      <c r="BH853">
        <v>0</v>
      </c>
      <c r="BI853">
        <v>0</v>
      </c>
      <c r="BJ853">
        <v>0</v>
      </c>
      <c r="BK853">
        <v>0</v>
      </c>
      <c r="BL853">
        <v>0</v>
      </c>
      <c r="BM853">
        <v>5</v>
      </c>
      <c r="BN853">
        <v>0.28999999999999998</v>
      </c>
      <c r="BO853">
        <v>0</v>
      </c>
      <c r="BP853">
        <v>0</v>
      </c>
      <c r="BR853">
        <v>2</v>
      </c>
      <c r="BS853">
        <v>2</v>
      </c>
      <c r="BX853">
        <v>0</v>
      </c>
      <c r="BY853">
        <v>0</v>
      </c>
      <c r="BZ853">
        <v>0</v>
      </c>
      <c r="CA853">
        <v>5.9</v>
      </c>
      <c r="CB853">
        <v>0</v>
      </c>
      <c r="CC853">
        <v>1</v>
      </c>
      <c r="CD853" s="56">
        <v>42318</v>
      </c>
      <c r="CE853" s="56">
        <v>42342</v>
      </c>
      <c r="CF853" s="56">
        <v>42342</v>
      </c>
      <c r="CG853" s="56">
        <v>42419</v>
      </c>
      <c r="CH853" s="56"/>
      <c r="CI853" s="56"/>
      <c r="CJ853">
        <v>0.18</v>
      </c>
      <c r="CK853">
        <v>0</v>
      </c>
      <c r="CL853">
        <v>0</v>
      </c>
      <c r="CM853">
        <v>0</v>
      </c>
      <c r="CN853">
        <v>0.05</v>
      </c>
      <c r="CO853">
        <v>0.39</v>
      </c>
      <c r="CP853">
        <v>0.51</v>
      </c>
      <c r="CQ853" t="s">
        <v>1154</v>
      </c>
      <c r="CR853" t="s">
        <v>1153</v>
      </c>
      <c r="CS853" t="s">
        <v>1725</v>
      </c>
      <c r="CT853" t="s">
        <v>1397</v>
      </c>
      <c r="CU853" t="s">
        <v>1396</v>
      </c>
      <c r="CV853" t="s">
        <v>4082</v>
      </c>
      <c r="CW853" t="s">
        <v>1727</v>
      </c>
      <c r="CX853" t="s">
        <v>853</v>
      </c>
      <c r="DC853" t="s">
        <v>1387</v>
      </c>
      <c r="DE853" t="s">
        <v>1728</v>
      </c>
    </row>
    <row r="854" spans="1:109" x14ac:dyDescent="0.25">
      <c r="A854" t="s">
        <v>1025</v>
      </c>
      <c r="B854">
        <v>1</v>
      </c>
      <c r="C854" s="56">
        <v>42419</v>
      </c>
      <c r="D854" t="s">
        <v>1153</v>
      </c>
      <c r="E854" t="s">
        <v>1588</v>
      </c>
      <c r="G854" t="s">
        <v>4083</v>
      </c>
      <c r="H854" t="s">
        <v>1144</v>
      </c>
      <c r="I854" t="s">
        <v>1144</v>
      </c>
      <c r="J854" t="s">
        <v>1144</v>
      </c>
      <c r="K854" t="s">
        <v>1144</v>
      </c>
      <c r="L854">
        <v>16.420000000000002</v>
      </c>
      <c r="M854">
        <v>46.98</v>
      </c>
      <c r="N854">
        <v>0</v>
      </c>
      <c r="O854" s="56">
        <v>0</v>
      </c>
      <c r="P854" s="56">
        <v>0</v>
      </c>
      <c r="Q854">
        <v>1</v>
      </c>
      <c r="R854">
        <v>1</v>
      </c>
      <c r="S854">
        <v>11</v>
      </c>
      <c r="T854">
        <v>8</v>
      </c>
      <c r="U854">
        <v>3</v>
      </c>
      <c r="V854">
        <v>1</v>
      </c>
      <c r="W854" t="s">
        <v>1156</v>
      </c>
      <c r="X854" t="s">
        <v>7755</v>
      </c>
      <c r="Y854">
        <v>24</v>
      </c>
      <c r="AA854">
        <v>0</v>
      </c>
      <c r="AB854">
        <v>0</v>
      </c>
      <c r="AC854">
        <v>0</v>
      </c>
      <c r="AD854">
        <v>0</v>
      </c>
      <c r="AE854">
        <v>0</v>
      </c>
      <c r="AF854">
        <v>0</v>
      </c>
      <c r="AG854">
        <v>0</v>
      </c>
      <c r="AJ854" s="56"/>
      <c r="AK854" s="56"/>
      <c r="AL854" s="56"/>
      <c r="AP854" t="s">
        <v>1155</v>
      </c>
      <c r="AR854">
        <v>5</v>
      </c>
      <c r="AS854" t="s">
        <v>1152</v>
      </c>
      <c r="AT854">
        <v>1</v>
      </c>
      <c r="AV854">
        <v>35</v>
      </c>
      <c r="AW854">
        <v>23</v>
      </c>
      <c r="AX854">
        <v>12</v>
      </c>
      <c r="AY854" t="s">
        <v>1145</v>
      </c>
      <c r="AZ854" t="s">
        <v>1148</v>
      </c>
      <c r="BA854">
        <v>35</v>
      </c>
      <c r="BD854">
        <v>1000000000</v>
      </c>
      <c r="BE854">
        <v>22</v>
      </c>
      <c r="BF854">
        <v>0.37</v>
      </c>
      <c r="BG854">
        <v>0</v>
      </c>
      <c r="BH854">
        <v>0</v>
      </c>
      <c r="BI854">
        <v>0</v>
      </c>
      <c r="BJ854">
        <v>0</v>
      </c>
      <c r="BK854">
        <v>0</v>
      </c>
      <c r="BL854">
        <v>5</v>
      </c>
      <c r="BM854">
        <v>27</v>
      </c>
      <c r="BN854">
        <v>0.23</v>
      </c>
      <c r="BO854">
        <v>0</v>
      </c>
      <c r="BP854">
        <v>0</v>
      </c>
      <c r="BR854">
        <v>10</v>
      </c>
      <c r="BS854">
        <v>10</v>
      </c>
      <c r="BX854">
        <v>0</v>
      </c>
      <c r="BY854">
        <v>0</v>
      </c>
      <c r="BZ854">
        <v>0</v>
      </c>
      <c r="CA854">
        <v>8.1199999999999992</v>
      </c>
      <c r="CB854">
        <v>0</v>
      </c>
      <c r="CC854">
        <v>1</v>
      </c>
      <c r="CD854" s="56">
        <v>42095</v>
      </c>
      <c r="CE854" s="56">
        <v>42342</v>
      </c>
      <c r="CF854" s="56">
        <v>42342</v>
      </c>
      <c r="CG854" s="56">
        <v>42419</v>
      </c>
      <c r="CH854" s="56"/>
      <c r="CI854" s="56"/>
      <c r="CJ854">
        <v>0.08</v>
      </c>
      <c r="CK854">
        <v>0</v>
      </c>
      <c r="CL854">
        <v>0</v>
      </c>
      <c r="CM854">
        <v>0</v>
      </c>
      <c r="CN854">
        <v>0.04</v>
      </c>
      <c r="CO854">
        <v>0.91</v>
      </c>
      <c r="CP854">
        <v>0</v>
      </c>
      <c r="CQ854" t="s">
        <v>1154</v>
      </c>
      <c r="CR854" t="s">
        <v>1153</v>
      </c>
      <c r="CS854" t="s">
        <v>1725</v>
      </c>
      <c r="CT854" t="s">
        <v>1397</v>
      </c>
      <c r="CU854" t="s">
        <v>1396</v>
      </c>
      <c r="CV854" t="s">
        <v>4084</v>
      </c>
      <c r="CW854" t="s">
        <v>1727</v>
      </c>
      <c r="CX854" t="s">
        <v>853</v>
      </c>
      <c r="DC854" t="s">
        <v>1387</v>
      </c>
      <c r="DE854" t="s">
        <v>1728</v>
      </c>
    </row>
    <row r="855" spans="1:109" x14ac:dyDescent="0.25">
      <c r="A855" t="s">
        <v>1025</v>
      </c>
      <c r="B855">
        <v>1</v>
      </c>
      <c r="C855" s="56">
        <v>42419</v>
      </c>
      <c r="D855" t="s">
        <v>1153</v>
      </c>
      <c r="E855" t="s">
        <v>1589</v>
      </c>
      <c r="G855" t="s">
        <v>4085</v>
      </c>
      <c r="H855" t="s">
        <v>1144</v>
      </c>
      <c r="I855" t="s">
        <v>1144</v>
      </c>
      <c r="J855" t="s">
        <v>1144</v>
      </c>
      <c r="K855" t="s">
        <v>1144</v>
      </c>
      <c r="L855">
        <v>8.1300000000000008</v>
      </c>
      <c r="M855">
        <v>29.99</v>
      </c>
      <c r="N855">
        <v>0</v>
      </c>
      <c r="O855" s="56">
        <v>0</v>
      </c>
      <c r="P855" s="56">
        <v>0</v>
      </c>
      <c r="Q855">
        <v>1</v>
      </c>
      <c r="R855">
        <v>1</v>
      </c>
      <c r="S855">
        <v>11</v>
      </c>
      <c r="T855">
        <v>8</v>
      </c>
      <c r="U855">
        <v>3</v>
      </c>
      <c r="V855">
        <v>1</v>
      </c>
      <c r="W855" t="s">
        <v>1156</v>
      </c>
      <c r="X855" t="s">
        <v>7659</v>
      </c>
      <c r="Y855">
        <v>39</v>
      </c>
      <c r="AA855">
        <v>0</v>
      </c>
      <c r="AB855">
        <v>0</v>
      </c>
      <c r="AC855">
        <v>0</v>
      </c>
      <c r="AD855">
        <v>0</v>
      </c>
      <c r="AE855">
        <v>0</v>
      </c>
      <c r="AF855">
        <v>0</v>
      </c>
      <c r="AG855">
        <v>0</v>
      </c>
      <c r="AJ855" s="56"/>
      <c r="AK855" s="56"/>
      <c r="AL855" s="56"/>
      <c r="AP855" t="s">
        <v>1155</v>
      </c>
      <c r="AR855">
        <v>5</v>
      </c>
      <c r="AS855" t="s">
        <v>1152</v>
      </c>
      <c r="AT855">
        <v>1</v>
      </c>
      <c r="AV855">
        <v>49</v>
      </c>
      <c r="AW855">
        <v>33</v>
      </c>
      <c r="AX855">
        <v>16</v>
      </c>
      <c r="AY855" t="s">
        <v>1145</v>
      </c>
      <c r="AZ855" t="s">
        <v>1148</v>
      </c>
      <c r="BA855">
        <v>70</v>
      </c>
      <c r="BD855">
        <v>1000000000</v>
      </c>
      <c r="BE855">
        <v>23</v>
      </c>
      <c r="BF855">
        <v>0.53</v>
      </c>
      <c r="BG855">
        <v>0</v>
      </c>
      <c r="BH855">
        <v>0</v>
      </c>
      <c r="BI855">
        <v>0</v>
      </c>
      <c r="BJ855">
        <v>0</v>
      </c>
      <c r="BK855">
        <v>0</v>
      </c>
      <c r="BL855">
        <v>15</v>
      </c>
      <c r="BM855">
        <v>38</v>
      </c>
      <c r="BN855">
        <v>0.22</v>
      </c>
      <c r="BO855">
        <v>0</v>
      </c>
      <c r="BP855">
        <v>0</v>
      </c>
      <c r="BR855">
        <v>10</v>
      </c>
      <c r="BS855">
        <v>13</v>
      </c>
      <c r="BX855">
        <v>0</v>
      </c>
      <c r="BY855">
        <v>0</v>
      </c>
      <c r="BZ855">
        <v>0</v>
      </c>
      <c r="CA855">
        <v>11.73</v>
      </c>
      <c r="CB855">
        <v>0</v>
      </c>
      <c r="CC855">
        <v>1</v>
      </c>
      <c r="CD855" s="56">
        <v>42342</v>
      </c>
      <c r="CE855" s="56">
        <v>42342</v>
      </c>
      <c r="CF855" s="56">
        <v>42342</v>
      </c>
      <c r="CG855" s="56">
        <v>42419</v>
      </c>
      <c r="CH855" s="56"/>
      <c r="CI855" s="56"/>
      <c r="CJ855">
        <v>0.22</v>
      </c>
      <c r="CK855">
        <v>0</v>
      </c>
      <c r="CL855">
        <v>0</v>
      </c>
      <c r="CM855">
        <v>0</v>
      </c>
      <c r="CN855">
        <v>0.56999999999999995</v>
      </c>
      <c r="CO855">
        <v>0.38</v>
      </c>
      <c r="CP855">
        <v>0</v>
      </c>
      <c r="CQ855" t="s">
        <v>1154</v>
      </c>
      <c r="CR855" t="s">
        <v>1153</v>
      </c>
      <c r="CS855" t="s">
        <v>1725</v>
      </c>
      <c r="CT855" t="s">
        <v>1397</v>
      </c>
      <c r="CU855" t="s">
        <v>1396</v>
      </c>
      <c r="CV855" t="s">
        <v>4086</v>
      </c>
      <c r="CW855" t="s">
        <v>1727</v>
      </c>
      <c r="CX855" t="s">
        <v>853</v>
      </c>
      <c r="DC855" t="s">
        <v>1387</v>
      </c>
      <c r="DE855" t="s">
        <v>1728</v>
      </c>
    </row>
    <row r="856" spans="1:109" x14ac:dyDescent="0.25">
      <c r="A856" t="s">
        <v>1025</v>
      </c>
      <c r="B856">
        <v>1</v>
      </c>
      <c r="C856" s="56">
        <v>42419</v>
      </c>
      <c r="D856" t="s">
        <v>1153</v>
      </c>
      <c r="E856" t="s">
        <v>1590</v>
      </c>
      <c r="G856" t="s">
        <v>4087</v>
      </c>
      <c r="H856" t="s">
        <v>1144</v>
      </c>
      <c r="I856" t="s">
        <v>1144</v>
      </c>
      <c r="J856" t="s">
        <v>1144</v>
      </c>
      <c r="K856" t="s">
        <v>1144</v>
      </c>
      <c r="L856">
        <v>29.78</v>
      </c>
      <c r="M856">
        <v>70.45</v>
      </c>
      <c r="N856">
        <v>0</v>
      </c>
      <c r="O856" s="56">
        <v>0</v>
      </c>
      <c r="P856" s="56">
        <v>0</v>
      </c>
      <c r="Q856">
        <v>1</v>
      </c>
      <c r="R856">
        <v>1</v>
      </c>
      <c r="S856">
        <v>11</v>
      </c>
      <c r="T856">
        <v>8</v>
      </c>
      <c r="U856">
        <v>3</v>
      </c>
      <c r="V856">
        <v>1</v>
      </c>
      <c r="W856" t="s">
        <v>1156</v>
      </c>
      <c r="X856" t="s">
        <v>7756</v>
      </c>
      <c r="AA856">
        <v>0</v>
      </c>
      <c r="AB856">
        <v>0</v>
      </c>
      <c r="AC856">
        <v>0</v>
      </c>
      <c r="AD856">
        <v>0</v>
      </c>
      <c r="AE856">
        <v>0</v>
      </c>
      <c r="AF856">
        <v>0</v>
      </c>
      <c r="AG856">
        <v>0</v>
      </c>
      <c r="AJ856" s="56"/>
      <c r="AK856" s="56"/>
      <c r="AL856" s="56"/>
      <c r="AM856">
        <v>5</v>
      </c>
      <c r="AP856" t="s">
        <v>1155</v>
      </c>
      <c r="AR856">
        <v>2</v>
      </c>
      <c r="AS856" t="s">
        <v>1152</v>
      </c>
      <c r="AT856">
        <v>1</v>
      </c>
      <c r="AV856">
        <v>7</v>
      </c>
      <c r="AW856">
        <v>5</v>
      </c>
      <c r="AX856">
        <v>2</v>
      </c>
      <c r="AY856" t="s">
        <v>1145</v>
      </c>
      <c r="AZ856" t="s">
        <v>1145</v>
      </c>
      <c r="BA856">
        <v>10</v>
      </c>
      <c r="BD856">
        <v>1000000000</v>
      </c>
      <c r="BE856">
        <v>5</v>
      </c>
      <c r="BF856">
        <v>0.28999999999999998</v>
      </c>
      <c r="BG856">
        <v>0</v>
      </c>
      <c r="BH856">
        <v>0</v>
      </c>
      <c r="BI856">
        <v>0</v>
      </c>
      <c r="BJ856">
        <v>0</v>
      </c>
      <c r="BK856">
        <v>0</v>
      </c>
      <c r="BL856">
        <v>0</v>
      </c>
      <c r="BM856">
        <v>5</v>
      </c>
      <c r="BN856">
        <v>0.28999999999999998</v>
      </c>
      <c r="BO856">
        <v>0</v>
      </c>
      <c r="BP856">
        <v>0</v>
      </c>
      <c r="BR856">
        <v>2</v>
      </c>
      <c r="BS856">
        <v>2</v>
      </c>
      <c r="BX856">
        <v>0</v>
      </c>
      <c r="BY856">
        <v>0</v>
      </c>
      <c r="BZ856">
        <v>0</v>
      </c>
      <c r="CA856">
        <v>5.96</v>
      </c>
      <c r="CB856">
        <v>0</v>
      </c>
      <c r="CC856">
        <v>1</v>
      </c>
      <c r="CD856" s="56">
        <v>42318</v>
      </c>
      <c r="CE856" s="56">
        <v>42342</v>
      </c>
      <c r="CF856" s="56">
        <v>42342</v>
      </c>
      <c r="CG856" s="56">
        <v>42419</v>
      </c>
      <c r="CH856" s="56"/>
      <c r="CI856" s="56"/>
      <c r="CJ856">
        <v>0.18</v>
      </c>
      <c r="CK856">
        <v>0</v>
      </c>
      <c r="CL856">
        <v>0</v>
      </c>
      <c r="CM856">
        <v>0</v>
      </c>
      <c r="CN856">
        <v>0.32</v>
      </c>
      <c r="CO856">
        <v>0.56000000000000005</v>
      </c>
      <c r="CP856">
        <v>0.06</v>
      </c>
      <c r="CQ856" t="s">
        <v>1154</v>
      </c>
      <c r="CR856" t="s">
        <v>1153</v>
      </c>
      <c r="CS856" t="s">
        <v>1725</v>
      </c>
      <c r="CT856" t="s">
        <v>1397</v>
      </c>
      <c r="CU856" t="s">
        <v>1396</v>
      </c>
      <c r="CV856" t="s">
        <v>4088</v>
      </c>
      <c r="CW856" t="s">
        <v>1727</v>
      </c>
      <c r="CX856" t="s">
        <v>853</v>
      </c>
      <c r="DC856" t="s">
        <v>1387</v>
      </c>
      <c r="DE856" t="s">
        <v>1728</v>
      </c>
    </row>
    <row r="857" spans="1:109" x14ac:dyDescent="0.25">
      <c r="A857" t="s">
        <v>1025</v>
      </c>
      <c r="B857">
        <v>1</v>
      </c>
      <c r="C857" s="56">
        <v>42419</v>
      </c>
      <c r="D857" t="s">
        <v>1153</v>
      </c>
      <c r="E857" t="s">
        <v>1591</v>
      </c>
      <c r="G857" t="s">
        <v>4089</v>
      </c>
      <c r="H857" t="s">
        <v>1144</v>
      </c>
      <c r="I857" t="s">
        <v>1144</v>
      </c>
      <c r="J857" t="s">
        <v>1144</v>
      </c>
      <c r="K857" t="s">
        <v>1144</v>
      </c>
      <c r="L857">
        <v>20.57</v>
      </c>
      <c r="M857">
        <v>49.92</v>
      </c>
      <c r="N857">
        <v>0</v>
      </c>
      <c r="O857" s="56">
        <v>0</v>
      </c>
      <c r="P857" s="56">
        <v>0</v>
      </c>
      <c r="Q857">
        <v>1</v>
      </c>
      <c r="R857">
        <v>1</v>
      </c>
      <c r="S857">
        <v>11</v>
      </c>
      <c r="T857">
        <v>8</v>
      </c>
      <c r="U857">
        <v>3</v>
      </c>
      <c r="V857">
        <v>1</v>
      </c>
      <c r="W857" t="s">
        <v>1156</v>
      </c>
      <c r="X857" t="s">
        <v>7716</v>
      </c>
      <c r="Y857">
        <v>58</v>
      </c>
      <c r="AA857">
        <v>0</v>
      </c>
      <c r="AB857">
        <v>0</v>
      </c>
      <c r="AC857">
        <v>0</v>
      </c>
      <c r="AD857">
        <v>0</v>
      </c>
      <c r="AE857">
        <v>0</v>
      </c>
      <c r="AF857">
        <v>0</v>
      </c>
      <c r="AG857">
        <v>0</v>
      </c>
      <c r="AJ857" s="56"/>
      <c r="AK857" s="56"/>
      <c r="AL857" s="56"/>
      <c r="AM857">
        <v>32</v>
      </c>
      <c r="AP857" t="s">
        <v>1155</v>
      </c>
      <c r="AR857">
        <v>5</v>
      </c>
      <c r="AS857" t="s">
        <v>1152</v>
      </c>
      <c r="AT857">
        <v>1</v>
      </c>
      <c r="AV857">
        <v>43</v>
      </c>
      <c r="AW857">
        <v>29</v>
      </c>
      <c r="AX857">
        <v>14</v>
      </c>
      <c r="AY857" t="s">
        <v>1146</v>
      </c>
      <c r="AZ857" t="s">
        <v>1145</v>
      </c>
      <c r="BA857">
        <v>62</v>
      </c>
      <c r="BD857">
        <v>1000000000</v>
      </c>
      <c r="BE857">
        <v>4</v>
      </c>
      <c r="BF857">
        <v>0.91</v>
      </c>
      <c r="BG857">
        <v>20</v>
      </c>
      <c r="BH857">
        <v>0</v>
      </c>
      <c r="BI857">
        <v>0</v>
      </c>
      <c r="BJ857">
        <v>0</v>
      </c>
      <c r="BK857">
        <v>0</v>
      </c>
      <c r="BL857">
        <v>0</v>
      </c>
      <c r="BM857">
        <v>24</v>
      </c>
      <c r="BN857">
        <v>0.44</v>
      </c>
      <c r="BO857">
        <v>0</v>
      </c>
      <c r="BP857">
        <v>0</v>
      </c>
      <c r="BR857">
        <v>20</v>
      </c>
      <c r="BS857">
        <v>12</v>
      </c>
      <c r="BT857">
        <v>5</v>
      </c>
      <c r="BX857">
        <v>293.5</v>
      </c>
      <c r="BY857">
        <v>0</v>
      </c>
      <c r="BZ857">
        <v>0</v>
      </c>
      <c r="CA857">
        <v>6.23</v>
      </c>
      <c r="CB857">
        <v>0</v>
      </c>
      <c r="CC857">
        <v>1</v>
      </c>
      <c r="CD857" s="56">
        <v>42284</v>
      </c>
      <c r="CE857" s="56">
        <v>42342</v>
      </c>
      <c r="CF857" s="56">
        <v>42342</v>
      </c>
      <c r="CG857" s="56">
        <v>42419</v>
      </c>
      <c r="CH857" s="56"/>
      <c r="CI857" s="56"/>
      <c r="CJ857">
        <v>0.2</v>
      </c>
      <c r="CK857">
        <v>26</v>
      </c>
      <c r="CL857">
        <v>0</v>
      </c>
      <c r="CM857">
        <v>0.04</v>
      </c>
      <c r="CN857">
        <v>0.91</v>
      </c>
      <c r="CO857">
        <v>0</v>
      </c>
      <c r="CP857">
        <v>0</v>
      </c>
      <c r="CQ857" t="s">
        <v>1154</v>
      </c>
      <c r="CR857" t="s">
        <v>1153</v>
      </c>
      <c r="CS857" t="s">
        <v>1725</v>
      </c>
      <c r="CT857" t="s">
        <v>1397</v>
      </c>
      <c r="CU857" t="s">
        <v>1396</v>
      </c>
      <c r="CV857" t="s">
        <v>4090</v>
      </c>
      <c r="CW857" t="s">
        <v>1727</v>
      </c>
      <c r="CX857" t="s">
        <v>853</v>
      </c>
      <c r="DC857" t="s">
        <v>1387</v>
      </c>
      <c r="DE857" t="s">
        <v>1728</v>
      </c>
    </row>
    <row r="858" spans="1:109" x14ac:dyDescent="0.25">
      <c r="A858" t="s">
        <v>1025</v>
      </c>
      <c r="B858">
        <v>1</v>
      </c>
      <c r="C858" s="56">
        <v>42419</v>
      </c>
      <c r="D858" t="s">
        <v>1153</v>
      </c>
      <c r="E858" t="s">
        <v>4091</v>
      </c>
      <c r="G858" t="s">
        <v>4092</v>
      </c>
      <c r="H858" t="s">
        <v>1144</v>
      </c>
      <c r="I858" t="s">
        <v>1144</v>
      </c>
      <c r="J858" t="s">
        <v>1144</v>
      </c>
      <c r="K858" t="s">
        <v>1144</v>
      </c>
      <c r="L858">
        <v>19.670000000000002</v>
      </c>
      <c r="M858">
        <v>46.77</v>
      </c>
      <c r="N858">
        <v>0</v>
      </c>
      <c r="O858" s="56">
        <v>0</v>
      </c>
      <c r="P858" s="56">
        <v>0</v>
      </c>
      <c r="Q858">
        <v>1</v>
      </c>
      <c r="R858">
        <v>1</v>
      </c>
      <c r="S858">
        <v>11</v>
      </c>
      <c r="T858">
        <v>8</v>
      </c>
      <c r="U858">
        <v>3</v>
      </c>
      <c r="V858">
        <v>1</v>
      </c>
      <c r="X858" t="s">
        <v>7716</v>
      </c>
      <c r="AA858">
        <v>0</v>
      </c>
      <c r="AB858">
        <v>0</v>
      </c>
      <c r="AC858">
        <v>0</v>
      </c>
      <c r="AD858">
        <v>0</v>
      </c>
      <c r="AE858">
        <v>0</v>
      </c>
      <c r="AF858">
        <v>0</v>
      </c>
      <c r="AG858">
        <v>0</v>
      </c>
      <c r="AJ858" s="56"/>
      <c r="AK858" s="56"/>
      <c r="AL858" s="56"/>
      <c r="AP858" t="s">
        <v>1155</v>
      </c>
      <c r="AS858" t="s">
        <v>1152</v>
      </c>
      <c r="AT858">
        <v>1</v>
      </c>
      <c r="AV858">
        <v>1</v>
      </c>
      <c r="AW858">
        <v>1</v>
      </c>
      <c r="AX858">
        <v>0.5</v>
      </c>
      <c r="AY858" t="s">
        <v>1147</v>
      </c>
      <c r="AZ858" t="s">
        <v>1147</v>
      </c>
      <c r="BA858">
        <v>2</v>
      </c>
      <c r="BD858">
        <v>1000000000</v>
      </c>
      <c r="BE858">
        <v>2</v>
      </c>
      <c r="BF858">
        <v>-1</v>
      </c>
      <c r="BG858">
        <v>0</v>
      </c>
      <c r="BH858">
        <v>0</v>
      </c>
      <c r="BI858">
        <v>0</v>
      </c>
      <c r="BJ858">
        <v>0</v>
      </c>
      <c r="BK858">
        <v>0</v>
      </c>
      <c r="BL858">
        <v>0</v>
      </c>
      <c r="BM858">
        <v>2</v>
      </c>
      <c r="BN858">
        <v>-1</v>
      </c>
      <c r="BO858">
        <v>0</v>
      </c>
      <c r="BP858">
        <v>0</v>
      </c>
      <c r="BR858">
        <v>0</v>
      </c>
      <c r="BS858">
        <v>0</v>
      </c>
      <c r="BX858">
        <v>0</v>
      </c>
      <c r="BY858">
        <v>19.670000000000002</v>
      </c>
      <c r="BZ858">
        <v>0</v>
      </c>
      <c r="CA858">
        <v>6.01</v>
      </c>
      <c r="CB858">
        <v>0</v>
      </c>
      <c r="CC858">
        <v>1</v>
      </c>
      <c r="CD858" s="56">
        <v>42284</v>
      </c>
      <c r="CE858" s="56">
        <v>42342</v>
      </c>
      <c r="CF858" s="56">
        <v>42342</v>
      </c>
      <c r="CG858" s="56">
        <v>42419</v>
      </c>
      <c r="CH858" s="56"/>
      <c r="CI858" s="56"/>
      <c r="CJ858">
        <v>0</v>
      </c>
      <c r="CK858">
        <v>0</v>
      </c>
      <c r="CL858">
        <v>0</v>
      </c>
      <c r="CM858">
        <v>0</v>
      </c>
      <c r="CN858">
        <v>0</v>
      </c>
      <c r="CO858">
        <v>0</v>
      </c>
      <c r="CP858">
        <v>0.95</v>
      </c>
      <c r="CQ858" t="s">
        <v>1154</v>
      </c>
      <c r="CR858" t="s">
        <v>1153</v>
      </c>
      <c r="CS858" t="s">
        <v>1725</v>
      </c>
      <c r="CT858" t="s">
        <v>1397</v>
      </c>
      <c r="CU858" t="s">
        <v>1396</v>
      </c>
      <c r="CV858" t="s">
        <v>4093</v>
      </c>
      <c r="CW858" t="s">
        <v>1727</v>
      </c>
      <c r="CX858" t="s">
        <v>853</v>
      </c>
      <c r="DC858" t="s">
        <v>1387</v>
      </c>
      <c r="DE858" t="s">
        <v>1728</v>
      </c>
    </row>
    <row r="859" spans="1:109" x14ac:dyDescent="0.25">
      <c r="A859" t="s">
        <v>1025</v>
      </c>
      <c r="B859">
        <v>1</v>
      </c>
      <c r="C859" s="56">
        <v>42419</v>
      </c>
      <c r="D859" t="s">
        <v>1153</v>
      </c>
      <c r="E859" t="s">
        <v>1592</v>
      </c>
      <c r="G859" t="s">
        <v>4094</v>
      </c>
      <c r="H859" t="s">
        <v>1144</v>
      </c>
      <c r="I859" t="s">
        <v>1144</v>
      </c>
      <c r="J859" t="s">
        <v>1144</v>
      </c>
      <c r="K859" t="s">
        <v>1144</v>
      </c>
      <c r="L859">
        <v>2.8</v>
      </c>
      <c r="M859">
        <v>14.29</v>
      </c>
      <c r="N859">
        <v>0</v>
      </c>
      <c r="O859" s="56">
        <v>0</v>
      </c>
      <c r="P859" s="56">
        <v>0</v>
      </c>
      <c r="Q859">
        <v>1</v>
      </c>
      <c r="R859">
        <v>1</v>
      </c>
      <c r="S859">
        <v>11</v>
      </c>
      <c r="T859">
        <v>8</v>
      </c>
      <c r="U859">
        <v>3</v>
      </c>
      <c r="V859">
        <v>1</v>
      </c>
      <c r="W859" t="s">
        <v>1156</v>
      </c>
      <c r="X859" t="s">
        <v>7716</v>
      </c>
      <c r="Y859">
        <v>44</v>
      </c>
      <c r="AA859">
        <v>0</v>
      </c>
      <c r="AB859">
        <v>0</v>
      </c>
      <c r="AC859">
        <v>0</v>
      </c>
      <c r="AD859">
        <v>0</v>
      </c>
      <c r="AE859">
        <v>0</v>
      </c>
      <c r="AF859">
        <v>0</v>
      </c>
      <c r="AG859">
        <v>0</v>
      </c>
      <c r="AJ859" s="56"/>
      <c r="AK859" s="56"/>
      <c r="AL859" s="56"/>
      <c r="AP859" t="s">
        <v>1155</v>
      </c>
      <c r="AR859">
        <v>5</v>
      </c>
      <c r="AS859" t="s">
        <v>1152</v>
      </c>
      <c r="AT859">
        <v>1</v>
      </c>
      <c r="AV859">
        <v>55</v>
      </c>
      <c r="AW859">
        <v>37</v>
      </c>
      <c r="AX859">
        <v>18</v>
      </c>
      <c r="AY859" t="s">
        <v>1148</v>
      </c>
      <c r="AZ859" t="s">
        <v>1148</v>
      </c>
      <c r="BA859">
        <v>47</v>
      </c>
      <c r="BD859">
        <v>1000000000</v>
      </c>
      <c r="BE859">
        <v>43</v>
      </c>
      <c r="BF859">
        <v>0.22</v>
      </c>
      <c r="BG859">
        <v>0</v>
      </c>
      <c r="BH859">
        <v>0</v>
      </c>
      <c r="BI859">
        <v>0</v>
      </c>
      <c r="BJ859">
        <v>0</v>
      </c>
      <c r="BK859">
        <v>0</v>
      </c>
      <c r="BL859">
        <v>0</v>
      </c>
      <c r="BM859">
        <v>43</v>
      </c>
      <c r="BN859">
        <v>0.22</v>
      </c>
      <c r="BO859">
        <v>0</v>
      </c>
      <c r="BP859">
        <v>0</v>
      </c>
      <c r="BR859">
        <v>10</v>
      </c>
      <c r="BS859">
        <v>15</v>
      </c>
      <c r="BX859">
        <v>0</v>
      </c>
      <c r="BY859">
        <v>0</v>
      </c>
      <c r="BZ859">
        <v>0</v>
      </c>
      <c r="CA859">
        <v>17.91</v>
      </c>
      <c r="CB859">
        <v>0</v>
      </c>
      <c r="CC859">
        <v>1</v>
      </c>
      <c r="CD859" s="56">
        <v>42284</v>
      </c>
      <c r="CE859" s="56">
        <v>42342</v>
      </c>
      <c r="CF859" s="56">
        <v>42342</v>
      </c>
      <c r="CG859" s="56">
        <v>42419</v>
      </c>
      <c r="CH859" s="56"/>
      <c r="CI859" s="56"/>
      <c r="CJ859">
        <v>0.13</v>
      </c>
      <c r="CK859">
        <v>0</v>
      </c>
      <c r="CL859">
        <v>0</v>
      </c>
      <c r="CM859">
        <v>0</v>
      </c>
      <c r="CN859">
        <v>0.39</v>
      </c>
      <c r="CO859">
        <v>0.56000000000000005</v>
      </c>
      <c r="CP859">
        <v>0</v>
      </c>
      <c r="CQ859" t="s">
        <v>1154</v>
      </c>
      <c r="CR859" t="s">
        <v>1153</v>
      </c>
      <c r="CS859" t="s">
        <v>1725</v>
      </c>
      <c r="CT859" t="s">
        <v>1397</v>
      </c>
      <c r="CU859" t="s">
        <v>1396</v>
      </c>
      <c r="CV859" t="s">
        <v>4095</v>
      </c>
      <c r="CW859" t="s">
        <v>1727</v>
      </c>
      <c r="CX859" t="s">
        <v>853</v>
      </c>
      <c r="DC859" t="s">
        <v>1387</v>
      </c>
      <c r="DE859" t="s">
        <v>1728</v>
      </c>
    </row>
    <row r="860" spans="1:109" x14ac:dyDescent="0.25">
      <c r="A860" t="s">
        <v>1025</v>
      </c>
      <c r="B860">
        <v>6</v>
      </c>
      <c r="C860" s="56">
        <v>42419</v>
      </c>
      <c r="D860" t="s">
        <v>1153</v>
      </c>
      <c r="E860" t="s">
        <v>4096</v>
      </c>
      <c r="G860" t="s">
        <v>4097</v>
      </c>
      <c r="H860" t="s">
        <v>1144</v>
      </c>
      <c r="I860" t="s">
        <v>1144</v>
      </c>
      <c r="J860" t="s">
        <v>1144</v>
      </c>
      <c r="K860" t="s">
        <v>1144</v>
      </c>
      <c r="L860">
        <v>6.96</v>
      </c>
      <c r="M860">
        <v>14.13</v>
      </c>
      <c r="N860">
        <v>0</v>
      </c>
      <c r="O860" s="56">
        <v>0</v>
      </c>
      <c r="P860" s="56">
        <v>0</v>
      </c>
      <c r="Q860">
        <v>1</v>
      </c>
      <c r="R860">
        <v>1</v>
      </c>
      <c r="S860">
        <v>11</v>
      </c>
      <c r="T860">
        <v>8</v>
      </c>
      <c r="U860">
        <v>3</v>
      </c>
      <c r="V860">
        <v>1</v>
      </c>
      <c r="X860" t="s">
        <v>7755</v>
      </c>
      <c r="AA860">
        <v>0</v>
      </c>
      <c r="AB860">
        <v>0</v>
      </c>
      <c r="AC860">
        <v>0</v>
      </c>
      <c r="AD860">
        <v>0</v>
      </c>
      <c r="AE860">
        <v>0</v>
      </c>
      <c r="AF860">
        <v>0</v>
      </c>
      <c r="AG860">
        <v>0</v>
      </c>
      <c r="AJ860" s="56"/>
      <c r="AK860" s="56"/>
      <c r="AL860" s="56"/>
      <c r="AP860" t="s">
        <v>1155</v>
      </c>
      <c r="AS860" t="s">
        <v>1152</v>
      </c>
      <c r="AT860">
        <v>1</v>
      </c>
      <c r="AV860">
        <v>0</v>
      </c>
      <c r="AW860">
        <v>0</v>
      </c>
      <c r="AX860">
        <v>0</v>
      </c>
      <c r="AY860" t="s">
        <v>1388</v>
      </c>
      <c r="AZ860" t="s">
        <v>1388</v>
      </c>
      <c r="BA860">
        <v>0</v>
      </c>
      <c r="BD860">
        <v>1000000000</v>
      </c>
      <c r="BE860">
        <v>0</v>
      </c>
      <c r="BF860">
        <v>0</v>
      </c>
      <c r="BG860">
        <v>0</v>
      </c>
      <c r="BH860">
        <v>0</v>
      </c>
      <c r="BI860">
        <v>0</v>
      </c>
      <c r="BJ860">
        <v>0</v>
      </c>
      <c r="BK860">
        <v>0</v>
      </c>
      <c r="BL860">
        <v>0</v>
      </c>
      <c r="BM860">
        <v>0</v>
      </c>
      <c r="BN860">
        <v>0</v>
      </c>
      <c r="BO860">
        <v>0</v>
      </c>
      <c r="BP860">
        <v>0</v>
      </c>
      <c r="BR860">
        <v>0</v>
      </c>
      <c r="BS860">
        <v>0</v>
      </c>
      <c r="BX860">
        <v>0</v>
      </c>
      <c r="BY860">
        <v>0</v>
      </c>
      <c r="BZ860">
        <v>0</v>
      </c>
      <c r="CA860">
        <v>0</v>
      </c>
      <c r="CB860">
        <v>0</v>
      </c>
      <c r="CC860">
        <v>1</v>
      </c>
      <c r="CD860" s="56">
        <v>42095</v>
      </c>
      <c r="CE860" s="56">
        <v>42342</v>
      </c>
      <c r="CF860" s="56">
        <v>42342</v>
      </c>
      <c r="CG860" s="56">
        <v>42419</v>
      </c>
      <c r="CH860" s="56"/>
      <c r="CI860" s="56"/>
      <c r="CJ860">
        <v>1.27</v>
      </c>
      <c r="CK860">
        <v>0</v>
      </c>
      <c r="CL860">
        <v>0.6</v>
      </c>
      <c r="CM860">
        <v>0</v>
      </c>
      <c r="CN860">
        <v>0</v>
      </c>
      <c r="CO860">
        <v>0</v>
      </c>
      <c r="CP860">
        <v>0.38</v>
      </c>
      <c r="CQ860" t="s">
        <v>1154</v>
      </c>
      <c r="CR860" t="s">
        <v>1153</v>
      </c>
      <c r="CS860" t="s">
        <v>1395</v>
      </c>
      <c r="CT860" t="s">
        <v>1397</v>
      </c>
      <c r="CU860" t="s">
        <v>1396</v>
      </c>
      <c r="CV860" t="s">
        <v>4098</v>
      </c>
      <c r="CW860" t="s">
        <v>1391</v>
      </c>
      <c r="CX860" t="s">
        <v>853</v>
      </c>
      <c r="DC860" t="s">
        <v>1389</v>
      </c>
      <c r="DE860" t="s">
        <v>1728</v>
      </c>
    </row>
    <row r="861" spans="1:109" x14ac:dyDescent="0.25">
      <c r="A861" t="s">
        <v>1025</v>
      </c>
      <c r="B861">
        <v>1</v>
      </c>
      <c r="C861" s="56">
        <v>42419</v>
      </c>
      <c r="D861" t="s">
        <v>1153</v>
      </c>
      <c r="E861" t="s">
        <v>1593</v>
      </c>
      <c r="G861" t="s">
        <v>4099</v>
      </c>
      <c r="H861" t="s">
        <v>1144</v>
      </c>
      <c r="I861" t="s">
        <v>1144</v>
      </c>
      <c r="J861" t="s">
        <v>1144</v>
      </c>
      <c r="K861" t="s">
        <v>1144</v>
      </c>
      <c r="L861">
        <v>13.28</v>
      </c>
      <c r="M861">
        <v>33.979999999999997</v>
      </c>
      <c r="N861">
        <v>0</v>
      </c>
      <c r="O861" s="56">
        <v>0</v>
      </c>
      <c r="P861" s="56">
        <v>0</v>
      </c>
      <c r="Q861">
        <v>1</v>
      </c>
      <c r="R861">
        <v>1</v>
      </c>
      <c r="S861">
        <v>11</v>
      </c>
      <c r="T861">
        <v>8</v>
      </c>
      <c r="U861">
        <v>3</v>
      </c>
      <c r="V861">
        <v>1</v>
      </c>
      <c r="W861" t="s">
        <v>1156</v>
      </c>
      <c r="X861" t="s">
        <v>7659</v>
      </c>
      <c r="Y861">
        <v>19</v>
      </c>
      <c r="AA861">
        <v>0</v>
      </c>
      <c r="AB861">
        <v>0</v>
      </c>
      <c r="AC861">
        <v>0</v>
      </c>
      <c r="AD861">
        <v>0</v>
      </c>
      <c r="AE861">
        <v>0</v>
      </c>
      <c r="AF861">
        <v>2</v>
      </c>
      <c r="AG861">
        <v>0</v>
      </c>
      <c r="AJ861" s="56"/>
      <c r="AK861" s="56"/>
      <c r="AL861" s="56"/>
      <c r="AP861" t="s">
        <v>1155</v>
      </c>
      <c r="AR861">
        <v>5</v>
      </c>
      <c r="AS861" t="s">
        <v>1152</v>
      </c>
      <c r="AT861">
        <v>1</v>
      </c>
      <c r="AV861">
        <v>14</v>
      </c>
      <c r="AW861">
        <v>9</v>
      </c>
      <c r="AX861">
        <v>5</v>
      </c>
      <c r="AY861" t="s">
        <v>1146</v>
      </c>
      <c r="AZ861" t="s">
        <v>1146</v>
      </c>
      <c r="BA861">
        <v>20</v>
      </c>
      <c r="BD861">
        <v>1000000000</v>
      </c>
      <c r="BE861">
        <v>1</v>
      </c>
      <c r="BF861">
        <v>0.93</v>
      </c>
      <c r="BG861">
        <v>0</v>
      </c>
      <c r="BH861">
        <v>0</v>
      </c>
      <c r="BI861">
        <v>0</v>
      </c>
      <c r="BJ861">
        <v>0</v>
      </c>
      <c r="BK861">
        <v>0</v>
      </c>
      <c r="BL861">
        <v>0</v>
      </c>
      <c r="BM861">
        <v>1</v>
      </c>
      <c r="BN861">
        <v>0.93</v>
      </c>
      <c r="BO861">
        <v>0</v>
      </c>
      <c r="BP861">
        <v>0</v>
      </c>
      <c r="BR861">
        <v>15</v>
      </c>
      <c r="BS861">
        <v>4</v>
      </c>
      <c r="BX861">
        <v>82.8</v>
      </c>
      <c r="BY861">
        <v>0</v>
      </c>
      <c r="BZ861">
        <v>0</v>
      </c>
      <c r="CA861">
        <v>6.8</v>
      </c>
      <c r="CB861">
        <v>0</v>
      </c>
      <c r="CC861">
        <v>1</v>
      </c>
      <c r="CD861" s="56">
        <v>42342</v>
      </c>
      <c r="CE861" s="56">
        <v>42342</v>
      </c>
      <c r="CF861" s="56">
        <v>42342</v>
      </c>
      <c r="CG861" s="56">
        <v>42419</v>
      </c>
      <c r="CH861" s="56"/>
      <c r="CI861" s="56"/>
      <c r="CJ861">
        <v>0.42</v>
      </c>
      <c r="CK861">
        <v>30</v>
      </c>
      <c r="CL861">
        <v>0.03</v>
      </c>
      <c r="CM861">
        <v>0.18</v>
      </c>
      <c r="CN861">
        <v>0.21</v>
      </c>
      <c r="CO861">
        <v>0.53</v>
      </c>
      <c r="CP861">
        <v>0</v>
      </c>
      <c r="CQ861" t="s">
        <v>1154</v>
      </c>
      <c r="CR861" t="s">
        <v>1153</v>
      </c>
      <c r="CS861" t="s">
        <v>1725</v>
      </c>
      <c r="CT861" t="s">
        <v>1397</v>
      </c>
      <c r="CU861" t="s">
        <v>1396</v>
      </c>
      <c r="CV861" t="s">
        <v>4100</v>
      </c>
      <c r="CW861" t="s">
        <v>1727</v>
      </c>
      <c r="CX861" t="s">
        <v>853</v>
      </c>
      <c r="DC861" t="s">
        <v>1387</v>
      </c>
      <c r="DE861" t="s">
        <v>1728</v>
      </c>
    </row>
    <row r="862" spans="1:109" x14ac:dyDescent="0.25">
      <c r="A862" t="s">
        <v>1025</v>
      </c>
      <c r="B862">
        <v>1</v>
      </c>
      <c r="C862" s="56">
        <v>42419</v>
      </c>
      <c r="D862" t="s">
        <v>1153</v>
      </c>
      <c r="E862" t="s">
        <v>4101</v>
      </c>
      <c r="G862" t="s">
        <v>4102</v>
      </c>
      <c r="H862" t="s">
        <v>1144</v>
      </c>
      <c r="I862" t="s">
        <v>1144</v>
      </c>
      <c r="J862" t="s">
        <v>1144</v>
      </c>
      <c r="K862" t="s">
        <v>1144</v>
      </c>
      <c r="L862">
        <v>0.23</v>
      </c>
      <c r="M862">
        <v>1</v>
      </c>
      <c r="N862">
        <v>0</v>
      </c>
      <c r="O862" s="56">
        <v>0</v>
      </c>
      <c r="P862" s="56">
        <v>0</v>
      </c>
      <c r="Q862">
        <v>1</v>
      </c>
      <c r="R862">
        <v>1</v>
      </c>
      <c r="S862">
        <v>11</v>
      </c>
      <c r="T862">
        <v>8</v>
      </c>
      <c r="U862">
        <v>3</v>
      </c>
      <c r="V862">
        <v>1</v>
      </c>
      <c r="X862" t="s">
        <v>7755</v>
      </c>
      <c r="AA862">
        <v>0</v>
      </c>
      <c r="AB862">
        <v>0</v>
      </c>
      <c r="AC862">
        <v>0</v>
      </c>
      <c r="AD862">
        <v>0</v>
      </c>
      <c r="AE862">
        <v>0</v>
      </c>
      <c r="AF862">
        <v>0</v>
      </c>
      <c r="AG862">
        <v>0</v>
      </c>
      <c r="AJ862" s="56"/>
      <c r="AK862" s="56"/>
      <c r="AL862" s="56"/>
      <c r="AM862">
        <v>6</v>
      </c>
      <c r="AP862" t="s">
        <v>1155</v>
      </c>
      <c r="AR862">
        <v>2</v>
      </c>
      <c r="AS862" t="s">
        <v>1152</v>
      </c>
      <c r="AT862">
        <v>1</v>
      </c>
      <c r="AV862">
        <v>12</v>
      </c>
      <c r="AW862">
        <v>8</v>
      </c>
      <c r="AX862">
        <v>4</v>
      </c>
      <c r="AY862" t="s">
        <v>1147</v>
      </c>
      <c r="AZ862" t="s">
        <v>1147</v>
      </c>
      <c r="BA862">
        <v>12</v>
      </c>
      <c r="BD862">
        <v>1000000000</v>
      </c>
      <c r="BE862">
        <v>13</v>
      </c>
      <c r="BF862">
        <v>-0.08</v>
      </c>
      <c r="BG862">
        <v>0</v>
      </c>
      <c r="BH862">
        <v>0</v>
      </c>
      <c r="BI862">
        <v>0</v>
      </c>
      <c r="BJ862">
        <v>0</v>
      </c>
      <c r="BK862">
        <v>0</v>
      </c>
      <c r="BL862">
        <v>0</v>
      </c>
      <c r="BM862">
        <v>13</v>
      </c>
      <c r="BN862">
        <v>-0.08</v>
      </c>
      <c r="BO862">
        <v>0</v>
      </c>
      <c r="BP862">
        <v>0</v>
      </c>
      <c r="BR862">
        <v>0</v>
      </c>
      <c r="BS862">
        <v>3</v>
      </c>
      <c r="BX862">
        <v>0</v>
      </c>
      <c r="BY862">
        <v>0.23</v>
      </c>
      <c r="BZ862">
        <v>0</v>
      </c>
      <c r="CA862">
        <v>14.61</v>
      </c>
      <c r="CB862">
        <v>0</v>
      </c>
      <c r="CC862">
        <v>1</v>
      </c>
      <c r="CD862" s="56">
        <v>42095</v>
      </c>
      <c r="CE862" s="56">
        <v>42342</v>
      </c>
      <c r="CF862" s="56">
        <v>42342</v>
      </c>
      <c r="CG862" s="56">
        <v>42419</v>
      </c>
      <c r="CH862" s="56"/>
      <c r="CI862" s="56"/>
      <c r="CJ862">
        <v>0.18</v>
      </c>
      <c r="CK862">
        <v>0</v>
      </c>
      <c r="CL862">
        <v>0</v>
      </c>
      <c r="CM862">
        <v>0</v>
      </c>
      <c r="CN862">
        <v>0</v>
      </c>
      <c r="CO862">
        <v>0</v>
      </c>
      <c r="CP862">
        <v>0.95</v>
      </c>
      <c r="CQ862" t="s">
        <v>1154</v>
      </c>
      <c r="CR862" t="s">
        <v>1153</v>
      </c>
      <c r="CS862" t="s">
        <v>1725</v>
      </c>
      <c r="CT862" t="s">
        <v>1397</v>
      </c>
      <c r="CU862" t="s">
        <v>1396</v>
      </c>
      <c r="CV862" t="s">
        <v>4103</v>
      </c>
      <c r="CW862" t="s">
        <v>1727</v>
      </c>
      <c r="CX862" t="s">
        <v>853</v>
      </c>
      <c r="DC862" t="s">
        <v>1387</v>
      </c>
      <c r="DE862" t="s">
        <v>1728</v>
      </c>
    </row>
    <row r="863" spans="1:109" x14ac:dyDescent="0.25">
      <c r="A863" t="s">
        <v>1025</v>
      </c>
      <c r="B863">
        <v>1</v>
      </c>
      <c r="C863" s="56">
        <v>42419</v>
      </c>
      <c r="D863" t="s">
        <v>1153</v>
      </c>
      <c r="E863" t="s">
        <v>1594</v>
      </c>
      <c r="G863" t="s">
        <v>4104</v>
      </c>
      <c r="H863" t="s">
        <v>1144</v>
      </c>
      <c r="I863" t="s">
        <v>1144</v>
      </c>
      <c r="J863" t="s">
        <v>1144</v>
      </c>
      <c r="K863" t="s">
        <v>1144</v>
      </c>
      <c r="L863">
        <v>10.5</v>
      </c>
      <c r="M863">
        <v>25.73</v>
      </c>
      <c r="N863">
        <v>0</v>
      </c>
      <c r="O863" s="56">
        <v>0</v>
      </c>
      <c r="P863" s="56">
        <v>0</v>
      </c>
      <c r="Q863">
        <v>1</v>
      </c>
      <c r="R863">
        <v>1</v>
      </c>
      <c r="S863">
        <v>11</v>
      </c>
      <c r="T863">
        <v>8</v>
      </c>
      <c r="U863">
        <v>3</v>
      </c>
      <c r="V863">
        <v>1</v>
      </c>
      <c r="W863" t="s">
        <v>1156</v>
      </c>
      <c r="X863" t="s">
        <v>7659</v>
      </c>
      <c r="Y863">
        <v>51</v>
      </c>
      <c r="AA863">
        <v>0</v>
      </c>
      <c r="AB863">
        <v>0</v>
      </c>
      <c r="AC863">
        <v>0</v>
      </c>
      <c r="AD863">
        <v>0</v>
      </c>
      <c r="AE863">
        <v>0</v>
      </c>
      <c r="AF863">
        <v>0</v>
      </c>
      <c r="AG863">
        <v>0</v>
      </c>
      <c r="AJ863" s="56"/>
      <c r="AK863" s="56"/>
      <c r="AL863" s="56"/>
      <c r="AP863" t="s">
        <v>1155</v>
      </c>
      <c r="AR863">
        <v>5</v>
      </c>
      <c r="AS863" t="s">
        <v>1152</v>
      </c>
      <c r="AT863">
        <v>1</v>
      </c>
      <c r="AV863">
        <v>38</v>
      </c>
      <c r="AW863">
        <v>25</v>
      </c>
      <c r="AX863">
        <v>13</v>
      </c>
      <c r="AY863" t="s">
        <v>1146</v>
      </c>
      <c r="AZ863" t="s">
        <v>1146</v>
      </c>
      <c r="BA863">
        <v>48</v>
      </c>
      <c r="BD863">
        <v>1000000000</v>
      </c>
      <c r="BE863">
        <v>11</v>
      </c>
      <c r="BF863">
        <v>0.71</v>
      </c>
      <c r="BG863">
        <v>0</v>
      </c>
      <c r="BH863">
        <v>0</v>
      </c>
      <c r="BI863">
        <v>0</v>
      </c>
      <c r="BJ863">
        <v>0</v>
      </c>
      <c r="BK863">
        <v>0</v>
      </c>
      <c r="BL863">
        <v>0</v>
      </c>
      <c r="BM863">
        <v>11</v>
      </c>
      <c r="BN863">
        <v>0.71</v>
      </c>
      <c r="BO863">
        <v>0</v>
      </c>
      <c r="BP863">
        <v>0</v>
      </c>
      <c r="BR863">
        <v>25</v>
      </c>
      <c r="BS863">
        <v>10</v>
      </c>
      <c r="BX863">
        <v>30.46</v>
      </c>
      <c r="BY863">
        <v>0</v>
      </c>
      <c r="BZ863">
        <v>0</v>
      </c>
      <c r="CA863">
        <v>6.33</v>
      </c>
      <c r="CB863">
        <v>0</v>
      </c>
      <c r="CC863">
        <v>1</v>
      </c>
      <c r="CD863" s="56">
        <v>42342</v>
      </c>
      <c r="CE863" s="56">
        <v>42342</v>
      </c>
      <c r="CF863" s="56">
        <v>42342</v>
      </c>
      <c r="CG863" s="56">
        <v>42419</v>
      </c>
      <c r="CH863" s="56"/>
      <c r="CI863" s="56"/>
      <c r="CJ863">
        <v>0.41</v>
      </c>
      <c r="CK863">
        <v>19</v>
      </c>
      <c r="CL863">
        <v>0</v>
      </c>
      <c r="CM863">
        <v>0.21</v>
      </c>
      <c r="CN863">
        <v>0.17</v>
      </c>
      <c r="CO863">
        <v>0.23</v>
      </c>
      <c r="CP863">
        <v>0.34</v>
      </c>
      <c r="CQ863" t="s">
        <v>1154</v>
      </c>
      <c r="CR863" t="s">
        <v>1153</v>
      </c>
      <c r="CS863" t="s">
        <v>1725</v>
      </c>
      <c r="CT863" t="s">
        <v>1397</v>
      </c>
      <c r="CU863" t="s">
        <v>1396</v>
      </c>
      <c r="CV863" t="s">
        <v>4105</v>
      </c>
      <c r="CW863" t="s">
        <v>1727</v>
      </c>
      <c r="CX863" t="s">
        <v>853</v>
      </c>
      <c r="DC863" t="s">
        <v>1387</v>
      </c>
      <c r="DE863" t="s">
        <v>1728</v>
      </c>
    </row>
    <row r="864" spans="1:109" x14ac:dyDescent="0.25">
      <c r="A864" t="s">
        <v>1025</v>
      </c>
      <c r="B864">
        <v>2</v>
      </c>
      <c r="C864" s="56">
        <v>42419</v>
      </c>
      <c r="D864" t="s">
        <v>1153</v>
      </c>
      <c r="E864" t="s">
        <v>1595</v>
      </c>
      <c r="G864" t="s">
        <v>4106</v>
      </c>
      <c r="H864" t="s">
        <v>1144</v>
      </c>
      <c r="I864" t="s">
        <v>1144</v>
      </c>
      <c r="J864" t="s">
        <v>1144</v>
      </c>
      <c r="K864" t="s">
        <v>1144</v>
      </c>
      <c r="L864">
        <v>4.5199999999999996</v>
      </c>
      <c r="M864">
        <v>9.0399999999999991</v>
      </c>
      <c r="N864">
        <v>0</v>
      </c>
      <c r="O864" s="56">
        <v>0</v>
      </c>
      <c r="P864" s="56">
        <v>0</v>
      </c>
      <c r="Q864">
        <v>1</v>
      </c>
      <c r="R864">
        <v>1</v>
      </c>
      <c r="S864">
        <v>11</v>
      </c>
      <c r="T864">
        <v>8</v>
      </c>
      <c r="U864">
        <v>3</v>
      </c>
      <c r="V864">
        <v>1</v>
      </c>
      <c r="W864" t="s">
        <v>1156</v>
      </c>
      <c r="X864" t="s">
        <v>7757</v>
      </c>
      <c r="Y864">
        <v>15</v>
      </c>
      <c r="AA864">
        <v>0</v>
      </c>
      <c r="AB864">
        <v>0</v>
      </c>
      <c r="AC864">
        <v>0</v>
      </c>
      <c r="AD864">
        <v>0</v>
      </c>
      <c r="AE864">
        <v>0</v>
      </c>
      <c r="AF864">
        <v>0</v>
      </c>
      <c r="AG864">
        <v>0</v>
      </c>
      <c r="AJ864" s="56"/>
      <c r="AK864" s="56"/>
      <c r="AL864" s="56"/>
      <c r="AP864" t="s">
        <v>1155</v>
      </c>
      <c r="AR864">
        <v>5</v>
      </c>
      <c r="AS864" t="s">
        <v>1152</v>
      </c>
      <c r="AT864">
        <v>1</v>
      </c>
      <c r="AV864">
        <v>11</v>
      </c>
      <c r="AW864">
        <v>7</v>
      </c>
      <c r="AX864">
        <v>4</v>
      </c>
      <c r="AY864" t="s">
        <v>1146</v>
      </c>
      <c r="AZ864" t="s">
        <v>1146</v>
      </c>
      <c r="BA864">
        <v>16</v>
      </c>
      <c r="BD864">
        <v>1000000000</v>
      </c>
      <c r="BE864">
        <v>3</v>
      </c>
      <c r="BF864">
        <v>0.73</v>
      </c>
      <c r="BG864">
        <v>0</v>
      </c>
      <c r="BH864">
        <v>0</v>
      </c>
      <c r="BI864">
        <v>0</v>
      </c>
      <c r="BJ864">
        <v>0</v>
      </c>
      <c r="BK864">
        <v>0</v>
      </c>
      <c r="BL864">
        <v>0</v>
      </c>
      <c r="BM864">
        <v>3</v>
      </c>
      <c r="BN864">
        <v>0.73</v>
      </c>
      <c r="BO864">
        <v>0</v>
      </c>
      <c r="BP864">
        <v>0</v>
      </c>
      <c r="BR864">
        <v>10</v>
      </c>
      <c r="BS864">
        <v>3</v>
      </c>
      <c r="BX864">
        <v>4.5199999999999996</v>
      </c>
      <c r="BY864">
        <v>0</v>
      </c>
      <c r="BZ864">
        <v>0</v>
      </c>
      <c r="CA864">
        <v>4.3600000000000003</v>
      </c>
      <c r="CB864">
        <v>0</v>
      </c>
      <c r="CC864">
        <v>1</v>
      </c>
      <c r="CD864" s="56">
        <v>42341</v>
      </c>
      <c r="CE864" s="56">
        <v>42342</v>
      </c>
      <c r="CF864" s="56">
        <v>42342</v>
      </c>
      <c r="CG864" s="56">
        <v>42419</v>
      </c>
      <c r="CH864" s="56"/>
      <c r="CI864" s="56"/>
      <c r="CJ864">
        <v>0.53</v>
      </c>
      <c r="CK864">
        <v>7</v>
      </c>
      <c r="CL864">
        <v>0</v>
      </c>
      <c r="CM864">
        <v>0.09</v>
      </c>
      <c r="CN864">
        <v>0.36</v>
      </c>
      <c r="CO864">
        <v>0</v>
      </c>
      <c r="CP864">
        <v>0.51</v>
      </c>
      <c r="CQ864" t="s">
        <v>1154</v>
      </c>
      <c r="CR864" t="s">
        <v>1153</v>
      </c>
      <c r="CS864" t="s">
        <v>1748</v>
      </c>
      <c r="CT864" t="s">
        <v>1397</v>
      </c>
      <c r="CU864" t="s">
        <v>1396</v>
      </c>
      <c r="CV864" t="s">
        <v>4107</v>
      </c>
      <c r="CW864" t="s">
        <v>1727</v>
      </c>
      <c r="CX864" t="s">
        <v>853</v>
      </c>
      <c r="DC864" t="s">
        <v>1387</v>
      </c>
      <c r="DE864" t="s">
        <v>1392</v>
      </c>
    </row>
    <row r="865" spans="1:109" x14ac:dyDescent="0.25">
      <c r="A865" t="s">
        <v>1025</v>
      </c>
      <c r="B865">
        <v>2</v>
      </c>
      <c r="C865" s="56">
        <v>42419</v>
      </c>
      <c r="D865" t="s">
        <v>1153</v>
      </c>
      <c r="E865" t="s">
        <v>4108</v>
      </c>
      <c r="G865" t="s">
        <v>4109</v>
      </c>
      <c r="H865" t="s">
        <v>1144</v>
      </c>
      <c r="I865" t="s">
        <v>1144</v>
      </c>
      <c r="J865" t="s">
        <v>1144</v>
      </c>
      <c r="K865" t="s">
        <v>1144</v>
      </c>
      <c r="L865">
        <v>11.83</v>
      </c>
      <c r="M865">
        <v>40.1</v>
      </c>
      <c r="N865">
        <v>0</v>
      </c>
      <c r="O865" s="56">
        <v>0</v>
      </c>
      <c r="P865" s="56">
        <v>0</v>
      </c>
      <c r="Q865">
        <v>1</v>
      </c>
      <c r="R865">
        <v>1</v>
      </c>
      <c r="S865">
        <v>11</v>
      </c>
      <c r="T865">
        <v>8</v>
      </c>
      <c r="U865">
        <v>3</v>
      </c>
      <c r="V865">
        <v>1</v>
      </c>
      <c r="X865" t="s">
        <v>7757</v>
      </c>
      <c r="AA865">
        <v>0</v>
      </c>
      <c r="AB865">
        <v>0</v>
      </c>
      <c r="AC865">
        <v>0</v>
      </c>
      <c r="AD865">
        <v>0</v>
      </c>
      <c r="AE865">
        <v>0</v>
      </c>
      <c r="AF865">
        <v>4</v>
      </c>
      <c r="AG865">
        <v>0</v>
      </c>
      <c r="AJ865" s="56"/>
      <c r="AK865" s="56"/>
      <c r="AL865" s="56"/>
      <c r="AP865" t="s">
        <v>1155</v>
      </c>
      <c r="AR865">
        <v>2</v>
      </c>
      <c r="AS865" t="s">
        <v>1152</v>
      </c>
      <c r="AT865">
        <v>1</v>
      </c>
      <c r="AV865">
        <v>11</v>
      </c>
      <c r="AW865">
        <v>7</v>
      </c>
      <c r="AX865">
        <v>4</v>
      </c>
      <c r="AY865" t="s">
        <v>1147</v>
      </c>
      <c r="AZ865" t="s">
        <v>1147</v>
      </c>
      <c r="BA865">
        <v>8</v>
      </c>
      <c r="BD865">
        <v>1000000000</v>
      </c>
      <c r="BE865">
        <v>12</v>
      </c>
      <c r="BF865">
        <v>-0.09</v>
      </c>
      <c r="BG865">
        <v>3</v>
      </c>
      <c r="BH865">
        <v>0</v>
      </c>
      <c r="BI865">
        <v>0</v>
      </c>
      <c r="BJ865">
        <v>0</v>
      </c>
      <c r="BK865">
        <v>0</v>
      </c>
      <c r="BL865">
        <v>0</v>
      </c>
      <c r="BM865">
        <v>15</v>
      </c>
      <c r="BN865">
        <v>-0.36</v>
      </c>
      <c r="BO865">
        <v>0</v>
      </c>
      <c r="BP865">
        <v>0</v>
      </c>
      <c r="BR865">
        <v>0</v>
      </c>
      <c r="BS865">
        <v>3</v>
      </c>
      <c r="BX865">
        <v>0</v>
      </c>
      <c r="BY865">
        <v>11.83</v>
      </c>
      <c r="BZ865">
        <v>0</v>
      </c>
      <c r="CA865">
        <v>10.43</v>
      </c>
      <c r="CB865">
        <v>0</v>
      </c>
      <c r="CC865">
        <v>1</v>
      </c>
      <c r="CD865" s="56">
        <v>42341</v>
      </c>
      <c r="CE865" s="56">
        <v>42342</v>
      </c>
      <c r="CF865" s="56">
        <v>42342</v>
      </c>
      <c r="CG865" s="56">
        <v>42419</v>
      </c>
      <c r="CH865" s="56"/>
      <c r="CI865" s="56"/>
      <c r="CJ865">
        <v>0.46</v>
      </c>
      <c r="CK865">
        <v>0</v>
      </c>
      <c r="CL865">
        <v>0</v>
      </c>
      <c r="CM865">
        <v>0.12</v>
      </c>
      <c r="CN865">
        <v>0.43</v>
      </c>
      <c r="CO865">
        <v>0</v>
      </c>
      <c r="CP865">
        <v>0.42</v>
      </c>
      <c r="CQ865" t="s">
        <v>1154</v>
      </c>
      <c r="CR865" t="s">
        <v>1153</v>
      </c>
      <c r="CS865" t="s">
        <v>1748</v>
      </c>
      <c r="CT865" t="s">
        <v>1397</v>
      </c>
      <c r="CU865" t="s">
        <v>1396</v>
      </c>
      <c r="CV865" t="s">
        <v>4110</v>
      </c>
      <c r="CW865" t="s">
        <v>1727</v>
      </c>
      <c r="CX865" t="s">
        <v>853</v>
      </c>
      <c r="DC865" t="s">
        <v>1387</v>
      </c>
      <c r="DE865" t="s">
        <v>1392</v>
      </c>
    </row>
    <row r="866" spans="1:109" x14ac:dyDescent="0.25">
      <c r="A866" t="s">
        <v>1025</v>
      </c>
      <c r="B866">
        <v>6</v>
      </c>
      <c r="C866" s="56">
        <v>42419</v>
      </c>
      <c r="D866" t="s">
        <v>1153</v>
      </c>
      <c r="E866" t="s">
        <v>4111</v>
      </c>
      <c r="G866" t="s">
        <v>4112</v>
      </c>
      <c r="H866" t="s">
        <v>1144</v>
      </c>
      <c r="I866" t="s">
        <v>1144</v>
      </c>
      <c r="J866" t="s">
        <v>1144</v>
      </c>
      <c r="K866" t="s">
        <v>1144</v>
      </c>
      <c r="L866">
        <v>7.0000000000000007E-2</v>
      </c>
      <c r="M866">
        <v>0.22</v>
      </c>
      <c r="N866">
        <v>0</v>
      </c>
      <c r="O866" s="56">
        <v>0</v>
      </c>
      <c r="P866" s="56">
        <v>0</v>
      </c>
      <c r="Q866">
        <v>1</v>
      </c>
      <c r="R866">
        <v>1</v>
      </c>
      <c r="S866">
        <v>11</v>
      </c>
      <c r="T866">
        <v>8</v>
      </c>
      <c r="U866">
        <v>3</v>
      </c>
      <c r="V866">
        <v>1</v>
      </c>
      <c r="X866" t="s">
        <v>7755</v>
      </c>
      <c r="AA866">
        <v>0</v>
      </c>
      <c r="AB866">
        <v>0</v>
      </c>
      <c r="AC866">
        <v>0</v>
      </c>
      <c r="AD866">
        <v>0</v>
      </c>
      <c r="AE866">
        <v>0</v>
      </c>
      <c r="AF866">
        <v>0</v>
      </c>
      <c r="AG866">
        <v>0</v>
      </c>
      <c r="AJ866" s="56"/>
      <c r="AK866" s="56"/>
      <c r="AL866" s="56"/>
      <c r="AP866" t="s">
        <v>1155</v>
      </c>
      <c r="AS866" t="s">
        <v>1152</v>
      </c>
      <c r="AT866">
        <v>1</v>
      </c>
      <c r="AV866">
        <v>0</v>
      </c>
      <c r="AW866">
        <v>0</v>
      </c>
      <c r="AX866">
        <v>0</v>
      </c>
      <c r="AY866" t="s">
        <v>1388</v>
      </c>
      <c r="AZ866" t="s">
        <v>1388</v>
      </c>
      <c r="BA866">
        <v>0</v>
      </c>
      <c r="BD866">
        <v>1000000000</v>
      </c>
      <c r="BE866">
        <v>1810.01</v>
      </c>
      <c r="BF866">
        <v>0</v>
      </c>
      <c r="BG866">
        <v>0</v>
      </c>
      <c r="BH866">
        <v>0</v>
      </c>
      <c r="BI866">
        <v>0</v>
      </c>
      <c r="BJ866">
        <v>0</v>
      </c>
      <c r="BK866">
        <v>0</v>
      </c>
      <c r="BL866">
        <v>0</v>
      </c>
      <c r="BM866">
        <v>1810.01</v>
      </c>
      <c r="BN866">
        <v>0</v>
      </c>
      <c r="BO866">
        <v>0</v>
      </c>
      <c r="BP866">
        <v>0</v>
      </c>
      <c r="BR866">
        <v>0</v>
      </c>
      <c r="BS866">
        <v>0</v>
      </c>
      <c r="BX866">
        <v>0</v>
      </c>
      <c r="BY866">
        <v>0</v>
      </c>
      <c r="BZ866">
        <v>0</v>
      </c>
      <c r="CA866">
        <v>0</v>
      </c>
      <c r="CB866">
        <v>0</v>
      </c>
      <c r="CC866">
        <v>1</v>
      </c>
      <c r="CD866" s="56">
        <v>42095</v>
      </c>
      <c r="CE866" s="56">
        <v>42342</v>
      </c>
      <c r="CF866" s="56">
        <v>42342</v>
      </c>
      <c r="CG866" s="56">
        <v>42419</v>
      </c>
      <c r="CH866" s="56"/>
      <c r="CI866" s="56"/>
      <c r="CJ866">
        <v>1.05</v>
      </c>
      <c r="CK866">
        <v>0</v>
      </c>
      <c r="CL866">
        <v>0.03</v>
      </c>
      <c r="CM866">
        <v>0</v>
      </c>
      <c r="CN866">
        <v>0</v>
      </c>
      <c r="CO866">
        <v>0</v>
      </c>
      <c r="CP866">
        <v>0.95</v>
      </c>
      <c r="CQ866" t="s">
        <v>1154</v>
      </c>
      <c r="CR866" t="s">
        <v>1153</v>
      </c>
      <c r="CS866" t="s">
        <v>1395</v>
      </c>
      <c r="CT866" t="s">
        <v>1397</v>
      </c>
      <c r="CU866" t="s">
        <v>1396</v>
      </c>
      <c r="CV866" t="s">
        <v>4113</v>
      </c>
      <c r="CW866" t="s">
        <v>1391</v>
      </c>
      <c r="CX866" t="s">
        <v>853</v>
      </c>
      <c r="DC866" t="s">
        <v>1389</v>
      </c>
      <c r="DE866" t="s">
        <v>1728</v>
      </c>
    </row>
    <row r="867" spans="1:109" x14ac:dyDescent="0.25">
      <c r="A867" t="s">
        <v>1025</v>
      </c>
      <c r="B867">
        <v>2</v>
      </c>
      <c r="C867" s="56">
        <v>42419</v>
      </c>
      <c r="D867" t="s">
        <v>1153</v>
      </c>
      <c r="E867" t="s">
        <v>4114</v>
      </c>
      <c r="G867" t="s">
        <v>4115</v>
      </c>
      <c r="H867" t="s">
        <v>1144</v>
      </c>
      <c r="I867" t="s">
        <v>1144</v>
      </c>
      <c r="J867" t="s">
        <v>1144</v>
      </c>
      <c r="K867" t="s">
        <v>1144</v>
      </c>
      <c r="L867">
        <v>2.83</v>
      </c>
      <c r="M867">
        <v>6.41</v>
      </c>
      <c r="N867">
        <v>0</v>
      </c>
      <c r="O867" s="56">
        <v>0</v>
      </c>
      <c r="P867" s="56">
        <v>0</v>
      </c>
      <c r="Q867">
        <v>1</v>
      </c>
      <c r="R867">
        <v>1</v>
      </c>
      <c r="S867">
        <v>11</v>
      </c>
      <c r="T867">
        <v>8</v>
      </c>
      <c r="U867">
        <v>3</v>
      </c>
      <c r="V867">
        <v>1</v>
      </c>
      <c r="X867" t="s">
        <v>7757</v>
      </c>
      <c r="AA867">
        <v>0</v>
      </c>
      <c r="AB867">
        <v>0</v>
      </c>
      <c r="AC867">
        <v>0</v>
      </c>
      <c r="AD867">
        <v>0</v>
      </c>
      <c r="AE867">
        <v>0</v>
      </c>
      <c r="AF867">
        <v>0</v>
      </c>
      <c r="AG867">
        <v>0</v>
      </c>
      <c r="AJ867" s="56"/>
      <c r="AK867" s="56"/>
      <c r="AL867" s="56"/>
      <c r="AP867" t="s">
        <v>1155</v>
      </c>
      <c r="AR867">
        <v>2</v>
      </c>
      <c r="AS867" t="s">
        <v>1152</v>
      </c>
      <c r="AT867">
        <v>1</v>
      </c>
      <c r="AV867">
        <v>4</v>
      </c>
      <c r="AW867">
        <v>3</v>
      </c>
      <c r="AX867">
        <v>1</v>
      </c>
      <c r="AY867" t="s">
        <v>1147</v>
      </c>
      <c r="AZ867" t="s">
        <v>1147</v>
      </c>
      <c r="BA867">
        <v>5</v>
      </c>
      <c r="BD867">
        <v>1000000000</v>
      </c>
      <c r="BE867">
        <v>5</v>
      </c>
      <c r="BF867">
        <v>-0.25</v>
      </c>
      <c r="BG867">
        <v>1</v>
      </c>
      <c r="BH867">
        <v>0</v>
      </c>
      <c r="BI867">
        <v>0</v>
      </c>
      <c r="BJ867">
        <v>0</v>
      </c>
      <c r="BK867">
        <v>0</v>
      </c>
      <c r="BL867">
        <v>0</v>
      </c>
      <c r="BM867">
        <v>6</v>
      </c>
      <c r="BN867">
        <v>-0.5</v>
      </c>
      <c r="BO867">
        <v>0</v>
      </c>
      <c r="BP867">
        <v>0</v>
      </c>
      <c r="BR867">
        <v>0</v>
      </c>
      <c r="BS867">
        <v>1</v>
      </c>
      <c r="BX867">
        <v>0</v>
      </c>
      <c r="BY867">
        <v>2.83</v>
      </c>
      <c r="BZ867">
        <v>0</v>
      </c>
      <c r="CA867">
        <v>5.52</v>
      </c>
      <c r="CB867">
        <v>0</v>
      </c>
      <c r="CC867">
        <v>1</v>
      </c>
      <c r="CD867" s="56">
        <v>42341</v>
      </c>
      <c r="CE867" s="56">
        <v>42342</v>
      </c>
      <c r="CF867" s="56">
        <v>42342</v>
      </c>
      <c r="CG867" s="56">
        <v>42419</v>
      </c>
      <c r="CH867" s="56"/>
      <c r="CI867" s="56"/>
      <c r="CJ867">
        <v>0.26</v>
      </c>
      <c r="CK867">
        <v>0</v>
      </c>
      <c r="CL867">
        <v>0</v>
      </c>
      <c r="CM867">
        <v>0</v>
      </c>
      <c r="CN867">
        <v>0.55000000000000004</v>
      </c>
      <c r="CO867">
        <v>0</v>
      </c>
      <c r="CP867">
        <v>0.42</v>
      </c>
      <c r="CQ867" t="s">
        <v>1154</v>
      </c>
      <c r="CR867" t="s">
        <v>1153</v>
      </c>
      <c r="CS867" t="s">
        <v>1748</v>
      </c>
      <c r="CT867" t="s">
        <v>1397</v>
      </c>
      <c r="CU867" t="s">
        <v>1396</v>
      </c>
      <c r="CV867" t="s">
        <v>4116</v>
      </c>
      <c r="CW867" t="s">
        <v>1727</v>
      </c>
      <c r="CX867" t="s">
        <v>853</v>
      </c>
      <c r="DC867" t="s">
        <v>1387</v>
      </c>
      <c r="DE867" t="s">
        <v>1392</v>
      </c>
    </row>
    <row r="868" spans="1:109" x14ac:dyDescent="0.25">
      <c r="A868" t="s">
        <v>1025</v>
      </c>
      <c r="B868">
        <v>2</v>
      </c>
      <c r="C868" s="56">
        <v>42419</v>
      </c>
      <c r="D868" t="s">
        <v>1153</v>
      </c>
      <c r="E868" t="s">
        <v>4117</v>
      </c>
      <c r="G868" t="s">
        <v>4118</v>
      </c>
      <c r="H868" t="s">
        <v>1144</v>
      </c>
      <c r="I868" t="s">
        <v>1144</v>
      </c>
      <c r="J868" t="s">
        <v>1144</v>
      </c>
      <c r="K868" t="s">
        <v>1144</v>
      </c>
      <c r="L868">
        <v>15.29</v>
      </c>
      <c r="M868">
        <v>34.79</v>
      </c>
      <c r="N868">
        <v>0</v>
      </c>
      <c r="O868" s="56">
        <v>0</v>
      </c>
      <c r="P868" s="56">
        <v>0</v>
      </c>
      <c r="Q868">
        <v>1</v>
      </c>
      <c r="R868">
        <v>1</v>
      </c>
      <c r="S868">
        <v>11</v>
      </c>
      <c r="T868">
        <v>8</v>
      </c>
      <c r="U868">
        <v>3</v>
      </c>
      <c r="V868">
        <v>1</v>
      </c>
      <c r="W868" t="s">
        <v>1156</v>
      </c>
      <c r="X868" t="s">
        <v>7659</v>
      </c>
      <c r="Y868">
        <v>15</v>
      </c>
      <c r="AA868">
        <v>0</v>
      </c>
      <c r="AB868">
        <v>0</v>
      </c>
      <c r="AC868">
        <v>0</v>
      </c>
      <c r="AD868">
        <v>0</v>
      </c>
      <c r="AE868">
        <v>0</v>
      </c>
      <c r="AF868">
        <v>61</v>
      </c>
      <c r="AG868">
        <v>0</v>
      </c>
      <c r="AJ868" s="56"/>
      <c r="AK868" s="56"/>
      <c r="AL868" s="56"/>
      <c r="AP868" t="s">
        <v>1155</v>
      </c>
      <c r="AR868">
        <v>2</v>
      </c>
      <c r="AS868" t="s">
        <v>1152</v>
      </c>
      <c r="AT868">
        <v>1</v>
      </c>
      <c r="AV868">
        <v>11</v>
      </c>
      <c r="AW868">
        <v>7</v>
      </c>
      <c r="AX868">
        <v>4</v>
      </c>
      <c r="AY868" t="s">
        <v>1145</v>
      </c>
      <c r="AZ868" t="s">
        <v>1147</v>
      </c>
      <c r="BA868">
        <v>8</v>
      </c>
      <c r="BD868">
        <v>1000000000</v>
      </c>
      <c r="BE868">
        <v>7</v>
      </c>
      <c r="BF868">
        <v>0.36</v>
      </c>
      <c r="BG868">
        <v>9</v>
      </c>
      <c r="BH868">
        <v>0</v>
      </c>
      <c r="BI868">
        <v>0</v>
      </c>
      <c r="BJ868">
        <v>0</v>
      </c>
      <c r="BK868">
        <v>0</v>
      </c>
      <c r="BL868">
        <v>0</v>
      </c>
      <c r="BM868">
        <v>16</v>
      </c>
      <c r="BN868">
        <v>-0.45</v>
      </c>
      <c r="BO868">
        <v>0</v>
      </c>
      <c r="BP868">
        <v>0</v>
      </c>
      <c r="BR868">
        <v>0</v>
      </c>
      <c r="BS868">
        <v>3</v>
      </c>
      <c r="BX868">
        <v>0</v>
      </c>
      <c r="BY868">
        <v>0</v>
      </c>
      <c r="BZ868">
        <v>0</v>
      </c>
      <c r="CA868">
        <v>5.57</v>
      </c>
      <c r="CB868">
        <v>0</v>
      </c>
      <c r="CC868">
        <v>1</v>
      </c>
      <c r="CD868" s="56">
        <v>42342</v>
      </c>
      <c r="CE868" s="56">
        <v>42342</v>
      </c>
      <c r="CF868" s="56">
        <v>42342</v>
      </c>
      <c r="CG868" s="56">
        <v>42419</v>
      </c>
      <c r="CH868" s="56"/>
      <c r="CI868" s="56"/>
      <c r="CJ868">
        <v>1.1499999999999999</v>
      </c>
      <c r="CK868">
        <v>168</v>
      </c>
      <c r="CL868">
        <v>0.55000000000000004</v>
      </c>
      <c r="CM868">
        <v>0</v>
      </c>
      <c r="CN868">
        <v>0.42</v>
      </c>
      <c r="CO868">
        <v>0</v>
      </c>
      <c r="CP868">
        <v>0</v>
      </c>
      <c r="CQ868" t="s">
        <v>1154</v>
      </c>
      <c r="CR868" t="s">
        <v>1153</v>
      </c>
      <c r="CS868" t="s">
        <v>1748</v>
      </c>
      <c r="CT868" t="s">
        <v>1397</v>
      </c>
      <c r="CU868" t="s">
        <v>1396</v>
      </c>
      <c r="CV868" t="s">
        <v>4119</v>
      </c>
      <c r="CW868" t="s">
        <v>1727</v>
      </c>
      <c r="CX868" t="s">
        <v>853</v>
      </c>
      <c r="DC868" t="s">
        <v>1387</v>
      </c>
      <c r="DE868" t="s">
        <v>1392</v>
      </c>
    </row>
    <row r="869" spans="1:109" x14ac:dyDescent="0.25">
      <c r="A869" t="s">
        <v>1025</v>
      </c>
      <c r="B869">
        <v>1</v>
      </c>
      <c r="C869" s="56">
        <v>42419</v>
      </c>
      <c r="D869" t="s">
        <v>1153</v>
      </c>
      <c r="E869" t="s">
        <v>4120</v>
      </c>
      <c r="G869" t="s">
        <v>4121</v>
      </c>
      <c r="H869" t="s">
        <v>1144</v>
      </c>
      <c r="I869" t="s">
        <v>1144</v>
      </c>
      <c r="J869" t="s">
        <v>1144</v>
      </c>
      <c r="K869" t="s">
        <v>1144</v>
      </c>
      <c r="L869">
        <v>6.48</v>
      </c>
      <c r="M869">
        <v>15.95</v>
      </c>
      <c r="N869">
        <v>0</v>
      </c>
      <c r="O869" s="56">
        <v>0</v>
      </c>
      <c r="P869" s="56">
        <v>0</v>
      </c>
      <c r="Q869">
        <v>1</v>
      </c>
      <c r="R869">
        <v>1</v>
      </c>
      <c r="S869">
        <v>11</v>
      </c>
      <c r="T869">
        <v>8</v>
      </c>
      <c r="U869">
        <v>3</v>
      </c>
      <c r="V869">
        <v>1</v>
      </c>
      <c r="X869" t="s">
        <v>7716</v>
      </c>
      <c r="AA869">
        <v>0</v>
      </c>
      <c r="AB869">
        <v>0</v>
      </c>
      <c r="AC869">
        <v>0</v>
      </c>
      <c r="AD869">
        <v>0</v>
      </c>
      <c r="AE869">
        <v>0</v>
      </c>
      <c r="AF869">
        <v>0</v>
      </c>
      <c r="AG869">
        <v>0</v>
      </c>
      <c r="AJ869" s="56"/>
      <c r="AK869" s="56"/>
      <c r="AL869" s="56"/>
      <c r="AP869" t="s">
        <v>1155</v>
      </c>
      <c r="AR869">
        <v>5</v>
      </c>
      <c r="AS869" t="s">
        <v>1152</v>
      </c>
      <c r="AT869">
        <v>1</v>
      </c>
      <c r="AV869">
        <v>22</v>
      </c>
      <c r="AW869">
        <v>15</v>
      </c>
      <c r="AX869">
        <v>7</v>
      </c>
      <c r="AY869" t="s">
        <v>1147</v>
      </c>
      <c r="AZ869" t="s">
        <v>1147</v>
      </c>
      <c r="BA869">
        <v>32</v>
      </c>
      <c r="BD869">
        <v>1000000000</v>
      </c>
      <c r="BE869">
        <v>23</v>
      </c>
      <c r="BF869">
        <v>-0.05</v>
      </c>
      <c r="BG869">
        <v>0</v>
      </c>
      <c r="BH869">
        <v>0</v>
      </c>
      <c r="BI869">
        <v>0</v>
      </c>
      <c r="BJ869">
        <v>0</v>
      </c>
      <c r="BK869">
        <v>0</v>
      </c>
      <c r="BL869">
        <v>0</v>
      </c>
      <c r="BM869">
        <v>23</v>
      </c>
      <c r="BN869">
        <v>-0.05</v>
      </c>
      <c r="BO869">
        <v>0</v>
      </c>
      <c r="BP869">
        <v>0</v>
      </c>
      <c r="BR869">
        <v>0</v>
      </c>
      <c r="BS869">
        <v>6</v>
      </c>
      <c r="BX869">
        <v>0</v>
      </c>
      <c r="BY869">
        <v>6.48</v>
      </c>
      <c r="BZ869">
        <v>0</v>
      </c>
      <c r="CA869">
        <v>6.38</v>
      </c>
      <c r="CB869">
        <v>0</v>
      </c>
      <c r="CC869">
        <v>1</v>
      </c>
      <c r="CD869" s="56">
        <v>42284</v>
      </c>
      <c r="CE869" s="56">
        <v>42342</v>
      </c>
      <c r="CF869" s="56">
        <v>42342</v>
      </c>
      <c r="CG869" s="56">
        <v>42419</v>
      </c>
      <c r="CH869" s="56"/>
      <c r="CI869" s="56"/>
      <c r="CJ869">
        <v>0.09</v>
      </c>
      <c r="CK869">
        <v>0</v>
      </c>
      <c r="CL869">
        <v>0</v>
      </c>
      <c r="CM869">
        <v>0</v>
      </c>
      <c r="CN869">
        <v>0</v>
      </c>
      <c r="CO869">
        <v>0</v>
      </c>
      <c r="CP869">
        <v>0.95</v>
      </c>
      <c r="CQ869" t="s">
        <v>1154</v>
      </c>
      <c r="CR869" t="s">
        <v>1153</v>
      </c>
      <c r="CS869" t="s">
        <v>1725</v>
      </c>
      <c r="CT869" t="s">
        <v>1397</v>
      </c>
      <c r="CU869" t="s">
        <v>1396</v>
      </c>
      <c r="CV869" t="s">
        <v>4122</v>
      </c>
      <c r="CW869" t="s">
        <v>1727</v>
      </c>
      <c r="CX869" t="s">
        <v>853</v>
      </c>
      <c r="DC869" t="s">
        <v>1387</v>
      </c>
      <c r="DE869" t="s">
        <v>1728</v>
      </c>
    </row>
    <row r="870" spans="1:109" x14ac:dyDescent="0.25">
      <c r="A870" t="s">
        <v>1025</v>
      </c>
      <c r="B870">
        <v>1</v>
      </c>
      <c r="C870" s="56">
        <v>42419</v>
      </c>
      <c r="D870" t="s">
        <v>1153</v>
      </c>
      <c r="E870" t="s">
        <v>4123</v>
      </c>
      <c r="G870" t="s">
        <v>4124</v>
      </c>
      <c r="H870" t="s">
        <v>1144</v>
      </c>
      <c r="I870" t="s">
        <v>1144</v>
      </c>
      <c r="J870" t="s">
        <v>1144</v>
      </c>
      <c r="K870" t="s">
        <v>1144</v>
      </c>
      <c r="L870">
        <v>10.48</v>
      </c>
      <c r="M870">
        <v>26.93</v>
      </c>
      <c r="N870">
        <v>0</v>
      </c>
      <c r="O870" s="56">
        <v>0</v>
      </c>
      <c r="P870" s="56">
        <v>0</v>
      </c>
      <c r="Q870">
        <v>1</v>
      </c>
      <c r="R870">
        <v>1</v>
      </c>
      <c r="S870">
        <v>11</v>
      </c>
      <c r="T870">
        <v>8</v>
      </c>
      <c r="U870">
        <v>3</v>
      </c>
      <c r="V870">
        <v>1</v>
      </c>
      <c r="W870" t="s">
        <v>1156</v>
      </c>
      <c r="X870" t="s">
        <v>7755</v>
      </c>
      <c r="Y870">
        <v>2</v>
      </c>
      <c r="AA870">
        <v>0</v>
      </c>
      <c r="AB870">
        <v>0</v>
      </c>
      <c r="AC870">
        <v>0</v>
      </c>
      <c r="AD870">
        <v>0</v>
      </c>
      <c r="AE870">
        <v>0</v>
      </c>
      <c r="AF870">
        <v>0</v>
      </c>
      <c r="AG870">
        <v>0</v>
      </c>
      <c r="AJ870" s="56"/>
      <c r="AK870" s="56"/>
      <c r="AL870" s="56"/>
      <c r="AP870" t="s">
        <v>1155</v>
      </c>
      <c r="AS870" t="s">
        <v>1152</v>
      </c>
      <c r="AT870">
        <v>1</v>
      </c>
      <c r="AV870">
        <v>4</v>
      </c>
      <c r="AW870">
        <v>3</v>
      </c>
      <c r="AX870">
        <v>1</v>
      </c>
      <c r="AY870" t="s">
        <v>1148</v>
      </c>
      <c r="AZ870" t="s">
        <v>1148</v>
      </c>
      <c r="BA870">
        <v>4</v>
      </c>
      <c r="BD870">
        <v>1000000000</v>
      </c>
      <c r="BE870">
        <v>4</v>
      </c>
      <c r="BF870">
        <v>0</v>
      </c>
      <c r="BG870">
        <v>0</v>
      </c>
      <c r="BH870">
        <v>0</v>
      </c>
      <c r="BI870">
        <v>0</v>
      </c>
      <c r="BJ870">
        <v>0</v>
      </c>
      <c r="BK870">
        <v>0</v>
      </c>
      <c r="BL870">
        <v>0</v>
      </c>
      <c r="BM870">
        <v>4</v>
      </c>
      <c r="BN870">
        <v>0</v>
      </c>
      <c r="BO870">
        <v>0</v>
      </c>
      <c r="BP870">
        <v>0</v>
      </c>
      <c r="BR870">
        <v>0</v>
      </c>
      <c r="BS870">
        <v>1</v>
      </c>
      <c r="BX870">
        <v>0</v>
      </c>
      <c r="BY870">
        <v>0</v>
      </c>
      <c r="BZ870">
        <v>0</v>
      </c>
      <c r="CA870">
        <v>6.85</v>
      </c>
      <c r="CB870">
        <v>0</v>
      </c>
      <c r="CC870">
        <v>1</v>
      </c>
      <c r="CD870" s="56">
        <v>42095</v>
      </c>
      <c r="CE870" s="56">
        <v>42342</v>
      </c>
      <c r="CF870" s="56">
        <v>42342</v>
      </c>
      <c r="CG870" s="56">
        <v>42419</v>
      </c>
      <c r="CH870" s="56"/>
      <c r="CI870" s="56"/>
      <c r="CJ870">
        <v>0</v>
      </c>
      <c r="CK870">
        <v>0</v>
      </c>
      <c r="CL870">
        <v>0</v>
      </c>
      <c r="CM870">
        <v>0</v>
      </c>
      <c r="CN870">
        <v>0</v>
      </c>
      <c r="CO870">
        <v>0.95</v>
      </c>
      <c r="CP870">
        <v>0</v>
      </c>
      <c r="CQ870" t="s">
        <v>1154</v>
      </c>
      <c r="CR870" t="s">
        <v>1153</v>
      </c>
      <c r="CS870" t="s">
        <v>1725</v>
      </c>
      <c r="CT870" t="s">
        <v>1397</v>
      </c>
      <c r="CU870" t="s">
        <v>1396</v>
      </c>
      <c r="CV870" t="s">
        <v>4125</v>
      </c>
      <c r="CW870" t="s">
        <v>1390</v>
      </c>
      <c r="CX870" t="s">
        <v>853</v>
      </c>
      <c r="DC870" t="s">
        <v>1387</v>
      </c>
      <c r="DE870" t="s">
        <v>1728</v>
      </c>
    </row>
    <row r="871" spans="1:109" x14ac:dyDescent="0.25">
      <c r="A871" t="s">
        <v>1025</v>
      </c>
      <c r="B871">
        <v>1</v>
      </c>
      <c r="C871" s="56">
        <v>42419</v>
      </c>
      <c r="D871" t="s">
        <v>1153</v>
      </c>
      <c r="E871" t="s">
        <v>4126</v>
      </c>
      <c r="G871" t="s">
        <v>4127</v>
      </c>
      <c r="H871" t="s">
        <v>1144</v>
      </c>
      <c r="I871" t="s">
        <v>1144</v>
      </c>
      <c r="J871" t="s">
        <v>1144</v>
      </c>
      <c r="K871" t="s">
        <v>1144</v>
      </c>
      <c r="L871">
        <v>3.44</v>
      </c>
      <c r="M871">
        <v>9.92</v>
      </c>
      <c r="N871">
        <v>0</v>
      </c>
      <c r="O871" s="56">
        <v>0</v>
      </c>
      <c r="P871" s="56">
        <v>0</v>
      </c>
      <c r="Q871">
        <v>1</v>
      </c>
      <c r="R871">
        <v>1</v>
      </c>
      <c r="S871">
        <v>11</v>
      </c>
      <c r="T871">
        <v>8</v>
      </c>
      <c r="U871">
        <v>3</v>
      </c>
      <c r="V871">
        <v>1</v>
      </c>
      <c r="X871" t="s">
        <v>7716</v>
      </c>
      <c r="AA871">
        <v>0</v>
      </c>
      <c r="AB871">
        <v>0</v>
      </c>
      <c r="AC871">
        <v>0</v>
      </c>
      <c r="AD871">
        <v>0</v>
      </c>
      <c r="AE871">
        <v>0</v>
      </c>
      <c r="AF871">
        <v>0</v>
      </c>
      <c r="AG871">
        <v>0</v>
      </c>
      <c r="AJ871" s="56"/>
      <c r="AK871" s="56"/>
      <c r="AL871" s="56"/>
      <c r="AP871" t="s">
        <v>1155</v>
      </c>
      <c r="AR871">
        <v>5</v>
      </c>
      <c r="AS871" t="s">
        <v>1152</v>
      </c>
      <c r="AT871">
        <v>1</v>
      </c>
      <c r="AV871">
        <v>24</v>
      </c>
      <c r="AW871">
        <v>16</v>
      </c>
      <c r="AX871">
        <v>8</v>
      </c>
      <c r="AY871" t="s">
        <v>1147</v>
      </c>
      <c r="AZ871" t="s">
        <v>1147</v>
      </c>
      <c r="BA871">
        <v>35</v>
      </c>
      <c r="BD871">
        <v>1000000000</v>
      </c>
      <c r="BE871">
        <v>25</v>
      </c>
      <c r="BF871">
        <v>-0.04</v>
      </c>
      <c r="BG871">
        <v>0</v>
      </c>
      <c r="BH871">
        <v>0</v>
      </c>
      <c r="BI871">
        <v>0</v>
      </c>
      <c r="BJ871">
        <v>0</v>
      </c>
      <c r="BK871">
        <v>0</v>
      </c>
      <c r="BL871">
        <v>0</v>
      </c>
      <c r="BM871">
        <v>25</v>
      </c>
      <c r="BN871">
        <v>-0.04</v>
      </c>
      <c r="BO871">
        <v>0</v>
      </c>
      <c r="BP871">
        <v>0</v>
      </c>
      <c r="BR871">
        <v>0</v>
      </c>
      <c r="BS871">
        <v>7</v>
      </c>
      <c r="BX871">
        <v>0</v>
      </c>
      <c r="BY871">
        <v>3.44</v>
      </c>
      <c r="BZ871">
        <v>0</v>
      </c>
      <c r="CA871">
        <v>8.2200000000000006</v>
      </c>
      <c r="CB871">
        <v>0</v>
      </c>
      <c r="CC871">
        <v>1</v>
      </c>
      <c r="CD871" s="56">
        <v>42284</v>
      </c>
      <c r="CE871" s="56">
        <v>42342</v>
      </c>
      <c r="CF871" s="56">
        <v>42342</v>
      </c>
      <c r="CG871" s="56">
        <v>42419</v>
      </c>
      <c r="CH871" s="56"/>
      <c r="CI871" s="56"/>
      <c r="CJ871">
        <v>7.0000000000000007E-2</v>
      </c>
      <c r="CK871">
        <v>0</v>
      </c>
      <c r="CL871">
        <v>0</v>
      </c>
      <c r="CM871">
        <v>0</v>
      </c>
      <c r="CN871">
        <v>0</v>
      </c>
      <c r="CO871">
        <v>0</v>
      </c>
      <c r="CP871">
        <v>0.95</v>
      </c>
      <c r="CQ871" t="s">
        <v>1154</v>
      </c>
      <c r="CR871" t="s">
        <v>1153</v>
      </c>
      <c r="CS871" t="s">
        <v>1725</v>
      </c>
      <c r="CT871" t="s">
        <v>1397</v>
      </c>
      <c r="CU871" t="s">
        <v>1396</v>
      </c>
      <c r="CV871" t="s">
        <v>4128</v>
      </c>
      <c r="CW871" t="s">
        <v>1727</v>
      </c>
      <c r="CX871" t="s">
        <v>853</v>
      </c>
      <c r="DC871" t="s">
        <v>1387</v>
      </c>
      <c r="DE871" t="s">
        <v>1728</v>
      </c>
    </row>
    <row r="872" spans="1:109" x14ac:dyDescent="0.25">
      <c r="A872" t="s">
        <v>1025</v>
      </c>
      <c r="B872">
        <v>2</v>
      </c>
      <c r="C872" s="56">
        <v>42419</v>
      </c>
      <c r="D872" t="s">
        <v>1153</v>
      </c>
      <c r="E872" t="s">
        <v>4129</v>
      </c>
      <c r="G872" t="s">
        <v>4130</v>
      </c>
      <c r="H872" t="s">
        <v>1144</v>
      </c>
      <c r="I872" t="s">
        <v>1144</v>
      </c>
      <c r="J872" t="s">
        <v>1144</v>
      </c>
      <c r="K872" t="s">
        <v>1144</v>
      </c>
      <c r="L872">
        <v>0.68</v>
      </c>
      <c r="M872">
        <v>2</v>
      </c>
      <c r="N872">
        <v>0</v>
      </c>
      <c r="O872" s="56">
        <v>0</v>
      </c>
      <c r="P872" s="56">
        <v>0</v>
      </c>
      <c r="Q872">
        <v>1</v>
      </c>
      <c r="R872">
        <v>1</v>
      </c>
      <c r="S872">
        <v>11</v>
      </c>
      <c r="T872">
        <v>8</v>
      </c>
      <c r="U872">
        <v>3</v>
      </c>
      <c r="V872">
        <v>1</v>
      </c>
      <c r="W872" t="s">
        <v>1156</v>
      </c>
      <c r="X872" t="s">
        <v>7755</v>
      </c>
      <c r="Y872">
        <v>14</v>
      </c>
      <c r="AA872">
        <v>0</v>
      </c>
      <c r="AB872">
        <v>0</v>
      </c>
      <c r="AC872">
        <v>0</v>
      </c>
      <c r="AD872">
        <v>0</v>
      </c>
      <c r="AE872">
        <v>0</v>
      </c>
      <c r="AF872">
        <v>0</v>
      </c>
      <c r="AG872">
        <v>0</v>
      </c>
      <c r="AJ872" s="56"/>
      <c r="AK872" s="56"/>
      <c r="AL872" s="56"/>
      <c r="AP872" t="s">
        <v>1155</v>
      </c>
      <c r="AR872">
        <v>5</v>
      </c>
      <c r="AS872" t="s">
        <v>1152</v>
      </c>
      <c r="AT872">
        <v>1</v>
      </c>
      <c r="AV872">
        <v>20</v>
      </c>
      <c r="AW872">
        <v>13</v>
      </c>
      <c r="AX872">
        <v>7</v>
      </c>
      <c r="AY872" t="s">
        <v>1148</v>
      </c>
      <c r="AZ872" t="s">
        <v>1148</v>
      </c>
      <c r="BA872">
        <v>20</v>
      </c>
      <c r="BD872">
        <v>1000000000</v>
      </c>
      <c r="BE872">
        <v>15</v>
      </c>
      <c r="BF872">
        <v>0.25</v>
      </c>
      <c r="BG872">
        <v>0</v>
      </c>
      <c r="BH872">
        <v>0</v>
      </c>
      <c r="BI872">
        <v>0</v>
      </c>
      <c r="BJ872">
        <v>0</v>
      </c>
      <c r="BK872">
        <v>0</v>
      </c>
      <c r="BL872">
        <v>5</v>
      </c>
      <c r="BM872">
        <v>20</v>
      </c>
      <c r="BN872">
        <v>0</v>
      </c>
      <c r="BO872">
        <v>0</v>
      </c>
      <c r="BP872">
        <v>0</v>
      </c>
      <c r="BR872">
        <v>0</v>
      </c>
      <c r="BS872">
        <v>5</v>
      </c>
      <c r="BX872">
        <v>0</v>
      </c>
      <c r="BY872">
        <v>0</v>
      </c>
      <c r="BZ872">
        <v>0</v>
      </c>
      <c r="CA872">
        <v>8.4700000000000006</v>
      </c>
      <c r="CB872">
        <v>0</v>
      </c>
      <c r="CC872">
        <v>1</v>
      </c>
      <c r="CD872" s="56">
        <v>42095</v>
      </c>
      <c r="CE872" s="56">
        <v>42342</v>
      </c>
      <c r="CF872" s="56">
        <v>42342</v>
      </c>
      <c r="CG872" s="56">
        <v>42419</v>
      </c>
      <c r="CH872" s="56"/>
      <c r="CI872" s="56"/>
      <c r="CJ872">
        <v>0</v>
      </c>
      <c r="CK872">
        <v>0</v>
      </c>
      <c r="CL872">
        <v>0</v>
      </c>
      <c r="CM872">
        <v>0</v>
      </c>
      <c r="CN872">
        <v>0</v>
      </c>
      <c r="CO872">
        <v>0.96</v>
      </c>
      <c r="CP872">
        <v>0</v>
      </c>
      <c r="CQ872" t="s">
        <v>1154</v>
      </c>
      <c r="CR872" t="s">
        <v>1153</v>
      </c>
      <c r="CS872" t="s">
        <v>1748</v>
      </c>
      <c r="CT872" t="s">
        <v>1397</v>
      </c>
      <c r="CU872" t="s">
        <v>1396</v>
      </c>
      <c r="CV872" t="s">
        <v>4131</v>
      </c>
      <c r="CW872" t="s">
        <v>1390</v>
      </c>
      <c r="CX872" t="s">
        <v>853</v>
      </c>
      <c r="DC872" t="s">
        <v>1387</v>
      </c>
      <c r="DE872" t="s">
        <v>1392</v>
      </c>
    </row>
    <row r="873" spans="1:109" x14ac:dyDescent="0.25">
      <c r="A873" t="s">
        <v>1025</v>
      </c>
      <c r="B873">
        <v>1</v>
      </c>
      <c r="C873" s="56">
        <v>42419</v>
      </c>
      <c r="D873" t="s">
        <v>1153</v>
      </c>
      <c r="E873" t="s">
        <v>1596</v>
      </c>
      <c r="G873" t="s">
        <v>4132</v>
      </c>
      <c r="H873" t="s">
        <v>1144</v>
      </c>
      <c r="I873" t="s">
        <v>1144</v>
      </c>
      <c r="J873" t="s">
        <v>1144</v>
      </c>
      <c r="K873" t="s">
        <v>1144</v>
      </c>
      <c r="L873">
        <v>1.1499999999999999</v>
      </c>
      <c r="M873">
        <v>2.71</v>
      </c>
      <c r="N873">
        <v>0</v>
      </c>
      <c r="O873" s="56">
        <v>0</v>
      </c>
      <c r="P873" s="56">
        <v>0</v>
      </c>
      <c r="Q873">
        <v>1</v>
      </c>
      <c r="R873">
        <v>1</v>
      </c>
      <c r="S873">
        <v>11</v>
      </c>
      <c r="T873">
        <v>8</v>
      </c>
      <c r="U873">
        <v>3</v>
      </c>
      <c r="V873">
        <v>1</v>
      </c>
      <c r="W873" t="s">
        <v>1156</v>
      </c>
      <c r="X873" t="s">
        <v>7755</v>
      </c>
      <c r="Y873">
        <v>23</v>
      </c>
      <c r="AA873">
        <v>0</v>
      </c>
      <c r="AB873">
        <v>0</v>
      </c>
      <c r="AC873">
        <v>0</v>
      </c>
      <c r="AD873">
        <v>0</v>
      </c>
      <c r="AE873">
        <v>0</v>
      </c>
      <c r="AF873">
        <v>0</v>
      </c>
      <c r="AG873">
        <v>0</v>
      </c>
      <c r="AJ873" s="56"/>
      <c r="AK873" s="56"/>
      <c r="AL873" s="56"/>
      <c r="AP873" t="s">
        <v>1155</v>
      </c>
      <c r="AR873">
        <v>5</v>
      </c>
      <c r="AS873" t="s">
        <v>1152</v>
      </c>
      <c r="AT873">
        <v>1</v>
      </c>
      <c r="AV873">
        <v>33</v>
      </c>
      <c r="AW873">
        <v>22</v>
      </c>
      <c r="AX873">
        <v>11</v>
      </c>
      <c r="AY873" t="s">
        <v>1148</v>
      </c>
      <c r="AZ873" t="s">
        <v>1148</v>
      </c>
      <c r="BA873">
        <v>33</v>
      </c>
      <c r="BD873">
        <v>1000000000</v>
      </c>
      <c r="BE873">
        <v>23</v>
      </c>
      <c r="BF873">
        <v>0.3</v>
      </c>
      <c r="BG873">
        <v>0</v>
      </c>
      <c r="BH873">
        <v>0</v>
      </c>
      <c r="BI873">
        <v>0</v>
      </c>
      <c r="BJ873">
        <v>0</v>
      </c>
      <c r="BK873">
        <v>0</v>
      </c>
      <c r="BL873">
        <v>0</v>
      </c>
      <c r="BM873">
        <v>23</v>
      </c>
      <c r="BN873">
        <v>0.3</v>
      </c>
      <c r="BO873">
        <v>0</v>
      </c>
      <c r="BP873">
        <v>0</v>
      </c>
      <c r="BR873">
        <v>10</v>
      </c>
      <c r="BS873">
        <v>9</v>
      </c>
      <c r="BX873">
        <v>0</v>
      </c>
      <c r="BY873">
        <v>0</v>
      </c>
      <c r="BZ873">
        <v>0</v>
      </c>
      <c r="CA873">
        <v>5.92</v>
      </c>
      <c r="CB873">
        <v>0</v>
      </c>
      <c r="CC873">
        <v>1</v>
      </c>
      <c r="CD873" s="56">
        <v>42095</v>
      </c>
      <c r="CE873" s="56">
        <v>42342</v>
      </c>
      <c r="CF873" s="56">
        <v>42342</v>
      </c>
      <c r="CG873" s="56">
        <v>42419</v>
      </c>
      <c r="CH873" s="56"/>
      <c r="CI873" s="56"/>
      <c r="CJ873">
        <v>0.16</v>
      </c>
      <c r="CK873">
        <v>0</v>
      </c>
      <c r="CL873">
        <v>0</v>
      </c>
      <c r="CM873">
        <v>0</v>
      </c>
      <c r="CN873">
        <v>0</v>
      </c>
      <c r="CO873">
        <v>0.83</v>
      </c>
      <c r="CP873">
        <v>0.12</v>
      </c>
      <c r="CQ873" t="s">
        <v>1154</v>
      </c>
      <c r="CR873" t="s">
        <v>1153</v>
      </c>
      <c r="CS873" t="s">
        <v>1725</v>
      </c>
      <c r="CT873" t="s">
        <v>1397</v>
      </c>
      <c r="CU873" t="s">
        <v>1396</v>
      </c>
      <c r="CV873" t="s">
        <v>4133</v>
      </c>
      <c r="CW873" t="s">
        <v>1727</v>
      </c>
      <c r="CX873" t="s">
        <v>853</v>
      </c>
      <c r="DC873" t="s">
        <v>1387</v>
      </c>
      <c r="DE873" t="s">
        <v>1728</v>
      </c>
    </row>
    <row r="874" spans="1:109" x14ac:dyDescent="0.25">
      <c r="A874" t="s">
        <v>1025</v>
      </c>
      <c r="B874">
        <v>2</v>
      </c>
      <c r="C874" s="56">
        <v>42419</v>
      </c>
      <c r="D874" t="s">
        <v>1153</v>
      </c>
      <c r="E874" t="s">
        <v>4134</v>
      </c>
      <c r="G874" t="s">
        <v>4135</v>
      </c>
      <c r="H874" t="s">
        <v>1144</v>
      </c>
      <c r="I874" t="s">
        <v>1144</v>
      </c>
      <c r="J874" t="s">
        <v>1144</v>
      </c>
      <c r="K874" t="s">
        <v>1144</v>
      </c>
      <c r="L874">
        <v>0.3</v>
      </c>
      <c r="M874">
        <v>0.76</v>
      </c>
      <c r="N874">
        <v>0</v>
      </c>
      <c r="O874" s="56">
        <v>0</v>
      </c>
      <c r="P874" s="56">
        <v>0</v>
      </c>
      <c r="Q874">
        <v>1</v>
      </c>
      <c r="R874">
        <v>1</v>
      </c>
      <c r="S874">
        <v>11</v>
      </c>
      <c r="T874">
        <v>8</v>
      </c>
      <c r="U874">
        <v>3</v>
      </c>
      <c r="V874">
        <v>1</v>
      </c>
      <c r="X874" t="s">
        <v>7755</v>
      </c>
      <c r="AA874">
        <v>0</v>
      </c>
      <c r="AB874">
        <v>0</v>
      </c>
      <c r="AC874">
        <v>0</v>
      </c>
      <c r="AD874">
        <v>0</v>
      </c>
      <c r="AE874">
        <v>0</v>
      </c>
      <c r="AF874">
        <v>0</v>
      </c>
      <c r="AG874">
        <v>0</v>
      </c>
      <c r="AJ874" s="56"/>
      <c r="AK874" s="56"/>
      <c r="AL874" s="56"/>
      <c r="AP874" t="s">
        <v>1155</v>
      </c>
      <c r="AR874">
        <v>5</v>
      </c>
      <c r="AS874" t="s">
        <v>1152</v>
      </c>
      <c r="AT874">
        <v>1</v>
      </c>
      <c r="AV874">
        <v>15</v>
      </c>
      <c r="AW874">
        <v>10</v>
      </c>
      <c r="AX874">
        <v>5</v>
      </c>
      <c r="AY874" t="s">
        <v>1147</v>
      </c>
      <c r="AZ874" t="s">
        <v>1147</v>
      </c>
      <c r="BA874">
        <v>15</v>
      </c>
      <c r="BD874">
        <v>1000000000</v>
      </c>
      <c r="BE874">
        <v>23</v>
      </c>
      <c r="BF874">
        <v>-0.53</v>
      </c>
      <c r="BG874">
        <v>0</v>
      </c>
      <c r="BH874">
        <v>0</v>
      </c>
      <c r="BI874">
        <v>0</v>
      </c>
      <c r="BJ874">
        <v>0</v>
      </c>
      <c r="BK874">
        <v>0</v>
      </c>
      <c r="BL874">
        <v>0</v>
      </c>
      <c r="BM874">
        <v>23</v>
      </c>
      <c r="BN874">
        <v>-0.53</v>
      </c>
      <c r="BO874">
        <v>0</v>
      </c>
      <c r="BP874">
        <v>0</v>
      </c>
      <c r="BR874">
        <v>0</v>
      </c>
      <c r="BS874">
        <v>4</v>
      </c>
      <c r="BX874">
        <v>0</v>
      </c>
      <c r="BY874">
        <v>2.4</v>
      </c>
      <c r="BZ874">
        <v>0</v>
      </c>
      <c r="CA874">
        <v>6.69</v>
      </c>
      <c r="CB874">
        <v>0</v>
      </c>
      <c r="CC874">
        <v>1</v>
      </c>
      <c r="CD874" s="56">
        <v>42095</v>
      </c>
      <c r="CE874" s="56">
        <v>42342</v>
      </c>
      <c r="CF874" s="56">
        <v>42342</v>
      </c>
      <c r="CG874" s="56">
        <v>42419</v>
      </c>
      <c r="CH874" s="56"/>
      <c r="CI874" s="56"/>
      <c r="CJ874">
        <v>0</v>
      </c>
      <c r="CK874">
        <v>0</v>
      </c>
      <c r="CL874">
        <v>0</v>
      </c>
      <c r="CM874">
        <v>0</v>
      </c>
      <c r="CN874">
        <v>0</v>
      </c>
      <c r="CO874">
        <v>0</v>
      </c>
      <c r="CP874">
        <v>0.96</v>
      </c>
      <c r="CQ874" t="s">
        <v>1154</v>
      </c>
      <c r="CR874" t="s">
        <v>1153</v>
      </c>
      <c r="CS874" t="s">
        <v>1748</v>
      </c>
      <c r="CT874" t="s">
        <v>1397</v>
      </c>
      <c r="CU874" t="s">
        <v>1396</v>
      </c>
      <c r="CV874" t="s">
        <v>4136</v>
      </c>
      <c r="CW874" t="s">
        <v>1738</v>
      </c>
      <c r="CX874" t="s">
        <v>853</v>
      </c>
      <c r="DC874" t="s">
        <v>1387</v>
      </c>
      <c r="DE874" t="s">
        <v>1392</v>
      </c>
    </row>
    <row r="875" spans="1:109" x14ac:dyDescent="0.25">
      <c r="A875" t="s">
        <v>1025</v>
      </c>
      <c r="B875">
        <v>2</v>
      </c>
      <c r="C875" s="56">
        <v>42419</v>
      </c>
      <c r="D875" t="s">
        <v>1153</v>
      </c>
      <c r="E875" t="s">
        <v>1597</v>
      </c>
      <c r="G875" t="s">
        <v>7677</v>
      </c>
      <c r="H875" t="s">
        <v>1144</v>
      </c>
      <c r="I875" t="s">
        <v>1144</v>
      </c>
      <c r="J875" t="s">
        <v>1144</v>
      </c>
      <c r="K875" t="s">
        <v>1144</v>
      </c>
      <c r="L875">
        <v>0.78</v>
      </c>
      <c r="M875">
        <v>2.12</v>
      </c>
      <c r="N875">
        <v>0</v>
      </c>
      <c r="O875" s="56">
        <v>0</v>
      </c>
      <c r="P875" s="56">
        <v>0</v>
      </c>
      <c r="Q875">
        <v>1</v>
      </c>
      <c r="R875">
        <v>1</v>
      </c>
      <c r="S875">
        <v>11</v>
      </c>
      <c r="T875">
        <v>8</v>
      </c>
      <c r="U875">
        <v>3</v>
      </c>
      <c r="V875">
        <v>1</v>
      </c>
      <c r="W875" t="s">
        <v>1394</v>
      </c>
      <c r="X875" t="s">
        <v>7758</v>
      </c>
      <c r="AA875">
        <v>0</v>
      </c>
      <c r="AB875">
        <v>0</v>
      </c>
      <c r="AC875">
        <v>0</v>
      </c>
      <c r="AD875">
        <v>0</v>
      </c>
      <c r="AE875">
        <v>0</v>
      </c>
      <c r="AF875">
        <v>59</v>
      </c>
      <c r="AG875">
        <v>0</v>
      </c>
      <c r="AJ875" s="56"/>
      <c r="AK875" s="56"/>
      <c r="AL875" s="56"/>
      <c r="AP875" t="s">
        <v>1155</v>
      </c>
      <c r="AR875">
        <v>5</v>
      </c>
      <c r="AS875" t="s">
        <v>1152</v>
      </c>
      <c r="AT875">
        <v>1</v>
      </c>
      <c r="AV875">
        <v>20</v>
      </c>
      <c r="AW875">
        <v>13</v>
      </c>
      <c r="AX875">
        <v>7</v>
      </c>
      <c r="AY875" t="s">
        <v>839</v>
      </c>
      <c r="AZ875" t="s">
        <v>839</v>
      </c>
      <c r="BA875">
        <v>13</v>
      </c>
      <c r="BD875">
        <v>1000000000</v>
      </c>
      <c r="BE875">
        <v>0</v>
      </c>
      <c r="BF875">
        <v>1</v>
      </c>
      <c r="BG875">
        <v>0</v>
      </c>
      <c r="BH875">
        <v>0</v>
      </c>
      <c r="BI875">
        <v>0</v>
      </c>
      <c r="BJ875">
        <v>0</v>
      </c>
      <c r="BK875">
        <v>0</v>
      </c>
      <c r="BL875">
        <v>0</v>
      </c>
      <c r="BM875">
        <v>0</v>
      </c>
      <c r="BN875">
        <v>1</v>
      </c>
      <c r="BO875">
        <v>0</v>
      </c>
      <c r="BP875">
        <v>0</v>
      </c>
      <c r="BR875">
        <v>20</v>
      </c>
      <c r="BS875">
        <v>5</v>
      </c>
      <c r="BX875">
        <v>9.3800000000000008</v>
      </c>
      <c r="BY875">
        <v>0</v>
      </c>
      <c r="BZ875">
        <v>0</v>
      </c>
      <c r="CA875">
        <v>7.5</v>
      </c>
      <c r="CB875">
        <v>0</v>
      </c>
      <c r="CC875">
        <v>1</v>
      </c>
      <c r="CD875" s="56">
        <v>42404</v>
      </c>
      <c r="CE875" s="56">
        <v>42404</v>
      </c>
      <c r="CF875" s="56">
        <v>42404</v>
      </c>
      <c r="CG875" s="56">
        <v>42481</v>
      </c>
      <c r="CH875" s="56"/>
      <c r="CI875" s="56"/>
      <c r="CJ875">
        <v>1</v>
      </c>
      <c r="CK875">
        <v>0</v>
      </c>
      <c r="CL875">
        <v>0.27</v>
      </c>
      <c r="CM875">
        <v>0</v>
      </c>
      <c r="CN875">
        <v>0</v>
      </c>
      <c r="CO875">
        <v>0</v>
      </c>
      <c r="CP875">
        <v>0</v>
      </c>
      <c r="CQ875" t="s">
        <v>1154</v>
      </c>
      <c r="CR875" t="s">
        <v>1153</v>
      </c>
      <c r="CS875" t="s">
        <v>1748</v>
      </c>
      <c r="CT875" t="s">
        <v>1397</v>
      </c>
      <c r="CU875" t="s">
        <v>1396</v>
      </c>
      <c r="CV875" t="s">
        <v>4137</v>
      </c>
      <c r="CW875" t="s">
        <v>1738</v>
      </c>
      <c r="CX875" t="s">
        <v>853</v>
      </c>
      <c r="DC875" t="s">
        <v>1387</v>
      </c>
      <c r="DE875" t="s">
        <v>1392</v>
      </c>
    </row>
    <row r="876" spans="1:109" x14ac:dyDescent="0.25">
      <c r="A876" t="s">
        <v>1025</v>
      </c>
      <c r="B876">
        <v>6</v>
      </c>
      <c r="C876" s="56">
        <v>42419</v>
      </c>
      <c r="D876" t="s">
        <v>1153</v>
      </c>
      <c r="E876" t="s">
        <v>4138</v>
      </c>
      <c r="G876" t="s">
        <v>4139</v>
      </c>
      <c r="H876" t="s">
        <v>1144</v>
      </c>
      <c r="I876" t="s">
        <v>1144</v>
      </c>
      <c r="J876" t="s">
        <v>1144</v>
      </c>
      <c r="K876" t="s">
        <v>1144</v>
      </c>
      <c r="L876">
        <v>18.260000000000002</v>
      </c>
      <c r="M876">
        <v>30</v>
      </c>
      <c r="N876">
        <v>0</v>
      </c>
      <c r="O876" s="56">
        <v>0</v>
      </c>
      <c r="P876" s="56">
        <v>0</v>
      </c>
      <c r="Q876">
        <v>1</v>
      </c>
      <c r="R876">
        <v>1</v>
      </c>
      <c r="S876">
        <v>11</v>
      </c>
      <c r="T876">
        <v>8</v>
      </c>
      <c r="U876">
        <v>3</v>
      </c>
      <c r="V876">
        <v>1</v>
      </c>
      <c r="X876" t="s">
        <v>7755</v>
      </c>
      <c r="AA876">
        <v>0</v>
      </c>
      <c r="AB876">
        <v>0</v>
      </c>
      <c r="AC876">
        <v>0</v>
      </c>
      <c r="AD876">
        <v>0</v>
      </c>
      <c r="AE876">
        <v>0</v>
      </c>
      <c r="AF876">
        <v>0</v>
      </c>
      <c r="AG876">
        <v>0</v>
      </c>
      <c r="AJ876" s="56"/>
      <c r="AK876" s="56"/>
      <c r="AL876" s="56"/>
      <c r="AP876" t="s">
        <v>1155</v>
      </c>
      <c r="AS876" t="s">
        <v>1152</v>
      </c>
      <c r="AT876">
        <v>1</v>
      </c>
      <c r="AV876">
        <v>0</v>
      </c>
      <c r="AW876">
        <v>0</v>
      </c>
      <c r="AX876">
        <v>0</v>
      </c>
      <c r="AY876" t="s">
        <v>1388</v>
      </c>
      <c r="AZ876" t="s">
        <v>1388</v>
      </c>
      <c r="BA876">
        <v>0</v>
      </c>
      <c r="BD876">
        <v>1000000000</v>
      </c>
      <c r="BE876">
        <v>0</v>
      </c>
      <c r="BF876">
        <v>0</v>
      </c>
      <c r="BG876">
        <v>0</v>
      </c>
      <c r="BH876">
        <v>0</v>
      </c>
      <c r="BI876">
        <v>0</v>
      </c>
      <c r="BJ876">
        <v>0</v>
      </c>
      <c r="BK876">
        <v>0</v>
      </c>
      <c r="BL876">
        <v>0</v>
      </c>
      <c r="BM876">
        <v>0</v>
      </c>
      <c r="BN876">
        <v>0</v>
      </c>
      <c r="BO876">
        <v>0</v>
      </c>
      <c r="BP876">
        <v>0</v>
      </c>
      <c r="BR876">
        <v>0</v>
      </c>
      <c r="BS876">
        <v>0</v>
      </c>
      <c r="BX876">
        <v>0</v>
      </c>
      <c r="BY876">
        <v>0</v>
      </c>
      <c r="BZ876">
        <v>0</v>
      </c>
      <c r="CA876">
        <v>0</v>
      </c>
      <c r="CB876">
        <v>0</v>
      </c>
      <c r="CC876">
        <v>1</v>
      </c>
      <c r="CD876" s="56">
        <v>42095</v>
      </c>
      <c r="CE876" s="56">
        <v>42342</v>
      </c>
      <c r="CF876" s="56">
        <v>42342</v>
      </c>
      <c r="CG876" s="56">
        <v>42419</v>
      </c>
      <c r="CH876" s="56"/>
      <c r="CI876" s="56"/>
      <c r="CJ876">
        <v>1</v>
      </c>
      <c r="CK876">
        <v>0</v>
      </c>
      <c r="CL876">
        <v>0.97</v>
      </c>
      <c r="CM876">
        <v>0</v>
      </c>
      <c r="CN876">
        <v>0</v>
      </c>
      <c r="CO876">
        <v>0</v>
      </c>
      <c r="CP876">
        <v>0</v>
      </c>
      <c r="CQ876" t="s">
        <v>1154</v>
      </c>
      <c r="CR876" t="s">
        <v>1153</v>
      </c>
      <c r="CS876" t="s">
        <v>1395</v>
      </c>
      <c r="CT876" t="s">
        <v>1397</v>
      </c>
      <c r="CU876" t="s">
        <v>1396</v>
      </c>
      <c r="CV876" t="s">
        <v>4140</v>
      </c>
      <c r="CW876" t="s">
        <v>1391</v>
      </c>
      <c r="CX876" t="s">
        <v>853</v>
      </c>
      <c r="DC876" t="s">
        <v>1389</v>
      </c>
      <c r="DE876" t="s">
        <v>3536</v>
      </c>
    </row>
    <row r="877" spans="1:109" x14ac:dyDescent="0.25">
      <c r="A877" t="s">
        <v>1025</v>
      </c>
      <c r="B877">
        <v>6</v>
      </c>
      <c r="C877" s="56">
        <v>42419</v>
      </c>
      <c r="D877" t="s">
        <v>1153</v>
      </c>
      <c r="E877" t="s">
        <v>4141</v>
      </c>
      <c r="G877" t="s">
        <v>4142</v>
      </c>
      <c r="H877" t="s">
        <v>1144</v>
      </c>
      <c r="I877" t="s">
        <v>1144</v>
      </c>
      <c r="J877" t="s">
        <v>1144</v>
      </c>
      <c r="K877" t="s">
        <v>1144</v>
      </c>
      <c r="L877">
        <v>43.67</v>
      </c>
      <c r="M877">
        <v>89.95</v>
      </c>
      <c r="N877">
        <v>0</v>
      </c>
      <c r="O877" s="56">
        <v>0</v>
      </c>
      <c r="P877" s="56">
        <v>0</v>
      </c>
      <c r="Q877">
        <v>1</v>
      </c>
      <c r="R877">
        <v>1</v>
      </c>
      <c r="S877">
        <v>11</v>
      </c>
      <c r="T877">
        <v>8</v>
      </c>
      <c r="U877">
        <v>3</v>
      </c>
      <c r="V877">
        <v>1</v>
      </c>
      <c r="X877" t="s">
        <v>7755</v>
      </c>
      <c r="AA877">
        <v>0</v>
      </c>
      <c r="AB877">
        <v>0</v>
      </c>
      <c r="AC877">
        <v>0</v>
      </c>
      <c r="AD877">
        <v>0</v>
      </c>
      <c r="AE877">
        <v>0</v>
      </c>
      <c r="AF877">
        <v>0</v>
      </c>
      <c r="AG877">
        <v>0</v>
      </c>
      <c r="AJ877" s="56"/>
      <c r="AK877" s="56"/>
      <c r="AL877" s="56"/>
      <c r="AP877" t="s">
        <v>1155</v>
      </c>
      <c r="AS877" t="s">
        <v>1152</v>
      </c>
      <c r="AT877">
        <v>1</v>
      </c>
      <c r="AV877">
        <v>0</v>
      </c>
      <c r="AW877">
        <v>0</v>
      </c>
      <c r="AX877">
        <v>0</v>
      </c>
      <c r="AY877" t="s">
        <v>1388</v>
      </c>
      <c r="AZ877" t="s">
        <v>1388</v>
      </c>
      <c r="BA877">
        <v>0</v>
      </c>
      <c r="BD877">
        <v>1000000000</v>
      </c>
      <c r="BE877">
        <v>6</v>
      </c>
      <c r="BF877">
        <v>0</v>
      </c>
      <c r="BG877">
        <v>0</v>
      </c>
      <c r="BH877">
        <v>0</v>
      </c>
      <c r="BI877">
        <v>0</v>
      </c>
      <c r="BJ877">
        <v>0</v>
      </c>
      <c r="BK877">
        <v>0</v>
      </c>
      <c r="BL877">
        <v>0</v>
      </c>
      <c r="BM877">
        <v>6</v>
      </c>
      <c r="BN877">
        <v>0</v>
      </c>
      <c r="BO877">
        <v>0</v>
      </c>
      <c r="BP877">
        <v>0</v>
      </c>
      <c r="BR877">
        <v>0</v>
      </c>
      <c r="BS877">
        <v>0</v>
      </c>
      <c r="BX877">
        <v>0</v>
      </c>
      <c r="BY877">
        <v>0</v>
      </c>
      <c r="BZ877">
        <v>0</v>
      </c>
      <c r="CA877">
        <v>0</v>
      </c>
      <c r="CB877">
        <v>0</v>
      </c>
      <c r="CC877">
        <v>1</v>
      </c>
      <c r="CD877" s="56">
        <v>42095</v>
      </c>
      <c r="CE877" s="56">
        <v>42342</v>
      </c>
      <c r="CF877" s="56">
        <v>42342</v>
      </c>
      <c r="CG877" s="56">
        <v>42419</v>
      </c>
      <c r="CH877" s="56"/>
      <c r="CI877" s="56"/>
      <c r="CJ877">
        <v>0.17</v>
      </c>
      <c r="CK877">
        <v>0</v>
      </c>
      <c r="CL877">
        <v>0.03</v>
      </c>
      <c r="CM877">
        <v>0</v>
      </c>
      <c r="CN877">
        <v>0</v>
      </c>
      <c r="CO877">
        <v>0</v>
      </c>
      <c r="CP877">
        <v>0.95</v>
      </c>
      <c r="CQ877" t="s">
        <v>1154</v>
      </c>
      <c r="CR877" t="s">
        <v>1153</v>
      </c>
      <c r="CS877" t="s">
        <v>1395</v>
      </c>
      <c r="CT877" t="s">
        <v>1397</v>
      </c>
      <c r="CU877" t="s">
        <v>1396</v>
      </c>
      <c r="CV877" t="s">
        <v>4143</v>
      </c>
      <c r="CW877" t="s">
        <v>1391</v>
      </c>
      <c r="CX877" t="s">
        <v>853</v>
      </c>
      <c r="DC877" t="s">
        <v>1389</v>
      </c>
      <c r="DE877" t="s">
        <v>1728</v>
      </c>
    </row>
    <row r="878" spans="1:109" x14ac:dyDescent="0.25">
      <c r="A878" t="s">
        <v>1025</v>
      </c>
      <c r="B878">
        <v>6</v>
      </c>
      <c r="C878" s="56">
        <v>42419</v>
      </c>
      <c r="D878" t="s">
        <v>1153</v>
      </c>
      <c r="E878" t="s">
        <v>4144</v>
      </c>
      <c r="G878" t="s">
        <v>4145</v>
      </c>
      <c r="H878" t="s">
        <v>1144</v>
      </c>
      <c r="I878" t="s">
        <v>1144</v>
      </c>
      <c r="J878" t="s">
        <v>1144</v>
      </c>
      <c r="K878" t="s">
        <v>1144</v>
      </c>
      <c r="L878">
        <v>36.409999999999997</v>
      </c>
      <c r="M878">
        <v>45</v>
      </c>
      <c r="N878">
        <v>0</v>
      </c>
      <c r="O878" s="56">
        <v>0</v>
      </c>
      <c r="P878" s="56">
        <v>0</v>
      </c>
      <c r="Q878">
        <v>1</v>
      </c>
      <c r="R878">
        <v>1</v>
      </c>
      <c r="S878">
        <v>11</v>
      </c>
      <c r="T878">
        <v>8</v>
      </c>
      <c r="U878">
        <v>3</v>
      </c>
      <c r="V878">
        <v>1</v>
      </c>
      <c r="X878" t="s">
        <v>7755</v>
      </c>
      <c r="AA878">
        <v>0</v>
      </c>
      <c r="AB878">
        <v>0</v>
      </c>
      <c r="AC878">
        <v>0</v>
      </c>
      <c r="AD878">
        <v>0</v>
      </c>
      <c r="AE878">
        <v>0</v>
      </c>
      <c r="AF878">
        <v>0</v>
      </c>
      <c r="AG878">
        <v>0</v>
      </c>
      <c r="AJ878" s="56"/>
      <c r="AK878" s="56"/>
      <c r="AL878" s="56"/>
      <c r="AP878" t="s">
        <v>1155</v>
      </c>
      <c r="AS878" t="s">
        <v>1152</v>
      </c>
      <c r="AT878">
        <v>1</v>
      </c>
      <c r="AV878">
        <v>0</v>
      </c>
      <c r="AW878">
        <v>0</v>
      </c>
      <c r="AX878">
        <v>0</v>
      </c>
      <c r="AY878" t="s">
        <v>1388</v>
      </c>
      <c r="AZ878" t="s">
        <v>1388</v>
      </c>
      <c r="BA878">
        <v>0</v>
      </c>
      <c r="BD878">
        <v>1000000000</v>
      </c>
      <c r="BE878">
        <v>1</v>
      </c>
      <c r="BF878">
        <v>0</v>
      </c>
      <c r="BG878">
        <v>0</v>
      </c>
      <c r="BH878">
        <v>0</v>
      </c>
      <c r="BI878">
        <v>0</v>
      </c>
      <c r="BJ878">
        <v>0</v>
      </c>
      <c r="BK878">
        <v>0</v>
      </c>
      <c r="BL878">
        <v>0</v>
      </c>
      <c r="BM878">
        <v>1</v>
      </c>
      <c r="BN878">
        <v>0</v>
      </c>
      <c r="BO878">
        <v>0</v>
      </c>
      <c r="BP878">
        <v>0</v>
      </c>
      <c r="BR878">
        <v>0</v>
      </c>
      <c r="BS878">
        <v>0</v>
      </c>
      <c r="BX878">
        <v>0</v>
      </c>
      <c r="BY878">
        <v>0</v>
      </c>
      <c r="BZ878">
        <v>0</v>
      </c>
      <c r="CA878">
        <v>0</v>
      </c>
      <c r="CB878">
        <v>0</v>
      </c>
      <c r="CC878">
        <v>1</v>
      </c>
      <c r="CD878" s="56">
        <v>42095</v>
      </c>
      <c r="CE878" s="56">
        <v>42342</v>
      </c>
      <c r="CF878" s="56">
        <v>42342</v>
      </c>
      <c r="CG878" s="56">
        <v>42419</v>
      </c>
      <c r="CH878" s="56"/>
      <c r="CI878" s="56"/>
      <c r="CJ878">
        <v>0.17</v>
      </c>
      <c r="CK878">
        <v>0</v>
      </c>
      <c r="CL878">
        <v>0.03</v>
      </c>
      <c r="CM878">
        <v>0</v>
      </c>
      <c r="CN878">
        <v>0</v>
      </c>
      <c r="CO878">
        <v>0</v>
      </c>
      <c r="CP878">
        <v>0.95</v>
      </c>
      <c r="CQ878" t="s">
        <v>1154</v>
      </c>
      <c r="CR878" t="s">
        <v>1153</v>
      </c>
      <c r="CS878" t="s">
        <v>1395</v>
      </c>
      <c r="CT878" t="s">
        <v>1397</v>
      </c>
      <c r="CU878" t="s">
        <v>1396</v>
      </c>
      <c r="CV878" t="s">
        <v>4146</v>
      </c>
      <c r="CW878" t="s">
        <v>1391</v>
      </c>
      <c r="CX878" t="s">
        <v>853</v>
      </c>
      <c r="DC878" t="s">
        <v>1389</v>
      </c>
      <c r="DE878" t="s">
        <v>1392</v>
      </c>
    </row>
    <row r="879" spans="1:109" x14ac:dyDescent="0.25">
      <c r="A879" t="s">
        <v>1025</v>
      </c>
      <c r="B879">
        <v>6</v>
      </c>
      <c r="C879" s="56">
        <v>42419</v>
      </c>
      <c r="D879" t="s">
        <v>1153</v>
      </c>
      <c r="E879" t="s">
        <v>1598</v>
      </c>
      <c r="G879" t="s">
        <v>4147</v>
      </c>
      <c r="H879" t="s">
        <v>1144</v>
      </c>
      <c r="I879" t="s">
        <v>1144</v>
      </c>
      <c r="J879" t="s">
        <v>1144</v>
      </c>
      <c r="K879" t="s">
        <v>1144</v>
      </c>
      <c r="L879">
        <v>14.24</v>
      </c>
      <c r="M879">
        <v>41.8</v>
      </c>
      <c r="N879">
        <v>0</v>
      </c>
      <c r="O879" s="56">
        <v>0</v>
      </c>
      <c r="P879" s="56">
        <v>0</v>
      </c>
      <c r="Q879">
        <v>1</v>
      </c>
      <c r="R879">
        <v>1</v>
      </c>
      <c r="S879">
        <v>11</v>
      </c>
      <c r="T879">
        <v>8</v>
      </c>
      <c r="U879">
        <v>3</v>
      </c>
      <c r="V879">
        <v>1</v>
      </c>
      <c r="W879" t="s">
        <v>1156</v>
      </c>
      <c r="X879" t="s">
        <v>7755</v>
      </c>
      <c r="Y879">
        <v>27</v>
      </c>
      <c r="AA879">
        <v>0</v>
      </c>
      <c r="AB879">
        <v>0</v>
      </c>
      <c r="AC879">
        <v>0</v>
      </c>
      <c r="AD879">
        <v>0</v>
      </c>
      <c r="AE879">
        <v>0</v>
      </c>
      <c r="AF879">
        <v>2</v>
      </c>
      <c r="AG879">
        <v>0</v>
      </c>
      <c r="AJ879" s="56"/>
      <c r="AK879" s="56"/>
      <c r="AL879" s="56"/>
      <c r="AP879" t="s">
        <v>1155</v>
      </c>
      <c r="AS879" t="s">
        <v>1152</v>
      </c>
      <c r="AT879">
        <v>1</v>
      </c>
      <c r="AV879">
        <v>20</v>
      </c>
      <c r="AW879">
        <v>13</v>
      </c>
      <c r="AX879">
        <v>7</v>
      </c>
      <c r="AY879" t="s">
        <v>1148</v>
      </c>
      <c r="AZ879" t="s">
        <v>1148</v>
      </c>
      <c r="BA879">
        <v>20</v>
      </c>
      <c r="BD879">
        <v>1000000000</v>
      </c>
      <c r="BE879">
        <v>15</v>
      </c>
      <c r="BF879">
        <v>0.25</v>
      </c>
      <c r="BG879">
        <v>0</v>
      </c>
      <c r="BH879">
        <v>0</v>
      </c>
      <c r="BI879">
        <v>0</v>
      </c>
      <c r="BJ879">
        <v>0</v>
      </c>
      <c r="BK879">
        <v>0</v>
      </c>
      <c r="BL879">
        <v>2</v>
      </c>
      <c r="BM879">
        <v>17</v>
      </c>
      <c r="BN879">
        <v>0.15</v>
      </c>
      <c r="BO879">
        <v>0</v>
      </c>
      <c r="BP879">
        <v>0</v>
      </c>
      <c r="BR879">
        <v>3</v>
      </c>
      <c r="BS879">
        <v>5</v>
      </c>
      <c r="BX879">
        <v>0</v>
      </c>
      <c r="BY879">
        <v>0</v>
      </c>
      <c r="BZ879">
        <v>0</v>
      </c>
      <c r="CA879">
        <v>8.4499999999999993</v>
      </c>
      <c r="CB879">
        <v>0</v>
      </c>
      <c r="CC879">
        <v>1</v>
      </c>
      <c r="CD879" s="56">
        <v>42095</v>
      </c>
      <c r="CE879" s="56">
        <v>42342</v>
      </c>
      <c r="CF879" s="56">
        <v>42342</v>
      </c>
      <c r="CG879" s="56">
        <v>42419</v>
      </c>
      <c r="CH879" s="56"/>
      <c r="CI879" s="56"/>
      <c r="CJ879">
        <v>0.17</v>
      </c>
      <c r="CK879">
        <v>14</v>
      </c>
      <c r="CL879">
        <v>0.03</v>
      </c>
      <c r="CM879">
        <v>0</v>
      </c>
      <c r="CN879">
        <v>0</v>
      </c>
      <c r="CO879">
        <v>0.95</v>
      </c>
      <c r="CP879">
        <v>0</v>
      </c>
      <c r="CQ879" t="s">
        <v>1154</v>
      </c>
      <c r="CR879" t="s">
        <v>1153</v>
      </c>
      <c r="CS879" t="s">
        <v>1395</v>
      </c>
      <c r="CT879" t="s">
        <v>1397</v>
      </c>
      <c r="CU879" t="s">
        <v>1396</v>
      </c>
      <c r="CV879" t="s">
        <v>4148</v>
      </c>
      <c r="CW879" t="s">
        <v>1391</v>
      </c>
      <c r="CX879" t="s">
        <v>853</v>
      </c>
      <c r="DC879" t="s">
        <v>1389</v>
      </c>
      <c r="DE879" t="s">
        <v>1392</v>
      </c>
    </row>
    <row r="880" spans="1:109" x14ac:dyDescent="0.25">
      <c r="A880" t="s">
        <v>1025</v>
      </c>
      <c r="B880">
        <v>6</v>
      </c>
      <c r="C880" s="56">
        <v>42419</v>
      </c>
      <c r="D880" t="s">
        <v>1153</v>
      </c>
      <c r="E880" t="s">
        <v>1599</v>
      </c>
      <c r="G880" t="s">
        <v>4149</v>
      </c>
      <c r="H880" t="s">
        <v>1144</v>
      </c>
      <c r="I880" t="s">
        <v>1144</v>
      </c>
      <c r="J880" t="s">
        <v>1144</v>
      </c>
      <c r="K880" t="s">
        <v>1144</v>
      </c>
      <c r="L880">
        <v>24.26</v>
      </c>
      <c r="M880">
        <v>54.49</v>
      </c>
      <c r="N880">
        <v>0</v>
      </c>
      <c r="O880" s="56">
        <v>0</v>
      </c>
      <c r="P880" s="56">
        <v>0</v>
      </c>
      <c r="Q880">
        <v>1</v>
      </c>
      <c r="R880">
        <v>1</v>
      </c>
      <c r="S880">
        <v>11</v>
      </c>
      <c r="T880">
        <v>8</v>
      </c>
      <c r="U880">
        <v>3</v>
      </c>
      <c r="V880">
        <v>1</v>
      </c>
      <c r="W880" t="s">
        <v>1156</v>
      </c>
      <c r="X880" t="s">
        <v>7755</v>
      </c>
      <c r="Y880">
        <v>20</v>
      </c>
      <c r="AA880">
        <v>0</v>
      </c>
      <c r="AB880">
        <v>0</v>
      </c>
      <c r="AC880">
        <v>0</v>
      </c>
      <c r="AD880">
        <v>0</v>
      </c>
      <c r="AE880">
        <v>0</v>
      </c>
      <c r="AF880">
        <v>34</v>
      </c>
      <c r="AG880">
        <v>0</v>
      </c>
      <c r="AJ880" s="56"/>
      <c r="AK880" s="56"/>
      <c r="AL880" s="56"/>
      <c r="AP880" t="s">
        <v>1155</v>
      </c>
      <c r="AS880" t="s">
        <v>1152</v>
      </c>
      <c r="AT880">
        <v>1</v>
      </c>
      <c r="AV880">
        <v>15</v>
      </c>
      <c r="AW880">
        <v>10</v>
      </c>
      <c r="AX880">
        <v>5</v>
      </c>
      <c r="AY880" t="s">
        <v>839</v>
      </c>
      <c r="AZ880" t="s">
        <v>1145</v>
      </c>
      <c r="BA880">
        <v>15</v>
      </c>
      <c r="BD880">
        <v>1000000000</v>
      </c>
      <c r="BE880">
        <v>0</v>
      </c>
      <c r="BF880">
        <v>1</v>
      </c>
      <c r="BG880">
        <v>5</v>
      </c>
      <c r="BH880">
        <v>0</v>
      </c>
      <c r="BI880">
        <v>0</v>
      </c>
      <c r="BJ880">
        <v>0</v>
      </c>
      <c r="BK880">
        <v>0</v>
      </c>
      <c r="BL880">
        <v>1</v>
      </c>
      <c r="BM880">
        <v>6</v>
      </c>
      <c r="BN880">
        <v>0.6</v>
      </c>
      <c r="BO880">
        <v>0</v>
      </c>
      <c r="BP880">
        <v>0</v>
      </c>
      <c r="BR880">
        <v>9</v>
      </c>
      <c r="BS880">
        <v>4</v>
      </c>
      <c r="BX880">
        <v>151.15</v>
      </c>
      <c r="BY880">
        <v>0</v>
      </c>
      <c r="BZ880">
        <v>0</v>
      </c>
      <c r="CA880">
        <v>5.44</v>
      </c>
      <c r="CB880">
        <v>0</v>
      </c>
      <c r="CC880">
        <v>1</v>
      </c>
      <c r="CD880" s="56">
        <v>42095</v>
      </c>
      <c r="CE880" s="56">
        <v>42342</v>
      </c>
      <c r="CF880" s="56">
        <v>42342</v>
      </c>
      <c r="CG880" s="56">
        <v>42419</v>
      </c>
      <c r="CH880" s="56"/>
      <c r="CI880" s="56"/>
      <c r="CJ880">
        <v>1.0900000000000001</v>
      </c>
      <c r="CK880">
        <v>199</v>
      </c>
      <c r="CL880">
        <v>0.45</v>
      </c>
      <c r="CM880">
        <v>0.08</v>
      </c>
      <c r="CN880">
        <v>0.44</v>
      </c>
      <c r="CO880">
        <v>0</v>
      </c>
      <c r="CP880">
        <v>0</v>
      </c>
      <c r="CQ880" t="s">
        <v>1154</v>
      </c>
      <c r="CR880" t="s">
        <v>1153</v>
      </c>
      <c r="CS880" t="s">
        <v>1395</v>
      </c>
      <c r="CT880" t="s">
        <v>1397</v>
      </c>
      <c r="CU880" t="s">
        <v>1396</v>
      </c>
      <c r="CV880" t="s">
        <v>4150</v>
      </c>
      <c r="CW880" t="s">
        <v>1391</v>
      </c>
      <c r="CX880" t="s">
        <v>853</v>
      </c>
      <c r="DC880" t="s">
        <v>1389</v>
      </c>
      <c r="DE880" t="s">
        <v>1392</v>
      </c>
    </row>
    <row r="881" spans="1:109" x14ac:dyDescent="0.25">
      <c r="A881" t="s">
        <v>1025</v>
      </c>
      <c r="B881">
        <v>6</v>
      </c>
      <c r="C881" s="56">
        <v>42419</v>
      </c>
      <c r="D881" t="s">
        <v>1153</v>
      </c>
      <c r="E881" t="s">
        <v>4151</v>
      </c>
      <c r="G881" t="s">
        <v>4152</v>
      </c>
      <c r="H881" t="s">
        <v>1144</v>
      </c>
      <c r="I881" t="s">
        <v>1144</v>
      </c>
      <c r="J881" t="s">
        <v>1144</v>
      </c>
      <c r="K881" t="s">
        <v>1144</v>
      </c>
      <c r="L881">
        <v>68.040000000000006</v>
      </c>
      <c r="M881">
        <v>134</v>
      </c>
      <c r="N881">
        <v>0</v>
      </c>
      <c r="O881" s="56">
        <v>0</v>
      </c>
      <c r="P881" s="56">
        <v>0</v>
      </c>
      <c r="Q881">
        <v>1</v>
      </c>
      <c r="R881">
        <v>1</v>
      </c>
      <c r="S881">
        <v>11</v>
      </c>
      <c r="T881">
        <v>8</v>
      </c>
      <c r="U881">
        <v>3</v>
      </c>
      <c r="V881">
        <v>1</v>
      </c>
      <c r="X881" t="s">
        <v>7755</v>
      </c>
      <c r="AA881">
        <v>0</v>
      </c>
      <c r="AB881">
        <v>0</v>
      </c>
      <c r="AC881">
        <v>0</v>
      </c>
      <c r="AD881">
        <v>0</v>
      </c>
      <c r="AE881">
        <v>0</v>
      </c>
      <c r="AF881">
        <v>0</v>
      </c>
      <c r="AG881">
        <v>0</v>
      </c>
      <c r="AJ881" s="56"/>
      <c r="AK881" s="56"/>
      <c r="AL881" s="56"/>
      <c r="AP881" t="s">
        <v>1155</v>
      </c>
      <c r="AS881" t="s">
        <v>1152</v>
      </c>
      <c r="AT881">
        <v>1</v>
      </c>
      <c r="AV881">
        <v>0</v>
      </c>
      <c r="AW881">
        <v>0</v>
      </c>
      <c r="AX881">
        <v>0</v>
      </c>
      <c r="AY881" t="s">
        <v>1388</v>
      </c>
      <c r="AZ881" t="s">
        <v>1388</v>
      </c>
      <c r="BA881">
        <v>0</v>
      </c>
      <c r="BD881">
        <v>1000000000</v>
      </c>
      <c r="BE881">
        <v>0</v>
      </c>
      <c r="BF881">
        <v>0</v>
      </c>
      <c r="BG881">
        <v>0</v>
      </c>
      <c r="BH881">
        <v>0</v>
      </c>
      <c r="BI881">
        <v>0</v>
      </c>
      <c r="BJ881">
        <v>0</v>
      </c>
      <c r="BK881">
        <v>0</v>
      </c>
      <c r="BL881">
        <v>0</v>
      </c>
      <c r="BM881">
        <v>0</v>
      </c>
      <c r="BN881">
        <v>0</v>
      </c>
      <c r="BO881">
        <v>0</v>
      </c>
      <c r="BP881">
        <v>0</v>
      </c>
      <c r="BR881">
        <v>0</v>
      </c>
      <c r="BS881">
        <v>0</v>
      </c>
      <c r="BX881">
        <v>0</v>
      </c>
      <c r="BY881">
        <v>0</v>
      </c>
      <c r="BZ881">
        <v>0</v>
      </c>
      <c r="CA881">
        <v>0</v>
      </c>
      <c r="CB881">
        <v>0</v>
      </c>
      <c r="CC881">
        <v>1</v>
      </c>
      <c r="CD881" s="56">
        <v>42095</v>
      </c>
      <c r="CE881" s="56">
        <v>42342</v>
      </c>
      <c r="CF881" s="56">
        <v>42342</v>
      </c>
      <c r="CG881" s="56">
        <v>42419</v>
      </c>
      <c r="CH881" s="56"/>
      <c r="CI881" s="56"/>
      <c r="CJ881">
        <v>1</v>
      </c>
      <c r="CK881">
        <v>0</v>
      </c>
      <c r="CL881">
        <v>0.97</v>
      </c>
      <c r="CM881">
        <v>0</v>
      </c>
      <c r="CN881">
        <v>0</v>
      </c>
      <c r="CO881">
        <v>0</v>
      </c>
      <c r="CP881">
        <v>0</v>
      </c>
      <c r="CQ881" t="s">
        <v>1154</v>
      </c>
      <c r="CR881" t="s">
        <v>1153</v>
      </c>
      <c r="CS881" t="s">
        <v>1395</v>
      </c>
      <c r="CT881" t="s">
        <v>1397</v>
      </c>
      <c r="CU881" t="s">
        <v>1396</v>
      </c>
      <c r="CV881" t="s">
        <v>4153</v>
      </c>
      <c r="CW881" t="s">
        <v>1391</v>
      </c>
      <c r="CX881" t="s">
        <v>853</v>
      </c>
      <c r="DC881" t="s">
        <v>1389</v>
      </c>
      <c r="DE881" t="s">
        <v>3536</v>
      </c>
    </row>
    <row r="882" spans="1:109" x14ac:dyDescent="0.25">
      <c r="A882" t="s">
        <v>1025</v>
      </c>
      <c r="B882">
        <v>2</v>
      </c>
      <c r="C882" s="56">
        <v>42419</v>
      </c>
      <c r="D882" t="s">
        <v>1153</v>
      </c>
      <c r="E882" t="s">
        <v>4154</v>
      </c>
      <c r="G882" t="s">
        <v>4155</v>
      </c>
      <c r="H882" t="s">
        <v>1144</v>
      </c>
      <c r="I882" t="s">
        <v>1144</v>
      </c>
      <c r="J882" t="s">
        <v>1144</v>
      </c>
      <c r="K882" t="s">
        <v>1144</v>
      </c>
      <c r="L882">
        <v>0.91</v>
      </c>
      <c r="M882">
        <v>2.29</v>
      </c>
      <c r="N882">
        <v>0</v>
      </c>
      <c r="O882" s="56">
        <v>0</v>
      </c>
      <c r="P882" s="56">
        <v>0</v>
      </c>
      <c r="Q882">
        <v>1</v>
      </c>
      <c r="R882">
        <v>1</v>
      </c>
      <c r="S882">
        <v>11</v>
      </c>
      <c r="T882">
        <v>8</v>
      </c>
      <c r="U882">
        <v>3</v>
      </c>
      <c r="V882">
        <v>1</v>
      </c>
      <c r="X882" t="s">
        <v>7760</v>
      </c>
      <c r="AA882">
        <v>0</v>
      </c>
      <c r="AB882">
        <v>0</v>
      </c>
      <c r="AC882">
        <v>0</v>
      </c>
      <c r="AD882">
        <v>0</v>
      </c>
      <c r="AE882">
        <v>0</v>
      </c>
      <c r="AF882">
        <v>0</v>
      </c>
      <c r="AG882">
        <v>0</v>
      </c>
      <c r="AJ882" s="56"/>
      <c r="AK882" s="56"/>
      <c r="AL882" s="56"/>
      <c r="AM882">
        <v>4</v>
      </c>
      <c r="AP882" t="s">
        <v>1155</v>
      </c>
      <c r="AS882" t="s">
        <v>1152</v>
      </c>
      <c r="AT882">
        <v>1</v>
      </c>
      <c r="AV882">
        <v>6</v>
      </c>
      <c r="AW882">
        <v>4</v>
      </c>
      <c r="AX882">
        <v>2</v>
      </c>
      <c r="AY882" t="s">
        <v>1147</v>
      </c>
      <c r="AZ882" t="s">
        <v>1147</v>
      </c>
      <c r="BA882">
        <v>4</v>
      </c>
      <c r="BD882">
        <v>1000000000</v>
      </c>
      <c r="BE882">
        <v>7</v>
      </c>
      <c r="BF882">
        <v>-0.17</v>
      </c>
      <c r="BG882">
        <v>0</v>
      </c>
      <c r="BH882">
        <v>0</v>
      </c>
      <c r="BI882">
        <v>0</v>
      </c>
      <c r="BJ882">
        <v>0</v>
      </c>
      <c r="BK882">
        <v>0</v>
      </c>
      <c r="BL882">
        <v>0</v>
      </c>
      <c r="BM882">
        <v>7</v>
      </c>
      <c r="BN882">
        <v>-0.17</v>
      </c>
      <c r="BO882">
        <v>0</v>
      </c>
      <c r="BP882">
        <v>0</v>
      </c>
      <c r="BR882">
        <v>0</v>
      </c>
      <c r="BS882">
        <v>2</v>
      </c>
      <c r="BX882">
        <v>0</v>
      </c>
      <c r="BY882">
        <v>0.91</v>
      </c>
      <c r="BZ882">
        <v>0</v>
      </c>
      <c r="CA882">
        <v>6.62</v>
      </c>
      <c r="CB882">
        <v>0</v>
      </c>
      <c r="CC882">
        <v>1</v>
      </c>
      <c r="CD882" s="56">
        <v>42271</v>
      </c>
      <c r="CE882" s="56">
        <v>42342</v>
      </c>
      <c r="CF882" s="56">
        <v>42342</v>
      </c>
      <c r="CG882" s="56">
        <v>42419</v>
      </c>
      <c r="CH882" s="56"/>
      <c r="CI882" s="56"/>
      <c r="CJ882">
        <v>0</v>
      </c>
      <c r="CK882">
        <v>0</v>
      </c>
      <c r="CL882">
        <v>0</v>
      </c>
      <c r="CM882">
        <v>0</v>
      </c>
      <c r="CN882">
        <v>0</v>
      </c>
      <c r="CO882">
        <v>0</v>
      </c>
      <c r="CP882">
        <v>0.96</v>
      </c>
      <c r="CQ882" t="s">
        <v>1154</v>
      </c>
      <c r="CR882" t="s">
        <v>1153</v>
      </c>
      <c r="CS882" t="s">
        <v>1748</v>
      </c>
      <c r="CT882" t="s">
        <v>1397</v>
      </c>
      <c r="CU882" t="s">
        <v>1396</v>
      </c>
      <c r="CV882" t="s">
        <v>4156</v>
      </c>
      <c r="CW882" t="s">
        <v>1390</v>
      </c>
      <c r="CX882" t="s">
        <v>853</v>
      </c>
      <c r="DC882" t="s">
        <v>1387</v>
      </c>
      <c r="DE882" t="s">
        <v>1392</v>
      </c>
    </row>
    <row r="883" spans="1:109" x14ac:dyDescent="0.25">
      <c r="A883" t="s">
        <v>1025</v>
      </c>
      <c r="B883">
        <v>1</v>
      </c>
      <c r="C883" s="56">
        <v>42419</v>
      </c>
      <c r="D883" t="s">
        <v>1153</v>
      </c>
      <c r="E883" t="s">
        <v>4157</v>
      </c>
      <c r="G883" t="s">
        <v>4158</v>
      </c>
      <c r="H883" t="s">
        <v>1144</v>
      </c>
      <c r="I883" t="s">
        <v>1144</v>
      </c>
      <c r="J883" t="s">
        <v>1144</v>
      </c>
      <c r="K883" t="s">
        <v>1144</v>
      </c>
      <c r="L883">
        <v>7.3</v>
      </c>
      <c r="M883">
        <v>26.76</v>
      </c>
      <c r="N883">
        <v>0</v>
      </c>
      <c r="O883" s="56">
        <v>0</v>
      </c>
      <c r="P883" s="56">
        <v>0</v>
      </c>
      <c r="Q883">
        <v>1</v>
      </c>
      <c r="R883">
        <v>1</v>
      </c>
      <c r="S883">
        <v>11</v>
      </c>
      <c r="T883">
        <v>8</v>
      </c>
      <c r="U883">
        <v>3</v>
      </c>
      <c r="V883">
        <v>1</v>
      </c>
      <c r="W883" t="s">
        <v>1156</v>
      </c>
      <c r="X883" t="s">
        <v>7755</v>
      </c>
      <c r="AA883">
        <v>0</v>
      </c>
      <c r="AB883">
        <v>0</v>
      </c>
      <c r="AC883">
        <v>0</v>
      </c>
      <c r="AD883">
        <v>0</v>
      </c>
      <c r="AE883">
        <v>0</v>
      </c>
      <c r="AF883">
        <v>0</v>
      </c>
      <c r="AG883">
        <v>0</v>
      </c>
      <c r="AJ883" s="56"/>
      <c r="AK883" s="56"/>
      <c r="AL883" s="56"/>
      <c r="AM883">
        <v>6</v>
      </c>
      <c r="AP883" t="s">
        <v>1155</v>
      </c>
      <c r="AR883">
        <v>2</v>
      </c>
      <c r="AS883" t="s">
        <v>1152</v>
      </c>
      <c r="AT883">
        <v>1</v>
      </c>
      <c r="AV883">
        <v>6</v>
      </c>
      <c r="AW883">
        <v>4</v>
      </c>
      <c r="AX883">
        <v>2</v>
      </c>
      <c r="AY883" t="s">
        <v>1145</v>
      </c>
      <c r="AZ883" t="s">
        <v>1148</v>
      </c>
      <c r="BA883">
        <v>6</v>
      </c>
      <c r="BD883">
        <v>1000000000</v>
      </c>
      <c r="BE883">
        <v>3</v>
      </c>
      <c r="BF883">
        <v>0.5</v>
      </c>
      <c r="BG883">
        <v>0</v>
      </c>
      <c r="BH883">
        <v>0</v>
      </c>
      <c r="BI883">
        <v>0</v>
      </c>
      <c r="BJ883">
        <v>0</v>
      </c>
      <c r="BK883">
        <v>0</v>
      </c>
      <c r="BL883">
        <v>2</v>
      </c>
      <c r="BM883">
        <v>5</v>
      </c>
      <c r="BN883">
        <v>0.17</v>
      </c>
      <c r="BO883">
        <v>0</v>
      </c>
      <c r="BP883">
        <v>0</v>
      </c>
      <c r="BR883">
        <v>2</v>
      </c>
      <c r="BS883">
        <v>2</v>
      </c>
      <c r="BX883">
        <v>0</v>
      </c>
      <c r="BY883">
        <v>0</v>
      </c>
      <c r="BZ883">
        <v>0</v>
      </c>
      <c r="CA883">
        <v>11.63</v>
      </c>
      <c r="CB883">
        <v>0</v>
      </c>
      <c r="CC883">
        <v>1</v>
      </c>
      <c r="CD883" s="56">
        <v>42095</v>
      </c>
      <c r="CE883" s="56">
        <v>42342</v>
      </c>
      <c r="CF883" s="56">
        <v>42342</v>
      </c>
      <c r="CG883" s="56">
        <v>42419</v>
      </c>
      <c r="CH883" s="56"/>
      <c r="CI883" s="56"/>
      <c r="CJ883">
        <v>0.18</v>
      </c>
      <c r="CK883">
        <v>0</v>
      </c>
      <c r="CL883">
        <v>0</v>
      </c>
      <c r="CM883">
        <v>0</v>
      </c>
      <c r="CN883">
        <v>0.3</v>
      </c>
      <c r="CO883">
        <v>0.65</v>
      </c>
      <c r="CP883">
        <v>0</v>
      </c>
      <c r="CQ883" t="s">
        <v>1154</v>
      </c>
      <c r="CR883" t="s">
        <v>1153</v>
      </c>
      <c r="CS883" t="s">
        <v>1725</v>
      </c>
      <c r="CT883" t="s">
        <v>1397</v>
      </c>
      <c r="CU883" t="s">
        <v>1396</v>
      </c>
      <c r="CV883" t="s">
        <v>4159</v>
      </c>
      <c r="CW883" t="s">
        <v>1727</v>
      </c>
      <c r="CX883" t="s">
        <v>853</v>
      </c>
      <c r="DC883" t="s">
        <v>1387</v>
      </c>
      <c r="DE883" t="s">
        <v>1728</v>
      </c>
    </row>
    <row r="884" spans="1:109" x14ac:dyDescent="0.25">
      <c r="A884" t="s">
        <v>1025</v>
      </c>
      <c r="B884">
        <v>1</v>
      </c>
      <c r="C884" s="56">
        <v>42419</v>
      </c>
      <c r="D884" t="s">
        <v>1153</v>
      </c>
      <c r="E884" t="s">
        <v>1600</v>
      </c>
      <c r="G884" t="s">
        <v>4160</v>
      </c>
      <c r="H884" t="s">
        <v>1144</v>
      </c>
      <c r="I884" t="s">
        <v>1144</v>
      </c>
      <c r="J884" t="s">
        <v>1144</v>
      </c>
      <c r="K884" t="s">
        <v>1144</v>
      </c>
      <c r="L884">
        <v>2.2799999999999998</v>
      </c>
      <c r="M884">
        <v>6.21</v>
      </c>
      <c r="N884">
        <v>0</v>
      </c>
      <c r="O884" s="56">
        <v>0</v>
      </c>
      <c r="P884" s="56">
        <v>0</v>
      </c>
      <c r="Q884">
        <v>1</v>
      </c>
      <c r="R884">
        <v>1</v>
      </c>
      <c r="S884">
        <v>11</v>
      </c>
      <c r="T884">
        <v>8</v>
      </c>
      <c r="U884">
        <v>3</v>
      </c>
      <c r="V884">
        <v>1</v>
      </c>
      <c r="W884" t="s">
        <v>1156</v>
      </c>
      <c r="X884" t="s">
        <v>7716</v>
      </c>
      <c r="AA884">
        <v>0</v>
      </c>
      <c r="AB884">
        <v>0</v>
      </c>
      <c r="AC884">
        <v>0</v>
      </c>
      <c r="AD884">
        <v>0</v>
      </c>
      <c r="AE884">
        <v>0</v>
      </c>
      <c r="AF884">
        <v>0</v>
      </c>
      <c r="AG884">
        <v>0</v>
      </c>
      <c r="AJ884" s="56"/>
      <c r="AK884" s="56"/>
      <c r="AL884" s="56"/>
      <c r="AM884">
        <v>16</v>
      </c>
      <c r="AP884" t="s">
        <v>1155</v>
      </c>
      <c r="AR884">
        <v>5</v>
      </c>
      <c r="AS884" t="s">
        <v>1152</v>
      </c>
      <c r="AT884">
        <v>1</v>
      </c>
      <c r="AV884">
        <v>28</v>
      </c>
      <c r="AW884">
        <v>19</v>
      </c>
      <c r="AX884">
        <v>9</v>
      </c>
      <c r="AY884" t="s">
        <v>1145</v>
      </c>
      <c r="AZ884" t="s">
        <v>1145</v>
      </c>
      <c r="BA884">
        <v>40</v>
      </c>
      <c r="BD884">
        <v>1000000000</v>
      </c>
      <c r="BE884">
        <v>11</v>
      </c>
      <c r="BF884">
        <v>0.61</v>
      </c>
      <c r="BG884">
        <v>0</v>
      </c>
      <c r="BH884">
        <v>0</v>
      </c>
      <c r="BI884">
        <v>0</v>
      </c>
      <c r="BJ884">
        <v>0</v>
      </c>
      <c r="BK884">
        <v>0</v>
      </c>
      <c r="BL884">
        <v>0</v>
      </c>
      <c r="BM884">
        <v>11</v>
      </c>
      <c r="BN884">
        <v>0.61</v>
      </c>
      <c r="BO884">
        <v>0</v>
      </c>
      <c r="BP884">
        <v>0</v>
      </c>
      <c r="BR884">
        <v>15</v>
      </c>
      <c r="BS884">
        <v>8</v>
      </c>
      <c r="BX884">
        <v>0</v>
      </c>
      <c r="BY884">
        <v>0</v>
      </c>
      <c r="BZ884">
        <v>0</v>
      </c>
      <c r="CA884">
        <v>7.52</v>
      </c>
      <c r="CB884">
        <v>0</v>
      </c>
      <c r="CC884">
        <v>1</v>
      </c>
      <c r="CD884" s="56">
        <v>42284</v>
      </c>
      <c r="CE884" s="56">
        <v>42342</v>
      </c>
      <c r="CF884" s="56">
        <v>42342</v>
      </c>
      <c r="CG884" s="56">
        <v>42419</v>
      </c>
      <c r="CH884" s="56"/>
      <c r="CI884" s="56"/>
      <c r="CJ884">
        <v>0.38</v>
      </c>
      <c r="CK884">
        <v>0</v>
      </c>
      <c r="CL884">
        <v>0</v>
      </c>
      <c r="CM884">
        <v>0</v>
      </c>
      <c r="CN884">
        <v>0.38</v>
      </c>
      <c r="CO884">
        <v>0.35</v>
      </c>
      <c r="CP884">
        <v>0.22</v>
      </c>
      <c r="CQ884" t="s">
        <v>1154</v>
      </c>
      <c r="CR884" t="s">
        <v>1153</v>
      </c>
      <c r="CS884" t="s">
        <v>1725</v>
      </c>
      <c r="CT884" t="s">
        <v>1397</v>
      </c>
      <c r="CU884" t="s">
        <v>1396</v>
      </c>
      <c r="CV884" t="s">
        <v>4161</v>
      </c>
      <c r="CW884" t="s">
        <v>1727</v>
      </c>
      <c r="CX884" t="s">
        <v>853</v>
      </c>
      <c r="DC884" t="s">
        <v>1387</v>
      </c>
      <c r="DE884" t="s">
        <v>1392</v>
      </c>
    </row>
    <row r="885" spans="1:109" x14ac:dyDescent="0.25">
      <c r="A885" t="s">
        <v>1025</v>
      </c>
      <c r="B885">
        <v>2</v>
      </c>
      <c r="C885" s="56">
        <v>42419</v>
      </c>
      <c r="D885" t="s">
        <v>1153</v>
      </c>
      <c r="E885" t="s">
        <v>1601</v>
      </c>
      <c r="G885" t="s">
        <v>4162</v>
      </c>
      <c r="H885" t="s">
        <v>1144</v>
      </c>
      <c r="I885" t="s">
        <v>1144</v>
      </c>
      <c r="J885" t="s">
        <v>1144</v>
      </c>
      <c r="K885" t="s">
        <v>1144</v>
      </c>
      <c r="L885">
        <v>0.42</v>
      </c>
      <c r="M885">
        <v>1.45</v>
      </c>
      <c r="N885">
        <v>0</v>
      </c>
      <c r="O885" s="56">
        <v>0</v>
      </c>
      <c r="P885" s="56">
        <v>0</v>
      </c>
      <c r="Q885">
        <v>1</v>
      </c>
      <c r="R885">
        <v>1</v>
      </c>
      <c r="S885">
        <v>11</v>
      </c>
      <c r="T885">
        <v>8</v>
      </c>
      <c r="U885">
        <v>3</v>
      </c>
      <c r="V885">
        <v>1</v>
      </c>
      <c r="W885" t="s">
        <v>1394</v>
      </c>
      <c r="X885" t="s">
        <v>7758</v>
      </c>
      <c r="AA885">
        <v>0</v>
      </c>
      <c r="AB885">
        <v>0</v>
      </c>
      <c r="AC885">
        <v>0</v>
      </c>
      <c r="AD885">
        <v>0</v>
      </c>
      <c r="AE885">
        <v>0</v>
      </c>
      <c r="AF885">
        <v>0</v>
      </c>
      <c r="AG885">
        <v>0</v>
      </c>
      <c r="AJ885" s="56"/>
      <c r="AK885" s="56"/>
      <c r="AL885" s="56"/>
      <c r="AP885" t="s">
        <v>1155</v>
      </c>
      <c r="AR885">
        <v>5</v>
      </c>
      <c r="AS885" t="s">
        <v>1152</v>
      </c>
      <c r="AT885">
        <v>1</v>
      </c>
      <c r="AV885">
        <v>160</v>
      </c>
      <c r="AW885">
        <v>106</v>
      </c>
      <c r="AX885">
        <v>53</v>
      </c>
      <c r="AY885" t="s">
        <v>1148</v>
      </c>
      <c r="AZ885" t="s">
        <v>1148</v>
      </c>
      <c r="BA885">
        <v>120</v>
      </c>
      <c r="BD885">
        <v>1000000000</v>
      </c>
      <c r="BE885">
        <v>110</v>
      </c>
      <c r="BF885">
        <v>0.31</v>
      </c>
      <c r="BG885">
        <v>0</v>
      </c>
      <c r="BH885">
        <v>0</v>
      </c>
      <c r="BI885">
        <v>0</v>
      </c>
      <c r="BJ885">
        <v>0</v>
      </c>
      <c r="BK885">
        <v>0</v>
      </c>
      <c r="BL885">
        <v>0</v>
      </c>
      <c r="BM885">
        <v>110</v>
      </c>
      <c r="BN885">
        <v>0.31</v>
      </c>
      <c r="BO885">
        <v>0</v>
      </c>
      <c r="BP885">
        <v>0</v>
      </c>
      <c r="BR885">
        <v>50</v>
      </c>
      <c r="BS885">
        <v>44</v>
      </c>
      <c r="BT885">
        <v>5</v>
      </c>
      <c r="BX885">
        <v>0</v>
      </c>
      <c r="BY885">
        <v>0</v>
      </c>
      <c r="BZ885">
        <v>0</v>
      </c>
      <c r="CA885">
        <v>10.7</v>
      </c>
      <c r="CB885">
        <v>0</v>
      </c>
      <c r="CC885">
        <v>1</v>
      </c>
      <c r="CD885" s="56">
        <v>42404</v>
      </c>
      <c r="CE885" s="56">
        <v>42404</v>
      </c>
      <c r="CF885" s="56">
        <v>42404</v>
      </c>
      <c r="CG885" s="56">
        <v>42481</v>
      </c>
      <c r="CH885" s="56"/>
      <c r="CI885" s="56"/>
      <c r="CJ885">
        <v>0</v>
      </c>
      <c r="CK885">
        <v>0</v>
      </c>
      <c r="CL885">
        <v>0</v>
      </c>
      <c r="CM885">
        <v>0</v>
      </c>
      <c r="CN885">
        <v>0</v>
      </c>
      <c r="CO885">
        <v>0.27</v>
      </c>
      <c r="CP885">
        <v>0</v>
      </c>
      <c r="CQ885" t="s">
        <v>1154</v>
      </c>
      <c r="CR885" t="s">
        <v>1153</v>
      </c>
      <c r="CS885" t="s">
        <v>1748</v>
      </c>
      <c r="CT885" t="s">
        <v>1397</v>
      </c>
      <c r="CU885" t="s">
        <v>1396</v>
      </c>
      <c r="CV885" t="s">
        <v>7678</v>
      </c>
      <c r="CW885" t="s">
        <v>1727</v>
      </c>
      <c r="CX885" t="s">
        <v>853</v>
      </c>
      <c r="DC885" t="s">
        <v>1387</v>
      </c>
      <c r="DE885" t="s">
        <v>1392</v>
      </c>
    </row>
    <row r="886" spans="1:109" x14ac:dyDescent="0.25">
      <c r="A886" t="s">
        <v>1025</v>
      </c>
      <c r="B886">
        <v>1</v>
      </c>
      <c r="C886" s="56">
        <v>42419</v>
      </c>
      <c r="D886" t="s">
        <v>1153</v>
      </c>
      <c r="E886" t="s">
        <v>4163</v>
      </c>
      <c r="G886" t="s">
        <v>4164</v>
      </c>
      <c r="H886" t="s">
        <v>1144</v>
      </c>
      <c r="I886" t="s">
        <v>1144</v>
      </c>
      <c r="J886" t="s">
        <v>1144</v>
      </c>
      <c r="K886" t="s">
        <v>1144</v>
      </c>
      <c r="L886">
        <v>6.91</v>
      </c>
      <c r="M886">
        <v>18.25</v>
      </c>
      <c r="N886">
        <v>0</v>
      </c>
      <c r="O886" s="56">
        <v>0</v>
      </c>
      <c r="P886" s="56">
        <v>0</v>
      </c>
      <c r="Q886">
        <v>1</v>
      </c>
      <c r="R886">
        <v>1</v>
      </c>
      <c r="S886">
        <v>11</v>
      </c>
      <c r="T886">
        <v>8</v>
      </c>
      <c r="U886">
        <v>3</v>
      </c>
      <c r="V886">
        <v>1</v>
      </c>
      <c r="W886" t="s">
        <v>1156</v>
      </c>
      <c r="X886" t="s">
        <v>7659</v>
      </c>
      <c r="AA886">
        <v>0</v>
      </c>
      <c r="AB886">
        <v>0</v>
      </c>
      <c r="AC886">
        <v>0</v>
      </c>
      <c r="AD886">
        <v>0</v>
      </c>
      <c r="AE886">
        <v>0</v>
      </c>
      <c r="AF886">
        <v>0</v>
      </c>
      <c r="AG886">
        <v>0</v>
      </c>
      <c r="AJ886" s="56"/>
      <c r="AK886" s="56"/>
      <c r="AL886" s="56"/>
      <c r="AP886" t="s">
        <v>1155</v>
      </c>
      <c r="AR886">
        <v>2</v>
      </c>
      <c r="AS886" t="s">
        <v>1152</v>
      </c>
      <c r="AT886">
        <v>1</v>
      </c>
      <c r="AV886">
        <v>7</v>
      </c>
      <c r="AW886">
        <v>5</v>
      </c>
      <c r="AX886">
        <v>2</v>
      </c>
      <c r="AY886" t="s">
        <v>1148</v>
      </c>
      <c r="AZ886" t="s">
        <v>1147</v>
      </c>
      <c r="BA886">
        <v>9</v>
      </c>
      <c r="BD886">
        <v>1000000000</v>
      </c>
      <c r="BE886">
        <v>7</v>
      </c>
      <c r="BF886">
        <v>0</v>
      </c>
      <c r="BG886">
        <v>3</v>
      </c>
      <c r="BH886">
        <v>0</v>
      </c>
      <c r="BI886">
        <v>0</v>
      </c>
      <c r="BJ886">
        <v>0</v>
      </c>
      <c r="BK886">
        <v>0</v>
      </c>
      <c r="BL886">
        <v>0</v>
      </c>
      <c r="BM886">
        <v>10</v>
      </c>
      <c r="BN886">
        <v>-0.43</v>
      </c>
      <c r="BO886">
        <v>0</v>
      </c>
      <c r="BP886">
        <v>0</v>
      </c>
      <c r="BR886">
        <v>0</v>
      </c>
      <c r="BS886">
        <v>2</v>
      </c>
      <c r="BX886">
        <v>0</v>
      </c>
      <c r="BY886">
        <v>0</v>
      </c>
      <c r="BZ886">
        <v>0</v>
      </c>
      <c r="CA886">
        <v>7.16</v>
      </c>
      <c r="CB886">
        <v>0</v>
      </c>
      <c r="CC886">
        <v>1</v>
      </c>
      <c r="CD886" s="56">
        <v>42342</v>
      </c>
      <c r="CE886" s="56">
        <v>42342</v>
      </c>
      <c r="CF886" s="56">
        <v>42342</v>
      </c>
      <c r="CG886" s="56">
        <v>42419</v>
      </c>
      <c r="CH886" s="56"/>
      <c r="CI886" s="56"/>
      <c r="CJ886">
        <v>0.33</v>
      </c>
      <c r="CK886">
        <v>0</v>
      </c>
      <c r="CL886">
        <v>0</v>
      </c>
      <c r="CM886">
        <v>0</v>
      </c>
      <c r="CN886">
        <v>0.53</v>
      </c>
      <c r="CO886">
        <v>0.18</v>
      </c>
      <c r="CP886">
        <v>0.23</v>
      </c>
      <c r="CQ886" t="s">
        <v>1154</v>
      </c>
      <c r="CR886" t="s">
        <v>1153</v>
      </c>
      <c r="CS886" t="s">
        <v>1725</v>
      </c>
      <c r="CT886" t="s">
        <v>1397</v>
      </c>
      <c r="CU886" t="s">
        <v>1396</v>
      </c>
      <c r="CV886" t="s">
        <v>4165</v>
      </c>
      <c r="CW886" t="s">
        <v>1727</v>
      </c>
      <c r="CX886" t="s">
        <v>853</v>
      </c>
      <c r="DC886" t="s">
        <v>1387</v>
      </c>
      <c r="DE886" t="s">
        <v>1728</v>
      </c>
    </row>
    <row r="887" spans="1:109" x14ac:dyDescent="0.25">
      <c r="A887" t="s">
        <v>1025</v>
      </c>
      <c r="B887">
        <v>1</v>
      </c>
      <c r="C887" s="56">
        <v>42419</v>
      </c>
      <c r="D887" t="s">
        <v>1153</v>
      </c>
      <c r="E887" t="s">
        <v>4166</v>
      </c>
      <c r="G887" t="s">
        <v>4167</v>
      </c>
      <c r="H887" t="s">
        <v>1144</v>
      </c>
      <c r="I887" t="s">
        <v>1144</v>
      </c>
      <c r="J887" t="s">
        <v>1144</v>
      </c>
      <c r="K887" t="s">
        <v>1144</v>
      </c>
      <c r="L887">
        <v>0.75</v>
      </c>
      <c r="M887">
        <v>4.28</v>
      </c>
      <c r="N887">
        <v>0</v>
      </c>
      <c r="O887" s="56">
        <v>0</v>
      </c>
      <c r="P887" s="56">
        <v>0</v>
      </c>
      <c r="Q887">
        <v>1</v>
      </c>
      <c r="R887">
        <v>1</v>
      </c>
      <c r="S887">
        <v>11</v>
      </c>
      <c r="T887">
        <v>8</v>
      </c>
      <c r="U887">
        <v>3</v>
      </c>
      <c r="V887">
        <v>1</v>
      </c>
      <c r="X887" t="s">
        <v>7755</v>
      </c>
      <c r="AA887">
        <v>0</v>
      </c>
      <c r="AB887">
        <v>0</v>
      </c>
      <c r="AC887">
        <v>0</v>
      </c>
      <c r="AD887">
        <v>0</v>
      </c>
      <c r="AE887">
        <v>0</v>
      </c>
      <c r="AF887">
        <v>0</v>
      </c>
      <c r="AG887">
        <v>0</v>
      </c>
      <c r="AJ887" s="56"/>
      <c r="AK887" s="56"/>
      <c r="AL887" s="56"/>
      <c r="AP887" t="s">
        <v>1155</v>
      </c>
      <c r="AR887">
        <v>5</v>
      </c>
      <c r="AS887" t="s">
        <v>1152</v>
      </c>
      <c r="AT887">
        <v>1</v>
      </c>
      <c r="AV887">
        <v>200</v>
      </c>
      <c r="AW887">
        <v>133</v>
      </c>
      <c r="AX887">
        <v>66</v>
      </c>
      <c r="AY887" t="s">
        <v>1147</v>
      </c>
      <c r="AZ887" t="s">
        <v>1147</v>
      </c>
      <c r="BA887">
        <v>200</v>
      </c>
      <c r="BD887">
        <v>1000000000</v>
      </c>
      <c r="BE887">
        <v>487</v>
      </c>
      <c r="BF887">
        <v>-1.44</v>
      </c>
      <c r="BG887">
        <v>0</v>
      </c>
      <c r="BH887">
        <v>0</v>
      </c>
      <c r="BI887">
        <v>0</v>
      </c>
      <c r="BJ887">
        <v>0</v>
      </c>
      <c r="BK887">
        <v>0</v>
      </c>
      <c r="BL887">
        <v>0</v>
      </c>
      <c r="BM887">
        <v>487</v>
      </c>
      <c r="BN887">
        <v>-1.44</v>
      </c>
      <c r="BO887">
        <v>0</v>
      </c>
      <c r="BP887">
        <v>0</v>
      </c>
      <c r="BR887">
        <v>0</v>
      </c>
      <c r="BS887">
        <v>55</v>
      </c>
      <c r="BX887">
        <v>0</v>
      </c>
      <c r="BY887">
        <v>215.25</v>
      </c>
      <c r="BZ887">
        <v>0</v>
      </c>
      <c r="CA887">
        <v>20.54</v>
      </c>
      <c r="CB887">
        <v>0</v>
      </c>
      <c r="CC887">
        <v>1</v>
      </c>
      <c r="CD887" s="56">
        <v>42095</v>
      </c>
      <c r="CE887" s="56">
        <v>42342</v>
      </c>
      <c r="CF887" s="56">
        <v>42342</v>
      </c>
      <c r="CG887" s="56">
        <v>42419</v>
      </c>
      <c r="CH887" s="56"/>
      <c r="CI887" s="56"/>
      <c r="CJ887">
        <v>7.0000000000000007E-2</v>
      </c>
      <c r="CK887">
        <v>0</v>
      </c>
      <c r="CL887">
        <v>0</v>
      </c>
      <c r="CM887">
        <v>0</v>
      </c>
      <c r="CN887">
        <v>0</v>
      </c>
      <c r="CO887">
        <v>0</v>
      </c>
      <c r="CP887">
        <v>0.95</v>
      </c>
      <c r="CQ887" t="s">
        <v>1154</v>
      </c>
      <c r="CR887" t="s">
        <v>1153</v>
      </c>
      <c r="CS887" t="s">
        <v>1725</v>
      </c>
      <c r="CT887" t="s">
        <v>1397</v>
      </c>
      <c r="CU887" t="s">
        <v>1396</v>
      </c>
      <c r="CV887" t="s">
        <v>4168</v>
      </c>
      <c r="CW887" t="s">
        <v>1727</v>
      </c>
      <c r="CX887" t="s">
        <v>853</v>
      </c>
      <c r="DC887" t="s">
        <v>1387</v>
      </c>
      <c r="DE887" t="s">
        <v>1728</v>
      </c>
    </row>
    <row r="888" spans="1:109" x14ac:dyDescent="0.25">
      <c r="A888" t="s">
        <v>1025</v>
      </c>
      <c r="B888">
        <v>1</v>
      </c>
      <c r="C888" s="56">
        <v>42419</v>
      </c>
      <c r="D888" t="s">
        <v>1153</v>
      </c>
      <c r="E888" t="s">
        <v>4169</v>
      </c>
      <c r="G888" t="s">
        <v>4170</v>
      </c>
      <c r="H888" t="s">
        <v>1144</v>
      </c>
      <c r="I888" t="s">
        <v>1144</v>
      </c>
      <c r="J888" t="s">
        <v>1144</v>
      </c>
      <c r="K888" t="s">
        <v>1144</v>
      </c>
      <c r="L888">
        <v>4.1900000000000004</v>
      </c>
      <c r="M888">
        <v>14.87</v>
      </c>
      <c r="N888">
        <v>0</v>
      </c>
      <c r="O888" s="56">
        <v>0</v>
      </c>
      <c r="P888" s="56">
        <v>0</v>
      </c>
      <c r="Q888">
        <v>1</v>
      </c>
      <c r="R888">
        <v>1</v>
      </c>
      <c r="S888">
        <v>11</v>
      </c>
      <c r="T888">
        <v>8</v>
      </c>
      <c r="U888">
        <v>3</v>
      </c>
      <c r="V888">
        <v>1</v>
      </c>
      <c r="X888" t="s">
        <v>7755</v>
      </c>
      <c r="AA888">
        <v>0</v>
      </c>
      <c r="AB888">
        <v>0</v>
      </c>
      <c r="AC888">
        <v>0</v>
      </c>
      <c r="AD888">
        <v>0</v>
      </c>
      <c r="AE888">
        <v>0</v>
      </c>
      <c r="AF888">
        <v>0</v>
      </c>
      <c r="AG888">
        <v>0</v>
      </c>
      <c r="AJ888" s="56"/>
      <c r="AK888" s="56"/>
      <c r="AL888" s="56"/>
      <c r="AP888" t="s">
        <v>1155</v>
      </c>
      <c r="AR888">
        <v>2</v>
      </c>
      <c r="AS888" t="s">
        <v>1152</v>
      </c>
      <c r="AT888">
        <v>1</v>
      </c>
      <c r="AV888">
        <v>8</v>
      </c>
      <c r="AW888">
        <v>5</v>
      </c>
      <c r="AX888">
        <v>3</v>
      </c>
      <c r="AY888" t="s">
        <v>1147</v>
      </c>
      <c r="AZ888" t="s">
        <v>1147</v>
      </c>
      <c r="BA888">
        <v>8</v>
      </c>
      <c r="BD888">
        <v>1000000000</v>
      </c>
      <c r="BE888">
        <v>36</v>
      </c>
      <c r="BF888">
        <v>-3.5</v>
      </c>
      <c r="BG888">
        <v>0</v>
      </c>
      <c r="BH888">
        <v>0</v>
      </c>
      <c r="BI888">
        <v>0</v>
      </c>
      <c r="BJ888">
        <v>0</v>
      </c>
      <c r="BK888">
        <v>0</v>
      </c>
      <c r="BL888">
        <v>0</v>
      </c>
      <c r="BM888">
        <v>36</v>
      </c>
      <c r="BN888">
        <v>-3.5</v>
      </c>
      <c r="BO888">
        <v>0</v>
      </c>
      <c r="BP888">
        <v>0</v>
      </c>
      <c r="BR888">
        <v>0</v>
      </c>
      <c r="BS888">
        <v>2</v>
      </c>
      <c r="BX888">
        <v>0</v>
      </c>
      <c r="BY888">
        <v>117.32</v>
      </c>
      <c r="BZ888">
        <v>0</v>
      </c>
      <c r="CA888">
        <v>11.12</v>
      </c>
      <c r="CB888">
        <v>0</v>
      </c>
      <c r="CC888">
        <v>1</v>
      </c>
      <c r="CD888" s="56">
        <v>42095</v>
      </c>
      <c r="CE888" s="56">
        <v>42342</v>
      </c>
      <c r="CF888" s="56">
        <v>42342</v>
      </c>
      <c r="CG888" s="56">
        <v>42419</v>
      </c>
      <c r="CH888" s="56"/>
      <c r="CI888" s="56"/>
      <c r="CJ888">
        <v>0.01</v>
      </c>
      <c r="CK888">
        <v>0</v>
      </c>
      <c r="CL888">
        <v>0</v>
      </c>
      <c r="CM888">
        <v>0</v>
      </c>
      <c r="CN888">
        <v>0</v>
      </c>
      <c r="CO888">
        <v>0</v>
      </c>
      <c r="CP888">
        <v>0.95</v>
      </c>
      <c r="CQ888" t="s">
        <v>1154</v>
      </c>
      <c r="CR888" t="s">
        <v>1153</v>
      </c>
      <c r="CS888" t="s">
        <v>1725</v>
      </c>
      <c r="CT888" t="s">
        <v>1397</v>
      </c>
      <c r="CU888" t="s">
        <v>1396</v>
      </c>
      <c r="CV888" t="s">
        <v>4171</v>
      </c>
      <c r="CW888" t="s">
        <v>1727</v>
      </c>
      <c r="CX888" t="s">
        <v>853</v>
      </c>
      <c r="DC888" t="s">
        <v>1387</v>
      </c>
      <c r="DE888" t="s">
        <v>1728</v>
      </c>
    </row>
    <row r="889" spans="1:109" x14ac:dyDescent="0.25">
      <c r="A889" t="s">
        <v>1025</v>
      </c>
      <c r="B889">
        <v>1</v>
      </c>
      <c r="C889" s="56">
        <v>42419</v>
      </c>
      <c r="D889" t="s">
        <v>1153</v>
      </c>
      <c r="E889" t="s">
        <v>1602</v>
      </c>
      <c r="G889" t="s">
        <v>4172</v>
      </c>
      <c r="H889" t="s">
        <v>1144</v>
      </c>
      <c r="I889" t="s">
        <v>1144</v>
      </c>
      <c r="J889" t="s">
        <v>1144</v>
      </c>
      <c r="K889" t="s">
        <v>1144</v>
      </c>
      <c r="L889">
        <v>0.69</v>
      </c>
      <c r="M889">
        <v>3.55</v>
      </c>
      <c r="N889">
        <v>0</v>
      </c>
      <c r="O889" s="56">
        <v>0</v>
      </c>
      <c r="P889" s="56">
        <v>0</v>
      </c>
      <c r="Q889">
        <v>1</v>
      </c>
      <c r="R889">
        <v>1</v>
      </c>
      <c r="S889">
        <v>11</v>
      </c>
      <c r="T889">
        <v>8</v>
      </c>
      <c r="U889">
        <v>3</v>
      </c>
      <c r="V889">
        <v>1</v>
      </c>
      <c r="W889" t="s">
        <v>1156</v>
      </c>
      <c r="X889" t="s">
        <v>7716</v>
      </c>
      <c r="Y889">
        <v>7</v>
      </c>
      <c r="AA889">
        <v>0</v>
      </c>
      <c r="AB889">
        <v>0</v>
      </c>
      <c r="AC889">
        <v>0</v>
      </c>
      <c r="AD889">
        <v>0</v>
      </c>
      <c r="AE889">
        <v>0</v>
      </c>
      <c r="AF889">
        <v>0</v>
      </c>
      <c r="AG889">
        <v>0</v>
      </c>
      <c r="AJ889" s="56"/>
      <c r="AK889" s="56"/>
      <c r="AL889" s="56"/>
      <c r="AP889" t="s">
        <v>1155</v>
      </c>
      <c r="AR889">
        <v>2</v>
      </c>
      <c r="AS889" t="s">
        <v>1152</v>
      </c>
      <c r="AT889">
        <v>1</v>
      </c>
      <c r="AV889">
        <v>11</v>
      </c>
      <c r="AW889">
        <v>7</v>
      </c>
      <c r="AX889">
        <v>4</v>
      </c>
      <c r="AY889" t="s">
        <v>1148</v>
      </c>
      <c r="AZ889" t="s">
        <v>1148</v>
      </c>
      <c r="BA889">
        <v>8</v>
      </c>
      <c r="BD889">
        <v>1000000000</v>
      </c>
      <c r="BE889">
        <v>9</v>
      </c>
      <c r="BF889">
        <v>0.18</v>
      </c>
      <c r="BG889">
        <v>0</v>
      </c>
      <c r="BH889">
        <v>0</v>
      </c>
      <c r="BI889">
        <v>0</v>
      </c>
      <c r="BJ889">
        <v>0</v>
      </c>
      <c r="BK889">
        <v>0</v>
      </c>
      <c r="BL889">
        <v>0</v>
      </c>
      <c r="BM889">
        <v>9</v>
      </c>
      <c r="BN889">
        <v>0.18</v>
      </c>
      <c r="BO889">
        <v>0</v>
      </c>
      <c r="BP889">
        <v>0</v>
      </c>
      <c r="BR889">
        <v>2</v>
      </c>
      <c r="BS889">
        <v>3</v>
      </c>
      <c r="BX889">
        <v>0</v>
      </c>
      <c r="BY889">
        <v>0</v>
      </c>
      <c r="BZ889">
        <v>0</v>
      </c>
      <c r="CA889">
        <v>18.09</v>
      </c>
      <c r="CB889">
        <v>0</v>
      </c>
      <c r="CC889">
        <v>1</v>
      </c>
      <c r="CD889" s="56">
        <v>42284</v>
      </c>
      <c r="CE889" s="56">
        <v>42342</v>
      </c>
      <c r="CF889" s="56">
        <v>42342</v>
      </c>
      <c r="CG889" s="56">
        <v>42419</v>
      </c>
      <c r="CH889" s="56"/>
      <c r="CI889" s="56"/>
      <c r="CJ889">
        <v>0.11</v>
      </c>
      <c r="CK889">
        <v>0</v>
      </c>
      <c r="CL889">
        <v>0</v>
      </c>
      <c r="CM889">
        <v>0</v>
      </c>
      <c r="CN889">
        <v>0</v>
      </c>
      <c r="CO889">
        <v>0.95</v>
      </c>
      <c r="CP889">
        <v>0</v>
      </c>
      <c r="CQ889" t="s">
        <v>1154</v>
      </c>
      <c r="CR889" t="s">
        <v>1153</v>
      </c>
      <c r="CS889" t="s">
        <v>1725</v>
      </c>
      <c r="CT889" t="s">
        <v>1397</v>
      </c>
      <c r="CU889" t="s">
        <v>1396</v>
      </c>
      <c r="CV889" t="s">
        <v>4173</v>
      </c>
      <c r="CW889" t="s">
        <v>1727</v>
      </c>
      <c r="CX889" t="s">
        <v>853</v>
      </c>
      <c r="DC889" t="s">
        <v>1387</v>
      </c>
      <c r="DE889" t="s">
        <v>1728</v>
      </c>
    </row>
    <row r="890" spans="1:109" x14ac:dyDescent="0.25">
      <c r="A890" t="s">
        <v>1025</v>
      </c>
      <c r="B890">
        <v>6</v>
      </c>
      <c r="C890" s="56">
        <v>42419</v>
      </c>
      <c r="D890" t="s">
        <v>1153</v>
      </c>
      <c r="E890" t="s">
        <v>4174</v>
      </c>
      <c r="G890" t="s">
        <v>4175</v>
      </c>
      <c r="H890" t="s">
        <v>1144</v>
      </c>
      <c r="I890" t="s">
        <v>1144</v>
      </c>
      <c r="J890" t="s">
        <v>1144</v>
      </c>
      <c r="K890" t="s">
        <v>1144</v>
      </c>
      <c r="L890">
        <v>40.18</v>
      </c>
      <c r="M890">
        <v>82.88</v>
      </c>
      <c r="N890">
        <v>0</v>
      </c>
      <c r="O890" s="56">
        <v>0</v>
      </c>
      <c r="P890" s="56">
        <v>0</v>
      </c>
      <c r="Q890">
        <v>1</v>
      </c>
      <c r="R890">
        <v>1</v>
      </c>
      <c r="S890">
        <v>11</v>
      </c>
      <c r="T890">
        <v>8</v>
      </c>
      <c r="U890">
        <v>3</v>
      </c>
      <c r="V890">
        <v>1</v>
      </c>
      <c r="X890" t="s">
        <v>7755</v>
      </c>
      <c r="AA890">
        <v>0</v>
      </c>
      <c r="AB890">
        <v>0</v>
      </c>
      <c r="AC890">
        <v>0</v>
      </c>
      <c r="AD890">
        <v>0</v>
      </c>
      <c r="AE890">
        <v>0</v>
      </c>
      <c r="AF890">
        <v>2</v>
      </c>
      <c r="AG890">
        <v>0</v>
      </c>
      <c r="AJ890" s="56"/>
      <c r="AK890" s="56"/>
      <c r="AL890" s="56"/>
      <c r="AP890" t="s">
        <v>1155</v>
      </c>
      <c r="AS890" t="s">
        <v>1152</v>
      </c>
      <c r="AT890">
        <v>1</v>
      </c>
      <c r="AV890">
        <v>15</v>
      </c>
      <c r="AW890">
        <v>10</v>
      </c>
      <c r="AX890">
        <v>5</v>
      </c>
      <c r="AY890" t="s">
        <v>1147</v>
      </c>
      <c r="AZ890" t="s">
        <v>1147</v>
      </c>
      <c r="BA890">
        <v>15</v>
      </c>
      <c r="BD890">
        <v>1000000000</v>
      </c>
      <c r="BE890">
        <v>18</v>
      </c>
      <c r="BF890">
        <v>-0.2</v>
      </c>
      <c r="BG890">
        <v>0</v>
      </c>
      <c r="BH890">
        <v>0</v>
      </c>
      <c r="BI890">
        <v>0</v>
      </c>
      <c r="BJ890">
        <v>0</v>
      </c>
      <c r="BK890">
        <v>0</v>
      </c>
      <c r="BL890">
        <v>5</v>
      </c>
      <c r="BM890">
        <v>23</v>
      </c>
      <c r="BN890">
        <v>-0.53</v>
      </c>
      <c r="BO890">
        <v>0</v>
      </c>
      <c r="BP890">
        <v>0</v>
      </c>
      <c r="BR890">
        <v>0</v>
      </c>
      <c r="BS890">
        <v>4</v>
      </c>
      <c r="BX890">
        <v>0</v>
      </c>
      <c r="BY890">
        <v>120.54</v>
      </c>
      <c r="BZ890">
        <v>0</v>
      </c>
      <c r="CA890">
        <v>4.6399999999999997</v>
      </c>
      <c r="CB890">
        <v>0</v>
      </c>
      <c r="CC890">
        <v>1</v>
      </c>
      <c r="CD890" s="56">
        <v>42095</v>
      </c>
      <c r="CE890" s="56">
        <v>42342</v>
      </c>
      <c r="CF890" s="56">
        <v>42342</v>
      </c>
      <c r="CG890" s="56">
        <v>42419</v>
      </c>
      <c r="CH890" s="56"/>
      <c r="CI890" s="56"/>
      <c r="CJ890">
        <v>0.26</v>
      </c>
      <c r="CK890">
        <v>0</v>
      </c>
      <c r="CL890">
        <v>0.03</v>
      </c>
      <c r="CM890">
        <v>0</v>
      </c>
      <c r="CN890">
        <v>0.51</v>
      </c>
      <c r="CO890">
        <v>0.4</v>
      </c>
      <c r="CP890">
        <v>0.04</v>
      </c>
      <c r="CQ890" t="s">
        <v>1154</v>
      </c>
      <c r="CR890" t="s">
        <v>1153</v>
      </c>
      <c r="CS890" t="s">
        <v>1395</v>
      </c>
      <c r="CT890" t="s">
        <v>1397</v>
      </c>
      <c r="CU890" t="s">
        <v>1396</v>
      </c>
      <c r="CV890" t="s">
        <v>4176</v>
      </c>
      <c r="CW890" t="s">
        <v>3202</v>
      </c>
      <c r="CX890" t="s">
        <v>853</v>
      </c>
      <c r="DC890" t="s">
        <v>1158</v>
      </c>
      <c r="DE890" t="s">
        <v>1392</v>
      </c>
    </row>
    <row r="891" spans="1:109" x14ac:dyDescent="0.25">
      <c r="A891" t="s">
        <v>1025</v>
      </c>
      <c r="B891">
        <v>1</v>
      </c>
      <c r="C891" s="56">
        <v>42419</v>
      </c>
      <c r="D891" t="s">
        <v>1153</v>
      </c>
      <c r="E891" t="s">
        <v>4177</v>
      </c>
      <c r="G891" t="s">
        <v>4178</v>
      </c>
      <c r="H891" t="s">
        <v>1144</v>
      </c>
      <c r="I891" t="s">
        <v>1144</v>
      </c>
      <c r="J891" t="s">
        <v>1144</v>
      </c>
      <c r="K891" t="s">
        <v>1144</v>
      </c>
      <c r="L891">
        <v>1.51</v>
      </c>
      <c r="M891">
        <v>6.3</v>
      </c>
      <c r="N891">
        <v>0</v>
      </c>
      <c r="O891" s="56">
        <v>0</v>
      </c>
      <c r="P891" s="56">
        <v>0</v>
      </c>
      <c r="Q891">
        <v>1</v>
      </c>
      <c r="R891">
        <v>1</v>
      </c>
      <c r="S891">
        <v>11</v>
      </c>
      <c r="T891">
        <v>8</v>
      </c>
      <c r="U891">
        <v>3</v>
      </c>
      <c r="V891">
        <v>1</v>
      </c>
      <c r="W891" t="s">
        <v>1156</v>
      </c>
      <c r="X891" t="s">
        <v>7662</v>
      </c>
      <c r="Y891">
        <v>21</v>
      </c>
      <c r="AA891">
        <v>0</v>
      </c>
      <c r="AB891">
        <v>0</v>
      </c>
      <c r="AC891">
        <v>0</v>
      </c>
      <c r="AD891">
        <v>0</v>
      </c>
      <c r="AE891">
        <v>0</v>
      </c>
      <c r="AF891">
        <v>0</v>
      </c>
      <c r="AG891">
        <v>0</v>
      </c>
      <c r="AJ891" s="56"/>
      <c r="AK891" s="56"/>
      <c r="AL891" s="56"/>
      <c r="AP891" t="s">
        <v>1155</v>
      </c>
      <c r="AR891">
        <v>5</v>
      </c>
      <c r="AS891" t="s">
        <v>1152</v>
      </c>
      <c r="AT891">
        <v>1</v>
      </c>
      <c r="AV891">
        <v>27</v>
      </c>
      <c r="AW891">
        <v>18</v>
      </c>
      <c r="AX891">
        <v>9</v>
      </c>
      <c r="AY891" t="s">
        <v>1145</v>
      </c>
      <c r="AZ891" t="s">
        <v>1148</v>
      </c>
      <c r="BA891">
        <v>20</v>
      </c>
      <c r="BD891">
        <v>1000000000</v>
      </c>
      <c r="BE891">
        <v>18</v>
      </c>
      <c r="BF891">
        <v>0.33</v>
      </c>
      <c r="BG891">
        <v>9</v>
      </c>
      <c r="BH891">
        <v>0</v>
      </c>
      <c r="BI891">
        <v>0</v>
      </c>
      <c r="BJ891">
        <v>0</v>
      </c>
      <c r="BK891">
        <v>0</v>
      </c>
      <c r="BL891">
        <v>0</v>
      </c>
      <c r="BM891">
        <v>27</v>
      </c>
      <c r="BN891">
        <v>0</v>
      </c>
      <c r="BO891">
        <v>0</v>
      </c>
      <c r="BP891">
        <v>0</v>
      </c>
      <c r="BR891">
        <v>0</v>
      </c>
      <c r="BS891">
        <v>7</v>
      </c>
      <c r="BT891">
        <v>5</v>
      </c>
      <c r="BX891">
        <v>0</v>
      </c>
      <c r="BY891">
        <v>0</v>
      </c>
      <c r="BZ891">
        <v>0</v>
      </c>
      <c r="CA891">
        <v>13.84</v>
      </c>
      <c r="CB891">
        <v>0</v>
      </c>
      <c r="CC891">
        <v>1</v>
      </c>
      <c r="CD891" s="56">
        <v>42272</v>
      </c>
      <c r="CE891" s="56">
        <v>42342</v>
      </c>
      <c r="CF891" s="56">
        <v>42342</v>
      </c>
      <c r="CG891" s="56">
        <v>42419</v>
      </c>
      <c r="CH891" s="56"/>
      <c r="CI891" s="56"/>
      <c r="CJ891">
        <v>0.05</v>
      </c>
      <c r="CK891">
        <v>0</v>
      </c>
      <c r="CL891">
        <v>0</v>
      </c>
      <c r="CM891">
        <v>0</v>
      </c>
      <c r="CN891">
        <v>0.9</v>
      </c>
      <c r="CO891">
        <v>0.05</v>
      </c>
      <c r="CP891">
        <v>0</v>
      </c>
      <c r="CQ891" t="s">
        <v>1154</v>
      </c>
      <c r="CR891" t="s">
        <v>1153</v>
      </c>
      <c r="CS891" t="s">
        <v>1725</v>
      </c>
      <c r="CT891" t="s">
        <v>1397</v>
      </c>
      <c r="CU891" t="s">
        <v>1396</v>
      </c>
      <c r="CV891" t="s">
        <v>4179</v>
      </c>
      <c r="CW891" t="s">
        <v>1727</v>
      </c>
      <c r="CX891" t="s">
        <v>853</v>
      </c>
      <c r="DC891" t="s">
        <v>1387</v>
      </c>
      <c r="DE891" t="s">
        <v>1728</v>
      </c>
    </row>
    <row r="892" spans="1:109" x14ac:dyDescent="0.25">
      <c r="A892" t="s">
        <v>1025</v>
      </c>
      <c r="B892">
        <v>1</v>
      </c>
      <c r="C892" s="56">
        <v>42419</v>
      </c>
      <c r="D892" t="s">
        <v>1153</v>
      </c>
      <c r="E892" t="s">
        <v>1603</v>
      </c>
      <c r="G892" t="s">
        <v>4180</v>
      </c>
      <c r="H892" t="s">
        <v>1144</v>
      </c>
      <c r="I892" t="s">
        <v>1144</v>
      </c>
      <c r="J892" t="s">
        <v>1144</v>
      </c>
      <c r="K892" t="s">
        <v>1144</v>
      </c>
      <c r="L892">
        <v>2.27</v>
      </c>
      <c r="M892">
        <v>6.25</v>
      </c>
      <c r="N892">
        <v>0</v>
      </c>
      <c r="O892" s="56">
        <v>0</v>
      </c>
      <c r="P892" s="56">
        <v>0</v>
      </c>
      <c r="Q892">
        <v>1</v>
      </c>
      <c r="R892">
        <v>1</v>
      </c>
      <c r="S892">
        <v>11</v>
      </c>
      <c r="T892">
        <v>8</v>
      </c>
      <c r="U892">
        <v>3</v>
      </c>
      <c r="V892">
        <v>1</v>
      </c>
      <c r="W892" t="s">
        <v>1156</v>
      </c>
      <c r="X892" t="s">
        <v>7716</v>
      </c>
      <c r="AA892">
        <v>0</v>
      </c>
      <c r="AB892">
        <v>0</v>
      </c>
      <c r="AC892">
        <v>0</v>
      </c>
      <c r="AD892">
        <v>0</v>
      </c>
      <c r="AE892">
        <v>0</v>
      </c>
      <c r="AF892">
        <v>0</v>
      </c>
      <c r="AG892">
        <v>0</v>
      </c>
      <c r="AJ892" s="56"/>
      <c r="AK892" s="56"/>
      <c r="AL892" s="56"/>
      <c r="AP892" t="s">
        <v>1155</v>
      </c>
      <c r="AR892">
        <v>5</v>
      </c>
      <c r="AS892" t="s">
        <v>1152</v>
      </c>
      <c r="AT892">
        <v>1</v>
      </c>
      <c r="AV892">
        <v>75</v>
      </c>
      <c r="AW892">
        <v>50</v>
      </c>
      <c r="AX892">
        <v>25</v>
      </c>
      <c r="AY892" t="s">
        <v>1146</v>
      </c>
      <c r="AZ892" t="s">
        <v>1145</v>
      </c>
      <c r="BA892">
        <v>94</v>
      </c>
      <c r="BD892">
        <v>1000000000</v>
      </c>
      <c r="BE892">
        <v>24</v>
      </c>
      <c r="BF892">
        <v>0.68</v>
      </c>
      <c r="BG892">
        <v>0</v>
      </c>
      <c r="BH892">
        <v>0</v>
      </c>
      <c r="BI892">
        <v>0</v>
      </c>
      <c r="BJ892">
        <v>0</v>
      </c>
      <c r="BK892">
        <v>0</v>
      </c>
      <c r="BL892">
        <v>20</v>
      </c>
      <c r="BM892">
        <v>44</v>
      </c>
      <c r="BN892">
        <v>0.41</v>
      </c>
      <c r="BO892">
        <v>0</v>
      </c>
      <c r="BP892">
        <v>0</v>
      </c>
      <c r="BR892">
        <v>30</v>
      </c>
      <c r="BS892">
        <v>20</v>
      </c>
      <c r="BX892">
        <v>3.98</v>
      </c>
      <c r="BY892">
        <v>0</v>
      </c>
      <c r="BZ892">
        <v>0</v>
      </c>
      <c r="CA892">
        <v>7.65</v>
      </c>
      <c r="CB892">
        <v>0</v>
      </c>
      <c r="CC892">
        <v>1</v>
      </c>
      <c r="CD892" s="56">
        <v>42284</v>
      </c>
      <c r="CE892" s="56">
        <v>42342</v>
      </c>
      <c r="CF892" s="56">
        <v>42342</v>
      </c>
      <c r="CG892" s="56">
        <v>42419</v>
      </c>
      <c r="CH892" s="56"/>
      <c r="CI892" s="56"/>
      <c r="CJ892">
        <v>0.22</v>
      </c>
      <c r="CK892">
        <v>1</v>
      </c>
      <c r="CL892">
        <v>0</v>
      </c>
      <c r="CM892">
        <v>0.01</v>
      </c>
      <c r="CN892">
        <v>0.56000000000000005</v>
      </c>
      <c r="CO892">
        <v>0.38</v>
      </c>
      <c r="CP892">
        <v>0</v>
      </c>
      <c r="CQ892" t="s">
        <v>1154</v>
      </c>
      <c r="CR892" t="s">
        <v>1153</v>
      </c>
      <c r="CS892" t="s">
        <v>1725</v>
      </c>
      <c r="CT892" t="s">
        <v>1397</v>
      </c>
      <c r="CU892" t="s">
        <v>1396</v>
      </c>
      <c r="CV892" t="s">
        <v>4181</v>
      </c>
      <c r="CW892" t="s">
        <v>1727</v>
      </c>
      <c r="CX892" t="s">
        <v>853</v>
      </c>
      <c r="DC892" t="s">
        <v>1387</v>
      </c>
      <c r="DE892" t="s">
        <v>1728</v>
      </c>
    </row>
    <row r="893" spans="1:109" x14ac:dyDescent="0.25">
      <c r="A893" t="s">
        <v>1025</v>
      </c>
      <c r="B893">
        <v>1</v>
      </c>
      <c r="C893" s="56">
        <v>42419</v>
      </c>
      <c r="D893" t="s">
        <v>1153</v>
      </c>
      <c r="E893" t="s">
        <v>4182</v>
      </c>
      <c r="G893" t="s">
        <v>4183</v>
      </c>
      <c r="H893" t="s">
        <v>1144</v>
      </c>
      <c r="I893" t="s">
        <v>1144</v>
      </c>
      <c r="J893" t="s">
        <v>1144</v>
      </c>
      <c r="K893" t="s">
        <v>1144</v>
      </c>
      <c r="L893">
        <v>1.01</v>
      </c>
      <c r="M893">
        <v>3.39</v>
      </c>
      <c r="N893">
        <v>0</v>
      </c>
      <c r="O893" s="56">
        <v>0</v>
      </c>
      <c r="P893" s="56">
        <v>0</v>
      </c>
      <c r="Q893">
        <v>1</v>
      </c>
      <c r="R893">
        <v>1</v>
      </c>
      <c r="S893">
        <v>11</v>
      </c>
      <c r="T893">
        <v>8</v>
      </c>
      <c r="U893">
        <v>3</v>
      </c>
      <c r="V893">
        <v>1</v>
      </c>
      <c r="W893" t="s">
        <v>1156</v>
      </c>
      <c r="X893" t="s">
        <v>7755</v>
      </c>
      <c r="AA893">
        <v>0</v>
      </c>
      <c r="AB893">
        <v>0</v>
      </c>
      <c r="AC893">
        <v>0</v>
      </c>
      <c r="AD893">
        <v>0</v>
      </c>
      <c r="AE893">
        <v>0</v>
      </c>
      <c r="AF893">
        <v>0</v>
      </c>
      <c r="AG893">
        <v>0</v>
      </c>
      <c r="AJ893" s="56"/>
      <c r="AK893" s="56"/>
      <c r="AL893" s="56"/>
      <c r="AM893">
        <v>10</v>
      </c>
      <c r="AP893" t="s">
        <v>1155</v>
      </c>
      <c r="AR893">
        <v>5</v>
      </c>
      <c r="AS893" t="s">
        <v>1152</v>
      </c>
      <c r="AT893">
        <v>1</v>
      </c>
      <c r="AV893">
        <v>15</v>
      </c>
      <c r="AW893">
        <v>10</v>
      </c>
      <c r="AX893">
        <v>5</v>
      </c>
      <c r="AY893" t="s">
        <v>1148</v>
      </c>
      <c r="AZ893" t="s">
        <v>1148</v>
      </c>
      <c r="BA893">
        <v>15</v>
      </c>
      <c r="BD893">
        <v>1000000000</v>
      </c>
      <c r="BE893">
        <v>14</v>
      </c>
      <c r="BF893">
        <v>7.0000000000000007E-2</v>
      </c>
      <c r="BG893">
        <v>0</v>
      </c>
      <c r="BH893">
        <v>0</v>
      </c>
      <c r="BI893">
        <v>0</v>
      </c>
      <c r="BJ893">
        <v>0</v>
      </c>
      <c r="BK893">
        <v>0</v>
      </c>
      <c r="BL893">
        <v>0</v>
      </c>
      <c r="BM893">
        <v>14</v>
      </c>
      <c r="BN893">
        <v>7.0000000000000007E-2</v>
      </c>
      <c r="BO893">
        <v>0</v>
      </c>
      <c r="BP893">
        <v>0</v>
      </c>
      <c r="BR893">
        <v>0</v>
      </c>
      <c r="BS893">
        <v>4</v>
      </c>
      <c r="BX893">
        <v>0</v>
      </c>
      <c r="BY893">
        <v>0</v>
      </c>
      <c r="BZ893">
        <v>0</v>
      </c>
      <c r="CA893">
        <v>10.28</v>
      </c>
      <c r="CB893">
        <v>0</v>
      </c>
      <c r="CC893">
        <v>1</v>
      </c>
      <c r="CD893" s="56">
        <v>42095</v>
      </c>
      <c r="CE893" s="56">
        <v>42342</v>
      </c>
      <c r="CF893" s="56">
        <v>42342</v>
      </c>
      <c r="CG893" s="56">
        <v>42419</v>
      </c>
      <c r="CH893" s="56"/>
      <c r="CI893" s="56"/>
      <c r="CJ893">
        <v>0.08</v>
      </c>
      <c r="CK893">
        <v>0</v>
      </c>
      <c r="CL893">
        <v>0</v>
      </c>
      <c r="CM893">
        <v>0</v>
      </c>
      <c r="CN893">
        <v>0</v>
      </c>
      <c r="CO893">
        <v>0.77</v>
      </c>
      <c r="CP893">
        <v>0.18</v>
      </c>
      <c r="CQ893" t="s">
        <v>1154</v>
      </c>
      <c r="CR893" t="s">
        <v>1153</v>
      </c>
      <c r="CS893" t="s">
        <v>1725</v>
      </c>
      <c r="CT893" t="s">
        <v>1397</v>
      </c>
      <c r="CU893" t="s">
        <v>1396</v>
      </c>
      <c r="CV893" t="s">
        <v>4184</v>
      </c>
      <c r="CW893" t="s">
        <v>1727</v>
      </c>
      <c r="CX893" t="s">
        <v>853</v>
      </c>
      <c r="DC893" t="s">
        <v>1387</v>
      </c>
      <c r="DE893" t="s">
        <v>1728</v>
      </c>
    </row>
    <row r="894" spans="1:109" x14ac:dyDescent="0.25">
      <c r="A894" t="s">
        <v>1025</v>
      </c>
      <c r="B894">
        <v>1</v>
      </c>
      <c r="C894" s="56">
        <v>42419</v>
      </c>
      <c r="D894" t="s">
        <v>1153</v>
      </c>
      <c r="E894" t="s">
        <v>4185</v>
      </c>
      <c r="G894" t="s">
        <v>4186</v>
      </c>
      <c r="H894" t="s">
        <v>1144</v>
      </c>
      <c r="I894" t="s">
        <v>1144</v>
      </c>
      <c r="J894" t="s">
        <v>1144</v>
      </c>
      <c r="K894" t="s">
        <v>1144</v>
      </c>
      <c r="L894">
        <v>0.23</v>
      </c>
      <c r="M894">
        <v>0.83</v>
      </c>
      <c r="N894">
        <v>0</v>
      </c>
      <c r="O894" s="56">
        <v>0</v>
      </c>
      <c r="P894" s="56">
        <v>0</v>
      </c>
      <c r="Q894">
        <v>1</v>
      </c>
      <c r="R894">
        <v>1</v>
      </c>
      <c r="S894">
        <v>11</v>
      </c>
      <c r="T894">
        <v>8</v>
      </c>
      <c r="U894">
        <v>3</v>
      </c>
      <c r="V894">
        <v>1</v>
      </c>
      <c r="X894" t="s">
        <v>7755</v>
      </c>
      <c r="AA894">
        <v>0</v>
      </c>
      <c r="AB894">
        <v>0</v>
      </c>
      <c r="AC894">
        <v>0</v>
      </c>
      <c r="AD894">
        <v>0</v>
      </c>
      <c r="AE894">
        <v>0</v>
      </c>
      <c r="AF894">
        <v>0</v>
      </c>
      <c r="AG894">
        <v>0</v>
      </c>
      <c r="AJ894" s="56"/>
      <c r="AK894" s="56"/>
      <c r="AL894" s="56"/>
      <c r="AP894" t="s">
        <v>1155</v>
      </c>
      <c r="AR894">
        <v>2</v>
      </c>
      <c r="AS894" t="s">
        <v>1152</v>
      </c>
      <c r="AT894">
        <v>1</v>
      </c>
      <c r="AV894">
        <v>14</v>
      </c>
      <c r="AW894">
        <v>9</v>
      </c>
      <c r="AX894">
        <v>5</v>
      </c>
      <c r="AY894" t="s">
        <v>1147</v>
      </c>
      <c r="AZ894" t="s">
        <v>1147</v>
      </c>
      <c r="BA894">
        <v>14</v>
      </c>
      <c r="BD894">
        <v>1000000000</v>
      </c>
      <c r="BE894">
        <v>16</v>
      </c>
      <c r="BF894">
        <v>-0.14000000000000001</v>
      </c>
      <c r="BG894">
        <v>0</v>
      </c>
      <c r="BH894">
        <v>0</v>
      </c>
      <c r="BI894">
        <v>0</v>
      </c>
      <c r="BJ894">
        <v>0</v>
      </c>
      <c r="BK894">
        <v>0</v>
      </c>
      <c r="BL894">
        <v>0</v>
      </c>
      <c r="BM894">
        <v>16</v>
      </c>
      <c r="BN894">
        <v>-0.14000000000000001</v>
      </c>
      <c r="BO894">
        <v>0</v>
      </c>
      <c r="BP894">
        <v>0</v>
      </c>
      <c r="BR894">
        <v>0</v>
      </c>
      <c r="BS894">
        <v>4</v>
      </c>
      <c r="BX894">
        <v>0</v>
      </c>
      <c r="BY894">
        <v>0.46</v>
      </c>
      <c r="BZ894">
        <v>0</v>
      </c>
      <c r="CA894">
        <v>11.38</v>
      </c>
      <c r="CB894">
        <v>0</v>
      </c>
      <c r="CC894">
        <v>1</v>
      </c>
      <c r="CD894" s="56">
        <v>42095</v>
      </c>
      <c r="CE894" s="56">
        <v>42342</v>
      </c>
      <c r="CF894" s="56">
        <v>42342</v>
      </c>
      <c r="CG894" s="56">
        <v>42419</v>
      </c>
      <c r="CH894" s="56"/>
      <c r="CI894" s="56"/>
      <c r="CJ894">
        <v>0</v>
      </c>
      <c r="CK894">
        <v>0</v>
      </c>
      <c r="CL894">
        <v>0</v>
      </c>
      <c r="CM894">
        <v>0</v>
      </c>
      <c r="CN894">
        <v>0</v>
      </c>
      <c r="CO894">
        <v>0</v>
      </c>
      <c r="CP894">
        <v>0.95</v>
      </c>
      <c r="CQ894" t="s">
        <v>1154</v>
      </c>
      <c r="CR894" t="s">
        <v>1153</v>
      </c>
      <c r="CS894" t="s">
        <v>1725</v>
      </c>
      <c r="CT894" t="s">
        <v>1397</v>
      </c>
      <c r="CU894" t="s">
        <v>1396</v>
      </c>
      <c r="CV894" t="s">
        <v>4187</v>
      </c>
      <c r="CW894" t="s">
        <v>1727</v>
      </c>
      <c r="CX894" t="s">
        <v>853</v>
      </c>
      <c r="DC894" t="s">
        <v>1387</v>
      </c>
      <c r="DE894" t="s">
        <v>1728</v>
      </c>
    </row>
    <row r="895" spans="1:109" x14ac:dyDescent="0.25">
      <c r="A895" t="s">
        <v>1025</v>
      </c>
      <c r="B895">
        <v>1</v>
      </c>
      <c r="C895" s="56">
        <v>42419</v>
      </c>
      <c r="D895" t="s">
        <v>1153</v>
      </c>
      <c r="E895" t="s">
        <v>1604</v>
      </c>
      <c r="G895" t="s">
        <v>4188</v>
      </c>
      <c r="H895" t="s">
        <v>1144</v>
      </c>
      <c r="I895" t="s">
        <v>1144</v>
      </c>
      <c r="J895" t="s">
        <v>1144</v>
      </c>
      <c r="K895" t="s">
        <v>1144</v>
      </c>
      <c r="L895">
        <v>19.170000000000002</v>
      </c>
      <c r="M895">
        <v>46.82</v>
      </c>
      <c r="N895">
        <v>0</v>
      </c>
      <c r="O895" s="56">
        <v>0</v>
      </c>
      <c r="P895" s="56">
        <v>0</v>
      </c>
      <c r="Q895">
        <v>1</v>
      </c>
      <c r="R895">
        <v>1</v>
      </c>
      <c r="S895">
        <v>11</v>
      </c>
      <c r="T895">
        <v>8</v>
      </c>
      <c r="U895">
        <v>3</v>
      </c>
      <c r="V895">
        <v>1</v>
      </c>
      <c r="W895" t="s">
        <v>1394</v>
      </c>
      <c r="X895" t="s">
        <v>7759</v>
      </c>
      <c r="AA895">
        <v>0</v>
      </c>
      <c r="AB895">
        <v>0</v>
      </c>
      <c r="AC895">
        <v>0</v>
      </c>
      <c r="AD895">
        <v>0</v>
      </c>
      <c r="AE895">
        <v>0</v>
      </c>
      <c r="AF895">
        <v>0</v>
      </c>
      <c r="AG895">
        <v>0</v>
      </c>
      <c r="AJ895" s="56"/>
      <c r="AK895" s="56"/>
      <c r="AL895" s="56"/>
      <c r="AP895" t="s">
        <v>1155</v>
      </c>
      <c r="AR895">
        <v>2</v>
      </c>
      <c r="AS895" t="s">
        <v>1152</v>
      </c>
      <c r="AT895">
        <v>1</v>
      </c>
      <c r="AV895">
        <v>15</v>
      </c>
      <c r="AW895">
        <v>10</v>
      </c>
      <c r="AX895">
        <v>5</v>
      </c>
      <c r="AY895" t="s">
        <v>1146</v>
      </c>
      <c r="AZ895" t="s">
        <v>1148</v>
      </c>
      <c r="BA895">
        <v>14</v>
      </c>
      <c r="BD895">
        <v>1000000000</v>
      </c>
      <c r="BE895">
        <v>5</v>
      </c>
      <c r="BF895">
        <v>0.67</v>
      </c>
      <c r="BG895">
        <v>5</v>
      </c>
      <c r="BH895">
        <v>0</v>
      </c>
      <c r="BI895">
        <v>0</v>
      </c>
      <c r="BJ895">
        <v>0</v>
      </c>
      <c r="BK895">
        <v>0</v>
      </c>
      <c r="BL895">
        <v>2</v>
      </c>
      <c r="BM895">
        <v>12</v>
      </c>
      <c r="BN895">
        <v>0.2</v>
      </c>
      <c r="BO895">
        <v>0</v>
      </c>
      <c r="BP895">
        <v>0</v>
      </c>
      <c r="BR895">
        <v>4</v>
      </c>
      <c r="BS895">
        <v>4</v>
      </c>
      <c r="BX895">
        <v>0</v>
      </c>
      <c r="BY895">
        <v>0</v>
      </c>
      <c r="BZ895">
        <v>0</v>
      </c>
      <c r="CA895">
        <v>6.29</v>
      </c>
      <c r="CB895">
        <v>0</v>
      </c>
      <c r="CC895">
        <v>1</v>
      </c>
      <c r="CD895" s="56">
        <v>42416</v>
      </c>
      <c r="CE895" s="56">
        <v>42416</v>
      </c>
      <c r="CF895" s="56">
        <v>42416</v>
      </c>
      <c r="CG895" s="56">
        <v>42493</v>
      </c>
      <c r="CH895" s="56"/>
      <c r="CI895" s="56"/>
      <c r="CJ895">
        <v>0</v>
      </c>
      <c r="CK895">
        <v>0</v>
      </c>
      <c r="CL895">
        <v>0</v>
      </c>
      <c r="CM895">
        <v>7.0000000000000007E-2</v>
      </c>
      <c r="CN895">
        <v>0</v>
      </c>
      <c r="CO895">
        <v>0</v>
      </c>
      <c r="CP895">
        <v>0</v>
      </c>
      <c r="CQ895" t="s">
        <v>1154</v>
      </c>
      <c r="CR895" t="s">
        <v>1153</v>
      </c>
      <c r="CS895" t="s">
        <v>1725</v>
      </c>
      <c r="CT895" t="s">
        <v>1397</v>
      </c>
      <c r="CU895" t="s">
        <v>1396</v>
      </c>
      <c r="CV895" t="s">
        <v>4189</v>
      </c>
      <c r="CW895" t="s">
        <v>1727</v>
      </c>
      <c r="CX895" t="s">
        <v>853</v>
      </c>
      <c r="DC895" t="s">
        <v>1387</v>
      </c>
      <c r="DE895" t="s">
        <v>1728</v>
      </c>
    </row>
    <row r="896" spans="1:109" x14ac:dyDescent="0.25">
      <c r="A896" t="s">
        <v>1025</v>
      </c>
      <c r="B896">
        <v>1</v>
      </c>
      <c r="C896" s="56">
        <v>42419</v>
      </c>
      <c r="D896" t="s">
        <v>1153</v>
      </c>
      <c r="E896" t="s">
        <v>4190</v>
      </c>
      <c r="G896" t="s">
        <v>4191</v>
      </c>
      <c r="H896" t="s">
        <v>1144</v>
      </c>
      <c r="I896" t="s">
        <v>1144</v>
      </c>
      <c r="J896" t="s">
        <v>1144</v>
      </c>
      <c r="K896" t="s">
        <v>1144</v>
      </c>
      <c r="L896">
        <v>2.64</v>
      </c>
      <c r="M896">
        <v>9.4</v>
      </c>
      <c r="N896">
        <v>0</v>
      </c>
      <c r="O896" s="56">
        <v>0</v>
      </c>
      <c r="P896" s="56">
        <v>0</v>
      </c>
      <c r="Q896">
        <v>1</v>
      </c>
      <c r="R896">
        <v>1</v>
      </c>
      <c r="S896">
        <v>11</v>
      </c>
      <c r="T896">
        <v>8</v>
      </c>
      <c r="U896">
        <v>3</v>
      </c>
      <c r="V896">
        <v>1</v>
      </c>
      <c r="X896" t="s">
        <v>7716</v>
      </c>
      <c r="AA896">
        <v>0</v>
      </c>
      <c r="AB896">
        <v>0</v>
      </c>
      <c r="AC896">
        <v>0</v>
      </c>
      <c r="AD896">
        <v>0</v>
      </c>
      <c r="AE896">
        <v>0</v>
      </c>
      <c r="AF896">
        <v>0</v>
      </c>
      <c r="AG896">
        <v>0</v>
      </c>
      <c r="AJ896" s="56"/>
      <c r="AK896" s="56"/>
      <c r="AL896" s="56"/>
      <c r="AP896" t="s">
        <v>1155</v>
      </c>
      <c r="AR896">
        <v>5</v>
      </c>
      <c r="AS896" t="s">
        <v>1152</v>
      </c>
      <c r="AT896">
        <v>1</v>
      </c>
      <c r="AV896">
        <v>21</v>
      </c>
      <c r="AW896">
        <v>14</v>
      </c>
      <c r="AX896">
        <v>7</v>
      </c>
      <c r="AY896" t="s">
        <v>1147</v>
      </c>
      <c r="AZ896" t="s">
        <v>1147</v>
      </c>
      <c r="BA896">
        <v>30</v>
      </c>
      <c r="BD896">
        <v>1000000000</v>
      </c>
      <c r="BE896">
        <v>24</v>
      </c>
      <c r="BF896">
        <v>-0.14000000000000001</v>
      </c>
      <c r="BG896">
        <v>0</v>
      </c>
      <c r="BH896">
        <v>0</v>
      </c>
      <c r="BI896">
        <v>0</v>
      </c>
      <c r="BJ896">
        <v>0</v>
      </c>
      <c r="BK896">
        <v>0</v>
      </c>
      <c r="BL896">
        <v>0</v>
      </c>
      <c r="BM896">
        <v>24</v>
      </c>
      <c r="BN896">
        <v>-0.14000000000000001</v>
      </c>
      <c r="BO896">
        <v>0</v>
      </c>
      <c r="BP896">
        <v>0</v>
      </c>
      <c r="BR896">
        <v>0</v>
      </c>
      <c r="BS896">
        <v>6</v>
      </c>
      <c r="BX896">
        <v>0</v>
      </c>
      <c r="BY896">
        <v>7.92</v>
      </c>
      <c r="BZ896">
        <v>0</v>
      </c>
      <c r="CA896">
        <v>11.17</v>
      </c>
      <c r="CB896">
        <v>0</v>
      </c>
      <c r="CC896">
        <v>1</v>
      </c>
      <c r="CD896" s="56">
        <v>42284</v>
      </c>
      <c r="CE896" s="56">
        <v>42342</v>
      </c>
      <c r="CF896" s="56">
        <v>42342</v>
      </c>
      <c r="CG896" s="56">
        <v>42419</v>
      </c>
      <c r="CH896" s="56"/>
      <c r="CI896" s="56"/>
      <c r="CJ896">
        <v>0.02</v>
      </c>
      <c r="CK896">
        <v>0</v>
      </c>
      <c r="CL896">
        <v>0</v>
      </c>
      <c r="CM896">
        <v>0</v>
      </c>
      <c r="CN896">
        <v>0</v>
      </c>
      <c r="CO896">
        <v>0</v>
      </c>
      <c r="CP896">
        <v>0.95</v>
      </c>
      <c r="CQ896" t="s">
        <v>1154</v>
      </c>
      <c r="CR896" t="s">
        <v>1153</v>
      </c>
      <c r="CS896" t="s">
        <v>1725</v>
      </c>
      <c r="CT896" t="s">
        <v>1397</v>
      </c>
      <c r="CU896" t="s">
        <v>1396</v>
      </c>
      <c r="CV896" t="s">
        <v>4192</v>
      </c>
      <c r="CW896" t="s">
        <v>1727</v>
      </c>
      <c r="CX896" t="s">
        <v>853</v>
      </c>
      <c r="DC896" t="s">
        <v>1387</v>
      </c>
      <c r="DE896" t="s">
        <v>1728</v>
      </c>
    </row>
    <row r="897" spans="1:109" x14ac:dyDescent="0.25">
      <c r="A897" t="s">
        <v>1025</v>
      </c>
      <c r="B897">
        <v>2</v>
      </c>
      <c r="C897" s="56">
        <v>42419</v>
      </c>
      <c r="D897" t="s">
        <v>1153</v>
      </c>
      <c r="E897" t="s">
        <v>4193</v>
      </c>
      <c r="G897" t="s">
        <v>4194</v>
      </c>
      <c r="H897" t="s">
        <v>1144</v>
      </c>
      <c r="I897" t="s">
        <v>1144</v>
      </c>
      <c r="J897" t="s">
        <v>1144</v>
      </c>
      <c r="K897" t="s">
        <v>1144</v>
      </c>
      <c r="L897">
        <v>21.69</v>
      </c>
      <c r="M897">
        <v>38.840000000000003</v>
      </c>
      <c r="N897">
        <v>0</v>
      </c>
      <c r="O897" s="56">
        <v>0</v>
      </c>
      <c r="P897" s="56">
        <v>0</v>
      </c>
      <c r="Q897">
        <v>1</v>
      </c>
      <c r="R897">
        <v>1</v>
      </c>
      <c r="S897">
        <v>11</v>
      </c>
      <c r="T897">
        <v>8</v>
      </c>
      <c r="U897">
        <v>3</v>
      </c>
      <c r="V897">
        <v>1</v>
      </c>
      <c r="X897" t="s">
        <v>7755</v>
      </c>
      <c r="AA897">
        <v>0</v>
      </c>
      <c r="AB897">
        <v>0</v>
      </c>
      <c r="AC897">
        <v>0</v>
      </c>
      <c r="AD897">
        <v>0</v>
      </c>
      <c r="AE897">
        <v>0</v>
      </c>
      <c r="AF897">
        <v>0</v>
      </c>
      <c r="AG897">
        <v>0</v>
      </c>
      <c r="AJ897" s="56"/>
      <c r="AK897" s="56"/>
      <c r="AL897" s="56"/>
      <c r="AP897" t="s">
        <v>1155</v>
      </c>
      <c r="AR897">
        <v>5</v>
      </c>
      <c r="AS897" t="s">
        <v>1152</v>
      </c>
      <c r="AT897">
        <v>1</v>
      </c>
      <c r="AV897">
        <v>60</v>
      </c>
      <c r="AW897">
        <v>40</v>
      </c>
      <c r="AX897">
        <v>20</v>
      </c>
      <c r="AY897" t="s">
        <v>1147</v>
      </c>
      <c r="AZ897" t="s">
        <v>1147</v>
      </c>
      <c r="BA897">
        <v>60</v>
      </c>
      <c r="BD897">
        <v>1000000000</v>
      </c>
      <c r="BE897">
        <v>89</v>
      </c>
      <c r="BF897">
        <v>-0.48</v>
      </c>
      <c r="BG897">
        <v>0</v>
      </c>
      <c r="BH897">
        <v>0</v>
      </c>
      <c r="BI897">
        <v>0</v>
      </c>
      <c r="BJ897">
        <v>0</v>
      </c>
      <c r="BK897">
        <v>0</v>
      </c>
      <c r="BL897">
        <v>0</v>
      </c>
      <c r="BM897">
        <v>89</v>
      </c>
      <c r="BN897">
        <v>-0.48</v>
      </c>
      <c r="BO897">
        <v>0</v>
      </c>
      <c r="BP897">
        <v>0</v>
      </c>
      <c r="BR897">
        <v>0</v>
      </c>
      <c r="BS897">
        <v>16</v>
      </c>
      <c r="BX897">
        <v>0</v>
      </c>
      <c r="BY897">
        <v>629.01</v>
      </c>
      <c r="BZ897">
        <v>0</v>
      </c>
      <c r="CA897">
        <v>3.45</v>
      </c>
      <c r="CB897">
        <v>0</v>
      </c>
      <c r="CC897">
        <v>1</v>
      </c>
      <c r="CD897" s="56">
        <v>42095</v>
      </c>
      <c r="CE897" s="56">
        <v>42342</v>
      </c>
      <c r="CF897" s="56">
        <v>42342</v>
      </c>
      <c r="CG897" s="56">
        <v>42419</v>
      </c>
      <c r="CH897" s="56"/>
      <c r="CI897" s="56"/>
      <c r="CJ897">
        <v>0.2</v>
      </c>
      <c r="CK897">
        <v>0</v>
      </c>
      <c r="CL897">
        <v>0</v>
      </c>
      <c r="CM897">
        <v>0</v>
      </c>
      <c r="CN897">
        <v>0</v>
      </c>
      <c r="CO897">
        <v>0.12</v>
      </c>
      <c r="CP897">
        <v>0.84</v>
      </c>
      <c r="CQ897" t="s">
        <v>1154</v>
      </c>
      <c r="CR897" t="s">
        <v>1153</v>
      </c>
      <c r="CS897" t="s">
        <v>1748</v>
      </c>
      <c r="CT897" t="s">
        <v>1397</v>
      </c>
      <c r="CU897" t="s">
        <v>1396</v>
      </c>
      <c r="CV897" t="s">
        <v>7679</v>
      </c>
      <c r="CW897" t="s">
        <v>1727</v>
      </c>
      <c r="CX897" t="s">
        <v>853</v>
      </c>
      <c r="DC897" t="s">
        <v>1387</v>
      </c>
      <c r="DE897" t="s">
        <v>1392</v>
      </c>
    </row>
    <row r="898" spans="1:109" x14ac:dyDescent="0.25">
      <c r="A898" t="s">
        <v>1025</v>
      </c>
      <c r="B898">
        <v>1</v>
      </c>
      <c r="C898" s="56">
        <v>42419</v>
      </c>
      <c r="D898" t="s">
        <v>1153</v>
      </c>
      <c r="E898" t="s">
        <v>1605</v>
      </c>
      <c r="G898" t="s">
        <v>4195</v>
      </c>
      <c r="H898" t="s">
        <v>1144</v>
      </c>
      <c r="I898" t="s">
        <v>1144</v>
      </c>
      <c r="J898" t="s">
        <v>1144</v>
      </c>
      <c r="K898" t="s">
        <v>1144</v>
      </c>
      <c r="L898">
        <v>0.74</v>
      </c>
      <c r="M898">
        <v>2.99</v>
      </c>
      <c r="N898">
        <v>0</v>
      </c>
      <c r="O898" s="56">
        <v>0</v>
      </c>
      <c r="P898" s="56">
        <v>0</v>
      </c>
      <c r="Q898">
        <v>1</v>
      </c>
      <c r="R898">
        <v>1</v>
      </c>
      <c r="S898">
        <v>11</v>
      </c>
      <c r="T898">
        <v>8</v>
      </c>
      <c r="U898">
        <v>3</v>
      </c>
      <c r="V898">
        <v>1</v>
      </c>
      <c r="W898" t="s">
        <v>1156</v>
      </c>
      <c r="X898" t="s">
        <v>7755</v>
      </c>
      <c r="Y898">
        <v>28</v>
      </c>
      <c r="AA898">
        <v>0</v>
      </c>
      <c r="AB898">
        <v>0</v>
      </c>
      <c r="AC898">
        <v>0</v>
      </c>
      <c r="AD898">
        <v>0</v>
      </c>
      <c r="AE898">
        <v>0</v>
      </c>
      <c r="AF898">
        <v>0</v>
      </c>
      <c r="AG898">
        <v>0</v>
      </c>
      <c r="AJ898" s="56"/>
      <c r="AK898" s="56"/>
      <c r="AL898" s="56"/>
      <c r="AP898" t="s">
        <v>1155</v>
      </c>
      <c r="AR898">
        <v>5</v>
      </c>
      <c r="AS898" t="s">
        <v>1152</v>
      </c>
      <c r="AT898">
        <v>1</v>
      </c>
      <c r="AV898">
        <v>40</v>
      </c>
      <c r="AW898">
        <v>27</v>
      </c>
      <c r="AX898">
        <v>13</v>
      </c>
      <c r="AY898" t="s">
        <v>1148</v>
      </c>
      <c r="AZ898" t="s">
        <v>1148</v>
      </c>
      <c r="BA898">
        <v>40</v>
      </c>
      <c r="BD898">
        <v>1000000000</v>
      </c>
      <c r="BE898">
        <v>30</v>
      </c>
      <c r="BF898">
        <v>0.25</v>
      </c>
      <c r="BG898">
        <v>0</v>
      </c>
      <c r="BH898">
        <v>0</v>
      </c>
      <c r="BI898">
        <v>0</v>
      </c>
      <c r="BJ898">
        <v>0</v>
      </c>
      <c r="BK898">
        <v>0</v>
      </c>
      <c r="BL898">
        <v>5</v>
      </c>
      <c r="BM898">
        <v>35</v>
      </c>
      <c r="BN898">
        <v>0.13</v>
      </c>
      <c r="BO898">
        <v>0</v>
      </c>
      <c r="BP898">
        <v>0</v>
      </c>
      <c r="BR898">
        <v>5</v>
      </c>
      <c r="BS898">
        <v>11</v>
      </c>
      <c r="BX898">
        <v>0</v>
      </c>
      <c r="BY898">
        <v>0</v>
      </c>
      <c r="BZ898">
        <v>0</v>
      </c>
      <c r="CA898">
        <v>13.27</v>
      </c>
      <c r="CB898">
        <v>0</v>
      </c>
      <c r="CC898">
        <v>1</v>
      </c>
      <c r="CD898" s="56">
        <v>42095</v>
      </c>
      <c r="CE898" s="56">
        <v>42342</v>
      </c>
      <c r="CF898" s="56">
        <v>42342</v>
      </c>
      <c r="CG898" s="56">
        <v>42419</v>
      </c>
      <c r="CH898" s="56"/>
      <c r="CI898" s="56"/>
      <c r="CJ898">
        <v>0.09</v>
      </c>
      <c r="CK898">
        <v>0</v>
      </c>
      <c r="CL898">
        <v>0</v>
      </c>
      <c r="CM898">
        <v>0</v>
      </c>
      <c r="CN898">
        <v>0</v>
      </c>
      <c r="CO898">
        <v>0.95</v>
      </c>
      <c r="CP898">
        <v>0</v>
      </c>
      <c r="CQ898" t="s">
        <v>1154</v>
      </c>
      <c r="CR898" t="s">
        <v>1153</v>
      </c>
      <c r="CS898" t="s">
        <v>1725</v>
      </c>
      <c r="CT898" t="s">
        <v>1397</v>
      </c>
      <c r="CU898" t="s">
        <v>1396</v>
      </c>
      <c r="CV898" t="s">
        <v>4196</v>
      </c>
      <c r="CW898" t="s">
        <v>1727</v>
      </c>
      <c r="CX898" t="s">
        <v>853</v>
      </c>
      <c r="DC898" t="s">
        <v>1387</v>
      </c>
      <c r="DE898" t="s">
        <v>1728</v>
      </c>
    </row>
    <row r="899" spans="1:109" x14ac:dyDescent="0.25">
      <c r="A899" t="s">
        <v>1025</v>
      </c>
      <c r="B899">
        <v>2</v>
      </c>
      <c r="C899" s="56">
        <v>42419</v>
      </c>
      <c r="D899" t="s">
        <v>1153</v>
      </c>
      <c r="E899" t="s">
        <v>4197</v>
      </c>
      <c r="G899" t="s">
        <v>4198</v>
      </c>
      <c r="H899" t="s">
        <v>1144</v>
      </c>
      <c r="I899" t="s">
        <v>1144</v>
      </c>
      <c r="J899" t="s">
        <v>1144</v>
      </c>
      <c r="K899" t="s">
        <v>1144</v>
      </c>
      <c r="L899">
        <v>22.78</v>
      </c>
      <c r="M899">
        <v>62.05</v>
      </c>
      <c r="N899">
        <v>0</v>
      </c>
      <c r="O899" s="56">
        <v>0</v>
      </c>
      <c r="P899" s="56">
        <v>0</v>
      </c>
      <c r="Q899">
        <v>1</v>
      </c>
      <c r="R899">
        <v>1</v>
      </c>
      <c r="S899">
        <v>11</v>
      </c>
      <c r="T899">
        <v>8</v>
      </c>
      <c r="U899">
        <v>3</v>
      </c>
      <c r="V899">
        <v>1</v>
      </c>
      <c r="X899" t="s">
        <v>7755</v>
      </c>
      <c r="AA899">
        <v>0</v>
      </c>
      <c r="AB899">
        <v>0</v>
      </c>
      <c r="AC899">
        <v>0</v>
      </c>
      <c r="AD899">
        <v>0</v>
      </c>
      <c r="AE899">
        <v>0</v>
      </c>
      <c r="AF899">
        <v>0</v>
      </c>
      <c r="AG899">
        <v>0</v>
      </c>
      <c r="AJ899" s="56"/>
      <c r="AK899" s="56"/>
      <c r="AL899" s="56"/>
      <c r="AP899" t="s">
        <v>1155</v>
      </c>
      <c r="AS899" t="s">
        <v>1152</v>
      </c>
      <c r="AT899">
        <v>1</v>
      </c>
      <c r="AV899">
        <v>2</v>
      </c>
      <c r="AW899">
        <v>2</v>
      </c>
      <c r="AX899">
        <v>1</v>
      </c>
      <c r="AY899" t="s">
        <v>1147</v>
      </c>
      <c r="AZ899" t="s">
        <v>1147</v>
      </c>
      <c r="BA899">
        <v>2</v>
      </c>
      <c r="BD899">
        <v>1000000000</v>
      </c>
      <c r="BE899">
        <v>4</v>
      </c>
      <c r="BF899">
        <v>-1</v>
      </c>
      <c r="BG899">
        <v>0</v>
      </c>
      <c r="BH899">
        <v>0</v>
      </c>
      <c r="BI899">
        <v>0</v>
      </c>
      <c r="BJ899">
        <v>0</v>
      </c>
      <c r="BK899">
        <v>0</v>
      </c>
      <c r="BL899">
        <v>0</v>
      </c>
      <c r="BM899">
        <v>4</v>
      </c>
      <c r="BN899">
        <v>-1</v>
      </c>
      <c r="BO899">
        <v>0</v>
      </c>
      <c r="BP899">
        <v>0</v>
      </c>
      <c r="BR899">
        <v>0</v>
      </c>
      <c r="BS899">
        <v>1</v>
      </c>
      <c r="BX899">
        <v>0</v>
      </c>
      <c r="BY899">
        <v>45.56</v>
      </c>
      <c r="BZ899">
        <v>0</v>
      </c>
      <c r="CA899">
        <v>7.52</v>
      </c>
      <c r="CB899">
        <v>0</v>
      </c>
      <c r="CC899">
        <v>1</v>
      </c>
      <c r="CD899" s="56">
        <v>42095</v>
      </c>
      <c r="CE899" s="56">
        <v>42342</v>
      </c>
      <c r="CF899" s="56">
        <v>42342</v>
      </c>
      <c r="CG899" s="56">
        <v>42419</v>
      </c>
      <c r="CH899" s="56"/>
      <c r="CI899" s="56"/>
      <c r="CJ899">
        <v>0</v>
      </c>
      <c r="CK899">
        <v>0</v>
      </c>
      <c r="CL899">
        <v>0</v>
      </c>
      <c r="CM899">
        <v>0</v>
      </c>
      <c r="CN899">
        <v>0</v>
      </c>
      <c r="CO899">
        <v>0</v>
      </c>
      <c r="CP899">
        <v>0.96</v>
      </c>
      <c r="CQ899" t="s">
        <v>1154</v>
      </c>
      <c r="CR899" t="s">
        <v>1153</v>
      </c>
      <c r="CS899" t="s">
        <v>1748</v>
      </c>
      <c r="CT899" t="s">
        <v>1397</v>
      </c>
      <c r="CU899" t="s">
        <v>1396</v>
      </c>
      <c r="CV899" t="s">
        <v>4199</v>
      </c>
      <c r="CW899" t="s">
        <v>1727</v>
      </c>
      <c r="CX899" t="s">
        <v>853</v>
      </c>
      <c r="DC899" t="s">
        <v>1387</v>
      </c>
      <c r="DE899" t="s">
        <v>1392</v>
      </c>
    </row>
    <row r="900" spans="1:109" x14ac:dyDescent="0.25">
      <c r="A900" t="s">
        <v>1025</v>
      </c>
      <c r="B900">
        <v>2</v>
      </c>
      <c r="C900" s="56">
        <v>42419</v>
      </c>
      <c r="D900" t="s">
        <v>1153</v>
      </c>
      <c r="E900" t="s">
        <v>1606</v>
      </c>
      <c r="G900" t="s">
        <v>4200</v>
      </c>
      <c r="H900" t="s">
        <v>1144</v>
      </c>
      <c r="I900" t="s">
        <v>1144</v>
      </c>
      <c r="J900" t="s">
        <v>1144</v>
      </c>
      <c r="K900" t="s">
        <v>1144</v>
      </c>
      <c r="L900">
        <v>1.57</v>
      </c>
      <c r="M900">
        <v>3.81</v>
      </c>
      <c r="N900">
        <v>0</v>
      </c>
      <c r="O900" s="56">
        <v>0</v>
      </c>
      <c r="P900" s="56">
        <v>0</v>
      </c>
      <c r="Q900">
        <v>1</v>
      </c>
      <c r="R900">
        <v>1</v>
      </c>
      <c r="S900">
        <v>11</v>
      </c>
      <c r="T900">
        <v>8</v>
      </c>
      <c r="U900">
        <v>3</v>
      </c>
      <c r="V900">
        <v>1</v>
      </c>
      <c r="W900" t="s">
        <v>1156</v>
      </c>
      <c r="X900" t="s">
        <v>7757</v>
      </c>
      <c r="AA900">
        <v>0</v>
      </c>
      <c r="AB900">
        <v>0</v>
      </c>
      <c r="AC900">
        <v>0</v>
      </c>
      <c r="AD900">
        <v>0</v>
      </c>
      <c r="AE900">
        <v>0</v>
      </c>
      <c r="AF900">
        <v>0</v>
      </c>
      <c r="AG900">
        <v>0</v>
      </c>
      <c r="AJ900" s="56"/>
      <c r="AK900" s="56"/>
      <c r="AL900" s="56"/>
      <c r="AP900" t="s">
        <v>1155</v>
      </c>
      <c r="AR900">
        <v>5</v>
      </c>
      <c r="AS900" t="s">
        <v>1152</v>
      </c>
      <c r="AT900">
        <v>1</v>
      </c>
      <c r="AV900">
        <v>21</v>
      </c>
      <c r="AW900">
        <v>14</v>
      </c>
      <c r="AX900">
        <v>7</v>
      </c>
      <c r="AY900" t="s">
        <v>1145</v>
      </c>
      <c r="AZ900" t="s">
        <v>1145</v>
      </c>
      <c r="BA900">
        <v>30</v>
      </c>
      <c r="BD900">
        <v>1000000000</v>
      </c>
      <c r="BE900">
        <v>10</v>
      </c>
      <c r="BF900">
        <v>0.52</v>
      </c>
      <c r="BG900">
        <v>0</v>
      </c>
      <c r="BH900">
        <v>0</v>
      </c>
      <c r="BI900">
        <v>0</v>
      </c>
      <c r="BJ900">
        <v>0</v>
      </c>
      <c r="BK900">
        <v>0</v>
      </c>
      <c r="BL900">
        <v>0</v>
      </c>
      <c r="BM900">
        <v>10</v>
      </c>
      <c r="BN900">
        <v>0.52</v>
      </c>
      <c r="BO900">
        <v>0</v>
      </c>
      <c r="BP900">
        <v>0</v>
      </c>
      <c r="BR900">
        <v>10</v>
      </c>
      <c r="BS900">
        <v>6</v>
      </c>
      <c r="BX900">
        <v>0</v>
      </c>
      <c r="BY900">
        <v>0</v>
      </c>
      <c r="BZ900">
        <v>0</v>
      </c>
      <c r="CA900">
        <v>6.23</v>
      </c>
      <c r="CB900">
        <v>0</v>
      </c>
      <c r="CC900">
        <v>1</v>
      </c>
      <c r="CD900" s="56">
        <v>42341</v>
      </c>
      <c r="CE900" s="56">
        <v>42342</v>
      </c>
      <c r="CF900" s="56">
        <v>42342</v>
      </c>
      <c r="CG900" s="56">
        <v>42419</v>
      </c>
      <c r="CH900" s="56"/>
      <c r="CI900" s="56"/>
      <c r="CJ900">
        <v>0.43</v>
      </c>
      <c r="CK900">
        <v>0</v>
      </c>
      <c r="CL900">
        <v>0</v>
      </c>
      <c r="CM900">
        <v>0</v>
      </c>
      <c r="CN900">
        <v>0.39</v>
      </c>
      <c r="CO900">
        <v>0.34</v>
      </c>
      <c r="CP900">
        <v>0.23</v>
      </c>
      <c r="CQ900" t="s">
        <v>1154</v>
      </c>
      <c r="CR900" t="s">
        <v>1153</v>
      </c>
      <c r="CS900" t="s">
        <v>1748</v>
      </c>
      <c r="CT900" t="s">
        <v>1397</v>
      </c>
      <c r="CU900" t="s">
        <v>1396</v>
      </c>
      <c r="CV900" t="s">
        <v>4201</v>
      </c>
      <c r="CW900" t="s">
        <v>1727</v>
      </c>
      <c r="CX900" t="s">
        <v>853</v>
      </c>
      <c r="DC900" t="s">
        <v>1387</v>
      </c>
      <c r="DE900" t="s">
        <v>1392</v>
      </c>
    </row>
    <row r="901" spans="1:109" x14ac:dyDescent="0.25">
      <c r="A901" t="s">
        <v>1025</v>
      </c>
      <c r="B901">
        <v>1</v>
      </c>
      <c r="C901" s="56">
        <v>42419</v>
      </c>
      <c r="D901" t="s">
        <v>1153</v>
      </c>
      <c r="E901" t="s">
        <v>4202</v>
      </c>
      <c r="G901" t="s">
        <v>4203</v>
      </c>
      <c r="H901" t="s">
        <v>1144</v>
      </c>
      <c r="I901" t="s">
        <v>1144</v>
      </c>
      <c r="J901" t="s">
        <v>1144</v>
      </c>
      <c r="K901" t="s">
        <v>1144</v>
      </c>
      <c r="L901">
        <v>1.8</v>
      </c>
      <c r="M901">
        <v>4.2</v>
      </c>
      <c r="N901">
        <v>0</v>
      </c>
      <c r="O901" s="56">
        <v>0</v>
      </c>
      <c r="P901" s="56">
        <v>0</v>
      </c>
      <c r="Q901">
        <v>1</v>
      </c>
      <c r="R901">
        <v>1</v>
      </c>
      <c r="S901">
        <v>11</v>
      </c>
      <c r="T901">
        <v>8</v>
      </c>
      <c r="U901">
        <v>3</v>
      </c>
      <c r="V901">
        <v>1</v>
      </c>
      <c r="X901" t="s">
        <v>7755</v>
      </c>
      <c r="AA901">
        <v>0</v>
      </c>
      <c r="AB901">
        <v>0</v>
      </c>
      <c r="AC901">
        <v>0</v>
      </c>
      <c r="AD901">
        <v>0</v>
      </c>
      <c r="AE901">
        <v>0</v>
      </c>
      <c r="AF901">
        <v>0</v>
      </c>
      <c r="AG901">
        <v>0</v>
      </c>
      <c r="AJ901" s="56"/>
      <c r="AK901" s="56"/>
      <c r="AL901" s="56"/>
      <c r="AP901" t="s">
        <v>1155</v>
      </c>
      <c r="AR901">
        <v>2</v>
      </c>
      <c r="AS901" t="s">
        <v>1152</v>
      </c>
      <c r="AT901">
        <v>1</v>
      </c>
      <c r="AV901">
        <v>7</v>
      </c>
      <c r="AW901">
        <v>5</v>
      </c>
      <c r="AX901">
        <v>2</v>
      </c>
      <c r="AY901" t="s">
        <v>1147</v>
      </c>
      <c r="AZ901" t="s">
        <v>1147</v>
      </c>
      <c r="BA901">
        <v>7</v>
      </c>
      <c r="BD901">
        <v>1000000000</v>
      </c>
      <c r="BE901">
        <v>10</v>
      </c>
      <c r="BF901">
        <v>-0.43</v>
      </c>
      <c r="BG901">
        <v>0</v>
      </c>
      <c r="BH901">
        <v>0</v>
      </c>
      <c r="BI901">
        <v>0</v>
      </c>
      <c r="BJ901">
        <v>0</v>
      </c>
      <c r="BK901">
        <v>0</v>
      </c>
      <c r="BL901">
        <v>0</v>
      </c>
      <c r="BM901">
        <v>10</v>
      </c>
      <c r="BN901">
        <v>-0.43</v>
      </c>
      <c r="BO901">
        <v>0</v>
      </c>
      <c r="BP901">
        <v>0</v>
      </c>
      <c r="BR901">
        <v>0</v>
      </c>
      <c r="BS901">
        <v>2</v>
      </c>
      <c r="BX901">
        <v>0</v>
      </c>
      <c r="BY901">
        <v>5.4</v>
      </c>
      <c r="BZ901">
        <v>0</v>
      </c>
      <c r="CA901">
        <v>5.82</v>
      </c>
      <c r="CB901">
        <v>0</v>
      </c>
      <c r="CC901">
        <v>1</v>
      </c>
      <c r="CD901" s="56">
        <v>42095</v>
      </c>
      <c r="CE901" s="56">
        <v>42342</v>
      </c>
      <c r="CF901" s="56">
        <v>42342</v>
      </c>
      <c r="CG901" s="56">
        <v>42419</v>
      </c>
      <c r="CH901" s="56"/>
      <c r="CI901" s="56"/>
      <c r="CJ901">
        <v>0</v>
      </c>
      <c r="CK901">
        <v>0</v>
      </c>
      <c r="CL901">
        <v>0</v>
      </c>
      <c r="CM901">
        <v>0</v>
      </c>
      <c r="CN901">
        <v>0</v>
      </c>
      <c r="CO901">
        <v>0</v>
      </c>
      <c r="CP901">
        <v>0.95</v>
      </c>
      <c r="CQ901" t="s">
        <v>1154</v>
      </c>
      <c r="CR901" t="s">
        <v>1153</v>
      </c>
      <c r="CS901" t="s">
        <v>1725</v>
      </c>
      <c r="CT901" t="s">
        <v>1397</v>
      </c>
      <c r="CU901" t="s">
        <v>1396</v>
      </c>
      <c r="CV901" t="s">
        <v>4204</v>
      </c>
      <c r="CW901" t="s">
        <v>1727</v>
      </c>
      <c r="CX901" t="s">
        <v>853</v>
      </c>
      <c r="DC901" t="s">
        <v>1387</v>
      </c>
      <c r="DE901" t="s">
        <v>1728</v>
      </c>
    </row>
    <row r="902" spans="1:109" x14ac:dyDescent="0.25">
      <c r="A902" t="s">
        <v>1025</v>
      </c>
      <c r="B902">
        <v>1</v>
      </c>
      <c r="C902" s="56">
        <v>42419</v>
      </c>
      <c r="D902" t="s">
        <v>1153</v>
      </c>
      <c r="E902" t="s">
        <v>4205</v>
      </c>
      <c r="G902" t="s">
        <v>4206</v>
      </c>
      <c r="H902" t="s">
        <v>1144</v>
      </c>
      <c r="I902" t="s">
        <v>1144</v>
      </c>
      <c r="J902" t="s">
        <v>1144</v>
      </c>
      <c r="K902" t="s">
        <v>1144</v>
      </c>
      <c r="L902">
        <v>0.25</v>
      </c>
      <c r="M902">
        <v>0.56000000000000005</v>
      </c>
      <c r="N902">
        <v>0</v>
      </c>
      <c r="O902" s="56">
        <v>0</v>
      </c>
      <c r="P902" s="56">
        <v>0</v>
      </c>
      <c r="Q902">
        <v>1</v>
      </c>
      <c r="R902">
        <v>1</v>
      </c>
      <c r="S902">
        <v>11</v>
      </c>
      <c r="T902">
        <v>8</v>
      </c>
      <c r="U902">
        <v>3</v>
      </c>
      <c r="V902">
        <v>1</v>
      </c>
      <c r="W902" t="s">
        <v>1394</v>
      </c>
      <c r="X902" t="s">
        <v>7759</v>
      </c>
      <c r="AA902">
        <v>0</v>
      </c>
      <c r="AB902">
        <v>0</v>
      </c>
      <c r="AC902">
        <v>0</v>
      </c>
      <c r="AD902">
        <v>0</v>
      </c>
      <c r="AE902">
        <v>0</v>
      </c>
      <c r="AF902">
        <v>63</v>
      </c>
      <c r="AG902">
        <v>0</v>
      </c>
      <c r="AJ902" s="56"/>
      <c r="AK902" s="56"/>
      <c r="AL902" s="56"/>
      <c r="AP902" t="s">
        <v>1155</v>
      </c>
      <c r="AS902" t="s">
        <v>1152</v>
      </c>
      <c r="AT902">
        <v>1</v>
      </c>
      <c r="AV902">
        <v>6</v>
      </c>
      <c r="AW902">
        <v>4</v>
      </c>
      <c r="AX902">
        <v>2</v>
      </c>
      <c r="AY902" t="s">
        <v>839</v>
      </c>
      <c r="AZ902" t="s">
        <v>1145</v>
      </c>
      <c r="BA902">
        <v>4</v>
      </c>
      <c r="BD902">
        <v>1000000000</v>
      </c>
      <c r="BE902">
        <v>0</v>
      </c>
      <c r="BF902">
        <v>1</v>
      </c>
      <c r="BG902">
        <v>1</v>
      </c>
      <c r="BH902">
        <v>0</v>
      </c>
      <c r="BI902">
        <v>0</v>
      </c>
      <c r="BJ902">
        <v>0</v>
      </c>
      <c r="BK902">
        <v>0</v>
      </c>
      <c r="BL902">
        <v>3</v>
      </c>
      <c r="BM902">
        <v>4</v>
      </c>
      <c r="BN902">
        <v>0.33</v>
      </c>
      <c r="BO902">
        <v>0</v>
      </c>
      <c r="BP902">
        <v>0</v>
      </c>
      <c r="BR902">
        <v>2</v>
      </c>
      <c r="BS902">
        <v>2</v>
      </c>
      <c r="BX902">
        <v>0.62</v>
      </c>
      <c r="BY902">
        <v>0</v>
      </c>
      <c r="BZ902">
        <v>0</v>
      </c>
      <c r="CA902">
        <v>5.41</v>
      </c>
      <c r="CB902">
        <v>0</v>
      </c>
      <c r="CC902">
        <v>1</v>
      </c>
      <c r="CD902" s="56">
        <v>42416</v>
      </c>
      <c r="CE902" s="56">
        <v>42416</v>
      </c>
      <c r="CF902" s="56">
        <v>42416</v>
      </c>
      <c r="CG902" s="56">
        <v>42493</v>
      </c>
      <c r="CH902" s="56"/>
      <c r="CI902" s="56"/>
      <c r="CJ902">
        <v>1</v>
      </c>
      <c r="CK902">
        <v>0</v>
      </c>
      <c r="CL902">
        <v>7.0000000000000007E-2</v>
      </c>
      <c r="CM902">
        <v>0</v>
      </c>
      <c r="CN902">
        <v>0</v>
      </c>
      <c r="CO902">
        <v>0</v>
      </c>
      <c r="CP902">
        <v>0</v>
      </c>
      <c r="CQ902" t="s">
        <v>1154</v>
      </c>
      <c r="CR902" t="s">
        <v>1153</v>
      </c>
      <c r="CS902" t="s">
        <v>1725</v>
      </c>
      <c r="CT902" t="s">
        <v>1397</v>
      </c>
      <c r="CU902" t="s">
        <v>1396</v>
      </c>
      <c r="CV902" t="s">
        <v>4207</v>
      </c>
      <c r="CW902" t="s">
        <v>1727</v>
      </c>
      <c r="CX902" t="s">
        <v>853</v>
      </c>
      <c r="DC902" t="s">
        <v>1387</v>
      </c>
      <c r="DE902" t="s">
        <v>1728</v>
      </c>
    </row>
    <row r="903" spans="1:109" x14ac:dyDescent="0.25">
      <c r="A903" t="s">
        <v>1025</v>
      </c>
      <c r="B903">
        <v>1</v>
      </c>
      <c r="C903" s="56">
        <v>42419</v>
      </c>
      <c r="D903" t="s">
        <v>1153</v>
      </c>
      <c r="E903" t="s">
        <v>4208</v>
      </c>
      <c r="G903" t="s">
        <v>4209</v>
      </c>
      <c r="H903" t="s">
        <v>1144</v>
      </c>
      <c r="I903" t="s">
        <v>1144</v>
      </c>
      <c r="J903" t="s">
        <v>1144</v>
      </c>
      <c r="K903" t="s">
        <v>1144</v>
      </c>
      <c r="L903">
        <v>1.52</v>
      </c>
      <c r="M903">
        <v>5.99</v>
      </c>
      <c r="N903">
        <v>0</v>
      </c>
      <c r="O903" s="56">
        <v>0</v>
      </c>
      <c r="P903" s="56">
        <v>0</v>
      </c>
      <c r="Q903">
        <v>1</v>
      </c>
      <c r="R903">
        <v>1</v>
      </c>
      <c r="S903">
        <v>11</v>
      </c>
      <c r="T903">
        <v>8</v>
      </c>
      <c r="U903">
        <v>3</v>
      </c>
      <c r="V903">
        <v>1</v>
      </c>
      <c r="X903" t="s">
        <v>7756</v>
      </c>
      <c r="AA903">
        <v>0</v>
      </c>
      <c r="AB903">
        <v>0</v>
      </c>
      <c r="AC903">
        <v>0</v>
      </c>
      <c r="AD903">
        <v>0</v>
      </c>
      <c r="AE903">
        <v>0</v>
      </c>
      <c r="AF903">
        <v>0</v>
      </c>
      <c r="AG903">
        <v>0</v>
      </c>
      <c r="AJ903" s="56"/>
      <c r="AK903" s="56"/>
      <c r="AL903" s="56"/>
      <c r="AM903">
        <v>8</v>
      </c>
      <c r="AP903" t="s">
        <v>1155</v>
      </c>
      <c r="AR903">
        <v>5</v>
      </c>
      <c r="AS903" t="s">
        <v>1152</v>
      </c>
      <c r="AT903">
        <v>1</v>
      </c>
      <c r="AV903">
        <v>18</v>
      </c>
      <c r="AW903">
        <v>12</v>
      </c>
      <c r="AX903">
        <v>6</v>
      </c>
      <c r="AY903" t="s">
        <v>1147</v>
      </c>
      <c r="AZ903" t="s">
        <v>1147</v>
      </c>
      <c r="BA903">
        <v>26</v>
      </c>
      <c r="BD903">
        <v>1000000000</v>
      </c>
      <c r="BE903">
        <v>20</v>
      </c>
      <c r="BF903">
        <v>-0.11</v>
      </c>
      <c r="BG903">
        <v>0</v>
      </c>
      <c r="BH903">
        <v>0</v>
      </c>
      <c r="BI903">
        <v>0</v>
      </c>
      <c r="BJ903">
        <v>0</v>
      </c>
      <c r="BK903">
        <v>0</v>
      </c>
      <c r="BL903">
        <v>0</v>
      </c>
      <c r="BM903">
        <v>20</v>
      </c>
      <c r="BN903">
        <v>-0.11</v>
      </c>
      <c r="BO903">
        <v>0</v>
      </c>
      <c r="BP903">
        <v>0</v>
      </c>
      <c r="BR903">
        <v>0</v>
      </c>
      <c r="BS903">
        <v>5</v>
      </c>
      <c r="BX903">
        <v>0</v>
      </c>
      <c r="BY903">
        <v>3.04</v>
      </c>
      <c r="BZ903">
        <v>0</v>
      </c>
      <c r="CA903">
        <v>12.83</v>
      </c>
      <c r="CB903">
        <v>0</v>
      </c>
      <c r="CC903">
        <v>1</v>
      </c>
      <c r="CD903" s="56">
        <v>42318</v>
      </c>
      <c r="CE903" s="56">
        <v>42342</v>
      </c>
      <c r="CF903" s="56">
        <v>42342</v>
      </c>
      <c r="CG903" s="56">
        <v>42419</v>
      </c>
      <c r="CH903" s="56"/>
      <c r="CI903" s="56"/>
      <c r="CJ903">
        <v>0.03</v>
      </c>
      <c r="CK903">
        <v>0</v>
      </c>
      <c r="CL903">
        <v>0</v>
      </c>
      <c r="CM903">
        <v>0</v>
      </c>
      <c r="CN903">
        <v>0</v>
      </c>
      <c r="CO903">
        <v>0</v>
      </c>
      <c r="CP903">
        <v>0.95</v>
      </c>
      <c r="CQ903" t="s">
        <v>1154</v>
      </c>
      <c r="CR903" t="s">
        <v>1153</v>
      </c>
      <c r="CS903" t="s">
        <v>1725</v>
      </c>
      <c r="CT903" t="s">
        <v>1397</v>
      </c>
      <c r="CU903" t="s">
        <v>1396</v>
      </c>
      <c r="CV903" t="s">
        <v>4210</v>
      </c>
      <c r="CW903" t="s">
        <v>1727</v>
      </c>
      <c r="CX903" t="s">
        <v>853</v>
      </c>
      <c r="DC903" t="s">
        <v>1387</v>
      </c>
      <c r="DE903" t="s">
        <v>1728</v>
      </c>
    </row>
    <row r="904" spans="1:109" x14ac:dyDescent="0.25">
      <c r="A904" t="s">
        <v>1025</v>
      </c>
      <c r="B904">
        <v>1</v>
      </c>
      <c r="C904" s="56">
        <v>42419</v>
      </c>
      <c r="D904" t="s">
        <v>1153</v>
      </c>
      <c r="E904" t="s">
        <v>1607</v>
      </c>
      <c r="G904" t="s">
        <v>4211</v>
      </c>
      <c r="H904" t="s">
        <v>1144</v>
      </c>
      <c r="I904" t="s">
        <v>1144</v>
      </c>
      <c r="J904" t="s">
        <v>1144</v>
      </c>
      <c r="K904" t="s">
        <v>1144</v>
      </c>
      <c r="L904">
        <v>15.48</v>
      </c>
      <c r="M904">
        <v>48.52</v>
      </c>
      <c r="N904">
        <v>0</v>
      </c>
      <c r="O904" s="56">
        <v>0</v>
      </c>
      <c r="P904" s="56">
        <v>0</v>
      </c>
      <c r="Q904">
        <v>1</v>
      </c>
      <c r="R904">
        <v>1</v>
      </c>
      <c r="S904">
        <v>11</v>
      </c>
      <c r="T904">
        <v>8</v>
      </c>
      <c r="U904">
        <v>3</v>
      </c>
      <c r="V904">
        <v>1</v>
      </c>
      <c r="W904" t="s">
        <v>1156</v>
      </c>
      <c r="X904" t="s">
        <v>7716</v>
      </c>
      <c r="AA904">
        <v>0</v>
      </c>
      <c r="AB904">
        <v>0</v>
      </c>
      <c r="AC904">
        <v>0</v>
      </c>
      <c r="AD904">
        <v>0</v>
      </c>
      <c r="AE904">
        <v>0</v>
      </c>
      <c r="AF904">
        <v>0</v>
      </c>
      <c r="AG904">
        <v>0</v>
      </c>
      <c r="AJ904" s="56"/>
      <c r="AK904" s="56"/>
      <c r="AL904" s="56"/>
      <c r="AP904" t="s">
        <v>1155</v>
      </c>
      <c r="AR904">
        <v>5</v>
      </c>
      <c r="AS904" t="s">
        <v>1152</v>
      </c>
      <c r="AT904">
        <v>1</v>
      </c>
      <c r="AV904">
        <v>133</v>
      </c>
      <c r="AW904">
        <v>88</v>
      </c>
      <c r="AX904">
        <v>44</v>
      </c>
      <c r="AY904" t="s">
        <v>1145</v>
      </c>
      <c r="AZ904" t="s">
        <v>1148</v>
      </c>
      <c r="BA904">
        <v>100</v>
      </c>
      <c r="BD904">
        <v>1000000000</v>
      </c>
      <c r="BE904">
        <v>79</v>
      </c>
      <c r="BF904">
        <v>0.41</v>
      </c>
      <c r="BG904">
        <v>11</v>
      </c>
      <c r="BH904">
        <v>0</v>
      </c>
      <c r="BI904">
        <v>0</v>
      </c>
      <c r="BJ904">
        <v>0</v>
      </c>
      <c r="BK904">
        <v>0</v>
      </c>
      <c r="BL904">
        <v>0</v>
      </c>
      <c r="BM904">
        <v>90</v>
      </c>
      <c r="BN904">
        <v>0.32</v>
      </c>
      <c r="BO904">
        <v>0</v>
      </c>
      <c r="BP904">
        <v>0</v>
      </c>
      <c r="BR904">
        <v>45</v>
      </c>
      <c r="BS904">
        <v>36</v>
      </c>
      <c r="BT904">
        <v>15</v>
      </c>
      <c r="BX904">
        <v>0</v>
      </c>
      <c r="BY904">
        <v>0</v>
      </c>
      <c r="BZ904">
        <v>0</v>
      </c>
      <c r="CA904">
        <v>9.31</v>
      </c>
      <c r="CB904">
        <v>0</v>
      </c>
      <c r="CC904">
        <v>1</v>
      </c>
      <c r="CD904" s="56">
        <v>42284</v>
      </c>
      <c r="CE904" s="56">
        <v>42342</v>
      </c>
      <c r="CF904" s="56">
        <v>42342</v>
      </c>
      <c r="CG904" s="56">
        <v>42419</v>
      </c>
      <c r="CH904" s="56"/>
      <c r="CI904" s="56"/>
      <c r="CJ904">
        <v>0.33</v>
      </c>
      <c r="CK904">
        <v>14</v>
      </c>
      <c r="CL904">
        <v>0</v>
      </c>
      <c r="CM904">
        <v>0.05</v>
      </c>
      <c r="CN904">
        <v>0.6</v>
      </c>
      <c r="CO904">
        <v>0.3</v>
      </c>
      <c r="CP904">
        <v>0</v>
      </c>
      <c r="CQ904" t="s">
        <v>1154</v>
      </c>
      <c r="CR904" t="s">
        <v>1153</v>
      </c>
      <c r="CS904" t="s">
        <v>1725</v>
      </c>
      <c r="CT904" t="s">
        <v>1397</v>
      </c>
      <c r="CU904" t="s">
        <v>1396</v>
      </c>
      <c r="CV904" t="s">
        <v>4212</v>
      </c>
      <c r="CW904" t="s">
        <v>1727</v>
      </c>
      <c r="CX904" t="s">
        <v>853</v>
      </c>
      <c r="DC904" t="s">
        <v>1387</v>
      </c>
      <c r="DE904" t="s">
        <v>1728</v>
      </c>
    </row>
    <row r="905" spans="1:109" x14ac:dyDescent="0.25">
      <c r="A905" t="s">
        <v>1025</v>
      </c>
      <c r="B905">
        <v>6</v>
      </c>
      <c r="C905" s="56">
        <v>42419</v>
      </c>
      <c r="D905" t="s">
        <v>1153</v>
      </c>
      <c r="E905" t="s">
        <v>4213</v>
      </c>
      <c r="G905" t="s">
        <v>4214</v>
      </c>
      <c r="H905" t="s">
        <v>1144</v>
      </c>
      <c r="I905" t="s">
        <v>1144</v>
      </c>
      <c r="J905" t="s">
        <v>1144</v>
      </c>
      <c r="K905" t="s">
        <v>1144</v>
      </c>
      <c r="L905">
        <v>22.27</v>
      </c>
      <c r="M905">
        <v>41.2</v>
      </c>
      <c r="N905">
        <v>0</v>
      </c>
      <c r="O905" s="56">
        <v>0</v>
      </c>
      <c r="P905" s="56">
        <v>0</v>
      </c>
      <c r="Q905">
        <v>1</v>
      </c>
      <c r="R905">
        <v>1</v>
      </c>
      <c r="S905">
        <v>11</v>
      </c>
      <c r="T905">
        <v>8</v>
      </c>
      <c r="U905">
        <v>3</v>
      </c>
      <c r="V905">
        <v>1</v>
      </c>
      <c r="X905" t="s">
        <v>7755</v>
      </c>
      <c r="AA905">
        <v>0</v>
      </c>
      <c r="AB905">
        <v>0</v>
      </c>
      <c r="AC905">
        <v>0</v>
      </c>
      <c r="AD905">
        <v>0</v>
      </c>
      <c r="AE905">
        <v>0</v>
      </c>
      <c r="AF905">
        <v>0</v>
      </c>
      <c r="AG905">
        <v>0</v>
      </c>
      <c r="AJ905" s="56"/>
      <c r="AK905" s="56"/>
      <c r="AL905" s="56"/>
      <c r="AP905" t="s">
        <v>1155</v>
      </c>
      <c r="AS905" t="s">
        <v>1152</v>
      </c>
      <c r="AT905">
        <v>1</v>
      </c>
      <c r="AV905">
        <v>0</v>
      </c>
      <c r="AW905">
        <v>0</v>
      </c>
      <c r="AX905">
        <v>0</v>
      </c>
      <c r="AY905" t="s">
        <v>1388</v>
      </c>
      <c r="AZ905" t="s">
        <v>1388</v>
      </c>
      <c r="BA905">
        <v>0</v>
      </c>
      <c r="BD905">
        <v>1000000000</v>
      </c>
      <c r="BE905">
        <v>0</v>
      </c>
      <c r="BF905">
        <v>0</v>
      </c>
      <c r="BG905">
        <v>0</v>
      </c>
      <c r="BH905">
        <v>0</v>
      </c>
      <c r="BI905">
        <v>0</v>
      </c>
      <c r="BJ905">
        <v>0</v>
      </c>
      <c r="BK905">
        <v>0</v>
      </c>
      <c r="BL905">
        <v>0</v>
      </c>
      <c r="BM905">
        <v>0</v>
      </c>
      <c r="BN905">
        <v>0</v>
      </c>
      <c r="BO905">
        <v>0</v>
      </c>
      <c r="BP905">
        <v>0</v>
      </c>
      <c r="BR905">
        <v>0</v>
      </c>
      <c r="BS905">
        <v>0</v>
      </c>
      <c r="BX905">
        <v>0</v>
      </c>
      <c r="BY905">
        <v>0</v>
      </c>
      <c r="BZ905">
        <v>0</v>
      </c>
      <c r="CA905">
        <v>0</v>
      </c>
      <c r="CB905">
        <v>0</v>
      </c>
      <c r="CC905">
        <v>1</v>
      </c>
      <c r="CD905" s="56">
        <v>42095</v>
      </c>
      <c r="CE905" s="56">
        <v>42342</v>
      </c>
      <c r="CF905" s="56">
        <v>42342</v>
      </c>
      <c r="CG905" s="56">
        <v>42419</v>
      </c>
      <c r="CH905" s="56"/>
      <c r="CI905" s="56"/>
      <c r="CJ905">
        <v>1</v>
      </c>
      <c r="CK905">
        <v>0</v>
      </c>
      <c r="CL905">
        <v>0.97</v>
      </c>
      <c r="CM905">
        <v>0</v>
      </c>
      <c r="CN905">
        <v>0</v>
      </c>
      <c r="CO905">
        <v>0</v>
      </c>
      <c r="CP905">
        <v>0</v>
      </c>
      <c r="CQ905" t="s">
        <v>1154</v>
      </c>
      <c r="CR905" t="s">
        <v>1153</v>
      </c>
      <c r="CS905" t="s">
        <v>1395</v>
      </c>
      <c r="CT905" t="s">
        <v>1397</v>
      </c>
      <c r="CU905" t="s">
        <v>1396</v>
      </c>
      <c r="CV905" t="s">
        <v>4215</v>
      </c>
      <c r="CW905" t="s">
        <v>1391</v>
      </c>
      <c r="CX905" t="s">
        <v>853</v>
      </c>
      <c r="DC905" t="s">
        <v>1389</v>
      </c>
      <c r="DE905" t="s">
        <v>3536</v>
      </c>
    </row>
    <row r="906" spans="1:109" x14ac:dyDescent="0.25">
      <c r="A906" t="s">
        <v>1025</v>
      </c>
      <c r="B906">
        <v>6</v>
      </c>
      <c r="C906" s="56">
        <v>42419</v>
      </c>
      <c r="D906" t="s">
        <v>1153</v>
      </c>
      <c r="E906" t="s">
        <v>4216</v>
      </c>
      <c r="G906" t="s">
        <v>4217</v>
      </c>
      <c r="H906" t="s">
        <v>1144</v>
      </c>
      <c r="I906" t="s">
        <v>1144</v>
      </c>
      <c r="J906" t="s">
        <v>1144</v>
      </c>
      <c r="K906" t="s">
        <v>1144</v>
      </c>
      <c r="L906">
        <v>79.459999999999994</v>
      </c>
      <c r="M906">
        <v>135</v>
      </c>
      <c r="N906">
        <v>0</v>
      </c>
      <c r="O906" s="56">
        <v>0</v>
      </c>
      <c r="P906" s="56">
        <v>0</v>
      </c>
      <c r="Q906">
        <v>1</v>
      </c>
      <c r="R906">
        <v>1</v>
      </c>
      <c r="S906">
        <v>11</v>
      </c>
      <c r="T906">
        <v>8</v>
      </c>
      <c r="U906">
        <v>3</v>
      </c>
      <c r="V906">
        <v>1</v>
      </c>
      <c r="X906" t="s">
        <v>7755</v>
      </c>
      <c r="AA906">
        <v>0</v>
      </c>
      <c r="AB906">
        <v>0</v>
      </c>
      <c r="AC906">
        <v>0</v>
      </c>
      <c r="AD906">
        <v>0</v>
      </c>
      <c r="AE906">
        <v>0</v>
      </c>
      <c r="AF906">
        <v>0</v>
      </c>
      <c r="AG906">
        <v>0</v>
      </c>
      <c r="AJ906" s="56"/>
      <c r="AK906" s="56"/>
      <c r="AL906" s="56"/>
      <c r="AP906" t="s">
        <v>1155</v>
      </c>
      <c r="AS906" t="s">
        <v>1152</v>
      </c>
      <c r="AT906">
        <v>1</v>
      </c>
      <c r="AV906">
        <v>0</v>
      </c>
      <c r="AW906">
        <v>0</v>
      </c>
      <c r="AX906">
        <v>0</v>
      </c>
      <c r="AY906" t="s">
        <v>1388</v>
      </c>
      <c r="AZ906" t="s">
        <v>1388</v>
      </c>
      <c r="BA906">
        <v>0</v>
      </c>
      <c r="BD906">
        <v>1000000000</v>
      </c>
      <c r="BE906">
        <v>0</v>
      </c>
      <c r="BF906">
        <v>0</v>
      </c>
      <c r="BG906">
        <v>0</v>
      </c>
      <c r="BH906">
        <v>0</v>
      </c>
      <c r="BI906">
        <v>0</v>
      </c>
      <c r="BJ906">
        <v>0</v>
      </c>
      <c r="BK906">
        <v>0</v>
      </c>
      <c r="BL906">
        <v>0</v>
      </c>
      <c r="BM906">
        <v>0</v>
      </c>
      <c r="BN906">
        <v>0</v>
      </c>
      <c r="BO906">
        <v>0</v>
      </c>
      <c r="BP906">
        <v>0</v>
      </c>
      <c r="BR906">
        <v>0</v>
      </c>
      <c r="BS906">
        <v>0</v>
      </c>
      <c r="BX906">
        <v>0</v>
      </c>
      <c r="BY906">
        <v>0</v>
      </c>
      <c r="BZ906">
        <v>0</v>
      </c>
      <c r="CA906">
        <v>0</v>
      </c>
      <c r="CB906">
        <v>0</v>
      </c>
      <c r="CC906">
        <v>1</v>
      </c>
      <c r="CD906" s="56">
        <v>42095</v>
      </c>
      <c r="CE906" s="56">
        <v>42342</v>
      </c>
      <c r="CF906" s="56">
        <v>42342</v>
      </c>
      <c r="CG906" s="56">
        <v>42419</v>
      </c>
      <c r="CH906" s="56"/>
      <c r="CI906" s="56"/>
      <c r="CJ906">
        <v>1</v>
      </c>
      <c r="CK906">
        <v>0</v>
      </c>
      <c r="CL906">
        <v>0.97</v>
      </c>
      <c r="CM906">
        <v>0</v>
      </c>
      <c r="CN906">
        <v>0</v>
      </c>
      <c r="CO906">
        <v>0</v>
      </c>
      <c r="CP906">
        <v>0</v>
      </c>
      <c r="CQ906" t="s">
        <v>1154</v>
      </c>
      <c r="CR906" t="s">
        <v>1153</v>
      </c>
      <c r="CS906" t="s">
        <v>1395</v>
      </c>
      <c r="CT906" t="s">
        <v>1397</v>
      </c>
      <c r="CU906" t="s">
        <v>1396</v>
      </c>
      <c r="CV906" t="s">
        <v>4218</v>
      </c>
      <c r="CW906" t="s">
        <v>1391</v>
      </c>
      <c r="CX906" t="s">
        <v>853</v>
      </c>
      <c r="DC906" t="s">
        <v>1389</v>
      </c>
      <c r="DE906" t="s">
        <v>3536</v>
      </c>
    </row>
    <row r="907" spans="1:109" x14ac:dyDescent="0.25">
      <c r="A907" t="s">
        <v>1025</v>
      </c>
      <c r="B907">
        <v>6</v>
      </c>
      <c r="C907" s="56">
        <v>42419</v>
      </c>
      <c r="D907" t="s">
        <v>1153</v>
      </c>
      <c r="E907" t="s">
        <v>4219</v>
      </c>
      <c r="G907" t="s">
        <v>4220</v>
      </c>
      <c r="H907" t="s">
        <v>1144</v>
      </c>
      <c r="I907" t="s">
        <v>1144</v>
      </c>
      <c r="J907" t="s">
        <v>1144</v>
      </c>
      <c r="K907" t="s">
        <v>1144</v>
      </c>
      <c r="L907">
        <v>3.58</v>
      </c>
      <c r="M907">
        <v>5.22</v>
      </c>
      <c r="N907">
        <v>0</v>
      </c>
      <c r="O907" s="56">
        <v>0</v>
      </c>
      <c r="P907" s="56">
        <v>0</v>
      </c>
      <c r="Q907">
        <v>1</v>
      </c>
      <c r="R907">
        <v>1</v>
      </c>
      <c r="S907">
        <v>11</v>
      </c>
      <c r="T907">
        <v>8</v>
      </c>
      <c r="U907">
        <v>3</v>
      </c>
      <c r="V907">
        <v>1</v>
      </c>
      <c r="X907" t="s">
        <v>7755</v>
      </c>
      <c r="AA907">
        <v>0</v>
      </c>
      <c r="AB907">
        <v>0</v>
      </c>
      <c r="AC907">
        <v>0</v>
      </c>
      <c r="AD907">
        <v>0</v>
      </c>
      <c r="AE907">
        <v>0</v>
      </c>
      <c r="AF907">
        <v>2</v>
      </c>
      <c r="AG907">
        <v>0</v>
      </c>
      <c r="AJ907" s="56"/>
      <c r="AK907" s="56"/>
      <c r="AL907" s="56"/>
      <c r="AO907">
        <v>12</v>
      </c>
      <c r="AP907" t="s">
        <v>1155</v>
      </c>
      <c r="AS907" t="s">
        <v>1152</v>
      </c>
      <c r="AT907">
        <v>1</v>
      </c>
      <c r="AV907">
        <v>30</v>
      </c>
      <c r="AW907">
        <v>20</v>
      </c>
      <c r="AX907">
        <v>10</v>
      </c>
      <c r="AY907" t="s">
        <v>1147</v>
      </c>
      <c r="AZ907" t="s">
        <v>1147</v>
      </c>
      <c r="BA907">
        <v>30</v>
      </c>
      <c r="BD907">
        <v>1000000000</v>
      </c>
      <c r="BE907">
        <v>40</v>
      </c>
      <c r="BF907">
        <v>-0.33</v>
      </c>
      <c r="BG907">
        <v>0</v>
      </c>
      <c r="BH907">
        <v>0</v>
      </c>
      <c r="BI907">
        <v>0</v>
      </c>
      <c r="BJ907">
        <v>0</v>
      </c>
      <c r="BK907">
        <v>0</v>
      </c>
      <c r="BL907">
        <v>0</v>
      </c>
      <c r="BM907">
        <v>40</v>
      </c>
      <c r="BN907">
        <v>-0.33</v>
      </c>
      <c r="BO907">
        <v>0</v>
      </c>
      <c r="BP907">
        <v>0</v>
      </c>
      <c r="BR907">
        <v>0</v>
      </c>
      <c r="BS907">
        <v>8</v>
      </c>
      <c r="BX907">
        <v>0</v>
      </c>
      <c r="BY907">
        <v>35.799999999999997</v>
      </c>
      <c r="BZ907">
        <v>0</v>
      </c>
      <c r="CA907">
        <v>2</v>
      </c>
      <c r="CB907">
        <v>0</v>
      </c>
      <c r="CC907">
        <v>1</v>
      </c>
      <c r="CD907" s="56">
        <v>42095</v>
      </c>
      <c r="CE907" s="56">
        <v>42342</v>
      </c>
      <c r="CF907" s="56">
        <v>42342</v>
      </c>
      <c r="CG907" s="56">
        <v>42419</v>
      </c>
      <c r="CH907" s="56"/>
      <c r="CI907" s="56"/>
      <c r="CJ907">
        <v>0.17</v>
      </c>
      <c r="CK907">
        <v>0</v>
      </c>
      <c r="CL907">
        <v>0.03</v>
      </c>
      <c r="CM907">
        <v>0</v>
      </c>
      <c r="CN907">
        <v>0</v>
      </c>
      <c r="CO907">
        <v>0</v>
      </c>
      <c r="CP907">
        <v>0.95</v>
      </c>
      <c r="CQ907" t="s">
        <v>1154</v>
      </c>
      <c r="CR907" t="s">
        <v>1153</v>
      </c>
      <c r="CS907" t="s">
        <v>1395</v>
      </c>
      <c r="CT907" t="s">
        <v>1397</v>
      </c>
      <c r="CU907" t="s">
        <v>1396</v>
      </c>
      <c r="CV907" t="s">
        <v>4221</v>
      </c>
      <c r="CW907" t="s">
        <v>1391</v>
      </c>
      <c r="CX907" t="s">
        <v>853</v>
      </c>
      <c r="DC907" t="s">
        <v>1389</v>
      </c>
      <c r="DE907" t="s">
        <v>1392</v>
      </c>
    </row>
    <row r="908" spans="1:109" x14ac:dyDescent="0.25">
      <c r="A908" t="s">
        <v>1025</v>
      </c>
      <c r="B908">
        <v>1</v>
      </c>
      <c r="C908" s="56">
        <v>42419</v>
      </c>
      <c r="D908" t="s">
        <v>1153</v>
      </c>
      <c r="E908" t="s">
        <v>1608</v>
      </c>
      <c r="G908" t="s">
        <v>4222</v>
      </c>
      <c r="H908" t="s">
        <v>1144</v>
      </c>
      <c r="I908" t="s">
        <v>1144</v>
      </c>
      <c r="J908" t="s">
        <v>1144</v>
      </c>
      <c r="K908" t="s">
        <v>1144</v>
      </c>
      <c r="L908">
        <v>0.55000000000000004</v>
      </c>
      <c r="M908">
        <v>2.2400000000000002</v>
      </c>
      <c r="N908">
        <v>0</v>
      </c>
      <c r="O908" s="56">
        <v>0</v>
      </c>
      <c r="P908" s="56">
        <v>0</v>
      </c>
      <c r="Q908">
        <v>1</v>
      </c>
      <c r="R908">
        <v>1</v>
      </c>
      <c r="S908">
        <v>11</v>
      </c>
      <c r="T908">
        <v>8</v>
      </c>
      <c r="U908">
        <v>3</v>
      </c>
      <c r="V908">
        <v>1</v>
      </c>
      <c r="W908" t="s">
        <v>1394</v>
      </c>
      <c r="X908" t="s">
        <v>7759</v>
      </c>
      <c r="AA908">
        <v>0</v>
      </c>
      <c r="AB908">
        <v>0</v>
      </c>
      <c r="AC908">
        <v>0</v>
      </c>
      <c r="AD908">
        <v>0</v>
      </c>
      <c r="AE908">
        <v>0</v>
      </c>
      <c r="AF908">
        <v>34</v>
      </c>
      <c r="AG908">
        <v>0</v>
      </c>
      <c r="AJ908" s="56"/>
      <c r="AK908" s="56"/>
      <c r="AL908" s="56"/>
      <c r="AP908" t="s">
        <v>1155</v>
      </c>
      <c r="AR908">
        <v>5</v>
      </c>
      <c r="AS908" t="s">
        <v>1152</v>
      </c>
      <c r="AT908">
        <v>1</v>
      </c>
      <c r="AV908">
        <v>40</v>
      </c>
      <c r="AW908">
        <v>27</v>
      </c>
      <c r="AX908">
        <v>13</v>
      </c>
      <c r="AY908" t="s">
        <v>839</v>
      </c>
      <c r="AZ908" t="s">
        <v>1146</v>
      </c>
      <c r="BA908">
        <v>30</v>
      </c>
      <c r="BD908">
        <v>1000000000</v>
      </c>
      <c r="BE908">
        <v>0</v>
      </c>
      <c r="BF908">
        <v>1</v>
      </c>
      <c r="BG908">
        <v>0</v>
      </c>
      <c r="BH908">
        <v>0</v>
      </c>
      <c r="BI908">
        <v>0</v>
      </c>
      <c r="BJ908">
        <v>0</v>
      </c>
      <c r="BK908">
        <v>0</v>
      </c>
      <c r="BL908">
        <v>5</v>
      </c>
      <c r="BM908">
        <v>5</v>
      </c>
      <c r="BN908">
        <v>0.88</v>
      </c>
      <c r="BO908">
        <v>0</v>
      </c>
      <c r="BP908">
        <v>0</v>
      </c>
      <c r="BR908">
        <v>35</v>
      </c>
      <c r="BS908">
        <v>11</v>
      </c>
      <c r="BX908">
        <v>21.97</v>
      </c>
      <c r="BY908">
        <v>0</v>
      </c>
      <c r="BZ908">
        <v>0</v>
      </c>
      <c r="CA908">
        <v>13.41</v>
      </c>
      <c r="CB908">
        <v>0</v>
      </c>
      <c r="CC908">
        <v>1</v>
      </c>
      <c r="CD908" s="56">
        <v>42416</v>
      </c>
      <c r="CE908" s="56">
        <v>42416</v>
      </c>
      <c r="CF908" s="56">
        <v>42416</v>
      </c>
      <c r="CG908" s="56">
        <v>42493</v>
      </c>
      <c r="CH908" s="56"/>
      <c r="CI908" s="56"/>
      <c r="CJ908">
        <v>1</v>
      </c>
      <c r="CK908">
        <v>0</v>
      </c>
      <c r="CL908">
        <v>7.0000000000000007E-2</v>
      </c>
      <c r="CM908">
        <v>0</v>
      </c>
      <c r="CN908">
        <v>0</v>
      </c>
      <c r="CO908">
        <v>0</v>
      </c>
      <c r="CP908">
        <v>0</v>
      </c>
      <c r="CQ908" t="s">
        <v>1154</v>
      </c>
      <c r="CR908" t="s">
        <v>1153</v>
      </c>
      <c r="CS908" t="s">
        <v>1725</v>
      </c>
      <c r="CT908" t="s">
        <v>1397</v>
      </c>
      <c r="CU908" t="s">
        <v>1396</v>
      </c>
      <c r="CV908" t="s">
        <v>4223</v>
      </c>
      <c r="CW908" t="s">
        <v>1390</v>
      </c>
      <c r="CX908" t="s">
        <v>853</v>
      </c>
      <c r="DC908" t="s">
        <v>1387</v>
      </c>
      <c r="DE908" t="s">
        <v>1728</v>
      </c>
    </row>
    <row r="909" spans="1:109" x14ac:dyDescent="0.25">
      <c r="A909" t="s">
        <v>1025</v>
      </c>
      <c r="B909">
        <v>6</v>
      </c>
      <c r="C909" s="56">
        <v>42419</v>
      </c>
      <c r="D909" t="s">
        <v>1153</v>
      </c>
      <c r="E909" t="s">
        <v>4224</v>
      </c>
      <c r="G909" t="s">
        <v>4225</v>
      </c>
      <c r="H909" t="s">
        <v>1144</v>
      </c>
      <c r="I909" t="s">
        <v>1144</v>
      </c>
      <c r="J909" t="s">
        <v>1144</v>
      </c>
      <c r="K909" t="s">
        <v>1144</v>
      </c>
      <c r="L909">
        <v>5.16</v>
      </c>
      <c r="M909">
        <v>8.81</v>
      </c>
      <c r="N909">
        <v>0</v>
      </c>
      <c r="O909" s="56">
        <v>0</v>
      </c>
      <c r="P909" s="56">
        <v>0</v>
      </c>
      <c r="Q909">
        <v>1</v>
      </c>
      <c r="R909">
        <v>1</v>
      </c>
      <c r="S909">
        <v>11</v>
      </c>
      <c r="T909">
        <v>8</v>
      </c>
      <c r="U909">
        <v>3</v>
      </c>
      <c r="V909">
        <v>1</v>
      </c>
      <c r="W909" t="s">
        <v>1156</v>
      </c>
      <c r="X909" t="s">
        <v>7762</v>
      </c>
      <c r="Y909">
        <v>665</v>
      </c>
      <c r="AA909">
        <v>0</v>
      </c>
      <c r="AB909">
        <v>0</v>
      </c>
      <c r="AC909">
        <v>0</v>
      </c>
      <c r="AD909">
        <v>0</v>
      </c>
      <c r="AE909">
        <v>0</v>
      </c>
      <c r="AF909">
        <v>2</v>
      </c>
      <c r="AG909">
        <v>0</v>
      </c>
      <c r="AJ909" s="56"/>
      <c r="AK909" s="56"/>
      <c r="AL909" s="56"/>
      <c r="AP909" t="s">
        <v>1155</v>
      </c>
      <c r="AS909" t="s">
        <v>1152</v>
      </c>
      <c r="AT909">
        <v>1</v>
      </c>
      <c r="AV909">
        <v>500</v>
      </c>
      <c r="AW909">
        <v>333</v>
      </c>
      <c r="AX909">
        <v>165</v>
      </c>
      <c r="AY909" t="s">
        <v>1148</v>
      </c>
      <c r="AZ909" t="s">
        <v>1147</v>
      </c>
      <c r="BA909">
        <v>600</v>
      </c>
      <c r="BD909">
        <v>1000000000</v>
      </c>
      <c r="BE909">
        <v>479</v>
      </c>
      <c r="BF909">
        <v>0.04</v>
      </c>
      <c r="BG909">
        <v>360</v>
      </c>
      <c r="BH909">
        <v>0</v>
      </c>
      <c r="BI909">
        <v>0</v>
      </c>
      <c r="BJ909">
        <v>0</v>
      </c>
      <c r="BK909">
        <v>0</v>
      </c>
      <c r="BL909">
        <v>28</v>
      </c>
      <c r="BM909">
        <v>867</v>
      </c>
      <c r="BN909">
        <v>-0.73</v>
      </c>
      <c r="BO909">
        <v>0</v>
      </c>
      <c r="BP909">
        <v>0</v>
      </c>
      <c r="BR909">
        <v>0</v>
      </c>
      <c r="BS909">
        <v>136</v>
      </c>
      <c r="BT909">
        <v>50</v>
      </c>
      <c r="BX909">
        <v>0</v>
      </c>
      <c r="BY909">
        <v>0</v>
      </c>
      <c r="BZ909">
        <v>0</v>
      </c>
      <c r="CA909">
        <v>3.09</v>
      </c>
      <c r="CB909">
        <v>0</v>
      </c>
      <c r="CC909">
        <v>1</v>
      </c>
      <c r="CD909" s="56">
        <v>42243</v>
      </c>
      <c r="CE909" s="56">
        <v>42342</v>
      </c>
      <c r="CF909" s="56">
        <v>42342</v>
      </c>
      <c r="CG909" s="56">
        <v>42419</v>
      </c>
      <c r="CH909" s="56"/>
      <c r="CI909" s="56"/>
      <c r="CJ909">
        <v>1.21</v>
      </c>
      <c r="CK909">
        <v>6784</v>
      </c>
      <c r="CL909">
        <v>0.03</v>
      </c>
      <c r="CM909">
        <v>0.53</v>
      </c>
      <c r="CN909">
        <v>0.38</v>
      </c>
      <c r="CO909">
        <v>0.01</v>
      </c>
      <c r="CP909">
        <v>0.03</v>
      </c>
      <c r="CQ909" t="s">
        <v>1154</v>
      </c>
      <c r="CR909" t="s">
        <v>1153</v>
      </c>
      <c r="CS909" t="s">
        <v>1395</v>
      </c>
      <c r="CT909" t="s">
        <v>1397</v>
      </c>
      <c r="CU909" t="s">
        <v>1396</v>
      </c>
      <c r="CV909" t="s">
        <v>4226</v>
      </c>
      <c r="CW909" t="s">
        <v>1391</v>
      </c>
      <c r="CX909" t="s">
        <v>853</v>
      </c>
      <c r="DC909" t="s">
        <v>1389</v>
      </c>
      <c r="DE909" t="s">
        <v>1728</v>
      </c>
    </row>
    <row r="910" spans="1:109" x14ac:dyDescent="0.25">
      <c r="A910" t="s">
        <v>1025</v>
      </c>
      <c r="B910">
        <v>6</v>
      </c>
      <c r="C910" s="56">
        <v>42419</v>
      </c>
      <c r="D910" t="s">
        <v>1153</v>
      </c>
      <c r="E910" t="s">
        <v>1609</v>
      </c>
      <c r="G910" t="s">
        <v>4227</v>
      </c>
      <c r="H910" t="s">
        <v>1144</v>
      </c>
      <c r="I910" t="s">
        <v>1144</v>
      </c>
      <c r="J910" t="s">
        <v>1144</v>
      </c>
      <c r="K910" t="s">
        <v>1144</v>
      </c>
      <c r="L910">
        <v>4.05</v>
      </c>
      <c r="M910">
        <v>15.76</v>
      </c>
      <c r="N910">
        <v>0</v>
      </c>
      <c r="O910" s="56">
        <v>0</v>
      </c>
      <c r="P910" s="56">
        <v>0</v>
      </c>
      <c r="Q910">
        <v>1</v>
      </c>
      <c r="R910">
        <v>1</v>
      </c>
      <c r="S910">
        <v>11</v>
      </c>
      <c r="T910">
        <v>8</v>
      </c>
      <c r="U910">
        <v>3</v>
      </c>
      <c r="V910">
        <v>1</v>
      </c>
      <c r="W910" t="s">
        <v>1156</v>
      </c>
      <c r="X910" t="s">
        <v>7762</v>
      </c>
      <c r="Y910">
        <v>1064</v>
      </c>
      <c r="AA910">
        <v>0</v>
      </c>
      <c r="AB910">
        <v>0</v>
      </c>
      <c r="AC910">
        <v>0</v>
      </c>
      <c r="AD910">
        <v>0</v>
      </c>
      <c r="AE910">
        <v>0</v>
      </c>
      <c r="AF910">
        <v>2</v>
      </c>
      <c r="AG910">
        <v>0</v>
      </c>
      <c r="AJ910" s="56"/>
      <c r="AK910" s="56"/>
      <c r="AL910" s="56"/>
      <c r="AP910" t="s">
        <v>1155</v>
      </c>
      <c r="AR910">
        <v>54</v>
      </c>
      <c r="AS910" t="s">
        <v>1152</v>
      </c>
      <c r="AT910">
        <v>1</v>
      </c>
      <c r="AV910">
        <v>800</v>
      </c>
      <c r="AW910">
        <v>532</v>
      </c>
      <c r="AX910">
        <v>264</v>
      </c>
      <c r="AY910" t="s">
        <v>1148</v>
      </c>
      <c r="AZ910" t="s">
        <v>1147</v>
      </c>
      <c r="BA910">
        <v>740</v>
      </c>
      <c r="BD910">
        <v>1000000000</v>
      </c>
      <c r="BE910">
        <v>535</v>
      </c>
      <c r="BF910">
        <v>0.33</v>
      </c>
      <c r="BG910">
        <v>432</v>
      </c>
      <c r="BH910">
        <v>0</v>
      </c>
      <c r="BI910">
        <v>0</v>
      </c>
      <c r="BJ910">
        <v>0</v>
      </c>
      <c r="BK910">
        <v>0</v>
      </c>
      <c r="BL910">
        <v>50</v>
      </c>
      <c r="BM910">
        <v>1017</v>
      </c>
      <c r="BN910">
        <v>-0.27</v>
      </c>
      <c r="BO910">
        <v>0</v>
      </c>
      <c r="BP910">
        <v>0</v>
      </c>
      <c r="BR910">
        <v>0</v>
      </c>
      <c r="BS910">
        <v>218</v>
      </c>
      <c r="BT910">
        <v>54</v>
      </c>
      <c r="BX910">
        <v>0</v>
      </c>
      <c r="BY910">
        <v>0</v>
      </c>
      <c r="BZ910">
        <v>0</v>
      </c>
      <c r="CA910">
        <v>12.62</v>
      </c>
      <c r="CB910">
        <v>0</v>
      </c>
      <c r="CC910">
        <v>1</v>
      </c>
      <c r="CD910" s="56">
        <v>42243</v>
      </c>
      <c r="CE910" s="56">
        <v>42342</v>
      </c>
      <c r="CF910" s="56">
        <v>42342</v>
      </c>
      <c r="CG910" s="56">
        <v>42419</v>
      </c>
      <c r="CH910" s="56"/>
      <c r="CI910" s="56"/>
      <c r="CJ910">
        <v>0.74</v>
      </c>
      <c r="CK910">
        <v>9425</v>
      </c>
      <c r="CL910">
        <v>0.03</v>
      </c>
      <c r="CM910">
        <v>0.9</v>
      </c>
      <c r="CN910">
        <v>0.01</v>
      </c>
      <c r="CO910">
        <v>0.04</v>
      </c>
      <c r="CP910">
        <v>0</v>
      </c>
      <c r="CQ910" t="s">
        <v>1154</v>
      </c>
      <c r="CR910" t="s">
        <v>1153</v>
      </c>
      <c r="CS910" t="s">
        <v>1395</v>
      </c>
      <c r="CT910" t="s">
        <v>1397</v>
      </c>
      <c r="CU910" t="s">
        <v>1396</v>
      </c>
      <c r="CV910" t="s">
        <v>4228</v>
      </c>
      <c r="CW910" t="s">
        <v>1159</v>
      </c>
      <c r="CX910" t="s">
        <v>853</v>
      </c>
      <c r="DC910" t="s">
        <v>1160</v>
      </c>
      <c r="DE910" t="s">
        <v>1728</v>
      </c>
    </row>
    <row r="911" spans="1:109" x14ac:dyDescent="0.25">
      <c r="A911" t="s">
        <v>1025</v>
      </c>
      <c r="B911">
        <v>1</v>
      </c>
      <c r="C911" s="56">
        <v>42419</v>
      </c>
      <c r="D911" t="s">
        <v>1153</v>
      </c>
      <c r="E911" t="s">
        <v>4229</v>
      </c>
      <c r="G911" t="s">
        <v>4230</v>
      </c>
      <c r="H911" t="s">
        <v>1144</v>
      </c>
      <c r="I911" t="s">
        <v>1144</v>
      </c>
      <c r="J911" t="s">
        <v>1144</v>
      </c>
      <c r="K911" t="s">
        <v>1144</v>
      </c>
      <c r="L911">
        <v>71.22</v>
      </c>
      <c r="M911">
        <v>140.87</v>
      </c>
      <c r="N911">
        <v>0</v>
      </c>
      <c r="O911" s="56">
        <v>0</v>
      </c>
      <c r="P911" s="56">
        <v>0</v>
      </c>
      <c r="Q911">
        <v>1</v>
      </c>
      <c r="R911">
        <v>1</v>
      </c>
      <c r="S911">
        <v>11</v>
      </c>
      <c r="T911">
        <v>8</v>
      </c>
      <c r="U911">
        <v>3</v>
      </c>
      <c r="V911">
        <v>1</v>
      </c>
      <c r="X911" t="s">
        <v>7755</v>
      </c>
      <c r="AA911">
        <v>0</v>
      </c>
      <c r="AB911">
        <v>0</v>
      </c>
      <c r="AC911">
        <v>0</v>
      </c>
      <c r="AD911">
        <v>0</v>
      </c>
      <c r="AE911">
        <v>0</v>
      </c>
      <c r="AF911">
        <v>0</v>
      </c>
      <c r="AG911">
        <v>0</v>
      </c>
      <c r="AJ911" s="56"/>
      <c r="AK911" s="56"/>
      <c r="AL911" s="56"/>
      <c r="AP911" t="s">
        <v>1155</v>
      </c>
      <c r="AS911" t="s">
        <v>1152</v>
      </c>
      <c r="AT911">
        <v>1</v>
      </c>
      <c r="AV911">
        <v>0</v>
      </c>
      <c r="AW911">
        <v>0</v>
      </c>
      <c r="AX911">
        <v>0</v>
      </c>
      <c r="AY911" t="s">
        <v>1388</v>
      </c>
      <c r="AZ911" t="s">
        <v>1388</v>
      </c>
      <c r="BA911">
        <v>0</v>
      </c>
      <c r="BD911">
        <v>1000000000</v>
      </c>
      <c r="BE911">
        <v>2</v>
      </c>
      <c r="BF911">
        <v>0</v>
      </c>
      <c r="BG911">
        <v>0</v>
      </c>
      <c r="BH911">
        <v>0</v>
      </c>
      <c r="BI911">
        <v>0</v>
      </c>
      <c r="BJ911">
        <v>0</v>
      </c>
      <c r="BK911">
        <v>0</v>
      </c>
      <c r="BL911">
        <v>0</v>
      </c>
      <c r="BM911">
        <v>2</v>
      </c>
      <c r="BN911">
        <v>0</v>
      </c>
      <c r="BO911">
        <v>0</v>
      </c>
      <c r="BP911">
        <v>0</v>
      </c>
      <c r="BR911">
        <v>0</v>
      </c>
      <c r="BS911">
        <v>0</v>
      </c>
      <c r="BX911">
        <v>0</v>
      </c>
      <c r="BY911">
        <v>0</v>
      </c>
      <c r="BZ911">
        <v>0</v>
      </c>
      <c r="CA911">
        <v>0</v>
      </c>
      <c r="CB911">
        <v>0</v>
      </c>
      <c r="CC911">
        <v>1</v>
      </c>
      <c r="CD911" s="56">
        <v>42095</v>
      </c>
      <c r="CE911" s="56">
        <v>42342</v>
      </c>
      <c r="CF911" s="56">
        <v>42342</v>
      </c>
      <c r="CG911" s="56">
        <v>42419</v>
      </c>
      <c r="CH911" s="56"/>
      <c r="CI911" s="56"/>
      <c r="CJ911">
        <v>0</v>
      </c>
      <c r="CK911">
        <v>0</v>
      </c>
      <c r="CL911">
        <v>0</v>
      </c>
      <c r="CM911">
        <v>0</v>
      </c>
      <c r="CN911">
        <v>0</v>
      </c>
      <c r="CO911">
        <v>0</v>
      </c>
      <c r="CP911">
        <v>0.95</v>
      </c>
      <c r="CQ911" t="s">
        <v>1154</v>
      </c>
      <c r="CR911" t="s">
        <v>1153</v>
      </c>
      <c r="CS911" t="s">
        <v>1725</v>
      </c>
      <c r="CT911" t="s">
        <v>1397</v>
      </c>
      <c r="CU911" t="s">
        <v>1396</v>
      </c>
      <c r="CV911" t="s">
        <v>4231</v>
      </c>
      <c r="CW911" t="s">
        <v>1738</v>
      </c>
      <c r="CX911" t="s">
        <v>853</v>
      </c>
      <c r="DC911" t="s">
        <v>1387</v>
      </c>
      <c r="DE911" t="s">
        <v>1728</v>
      </c>
    </row>
    <row r="912" spans="1:109" x14ac:dyDescent="0.25">
      <c r="A912" t="s">
        <v>1025</v>
      </c>
      <c r="B912">
        <v>2</v>
      </c>
      <c r="C912" s="56">
        <v>42419</v>
      </c>
      <c r="D912" t="s">
        <v>1153</v>
      </c>
      <c r="E912" t="s">
        <v>4232</v>
      </c>
      <c r="G912" t="s">
        <v>4233</v>
      </c>
      <c r="H912" t="s">
        <v>1144</v>
      </c>
      <c r="I912" t="s">
        <v>1144</v>
      </c>
      <c r="J912" t="s">
        <v>1144</v>
      </c>
      <c r="K912" t="s">
        <v>1144</v>
      </c>
      <c r="L912">
        <v>4.2300000000000004</v>
      </c>
      <c r="M912">
        <v>11.46</v>
      </c>
      <c r="N912">
        <v>0</v>
      </c>
      <c r="O912" s="56">
        <v>0</v>
      </c>
      <c r="P912" s="56">
        <v>0</v>
      </c>
      <c r="Q912">
        <v>1</v>
      </c>
      <c r="R912">
        <v>1</v>
      </c>
      <c r="S912">
        <v>11</v>
      </c>
      <c r="T912">
        <v>8</v>
      </c>
      <c r="U912">
        <v>3</v>
      </c>
      <c r="V912">
        <v>1</v>
      </c>
      <c r="X912" t="s">
        <v>7757</v>
      </c>
      <c r="AA912">
        <v>0</v>
      </c>
      <c r="AB912">
        <v>0</v>
      </c>
      <c r="AC912">
        <v>0</v>
      </c>
      <c r="AD912">
        <v>0</v>
      </c>
      <c r="AE912">
        <v>0</v>
      </c>
      <c r="AF912">
        <v>0</v>
      </c>
      <c r="AG912">
        <v>0</v>
      </c>
      <c r="AJ912" s="56"/>
      <c r="AK912" s="56"/>
      <c r="AL912" s="56"/>
      <c r="AP912" t="s">
        <v>1155</v>
      </c>
      <c r="AR912">
        <v>5</v>
      </c>
      <c r="AS912" t="s">
        <v>1152</v>
      </c>
      <c r="AT912">
        <v>1</v>
      </c>
      <c r="AV912">
        <v>14</v>
      </c>
      <c r="AW912">
        <v>9</v>
      </c>
      <c r="AX912">
        <v>5</v>
      </c>
      <c r="AY912" t="s">
        <v>1147</v>
      </c>
      <c r="AZ912" t="s">
        <v>1147</v>
      </c>
      <c r="BA912">
        <v>20</v>
      </c>
      <c r="BD912">
        <v>1000000000</v>
      </c>
      <c r="BE912">
        <v>21</v>
      </c>
      <c r="BF912">
        <v>-0.5</v>
      </c>
      <c r="BG912">
        <v>0</v>
      </c>
      <c r="BH912">
        <v>0</v>
      </c>
      <c r="BI912">
        <v>0</v>
      </c>
      <c r="BJ912">
        <v>0</v>
      </c>
      <c r="BK912">
        <v>0</v>
      </c>
      <c r="BL912">
        <v>0</v>
      </c>
      <c r="BM912">
        <v>21</v>
      </c>
      <c r="BN912">
        <v>-0.5</v>
      </c>
      <c r="BO912">
        <v>0</v>
      </c>
      <c r="BP912">
        <v>0</v>
      </c>
      <c r="BR912">
        <v>0</v>
      </c>
      <c r="BS912">
        <v>4</v>
      </c>
      <c r="BT912">
        <v>0</v>
      </c>
      <c r="BX912">
        <v>0</v>
      </c>
      <c r="BY912">
        <v>29.61</v>
      </c>
      <c r="BZ912">
        <v>0</v>
      </c>
      <c r="CA912">
        <v>7.46</v>
      </c>
      <c r="CB912">
        <v>0</v>
      </c>
      <c r="CC912">
        <v>1</v>
      </c>
      <c r="CD912" s="56">
        <v>42341</v>
      </c>
      <c r="CE912" s="56">
        <v>42342</v>
      </c>
      <c r="CF912" s="56">
        <v>42342</v>
      </c>
      <c r="CG912" s="56">
        <v>42419</v>
      </c>
      <c r="CH912" s="56"/>
      <c r="CI912" s="56"/>
      <c r="CJ912">
        <v>0.14000000000000001</v>
      </c>
      <c r="CK912">
        <v>0</v>
      </c>
      <c r="CL912">
        <v>0</v>
      </c>
      <c r="CM912">
        <v>0</v>
      </c>
      <c r="CN912">
        <v>0</v>
      </c>
      <c r="CO912">
        <v>0</v>
      </c>
      <c r="CP912">
        <v>0.96</v>
      </c>
      <c r="CQ912" t="s">
        <v>1154</v>
      </c>
      <c r="CR912" t="s">
        <v>1153</v>
      </c>
      <c r="CS912" t="s">
        <v>1748</v>
      </c>
      <c r="CT912" t="s">
        <v>1397</v>
      </c>
      <c r="CU912" t="s">
        <v>1396</v>
      </c>
      <c r="CV912" t="s">
        <v>4234</v>
      </c>
      <c r="CW912" t="s">
        <v>1390</v>
      </c>
      <c r="CX912" t="s">
        <v>853</v>
      </c>
      <c r="DC912" t="s">
        <v>1387</v>
      </c>
      <c r="DE912" t="s">
        <v>1392</v>
      </c>
    </row>
    <row r="913" spans="1:109" x14ac:dyDescent="0.25">
      <c r="A913" t="s">
        <v>1025</v>
      </c>
      <c r="B913">
        <v>2</v>
      </c>
      <c r="C913" s="56">
        <v>42419</v>
      </c>
      <c r="D913" t="s">
        <v>1153</v>
      </c>
      <c r="E913" t="s">
        <v>4235</v>
      </c>
      <c r="G913" t="s">
        <v>4236</v>
      </c>
      <c r="H913" t="s">
        <v>1144</v>
      </c>
      <c r="I913" t="s">
        <v>1144</v>
      </c>
      <c r="J913" t="s">
        <v>1144</v>
      </c>
      <c r="K913" t="s">
        <v>1144</v>
      </c>
      <c r="L913">
        <v>2.66</v>
      </c>
      <c r="M913">
        <v>6</v>
      </c>
      <c r="N913">
        <v>0</v>
      </c>
      <c r="O913" s="56">
        <v>0</v>
      </c>
      <c r="P913" s="56">
        <v>0</v>
      </c>
      <c r="Q913">
        <v>1</v>
      </c>
      <c r="R913">
        <v>1</v>
      </c>
      <c r="S913">
        <v>11</v>
      </c>
      <c r="T913">
        <v>8</v>
      </c>
      <c r="U913">
        <v>3</v>
      </c>
      <c r="V913">
        <v>1</v>
      </c>
      <c r="X913" t="s">
        <v>7757</v>
      </c>
      <c r="AA913">
        <v>0</v>
      </c>
      <c r="AB913">
        <v>0</v>
      </c>
      <c r="AC913">
        <v>0</v>
      </c>
      <c r="AD913">
        <v>0</v>
      </c>
      <c r="AE913">
        <v>0</v>
      </c>
      <c r="AF913">
        <v>0</v>
      </c>
      <c r="AG913">
        <v>0</v>
      </c>
      <c r="AJ913" s="56"/>
      <c r="AK913" s="56"/>
      <c r="AL913" s="56"/>
      <c r="AM913">
        <v>3</v>
      </c>
      <c r="AP913" t="s">
        <v>1155</v>
      </c>
      <c r="AR913">
        <v>5</v>
      </c>
      <c r="AS913" t="s">
        <v>1152</v>
      </c>
      <c r="AT913">
        <v>1</v>
      </c>
      <c r="AV913">
        <v>10</v>
      </c>
      <c r="AW913">
        <v>7</v>
      </c>
      <c r="AX913">
        <v>3</v>
      </c>
      <c r="AY913" t="s">
        <v>1147</v>
      </c>
      <c r="AZ913" t="s">
        <v>1147</v>
      </c>
      <c r="BA913">
        <v>15</v>
      </c>
      <c r="BD913">
        <v>1000000000</v>
      </c>
      <c r="BE913">
        <v>14</v>
      </c>
      <c r="BF913">
        <v>-0.4</v>
      </c>
      <c r="BG913">
        <v>0</v>
      </c>
      <c r="BH913">
        <v>0</v>
      </c>
      <c r="BI913">
        <v>0</v>
      </c>
      <c r="BJ913">
        <v>0</v>
      </c>
      <c r="BK913">
        <v>0</v>
      </c>
      <c r="BL913">
        <v>0</v>
      </c>
      <c r="BM913">
        <v>14</v>
      </c>
      <c r="BN913">
        <v>-0.4</v>
      </c>
      <c r="BO913">
        <v>0</v>
      </c>
      <c r="BP913">
        <v>0</v>
      </c>
      <c r="BR913">
        <v>0</v>
      </c>
      <c r="BS913">
        <v>3</v>
      </c>
      <c r="BX913">
        <v>0</v>
      </c>
      <c r="BY913">
        <v>10.64</v>
      </c>
      <c r="BZ913">
        <v>0</v>
      </c>
      <c r="CA913">
        <v>5.48</v>
      </c>
      <c r="CB913">
        <v>0</v>
      </c>
      <c r="CC913">
        <v>1</v>
      </c>
      <c r="CD913" s="56">
        <v>42341</v>
      </c>
      <c r="CE913" s="56">
        <v>42342</v>
      </c>
      <c r="CF913" s="56">
        <v>42342</v>
      </c>
      <c r="CG913" s="56">
        <v>42419</v>
      </c>
      <c r="CH913" s="56"/>
      <c r="CI913" s="56"/>
      <c r="CJ913">
        <v>0</v>
      </c>
      <c r="CK913">
        <v>0</v>
      </c>
      <c r="CL913">
        <v>0</v>
      </c>
      <c r="CM913">
        <v>0</v>
      </c>
      <c r="CN913">
        <v>0</v>
      </c>
      <c r="CO913">
        <v>0</v>
      </c>
      <c r="CP913">
        <v>0.96</v>
      </c>
      <c r="CQ913" t="s">
        <v>1154</v>
      </c>
      <c r="CR913" t="s">
        <v>1153</v>
      </c>
      <c r="CS913" t="s">
        <v>1748</v>
      </c>
      <c r="CT913" t="s">
        <v>1397</v>
      </c>
      <c r="CU913" t="s">
        <v>1396</v>
      </c>
      <c r="CV913" t="s">
        <v>4237</v>
      </c>
      <c r="CW913" t="s">
        <v>1727</v>
      </c>
      <c r="CX913" t="s">
        <v>853</v>
      </c>
      <c r="DC913" t="s">
        <v>1387</v>
      </c>
      <c r="DE913" t="s">
        <v>1392</v>
      </c>
    </row>
    <row r="914" spans="1:109" x14ac:dyDescent="0.25">
      <c r="A914" t="s">
        <v>1025</v>
      </c>
      <c r="B914">
        <v>2</v>
      </c>
      <c r="C914" s="56">
        <v>42419</v>
      </c>
      <c r="D914" t="s">
        <v>1153</v>
      </c>
      <c r="E914" t="s">
        <v>4238</v>
      </c>
      <c r="G914" t="s">
        <v>4239</v>
      </c>
      <c r="H914" t="s">
        <v>1144</v>
      </c>
      <c r="I914" t="s">
        <v>1144</v>
      </c>
      <c r="J914" t="s">
        <v>1144</v>
      </c>
      <c r="K914" t="s">
        <v>1144</v>
      </c>
      <c r="L914">
        <v>2.5299999999999998</v>
      </c>
      <c r="M914">
        <v>9.7799999999999994</v>
      </c>
      <c r="N914">
        <v>0</v>
      </c>
      <c r="O914" s="56">
        <v>0</v>
      </c>
      <c r="P914" s="56">
        <v>0</v>
      </c>
      <c r="Q914">
        <v>1</v>
      </c>
      <c r="R914">
        <v>1</v>
      </c>
      <c r="S914">
        <v>11</v>
      </c>
      <c r="T914">
        <v>8</v>
      </c>
      <c r="U914">
        <v>3</v>
      </c>
      <c r="V914">
        <v>1</v>
      </c>
      <c r="X914" t="s">
        <v>7757</v>
      </c>
      <c r="AA914">
        <v>0</v>
      </c>
      <c r="AB914">
        <v>0</v>
      </c>
      <c r="AC914">
        <v>0</v>
      </c>
      <c r="AD914">
        <v>0</v>
      </c>
      <c r="AE914">
        <v>0</v>
      </c>
      <c r="AF914">
        <v>0</v>
      </c>
      <c r="AG914">
        <v>0</v>
      </c>
      <c r="AJ914" s="56"/>
      <c r="AK914" s="56"/>
      <c r="AL914" s="56"/>
      <c r="AP914" t="s">
        <v>1155</v>
      </c>
      <c r="AR914">
        <v>5</v>
      </c>
      <c r="AS914" t="s">
        <v>1152</v>
      </c>
      <c r="AT914">
        <v>1</v>
      </c>
      <c r="AV914">
        <v>16</v>
      </c>
      <c r="AW914">
        <v>11</v>
      </c>
      <c r="AX914">
        <v>5</v>
      </c>
      <c r="AY914" t="s">
        <v>1147</v>
      </c>
      <c r="AZ914" t="s">
        <v>1147</v>
      </c>
      <c r="BA914">
        <v>20</v>
      </c>
      <c r="BD914">
        <v>1000000000</v>
      </c>
      <c r="BE914">
        <v>18</v>
      </c>
      <c r="BF914">
        <v>-0.13</v>
      </c>
      <c r="BG914">
        <v>0</v>
      </c>
      <c r="BH914">
        <v>0</v>
      </c>
      <c r="BI914">
        <v>0</v>
      </c>
      <c r="BJ914">
        <v>0</v>
      </c>
      <c r="BK914">
        <v>0</v>
      </c>
      <c r="BL914">
        <v>0</v>
      </c>
      <c r="BM914">
        <v>18</v>
      </c>
      <c r="BN914">
        <v>-0.13</v>
      </c>
      <c r="BO914">
        <v>0</v>
      </c>
      <c r="BP914">
        <v>0</v>
      </c>
      <c r="BR914">
        <v>0</v>
      </c>
      <c r="BS914">
        <v>4</v>
      </c>
      <c r="BT914">
        <v>0</v>
      </c>
      <c r="BX914">
        <v>0</v>
      </c>
      <c r="BY914">
        <v>5.0599999999999996</v>
      </c>
      <c r="BZ914">
        <v>0</v>
      </c>
      <c r="CA914">
        <v>12.5</v>
      </c>
      <c r="CB914">
        <v>0</v>
      </c>
      <c r="CC914">
        <v>1</v>
      </c>
      <c r="CD914" s="56">
        <v>42341</v>
      </c>
      <c r="CE914" s="56">
        <v>42342</v>
      </c>
      <c r="CF914" s="56">
        <v>42342</v>
      </c>
      <c r="CG914" s="56">
        <v>42419</v>
      </c>
      <c r="CH914" s="56"/>
      <c r="CI914" s="56"/>
      <c r="CJ914">
        <v>0</v>
      </c>
      <c r="CK914">
        <v>0</v>
      </c>
      <c r="CL914">
        <v>0</v>
      </c>
      <c r="CM914">
        <v>0</v>
      </c>
      <c r="CN914">
        <v>0</v>
      </c>
      <c r="CO914">
        <v>0</v>
      </c>
      <c r="CP914">
        <v>0.96</v>
      </c>
      <c r="CQ914" t="s">
        <v>1154</v>
      </c>
      <c r="CR914" t="s">
        <v>1153</v>
      </c>
      <c r="CS914" t="s">
        <v>1748</v>
      </c>
      <c r="CT914" t="s">
        <v>1397</v>
      </c>
      <c r="CU914" t="s">
        <v>1396</v>
      </c>
      <c r="CV914" t="s">
        <v>4240</v>
      </c>
      <c r="CW914" t="s">
        <v>1727</v>
      </c>
      <c r="CX914" t="s">
        <v>853</v>
      </c>
      <c r="DC914" t="s">
        <v>1387</v>
      </c>
      <c r="DE914" t="s">
        <v>1392</v>
      </c>
    </row>
    <row r="915" spans="1:109" x14ac:dyDescent="0.25">
      <c r="A915" t="s">
        <v>1025</v>
      </c>
      <c r="B915">
        <v>1</v>
      </c>
      <c r="C915" s="56">
        <v>42419</v>
      </c>
      <c r="D915" t="s">
        <v>1153</v>
      </c>
      <c r="E915" t="s">
        <v>1610</v>
      </c>
      <c r="G915" t="s">
        <v>4241</v>
      </c>
      <c r="H915" t="s">
        <v>1144</v>
      </c>
      <c r="I915" t="s">
        <v>1144</v>
      </c>
      <c r="J915" t="s">
        <v>1144</v>
      </c>
      <c r="K915" t="s">
        <v>1144</v>
      </c>
      <c r="L915">
        <v>2.96</v>
      </c>
      <c r="M915">
        <v>14.67</v>
      </c>
      <c r="N915">
        <v>0</v>
      </c>
      <c r="O915" s="56">
        <v>0</v>
      </c>
      <c r="P915" s="56">
        <v>0</v>
      </c>
      <c r="Q915">
        <v>1</v>
      </c>
      <c r="R915">
        <v>1</v>
      </c>
      <c r="S915">
        <v>11</v>
      </c>
      <c r="T915">
        <v>8</v>
      </c>
      <c r="U915">
        <v>3</v>
      </c>
      <c r="V915">
        <v>1</v>
      </c>
      <c r="W915" t="s">
        <v>1156</v>
      </c>
      <c r="X915" t="s">
        <v>7716</v>
      </c>
      <c r="AA915">
        <v>0</v>
      </c>
      <c r="AB915">
        <v>0</v>
      </c>
      <c r="AC915">
        <v>0</v>
      </c>
      <c r="AD915">
        <v>0</v>
      </c>
      <c r="AE915">
        <v>0</v>
      </c>
      <c r="AF915">
        <v>0</v>
      </c>
      <c r="AG915">
        <v>0</v>
      </c>
      <c r="AJ915" s="56"/>
      <c r="AK915" s="56"/>
      <c r="AL915" s="56"/>
      <c r="AP915" t="s">
        <v>1155</v>
      </c>
      <c r="AR915">
        <v>5</v>
      </c>
      <c r="AS915" t="s">
        <v>1152</v>
      </c>
      <c r="AT915">
        <v>1</v>
      </c>
      <c r="AV915">
        <v>84</v>
      </c>
      <c r="AW915">
        <v>56</v>
      </c>
      <c r="AX915">
        <v>28</v>
      </c>
      <c r="AY915" t="s">
        <v>1145</v>
      </c>
      <c r="AZ915" t="s">
        <v>1145</v>
      </c>
      <c r="BA915">
        <v>120</v>
      </c>
      <c r="BD915">
        <v>1000000000</v>
      </c>
      <c r="BE915">
        <v>39</v>
      </c>
      <c r="BF915">
        <v>0.54</v>
      </c>
      <c r="BG915">
        <v>0</v>
      </c>
      <c r="BH915">
        <v>0</v>
      </c>
      <c r="BI915">
        <v>0</v>
      </c>
      <c r="BJ915">
        <v>0</v>
      </c>
      <c r="BK915">
        <v>0</v>
      </c>
      <c r="BL915">
        <v>0</v>
      </c>
      <c r="BM915">
        <v>39</v>
      </c>
      <c r="BN915">
        <v>0.54</v>
      </c>
      <c r="BO915">
        <v>0</v>
      </c>
      <c r="BP915">
        <v>0</v>
      </c>
      <c r="BR915">
        <v>45</v>
      </c>
      <c r="BS915">
        <v>23</v>
      </c>
      <c r="BT915">
        <v>10</v>
      </c>
      <c r="BX915">
        <v>0</v>
      </c>
      <c r="BY915">
        <v>0</v>
      </c>
      <c r="BZ915">
        <v>0</v>
      </c>
      <c r="CA915">
        <v>17.260000000000002</v>
      </c>
      <c r="CB915">
        <v>0</v>
      </c>
      <c r="CC915">
        <v>1</v>
      </c>
      <c r="CD915" s="56">
        <v>42284</v>
      </c>
      <c r="CE915" s="56">
        <v>42342</v>
      </c>
      <c r="CF915" s="56">
        <v>42342</v>
      </c>
      <c r="CG915" s="56">
        <v>42419</v>
      </c>
      <c r="CH915" s="56"/>
      <c r="CI915" s="56"/>
      <c r="CJ915">
        <v>0.2</v>
      </c>
      <c r="CK915">
        <v>0</v>
      </c>
      <c r="CL915">
        <v>0</v>
      </c>
      <c r="CM915">
        <v>0</v>
      </c>
      <c r="CN915">
        <v>0.09</v>
      </c>
      <c r="CO915">
        <v>0.3</v>
      </c>
      <c r="CP915">
        <v>0.56000000000000005</v>
      </c>
      <c r="CQ915" t="s">
        <v>1154</v>
      </c>
      <c r="CR915" t="s">
        <v>1153</v>
      </c>
      <c r="CS915" t="s">
        <v>1725</v>
      </c>
      <c r="CT915" t="s">
        <v>1397</v>
      </c>
      <c r="CU915" t="s">
        <v>1396</v>
      </c>
      <c r="CV915" t="s">
        <v>4242</v>
      </c>
      <c r="CW915" t="s">
        <v>1727</v>
      </c>
      <c r="CX915" t="s">
        <v>853</v>
      </c>
      <c r="DC915" t="s">
        <v>1387</v>
      </c>
      <c r="DE915" t="s">
        <v>1728</v>
      </c>
    </row>
    <row r="916" spans="1:109" x14ac:dyDescent="0.25">
      <c r="A916" t="s">
        <v>1025</v>
      </c>
      <c r="B916">
        <v>1</v>
      </c>
      <c r="C916" s="56">
        <v>42419</v>
      </c>
      <c r="D916" t="s">
        <v>1153</v>
      </c>
      <c r="E916" t="s">
        <v>4243</v>
      </c>
      <c r="G916" t="s">
        <v>4244</v>
      </c>
      <c r="H916" t="s">
        <v>1144</v>
      </c>
      <c r="I916" t="s">
        <v>1144</v>
      </c>
      <c r="J916" t="s">
        <v>1144</v>
      </c>
      <c r="K916" t="s">
        <v>1144</v>
      </c>
      <c r="L916">
        <v>19.02</v>
      </c>
      <c r="M916">
        <v>50.74</v>
      </c>
      <c r="N916">
        <v>0</v>
      </c>
      <c r="O916" s="56">
        <v>0</v>
      </c>
      <c r="P916" s="56">
        <v>0</v>
      </c>
      <c r="Q916">
        <v>1</v>
      </c>
      <c r="R916">
        <v>1</v>
      </c>
      <c r="S916">
        <v>11</v>
      </c>
      <c r="T916">
        <v>8</v>
      </c>
      <c r="U916">
        <v>3</v>
      </c>
      <c r="V916">
        <v>1</v>
      </c>
      <c r="X916" t="s">
        <v>7755</v>
      </c>
      <c r="AA916">
        <v>0</v>
      </c>
      <c r="AB916">
        <v>0</v>
      </c>
      <c r="AC916">
        <v>0</v>
      </c>
      <c r="AD916">
        <v>0</v>
      </c>
      <c r="AE916">
        <v>0</v>
      </c>
      <c r="AF916">
        <v>0</v>
      </c>
      <c r="AG916">
        <v>0</v>
      </c>
      <c r="AJ916" s="56"/>
      <c r="AK916" s="56"/>
      <c r="AL916" s="56"/>
      <c r="AM916">
        <v>2</v>
      </c>
      <c r="AP916" t="s">
        <v>1155</v>
      </c>
      <c r="AS916" t="s">
        <v>1152</v>
      </c>
      <c r="AT916">
        <v>1</v>
      </c>
      <c r="AV916">
        <v>4</v>
      </c>
      <c r="AW916">
        <v>3</v>
      </c>
      <c r="AX916">
        <v>1</v>
      </c>
      <c r="AY916" t="s">
        <v>1147</v>
      </c>
      <c r="AZ916" t="s">
        <v>1147</v>
      </c>
      <c r="BA916">
        <v>4</v>
      </c>
      <c r="BD916">
        <v>1000000000</v>
      </c>
      <c r="BE916">
        <v>5</v>
      </c>
      <c r="BF916">
        <v>-0.25</v>
      </c>
      <c r="BG916">
        <v>0</v>
      </c>
      <c r="BH916">
        <v>0</v>
      </c>
      <c r="BI916">
        <v>0</v>
      </c>
      <c r="BJ916">
        <v>0</v>
      </c>
      <c r="BK916">
        <v>0</v>
      </c>
      <c r="BL916">
        <v>0</v>
      </c>
      <c r="BM916">
        <v>5</v>
      </c>
      <c r="BN916">
        <v>-0.25</v>
      </c>
      <c r="BO916">
        <v>0</v>
      </c>
      <c r="BP916">
        <v>0</v>
      </c>
      <c r="BR916">
        <v>0</v>
      </c>
      <c r="BS916">
        <v>1</v>
      </c>
      <c r="BX916">
        <v>0</v>
      </c>
      <c r="BY916">
        <v>19.02</v>
      </c>
      <c r="BZ916">
        <v>0</v>
      </c>
      <c r="CA916">
        <v>7.28</v>
      </c>
      <c r="CB916">
        <v>0</v>
      </c>
      <c r="CC916">
        <v>1</v>
      </c>
      <c r="CD916" s="56">
        <v>42095</v>
      </c>
      <c r="CE916" s="56">
        <v>42342</v>
      </c>
      <c r="CF916" s="56">
        <v>42342</v>
      </c>
      <c r="CG916" s="56">
        <v>42419</v>
      </c>
      <c r="CH916" s="56"/>
      <c r="CI916" s="56"/>
      <c r="CJ916">
        <v>0</v>
      </c>
      <c r="CK916">
        <v>0</v>
      </c>
      <c r="CL916">
        <v>0</v>
      </c>
      <c r="CM916">
        <v>0</v>
      </c>
      <c r="CN916">
        <v>0</v>
      </c>
      <c r="CO916">
        <v>0</v>
      </c>
      <c r="CP916">
        <v>0.95</v>
      </c>
      <c r="CQ916" t="s">
        <v>1154</v>
      </c>
      <c r="CR916" t="s">
        <v>1153</v>
      </c>
      <c r="CS916" t="s">
        <v>1725</v>
      </c>
      <c r="CT916" t="s">
        <v>1397</v>
      </c>
      <c r="CU916" t="s">
        <v>1396</v>
      </c>
      <c r="CV916" t="s">
        <v>4245</v>
      </c>
      <c r="CW916" t="s">
        <v>1727</v>
      </c>
      <c r="CX916" t="s">
        <v>853</v>
      </c>
      <c r="DC916" t="s">
        <v>1387</v>
      </c>
      <c r="DE916" t="s">
        <v>1728</v>
      </c>
    </row>
    <row r="917" spans="1:109" x14ac:dyDescent="0.25">
      <c r="A917" t="s">
        <v>1025</v>
      </c>
      <c r="B917">
        <v>2</v>
      </c>
      <c r="C917" s="56">
        <v>42419</v>
      </c>
      <c r="D917" t="s">
        <v>1153</v>
      </c>
      <c r="E917" t="s">
        <v>4246</v>
      </c>
      <c r="G917" t="s">
        <v>4247</v>
      </c>
      <c r="H917" t="s">
        <v>1144</v>
      </c>
      <c r="I917" t="s">
        <v>1144</v>
      </c>
      <c r="J917" t="s">
        <v>1144</v>
      </c>
      <c r="K917" t="s">
        <v>1144</v>
      </c>
      <c r="L917">
        <v>50.67</v>
      </c>
      <c r="M917">
        <v>121.01</v>
      </c>
      <c r="N917">
        <v>0</v>
      </c>
      <c r="O917" s="56">
        <v>0</v>
      </c>
      <c r="P917" s="56">
        <v>0</v>
      </c>
      <c r="Q917">
        <v>1</v>
      </c>
      <c r="R917">
        <v>1</v>
      </c>
      <c r="S917">
        <v>11</v>
      </c>
      <c r="T917">
        <v>8</v>
      </c>
      <c r="U917">
        <v>3</v>
      </c>
      <c r="V917">
        <v>1</v>
      </c>
      <c r="X917" t="s">
        <v>7755</v>
      </c>
      <c r="AA917">
        <v>0</v>
      </c>
      <c r="AB917">
        <v>0</v>
      </c>
      <c r="AC917">
        <v>0</v>
      </c>
      <c r="AD917">
        <v>0</v>
      </c>
      <c r="AE917">
        <v>0</v>
      </c>
      <c r="AF917">
        <v>0</v>
      </c>
      <c r="AG917">
        <v>0</v>
      </c>
      <c r="AJ917" s="56"/>
      <c r="AK917" s="56"/>
      <c r="AL917" s="56"/>
      <c r="AP917" t="s">
        <v>1155</v>
      </c>
      <c r="AS917" t="s">
        <v>1152</v>
      </c>
      <c r="AT917">
        <v>1</v>
      </c>
      <c r="AV917">
        <v>0</v>
      </c>
      <c r="AW917">
        <v>0</v>
      </c>
      <c r="AX917">
        <v>0</v>
      </c>
      <c r="AY917" t="s">
        <v>1388</v>
      </c>
      <c r="AZ917" t="s">
        <v>1388</v>
      </c>
      <c r="BA917">
        <v>0</v>
      </c>
      <c r="BD917">
        <v>1000000000</v>
      </c>
      <c r="BE917">
        <v>0</v>
      </c>
      <c r="BF917">
        <v>0</v>
      </c>
      <c r="BG917">
        <v>0</v>
      </c>
      <c r="BH917">
        <v>0</v>
      </c>
      <c r="BI917">
        <v>0</v>
      </c>
      <c r="BJ917">
        <v>0</v>
      </c>
      <c r="BK917">
        <v>0</v>
      </c>
      <c r="BL917">
        <v>0</v>
      </c>
      <c r="BM917">
        <v>0</v>
      </c>
      <c r="BN917">
        <v>0</v>
      </c>
      <c r="BO917">
        <v>0</v>
      </c>
      <c r="BP917">
        <v>0</v>
      </c>
      <c r="BR917">
        <v>0</v>
      </c>
      <c r="BS917">
        <v>0</v>
      </c>
      <c r="BX917">
        <v>0</v>
      </c>
      <c r="BY917">
        <v>0</v>
      </c>
      <c r="BZ917">
        <v>0</v>
      </c>
      <c r="CA917">
        <v>0</v>
      </c>
      <c r="CB917">
        <v>0</v>
      </c>
      <c r="CC917">
        <v>1</v>
      </c>
      <c r="CD917" s="56">
        <v>42095</v>
      </c>
      <c r="CE917" s="56">
        <v>42342</v>
      </c>
      <c r="CF917" s="56">
        <v>42342</v>
      </c>
      <c r="CG917" s="56">
        <v>42419</v>
      </c>
      <c r="CH917" s="56"/>
      <c r="CI917" s="56"/>
      <c r="CJ917">
        <v>1</v>
      </c>
      <c r="CK917">
        <v>0</v>
      </c>
      <c r="CL917">
        <v>0.96</v>
      </c>
      <c r="CM917">
        <v>0</v>
      </c>
      <c r="CN917">
        <v>0</v>
      </c>
      <c r="CO917">
        <v>0</v>
      </c>
      <c r="CP917">
        <v>0</v>
      </c>
      <c r="CQ917" t="s">
        <v>1154</v>
      </c>
      <c r="CR917" t="s">
        <v>1153</v>
      </c>
      <c r="CS917" t="s">
        <v>1748</v>
      </c>
      <c r="CT917" t="s">
        <v>1397</v>
      </c>
      <c r="CU917" t="s">
        <v>1396</v>
      </c>
      <c r="CV917" t="s">
        <v>4248</v>
      </c>
      <c r="CW917" t="s">
        <v>1738</v>
      </c>
      <c r="CX917" t="s">
        <v>853</v>
      </c>
      <c r="DC917" t="s">
        <v>1387</v>
      </c>
      <c r="DE917" t="s">
        <v>1728</v>
      </c>
    </row>
    <row r="918" spans="1:109" x14ac:dyDescent="0.25">
      <c r="A918" t="s">
        <v>1025</v>
      </c>
      <c r="B918">
        <v>2</v>
      </c>
      <c r="C918" s="56">
        <v>42419</v>
      </c>
      <c r="D918" t="s">
        <v>1153</v>
      </c>
      <c r="E918" t="s">
        <v>4249</v>
      </c>
      <c r="G918" t="s">
        <v>4250</v>
      </c>
      <c r="H918" t="s">
        <v>1144</v>
      </c>
      <c r="I918" t="s">
        <v>1144</v>
      </c>
      <c r="J918" t="s">
        <v>1144</v>
      </c>
      <c r="K918" t="s">
        <v>1144</v>
      </c>
      <c r="L918">
        <v>9.52</v>
      </c>
      <c r="M918">
        <v>25.18</v>
      </c>
      <c r="N918">
        <v>0</v>
      </c>
      <c r="O918" s="56">
        <v>0</v>
      </c>
      <c r="P918" s="56">
        <v>0</v>
      </c>
      <c r="Q918">
        <v>1</v>
      </c>
      <c r="R918">
        <v>1</v>
      </c>
      <c r="S918">
        <v>11</v>
      </c>
      <c r="T918">
        <v>8</v>
      </c>
      <c r="U918">
        <v>3</v>
      </c>
      <c r="V918">
        <v>1</v>
      </c>
      <c r="X918" t="s">
        <v>7755</v>
      </c>
      <c r="AA918">
        <v>0</v>
      </c>
      <c r="AB918">
        <v>0</v>
      </c>
      <c r="AC918">
        <v>0</v>
      </c>
      <c r="AD918">
        <v>0</v>
      </c>
      <c r="AE918">
        <v>0</v>
      </c>
      <c r="AF918">
        <v>0</v>
      </c>
      <c r="AG918">
        <v>0</v>
      </c>
      <c r="AJ918" s="56"/>
      <c r="AK918" s="56"/>
      <c r="AL918" s="56"/>
      <c r="AP918" t="s">
        <v>1155</v>
      </c>
      <c r="AR918">
        <v>2</v>
      </c>
      <c r="AS918" t="s">
        <v>1152</v>
      </c>
      <c r="AT918">
        <v>1</v>
      </c>
      <c r="AV918">
        <v>5</v>
      </c>
      <c r="AW918">
        <v>3</v>
      </c>
      <c r="AX918">
        <v>2</v>
      </c>
      <c r="AY918" t="s">
        <v>1147</v>
      </c>
      <c r="AZ918" t="s">
        <v>1147</v>
      </c>
      <c r="BA918">
        <v>5</v>
      </c>
      <c r="BD918">
        <v>1000000000</v>
      </c>
      <c r="BE918">
        <v>8</v>
      </c>
      <c r="BF918">
        <v>-0.6</v>
      </c>
      <c r="BG918">
        <v>0</v>
      </c>
      <c r="BH918">
        <v>0</v>
      </c>
      <c r="BI918">
        <v>0</v>
      </c>
      <c r="BJ918">
        <v>0</v>
      </c>
      <c r="BK918">
        <v>0</v>
      </c>
      <c r="BL918">
        <v>0</v>
      </c>
      <c r="BM918">
        <v>8</v>
      </c>
      <c r="BN918">
        <v>-0.6</v>
      </c>
      <c r="BO918">
        <v>0</v>
      </c>
      <c r="BP918">
        <v>0</v>
      </c>
      <c r="BR918">
        <v>0</v>
      </c>
      <c r="BS918">
        <v>1</v>
      </c>
      <c r="BX918">
        <v>0</v>
      </c>
      <c r="BY918">
        <v>28.56</v>
      </c>
      <c r="BZ918">
        <v>0</v>
      </c>
      <c r="CA918">
        <v>7.18</v>
      </c>
      <c r="CB918">
        <v>0</v>
      </c>
      <c r="CC918">
        <v>1</v>
      </c>
      <c r="CD918" s="56">
        <v>42095</v>
      </c>
      <c r="CE918" s="56">
        <v>42342</v>
      </c>
      <c r="CF918" s="56">
        <v>42342</v>
      </c>
      <c r="CG918" s="56">
        <v>42419</v>
      </c>
      <c r="CH918" s="56"/>
      <c r="CI918" s="56"/>
      <c r="CJ918">
        <v>0</v>
      </c>
      <c r="CK918">
        <v>0</v>
      </c>
      <c r="CL918">
        <v>0</v>
      </c>
      <c r="CM918">
        <v>0</v>
      </c>
      <c r="CN918">
        <v>0</v>
      </c>
      <c r="CO918">
        <v>0</v>
      </c>
      <c r="CP918">
        <v>0.96</v>
      </c>
      <c r="CQ918" t="s">
        <v>1154</v>
      </c>
      <c r="CR918" t="s">
        <v>1153</v>
      </c>
      <c r="CS918" t="s">
        <v>1748</v>
      </c>
      <c r="CT918" t="s">
        <v>1397</v>
      </c>
      <c r="CU918" t="s">
        <v>1396</v>
      </c>
      <c r="CV918" t="s">
        <v>4251</v>
      </c>
      <c r="CW918" t="s">
        <v>1727</v>
      </c>
      <c r="CX918" t="s">
        <v>853</v>
      </c>
      <c r="DC918" t="s">
        <v>1387</v>
      </c>
      <c r="DE918" t="s">
        <v>1392</v>
      </c>
    </row>
    <row r="919" spans="1:109" x14ac:dyDescent="0.25">
      <c r="A919" t="s">
        <v>1025</v>
      </c>
      <c r="B919">
        <v>2</v>
      </c>
      <c r="C919" s="56">
        <v>42419</v>
      </c>
      <c r="D919" t="s">
        <v>1153</v>
      </c>
      <c r="E919" t="s">
        <v>4252</v>
      </c>
      <c r="G919" t="s">
        <v>4253</v>
      </c>
      <c r="H919" t="s">
        <v>1144</v>
      </c>
      <c r="I919" t="s">
        <v>1144</v>
      </c>
      <c r="J919" t="s">
        <v>1144</v>
      </c>
      <c r="K919" t="s">
        <v>1144</v>
      </c>
      <c r="L919">
        <v>16.41</v>
      </c>
      <c r="M919">
        <v>28.88</v>
      </c>
      <c r="N919">
        <v>0</v>
      </c>
      <c r="O919" s="56">
        <v>0</v>
      </c>
      <c r="P919" s="56">
        <v>0</v>
      </c>
      <c r="Q919">
        <v>1</v>
      </c>
      <c r="R919">
        <v>1</v>
      </c>
      <c r="S919">
        <v>11</v>
      </c>
      <c r="T919">
        <v>8</v>
      </c>
      <c r="U919">
        <v>3</v>
      </c>
      <c r="V919">
        <v>1</v>
      </c>
      <c r="X919" t="s">
        <v>7755</v>
      </c>
      <c r="AA919">
        <v>0</v>
      </c>
      <c r="AB919">
        <v>0</v>
      </c>
      <c r="AC919">
        <v>0</v>
      </c>
      <c r="AD919">
        <v>0</v>
      </c>
      <c r="AE919">
        <v>0</v>
      </c>
      <c r="AF919">
        <v>0</v>
      </c>
      <c r="AG919">
        <v>0</v>
      </c>
      <c r="AJ919" s="56"/>
      <c r="AK919" s="56"/>
      <c r="AL919" s="56"/>
      <c r="AM919">
        <v>1</v>
      </c>
      <c r="AP919" t="s">
        <v>1155</v>
      </c>
      <c r="AS919" t="s">
        <v>1152</v>
      </c>
      <c r="AT919">
        <v>1</v>
      </c>
      <c r="AV919">
        <v>1</v>
      </c>
      <c r="AW919">
        <v>1</v>
      </c>
      <c r="AX919">
        <v>0.5</v>
      </c>
      <c r="AY919" t="s">
        <v>1147</v>
      </c>
      <c r="AZ919" t="s">
        <v>1147</v>
      </c>
      <c r="BA919">
        <v>1</v>
      </c>
      <c r="BD919">
        <v>1000000000</v>
      </c>
      <c r="BE919">
        <v>2</v>
      </c>
      <c r="BF919">
        <v>-1</v>
      </c>
      <c r="BG919">
        <v>0</v>
      </c>
      <c r="BH919">
        <v>0</v>
      </c>
      <c r="BI919">
        <v>0</v>
      </c>
      <c r="BJ919">
        <v>0</v>
      </c>
      <c r="BK919">
        <v>0</v>
      </c>
      <c r="BL919">
        <v>0</v>
      </c>
      <c r="BM919">
        <v>2</v>
      </c>
      <c r="BN919">
        <v>-1</v>
      </c>
      <c r="BO919">
        <v>0</v>
      </c>
      <c r="BP919">
        <v>0</v>
      </c>
      <c r="BR919">
        <v>0</v>
      </c>
      <c r="BS919">
        <v>0</v>
      </c>
      <c r="BX919">
        <v>0</v>
      </c>
      <c r="BY919">
        <v>16.41</v>
      </c>
      <c r="BZ919">
        <v>0</v>
      </c>
      <c r="CA919">
        <v>3.32</v>
      </c>
      <c r="CB919">
        <v>0</v>
      </c>
      <c r="CC919">
        <v>1</v>
      </c>
      <c r="CD919" s="56">
        <v>42095</v>
      </c>
      <c r="CE919" s="56">
        <v>42342</v>
      </c>
      <c r="CF919" s="56">
        <v>42342</v>
      </c>
      <c r="CG919" s="56">
        <v>42419</v>
      </c>
      <c r="CH919" s="56"/>
      <c r="CI919" s="56"/>
      <c r="CJ919">
        <v>0</v>
      </c>
      <c r="CK919">
        <v>0</v>
      </c>
      <c r="CL919">
        <v>0</v>
      </c>
      <c r="CM919">
        <v>0</v>
      </c>
      <c r="CN919">
        <v>0</v>
      </c>
      <c r="CO919">
        <v>0</v>
      </c>
      <c r="CP919">
        <v>0.96</v>
      </c>
      <c r="CQ919" t="s">
        <v>1154</v>
      </c>
      <c r="CR919" t="s">
        <v>1153</v>
      </c>
      <c r="CS919" t="s">
        <v>1748</v>
      </c>
      <c r="CT919" t="s">
        <v>1397</v>
      </c>
      <c r="CU919" t="s">
        <v>1396</v>
      </c>
      <c r="CV919" t="s">
        <v>4254</v>
      </c>
      <c r="CW919" t="s">
        <v>1727</v>
      </c>
      <c r="CX919" t="s">
        <v>853</v>
      </c>
      <c r="DC919" t="s">
        <v>1387</v>
      </c>
      <c r="DE919" t="s">
        <v>1392</v>
      </c>
    </row>
    <row r="920" spans="1:109" x14ac:dyDescent="0.25">
      <c r="A920" t="s">
        <v>1025</v>
      </c>
      <c r="B920">
        <v>1</v>
      </c>
      <c r="C920" s="56">
        <v>42419</v>
      </c>
      <c r="D920" t="s">
        <v>1153</v>
      </c>
      <c r="E920" t="s">
        <v>4255</v>
      </c>
      <c r="G920" t="s">
        <v>4256</v>
      </c>
      <c r="H920" t="s">
        <v>1144</v>
      </c>
      <c r="I920" t="s">
        <v>1144</v>
      </c>
      <c r="J920" t="s">
        <v>1144</v>
      </c>
      <c r="K920" t="s">
        <v>1144</v>
      </c>
      <c r="L920">
        <v>21.18</v>
      </c>
      <c r="M920">
        <v>52.73</v>
      </c>
      <c r="N920">
        <v>0</v>
      </c>
      <c r="O920" s="56">
        <v>0</v>
      </c>
      <c r="P920" s="56">
        <v>0</v>
      </c>
      <c r="Q920">
        <v>1</v>
      </c>
      <c r="R920">
        <v>1</v>
      </c>
      <c r="S920">
        <v>11</v>
      </c>
      <c r="T920">
        <v>8</v>
      </c>
      <c r="U920">
        <v>3</v>
      </c>
      <c r="V920">
        <v>1</v>
      </c>
      <c r="W920" t="s">
        <v>1156</v>
      </c>
      <c r="X920" t="s">
        <v>7755</v>
      </c>
      <c r="AA920">
        <v>0</v>
      </c>
      <c r="AB920">
        <v>0</v>
      </c>
      <c r="AC920">
        <v>0</v>
      </c>
      <c r="AD920">
        <v>0</v>
      </c>
      <c r="AE920">
        <v>0</v>
      </c>
      <c r="AF920">
        <v>0</v>
      </c>
      <c r="AG920">
        <v>0</v>
      </c>
      <c r="AJ920" s="56"/>
      <c r="AK920" s="56"/>
      <c r="AL920" s="56"/>
      <c r="AM920">
        <v>1</v>
      </c>
      <c r="AP920" t="s">
        <v>1155</v>
      </c>
      <c r="AS920" t="s">
        <v>1152</v>
      </c>
      <c r="AT920">
        <v>1</v>
      </c>
      <c r="AV920">
        <v>1</v>
      </c>
      <c r="AW920">
        <v>1</v>
      </c>
      <c r="AX920">
        <v>0.5</v>
      </c>
      <c r="AY920" t="s">
        <v>1145</v>
      </c>
      <c r="AZ920" t="s">
        <v>1145</v>
      </c>
      <c r="BA920">
        <v>1</v>
      </c>
      <c r="BD920">
        <v>1000000000</v>
      </c>
      <c r="BE920">
        <v>1</v>
      </c>
      <c r="BF920">
        <v>0</v>
      </c>
      <c r="BG920">
        <v>0</v>
      </c>
      <c r="BH920">
        <v>0</v>
      </c>
      <c r="BI920">
        <v>0</v>
      </c>
      <c r="BJ920">
        <v>0</v>
      </c>
      <c r="BK920">
        <v>0</v>
      </c>
      <c r="BL920">
        <v>0</v>
      </c>
      <c r="BM920">
        <v>1</v>
      </c>
      <c r="BN920">
        <v>0</v>
      </c>
      <c r="BO920">
        <v>0</v>
      </c>
      <c r="BP920">
        <v>0</v>
      </c>
      <c r="BR920">
        <v>0</v>
      </c>
      <c r="BS920">
        <v>0</v>
      </c>
      <c r="BX920">
        <v>0</v>
      </c>
      <c r="BY920">
        <v>0</v>
      </c>
      <c r="BZ920">
        <v>0</v>
      </c>
      <c r="CA920">
        <v>6.5</v>
      </c>
      <c r="CB920">
        <v>0</v>
      </c>
      <c r="CC920">
        <v>1</v>
      </c>
      <c r="CD920" s="56">
        <v>42095</v>
      </c>
      <c r="CE920" s="56">
        <v>42342</v>
      </c>
      <c r="CF920" s="56">
        <v>42342</v>
      </c>
      <c r="CG920" s="56">
        <v>42419</v>
      </c>
      <c r="CH920" s="56"/>
      <c r="CI920" s="56"/>
      <c r="CJ920">
        <v>0</v>
      </c>
      <c r="CK920">
        <v>0</v>
      </c>
      <c r="CL920">
        <v>0</v>
      </c>
      <c r="CM920">
        <v>0</v>
      </c>
      <c r="CN920">
        <v>0.95</v>
      </c>
      <c r="CO920">
        <v>0</v>
      </c>
      <c r="CP920">
        <v>0</v>
      </c>
      <c r="CQ920" t="s">
        <v>1154</v>
      </c>
      <c r="CR920" t="s">
        <v>1153</v>
      </c>
      <c r="CS920" t="s">
        <v>1725</v>
      </c>
      <c r="CT920" t="s">
        <v>1397</v>
      </c>
      <c r="CU920" t="s">
        <v>1396</v>
      </c>
      <c r="CV920" t="s">
        <v>4257</v>
      </c>
      <c r="CW920" t="s">
        <v>2121</v>
      </c>
      <c r="CX920" t="s">
        <v>853</v>
      </c>
      <c r="DC920" t="s">
        <v>1387</v>
      </c>
      <c r="DE920" t="s">
        <v>1728</v>
      </c>
    </row>
    <row r="921" spans="1:109" x14ac:dyDescent="0.25">
      <c r="A921" t="s">
        <v>1025</v>
      </c>
      <c r="B921">
        <v>1</v>
      </c>
      <c r="C921" s="56">
        <v>42419</v>
      </c>
      <c r="D921" t="s">
        <v>1153</v>
      </c>
      <c r="E921" t="s">
        <v>4258</v>
      </c>
      <c r="G921" t="s">
        <v>4259</v>
      </c>
      <c r="H921" t="s">
        <v>1144</v>
      </c>
      <c r="I921" t="s">
        <v>1144</v>
      </c>
      <c r="J921" t="s">
        <v>1144</v>
      </c>
      <c r="K921" t="s">
        <v>1144</v>
      </c>
      <c r="L921">
        <v>2.1800000000000002</v>
      </c>
      <c r="M921">
        <v>6.88</v>
      </c>
      <c r="N921">
        <v>0</v>
      </c>
      <c r="O921" s="56">
        <v>0</v>
      </c>
      <c r="P921" s="56">
        <v>0</v>
      </c>
      <c r="Q921">
        <v>1</v>
      </c>
      <c r="R921">
        <v>1</v>
      </c>
      <c r="S921">
        <v>11</v>
      </c>
      <c r="T921">
        <v>8</v>
      </c>
      <c r="U921">
        <v>3</v>
      </c>
      <c r="V921">
        <v>1</v>
      </c>
      <c r="X921" t="s">
        <v>7755</v>
      </c>
      <c r="AA921">
        <v>0</v>
      </c>
      <c r="AB921">
        <v>0</v>
      </c>
      <c r="AC921">
        <v>0</v>
      </c>
      <c r="AD921">
        <v>0</v>
      </c>
      <c r="AE921">
        <v>0</v>
      </c>
      <c r="AF921">
        <v>0</v>
      </c>
      <c r="AG921">
        <v>0</v>
      </c>
      <c r="AJ921" s="56"/>
      <c r="AK921" s="56"/>
      <c r="AL921" s="56"/>
      <c r="AP921" t="s">
        <v>1155</v>
      </c>
      <c r="AR921">
        <v>2</v>
      </c>
      <c r="AS921" t="s">
        <v>1152</v>
      </c>
      <c r="AT921">
        <v>1</v>
      </c>
      <c r="AV921">
        <v>8</v>
      </c>
      <c r="AW921">
        <v>5</v>
      </c>
      <c r="AX921">
        <v>3</v>
      </c>
      <c r="AY921" t="s">
        <v>1147</v>
      </c>
      <c r="AZ921" t="s">
        <v>1147</v>
      </c>
      <c r="BA921">
        <v>8</v>
      </c>
      <c r="BD921">
        <v>1000000000</v>
      </c>
      <c r="BE921">
        <v>15</v>
      </c>
      <c r="BF921">
        <v>-0.88</v>
      </c>
      <c r="BG921">
        <v>0</v>
      </c>
      <c r="BH921">
        <v>0</v>
      </c>
      <c r="BI921">
        <v>0</v>
      </c>
      <c r="BJ921">
        <v>0</v>
      </c>
      <c r="BK921">
        <v>0</v>
      </c>
      <c r="BL921">
        <v>0</v>
      </c>
      <c r="BM921">
        <v>15</v>
      </c>
      <c r="BN921">
        <v>-0.88</v>
      </c>
      <c r="BO921">
        <v>0</v>
      </c>
      <c r="BP921">
        <v>0</v>
      </c>
      <c r="BR921">
        <v>0</v>
      </c>
      <c r="BS921">
        <v>2</v>
      </c>
      <c r="BX921">
        <v>0</v>
      </c>
      <c r="BY921">
        <v>15.26</v>
      </c>
      <c r="BZ921">
        <v>0</v>
      </c>
      <c r="CA921">
        <v>9.41</v>
      </c>
      <c r="CB921">
        <v>0</v>
      </c>
      <c r="CC921">
        <v>1</v>
      </c>
      <c r="CD921" s="56">
        <v>42095</v>
      </c>
      <c r="CE921" s="56">
        <v>42342</v>
      </c>
      <c r="CF921" s="56">
        <v>42342</v>
      </c>
      <c r="CG921" s="56">
        <v>42419</v>
      </c>
      <c r="CH921" s="56"/>
      <c r="CI921" s="56"/>
      <c r="CJ921">
        <v>0</v>
      </c>
      <c r="CK921">
        <v>0</v>
      </c>
      <c r="CL921">
        <v>0</v>
      </c>
      <c r="CM921">
        <v>0</v>
      </c>
      <c r="CN921">
        <v>0</v>
      </c>
      <c r="CO921">
        <v>0</v>
      </c>
      <c r="CP921">
        <v>0.95</v>
      </c>
      <c r="CQ921" t="s">
        <v>1154</v>
      </c>
      <c r="CR921" t="s">
        <v>1153</v>
      </c>
      <c r="CS921" t="s">
        <v>1725</v>
      </c>
      <c r="CT921" t="s">
        <v>1397</v>
      </c>
      <c r="CU921" t="s">
        <v>1396</v>
      </c>
      <c r="CV921" t="s">
        <v>4260</v>
      </c>
      <c r="CW921" t="s">
        <v>1390</v>
      </c>
      <c r="CX921" t="s">
        <v>853</v>
      </c>
      <c r="DC921" t="s">
        <v>1387</v>
      </c>
      <c r="DE921" t="s">
        <v>1728</v>
      </c>
    </row>
    <row r="922" spans="1:109" x14ac:dyDescent="0.25">
      <c r="A922" t="s">
        <v>1025</v>
      </c>
      <c r="B922">
        <v>10</v>
      </c>
      <c r="C922" s="56">
        <v>42419</v>
      </c>
      <c r="D922" t="s">
        <v>1153</v>
      </c>
      <c r="E922" t="s">
        <v>4261</v>
      </c>
      <c r="G922" t="s">
        <v>4262</v>
      </c>
      <c r="H922" t="s">
        <v>1144</v>
      </c>
      <c r="I922" t="s">
        <v>1144</v>
      </c>
      <c r="J922" t="s">
        <v>1144</v>
      </c>
      <c r="K922" t="s">
        <v>1144</v>
      </c>
      <c r="L922">
        <v>250.98</v>
      </c>
      <c r="M922">
        <v>652.16</v>
      </c>
      <c r="N922">
        <v>0</v>
      </c>
      <c r="O922" s="56">
        <v>0</v>
      </c>
      <c r="P922" s="56">
        <v>0</v>
      </c>
      <c r="Q922">
        <v>1</v>
      </c>
      <c r="R922">
        <v>1</v>
      </c>
      <c r="S922">
        <v>11</v>
      </c>
      <c r="T922">
        <v>8</v>
      </c>
      <c r="U922">
        <v>3</v>
      </c>
      <c r="V922">
        <v>1</v>
      </c>
      <c r="W922" t="s">
        <v>1394</v>
      </c>
      <c r="X922" t="s">
        <v>7764</v>
      </c>
      <c r="AA922">
        <v>0</v>
      </c>
      <c r="AB922">
        <v>0</v>
      </c>
      <c r="AC922">
        <v>0</v>
      </c>
      <c r="AD922">
        <v>0</v>
      </c>
      <c r="AE922">
        <v>0</v>
      </c>
      <c r="AF922">
        <v>0</v>
      </c>
      <c r="AG922">
        <v>0</v>
      </c>
      <c r="AJ922" s="56"/>
      <c r="AK922" s="56"/>
      <c r="AL922" s="56"/>
      <c r="AP922" t="s">
        <v>1155</v>
      </c>
      <c r="AR922">
        <v>2</v>
      </c>
      <c r="AS922" t="s">
        <v>1152</v>
      </c>
      <c r="AT922">
        <v>1</v>
      </c>
      <c r="AV922">
        <v>90</v>
      </c>
      <c r="AW922">
        <v>60</v>
      </c>
      <c r="AX922">
        <v>30</v>
      </c>
      <c r="AY922" t="s">
        <v>1145</v>
      </c>
      <c r="AZ922" t="s">
        <v>1147</v>
      </c>
      <c r="BA922">
        <v>85</v>
      </c>
      <c r="BD922">
        <v>1000000000</v>
      </c>
      <c r="BE922">
        <v>35</v>
      </c>
      <c r="BF922">
        <v>0.61</v>
      </c>
      <c r="BG922">
        <v>46</v>
      </c>
      <c r="BH922">
        <v>0</v>
      </c>
      <c r="BI922">
        <v>0</v>
      </c>
      <c r="BJ922">
        <v>0</v>
      </c>
      <c r="BK922">
        <v>0</v>
      </c>
      <c r="BL922">
        <v>40</v>
      </c>
      <c r="BM922">
        <v>121</v>
      </c>
      <c r="BN922">
        <v>-0.34</v>
      </c>
      <c r="BO922">
        <v>0</v>
      </c>
      <c r="BP922">
        <v>0</v>
      </c>
      <c r="BR922">
        <v>0</v>
      </c>
      <c r="BS922">
        <v>25</v>
      </c>
      <c r="BX922">
        <v>0</v>
      </c>
      <c r="BY922">
        <v>0</v>
      </c>
      <c r="BZ922">
        <v>0</v>
      </c>
      <c r="CA922">
        <v>6.98</v>
      </c>
      <c r="CB922">
        <v>0</v>
      </c>
      <c r="CC922">
        <v>1</v>
      </c>
      <c r="CD922" s="56">
        <v>42352</v>
      </c>
      <c r="CE922" s="56">
        <v>42352</v>
      </c>
      <c r="CF922" s="56">
        <v>42352</v>
      </c>
      <c r="CG922" s="56">
        <v>42429</v>
      </c>
      <c r="CH922" s="56"/>
      <c r="CI922" s="56"/>
      <c r="CJ922">
        <v>0.65</v>
      </c>
      <c r="CK922">
        <v>0</v>
      </c>
      <c r="CL922">
        <v>0</v>
      </c>
      <c r="CM922">
        <v>0.85</v>
      </c>
      <c r="CN922">
        <v>0.04</v>
      </c>
      <c r="CO922">
        <v>0</v>
      </c>
      <c r="CP922">
        <v>0</v>
      </c>
      <c r="CQ922" t="s">
        <v>1154</v>
      </c>
      <c r="CR922" t="s">
        <v>1153</v>
      </c>
      <c r="CS922" t="s">
        <v>3128</v>
      </c>
      <c r="CT922" t="s">
        <v>1397</v>
      </c>
      <c r="CU922" t="s">
        <v>1396</v>
      </c>
      <c r="CV922" t="s">
        <v>4263</v>
      </c>
      <c r="CW922" t="s">
        <v>3166</v>
      </c>
      <c r="CX922" t="s">
        <v>853</v>
      </c>
      <c r="DC922" t="s">
        <v>3167</v>
      </c>
      <c r="DE922" t="s">
        <v>1392</v>
      </c>
    </row>
    <row r="923" spans="1:109" x14ac:dyDescent="0.25">
      <c r="A923" t="s">
        <v>1025</v>
      </c>
      <c r="B923">
        <v>1</v>
      </c>
      <c r="C923" s="56">
        <v>42419</v>
      </c>
      <c r="D923" t="s">
        <v>1153</v>
      </c>
      <c r="E923" t="s">
        <v>4264</v>
      </c>
      <c r="G923" t="s">
        <v>4265</v>
      </c>
      <c r="H923" t="s">
        <v>1144</v>
      </c>
      <c r="I923" t="s">
        <v>1144</v>
      </c>
      <c r="J923" t="s">
        <v>1144</v>
      </c>
      <c r="K923" t="s">
        <v>1144</v>
      </c>
      <c r="L923">
        <v>0.32</v>
      </c>
      <c r="M923">
        <v>1.1499999999999999</v>
      </c>
      <c r="N923">
        <v>0</v>
      </c>
      <c r="O923" s="56">
        <v>0</v>
      </c>
      <c r="P923" s="56">
        <v>0</v>
      </c>
      <c r="Q923">
        <v>1</v>
      </c>
      <c r="R923">
        <v>1</v>
      </c>
      <c r="S923">
        <v>11</v>
      </c>
      <c r="T923">
        <v>8</v>
      </c>
      <c r="U923">
        <v>3</v>
      </c>
      <c r="V923">
        <v>1</v>
      </c>
      <c r="X923" t="s">
        <v>7659</v>
      </c>
      <c r="AA923">
        <v>0</v>
      </c>
      <c r="AB923">
        <v>0</v>
      </c>
      <c r="AC923">
        <v>0</v>
      </c>
      <c r="AD923">
        <v>0</v>
      </c>
      <c r="AE923">
        <v>0</v>
      </c>
      <c r="AF923">
        <v>0</v>
      </c>
      <c r="AG923">
        <v>0</v>
      </c>
      <c r="AJ923" s="56"/>
      <c r="AK923" s="56"/>
      <c r="AL923" s="56"/>
      <c r="AP923" t="s">
        <v>1155</v>
      </c>
      <c r="AR923">
        <v>2</v>
      </c>
      <c r="AS923" t="s">
        <v>1152</v>
      </c>
      <c r="AT923">
        <v>1</v>
      </c>
      <c r="AV923">
        <v>7</v>
      </c>
      <c r="AW923">
        <v>5</v>
      </c>
      <c r="AX923">
        <v>2</v>
      </c>
      <c r="AY923" t="s">
        <v>1147</v>
      </c>
      <c r="AZ923" t="s">
        <v>1147</v>
      </c>
      <c r="BA923">
        <v>10</v>
      </c>
      <c r="BD923">
        <v>1000000000</v>
      </c>
      <c r="BE923">
        <v>8</v>
      </c>
      <c r="BF923">
        <v>-0.14000000000000001</v>
      </c>
      <c r="BG923">
        <v>0</v>
      </c>
      <c r="BH923">
        <v>0</v>
      </c>
      <c r="BI923">
        <v>0</v>
      </c>
      <c r="BJ923">
        <v>0</v>
      </c>
      <c r="BK923">
        <v>0</v>
      </c>
      <c r="BL923">
        <v>0</v>
      </c>
      <c r="BM923">
        <v>8</v>
      </c>
      <c r="BN923">
        <v>-0.14000000000000001</v>
      </c>
      <c r="BO923">
        <v>0</v>
      </c>
      <c r="BP923">
        <v>0</v>
      </c>
      <c r="BR923">
        <v>0</v>
      </c>
      <c r="BS923">
        <v>2</v>
      </c>
      <c r="BX923">
        <v>0</v>
      </c>
      <c r="BY923">
        <v>0.32</v>
      </c>
      <c r="BZ923">
        <v>0</v>
      </c>
      <c r="CA923">
        <v>11.32</v>
      </c>
      <c r="CB923">
        <v>0</v>
      </c>
      <c r="CC923">
        <v>1</v>
      </c>
      <c r="CD923" s="56">
        <v>42342</v>
      </c>
      <c r="CE923" s="56">
        <v>42342</v>
      </c>
      <c r="CF923" s="56">
        <v>42342</v>
      </c>
      <c r="CG923" s="56">
        <v>42419</v>
      </c>
      <c r="CH923" s="56"/>
      <c r="CI923" s="56"/>
      <c r="CJ923">
        <v>0.02</v>
      </c>
      <c r="CK923">
        <v>0</v>
      </c>
      <c r="CL923">
        <v>0</v>
      </c>
      <c r="CM923">
        <v>0</v>
      </c>
      <c r="CN923">
        <v>0</v>
      </c>
      <c r="CO923">
        <v>0</v>
      </c>
      <c r="CP923">
        <v>0.95</v>
      </c>
      <c r="CQ923" t="s">
        <v>1154</v>
      </c>
      <c r="CR923" t="s">
        <v>1153</v>
      </c>
      <c r="CS923" t="s">
        <v>1725</v>
      </c>
      <c r="CT923" t="s">
        <v>1397</v>
      </c>
      <c r="CU923" t="s">
        <v>1396</v>
      </c>
      <c r="CV923" t="s">
        <v>4266</v>
      </c>
      <c r="CW923" t="s">
        <v>1727</v>
      </c>
      <c r="CX923" t="s">
        <v>853</v>
      </c>
      <c r="DC923" t="s">
        <v>1387</v>
      </c>
      <c r="DE923" t="s">
        <v>1728</v>
      </c>
    </row>
    <row r="924" spans="1:109" x14ac:dyDescent="0.25">
      <c r="A924" t="s">
        <v>1025</v>
      </c>
      <c r="B924">
        <v>1</v>
      </c>
      <c r="C924" s="56">
        <v>42419</v>
      </c>
      <c r="D924" t="s">
        <v>1153</v>
      </c>
      <c r="E924" t="s">
        <v>1611</v>
      </c>
      <c r="G924" t="s">
        <v>4267</v>
      </c>
      <c r="H924" t="s">
        <v>1144</v>
      </c>
      <c r="I924" t="s">
        <v>1144</v>
      </c>
      <c r="J924" t="s">
        <v>1144</v>
      </c>
      <c r="K924" t="s">
        <v>1144</v>
      </c>
      <c r="L924">
        <v>2.63</v>
      </c>
      <c r="M924">
        <v>9.99</v>
      </c>
      <c r="N924">
        <v>0</v>
      </c>
      <c r="O924" s="56">
        <v>0</v>
      </c>
      <c r="P924" s="56">
        <v>0</v>
      </c>
      <c r="Q924">
        <v>1</v>
      </c>
      <c r="R924">
        <v>1</v>
      </c>
      <c r="S924">
        <v>11</v>
      </c>
      <c r="T924">
        <v>8</v>
      </c>
      <c r="U924">
        <v>3</v>
      </c>
      <c r="V924">
        <v>1</v>
      </c>
      <c r="W924" t="s">
        <v>1156</v>
      </c>
      <c r="X924" t="s">
        <v>7662</v>
      </c>
      <c r="Y924">
        <v>4</v>
      </c>
      <c r="AA924">
        <v>0</v>
      </c>
      <c r="AB924">
        <v>0</v>
      </c>
      <c r="AC924">
        <v>0</v>
      </c>
      <c r="AD924">
        <v>0</v>
      </c>
      <c r="AE924">
        <v>0</v>
      </c>
      <c r="AF924">
        <v>0</v>
      </c>
      <c r="AG924">
        <v>0</v>
      </c>
      <c r="AJ924" s="56"/>
      <c r="AK924" s="56"/>
      <c r="AL924" s="56"/>
      <c r="AM924">
        <v>4</v>
      </c>
      <c r="AP924" t="s">
        <v>1155</v>
      </c>
      <c r="AS924" t="s">
        <v>1152</v>
      </c>
      <c r="AT924">
        <v>1</v>
      </c>
      <c r="AV924">
        <v>6</v>
      </c>
      <c r="AW924">
        <v>4</v>
      </c>
      <c r="AX924">
        <v>2</v>
      </c>
      <c r="AY924" t="s">
        <v>1145</v>
      </c>
      <c r="AZ924" t="s">
        <v>1145</v>
      </c>
      <c r="BA924">
        <v>4</v>
      </c>
      <c r="BD924">
        <v>1000000000</v>
      </c>
      <c r="BE924">
        <v>4</v>
      </c>
      <c r="BF924">
        <v>0.33</v>
      </c>
      <c r="BG924">
        <v>0</v>
      </c>
      <c r="BH924">
        <v>0</v>
      </c>
      <c r="BI924">
        <v>0</v>
      </c>
      <c r="BJ924">
        <v>0</v>
      </c>
      <c r="BK924">
        <v>0</v>
      </c>
      <c r="BL924">
        <v>0</v>
      </c>
      <c r="BM924">
        <v>4</v>
      </c>
      <c r="BN924">
        <v>0.33</v>
      </c>
      <c r="BO924">
        <v>0</v>
      </c>
      <c r="BP924">
        <v>0</v>
      </c>
      <c r="BR924">
        <v>2</v>
      </c>
      <c r="BS924">
        <v>2</v>
      </c>
      <c r="BX924">
        <v>0</v>
      </c>
      <c r="BY924">
        <v>0</v>
      </c>
      <c r="BZ924">
        <v>0</v>
      </c>
      <c r="CA924">
        <v>12.21</v>
      </c>
      <c r="CB924">
        <v>0</v>
      </c>
      <c r="CC924">
        <v>1</v>
      </c>
      <c r="CD924" s="56">
        <v>42272</v>
      </c>
      <c r="CE924" s="56">
        <v>42342</v>
      </c>
      <c r="CF924" s="56">
        <v>42342</v>
      </c>
      <c r="CG924" s="56">
        <v>42419</v>
      </c>
      <c r="CH924" s="56"/>
      <c r="CI924" s="56"/>
      <c r="CJ924">
        <v>0.17</v>
      </c>
      <c r="CK924">
        <v>0</v>
      </c>
      <c r="CL924">
        <v>0</v>
      </c>
      <c r="CM924">
        <v>0</v>
      </c>
      <c r="CN924">
        <v>0.28999999999999998</v>
      </c>
      <c r="CO924">
        <v>0.66</v>
      </c>
      <c r="CP924">
        <v>0</v>
      </c>
      <c r="CQ924" t="s">
        <v>1154</v>
      </c>
      <c r="CR924" t="s">
        <v>1153</v>
      </c>
      <c r="CS924" t="s">
        <v>1725</v>
      </c>
      <c r="CT924" t="s">
        <v>1397</v>
      </c>
      <c r="CU924" t="s">
        <v>1396</v>
      </c>
      <c r="CV924" t="s">
        <v>4268</v>
      </c>
      <c r="CW924" t="s">
        <v>1390</v>
      </c>
      <c r="CX924" t="s">
        <v>853</v>
      </c>
      <c r="DC924" t="s">
        <v>1387</v>
      </c>
      <c r="DE924" t="s">
        <v>1728</v>
      </c>
    </row>
    <row r="925" spans="1:109" x14ac:dyDescent="0.25">
      <c r="A925" t="s">
        <v>1025</v>
      </c>
      <c r="B925">
        <v>1</v>
      </c>
      <c r="C925" s="56">
        <v>42419</v>
      </c>
      <c r="D925" t="s">
        <v>1153</v>
      </c>
      <c r="E925" t="s">
        <v>1612</v>
      </c>
      <c r="G925" t="s">
        <v>4269</v>
      </c>
      <c r="H925" t="s">
        <v>1144</v>
      </c>
      <c r="I925" t="s">
        <v>1144</v>
      </c>
      <c r="J925" t="s">
        <v>1144</v>
      </c>
      <c r="K925" t="s">
        <v>1144</v>
      </c>
      <c r="L925">
        <v>0.31</v>
      </c>
      <c r="M925">
        <v>1.33</v>
      </c>
      <c r="N925">
        <v>0</v>
      </c>
      <c r="O925" s="56">
        <v>0</v>
      </c>
      <c r="P925" s="56">
        <v>0</v>
      </c>
      <c r="Q925">
        <v>1</v>
      </c>
      <c r="R925">
        <v>1</v>
      </c>
      <c r="S925">
        <v>11</v>
      </c>
      <c r="T925">
        <v>8</v>
      </c>
      <c r="U925">
        <v>3</v>
      </c>
      <c r="V925">
        <v>1</v>
      </c>
      <c r="W925" t="s">
        <v>1156</v>
      </c>
      <c r="X925" t="s">
        <v>7716</v>
      </c>
      <c r="Y925">
        <v>256</v>
      </c>
      <c r="AA925">
        <v>0</v>
      </c>
      <c r="AB925">
        <v>0</v>
      </c>
      <c r="AC925">
        <v>0</v>
      </c>
      <c r="AD925">
        <v>0</v>
      </c>
      <c r="AE925">
        <v>0</v>
      </c>
      <c r="AF925">
        <v>0</v>
      </c>
      <c r="AG925">
        <v>0</v>
      </c>
      <c r="AJ925" s="56"/>
      <c r="AK925" s="56"/>
      <c r="AL925" s="56"/>
      <c r="AP925" t="s">
        <v>1155</v>
      </c>
      <c r="AR925">
        <v>5</v>
      </c>
      <c r="AS925" t="s">
        <v>1152</v>
      </c>
      <c r="AT925">
        <v>1</v>
      </c>
      <c r="AV925">
        <v>320</v>
      </c>
      <c r="AW925">
        <v>213</v>
      </c>
      <c r="AX925">
        <v>106</v>
      </c>
      <c r="AY925" t="s">
        <v>1145</v>
      </c>
      <c r="AZ925" t="s">
        <v>1148</v>
      </c>
      <c r="BA925">
        <v>240</v>
      </c>
      <c r="BD925">
        <v>1000000000</v>
      </c>
      <c r="BE925">
        <v>130</v>
      </c>
      <c r="BF925">
        <v>0.59</v>
      </c>
      <c r="BG925">
        <v>136</v>
      </c>
      <c r="BH925">
        <v>0</v>
      </c>
      <c r="BI925">
        <v>0</v>
      </c>
      <c r="BJ925">
        <v>0</v>
      </c>
      <c r="BK925">
        <v>0</v>
      </c>
      <c r="BL925">
        <v>0</v>
      </c>
      <c r="BM925">
        <v>266</v>
      </c>
      <c r="BN925">
        <v>0.17</v>
      </c>
      <c r="BO925">
        <v>0</v>
      </c>
      <c r="BP925">
        <v>0</v>
      </c>
      <c r="BR925">
        <v>55</v>
      </c>
      <c r="BS925">
        <v>87</v>
      </c>
      <c r="BX925">
        <v>0</v>
      </c>
      <c r="BY925">
        <v>0</v>
      </c>
      <c r="BZ925">
        <v>0</v>
      </c>
      <c r="CA925">
        <v>14.36</v>
      </c>
      <c r="CB925">
        <v>0</v>
      </c>
      <c r="CC925">
        <v>1</v>
      </c>
      <c r="CD925" s="56">
        <v>42284</v>
      </c>
      <c r="CE925" s="56">
        <v>42342</v>
      </c>
      <c r="CF925" s="56">
        <v>42342</v>
      </c>
      <c r="CG925" s="56">
        <v>42419</v>
      </c>
      <c r="CH925" s="56"/>
      <c r="CI925" s="56"/>
      <c r="CJ925">
        <v>0.16</v>
      </c>
      <c r="CK925">
        <v>0</v>
      </c>
      <c r="CL925">
        <v>0</v>
      </c>
      <c r="CM925">
        <v>0</v>
      </c>
      <c r="CN925">
        <v>0.86</v>
      </c>
      <c r="CO925">
        <v>0.09</v>
      </c>
      <c r="CP925">
        <v>0</v>
      </c>
      <c r="CQ925" t="s">
        <v>1154</v>
      </c>
      <c r="CR925" t="s">
        <v>1153</v>
      </c>
      <c r="CS925" t="s">
        <v>1725</v>
      </c>
      <c r="CT925" t="s">
        <v>1397</v>
      </c>
      <c r="CU925" t="s">
        <v>1396</v>
      </c>
      <c r="CV925" t="s">
        <v>4270</v>
      </c>
      <c r="CW925" t="s">
        <v>1727</v>
      </c>
      <c r="CX925" t="s">
        <v>853</v>
      </c>
      <c r="DC925" t="s">
        <v>1387</v>
      </c>
      <c r="DE925" t="s">
        <v>1728</v>
      </c>
    </row>
    <row r="926" spans="1:109" x14ac:dyDescent="0.25">
      <c r="A926" t="s">
        <v>1025</v>
      </c>
      <c r="B926">
        <v>1</v>
      </c>
      <c r="C926" s="56">
        <v>42419</v>
      </c>
      <c r="D926" t="s">
        <v>1153</v>
      </c>
      <c r="E926" t="s">
        <v>1613</v>
      </c>
      <c r="G926" t="s">
        <v>4271</v>
      </c>
      <c r="H926" t="s">
        <v>1144</v>
      </c>
      <c r="I926" t="s">
        <v>1144</v>
      </c>
      <c r="J926" t="s">
        <v>1144</v>
      </c>
      <c r="K926" t="s">
        <v>1144</v>
      </c>
      <c r="L926">
        <v>0.37</v>
      </c>
      <c r="M926">
        <v>1.19</v>
      </c>
      <c r="N926">
        <v>0</v>
      </c>
      <c r="O926" s="56">
        <v>0</v>
      </c>
      <c r="P926" s="56">
        <v>0</v>
      </c>
      <c r="Q926">
        <v>1</v>
      </c>
      <c r="R926">
        <v>1</v>
      </c>
      <c r="S926">
        <v>11</v>
      </c>
      <c r="T926">
        <v>8</v>
      </c>
      <c r="U926">
        <v>3</v>
      </c>
      <c r="V926">
        <v>1</v>
      </c>
      <c r="W926" t="s">
        <v>1156</v>
      </c>
      <c r="X926" t="s">
        <v>7755</v>
      </c>
      <c r="AA926">
        <v>0</v>
      </c>
      <c r="AB926">
        <v>0</v>
      </c>
      <c r="AC926">
        <v>0</v>
      </c>
      <c r="AD926">
        <v>0</v>
      </c>
      <c r="AE926">
        <v>0</v>
      </c>
      <c r="AF926">
        <v>0</v>
      </c>
      <c r="AG926">
        <v>0</v>
      </c>
      <c r="AJ926" s="56"/>
      <c r="AK926" s="56"/>
      <c r="AL926" s="56"/>
      <c r="AP926" t="s">
        <v>1155</v>
      </c>
      <c r="AR926">
        <v>5</v>
      </c>
      <c r="AS926" t="s">
        <v>1152</v>
      </c>
      <c r="AT926">
        <v>1</v>
      </c>
      <c r="AV926">
        <v>45</v>
      </c>
      <c r="AW926">
        <v>30</v>
      </c>
      <c r="AX926">
        <v>15</v>
      </c>
      <c r="AY926" t="s">
        <v>1148</v>
      </c>
      <c r="AZ926" t="s">
        <v>1148</v>
      </c>
      <c r="BA926">
        <v>45</v>
      </c>
      <c r="BD926">
        <v>1000000000</v>
      </c>
      <c r="BE926">
        <v>39</v>
      </c>
      <c r="BF926">
        <v>0.13</v>
      </c>
      <c r="BG926">
        <v>0</v>
      </c>
      <c r="BH926">
        <v>0</v>
      </c>
      <c r="BI926">
        <v>0</v>
      </c>
      <c r="BJ926">
        <v>0</v>
      </c>
      <c r="BK926">
        <v>0</v>
      </c>
      <c r="BL926">
        <v>0</v>
      </c>
      <c r="BM926">
        <v>39</v>
      </c>
      <c r="BN926">
        <v>0.13</v>
      </c>
      <c r="BO926">
        <v>0</v>
      </c>
      <c r="BP926">
        <v>0</v>
      </c>
      <c r="BR926">
        <v>5</v>
      </c>
      <c r="BS926">
        <v>12</v>
      </c>
      <c r="BX926">
        <v>0</v>
      </c>
      <c r="BY926">
        <v>0</v>
      </c>
      <c r="BZ926">
        <v>0</v>
      </c>
      <c r="CA926">
        <v>9.67</v>
      </c>
      <c r="CB926">
        <v>0</v>
      </c>
      <c r="CC926">
        <v>1</v>
      </c>
      <c r="CD926" s="56">
        <v>42095</v>
      </c>
      <c r="CE926" s="56">
        <v>42342</v>
      </c>
      <c r="CF926" s="56">
        <v>42342</v>
      </c>
      <c r="CG926" s="56">
        <v>42419</v>
      </c>
      <c r="CH926" s="56"/>
      <c r="CI926" s="56"/>
      <c r="CJ926">
        <v>0.11</v>
      </c>
      <c r="CK926">
        <v>0</v>
      </c>
      <c r="CL926">
        <v>0</v>
      </c>
      <c r="CM926">
        <v>0</v>
      </c>
      <c r="CN926">
        <v>0</v>
      </c>
      <c r="CO926">
        <v>0.56000000000000005</v>
      </c>
      <c r="CP926">
        <v>0.39</v>
      </c>
      <c r="CQ926" t="s">
        <v>1154</v>
      </c>
      <c r="CR926" t="s">
        <v>1153</v>
      </c>
      <c r="CS926" t="s">
        <v>1725</v>
      </c>
      <c r="CT926" t="s">
        <v>1397</v>
      </c>
      <c r="CU926" t="s">
        <v>1396</v>
      </c>
      <c r="CV926" t="s">
        <v>4272</v>
      </c>
      <c r="CW926" t="s">
        <v>1727</v>
      </c>
      <c r="CX926" t="s">
        <v>853</v>
      </c>
      <c r="DC926" t="s">
        <v>1387</v>
      </c>
      <c r="DE926" t="s">
        <v>1392</v>
      </c>
    </row>
    <row r="927" spans="1:109" x14ac:dyDescent="0.25">
      <c r="A927" t="s">
        <v>1025</v>
      </c>
      <c r="B927">
        <v>1</v>
      </c>
      <c r="C927" s="56">
        <v>42419</v>
      </c>
      <c r="D927" t="s">
        <v>1153</v>
      </c>
      <c r="E927" t="s">
        <v>4273</v>
      </c>
      <c r="G927" t="s">
        <v>4274</v>
      </c>
      <c r="H927" t="s">
        <v>1144</v>
      </c>
      <c r="I927" t="s">
        <v>1144</v>
      </c>
      <c r="J927" t="s">
        <v>1144</v>
      </c>
      <c r="K927" t="s">
        <v>1144</v>
      </c>
      <c r="L927">
        <v>0.44</v>
      </c>
      <c r="M927">
        <v>1.97</v>
      </c>
      <c r="N927">
        <v>0</v>
      </c>
      <c r="O927" s="56">
        <v>0</v>
      </c>
      <c r="P927" s="56">
        <v>0</v>
      </c>
      <c r="Q927">
        <v>1</v>
      </c>
      <c r="R927">
        <v>1</v>
      </c>
      <c r="S927">
        <v>11</v>
      </c>
      <c r="T927">
        <v>8</v>
      </c>
      <c r="U927">
        <v>3</v>
      </c>
      <c r="V927">
        <v>1</v>
      </c>
      <c r="W927" t="s">
        <v>1394</v>
      </c>
      <c r="X927" t="s">
        <v>7759</v>
      </c>
      <c r="AA927">
        <v>0</v>
      </c>
      <c r="AB927">
        <v>0</v>
      </c>
      <c r="AC927">
        <v>0</v>
      </c>
      <c r="AD927">
        <v>0</v>
      </c>
      <c r="AE927">
        <v>0</v>
      </c>
      <c r="AF927">
        <v>63</v>
      </c>
      <c r="AG927">
        <v>0</v>
      </c>
      <c r="AJ927" s="56"/>
      <c r="AK927" s="56"/>
      <c r="AL927" s="56"/>
      <c r="AM927">
        <v>6</v>
      </c>
      <c r="AP927" t="s">
        <v>1155</v>
      </c>
      <c r="AR927">
        <v>2</v>
      </c>
      <c r="AS927" t="s">
        <v>1152</v>
      </c>
      <c r="AT927">
        <v>1</v>
      </c>
      <c r="AV927">
        <v>10</v>
      </c>
      <c r="AW927">
        <v>7</v>
      </c>
      <c r="AX927">
        <v>3</v>
      </c>
      <c r="AY927" t="s">
        <v>839</v>
      </c>
      <c r="AZ927" t="s">
        <v>1148</v>
      </c>
      <c r="BA927">
        <v>7</v>
      </c>
      <c r="BD927">
        <v>1000000000</v>
      </c>
      <c r="BE927">
        <v>0</v>
      </c>
      <c r="BF927">
        <v>1</v>
      </c>
      <c r="BG927">
        <v>0</v>
      </c>
      <c r="BH927">
        <v>0</v>
      </c>
      <c r="BI927">
        <v>0</v>
      </c>
      <c r="BJ927">
        <v>0</v>
      </c>
      <c r="BK927">
        <v>0</v>
      </c>
      <c r="BL927">
        <v>8</v>
      </c>
      <c r="BM927">
        <v>8</v>
      </c>
      <c r="BN927">
        <v>0.2</v>
      </c>
      <c r="BO927">
        <v>0</v>
      </c>
      <c r="BP927">
        <v>0</v>
      </c>
      <c r="BR927">
        <v>2</v>
      </c>
      <c r="BS927">
        <v>3</v>
      </c>
      <c r="BX927">
        <v>4.59</v>
      </c>
      <c r="BY927">
        <v>0</v>
      </c>
      <c r="BZ927">
        <v>0</v>
      </c>
      <c r="CA927">
        <v>15.17</v>
      </c>
      <c r="CB927">
        <v>0</v>
      </c>
      <c r="CC927">
        <v>1</v>
      </c>
      <c r="CD927" s="56">
        <v>42416</v>
      </c>
      <c r="CE927" s="56">
        <v>42416</v>
      </c>
      <c r="CF927" s="56">
        <v>42416</v>
      </c>
      <c r="CG927" s="56">
        <v>42493</v>
      </c>
      <c r="CH927" s="56"/>
      <c r="CI927" s="56"/>
      <c r="CJ927">
        <v>1</v>
      </c>
      <c r="CK927">
        <v>0</v>
      </c>
      <c r="CL927">
        <v>7.0000000000000007E-2</v>
      </c>
      <c r="CM927">
        <v>0</v>
      </c>
      <c r="CN927">
        <v>0</v>
      </c>
      <c r="CO927">
        <v>0</v>
      </c>
      <c r="CP927">
        <v>0</v>
      </c>
      <c r="CQ927" t="s">
        <v>1154</v>
      </c>
      <c r="CR927" t="s">
        <v>1153</v>
      </c>
      <c r="CS927" t="s">
        <v>1725</v>
      </c>
      <c r="CT927" t="s">
        <v>1397</v>
      </c>
      <c r="CU927" t="s">
        <v>1396</v>
      </c>
      <c r="CV927" t="s">
        <v>4275</v>
      </c>
      <c r="CW927" t="s">
        <v>1727</v>
      </c>
      <c r="CX927" t="s">
        <v>853</v>
      </c>
      <c r="DC927" t="s">
        <v>1387</v>
      </c>
      <c r="DE927" t="s">
        <v>1728</v>
      </c>
    </row>
    <row r="928" spans="1:109" x14ac:dyDescent="0.25">
      <c r="A928" t="s">
        <v>1025</v>
      </c>
      <c r="B928">
        <v>1</v>
      </c>
      <c r="C928" s="56">
        <v>42419</v>
      </c>
      <c r="D928" t="s">
        <v>1153</v>
      </c>
      <c r="E928" t="s">
        <v>4276</v>
      </c>
      <c r="G928" t="s">
        <v>4277</v>
      </c>
      <c r="H928" t="s">
        <v>1144</v>
      </c>
      <c r="I928" t="s">
        <v>1144</v>
      </c>
      <c r="J928" t="s">
        <v>1144</v>
      </c>
      <c r="K928" t="s">
        <v>1144</v>
      </c>
      <c r="L928">
        <v>0.19</v>
      </c>
      <c r="M928">
        <v>0.69</v>
      </c>
      <c r="N928">
        <v>0</v>
      </c>
      <c r="O928" s="56">
        <v>0</v>
      </c>
      <c r="P928" s="56">
        <v>0</v>
      </c>
      <c r="Q928">
        <v>1</v>
      </c>
      <c r="R928">
        <v>1</v>
      </c>
      <c r="S928">
        <v>11</v>
      </c>
      <c r="T928">
        <v>8</v>
      </c>
      <c r="U928">
        <v>3</v>
      </c>
      <c r="V928">
        <v>1</v>
      </c>
      <c r="X928" t="s">
        <v>7755</v>
      </c>
      <c r="AA928">
        <v>0</v>
      </c>
      <c r="AB928">
        <v>0</v>
      </c>
      <c r="AC928">
        <v>0</v>
      </c>
      <c r="AD928">
        <v>0</v>
      </c>
      <c r="AE928">
        <v>0</v>
      </c>
      <c r="AF928">
        <v>0</v>
      </c>
      <c r="AG928">
        <v>0</v>
      </c>
      <c r="AJ928" s="56"/>
      <c r="AK928" s="56"/>
      <c r="AL928" s="56"/>
      <c r="AP928" t="s">
        <v>1155</v>
      </c>
      <c r="AR928">
        <v>5</v>
      </c>
      <c r="AS928" t="s">
        <v>1152</v>
      </c>
      <c r="AT928">
        <v>1</v>
      </c>
      <c r="AV928">
        <v>30</v>
      </c>
      <c r="AW928">
        <v>20</v>
      </c>
      <c r="AX928">
        <v>10</v>
      </c>
      <c r="AY928" t="s">
        <v>1147</v>
      </c>
      <c r="AZ928" t="s">
        <v>1147</v>
      </c>
      <c r="BA928">
        <v>30</v>
      </c>
      <c r="BD928">
        <v>1000000000</v>
      </c>
      <c r="BE928">
        <v>41</v>
      </c>
      <c r="BF928">
        <v>-0.37</v>
      </c>
      <c r="BG928">
        <v>0</v>
      </c>
      <c r="BH928">
        <v>0</v>
      </c>
      <c r="BI928">
        <v>0</v>
      </c>
      <c r="BJ928">
        <v>0</v>
      </c>
      <c r="BK928">
        <v>0</v>
      </c>
      <c r="BL928">
        <v>0</v>
      </c>
      <c r="BM928">
        <v>41</v>
      </c>
      <c r="BN928">
        <v>-0.37</v>
      </c>
      <c r="BO928">
        <v>0</v>
      </c>
      <c r="BP928">
        <v>0</v>
      </c>
      <c r="BR928">
        <v>0</v>
      </c>
      <c r="BS928">
        <v>8</v>
      </c>
      <c r="BX928">
        <v>0</v>
      </c>
      <c r="BY928">
        <v>2.09</v>
      </c>
      <c r="BZ928">
        <v>0</v>
      </c>
      <c r="CA928">
        <v>11.48</v>
      </c>
      <c r="CB928">
        <v>0</v>
      </c>
      <c r="CC928">
        <v>1</v>
      </c>
      <c r="CD928" s="56">
        <v>42095</v>
      </c>
      <c r="CE928" s="56">
        <v>42342</v>
      </c>
      <c r="CF928" s="56">
        <v>42342</v>
      </c>
      <c r="CG928" s="56">
        <v>42419</v>
      </c>
      <c r="CH928" s="56"/>
      <c r="CI928" s="56"/>
      <c r="CJ928">
        <v>0</v>
      </c>
      <c r="CK928">
        <v>0</v>
      </c>
      <c r="CL928">
        <v>0</v>
      </c>
      <c r="CM928">
        <v>0</v>
      </c>
      <c r="CN928">
        <v>0</v>
      </c>
      <c r="CO928">
        <v>0</v>
      </c>
      <c r="CP928">
        <v>0.95</v>
      </c>
      <c r="CQ928" t="s">
        <v>1154</v>
      </c>
      <c r="CR928" t="s">
        <v>1153</v>
      </c>
      <c r="CS928" t="s">
        <v>1725</v>
      </c>
      <c r="CT928" t="s">
        <v>1397</v>
      </c>
      <c r="CU928" t="s">
        <v>1396</v>
      </c>
      <c r="CV928" t="s">
        <v>4278</v>
      </c>
      <c r="CW928" t="s">
        <v>1727</v>
      </c>
      <c r="CX928" t="s">
        <v>853</v>
      </c>
      <c r="DC928" t="s">
        <v>1387</v>
      </c>
      <c r="DE928" t="s">
        <v>1728</v>
      </c>
    </row>
    <row r="929" spans="1:109" x14ac:dyDescent="0.25">
      <c r="A929" t="s">
        <v>1025</v>
      </c>
      <c r="B929">
        <v>1</v>
      </c>
      <c r="C929" s="56">
        <v>42419</v>
      </c>
      <c r="D929" t="s">
        <v>1153</v>
      </c>
      <c r="E929" t="s">
        <v>4279</v>
      </c>
      <c r="G929" t="s">
        <v>4280</v>
      </c>
      <c r="H929" t="s">
        <v>1144</v>
      </c>
      <c r="I929" t="s">
        <v>1144</v>
      </c>
      <c r="J929" t="s">
        <v>1144</v>
      </c>
      <c r="K929" t="s">
        <v>1144</v>
      </c>
      <c r="L929">
        <v>1.88</v>
      </c>
      <c r="M929">
        <v>6.36</v>
      </c>
      <c r="N929">
        <v>0</v>
      </c>
      <c r="O929" s="56">
        <v>0</v>
      </c>
      <c r="P929" s="56">
        <v>0</v>
      </c>
      <c r="Q929">
        <v>1</v>
      </c>
      <c r="R929">
        <v>1</v>
      </c>
      <c r="S929">
        <v>11</v>
      </c>
      <c r="T929">
        <v>8</v>
      </c>
      <c r="U929">
        <v>3</v>
      </c>
      <c r="V929">
        <v>1</v>
      </c>
      <c r="X929" t="s">
        <v>7755</v>
      </c>
      <c r="AA929">
        <v>0</v>
      </c>
      <c r="AB929">
        <v>0</v>
      </c>
      <c r="AC929">
        <v>0</v>
      </c>
      <c r="AD929">
        <v>0</v>
      </c>
      <c r="AE929">
        <v>0</v>
      </c>
      <c r="AF929">
        <v>0</v>
      </c>
      <c r="AG929">
        <v>0</v>
      </c>
      <c r="AJ929" s="56"/>
      <c r="AK929" s="56"/>
      <c r="AL929" s="56"/>
      <c r="AP929" t="s">
        <v>1155</v>
      </c>
      <c r="AS929" t="s">
        <v>1152</v>
      </c>
      <c r="AT929">
        <v>1</v>
      </c>
      <c r="AV929">
        <v>0</v>
      </c>
      <c r="AW929">
        <v>0</v>
      </c>
      <c r="AX929">
        <v>0</v>
      </c>
      <c r="AY929" t="s">
        <v>1388</v>
      </c>
      <c r="AZ929" t="s">
        <v>1388</v>
      </c>
      <c r="BA929">
        <v>0</v>
      </c>
      <c r="BD929">
        <v>1000000000</v>
      </c>
      <c r="BE929">
        <v>4</v>
      </c>
      <c r="BF929">
        <v>0</v>
      </c>
      <c r="BG929">
        <v>0</v>
      </c>
      <c r="BH929">
        <v>0</v>
      </c>
      <c r="BI929">
        <v>0</v>
      </c>
      <c r="BJ929">
        <v>0</v>
      </c>
      <c r="BK929">
        <v>0</v>
      </c>
      <c r="BL929">
        <v>0</v>
      </c>
      <c r="BM929">
        <v>4</v>
      </c>
      <c r="BN929">
        <v>0</v>
      </c>
      <c r="BO929">
        <v>0</v>
      </c>
      <c r="BP929">
        <v>0</v>
      </c>
      <c r="BR929">
        <v>0</v>
      </c>
      <c r="BS929">
        <v>0</v>
      </c>
      <c r="BX929">
        <v>0</v>
      </c>
      <c r="BY929">
        <v>0</v>
      </c>
      <c r="BZ929">
        <v>0</v>
      </c>
      <c r="CA929">
        <v>0</v>
      </c>
      <c r="CB929">
        <v>0</v>
      </c>
      <c r="CC929">
        <v>1</v>
      </c>
      <c r="CD929" s="56">
        <v>42095</v>
      </c>
      <c r="CE929" s="56">
        <v>42342</v>
      </c>
      <c r="CF929" s="56">
        <v>42342</v>
      </c>
      <c r="CG929" s="56">
        <v>42419</v>
      </c>
      <c r="CH929" s="56"/>
      <c r="CI929" s="56"/>
      <c r="CJ929">
        <v>0.38</v>
      </c>
      <c r="CK929">
        <v>0</v>
      </c>
      <c r="CL929">
        <v>0.12</v>
      </c>
      <c r="CM929">
        <v>0</v>
      </c>
      <c r="CN929">
        <v>0</v>
      </c>
      <c r="CO929">
        <v>0</v>
      </c>
      <c r="CP929">
        <v>0.83</v>
      </c>
      <c r="CQ929" t="s">
        <v>1154</v>
      </c>
      <c r="CR929" t="s">
        <v>1153</v>
      </c>
      <c r="CS929" t="s">
        <v>1725</v>
      </c>
      <c r="CT929" t="s">
        <v>1397</v>
      </c>
      <c r="CU929" t="s">
        <v>1396</v>
      </c>
      <c r="CV929" t="s">
        <v>4281</v>
      </c>
      <c r="CW929" t="s">
        <v>1727</v>
      </c>
      <c r="CX929" t="s">
        <v>853</v>
      </c>
      <c r="DC929" t="s">
        <v>1387</v>
      </c>
      <c r="DE929" t="s">
        <v>1728</v>
      </c>
    </row>
    <row r="930" spans="1:109" x14ac:dyDescent="0.25">
      <c r="A930" t="s">
        <v>1025</v>
      </c>
      <c r="B930">
        <v>1</v>
      </c>
      <c r="C930" s="56">
        <v>42419</v>
      </c>
      <c r="D930" t="s">
        <v>1153</v>
      </c>
      <c r="E930" t="s">
        <v>4282</v>
      </c>
      <c r="G930" t="s">
        <v>4283</v>
      </c>
      <c r="H930" t="s">
        <v>1144</v>
      </c>
      <c r="I930" t="s">
        <v>1144</v>
      </c>
      <c r="J930" t="s">
        <v>1144</v>
      </c>
      <c r="K930" t="s">
        <v>1144</v>
      </c>
      <c r="L930">
        <v>10.62</v>
      </c>
      <c r="M930">
        <v>31.99</v>
      </c>
      <c r="N930">
        <v>0</v>
      </c>
      <c r="O930" s="56">
        <v>0</v>
      </c>
      <c r="P930" s="56">
        <v>0</v>
      </c>
      <c r="Q930">
        <v>1</v>
      </c>
      <c r="R930">
        <v>1</v>
      </c>
      <c r="S930">
        <v>11</v>
      </c>
      <c r="T930">
        <v>8</v>
      </c>
      <c r="U930">
        <v>3</v>
      </c>
      <c r="V930">
        <v>1</v>
      </c>
      <c r="X930" t="s">
        <v>7755</v>
      </c>
      <c r="AA930">
        <v>0</v>
      </c>
      <c r="AB930">
        <v>0</v>
      </c>
      <c r="AC930">
        <v>0</v>
      </c>
      <c r="AD930">
        <v>0</v>
      </c>
      <c r="AE930">
        <v>0</v>
      </c>
      <c r="AF930">
        <v>0</v>
      </c>
      <c r="AG930">
        <v>0</v>
      </c>
      <c r="AJ930" s="56"/>
      <c r="AK930" s="56"/>
      <c r="AL930" s="56"/>
      <c r="AP930" t="s">
        <v>1155</v>
      </c>
      <c r="AR930">
        <v>2</v>
      </c>
      <c r="AS930" t="s">
        <v>1152</v>
      </c>
      <c r="AT930">
        <v>1</v>
      </c>
      <c r="AV930">
        <v>10</v>
      </c>
      <c r="AW930">
        <v>7</v>
      </c>
      <c r="AX930">
        <v>3</v>
      </c>
      <c r="AY930" t="s">
        <v>1147</v>
      </c>
      <c r="AZ930" t="s">
        <v>1147</v>
      </c>
      <c r="BA930">
        <v>10</v>
      </c>
      <c r="BD930">
        <v>1000000000</v>
      </c>
      <c r="BE930">
        <v>11</v>
      </c>
      <c r="BF930">
        <v>-0.1</v>
      </c>
      <c r="BG930">
        <v>0</v>
      </c>
      <c r="BH930">
        <v>0</v>
      </c>
      <c r="BI930">
        <v>0</v>
      </c>
      <c r="BJ930">
        <v>0</v>
      </c>
      <c r="BK930">
        <v>0</v>
      </c>
      <c r="BL930">
        <v>0</v>
      </c>
      <c r="BM930">
        <v>11</v>
      </c>
      <c r="BN930">
        <v>-0.1</v>
      </c>
      <c r="BO930">
        <v>0</v>
      </c>
      <c r="BP930">
        <v>0</v>
      </c>
      <c r="BR930">
        <v>0</v>
      </c>
      <c r="BS930">
        <v>3</v>
      </c>
      <c r="BX930">
        <v>0</v>
      </c>
      <c r="BY930">
        <v>10.62</v>
      </c>
      <c r="BZ930">
        <v>0</v>
      </c>
      <c r="CA930">
        <v>8.7799999999999994</v>
      </c>
      <c r="CB930">
        <v>0</v>
      </c>
      <c r="CC930">
        <v>1</v>
      </c>
      <c r="CD930" s="56">
        <v>42095</v>
      </c>
      <c r="CE930" s="56">
        <v>42342</v>
      </c>
      <c r="CF930" s="56">
        <v>42342</v>
      </c>
      <c r="CG930" s="56">
        <v>42419</v>
      </c>
      <c r="CH930" s="56"/>
      <c r="CI930" s="56"/>
      <c r="CJ930">
        <v>0.04</v>
      </c>
      <c r="CK930">
        <v>0</v>
      </c>
      <c r="CL930">
        <v>0</v>
      </c>
      <c r="CM930">
        <v>0</v>
      </c>
      <c r="CN930">
        <v>0</v>
      </c>
      <c r="CO930">
        <v>0</v>
      </c>
      <c r="CP930">
        <v>0.95</v>
      </c>
      <c r="CQ930" t="s">
        <v>1154</v>
      </c>
      <c r="CR930" t="s">
        <v>1153</v>
      </c>
      <c r="CS930" t="s">
        <v>1725</v>
      </c>
      <c r="CT930" t="s">
        <v>1397</v>
      </c>
      <c r="CU930" t="s">
        <v>1396</v>
      </c>
      <c r="CV930" t="s">
        <v>4284</v>
      </c>
      <c r="CW930" t="s">
        <v>1727</v>
      </c>
      <c r="CX930" t="s">
        <v>853</v>
      </c>
      <c r="DC930" t="s">
        <v>1387</v>
      </c>
      <c r="DE930" t="s">
        <v>1728</v>
      </c>
    </row>
    <row r="931" spans="1:109" x14ac:dyDescent="0.25">
      <c r="A931" t="s">
        <v>1025</v>
      </c>
      <c r="B931">
        <v>1</v>
      </c>
      <c r="C931" s="56">
        <v>42419</v>
      </c>
      <c r="D931" t="s">
        <v>1153</v>
      </c>
      <c r="E931" t="s">
        <v>4285</v>
      </c>
      <c r="G931" t="s">
        <v>4286</v>
      </c>
      <c r="H931" t="s">
        <v>1144</v>
      </c>
      <c r="I931" t="s">
        <v>1144</v>
      </c>
      <c r="J931" t="s">
        <v>1144</v>
      </c>
      <c r="K931" t="s">
        <v>1144</v>
      </c>
      <c r="L931">
        <v>15.7</v>
      </c>
      <c r="M931">
        <v>48.25</v>
      </c>
      <c r="N931">
        <v>0</v>
      </c>
      <c r="O931" s="56">
        <v>0</v>
      </c>
      <c r="P931" s="56">
        <v>0</v>
      </c>
      <c r="Q931">
        <v>1</v>
      </c>
      <c r="R931">
        <v>1</v>
      </c>
      <c r="S931">
        <v>11</v>
      </c>
      <c r="T931">
        <v>8</v>
      </c>
      <c r="U931">
        <v>3</v>
      </c>
      <c r="V931">
        <v>1</v>
      </c>
      <c r="X931" t="s">
        <v>7755</v>
      </c>
      <c r="AA931">
        <v>0</v>
      </c>
      <c r="AB931">
        <v>0</v>
      </c>
      <c r="AC931">
        <v>0</v>
      </c>
      <c r="AD931">
        <v>0</v>
      </c>
      <c r="AE931">
        <v>0</v>
      </c>
      <c r="AF931">
        <v>0</v>
      </c>
      <c r="AG931">
        <v>0</v>
      </c>
      <c r="AJ931" s="56"/>
      <c r="AK931" s="56"/>
      <c r="AL931" s="56"/>
      <c r="AM931">
        <v>3</v>
      </c>
      <c r="AO931">
        <v>3</v>
      </c>
      <c r="AP931" t="s">
        <v>1155</v>
      </c>
      <c r="AR931">
        <v>2</v>
      </c>
      <c r="AS931" t="s">
        <v>1152</v>
      </c>
      <c r="AT931">
        <v>1</v>
      </c>
      <c r="AV931">
        <v>8</v>
      </c>
      <c r="AW931">
        <v>5</v>
      </c>
      <c r="AX931">
        <v>3</v>
      </c>
      <c r="AY931" t="s">
        <v>1147</v>
      </c>
      <c r="AZ931" t="s">
        <v>1147</v>
      </c>
      <c r="BA931">
        <v>8</v>
      </c>
      <c r="BD931">
        <v>1000000000</v>
      </c>
      <c r="BE931">
        <v>10</v>
      </c>
      <c r="BF931">
        <v>-0.25</v>
      </c>
      <c r="BG931">
        <v>0</v>
      </c>
      <c r="BH931">
        <v>0</v>
      </c>
      <c r="BI931">
        <v>0</v>
      </c>
      <c r="BJ931">
        <v>0</v>
      </c>
      <c r="BK931">
        <v>0</v>
      </c>
      <c r="BL931">
        <v>0</v>
      </c>
      <c r="BM931">
        <v>10</v>
      </c>
      <c r="BN931">
        <v>-0.25</v>
      </c>
      <c r="BO931">
        <v>0</v>
      </c>
      <c r="BP931">
        <v>0</v>
      </c>
      <c r="BR931">
        <v>0</v>
      </c>
      <c r="BS931">
        <v>2</v>
      </c>
      <c r="BX931">
        <v>0</v>
      </c>
      <c r="BY931">
        <v>31.4</v>
      </c>
      <c r="BZ931">
        <v>0</v>
      </c>
      <c r="CA931">
        <v>9.0500000000000007</v>
      </c>
      <c r="CB931">
        <v>0</v>
      </c>
      <c r="CC931">
        <v>1</v>
      </c>
      <c r="CD931" s="56">
        <v>42095</v>
      </c>
      <c r="CE931" s="56">
        <v>42342</v>
      </c>
      <c r="CF931" s="56">
        <v>42342</v>
      </c>
      <c r="CG931" s="56">
        <v>42419</v>
      </c>
      <c r="CH931" s="56"/>
      <c r="CI931" s="56"/>
      <c r="CJ931">
        <v>0.04</v>
      </c>
      <c r="CK931">
        <v>0</v>
      </c>
      <c r="CL931">
        <v>0</v>
      </c>
      <c r="CM931">
        <v>0</v>
      </c>
      <c r="CN931">
        <v>0</v>
      </c>
      <c r="CO931">
        <v>0</v>
      </c>
      <c r="CP931">
        <v>0.95</v>
      </c>
      <c r="CQ931" t="s">
        <v>1154</v>
      </c>
      <c r="CR931" t="s">
        <v>1153</v>
      </c>
      <c r="CS931" t="s">
        <v>1725</v>
      </c>
      <c r="CT931" t="s">
        <v>1397</v>
      </c>
      <c r="CU931" t="s">
        <v>1396</v>
      </c>
      <c r="CV931" t="s">
        <v>4287</v>
      </c>
      <c r="CW931" t="s">
        <v>1727</v>
      </c>
      <c r="CX931" t="s">
        <v>853</v>
      </c>
      <c r="DC931" t="s">
        <v>1387</v>
      </c>
      <c r="DE931" t="s">
        <v>1728</v>
      </c>
    </row>
    <row r="932" spans="1:109" x14ac:dyDescent="0.25">
      <c r="A932" t="s">
        <v>1025</v>
      </c>
      <c r="B932">
        <v>1</v>
      </c>
      <c r="C932" s="56">
        <v>42419</v>
      </c>
      <c r="D932" t="s">
        <v>1153</v>
      </c>
      <c r="E932" t="s">
        <v>4288</v>
      </c>
      <c r="G932" t="s">
        <v>4289</v>
      </c>
      <c r="H932" t="s">
        <v>1144</v>
      </c>
      <c r="I932" t="s">
        <v>1144</v>
      </c>
      <c r="J932" t="s">
        <v>1144</v>
      </c>
      <c r="K932" t="s">
        <v>1144</v>
      </c>
      <c r="L932">
        <v>8.26</v>
      </c>
      <c r="M932">
        <v>34.81</v>
      </c>
      <c r="N932">
        <v>0</v>
      </c>
      <c r="O932" s="56">
        <v>0</v>
      </c>
      <c r="P932" s="56">
        <v>0</v>
      </c>
      <c r="Q932">
        <v>1</v>
      </c>
      <c r="R932">
        <v>1</v>
      </c>
      <c r="S932">
        <v>11</v>
      </c>
      <c r="T932">
        <v>8</v>
      </c>
      <c r="U932">
        <v>3</v>
      </c>
      <c r="V932">
        <v>1</v>
      </c>
      <c r="X932" t="s">
        <v>7755</v>
      </c>
      <c r="AA932">
        <v>0</v>
      </c>
      <c r="AB932">
        <v>0</v>
      </c>
      <c r="AC932">
        <v>0</v>
      </c>
      <c r="AD932">
        <v>0</v>
      </c>
      <c r="AE932">
        <v>0</v>
      </c>
      <c r="AF932">
        <v>0</v>
      </c>
      <c r="AG932">
        <v>0</v>
      </c>
      <c r="AJ932" s="56"/>
      <c r="AK932" s="56"/>
      <c r="AL932" s="56"/>
      <c r="AP932" t="s">
        <v>1155</v>
      </c>
      <c r="AS932" t="s">
        <v>1152</v>
      </c>
      <c r="AT932">
        <v>1</v>
      </c>
      <c r="AV932">
        <v>1</v>
      </c>
      <c r="AW932">
        <v>1</v>
      </c>
      <c r="AX932">
        <v>0.5</v>
      </c>
      <c r="AY932" t="s">
        <v>1147</v>
      </c>
      <c r="AZ932" t="s">
        <v>1147</v>
      </c>
      <c r="BA932">
        <v>1</v>
      </c>
      <c r="BD932">
        <v>1000000000</v>
      </c>
      <c r="BE932">
        <v>6</v>
      </c>
      <c r="BF932">
        <v>-5</v>
      </c>
      <c r="BG932">
        <v>0</v>
      </c>
      <c r="BH932">
        <v>0</v>
      </c>
      <c r="BI932">
        <v>0</v>
      </c>
      <c r="BJ932">
        <v>0</v>
      </c>
      <c r="BK932">
        <v>0</v>
      </c>
      <c r="BL932">
        <v>0</v>
      </c>
      <c r="BM932">
        <v>6</v>
      </c>
      <c r="BN932">
        <v>-5</v>
      </c>
      <c r="BO932">
        <v>0</v>
      </c>
      <c r="BP932">
        <v>0</v>
      </c>
      <c r="BR932">
        <v>0</v>
      </c>
      <c r="BS932">
        <v>0</v>
      </c>
      <c r="BX932">
        <v>0</v>
      </c>
      <c r="BY932">
        <v>41.3</v>
      </c>
      <c r="BZ932">
        <v>0</v>
      </c>
      <c r="CA932">
        <v>14.03</v>
      </c>
      <c r="CB932">
        <v>0</v>
      </c>
      <c r="CC932">
        <v>1</v>
      </c>
      <c r="CD932" s="56">
        <v>42095</v>
      </c>
      <c r="CE932" s="56">
        <v>42342</v>
      </c>
      <c r="CF932" s="56">
        <v>42342</v>
      </c>
      <c r="CG932" s="56">
        <v>42419</v>
      </c>
      <c r="CH932" s="56"/>
      <c r="CI932" s="56"/>
      <c r="CJ932">
        <v>0.18</v>
      </c>
      <c r="CK932">
        <v>0</v>
      </c>
      <c r="CL932">
        <v>0</v>
      </c>
      <c r="CM932">
        <v>0</v>
      </c>
      <c r="CN932">
        <v>0</v>
      </c>
      <c r="CO932">
        <v>0</v>
      </c>
      <c r="CP932">
        <v>0.95</v>
      </c>
      <c r="CQ932" t="s">
        <v>1154</v>
      </c>
      <c r="CR932" t="s">
        <v>1153</v>
      </c>
      <c r="CS932" t="s">
        <v>1725</v>
      </c>
      <c r="CT932" t="s">
        <v>1397</v>
      </c>
      <c r="CU932" t="s">
        <v>1396</v>
      </c>
      <c r="CV932" t="s">
        <v>4290</v>
      </c>
      <c r="CW932" t="s">
        <v>1738</v>
      </c>
      <c r="CX932" t="s">
        <v>853</v>
      </c>
      <c r="DC932" t="s">
        <v>1387</v>
      </c>
      <c r="DE932" t="s">
        <v>1728</v>
      </c>
    </row>
    <row r="933" spans="1:109" x14ac:dyDescent="0.25">
      <c r="A933" t="s">
        <v>1025</v>
      </c>
      <c r="B933">
        <v>1</v>
      </c>
      <c r="C933" s="56">
        <v>42419</v>
      </c>
      <c r="D933" t="s">
        <v>1153</v>
      </c>
      <c r="E933" t="s">
        <v>4291</v>
      </c>
      <c r="G933" t="s">
        <v>4292</v>
      </c>
      <c r="H933" t="s">
        <v>1144</v>
      </c>
      <c r="I933" t="s">
        <v>1144</v>
      </c>
      <c r="J933" t="s">
        <v>1144</v>
      </c>
      <c r="K933" t="s">
        <v>1144</v>
      </c>
      <c r="L933">
        <v>10.6</v>
      </c>
      <c r="M933">
        <v>36.11</v>
      </c>
      <c r="N933">
        <v>0</v>
      </c>
      <c r="O933" s="56">
        <v>0</v>
      </c>
      <c r="P933" s="56">
        <v>0</v>
      </c>
      <c r="Q933">
        <v>1</v>
      </c>
      <c r="R933">
        <v>1</v>
      </c>
      <c r="S933">
        <v>11</v>
      </c>
      <c r="T933">
        <v>8</v>
      </c>
      <c r="U933">
        <v>3</v>
      </c>
      <c r="V933">
        <v>1</v>
      </c>
      <c r="W933" t="s">
        <v>1156</v>
      </c>
      <c r="X933" t="s">
        <v>7716</v>
      </c>
      <c r="Y933">
        <v>18</v>
      </c>
      <c r="AA933">
        <v>0</v>
      </c>
      <c r="AB933">
        <v>0</v>
      </c>
      <c r="AC933">
        <v>0</v>
      </c>
      <c r="AD933">
        <v>0</v>
      </c>
      <c r="AE933">
        <v>0</v>
      </c>
      <c r="AF933">
        <v>0</v>
      </c>
      <c r="AG933">
        <v>0</v>
      </c>
      <c r="AJ933" s="56"/>
      <c r="AK933" s="56"/>
      <c r="AL933" s="56"/>
      <c r="AP933" t="s">
        <v>1155</v>
      </c>
      <c r="AR933">
        <v>5</v>
      </c>
      <c r="AS933" t="s">
        <v>1152</v>
      </c>
      <c r="AT933">
        <v>1</v>
      </c>
      <c r="AV933">
        <v>27</v>
      </c>
      <c r="AW933">
        <v>18</v>
      </c>
      <c r="AX933">
        <v>9</v>
      </c>
      <c r="AY933" t="s">
        <v>1148</v>
      </c>
      <c r="AZ933" t="s">
        <v>1148</v>
      </c>
      <c r="BA933">
        <v>20</v>
      </c>
      <c r="BD933">
        <v>1000000000</v>
      </c>
      <c r="BE933">
        <v>19</v>
      </c>
      <c r="BF933">
        <v>0.3</v>
      </c>
      <c r="BG933">
        <v>0</v>
      </c>
      <c r="BH933">
        <v>0</v>
      </c>
      <c r="BI933">
        <v>0</v>
      </c>
      <c r="BJ933">
        <v>0</v>
      </c>
      <c r="BK933">
        <v>0</v>
      </c>
      <c r="BL933">
        <v>5</v>
      </c>
      <c r="BM933">
        <v>24</v>
      </c>
      <c r="BN933">
        <v>0.11</v>
      </c>
      <c r="BO933">
        <v>0</v>
      </c>
      <c r="BP933">
        <v>0</v>
      </c>
      <c r="BR933">
        <v>5</v>
      </c>
      <c r="BS933">
        <v>7</v>
      </c>
      <c r="BT933">
        <v>5</v>
      </c>
      <c r="BX933">
        <v>0</v>
      </c>
      <c r="BY933">
        <v>0</v>
      </c>
      <c r="BZ933">
        <v>0</v>
      </c>
      <c r="CA933">
        <v>10.5</v>
      </c>
      <c r="CB933">
        <v>0</v>
      </c>
      <c r="CC933">
        <v>1</v>
      </c>
      <c r="CD933" s="56">
        <v>42284</v>
      </c>
      <c r="CE933" s="56">
        <v>42342</v>
      </c>
      <c r="CF933" s="56">
        <v>42342</v>
      </c>
      <c r="CG933" s="56">
        <v>42419</v>
      </c>
      <c r="CH933" s="56"/>
      <c r="CI933" s="56"/>
      <c r="CJ933">
        <v>0.04</v>
      </c>
      <c r="CK933">
        <v>0</v>
      </c>
      <c r="CL933">
        <v>0</v>
      </c>
      <c r="CM933">
        <v>0</v>
      </c>
      <c r="CN933">
        <v>0</v>
      </c>
      <c r="CO933">
        <v>0.95</v>
      </c>
      <c r="CP933">
        <v>0</v>
      </c>
      <c r="CQ933" t="s">
        <v>1154</v>
      </c>
      <c r="CR933" t="s">
        <v>1153</v>
      </c>
      <c r="CS933" t="s">
        <v>1725</v>
      </c>
      <c r="CT933" t="s">
        <v>1397</v>
      </c>
      <c r="CU933" t="s">
        <v>1396</v>
      </c>
      <c r="CV933" t="s">
        <v>4293</v>
      </c>
      <c r="CW933" t="s">
        <v>1727</v>
      </c>
      <c r="CX933" t="s">
        <v>853</v>
      </c>
      <c r="DC933" t="s">
        <v>1387</v>
      </c>
      <c r="DE933" t="s">
        <v>1728</v>
      </c>
    </row>
    <row r="934" spans="1:109" x14ac:dyDescent="0.25">
      <c r="A934" t="s">
        <v>1025</v>
      </c>
      <c r="B934">
        <v>1</v>
      </c>
      <c r="C934" s="56">
        <v>42419</v>
      </c>
      <c r="D934" t="s">
        <v>1153</v>
      </c>
      <c r="E934" t="s">
        <v>4294</v>
      </c>
      <c r="G934" t="s">
        <v>4295</v>
      </c>
      <c r="H934" t="s">
        <v>1144</v>
      </c>
      <c r="I934" t="s">
        <v>1144</v>
      </c>
      <c r="J934" t="s">
        <v>1144</v>
      </c>
      <c r="K934" t="s">
        <v>1144</v>
      </c>
      <c r="L934">
        <v>11.54</v>
      </c>
      <c r="M934">
        <v>36.11</v>
      </c>
      <c r="N934">
        <v>0</v>
      </c>
      <c r="O934" s="56">
        <v>0</v>
      </c>
      <c r="P934" s="56">
        <v>0</v>
      </c>
      <c r="Q934">
        <v>1</v>
      </c>
      <c r="R934">
        <v>1</v>
      </c>
      <c r="S934">
        <v>11</v>
      </c>
      <c r="T934">
        <v>8</v>
      </c>
      <c r="U934">
        <v>3</v>
      </c>
      <c r="V934">
        <v>1</v>
      </c>
      <c r="X934" t="s">
        <v>7755</v>
      </c>
      <c r="AA934">
        <v>0</v>
      </c>
      <c r="AB934">
        <v>0</v>
      </c>
      <c r="AC934">
        <v>0</v>
      </c>
      <c r="AD934">
        <v>0</v>
      </c>
      <c r="AE934">
        <v>0</v>
      </c>
      <c r="AF934">
        <v>0</v>
      </c>
      <c r="AG934">
        <v>0</v>
      </c>
      <c r="AJ934" s="56"/>
      <c r="AK934" s="56"/>
      <c r="AL934" s="56"/>
      <c r="AP934" t="s">
        <v>1155</v>
      </c>
      <c r="AR934">
        <v>5</v>
      </c>
      <c r="AS934" t="s">
        <v>1152</v>
      </c>
      <c r="AT934">
        <v>1</v>
      </c>
      <c r="AV934">
        <v>15</v>
      </c>
      <c r="AW934">
        <v>10</v>
      </c>
      <c r="AX934">
        <v>5</v>
      </c>
      <c r="AY934" t="s">
        <v>1147</v>
      </c>
      <c r="AZ934" t="s">
        <v>1147</v>
      </c>
      <c r="BA934">
        <v>15</v>
      </c>
      <c r="BD934">
        <v>1000000000</v>
      </c>
      <c r="BE934">
        <v>17</v>
      </c>
      <c r="BF934">
        <v>-0.13</v>
      </c>
      <c r="BG934">
        <v>0</v>
      </c>
      <c r="BH934">
        <v>0</v>
      </c>
      <c r="BI934">
        <v>0</v>
      </c>
      <c r="BJ934">
        <v>0</v>
      </c>
      <c r="BK934">
        <v>0</v>
      </c>
      <c r="BL934">
        <v>0</v>
      </c>
      <c r="BM934">
        <v>17</v>
      </c>
      <c r="BN934">
        <v>-0.13</v>
      </c>
      <c r="BO934">
        <v>0</v>
      </c>
      <c r="BP934">
        <v>0</v>
      </c>
      <c r="BR934">
        <v>0</v>
      </c>
      <c r="BS934">
        <v>4</v>
      </c>
      <c r="BX934">
        <v>0</v>
      </c>
      <c r="BY934">
        <v>23.08</v>
      </c>
      <c r="BZ934">
        <v>0</v>
      </c>
      <c r="CA934">
        <v>9.2899999999999991</v>
      </c>
      <c r="CB934">
        <v>0</v>
      </c>
      <c r="CC934">
        <v>1</v>
      </c>
      <c r="CD934" s="56">
        <v>42095</v>
      </c>
      <c r="CE934" s="56">
        <v>42342</v>
      </c>
      <c r="CF934" s="56">
        <v>42342</v>
      </c>
      <c r="CG934" s="56">
        <v>42419</v>
      </c>
      <c r="CH934" s="56"/>
      <c r="CI934" s="56"/>
      <c r="CJ934">
        <v>0</v>
      </c>
      <c r="CK934">
        <v>0</v>
      </c>
      <c r="CL934">
        <v>0</v>
      </c>
      <c r="CM934">
        <v>0</v>
      </c>
      <c r="CN934">
        <v>0</v>
      </c>
      <c r="CO934">
        <v>0</v>
      </c>
      <c r="CP934">
        <v>0.95</v>
      </c>
      <c r="CQ934" t="s">
        <v>1154</v>
      </c>
      <c r="CR934" t="s">
        <v>1153</v>
      </c>
      <c r="CS934" t="s">
        <v>1725</v>
      </c>
      <c r="CT934" t="s">
        <v>1397</v>
      </c>
      <c r="CU934" t="s">
        <v>1396</v>
      </c>
      <c r="CV934" t="s">
        <v>4296</v>
      </c>
      <c r="CW934" t="s">
        <v>1727</v>
      </c>
      <c r="CX934" t="s">
        <v>853</v>
      </c>
      <c r="DC934" t="s">
        <v>1387</v>
      </c>
      <c r="DE934" t="s">
        <v>1728</v>
      </c>
    </row>
    <row r="935" spans="1:109" x14ac:dyDescent="0.25">
      <c r="A935" t="s">
        <v>1025</v>
      </c>
      <c r="B935">
        <v>1</v>
      </c>
      <c r="C935" s="56">
        <v>42419</v>
      </c>
      <c r="D935" t="s">
        <v>1153</v>
      </c>
      <c r="E935" t="s">
        <v>1614</v>
      </c>
      <c r="G935" t="s">
        <v>4297</v>
      </c>
      <c r="H935" t="s">
        <v>1144</v>
      </c>
      <c r="I935" t="s">
        <v>1144</v>
      </c>
      <c r="J935" t="s">
        <v>1144</v>
      </c>
      <c r="K935" t="s">
        <v>1144</v>
      </c>
      <c r="L935">
        <v>13.81</v>
      </c>
      <c r="M935">
        <v>30.05</v>
      </c>
      <c r="N935">
        <v>0</v>
      </c>
      <c r="O935" s="56">
        <v>0</v>
      </c>
      <c r="P935" s="56">
        <v>0</v>
      </c>
      <c r="Q935">
        <v>1</v>
      </c>
      <c r="R935">
        <v>1</v>
      </c>
      <c r="S935">
        <v>11</v>
      </c>
      <c r="T935">
        <v>8</v>
      </c>
      <c r="U935">
        <v>3</v>
      </c>
      <c r="V935">
        <v>1</v>
      </c>
      <c r="W935" t="s">
        <v>1156</v>
      </c>
      <c r="X935" t="s">
        <v>7662</v>
      </c>
      <c r="Y935">
        <v>32</v>
      </c>
      <c r="AA935">
        <v>0</v>
      </c>
      <c r="AB935">
        <v>0</v>
      </c>
      <c r="AC935">
        <v>0</v>
      </c>
      <c r="AD935">
        <v>0</v>
      </c>
      <c r="AE935">
        <v>0</v>
      </c>
      <c r="AF935">
        <v>0</v>
      </c>
      <c r="AG935">
        <v>0</v>
      </c>
      <c r="AJ935" s="56"/>
      <c r="AK935" s="56"/>
      <c r="AL935" s="56"/>
      <c r="AP935" t="s">
        <v>1155</v>
      </c>
      <c r="AR935">
        <v>5</v>
      </c>
      <c r="AS935" t="s">
        <v>1152</v>
      </c>
      <c r="AT935">
        <v>1</v>
      </c>
      <c r="AV935">
        <v>40</v>
      </c>
      <c r="AW935">
        <v>27</v>
      </c>
      <c r="AX935">
        <v>13</v>
      </c>
      <c r="AY935" t="s">
        <v>1145</v>
      </c>
      <c r="AZ935" t="s">
        <v>1148</v>
      </c>
      <c r="BA935">
        <v>30</v>
      </c>
      <c r="BD935">
        <v>1000000000</v>
      </c>
      <c r="BE935">
        <v>24</v>
      </c>
      <c r="BF935">
        <v>0.4</v>
      </c>
      <c r="BG935">
        <v>0</v>
      </c>
      <c r="BH935">
        <v>0</v>
      </c>
      <c r="BI935">
        <v>0</v>
      </c>
      <c r="BJ935">
        <v>0</v>
      </c>
      <c r="BK935">
        <v>0</v>
      </c>
      <c r="BL935">
        <v>10</v>
      </c>
      <c r="BM935">
        <v>34</v>
      </c>
      <c r="BN935">
        <v>0.15</v>
      </c>
      <c r="BO935">
        <v>0</v>
      </c>
      <c r="BP935">
        <v>0</v>
      </c>
      <c r="BR935">
        <v>5</v>
      </c>
      <c r="BS935">
        <v>11</v>
      </c>
      <c r="BX935">
        <v>0</v>
      </c>
      <c r="BY935">
        <v>0</v>
      </c>
      <c r="BZ935">
        <v>0</v>
      </c>
      <c r="CA935">
        <v>5.13</v>
      </c>
      <c r="CB935">
        <v>0</v>
      </c>
      <c r="CC935">
        <v>1</v>
      </c>
      <c r="CD935" s="56">
        <v>42272</v>
      </c>
      <c r="CE935" s="56">
        <v>42342</v>
      </c>
      <c r="CF935" s="56">
        <v>42342</v>
      </c>
      <c r="CG935" s="56">
        <v>42419</v>
      </c>
      <c r="CH935" s="56"/>
      <c r="CI935" s="56"/>
      <c r="CJ935">
        <v>0.13</v>
      </c>
      <c r="CK935">
        <v>0</v>
      </c>
      <c r="CL935">
        <v>0</v>
      </c>
      <c r="CM935">
        <v>0</v>
      </c>
      <c r="CN935">
        <v>0.47</v>
      </c>
      <c r="CO935">
        <v>0.48</v>
      </c>
      <c r="CP935">
        <v>0</v>
      </c>
      <c r="CQ935" t="s">
        <v>1154</v>
      </c>
      <c r="CR935" t="s">
        <v>1153</v>
      </c>
      <c r="CS935" t="s">
        <v>1725</v>
      </c>
      <c r="CT935" t="s">
        <v>1397</v>
      </c>
      <c r="CU935" t="s">
        <v>1396</v>
      </c>
      <c r="CV935" t="s">
        <v>4298</v>
      </c>
      <c r="CW935" t="s">
        <v>1727</v>
      </c>
      <c r="CX935" t="s">
        <v>853</v>
      </c>
      <c r="DC935" t="s">
        <v>1387</v>
      </c>
      <c r="DE935" t="s">
        <v>1728</v>
      </c>
    </row>
    <row r="936" spans="1:109" x14ac:dyDescent="0.25">
      <c r="A936" t="s">
        <v>1025</v>
      </c>
      <c r="B936">
        <v>1</v>
      </c>
      <c r="C936" s="56">
        <v>42419</v>
      </c>
      <c r="D936" t="s">
        <v>1153</v>
      </c>
      <c r="E936" t="s">
        <v>4299</v>
      </c>
      <c r="G936" t="s">
        <v>4300</v>
      </c>
      <c r="H936" t="s">
        <v>1144</v>
      </c>
      <c r="I936" t="s">
        <v>1144</v>
      </c>
      <c r="J936" t="s">
        <v>1144</v>
      </c>
      <c r="K936" t="s">
        <v>1144</v>
      </c>
      <c r="L936">
        <v>24.16</v>
      </c>
      <c r="M936">
        <v>73.58</v>
      </c>
      <c r="N936">
        <v>0</v>
      </c>
      <c r="O936" s="56">
        <v>0</v>
      </c>
      <c r="P936" s="56">
        <v>0</v>
      </c>
      <c r="Q936">
        <v>1</v>
      </c>
      <c r="R936">
        <v>1</v>
      </c>
      <c r="S936">
        <v>11</v>
      </c>
      <c r="T936">
        <v>8</v>
      </c>
      <c r="U936">
        <v>3</v>
      </c>
      <c r="V936">
        <v>1</v>
      </c>
      <c r="W936" t="s">
        <v>1156</v>
      </c>
      <c r="X936" t="s">
        <v>7755</v>
      </c>
      <c r="AA936">
        <v>0</v>
      </c>
      <c r="AB936">
        <v>0</v>
      </c>
      <c r="AC936">
        <v>0</v>
      </c>
      <c r="AD936">
        <v>0</v>
      </c>
      <c r="AE936">
        <v>0</v>
      </c>
      <c r="AF936">
        <v>0</v>
      </c>
      <c r="AG936">
        <v>0</v>
      </c>
      <c r="AJ936" s="56"/>
      <c r="AK936" s="56"/>
      <c r="AL936" s="56"/>
      <c r="AP936" t="s">
        <v>1155</v>
      </c>
      <c r="AR936">
        <v>5</v>
      </c>
      <c r="AS936" t="s">
        <v>1152</v>
      </c>
      <c r="AT936">
        <v>1</v>
      </c>
      <c r="AV936">
        <v>15</v>
      </c>
      <c r="AW936">
        <v>10</v>
      </c>
      <c r="AX936">
        <v>5</v>
      </c>
      <c r="AY936" t="s">
        <v>1146</v>
      </c>
      <c r="AZ936" t="s">
        <v>1145</v>
      </c>
      <c r="BA936">
        <v>15</v>
      </c>
      <c r="BD936">
        <v>1000000000</v>
      </c>
      <c r="BE936">
        <v>5</v>
      </c>
      <c r="BF936">
        <v>0.67</v>
      </c>
      <c r="BG936">
        <v>0</v>
      </c>
      <c r="BH936">
        <v>0</v>
      </c>
      <c r="BI936">
        <v>0</v>
      </c>
      <c r="BJ936">
        <v>0</v>
      </c>
      <c r="BK936">
        <v>0</v>
      </c>
      <c r="BL936">
        <v>5</v>
      </c>
      <c r="BM936">
        <v>10</v>
      </c>
      <c r="BN936">
        <v>0.33</v>
      </c>
      <c r="BO936">
        <v>0</v>
      </c>
      <c r="BP936">
        <v>0</v>
      </c>
      <c r="BR936">
        <v>5</v>
      </c>
      <c r="BS936">
        <v>4</v>
      </c>
      <c r="BX936">
        <v>0</v>
      </c>
      <c r="BY936">
        <v>0</v>
      </c>
      <c r="BZ936">
        <v>0</v>
      </c>
      <c r="CA936">
        <v>8.93</v>
      </c>
      <c r="CB936">
        <v>0</v>
      </c>
      <c r="CC936">
        <v>1</v>
      </c>
      <c r="CD936" s="56">
        <v>42095</v>
      </c>
      <c r="CE936" s="56">
        <v>42342</v>
      </c>
      <c r="CF936" s="56">
        <v>42342</v>
      </c>
      <c r="CG936" s="56">
        <v>42419</v>
      </c>
      <c r="CH936" s="56"/>
      <c r="CI936" s="56"/>
      <c r="CJ936">
        <v>0.19</v>
      </c>
      <c r="CK936">
        <v>1</v>
      </c>
      <c r="CL936">
        <v>0</v>
      </c>
      <c r="CM936">
        <v>0.01</v>
      </c>
      <c r="CN936">
        <v>0.82</v>
      </c>
      <c r="CO936">
        <v>0.12</v>
      </c>
      <c r="CP936">
        <v>0</v>
      </c>
      <c r="CQ936" t="s">
        <v>1154</v>
      </c>
      <c r="CR936" t="s">
        <v>1153</v>
      </c>
      <c r="CS936" t="s">
        <v>1725</v>
      </c>
      <c r="CT936" t="s">
        <v>1397</v>
      </c>
      <c r="CU936" t="s">
        <v>1396</v>
      </c>
      <c r="CV936" t="s">
        <v>4301</v>
      </c>
      <c r="CW936" t="s">
        <v>1727</v>
      </c>
      <c r="CX936" t="s">
        <v>853</v>
      </c>
      <c r="DC936" t="s">
        <v>1387</v>
      </c>
      <c r="DE936" t="s">
        <v>1728</v>
      </c>
    </row>
    <row r="937" spans="1:109" x14ac:dyDescent="0.25">
      <c r="A937" t="s">
        <v>1025</v>
      </c>
      <c r="B937">
        <v>1</v>
      </c>
      <c r="C937" s="56">
        <v>42419</v>
      </c>
      <c r="D937" t="s">
        <v>1153</v>
      </c>
      <c r="E937" t="s">
        <v>1615</v>
      </c>
      <c r="G937" t="s">
        <v>4302</v>
      </c>
      <c r="H937" t="s">
        <v>1144</v>
      </c>
      <c r="I937" t="s">
        <v>1144</v>
      </c>
      <c r="J937" t="s">
        <v>1144</v>
      </c>
      <c r="K937" t="s">
        <v>1144</v>
      </c>
      <c r="L937">
        <v>57.68</v>
      </c>
      <c r="M937">
        <v>125.01</v>
      </c>
      <c r="N937">
        <v>0</v>
      </c>
      <c r="O937" s="56">
        <v>0</v>
      </c>
      <c r="P937" s="56">
        <v>0</v>
      </c>
      <c r="Q937">
        <v>1</v>
      </c>
      <c r="R937">
        <v>1</v>
      </c>
      <c r="S937">
        <v>11</v>
      </c>
      <c r="T937">
        <v>8</v>
      </c>
      <c r="U937">
        <v>3</v>
      </c>
      <c r="V937">
        <v>1</v>
      </c>
      <c r="W937" t="s">
        <v>1156</v>
      </c>
      <c r="X937" t="s">
        <v>7662</v>
      </c>
      <c r="Y937">
        <v>57</v>
      </c>
      <c r="AA937">
        <v>0</v>
      </c>
      <c r="AB937">
        <v>0</v>
      </c>
      <c r="AC937">
        <v>0</v>
      </c>
      <c r="AD937">
        <v>0</v>
      </c>
      <c r="AE937">
        <v>0</v>
      </c>
      <c r="AF937">
        <v>0</v>
      </c>
      <c r="AG937">
        <v>0</v>
      </c>
      <c r="AJ937" s="56"/>
      <c r="AK937" s="56"/>
      <c r="AL937" s="56"/>
      <c r="AP937" t="s">
        <v>1155</v>
      </c>
      <c r="AR937">
        <v>5</v>
      </c>
      <c r="AS937" t="s">
        <v>1152</v>
      </c>
      <c r="AT937">
        <v>1</v>
      </c>
      <c r="AV937">
        <v>72</v>
      </c>
      <c r="AW937">
        <v>48</v>
      </c>
      <c r="AX937">
        <v>24</v>
      </c>
      <c r="AY937" t="s">
        <v>1145</v>
      </c>
      <c r="AZ937" t="s">
        <v>1148</v>
      </c>
      <c r="BA937">
        <v>54</v>
      </c>
      <c r="BD937">
        <v>1000000000</v>
      </c>
      <c r="BE937">
        <v>44</v>
      </c>
      <c r="BF937">
        <v>0.39</v>
      </c>
      <c r="BG937">
        <v>13</v>
      </c>
      <c r="BH937">
        <v>0</v>
      </c>
      <c r="BI937">
        <v>0</v>
      </c>
      <c r="BJ937">
        <v>0</v>
      </c>
      <c r="BK937">
        <v>0</v>
      </c>
      <c r="BL937">
        <v>5</v>
      </c>
      <c r="BM937">
        <v>62</v>
      </c>
      <c r="BN937">
        <v>0.14000000000000001</v>
      </c>
      <c r="BO937">
        <v>0</v>
      </c>
      <c r="BP937">
        <v>0</v>
      </c>
      <c r="BR937">
        <v>10</v>
      </c>
      <c r="BS937">
        <v>20</v>
      </c>
      <c r="BT937">
        <v>5</v>
      </c>
      <c r="BX937">
        <v>0</v>
      </c>
      <c r="BY937">
        <v>0</v>
      </c>
      <c r="BZ937">
        <v>0</v>
      </c>
      <c r="CA937">
        <v>5.09</v>
      </c>
      <c r="CB937">
        <v>0</v>
      </c>
      <c r="CC937">
        <v>1</v>
      </c>
      <c r="CD937" s="56">
        <v>42272</v>
      </c>
      <c r="CE937" s="56">
        <v>42342</v>
      </c>
      <c r="CF937" s="56">
        <v>42342</v>
      </c>
      <c r="CG937" s="56">
        <v>42419</v>
      </c>
      <c r="CH937" s="56"/>
      <c r="CI937" s="56"/>
      <c r="CJ937">
        <v>0.09</v>
      </c>
      <c r="CK937">
        <v>0</v>
      </c>
      <c r="CL937">
        <v>0</v>
      </c>
      <c r="CM937">
        <v>0</v>
      </c>
      <c r="CN937">
        <v>0.32</v>
      </c>
      <c r="CO937">
        <v>0.62</v>
      </c>
      <c r="CP937">
        <v>0</v>
      </c>
      <c r="CQ937" t="s">
        <v>1154</v>
      </c>
      <c r="CR937" t="s">
        <v>1153</v>
      </c>
      <c r="CS937" t="s">
        <v>1725</v>
      </c>
      <c r="CT937" t="s">
        <v>1397</v>
      </c>
      <c r="CU937" t="s">
        <v>1396</v>
      </c>
      <c r="CV937" t="s">
        <v>7680</v>
      </c>
      <c r="CW937" t="s">
        <v>1727</v>
      </c>
      <c r="CX937" t="s">
        <v>853</v>
      </c>
      <c r="DC937" t="s">
        <v>1387</v>
      </c>
      <c r="DE937" t="s">
        <v>1728</v>
      </c>
    </row>
    <row r="938" spans="1:109" x14ac:dyDescent="0.25">
      <c r="A938" t="s">
        <v>1025</v>
      </c>
      <c r="B938">
        <v>1</v>
      </c>
      <c r="C938" s="56">
        <v>42419</v>
      </c>
      <c r="D938" t="s">
        <v>1153</v>
      </c>
      <c r="E938" t="s">
        <v>1616</v>
      </c>
      <c r="G938" t="s">
        <v>4303</v>
      </c>
      <c r="H938" t="s">
        <v>1144</v>
      </c>
      <c r="I938" t="s">
        <v>1144</v>
      </c>
      <c r="J938" t="s">
        <v>1144</v>
      </c>
      <c r="K938" t="s">
        <v>1144</v>
      </c>
      <c r="L938">
        <v>29.78</v>
      </c>
      <c r="M938">
        <v>76.38</v>
      </c>
      <c r="N938">
        <v>0</v>
      </c>
      <c r="O938" s="56">
        <v>0</v>
      </c>
      <c r="P938" s="56">
        <v>0</v>
      </c>
      <c r="Q938">
        <v>1</v>
      </c>
      <c r="R938">
        <v>1</v>
      </c>
      <c r="S938">
        <v>11</v>
      </c>
      <c r="T938">
        <v>8</v>
      </c>
      <c r="U938">
        <v>3</v>
      </c>
      <c r="V938">
        <v>1</v>
      </c>
      <c r="W938" t="s">
        <v>1156</v>
      </c>
      <c r="X938" t="s">
        <v>7755</v>
      </c>
      <c r="Y938">
        <v>36</v>
      </c>
      <c r="AA938">
        <v>0</v>
      </c>
      <c r="AB938">
        <v>0</v>
      </c>
      <c r="AC938">
        <v>0</v>
      </c>
      <c r="AD938">
        <v>0</v>
      </c>
      <c r="AE938">
        <v>0</v>
      </c>
      <c r="AF938">
        <v>0</v>
      </c>
      <c r="AG938">
        <v>0</v>
      </c>
      <c r="AJ938" s="56"/>
      <c r="AK938" s="56"/>
      <c r="AL938" s="56"/>
      <c r="AM938">
        <v>9</v>
      </c>
      <c r="AP938" t="s">
        <v>1155</v>
      </c>
      <c r="AR938">
        <v>5</v>
      </c>
      <c r="AS938" t="s">
        <v>1152</v>
      </c>
      <c r="AT938">
        <v>1</v>
      </c>
      <c r="AV938">
        <v>45</v>
      </c>
      <c r="AW938">
        <v>30</v>
      </c>
      <c r="AX938">
        <v>15</v>
      </c>
      <c r="AY938" t="s">
        <v>1145</v>
      </c>
      <c r="AZ938" t="s">
        <v>1148</v>
      </c>
      <c r="BA938">
        <v>45</v>
      </c>
      <c r="BD938">
        <v>1000000000</v>
      </c>
      <c r="BE938">
        <v>27</v>
      </c>
      <c r="BF938">
        <v>0.4</v>
      </c>
      <c r="BG938">
        <v>4</v>
      </c>
      <c r="BH938">
        <v>0</v>
      </c>
      <c r="BI938">
        <v>0</v>
      </c>
      <c r="BJ938">
        <v>0</v>
      </c>
      <c r="BK938">
        <v>0</v>
      </c>
      <c r="BL938">
        <v>0</v>
      </c>
      <c r="BM938">
        <v>31</v>
      </c>
      <c r="BN938">
        <v>0.31</v>
      </c>
      <c r="BO938">
        <v>0</v>
      </c>
      <c r="BP938">
        <v>0</v>
      </c>
      <c r="BR938">
        <v>15</v>
      </c>
      <c r="BS938">
        <v>12</v>
      </c>
      <c r="BX938">
        <v>0</v>
      </c>
      <c r="BY938">
        <v>0</v>
      </c>
      <c r="BZ938">
        <v>0</v>
      </c>
      <c r="CA938">
        <v>6.83</v>
      </c>
      <c r="CB938">
        <v>0</v>
      </c>
      <c r="CC938">
        <v>1</v>
      </c>
      <c r="CD938" s="56">
        <v>42095</v>
      </c>
      <c r="CE938" s="56">
        <v>42342</v>
      </c>
      <c r="CF938" s="56">
        <v>42342</v>
      </c>
      <c r="CG938" s="56">
        <v>42419</v>
      </c>
      <c r="CH938" s="56"/>
      <c r="CI938" s="56"/>
      <c r="CJ938">
        <v>0.15</v>
      </c>
      <c r="CK938">
        <v>0</v>
      </c>
      <c r="CL938">
        <v>0</v>
      </c>
      <c r="CM938">
        <v>0</v>
      </c>
      <c r="CN938">
        <v>0.82</v>
      </c>
      <c r="CO938">
        <v>0.13</v>
      </c>
      <c r="CP938">
        <v>0</v>
      </c>
      <c r="CQ938" t="s">
        <v>1154</v>
      </c>
      <c r="CR938" t="s">
        <v>1153</v>
      </c>
      <c r="CS938" t="s">
        <v>1725</v>
      </c>
      <c r="CT938" t="s">
        <v>1397</v>
      </c>
      <c r="CU938" t="s">
        <v>1396</v>
      </c>
      <c r="CV938" t="s">
        <v>4304</v>
      </c>
      <c r="CW938" t="s">
        <v>1727</v>
      </c>
      <c r="CX938" t="s">
        <v>853</v>
      </c>
      <c r="DC938" t="s">
        <v>1387</v>
      </c>
      <c r="DE938" t="s">
        <v>1728</v>
      </c>
    </row>
    <row r="939" spans="1:109" x14ac:dyDescent="0.25">
      <c r="A939" t="s">
        <v>1025</v>
      </c>
      <c r="B939">
        <v>1</v>
      </c>
      <c r="C939" s="56">
        <v>42419</v>
      </c>
      <c r="D939" t="s">
        <v>1153</v>
      </c>
      <c r="E939" t="s">
        <v>4305</v>
      </c>
      <c r="G939" t="s">
        <v>4306</v>
      </c>
      <c r="H939" t="s">
        <v>1144</v>
      </c>
      <c r="I939" t="s">
        <v>1144</v>
      </c>
      <c r="J939" t="s">
        <v>1144</v>
      </c>
      <c r="K939" t="s">
        <v>1144</v>
      </c>
      <c r="L939">
        <v>28.32</v>
      </c>
      <c r="M939">
        <v>66.86</v>
      </c>
      <c r="N939">
        <v>0</v>
      </c>
      <c r="O939" s="56">
        <v>0</v>
      </c>
      <c r="P939" s="56">
        <v>0</v>
      </c>
      <c r="Q939">
        <v>1</v>
      </c>
      <c r="R939">
        <v>1</v>
      </c>
      <c r="S939">
        <v>11</v>
      </c>
      <c r="T939">
        <v>8</v>
      </c>
      <c r="U939">
        <v>3</v>
      </c>
      <c r="V939">
        <v>1</v>
      </c>
      <c r="X939" t="s">
        <v>7755</v>
      </c>
      <c r="AA939">
        <v>0</v>
      </c>
      <c r="AB939">
        <v>0</v>
      </c>
      <c r="AC939">
        <v>0</v>
      </c>
      <c r="AD939">
        <v>0</v>
      </c>
      <c r="AE939">
        <v>0</v>
      </c>
      <c r="AF939">
        <v>0</v>
      </c>
      <c r="AG939">
        <v>0</v>
      </c>
      <c r="AJ939" s="56"/>
      <c r="AK939" s="56"/>
      <c r="AL939" s="56"/>
      <c r="AM939">
        <v>4</v>
      </c>
      <c r="AP939" t="s">
        <v>1155</v>
      </c>
      <c r="AS939" t="s">
        <v>1152</v>
      </c>
      <c r="AT939">
        <v>1</v>
      </c>
      <c r="AV939">
        <v>3</v>
      </c>
      <c r="AW939">
        <v>2</v>
      </c>
      <c r="AX939">
        <v>1</v>
      </c>
      <c r="AY939" t="s">
        <v>1147</v>
      </c>
      <c r="AZ939" t="s">
        <v>1147</v>
      </c>
      <c r="BA939">
        <v>3</v>
      </c>
      <c r="BD939">
        <v>1000000000</v>
      </c>
      <c r="BE939">
        <v>4</v>
      </c>
      <c r="BF939">
        <v>-0.33</v>
      </c>
      <c r="BG939">
        <v>0</v>
      </c>
      <c r="BH939">
        <v>0</v>
      </c>
      <c r="BI939">
        <v>0</v>
      </c>
      <c r="BJ939">
        <v>0</v>
      </c>
      <c r="BK939">
        <v>0</v>
      </c>
      <c r="BL939">
        <v>0</v>
      </c>
      <c r="BM939">
        <v>4</v>
      </c>
      <c r="BN939">
        <v>-0.33</v>
      </c>
      <c r="BO939">
        <v>0</v>
      </c>
      <c r="BP939">
        <v>0</v>
      </c>
      <c r="BR939">
        <v>0</v>
      </c>
      <c r="BS939">
        <v>1</v>
      </c>
      <c r="BX939">
        <v>0</v>
      </c>
      <c r="BY939">
        <v>28.32</v>
      </c>
      <c r="BZ939">
        <v>0</v>
      </c>
      <c r="CA939">
        <v>5.94</v>
      </c>
      <c r="CB939">
        <v>0</v>
      </c>
      <c r="CC939">
        <v>1</v>
      </c>
      <c r="CD939" s="56">
        <v>42095</v>
      </c>
      <c r="CE939" s="56">
        <v>42342</v>
      </c>
      <c r="CF939" s="56">
        <v>42342</v>
      </c>
      <c r="CG939" s="56">
        <v>42419</v>
      </c>
      <c r="CH939" s="56"/>
      <c r="CI939" s="56"/>
      <c r="CJ939">
        <v>0.11</v>
      </c>
      <c r="CK939">
        <v>0</v>
      </c>
      <c r="CL939">
        <v>0</v>
      </c>
      <c r="CM939">
        <v>0</v>
      </c>
      <c r="CN939">
        <v>0</v>
      </c>
      <c r="CO939">
        <v>0</v>
      </c>
      <c r="CP939">
        <v>0.95</v>
      </c>
      <c r="CQ939" t="s">
        <v>1154</v>
      </c>
      <c r="CR939" t="s">
        <v>1153</v>
      </c>
      <c r="CS939" t="s">
        <v>1725</v>
      </c>
      <c r="CT939" t="s">
        <v>1397</v>
      </c>
      <c r="CU939" t="s">
        <v>1396</v>
      </c>
      <c r="CV939" t="s">
        <v>4307</v>
      </c>
      <c r="CW939" t="s">
        <v>1727</v>
      </c>
      <c r="CX939" t="s">
        <v>853</v>
      </c>
      <c r="DC939" t="s">
        <v>1387</v>
      </c>
      <c r="DE939" t="s">
        <v>1728</v>
      </c>
    </row>
    <row r="940" spans="1:109" x14ac:dyDescent="0.25">
      <c r="A940" t="s">
        <v>1025</v>
      </c>
      <c r="B940">
        <v>1</v>
      </c>
      <c r="C940" s="56">
        <v>42419</v>
      </c>
      <c r="D940" t="s">
        <v>1153</v>
      </c>
      <c r="E940" t="s">
        <v>1617</v>
      </c>
      <c r="G940" t="s">
        <v>4308</v>
      </c>
      <c r="H940" t="s">
        <v>1144</v>
      </c>
      <c r="I940" t="s">
        <v>1144</v>
      </c>
      <c r="J940" t="s">
        <v>1144</v>
      </c>
      <c r="K940" t="s">
        <v>1144</v>
      </c>
      <c r="L940">
        <v>26.8</v>
      </c>
      <c r="M940">
        <v>58.05</v>
      </c>
      <c r="N940">
        <v>0</v>
      </c>
      <c r="O940" s="56">
        <v>0</v>
      </c>
      <c r="P940" s="56">
        <v>0</v>
      </c>
      <c r="Q940">
        <v>1</v>
      </c>
      <c r="R940">
        <v>1</v>
      </c>
      <c r="S940">
        <v>11</v>
      </c>
      <c r="T940">
        <v>8</v>
      </c>
      <c r="U940">
        <v>3</v>
      </c>
      <c r="V940">
        <v>1</v>
      </c>
      <c r="W940" t="s">
        <v>1394</v>
      </c>
      <c r="X940" t="s">
        <v>7759</v>
      </c>
      <c r="AA940">
        <v>0</v>
      </c>
      <c r="AB940">
        <v>0</v>
      </c>
      <c r="AC940">
        <v>0</v>
      </c>
      <c r="AD940">
        <v>0</v>
      </c>
      <c r="AE940">
        <v>0</v>
      </c>
      <c r="AF940">
        <v>0</v>
      </c>
      <c r="AG940">
        <v>0</v>
      </c>
      <c r="AJ940" s="56"/>
      <c r="AK940" s="56"/>
      <c r="AL940" s="56"/>
      <c r="AM940">
        <v>2</v>
      </c>
      <c r="AP940" t="s">
        <v>1155</v>
      </c>
      <c r="AS940" t="s">
        <v>1152</v>
      </c>
      <c r="AT940">
        <v>1</v>
      </c>
      <c r="AV940">
        <v>3</v>
      </c>
      <c r="AW940">
        <v>2</v>
      </c>
      <c r="AX940">
        <v>1</v>
      </c>
      <c r="AY940" t="s">
        <v>1146</v>
      </c>
      <c r="AZ940" t="s">
        <v>1146</v>
      </c>
      <c r="BA940">
        <v>2</v>
      </c>
      <c r="BD940">
        <v>1000000000</v>
      </c>
      <c r="BE940">
        <v>1</v>
      </c>
      <c r="BF940">
        <v>0.67</v>
      </c>
      <c r="BG940">
        <v>0</v>
      </c>
      <c r="BH940">
        <v>0</v>
      </c>
      <c r="BI940">
        <v>0</v>
      </c>
      <c r="BJ940">
        <v>0</v>
      </c>
      <c r="BK940">
        <v>0</v>
      </c>
      <c r="BL940">
        <v>0</v>
      </c>
      <c r="BM940">
        <v>1</v>
      </c>
      <c r="BN940">
        <v>0.67</v>
      </c>
      <c r="BO940">
        <v>0</v>
      </c>
      <c r="BP940">
        <v>0</v>
      </c>
      <c r="BR940">
        <v>2</v>
      </c>
      <c r="BS940">
        <v>1</v>
      </c>
      <c r="BX940">
        <v>0</v>
      </c>
      <c r="BY940">
        <v>0</v>
      </c>
      <c r="BZ940">
        <v>0</v>
      </c>
      <c r="CA940">
        <v>5.09</v>
      </c>
      <c r="CB940">
        <v>0</v>
      </c>
      <c r="CC940">
        <v>1</v>
      </c>
      <c r="CD940" s="56">
        <v>42416</v>
      </c>
      <c r="CE940" s="56">
        <v>42416</v>
      </c>
      <c r="CF940" s="56">
        <v>42416</v>
      </c>
      <c r="CG940" s="56">
        <v>42493</v>
      </c>
      <c r="CH940" s="56"/>
      <c r="CI940" s="56"/>
      <c r="CJ940">
        <v>0</v>
      </c>
      <c r="CK940">
        <v>0</v>
      </c>
      <c r="CL940">
        <v>0</v>
      </c>
      <c r="CM940">
        <v>7.0000000000000007E-2</v>
      </c>
      <c r="CN940">
        <v>0</v>
      </c>
      <c r="CO940">
        <v>0</v>
      </c>
      <c r="CP940">
        <v>0</v>
      </c>
      <c r="CQ940" t="s">
        <v>1154</v>
      </c>
      <c r="CR940" t="s">
        <v>1153</v>
      </c>
      <c r="CS940" t="s">
        <v>1725</v>
      </c>
      <c r="CT940" t="s">
        <v>1397</v>
      </c>
      <c r="CU940" t="s">
        <v>1396</v>
      </c>
      <c r="CV940" t="s">
        <v>4309</v>
      </c>
      <c r="CW940" t="s">
        <v>2121</v>
      </c>
      <c r="CX940" t="s">
        <v>853</v>
      </c>
      <c r="DC940" t="s">
        <v>1387</v>
      </c>
      <c r="DE940" t="s">
        <v>1728</v>
      </c>
    </row>
    <row r="941" spans="1:109" x14ac:dyDescent="0.25">
      <c r="A941" t="s">
        <v>1025</v>
      </c>
      <c r="B941">
        <v>1</v>
      </c>
      <c r="C941" s="56">
        <v>42419</v>
      </c>
      <c r="D941" t="s">
        <v>1153</v>
      </c>
      <c r="E941" t="s">
        <v>4310</v>
      </c>
      <c r="G941" t="s">
        <v>4311</v>
      </c>
      <c r="H941" t="s">
        <v>1144</v>
      </c>
      <c r="I941" t="s">
        <v>1144</v>
      </c>
      <c r="J941" t="s">
        <v>1144</v>
      </c>
      <c r="K941" t="s">
        <v>1144</v>
      </c>
      <c r="L941">
        <v>6.23</v>
      </c>
      <c r="M941">
        <v>57.04</v>
      </c>
      <c r="N941">
        <v>0</v>
      </c>
      <c r="O941" s="56">
        <v>0</v>
      </c>
      <c r="P941" s="56">
        <v>0</v>
      </c>
      <c r="Q941">
        <v>1</v>
      </c>
      <c r="R941">
        <v>1</v>
      </c>
      <c r="S941">
        <v>11</v>
      </c>
      <c r="T941">
        <v>8</v>
      </c>
      <c r="U941">
        <v>3</v>
      </c>
      <c r="V941">
        <v>1</v>
      </c>
      <c r="X941" t="s">
        <v>7659</v>
      </c>
      <c r="AA941">
        <v>0</v>
      </c>
      <c r="AB941">
        <v>0</v>
      </c>
      <c r="AC941">
        <v>0</v>
      </c>
      <c r="AD941">
        <v>0</v>
      </c>
      <c r="AE941">
        <v>0</v>
      </c>
      <c r="AF941">
        <v>0</v>
      </c>
      <c r="AG941">
        <v>0</v>
      </c>
      <c r="AJ941" s="56"/>
      <c r="AK941" s="56"/>
      <c r="AL941" s="56"/>
      <c r="AP941" t="s">
        <v>1155</v>
      </c>
      <c r="AS941" t="s">
        <v>1152</v>
      </c>
      <c r="AT941">
        <v>1</v>
      </c>
      <c r="AV941">
        <v>2</v>
      </c>
      <c r="AW941">
        <v>2</v>
      </c>
      <c r="AX941">
        <v>1</v>
      </c>
      <c r="AY941" t="s">
        <v>1147</v>
      </c>
      <c r="AZ941" t="s">
        <v>1147</v>
      </c>
      <c r="BA941">
        <v>4</v>
      </c>
      <c r="BD941">
        <v>1000000000</v>
      </c>
      <c r="BE941">
        <v>3</v>
      </c>
      <c r="BF941">
        <v>-0.5</v>
      </c>
      <c r="BG941">
        <v>0</v>
      </c>
      <c r="BH941">
        <v>0</v>
      </c>
      <c r="BI941">
        <v>0</v>
      </c>
      <c r="BJ941">
        <v>0</v>
      </c>
      <c r="BK941">
        <v>0</v>
      </c>
      <c r="BL941">
        <v>0</v>
      </c>
      <c r="BM941">
        <v>3</v>
      </c>
      <c r="BN941">
        <v>-0.5</v>
      </c>
      <c r="BO941">
        <v>0</v>
      </c>
      <c r="BP941">
        <v>0</v>
      </c>
      <c r="BR941">
        <v>0</v>
      </c>
      <c r="BS941">
        <v>1</v>
      </c>
      <c r="BX941">
        <v>0</v>
      </c>
      <c r="BY941">
        <v>6.23</v>
      </c>
      <c r="BZ941">
        <v>0</v>
      </c>
      <c r="CA941">
        <v>35.590000000000003</v>
      </c>
      <c r="CB941">
        <v>0</v>
      </c>
      <c r="CC941">
        <v>1</v>
      </c>
      <c r="CD941" s="56">
        <v>42342</v>
      </c>
      <c r="CE941" s="56">
        <v>42342</v>
      </c>
      <c r="CF941" s="56">
        <v>42342</v>
      </c>
      <c r="CG941" s="56">
        <v>42419</v>
      </c>
      <c r="CH941" s="56"/>
      <c r="CI941" s="56"/>
      <c r="CJ941">
        <v>0.11</v>
      </c>
      <c r="CK941">
        <v>0</v>
      </c>
      <c r="CL941">
        <v>0</v>
      </c>
      <c r="CM941">
        <v>0</v>
      </c>
      <c r="CN941">
        <v>0</v>
      </c>
      <c r="CO941">
        <v>0</v>
      </c>
      <c r="CP941">
        <v>0.95</v>
      </c>
      <c r="CQ941" t="s">
        <v>1154</v>
      </c>
      <c r="CR941" t="s">
        <v>1153</v>
      </c>
      <c r="CS941" t="s">
        <v>1725</v>
      </c>
      <c r="CT941" t="s">
        <v>1397</v>
      </c>
      <c r="CU941" t="s">
        <v>1396</v>
      </c>
      <c r="CV941" t="s">
        <v>4312</v>
      </c>
      <c r="CW941" t="s">
        <v>1727</v>
      </c>
      <c r="CX941" t="s">
        <v>853</v>
      </c>
      <c r="DC941" t="s">
        <v>1387</v>
      </c>
      <c r="DE941" t="s">
        <v>1728</v>
      </c>
    </row>
    <row r="942" spans="1:109" x14ac:dyDescent="0.25">
      <c r="A942" t="s">
        <v>1025</v>
      </c>
      <c r="B942">
        <v>1</v>
      </c>
      <c r="C942" s="56">
        <v>42419</v>
      </c>
      <c r="D942" t="s">
        <v>1153</v>
      </c>
      <c r="E942" t="s">
        <v>4313</v>
      </c>
      <c r="G942" t="s">
        <v>4314</v>
      </c>
      <c r="H942" t="s">
        <v>1144</v>
      </c>
      <c r="I942" t="s">
        <v>1144</v>
      </c>
      <c r="J942" t="s">
        <v>1144</v>
      </c>
      <c r="K942" t="s">
        <v>1144</v>
      </c>
      <c r="L942">
        <v>23.89</v>
      </c>
      <c r="M942">
        <v>57.04</v>
      </c>
      <c r="N942">
        <v>0</v>
      </c>
      <c r="O942" s="56">
        <v>0</v>
      </c>
      <c r="P942" s="56">
        <v>0</v>
      </c>
      <c r="Q942">
        <v>1</v>
      </c>
      <c r="R942">
        <v>1</v>
      </c>
      <c r="S942">
        <v>11</v>
      </c>
      <c r="T942">
        <v>8</v>
      </c>
      <c r="U942">
        <v>3</v>
      </c>
      <c r="V942">
        <v>1</v>
      </c>
      <c r="X942" t="s">
        <v>7755</v>
      </c>
      <c r="AA942">
        <v>0</v>
      </c>
      <c r="AB942">
        <v>0</v>
      </c>
      <c r="AC942">
        <v>0</v>
      </c>
      <c r="AD942">
        <v>0</v>
      </c>
      <c r="AE942">
        <v>0</v>
      </c>
      <c r="AF942">
        <v>0</v>
      </c>
      <c r="AG942">
        <v>0</v>
      </c>
      <c r="AJ942" s="56"/>
      <c r="AK942" s="56"/>
      <c r="AL942" s="56"/>
      <c r="AM942">
        <v>0</v>
      </c>
      <c r="AP942" t="s">
        <v>1155</v>
      </c>
      <c r="AS942" t="s">
        <v>1152</v>
      </c>
      <c r="AT942">
        <v>1</v>
      </c>
      <c r="AV942">
        <v>1</v>
      </c>
      <c r="AW942">
        <v>1</v>
      </c>
      <c r="AX942">
        <v>0.5</v>
      </c>
      <c r="AY942" t="s">
        <v>1147</v>
      </c>
      <c r="AZ942" t="s">
        <v>1147</v>
      </c>
      <c r="BA942">
        <v>1</v>
      </c>
      <c r="BD942">
        <v>1000000000</v>
      </c>
      <c r="BE942">
        <v>3</v>
      </c>
      <c r="BF942">
        <v>-2</v>
      </c>
      <c r="BG942">
        <v>0</v>
      </c>
      <c r="BH942">
        <v>0</v>
      </c>
      <c r="BI942">
        <v>0</v>
      </c>
      <c r="BJ942">
        <v>0</v>
      </c>
      <c r="BK942">
        <v>0</v>
      </c>
      <c r="BL942">
        <v>0</v>
      </c>
      <c r="BM942">
        <v>3</v>
      </c>
      <c r="BN942">
        <v>-2</v>
      </c>
      <c r="BO942">
        <v>0</v>
      </c>
      <c r="BP942">
        <v>0</v>
      </c>
      <c r="BR942">
        <v>0</v>
      </c>
      <c r="BS942">
        <v>0</v>
      </c>
      <c r="BX942">
        <v>0</v>
      </c>
      <c r="BY942">
        <v>47.78</v>
      </c>
      <c r="BZ942">
        <v>0</v>
      </c>
      <c r="CA942">
        <v>6.06</v>
      </c>
      <c r="CB942">
        <v>0</v>
      </c>
      <c r="CC942">
        <v>1</v>
      </c>
      <c r="CD942" s="56">
        <v>42095</v>
      </c>
      <c r="CE942" s="56">
        <v>42342</v>
      </c>
      <c r="CF942" s="56">
        <v>42342</v>
      </c>
      <c r="CG942" s="56">
        <v>42419</v>
      </c>
      <c r="CH942" s="56"/>
      <c r="CI942" s="56"/>
      <c r="CJ942">
        <v>0</v>
      </c>
      <c r="CK942">
        <v>0</v>
      </c>
      <c r="CL942">
        <v>0</v>
      </c>
      <c r="CM942">
        <v>0</v>
      </c>
      <c r="CN942">
        <v>0</v>
      </c>
      <c r="CO942">
        <v>0</v>
      </c>
      <c r="CP942">
        <v>0.95</v>
      </c>
      <c r="CQ942" t="s">
        <v>1154</v>
      </c>
      <c r="CR942" t="s">
        <v>1153</v>
      </c>
      <c r="CS942" t="s">
        <v>1725</v>
      </c>
      <c r="CT942" t="s">
        <v>1397</v>
      </c>
      <c r="CU942" t="s">
        <v>1396</v>
      </c>
      <c r="CV942" t="s">
        <v>4315</v>
      </c>
      <c r="CW942" t="s">
        <v>1727</v>
      </c>
      <c r="CX942" t="s">
        <v>853</v>
      </c>
      <c r="DC942" t="s">
        <v>1387</v>
      </c>
      <c r="DE942" t="s">
        <v>1728</v>
      </c>
    </row>
    <row r="943" spans="1:109" x14ac:dyDescent="0.25">
      <c r="A943" t="s">
        <v>1025</v>
      </c>
      <c r="B943">
        <v>1</v>
      </c>
      <c r="C943" s="56">
        <v>42419</v>
      </c>
      <c r="D943" t="s">
        <v>1153</v>
      </c>
      <c r="E943" t="s">
        <v>4316</v>
      </c>
      <c r="G943" t="s">
        <v>4317</v>
      </c>
      <c r="H943" t="s">
        <v>1144</v>
      </c>
      <c r="I943" t="s">
        <v>1144</v>
      </c>
      <c r="J943" t="s">
        <v>1144</v>
      </c>
      <c r="K943" t="s">
        <v>1144</v>
      </c>
      <c r="L943">
        <v>2.4900000000000002</v>
      </c>
      <c r="M943">
        <v>5.4</v>
      </c>
      <c r="N943">
        <v>0</v>
      </c>
      <c r="O943" s="56">
        <v>0</v>
      </c>
      <c r="P943" s="56">
        <v>0</v>
      </c>
      <c r="Q943">
        <v>1</v>
      </c>
      <c r="R943">
        <v>1</v>
      </c>
      <c r="S943">
        <v>11</v>
      </c>
      <c r="T943">
        <v>8</v>
      </c>
      <c r="U943">
        <v>3</v>
      </c>
      <c r="V943">
        <v>1</v>
      </c>
      <c r="X943" t="s">
        <v>7755</v>
      </c>
      <c r="AA943">
        <v>0</v>
      </c>
      <c r="AB943">
        <v>0</v>
      </c>
      <c r="AC943">
        <v>0</v>
      </c>
      <c r="AD943">
        <v>0</v>
      </c>
      <c r="AE943">
        <v>0</v>
      </c>
      <c r="AF943">
        <v>0</v>
      </c>
      <c r="AG943">
        <v>0</v>
      </c>
      <c r="AJ943" s="56"/>
      <c r="AK943" s="56"/>
      <c r="AL943" s="56"/>
      <c r="AP943" t="s">
        <v>1155</v>
      </c>
      <c r="AS943" t="s">
        <v>1152</v>
      </c>
      <c r="AT943">
        <v>1</v>
      </c>
      <c r="AV943">
        <v>0</v>
      </c>
      <c r="AW943">
        <v>0</v>
      </c>
      <c r="AX943">
        <v>0</v>
      </c>
      <c r="AY943" t="s">
        <v>1388</v>
      </c>
      <c r="AZ943" t="s">
        <v>1388</v>
      </c>
      <c r="BA943">
        <v>0</v>
      </c>
      <c r="BD943">
        <v>1000000000</v>
      </c>
      <c r="BE943">
        <v>0</v>
      </c>
      <c r="BF943">
        <v>0</v>
      </c>
      <c r="BG943">
        <v>0</v>
      </c>
      <c r="BH943">
        <v>0</v>
      </c>
      <c r="BI943">
        <v>0</v>
      </c>
      <c r="BJ943">
        <v>0</v>
      </c>
      <c r="BK943">
        <v>0</v>
      </c>
      <c r="BL943">
        <v>0</v>
      </c>
      <c r="BM943">
        <v>0</v>
      </c>
      <c r="BN943">
        <v>0</v>
      </c>
      <c r="BO943">
        <v>0</v>
      </c>
      <c r="BP943">
        <v>0</v>
      </c>
      <c r="BR943">
        <v>0</v>
      </c>
      <c r="BS943">
        <v>0</v>
      </c>
      <c r="BX943">
        <v>0</v>
      </c>
      <c r="BY943">
        <v>0</v>
      </c>
      <c r="BZ943">
        <v>0</v>
      </c>
      <c r="CA943">
        <v>0</v>
      </c>
      <c r="CB943">
        <v>0</v>
      </c>
      <c r="CC943">
        <v>1</v>
      </c>
      <c r="CD943" s="56">
        <v>42095</v>
      </c>
      <c r="CE943" s="56">
        <v>42342</v>
      </c>
      <c r="CF943" s="56">
        <v>42342</v>
      </c>
      <c r="CG943" s="56">
        <v>42419</v>
      </c>
      <c r="CH943" s="56"/>
      <c r="CI943" s="56"/>
      <c r="CJ943">
        <v>1</v>
      </c>
      <c r="CK943">
        <v>0</v>
      </c>
      <c r="CL943">
        <v>0.95</v>
      </c>
      <c r="CM943">
        <v>0</v>
      </c>
      <c r="CN943">
        <v>0</v>
      </c>
      <c r="CO943">
        <v>0</v>
      </c>
      <c r="CP943">
        <v>0</v>
      </c>
      <c r="CQ943" t="s">
        <v>1154</v>
      </c>
      <c r="CR943" t="s">
        <v>1153</v>
      </c>
      <c r="CS943" t="s">
        <v>1725</v>
      </c>
      <c r="CT943" t="s">
        <v>1397</v>
      </c>
      <c r="CU943" t="s">
        <v>1396</v>
      </c>
      <c r="CV943" t="s">
        <v>4318</v>
      </c>
      <c r="CW943" t="s">
        <v>1727</v>
      </c>
      <c r="CX943" t="s">
        <v>853</v>
      </c>
      <c r="DC943" t="s">
        <v>1387</v>
      </c>
      <c r="DE943" t="s">
        <v>1728</v>
      </c>
    </row>
    <row r="944" spans="1:109" x14ac:dyDescent="0.25">
      <c r="A944" t="s">
        <v>1025</v>
      </c>
      <c r="B944">
        <v>1</v>
      </c>
      <c r="C944" s="56">
        <v>42419</v>
      </c>
      <c r="D944" t="s">
        <v>1153</v>
      </c>
      <c r="E944" t="s">
        <v>4319</v>
      </c>
      <c r="G944" t="s">
        <v>4320</v>
      </c>
      <c r="H944" t="s">
        <v>1144</v>
      </c>
      <c r="I944" t="s">
        <v>1144</v>
      </c>
      <c r="J944" t="s">
        <v>1144</v>
      </c>
      <c r="K944" t="s">
        <v>1144</v>
      </c>
      <c r="L944">
        <v>2.2400000000000002</v>
      </c>
      <c r="M944">
        <v>8.99</v>
      </c>
      <c r="N944">
        <v>0</v>
      </c>
      <c r="O944" s="56">
        <v>0</v>
      </c>
      <c r="P944" s="56">
        <v>0</v>
      </c>
      <c r="Q944">
        <v>1</v>
      </c>
      <c r="R944">
        <v>1</v>
      </c>
      <c r="S944">
        <v>11</v>
      </c>
      <c r="T944">
        <v>8</v>
      </c>
      <c r="U944">
        <v>3</v>
      </c>
      <c r="V944">
        <v>1</v>
      </c>
      <c r="X944" t="s">
        <v>7755</v>
      </c>
      <c r="AA944">
        <v>0</v>
      </c>
      <c r="AB944">
        <v>0</v>
      </c>
      <c r="AC944">
        <v>0</v>
      </c>
      <c r="AD944">
        <v>0</v>
      </c>
      <c r="AE944">
        <v>0</v>
      </c>
      <c r="AF944">
        <v>0</v>
      </c>
      <c r="AG944">
        <v>0</v>
      </c>
      <c r="AJ944" s="56"/>
      <c r="AK944" s="56"/>
      <c r="AL944" s="56"/>
      <c r="AP944" t="s">
        <v>1155</v>
      </c>
      <c r="AS944" t="s">
        <v>1152</v>
      </c>
      <c r="AT944">
        <v>1</v>
      </c>
      <c r="AV944">
        <v>0</v>
      </c>
      <c r="AW944">
        <v>0</v>
      </c>
      <c r="AX944">
        <v>0</v>
      </c>
      <c r="AY944" t="s">
        <v>1388</v>
      </c>
      <c r="AZ944" t="s">
        <v>1388</v>
      </c>
      <c r="BA944">
        <v>0</v>
      </c>
      <c r="BD944">
        <v>1000000000</v>
      </c>
      <c r="BE944">
        <v>7</v>
      </c>
      <c r="BF944">
        <v>0</v>
      </c>
      <c r="BG944">
        <v>0</v>
      </c>
      <c r="BH944">
        <v>0</v>
      </c>
      <c r="BI944">
        <v>0</v>
      </c>
      <c r="BJ944">
        <v>0</v>
      </c>
      <c r="BK944">
        <v>0</v>
      </c>
      <c r="BL944">
        <v>0</v>
      </c>
      <c r="BM944">
        <v>7</v>
      </c>
      <c r="BN944">
        <v>0</v>
      </c>
      <c r="BO944">
        <v>0</v>
      </c>
      <c r="BP944">
        <v>0</v>
      </c>
      <c r="BR944">
        <v>0</v>
      </c>
      <c r="BS944">
        <v>0</v>
      </c>
      <c r="BX944">
        <v>0</v>
      </c>
      <c r="BY944">
        <v>0</v>
      </c>
      <c r="BZ944">
        <v>0</v>
      </c>
      <c r="CA944">
        <v>0</v>
      </c>
      <c r="CB944">
        <v>0</v>
      </c>
      <c r="CC944">
        <v>1</v>
      </c>
      <c r="CD944" s="56">
        <v>42095</v>
      </c>
      <c r="CE944" s="56">
        <v>42342</v>
      </c>
      <c r="CF944" s="56">
        <v>42342</v>
      </c>
      <c r="CG944" s="56">
        <v>42419</v>
      </c>
      <c r="CH944" s="56"/>
      <c r="CI944" s="56"/>
      <c r="CJ944">
        <v>0</v>
      </c>
      <c r="CK944">
        <v>0</v>
      </c>
      <c r="CL944">
        <v>0</v>
      </c>
      <c r="CM944">
        <v>0</v>
      </c>
      <c r="CN944">
        <v>0</v>
      </c>
      <c r="CO944">
        <v>0</v>
      </c>
      <c r="CP944">
        <v>0.95</v>
      </c>
      <c r="CQ944" t="s">
        <v>1154</v>
      </c>
      <c r="CR944" t="s">
        <v>1153</v>
      </c>
      <c r="CS944" t="s">
        <v>1725</v>
      </c>
      <c r="CT944" t="s">
        <v>1397</v>
      </c>
      <c r="CU944" t="s">
        <v>1396</v>
      </c>
      <c r="CV944" t="s">
        <v>4321</v>
      </c>
      <c r="CW944" t="s">
        <v>1738</v>
      </c>
      <c r="CX944" t="s">
        <v>853</v>
      </c>
      <c r="DC944" t="s">
        <v>1387</v>
      </c>
      <c r="DE944" t="s">
        <v>1728</v>
      </c>
    </row>
    <row r="945" spans="1:109" x14ac:dyDescent="0.25">
      <c r="A945" t="s">
        <v>1025</v>
      </c>
      <c r="B945">
        <v>1</v>
      </c>
      <c r="C945" s="56">
        <v>42419</v>
      </c>
      <c r="D945" t="s">
        <v>1153</v>
      </c>
      <c r="E945" t="s">
        <v>4322</v>
      </c>
      <c r="G945" t="s">
        <v>4323</v>
      </c>
      <c r="H945" t="s">
        <v>1144</v>
      </c>
      <c r="I945" t="s">
        <v>1144</v>
      </c>
      <c r="J945" t="s">
        <v>1144</v>
      </c>
      <c r="K945" t="s">
        <v>1144</v>
      </c>
      <c r="L945">
        <v>6.8</v>
      </c>
      <c r="M945">
        <v>22.8</v>
      </c>
      <c r="N945">
        <v>0</v>
      </c>
      <c r="O945" s="56">
        <v>0</v>
      </c>
      <c r="P945" s="56">
        <v>0</v>
      </c>
      <c r="Q945">
        <v>1</v>
      </c>
      <c r="R945">
        <v>1</v>
      </c>
      <c r="S945">
        <v>11</v>
      </c>
      <c r="T945">
        <v>8</v>
      </c>
      <c r="U945">
        <v>3</v>
      </c>
      <c r="V945">
        <v>1</v>
      </c>
      <c r="X945" t="s">
        <v>7755</v>
      </c>
      <c r="AA945">
        <v>0</v>
      </c>
      <c r="AB945">
        <v>0</v>
      </c>
      <c r="AC945">
        <v>0</v>
      </c>
      <c r="AD945">
        <v>0</v>
      </c>
      <c r="AE945">
        <v>0</v>
      </c>
      <c r="AF945">
        <v>0</v>
      </c>
      <c r="AG945">
        <v>0</v>
      </c>
      <c r="AJ945" s="56"/>
      <c r="AK945" s="56"/>
      <c r="AL945" s="56"/>
      <c r="AP945" t="s">
        <v>1155</v>
      </c>
      <c r="AS945" t="s">
        <v>1152</v>
      </c>
      <c r="AT945">
        <v>1</v>
      </c>
      <c r="AV945">
        <v>4</v>
      </c>
      <c r="AW945">
        <v>3</v>
      </c>
      <c r="AX945">
        <v>1</v>
      </c>
      <c r="AY945" t="s">
        <v>1147</v>
      </c>
      <c r="AZ945" t="s">
        <v>1147</v>
      </c>
      <c r="BA945">
        <v>4</v>
      </c>
      <c r="BD945">
        <v>1000000000</v>
      </c>
      <c r="BE945">
        <v>5</v>
      </c>
      <c r="BF945">
        <v>-0.25</v>
      </c>
      <c r="BG945">
        <v>0</v>
      </c>
      <c r="BH945">
        <v>0</v>
      </c>
      <c r="BI945">
        <v>0</v>
      </c>
      <c r="BJ945">
        <v>0</v>
      </c>
      <c r="BK945">
        <v>0</v>
      </c>
      <c r="BL945">
        <v>0</v>
      </c>
      <c r="BM945">
        <v>5</v>
      </c>
      <c r="BN945">
        <v>-0.25</v>
      </c>
      <c r="BO945">
        <v>0</v>
      </c>
      <c r="BP945">
        <v>0</v>
      </c>
      <c r="BR945">
        <v>0</v>
      </c>
      <c r="BS945">
        <v>1</v>
      </c>
      <c r="BX945">
        <v>0</v>
      </c>
      <c r="BY945">
        <v>6.8</v>
      </c>
      <c r="BZ945">
        <v>0</v>
      </c>
      <c r="CA945">
        <v>10.27</v>
      </c>
      <c r="CB945">
        <v>0</v>
      </c>
      <c r="CC945">
        <v>1</v>
      </c>
      <c r="CD945" s="56">
        <v>42095</v>
      </c>
      <c r="CE945" s="56">
        <v>42342</v>
      </c>
      <c r="CF945" s="56">
        <v>42342</v>
      </c>
      <c r="CG945" s="56">
        <v>42419</v>
      </c>
      <c r="CH945" s="56"/>
      <c r="CI945" s="56"/>
      <c r="CJ945">
        <v>0</v>
      </c>
      <c r="CK945">
        <v>0</v>
      </c>
      <c r="CL945">
        <v>0</v>
      </c>
      <c r="CM945">
        <v>0</v>
      </c>
      <c r="CN945">
        <v>0</v>
      </c>
      <c r="CO945">
        <v>0</v>
      </c>
      <c r="CP945">
        <v>0.95</v>
      </c>
      <c r="CQ945" t="s">
        <v>1154</v>
      </c>
      <c r="CR945" t="s">
        <v>1153</v>
      </c>
      <c r="CS945" t="s">
        <v>1725</v>
      </c>
      <c r="CT945" t="s">
        <v>1397</v>
      </c>
      <c r="CU945" t="s">
        <v>1396</v>
      </c>
      <c r="CV945" t="s">
        <v>4324</v>
      </c>
      <c r="CW945" t="s">
        <v>1727</v>
      </c>
      <c r="CX945" t="s">
        <v>853</v>
      </c>
      <c r="DC945" t="s">
        <v>1387</v>
      </c>
      <c r="DE945" t="s">
        <v>1728</v>
      </c>
    </row>
    <row r="946" spans="1:109" x14ac:dyDescent="0.25">
      <c r="A946" t="s">
        <v>1025</v>
      </c>
      <c r="B946">
        <v>1</v>
      </c>
      <c r="C946" s="56">
        <v>42419</v>
      </c>
      <c r="D946" t="s">
        <v>1153</v>
      </c>
      <c r="E946" t="s">
        <v>4325</v>
      </c>
      <c r="G946" t="s">
        <v>4326</v>
      </c>
      <c r="H946" t="s">
        <v>1144</v>
      </c>
      <c r="I946" t="s">
        <v>1144</v>
      </c>
      <c r="J946" t="s">
        <v>1144</v>
      </c>
      <c r="K946" t="s">
        <v>1144</v>
      </c>
      <c r="L946">
        <v>10.34</v>
      </c>
      <c r="M946">
        <v>25.59</v>
      </c>
      <c r="N946">
        <v>0</v>
      </c>
      <c r="O946" s="56">
        <v>0</v>
      </c>
      <c r="P946" s="56">
        <v>0</v>
      </c>
      <c r="Q946">
        <v>1</v>
      </c>
      <c r="R946">
        <v>1</v>
      </c>
      <c r="S946">
        <v>11</v>
      </c>
      <c r="T946">
        <v>8</v>
      </c>
      <c r="U946">
        <v>3</v>
      </c>
      <c r="V946">
        <v>1</v>
      </c>
      <c r="W946" t="s">
        <v>1156</v>
      </c>
      <c r="X946" t="s">
        <v>7755</v>
      </c>
      <c r="Y946">
        <v>1</v>
      </c>
      <c r="AA946">
        <v>0</v>
      </c>
      <c r="AB946">
        <v>0</v>
      </c>
      <c r="AC946">
        <v>0</v>
      </c>
      <c r="AD946">
        <v>0</v>
      </c>
      <c r="AE946">
        <v>0</v>
      </c>
      <c r="AF946">
        <v>0</v>
      </c>
      <c r="AG946">
        <v>0</v>
      </c>
      <c r="AJ946" s="56"/>
      <c r="AK946" s="56"/>
      <c r="AL946" s="56"/>
      <c r="AM946">
        <v>1</v>
      </c>
      <c r="AP946" t="s">
        <v>1155</v>
      </c>
      <c r="AS946" t="s">
        <v>1152</v>
      </c>
      <c r="AT946">
        <v>1</v>
      </c>
      <c r="AV946">
        <v>2</v>
      </c>
      <c r="AW946">
        <v>2</v>
      </c>
      <c r="AX946">
        <v>1</v>
      </c>
      <c r="AY946" t="s">
        <v>1145</v>
      </c>
      <c r="AZ946" t="s">
        <v>1145</v>
      </c>
      <c r="BA946">
        <v>2</v>
      </c>
      <c r="BD946">
        <v>1000000000</v>
      </c>
      <c r="BE946">
        <v>2</v>
      </c>
      <c r="BF946">
        <v>0</v>
      </c>
      <c r="BG946">
        <v>0</v>
      </c>
      <c r="BH946">
        <v>0</v>
      </c>
      <c r="BI946">
        <v>0</v>
      </c>
      <c r="BJ946">
        <v>0</v>
      </c>
      <c r="BK946">
        <v>0</v>
      </c>
      <c r="BL946">
        <v>0</v>
      </c>
      <c r="BM946">
        <v>2</v>
      </c>
      <c r="BN946">
        <v>0</v>
      </c>
      <c r="BO946">
        <v>0</v>
      </c>
      <c r="BP946">
        <v>0</v>
      </c>
      <c r="BR946">
        <v>0</v>
      </c>
      <c r="BS946">
        <v>1</v>
      </c>
      <c r="BX946">
        <v>0</v>
      </c>
      <c r="BY946">
        <v>0</v>
      </c>
      <c r="BZ946">
        <v>0</v>
      </c>
      <c r="CA946">
        <v>6.44</v>
      </c>
      <c r="CB946">
        <v>0</v>
      </c>
      <c r="CC946">
        <v>1</v>
      </c>
      <c r="CD946" s="56">
        <v>42095</v>
      </c>
      <c r="CE946" s="56">
        <v>42342</v>
      </c>
      <c r="CF946" s="56">
        <v>42342</v>
      </c>
      <c r="CG946" s="56">
        <v>42419</v>
      </c>
      <c r="CH946" s="56"/>
      <c r="CI946" s="56"/>
      <c r="CJ946">
        <v>0</v>
      </c>
      <c r="CK946">
        <v>0</v>
      </c>
      <c r="CL946">
        <v>0</v>
      </c>
      <c r="CM946">
        <v>0</v>
      </c>
      <c r="CN946">
        <v>0.95</v>
      </c>
      <c r="CO946">
        <v>0</v>
      </c>
      <c r="CP946">
        <v>0</v>
      </c>
      <c r="CQ946" t="s">
        <v>1154</v>
      </c>
      <c r="CR946" t="s">
        <v>1153</v>
      </c>
      <c r="CS946" t="s">
        <v>1725</v>
      </c>
      <c r="CT946" t="s">
        <v>1397</v>
      </c>
      <c r="CU946" t="s">
        <v>1396</v>
      </c>
      <c r="CV946" t="s">
        <v>4327</v>
      </c>
      <c r="CW946" t="s">
        <v>1727</v>
      </c>
      <c r="CX946" t="s">
        <v>853</v>
      </c>
      <c r="DC946" t="s">
        <v>1387</v>
      </c>
      <c r="DE946" t="s">
        <v>1728</v>
      </c>
    </row>
    <row r="947" spans="1:109" x14ac:dyDescent="0.25">
      <c r="A947" t="s">
        <v>1025</v>
      </c>
      <c r="B947">
        <v>1</v>
      </c>
      <c r="C947" s="56">
        <v>42419</v>
      </c>
      <c r="D947" t="s">
        <v>1153</v>
      </c>
      <c r="E947" t="s">
        <v>4328</v>
      </c>
      <c r="G947" t="s">
        <v>4329</v>
      </c>
      <c r="H947" t="s">
        <v>1144</v>
      </c>
      <c r="I947" t="s">
        <v>1144</v>
      </c>
      <c r="J947" t="s">
        <v>1144</v>
      </c>
      <c r="K947" t="s">
        <v>1144</v>
      </c>
      <c r="L947">
        <v>19.22</v>
      </c>
      <c r="M947">
        <v>54.08</v>
      </c>
      <c r="N947">
        <v>0</v>
      </c>
      <c r="O947" s="56">
        <v>0</v>
      </c>
      <c r="P947" s="56">
        <v>0</v>
      </c>
      <c r="Q947">
        <v>1</v>
      </c>
      <c r="R947">
        <v>1</v>
      </c>
      <c r="S947">
        <v>11</v>
      </c>
      <c r="T947">
        <v>8</v>
      </c>
      <c r="U947">
        <v>3</v>
      </c>
      <c r="V947">
        <v>1</v>
      </c>
      <c r="W947" t="s">
        <v>1156</v>
      </c>
      <c r="X947" t="s">
        <v>7659</v>
      </c>
      <c r="AA947">
        <v>0</v>
      </c>
      <c r="AB947">
        <v>0</v>
      </c>
      <c r="AC947">
        <v>0</v>
      </c>
      <c r="AD947">
        <v>0</v>
      </c>
      <c r="AE947">
        <v>0</v>
      </c>
      <c r="AF947">
        <v>0</v>
      </c>
      <c r="AG947">
        <v>0</v>
      </c>
      <c r="AJ947" s="56"/>
      <c r="AK947" s="56"/>
      <c r="AL947" s="56"/>
      <c r="AM947">
        <v>2</v>
      </c>
      <c r="AP947" t="s">
        <v>1155</v>
      </c>
      <c r="AS947" t="s">
        <v>1152</v>
      </c>
      <c r="AT947">
        <v>1</v>
      </c>
      <c r="AV947">
        <v>2</v>
      </c>
      <c r="AW947">
        <v>2</v>
      </c>
      <c r="AX947">
        <v>1</v>
      </c>
      <c r="AY947" t="s">
        <v>1145</v>
      </c>
      <c r="AZ947" t="s">
        <v>1145</v>
      </c>
      <c r="BA947">
        <v>3</v>
      </c>
      <c r="BD947">
        <v>1000000000</v>
      </c>
      <c r="BE947">
        <v>2</v>
      </c>
      <c r="BF947">
        <v>0</v>
      </c>
      <c r="BG947">
        <v>0</v>
      </c>
      <c r="BH947">
        <v>0</v>
      </c>
      <c r="BI947">
        <v>0</v>
      </c>
      <c r="BJ947">
        <v>0</v>
      </c>
      <c r="BK947">
        <v>0</v>
      </c>
      <c r="BL947">
        <v>0</v>
      </c>
      <c r="BM947">
        <v>2</v>
      </c>
      <c r="BN947">
        <v>0</v>
      </c>
      <c r="BO947">
        <v>0</v>
      </c>
      <c r="BP947">
        <v>0</v>
      </c>
      <c r="BR947">
        <v>0</v>
      </c>
      <c r="BS947">
        <v>1</v>
      </c>
      <c r="BX947">
        <v>0</v>
      </c>
      <c r="BY947">
        <v>0</v>
      </c>
      <c r="BZ947">
        <v>0</v>
      </c>
      <c r="CA947">
        <v>7.91</v>
      </c>
      <c r="CB947">
        <v>0</v>
      </c>
      <c r="CC947">
        <v>1</v>
      </c>
      <c r="CD947" s="56">
        <v>42342</v>
      </c>
      <c r="CE947" s="56">
        <v>42342</v>
      </c>
      <c r="CF947" s="56">
        <v>42342</v>
      </c>
      <c r="CG947" s="56">
        <v>42419</v>
      </c>
      <c r="CH947" s="56"/>
      <c r="CI947" s="56"/>
      <c r="CJ947">
        <v>0.16</v>
      </c>
      <c r="CK947">
        <v>0</v>
      </c>
      <c r="CL947">
        <v>0</v>
      </c>
      <c r="CM947">
        <v>0</v>
      </c>
      <c r="CN947">
        <v>0.82</v>
      </c>
      <c r="CO947">
        <v>0</v>
      </c>
      <c r="CP947">
        <v>0.13</v>
      </c>
      <c r="CQ947" t="s">
        <v>1154</v>
      </c>
      <c r="CR947" t="s">
        <v>1153</v>
      </c>
      <c r="CS947" t="s">
        <v>1725</v>
      </c>
      <c r="CT947" t="s">
        <v>1397</v>
      </c>
      <c r="CU947" t="s">
        <v>1396</v>
      </c>
      <c r="CV947" t="s">
        <v>4330</v>
      </c>
      <c r="CW947" t="s">
        <v>1727</v>
      </c>
      <c r="CX947" t="s">
        <v>853</v>
      </c>
      <c r="DC947" t="s">
        <v>1387</v>
      </c>
      <c r="DE947" t="s">
        <v>1728</v>
      </c>
    </row>
    <row r="948" spans="1:109" x14ac:dyDescent="0.25">
      <c r="A948" t="s">
        <v>1025</v>
      </c>
      <c r="B948">
        <v>1</v>
      </c>
      <c r="C948" s="56">
        <v>42419</v>
      </c>
      <c r="D948" t="s">
        <v>1153</v>
      </c>
      <c r="E948" t="s">
        <v>4331</v>
      </c>
      <c r="G948" t="s">
        <v>4332</v>
      </c>
      <c r="H948" t="s">
        <v>1144</v>
      </c>
      <c r="I948" t="s">
        <v>1144</v>
      </c>
      <c r="J948" t="s">
        <v>1144</v>
      </c>
      <c r="K948" t="s">
        <v>1144</v>
      </c>
      <c r="L948">
        <v>1.81</v>
      </c>
      <c r="M948">
        <v>6.86</v>
      </c>
      <c r="N948">
        <v>0</v>
      </c>
      <c r="O948" s="56">
        <v>0</v>
      </c>
      <c r="P948" s="56">
        <v>0</v>
      </c>
      <c r="Q948">
        <v>1</v>
      </c>
      <c r="R948">
        <v>1</v>
      </c>
      <c r="S948">
        <v>11</v>
      </c>
      <c r="T948">
        <v>8</v>
      </c>
      <c r="U948">
        <v>3</v>
      </c>
      <c r="V948">
        <v>1</v>
      </c>
      <c r="X948" t="s">
        <v>7659</v>
      </c>
      <c r="AA948">
        <v>0</v>
      </c>
      <c r="AB948">
        <v>0</v>
      </c>
      <c r="AC948">
        <v>0</v>
      </c>
      <c r="AD948">
        <v>0</v>
      </c>
      <c r="AE948">
        <v>0</v>
      </c>
      <c r="AF948">
        <v>0</v>
      </c>
      <c r="AG948">
        <v>0</v>
      </c>
      <c r="AJ948" s="56"/>
      <c r="AK948" s="56"/>
      <c r="AL948" s="56"/>
      <c r="AP948" t="s">
        <v>1155</v>
      </c>
      <c r="AS948" t="s">
        <v>1152</v>
      </c>
      <c r="AT948">
        <v>1</v>
      </c>
      <c r="AV948">
        <v>2</v>
      </c>
      <c r="AW948">
        <v>2</v>
      </c>
      <c r="AX948">
        <v>1</v>
      </c>
      <c r="AY948" t="s">
        <v>1147</v>
      </c>
      <c r="AZ948" t="s">
        <v>1147</v>
      </c>
      <c r="BA948">
        <v>4</v>
      </c>
      <c r="BD948">
        <v>1000000000</v>
      </c>
      <c r="BE948">
        <v>4</v>
      </c>
      <c r="BF948">
        <v>-1</v>
      </c>
      <c r="BG948">
        <v>0</v>
      </c>
      <c r="BH948">
        <v>0</v>
      </c>
      <c r="BI948">
        <v>0</v>
      </c>
      <c r="BJ948">
        <v>0</v>
      </c>
      <c r="BK948">
        <v>0</v>
      </c>
      <c r="BL948">
        <v>0</v>
      </c>
      <c r="BM948">
        <v>4</v>
      </c>
      <c r="BN948">
        <v>-1</v>
      </c>
      <c r="BO948">
        <v>0</v>
      </c>
      <c r="BP948">
        <v>0</v>
      </c>
      <c r="BR948">
        <v>0</v>
      </c>
      <c r="BS948">
        <v>1</v>
      </c>
      <c r="BX948">
        <v>0</v>
      </c>
      <c r="BY948">
        <v>3.62</v>
      </c>
      <c r="BZ948">
        <v>0</v>
      </c>
      <c r="CA948">
        <v>12.17</v>
      </c>
      <c r="CB948">
        <v>0</v>
      </c>
      <c r="CC948">
        <v>1</v>
      </c>
      <c r="CD948" s="56">
        <v>42342</v>
      </c>
      <c r="CE948" s="56">
        <v>42342</v>
      </c>
      <c r="CF948" s="56">
        <v>42342</v>
      </c>
      <c r="CG948" s="56">
        <v>42419</v>
      </c>
      <c r="CH948" s="56"/>
      <c r="CI948" s="56"/>
      <c r="CJ948">
        <v>0</v>
      </c>
      <c r="CK948">
        <v>0</v>
      </c>
      <c r="CL948">
        <v>0</v>
      </c>
      <c r="CM948">
        <v>0</v>
      </c>
      <c r="CN948">
        <v>0</v>
      </c>
      <c r="CO948">
        <v>0</v>
      </c>
      <c r="CP948">
        <v>0.95</v>
      </c>
      <c r="CQ948" t="s">
        <v>1154</v>
      </c>
      <c r="CR948" t="s">
        <v>1153</v>
      </c>
      <c r="CS948" t="s">
        <v>1725</v>
      </c>
      <c r="CT948" t="s">
        <v>1397</v>
      </c>
      <c r="CU948" t="s">
        <v>1396</v>
      </c>
      <c r="CV948" t="s">
        <v>4333</v>
      </c>
      <c r="CW948" t="s">
        <v>1390</v>
      </c>
      <c r="CX948" t="s">
        <v>853</v>
      </c>
      <c r="DC948" t="s">
        <v>1387</v>
      </c>
      <c r="DE948" t="s">
        <v>1728</v>
      </c>
    </row>
    <row r="949" spans="1:109" x14ac:dyDescent="0.25">
      <c r="A949" t="s">
        <v>1025</v>
      </c>
      <c r="B949">
        <v>1</v>
      </c>
      <c r="C949" s="56">
        <v>42419</v>
      </c>
      <c r="D949" t="s">
        <v>1153</v>
      </c>
      <c r="E949" t="s">
        <v>4334</v>
      </c>
      <c r="G949" t="s">
        <v>4335</v>
      </c>
      <c r="H949" t="s">
        <v>1144</v>
      </c>
      <c r="I949" t="s">
        <v>1144</v>
      </c>
      <c r="J949" t="s">
        <v>1144</v>
      </c>
      <c r="K949" t="s">
        <v>1144</v>
      </c>
      <c r="L949">
        <v>3.81</v>
      </c>
      <c r="M949">
        <v>11.91</v>
      </c>
      <c r="N949">
        <v>0</v>
      </c>
      <c r="O949" s="56">
        <v>0</v>
      </c>
      <c r="P949" s="56">
        <v>0</v>
      </c>
      <c r="Q949">
        <v>1</v>
      </c>
      <c r="R949">
        <v>1</v>
      </c>
      <c r="S949">
        <v>11</v>
      </c>
      <c r="T949">
        <v>8</v>
      </c>
      <c r="U949">
        <v>3</v>
      </c>
      <c r="V949">
        <v>1</v>
      </c>
      <c r="W949" t="s">
        <v>1156</v>
      </c>
      <c r="X949" t="s">
        <v>7755</v>
      </c>
      <c r="Y949">
        <v>1</v>
      </c>
      <c r="AA949">
        <v>0</v>
      </c>
      <c r="AB949">
        <v>0</v>
      </c>
      <c r="AC949">
        <v>0</v>
      </c>
      <c r="AD949">
        <v>0</v>
      </c>
      <c r="AE949">
        <v>0</v>
      </c>
      <c r="AF949">
        <v>0</v>
      </c>
      <c r="AG949">
        <v>0</v>
      </c>
      <c r="AJ949" s="56"/>
      <c r="AK949" s="56"/>
      <c r="AL949" s="56"/>
      <c r="AP949" t="s">
        <v>1155</v>
      </c>
      <c r="AS949" t="s">
        <v>1152</v>
      </c>
      <c r="AT949">
        <v>1</v>
      </c>
      <c r="AV949">
        <v>2</v>
      </c>
      <c r="AW949">
        <v>2</v>
      </c>
      <c r="AX949">
        <v>1</v>
      </c>
      <c r="AY949" t="s">
        <v>1145</v>
      </c>
      <c r="AZ949" t="s">
        <v>1145</v>
      </c>
      <c r="BA949">
        <v>2</v>
      </c>
      <c r="BD949">
        <v>1000000000</v>
      </c>
      <c r="BE949">
        <v>2</v>
      </c>
      <c r="BF949">
        <v>0</v>
      </c>
      <c r="BG949">
        <v>0</v>
      </c>
      <c r="BH949">
        <v>0</v>
      </c>
      <c r="BI949">
        <v>0</v>
      </c>
      <c r="BJ949">
        <v>0</v>
      </c>
      <c r="BK949">
        <v>0</v>
      </c>
      <c r="BL949">
        <v>0</v>
      </c>
      <c r="BM949">
        <v>2</v>
      </c>
      <c r="BN949">
        <v>0</v>
      </c>
      <c r="BO949">
        <v>0</v>
      </c>
      <c r="BP949">
        <v>0</v>
      </c>
      <c r="BR949">
        <v>0</v>
      </c>
      <c r="BS949">
        <v>1</v>
      </c>
      <c r="BX949">
        <v>0</v>
      </c>
      <c r="BY949">
        <v>0</v>
      </c>
      <c r="BZ949">
        <v>0</v>
      </c>
      <c r="CA949">
        <v>9.2799999999999994</v>
      </c>
      <c r="CB949">
        <v>0</v>
      </c>
      <c r="CC949">
        <v>1</v>
      </c>
      <c r="CD949" s="56">
        <v>42095</v>
      </c>
      <c r="CE949" s="56">
        <v>42342</v>
      </c>
      <c r="CF949" s="56">
        <v>42342</v>
      </c>
      <c r="CG949" s="56">
        <v>42419</v>
      </c>
      <c r="CH949" s="56"/>
      <c r="CI949" s="56"/>
      <c r="CJ949">
        <v>0</v>
      </c>
      <c r="CK949">
        <v>0</v>
      </c>
      <c r="CL949">
        <v>0</v>
      </c>
      <c r="CM949">
        <v>0</v>
      </c>
      <c r="CN949">
        <v>0.95</v>
      </c>
      <c r="CO949">
        <v>0</v>
      </c>
      <c r="CP949">
        <v>0</v>
      </c>
      <c r="CQ949" t="s">
        <v>1154</v>
      </c>
      <c r="CR949" t="s">
        <v>1153</v>
      </c>
      <c r="CS949" t="s">
        <v>1725</v>
      </c>
      <c r="CT949" t="s">
        <v>1397</v>
      </c>
      <c r="CU949" t="s">
        <v>1396</v>
      </c>
      <c r="CV949" t="s">
        <v>4336</v>
      </c>
      <c r="CW949" t="s">
        <v>1727</v>
      </c>
      <c r="CX949" t="s">
        <v>853</v>
      </c>
      <c r="DC949" t="s">
        <v>1387</v>
      </c>
      <c r="DE949" t="s">
        <v>1728</v>
      </c>
    </row>
    <row r="950" spans="1:109" x14ac:dyDescent="0.25">
      <c r="A950" t="s">
        <v>1025</v>
      </c>
      <c r="B950">
        <v>1</v>
      </c>
      <c r="C950" s="56">
        <v>42419</v>
      </c>
      <c r="D950" t="s">
        <v>1153</v>
      </c>
      <c r="E950" t="s">
        <v>4337</v>
      </c>
      <c r="G950" t="s">
        <v>4338</v>
      </c>
      <c r="H950" t="s">
        <v>1144</v>
      </c>
      <c r="I950" t="s">
        <v>1144</v>
      </c>
      <c r="J950" t="s">
        <v>1144</v>
      </c>
      <c r="K950" t="s">
        <v>1144</v>
      </c>
      <c r="L950">
        <v>40.36</v>
      </c>
      <c r="M950">
        <v>75.989999999999995</v>
      </c>
      <c r="N950">
        <v>0</v>
      </c>
      <c r="O950" s="56">
        <v>0</v>
      </c>
      <c r="P950" s="56">
        <v>0</v>
      </c>
      <c r="Q950">
        <v>1</v>
      </c>
      <c r="R950">
        <v>1</v>
      </c>
      <c r="S950">
        <v>11</v>
      </c>
      <c r="T950">
        <v>8</v>
      </c>
      <c r="U950">
        <v>3</v>
      </c>
      <c r="V950">
        <v>1</v>
      </c>
      <c r="X950" t="s">
        <v>7756</v>
      </c>
      <c r="AA950">
        <v>0</v>
      </c>
      <c r="AB950">
        <v>0</v>
      </c>
      <c r="AC950">
        <v>0</v>
      </c>
      <c r="AD950">
        <v>0</v>
      </c>
      <c r="AE950">
        <v>0</v>
      </c>
      <c r="AF950">
        <v>0</v>
      </c>
      <c r="AG950">
        <v>0</v>
      </c>
      <c r="AJ950" s="56"/>
      <c r="AK950" s="56"/>
      <c r="AL950" s="56"/>
      <c r="AP950" t="s">
        <v>1155</v>
      </c>
      <c r="AS950" t="s">
        <v>1152</v>
      </c>
      <c r="AT950">
        <v>1</v>
      </c>
      <c r="AV950">
        <v>2</v>
      </c>
      <c r="AW950">
        <v>2</v>
      </c>
      <c r="AX950">
        <v>1</v>
      </c>
      <c r="AY950" t="s">
        <v>1147</v>
      </c>
      <c r="AZ950" t="s">
        <v>1147</v>
      </c>
      <c r="BA950">
        <v>4</v>
      </c>
      <c r="BD950">
        <v>1000000000</v>
      </c>
      <c r="BE950">
        <v>4</v>
      </c>
      <c r="BF950">
        <v>-1</v>
      </c>
      <c r="BG950">
        <v>0</v>
      </c>
      <c r="BH950">
        <v>0</v>
      </c>
      <c r="BI950">
        <v>0</v>
      </c>
      <c r="BJ950">
        <v>0</v>
      </c>
      <c r="BK950">
        <v>0</v>
      </c>
      <c r="BL950">
        <v>0</v>
      </c>
      <c r="BM950">
        <v>4</v>
      </c>
      <c r="BN950">
        <v>-1</v>
      </c>
      <c r="BO950">
        <v>0</v>
      </c>
      <c r="BP950">
        <v>0</v>
      </c>
      <c r="BR950">
        <v>0</v>
      </c>
      <c r="BS950">
        <v>1</v>
      </c>
      <c r="BX950">
        <v>0</v>
      </c>
      <c r="BY950">
        <v>80.72</v>
      </c>
      <c r="BZ950">
        <v>0</v>
      </c>
      <c r="CA950">
        <v>3.85</v>
      </c>
      <c r="CB950">
        <v>0</v>
      </c>
      <c r="CC950">
        <v>1</v>
      </c>
      <c r="CD950" s="56">
        <v>42318</v>
      </c>
      <c r="CE950" s="56">
        <v>42342</v>
      </c>
      <c r="CF950" s="56">
        <v>42342</v>
      </c>
      <c r="CG950" s="56">
        <v>42419</v>
      </c>
      <c r="CH950" s="56"/>
      <c r="CI950" s="56"/>
      <c r="CJ950">
        <v>0</v>
      </c>
      <c r="CK950">
        <v>0</v>
      </c>
      <c r="CL950">
        <v>0</v>
      </c>
      <c r="CM950">
        <v>0</v>
      </c>
      <c r="CN950">
        <v>0</v>
      </c>
      <c r="CO950">
        <v>0</v>
      </c>
      <c r="CP950">
        <v>0.95</v>
      </c>
      <c r="CQ950" t="s">
        <v>1154</v>
      </c>
      <c r="CR950" t="s">
        <v>1153</v>
      </c>
      <c r="CS950" t="s">
        <v>1725</v>
      </c>
      <c r="CT950" t="s">
        <v>1397</v>
      </c>
      <c r="CU950" t="s">
        <v>1396</v>
      </c>
      <c r="CV950" t="s">
        <v>4339</v>
      </c>
      <c r="CW950" t="s">
        <v>2121</v>
      </c>
      <c r="CX950" t="s">
        <v>853</v>
      </c>
      <c r="DC950" t="s">
        <v>1387</v>
      </c>
      <c r="DE950" t="s">
        <v>1728</v>
      </c>
    </row>
    <row r="951" spans="1:109" x14ac:dyDescent="0.25">
      <c r="A951" t="s">
        <v>1025</v>
      </c>
      <c r="B951">
        <v>1</v>
      </c>
      <c r="C951" s="56">
        <v>42419</v>
      </c>
      <c r="D951" t="s">
        <v>1153</v>
      </c>
      <c r="E951" t="s">
        <v>4340</v>
      </c>
      <c r="G951" t="s">
        <v>4341</v>
      </c>
      <c r="H951" t="s">
        <v>1144</v>
      </c>
      <c r="I951" t="s">
        <v>1144</v>
      </c>
      <c r="J951" t="s">
        <v>1144</v>
      </c>
      <c r="K951" t="s">
        <v>1144</v>
      </c>
      <c r="L951">
        <v>2.13</v>
      </c>
      <c r="M951">
        <v>5.0999999999999996</v>
      </c>
      <c r="N951">
        <v>0</v>
      </c>
      <c r="O951" s="56">
        <v>0</v>
      </c>
      <c r="P951" s="56">
        <v>0</v>
      </c>
      <c r="Q951">
        <v>1</v>
      </c>
      <c r="R951">
        <v>1</v>
      </c>
      <c r="S951">
        <v>11</v>
      </c>
      <c r="T951">
        <v>8</v>
      </c>
      <c r="U951">
        <v>3</v>
      </c>
      <c r="V951">
        <v>1</v>
      </c>
      <c r="W951" t="s">
        <v>1156</v>
      </c>
      <c r="X951" t="s">
        <v>7756</v>
      </c>
      <c r="Y951">
        <v>54</v>
      </c>
      <c r="AA951">
        <v>0</v>
      </c>
      <c r="AB951">
        <v>0</v>
      </c>
      <c r="AC951">
        <v>0</v>
      </c>
      <c r="AD951">
        <v>0</v>
      </c>
      <c r="AE951">
        <v>0</v>
      </c>
      <c r="AF951">
        <v>41</v>
      </c>
      <c r="AG951">
        <v>0</v>
      </c>
      <c r="AJ951" s="56"/>
      <c r="AK951" s="56"/>
      <c r="AL951" s="56"/>
      <c r="AP951" t="s">
        <v>1155</v>
      </c>
      <c r="AR951">
        <v>5</v>
      </c>
      <c r="AS951" t="s">
        <v>1152</v>
      </c>
      <c r="AT951">
        <v>1</v>
      </c>
      <c r="AV951">
        <v>40</v>
      </c>
      <c r="AW951">
        <v>27</v>
      </c>
      <c r="AX951">
        <v>13</v>
      </c>
      <c r="AY951" t="s">
        <v>1145</v>
      </c>
      <c r="AZ951" t="s">
        <v>1147</v>
      </c>
      <c r="BA951">
        <v>30</v>
      </c>
      <c r="BD951">
        <v>1000000000</v>
      </c>
      <c r="BE951">
        <v>19</v>
      </c>
      <c r="BF951">
        <v>0.53</v>
      </c>
      <c r="BG951">
        <v>40</v>
      </c>
      <c r="BH951">
        <v>0</v>
      </c>
      <c r="BI951">
        <v>0</v>
      </c>
      <c r="BJ951">
        <v>0</v>
      </c>
      <c r="BK951">
        <v>0</v>
      </c>
      <c r="BL951">
        <v>0</v>
      </c>
      <c r="BM951">
        <v>59</v>
      </c>
      <c r="BN951">
        <v>-0.48</v>
      </c>
      <c r="BO951">
        <v>0</v>
      </c>
      <c r="BP951">
        <v>0</v>
      </c>
      <c r="BR951">
        <v>0</v>
      </c>
      <c r="BS951">
        <v>11</v>
      </c>
      <c r="BX951">
        <v>0</v>
      </c>
      <c r="BY951">
        <v>0</v>
      </c>
      <c r="BZ951">
        <v>0</v>
      </c>
      <c r="CA951">
        <v>6.08</v>
      </c>
      <c r="CB951">
        <v>0</v>
      </c>
      <c r="CC951">
        <v>1</v>
      </c>
      <c r="CD951" s="56">
        <v>42318</v>
      </c>
      <c r="CE951" s="56">
        <v>42342</v>
      </c>
      <c r="CF951" s="56">
        <v>42342</v>
      </c>
      <c r="CG951" s="56">
        <v>42419</v>
      </c>
      <c r="CH951" s="56"/>
      <c r="CI951" s="56"/>
      <c r="CJ951">
        <v>1.1599999999999999</v>
      </c>
      <c r="CK951">
        <v>533</v>
      </c>
      <c r="CL951">
        <v>0.53</v>
      </c>
      <c r="CM951">
        <v>0</v>
      </c>
      <c r="CN951">
        <v>0.23</v>
      </c>
      <c r="CO951">
        <v>0.18</v>
      </c>
      <c r="CP951">
        <v>0</v>
      </c>
      <c r="CQ951" t="s">
        <v>1154</v>
      </c>
      <c r="CR951" t="s">
        <v>1153</v>
      </c>
      <c r="CS951" t="s">
        <v>1725</v>
      </c>
      <c r="CT951" t="s">
        <v>1397</v>
      </c>
      <c r="CU951" t="s">
        <v>1396</v>
      </c>
      <c r="CV951" t="s">
        <v>4342</v>
      </c>
      <c r="CW951" t="s">
        <v>1727</v>
      </c>
      <c r="CX951" t="s">
        <v>853</v>
      </c>
      <c r="DC951" t="s">
        <v>1387</v>
      </c>
      <c r="DE951" t="s">
        <v>1728</v>
      </c>
    </row>
    <row r="952" spans="1:109" x14ac:dyDescent="0.25">
      <c r="A952" t="s">
        <v>1025</v>
      </c>
      <c r="B952">
        <v>1</v>
      </c>
      <c r="C952" s="56">
        <v>42419</v>
      </c>
      <c r="D952" t="s">
        <v>1153</v>
      </c>
      <c r="E952" t="s">
        <v>1618</v>
      </c>
      <c r="G952" t="s">
        <v>4343</v>
      </c>
      <c r="H952" t="s">
        <v>1144</v>
      </c>
      <c r="I952" t="s">
        <v>1144</v>
      </c>
      <c r="J952" t="s">
        <v>1144</v>
      </c>
      <c r="K952" t="s">
        <v>1144</v>
      </c>
      <c r="L952">
        <v>9.19</v>
      </c>
      <c r="M952">
        <v>23.82</v>
      </c>
      <c r="N952">
        <v>0</v>
      </c>
      <c r="O952" s="56">
        <v>0</v>
      </c>
      <c r="P952" s="56">
        <v>0</v>
      </c>
      <c r="Q952">
        <v>1</v>
      </c>
      <c r="R952">
        <v>1</v>
      </c>
      <c r="S952">
        <v>11</v>
      </c>
      <c r="T952">
        <v>8</v>
      </c>
      <c r="U952">
        <v>3</v>
      </c>
      <c r="V952">
        <v>1</v>
      </c>
      <c r="W952" t="s">
        <v>1156</v>
      </c>
      <c r="X952" t="s">
        <v>7716</v>
      </c>
      <c r="AA952">
        <v>0</v>
      </c>
      <c r="AB952">
        <v>0</v>
      </c>
      <c r="AC952">
        <v>0</v>
      </c>
      <c r="AD952">
        <v>0</v>
      </c>
      <c r="AE952">
        <v>0</v>
      </c>
      <c r="AF952">
        <v>0</v>
      </c>
      <c r="AG952">
        <v>0</v>
      </c>
      <c r="AJ952" s="56"/>
      <c r="AK952" s="56"/>
      <c r="AL952" s="56"/>
      <c r="AM952">
        <v>8</v>
      </c>
      <c r="AP952" t="s">
        <v>1155</v>
      </c>
      <c r="AR952">
        <v>5</v>
      </c>
      <c r="AS952" t="s">
        <v>1152</v>
      </c>
      <c r="AT952">
        <v>1</v>
      </c>
      <c r="AV952">
        <v>18</v>
      </c>
      <c r="AW952">
        <v>12</v>
      </c>
      <c r="AX952">
        <v>6</v>
      </c>
      <c r="AY952" t="s">
        <v>1146</v>
      </c>
      <c r="AZ952" t="s">
        <v>1146</v>
      </c>
      <c r="BA952">
        <v>26</v>
      </c>
      <c r="BD952">
        <v>1000000000</v>
      </c>
      <c r="BE952">
        <v>5</v>
      </c>
      <c r="BF952">
        <v>0.72</v>
      </c>
      <c r="BG952">
        <v>0</v>
      </c>
      <c r="BH952">
        <v>0</v>
      </c>
      <c r="BI952">
        <v>0</v>
      </c>
      <c r="BJ952">
        <v>0</v>
      </c>
      <c r="BK952">
        <v>0</v>
      </c>
      <c r="BL952">
        <v>0</v>
      </c>
      <c r="BM952">
        <v>5</v>
      </c>
      <c r="BN952">
        <v>0.72</v>
      </c>
      <c r="BO952">
        <v>0</v>
      </c>
      <c r="BP952">
        <v>0</v>
      </c>
      <c r="BR952">
        <v>15</v>
      </c>
      <c r="BS952">
        <v>5</v>
      </c>
      <c r="BT952">
        <v>5</v>
      </c>
      <c r="BX952">
        <v>14.63</v>
      </c>
      <c r="BY952">
        <v>0</v>
      </c>
      <c r="BZ952">
        <v>0</v>
      </c>
      <c r="CA952">
        <v>6.95</v>
      </c>
      <c r="CB952">
        <v>0</v>
      </c>
      <c r="CC952">
        <v>1</v>
      </c>
      <c r="CD952" s="56">
        <v>42284</v>
      </c>
      <c r="CE952" s="56">
        <v>42342</v>
      </c>
      <c r="CF952" s="56">
        <v>42342</v>
      </c>
      <c r="CG952" s="56">
        <v>42419</v>
      </c>
      <c r="CH952" s="56"/>
      <c r="CI952" s="56"/>
      <c r="CJ952">
        <v>0.45</v>
      </c>
      <c r="CK952">
        <v>4</v>
      </c>
      <c r="CL952">
        <v>0</v>
      </c>
      <c r="CM952">
        <v>0.05</v>
      </c>
      <c r="CN952">
        <v>0.32</v>
      </c>
      <c r="CO952">
        <v>0</v>
      </c>
      <c r="CP952">
        <v>0.56999999999999995</v>
      </c>
      <c r="CQ952" t="s">
        <v>1154</v>
      </c>
      <c r="CR952" t="s">
        <v>1153</v>
      </c>
      <c r="CS952" t="s">
        <v>1725</v>
      </c>
      <c r="CT952" t="s">
        <v>1397</v>
      </c>
      <c r="CU952" t="s">
        <v>1396</v>
      </c>
      <c r="CV952" t="s">
        <v>4344</v>
      </c>
      <c r="CW952" t="s">
        <v>1727</v>
      </c>
      <c r="CX952" t="s">
        <v>853</v>
      </c>
      <c r="DC952" t="s">
        <v>1387</v>
      </c>
      <c r="DE952" t="s">
        <v>1728</v>
      </c>
    </row>
    <row r="953" spans="1:109" x14ac:dyDescent="0.25">
      <c r="A953" t="s">
        <v>1025</v>
      </c>
      <c r="B953">
        <v>1</v>
      </c>
      <c r="C953" s="56">
        <v>42419</v>
      </c>
      <c r="D953" t="s">
        <v>1153</v>
      </c>
      <c r="E953" t="s">
        <v>4345</v>
      </c>
      <c r="G953" t="s">
        <v>4346</v>
      </c>
      <c r="H953" t="s">
        <v>1144</v>
      </c>
      <c r="I953" t="s">
        <v>1144</v>
      </c>
      <c r="J953" t="s">
        <v>1144</v>
      </c>
      <c r="K953" t="s">
        <v>1144</v>
      </c>
      <c r="L953">
        <v>3.5</v>
      </c>
      <c r="M953">
        <v>11.22</v>
      </c>
      <c r="N953">
        <v>0</v>
      </c>
      <c r="O953" s="56">
        <v>0</v>
      </c>
      <c r="P953" s="56">
        <v>0</v>
      </c>
      <c r="Q953">
        <v>1</v>
      </c>
      <c r="R953">
        <v>1</v>
      </c>
      <c r="S953">
        <v>11</v>
      </c>
      <c r="T953">
        <v>8</v>
      </c>
      <c r="U953">
        <v>3</v>
      </c>
      <c r="V953">
        <v>1</v>
      </c>
      <c r="X953" t="s">
        <v>7716</v>
      </c>
      <c r="AA953">
        <v>0</v>
      </c>
      <c r="AB953">
        <v>0</v>
      </c>
      <c r="AC953">
        <v>0</v>
      </c>
      <c r="AD953">
        <v>0</v>
      </c>
      <c r="AE953">
        <v>0</v>
      </c>
      <c r="AF953">
        <v>0</v>
      </c>
      <c r="AG953">
        <v>0</v>
      </c>
      <c r="AJ953" s="56"/>
      <c r="AK953" s="56"/>
      <c r="AL953" s="56"/>
      <c r="AP953" t="s">
        <v>1155</v>
      </c>
      <c r="AR953">
        <v>2</v>
      </c>
      <c r="AS953" t="s">
        <v>1152</v>
      </c>
      <c r="AT953">
        <v>1</v>
      </c>
      <c r="AV953">
        <v>9</v>
      </c>
      <c r="AW953">
        <v>6</v>
      </c>
      <c r="AX953">
        <v>3</v>
      </c>
      <c r="AY953" t="s">
        <v>1147</v>
      </c>
      <c r="AZ953" t="s">
        <v>1147</v>
      </c>
      <c r="BA953">
        <v>14</v>
      </c>
      <c r="BD953">
        <v>1000000000</v>
      </c>
      <c r="BE953">
        <v>14</v>
      </c>
      <c r="BF953">
        <v>-0.56000000000000005</v>
      </c>
      <c r="BG953">
        <v>0</v>
      </c>
      <c r="BH953">
        <v>0</v>
      </c>
      <c r="BI953">
        <v>0</v>
      </c>
      <c r="BJ953">
        <v>0</v>
      </c>
      <c r="BK953">
        <v>0</v>
      </c>
      <c r="BL953">
        <v>0</v>
      </c>
      <c r="BM953">
        <v>14</v>
      </c>
      <c r="BN953">
        <v>-0.56000000000000005</v>
      </c>
      <c r="BO953">
        <v>0</v>
      </c>
      <c r="BP953">
        <v>0</v>
      </c>
      <c r="BR953">
        <v>0</v>
      </c>
      <c r="BS953">
        <v>2</v>
      </c>
      <c r="BX953">
        <v>0</v>
      </c>
      <c r="BY953">
        <v>17.5</v>
      </c>
      <c r="BZ953">
        <v>0</v>
      </c>
      <c r="CA953">
        <v>9.6199999999999992</v>
      </c>
      <c r="CB953">
        <v>0</v>
      </c>
      <c r="CC953">
        <v>1</v>
      </c>
      <c r="CD953" s="56">
        <v>42284</v>
      </c>
      <c r="CE953" s="56">
        <v>42342</v>
      </c>
      <c r="CF953" s="56">
        <v>42342</v>
      </c>
      <c r="CG953" s="56">
        <v>42419</v>
      </c>
      <c r="CH953" s="56"/>
      <c r="CI953" s="56"/>
      <c r="CJ953">
        <v>0.03</v>
      </c>
      <c r="CK953">
        <v>0</v>
      </c>
      <c r="CL953">
        <v>0</v>
      </c>
      <c r="CM953">
        <v>0</v>
      </c>
      <c r="CN953">
        <v>0</v>
      </c>
      <c r="CO953">
        <v>0</v>
      </c>
      <c r="CP953">
        <v>0.95</v>
      </c>
      <c r="CQ953" t="s">
        <v>1154</v>
      </c>
      <c r="CR953" t="s">
        <v>1153</v>
      </c>
      <c r="CS953" t="s">
        <v>1725</v>
      </c>
      <c r="CT953" t="s">
        <v>1397</v>
      </c>
      <c r="CU953" t="s">
        <v>1396</v>
      </c>
      <c r="CV953" t="s">
        <v>4347</v>
      </c>
      <c r="CW953" t="s">
        <v>1727</v>
      </c>
      <c r="CX953" t="s">
        <v>853</v>
      </c>
      <c r="DC953" t="s">
        <v>1387</v>
      </c>
      <c r="DE953" t="s">
        <v>1728</v>
      </c>
    </row>
    <row r="954" spans="1:109" x14ac:dyDescent="0.25">
      <c r="A954" t="s">
        <v>1025</v>
      </c>
      <c r="B954">
        <v>1</v>
      </c>
      <c r="C954" s="56">
        <v>42419</v>
      </c>
      <c r="D954" t="s">
        <v>1153</v>
      </c>
      <c r="E954" t="s">
        <v>4348</v>
      </c>
      <c r="G954" t="s">
        <v>4349</v>
      </c>
      <c r="H954" t="s">
        <v>1144</v>
      </c>
      <c r="I954" t="s">
        <v>1144</v>
      </c>
      <c r="J954" t="s">
        <v>1144</v>
      </c>
      <c r="K954" t="s">
        <v>1144</v>
      </c>
      <c r="L954">
        <v>10.07</v>
      </c>
      <c r="M954">
        <v>30</v>
      </c>
      <c r="N954">
        <v>0</v>
      </c>
      <c r="O954" s="56">
        <v>0</v>
      </c>
      <c r="P954" s="56">
        <v>0</v>
      </c>
      <c r="Q954">
        <v>1</v>
      </c>
      <c r="R954">
        <v>1</v>
      </c>
      <c r="S954">
        <v>11</v>
      </c>
      <c r="T954">
        <v>8</v>
      </c>
      <c r="U954">
        <v>3</v>
      </c>
      <c r="V954">
        <v>1</v>
      </c>
      <c r="X954" t="s">
        <v>7755</v>
      </c>
      <c r="AA954">
        <v>0</v>
      </c>
      <c r="AB954">
        <v>0</v>
      </c>
      <c r="AC954">
        <v>0</v>
      </c>
      <c r="AD954">
        <v>0</v>
      </c>
      <c r="AE954">
        <v>0</v>
      </c>
      <c r="AF954">
        <v>0</v>
      </c>
      <c r="AG954">
        <v>0</v>
      </c>
      <c r="AJ954" s="56"/>
      <c r="AK954" s="56"/>
      <c r="AL954" s="56"/>
      <c r="AP954" t="s">
        <v>1155</v>
      </c>
      <c r="AS954" t="s">
        <v>1152</v>
      </c>
      <c r="AT954">
        <v>1</v>
      </c>
      <c r="AV954">
        <v>0</v>
      </c>
      <c r="AW954">
        <v>0</v>
      </c>
      <c r="AX954">
        <v>0</v>
      </c>
      <c r="AY954" t="s">
        <v>1388</v>
      </c>
      <c r="AZ954" t="s">
        <v>1388</v>
      </c>
      <c r="BA954">
        <v>0</v>
      </c>
      <c r="BD954">
        <v>1000000000</v>
      </c>
      <c r="BE954">
        <v>2</v>
      </c>
      <c r="BF954">
        <v>0</v>
      </c>
      <c r="BG954">
        <v>0</v>
      </c>
      <c r="BH954">
        <v>0</v>
      </c>
      <c r="BI954">
        <v>0</v>
      </c>
      <c r="BJ954">
        <v>0</v>
      </c>
      <c r="BK954">
        <v>0</v>
      </c>
      <c r="BL954">
        <v>0</v>
      </c>
      <c r="BM954">
        <v>2</v>
      </c>
      <c r="BN954">
        <v>0</v>
      </c>
      <c r="BO954">
        <v>0</v>
      </c>
      <c r="BP954">
        <v>0</v>
      </c>
      <c r="BR954">
        <v>0</v>
      </c>
      <c r="BS954">
        <v>0</v>
      </c>
      <c r="BX954">
        <v>0</v>
      </c>
      <c r="BY954">
        <v>0</v>
      </c>
      <c r="BZ954">
        <v>0</v>
      </c>
      <c r="CA954">
        <v>0</v>
      </c>
      <c r="CB954">
        <v>0</v>
      </c>
      <c r="CC954">
        <v>1</v>
      </c>
      <c r="CD954" s="56">
        <v>42095</v>
      </c>
      <c r="CE954" s="56">
        <v>42342</v>
      </c>
      <c r="CF954" s="56">
        <v>42342</v>
      </c>
      <c r="CG954" s="56">
        <v>42419</v>
      </c>
      <c r="CH954" s="56"/>
      <c r="CI954" s="56"/>
      <c r="CJ954">
        <v>0</v>
      </c>
      <c r="CK954">
        <v>0</v>
      </c>
      <c r="CL954">
        <v>0</v>
      </c>
      <c r="CM954">
        <v>0</v>
      </c>
      <c r="CN954">
        <v>0</v>
      </c>
      <c r="CO954">
        <v>0</v>
      </c>
      <c r="CP954">
        <v>0.95</v>
      </c>
      <c r="CQ954" t="s">
        <v>1154</v>
      </c>
      <c r="CR954" t="s">
        <v>1153</v>
      </c>
      <c r="CS954" t="s">
        <v>1725</v>
      </c>
      <c r="CT954" t="s">
        <v>1397</v>
      </c>
      <c r="CU954" t="s">
        <v>1396</v>
      </c>
      <c r="CV954" t="s">
        <v>4350</v>
      </c>
      <c r="CW954" t="s">
        <v>1727</v>
      </c>
      <c r="CX954" t="s">
        <v>853</v>
      </c>
      <c r="DC954" t="s">
        <v>1387</v>
      </c>
      <c r="DE954" t="s">
        <v>1728</v>
      </c>
    </row>
    <row r="955" spans="1:109" x14ac:dyDescent="0.25">
      <c r="A955" t="s">
        <v>1025</v>
      </c>
      <c r="B955">
        <v>1</v>
      </c>
      <c r="C955" s="56">
        <v>42419</v>
      </c>
      <c r="D955" t="s">
        <v>1153</v>
      </c>
      <c r="E955" t="s">
        <v>4351</v>
      </c>
      <c r="G955" t="s">
        <v>4352</v>
      </c>
      <c r="H955" t="s">
        <v>1144</v>
      </c>
      <c r="I955" t="s">
        <v>1144</v>
      </c>
      <c r="J955" t="s">
        <v>1144</v>
      </c>
      <c r="K955" t="s">
        <v>1144</v>
      </c>
      <c r="L955">
        <v>15.85</v>
      </c>
      <c r="M955">
        <v>44.18</v>
      </c>
      <c r="N955">
        <v>0</v>
      </c>
      <c r="O955" s="56">
        <v>0</v>
      </c>
      <c r="P955" s="56">
        <v>0</v>
      </c>
      <c r="Q955">
        <v>1</v>
      </c>
      <c r="R955">
        <v>1</v>
      </c>
      <c r="S955">
        <v>11</v>
      </c>
      <c r="T955">
        <v>8</v>
      </c>
      <c r="U955">
        <v>3</v>
      </c>
      <c r="V955">
        <v>1</v>
      </c>
      <c r="X955" t="s">
        <v>7755</v>
      </c>
      <c r="AA955">
        <v>0</v>
      </c>
      <c r="AB955">
        <v>0</v>
      </c>
      <c r="AC955">
        <v>0</v>
      </c>
      <c r="AD955">
        <v>0</v>
      </c>
      <c r="AE955">
        <v>0</v>
      </c>
      <c r="AF955">
        <v>0</v>
      </c>
      <c r="AG955">
        <v>0</v>
      </c>
      <c r="AJ955" s="56"/>
      <c r="AK955" s="56"/>
      <c r="AL955" s="56"/>
      <c r="AP955" t="s">
        <v>1155</v>
      </c>
      <c r="AS955" t="s">
        <v>1152</v>
      </c>
      <c r="AT955">
        <v>1</v>
      </c>
      <c r="AV955">
        <v>0</v>
      </c>
      <c r="AW955">
        <v>0</v>
      </c>
      <c r="AX955">
        <v>0</v>
      </c>
      <c r="AY955" t="s">
        <v>1388</v>
      </c>
      <c r="AZ955" t="s">
        <v>1388</v>
      </c>
      <c r="BA955">
        <v>0</v>
      </c>
      <c r="BD955">
        <v>1000000000</v>
      </c>
      <c r="BE955">
        <v>4</v>
      </c>
      <c r="BF955">
        <v>0</v>
      </c>
      <c r="BG955">
        <v>0</v>
      </c>
      <c r="BH955">
        <v>0</v>
      </c>
      <c r="BI955">
        <v>0</v>
      </c>
      <c r="BJ955">
        <v>0</v>
      </c>
      <c r="BK955">
        <v>0</v>
      </c>
      <c r="BL955">
        <v>0</v>
      </c>
      <c r="BM955">
        <v>4</v>
      </c>
      <c r="BN955">
        <v>0</v>
      </c>
      <c r="BO955">
        <v>0</v>
      </c>
      <c r="BP955">
        <v>0</v>
      </c>
      <c r="BR955">
        <v>0</v>
      </c>
      <c r="BS955">
        <v>0</v>
      </c>
      <c r="BX955">
        <v>0</v>
      </c>
      <c r="BY955">
        <v>0</v>
      </c>
      <c r="BZ955">
        <v>0</v>
      </c>
      <c r="CA955">
        <v>0</v>
      </c>
      <c r="CB955">
        <v>0</v>
      </c>
      <c r="CC955">
        <v>1</v>
      </c>
      <c r="CD955" s="56">
        <v>42095</v>
      </c>
      <c r="CE955" s="56">
        <v>42342</v>
      </c>
      <c r="CF955" s="56">
        <v>42342</v>
      </c>
      <c r="CG955" s="56">
        <v>42419</v>
      </c>
      <c r="CH955" s="56"/>
      <c r="CI955" s="56"/>
      <c r="CJ955">
        <v>0</v>
      </c>
      <c r="CK955">
        <v>0</v>
      </c>
      <c r="CL955">
        <v>0</v>
      </c>
      <c r="CM955">
        <v>0</v>
      </c>
      <c r="CN955">
        <v>0</v>
      </c>
      <c r="CO955">
        <v>0</v>
      </c>
      <c r="CP955">
        <v>0.95</v>
      </c>
      <c r="CQ955" t="s">
        <v>1154</v>
      </c>
      <c r="CR955" t="s">
        <v>1153</v>
      </c>
      <c r="CS955" t="s">
        <v>1725</v>
      </c>
      <c r="CT955" t="s">
        <v>1397</v>
      </c>
      <c r="CU955" t="s">
        <v>1396</v>
      </c>
      <c r="CV955" t="s">
        <v>4353</v>
      </c>
      <c r="CW955" t="s">
        <v>1738</v>
      </c>
      <c r="CX955" t="s">
        <v>853</v>
      </c>
      <c r="DC955" t="s">
        <v>1387</v>
      </c>
      <c r="DE955" t="s">
        <v>1728</v>
      </c>
    </row>
    <row r="956" spans="1:109" x14ac:dyDescent="0.25">
      <c r="A956" t="s">
        <v>1025</v>
      </c>
      <c r="B956">
        <v>1</v>
      </c>
      <c r="C956" s="56">
        <v>42419</v>
      </c>
      <c r="D956" t="s">
        <v>1153</v>
      </c>
      <c r="E956" t="s">
        <v>4354</v>
      </c>
      <c r="G956" t="s">
        <v>4355</v>
      </c>
      <c r="H956" t="s">
        <v>1144</v>
      </c>
      <c r="I956" t="s">
        <v>1144</v>
      </c>
      <c r="J956" t="s">
        <v>1144</v>
      </c>
      <c r="K956" t="s">
        <v>1144</v>
      </c>
      <c r="L956">
        <v>0.1</v>
      </c>
      <c r="M956">
        <v>1.25</v>
      </c>
      <c r="N956">
        <v>0</v>
      </c>
      <c r="O956" s="56">
        <v>0</v>
      </c>
      <c r="P956" s="56">
        <v>0</v>
      </c>
      <c r="Q956">
        <v>1</v>
      </c>
      <c r="R956">
        <v>1</v>
      </c>
      <c r="S956">
        <v>11</v>
      </c>
      <c r="T956">
        <v>8</v>
      </c>
      <c r="U956">
        <v>3</v>
      </c>
      <c r="V956">
        <v>1</v>
      </c>
      <c r="X956" t="s">
        <v>7716</v>
      </c>
      <c r="AA956">
        <v>0</v>
      </c>
      <c r="AB956">
        <v>0</v>
      </c>
      <c r="AC956">
        <v>0</v>
      </c>
      <c r="AD956">
        <v>0</v>
      </c>
      <c r="AE956">
        <v>0</v>
      </c>
      <c r="AF956">
        <v>0</v>
      </c>
      <c r="AG956">
        <v>0</v>
      </c>
      <c r="AJ956" s="56"/>
      <c r="AK956" s="56"/>
      <c r="AL956" s="56"/>
      <c r="AP956" t="s">
        <v>1155</v>
      </c>
      <c r="AR956">
        <v>5</v>
      </c>
      <c r="AS956" t="s">
        <v>1152</v>
      </c>
      <c r="AT956">
        <v>1</v>
      </c>
      <c r="AV956">
        <v>21</v>
      </c>
      <c r="AW956">
        <v>14</v>
      </c>
      <c r="AX956">
        <v>7</v>
      </c>
      <c r="AY956" t="s">
        <v>1147</v>
      </c>
      <c r="AZ956" t="s">
        <v>1147</v>
      </c>
      <c r="BA956">
        <v>30</v>
      </c>
      <c r="BD956">
        <v>1000000000</v>
      </c>
      <c r="BE956">
        <v>27</v>
      </c>
      <c r="BF956">
        <v>-0.28999999999999998</v>
      </c>
      <c r="BG956">
        <v>0</v>
      </c>
      <c r="BH956">
        <v>0</v>
      </c>
      <c r="BI956">
        <v>0</v>
      </c>
      <c r="BJ956">
        <v>0</v>
      </c>
      <c r="BK956">
        <v>0</v>
      </c>
      <c r="BL956">
        <v>0</v>
      </c>
      <c r="BM956">
        <v>27</v>
      </c>
      <c r="BN956">
        <v>-0.28999999999999998</v>
      </c>
      <c r="BO956">
        <v>0</v>
      </c>
      <c r="BP956">
        <v>0</v>
      </c>
      <c r="BR956">
        <v>0</v>
      </c>
      <c r="BS956">
        <v>6</v>
      </c>
      <c r="BX956">
        <v>0</v>
      </c>
      <c r="BY956">
        <v>0.6</v>
      </c>
      <c r="BZ956">
        <v>0</v>
      </c>
      <c r="CA956">
        <v>50.18</v>
      </c>
      <c r="CB956">
        <v>0</v>
      </c>
      <c r="CC956">
        <v>1</v>
      </c>
      <c r="CD956" s="56">
        <v>42284</v>
      </c>
      <c r="CE956" s="56">
        <v>42342</v>
      </c>
      <c r="CF956" s="56">
        <v>42342</v>
      </c>
      <c r="CG956" s="56">
        <v>42419</v>
      </c>
      <c r="CH956" s="56"/>
      <c r="CI956" s="56"/>
      <c r="CJ956">
        <v>0</v>
      </c>
      <c r="CK956">
        <v>0</v>
      </c>
      <c r="CL956">
        <v>0</v>
      </c>
      <c r="CM956">
        <v>0</v>
      </c>
      <c r="CN956">
        <v>0</v>
      </c>
      <c r="CO956">
        <v>0</v>
      </c>
      <c r="CP956">
        <v>0.95</v>
      </c>
      <c r="CQ956" t="s">
        <v>1154</v>
      </c>
      <c r="CR956" t="s">
        <v>1153</v>
      </c>
      <c r="CS956" t="s">
        <v>1725</v>
      </c>
      <c r="CT956" t="s">
        <v>1397</v>
      </c>
      <c r="CU956" t="s">
        <v>1396</v>
      </c>
      <c r="CV956" t="s">
        <v>4356</v>
      </c>
      <c r="CW956" t="s">
        <v>1727</v>
      </c>
      <c r="CX956" t="s">
        <v>853</v>
      </c>
      <c r="DC956" t="s">
        <v>1387</v>
      </c>
      <c r="DE956" t="s">
        <v>1728</v>
      </c>
    </row>
    <row r="957" spans="1:109" x14ac:dyDescent="0.25">
      <c r="A957" t="s">
        <v>1025</v>
      </c>
      <c r="B957">
        <v>1</v>
      </c>
      <c r="C957" s="56">
        <v>42419</v>
      </c>
      <c r="D957" t="s">
        <v>1153</v>
      </c>
      <c r="E957" t="s">
        <v>4357</v>
      </c>
      <c r="G957" t="s">
        <v>4358</v>
      </c>
      <c r="H957" t="s">
        <v>1144</v>
      </c>
      <c r="I957" t="s">
        <v>1144</v>
      </c>
      <c r="J957" t="s">
        <v>1144</v>
      </c>
      <c r="K957" t="s">
        <v>1144</v>
      </c>
      <c r="L957">
        <v>0.31</v>
      </c>
      <c r="M957">
        <v>1.5</v>
      </c>
      <c r="N957">
        <v>0</v>
      </c>
      <c r="O957" s="56">
        <v>0</v>
      </c>
      <c r="P957" s="56">
        <v>0</v>
      </c>
      <c r="Q957">
        <v>1</v>
      </c>
      <c r="R957">
        <v>1</v>
      </c>
      <c r="S957">
        <v>11</v>
      </c>
      <c r="T957">
        <v>8</v>
      </c>
      <c r="U957">
        <v>3</v>
      </c>
      <c r="V957">
        <v>1</v>
      </c>
      <c r="X957" t="s">
        <v>7716</v>
      </c>
      <c r="AA957">
        <v>0</v>
      </c>
      <c r="AB957">
        <v>0</v>
      </c>
      <c r="AC957">
        <v>0</v>
      </c>
      <c r="AD957">
        <v>0</v>
      </c>
      <c r="AE957">
        <v>0</v>
      </c>
      <c r="AF957">
        <v>0</v>
      </c>
      <c r="AG957">
        <v>0</v>
      </c>
      <c r="AJ957" s="56"/>
      <c r="AK957" s="56"/>
      <c r="AL957" s="56"/>
      <c r="AP957" t="s">
        <v>1155</v>
      </c>
      <c r="AR957">
        <v>5</v>
      </c>
      <c r="AS957" t="s">
        <v>1152</v>
      </c>
      <c r="AT957">
        <v>1</v>
      </c>
      <c r="AV957">
        <v>21</v>
      </c>
      <c r="AW957">
        <v>14</v>
      </c>
      <c r="AX957">
        <v>7</v>
      </c>
      <c r="AY957" t="s">
        <v>1147</v>
      </c>
      <c r="AZ957" t="s">
        <v>1147</v>
      </c>
      <c r="BA957">
        <v>30</v>
      </c>
      <c r="BD957">
        <v>1000000000</v>
      </c>
      <c r="BE957">
        <v>30</v>
      </c>
      <c r="BF957">
        <v>-0.43</v>
      </c>
      <c r="BG957">
        <v>0</v>
      </c>
      <c r="BH957">
        <v>0</v>
      </c>
      <c r="BI957">
        <v>0</v>
      </c>
      <c r="BJ957">
        <v>0</v>
      </c>
      <c r="BK957">
        <v>0</v>
      </c>
      <c r="BL957">
        <v>0</v>
      </c>
      <c r="BM957">
        <v>30</v>
      </c>
      <c r="BN957">
        <v>-0.43</v>
      </c>
      <c r="BO957">
        <v>0</v>
      </c>
      <c r="BP957">
        <v>0</v>
      </c>
      <c r="BR957">
        <v>0</v>
      </c>
      <c r="BS957">
        <v>6</v>
      </c>
      <c r="BX957">
        <v>0</v>
      </c>
      <c r="BY957">
        <v>2.79</v>
      </c>
      <c r="BZ957">
        <v>0</v>
      </c>
      <c r="CA957">
        <v>16.75</v>
      </c>
      <c r="CB957">
        <v>0</v>
      </c>
      <c r="CC957">
        <v>1</v>
      </c>
      <c r="CD957" s="56">
        <v>42284</v>
      </c>
      <c r="CE957" s="56">
        <v>42342</v>
      </c>
      <c r="CF957" s="56">
        <v>42342</v>
      </c>
      <c r="CG957" s="56">
        <v>42419</v>
      </c>
      <c r="CH957" s="56"/>
      <c r="CI957" s="56"/>
      <c r="CJ957">
        <v>0</v>
      </c>
      <c r="CK957">
        <v>0</v>
      </c>
      <c r="CL957">
        <v>0</v>
      </c>
      <c r="CM957">
        <v>0</v>
      </c>
      <c r="CN957">
        <v>0</v>
      </c>
      <c r="CO957">
        <v>0</v>
      </c>
      <c r="CP957">
        <v>0.95</v>
      </c>
      <c r="CQ957" t="s">
        <v>1154</v>
      </c>
      <c r="CR957" t="s">
        <v>1153</v>
      </c>
      <c r="CS957" t="s">
        <v>1725</v>
      </c>
      <c r="CT957" t="s">
        <v>1397</v>
      </c>
      <c r="CU957" t="s">
        <v>1396</v>
      </c>
      <c r="CV957" t="s">
        <v>4359</v>
      </c>
      <c r="CW957" t="s">
        <v>1727</v>
      </c>
      <c r="CX957" t="s">
        <v>853</v>
      </c>
      <c r="DC957" t="s">
        <v>1387</v>
      </c>
      <c r="DE957" t="s">
        <v>1728</v>
      </c>
    </row>
    <row r="958" spans="1:109" x14ac:dyDescent="0.25">
      <c r="A958" t="s">
        <v>1025</v>
      </c>
      <c r="B958">
        <v>1</v>
      </c>
      <c r="C958" s="56">
        <v>42419</v>
      </c>
      <c r="D958" t="s">
        <v>1153</v>
      </c>
      <c r="E958" t="s">
        <v>4360</v>
      </c>
      <c r="G958" t="s">
        <v>4361</v>
      </c>
      <c r="H958" t="s">
        <v>1144</v>
      </c>
      <c r="I958" t="s">
        <v>1144</v>
      </c>
      <c r="J958" t="s">
        <v>1144</v>
      </c>
      <c r="K958" t="s">
        <v>1144</v>
      </c>
      <c r="L958">
        <v>1.66</v>
      </c>
      <c r="M958">
        <v>6.45</v>
      </c>
      <c r="N958">
        <v>0</v>
      </c>
      <c r="O958" s="56">
        <v>0</v>
      </c>
      <c r="P958" s="56">
        <v>0</v>
      </c>
      <c r="Q958">
        <v>1</v>
      </c>
      <c r="R958">
        <v>1</v>
      </c>
      <c r="S958">
        <v>11</v>
      </c>
      <c r="T958">
        <v>8</v>
      </c>
      <c r="U958">
        <v>3</v>
      </c>
      <c r="V958">
        <v>1</v>
      </c>
      <c r="W958" t="s">
        <v>1156</v>
      </c>
      <c r="X958" t="s">
        <v>7716</v>
      </c>
      <c r="Y958">
        <v>8</v>
      </c>
      <c r="AA958">
        <v>0</v>
      </c>
      <c r="AB958">
        <v>0</v>
      </c>
      <c r="AC958">
        <v>0</v>
      </c>
      <c r="AD958">
        <v>0</v>
      </c>
      <c r="AE958">
        <v>0</v>
      </c>
      <c r="AF958">
        <v>0</v>
      </c>
      <c r="AG958">
        <v>0</v>
      </c>
      <c r="AJ958" s="56"/>
      <c r="AK958" s="56"/>
      <c r="AL958" s="56"/>
      <c r="AP958" t="s">
        <v>1155</v>
      </c>
      <c r="AR958">
        <v>5</v>
      </c>
      <c r="AS958" t="s">
        <v>1152</v>
      </c>
      <c r="AT958">
        <v>1</v>
      </c>
      <c r="AV958">
        <v>12</v>
      </c>
      <c r="AW958">
        <v>8</v>
      </c>
      <c r="AX958">
        <v>4</v>
      </c>
      <c r="AY958" t="s">
        <v>1148</v>
      </c>
      <c r="AZ958" t="s">
        <v>1148</v>
      </c>
      <c r="BA958">
        <v>15</v>
      </c>
      <c r="BD958">
        <v>1000000000</v>
      </c>
      <c r="BE958">
        <v>12</v>
      </c>
      <c r="BF958">
        <v>0</v>
      </c>
      <c r="BG958">
        <v>0</v>
      </c>
      <c r="BH958">
        <v>0</v>
      </c>
      <c r="BI958">
        <v>0</v>
      </c>
      <c r="BJ958">
        <v>0</v>
      </c>
      <c r="BK958">
        <v>0</v>
      </c>
      <c r="BL958">
        <v>0</v>
      </c>
      <c r="BM958">
        <v>12</v>
      </c>
      <c r="BN958">
        <v>0</v>
      </c>
      <c r="BO958">
        <v>0</v>
      </c>
      <c r="BP958">
        <v>0</v>
      </c>
      <c r="BR958">
        <v>0</v>
      </c>
      <c r="BS958">
        <v>3</v>
      </c>
      <c r="BX958">
        <v>0</v>
      </c>
      <c r="BY958">
        <v>0</v>
      </c>
      <c r="BZ958">
        <v>0</v>
      </c>
      <c r="CA958">
        <v>12.59</v>
      </c>
      <c r="CB958">
        <v>0</v>
      </c>
      <c r="CC958">
        <v>1</v>
      </c>
      <c r="CD958" s="56">
        <v>42284</v>
      </c>
      <c r="CE958" s="56">
        <v>42342</v>
      </c>
      <c r="CF958" s="56">
        <v>42342</v>
      </c>
      <c r="CG958" s="56">
        <v>42419</v>
      </c>
      <c r="CH958" s="56"/>
      <c r="CI958" s="56"/>
      <c r="CJ958">
        <v>0</v>
      </c>
      <c r="CK958">
        <v>0</v>
      </c>
      <c r="CL958">
        <v>0</v>
      </c>
      <c r="CM958">
        <v>0</v>
      </c>
      <c r="CN958">
        <v>0</v>
      </c>
      <c r="CO958">
        <v>0.95</v>
      </c>
      <c r="CP958">
        <v>0</v>
      </c>
      <c r="CQ958" t="s">
        <v>1154</v>
      </c>
      <c r="CR958" t="s">
        <v>1153</v>
      </c>
      <c r="CS958" t="s">
        <v>1725</v>
      </c>
      <c r="CT958" t="s">
        <v>1397</v>
      </c>
      <c r="CU958" t="s">
        <v>1396</v>
      </c>
      <c r="CV958" t="s">
        <v>4362</v>
      </c>
      <c r="CW958" t="s">
        <v>1390</v>
      </c>
      <c r="CX958" t="s">
        <v>853</v>
      </c>
      <c r="DC958" t="s">
        <v>1387</v>
      </c>
      <c r="DE958" t="s">
        <v>1728</v>
      </c>
    </row>
    <row r="959" spans="1:109" x14ac:dyDescent="0.25">
      <c r="A959" t="s">
        <v>1025</v>
      </c>
      <c r="B959">
        <v>1</v>
      </c>
      <c r="C959" s="56">
        <v>42419</v>
      </c>
      <c r="D959" t="s">
        <v>1153</v>
      </c>
      <c r="E959" t="s">
        <v>4363</v>
      </c>
      <c r="G959" t="s">
        <v>4364</v>
      </c>
      <c r="H959" t="s">
        <v>1144</v>
      </c>
      <c r="I959" t="s">
        <v>1144</v>
      </c>
      <c r="J959" t="s">
        <v>1144</v>
      </c>
      <c r="K959" t="s">
        <v>1144</v>
      </c>
      <c r="L959">
        <v>0.75</v>
      </c>
      <c r="M959">
        <v>2.68</v>
      </c>
      <c r="N959">
        <v>0</v>
      </c>
      <c r="O959" s="56">
        <v>0</v>
      </c>
      <c r="P959" s="56">
        <v>0</v>
      </c>
      <c r="Q959">
        <v>1</v>
      </c>
      <c r="R959">
        <v>1</v>
      </c>
      <c r="S959">
        <v>11</v>
      </c>
      <c r="T959">
        <v>8</v>
      </c>
      <c r="U959">
        <v>3</v>
      </c>
      <c r="V959">
        <v>1</v>
      </c>
      <c r="X959" t="s">
        <v>7756</v>
      </c>
      <c r="AA959">
        <v>0</v>
      </c>
      <c r="AB959">
        <v>0</v>
      </c>
      <c r="AC959">
        <v>0</v>
      </c>
      <c r="AD959">
        <v>0</v>
      </c>
      <c r="AE959">
        <v>0</v>
      </c>
      <c r="AF959">
        <v>0</v>
      </c>
      <c r="AG959">
        <v>0</v>
      </c>
      <c r="AJ959" s="56"/>
      <c r="AK959" s="56"/>
      <c r="AL959" s="56"/>
      <c r="AP959" t="s">
        <v>1155</v>
      </c>
      <c r="AR959">
        <v>5</v>
      </c>
      <c r="AS959" t="s">
        <v>1152</v>
      </c>
      <c r="AT959">
        <v>1</v>
      </c>
      <c r="AV959">
        <v>40</v>
      </c>
      <c r="AW959">
        <v>27</v>
      </c>
      <c r="AX959">
        <v>13</v>
      </c>
      <c r="AY959" t="s">
        <v>1147</v>
      </c>
      <c r="AZ959" t="s">
        <v>1147</v>
      </c>
      <c r="BA959">
        <v>50</v>
      </c>
      <c r="BD959">
        <v>1000000000</v>
      </c>
      <c r="BE959">
        <v>50</v>
      </c>
      <c r="BF959">
        <v>-0.25</v>
      </c>
      <c r="BG959">
        <v>0</v>
      </c>
      <c r="BH959">
        <v>0</v>
      </c>
      <c r="BI959">
        <v>0</v>
      </c>
      <c r="BJ959">
        <v>0</v>
      </c>
      <c r="BK959">
        <v>0</v>
      </c>
      <c r="BL959">
        <v>0</v>
      </c>
      <c r="BM959">
        <v>50</v>
      </c>
      <c r="BN959">
        <v>-0.25</v>
      </c>
      <c r="BO959">
        <v>0</v>
      </c>
      <c r="BP959">
        <v>0</v>
      </c>
      <c r="BR959">
        <v>0</v>
      </c>
      <c r="BS959">
        <v>11</v>
      </c>
      <c r="BX959">
        <v>0</v>
      </c>
      <c r="BY959">
        <v>7.5</v>
      </c>
      <c r="BZ959">
        <v>0</v>
      </c>
      <c r="CA959">
        <v>11.23</v>
      </c>
      <c r="CB959">
        <v>0</v>
      </c>
      <c r="CC959">
        <v>1</v>
      </c>
      <c r="CD959" s="56">
        <v>42318</v>
      </c>
      <c r="CE959" s="56">
        <v>42342</v>
      </c>
      <c r="CF959" s="56">
        <v>42342</v>
      </c>
      <c r="CG959" s="56">
        <v>42419</v>
      </c>
      <c r="CH959" s="56"/>
      <c r="CI959" s="56"/>
      <c r="CJ959">
        <v>0.03</v>
      </c>
      <c r="CK959">
        <v>0</v>
      </c>
      <c r="CL959">
        <v>0</v>
      </c>
      <c r="CM959">
        <v>0</v>
      </c>
      <c r="CN959">
        <v>0</v>
      </c>
      <c r="CO959">
        <v>0</v>
      </c>
      <c r="CP959">
        <v>0.95</v>
      </c>
      <c r="CQ959" t="s">
        <v>1154</v>
      </c>
      <c r="CR959" t="s">
        <v>1153</v>
      </c>
      <c r="CS959" t="s">
        <v>1725</v>
      </c>
      <c r="CT959" t="s">
        <v>1397</v>
      </c>
      <c r="CU959" t="s">
        <v>1396</v>
      </c>
      <c r="CV959" t="s">
        <v>4365</v>
      </c>
      <c r="CW959" t="s">
        <v>1727</v>
      </c>
      <c r="CX959" t="s">
        <v>853</v>
      </c>
      <c r="DC959" t="s">
        <v>1387</v>
      </c>
      <c r="DE959" t="s">
        <v>1728</v>
      </c>
    </row>
    <row r="960" spans="1:109" x14ac:dyDescent="0.25">
      <c r="A960" t="s">
        <v>1025</v>
      </c>
      <c r="B960">
        <v>1</v>
      </c>
      <c r="C960" s="56">
        <v>42419</v>
      </c>
      <c r="D960" t="s">
        <v>1153</v>
      </c>
      <c r="E960" t="s">
        <v>4366</v>
      </c>
      <c r="G960" t="s">
        <v>4367</v>
      </c>
      <c r="H960" t="s">
        <v>1144</v>
      </c>
      <c r="I960" t="s">
        <v>1144</v>
      </c>
      <c r="J960" t="s">
        <v>1144</v>
      </c>
      <c r="K960" t="s">
        <v>1144</v>
      </c>
      <c r="L960">
        <v>0.52</v>
      </c>
      <c r="M960">
        <v>2.13</v>
      </c>
      <c r="N960">
        <v>0</v>
      </c>
      <c r="O960" s="56">
        <v>0</v>
      </c>
      <c r="P960" s="56">
        <v>0</v>
      </c>
      <c r="Q960">
        <v>1</v>
      </c>
      <c r="R960">
        <v>1</v>
      </c>
      <c r="S960">
        <v>11</v>
      </c>
      <c r="T960">
        <v>8</v>
      </c>
      <c r="U960">
        <v>3</v>
      </c>
      <c r="V960">
        <v>1</v>
      </c>
      <c r="X960" t="s">
        <v>7755</v>
      </c>
      <c r="AA960">
        <v>0</v>
      </c>
      <c r="AB960">
        <v>0</v>
      </c>
      <c r="AC960">
        <v>0</v>
      </c>
      <c r="AD960">
        <v>0</v>
      </c>
      <c r="AE960">
        <v>0</v>
      </c>
      <c r="AF960">
        <v>0</v>
      </c>
      <c r="AG960">
        <v>0</v>
      </c>
      <c r="AJ960" s="56"/>
      <c r="AK960" s="56"/>
      <c r="AL960" s="56"/>
      <c r="AP960" t="s">
        <v>1155</v>
      </c>
      <c r="AS960" t="s">
        <v>1152</v>
      </c>
      <c r="AT960">
        <v>1</v>
      </c>
      <c r="AV960">
        <v>0</v>
      </c>
      <c r="AW960">
        <v>0</v>
      </c>
      <c r="AX960">
        <v>0</v>
      </c>
      <c r="AY960" t="s">
        <v>1388</v>
      </c>
      <c r="AZ960" t="s">
        <v>1388</v>
      </c>
      <c r="BA960">
        <v>0</v>
      </c>
      <c r="BD960">
        <v>1000000000</v>
      </c>
      <c r="BE960">
        <v>3</v>
      </c>
      <c r="BF960">
        <v>0</v>
      </c>
      <c r="BG960">
        <v>0</v>
      </c>
      <c r="BH960">
        <v>0</v>
      </c>
      <c r="BI960">
        <v>0</v>
      </c>
      <c r="BJ960">
        <v>0</v>
      </c>
      <c r="BK960">
        <v>0</v>
      </c>
      <c r="BL960">
        <v>0</v>
      </c>
      <c r="BM960">
        <v>3</v>
      </c>
      <c r="BN960">
        <v>0</v>
      </c>
      <c r="BO960">
        <v>0</v>
      </c>
      <c r="BP960">
        <v>0</v>
      </c>
      <c r="BR960">
        <v>0</v>
      </c>
      <c r="BS960">
        <v>0</v>
      </c>
      <c r="BX960">
        <v>0</v>
      </c>
      <c r="BY960">
        <v>0</v>
      </c>
      <c r="BZ960">
        <v>0</v>
      </c>
      <c r="CA960">
        <v>0</v>
      </c>
      <c r="CB960">
        <v>0</v>
      </c>
      <c r="CC960">
        <v>1</v>
      </c>
      <c r="CD960" s="56">
        <v>42095</v>
      </c>
      <c r="CE960" s="56">
        <v>42342</v>
      </c>
      <c r="CF960" s="56">
        <v>42342</v>
      </c>
      <c r="CG960" s="56">
        <v>42419</v>
      </c>
      <c r="CH960" s="56"/>
      <c r="CI960" s="56"/>
      <c r="CJ960">
        <v>0</v>
      </c>
      <c r="CK960">
        <v>0</v>
      </c>
      <c r="CL960">
        <v>0</v>
      </c>
      <c r="CM960">
        <v>0</v>
      </c>
      <c r="CN960">
        <v>0</v>
      </c>
      <c r="CO960">
        <v>0</v>
      </c>
      <c r="CP960">
        <v>0.95</v>
      </c>
      <c r="CQ960" t="s">
        <v>1154</v>
      </c>
      <c r="CR960" t="s">
        <v>1153</v>
      </c>
      <c r="CS960" t="s">
        <v>1725</v>
      </c>
      <c r="CT960" t="s">
        <v>1397</v>
      </c>
      <c r="CU960" t="s">
        <v>1396</v>
      </c>
      <c r="CV960" t="s">
        <v>4368</v>
      </c>
      <c r="CW960" t="s">
        <v>1738</v>
      </c>
      <c r="CX960" t="s">
        <v>853</v>
      </c>
      <c r="DC960" t="s">
        <v>1387</v>
      </c>
      <c r="DE960" t="s">
        <v>1728</v>
      </c>
    </row>
    <row r="961" spans="1:109" x14ac:dyDescent="0.25">
      <c r="A961" t="s">
        <v>1025</v>
      </c>
      <c r="B961">
        <v>1</v>
      </c>
      <c r="C961" s="56">
        <v>42419</v>
      </c>
      <c r="D961" t="s">
        <v>1153</v>
      </c>
      <c r="E961" t="s">
        <v>4369</v>
      </c>
      <c r="G961" t="s">
        <v>4370</v>
      </c>
      <c r="H961" t="s">
        <v>1144</v>
      </c>
      <c r="I961" t="s">
        <v>1144</v>
      </c>
      <c r="J961" t="s">
        <v>1144</v>
      </c>
      <c r="K961" t="s">
        <v>1144</v>
      </c>
      <c r="L961">
        <v>0.44</v>
      </c>
      <c r="M961">
        <v>1.88</v>
      </c>
      <c r="N961">
        <v>0</v>
      </c>
      <c r="O961" s="56">
        <v>0</v>
      </c>
      <c r="P961" s="56">
        <v>0</v>
      </c>
      <c r="Q961">
        <v>1</v>
      </c>
      <c r="R961">
        <v>1</v>
      </c>
      <c r="S961">
        <v>11</v>
      </c>
      <c r="T961">
        <v>8</v>
      </c>
      <c r="U961">
        <v>3</v>
      </c>
      <c r="V961">
        <v>1</v>
      </c>
      <c r="X961" t="s">
        <v>7755</v>
      </c>
      <c r="AA961">
        <v>0</v>
      </c>
      <c r="AB961">
        <v>0</v>
      </c>
      <c r="AC961">
        <v>0</v>
      </c>
      <c r="AD961">
        <v>0</v>
      </c>
      <c r="AE961">
        <v>0</v>
      </c>
      <c r="AF961">
        <v>0</v>
      </c>
      <c r="AG961">
        <v>0</v>
      </c>
      <c r="AJ961" s="56"/>
      <c r="AK961" s="56"/>
      <c r="AL961" s="56"/>
      <c r="AP961" t="s">
        <v>1155</v>
      </c>
      <c r="AS961" t="s">
        <v>1152</v>
      </c>
      <c r="AT961">
        <v>1</v>
      </c>
      <c r="AV961">
        <v>0</v>
      </c>
      <c r="AW961">
        <v>0</v>
      </c>
      <c r="AX961">
        <v>0</v>
      </c>
      <c r="AY961" t="s">
        <v>1388</v>
      </c>
      <c r="AZ961" t="s">
        <v>1388</v>
      </c>
      <c r="BA961">
        <v>0</v>
      </c>
      <c r="BD961">
        <v>1000000000</v>
      </c>
      <c r="BE961">
        <v>5</v>
      </c>
      <c r="BF961">
        <v>0</v>
      </c>
      <c r="BG961">
        <v>0</v>
      </c>
      <c r="BH961">
        <v>0</v>
      </c>
      <c r="BI961">
        <v>0</v>
      </c>
      <c r="BJ961">
        <v>0</v>
      </c>
      <c r="BK961">
        <v>0</v>
      </c>
      <c r="BL961">
        <v>0</v>
      </c>
      <c r="BM961">
        <v>5</v>
      </c>
      <c r="BN961">
        <v>0</v>
      </c>
      <c r="BO961">
        <v>0</v>
      </c>
      <c r="BP961">
        <v>0</v>
      </c>
      <c r="BR961">
        <v>0</v>
      </c>
      <c r="BS961">
        <v>0</v>
      </c>
      <c r="BX961">
        <v>0</v>
      </c>
      <c r="BY961">
        <v>0</v>
      </c>
      <c r="BZ961">
        <v>0</v>
      </c>
      <c r="CA961">
        <v>0</v>
      </c>
      <c r="CB961">
        <v>0</v>
      </c>
      <c r="CC961">
        <v>1</v>
      </c>
      <c r="CD961" s="56">
        <v>42095</v>
      </c>
      <c r="CE961" s="56">
        <v>42342</v>
      </c>
      <c r="CF961" s="56">
        <v>42342</v>
      </c>
      <c r="CG961" s="56">
        <v>42419</v>
      </c>
      <c r="CH961" s="56"/>
      <c r="CI961" s="56"/>
      <c r="CJ961">
        <v>0</v>
      </c>
      <c r="CK961">
        <v>0</v>
      </c>
      <c r="CL961">
        <v>0</v>
      </c>
      <c r="CM961">
        <v>0</v>
      </c>
      <c r="CN961">
        <v>0</v>
      </c>
      <c r="CO961">
        <v>0</v>
      </c>
      <c r="CP961">
        <v>0.95</v>
      </c>
      <c r="CQ961" t="s">
        <v>1154</v>
      </c>
      <c r="CR961" t="s">
        <v>1153</v>
      </c>
      <c r="CS961" t="s">
        <v>1725</v>
      </c>
      <c r="CT961" t="s">
        <v>1397</v>
      </c>
      <c r="CU961" t="s">
        <v>1396</v>
      </c>
      <c r="CV961" t="s">
        <v>4371</v>
      </c>
      <c r="CW961" t="s">
        <v>1738</v>
      </c>
      <c r="CX961" t="s">
        <v>853</v>
      </c>
      <c r="DC961" t="s">
        <v>1387</v>
      </c>
      <c r="DE961" t="s">
        <v>1728</v>
      </c>
    </row>
    <row r="962" spans="1:109" x14ac:dyDescent="0.25">
      <c r="A962" t="s">
        <v>1025</v>
      </c>
      <c r="B962">
        <v>1</v>
      </c>
      <c r="C962" s="56">
        <v>42419</v>
      </c>
      <c r="D962" t="s">
        <v>1153</v>
      </c>
      <c r="E962" t="s">
        <v>4372</v>
      </c>
      <c r="G962" t="s">
        <v>4373</v>
      </c>
      <c r="H962" t="s">
        <v>1144</v>
      </c>
      <c r="I962" t="s">
        <v>1144</v>
      </c>
      <c r="J962" t="s">
        <v>1144</v>
      </c>
      <c r="K962" t="s">
        <v>1144</v>
      </c>
      <c r="L962">
        <v>0.63</v>
      </c>
      <c r="M962">
        <v>1.86</v>
      </c>
      <c r="N962">
        <v>0</v>
      </c>
      <c r="O962" s="56">
        <v>0</v>
      </c>
      <c r="P962" s="56">
        <v>0</v>
      </c>
      <c r="Q962">
        <v>1</v>
      </c>
      <c r="R962">
        <v>1</v>
      </c>
      <c r="S962">
        <v>11</v>
      </c>
      <c r="T962">
        <v>8</v>
      </c>
      <c r="U962">
        <v>3</v>
      </c>
      <c r="V962">
        <v>1</v>
      </c>
      <c r="X962" t="s">
        <v>7659</v>
      </c>
      <c r="AA962">
        <v>0</v>
      </c>
      <c r="AB962">
        <v>0</v>
      </c>
      <c r="AC962">
        <v>0</v>
      </c>
      <c r="AD962">
        <v>0</v>
      </c>
      <c r="AE962">
        <v>0</v>
      </c>
      <c r="AF962">
        <v>0</v>
      </c>
      <c r="AG962">
        <v>0</v>
      </c>
      <c r="AJ962" s="56"/>
      <c r="AK962" s="56"/>
      <c r="AL962" s="56"/>
      <c r="AM962">
        <v>5</v>
      </c>
      <c r="AP962" t="s">
        <v>1155</v>
      </c>
      <c r="AR962">
        <v>2</v>
      </c>
      <c r="AS962" t="s">
        <v>1152</v>
      </c>
      <c r="AT962">
        <v>1</v>
      </c>
      <c r="AV962">
        <v>7</v>
      </c>
      <c r="AW962">
        <v>5</v>
      </c>
      <c r="AX962">
        <v>2</v>
      </c>
      <c r="AY962" t="s">
        <v>1147</v>
      </c>
      <c r="AZ962" t="s">
        <v>1147</v>
      </c>
      <c r="BA962">
        <v>10</v>
      </c>
      <c r="BD962">
        <v>1000000000</v>
      </c>
      <c r="BE962">
        <v>10</v>
      </c>
      <c r="BF962">
        <v>-0.43</v>
      </c>
      <c r="BG962">
        <v>0</v>
      </c>
      <c r="BH962">
        <v>0</v>
      </c>
      <c r="BI962">
        <v>0</v>
      </c>
      <c r="BJ962">
        <v>0</v>
      </c>
      <c r="BK962">
        <v>0</v>
      </c>
      <c r="BL962">
        <v>0</v>
      </c>
      <c r="BM962">
        <v>10</v>
      </c>
      <c r="BN962">
        <v>-0.43</v>
      </c>
      <c r="BO962">
        <v>0</v>
      </c>
      <c r="BP962">
        <v>0</v>
      </c>
      <c r="BR962">
        <v>0</v>
      </c>
      <c r="BS962">
        <v>2</v>
      </c>
      <c r="BX962">
        <v>0</v>
      </c>
      <c r="BY962">
        <v>1.89</v>
      </c>
      <c r="BZ962">
        <v>0</v>
      </c>
      <c r="CA962">
        <v>8.52</v>
      </c>
      <c r="CB962">
        <v>0</v>
      </c>
      <c r="CC962">
        <v>1</v>
      </c>
      <c r="CD962" s="56">
        <v>42342</v>
      </c>
      <c r="CE962" s="56">
        <v>42342</v>
      </c>
      <c r="CF962" s="56">
        <v>42342</v>
      </c>
      <c r="CG962" s="56">
        <v>42419</v>
      </c>
      <c r="CH962" s="56"/>
      <c r="CI962" s="56"/>
      <c r="CJ962">
        <v>0</v>
      </c>
      <c r="CK962">
        <v>0</v>
      </c>
      <c r="CL962">
        <v>0</v>
      </c>
      <c r="CM962">
        <v>0</v>
      </c>
      <c r="CN962">
        <v>0</v>
      </c>
      <c r="CO962">
        <v>0</v>
      </c>
      <c r="CP962">
        <v>0.95</v>
      </c>
      <c r="CQ962" t="s">
        <v>1154</v>
      </c>
      <c r="CR962" t="s">
        <v>1153</v>
      </c>
      <c r="CS962" t="s">
        <v>1725</v>
      </c>
      <c r="CT962" t="s">
        <v>1397</v>
      </c>
      <c r="CU962" t="s">
        <v>1396</v>
      </c>
      <c r="CV962" t="s">
        <v>4374</v>
      </c>
      <c r="CW962" t="s">
        <v>1727</v>
      </c>
      <c r="CX962" t="s">
        <v>853</v>
      </c>
      <c r="DC962" t="s">
        <v>1387</v>
      </c>
      <c r="DE962" t="s">
        <v>1728</v>
      </c>
    </row>
    <row r="963" spans="1:109" x14ac:dyDescent="0.25">
      <c r="A963" t="s">
        <v>1025</v>
      </c>
      <c r="B963">
        <v>1</v>
      </c>
      <c r="C963" s="56">
        <v>42419</v>
      </c>
      <c r="D963" t="s">
        <v>1153</v>
      </c>
      <c r="E963" t="s">
        <v>4375</v>
      </c>
      <c r="G963" t="s">
        <v>4376</v>
      </c>
      <c r="H963" t="s">
        <v>1144</v>
      </c>
      <c r="I963" t="s">
        <v>1144</v>
      </c>
      <c r="J963" t="s">
        <v>1144</v>
      </c>
      <c r="K963" t="s">
        <v>1144</v>
      </c>
      <c r="L963">
        <v>0.53</v>
      </c>
      <c r="M963">
        <v>1.78</v>
      </c>
      <c r="N963">
        <v>0</v>
      </c>
      <c r="O963" s="56">
        <v>0</v>
      </c>
      <c r="P963" s="56">
        <v>0</v>
      </c>
      <c r="Q963">
        <v>1</v>
      </c>
      <c r="R963">
        <v>1</v>
      </c>
      <c r="S963">
        <v>11</v>
      </c>
      <c r="T963">
        <v>8</v>
      </c>
      <c r="U963">
        <v>3</v>
      </c>
      <c r="V963">
        <v>1</v>
      </c>
      <c r="X963" t="s">
        <v>7756</v>
      </c>
      <c r="AA963">
        <v>0</v>
      </c>
      <c r="AB963">
        <v>0</v>
      </c>
      <c r="AC963">
        <v>0</v>
      </c>
      <c r="AD963">
        <v>0</v>
      </c>
      <c r="AE963">
        <v>0</v>
      </c>
      <c r="AF963">
        <v>0</v>
      </c>
      <c r="AG963">
        <v>0</v>
      </c>
      <c r="AJ963" s="56"/>
      <c r="AK963" s="56"/>
      <c r="AL963" s="56"/>
      <c r="AP963" t="s">
        <v>1155</v>
      </c>
      <c r="AR963">
        <v>2</v>
      </c>
      <c r="AS963" t="s">
        <v>1152</v>
      </c>
      <c r="AT963">
        <v>1</v>
      </c>
      <c r="AV963">
        <v>11</v>
      </c>
      <c r="AW963">
        <v>7</v>
      </c>
      <c r="AX963">
        <v>4</v>
      </c>
      <c r="AY963" t="s">
        <v>1147</v>
      </c>
      <c r="AZ963" t="s">
        <v>1147</v>
      </c>
      <c r="BA963">
        <v>14</v>
      </c>
      <c r="BD963">
        <v>1000000000</v>
      </c>
      <c r="BE963">
        <v>14</v>
      </c>
      <c r="BF963">
        <v>-0.27</v>
      </c>
      <c r="BG963">
        <v>0</v>
      </c>
      <c r="BH963">
        <v>0</v>
      </c>
      <c r="BI963">
        <v>0</v>
      </c>
      <c r="BJ963">
        <v>0</v>
      </c>
      <c r="BK963">
        <v>0</v>
      </c>
      <c r="BL963">
        <v>0</v>
      </c>
      <c r="BM963">
        <v>14</v>
      </c>
      <c r="BN963">
        <v>-0.27</v>
      </c>
      <c r="BO963">
        <v>0</v>
      </c>
      <c r="BP963">
        <v>0</v>
      </c>
      <c r="BR963">
        <v>0</v>
      </c>
      <c r="BS963">
        <v>3</v>
      </c>
      <c r="BT963">
        <v>5</v>
      </c>
      <c r="BX963">
        <v>0</v>
      </c>
      <c r="BY963">
        <v>1.59</v>
      </c>
      <c r="BZ963">
        <v>0</v>
      </c>
      <c r="CA963">
        <v>10.29</v>
      </c>
      <c r="CB963">
        <v>0</v>
      </c>
      <c r="CC963">
        <v>1</v>
      </c>
      <c r="CD963" s="56">
        <v>42318</v>
      </c>
      <c r="CE963" s="56">
        <v>42342</v>
      </c>
      <c r="CF963" s="56">
        <v>42342</v>
      </c>
      <c r="CG963" s="56">
        <v>42419</v>
      </c>
      <c r="CH963" s="56"/>
      <c r="CI963" s="56"/>
      <c r="CJ963">
        <v>0</v>
      </c>
      <c r="CK963">
        <v>0</v>
      </c>
      <c r="CL963">
        <v>0</v>
      </c>
      <c r="CM963">
        <v>0</v>
      </c>
      <c r="CN963">
        <v>0</v>
      </c>
      <c r="CO963">
        <v>0</v>
      </c>
      <c r="CP963">
        <v>0.95</v>
      </c>
      <c r="CQ963" t="s">
        <v>1154</v>
      </c>
      <c r="CR963" t="s">
        <v>1153</v>
      </c>
      <c r="CS963" t="s">
        <v>1725</v>
      </c>
      <c r="CT963" t="s">
        <v>1397</v>
      </c>
      <c r="CU963" t="s">
        <v>1396</v>
      </c>
      <c r="CV963" t="s">
        <v>4377</v>
      </c>
      <c r="CW963" t="s">
        <v>1727</v>
      </c>
      <c r="CX963" t="s">
        <v>853</v>
      </c>
      <c r="DC963" t="s">
        <v>1387</v>
      </c>
      <c r="DE963" t="s">
        <v>1728</v>
      </c>
    </row>
    <row r="964" spans="1:109" x14ac:dyDescent="0.25">
      <c r="A964" t="s">
        <v>1025</v>
      </c>
      <c r="B964">
        <v>1</v>
      </c>
      <c r="C964" s="56">
        <v>42419</v>
      </c>
      <c r="D964" t="s">
        <v>1153</v>
      </c>
      <c r="E964" t="s">
        <v>4378</v>
      </c>
      <c r="G964" t="s">
        <v>4379</v>
      </c>
      <c r="H964" t="s">
        <v>1144</v>
      </c>
      <c r="I964" t="s">
        <v>1144</v>
      </c>
      <c r="J964" t="s">
        <v>1144</v>
      </c>
      <c r="K964" t="s">
        <v>1144</v>
      </c>
      <c r="L964">
        <v>0.56999999999999995</v>
      </c>
      <c r="M964">
        <v>1.94</v>
      </c>
      <c r="N964">
        <v>0</v>
      </c>
      <c r="O964" s="56">
        <v>0</v>
      </c>
      <c r="P964" s="56">
        <v>0</v>
      </c>
      <c r="Q964">
        <v>1</v>
      </c>
      <c r="R964">
        <v>1</v>
      </c>
      <c r="S964">
        <v>11</v>
      </c>
      <c r="T964">
        <v>8</v>
      </c>
      <c r="U964">
        <v>3</v>
      </c>
      <c r="V964">
        <v>1</v>
      </c>
      <c r="W964" t="s">
        <v>1156</v>
      </c>
      <c r="X964" t="s">
        <v>7755</v>
      </c>
      <c r="AA964">
        <v>0</v>
      </c>
      <c r="AB964">
        <v>0</v>
      </c>
      <c r="AC964">
        <v>0</v>
      </c>
      <c r="AD964">
        <v>0</v>
      </c>
      <c r="AE964">
        <v>0</v>
      </c>
      <c r="AF964">
        <v>0</v>
      </c>
      <c r="AG964">
        <v>0</v>
      </c>
      <c r="AJ964" s="56"/>
      <c r="AK964" s="56"/>
      <c r="AL964" s="56"/>
      <c r="AP964" t="s">
        <v>1155</v>
      </c>
      <c r="AR964">
        <v>5</v>
      </c>
      <c r="AS964" t="s">
        <v>1152</v>
      </c>
      <c r="AT964">
        <v>1</v>
      </c>
      <c r="AV964">
        <v>25</v>
      </c>
      <c r="AW964">
        <v>17</v>
      </c>
      <c r="AX964">
        <v>8</v>
      </c>
      <c r="AY964" t="s">
        <v>1148</v>
      </c>
      <c r="AZ964" t="s">
        <v>1148</v>
      </c>
      <c r="BA964">
        <v>25</v>
      </c>
      <c r="BD964">
        <v>1000000000</v>
      </c>
      <c r="BE964">
        <v>24</v>
      </c>
      <c r="BF964">
        <v>0.04</v>
      </c>
      <c r="BG964">
        <v>0</v>
      </c>
      <c r="BH964">
        <v>0</v>
      </c>
      <c r="BI964">
        <v>0</v>
      </c>
      <c r="BJ964">
        <v>0</v>
      </c>
      <c r="BK964">
        <v>0</v>
      </c>
      <c r="BL964">
        <v>0</v>
      </c>
      <c r="BM964">
        <v>24</v>
      </c>
      <c r="BN964">
        <v>0.04</v>
      </c>
      <c r="BO964">
        <v>0</v>
      </c>
      <c r="BP964">
        <v>0</v>
      </c>
      <c r="BR964">
        <v>0</v>
      </c>
      <c r="BS964">
        <v>7</v>
      </c>
      <c r="BX964">
        <v>0</v>
      </c>
      <c r="BY964">
        <v>0</v>
      </c>
      <c r="BZ964">
        <v>0</v>
      </c>
      <c r="CA964">
        <v>10.49</v>
      </c>
      <c r="CB964">
        <v>0</v>
      </c>
      <c r="CC964">
        <v>1</v>
      </c>
      <c r="CD964" s="56">
        <v>42095</v>
      </c>
      <c r="CE964" s="56">
        <v>42342</v>
      </c>
      <c r="CF964" s="56">
        <v>42342</v>
      </c>
      <c r="CG964" s="56">
        <v>42419</v>
      </c>
      <c r="CH964" s="56"/>
      <c r="CI964" s="56"/>
      <c r="CJ964">
        <v>0.06</v>
      </c>
      <c r="CK964">
        <v>0</v>
      </c>
      <c r="CL964">
        <v>0</v>
      </c>
      <c r="CM964">
        <v>0</v>
      </c>
      <c r="CN964">
        <v>0</v>
      </c>
      <c r="CO964">
        <v>0.61</v>
      </c>
      <c r="CP964">
        <v>0.34</v>
      </c>
      <c r="CQ964" t="s">
        <v>1154</v>
      </c>
      <c r="CR964" t="s">
        <v>1153</v>
      </c>
      <c r="CS964" t="s">
        <v>1725</v>
      </c>
      <c r="CT964" t="s">
        <v>1397</v>
      </c>
      <c r="CU964" t="s">
        <v>1396</v>
      </c>
      <c r="CV964" t="s">
        <v>4380</v>
      </c>
      <c r="CW964" t="s">
        <v>1727</v>
      </c>
      <c r="CX964" t="s">
        <v>853</v>
      </c>
      <c r="DC964" t="s">
        <v>1387</v>
      </c>
      <c r="DE964" t="s">
        <v>1728</v>
      </c>
    </row>
    <row r="965" spans="1:109" x14ac:dyDescent="0.25">
      <c r="A965" t="s">
        <v>1025</v>
      </c>
      <c r="B965">
        <v>1</v>
      </c>
      <c r="C965" s="56">
        <v>42419</v>
      </c>
      <c r="D965" t="s">
        <v>1153</v>
      </c>
      <c r="E965" t="s">
        <v>1619</v>
      </c>
      <c r="G965" t="s">
        <v>4381</v>
      </c>
      <c r="H965" t="s">
        <v>1144</v>
      </c>
      <c r="I965" t="s">
        <v>1144</v>
      </c>
      <c r="J965" t="s">
        <v>1144</v>
      </c>
      <c r="K965" t="s">
        <v>1144</v>
      </c>
      <c r="L965">
        <v>1.95</v>
      </c>
      <c r="M965">
        <v>5.0999999999999996</v>
      </c>
      <c r="N965">
        <v>0</v>
      </c>
      <c r="O965" s="56">
        <v>0</v>
      </c>
      <c r="P965" s="56">
        <v>0</v>
      </c>
      <c r="Q965">
        <v>1</v>
      </c>
      <c r="R965">
        <v>1</v>
      </c>
      <c r="S965">
        <v>11</v>
      </c>
      <c r="T965">
        <v>8</v>
      </c>
      <c r="U965">
        <v>3</v>
      </c>
      <c r="V965">
        <v>1</v>
      </c>
      <c r="W965" t="s">
        <v>1156</v>
      </c>
      <c r="X965" t="s">
        <v>7716</v>
      </c>
      <c r="Y965">
        <v>21</v>
      </c>
      <c r="AA965">
        <v>0</v>
      </c>
      <c r="AB965">
        <v>0</v>
      </c>
      <c r="AC965">
        <v>0</v>
      </c>
      <c r="AD965">
        <v>0</v>
      </c>
      <c r="AE965">
        <v>0</v>
      </c>
      <c r="AF965">
        <v>0</v>
      </c>
      <c r="AG965">
        <v>0</v>
      </c>
      <c r="AJ965" s="56"/>
      <c r="AK965" s="56"/>
      <c r="AL965" s="56"/>
      <c r="AM965">
        <v>10</v>
      </c>
      <c r="AP965" t="s">
        <v>1155</v>
      </c>
      <c r="AR965">
        <v>5</v>
      </c>
      <c r="AS965" t="s">
        <v>1152</v>
      </c>
      <c r="AT965">
        <v>1</v>
      </c>
      <c r="AV965">
        <v>27</v>
      </c>
      <c r="AW965">
        <v>18</v>
      </c>
      <c r="AX965">
        <v>9</v>
      </c>
      <c r="AY965" t="s">
        <v>1145</v>
      </c>
      <c r="AZ965" t="s">
        <v>1148</v>
      </c>
      <c r="BA965">
        <v>20</v>
      </c>
      <c r="BD965">
        <v>1000000000</v>
      </c>
      <c r="BE965">
        <v>14</v>
      </c>
      <c r="BF965">
        <v>0.48</v>
      </c>
      <c r="BG965">
        <v>6</v>
      </c>
      <c r="BH965">
        <v>0</v>
      </c>
      <c r="BI965">
        <v>0</v>
      </c>
      <c r="BJ965">
        <v>0</v>
      </c>
      <c r="BK965">
        <v>0</v>
      </c>
      <c r="BL965">
        <v>0</v>
      </c>
      <c r="BM965">
        <v>20</v>
      </c>
      <c r="BN965">
        <v>0.26</v>
      </c>
      <c r="BO965">
        <v>0</v>
      </c>
      <c r="BP965">
        <v>0</v>
      </c>
      <c r="BR965">
        <v>5</v>
      </c>
      <c r="BS965">
        <v>7</v>
      </c>
      <c r="BX965">
        <v>0</v>
      </c>
      <c r="BY965">
        <v>0</v>
      </c>
      <c r="BZ965">
        <v>0</v>
      </c>
      <c r="CA965">
        <v>7.05</v>
      </c>
      <c r="CB965">
        <v>0</v>
      </c>
      <c r="CC965">
        <v>1</v>
      </c>
      <c r="CD965" s="56">
        <v>42284</v>
      </c>
      <c r="CE965" s="56">
        <v>42342</v>
      </c>
      <c r="CF965" s="56">
        <v>42342</v>
      </c>
      <c r="CG965" s="56">
        <v>42419</v>
      </c>
      <c r="CH965" s="56"/>
      <c r="CI965" s="56"/>
      <c r="CJ965">
        <v>0.22</v>
      </c>
      <c r="CK965">
        <v>0</v>
      </c>
      <c r="CL965">
        <v>0</v>
      </c>
      <c r="CM965">
        <v>0</v>
      </c>
      <c r="CN965">
        <v>0.83</v>
      </c>
      <c r="CO965">
        <v>0.12</v>
      </c>
      <c r="CP965">
        <v>0</v>
      </c>
      <c r="CQ965" t="s">
        <v>1154</v>
      </c>
      <c r="CR965" t="s">
        <v>1153</v>
      </c>
      <c r="CS965" t="s">
        <v>1725</v>
      </c>
      <c r="CT965" t="s">
        <v>1397</v>
      </c>
      <c r="CU965" t="s">
        <v>1396</v>
      </c>
      <c r="CV965" t="s">
        <v>4382</v>
      </c>
      <c r="CW965" t="s">
        <v>1727</v>
      </c>
      <c r="CX965" t="s">
        <v>853</v>
      </c>
      <c r="DC965" t="s">
        <v>1387</v>
      </c>
      <c r="DE965" t="s">
        <v>1728</v>
      </c>
    </row>
    <row r="966" spans="1:109" x14ac:dyDescent="0.25">
      <c r="A966" t="s">
        <v>1025</v>
      </c>
      <c r="B966">
        <v>1</v>
      </c>
      <c r="C966" s="56">
        <v>42419</v>
      </c>
      <c r="D966" t="s">
        <v>1153</v>
      </c>
      <c r="E966" t="s">
        <v>4383</v>
      </c>
      <c r="G966" t="s">
        <v>4384</v>
      </c>
      <c r="H966" t="s">
        <v>1144</v>
      </c>
      <c r="I966" t="s">
        <v>1144</v>
      </c>
      <c r="J966" t="s">
        <v>1144</v>
      </c>
      <c r="K966" t="s">
        <v>1144</v>
      </c>
      <c r="L966">
        <v>5.8</v>
      </c>
      <c r="M966">
        <v>13.31</v>
      </c>
      <c r="N966">
        <v>0</v>
      </c>
      <c r="O966" s="56">
        <v>0</v>
      </c>
      <c r="P966" s="56">
        <v>0</v>
      </c>
      <c r="Q966">
        <v>1</v>
      </c>
      <c r="R966">
        <v>1</v>
      </c>
      <c r="S966">
        <v>11</v>
      </c>
      <c r="T966">
        <v>8</v>
      </c>
      <c r="U966">
        <v>3</v>
      </c>
      <c r="V966">
        <v>1</v>
      </c>
      <c r="X966" t="s">
        <v>7755</v>
      </c>
      <c r="AA966">
        <v>0</v>
      </c>
      <c r="AB966">
        <v>0</v>
      </c>
      <c r="AC966">
        <v>0</v>
      </c>
      <c r="AD966">
        <v>0</v>
      </c>
      <c r="AE966">
        <v>0</v>
      </c>
      <c r="AF966">
        <v>0</v>
      </c>
      <c r="AG966">
        <v>0</v>
      </c>
      <c r="AJ966" s="56"/>
      <c r="AK966" s="56"/>
      <c r="AL966" s="56"/>
      <c r="AP966" t="s">
        <v>1155</v>
      </c>
      <c r="AR966">
        <v>5</v>
      </c>
      <c r="AS966" t="s">
        <v>1152</v>
      </c>
      <c r="AT966">
        <v>1</v>
      </c>
      <c r="AV966">
        <v>24</v>
      </c>
      <c r="AW966">
        <v>16</v>
      </c>
      <c r="AX966">
        <v>8</v>
      </c>
      <c r="AY966" t="s">
        <v>1147</v>
      </c>
      <c r="AZ966" t="s">
        <v>1147</v>
      </c>
      <c r="BA966">
        <v>24</v>
      </c>
      <c r="BD966">
        <v>1000000000</v>
      </c>
      <c r="BE966">
        <v>27</v>
      </c>
      <c r="BF966">
        <v>-0.13</v>
      </c>
      <c r="BG966">
        <v>0</v>
      </c>
      <c r="BH966">
        <v>0</v>
      </c>
      <c r="BI966">
        <v>0</v>
      </c>
      <c r="BJ966">
        <v>0</v>
      </c>
      <c r="BK966">
        <v>0</v>
      </c>
      <c r="BL966">
        <v>0</v>
      </c>
      <c r="BM966">
        <v>27</v>
      </c>
      <c r="BN966">
        <v>-0.13</v>
      </c>
      <c r="BO966">
        <v>0</v>
      </c>
      <c r="BP966">
        <v>0</v>
      </c>
      <c r="BR966">
        <v>0</v>
      </c>
      <c r="BS966">
        <v>7</v>
      </c>
      <c r="BX966">
        <v>0</v>
      </c>
      <c r="BY966">
        <v>17.399999999999999</v>
      </c>
      <c r="BZ966">
        <v>0</v>
      </c>
      <c r="CA966">
        <v>5.65</v>
      </c>
      <c r="CB966">
        <v>0</v>
      </c>
      <c r="CC966">
        <v>1</v>
      </c>
      <c r="CD966" s="56">
        <v>42095</v>
      </c>
      <c r="CE966" s="56">
        <v>42342</v>
      </c>
      <c r="CF966" s="56">
        <v>42342</v>
      </c>
      <c r="CG966" s="56">
        <v>42419</v>
      </c>
      <c r="CH966" s="56"/>
      <c r="CI966" s="56"/>
      <c r="CJ966">
        <v>0.03</v>
      </c>
      <c r="CK966">
        <v>0</v>
      </c>
      <c r="CL966">
        <v>0</v>
      </c>
      <c r="CM966">
        <v>0</v>
      </c>
      <c r="CN966">
        <v>0</v>
      </c>
      <c r="CO966">
        <v>0</v>
      </c>
      <c r="CP966">
        <v>0.95</v>
      </c>
      <c r="CQ966" t="s">
        <v>1154</v>
      </c>
      <c r="CR966" t="s">
        <v>1153</v>
      </c>
      <c r="CS966" t="s">
        <v>1725</v>
      </c>
      <c r="CT966" t="s">
        <v>1397</v>
      </c>
      <c r="CU966" t="s">
        <v>1396</v>
      </c>
      <c r="CV966" t="s">
        <v>4385</v>
      </c>
      <c r="CW966" t="s">
        <v>1727</v>
      </c>
      <c r="CX966" t="s">
        <v>853</v>
      </c>
      <c r="DC966" t="s">
        <v>1387</v>
      </c>
      <c r="DE966" t="s">
        <v>1728</v>
      </c>
    </row>
    <row r="967" spans="1:109" x14ac:dyDescent="0.25">
      <c r="A967" t="s">
        <v>1025</v>
      </c>
      <c r="B967">
        <v>1</v>
      </c>
      <c r="C967" s="56">
        <v>42419</v>
      </c>
      <c r="D967" t="s">
        <v>1153</v>
      </c>
      <c r="E967" t="s">
        <v>4386</v>
      </c>
      <c r="G967" t="s">
        <v>4387</v>
      </c>
      <c r="H967" t="s">
        <v>1144</v>
      </c>
      <c r="I967" t="s">
        <v>1144</v>
      </c>
      <c r="J967" t="s">
        <v>1144</v>
      </c>
      <c r="K967" t="s">
        <v>1144</v>
      </c>
      <c r="L967">
        <v>1.18</v>
      </c>
      <c r="M967">
        <v>4.1100000000000003</v>
      </c>
      <c r="N967">
        <v>0</v>
      </c>
      <c r="O967" s="56">
        <v>0</v>
      </c>
      <c r="P967" s="56">
        <v>0</v>
      </c>
      <c r="Q967">
        <v>1</v>
      </c>
      <c r="R967">
        <v>1</v>
      </c>
      <c r="S967">
        <v>11</v>
      </c>
      <c r="T967">
        <v>8</v>
      </c>
      <c r="U967">
        <v>3</v>
      </c>
      <c r="V967">
        <v>1</v>
      </c>
      <c r="X967" t="s">
        <v>7755</v>
      </c>
      <c r="AA967">
        <v>0</v>
      </c>
      <c r="AB967">
        <v>0</v>
      </c>
      <c r="AC967">
        <v>0</v>
      </c>
      <c r="AD967">
        <v>0</v>
      </c>
      <c r="AE967">
        <v>0</v>
      </c>
      <c r="AF967">
        <v>0</v>
      </c>
      <c r="AG967">
        <v>0</v>
      </c>
      <c r="AJ967" s="56"/>
      <c r="AK967" s="56"/>
      <c r="AL967" s="56"/>
      <c r="AP967" t="s">
        <v>1155</v>
      </c>
      <c r="AR967">
        <v>2</v>
      </c>
      <c r="AS967" t="s">
        <v>1152</v>
      </c>
      <c r="AT967">
        <v>1</v>
      </c>
      <c r="AV967">
        <v>10</v>
      </c>
      <c r="AW967">
        <v>7</v>
      </c>
      <c r="AX967">
        <v>3</v>
      </c>
      <c r="AY967" t="s">
        <v>1147</v>
      </c>
      <c r="AZ967" t="s">
        <v>1147</v>
      </c>
      <c r="BA967">
        <v>10</v>
      </c>
      <c r="BD967">
        <v>1000000000</v>
      </c>
      <c r="BE967">
        <v>12</v>
      </c>
      <c r="BF967">
        <v>-0.2</v>
      </c>
      <c r="BG967">
        <v>0</v>
      </c>
      <c r="BH967">
        <v>0</v>
      </c>
      <c r="BI967">
        <v>0</v>
      </c>
      <c r="BJ967">
        <v>0</v>
      </c>
      <c r="BK967">
        <v>0</v>
      </c>
      <c r="BL967">
        <v>0</v>
      </c>
      <c r="BM967">
        <v>12</v>
      </c>
      <c r="BN967">
        <v>-0.2</v>
      </c>
      <c r="BO967">
        <v>0</v>
      </c>
      <c r="BP967">
        <v>0</v>
      </c>
      <c r="BR967">
        <v>0</v>
      </c>
      <c r="BS967">
        <v>3</v>
      </c>
      <c r="BX967">
        <v>0</v>
      </c>
      <c r="BY967">
        <v>2.36</v>
      </c>
      <c r="BZ967">
        <v>0</v>
      </c>
      <c r="CA967">
        <v>10.84</v>
      </c>
      <c r="CB967">
        <v>0</v>
      </c>
      <c r="CC967">
        <v>1</v>
      </c>
      <c r="CD967" s="56">
        <v>42095</v>
      </c>
      <c r="CE967" s="56">
        <v>42342</v>
      </c>
      <c r="CF967" s="56">
        <v>42342</v>
      </c>
      <c r="CG967" s="56">
        <v>42419</v>
      </c>
      <c r="CH967" s="56"/>
      <c r="CI967" s="56"/>
      <c r="CJ967">
        <v>0</v>
      </c>
      <c r="CK967">
        <v>0</v>
      </c>
      <c r="CL967">
        <v>0</v>
      </c>
      <c r="CM967">
        <v>0</v>
      </c>
      <c r="CN967">
        <v>0</v>
      </c>
      <c r="CO967">
        <v>0</v>
      </c>
      <c r="CP967">
        <v>0.95</v>
      </c>
      <c r="CQ967" t="s">
        <v>1154</v>
      </c>
      <c r="CR967" t="s">
        <v>1153</v>
      </c>
      <c r="CS967" t="s">
        <v>1725</v>
      </c>
      <c r="CT967" t="s">
        <v>1397</v>
      </c>
      <c r="CU967" t="s">
        <v>1396</v>
      </c>
      <c r="CV967" t="s">
        <v>4388</v>
      </c>
      <c r="CW967" t="s">
        <v>2121</v>
      </c>
      <c r="CX967" t="s">
        <v>853</v>
      </c>
      <c r="DC967" t="s">
        <v>1387</v>
      </c>
      <c r="DE967" t="s">
        <v>1728</v>
      </c>
    </row>
    <row r="968" spans="1:109" x14ac:dyDescent="0.25">
      <c r="A968" t="s">
        <v>1025</v>
      </c>
      <c r="B968">
        <v>1</v>
      </c>
      <c r="C968" s="56">
        <v>42419</v>
      </c>
      <c r="D968" t="s">
        <v>1153</v>
      </c>
      <c r="E968" t="s">
        <v>4389</v>
      </c>
      <c r="G968" t="s">
        <v>4390</v>
      </c>
      <c r="H968" t="s">
        <v>1144</v>
      </c>
      <c r="I968" t="s">
        <v>1144</v>
      </c>
      <c r="J968" t="s">
        <v>1144</v>
      </c>
      <c r="K968" t="s">
        <v>1144</v>
      </c>
      <c r="L968">
        <v>45.84</v>
      </c>
      <c r="M968">
        <v>132.13</v>
      </c>
      <c r="N968">
        <v>0</v>
      </c>
      <c r="O968" s="56">
        <v>0</v>
      </c>
      <c r="P968" s="56">
        <v>0</v>
      </c>
      <c r="Q968">
        <v>1</v>
      </c>
      <c r="R968">
        <v>1</v>
      </c>
      <c r="S968">
        <v>11</v>
      </c>
      <c r="T968">
        <v>8</v>
      </c>
      <c r="U968">
        <v>3</v>
      </c>
      <c r="V968">
        <v>1</v>
      </c>
      <c r="X968" t="s">
        <v>7755</v>
      </c>
      <c r="AA968">
        <v>0</v>
      </c>
      <c r="AB968">
        <v>0</v>
      </c>
      <c r="AC968">
        <v>0</v>
      </c>
      <c r="AD968">
        <v>0</v>
      </c>
      <c r="AE968">
        <v>0</v>
      </c>
      <c r="AF968">
        <v>0</v>
      </c>
      <c r="AG968">
        <v>0</v>
      </c>
      <c r="AJ968" s="56"/>
      <c r="AK968" s="56"/>
      <c r="AL968" s="56"/>
      <c r="AM968">
        <v>1</v>
      </c>
      <c r="AP968" t="s">
        <v>1155</v>
      </c>
      <c r="AS968" t="s">
        <v>1152</v>
      </c>
      <c r="AT968">
        <v>1</v>
      </c>
      <c r="AV968">
        <v>0</v>
      </c>
      <c r="AW968">
        <v>0</v>
      </c>
      <c r="AX968">
        <v>0</v>
      </c>
      <c r="AY968" t="s">
        <v>1388</v>
      </c>
      <c r="AZ968" t="s">
        <v>1388</v>
      </c>
      <c r="BA968">
        <v>0</v>
      </c>
      <c r="BD968">
        <v>1000000000</v>
      </c>
      <c r="BE968">
        <v>1</v>
      </c>
      <c r="BF968">
        <v>0</v>
      </c>
      <c r="BG968">
        <v>0</v>
      </c>
      <c r="BH968">
        <v>0</v>
      </c>
      <c r="BI968">
        <v>0</v>
      </c>
      <c r="BJ968">
        <v>0</v>
      </c>
      <c r="BK968">
        <v>0</v>
      </c>
      <c r="BL968">
        <v>0</v>
      </c>
      <c r="BM968">
        <v>1</v>
      </c>
      <c r="BN968">
        <v>0</v>
      </c>
      <c r="BO968">
        <v>0</v>
      </c>
      <c r="BP968">
        <v>0</v>
      </c>
      <c r="BR968">
        <v>0</v>
      </c>
      <c r="BS968">
        <v>0</v>
      </c>
      <c r="BX968">
        <v>0</v>
      </c>
      <c r="BY968">
        <v>0</v>
      </c>
      <c r="BZ968">
        <v>0</v>
      </c>
      <c r="CA968">
        <v>0</v>
      </c>
      <c r="CB968">
        <v>0</v>
      </c>
      <c r="CC968">
        <v>1</v>
      </c>
      <c r="CD968" s="56">
        <v>42095</v>
      </c>
      <c r="CE968" s="56">
        <v>42342</v>
      </c>
      <c r="CF968" s="56">
        <v>42342</v>
      </c>
      <c r="CG968" s="56">
        <v>42419</v>
      </c>
      <c r="CH968" s="56"/>
      <c r="CI968" s="56"/>
      <c r="CJ968">
        <v>0</v>
      </c>
      <c r="CK968">
        <v>0</v>
      </c>
      <c r="CL968">
        <v>0</v>
      </c>
      <c r="CM968">
        <v>0</v>
      </c>
      <c r="CN968">
        <v>0</v>
      </c>
      <c r="CO968">
        <v>0</v>
      </c>
      <c r="CP968">
        <v>0.95</v>
      </c>
      <c r="CQ968" t="s">
        <v>1154</v>
      </c>
      <c r="CR968" t="s">
        <v>1153</v>
      </c>
      <c r="CS968" t="s">
        <v>1725</v>
      </c>
      <c r="CT968" t="s">
        <v>1397</v>
      </c>
      <c r="CU968" t="s">
        <v>1396</v>
      </c>
      <c r="CV968" t="s">
        <v>4391</v>
      </c>
      <c r="CW968" t="s">
        <v>1738</v>
      </c>
      <c r="CX968" t="s">
        <v>853</v>
      </c>
      <c r="DC968" t="s">
        <v>1387</v>
      </c>
      <c r="DE968" t="s">
        <v>1728</v>
      </c>
    </row>
    <row r="969" spans="1:109" x14ac:dyDescent="0.25">
      <c r="A969" t="s">
        <v>1025</v>
      </c>
      <c r="B969">
        <v>1</v>
      </c>
      <c r="C969" s="56">
        <v>42419</v>
      </c>
      <c r="D969" t="s">
        <v>1153</v>
      </c>
      <c r="E969" t="s">
        <v>4392</v>
      </c>
      <c r="G969" t="s">
        <v>4393</v>
      </c>
      <c r="H969" t="s">
        <v>1144</v>
      </c>
      <c r="I969" t="s">
        <v>1144</v>
      </c>
      <c r="J969" t="s">
        <v>1144</v>
      </c>
      <c r="K969" t="s">
        <v>1144</v>
      </c>
      <c r="L969">
        <v>0.59</v>
      </c>
      <c r="M969">
        <v>12.5</v>
      </c>
      <c r="N969">
        <v>0</v>
      </c>
      <c r="O969" s="56">
        <v>0</v>
      </c>
      <c r="P969" s="56">
        <v>0</v>
      </c>
      <c r="Q969">
        <v>1</v>
      </c>
      <c r="R969">
        <v>1</v>
      </c>
      <c r="S969">
        <v>11</v>
      </c>
      <c r="T969">
        <v>8</v>
      </c>
      <c r="U969">
        <v>3</v>
      </c>
      <c r="V969">
        <v>1</v>
      </c>
      <c r="X969" t="s">
        <v>7755</v>
      </c>
      <c r="AA969">
        <v>0</v>
      </c>
      <c r="AB969">
        <v>0</v>
      </c>
      <c r="AC969">
        <v>0</v>
      </c>
      <c r="AD969">
        <v>0</v>
      </c>
      <c r="AE969">
        <v>0</v>
      </c>
      <c r="AF969">
        <v>0</v>
      </c>
      <c r="AG969">
        <v>0</v>
      </c>
      <c r="AJ969" s="56"/>
      <c r="AK969" s="56"/>
      <c r="AL969" s="56"/>
      <c r="AP969" t="s">
        <v>1155</v>
      </c>
      <c r="AS969" t="s">
        <v>1152</v>
      </c>
      <c r="AT969">
        <v>1</v>
      </c>
      <c r="AV969">
        <v>0</v>
      </c>
      <c r="AW969">
        <v>0</v>
      </c>
      <c r="AX969">
        <v>0</v>
      </c>
      <c r="AY969" t="s">
        <v>1388</v>
      </c>
      <c r="AZ969" t="s">
        <v>1388</v>
      </c>
      <c r="BA969">
        <v>0</v>
      </c>
      <c r="BD969">
        <v>1000000000</v>
      </c>
      <c r="BE969">
        <v>26</v>
      </c>
      <c r="BF969">
        <v>0</v>
      </c>
      <c r="BG969">
        <v>0</v>
      </c>
      <c r="BH969">
        <v>0</v>
      </c>
      <c r="BI969">
        <v>0</v>
      </c>
      <c r="BJ969">
        <v>0</v>
      </c>
      <c r="BK969">
        <v>0</v>
      </c>
      <c r="BL969">
        <v>0</v>
      </c>
      <c r="BM969">
        <v>26</v>
      </c>
      <c r="BN969">
        <v>0</v>
      </c>
      <c r="BO969">
        <v>0</v>
      </c>
      <c r="BP969">
        <v>0</v>
      </c>
      <c r="BR969">
        <v>0</v>
      </c>
      <c r="BS969">
        <v>0</v>
      </c>
      <c r="BX969">
        <v>0</v>
      </c>
      <c r="BY969">
        <v>0</v>
      </c>
      <c r="BZ969">
        <v>0</v>
      </c>
      <c r="CA969">
        <v>0</v>
      </c>
      <c r="CB969">
        <v>0</v>
      </c>
      <c r="CC969">
        <v>1</v>
      </c>
      <c r="CD969" s="56">
        <v>42095</v>
      </c>
      <c r="CE969" s="56">
        <v>42342</v>
      </c>
      <c r="CF969" s="56">
        <v>42342</v>
      </c>
      <c r="CG969" s="56">
        <v>42419</v>
      </c>
      <c r="CH969" s="56"/>
      <c r="CI969" s="56"/>
      <c r="CJ969">
        <v>0</v>
      </c>
      <c r="CK969">
        <v>0</v>
      </c>
      <c r="CL969">
        <v>0</v>
      </c>
      <c r="CM969">
        <v>0</v>
      </c>
      <c r="CN969">
        <v>0</v>
      </c>
      <c r="CO969">
        <v>0</v>
      </c>
      <c r="CP969">
        <v>0.95</v>
      </c>
      <c r="CQ969" t="s">
        <v>1154</v>
      </c>
      <c r="CR969" t="s">
        <v>1153</v>
      </c>
      <c r="CS969" t="s">
        <v>1725</v>
      </c>
      <c r="CT969" t="s">
        <v>1397</v>
      </c>
      <c r="CU969" t="s">
        <v>1396</v>
      </c>
      <c r="CV969" t="s">
        <v>4394</v>
      </c>
      <c r="CW969" t="s">
        <v>1738</v>
      </c>
      <c r="CX969" t="s">
        <v>853</v>
      </c>
      <c r="DC969" t="s">
        <v>1387</v>
      </c>
      <c r="DE969" t="s">
        <v>1728</v>
      </c>
    </row>
    <row r="970" spans="1:109" x14ac:dyDescent="0.25">
      <c r="A970" t="s">
        <v>1025</v>
      </c>
      <c r="B970">
        <v>1</v>
      </c>
      <c r="C970" s="56">
        <v>42419</v>
      </c>
      <c r="D970" t="s">
        <v>1153</v>
      </c>
      <c r="E970" t="s">
        <v>1620</v>
      </c>
      <c r="G970" t="s">
        <v>4395</v>
      </c>
      <c r="H970" t="s">
        <v>1144</v>
      </c>
      <c r="I970" t="s">
        <v>1144</v>
      </c>
      <c r="J970" t="s">
        <v>1144</v>
      </c>
      <c r="K970" t="s">
        <v>1144</v>
      </c>
      <c r="L970">
        <v>19.25</v>
      </c>
      <c r="M970">
        <v>69.989999999999995</v>
      </c>
      <c r="N970">
        <v>0</v>
      </c>
      <c r="O970" s="56">
        <v>0</v>
      </c>
      <c r="P970" s="56">
        <v>0</v>
      </c>
      <c r="Q970">
        <v>1</v>
      </c>
      <c r="R970">
        <v>1</v>
      </c>
      <c r="S970">
        <v>11</v>
      </c>
      <c r="T970">
        <v>8</v>
      </c>
      <c r="U970">
        <v>3</v>
      </c>
      <c r="V970">
        <v>1</v>
      </c>
      <c r="W970" t="s">
        <v>1156</v>
      </c>
      <c r="X970" t="s">
        <v>7755</v>
      </c>
      <c r="Y970">
        <v>11</v>
      </c>
      <c r="AA970">
        <v>0</v>
      </c>
      <c r="AB970">
        <v>0</v>
      </c>
      <c r="AC970">
        <v>0</v>
      </c>
      <c r="AD970">
        <v>0</v>
      </c>
      <c r="AE970">
        <v>0</v>
      </c>
      <c r="AF970">
        <v>0</v>
      </c>
      <c r="AG970">
        <v>0</v>
      </c>
      <c r="AJ970" s="56"/>
      <c r="AK970" s="56"/>
      <c r="AL970" s="56"/>
      <c r="AP970" t="s">
        <v>1155</v>
      </c>
      <c r="AR970">
        <v>2</v>
      </c>
      <c r="AS970" t="s">
        <v>1152</v>
      </c>
      <c r="AT970">
        <v>1</v>
      </c>
      <c r="AV970">
        <v>14</v>
      </c>
      <c r="AW970">
        <v>9</v>
      </c>
      <c r="AX970">
        <v>5</v>
      </c>
      <c r="AY970" t="s">
        <v>1145</v>
      </c>
      <c r="AZ970" t="s">
        <v>1145</v>
      </c>
      <c r="BA970">
        <v>14</v>
      </c>
      <c r="BD970">
        <v>1000000000</v>
      </c>
      <c r="BE970">
        <v>6</v>
      </c>
      <c r="BF970">
        <v>0.56999999999999995</v>
      </c>
      <c r="BG970">
        <v>0</v>
      </c>
      <c r="BH970">
        <v>0</v>
      </c>
      <c r="BI970">
        <v>0</v>
      </c>
      <c r="BJ970">
        <v>0</v>
      </c>
      <c r="BK970">
        <v>0</v>
      </c>
      <c r="BL970">
        <v>2</v>
      </c>
      <c r="BM970">
        <v>8</v>
      </c>
      <c r="BN970">
        <v>0.43</v>
      </c>
      <c r="BO970">
        <v>0</v>
      </c>
      <c r="BP970">
        <v>0</v>
      </c>
      <c r="BR970">
        <v>6</v>
      </c>
      <c r="BS970">
        <v>4</v>
      </c>
      <c r="BX970">
        <v>0</v>
      </c>
      <c r="BY970">
        <v>0</v>
      </c>
      <c r="BZ970">
        <v>0</v>
      </c>
      <c r="CA970">
        <v>11.5</v>
      </c>
      <c r="CB970">
        <v>0</v>
      </c>
      <c r="CC970">
        <v>1</v>
      </c>
      <c r="CD970" s="56">
        <v>42095</v>
      </c>
      <c r="CE970" s="56">
        <v>42342</v>
      </c>
      <c r="CF970" s="56">
        <v>42342</v>
      </c>
      <c r="CG970" s="56">
        <v>42419</v>
      </c>
      <c r="CH970" s="56"/>
      <c r="CI970" s="56"/>
      <c r="CJ970">
        <v>0.31</v>
      </c>
      <c r="CK970">
        <v>0</v>
      </c>
      <c r="CL970">
        <v>0</v>
      </c>
      <c r="CM970">
        <v>0</v>
      </c>
      <c r="CN970">
        <v>0.39</v>
      </c>
      <c r="CO970">
        <v>0.56000000000000005</v>
      </c>
      <c r="CP970">
        <v>0</v>
      </c>
      <c r="CQ970" t="s">
        <v>1154</v>
      </c>
      <c r="CR970" t="s">
        <v>1153</v>
      </c>
      <c r="CS970" t="s">
        <v>1725</v>
      </c>
      <c r="CT970" t="s">
        <v>1397</v>
      </c>
      <c r="CU970" t="s">
        <v>1396</v>
      </c>
      <c r="CV970" t="s">
        <v>4396</v>
      </c>
      <c r="CW970" t="s">
        <v>1727</v>
      </c>
      <c r="CX970" t="s">
        <v>853</v>
      </c>
      <c r="DC970" t="s">
        <v>1387</v>
      </c>
      <c r="DE970" t="s">
        <v>1728</v>
      </c>
    </row>
    <row r="971" spans="1:109" x14ac:dyDescent="0.25">
      <c r="A971" t="s">
        <v>1025</v>
      </c>
      <c r="B971">
        <v>1</v>
      </c>
      <c r="C971" s="56">
        <v>42419</v>
      </c>
      <c r="D971" t="s">
        <v>1153</v>
      </c>
      <c r="E971" t="s">
        <v>1621</v>
      </c>
      <c r="G971" t="s">
        <v>4397</v>
      </c>
      <c r="H971" t="s">
        <v>1144</v>
      </c>
      <c r="I971" t="s">
        <v>1144</v>
      </c>
      <c r="J971" t="s">
        <v>1144</v>
      </c>
      <c r="K971" t="s">
        <v>1144</v>
      </c>
      <c r="L971">
        <v>0.31</v>
      </c>
      <c r="M971">
        <v>1.28</v>
      </c>
      <c r="N971">
        <v>0</v>
      </c>
      <c r="O971" s="56">
        <v>0</v>
      </c>
      <c r="P971" s="56">
        <v>0</v>
      </c>
      <c r="Q971">
        <v>1</v>
      </c>
      <c r="R971">
        <v>1</v>
      </c>
      <c r="S971">
        <v>11</v>
      </c>
      <c r="T971">
        <v>8</v>
      </c>
      <c r="U971">
        <v>3</v>
      </c>
      <c r="V971">
        <v>1</v>
      </c>
      <c r="W971" t="s">
        <v>1156</v>
      </c>
      <c r="X971" t="s">
        <v>7716</v>
      </c>
      <c r="Y971">
        <v>67</v>
      </c>
      <c r="AA971">
        <v>0</v>
      </c>
      <c r="AB971">
        <v>0</v>
      </c>
      <c r="AC971">
        <v>0</v>
      </c>
      <c r="AD971">
        <v>0</v>
      </c>
      <c r="AE971">
        <v>0</v>
      </c>
      <c r="AF971">
        <v>0</v>
      </c>
      <c r="AG971">
        <v>0</v>
      </c>
      <c r="AJ971" s="56"/>
      <c r="AK971" s="56"/>
      <c r="AL971" s="56"/>
      <c r="AP971" t="s">
        <v>1155</v>
      </c>
      <c r="AR971">
        <v>5</v>
      </c>
      <c r="AS971" t="s">
        <v>1152</v>
      </c>
      <c r="AT971">
        <v>1</v>
      </c>
      <c r="AV971">
        <v>84</v>
      </c>
      <c r="AW971">
        <v>56</v>
      </c>
      <c r="AX971">
        <v>28</v>
      </c>
      <c r="AY971" t="s">
        <v>1145</v>
      </c>
      <c r="AZ971" t="s">
        <v>1148</v>
      </c>
      <c r="BA971">
        <v>120</v>
      </c>
      <c r="BD971">
        <v>1000000000</v>
      </c>
      <c r="BE971">
        <v>29</v>
      </c>
      <c r="BF971">
        <v>0.65</v>
      </c>
      <c r="BG971">
        <v>0</v>
      </c>
      <c r="BH971">
        <v>0</v>
      </c>
      <c r="BI971">
        <v>0</v>
      </c>
      <c r="BJ971">
        <v>0</v>
      </c>
      <c r="BK971">
        <v>0</v>
      </c>
      <c r="BL971">
        <v>35</v>
      </c>
      <c r="BM971">
        <v>64</v>
      </c>
      <c r="BN971">
        <v>0.24</v>
      </c>
      <c r="BO971">
        <v>0</v>
      </c>
      <c r="BP971">
        <v>0</v>
      </c>
      <c r="BR971">
        <v>20</v>
      </c>
      <c r="BS971">
        <v>23</v>
      </c>
      <c r="BT971">
        <v>5</v>
      </c>
      <c r="BX971">
        <v>0</v>
      </c>
      <c r="BY971">
        <v>0</v>
      </c>
      <c r="BZ971">
        <v>0</v>
      </c>
      <c r="CA971">
        <v>13.65</v>
      </c>
      <c r="CB971">
        <v>0</v>
      </c>
      <c r="CC971">
        <v>1</v>
      </c>
      <c r="CD971" s="56">
        <v>42284</v>
      </c>
      <c r="CE971" s="56">
        <v>42342</v>
      </c>
      <c r="CF971" s="56">
        <v>42342</v>
      </c>
      <c r="CG971" s="56">
        <v>42419</v>
      </c>
      <c r="CH971" s="56"/>
      <c r="CI971" s="56"/>
      <c r="CJ971">
        <v>0.28999999999999998</v>
      </c>
      <c r="CK971">
        <v>0</v>
      </c>
      <c r="CL971">
        <v>0</v>
      </c>
      <c r="CM971">
        <v>0</v>
      </c>
      <c r="CN971">
        <v>0.79</v>
      </c>
      <c r="CO971">
        <v>0.16</v>
      </c>
      <c r="CP971">
        <v>0</v>
      </c>
      <c r="CQ971" t="s">
        <v>1154</v>
      </c>
      <c r="CR971" t="s">
        <v>1153</v>
      </c>
      <c r="CS971" t="s">
        <v>1725</v>
      </c>
      <c r="CT971" t="s">
        <v>1397</v>
      </c>
      <c r="CU971" t="s">
        <v>1396</v>
      </c>
      <c r="CV971" t="s">
        <v>4398</v>
      </c>
      <c r="CW971" t="s">
        <v>1727</v>
      </c>
      <c r="CX971" t="s">
        <v>853</v>
      </c>
      <c r="DC971" t="s">
        <v>1387</v>
      </c>
      <c r="DE971" t="s">
        <v>1728</v>
      </c>
    </row>
    <row r="972" spans="1:109" x14ac:dyDescent="0.25">
      <c r="A972" t="s">
        <v>1025</v>
      </c>
      <c r="B972">
        <v>1</v>
      </c>
      <c r="C972" s="56">
        <v>42419</v>
      </c>
      <c r="D972" t="s">
        <v>1153</v>
      </c>
      <c r="E972" t="s">
        <v>4399</v>
      </c>
      <c r="G972" t="s">
        <v>4400</v>
      </c>
      <c r="H972" t="s">
        <v>1144</v>
      </c>
      <c r="I972" t="s">
        <v>1144</v>
      </c>
      <c r="J972" t="s">
        <v>1144</v>
      </c>
      <c r="K972" t="s">
        <v>1144</v>
      </c>
      <c r="L972">
        <v>28.18</v>
      </c>
      <c r="M972">
        <v>57.77</v>
      </c>
      <c r="N972">
        <v>0</v>
      </c>
      <c r="O972" s="56">
        <v>0</v>
      </c>
      <c r="P972" s="56">
        <v>0</v>
      </c>
      <c r="Q972">
        <v>1</v>
      </c>
      <c r="R972">
        <v>1</v>
      </c>
      <c r="S972">
        <v>11</v>
      </c>
      <c r="T972">
        <v>8</v>
      </c>
      <c r="U972">
        <v>3</v>
      </c>
      <c r="V972">
        <v>1</v>
      </c>
      <c r="X972" t="s">
        <v>7755</v>
      </c>
      <c r="AA972">
        <v>0</v>
      </c>
      <c r="AB972">
        <v>0</v>
      </c>
      <c r="AC972">
        <v>0</v>
      </c>
      <c r="AD972">
        <v>0</v>
      </c>
      <c r="AE972">
        <v>0</v>
      </c>
      <c r="AF972">
        <v>0</v>
      </c>
      <c r="AG972">
        <v>0</v>
      </c>
      <c r="AJ972" s="56"/>
      <c r="AK972" s="56"/>
      <c r="AL972" s="56"/>
      <c r="AP972" t="s">
        <v>1155</v>
      </c>
      <c r="AS972" t="s">
        <v>1152</v>
      </c>
      <c r="AT972">
        <v>1</v>
      </c>
      <c r="AV972">
        <v>2</v>
      </c>
      <c r="AW972">
        <v>2</v>
      </c>
      <c r="AX972">
        <v>1</v>
      </c>
      <c r="AY972" t="s">
        <v>1147</v>
      </c>
      <c r="AZ972" t="s">
        <v>1147</v>
      </c>
      <c r="BA972">
        <v>2</v>
      </c>
      <c r="BD972">
        <v>1000000000</v>
      </c>
      <c r="BE972">
        <v>54</v>
      </c>
      <c r="BF972">
        <v>-26</v>
      </c>
      <c r="BG972">
        <v>0</v>
      </c>
      <c r="BH972">
        <v>0</v>
      </c>
      <c r="BI972">
        <v>0</v>
      </c>
      <c r="BJ972">
        <v>0</v>
      </c>
      <c r="BK972">
        <v>0</v>
      </c>
      <c r="BL972">
        <v>0</v>
      </c>
      <c r="BM972">
        <v>54</v>
      </c>
      <c r="BN972">
        <v>-26</v>
      </c>
      <c r="BO972">
        <v>0</v>
      </c>
      <c r="BP972">
        <v>0</v>
      </c>
      <c r="BR972">
        <v>0</v>
      </c>
      <c r="BS972">
        <v>1</v>
      </c>
      <c r="BX972">
        <v>0</v>
      </c>
      <c r="BY972">
        <v>1465.36</v>
      </c>
      <c r="BZ972">
        <v>0</v>
      </c>
      <c r="CA972">
        <v>4.58</v>
      </c>
      <c r="CB972">
        <v>0</v>
      </c>
      <c r="CC972">
        <v>1</v>
      </c>
      <c r="CD972" s="56">
        <v>42095</v>
      </c>
      <c r="CE972" s="56">
        <v>42342</v>
      </c>
      <c r="CF972" s="56">
        <v>42342</v>
      </c>
      <c r="CG972" s="56">
        <v>42419</v>
      </c>
      <c r="CH972" s="56"/>
      <c r="CI972" s="56"/>
      <c r="CJ972">
        <v>0.02</v>
      </c>
      <c r="CK972">
        <v>0</v>
      </c>
      <c r="CL972">
        <v>0</v>
      </c>
      <c r="CM972">
        <v>0</v>
      </c>
      <c r="CN972">
        <v>0</v>
      </c>
      <c r="CO972">
        <v>0</v>
      </c>
      <c r="CP972">
        <v>0.95</v>
      </c>
      <c r="CQ972" t="s">
        <v>1154</v>
      </c>
      <c r="CR972" t="s">
        <v>1153</v>
      </c>
      <c r="CS972" t="s">
        <v>1725</v>
      </c>
      <c r="CT972" t="s">
        <v>1397</v>
      </c>
      <c r="CU972" t="s">
        <v>1396</v>
      </c>
      <c r="CV972" t="s">
        <v>4401</v>
      </c>
      <c r="CW972" t="s">
        <v>1727</v>
      </c>
      <c r="CX972" t="s">
        <v>853</v>
      </c>
      <c r="DC972" t="s">
        <v>1387</v>
      </c>
      <c r="DE972" t="s">
        <v>1728</v>
      </c>
    </row>
    <row r="973" spans="1:109" x14ac:dyDescent="0.25">
      <c r="A973" t="s">
        <v>1025</v>
      </c>
      <c r="B973">
        <v>1</v>
      </c>
      <c r="C973" s="56">
        <v>42419</v>
      </c>
      <c r="D973" t="s">
        <v>1153</v>
      </c>
      <c r="E973" t="s">
        <v>4402</v>
      </c>
      <c r="G973" t="s">
        <v>4403</v>
      </c>
      <c r="H973" t="s">
        <v>1144</v>
      </c>
      <c r="I973" t="s">
        <v>1144</v>
      </c>
      <c r="J973" t="s">
        <v>1144</v>
      </c>
      <c r="K973" t="s">
        <v>1144</v>
      </c>
      <c r="L973">
        <v>0.73</v>
      </c>
      <c r="M973">
        <v>3.39</v>
      </c>
      <c r="N973">
        <v>0</v>
      </c>
      <c r="O973" s="56">
        <v>0</v>
      </c>
      <c r="P973" s="56">
        <v>0</v>
      </c>
      <c r="Q973">
        <v>1</v>
      </c>
      <c r="R973">
        <v>1</v>
      </c>
      <c r="S973">
        <v>11</v>
      </c>
      <c r="T973">
        <v>8</v>
      </c>
      <c r="U973">
        <v>3</v>
      </c>
      <c r="V973">
        <v>1</v>
      </c>
      <c r="X973" t="s">
        <v>7755</v>
      </c>
      <c r="AA973">
        <v>0</v>
      </c>
      <c r="AB973">
        <v>0</v>
      </c>
      <c r="AC973">
        <v>0</v>
      </c>
      <c r="AD973">
        <v>0</v>
      </c>
      <c r="AE973">
        <v>0</v>
      </c>
      <c r="AF973">
        <v>0</v>
      </c>
      <c r="AG973">
        <v>0</v>
      </c>
      <c r="AJ973" s="56"/>
      <c r="AK973" s="56"/>
      <c r="AL973" s="56"/>
      <c r="AP973" t="s">
        <v>1155</v>
      </c>
      <c r="AR973">
        <v>2</v>
      </c>
      <c r="AS973" t="s">
        <v>1152</v>
      </c>
      <c r="AT973">
        <v>1</v>
      </c>
      <c r="AV973">
        <v>10</v>
      </c>
      <c r="AW973">
        <v>7</v>
      </c>
      <c r="AX973">
        <v>3</v>
      </c>
      <c r="AY973" t="s">
        <v>1147</v>
      </c>
      <c r="AZ973" t="s">
        <v>1147</v>
      </c>
      <c r="BA973">
        <v>10</v>
      </c>
      <c r="BD973">
        <v>1000000000</v>
      </c>
      <c r="BE973">
        <v>11</v>
      </c>
      <c r="BF973">
        <v>-0.1</v>
      </c>
      <c r="BG973">
        <v>0</v>
      </c>
      <c r="BH973">
        <v>0</v>
      </c>
      <c r="BI973">
        <v>0</v>
      </c>
      <c r="BJ973">
        <v>0</v>
      </c>
      <c r="BK973">
        <v>0</v>
      </c>
      <c r="BL973">
        <v>0</v>
      </c>
      <c r="BM973">
        <v>11</v>
      </c>
      <c r="BN973">
        <v>-0.1</v>
      </c>
      <c r="BO973">
        <v>0</v>
      </c>
      <c r="BP973">
        <v>0</v>
      </c>
      <c r="BR973">
        <v>0</v>
      </c>
      <c r="BS973">
        <v>3</v>
      </c>
      <c r="BX973">
        <v>0</v>
      </c>
      <c r="BY973">
        <v>0.73</v>
      </c>
      <c r="BZ973">
        <v>0</v>
      </c>
      <c r="CA973">
        <v>15.9</v>
      </c>
      <c r="CB973">
        <v>0</v>
      </c>
      <c r="CC973">
        <v>1</v>
      </c>
      <c r="CD973" s="56">
        <v>42095</v>
      </c>
      <c r="CE973" s="56">
        <v>42342</v>
      </c>
      <c r="CF973" s="56">
        <v>42342</v>
      </c>
      <c r="CG973" s="56">
        <v>42419</v>
      </c>
      <c r="CH973" s="56"/>
      <c r="CI973" s="56"/>
      <c r="CJ973">
        <v>0.04</v>
      </c>
      <c r="CK973">
        <v>0</v>
      </c>
      <c r="CL973">
        <v>0</v>
      </c>
      <c r="CM973">
        <v>0</v>
      </c>
      <c r="CN973">
        <v>0</v>
      </c>
      <c r="CO973">
        <v>0</v>
      </c>
      <c r="CP973">
        <v>0.95</v>
      </c>
      <c r="CQ973" t="s">
        <v>1154</v>
      </c>
      <c r="CR973" t="s">
        <v>1153</v>
      </c>
      <c r="CS973" t="s">
        <v>1725</v>
      </c>
      <c r="CT973" t="s">
        <v>1397</v>
      </c>
      <c r="CU973" t="s">
        <v>1396</v>
      </c>
      <c r="CV973" t="s">
        <v>4404</v>
      </c>
      <c r="CW973" t="s">
        <v>1727</v>
      </c>
      <c r="CX973" t="s">
        <v>853</v>
      </c>
      <c r="DC973" t="s">
        <v>1387</v>
      </c>
      <c r="DE973" t="s">
        <v>1728</v>
      </c>
    </row>
    <row r="974" spans="1:109" x14ac:dyDescent="0.25">
      <c r="A974" t="s">
        <v>1025</v>
      </c>
      <c r="B974">
        <v>1</v>
      </c>
      <c r="C974" s="56">
        <v>42419</v>
      </c>
      <c r="D974" t="s">
        <v>1153</v>
      </c>
      <c r="E974" t="s">
        <v>4405</v>
      </c>
      <c r="G974" t="s">
        <v>4406</v>
      </c>
      <c r="H974" t="s">
        <v>1144</v>
      </c>
      <c r="I974" t="s">
        <v>1144</v>
      </c>
      <c r="J974" t="s">
        <v>1144</v>
      </c>
      <c r="K974" t="s">
        <v>1144</v>
      </c>
      <c r="L974">
        <v>2.2599999999999998</v>
      </c>
      <c r="M974">
        <v>19.48</v>
      </c>
      <c r="N974">
        <v>0</v>
      </c>
      <c r="O974" s="56">
        <v>0</v>
      </c>
      <c r="P974" s="56">
        <v>0</v>
      </c>
      <c r="Q974">
        <v>1</v>
      </c>
      <c r="R974">
        <v>1</v>
      </c>
      <c r="S974">
        <v>11</v>
      </c>
      <c r="T974">
        <v>8</v>
      </c>
      <c r="U974">
        <v>3</v>
      </c>
      <c r="V974">
        <v>1</v>
      </c>
      <c r="X974" t="s">
        <v>7755</v>
      </c>
      <c r="AA974">
        <v>0</v>
      </c>
      <c r="AB974">
        <v>0</v>
      </c>
      <c r="AC974">
        <v>0</v>
      </c>
      <c r="AD974">
        <v>0</v>
      </c>
      <c r="AE974">
        <v>0</v>
      </c>
      <c r="AF974">
        <v>0</v>
      </c>
      <c r="AG974">
        <v>0</v>
      </c>
      <c r="AJ974" s="56"/>
      <c r="AK974" s="56"/>
      <c r="AL974" s="56"/>
      <c r="AP974" t="s">
        <v>1155</v>
      </c>
      <c r="AS974" t="s">
        <v>1152</v>
      </c>
      <c r="AT974">
        <v>1</v>
      </c>
      <c r="AV974">
        <v>3</v>
      </c>
      <c r="AW974">
        <v>2</v>
      </c>
      <c r="AX974">
        <v>1</v>
      </c>
      <c r="AY974" t="s">
        <v>1147</v>
      </c>
      <c r="AZ974" t="s">
        <v>1147</v>
      </c>
      <c r="BA974">
        <v>3</v>
      </c>
      <c r="BD974">
        <v>1000000000</v>
      </c>
      <c r="BE974">
        <v>50</v>
      </c>
      <c r="BF974">
        <v>-15.67</v>
      </c>
      <c r="BG974">
        <v>0</v>
      </c>
      <c r="BH974">
        <v>0</v>
      </c>
      <c r="BI974">
        <v>0</v>
      </c>
      <c r="BJ974">
        <v>0</v>
      </c>
      <c r="BK974">
        <v>0</v>
      </c>
      <c r="BL974">
        <v>0</v>
      </c>
      <c r="BM974">
        <v>50</v>
      </c>
      <c r="BN974">
        <v>-15.67</v>
      </c>
      <c r="BO974">
        <v>0</v>
      </c>
      <c r="BP974">
        <v>0</v>
      </c>
      <c r="BR974">
        <v>0</v>
      </c>
      <c r="BS974">
        <v>1</v>
      </c>
      <c r="BX974">
        <v>0</v>
      </c>
      <c r="BY974">
        <v>106.22</v>
      </c>
      <c r="BZ974">
        <v>0</v>
      </c>
      <c r="CA974">
        <v>33.25</v>
      </c>
      <c r="CB974">
        <v>0</v>
      </c>
      <c r="CC974">
        <v>1</v>
      </c>
      <c r="CD974" s="56">
        <v>42095</v>
      </c>
      <c r="CE974" s="56">
        <v>42342</v>
      </c>
      <c r="CF974" s="56">
        <v>42342</v>
      </c>
      <c r="CG974" s="56">
        <v>42419</v>
      </c>
      <c r="CH974" s="56"/>
      <c r="CI974" s="56"/>
      <c r="CJ974">
        <v>0.01</v>
      </c>
      <c r="CK974">
        <v>0</v>
      </c>
      <c r="CL974">
        <v>0</v>
      </c>
      <c r="CM974">
        <v>0</v>
      </c>
      <c r="CN974">
        <v>0</v>
      </c>
      <c r="CO974">
        <v>0</v>
      </c>
      <c r="CP974">
        <v>0.95</v>
      </c>
      <c r="CQ974" t="s">
        <v>1154</v>
      </c>
      <c r="CR974" t="s">
        <v>1153</v>
      </c>
      <c r="CS974" t="s">
        <v>1725</v>
      </c>
      <c r="CT974" t="s">
        <v>1397</v>
      </c>
      <c r="CU974" t="s">
        <v>1396</v>
      </c>
      <c r="CV974" t="s">
        <v>4407</v>
      </c>
      <c r="CW974" t="s">
        <v>1727</v>
      </c>
      <c r="CX974" t="s">
        <v>853</v>
      </c>
      <c r="DC974" t="s">
        <v>1387</v>
      </c>
      <c r="DE974" t="s">
        <v>1728</v>
      </c>
    </row>
    <row r="975" spans="1:109" x14ac:dyDescent="0.25">
      <c r="A975" t="s">
        <v>1025</v>
      </c>
      <c r="B975">
        <v>2</v>
      </c>
      <c r="C975" s="56">
        <v>42419</v>
      </c>
      <c r="D975" t="s">
        <v>1153</v>
      </c>
      <c r="E975" t="s">
        <v>4408</v>
      </c>
      <c r="G975" t="s">
        <v>4409</v>
      </c>
      <c r="H975" t="s">
        <v>1144</v>
      </c>
      <c r="I975" t="s">
        <v>1144</v>
      </c>
      <c r="J975" t="s">
        <v>1144</v>
      </c>
      <c r="K975" t="s">
        <v>1144</v>
      </c>
      <c r="L975">
        <v>9.3000000000000007</v>
      </c>
      <c r="M975">
        <v>25.99</v>
      </c>
      <c r="N975">
        <v>0</v>
      </c>
      <c r="O975" s="56">
        <v>0</v>
      </c>
      <c r="P975" s="56">
        <v>0</v>
      </c>
      <c r="Q975">
        <v>1</v>
      </c>
      <c r="R975">
        <v>1</v>
      </c>
      <c r="S975">
        <v>11</v>
      </c>
      <c r="T975">
        <v>8</v>
      </c>
      <c r="U975">
        <v>3</v>
      </c>
      <c r="V975">
        <v>1</v>
      </c>
      <c r="X975" t="s">
        <v>7659</v>
      </c>
      <c r="AA975">
        <v>0</v>
      </c>
      <c r="AB975">
        <v>0</v>
      </c>
      <c r="AC975">
        <v>0</v>
      </c>
      <c r="AD975">
        <v>0</v>
      </c>
      <c r="AE975">
        <v>0</v>
      </c>
      <c r="AF975">
        <v>0</v>
      </c>
      <c r="AG975">
        <v>0</v>
      </c>
      <c r="AJ975" s="56"/>
      <c r="AK975" s="56"/>
      <c r="AL975" s="56"/>
      <c r="AP975" t="s">
        <v>1155</v>
      </c>
      <c r="AR975">
        <v>2</v>
      </c>
      <c r="AS975" t="s">
        <v>1152</v>
      </c>
      <c r="AT975">
        <v>1</v>
      </c>
      <c r="AV975">
        <v>10</v>
      </c>
      <c r="AW975">
        <v>7</v>
      </c>
      <c r="AX975">
        <v>3</v>
      </c>
      <c r="AY975" t="s">
        <v>1147</v>
      </c>
      <c r="AZ975" t="s">
        <v>1147</v>
      </c>
      <c r="BA975">
        <v>7</v>
      </c>
      <c r="BD975">
        <v>1000000000</v>
      </c>
      <c r="BE975">
        <v>16</v>
      </c>
      <c r="BF975">
        <v>-0.6</v>
      </c>
      <c r="BG975">
        <v>0</v>
      </c>
      <c r="BH975">
        <v>0</v>
      </c>
      <c r="BI975">
        <v>0</v>
      </c>
      <c r="BJ975">
        <v>0</v>
      </c>
      <c r="BK975">
        <v>0</v>
      </c>
      <c r="BL975">
        <v>0</v>
      </c>
      <c r="BM975">
        <v>16</v>
      </c>
      <c r="BN975">
        <v>-0.6</v>
      </c>
      <c r="BO975">
        <v>0</v>
      </c>
      <c r="BP975">
        <v>0</v>
      </c>
      <c r="BR975">
        <v>0</v>
      </c>
      <c r="BS975">
        <v>3</v>
      </c>
      <c r="BT975">
        <v>10</v>
      </c>
      <c r="BX975">
        <v>0</v>
      </c>
      <c r="BY975">
        <v>55.8</v>
      </c>
      <c r="BZ975">
        <v>0</v>
      </c>
      <c r="CA975">
        <v>7.83</v>
      </c>
      <c r="CB975">
        <v>0</v>
      </c>
      <c r="CC975">
        <v>1</v>
      </c>
      <c r="CD975" s="56">
        <v>42342</v>
      </c>
      <c r="CE975" s="56">
        <v>42342</v>
      </c>
      <c r="CF975" s="56">
        <v>42342</v>
      </c>
      <c r="CG975" s="56">
        <v>42419</v>
      </c>
      <c r="CH975" s="56"/>
      <c r="CI975" s="56"/>
      <c r="CJ975">
        <v>0</v>
      </c>
      <c r="CK975">
        <v>0</v>
      </c>
      <c r="CL975">
        <v>0</v>
      </c>
      <c r="CM975">
        <v>0</v>
      </c>
      <c r="CN975">
        <v>0</v>
      </c>
      <c r="CO975">
        <v>0</v>
      </c>
      <c r="CP975">
        <v>0.96</v>
      </c>
      <c r="CQ975" t="s">
        <v>1154</v>
      </c>
      <c r="CR975" t="s">
        <v>1153</v>
      </c>
      <c r="CS975" t="s">
        <v>1748</v>
      </c>
      <c r="CT975" t="s">
        <v>1397</v>
      </c>
      <c r="CU975" t="s">
        <v>1396</v>
      </c>
      <c r="CV975" t="s">
        <v>4410</v>
      </c>
      <c r="CW975" t="s">
        <v>1727</v>
      </c>
      <c r="CX975" t="s">
        <v>853</v>
      </c>
      <c r="DC975" t="s">
        <v>1387</v>
      </c>
      <c r="DE975" t="s">
        <v>1392</v>
      </c>
    </row>
    <row r="976" spans="1:109" x14ac:dyDescent="0.25">
      <c r="A976" t="s">
        <v>1025</v>
      </c>
      <c r="B976">
        <v>6</v>
      </c>
      <c r="C976" s="56">
        <v>42419</v>
      </c>
      <c r="D976" t="s">
        <v>1153</v>
      </c>
      <c r="E976" t="s">
        <v>4411</v>
      </c>
      <c r="G976" t="s">
        <v>4412</v>
      </c>
      <c r="H976" t="s">
        <v>1144</v>
      </c>
      <c r="I976" t="s">
        <v>1144</v>
      </c>
      <c r="J976" t="s">
        <v>1144</v>
      </c>
      <c r="K976" t="s">
        <v>1144</v>
      </c>
      <c r="L976">
        <v>0</v>
      </c>
      <c r="M976">
        <v>0</v>
      </c>
      <c r="N976">
        <v>0</v>
      </c>
      <c r="O976" s="56">
        <v>0</v>
      </c>
      <c r="P976" s="56">
        <v>0</v>
      </c>
      <c r="Q976">
        <v>1</v>
      </c>
      <c r="R976">
        <v>1</v>
      </c>
      <c r="S976">
        <v>11</v>
      </c>
      <c r="T976">
        <v>8</v>
      </c>
      <c r="U976">
        <v>3</v>
      </c>
      <c r="V976">
        <v>1</v>
      </c>
      <c r="X976" t="s">
        <v>7755</v>
      </c>
      <c r="AA976">
        <v>0</v>
      </c>
      <c r="AB976">
        <v>0</v>
      </c>
      <c r="AC976">
        <v>0</v>
      </c>
      <c r="AD976">
        <v>0</v>
      </c>
      <c r="AE976">
        <v>0</v>
      </c>
      <c r="AF976">
        <v>0</v>
      </c>
      <c r="AG976">
        <v>0</v>
      </c>
      <c r="AJ976" s="56"/>
      <c r="AK976" s="56"/>
      <c r="AL976" s="56"/>
      <c r="AP976" t="s">
        <v>1155</v>
      </c>
      <c r="AS976" t="s">
        <v>1152</v>
      </c>
      <c r="AT976">
        <v>1</v>
      </c>
      <c r="AV976">
        <v>0</v>
      </c>
      <c r="AW976">
        <v>0</v>
      </c>
      <c r="AX976">
        <v>0</v>
      </c>
      <c r="AY976" t="s">
        <v>1388</v>
      </c>
      <c r="AZ976" t="s">
        <v>1388</v>
      </c>
      <c r="BA976">
        <v>0</v>
      </c>
      <c r="BD976">
        <v>1000000000</v>
      </c>
      <c r="BE976">
        <v>0</v>
      </c>
      <c r="BF976">
        <v>0</v>
      </c>
      <c r="BG976">
        <v>0</v>
      </c>
      <c r="BH976">
        <v>0</v>
      </c>
      <c r="BI976">
        <v>0</v>
      </c>
      <c r="BJ976">
        <v>0</v>
      </c>
      <c r="BK976">
        <v>0</v>
      </c>
      <c r="BL976">
        <v>0</v>
      </c>
      <c r="BM976">
        <v>0</v>
      </c>
      <c r="BN976">
        <v>0</v>
      </c>
      <c r="BO976">
        <v>0</v>
      </c>
      <c r="BP976">
        <v>0</v>
      </c>
      <c r="BR976">
        <v>0</v>
      </c>
      <c r="BS976">
        <v>0</v>
      </c>
      <c r="BX976">
        <v>0</v>
      </c>
      <c r="BY976">
        <v>0</v>
      </c>
      <c r="BZ976">
        <v>0</v>
      </c>
      <c r="CA976">
        <v>0</v>
      </c>
      <c r="CB976">
        <v>0</v>
      </c>
      <c r="CC976">
        <v>1</v>
      </c>
      <c r="CD976" s="56">
        <v>42095</v>
      </c>
      <c r="CE976" s="56">
        <v>42342</v>
      </c>
      <c r="CF976" s="56">
        <v>42342</v>
      </c>
      <c r="CG976" s="56">
        <v>42419</v>
      </c>
      <c r="CH976" s="56"/>
      <c r="CI976" s="56"/>
      <c r="CJ976">
        <v>1</v>
      </c>
      <c r="CK976">
        <v>0</v>
      </c>
      <c r="CL976">
        <v>0.97</v>
      </c>
      <c r="CM976">
        <v>0</v>
      </c>
      <c r="CN976">
        <v>0</v>
      </c>
      <c r="CO976">
        <v>0</v>
      </c>
      <c r="CP976">
        <v>0</v>
      </c>
      <c r="CQ976" t="s">
        <v>1154</v>
      </c>
      <c r="CR976" t="s">
        <v>1153</v>
      </c>
      <c r="CS976" t="s">
        <v>1395</v>
      </c>
      <c r="CT976" t="s">
        <v>1397</v>
      </c>
      <c r="CU976" t="s">
        <v>1396</v>
      </c>
      <c r="CV976" t="s">
        <v>4413</v>
      </c>
      <c r="CW976" t="s">
        <v>1391</v>
      </c>
      <c r="CX976" t="s">
        <v>853</v>
      </c>
      <c r="DC976" t="s">
        <v>1389</v>
      </c>
      <c r="DE976" t="s">
        <v>3536</v>
      </c>
    </row>
    <row r="977" spans="1:109" x14ac:dyDescent="0.25">
      <c r="A977" t="s">
        <v>1025</v>
      </c>
      <c r="B977">
        <v>6</v>
      </c>
      <c r="C977" s="56">
        <v>42419</v>
      </c>
      <c r="D977" t="s">
        <v>1153</v>
      </c>
      <c r="E977" t="s">
        <v>4414</v>
      </c>
      <c r="G977" t="s">
        <v>4415</v>
      </c>
      <c r="H977" t="s">
        <v>1144</v>
      </c>
      <c r="I977" t="s">
        <v>1144</v>
      </c>
      <c r="J977" t="s">
        <v>1144</v>
      </c>
      <c r="K977" t="s">
        <v>1144</v>
      </c>
      <c r="L977">
        <v>8.93</v>
      </c>
      <c r="M977">
        <v>28</v>
      </c>
      <c r="N977">
        <v>0</v>
      </c>
      <c r="O977" s="56">
        <v>0</v>
      </c>
      <c r="P977" s="56">
        <v>0</v>
      </c>
      <c r="Q977">
        <v>1</v>
      </c>
      <c r="R977">
        <v>1</v>
      </c>
      <c r="S977">
        <v>11</v>
      </c>
      <c r="T977">
        <v>8</v>
      </c>
      <c r="U977">
        <v>3</v>
      </c>
      <c r="V977">
        <v>1</v>
      </c>
      <c r="X977" t="s">
        <v>7762</v>
      </c>
      <c r="AA977">
        <v>0</v>
      </c>
      <c r="AB977">
        <v>0</v>
      </c>
      <c r="AC977">
        <v>0</v>
      </c>
      <c r="AD977">
        <v>0</v>
      </c>
      <c r="AE977">
        <v>0</v>
      </c>
      <c r="AF977">
        <v>2</v>
      </c>
      <c r="AG977">
        <v>0</v>
      </c>
      <c r="AJ977" s="56"/>
      <c r="AK977" s="56"/>
      <c r="AL977" s="56"/>
      <c r="AP977" t="s">
        <v>1155</v>
      </c>
      <c r="AS977" t="s">
        <v>1152</v>
      </c>
      <c r="AT977">
        <v>1</v>
      </c>
      <c r="AV977">
        <v>30</v>
      </c>
      <c r="AW977">
        <v>20</v>
      </c>
      <c r="AX977">
        <v>10</v>
      </c>
      <c r="AY977" t="s">
        <v>1147</v>
      </c>
      <c r="AZ977" t="s">
        <v>1147</v>
      </c>
      <c r="BA977">
        <v>18</v>
      </c>
      <c r="BD977">
        <v>1000000000</v>
      </c>
      <c r="BE977">
        <v>49</v>
      </c>
      <c r="BF977">
        <v>-0.63</v>
      </c>
      <c r="BG977">
        <v>24</v>
      </c>
      <c r="BH977">
        <v>0</v>
      </c>
      <c r="BI977">
        <v>0</v>
      </c>
      <c r="BJ977">
        <v>0</v>
      </c>
      <c r="BK977">
        <v>0</v>
      </c>
      <c r="BL977">
        <v>3</v>
      </c>
      <c r="BM977">
        <v>76</v>
      </c>
      <c r="BN977">
        <v>-1.53</v>
      </c>
      <c r="BO977">
        <v>0</v>
      </c>
      <c r="BP977">
        <v>0</v>
      </c>
      <c r="BR977">
        <v>0</v>
      </c>
      <c r="BS977">
        <v>8</v>
      </c>
      <c r="BX977">
        <v>0</v>
      </c>
      <c r="BY977">
        <v>169.67</v>
      </c>
      <c r="BZ977">
        <v>0</v>
      </c>
      <c r="CA977">
        <v>9.32</v>
      </c>
      <c r="CB977">
        <v>0</v>
      </c>
      <c r="CC977">
        <v>1</v>
      </c>
      <c r="CD977" s="56">
        <v>42243</v>
      </c>
      <c r="CE977" s="56">
        <v>42342</v>
      </c>
      <c r="CF977" s="56">
        <v>42342</v>
      </c>
      <c r="CG977" s="56">
        <v>42419</v>
      </c>
      <c r="CH977" s="56"/>
      <c r="CI977" s="56"/>
      <c r="CJ977">
        <v>0.92</v>
      </c>
      <c r="CK977">
        <v>0</v>
      </c>
      <c r="CL977">
        <v>0.03</v>
      </c>
      <c r="CM977">
        <v>0.53</v>
      </c>
      <c r="CN977">
        <v>0</v>
      </c>
      <c r="CO977">
        <v>0.05</v>
      </c>
      <c r="CP977">
        <v>0.36</v>
      </c>
      <c r="CQ977" t="s">
        <v>1154</v>
      </c>
      <c r="CR977" t="s">
        <v>1153</v>
      </c>
      <c r="CS977" t="s">
        <v>1395</v>
      </c>
      <c r="CT977" t="s">
        <v>1397</v>
      </c>
      <c r="CU977" t="s">
        <v>1396</v>
      </c>
      <c r="CV977" t="s">
        <v>4416</v>
      </c>
      <c r="CW977" t="s">
        <v>1391</v>
      </c>
      <c r="CX977" t="s">
        <v>853</v>
      </c>
      <c r="DC977" t="s">
        <v>1389</v>
      </c>
      <c r="DE977" t="s">
        <v>1728</v>
      </c>
    </row>
    <row r="978" spans="1:109" x14ac:dyDescent="0.25">
      <c r="A978" t="s">
        <v>1025</v>
      </c>
      <c r="B978">
        <v>1</v>
      </c>
      <c r="C978" s="56">
        <v>42419</v>
      </c>
      <c r="D978" t="s">
        <v>1153</v>
      </c>
      <c r="E978" t="s">
        <v>4417</v>
      </c>
      <c r="G978" t="s">
        <v>4418</v>
      </c>
      <c r="H978" t="s">
        <v>1144</v>
      </c>
      <c r="I978" t="s">
        <v>1144</v>
      </c>
      <c r="J978" t="s">
        <v>1144</v>
      </c>
      <c r="K978" t="s">
        <v>1144</v>
      </c>
      <c r="L978">
        <v>13.66</v>
      </c>
      <c r="M978">
        <v>35.54</v>
      </c>
      <c r="N978">
        <v>0</v>
      </c>
      <c r="O978" s="56">
        <v>0</v>
      </c>
      <c r="P978" s="56">
        <v>0</v>
      </c>
      <c r="Q978">
        <v>1</v>
      </c>
      <c r="R978">
        <v>1</v>
      </c>
      <c r="S978">
        <v>11</v>
      </c>
      <c r="T978">
        <v>8</v>
      </c>
      <c r="U978">
        <v>3</v>
      </c>
      <c r="V978">
        <v>1</v>
      </c>
      <c r="X978" t="s">
        <v>7716</v>
      </c>
      <c r="AA978">
        <v>0</v>
      </c>
      <c r="AB978">
        <v>0</v>
      </c>
      <c r="AC978">
        <v>0</v>
      </c>
      <c r="AD978">
        <v>0</v>
      </c>
      <c r="AE978">
        <v>0</v>
      </c>
      <c r="AF978">
        <v>0</v>
      </c>
      <c r="AG978">
        <v>0</v>
      </c>
      <c r="AJ978" s="56"/>
      <c r="AK978" s="56"/>
      <c r="AL978" s="56"/>
      <c r="AP978" t="s">
        <v>1155</v>
      </c>
      <c r="AR978">
        <v>5</v>
      </c>
      <c r="AS978" t="s">
        <v>1152</v>
      </c>
      <c r="AT978">
        <v>1</v>
      </c>
      <c r="AV978">
        <v>35</v>
      </c>
      <c r="AW978">
        <v>23</v>
      </c>
      <c r="AX978">
        <v>12</v>
      </c>
      <c r="AY978" t="s">
        <v>1147</v>
      </c>
      <c r="AZ978" t="s">
        <v>1147</v>
      </c>
      <c r="BA978">
        <v>50</v>
      </c>
      <c r="BD978">
        <v>1000000000</v>
      </c>
      <c r="BE978">
        <v>39</v>
      </c>
      <c r="BF978">
        <v>-0.11</v>
      </c>
      <c r="BG978">
        <v>0</v>
      </c>
      <c r="BH978">
        <v>0</v>
      </c>
      <c r="BI978">
        <v>0</v>
      </c>
      <c r="BJ978">
        <v>0</v>
      </c>
      <c r="BK978">
        <v>0</v>
      </c>
      <c r="BL978">
        <v>0</v>
      </c>
      <c r="BM978">
        <v>39</v>
      </c>
      <c r="BN978">
        <v>-0.11</v>
      </c>
      <c r="BO978">
        <v>0</v>
      </c>
      <c r="BP978">
        <v>0</v>
      </c>
      <c r="BR978">
        <v>0</v>
      </c>
      <c r="BS978">
        <v>10</v>
      </c>
      <c r="BT978">
        <v>5</v>
      </c>
      <c r="BX978">
        <v>0</v>
      </c>
      <c r="BY978">
        <v>54.64</v>
      </c>
      <c r="BZ978">
        <v>0</v>
      </c>
      <c r="CA978">
        <v>6.99</v>
      </c>
      <c r="CB978">
        <v>0</v>
      </c>
      <c r="CC978">
        <v>1</v>
      </c>
      <c r="CD978" s="56">
        <v>42284</v>
      </c>
      <c r="CE978" s="56">
        <v>42342</v>
      </c>
      <c r="CF978" s="56">
        <v>42342</v>
      </c>
      <c r="CG978" s="56">
        <v>42419</v>
      </c>
      <c r="CH978" s="56"/>
      <c r="CI978" s="56"/>
      <c r="CJ978">
        <v>0.03</v>
      </c>
      <c r="CK978">
        <v>0</v>
      </c>
      <c r="CL978">
        <v>0</v>
      </c>
      <c r="CM978">
        <v>0</v>
      </c>
      <c r="CN978">
        <v>0</v>
      </c>
      <c r="CO978">
        <v>0</v>
      </c>
      <c r="CP978">
        <v>0.95</v>
      </c>
      <c r="CQ978" t="s">
        <v>1154</v>
      </c>
      <c r="CR978" t="s">
        <v>1153</v>
      </c>
      <c r="CS978" t="s">
        <v>1725</v>
      </c>
      <c r="CT978" t="s">
        <v>1397</v>
      </c>
      <c r="CU978" t="s">
        <v>1396</v>
      </c>
      <c r="CV978" t="s">
        <v>4419</v>
      </c>
      <c r="CW978" t="s">
        <v>1727</v>
      </c>
      <c r="CX978" t="s">
        <v>853</v>
      </c>
      <c r="DC978" t="s">
        <v>1387</v>
      </c>
      <c r="DE978" t="s">
        <v>1728</v>
      </c>
    </row>
    <row r="979" spans="1:109" x14ac:dyDescent="0.25">
      <c r="A979" t="s">
        <v>1025</v>
      </c>
      <c r="B979">
        <v>2</v>
      </c>
      <c r="C979" s="56">
        <v>42419</v>
      </c>
      <c r="D979" t="s">
        <v>1153</v>
      </c>
      <c r="E979" t="s">
        <v>4420</v>
      </c>
      <c r="G979" t="s">
        <v>4421</v>
      </c>
      <c r="H979" t="s">
        <v>1144</v>
      </c>
      <c r="I979" t="s">
        <v>1144</v>
      </c>
      <c r="J979" t="s">
        <v>1144</v>
      </c>
      <c r="K979" t="s">
        <v>1144</v>
      </c>
      <c r="L979">
        <v>1.91</v>
      </c>
      <c r="M979">
        <v>5.77</v>
      </c>
      <c r="N979">
        <v>0</v>
      </c>
      <c r="O979" s="56">
        <v>0</v>
      </c>
      <c r="P979" s="56">
        <v>0</v>
      </c>
      <c r="Q979">
        <v>1</v>
      </c>
      <c r="R979">
        <v>1</v>
      </c>
      <c r="S979">
        <v>11</v>
      </c>
      <c r="T979">
        <v>8</v>
      </c>
      <c r="U979">
        <v>3</v>
      </c>
      <c r="V979">
        <v>1</v>
      </c>
      <c r="W979" t="s">
        <v>1156</v>
      </c>
      <c r="X979" t="s">
        <v>7757</v>
      </c>
      <c r="Y979">
        <v>6</v>
      </c>
      <c r="AA979">
        <v>0</v>
      </c>
      <c r="AB979">
        <v>0</v>
      </c>
      <c r="AC979">
        <v>0</v>
      </c>
      <c r="AD979">
        <v>0</v>
      </c>
      <c r="AE979">
        <v>0</v>
      </c>
      <c r="AF979">
        <v>0</v>
      </c>
      <c r="AG979">
        <v>0</v>
      </c>
      <c r="AJ979" s="56"/>
      <c r="AK979" s="56"/>
      <c r="AL979" s="56"/>
      <c r="AM979">
        <v>4</v>
      </c>
      <c r="AP979" t="s">
        <v>1155</v>
      </c>
      <c r="AR979">
        <v>5</v>
      </c>
      <c r="AS979" t="s">
        <v>1152</v>
      </c>
      <c r="AT979">
        <v>1</v>
      </c>
      <c r="AV979">
        <v>9</v>
      </c>
      <c r="AW979">
        <v>6</v>
      </c>
      <c r="AX979">
        <v>3</v>
      </c>
      <c r="AY979" t="s">
        <v>1148</v>
      </c>
      <c r="AZ979" t="s">
        <v>1148</v>
      </c>
      <c r="BA979">
        <v>13</v>
      </c>
      <c r="BD979">
        <v>1000000000</v>
      </c>
      <c r="BE979">
        <v>8</v>
      </c>
      <c r="BF979">
        <v>0.11</v>
      </c>
      <c r="BG979">
        <v>0</v>
      </c>
      <c r="BH979">
        <v>0</v>
      </c>
      <c r="BI979">
        <v>0</v>
      </c>
      <c r="BJ979">
        <v>0</v>
      </c>
      <c r="BK979">
        <v>0</v>
      </c>
      <c r="BL979">
        <v>0</v>
      </c>
      <c r="BM979">
        <v>8</v>
      </c>
      <c r="BN979">
        <v>0.11</v>
      </c>
      <c r="BO979">
        <v>0</v>
      </c>
      <c r="BP979">
        <v>0</v>
      </c>
      <c r="BR979">
        <v>0</v>
      </c>
      <c r="BS979">
        <v>2</v>
      </c>
      <c r="BX979">
        <v>0</v>
      </c>
      <c r="BY979">
        <v>0</v>
      </c>
      <c r="BZ979">
        <v>0</v>
      </c>
      <c r="CA979">
        <v>8.82</v>
      </c>
      <c r="CB979">
        <v>0</v>
      </c>
      <c r="CC979">
        <v>1</v>
      </c>
      <c r="CD979" s="56">
        <v>42341</v>
      </c>
      <c r="CE979" s="56">
        <v>42342</v>
      </c>
      <c r="CF979" s="56">
        <v>42342</v>
      </c>
      <c r="CG979" s="56">
        <v>42419</v>
      </c>
      <c r="CH979" s="56"/>
      <c r="CI979" s="56"/>
      <c r="CJ979">
        <v>0.03</v>
      </c>
      <c r="CK979">
        <v>0</v>
      </c>
      <c r="CL979">
        <v>0</v>
      </c>
      <c r="CM979">
        <v>0</v>
      </c>
      <c r="CN979">
        <v>0</v>
      </c>
      <c r="CO979">
        <v>0.92</v>
      </c>
      <c r="CP979">
        <v>0.04</v>
      </c>
      <c r="CQ979" t="s">
        <v>1154</v>
      </c>
      <c r="CR979" t="s">
        <v>1153</v>
      </c>
      <c r="CS979" t="s">
        <v>1748</v>
      </c>
      <c r="CT979" t="s">
        <v>1397</v>
      </c>
      <c r="CU979" t="s">
        <v>1396</v>
      </c>
      <c r="CV979" t="s">
        <v>4422</v>
      </c>
      <c r="CW979" t="s">
        <v>1738</v>
      </c>
      <c r="CX979" t="s">
        <v>853</v>
      </c>
      <c r="DC979" t="s">
        <v>1387</v>
      </c>
      <c r="DE979" t="s">
        <v>1392</v>
      </c>
    </row>
    <row r="980" spans="1:109" x14ac:dyDescent="0.25">
      <c r="A980" t="s">
        <v>1025</v>
      </c>
      <c r="B980">
        <v>2</v>
      </c>
      <c r="C980" s="56">
        <v>42419</v>
      </c>
      <c r="D980" t="s">
        <v>1153</v>
      </c>
      <c r="E980" t="s">
        <v>4423</v>
      </c>
      <c r="G980" t="s">
        <v>4424</v>
      </c>
      <c r="H980" t="s">
        <v>1144</v>
      </c>
      <c r="I980" t="s">
        <v>1144</v>
      </c>
      <c r="J980" t="s">
        <v>1144</v>
      </c>
      <c r="K980" t="s">
        <v>1144</v>
      </c>
      <c r="L980">
        <v>1.51</v>
      </c>
      <c r="M980">
        <v>5.08</v>
      </c>
      <c r="N980">
        <v>0</v>
      </c>
      <c r="O980" s="56">
        <v>0</v>
      </c>
      <c r="P980" s="56">
        <v>0</v>
      </c>
      <c r="Q980">
        <v>1</v>
      </c>
      <c r="R980">
        <v>1</v>
      </c>
      <c r="S980">
        <v>11</v>
      </c>
      <c r="T980">
        <v>8</v>
      </c>
      <c r="U980">
        <v>3</v>
      </c>
      <c r="V980">
        <v>1</v>
      </c>
      <c r="W980" t="s">
        <v>1156</v>
      </c>
      <c r="X980" t="s">
        <v>7755</v>
      </c>
      <c r="AA980">
        <v>0</v>
      </c>
      <c r="AB980">
        <v>0</v>
      </c>
      <c r="AC980">
        <v>0</v>
      </c>
      <c r="AD980">
        <v>0</v>
      </c>
      <c r="AE980">
        <v>0</v>
      </c>
      <c r="AF980">
        <v>0</v>
      </c>
      <c r="AG980">
        <v>0</v>
      </c>
      <c r="AJ980" s="56"/>
      <c r="AK980" s="56"/>
      <c r="AL980" s="56"/>
      <c r="AM980">
        <v>10</v>
      </c>
      <c r="AP980" t="s">
        <v>1155</v>
      </c>
      <c r="AR980">
        <v>5</v>
      </c>
      <c r="AS980" t="s">
        <v>1152</v>
      </c>
      <c r="AT980">
        <v>1</v>
      </c>
      <c r="AV980">
        <v>10</v>
      </c>
      <c r="AW980">
        <v>7</v>
      </c>
      <c r="AX980">
        <v>3</v>
      </c>
      <c r="AY980" t="s">
        <v>1145</v>
      </c>
      <c r="AZ980" t="s">
        <v>1145</v>
      </c>
      <c r="BA980">
        <v>10</v>
      </c>
      <c r="BD980">
        <v>1000000000</v>
      </c>
      <c r="BE980">
        <v>7</v>
      </c>
      <c r="BF980">
        <v>0.3</v>
      </c>
      <c r="BG980">
        <v>0</v>
      </c>
      <c r="BH980">
        <v>0</v>
      </c>
      <c r="BI980">
        <v>0</v>
      </c>
      <c r="BJ980">
        <v>0</v>
      </c>
      <c r="BK980">
        <v>0</v>
      </c>
      <c r="BL980">
        <v>0</v>
      </c>
      <c r="BM980">
        <v>7</v>
      </c>
      <c r="BN980">
        <v>0.3</v>
      </c>
      <c r="BO980">
        <v>0</v>
      </c>
      <c r="BP980">
        <v>0</v>
      </c>
      <c r="BR980">
        <v>5</v>
      </c>
      <c r="BS980">
        <v>3</v>
      </c>
      <c r="BX980">
        <v>0</v>
      </c>
      <c r="BY980">
        <v>0</v>
      </c>
      <c r="BZ980">
        <v>0</v>
      </c>
      <c r="CA980">
        <v>10.32</v>
      </c>
      <c r="CB980">
        <v>0</v>
      </c>
      <c r="CC980">
        <v>1</v>
      </c>
      <c r="CD980" s="56">
        <v>42095</v>
      </c>
      <c r="CE980" s="56">
        <v>42342</v>
      </c>
      <c r="CF980" s="56">
        <v>42342</v>
      </c>
      <c r="CG980" s="56">
        <v>42419</v>
      </c>
      <c r="CH980" s="56"/>
      <c r="CI980" s="56"/>
      <c r="CJ980">
        <v>0.04</v>
      </c>
      <c r="CK980">
        <v>0</v>
      </c>
      <c r="CL980">
        <v>0</v>
      </c>
      <c r="CM980">
        <v>0</v>
      </c>
      <c r="CN980">
        <v>0.12</v>
      </c>
      <c r="CO980">
        <v>0.84</v>
      </c>
      <c r="CP980">
        <v>0</v>
      </c>
      <c r="CQ980" t="s">
        <v>1154</v>
      </c>
      <c r="CR980" t="s">
        <v>1153</v>
      </c>
      <c r="CS980" t="s">
        <v>1748</v>
      </c>
      <c r="CT980" t="s">
        <v>1397</v>
      </c>
      <c r="CU980" t="s">
        <v>1396</v>
      </c>
      <c r="CV980" t="s">
        <v>4425</v>
      </c>
      <c r="CW980" t="s">
        <v>1738</v>
      </c>
      <c r="CX980" t="s">
        <v>853</v>
      </c>
      <c r="DC980" t="s">
        <v>1387</v>
      </c>
      <c r="DE980" t="s">
        <v>1728</v>
      </c>
    </row>
    <row r="981" spans="1:109" x14ac:dyDescent="0.25">
      <c r="A981" t="s">
        <v>1025</v>
      </c>
      <c r="B981">
        <v>2</v>
      </c>
      <c r="C981" s="56">
        <v>42419</v>
      </c>
      <c r="D981" t="s">
        <v>1153</v>
      </c>
      <c r="E981" t="s">
        <v>4426</v>
      </c>
      <c r="G981" t="s">
        <v>4427</v>
      </c>
      <c r="H981" t="s">
        <v>1144</v>
      </c>
      <c r="I981" t="s">
        <v>1144</v>
      </c>
      <c r="J981" t="s">
        <v>1144</v>
      </c>
      <c r="K981" t="s">
        <v>1144</v>
      </c>
      <c r="L981">
        <v>0.47</v>
      </c>
      <c r="M981">
        <v>1.88</v>
      </c>
      <c r="N981">
        <v>0</v>
      </c>
      <c r="O981" s="56">
        <v>0</v>
      </c>
      <c r="P981" s="56">
        <v>0</v>
      </c>
      <c r="Q981">
        <v>1</v>
      </c>
      <c r="R981">
        <v>1</v>
      </c>
      <c r="S981">
        <v>11</v>
      </c>
      <c r="T981">
        <v>8</v>
      </c>
      <c r="U981">
        <v>3</v>
      </c>
      <c r="V981">
        <v>1</v>
      </c>
      <c r="X981" t="s">
        <v>7755</v>
      </c>
      <c r="AA981">
        <v>0</v>
      </c>
      <c r="AB981">
        <v>0</v>
      </c>
      <c r="AC981">
        <v>0</v>
      </c>
      <c r="AD981">
        <v>0</v>
      </c>
      <c r="AE981">
        <v>0</v>
      </c>
      <c r="AF981">
        <v>0</v>
      </c>
      <c r="AG981">
        <v>0</v>
      </c>
      <c r="AJ981" s="56"/>
      <c r="AK981" s="56"/>
      <c r="AL981" s="56"/>
      <c r="AM981">
        <v>3</v>
      </c>
      <c r="AP981" t="s">
        <v>1155</v>
      </c>
      <c r="AR981">
        <v>2</v>
      </c>
      <c r="AS981" t="s">
        <v>1152</v>
      </c>
      <c r="AT981">
        <v>1</v>
      </c>
      <c r="AV981">
        <v>7</v>
      </c>
      <c r="AW981">
        <v>5</v>
      </c>
      <c r="AX981">
        <v>2</v>
      </c>
      <c r="AY981" t="s">
        <v>1147</v>
      </c>
      <c r="AZ981" t="s">
        <v>1147</v>
      </c>
      <c r="BA981">
        <v>7</v>
      </c>
      <c r="BD981">
        <v>1000000000</v>
      </c>
      <c r="BE981">
        <v>11</v>
      </c>
      <c r="BF981">
        <v>-0.56999999999999995</v>
      </c>
      <c r="BG981">
        <v>0</v>
      </c>
      <c r="BH981">
        <v>0</v>
      </c>
      <c r="BI981">
        <v>0</v>
      </c>
      <c r="BJ981">
        <v>0</v>
      </c>
      <c r="BK981">
        <v>0</v>
      </c>
      <c r="BL981">
        <v>0</v>
      </c>
      <c r="BM981">
        <v>11</v>
      </c>
      <c r="BN981">
        <v>-0.56999999999999995</v>
      </c>
      <c r="BO981">
        <v>0</v>
      </c>
      <c r="BP981">
        <v>0</v>
      </c>
      <c r="BR981">
        <v>0</v>
      </c>
      <c r="BS981">
        <v>2</v>
      </c>
      <c r="BX981">
        <v>0</v>
      </c>
      <c r="BY981">
        <v>1.88</v>
      </c>
      <c r="BZ981">
        <v>0</v>
      </c>
      <c r="CA981">
        <v>13.09</v>
      </c>
      <c r="CB981">
        <v>0</v>
      </c>
      <c r="CC981">
        <v>1</v>
      </c>
      <c r="CD981" s="56">
        <v>42095</v>
      </c>
      <c r="CE981" s="56">
        <v>42342</v>
      </c>
      <c r="CF981" s="56">
        <v>42342</v>
      </c>
      <c r="CG981" s="56">
        <v>42419</v>
      </c>
      <c r="CH981" s="56"/>
      <c r="CI981" s="56"/>
      <c r="CJ981">
        <v>0</v>
      </c>
      <c r="CK981">
        <v>0</v>
      </c>
      <c r="CL981">
        <v>0</v>
      </c>
      <c r="CM981">
        <v>0</v>
      </c>
      <c r="CN981">
        <v>0</v>
      </c>
      <c r="CO981">
        <v>0</v>
      </c>
      <c r="CP981">
        <v>0.96</v>
      </c>
      <c r="CQ981" t="s">
        <v>1154</v>
      </c>
      <c r="CR981" t="s">
        <v>1153</v>
      </c>
      <c r="CS981" t="s">
        <v>1748</v>
      </c>
      <c r="CT981" t="s">
        <v>1397</v>
      </c>
      <c r="CU981" t="s">
        <v>1396</v>
      </c>
      <c r="CV981" t="s">
        <v>4428</v>
      </c>
      <c r="CW981" t="s">
        <v>1738</v>
      </c>
      <c r="CX981" t="s">
        <v>853</v>
      </c>
      <c r="DC981" t="s">
        <v>1387</v>
      </c>
      <c r="DE981" t="s">
        <v>1392</v>
      </c>
    </row>
    <row r="982" spans="1:109" x14ac:dyDescent="0.25">
      <c r="A982" t="s">
        <v>1025</v>
      </c>
      <c r="B982">
        <v>2</v>
      </c>
      <c r="C982" s="56">
        <v>42419</v>
      </c>
      <c r="D982" t="s">
        <v>1153</v>
      </c>
      <c r="E982" t="s">
        <v>4429</v>
      </c>
      <c r="G982" t="s">
        <v>4430</v>
      </c>
      <c r="H982" t="s">
        <v>1144</v>
      </c>
      <c r="I982" t="s">
        <v>1144</v>
      </c>
      <c r="J982" t="s">
        <v>1144</v>
      </c>
      <c r="K982" t="s">
        <v>1144</v>
      </c>
      <c r="L982">
        <v>1.53</v>
      </c>
      <c r="M982">
        <v>5.95</v>
      </c>
      <c r="N982">
        <v>0</v>
      </c>
      <c r="O982" s="56">
        <v>0</v>
      </c>
      <c r="P982" s="56">
        <v>0</v>
      </c>
      <c r="Q982">
        <v>1</v>
      </c>
      <c r="R982">
        <v>1</v>
      </c>
      <c r="S982">
        <v>11</v>
      </c>
      <c r="T982">
        <v>8</v>
      </c>
      <c r="U982">
        <v>3</v>
      </c>
      <c r="V982">
        <v>1</v>
      </c>
      <c r="W982" t="s">
        <v>1156</v>
      </c>
      <c r="X982" t="s">
        <v>7755</v>
      </c>
      <c r="Y982">
        <v>2</v>
      </c>
      <c r="AA982">
        <v>0</v>
      </c>
      <c r="AB982">
        <v>0</v>
      </c>
      <c r="AC982">
        <v>0</v>
      </c>
      <c r="AD982">
        <v>0</v>
      </c>
      <c r="AE982">
        <v>0</v>
      </c>
      <c r="AF982">
        <v>0</v>
      </c>
      <c r="AG982">
        <v>0</v>
      </c>
      <c r="AJ982" s="56"/>
      <c r="AK982" s="56"/>
      <c r="AL982" s="56"/>
      <c r="AP982" t="s">
        <v>1155</v>
      </c>
      <c r="AS982" t="s">
        <v>1152</v>
      </c>
      <c r="AT982">
        <v>1</v>
      </c>
      <c r="AV982">
        <v>4</v>
      </c>
      <c r="AW982">
        <v>3</v>
      </c>
      <c r="AX982">
        <v>1</v>
      </c>
      <c r="AY982" t="s">
        <v>1148</v>
      </c>
      <c r="AZ982" t="s">
        <v>1148</v>
      </c>
      <c r="BA982">
        <v>4</v>
      </c>
      <c r="BD982">
        <v>1000000000</v>
      </c>
      <c r="BE982">
        <v>4</v>
      </c>
      <c r="BF982">
        <v>0</v>
      </c>
      <c r="BG982">
        <v>0</v>
      </c>
      <c r="BH982">
        <v>0</v>
      </c>
      <c r="BI982">
        <v>0</v>
      </c>
      <c r="BJ982">
        <v>0</v>
      </c>
      <c r="BK982">
        <v>0</v>
      </c>
      <c r="BL982">
        <v>0</v>
      </c>
      <c r="BM982">
        <v>4</v>
      </c>
      <c r="BN982">
        <v>0</v>
      </c>
      <c r="BO982">
        <v>0</v>
      </c>
      <c r="BP982">
        <v>0</v>
      </c>
      <c r="BR982">
        <v>0</v>
      </c>
      <c r="BS982">
        <v>1</v>
      </c>
      <c r="BX982">
        <v>0</v>
      </c>
      <c r="BY982">
        <v>0</v>
      </c>
      <c r="BZ982">
        <v>0</v>
      </c>
      <c r="CA982">
        <v>12.61</v>
      </c>
      <c r="CB982">
        <v>0</v>
      </c>
      <c r="CC982">
        <v>1</v>
      </c>
      <c r="CD982" s="56">
        <v>42095</v>
      </c>
      <c r="CE982" s="56">
        <v>42342</v>
      </c>
      <c r="CF982" s="56">
        <v>42342</v>
      </c>
      <c r="CG982" s="56">
        <v>42419</v>
      </c>
      <c r="CH982" s="56"/>
      <c r="CI982" s="56"/>
      <c r="CJ982">
        <v>0.05</v>
      </c>
      <c r="CK982">
        <v>0</v>
      </c>
      <c r="CL982">
        <v>0</v>
      </c>
      <c r="CM982">
        <v>0</v>
      </c>
      <c r="CN982">
        <v>0</v>
      </c>
      <c r="CO982">
        <v>0.92</v>
      </c>
      <c r="CP982">
        <v>0.04</v>
      </c>
      <c r="CQ982" t="s">
        <v>1154</v>
      </c>
      <c r="CR982" t="s">
        <v>1153</v>
      </c>
      <c r="CS982" t="s">
        <v>1748</v>
      </c>
      <c r="CT982" t="s">
        <v>1397</v>
      </c>
      <c r="CU982" t="s">
        <v>1396</v>
      </c>
      <c r="CV982" t="s">
        <v>4431</v>
      </c>
      <c r="CW982" t="s">
        <v>1738</v>
      </c>
      <c r="CX982" t="s">
        <v>853</v>
      </c>
      <c r="DC982" t="s">
        <v>1387</v>
      </c>
      <c r="DE982" t="s">
        <v>1392</v>
      </c>
    </row>
    <row r="983" spans="1:109" x14ac:dyDescent="0.25">
      <c r="A983" t="s">
        <v>1025</v>
      </c>
      <c r="B983">
        <v>2</v>
      </c>
      <c r="C983" s="56">
        <v>42419</v>
      </c>
      <c r="D983" t="s">
        <v>1153</v>
      </c>
      <c r="E983" t="s">
        <v>1622</v>
      </c>
      <c r="G983" t="s">
        <v>4432</v>
      </c>
      <c r="H983" t="s">
        <v>1144</v>
      </c>
      <c r="I983" t="s">
        <v>1144</v>
      </c>
      <c r="J983" t="s">
        <v>1144</v>
      </c>
      <c r="K983" t="s">
        <v>1144</v>
      </c>
      <c r="L983">
        <v>6.82</v>
      </c>
      <c r="M983">
        <v>19</v>
      </c>
      <c r="N983">
        <v>0</v>
      </c>
      <c r="O983" s="56">
        <v>0</v>
      </c>
      <c r="P983" s="56">
        <v>0</v>
      </c>
      <c r="Q983">
        <v>1</v>
      </c>
      <c r="R983">
        <v>1</v>
      </c>
      <c r="S983">
        <v>11</v>
      </c>
      <c r="T983">
        <v>8</v>
      </c>
      <c r="U983">
        <v>3</v>
      </c>
      <c r="V983">
        <v>1</v>
      </c>
      <c r="W983" t="s">
        <v>1156</v>
      </c>
      <c r="X983" t="s">
        <v>7755</v>
      </c>
      <c r="Y983">
        <v>3</v>
      </c>
      <c r="AA983">
        <v>0</v>
      </c>
      <c r="AB983">
        <v>0</v>
      </c>
      <c r="AC983">
        <v>0</v>
      </c>
      <c r="AD983">
        <v>0</v>
      </c>
      <c r="AE983">
        <v>0</v>
      </c>
      <c r="AF983">
        <v>0</v>
      </c>
      <c r="AG983">
        <v>0</v>
      </c>
      <c r="AJ983" s="56"/>
      <c r="AK983" s="56"/>
      <c r="AL983" s="56"/>
      <c r="AM983">
        <v>3</v>
      </c>
      <c r="AP983" t="s">
        <v>1155</v>
      </c>
      <c r="AS983" t="s">
        <v>1152</v>
      </c>
      <c r="AT983">
        <v>1</v>
      </c>
      <c r="AV983">
        <v>4</v>
      </c>
      <c r="AW983">
        <v>3</v>
      </c>
      <c r="AX983">
        <v>1</v>
      </c>
      <c r="AY983" t="s">
        <v>1145</v>
      </c>
      <c r="AZ983" t="s">
        <v>1145</v>
      </c>
      <c r="BA983">
        <v>4</v>
      </c>
      <c r="BD983">
        <v>1000000000</v>
      </c>
      <c r="BE983">
        <v>2</v>
      </c>
      <c r="BF983">
        <v>0.5</v>
      </c>
      <c r="BG983">
        <v>0</v>
      </c>
      <c r="BH983">
        <v>0</v>
      </c>
      <c r="BI983">
        <v>0</v>
      </c>
      <c r="BJ983">
        <v>0</v>
      </c>
      <c r="BK983">
        <v>0</v>
      </c>
      <c r="BL983">
        <v>0</v>
      </c>
      <c r="BM983">
        <v>2</v>
      </c>
      <c r="BN983">
        <v>0.5</v>
      </c>
      <c r="BO983">
        <v>0</v>
      </c>
      <c r="BP983">
        <v>0</v>
      </c>
      <c r="BR983">
        <v>2</v>
      </c>
      <c r="BS983">
        <v>1</v>
      </c>
      <c r="BX983">
        <v>0</v>
      </c>
      <c r="BY983">
        <v>0</v>
      </c>
      <c r="BZ983">
        <v>0</v>
      </c>
      <c r="CA983">
        <v>7.79</v>
      </c>
      <c r="CB983">
        <v>0</v>
      </c>
      <c r="CC983">
        <v>1</v>
      </c>
      <c r="CD983" s="56">
        <v>42095</v>
      </c>
      <c r="CE983" s="56">
        <v>42342</v>
      </c>
      <c r="CF983" s="56">
        <v>42342</v>
      </c>
      <c r="CG983" s="56">
        <v>42419</v>
      </c>
      <c r="CH983" s="56"/>
      <c r="CI983" s="56"/>
      <c r="CJ983">
        <v>0.2</v>
      </c>
      <c r="CK983">
        <v>0</v>
      </c>
      <c r="CL983">
        <v>0</v>
      </c>
      <c r="CM983">
        <v>0</v>
      </c>
      <c r="CN983">
        <v>0.32</v>
      </c>
      <c r="CO983">
        <v>0.64</v>
      </c>
      <c r="CP983">
        <v>0</v>
      </c>
      <c r="CQ983" t="s">
        <v>1154</v>
      </c>
      <c r="CR983" t="s">
        <v>1153</v>
      </c>
      <c r="CS983" t="s">
        <v>1748</v>
      </c>
      <c r="CT983" t="s">
        <v>1397</v>
      </c>
      <c r="CU983" t="s">
        <v>1396</v>
      </c>
      <c r="CV983" t="s">
        <v>4433</v>
      </c>
      <c r="CW983" t="s">
        <v>1738</v>
      </c>
      <c r="CX983" t="s">
        <v>853</v>
      </c>
      <c r="DC983" t="s">
        <v>1387</v>
      </c>
      <c r="DE983" t="s">
        <v>1392</v>
      </c>
    </row>
    <row r="984" spans="1:109" x14ac:dyDescent="0.25">
      <c r="A984" t="s">
        <v>1025</v>
      </c>
      <c r="B984">
        <v>1</v>
      </c>
      <c r="C984" s="56">
        <v>42419</v>
      </c>
      <c r="D984" t="s">
        <v>1153</v>
      </c>
      <c r="E984" t="s">
        <v>4434</v>
      </c>
      <c r="G984" t="s">
        <v>4435</v>
      </c>
      <c r="H984" t="s">
        <v>1144</v>
      </c>
      <c r="I984" t="s">
        <v>1144</v>
      </c>
      <c r="J984" t="s">
        <v>1144</v>
      </c>
      <c r="K984" t="s">
        <v>1144</v>
      </c>
      <c r="L984">
        <v>9.98</v>
      </c>
      <c r="M984">
        <v>23.47</v>
      </c>
      <c r="N984">
        <v>0</v>
      </c>
      <c r="O984" s="56">
        <v>0</v>
      </c>
      <c r="P984" s="56">
        <v>0</v>
      </c>
      <c r="Q984">
        <v>1</v>
      </c>
      <c r="R984">
        <v>1</v>
      </c>
      <c r="S984">
        <v>11</v>
      </c>
      <c r="T984">
        <v>8</v>
      </c>
      <c r="U984">
        <v>3</v>
      </c>
      <c r="V984">
        <v>1</v>
      </c>
      <c r="W984" t="s">
        <v>1394</v>
      </c>
      <c r="X984" t="s">
        <v>7759</v>
      </c>
      <c r="AA984">
        <v>0</v>
      </c>
      <c r="AB984">
        <v>0</v>
      </c>
      <c r="AC984">
        <v>0</v>
      </c>
      <c r="AD984">
        <v>0</v>
      </c>
      <c r="AE984">
        <v>0</v>
      </c>
      <c r="AF984">
        <v>21</v>
      </c>
      <c r="AG984">
        <v>0</v>
      </c>
      <c r="AJ984" s="56"/>
      <c r="AK984" s="56"/>
      <c r="AL984" s="56"/>
      <c r="AP984" t="s">
        <v>1155</v>
      </c>
      <c r="AR984">
        <v>5</v>
      </c>
      <c r="AS984" t="s">
        <v>1152</v>
      </c>
      <c r="AT984">
        <v>1</v>
      </c>
      <c r="AV984">
        <v>22</v>
      </c>
      <c r="AW984">
        <v>15</v>
      </c>
      <c r="AX984">
        <v>7</v>
      </c>
      <c r="AY984" t="s">
        <v>839</v>
      </c>
      <c r="AZ984" t="s">
        <v>1145</v>
      </c>
      <c r="BA984">
        <v>16</v>
      </c>
      <c r="BD984">
        <v>1000000000</v>
      </c>
      <c r="BE984">
        <v>0</v>
      </c>
      <c r="BF984">
        <v>1</v>
      </c>
      <c r="BG984">
        <v>4</v>
      </c>
      <c r="BH984">
        <v>0</v>
      </c>
      <c r="BI984">
        <v>0</v>
      </c>
      <c r="BJ984">
        <v>0</v>
      </c>
      <c r="BK984">
        <v>0</v>
      </c>
      <c r="BL984">
        <v>10</v>
      </c>
      <c r="BM984">
        <v>14</v>
      </c>
      <c r="BN984">
        <v>0.36</v>
      </c>
      <c r="BO984">
        <v>0</v>
      </c>
      <c r="BP984">
        <v>0</v>
      </c>
      <c r="BR984">
        <v>10</v>
      </c>
      <c r="BS984">
        <v>6</v>
      </c>
      <c r="BX984">
        <v>94.43</v>
      </c>
      <c r="BY984">
        <v>0</v>
      </c>
      <c r="BZ984">
        <v>0</v>
      </c>
      <c r="CA984">
        <v>5.9</v>
      </c>
      <c r="CB984">
        <v>0</v>
      </c>
      <c r="CC984">
        <v>1</v>
      </c>
      <c r="CD984" s="56">
        <v>42416</v>
      </c>
      <c r="CE984" s="56">
        <v>42416</v>
      </c>
      <c r="CF984" s="56">
        <v>42416</v>
      </c>
      <c r="CG984" s="56">
        <v>42493</v>
      </c>
      <c r="CH984" s="56"/>
      <c r="CI984" s="56"/>
      <c r="CJ984">
        <v>1</v>
      </c>
      <c r="CK984">
        <v>0</v>
      </c>
      <c r="CL984">
        <v>7.0000000000000007E-2</v>
      </c>
      <c r="CM984">
        <v>0</v>
      </c>
      <c r="CN984">
        <v>0</v>
      </c>
      <c r="CO984">
        <v>0</v>
      </c>
      <c r="CP984">
        <v>0</v>
      </c>
      <c r="CQ984" t="s">
        <v>1154</v>
      </c>
      <c r="CR984" t="s">
        <v>1153</v>
      </c>
      <c r="CS984" t="s">
        <v>1725</v>
      </c>
      <c r="CT984" t="s">
        <v>1397</v>
      </c>
      <c r="CU984" t="s">
        <v>1396</v>
      </c>
      <c r="CV984" t="s">
        <v>4436</v>
      </c>
      <c r="CW984" t="s">
        <v>1390</v>
      </c>
      <c r="CX984" t="s">
        <v>853</v>
      </c>
      <c r="DC984" t="s">
        <v>1387</v>
      </c>
      <c r="DE984" t="s">
        <v>1392</v>
      </c>
    </row>
    <row r="985" spans="1:109" x14ac:dyDescent="0.25">
      <c r="A985" t="s">
        <v>1025</v>
      </c>
      <c r="B985">
        <v>1</v>
      </c>
      <c r="C985" s="56">
        <v>42419</v>
      </c>
      <c r="D985" t="s">
        <v>1153</v>
      </c>
      <c r="E985" t="s">
        <v>4437</v>
      </c>
      <c r="G985" t="s">
        <v>4438</v>
      </c>
      <c r="H985" t="s">
        <v>1144</v>
      </c>
      <c r="I985" t="s">
        <v>1144</v>
      </c>
      <c r="J985" t="s">
        <v>1144</v>
      </c>
      <c r="K985" t="s">
        <v>1144</v>
      </c>
      <c r="L985">
        <v>84.09</v>
      </c>
      <c r="M985">
        <v>175.27</v>
      </c>
      <c r="N985">
        <v>0</v>
      </c>
      <c r="O985" s="56">
        <v>0</v>
      </c>
      <c r="P985" s="56">
        <v>0</v>
      </c>
      <c r="Q985">
        <v>1</v>
      </c>
      <c r="R985">
        <v>1</v>
      </c>
      <c r="S985">
        <v>11</v>
      </c>
      <c r="T985">
        <v>8</v>
      </c>
      <c r="U985">
        <v>3</v>
      </c>
      <c r="V985">
        <v>1</v>
      </c>
      <c r="X985" t="s">
        <v>7755</v>
      </c>
      <c r="AA985">
        <v>0</v>
      </c>
      <c r="AB985">
        <v>0</v>
      </c>
      <c r="AC985">
        <v>0</v>
      </c>
      <c r="AD985">
        <v>0</v>
      </c>
      <c r="AE985">
        <v>0</v>
      </c>
      <c r="AF985">
        <v>0</v>
      </c>
      <c r="AG985">
        <v>0</v>
      </c>
      <c r="AJ985" s="56"/>
      <c r="AK985" s="56"/>
      <c r="AL985" s="56"/>
      <c r="AM985">
        <v>2</v>
      </c>
      <c r="AP985" t="s">
        <v>1155</v>
      </c>
      <c r="AS985" t="s">
        <v>1152</v>
      </c>
      <c r="AT985">
        <v>1</v>
      </c>
      <c r="AV985">
        <v>0</v>
      </c>
      <c r="AW985">
        <v>0</v>
      </c>
      <c r="AX985">
        <v>0</v>
      </c>
      <c r="AY985" t="s">
        <v>1388</v>
      </c>
      <c r="AZ985" t="s">
        <v>1388</v>
      </c>
      <c r="BA985">
        <v>0</v>
      </c>
      <c r="BD985">
        <v>1000000000</v>
      </c>
      <c r="BE985">
        <v>3</v>
      </c>
      <c r="BF985">
        <v>0</v>
      </c>
      <c r="BG985">
        <v>0</v>
      </c>
      <c r="BH985">
        <v>0</v>
      </c>
      <c r="BI985">
        <v>0</v>
      </c>
      <c r="BJ985">
        <v>0</v>
      </c>
      <c r="BK985">
        <v>0</v>
      </c>
      <c r="BL985">
        <v>0</v>
      </c>
      <c r="BM985">
        <v>3</v>
      </c>
      <c r="BN985">
        <v>0</v>
      </c>
      <c r="BO985">
        <v>0</v>
      </c>
      <c r="BP985">
        <v>0</v>
      </c>
      <c r="BR985">
        <v>0</v>
      </c>
      <c r="BS985">
        <v>0</v>
      </c>
      <c r="BX985">
        <v>0</v>
      </c>
      <c r="BY985">
        <v>0</v>
      </c>
      <c r="BZ985">
        <v>0</v>
      </c>
      <c r="CA985">
        <v>0</v>
      </c>
      <c r="CB985">
        <v>0</v>
      </c>
      <c r="CC985">
        <v>1</v>
      </c>
      <c r="CD985" s="56">
        <v>42095</v>
      </c>
      <c r="CE985" s="56">
        <v>42342</v>
      </c>
      <c r="CF985" s="56">
        <v>42342</v>
      </c>
      <c r="CG985" s="56">
        <v>42419</v>
      </c>
      <c r="CH985" s="56"/>
      <c r="CI985" s="56"/>
      <c r="CJ985">
        <v>0</v>
      </c>
      <c r="CK985">
        <v>0</v>
      </c>
      <c r="CL985">
        <v>0</v>
      </c>
      <c r="CM985">
        <v>0</v>
      </c>
      <c r="CN985">
        <v>0</v>
      </c>
      <c r="CO985">
        <v>0</v>
      </c>
      <c r="CP985">
        <v>0.95</v>
      </c>
      <c r="CQ985" t="s">
        <v>1154</v>
      </c>
      <c r="CR985" t="s">
        <v>1153</v>
      </c>
      <c r="CS985" t="s">
        <v>1725</v>
      </c>
      <c r="CT985" t="s">
        <v>1397</v>
      </c>
      <c r="CU985" t="s">
        <v>1396</v>
      </c>
      <c r="CV985" t="s">
        <v>4439</v>
      </c>
      <c r="CW985" t="s">
        <v>1738</v>
      </c>
      <c r="CX985" t="s">
        <v>853</v>
      </c>
      <c r="DC985" t="s">
        <v>1387</v>
      </c>
      <c r="DE985" t="s">
        <v>1392</v>
      </c>
    </row>
    <row r="986" spans="1:109" x14ac:dyDescent="0.25">
      <c r="A986" t="s">
        <v>1025</v>
      </c>
      <c r="B986">
        <v>1</v>
      </c>
      <c r="C986" s="56">
        <v>42419</v>
      </c>
      <c r="D986" t="s">
        <v>1153</v>
      </c>
      <c r="E986" t="s">
        <v>1623</v>
      </c>
      <c r="G986" t="s">
        <v>4440</v>
      </c>
      <c r="H986" t="s">
        <v>1144</v>
      </c>
      <c r="I986" t="s">
        <v>1144</v>
      </c>
      <c r="J986" t="s">
        <v>1144</v>
      </c>
      <c r="K986" t="s">
        <v>1144</v>
      </c>
      <c r="L986">
        <v>2.13</v>
      </c>
      <c r="M986">
        <v>6.37</v>
      </c>
      <c r="N986">
        <v>0</v>
      </c>
      <c r="O986" s="56">
        <v>0</v>
      </c>
      <c r="P986" s="56">
        <v>0</v>
      </c>
      <c r="Q986">
        <v>1</v>
      </c>
      <c r="R986">
        <v>1</v>
      </c>
      <c r="S986">
        <v>11</v>
      </c>
      <c r="T986">
        <v>8</v>
      </c>
      <c r="U986">
        <v>3</v>
      </c>
      <c r="V986">
        <v>1</v>
      </c>
      <c r="W986" t="s">
        <v>1156</v>
      </c>
      <c r="X986" t="s">
        <v>7716</v>
      </c>
      <c r="Y986">
        <v>28</v>
      </c>
      <c r="AA986">
        <v>0</v>
      </c>
      <c r="AB986">
        <v>0</v>
      </c>
      <c r="AC986">
        <v>0</v>
      </c>
      <c r="AD986">
        <v>0</v>
      </c>
      <c r="AE986">
        <v>0</v>
      </c>
      <c r="AF986">
        <v>0</v>
      </c>
      <c r="AG986">
        <v>0</v>
      </c>
      <c r="AJ986" s="56"/>
      <c r="AK986" s="56"/>
      <c r="AL986" s="56"/>
      <c r="AP986" t="s">
        <v>1155</v>
      </c>
      <c r="AR986">
        <v>5</v>
      </c>
      <c r="AS986" t="s">
        <v>1152</v>
      </c>
      <c r="AT986">
        <v>1</v>
      </c>
      <c r="AV986">
        <v>36</v>
      </c>
      <c r="AW986">
        <v>24</v>
      </c>
      <c r="AX986">
        <v>12</v>
      </c>
      <c r="AY986" t="s">
        <v>1145</v>
      </c>
      <c r="AZ986" t="s">
        <v>1148</v>
      </c>
      <c r="BA986">
        <v>45</v>
      </c>
      <c r="BD986">
        <v>1000000000</v>
      </c>
      <c r="BE986">
        <v>20</v>
      </c>
      <c r="BF986">
        <v>0.44</v>
      </c>
      <c r="BG986">
        <v>13</v>
      </c>
      <c r="BH986">
        <v>0</v>
      </c>
      <c r="BI986">
        <v>0</v>
      </c>
      <c r="BJ986">
        <v>0</v>
      </c>
      <c r="BK986">
        <v>0</v>
      </c>
      <c r="BL986">
        <v>0</v>
      </c>
      <c r="BM986">
        <v>33</v>
      </c>
      <c r="BN986">
        <v>0.08</v>
      </c>
      <c r="BO986">
        <v>0</v>
      </c>
      <c r="BP986">
        <v>0</v>
      </c>
      <c r="BR986">
        <v>5</v>
      </c>
      <c r="BS986">
        <v>10</v>
      </c>
      <c r="BX986">
        <v>0</v>
      </c>
      <c r="BY986">
        <v>0</v>
      </c>
      <c r="BZ986">
        <v>0</v>
      </c>
      <c r="CA986">
        <v>8.69</v>
      </c>
      <c r="CB986">
        <v>0</v>
      </c>
      <c r="CC986">
        <v>1</v>
      </c>
      <c r="CD986" s="56">
        <v>42284</v>
      </c>
      <c r="CE986" s="56">
        <v>42342</v>
      </c>
      <c r="CF986" s="56">
        <v>42342</v>
      </c>
      <c r="CG986" s="56">
        <v>42419</v>
      </c>
      <c r="CH986" s="56"/>
      <c r="CI986" s="56"/>
      <c r="CJ986">
        <v>0.06</v>
      </c>
      <c r="CK986">
        <v>0</v>
      </c>
      <c r="CL986">
        <v>0</v>
      </c>
      <c r="CM986">
        <v>0</v>
      </c>
      <c r="CN986">
        <v>0.95</v>
      </c>
      <c r="CO986">
        <v>0</v>
      </c>
      <c r="CP986">
        <v>0</v>
      </c>
      <c r="CQ986" t="s">
        <v>1154</v>
      </c>
      <c r="CR986" t="s">
        <v>1153</v>
      </c>
      <c r="CS986" t="s">
        <v>1725</v>
      </c>
      <c r="CT986" t="s">
        <v>1397</v>
      </c>
      <c r="CU986" t="s">
        <v>1396</v>
      </c>
      <c r="CV986" t="s">
        <v>4441</v>
      </c>
      <c r="CW986" t="s">
        <v>1727</v>
      </c>
      <c r="CX986" t="s">
        <v>853</v>
      </c>
      <c r="DC986" t="s">
        <v>1387</v>
      </c>
      <c r="DE986" t="s">
        <v>1728</v>
      </c>
    </row>
    <row r="987" spans="1:109" x14ac:dyDescent="0.25">
      <c r="A987" t="s">
        <v>1025</v>
      </c>
      <c r="B987">
        <v>1</v>
      </c>
      <c r="C987" s="56">
        <v>42419</v>
      </c>
      <c r="D987" t="s">
        <v>1153</v>
      </c>
      <c r="E987" t="s">
        <v>4442</v>
      </c>
      <c r="G987" t="s">
        <v>4443</v>
      </c>
      <c r="H987" t="s">
        <v>1144</v>
      </c>
      <c r="I987" t="s">
        <v>1144</v>
      </c>
      <c r="J987" t="s">
        <v>1144</v>
      </c>
      <c r="K987" t="s">
        <v>1144</v>
      </c>
      <c r="L987">
        <v>11.92</v>
      </c>
      <c r="M987">
        <v>34.89</v>
      </c>
      <c r="N987">
        <v>0</v>
      </c>
      <c r="O987" s="56">
        <v>0</v>
      </c>
      <c r="P987" s="56">
        <v>0</v>
      </c>
      <c r="Q987">
        <v>1</v>
      </c>
      <c r="R987">
        <v>1</v>
      </c>
      <c r="S987">
        <v>11</v>
      </c>
      <c r="T987">
        <v>8</v>
      </c>
      <c r="U987">
        <v>3</v>
      </c>
      <c r="V987">
        <v>1</v>
      </c>
      <c r="X987" t="s">
        <v>7716</v>
      </c>
      <c r="AA987">
        <v>0</v>
      </c>
      <c r="AB987">
        <v>0</v>
      </c>
      <c r="AC987">
        <v>0</v>
      </c>
      <c r="AD987">
        <v>0</v>
      </c>
      <c r="AE987">
        <v>0</v>
      </c>
      <c r="AF987">
        <v>0</v>
      </c>
      <c r="AG987">
        <v>0</v>
      </c>
      <c r="AJ987" s="56"/>
      <c r="AK987" s="56"/>
      <c r="AL987" s="56"/>
      <c r="AP987" t="s">
        <v>1155</v>
      </c>
      <c r="AR987">
        <v>5</v>
      </c>
      <c r="AS987" t="s">
        <v>1152</v>
      </c>
      <c r="AT987">
        <v>1</v>
      </c>
      <c r="AV987">
        <v>12</v>
      </c>
      <c r="AW987">
        <v>8</v>
      </c>
      <c r="AX987">
        <v>4</v>
      </c>
      <c r="AY987" t="s">
        <v>1147</v>
      </c>
      <c r="AZ987" t="s">
        <v>1147</v>
      </c>
      <c r="BA987">
        <v>18</v>
      </c>
      <c r="BD987">
        <v>1000000000</v>
      </c>
      <c r="BE987">
        <v>16</v>
      </c>
      <c r="BF987">
        <v>-0.33</v>
      </c>
      <c r="BG987">
        <v>0</v>
      </c>
      <c r="BH987">
        <v>0</v>
      </c>
      <c r="BI987">
        <v>0</v>
      </c>
      <c r="BJ987">
        <v>0</v>
      </c>
      <c r="BK987">
        <v>0</v>
      </c>
      <c r="BL987">
        <v>0</v>
      </c>
      <c r="BM987">
        <v>16</v>
      </c>
      <c r="BN987">
        <v>-0.33</v>
      </c>
      <c r="BO987">
        <v>0</v>
      </c>
      <c r="BP987">
        <v>0</v>
      </c>
      <c r="BR987">
        <v>0</v>
      </c>
      <c r="BS987">
        <v>3</v>
      </c>
      <c r="BT987">
        <v>5</v>
      </c>
      <c r="BX987">
        <v>0</v>
      </c>
      <c r="BY987">
        <v>47.68</v>
      </c>
      <c r="BZ987">
        <v>0</v>
      </c>
      <c r="CA987">
        <v>8.41</v>
      </c>
      <c r="CB987">
        <v>0</v>
      </c>
      <c r="CC987">
        <v>1</v>
      </c>
      <c r="CD987" s="56">
        <v>42284</v>
      </c>
      <c r="CE987" s="56">
        <v>42342</v>
      </c>
      <c r="CF987" s="56">
        <v>42342</v>
      </c>
      <c r="CG987" s="56">
        <v>42419</v>
      </c>
      <c r="CH987" s="56"/>
      <c r="CI987" s="56"/>
      <c r="CJ987">
        <v>0.04</v>
      </c>
      <c r="CK987">
        <v>0</v>
      </c>
      <c r="CL987">
        <v>0</v>
      </c>
      <c r="CM987">
        <v>0</v>
      </c>
      <c r="CN987">
        <v>0</v>
      </c>
      <c r="CO987">
        <v>0</v>
      </c>
      <c r="CP987">
        <v>0.95</v>
      </c>
      <c r="CQ987" t="s">
        <v>1154</v>
      </c>
      <c r="CR987" t="s">
        <v>1153</v>
      </c>
      <c r="CS987" t="s">
        <v>1725</v>
      </c>
      <c r="CT987" t="s">
        <v>1397</v>
      </c>
      <c r="CU987" t="s">
        <v>1396</v>
      </c>
      <c r="CV987" t="s">
        <v>4444</v>
      </c>
      <c r="CW987" t="s">
        <v>1727</v>
      </c>
      <c r="CX987" t="s">
        <v>853</v>
      </c>
      <c r="DC987" t="s">
        <v>1387</v>
      </c>
      <c r="DE987" t="s">
        <v>1728</v>
      </c>
    </row>
    <row r="988" spans="1:109" x14ac:dyDescent="0.25">
      <c r="A988" t="s">
        <v>1025</v>
      </c>
      <c r="B988">
        <v>2</v>
      </c>
      <c r="C988" s="56">
        <v>42419</v>
      </c>
      <c r="D988" t="s">
        <v>1153</v>
      </c>
      <c r="E988" t="s">
        <v>4445</v>
      </c>
      <c r="G988" t="s">
        <v>4446</v>
      </c>
      <c r="H988" t="s">
        <v>1144</v>
      </c>
      <c r="I988" t="s">
        <v>1144</v>
      </c>
      <c r="J988" t="s">
        <v>1144</v>
      </c>
      <c r="K988" t="s">
        <v>1144</v>
      </c>
      <c r="L988">
        <v>31.13</v>
      </c>
      <c r="M988">
        <v>66.33</v>
      </c>
      <c r="N988">
        <v>0</v>
      </c>
      <c r="O988" s="56">
        <v>0</v>
      </c>
      <c r="P988" s="56">
        <v>0</v>
      </c>
      <c r="Q988">
        <v>1</v>
      </c>
      <c r="R988">
        <v>1</v>
      </c>
      <c r="S988">
        <v>11</v>
      </c>
      <c r="T988">
        <v>8</v>
      </c>
      <c r="U988">
        <v>3</v>
      </c>
      <c r="V988">
        <v>1</v>
      </c>
      <c r="X988" t="s">
        <v>7755</v>
      </c>
      <c r="AA988">
        <v>0</v>
      </c>
      <c r="AB988">
        <v>0</v>
      </c>
      <c r="AC988">
        <v>0</v>
      </c>
      <c r="AD988">
        <v>0</v>
      </c>
      <c r="AE988">
        <v>0</v>
      </c>
      <c r="AF988">
        <v>0</v>
      </c>
      <c r="AG988">
        <v>0</v>
      </c>
      <c r="AJ988" s="56"/>
      <c r="AK988" s="56"/>
      <c r="AL988" s="56"/>
      <c r="AM988">
        <v>2</v>
      </c>
      <c r="AP988" t="s">
        <v>1155</v>
      </c>
      <c r="AS988" t="s">
        <v>1152</v>
      </c>
      <c r="AT988">
        <v>1</v>
      </c>
      <c r="AV988">
        <v>4</v>
      </c>
      <c r="AW988">
        <v>3</v>
      </c>
      <c r="AX988">
        <v>1</v>
      </c>
      <c r="AY988" t="s">
        <v>1147</v>
      </c>
      <c r="AZ988" t="s">
        <v>1147</v>
      </c>
      <c r="BA988">
        <v>4</v>
      </c>
      <c r="BD988">
        <v>1000000000</v>
      </c>
      <c r="BE988">
        <v>7</v>
      </c>
      <c r="BF988">
        <v>-0.75</v>
      </c>
      <c r="BG988">
        <v>0</v>
      </c>
      <c r="BH988">
        <v>0</v>
      </c>
      <c r="BI988">
        <v>0</v>
      </c>
      <c r="BJ988">
        <v>0</v>
      </c>
      <c r="BK988">
        <v>0</v>
      </c>
      <c r="BL988">
        <v>0</v>
      </c>
      <c r="BM988">
        <v>7</v>
      </c>
      <c r="BN988">
        <v>-0.75</v>
      </c>
      <c r="BO988">
        <v>0</v>
      </c>
      <c r="BP988">
        <v>0</v>
      </c>
      <c r="BR988">
        <v>0</v>
      </c>
      <c r="BS988">
        <v>1</v>
      </c>
      <c r="BX988">
        <v>0</v>
      </c>
      <c r="BY988">
        <v>93.39</v>
      </c>
      <c r="BZ988">
        <v>0</v>
      </c>
      <c r="CA988">
        <v>4.93</v>
      </c>
      <c r="CB988">
        <v>0</v>
      </c>
      <c r="CC988">
        <v>1</v>
      </c>
      <c r="CD988" s="56">
        <v>42095</v>
      </c>
      <c r="CE988" s="56">
        <v>42342</v>
      </c>
      <c r="CF988" s="56">
        <v>42342</v>
      </c>
      <c r="CG988" s="56">
        <v>42419</v>
      </c>
      <c r="CH988" s="56"/>
      <c r="CI988" s="56"/>
      <c r="CJ988">
        <v>0</v>
      </c>
      <c r="CK988">
        <v>0</v>
      </c>
      <c r="CL988">
        <v>0</v>
      </c>
      <c r="CM988">
        <v>0</v>
      </c>
      <c r="CN988">
        <v>0</v>
      </c>
      <c r="CO988">
        <v>0</v>
      </c>
      <c r="CP988">
        <v>0.96</v>
      </c>
      <c r="CQ988" t="s">
        <v>1154</v>
      </c>
      <c r="CR988" t="s">
        <v>1153</v>
      </c>
      <c r="CS988" t="s">
        <v>1748</v>
      </c>
      <c r="CT988" t="s">
        <v>1397</v>
      </c>
      <c r="CU988" t="s">
        <v>1396</v>
      </c>
      <c r="CV988" t="s">
        <v>4447</v>
      </c>
      <c r="CW988" t="s">
        <v>2121</v>
      </c>
      <c r="CX988" t="s">
        <v>853</v>
      </c>
      <c r="DC988" t="s">
        <v>1387</v>
      </c>
      <c r="DE988" t="s">
        <v>1392</v>
      </c>
    </row>
    <row r="989" spans="1:109" x14ac:dyDescent="0.25">
      <c r="A989" t="s">
        <v>1025</v>
      </c>
      <c r="B989">
        <v>2</v>
      </c>
      <c r="C989" s="56">
        <v>42419</v>
      </c>
      <c r="D989" t="s">
        <v>1153</v>
      </c>
      <c r="E989" t="s">
        <v>4448</v>
      </c>
      <c r="G989" t="s">
        <v>4449</v>
      </c>
      <c r="H989" t="s">
        <v>1144</v>
      </c>
      <c r="I989" t="s">
        <v>1144</v>
      </c>
      <c r="J989" t="s">
        <v>1144</v>
      </c>
      <c r="K989" t="s">
        <v>1144</v>
      </c>
      <c r="L989">
        <v>0.74</v>
      </c>
      <c r="M989">
        <v>3.1</v>
      </c>
      <c r="N989">
        <v>0</v>
      </c>
      <c r="O989" s="56">
        <v>0</v>
      </c>
      <c r="P989" s="56">
        <v>0</v>
      </c>
      <c r="Q989">
        <v>1</v>
      </c>
      <c r="R989">
        <v>1</v>
      </c>
      <c r="S989">
        <v>11</v>
      </c>
      <c r="T989">
        <v>8</v>
      </c>
      <c r="U989">
        <v>3</v>
      </c>
      <c r="V989">
        <v>1</v>
      </c>
      <c r="W989" t="s">
        <v>1156</v>
      </c>
      <c r="X989" t="s">
        <v>7757</v>
      </c>
      <c r="AA989">
        <v>0</v>
      </c>
      <c r="AB989">
        <v>0</v>
      </c>
      <c r="AC989">
        <v>0</v>
      </c>
      <c r="AD989">
        <v>0</v>
      </c>
      <c r="AE989">
        <v>0</v>
      </c>
      <c r="AF989">
        <v>0</v>
      </c>
      <c r="AG989">
        <v>0</v>
      </c>
      <c r="AJ989" s="56"/>
      <c r="AK989" s="56"/>
      <c r="AL989" s="56"/>
      <c r="AM989">
        <v>10</v>
      </c>
      <c r="AP989" t="s">
        <v>1155</v>
      </c>
      <c r="AR989">
        <v>5</v>
      </c>
      <c r="AS989" t="s">
        <v>1152</v>
      </c>
      <c r="AT989">
        <v>1</v>
      </c>
      <c r="AV989">
        <v>10</v>
      </c>
      <c r="AW989">
        <v>7</v>
      </c>
      <c r="AX989">
        <v>3</v>
      </c>
      <c r="AY989" t="s">
        <v>1145</v>
      </c>
      <c r="AZ989" t="s">
        <v>1145</v>
      </c>
      <c r="BA989">
        <v>15</v>
      </c>
      <c r="BD989">
        <v>1000000000</v>
      </c>
      <c r="BE989">
        <v>6</v>
      </c>
      <c r="BF989">
        <v>0.4</v>
      </c>
      <c r="BG989">
        <v>0</v>
      </c>
      <c r="BH989">
        <v>0</v>
      </c>
      <c r="BI989">
        <v>0</v>
      </c>
      <c r="BJ989">
        <v>0</v>
      </c>
      <c r="BK989">
        <v>0</v>
      </c>
      <c r="BL989">
        <v>0</v>
      </c>
      <c r="BM989">
        <v>6</v>
      </c>
      <c r="BN989">
        <v>0.4</v>
      </c>
      <c r="BO989">
        <v>0</v>
      </c>
      <c r="BP989">
        <v>0</v>
      </c>
      <c r="BR989">
        <v>5</v>
      </c>
      <c r="BS989">
        <v>3</v>
      </c>
      <c r="BX989">
        <v>0</v>
      </c>
      <c r="BY989">
        <v>0</v>
      </c>
      <c r="BZ989">
        <v>0</v>
      </c>
      <c r="CA989">
        <v>13.92</v>
      </c>
      <c r="CB989">
        <v>0</v>
      </c>
      <c r="CC989">
        <v>1</v>
      </c>
      <c r="CD989" s="56">
        <v>42341</v>
      </c>
      <c r="CE989" s="56">
        <v>42342</v>
      </c>
      <c r="CF989" s="56">
        <v>42342</v>
      </c>
      <c r="CG989" s="56">
        <v>42419</v>
      </c>
      <c r="CH989" s="56"/>
      <c r="CI989" s="56"/>
      <c r="CJ989">
        <v>0.15</v>
      </c>
      <c r="CK989">
        <v>0</v>
      </c>
      <c r="CL989">
        <v>0</v>
      </c>
      <c r="CM989">
        <v>0</v>
      </c>
      <c r="CN989">
        <v>0.01</v>
      </c>
      <c r="CO989">
        <v>0.22</v>
      </c>
      <c r="CP989">
        <v>0.73</v>
      </c>
      <c r="CQ989" t="s">
        <v>1154</v>
      </c>
      <c r="CR989" t="s">
        <v>1153</v>
      </c>
      <c r="CS989" t="s">
        <v>1748</v>
      </c>
      <c r="CT989" t="s">
        <v>1397</v>
      </c>
      <c r="CU989" t="s">
        <v>1396</v>
      </c>
      <c r="CV989" t="s">
        <v>4450</v>
      </c>
      <c r="CW989" t="s">
        <v>2121</v>
      </c>
      <c r="CX989" t="s">
        <v>853</v>
      </c>
      <c r="DC989" t="s">
        <v>1387</v>
      </c>
      <c r="DE989" t="s">
        <v>1392</v>
      </c>
    </row>
    <row r="990" spans="1:109" x14ac:dyDescent="0.25">
      <c r="A990" t="s">
        <v>1025</v>
      </c>
      <c r="B990">
        <v>2</v>
      </c>
      <c r="C990" s="56">
        <v>42419</v>
      </c>
      <c r="D990" t="s">
        <v>1153</v>
      </c>
      <c r="E990" t="s">
        <v>4451</v>
      </c>
      <c r="G990" t="s">
        <v>4452</v>
      </c>
      <c r="H990" t="s">
        <v>1144</v>
      </c>
      <c r="I990" t="s">
        <v>1144</v>
      </c>
      <c r="J990" t="s">
        <v>1144</v>
      </c>
      <c r="K990" t="s">
        <v>1144</v>
      </c>
      <c r="L990">
        <v>18.53</v>
      </c>
      <c r="M990">
        <v>48.97</v>
      </c>
      <c r="N990">
        <v>0</v>
      </c>
      <c r="O990" s="56">
        <v>0</v>
      </c>
      <c r="P990" s="56">
        <v>0</v>
      </c>
      <c r="Q990">
        <v>1</v>
      </c>
      <c r="R990">
        <v>1</v>
      </c>
      <c r="S990">
        <v>11</v>
      </c>
      <c r="T990">
        <v>8</v>
      </c>
      <c r="U990">
        <v>3</v>
      </c>
      <c r="V990">
        <v>1</v>
      </c>
      <c r="W990" t="s">
        <v>1156</v>
      </c>
      <c r="X990" t="s">
        <v>7755</v>
      </c>
      <c r="Y990">
        <v>10</v>
      </c>
      <c r="AA990">
        <v>0</v>
      </c>
      <c r="AB990">
        <v>0</v>
      </c>
      <c r="AC990">
        <v>0</v>
      </c>
      <c r="AD990">
        <v>0</v>
      </c>
      <c r="AE990">
        <v>0</v>
      </c>
      <c r="AF990">
        <v>0</v>
      </c>
      <c r="AG990">
        <v>0</v>
      </c>
      <c r="AJ990" s="56"/>
      <c r="AK990" s="56"/>
      <c r="AL990" s="56"/>
      <c r="AM990">
        <v>5</v>
      </c>
      <c r="AP990" t="s">
        <v>1155</v>
      </c>
      <c r="AR990">
        <v>5</v>
      </c>
      <c r="AS990" t="s">
        <v>1152</v>
      </c>
      <c r="AT990">
        <v>1</v>
      </c>
      <c r="AV990">
        <v>15</v>
      </c>
      <c r="AW990">
        <v>10</v>
      </c>
      <c r="AX990">
        <v>5</v>
      </c>
      <c r="AY990" t="s">
        <v>1148</v>
      </c>
      <c r="AZ990" t="s">
        <v>1148</v>
      </c>
      <c r="BA990">
        <v>15</v>
      </c>
      <c r="BD990">
        <v>1000000000</v>
      </c>
      <c r="BE990">
        <v>14</v>
      </c>
      <c r="BF990">
        <v>7.0000000000000007E-2</v>
      </c>
      <c r="BG990">
        <v>0</v>
      </c>
      <c r="BH990">
        <v>0</v>
      </c>
      <c r="BI990">
        <v>0</v>
      </c>
      <c r="BJ990">
        <v>0</v>
      </c>
      <c r="BK990">
        <v>0</v>
      </c>
      <c r="BL990">
        <v>0</v>
      </c>
      <c r="BM990">
        <v>14</v>
      </c>
      <c r="BN990">
        <v>7.0000000000000007E-2</v>
      </c>
      <c r="BO990">
        <v>0</v>
      </c>
      <c r="BP990">
        <v>0</v>
      </c>
      <c r="BR990">
        <v>0</v>
      </c>
      <c r="BS990">
        <v>4</v>
      </c>
      <c r="BX990">
        <v>0</v>
      </c>
      <c r="BY990">
        <v>0</v>
      </c>
      <c r="BZ990">
        <v>0</v>
      </c>
      <c r="CA990">
        <v>7.17</v>
      </c>
      <c r="CB990">
        <v>0</v>
      </c>
      <c r="CC990">
        <v>1</v>
      </c>
      <c r="CD990" s="56">
        <v>42095</v>
      </c>
      <c r="CE990" s="56">
        <v>42342</v>
      </c>
      <c r="CF990" s="56">
        <v>42342</v>
      </c>
      <c r="CG990" s="56">
        <v>42419</v>
      </c>
      <c r="CH990" s="56"/>
      <c r="CI990" s="56"/>
      <c r="CJ990">
        <v>0</v>
      </c>
      <c r="CK990">
        <v>0</v>
      </c>
      <c r="CL990">
        <v>0</v>
      </c>
      <c r="CM990">
        <v>0</v>
      </c>
      <c r="CN990">
        <v>0</v>
      </c>
      <c r="CO990">
        <v>0.96</v>
      </c>
      <c r="CP990">
        <v>0</v>
      </c>
      <c r="CQ990" t="s">
        <v>1154</v>
      </c>
      <c r="CR990" t="s">
        <v>1153</v>
      </c>
      <c r="CS990" t="s">
        <v>1748</v>
      </c>
      <c r="CT990" t="s">
        <v>1397</v>
      </c>
      <c r="CU990" t="s">
        <v>1396</v>
      </c>
      <c r="CV990" t="s">
        <v>4453</v>
      </c>
      <c r="CW990" t="s">
        <v>2121</v>
      </c>
      <c r="CX990" t="s">
        <v>853</v>
      </c>
      <c r="DC990" t="s">
        <v>1387</v>
      </c>
      <c r="DE990" t="s">
        <v>1392</v>
      </c>
    </row>
    <row r="991" spans="1:109" x14ac:dyDescent="0.25">
      <c r="A991" t="s">
        <v>1025</v>
      </c>
      <c r="B991">
        <v>2</v>
      </c>
      <c r="C991" s="56">
        <v>42419</v>
      </c>
      <c r="D991" t="s">
        <v>1153</v>
      </c>
      <c r="E991" t="s">
        <v>4454</v>
      </c>
      <c r="G991" t="s">
        <v>4455</v>
      </c>
      <c r="H991" t="s">
        <v>1144</v>
      </c>
      <c r="I991" t="s">
        <v>1144</v>
      </c>
      <c r="J991" t="s">
        <v>1144</v>
      </c>
      <c r="K991" t="s">
        <v>1144</v>
      </c>
      <c r="L991">
        <v>0.74</v>
      </c>
      <c r="M991">
        <v>2.46</v>
      </c>
      <c r="N991">
        <v>0</v>
      </c>
      <c r="O991" s="56">
        <v>0</v>
      </c>
      <c r="P991" s="56">
        <v>0</v>
      </c>
      <c r="Q991">
        <v>1</v>
      </c>
      <c r="R991">
        <v>1</v>
      </c>
      <c r="S991">
        <v>11</v>
      </c>
      <c r="T991">
        <v>8</v>
      </c>
      <c r="U991">
        <v>3</v>
      </c>
      <c r="V991">
        <v>1</v>
      </c>
      <c r="X991" t="s">
        <v>7755</v>
      </c>
      <c r="AA991">
        <v>0</v>
      </c>
      <c r="AB991">
        <v>0</v>
      </c>
      <c r="AC991">
        <v>0</v>
      </c>
      <c r="AD991">
        <v>0</v>
      </c>
      <c r="AE991">
        <v>0</v>
      </c>
      <c r="AF991">
        <v>0</v>
      </c>
      <c r="AG991">
        <v>0</v>
      </c>
      <c r="AJ991" s="56"/>
      <c r="AK991" s="56"/>
      <c r="AL991" s="56"/>
      <c r="AM991">
        <v>3</v>
      </c>
      <c r="AP991" t="s">
        <v>1155</v>
      </c>
      <c r="AS991" t="s">
        <v>1152</v>
      </c>
      <c r="AT991">
        <v>1</v>
      </c>
      <c r="AV991">
        <v>3</v>
      </c>
      <c r="AW991">
        <v>2</v>
      </c>
      <c r="AX991">
        <v>1</v>
      </c>
      <c r="AY991" t="s">
        <v>1147</v>
      </c>
      <c r="AZ991" t="s">
        <v>1147</v>
      </c>
      <c r="BA991">
        <v>3</v>
      </c>
      <c r="BD991">
        <v>1000000000</v>
      </c>
      <c r="BE991">
        <v>4</v>
      </c>
      <c r="BF991">
        <v>-0.33</v>
      </c>
      <c r="BG991">
        <v>0</v>
      </c>
      <c r="BH991">
        <v>0</v>
      </c>
      <c r="BI991">
        <v>0</v>
      </c>
      <c r="BJ991">
        <v>0</v>
      </c>
      <c r="BK991">
        <v>0</v>
      </c>
      <c r="BL991">
        <v>0</v>
      </c>
      <c r="BM991">
        <v>4</v>
      </c>
      <c r="BN991">
        <v>-0.33</v>
      </c>
      <c r="BO991">
        <v>0</v>
      </c>
      <c r="BP991">
        <v>0</v>
      </c>
      <c r="BR991">
        <v>0</v>
      </c>
      <c r="BS991">
        <v>1</v>
      </c>
      <c r="BX991">
        <v>0</v>
      </c>
      <c r="BY991">
        <v>0.74</v>
      </c>
      <c r="BZ991">
        <v>0</v>
      </c>
      <c r="CA991">
        <v>10.14</v>
      </c>
      <c r="CB991">
        <v>0</v>
      </c>
      <c r="CC991">
        <v>1</v>
      </c>
      <c r="CD991" s="56">
        <v>42095</v>
      </c>
      <c r="CE991" s="56">
        <v>42342</v>
      </c>
      <c r="CF991" s="56">
        <v>42342</v>
      </c>
      <c r="CG991" s="56">
        <v>42419</v>
      </c>
      <c r="CH991" s="56"/>
      <c r="CI991" s="56"/>
      <c r="CJ991">
        <v>0</v>
      </c>
      <c r="CK991">
        <v>0</v>
      </c>
      <c r="CL991">
        <v>0</v>
      </c>
      <c r="CM991">
        <v>0</v>
      </c>
      <c r="CN991">
        <v>0</v>
      </c>
      <c r="CO991">
        <v>0</v>
      </c>
      <c r="CP991">
        <v>0.96</v>
      </c>
      <c r="CQ991" t="s">
        <v>1154</v>
      </c>
      <c r="CR991" t="s">
        <v>1153</v>
      </c>
      <c r="CS991" t="s">
        <v>1748</v>
      </c>
      <c r="CT991" t="s">
        <v>1397</v>
      </c>
      <c r="CU991" t="s">
        <v>1396</v>
      </c>
      <c r="CV991" t="s">
        <v>4456</v>
      </c>
      <c r="CW991" t="s">
        <v>1738</v>
      </c>
      <c r="CX991" t="s">
        <v>853</v>
      </c>
      <c r="DC991" t="s">
        <v>1387</v>
      </c>
      <c r="DE991" t="s">
        <v>1392</v>
      </c>
    </row>
    <row r="992" spans="1:109" x14ac:dyDescent="0.25">
      <c r="A992" t="s">
        <v>1025</v>
      </c>
      <c r="B992">
        <v>2</v>
      </c>
      <c r="C992" s="56">
        <v>42419</v>
      </c>
      <c r="D992" t="s">
        <v>1153</v>
      </c>
      <c r="E992" t="s">
        <v>4457</v>
      </c>
      <c r="G992" t="s">
        <v>4458</v>
      </c>
      <c r="H992" t="s">
        <v>1144</v>
      </c>
      <c r="I992" t="s">
        <v>1144</v>
      </c>
      <c r="J992" t="s">
        <v>1144</v>
      </c>
      <c r="K992" t="s">
        <v>1144</v>
      </c>
      <c r="L992">
        <v>2.5</v>
      </c>
      <c r="M992">
        <v>6.82</v>
      </c>
      <c r="N992">
        <v>0</v>
      </c>
      <c r="O992" s="56">
        <v>0</v>
      </c>
      <c r="P992" s="56">
        <v>0</v>
      </c>
      <c r="Q992">
        <v>1</v>
      </c>
      <c r="R992">
        <v>1</v>
      </c>
      <c r="S992">
        <v>11</v>
      </c>
      <c r="T992">
        <v>8</v>
      </c>
      <c r="U992">
        <v>3</v>
      </c>
      <c r="V992">
        <v>1</v>
      </c>
      <c r="X992" t="s">
        <v>7755</v>
      </c>
      <c r="AA992">
        <v>0</v>
      </c>
      <c r="AB992">
        <v>0</v>
      </c>
      <c r="AC992">
        <v>0</v>
      </c>
      <c r="AD992">
        <v>0</v>
      </c>
      <c r="AE992">
        <v>0</v>
      </c>
      <c r="AF992">
        <v>0</v>
      </c>
      <c r="AG992">
        <v>0</v>
      </c>
      <c r="AJ992" s="56"/>
      <c r="AK992" s="56"/>
      <c r="AL992" s="56"/>
      <c r="AM992">
        <v>14</v>
      </c>
      <c r="AP992" t="s">
        <v>1155</v>
      </c>
      <c r="AR992">
        <v>5</v>
      </c>
      <c r="AS992" t="s">
        <v>1152</v>
      </c>
      <c r="AT992">
        <v>1</v>
      </c>
      <c r="AV992">
        <v>14</v>
      </c>
      <c r="AW992">
        <v>9</v>
      </c>
      <c r="AX992">
        <v>5</v>
      </c>
      <c r="AY992" t="s">
        <v>1147</v>
      </c>
      <c r="AZ992" t="s">
        <v>1147</v>
      </c>
      <c r="BA992">
        <v>14</v>
      </c>
      <c r="BD992">
        <v>1000000000</v>
      </c>
      <c r="BE992">
        <v>18</v>
      </c>
      <c r="BF992">
        <v>-0.28999999999999998</v>
      </c>
      <c r="BG992">
        <v>0</v>
      </c>
      <c r="BH992">
        <v>0</v>
      </c>
      <c r="BI992">
        <v>0</v>
      </c>
      <c r="BJ992">
        <v>0</v>
      </c>
      <c r="BK992">
        <v>0</v>
      </c>
      <c r="BL992">
        <v>0</v>
      </c>
      <c r="BM992">
        <v>18</v>
      </c>
      <c r="BN992">
        <v>-0.28999999999999998</v>
      </c>
      <c r="BO992">
        <v>0</v>
      </c>
      <c r="BP992">
        <v>0</v>
      </c>
      <c r="BR992">
        <v>0</v>
      </c>
      <c r="BS992">
        <v>4</v>
      </c>
      <c r="BX992">
        <v>0</v>
      </c>
      <c r="BY992">
        <v>10</v>
      </c>
      <c r="BZ992">
        <v>0</v>
      </c>
      <c r="CA992">
        <v>7.54</v>
      </c>
      <c r="CB992">
        <v>0</v>
      </c>
      <c r="CC992">
        <v>1</v>
      </c>
      <c r="CD992" s="56">
        <v>42095</v>
      </c>
      <c r="CE992" s="56">
        <v>42342</v>
      </c>
      <c r="CF992" s="56">
        <v>42342</v>
      </c>
      <c r="CG992" s="56">
        <v>42419</v>
      </c>
      <c r="CH992" s="56"/>
      <c r="CI992" s="56"/>
      <c r="CJ992">
        <v>0</v>
      </c>
      <c r="CK992">
        <v>0</v>
      </c>
      <c r="CL992">
        <v>0</v>
      </c>
      <c r="CM992">
        <v>0</v>
      </c>
      <c r="CN992">
        <v>0</v>
      </c>
      <c r="CO992">
        <v>0</v>
      </c>
      <c r="CP992">
        <v>0.96</v>
      </c>
      <c r="CQ992" t="s">
        <v>1154</v>
      </c>
      <c r="CR992" t="s">
        <v>1153</v>
      </c>
      <c r="CS992" t="s">
        <v>1748</v>
      </c>
      <c r="CT992" t="s">
        <v>1397</v>
      </c>
      <c r="CU992" t="s">
        <v>1396</v>
      </c>
      <c r="CV992" t="s">
        <v>4459</v>
      </c>
      <c r="CW992" t="s">
        <v>2121</v>
      </c>
      <c r="CX992" t="s">
        <v>853</v>
      </c>
      <c r="DC992" t="s">
        <v>1387</v>
      </c>
      <c r="DE992" t="s">
        <v>1392</v>
      </c>
    </row>
    <row r="993" spans="1:109" x14ac:dyDescent="0.25">
      <c r="A993" t="s">
        <v>1025</v>
      </c>
      <c r="B993">
        <v>2</v>
      </c>
      <c r="C993" s="56">
        <v>42419</v>
      </c>
      <c r="D993" t="s">
        <v>1153</v>
      </c>
      <c r="E993" t="s">
        <v>4460</v>
      </c>
      <c r="G993" t="s">
        <v>4461</v>
      </c>
      <c r="H993" t="s">
        <v>1144</v>
      </c>
      <c r="I993" t="s">
        <v>1144</v>
      </c>
      <c r="J993" t="s">
        <v>1144</v>
      </c>
      <c r="K993" t="s">
        <v>1144</v>
      </c>
      <c r="L993">
        <v>41.27</v>
      </c>
      <c r="M993">
        <v>89.62</v>
      </c>
      <c r="N993">
        <v>0</v>
      </c>
      <c r="O993" s="56">
        <v>0</v>
      </c>
      <c r="P993" s="56">
        <v>0</v>
      </c>
      <c r="Q993">
        <v>1</v>
      </c>
      <c r="R993">
        <v>1</v>
      </c>
      <c r="S993">
        <v>11</v>
      </c>
      <c r="T993">
        <v>8</v>
      </c>
      <c r="U993">
        <v>3</v>
      </c>
      <c r="V993">
        <v>1</v>
      </c>
      <c r="W993" t="s">
        <v>1156</v>
      </c>
      <c r="X993" t="s">
        <v>7755</v>
      </c>
      <c r="AA993">
        <v>0</v>
      </c>
      <c r="AB993">
        <v>0</v>
      </c>
      <c r="AC993">
        <v>0</v>
      </c>
      <c r="AD993">
        <v>0</v>
      </c>
      <c r="AE993">
        <v>0</v>
      </c>
      <c r="AF993">
        <v>0</v>
      </c>
      <c r="AG993">
        <v>0</v>
      </c>
      <c r="AJ993" s="56"/>
      <c r="AK993" s="56"/>
      <c r="AL993" s="56"/>
      <c r="AM993">
        <v>2</v>
      </c>
      <c r="AP993" t="s">
        <v>1155</v>
      </c>
      <c r="AS993" t="s">
        <v>1152</v>
      </c>
      <c r="AT993">
        <v>1</v>
      </c>
      <c r="AV993">
        <v>2</v>
      </c>
      <c r="AW993">
        <v>2</v>
      </c>
      <c r="AX993">
        <v>1</v>
      </c>
      <c r="AY993" t="s">
        <v>1145</v>
      </c>
      <c r="AZ993" t="s">
        <v>1145</v>
      </c>
      <c r="BA993">
        <v>2</v>
      </c>
      <c r="BD993">
        <v>1000000000</v>
      </c>
      <c r="BE993">
        <v>2</v>
      </c>
      <c r="BF993">
        <v>0</v>
      </c>
      <c r="BG993">
        <v>0</v>
      </c>
      <c r="BH993">
        <v>0</v>
      </c>
      <c r="BI993">
        <v>0</v>
      </c>
      <c r="BJ993">
        <v>0</v>
      </c>
      <c r="BK993">
        <v>0</v>
      </c>
      <c r="BL993">
        <v>0</v>
      </c>
      <c r="BM993">
        <v>2</v>
      </c>
      <c r="BN993">
        <v>0</v>
      </c>
      <c r="BO993">
        <v>0</v>
      </c>
      <c r="BP993">
        <v>0</v>
      </c>
      <c r="BR993">
        <v>0</v>
      </c>
      <c r="BS993">
        <v>1</v>
      </c>
      <c r="BX993">
        <v>0</v>
      </c>
      <c r="BY993">
        <v>0</v>
      </c>
      <c r="BZ993">
        <v>0</v>
      </c>
      <c r="CA993">
        <v>5.1100000000000003</v>
      </c>
      <c r="CB993">
        <v>0</v>
      </c>
      <c r="CC993">
        <v>1</v>
      </c>
      <c r="CD993" s="56">
        <v>42095</v>
      </c>
      <c r="CE993" s="56">
        <v>42342</v>
      </c>
      <c r="CF993" s="56">
        <v>42342</v>
      </c>
      <c r="CG993" s="56">
        <v>42419</v>
      </c>
      <c r="CH993" s="56"/>
      <c r="CI993" s="56"/>
      <c r="CJ993">
        <v>0</v>
      </c>
      <c r="CK993">
        <v>0</v>
      </c>
      <c r="CL993">
        <v>0</v>
      </c>
      <c r="CM993">
        <v>0</v>
      </c>
      <c r="CN993">
        <v>0.96</v>
      </c>
      <c r="CO993">
        <v>0</v>
      </c>
      <c r="CP993">
        <v>0</v>
      </c>
      <c r="CQ993" t="s">
        <v>1154</v>
      </c>
      <c r="CR993" t="s">
        <v>1153</v>
      </c>
      <c r="CS993" t="s">
        <v>1748</v>
      </c>
      <c r="CT993" t="s">
        <v>1397</v>
      </c>
      <c r="CU993" t="s">
        <v>1396</v>
      </c>
      <c r="CV993" t="s">
        <v>4462</v>
      </c>
      <c r="CW993" t="s">
        <v>2121</v>
      </c>
      <c r="CX993" t="s">
        <v>853</v>
      </c>
      <c r="DC993" t="s">
        <v>1387</v>
      </c>
      <c r="DE993" t="s">
        <v>1392</v>
      </c>
    </row>
    <row r="994" spans="1:109" x14ac:dyDescent="0.25">
      <c r="A994" t="s">
        <v>1025</v>
      </c>
      <c r="B994">
        <v>2</v>
      </c>
      <c r="C994" s="56">
        <v>42419</v>
      </c>
      <c r="D994" t="s">
        <v>1153</v>
      </c>
      <c r="E994" t="s">
        <v>4463</v>
      </c>
      <c r="G994" t="s">
        <v>4464</v>
      </c>
      <c r="H994" t="s">
        <v>1144</v>
      </c>
      <c r="I994" t="s">
        <v>1144</v>
      </c>
      <c r="J994" t="s">
        <v>1144</v>
      </c>
      <c r="K994" t="s">
        <v>1144</v>
      </c>
      <c r="L994">
        <v>44.04</v>
      </c>
      <c r="M994">
        <v>96.07</v>
      </c>
      <c r="N994">
        <v>0</v>
      </c>
      <c r="O994" s="56">
        <v>0</v>
      </c>
      <c r="P994" s="56">
        <v>0</v>
      </c>
      <c r="Q994">
        <v>1</v>
      </c>
      <c r="R994">
        <v>1</v>
      </c>
      <c r="S994">
        <v>11</v>
      </c>
      <c r="T994">
        <v>8</v>
      </c>
      <c r="U994">
        <v>3</v>
      </c>
      <c r="V994">
        <v>1</v>
      </c>
      <c r="X994" t="s">
        <v>7757</v>
      </c>
      <c r="AA994">
        <v>0</v>
      </c>
      <c r="AB994">
        <v>0</v>
      </c>
      <c r="AC994">
        <v>0</v>
      </c>
      <c r="AD994">
        <v>0</v>
      </c>
      <c r="AE994">
        <v>0</v>
      </c>
      <c r="AF994">
        <v>0</v>
      </c>
      <c r="AG994">
        <v>0</v>
      </c>
      <c r="AJ994" s="56"/>
      <c r="AK994" s="56"/>
      <c r="AL994" s="56"/>
      <c r="AM994">
        <v>3</v>
      </c>
      <c r="AP994" t="s">
        <v>1155</v>
      </c>
      <c r="AS994" t="s">
        <v>1152</v>
      </c>
      <c r="AT994">
        <v>1</v>
      </c>
      <c r="AV994">
        <v>3</v>
      </c>
      <c r="AW994">
        <v>2</v>
      </c>
      <c r="AX994">
        <v>1</v>
      </c>
      <c r="AY994" t="s">
        <v>1147</v>
      </c>
      <c r="AZ994" t="s">
        <v>1147</v>
      </c>
      <c r="BA994">
        <v>4</v>
      </c>
      <c r="BD994">
        <v>1000000000</v>
      </c>
      <c r="BE994">
        <v>5</v>
      </c>
      <c r="BF994">
        <v>-0.67</v>
      </c>
      <c r="BG994">
        <v>0</v>
      </c>
      <c r="BH994">
        <v>0</v>
      </c>
      <c r="BI994">
        <v>0</v>
      </c>
      <c r="BJ994">
        <v>0</v>
      </c>
      <c r="BK994">
        <v>0</v>
      </c>
      <c r="BL994">
        <v>0</v>
      </c>
      <c r="BM994">
        <v>5</v>
      </c>
      <c r="BN994">
        <v>-0.67</v>
      </c>
      <c r="BO994">
        <v>0</v>
      </c>
      <c r="BP994">
        <v>0</v>
      </c>
      <c r="BR994">
        <v>0</v>
      </c>
      <c r="BS994">
        <v>1</v>
      </c>
      <c r="BX994">
        <v>0</v>
      </c>
      <c r="BY994">
        <v>88.08</v>
      </c>
      <c r="BZ994">
        <v>0</v>
      </c>
      <c r="CA994">
        <v>5.16</v>
      </c>
      <c r="CB994">
        <v>0</v>
      </c>
      <c r="CC994">
        <v>1</v>
      </c>
      <c r="CD994" s="56">
        <v>42341</v>
      </c>
      <c r="CE994" s="56">
        <v>42342</v>
      </c>
      <c r="CF994" s="56">
        <v>42342</v>
      </c>
      <c r="CG994" s="56">
        <v>42419</v>
      </c>
      <c r="CH994" s="56"/>
      <c r="CI994" s="56"/>
      <c r="CJ994">
        <v>0.16</v>
      </c>
      <c r="CK994">
        <v>0</v>
      </c>
      <c r="CL994">
        <v>0</v>
      </c>
      <c r="CM994">
        <v>0</v>
      </c>
      <c r="CN994">
        <v>0</v>
      </c>
      <c r="CO994">
        <v>0.12</v>
      </c>
      <c r="CP994">
        <v>0.84</v>
      </c>
      <c r="CQ994" t="s">
        <v>1154</v>
      </c>
      <c r="CR994" t="s">
        <v>1153</v>
      </c>
      <c r="CS994" t="s">
        <v>1748</v>
      </c>
      <c r="CT994" t="s">
        <v>1397</v>
      </c>
      <c r="CU994" t="s">
        <v>1396</v>
      </c>
      <c r="CV994" t="s">
        <v>4465</v>
      </c>
      <c r="CW994" t="s">
        <v>1738</v>
      </c>
      <c r="CX994" t="s">
        <v>853</v>
      </c>
      <c r="DC994" t="s">
        <v>1387</v>
      </c>
      <c r="DE994" t="s">
        <v>1392</v>
      </c>
    </row>
    <row r="995" spans="1:109" x14ac:dyDescent="0.25">
      <c r="A995" t="s">
        <v>1025</v>
      </c>
      <c r="B995">
        <v>2</v>
      </c>
      <c r="C995" s="56">
        <v>42419</v>
      </c>
      <c r="D995" t="s">
        <v>1153</v>
      </c>
      <c r="E995" t="s">
        <v>4466</v>
      </c>
      <c r="G995" t="s">
        <v>4467</v>
      </c>
      <c r="H995" t="s">
        <v>1144</v>
      </c>
      <c r="I995" t="s">
        <v>1144</v>
      </c>
      <c r="J995" t="s">
        <v>1144</v>
      </c>
      <c r="K995" t="s">
        <v>1144</v>
      </c>
      <c r="L995">
        <v>1.77</v>
      </c>
      <c r="M995">
        <v>6.1</v>
      </c>
      <c r="N995">
        <v>0</v>
      </c>
      <c r="O995" s="56">
        <v>0</v>
      </c>
      <c r="P995" s="56">
        <v>0</v>
      </c>
      <c r="Q995">
        <v>1</v>
      </c>
      <c r="R995">
        <v>1</v>
      </c>
      <c r="S995">
        <v>11</v>
      </c>
      <c r="T995">
        <v>8</v>
      </c>
      <c r="U995">
        <v>3</v>
      </c>
      <c r="V995">
        <v>1</v>
      </c>
      <c r="X995" t="s">
        <v>7757</v>
      </c>
      <c r="AA995">
        <v>0</v>
      </c>
      <c r="AB995">
        <v>0</v>
      </c>
      <c r="AC995">
        <v>0</v>
      </c>
      <c r="AD995">
        <v>0</v>
      </c>
      <c r="AE995">
        <v>0</v>
      </c>
      <c r="AF995">
        <v>0</v>
      </c>
      <c r="AG995">
        <v>0</v>
      </c>
      <c r="AJ995" s="56"/>
      <c r="AK995" s="56"/>
      <c r="AL995" s="56"/>
      <c r="AM995">
        <v>3</v>
      </c>
      <c r="AP995" t="s">
        <v>1155</v>
      </c>
      <c r="AS995" t="s">
        <v>1152</v>
      </c>
      <c r="AT995">
        <v>1</v>
      </c>
      <c r="AV995">
        <v>3</v>
      </c>
      <c r="AW995">
        <v>2</v>
      </c>
      <c r="AX995">
        <v>1</v>
      </c>
      <c r="AY995" t="s">
        <v>1147</v>
      </c>
      <c r="AZ995" t="s">
        <v>1147</v>
      </c>
      <c r="BA995">
        <v>4</v>
      </c>
      <c r="BD995">
        <v>1000000000</v>
      </c>
      <c r="BE995">
        <v>4</v>
      </c>
      <c r="BF995">
        <v>-0.33</v>
      </c>
      <c r="BG995">
        <v>0</v>
      </c>
      <c r="BH995">
        <v>0</v>
      </c>
      <c r="BI995">
        <v>0</v>
      </c>
      <c r="BJ995">
        <v>0</v>
      </c>
      <c r="BK995">
        <v>0</v>
      </c>
      <c r="BL995">
        <v>0</v>
      </c>
      <c r="BM995">
        <v>4</v>
      </c>
      <c r="BN995">
        <v>-0.33</v>
      </c>
      <c r="BO995">
        <v>0</v>
      </c>
      <c r="BP995">
        <v>0</v>
      </c>
      <c r="BR995">
        <v>0</v>
      </c>
      <c r="BS995">
        <v>1</v>
      </c>
      <c r="BX995">
        <v>0</v>
      </c>
      <c r="BY995">
        <v>1.77</v>
      </c>
      <c r="BZ995">
        <v>0</v>
      </c>
      <c r="CA995">
        <v>10.67</v>
      </c>
      <c r="CB995">
        <v>0</v>
      </c>
      <c r="CC995">
        <v>1</v>
      </c>
      <c r="CD995" s="56">
        <v>42341</v>
      </c>
      <c r="CE995" s="56">
        <v>42342</v>
      </c>
      <c r="CF995" s="56">
        <v>42342</v>
      </c>
      <c r="CG995" s="56">
        <v>42419</v>
      </c>
      <c r="CH995" s="56"/>
      <c r="CI995" s="56"/>
      <c r="CJ995">
        <v>0</v>
      </c>
      <c r="CK995">
        <v>0</v>
      </c>
      <c r="CL995">
        <v>0</v>
      </c>
      <c r="CM995">
        <v>0</v>
      </c>
      <c r="CN995">
        <v>0</v>
      </c>
      <c r="CO995">
        <v>0</v>
      </c>
      <c r="CP995">
        <v>0.96</v>
      </c>
      <c r="CQ995" t="s">
        <v>1154</v>
      </c>
      <c r="CR995" t="s">
        <v>1153</v>
      </c>
      <c r="CS995" t="s">
        <v>1748</v>
      </c>
      <c r="CT995" t="s">
        <v>1397</v>
      </c>
      <c r="CU995" t="s">
        <v>1396</v>
      </c>
      <c r="CV995" t="s">
        <v>4468</v>
      </c>
      <c r="CW995" t="s">
        <v>1738</v>
      </c>
      <c r="CX995" t="s">
        <v>853</v>
      </c>
      <c r="DC995" t="s">
        <v>1387</v>
      </c>
      <c r="DE995" t="s">
        <v>1392</v>
      </c>
    </row>
    <row r="996" spans="1:109" x14ac:dyDescent="0.25">
      <c r="A996" t="s">
        <v>1025</v>
      </c>
      <c r="B996">
        <v>2</v>
      </c>
      <c r="C996" s="56">
        <v>42419</v>
      </c>
      <c r="D996" t="s">
        <v>1153</v>
      </c>
      <c r="E996" t="s">
        <v>4469</v>
      </c>
      <c r="G996" t="s">
        <v>4470</v>
      </c>
      <c r="H996" t="s">
        <v>1144</v>
      </c>
      <c r="I996" t="s">
        <v>1144</v>
      </c>
      <c r="J996" t="s">
        <v>1144</v>
      </c>
      <c r="K996" t="s">
        <v>1144</v>
      </c>
      <c r="L996">
        <v>0.34</v>
      </c>
      <c r="M996">
        <v>3.42</v>
      </c>
      <c r="N996">
        <v>0</v>
      </c>
      <c r="O996" s="56">
        <v>0</v>
      </c>
      <c r="P996" s="56">
        <v>0</v>
      </c>
      <c r="Q996">
        <v>1</v>
      </c>
      <c r="R996">
        <v>1</v>
      </c>
      <c r="S996">
        <v>11</v>
      </c>
      <c r="T996">
        <v>8</v>
      </c>
      <c r="U996">
        <v>3</v>
      </c>
      <c r="V996">
        <v>1</v>
      </c>
      <c r="X996" t="s">
        <v>7755</v>
      </c>
      <c r="AA996">
        <v>0</v>
      </c>
      <c r="AB996">
        <v>0</v>
      </c>
      <c r="AC996">
        <v>0</v>
      </c>
      <c r="AD996">
        <v>0</v>
      </c>
      <c r="AE996">
        <v>0</v>
      </c>
      <c r="AF996">
        <v>0</v>
      </c>
      <c r="AG996">
        <v>0</v>
      </c>
      <c r="AJ996" s="56"/>
      <c r="AK996" s="56"/>
      <c r="AL996" s="56"/>
      <c r="AM996">
        <v>6</v>
      </c>
      <c r="AP996" t="s">
        <v>1155</v>
      </c>
      <c r="AR996">
        <v>2</v>
      </c>
      <c r="AS996" t="s">
        <v>1152</v>
      </c>
      <c r="AT996">
        <v>1</v>
      </c>
      <c r="AV996">
        <v>5</v>
      </c>
      <c r="AW996">
        <v>3</v>
      </c>
      <c r="AX996">
        <v>2</v>
      </c>
      <c r="AY996" t="s">
        <v>1147</v>
      </c>
      <c r="AZ996" t="s">
        <v>1147</v>
      </c>
      <c r="BA996">
        <v>5</v>
      </c>
      <c r="BD996">
        <v>1000000000</v>
      </c>
      <c r="BE996">
        <v>7</v>
      </c>
      <c r="BF996">
        <v>-0.4</v>
      </c>
      <c r="BG996">
        <v>0</v>
      </c>
      <c r="BH996">
        <v>0</v>
      </c>
      <c r="BI996">
        <v>0</v>
      </c>
      <c r="BJ996">
        <v>0</v>
      </c>
      <c r="BK996">
        <v>0</v>
      </c>
      <c r="BL996">
        <v>0</v>
      </c>
      <c r="BM996">
        <v>7</v>
      </c>
      <c r="BN996">
        <v>-0.4</v>
      </c>
      <c r="BO996">
        <v>0</v>
      </c>
      <c r="BP996">
        <v>0</v>
      </c>
      <c r="BR996">
        <v>0</v>
      </c>
      <c r="BS996">
        <v>1</v>
      </c>
      <c r="BX996">
        <v>0</v>
      </c>
      <c r="BY996">
        <v>0.68</v>
      </c>
      <c r="BZ996">
        <v>0</v>
      </c>
      <c r="CA996">
        <v>39.53</v>
      </c>
      <c r="CB996">
        <v>0</v>
      </c>
      <c r="CC996">
        <v>1</v>
      </c>
      <c r="CD996" s="56">
        <v>42095</v>
      </c>
      <c r="CE996" s="56">
        <v>42342</v>
      </c>
      <c r="CF996" s="56">
        <v>42342</v>
      </c>
      <c r="CG996" s="56">
        <v>42419</v>
      </c>
      <c r="CH996" s="56"/>
      <c r="CI996" s="56"/>
      <c r="CJ996">
        <v>0</v>
      </c>
      <c r="CK996">
        <v>0</v>
      </c>
      <c r="CL996">
        <v>0</v>
      </c>
      <c r="CM996">
        <v>0</v>
      </c>
      <c r="CN996">
        <v>0</v>
      </c>
      <c r="CO996">
        <v>0</v>
      </c>
      <c r="CP996">
        <v>0.96</v>
      </c>
      <c r="CQ996" t="s">
        <v>1154</v>
      </c>
      <c r="CR996" t="s">
        <v>1153</v>
      </c>
      <c r="CS996" t="s">
        <v>1748</v>
      </c>
      <c r="CT996" t="s">
        <v>1397</v>
      </c>
      <c r="CU996" t="s">
        <v>1396</v>
      </c>
      <c r="CV996" t="s">
        <v>4471</v>
      </c>
      <c r="CW996" t="s">
        <v>2121</v>
      </c>
      <c r="CX996" t="s">
        <v>853</v>
      </c>
      <c r="DC996" t="s">
        <v>1387</v>
      </c>
      <c r="DE996" t="s">
        <v>1392</v>
      </c>
    </row>
    <row r="997" spans="1:109" x14ac:dyDescent="0.25">
      <c r="A997" t="s">
        <v>1025</v>
      </c>
      <c r="B997">
        <v>2</v>
      </c>
      <c r="C997" s="56">
        <v>42419</v>
      </c>
      <c r="D997" t="s">
        <v>1153</v>
      </c>
      <c r="E997" t="s">
        <v>4472</v>
      </c>
      <c r="G997" t="s">
        <v>4473</v>
      </c>
      <c r="H997" t="s">
        <v>1144</v>
      </c>
      <c r="I997" t="s">
        <v>1144</v>
      </c>
      <c r="J997" t="s">
        <v>1144</v>
      </c>
      <c r="K997" t="s">
        <v>1144</v>
      </c>
      <c r="L997">
        <v>7.65</v>
      </c>
      <c r="M997">
        <v>20.53</v>
      </c>
      <c r="N997">
        <v>0</v>
      </c>
      <c r="O997" s="56">
        <v>0</v>
      </c>
      <c r="P997" s="56">
        <v>0</v>
      </c>
      <c r="Q997">
        <v>1</v>
      </c>
      <c r="R997">
        <v>1</v>
      </c>
      <c r="S997">
        <v>11</v>
      </c>
      <c r="T997">
        <v>8</v>
      </c>
      <c r="U997">
        <v>3</v>
      </c>
      <c r="V997">
        <v>1</v>
      </c>
      <c r="W997" t="s">
        <v>1156</v>
      </c>
      <c r="X997" t="s">
        <v>7755</v>
      </c>
      <c r="Y997">
        <v>11</v>
      </c>
      <c r="AA997">
        <v>0</v>
      </c>
      <c r="AB997">
        <v>0</v>
      </c>
      <c r="AC997">
        <v>0</v>
      </c>
      <c r="AD997">
        <v>0</v>
      </c>
      <c r="AE997">
        <v>0</v>
      </c>
      <c r="AF997">
        <v>0</v>
      </c>
      <c r="AG997">
        <v>0</v>
      </c>
      <c r="AJ997" s="56"/>
      <c r="AK997" s="56"/>
      <c r="AL997" s="56"/>
      <c r="AP997" t="s">
        <v>1155</v>
      </c>
      <c r="AR997">
        <v>5</v>
      </c>
      <c r="AS997" t="s">
        <v>1152</v>
      </c>
      <c r="AT997">
        <v>1</v>
      </c>
      <c r="AV997">
        <v>16</v>
      </c>
      <c r="AW997">
        <v>11</v>
      </c>
      <c r="AX997">
        <v>5</v>
      </c>
      <c r="AY997" t="s">
        <v>1148</v>
      </c>
      <c r="AZ997" t="s">
        <v>1148</v>
      </c>
      <c r="BA997">
        <v>16</v>
      </c>
      <c r="BD997">
        <v>1000000000</v>
      </c>
      <c r="BE997">
        <v>15</v>
      </c>
      <c r="BF997">
        <v>0.06</v>
      </c>
      <c r="BG997">
        <v>0</v>
      </c>
      <c r="BH997">
        <v>0</v>
      </c>
      <c r="BI997">
        <v>0</v>
      </c>
      <c r="BJ997">
        <v>0</v>
      </c>
      <c r="BK997">
        <v>0</v>
      </c>
      <c r="BL997">
        <v>0</v>
      </c>
      <c r="BM997">
        <v>15</v>
      </c>
      <c r="BN997">
        <v>0.06</v>
      </c>
      <c r="BO997">
        <v>0</v>
      </c>
      <c r="BP997">
        <v>0</v>
      </c>
      <c r="BR997">
        <v>0</v>
      </c>
      <c r="BS997">
        <v>4</v>
      </c>
      <c r="BX997">
        <v>0</v>
      </c>
      <c r="BY997">
        <v>0</v>
      </c>
      <c r="BZ997">
        <v>0</v>
      </c>
      <c r="CA997">
        <v>7.35</v>
      </c>
      <c r="CB997">
        <v>0</v>
      </c>
      <c r="CC997">
        <v>1</v>
      </c>
      <c r="CD997" s="56">
        <v>42095</v>
      </c>
      <c r="CE997" s="56">
        <v>42342</v>
      </c>
      <c r="CF997" s="56">
        <v>42342</v>
      </c>
      <c r="CG997" s="56">
        <v>42419</v>
      </c>
      <c r="CH997" s="56"/>
      <c r="CI997" s="56"/>
      <c r="CJ997">
        <v>0.02</v>
      </c>
      <c r="CK997">
        <v>0</v>
      </c>
      <c r="CL997">
        <v>0</v>
      </c>
      <c r="CM997">
        <v>0</v>
      </c>
      <c r="CN997">
        <v>0</v>
      </c>
      <c r="CO997">
        <v>0.96</v>
      </c>
      <c r="CP997">
        <v>0</v>
      </c>
      <c r="CQ997" t="s">
        <v>1154</v>
      </c>
      <c r="CR997" t="s">
        <v>1153</v>
      </c>
      <c r="CS997" t="s">
        <v>1748</v>
      </c>
      <c r="CT997" t="s">
        <v>1397</v>
      </c>
      <c r="CU997" t="s">
        <v>1396</v>
      </c>
      <c r="CV997" t="s">
        <v>4474</v>
      </c>
      <c r="CW997" t="s">
        <v>1738</v>
      </c>
      <c r="CX997" t="s">
        <v>853</v>
      </c>
      <c r="DC997" t="s">
        <v>1387</v>
      </c>
      <c r="DE997" t="s">
        <v>1392</v>
      </c>
    </row>
    <row r="998" spans="1:109" x14ac:dyDescent="0.25">
      <c r="A998" t="s">
        <v>1025</v>
      </c>
      <c r="B998">
        <v>2</v>
      </c>
      <c r="C998" s="56">
        <v>42419</v>
      </c>
      <c r="D998" t="s">
        <v>1153</v>
      </c>
      <c r="E998" t="s">
        <v>4475</v>
      </c>
      <c r="G998" t="s">
        <v>4476</v>
      </c>
      <c r="H998" t="s">
        <v>1144</v>
      </c>
      <c r="I998" t="s">
        <v>1144</v>
      </c>
      <c r="J998" t="s">
        <v>1144</v>
      </c>
      <c r="K998" t="s">
        <v>1144</v>
      </c>
      <c r="L998">
        <v>8.1999999999999993</v>
      </c>
      <c r="M998">
        <v>28.41</v>
      </c>
      <c r="N998">
        <v>0</v>
      </c>
      <c r="O998" s="56">
        <v>0</v>
      </c>
      <c r="P998" s="56">
        <v>0</v>
      </c>
      <c r="Q998">
        <v>1</v>
      </c>
      <c r="R998">
        <v>1</v>
      </c>
      <c r="S998">
        <v>11</v>
      </c>
      <c r="T998">
        <v>8</v>
      </c>
      <c r="U998">
        <v>3</v>
      </c>
      <c r="V998">
        <v>1</v>
      </c>
      <c r="W998" t="s">
        <v>1156</v>
      </c>
      <c r="X998" t="s">
        <v>7757</v>
      </c>
      <c r="Y998">
        <v>3</v>
      </c>
      <c r="AA998">
        <v>0</v>
      </c>
      <c r="AB998">
        <v>0</v>
      </c>
      <c r="AC998">
        <v>0</v>
      </c>
      <c r="AD998">
        <v>0</v>
      </c>
      <c r="AE998">
        <v>0</v>
      </c>
      <c r="AF998">
        <v>0</v>
      </c>
      <c r="AG998">
        <v>0</v>
      </c>
      <c r="AJ998" s="56"/>
      <c r="AK998" s="56"/>
      <c r="AL998" s="56"/>
      <c r="AM998">
        <v>3</v>
      </c>
      <c r="AP998" t="s">
        <v>1155</v>
      </c>
      <c r="AS998" t="s">
        <v>1152</v>
      </c>
      <c r="AT998">
        <v>1</v>
      </c>
      <c r="AV998">
        <v>4</v>
      </c>
      <c r="AW998">
        <v>3</v>
      </c>
      <c r="AX998">
        <v>1</v>
      </c>
      <c r="AY998" t="s">
        <v>1145</v>
      </c>
      <c r="AZ998" t="s">
        <v>1148</v>
      </c>
      <c r="BA998">
        <v>3</v>
      </c>
      <c r="BD998">
        <v>1000000000</v>
      </c>
      <c r="BE998">
        <v>3</v>
      </c>
      <c r="BF998">
        <v>0.25</v>
      </c>
      <c r="BG998">
        <v>1</v>
      </c>
      <c r="BH998">
        <v>0</v>
      </c>
      <c r="BI998">
        <v>0</v>
      </c>
      <c r="BJ998">
        <v>0</v>
      </c>
      <c r="BK998">
        <v>0</v>
      </c>
      <c r="BL998">
        <v>0</v>
      </c>
      <c r="BM998">
        <v>4</v>
      </c>
      <c r="BN998">
        <v>0</v>
      </c>
      <c r="BO998">
        <v>0</v>
      </c>
      <c r="BP998">
        <v>0</v>
      </c>
      <c r="BR998">
        <v>0</v>
      </c>
      <c r="BS998">
        <v>1</v>
      </c>
      <c r="BX998">
        <v>0</v>
      </c>
      <c r="BY998">
        <v>0</v>
      </c>
      <c r="BZ998">
        <v>0</v>
      </c>
      <c r="CA998">
        <v>10.75</v>
      </c>
      <c r="CB998">
        <v>0</v>
      </c>
      <c r="CC998">
        <v>1</v>
      </c>
      <c r="CD998" s="56">
        <v>42341</v>
      </c>
      <c r="CE998" s="56">
        <v>42342</v>
      </c>
      <c r="CF998" s="56">
        <v>42342</v>
      </c>
      <c r="CG998" s="56">
        <v>42419</v>
      </c>
      <c r="CH998" s="56"/>
      <c r="CI998" s="56"/>
      <c r="CJ998">
        <v>0</v>
      </c>
      <c r="CK998">
        <v>0</v>
      </c>
      <c r="CL998">
        <v>0</v>
      </c>
      <c r="CM998">
        <v>0</v>
      </c>
      <c r="CN998">
        <v>0.96</v>
      </c>
      <c r="CO998">
        <v>0</v>
      </c>
      <c r="CP998">
        <v>0</v>
      </c>
      <c r="CQ998" t="s">
        <v>1154</v>
      </c>
      <c r="CR998" t="s">
        <v>1153</v>
      </c>
      <c r="CS998" t="s">
        <v>1748</v>
      </c>
      <c r="CT998" t="s">
        <v>1397</v>
      </c>
      <c r="CU998" t="s">
        <v>1396</v>
      </c>
      <c r="CV998" t="s">
        <v>4477</v>
      </c>
      <c r="CW998" t="s">
        <v>2121</v>
      </c>
      <c r="CX998" t="s">
        <v>853</v>
      </c>
      <c r="DC998" t="s">
        <v>1387</v>
      </c>
      <c r="DE998" t="s">
        <v>1392</v>
      </c>
    </row>
    <row r="999" spans="1:109" x14ac:dyDescent="0.25">
      <c r="A999" t="s">
        <v>1025</v>
      </c>
      <c r="B999">
        <v>2</v>
      </c>
      <c r="C999" s="56">
        <v>42419</v>
      </c>
      <c r="D999" t="s">
        <v>1153</v>
      </c>
      <c r="E999" t="s">
        <v>4478</v>
      </c>
      <c r="G999" t="s">
        <v>4479</v>
      </c>
      <c r="H999" t="s">
        <v>1144</v>
      </c>
      <c r="I999" t="s">
        <v>1144</v>
      </c>
      <c r="J999" t="s">
        <v>1144</v>
      </c>
      <c r="K999" t="s">
        <v>1144</v>
      </c>
      <c r="L999">
        <v>7.36</v>
      </c>
      <c r="M999">
        <v>19.71</v>
      </c>
      <c r="N999">
        <v>0</v>
      </c>
      <c r="O999" s="56">
        <v>0</v>
      </c>
      <c r="P999" s="56">
        <v>0</v>
      </c>
      <c r="Q999">
        <v>1</v>
      </c>
      <c r="R999">
        <v>1</v>
      </c>
      <c r="S999">
        <v>11</v>
      </c>
      <c r="T999">
        <v>8</v>
      </c>
      <c r="U999">
        <v>3</v>
      </c>
      <c r="V999">
        <v>1</v>
      </c>
      <c r="W999" t="s">
        <v>1156</v>
      </c>
      <c r="X999" t="s">
        <v>7757</v>
      </c>
      <c r="Y999">
        <v>3</v>
      </c>
      <c r="AA999">
        <v>0</v>
      </c>
      <c r="AB999">
        <v>0</v>
      </c>
      <c r="AC999">
        <v>0</v>
      </c>
      <c r="AD999">
        <v>0</v>
      </c>
      <c r="AE999">
        <v>0</v>
      </c>
      <c r="AF999">
        <v>0</v>
      </c>
      <c r="AG999">
        <v>0</v>
      </c>
      <c r="AJ999" s="56"/>
      <c r="AK999" s="56"/>
      <c r="AL999" s="56"/>
      <c r="AM999">
        <v>3</v>
      </c>
      <c r="AP999" t="s">
        <v>1155</v>
      </c>
      <c r="AS999" t="s">
        <v>1152</v>
      </c>
      <c r="AT999">
        <v>1</v>
      </c>
      <c r="AV999">
        <v>4</v>
      </c>
      <c r="AW999">
        <v>3</v>
      </c>
      <c r="AX999">
        <v>1</v>
      </c>
      <c r="AY999" t="s">
        <v>1145</v>
      </c>
      <c r="AZ999" t="s">
        <v>1148</v>
      </c>
      <c r="BA999">
        <v>3</v>
      </c>
      <c r="BD999">
        <v>1000000000</v>
      </c>
      <c r="BE999">
        <v>3</v>
      </c>
      <c r="BF999">
        <v>0.25</v>
      </c>
      <c r="BG999">
        <v>1</v>
      </c>
      <c r="BH999">
        <v>0</v>
      </c>
      <c r="BI999">
        <v>0</v>
      </c>
      <c r="BJ999">
        <v>0</v>
      </c>
      <c r="BK999">
        <v>0</v>
      </c>
      <c r="BL999">
        <v>0</v>
      </c>
      <c r="BM999">
        <v>4</v>
      </c>
      <c r="BN999">
        <v>0</v>
      </c>
      <c r="BO999">
        <v>0</v>
      </c>
      <c r="BP999">
        <v>0</v>
      </c>
      <c r="BR999">
        <v>0</v>
      </c>
      <c r="BS999">
        <v>1</v>
      </c>
      <c r="BX999">
        <v>0</v>
      </c>
      <c r="BY999">
        <v>0</v>
      </c>
      <c r="BZ999">
        <v>0</v>
      </c>
      <c r="CA999">
        <v>7.32</v>
      </c>
      <c r="CB999">
        <v>0</v>
      </c>
      <c r="CC999">
        <v>1</v>
      </c>
      <c r="CD999" s="56">
        <v>42341</v>
      </c>
      <c r="CE999" s="56">
        <v>42342</v>
      </c>
      <c r="CF999" s="56">
        <v>42342</v>
      </c>
      <c r="CG999" s="56">
        <v>42419</v>
      </c>
      <c r="CH999" s="56"/>
      <c r="CI999" s="56"/>
      <c r="CJ999">
        <v>0</v>
      </c>
      <c r="CK999">
        <v>0</v>
      </c>
      <c r="CL999">
        <v>0</v>
      </c>
      <c r="CM999">
        <v>0</v>
      </c>
      <c r="CN999">
        <v>0.96</v>
      </c>
      <c r="CO999">
        <v>0</v>
      </c>
      <c r="CP999">
        <v>0</v>
      </c>
      <c r="CQ999" t="s">
        <v>1154</v>
      </c>
      <c r="CR999" t="s">
        <v>1153</v>
      </c>
      <c r="CS999" t="s">
        <v>1748</v>
      </c>
      <c r="CT999" t="s">
        <v>1397</v>
      </c>
      <c r="CU999" t="s">
        <v>1396</v>
      </c>
      <c r="CV999" t="s">
        <v>4480</v>
      </c>
      <c r="CW999" t="s">
        <v>2121</v>
      </c>
      <c r="CX999" t="s">
        <v>853</v>
      </c>
      <c r="DC999" t="s">
        <v>1387</v>
      </c>
      <c r="DE999" t="s">
        <v>1392</v>
      </c>
    </row>
    <row r="1000" spans="1:109" x14ac:dyDescent="0.25">
      <c r="A1000" t="s">
        <v>1025</v>
      </c>
      <c r="B1000">
        <v>2</v>
      </c>
      <c r="C1000" s="56">
        <v>42419</v>
      </c>
      <c r="D1000" t="s">
        <v>1153</v>
      </c>
      <c r="E1000" t="s">
        <v>4481</v>
      </c>
      <c r="G1000" t="s">
        <v>4482</v>
      </c>
      <c r="H1000" t="s">
        <v>1144</v>
      </c>
      <c r="I1000" t="s">
        <v>1144</v>
      </c>
      <c r="J1000" t="s">
        <v>1144</v>
      </c>
      <c r="K1000" t="s">
        <v>1144</v>
      </c>
      <c r="L1000">
        <v>1.29</v>
      </c>
      <c r="M1000">
        <v>4.45</v>
      </c>
      <c r="N1000">
        <v>0</v>
      </c>
      <c r="O1000" s="56">
        <v>0</v>
      </c>
      <c r="P1000" s="56">
        <v>0</v>
      </c>
      <c r="Q1000">
        <v>1</v>
      </c>
      <c r="R1000">
        <v>1</v>
      </c>
      <c r="S1000">
        <v>11</v>
      </c>
      <c r="T1000">
        <v>8</v>
      </c>
      <c r="U1000">
        <v>3</v>
      </c>
      <c r="V1000">
        <v>1</v>
      </c>
      <c r="W1000" t="s">
        <v>1156</v>
      </c>
      <c r="X1000" t="s">
        <v>7757</v>
      </c>
      <c r="Y1000">
        <v>14</v>
      </c>
      <c r="AA1000">
        <v>0</v>
      </c>
      <c r="AB1000">
        <v>0</v>
      </c>
      <c r="AC1000">
        <v>0</v>
      </c>
      <c r="AD1000">
        <v>0</v>
      </c>
      <c r="AE1000">
        <v>0</v>
      </c>
      <c r="AF1000">
        <v>43</v>
      </c>
      <c r="AG1000">
        <v>0</v>
      </c>
      <c r="AJ1000" s="56"/>
      <c r="AK1000" s="56"/>
      <c r="AL1000" s="56"/>
      <c r="AM1000">
        <v>7</v>
      </c>
      <c r="AP1000" t="s">
        <v>1155</v>
      </c>
      <c r="AR1000">
        <v>2</v>
      </c>
      <c r="AS1000" t="s">
        <v>1152</v>
      </c>
      <c r="AT1000">
        <v>1</v>
      </c>
      <c r="AV1000">
        <v>10</v>
      </c>
      <c r="AW1000">
        <v>7</v>
      </c>
      <c r="AX1000">
        <v>3</v>
      </c>
      <c r="AY1000" t="s">
        <v>1146</v>
      </c>
      <c r="AZ1000" t="s">
        <v>1148</v>
      </c>
      <c r="BA1000">
        <v>7</v>
      </c>
      <c r="BD1000">
        <v>1000000000</v>
      </c>
      <c r="BE1000">
        <v>2</v>
      </c>
      <c r="BF1000">
        <v>0.8</v>
      </c>
      <c r="BG1000">
        <v>8</v>
      </c>
      <c r="BH1000">
        <v>0</v>
      </c>
      <c r="BI1000">
        <v>0</v>
      </c>
      <c r="BJ1000">
        <v>0</v>
      </c>
      <c r="BK1000">
        <v>0</v>
      </c>
      <c r="BL1000">
        <v>0</v>
      </c>
      <c r="BM1000">
        <v>10</v>
      </c>
      <c r="BN1000">
        <v>0</v>
      </c>
      <c r="BO1000">
        <v>0</v>
      </c>
      <c r="BP1000">
        <v>0</v>
      </c>
      <c r="BR1000">
        <v>0</v>
      </c>
      <c r="BS1000">
        <v>3</v>
      </c>
      <c r="BX1000">
        <v>3.16</v>
      </c>
      <c r="BY1000">
        <v>0</v>
      </c>
      <c r="BZ1000">
        <v>0</v>
      </c>
      <c r="CA1000">
        <v>10.69</v>
      </c>
      <c r="CB1000">
        <v>0</v>
      </c>
      <c r="CC1000">
        <v>1</v>
      </c>
      <c r="CD1000" s="56">
        <v>42341</v>
      </c>
      <c r="CE1000" s="56">
        <v>42342</v>
      </c>
      <c r="CF1000" s="56">
        <v>42342</v>
      </c>
      <c r="CG1000" s="56">
        <v>42419</v>
      </c>
      <c r="CH1000" s="56"/>
      <c r="CI1000" s="56"/>
      <c r="CJ1000">
        <v>0.37</v>
      </c>
      <c r="CK1000">
        <v>92</v>
      </c>
      <c r="CL1000">
        <v>0.12</v>
      </c>
      <c r="CM1000">
        <v>0.84</v>
      </c>
      <c r="CN1000">
        <v>0</v>
      </c>
      <c r="CO1000">
        <v>0</v>
      </c>
      <c r="CP1000">
        <v>0</v>
      </c>
      <c r="CQ1000" t="s">
        <v>1154</v>
      </c>
      <c r="CR1000" t="s">
        <v>1153</v>
      </c>
      <c r="CS1000" t="s">
        <v>1748</v>
      </c>
      <c r="CT1000" t="s">
        <v>1397</v>
      </c>
      <c r="CU1000" t="s">
        <v>1396</v>
      </c>
      <c r="CV1000" t="s">
        <v>4483</v>
      </c>
      <c r="CW1000" t="s">
        <v>1738</v>
      </c>
      <c r="CX1000" t="s">
        <v>853</v>
      </c>
      <c r="DC1000" t="s">
        <v>1387</v>
      </c>
      <c r="DE1000" t="s">
        <v>1392</v>
      </c>
    </row>
    <row r="1001" spans="1:109" x14ac:dyDescent="0.25">
      <c r="A1001" t="s">
        <v>1025</v>
      </c>
      <c r="B1001">
        <v>2</v>
      </c>
      <c r="C1001" s="56">
        <v>42419</v>
      </c>
      <c r="D1001" t="s">
        <v>1153</v>
      </c>
      <c r="E1001" t="s">
        <v>4484</v>
      </c>
      <c r="G1001" t="s">
        <v>4485</v>
      </c>
      <c r="H1001" t="s">
        <v>1144</v>
      </c>
      <c r="I1001" t="s">
        <v>1144</v>
      </c>
      <c r="J1001" t="s">
        <v>1144</v>
      </c>
      <c r="K1001" t="s">
        <v>1144</v>
      </c>
      <c r="L1001">
        <v>15.27</v>
      </c>
      <c r="M1001">
        <v>38.46</v>
      </c>
      <c r="N1001">
        <v>0</v>
      </c>
      <c r="O1001" s="56">
        <v>0</v>
      </c>
      <c r="P1001" s="56">
        <v>0</v>
      </c>
      <c r="Q1001">
        <v>1</v>
      </c>
      <c r="R1001">
        <v>1</v>
      </c>
      <c r="S1001">
        <v>11</v>
      </c>
      <c r="T1001">
        <v>8</v>
      </c>
      <c r="U1001">
        <v>3</v>
      </c>
      <c r="V1001">
        <v>1</v>
      </c>
      <c r="W1001" t="s">
        <v>1156</v>
      </c>
      <c r="X1001" t="s">
        <v>7757</v>
      </c>
      <c r="Y1001">
        <v>8</v>
      </c>
      <c r="AA1001">
        <v>0</v>
      </c>
      <c r="AB1001">
        <v>0</v>
      </c>
      <c r="AC1001">
        <v>0</v>
      </c>
      <c r="AD1001">
        <v>0</v>
      </c>
      <c r="AE1001">
        <v>0</v>
      </c>
      <c r="AF1001">
        <v>0</v>
      </c>
      <c r="AG1001">
        <v>0</v>
      </c>
      <c r="AJ1001" s="56"/>
      <c r="AK1001" s="56"/>
      <c r="AL1001" s="56"/>
      <c r="AM1001">
        <v>2</v>
      </c>
      <c r="AP1001" t="s">
        <v>1155</v>
      </c>
      <c r="AR1001">
        <v>2</v>
      </c>
      <c r="AS1001" t="s">
        <v>1152</v>
      </c>
      <c r="AT1001">
        <v>1</v>
      </c>
      <c r="AV1001">
        <v>10</v>
      </c>
      <c r="AW1001">
        <v>7</v>
      </c>
      <c r="AX1001">
        <v>3</v>
      </c>
      <c r="AY1001" t="s">
        <v>1145</v>
      </c>
      <c r="AZ1001" t="s">
        <v>1148</v>
      </c>
      <c r="BA1001">
        <v>7</v>
      </c>
      <c r="BD1001">
        <v>1000000000</v>
      </c>
      <c r="BE1001">
        <v>6</v>
      </c>
      <c r="BF1001">
        <v>0.4</v>
      </c>
      <c r="BG1001">
        <v>4</v>
      </c>
      <c r="BH1001">
        <v>0</v>
      </c>
      <c r="BI1001">
        <v>0</v>
      </c>
      <c r="BJ1001">
        <v>0</v>
      </c>
      <c r="BK1001">
        <v>0</v>
      </c>
      <c r="BL1001">
        <v>0</v>
      </c>
      <c r="BM1001">
        <v>10</v>
      </c>
      <c r="BN1001">
        <v>0</v>
      </c>
      <c r="BO1001">
        <v>0</v>
      </c>
      <c r="BP1001">
        <v>0</v>
      </c>
      <c r="BR1001">
        <v>0</v>
      </c>
      <c r="BS1001">
        <v>3</v>
      </c>
      <c r="BX1001">
        <v>0</v>
      </c>
      <c r="BY1001">
        <v>0</v>
      </c>
      <c r="BZ1001">
        <v>0</v>
      </c>
      <c r="CA1001">
        <v>6.63</v>
      </c>
      <c r="CB1001">
        <v>0</v>
      </c>
      <c r="CC1001">
        <v>1</v>
      </c>
      <c r="CD1001" s="56">
        <v>42341</v>
      </c>
      <c r="CE1001" s="56">
        <v>42342</v>
      </c>
      <c r="CF1001" s="56">
        <v>42342</v>
      </c>
      <c r="CG1001" s="56">
        <v>42419</v>
      </c>
      <c r="CH1001" s="56"/>
      <c r="CI1001" s="56"/>
      <c r="CJ1001">
        <v>0.11</v>
      </c>
      <c r="CK1001">
        <v>0</v>
      </c>
      <c r="CL1001">
        <v>0</v>
      </c>
      <c r="CM1001">
        <v>0</v>
      </c>
      <c r="CN1001">
        <v>0.96</v>
      </c>
      <c r="CO1001">
        <v>0</v>
      </c>
      <c r="CP1001">
        <v>0</v>
      </c>
      <c r="CQ1001" t="s">
        <v>1154</v>
      </c>
      <c r="CR1001" t="s">
        <v>1153</v>
      </c>
      <c r="CS1001" t="s">
        <v>1748</v>
      </c>
      <c r="CT1001" t="s">
        <v>1397</v>
      </c>
      <c r="CU1001" t="s">
        <v>1396</v>
      </c>
      <c r="CV1001" t="s">
        <v>4486</v>
      </c>
      <c r="CW1001" t="s">
        <v>2121</v>
      </c>
      <c r="CX1001" t="s">
        <v>853</v>
      </c>
      <c r="DC1001" t="s">
        <v>1387</v>
      </c>
      <c r="DE1001" t="s">
        <v>1392</v>
      </c>
    </row>
    <row r="1002" spans="1:109" x14ac:dyDescent="0.25">
      <c r="A1002" t="s">
        <v>1025</v>
      </c>
      <c r="B1002">
        <v>2</v>
      </c>
      <c r="C1002" s="56">
        <v>42419</v>
      </c>
      <c r="D1002" t="s">
        <v>1153</v>
      </c>
      <c r="E1002" t="s">
        <v>4487</v>
      </c>
      <c r="G1002" t="s">
        <v>4488</v>
      </c>
      <c r="H1002" t="s">
        <v>1144</v>
      </c>
      <c r="I1002" t="s">
        <v>1144</v>
      </c>
      <c r="J1002" t="s">
        <v>1144</v>
      </c>
      <c r="K1002" t="s">
        <v>1144</v>
      </c>
      <c r="L1002">
        <v>0.5</v>
      </c>
      <c r="M1002">
        <v>2.29</v>
      </c>
      <c r="N1002">
        <v>0</v>
      </c>
      <c r="O1002" s="56">
        <v>0</v>
      </c>
      <c r="P1002" s="56">
        <v>0</v>
      </c>
      <c r="Q1002">
        <v>1</v>
      </c>
      <c r="R1002">
        <v>1</v>
      </c>
      <c r="S1002">
        <v>11</v>
      </c>
      <c r="T1002">
        <v>8</v>
      </c>
      <c r="U1002">
        <v>3</v>
      </c>
      <c r="V1002">
        <v>1</v>
      </c>
      <c r="W1002" t="s">
        <v>1156</v>
      </c>
      <c r="X1002" t="s">
        <v>7659</v>
      </c>
      <c r="Y1002">
        <v>19</v>
      </c>
      <c r="AA1002">
        <v>0</v>
      </c>
      <c r="AB1002">
        <v>0</v>
      </c>
      <c r="AC1002">
        <v>0</v>
      </c>
      <c r="AD1002">
        <v>0</v>
      </c>
      <c r="AE1002">
        <v>0</v>
      </c>
      <c r="AF1002">
        <v>43</v>
      </c>
      <c r="AG1002">
        <v>0</v>
      </c>
      <c r="AJ1002" s="56"/>
      <c r="AK1002" s="56"/>
      <c r="AL1002" s="56"/>
      <c r="AM1002">
        <v>4</v>
      </c>
      <c r="AP1002" t="s">
        <v>1155</v>
      </c>
      <c r="AR1002">
        <v>5</v>
      </c>
      <c r="AS1002" t="s">
        <v>1152</v>
      </c>
      <c r="AT1002">
        <v>1</v>
      </c>
      <c r="AV1002">
        <v>14</v>
      </c>
      <c r="AW1002">
        <v>9</v>
      </c>
      <c r="AX1002">
        <v>5</v>
      </c>
      <c r="AY1002" t="s">
        <v>1146</v>
      </c>
      <c r="AZ1002" t="s">
        <v>1148</v>
      </c>
      <c r="BA1002">
        <v>10</v>
      </c>
      <c r="BD1002">
        <v>1000000000</v>
      </c>
      <c r="BE1002">
        <v>5</v>
      </c>
      <c r="BF1002">
        <v>0.64</v>
      </c>
      <c r="BG1002">
        <v>9</v>
      </c>
      <c r="BH1002">
        <v>0</v>
      </c>
      <c r="BI1002">
        <v>0</v>
      </c>
      <c r="BJ1002">
        <v>0</v>
      </c>
      <c r="BK1002">
        <v>0</v>
      </c>
      <c r="BL1002">
        <v>0</v>
      </c>
      <c r="BM1002">
        <v>14</v>
      </c>
      <c r="BN1002">
        <v>0</v>
      </c>
      <c r="BO1002">
        <v>0</v>
      </c>
      <c r="BP1002">
        <v>0</v>
      </c>
      <c r="BR1002">
        <v>0</v>
      </c>
      <c r="BS1002">
        <v>4</v>
      </c>
      <c r="BX1002">
        <v>0</v>
      </c>
      <c r="BY1002">
        <v>0</v>
      </c>
      <c r="BZ1002">
        <v>0</v>
      </c>
      <c r="CA1002">
        <v>15.62</v>
      </c>
      <c r="CB1002">
        <v>0</v>
      </c>
      <c r="CC1002">
        <v>1</v>
      </c>
      <c r="CD1002" s="56">
        <v>42342</v>
      </c>
      <c r="CE1002" s="56">
        <v>42342</v>
      </c>
      <c r="CF1002" s="56">
        <v>42342</v>
      </c>
      <c r="CG1002" s="56">
        <v>42419</v>
      </c>
      <c r="CH1002" s="56"/>
      <c r="CI1002" s="56"/>
      <c r="CJ1002">
        <v>0.37</v>
      </c>
      <c r="CK1002">
        <v>110</v>
      </c>
      <c r="CL1002">
        <v>0.12</v>
      </c>
      <c r="CM1002">
        <v>0.84</v>
      </c>
      <c r="CN1002">
        <v>0</v>
      </c>
      <c r="CO1002">
        <v>0</v>
      </c>
      <c r="CP1002">
        <v>0</v>
      </c>
      <c r="CQ1002" t="s">
        <v>1154</v>
      </c>
      <c r="CR1002" t="s">
        <v>1153</v>
      </c>
      <c r="CS1002" t="s">
        <v>1748</v>
      </c>
      <c r="CT1002" t="s">
        <v>1397</v>
      </c>
      <c r="CU1002" t="s">
        <v>1396</v>
      </c>
      <c r="CV1002" t="s">
        <v>4489</v>
      </c>
      <c r="CW1002" t="s">
        <v>1738</v>
      </c>
      <c r="CX1002" t="s">
        <v>853</v>
      </c>
      <c r="DC1002" t="s">
        <v>1387</v>
      </c>
      <c r="DE1002" t="s">
        <v>1392</v>
      </c>
    </row>
    <row r="1003" spans="1:109" x14ac:dyDescent="0.25">
      <c r="A1003" t="s">
        <v>1025</v>
      </c>
      <c r="B1003">
        <v>1</v>
      </c>
      <c r="C1003" s="56">
        <v>42419</v>
      </c>
      <c r="D1003" t="s">
        <v>1153</v>
      </c>
      <c r="E1003" t="s">
        <v>4490</v>
      </c>
      <c r="G1003" t="s">
        <v>4491</v>
      </c>
      <c r="H1003" t="s">
        <v>1144</v>
      </c>
      <c r="I1003" t="s">
        <v>1144</v>
      </c>
      <c r="J1003" t="s">
        <v>1144</v>
      </c>
      <c r="K1003" t="s">
        <v>1144</v>
      </c>
      <c r="L1003">
        <v>1.69</v>
      </c>
      <c r="M1003">
        <v>4.6399999999999997</v>
      </c>
      <c r="N1003">
        <v>0</v>
      </c>
      <c r="O1003" s="56">
        <v>0</v>
      </c>
      <c r="P1003" s="56">
        <v>0</v>
      </c>
      <c r="Q1003">
        <v>1</v>
      </c>
      <c r="R1003">
        <v>1</v>
      </c>
      <c r="S1003">
        <v>11</v>
      </c>
      <c r="T1003">
        <v>8</v>
      </c>
      <c r="U1003">
        <v>3</v>
      </c>
      <c r="V1003">
        <v>1</v>
      </c>
      <c r="X1003" t="s">
        <v>7716</v>
      </c>
      <c r="AA1003">
        <v>0</v>
      </c>
      <c r="AB1003">
        <v>0</v>
      </c>
      <c r="AC1003">
        <v>0</v>
      </c>
      <c r="AD1003">
        <v>0</v>
      </c>
      <c r="AE1003">
        <v>0</v>
      </c>
      <c r="AF1003">
        <v>0</v>
      </c>
      <c r="AG1003">
        <v>0</v>
      </c>
      <c r="AJ1003" s="56"/>
      <c r="AK1003" s="56"/>
      <c r="AL1003" s="56"/>
      <c r="AP1003" t="s">
        <v>1155</v>
      </c>
      <c r="AR1003">
        <v>5</v>
      </c>
      <c r="AS1003" t="s">
        <v>1152</v>
      </c>
      <c r="AT1003">
        <v>1</v>
      </c>
      <c r="AV1003">
        <v>28</v>
      </c>
      <c r="AW1003">
        <v>19</v>
      </c>
      <c r="AX1003">
        <v>9</v>
      </c>
      <c r="AY1003" t="s">
        <v>1147</v>
      </c>
      <c r="AZ1003" t="s">
        <v>1147</v>
      </c>
      <c r="BA1003">
        <v>40</v>
      </c>
      <c r="BD1003">
        <v>1000000000</v>
      </c>
      <c r="BE1003">
        <v>37</v>
      </c>
      <c r="BF1003">
        <v>-0.32</v>
      </c>
      <c r="BG1003">
        <v>0</v>
      </c>
      <c r="BH1003">
        <v>0</v>
      </c>
      <c r="BI1003">
        <v>0</v>
      </c>
      <c r="BJ1003">
        <v>0</v>
      </c>
      <c r="BK1003">
        <v>0</v>
      </c>
      <c r="BL1003">
        <v>0</v>
      </c>
      <c r="BM1003">
        <v>37</v>
      </c>
      <c r="BN1003">
        <v>-0.32</v>
      </c>
      <c r="BO1003">
        <v>0</v>
      </c>
      <c r="BP1003">
        <v>0</v>
      </c>
      <c r="BR1003">
        <v>0</v>
      </c>
      <c r="BS1003">
        <v>8</v>
      </c>
      <c r="BX1003">
        <v>0</v>
      </c>
      <c r="BY1003">
        <v>15.21</v>
      </c>
      <c r="BZ1003">
        <v>0</v>
      </c>
      <c r="CA1003">
        <v>7.62</v>
      </c>
      <c r="CB1003">
        <v>0</v>
      </c>
      <c r="CC1003">
        <v>1</v>
      </c>
      <c r="CD1003" s="56">
        <v>42284</v>
      </c>
      <c r="CE1003" s="56">
        <v>42342</v>
      </c>
      <c r="CF1003" s="56">
        <v>42342</v>
      </c>
      <c r="CG1003" s="56">
        <v>42419</v>
      </c>
      <c r="CH1003" s="56"/>
      <c r="CI1003" s="56"/>
      <c r="CJ1003">
        <v>0.03</v>
      </c>
      <c r="CK1003">
        <v>0</v>
      </c>
      <c r="CL1003">
        <v>0</v>
      </c>
      <c r="CM1003">
        <v>0</v>
      </c>
      <c r="CN1003">
        <v>0</v>
      </c>
      <c r="CO1003">
        <v>0</v>
      </c>
      <c r="CP1003">
        <v>0.95</v>
      </c>
      <c r="CQ1003" t="s">
        <v>1154</v>
      </c>
      <c r="CR1003" t="s">
        <v>1153</v>
      </c>
      <c r="CS1003" t="s">
        <v>1725</v>
      </c>
      <c r="CT1003" t="s">
        <v>1397</v>
      </c>
      <c r="CU1003" t="s">
        <v>1396</v>
      </c>
      <c r="CV1003" t="s">
        <v>7681</v>
      </c>
      <c r="CW1003" t="s">
        <v>2121</v>
      </c>
      <c r="CX1003" t="s">
        <v>853</v>
      </c>
      <c r="DC1003" t="s">
        <v>1387</v>
      </c>
      <c r="DE1003" t="s">
        <v>1728</v>
      </c>
    </row>
    <row r="1004" spans="1:109" x14ac:dyDescent="0.25">
      <c r="A1004" t="s">
        <v>1025</v>
      </c>
      <c r="B1004">
        <v>2</v>
      </c>
      <c r="C1004" s="56">
        <v>42419</v>
      </c>
      <c r="D1004" t="s">
        <v>1153</v>
      </c>
      <c r="E1004" t="s">
        <v>4492</v>
      </c>
      <c r="G1004" t="s">
        <v>4493</v>
      </c>
      <c r="H1004" t="s">
        <v>1144</v>
      </c>
      <c r="I1004" t="s">
        <v>1144</v>
      </c>
      <c r="J1004" t="s">
        <v>1144</v>
      </c>
      <c r="K1004" t="s">
        <v>1144</v>
      </c>
      <c r="L1004">
        <v>5.65</v>
      </c>
      <c r="M1004">
        <v>16.739999999999998</v>
      </c>
      <c r="N1004">
        <v>0</v>
      </c>
      <c r="O1004" s="56">
        <v>0</v>
      </c>
      <c r="P1004" s="56">
        <v>0</v>
      </c>
      <c r="Q1004">
        <v>1</v>
      </c>
      <c r="R1004">
        <v>1</v>
      </c>
      <c r="S1004">
        <v>11</v>
      </c>
      <c r="T1004">
        <v>8</v>
      </c>
      <c r="U1004">
        <v>3</v>
      </c>
      <c r="V1004">
        <v>1</v>
      </c>
      <c r="X1004" t="s">
        <v>7757</v>
      </c>
      <c r="AA1004">
        <v>0</v>
      </c>
      <c r="AB1004">
        <v>0</v>
      </c>
      <c r="AC1004">
        <v>0</v>
      </c>
      <c r="AD1004">
        <v>0</v>
      </c>
      <c r="AE1004">
        <v>0</v>
      </c>
      <c r="AF1004">
        <v>0</v>
      </c>
      <c r="AG1004">
        <v>0</v>
      </c>
      <c r="AJ1004" s="56"/>
      <c r="AK1004" s="56"/>
      <c r="AL1004" s="56"/>
      <c r="AM1004">
        <v>3</v>
      </c>
      <c r="AP1004" t="s">
        <v>1155</v>
      </c>
      <c r="AR1004">
        <v>5</v>
      </c>
      <c r="AS1004" t="s">
        <v>1152</v>
      </c>
      <c r="AT1004">
        <v>1</v>
      </c>
      <c r="AV1004">
        <v>9</v>
      </c>
      <c r="AW1004">
        <v>6</v>
      </c>
      <c r="AX1004">
        <v>3</v>
      </c>
      <c r="AY1004" t="s">
        <v>1147</v>
      </c>
      <c r="AZ1004" t="s">
        <v>1147</v>
      </c>
      <c r="BA1004">
        <v>14</v>
      </c>
      <c r="BD1004">
        <v>1000000000</v>
      </c>
      <c r="BE1004">
        <v>12</v>
      </c>
      <c r="BF1004">
        <v>-0.33</v>
      </c>
      <c r="BG1004">
        <v>0</v>
      </c>
      <c r="BH1004">
        <v>0</v>
      </c>
      <c r="BI1004">
        <v>0</v>
      </c>
      <c r="BJ1004">
        <v>0</v>
      </c>
      <c r="BK1004">
        <v>0</v>
      </c>
      <c r="BL1004">
        <v>0</v>
      </c>
      <c r="BM1004">
        <v>12</v>
      </c>
      <c r="BN1004">
        <v>-0.33</v>
      </c>
      <c r="BO1004">
        <v>0</v>
      </c>
      <c r="BP1004">
        <v>0</v>
      </c>
      <c r="BR1004">
        <v>0</v>
      </c>
      <c r="BS1004">
        <v>2</v>
      </c>
      <c r="BX1004">
        <v>0</v>
      </c>
      <c r="BY1004">
        <v>16.95</v>
      </c>
      <c r="BZ1004">
        <v>0</v>
      </c>
      <c r="CA1004">
        <v>8.57</v>
      </c>
      <c r="CB1004">
        <v>0</v>
      </c>
      <c r="CC1004">
        <v>1</v>
      </c>
      <c r="CD1004" s="56">
        <v>42341</v>
      </c>
      <c r="CE1004" s="56">
        <v>42342</v>
      </c>
      <c r="CF1004" s="56">
        <v>42342</v>
      </c>
      <c r="CG1004" s="56">
        <v>42419</v>
      </c>
      <c r="CH1004" s="56"/>
      <c r="CI1004" s="56"/>
      <c r="CJ1004">
        <v>0</v>
      </c>
      <c r="CK1004">
        <v>0</v>
      </c>
      <c r="CL1004">
        <v>0</v>
      </c>
      <c r="CM1004">
        <v>0</v>
      </c>
      <c r="CN1004">
        <v>0</v>
      </c>
      <c r="CO1004">
        <v>0</v>
      </c>
      <c r="CP1004">
        <v>0.96</v>
      </c>
      <c r="CQ1004" t="s">
        <v>1154</v>
      </c>
      <c r="CR1004" t="s">
        <v>1153</v>
      </c>
      <c r="CS1004" t="s">
        <v>1748</v>
      </c>
      <c r="CT1004" t="s">
        <v>1397</v>
      </c>
      <c r="CU1004" t="s">
        <v>1396</v>
      </c>
      <c r="CV1004" t="s">
        <v>4494</v>
      </c>
      <c r="CW1004" t="s">
        <v>1738</v>
      </c>
      <c r="CX1004" t="s">
        <v>853</v>
      </c>
      <c r="DC1004" t="s">
        <v>1387</v>
      </c>
      <c r="DE1004" t="s">
        <v>1392</v>
      </c>
    </row>
    <row r="1005" spans="1:109" x14ac:dyDescent="0.25">
      <c r="A1005" t="s">
        <v>1025</v>
      </c>
      <c r="B1005">
        <v>2</v>
      </c>
      <c r="C1005" s="56">
        <v>42419</v>
      </c>
      <c r="D1005" t="s">
        <v>1153</v>
      </c>
      <c r="E1005" t="s">
        <v>1624</v>
      </c>
      <c r="G1005" t="s">
        <v>4495</v>
      </c>
      <c r="H1005" t="s">
        <v>1144</v>
      </c>
      <c r="I1005" t="s">
        <v>1144</v>
      </c>
      <c r="J1005" t="s">
        <v>1144</v>
      </c>
      <c r="K1005" t="s">
        <v>1144</v>
      </c>
      <c r="L1005">
        <v>1.85</v>
      </c>
      <c r="M1005">
        <v>5.2</v>
      </c>
      <c r="N1005">
        <v>0</v>
      </c>
      <c r="O1005" s="56">
        <v>0</v>
      </c>
      <c r="P1005" s="56">
        <v>0</v>
      </c>
      <c r="Q1005">
        <v>1</v>
      </c>
      <c r="R1005">
        <v>1</v>
      </c>
      <c r="S1005">
        <v>11</v>
      </c>
      <c r="T1005">
        <v>8</v>
      </c>
      <c r="U1005">
        <v>3</v>
      </c>
      <c r="V1005">
        <v>1</v>
      </c>
      <c r="W1005" t="s">
        <v>1156</v>
      </c>
      <c r="X1005" t="s">
        <v>7755</v>
      </c>
      <c r="Y1005">
        <v>32</v>
      </c>
      <c r="AA1005">
        <v>0</v>
      </c>
      <c r="AB1005">
        <v>0</v>
      </c>
      <c r="AC1005">
        <v>0</v>
      </c>
      <c r="AD1005">
        <v>0</v>
      </c>
      <c r="AE1005">
        <v>0</v>
      </c>
      <c r="AF1005">
        <v>0</v>
      </c>
      <c r="AG1005">
        <v>0</v>
      </c>
      <c r="AJ1005" s="56"/>
      <c r="AK1005" s="56"/>
      <c r="AL1005" s="56"/>
      <c r="AM1005">
        <v>6</v>
      </c>
      <c r="AP1005" t="s">
        <v>1155</v>
      </c>
      <c r="AR1005">
        <v>5</v>
      </c>
      <c r="AS1005" t="s">
        <v>1152</v>
      </c>
      <c r="AT1005">
        <v>1</v>
      </c>
      <c r="AV1005">
        <v>40</v>
      </c>
      <c r="AW1005">
        <v>27</v>
      </c>
      <c r="AX1005">
        <v>13</v>
      </c>
      <c r="AY1005" t="s">
        <v>1148</v>
      </c>
      <c r="AZ1005" t="s">
        <v>1148</v>
      </c>
      <c r="BA1005">
        <v>40</v>
      </c>
      <c r="BD1005">
        <v>1000000000</v>
      </c>
      <c r="BE1005">
        <v>28</v>
      </c>
      <c r="BF1005">
        <v>0.3</v>
      </c>
      <c r="BG1005">
        <v>0</v>
      </c>
      <c r="BH1005">
        <v>0</v>
      </c>
      <c r="BI1005">
        <v>0</v>
      </c>
      <c r="BJ1005">
        <v>0</v>
      </c>
      <c r="BK1005">
        <v>0</v>
      </c>
      <c r="BL1005">
        <v>0</v>
      </c>
      <c r="BM1005">
        <v>28</v>
      </c>
      <c r="BN1005">
        <v>0.3</v>
      </c>
      <c r="BO1005">
        <v>0</v>
      </c>
      <c r="BP1005">
        <v>0</v>
      </c>
      <c r="BR1005">
        <v>10</v>
      </c>
      <c r="BS1005">
        <v>11</v>
      </c>
      <c r="BX1005">
        <v>0</v>
      </c>
      <c r="BY1005">
        <v>0</v>
      </c>
      <c r="BZ1005">
        <v>0</v>
      </c>
      <c r="CA1005">
        <v>7.9</v>
      </c>
      <c r="CB1005">
        <v>0</v>
      </c>
      <c r="CC1005">
        <v>1</v>
      </c>
      <c r="CD1005" s="56">
        <v>42095</v>
      </c>
      <c r="CE1005" s="56">
        <v>42342</v>
      </c>
      <c r="CF1005" s="56">
        <v>42342</v>
      </c>
      <c r="CG1005" s="56">
        <v>42419</v>
      </c>
      <c r="CH1005" s="56"/>
      <c r="CI1005" s="56"/>
      <c r="CJ1005">
        <v>0.13</v>
      </c>
      <c r="CK1005">
        <v>0</v>
      </c>
      <c r="CL1005">
        <v>0</v>
      </c>
      <c r="CM1005">
        <v>0</v>
      </c>
      <c r="CN1005">
        <v>0.19</v>
      </c>
      <c r="CO1005">
        <v>0.77</v>
      </c>
      <c r="CP1005">
        <v>0</v>
      </c>
      <c r="CQ1005" t="s">
        <v>1154</v>
      </c>
      <c r="CR1005" t="s">
        <v>1153</v>
      </c>
      <c r="CS1005" t="s">
        <v>1748</v>
      </c>
      <c r="CT1005" t="s">
        <v>1397</v>
      </c>
      <c r="CU1005" t="s">
        <v>1396</v>
      </c>
      <c r="CV1005" t="s">
        <v>7682</v>
      </c>
      <c r="CW1005" t="s">
        <v>2121</v>
      </c>
      <c r="CX1005" t="s">
        <v>853</v>
      </c>
      <c r="DC1005" t="s">
        <v>1387</v>
      </c>
      <c r="DE1005" t="s">
        <v>1728</v>
      </c>
    </row>
    <row r="1006" spans="1:109" x14ac:dyDescent="0.25">
      <c r="A1006" t="s">
        <v>1025</v>
      </c>
      <c r="B1006">
        <v>2</v>
      </c>
      <c r="C1006" s="56">
        <v>42419</v>
      </c>
      <c r="D1006" t="s">
        <v>1153</v>
      </c>
      <c r="E1006" t="s">
        <v>4496</v>
      </c>
      <c r="G1006" t="s">
        <v>4497</v>
      </c>
      <c r="H1006" t="s">
        <v>1144</v>
      </c>
      <c r="I1006" t="s">
        <v>1144</v>
      </c>
      <c r="J1006" t="s">
        <v>1144</v>
      </c>
      <c r="K1006" t="s">
        <v>1144</v>
      </c>
      <c r="L1006">
        <v>2.58</v>
      </c>
      <c r="M1006">
        <v>8.1999999999999993</v>
      </c>
      <c r="N1006">
        <v>0</v>
      </c>
      <c r="O1006" s="56">
        <v>0</v>
      </c>
      <c r="P1006" s="56">
        <v>0</v>
      </c>
      <c r="Q1006">
        <v>1</v>
      </c>
      <c r="R1006">
        <v>1</v>
      </c>
      <c r="S1006">
        <v>11</v>
      </c>
      <c r="T1006">
        <v>8</v>
      </c>
      <c r="U1006">
        <v>3</v>
      </c>
      <c r="V1006">
        <v>1</v>
      </c>
      <c r="X1006" t="s">
        <v>7757</v>
      </c>
      <c r="AA1006">
        <v>0</v>
      </c>
      <c r="AB1006">
        <v>0</v>
      </c>
      <c r="AC1006">
        <v>0</v>
      </c>
      <c r="AD1006">
        <v>0</v>
      </c>
      <c r="AE1006">
        <v>0</v>
      </c>
      <c r="AF1006">
        <v>0</v>
      </c>
      <c r="AG1006">
        <v>0</v>
      </c>
      <c r="AJ1006" s="56"/>
      <c r="AK1006" s="56"/>
      <c r="AL1006" s="56"/>
      <c r="AM1006">
        <v>6</v>
      </c>
      <c r="AP1006" t="s">
        <v>1155</v>
      </c>
      <c r="AR1006">
        <v>5</v>
      </c>
      <c r="AS1006" t="s">
        <v>1152</v>
      </c>
      <c r="AT1006">
        <v>1</v>
      </c>
      <c r="AV1006">
        <v>9</v>
      </c>
      <c r="AW1006">
        <v>6</v>
      </c>
      <c r="AX1006">
        <v>3</v>
      </c>
      <c r="AY1006" t="s">
        <v>1147</v>
      </c>
      <c r="AZ1006" t="s">
        <v>1147</v>
      </c>
      <c r="BA1006">
        <v>13</v>
      </c>
      <c r="BD1006">
        <v>1000000000</v>
      </c>
      <c r="BE1006">
        <v>11</v>
      </c>
      <c r="BF1006">
        <v>-0.22</v>
      </c>
      <c r="BG1006">
        <v>0</v>
      </c>
      <c r="BH1006">
        <v>0</v>
      </c>
      <c r="BI1006">
        <v>0</v>
      </c>
      <c r="BJ1006">
        <v>0</v>
      </c>
      <c r="BK1006">
        <v>0</v>
      </c>
      <c r="BL1006">
        <v>0</v>
      </c>
      <c r="BM1006">
        <v>11</v>
      </c>
      <c r="BN1006">
        <v>-0.22</v>
      </c>
      <c r="BO1006">
        <v>0</v>
      </c>
      <c r="BP1006">
        <v>0</v>
      </c>
      <c r="BR1006">
        <v>0</v>
      </c>
      <c r="BS1006">
        <v>2</v>
      </c>
      <c r="BX1006">
        <v>0</v>
      </c>
      <c r="BY1006">
        <v>5.16</v>
      </c>
      <c r="BZ1006">
        <v>0</v>
      </c>
      <c r="CA1006">
        <v>9.51</v>
      </c>
      <c r="CB1006">
        <v>0</v>
      </c>
      <c r="CC1006">
        <v>1</v>
      </c>
      <c r="CD1006" s="56">
        <v>42341</v>
      </c>
      <c r="CE1006" s="56">
        <v>42342</v>
      </c>
      <c r="CF1006" s="56">
        <v>42342</v>
      </c>
      <c r="CG1006" s="56">
        <v>42419</v>
      </c>
      <c r="CH1006" s="56"/>
      <c r="CI1006" s="56"/>
      <c r="CJ1006">
        <v>0</v>
      </c>
      <c r="CK1006">
        <v>0</v>
      </c>
      <c r="CL1006">
        <v>0</v>
      </c>
      <c r="CM1006">
        <v>0</v>
      </c>
      <c r="CN1006">
        <v>0</v>
      </c>
      <c r="CO1006">
        <v>0</v>
      </c>
      <c r="CP1006">
        <v>0.96</v>
      </c>
      <c r="CQ1006" t="s">
        <v>1154</v>
      </c>
      <c r="CR1006" t="s">
        <v>1153</v>
      </c>
      <c r="CS1006" t="s">
        <v>1748</v>
      </c>
      <c r="CT1006" t="s">
        <v>1397</v>
      </c>
      <c r="CU1006" t="s">
        <v>1396</v>
      </c>
      <c r="CV1006" t="s">
        <v>4498</v>
      </c>
      <c r="CW1006" t="s">
        <v>1738</v>
      </c>
      <c r="CX1006" t="s">
        <v>853</v>
      </c>
      <c r="DC1006" t="s">
        <v>1387</v>
      </c>
      <c r="DE1006" t="s">
        <v>1392</v>
      </c>
    </row>
    <row r="1007" spans="1:109" x14ac:dyDescent="0.25">
      <c r="A1007" t="s">
        <v>1025</v>
      </c>
      <c r="B1007">
        <v>2</v>
      </c>
      <c r="C1007" s="56">
        <v>42419</v>
      </c>
      <c r="D1007" t="s">
        <v>1153</v>
      </c>
      <c r="E1007" t="s">
        <v>4499</v>
      </c>
      <c r="G1007" t="s">
        <v>4500</v>
      </c>
      <c r="H1007" t="s">
        <v>1144</v>
      </c>
      <c r="I1007" t="s">
        <v>1144</v>
      </c>
      <c r="J1007" t="s">
        <v>1144</v>
      </c>
      <c r="K1007" t="s">
        <v>1144</v>
      </c>
      <c r="L1007">
        <v>4.3899999999999997</v>
      </c>
      <c r="M1007">
        <v>12.37</v>
      </c>
      <c r="N1007">
        <v>0</v>
      </c>
      <c r="O1007" s="56">
        <v>0</v>
      </c>
      <c r="P1007" s="56">
        <v>0</v>
      </c>
      <c r="Q1007">
        <v>1</v>
      </c>
      <c r="R1007">
        <v>1</v>
      </c>
      <c r="S1007">
        <v>11</v>
      </c>
      <c r="T1007">
        <v>8</v>
      </c>
      <c r="U1007">
        <v>3</v>
      </c>
      <c r="V1007">
        <v>1</v>
      </c>
      <c r="W1007" t="s">
        <v>1156</v>
      </c>
      <c r="X1007" t="s">
        <v>7760</v>
      </c>
      <c r="AA1007">
        <v>0</v>
      </c>
      <c r="AB1007">
        <v>0</v>
      </c>
      <c r="AC1007">
        <v>0</v>
      </c>
      <c r="AD1007">
        <v>0</v>
      </c>
      <c r="AE1007">
        <v>0</v>
      </c>
      <c r="AF1007">
        <v>33</v>
      </c>
      <c r="AG1007">
        <v>0</v>
      </c>
      <c r="AJ1007" s="56"/>
      <c r="AK1007" s="56"/>
      <c r="AL1007" s="56"/>
      <c r="AM1007">
        <v>2</v>
      </c>
      <c r="AP1007" t="s">
        <v>1155</v>
      </c>
      <c r="AR1007">
        <v>2</v>
      </c>
      <c r="AS1007" t="s">
        <v>1152</v>
      </c>
      <c r="AT1007">
        <v>1</v>
      </c>
      <c r="AV1007">
        <v>4</v>
      </c>
      <c r="AW1007">
        <v>3</v>
      </c>
      <c r="AX1007">
        <v>1</v>
      </c>
      <c r="AY1007" t="s">
        <v>1145</v>
      </c>
      <c r="AZ1007" t="s">
        <v>1145</v>
      </c>
      <c r="BA1007">
        <v>5</v>
      </c>
      <c r="BD1007">
        <v>1000000000</v>
      </c>
      <c r="BE1007">
        <v>2</v>
      </c>
      <c r="BF1007">
        <v>0.5</v>
      </c>
      <c r="BG1007">
        <v>0</v>
      </c>
      <c r="BH1007">
        <v>0</v>
      </c>
      <c r="BI1007">
        <v>0</v>
      </c>
      <c r="BJ1007">
        <v>0</v>
      </c>
      <c r="BK1007">
        <v>0</v>
      </c>
      <c r="BL1007">
        <v>0</v>
      </c>
      <c r="BM1007">
        <v>2</v>
      </c>
      <c r="BN1007">
        <v>0.5</v>
      </c>
      <c r="BO1007">
        <v>0</v>
      </c>
      <c r="BP1007">
        <v>0</v>
      </c>
      <c r="BR1007">
        <v>2</v>
      </c>
      <c r="BS1007">
        <v>1</v>
      </c>
      <c r="BX1007">
        <v>0</v>
      </c>
      <c r="BY1007">
        <v>0</v>
      </c>
      <c r="BZ1007">
        <v>0</v>
      </c>
      <c r="CA1007">
        <v>7.93</v>
      </c>
      <c r="CB1007">
        <v>0</v>
      </c>
      <c r="CC1007">
        <v>1</v>
      </c>
      <c r="CD1007" s="56">
        <v>42271</v>
      </c>
      <c r="CE1007" s="56">
        <v>42342</v>
      </c>
      <c r="CF1007" s="56">
        <v>42342</v>
      </c>
      <c r="CG1007" s="56">
        <v>42419</v>
      </c>
      <c r="CH1007" s="56"/>
      <c r="CI1007" s="56"/>
      <c r="CJ1007">
        <v>0.16</v>
      </c>
      <c r="CK1007">
        <v>0</v>
      </c>
      <c r="CL1007">
        <v>0</v>
      </c>
      <c r="CM1007">
        <v>0</v>
      </c>
      <c r="CN1007">
        <v>0.05</v>
      </c>
      <c r="CO1007">
        <v>0.12</v>
      </c>
      <c r="CP1007">
        <v>0.79</v>
      </c>
      <c r="CQ1007" t="s">
        <v>1154</v>
      </c>
      <c r="CR1007" t="s">
        <v>1153</v>
      </c>
      <c r="CS1007" t="s">
        <v>1748</v>
      </c>
      <c r="CT1007" t="s">
        <v>1397</v>
      </c>
      <c r="CU1007" t="s">
        <v>1396</v>
      </c>
      <c r="CV1007" t="s">
        <v>7683</v>
      </c>
      <c r="CW1007" t="s">
        <v>2121</v>
      </c>
      <c r="CX1007" t="s">
        <v>853</v>
      </c>
      <c r="DC1007" t="s">
        <v>1387</v>
      </c>
      <c r="DE1007" t="s">
        <v>1392</v>
      </c>
    </row>
    <row r="1008" spans="1:109" x14ac:dyDescent="0.25">
      <c r="A1008" t="s">
        <v>1025</v>
      </c>
      <c r="B1008">
        <v>2</v>
      </c>
      <c r="C1008" s="56">
        <v>42419</v>
      </c>
      <c r="D1008" t="s">
        <v>1153</v>
      </c>
      <c r="E1008" t="s">
        <v>4501</v>
      </c>
      <c r="G1008" t="s">
        <v>4502</v>
      </c>
      <c r="H1008" t="s">
        <v>1144</v>
      </c>
      <c r="I1008" t="s">
        <v>1144</v>
      </c>
      <c r="J1008" t="s">
        <v>1144</v>
      </c>
      <c r="K1008" t="s">
        <v>1144</v>
      </c>
      <c r="L1008">
        <v>2.62</v>
      </c>
      <c r="M1008">
        <v>9.41</v>
      </c>
      <c r="N1008">
        <v>0</v>
      </c>
      <c r="O1008" s="56">
        <v>0</v>
      </c>
      <c r="P1008" s="56">
        <v>0</v>
      </c>
      <c r="Q1008">
        <v>1</v>
      </c>
      <c r="R1008">
        <v>1</v>
      </c>
      <c r="S1008">
        <v>11</v>
      </c>
      <c r="T1008">
        <v>8</v>
      </c>
      <c r="U1008">
        <v>3</v>
      </c>
      <c r="V1008">
        <v>1</v>
      </c>
      <c r="X1008" t="s">
        <v>7755</v>
      </c>
      <c r="AA1008">
        <v>0</v>
      </c>
      <c r="AB1008">
        <v>0</v>
      </c>
      <c r="AC1008">
        <v>0</v>
      </c>
      <c r="AD1008">
        <v>0</v>
      </c>
      <c r="AE1008">
        <v>0</v>
      </c>
      <c r="AF1008">
        <v>0</v>
      </c>
      <c r="AG1008">
        <v>0</v>
      </c>
      <c r="AJ1008" s="56"/>
      <c r="AK1008" s="56"/>
      <c r="AL1008" s="56"/>
      <c r="AM1008">
        <v>3</v>
      </c>
      <c r="AP1008" t="s">
        <v>1155</v>
      </c>
      <c r="AR1008">
        <v>5</v>
      </c>
      <c r="AS1008" t="s">
        <v>1152</v>
      </c>
      <c r="AT1008">
        <v>1</v>
      </c>
      <c r="AV1008">
        <v>16</v>
      </c>
      <c r="AW1008">
        <v>11</v>
      </c>
      <c r="AX1008">
        <v>5</v>
      </c>
      <c r="AY1008" t="s">
        <v>1147</v>
      </c>
      <c r="AZ1008" t="s">
        <v>1147</v>
      </c>
      <c r="BA1008">
        <v>16</v>
      </c>
      <c r="BD1008">
        <v>1000000000</v>
      </c>
      <c r="BE1008">
        <v>17</v>
      </c>
      <c r="BF1008">
        <v>-0.06</v>
      </c>
      <c r="BG1008">
        <v>0</v>
      </c>
      <c r="BH1008">
        <v>0</v>
      </c>
      <c r="BI1008">
        <v>0</v>
      </c>
      <c r="BJ1008">
        <v>0</v>
      </c>
      <c r="BK1008">
        <v>0</v>
      </c>
      <c r="BL1008">
        <v>0</v>
      </c>
      <c r="BM1008">
        <v>17</v>
      </c>
      <c r="BN1008">
        <v>-0.06</v>
      </c>
      <c r="BO1008">
        <v>0</v>
      </c>
      <c r="BP1008">
        <v>0</v>
      </c>
      <c r="BR1008">
        <v>0</v>
      </c>
      <c r="BS1008">
        <v>4</v>
      </c>
      <c r="BX1008">
        <v>0</v>
      </c>
      <c r="BY1008">
        <v>2.62</v>
      </c>
      <c r="BZ1008">
        <v>0</v>
      </c>
      <c r="CA1008">
        <v>11.31</v>
      </c>
      <c r="CB1008">
        <v>0</v>
      </c>
      <c r="CC1008">
        <v>1</v>
      </c>
      <c r="CD1008" s="56">
        <v>42095</v>
      </c>
      <c r="CE1008" s="56">
        <v>42342</v>
      </c>
      <c r="CF1008" s="56">
        <v>42342</v>
      </c>
      <c r="CG1008" s="56">
        <v>42419</v>
      </c>
      <c r="CH1008" s="56"/>
      <c r="CI1008" s="56"/>
      <c r="CJ1008">
        <v>0</v>
      </c>
      <c r="CK1008">
        <v>0</v>
      </c>
      <c r="CL1008">
        <v>0</v>
      </c>
      <c r="CM1008">
        <v>0</v>
      </c>
      <c r="CN1008">
        <v>0</v>
      </c>
      <c r="CO1008">
        <v>0</v>
      </c>
      <c r="CP1008">
        <v>0.96</v>
      </c>
      <c r="CQ1008" t="s">
        <v>1154</v>
      </c>
      <c r="CR1008" t="s">
        <v>1153</v>
      </c>
      <c r="CS1008" t="s">
        <v>1748</v>
      </c>
      <c r="CT1008" t="s">
        <v>1397</v>
      </c>
      <c r="CU1008" t="s">
        <v>1396</v>
      </c>
      <c r="CV1008" t="s">
        <v>4503</v>
      </c>
      <c r="CW1008" t="s">
        <v>1738</v>
      </c>
      <c r="CX1008" t="s">
        <v>853</v>
      </c>
      <c r="DC1008" t="s">
        <v>1387</v>
      </c>
      <c r="DE1008" t="s">
        <v>1392</v>
      </c>
    </row>
    <row r="1009" spans="1:109" x14ac:dyDescent="0.25">
      <c r="A1009" t="s">
        <v>1025</v>
      </c>
      <c r="B1009">
        <v>2</v>
      </c>
      <c r="C1009" s="56">
        <v>42419</v>
      </c>
      <c r="D1009" t="s">
        <v>1153</v>
      </c>
      <c r="E1009" t="s">
        <v>4504</v>
      </c>
      <c r="G1009" t="s">
        <v>4505</v>
      </c>
      <c r="H1009" t="s">
        <v>1144</v>
      </c>
      <c r="I1009" t="s">
        <v>1144</v>
      </c>
      <c r="J1009" t="s">
        <v>1144</v>
      </c>
      <c r="K1009" t="s">
        <v>1144</v>
      </c>
      <c r="L1009">
        <v>26.88</v>
      </c>
      <c r="M1009">
        <v>65.290000000000006</v>
      </c>
      <c r="N1009">
        <v>0</v>
      </c>
      <c r="O1009" s="56">
        <v>0</v>
      </c>
      <c r="P1009" s="56">
        <v>0</v>
      </c>
      <c r="Q1009">
        <v>1</v>
      </c>
      <c r="R1009">
        <v>1</v>
      </c>
      <c r="S1009">
        <v>11</v>
      </c>
      <c r="T1009">
        <v>8</v>
      </c>
      <c r="U1009">
        <v>3</v>
      </c>
      <c r="V1009">
        <v>1</v>
      </c>
      <c r="X1009" t="s">
        <v>7755</v>
      </c>
      <c r="AA1009">
        <v>0</v>
      </c>
      <c r="AB1009">
        <v>0</v>
      </c>
      <c r="AC1009">
        <v>0</v>
      </c>
      <c r="AD1009">
        <v>0</v>
      </c>
      <c r="AE1009">
        <v>0</v>
      </c>
      <c r="AF1009">
        <v>0</v>
      </c>
      <c r="AG1009">
        <v>0</v>
      </c>
      <c r="AJ1009" s="56"/>
      <c r="AK1009" s="56"/>
      <c r="AL1009" s="56"/>
      <c r="AM1009">
        <v>2</v>
      </c>
      <c r="AP1009" t="s">
        <v>1155</v>
      </c>
      <c r="AR1009">
        <v>2</v>
      </c>
      <c r="AS1009" t="s">
        <v>1152</v>
      </c>
      <c r="AT1009">
        <v>1</v>
      </c>
      <c r="AV1009">
        <v>5</v>
      </c>
      <c r="AW1009">
        <v>3</v>
      </c>
      <c r="AX1009">
        <v>2</v>
      </c>
      <c r="AY1009" t="s">
        <v>1147</v>
      </c>
      <c r="AZ1009" t="s">
        <v>1147</v>
      </c>
      <c r="BA1009">
        <v>5</v>
      </c>
      <c r="BD1009">
        <v>1000000000</v>
      </c>
      <c r="BE1009">
        <v>9</v>
      </c>
      <c r="BF1009">
        <v>-0.8</v>
      </c>
      <c r="BG1009">
        <v>0</v>
      </c>
      <c r="BH1009">
        <v>0</v>
      </c>
      <c r="BI1009">
        <v>0</v>
      </c>
      <c r="BJ1009">
        <v>0</v>
      </c>
      <c r="BK1009">
        <v>0</v>
      </c>
      <c r="BL1009">
        <v>0</v>
      </c>
      <c r="BM1009">
        <v>9</v>
      </c>
      <c r="BN1009">
        <v>-0.8</v>
      </c>
      <c r="BO1009">
        <v>0</v>
      </c>
      <c r="BP1009">
        <v>0</v>
      </c>
      <c r="BR1009">
        <v>0</v>
      </c>
      <c r="BS1009">
        <v>1</v>
      </c>
      <c r="BX1009">
        <v>0</v>
      </c>
      <c r="BY1009">
        <v>107.52</v>
      </c>
      <c r="BZ1009">
        <v>0</v>
      </c>
      <c r="CA1009">
        <v>6.24</v>
      </c>
      <c r="CB1009">
        <v>0</v>
      </c>
      <c r="CC1009">
        <v>1</v>
      </c>
      <c r="CD1009" s="56">
        <v>42095</v>
      </c>
      <c r="CE1009" s="56">
        <v>42342</v>
      </c>
      <c r="CF1009" s="56">
        <v>42342</v>
      </c>
      <c r="CG1009" s="56">
        <v>42419</v>
      </c>
      <c r="CH1009" s="56"/>
      <c r="CI1009" s="56"/>
      <c r="CJ1009">
        <v>0</v>
      </c>
      <c r="CK1009">
        <v>0</v>
      </c>
      <c r="CL1009">
        <v>0</v>
      </c>
      <c r="CM1009">
        <v>0</v>
      </c>
      <c r="CN1009">
        <v>0</v>
      </c>
      <c r="CO1009">
        <v>0</v>
      </c>
      <c r="CP1009">
        <v>0.96</v>
      </c>
      <c r="CQ1009" t="s">
        <v>1154</v>
      </c>
      <c r="CR1009" t="s">
        <v>1153</v>
      </c>
      <c r="CS1009" t="s">
        <v>1748</v>
      </c>
      <c r="CT1009" t="s">
        <v>1397</v>
      </c>
      <c r="CU1009" t="s">
        <v>1396</v>
      </c>
      <c r="CV1009" t="s">
        <v>4506</v>
      </c>
      <c r="CW1009" t="s">
        <v>2121</v>
      </c>
      <c r="CX1009" t="s">
        <v>853</v>
      </c>
      <c r="DC1009" t="s">
        <v>1387</v>
      </c>
      <c r="DE1009" t="s">
        <v>1392</v>
      </c>
    </row>
    <row r="1010" spans="1:109" x14ac:dyDescent="0.25">
      <c r="A1010" t="s">
        <v>1025</v>
      </c>
      <c r="B1010">
        <v>2</v>
      </c>
      <c r="C1010" s="56">
        <v>42419</v>
      </c>
      <c r="D1010" t="s">
        <v>1153</v>
      </c>
      <c r="E1010" t="s">
        <v>4507</v>
      </c>
      <c r="G1010" t="s">
        <v>4508</v>
      </c>
      <c r="H1010" t="s">
        <v>1144</v>
      </c>
      <c r="I1010" t="s">
        <v>1144</v>
      </c>
      <c r="J1010" t="s">
        <v>1144</v>
      </c>
      <c r="K1010" t="s">
        <v>1144</v>
      </c>
      <c r="L1010">
        <v>14.17</v>
      </c>
      <c r="M1010">
        <v>33.33</v>
      </c>
      <c r="N1010">
        <v>0</v>
      </c>
      <c r="O1010" s="56">
        <v>0</v>
      </c>
      <c r="P1010" s="56">
        <v>0</v>
      </c>
      <c r="Q1010">
        <v>1</v>
      </c>
      <c r="R1010">
        <v>1</v>
      </c>
      <c r="S1010">
        <v>11</v>
      </c>
      <c r="T1010">
        <v>8</v>
      </c>
      <c r="U1010">
        <v>3</v>
      </c>
      <c r="V1010">
        <v>1</v>
      </c>
      <c r="W1010" t="s">
        <v>1156</v>
      </c>
      <c r="X1010" t="s">
        <v>7757</v>
      </c>
      <c r="Y1010">
        <v>15</v>
      </c>
      <c r="AA1010">
        <v>0</v>
      </c>
      <c r="AB1010">
        <v>0</v>
      </c>
      <c r="AC1010">
        <v>0</v>
      </c>
      <c r="AD1010">
        <v>0</v>
      </c>
      <c r="AE1010">
        <v>0</v>
      </c>
      <c r="AF1010">
        <v>0</v>
      </c>
      <c r="AG1010">
        <v>0</v>
      </c>
      <c r="AJ1010" s="56"/>
      <c r="AK1010" s="56"/>
      <c r="AL1010" s="56"/>
      <c r="AP1010" t="s">
        <v>1155</v>
      </c>
      <c r="AR1010">
        <v>2</v>
      </c>
      <c r="AS1010" t="s">
        <v>1152</v>
      </c>
      <c r="AT1010">
        <v>1</v>
      </c>
      <c r="AV1010">
        <v>11</v>
      </c>
      <c r="AW1010">
        <v>7</v>
      </c>
      <c r="AX1010">
        <v>4</v>
      </c>
      <c r="AY1010" t="s">
        <v>1146</v>
      </c>
      <c r="AZ1010" t="s">
        <v>1148</v>
      </c>
      <c r="BA1010">
        <v>8</v>
      </c>
      <c r="BD1010">
        <v>1000000000</v>
      </c>
      <c r="BE1010">
        <v>3</v>
      </c>
      <c r="BF1010">
        <v>0.73</v>
      </c>
      <c r="BG1010">
        <v>0</v>
      </c>
      <c r="BH1010">
        <v>0</v>
      </c>
      <c r="BI1010">
        <v>0</v>
      </c>
      <c r="BJ1010">
        <v>0</v>
      </c>
      <c r="BK1010">
        <v>0</v>
      </c>
      <c r="BL1010">
        <v>8</v>
      </c>
      <c r="BM1010">
        <v>11</v>
      </c>
      <c r="BN1010">
        <v>0</v>
      </c>
      <c r="BO1010">
        <v>0</v>
      </c>
      <c r="BP1010">
        <v>0</v>
      </c>
      <c r="BR1010">
        <v>0</v>
      </c>
      <c r="BS1010">
        <v>3</v>
      </c>
      <c r="BX1010">
        <v>19.16</v>
      </c>
      <c r="BY1010">
        <v>0</v>
      </c>
      <c r="BZ1010">
        <v>0</v>
      </c>
      <c r="CA1010">
        <v>5.9</v>
      </c>
      <c r="CB1010">
        <v>0</v>
      </c>
      <c r="CC1010">
        <v>1</v>
      </c>
      <c r="CD1010" s="56">
        <v>42341</v>
      </c>
      <c r="CE1010" s="56">
        <v>42342</v>
      </c>
      <c r="CF1010" s="56">
        <v>42342</v>
      </c>
      <c r="CG1010" s="56">
        <v>42419</v>
      </c>
      <c r="CH1010" s="56"/>
      <c r="CI1010" s="56"/>
      <c r="CJ1010">
        <v>0</v>
      </c>
      <c r="CK1010">
        <v>74</v>
      </c>
      <c r="CL1010">
        <v>0</v>
      </c>
      <c r="CM1010">
        <v>0.96</v>
      </c>
      <c r="CN1010">
        <v>0</v>
      </c>
      <c r="CO1010">
        <v>0</v>
      </c>
      <c r="CP1010">
        <v>0</v>
      </c>
      <c r="CQ1010" t="s">
        <v>1154</v>
      </c>
      <c r="CR1010" t="s">
        <v>1153</v>
      </c>
      <c r="CS1010" t="s">
        <v>1748</v>
      </c>
      <c r="CT1010" t="s">
        <v>1397</v>
      </c>
      <c r="CU1010" t="s">
        <v>1396</v>
      </c>
      <c r="CV1010" t="s">
        <v>4509</v>
      </c>
      <c r="CW1010" t="s">
        <v>1738</v>
      </c>
      <c r="CX1010" t="s">
        <v>853</v>
      </c>
      <c r="DC1010" t="s">
        <v>1387</v>
      </c>
      <c r="DE1010" t="s">
        <v>1392</v>
      </c>
    </row>
    <row r="1011" spans="1:109" x14ac:dyDescent="0.25">
      <c r="A1011" t="s">
        <v>1025</v>
      </c>
      <c r="B1011">
        <v>2</v>
      </c>
      <c r="C1011" s="56">
        <v>42419</v>
      </c>
      <c r="D1011" t="s">
        <v>1153</v>
      </c>
      <c r="E1011" t="s">
        <v>4510</v>
      </c>
      <c r="G1011" t="s">
        <v>4511</v>
      </c>
      <c r="H1011" t="s">
        <v>1144</v>
      </c>
      <c r="I1011" t="s">
        <v>1144</v>
      </c>
      <c r="J1011" t="s">
        <v>1144</v>
      </c>
      <c r="K1011" t="s">
        <v>1144</v>
      </c>
      <c r="L1011">
        <v>5.89</v>
      </c>
      <c r="M1011">
        <v>15.37</v>
      </c>
      <c r="N1011">
        <v>0</v>
      </c>
      <c r="O1011" s="56">
        <v>0</v>
      </c>
      <c r="P1011" s="56">
        <v>0</v>
      </c>
      <c r="Q1011">
        <v>1</v>
      </c>
      <c r="R1011">
        <v>1</v>
      </c>
      <c r="S1011">
        <v>11</v>
      </c>
      <c r="T1011">
        <v>8</v>
      </c>
      <c r="U1011">
        <v>3</v>
      </c>
      <c r="V1011">
        <v>1</v>
      </c>
      <c r="X1011" t="s">
        <v>7755</v>
      </c>
      <c r="AA1011">
        <v>0</v>
      </c>
      <c r="AB1011">
        <v>0</v>
      </c>
      <c r="AC1011">
        <v>0</v>
      </c>
      <c r="AD1011">
        <v>0</v>
      </c>
      <c r="AE1011">
        <v>0</v>
      </c>
      <c r="AF1011">
        <v>0</v>
      </c>
      <c r="AG1011">
        <v>0</v>
      </c>
      <c r="AJ1011" s="56"/>
      <c r="AK1011" s="56"/>
      <c r="AL1011" s="56"/>
      <c r="AM1011">
        <v>2</v>
      </c>
      <c r="AP1011" t="s">
        <v>1155</v>
      </c>
      <c r="AS1011" t="s">
        <v>1152</v>
      </c>
      <c r="AT1011">
        <v>1</v>
      </c>
      <c r="AV1011">
        <v>2</v>
      </c>
      <c r="AW1011">
        <v>2</v>
      </c>
      <c r="AX1011">
        <v>1</v>
      </c>
      <c r="AY1011" t="s">
        <v>1147</v>
      </c>
      <c r="AZ1011" t="s">
        <v>1147</v>
      </c>
      <c r="BA1011">
        <v>2</v>
      </c>
      <c r="BD1011">
        <v>1000000000</v>
      </c>
      <c r="BE1011">
        <v>4</v>
      </c>
      <c r="BF1011">
        <v>-1</v>
      </c>
      <c r="BG1011">
        <v>0</v>
      </c>
      <c r="BH1011">
        <v>0</v>
      </c>
      <c r="BI1011">
        <v>0</v>
      </c>
      <c r="BJ1011">
        <v>0</v>
      </c>
      <c r="BK1011">
        <v>0</v>
      </c>
      <c r="BL1011">
        <v>0</v>
      </c>
      <c r="BM1011">
        <v>4</v>
      </c>
      <c r="BN1011">
        <v>-1</v>
      </c>
      <c r="BO1011">
        <v>0</v>
      </c>
      <c r="BP1011">
        <v>0</v>
      </c>
      <c r="BR1011">
        <v>0</v>
      </c>
      <c r="BS1011">
        <v>1</v>
      </c>
      <c r="BX1011">
        <v>0</v>
      </c>
      <c r="BY1011">
        <v>11.78</v>
      </c>
      <c r="BZ1011">
        <v>0</v>
      </c>
      <c r="CA1011">
        <v>7.02</v>
      </c>
      <c r="CB1011">
        <v>0</v>
      </c>
      <c r="CC1011">
        <v>1</v>
      </c>
      <c r="CD1011" s="56">
        <v>42095</v>
      </c>
      <c r="CE1011" s="56">
        <v>42342</v>
      </c>
      <c r="CF1011" s="56">
        <v>42342</v>
      </c>
      <c r="CG1011" s="56">
        <v>42419</v>
      </c>
      <c r="CH1011" s="56"/>
      <c r="CI1011" s="56"/>
      <c r="CJ1011">
        <v>0</v>
      </c>
      <c r="CK1011">
        <v>0</v>
      </c>
      <c r="CL1011">
        <v>0</v>
      </c>
      <c r="CM1011">
        <v>0</v>
      </c>
      <c r="CN1011">
        <v>0</v>
      </c>
      <c r="CO1011">
        <v>0</v>
      </c>
      <c r="CP1011">
        <v>0.96</v>
      </c>
      <c r="CQ1011" t="s">
        <v>1154</v>
      </c>
      <c r="CR1011" t="s">
        <v>1153</v>
      </c>
      <c r="CS1011" t="s">
        <v>1748</v>
      </c>
      <c r="CT1011" t="s">
        <v>1397</v>
      </c>
      <c r="CU1011" t="s">
        <v>1396</v>
      </c>
      <c r="CV1011" t="s">
        <v>4512</v>
      </c>
      <c r="CW1011" t="s">
        <v>1738</v>
      </c>
      <c r="CX1011" t="s">
        <v>853</v>
      </c>
      <c r="DC1011" t="s">
        <v>1387</v>
      </c>
      <c r="DE1011" t="s">
        <v>1392</v>
      </c>
    </row>
    <row r="1012" spans="1:109" x14ac:dyDescent="0.25">
      <c r="A1012" t="s">
        <v>1025</v>
      </c>
      <c r="B1012">
        <v>2</v>
      </c>
      <c r="C1012" s="56">
        <v>42419</v>
      </c>
      <c r="D1012" t="s">
        <v>1153</v>
      </c>
      <c r="E1012" t="s">
        <v>4513</v>
      </c>
      <c r="G1012" t="s">
        <v>4514</v>
      </c>
      <c r="H1012" t="s">
        <v>1144</v>
      </c>
      <c r="I1012" t="s">
        <v>1144</v>
      </c>
      <c r="J1012" t="s">
        <v>1144</v>
      </c>
      <c r="K1012" t="s">
        <v>1144</v>
      </c>
      <c r="L1012">
        <v>0.57999999999999996</v>
      </c>
      <c r="M1012">
        <v>2.2200000000000002</v>
      </c>
      <c r="N1012">
        <v>0</v>
      </c>
      <c r="O1012" s="56">
        <v>0</v>
      </c>
      <c r="P1012" s="56">
        <v>0</v>
      </c>
      <c r="Q1012">
        <v>1</v>
      </c>
      <c r="R1012">
        <v>1</v>
      </c>
      <c r="S1012">
        <v>11</v>
      </c>
      <c r="T1012">
        <v>8</v>
      </c>
      <c r="U1012">
        <v>3</v>
      </c>
      <c r="V1012">
        <v>1</v>
      </c>
      <c r="W1012" t="s">
        <v>1156</v>
      </c>
      <c r="X1012" t="s">
        <v>7755</v>
      </c>
      <c r="AA1012">
        <v>0</v>
      </c>
      <c r="AB1012">
        <v>0</v>
      </c>
      <c r="AC1012">
        <v>0</v>
      </c>
      <c r="AD1012">
        <v>0</v>
      </c>
      <c r="AE1012">
        <v>0</v>
      </c>
      <c r="AF1012">
        <v>0</v>
      </c>
      <c r="AG1012">
        <v>0</v>
      </c>
      <c r="AJ1012" s="56"/>
      <c r="AK1012" s="56"/>
      <c r="AL1012" s="56"/>
      <c r="AM1012">
        <v>4</v>
      </c>
      <c r="AP1012" t="s">
        <v>1155</v>
      </c>
      <c r="AS1012" t="s">
        <v>1152</v>
      </c>
      <c r="AT1012">
        <v>1</v>
      </c>
      <c r="AV1012">
        <v>4</v>
      </c>
      <c r="AW1012">
        <v>3</v>
      </c>
      <c r="AX1012">
        <v>1</v>
      </c>
      <c r="AY1012" t="s">
        <v>1145</v>
      </c>
      <c r="AZ1012" t="s">
        <v>1147</v>
      </c>
      <c r="BA1012">
        <v>4</v>
      </c>
      <c r="BD1012">
        <v>1000000000</v>
      </c>
      <c r="BE1012">
        <v>3</v>
      </c>
      <c r="BF1012">
        <v>0.25</v>
      </c>
      <c r="BG1012">
        <v>2</v>
      </c>
      <c r="BH1012">
        <v>0</v>
      </c>
      <c r="BI1012">
        <v>0</v>
      </c>
      <c r="BJ1012">
        <v>0</v>
      </c>
      <c r="BK1012">
        <v>0</v>
      </c>
      <c r="BL1012">
        <v>0</v>
      </c>
      <c r="BM1012">
        <v>5</v>
      </c>
      <c r="BN1012">
        <v>-0.25</v>
      </c>
      <c r="BO1012">
        <v>0</v>
      </c>
      <c r="BP1012">
        <v>0</v>
      </c>
      <c r="BR1012">
        <v>0</v>
      </c>
      <c r="BS1012">
        <v>1</v>
      </c>
      <c r="BX1012">
        <v>0</v>
      </c>
      <c r="BY1012">
        <v>0</v>
      </c>
      <c r="BZ1012">
        <v>0</v>
      </c>
      <c r="CA1012">
        <v>12.34</v>
      </c>
      <c r="CB1012">
        <v>0</v>
      </c>
      <c r="CC1012">
        <v>1</v>
      </c>
      <c r="CD1012" s="56">
        <v>42095</v>
      </c>
      <c r="CE1012" s="56">
        <v>42342</v>
      </c>
      <c r="CF1012" s="56">
        <v>42342</v>
      </c>
      <c r="CG1012" s="56">
        <v>42419</v>
      </c>
      <c r="CH1012" s="56"/>
      <c r="CI1012" s="56"/>
      <c r="CJ1012">
        <v>0.21</v>
      </c>
      <c r="CK1012">
        <v>0</v>
      </c>
      <c r="CL1012">
        <v>0</v>
      </c>
      <c r="CM1012">
        <v>0</v>
      </c>
      <c r="CN1012">
        <v>0.96</v>
      </c>
      <c r="CO1012">
        <v>0</v>
      </c>
      <c r="CP1012">
        <v>0</v>
      </c>
      <c r="CQ1012" t="s">
        <v>1154</v>
      </c>
      <c r="CR1012" t="s">
        <v>1153</v>
      </c>
      <c r="CS1012" t="s">
        <v>1748</v>
      </c>
      <c r="CT1012" t="s">
        <v>1397</v>
      </c>
      <c r="CU1012" t="s">
        <v>1396</v>
      </c>
      <c r="CV1012" t="s">
        <v>4515</v>
      </c>
      <c r="CW1012" t="s">
        <v>2121</v>
      </c>
      <c r="CX1012" t="s">
        <v>853</v>
      </c>
      <c r="DC1012" t="s">
        <v>1387</v>
      </c>
      <c r="DE1012" t="s">
        <v>1392</v>
      </c>
    </row>
    <row r="1013" spans="1:109" x14ac:dyDescent="0.25">
      <c r="A1013" t="s">
        <v>1025</v>
      </c>
      <c r="B1013">
        <v>1</v>
      </c>
      <c r="C1013" s="56">
        <v>42419</v>
      </c>
      <c r="D1013" t="s">
        <v>1153</v>
      </c>
      <c r="E1013" t="s">
        <v>4516</v>
      </c>
      <c r="G1013" t="s">
        <v>4517</v>
      </c>
      <c r="H1013" t="s">
        <v>1144</v>
      </c>
      <c r="I1013" t="s">
        <v>1144</v>
      </c>
      <c r="J1013" t="s">
        <v>1144</v>
      </c>
      <c r="K1013" t="s">
        <v>1144</v>
      </c>
      <c r="L1013">
        <v>0.75</v>
      </c>
      <c r="M1013">
        <v>3.44</v>
      </c>
      <c r="N1013">
        <v>0</v>
      </c>
      <c r="O1013" s="56">
        <v>0</v>
      </c>
      <c r="P1013" s="56">
        <v>0</v>
      </c>
      <c r="Q1013">
        <v>1</v>
      </c>
      <c r="R1013">
        <v>1</v>
      </c>
      <c r="S1013">
        <v>11</v>
      </c>
      <c r="T1013">
        <v>8</v>
      </c>
      <c r="U1013">
        <v>3</v>
      </c>
      <c r="V1013">
        <v>1</v>
      </c>
      <c r="X1013" t="s">
        <v>7659</v>
      </c>
      <c r="AA1013">
        <v>0</v>
      </c>
      <c r="AB1013">
        <v>0</v>
      </c>
      <c r="AC1013">
        <v>0</v>
      </c>
      <c r="AD1013">
        <v>0</v>
      </c>
      <c r="AE1013">
        <v>0</v>
      </c>
      <c r="AF1013">
        <v>0</v>
      </c>
      <c r="AG1013">
        <v>0</v>
      </c>
      <c r="AJ1013" s="56"/>
      <c r="AK1013" s="56"/>
      <c r="AL1013" s="56"/>
      <c r="AP1013" t="s">
        <v>1155</v>
      </c>
      <c r="AR1013">
        <v>2</v>
      </c>
      <c r="AS1013" t="s">
        <v>1152</v>
      </c>
      <c r="AT1013">
        <v>1</v>
      </c>
      <c r="AV1013">
        <v>5</v>
      </c>
      <c r="AW1013">
        <v>3</v>
      </c>
      <c r="AX1013">
        <v>2</v>
      </c>
      <c r="AY1013" t="s">
        <v>1147</v>
      </c>
      <c r="AZ1013" t="s">
        <v>1147</v>
      </c>
      <c r="BA1013">
        <v>7</v>
      </c>
      <c r="BD1013">
        <v>1000000000</v>
      </c>
      <c r="BE1013">
        <v>7</v>
      </c>
      <c r="BF1013">
        <v>-0.4</v>
      </c>
      <c r="BG1013">
        <v>0</v>
      </c>
      <c r="BH1013">
        <v>0</v>
      </c>
      <c r="BI1013">
        <v>0</v>
      </c>
      <c r="BJ1013">
        <v>0</v>
      </c>
      <c r="BK1013">
        <v>0</v>
      </c>
      <c r="BL1013">
        <v>0</v>
      </c>
      <c r="BM1013">
        <v>7</v>
      </c>
      <c r="BN1013">
        <v>-0.4</v>
      </c>
      <c r="BO1013">
        <v>0</v>
      </c>
      <c r="BP1013">
        <v>0</v>
      </c>
      <c r="BR1013">
        <v>0</v>
      </c>
      <c r="BS1013">
        <v>1</v>
      </c>
      <c r="BX1013">
        <v>0</v>
      </c>
      <c r="BY1013">
        <v>1.5</v>
      </c>
      <c r="BZ1013">
        <v>0</v>
      </c>
      <c r="CA1013">
        <v>15.65</v>
      </c>
      <c r="CB1013">
        <v>0</v>
      </c>
      <c r="CC1013">
        <v>1</v>
      </c>
      <c r="CD1013" s="56">
        <v>42342</v>
      </c>
      <c r="CE1013" s="56">
        <v>42342</v>
      </c>
      <c r="CF1013" s="56">
        <v>42342</v>
      </c>
      <c r="CG1013" s="56">
        <v>42419</v>
      </c>
      <c r="CH1013" s="56"/>
      <c r="CI1013" s="56"/>
      <c r="CJ1013">
        <v>0.17</v>
      </c>
      <c r="CK1013">
        <v>0</v>
      </c>
      <c r="CL1013">
        <v>0</v>
      </c>
      <c r="CM1013">
        <v>0</v>
      </c>
      <c r="CN1013">
        <v>0</v>
      </c>
      <c r="CO1013">
        <v>0.53</v>
      </c>
      <c r="CP1013">
        <v>0.42</v>
      </c>
      <c r="CQ1013" t="s">
        <v>1154</v>
      </c>
      <c r="CR1013" t="s">
        <v>1153</v>
      </c>
      <c r="CS1013" t="s">
        <v>1725</v>
      </c>
      <c r="CT1013" t="s">
        <v>1397</v>
      </c>
      <c r="CU1013" t="s">
        <v>1396</v>
      </c>
      <c r="CV1013" t="s">
        <v>4518</v>
      </c>
      <c r="CW1013" t="s">
        <v>1390</v>
      </c>
      <c r="CX1013" t="s">
        <v>853</v>
      </c>
      <c r="DC1013" t="s">
        <v>1387</v>
      </c>
      <c r="DE1013" t="s">
        <v>1728</v>
      </c>
    </row>
    <row r="1014" spans="1:109" x14ac:dyDescent="0.25">
      <c r="A1014" t="s">
        <v>1025</v>
      </c>
      <c r="B1014">
        <v>2</v>
      </c>
      <c r="C1014" s="56">
        <v>42419</v>
      </c>
      <c r="D1014" t="s">
        <v>1153</v>
      </c>
      <c r="E1014" t="s">
        <v>4519</v>
      </c>
      <c r="G1014" t="s">
        <v>4520</v>
      </c>
      <c r="H1014" t="s">
        <v>1144</v>
      </c>
      <c r="I1014" t="s">
        <v>1144</v>
      </c>
      <c r="J1014" t="s">
        <v>1144</v>
      </c>
      <c r="K1014" t="s">
        <v>1144</v>
      </c>
      <c r="L1014">
        <v>0.97</v>
      </c>
      <c r="M1014">
        <v>2.82</v>
      </c>
      <c r="N1014">
        <v>0</v>
      </c>
      <c r="O1014" s="56">
        <v>0</v>
      </c>
      <c r="P1014" s="56">
        <v>0</v>
      </c>
      <c r="Q1014">
        <v>1</v>
      </c>
      <c r="R1014">
        <v>1</v>
      </c>
      <c r="S1014">
        <v>11</v>
      </c>
      <c r="T1014">
        <v>8</v>
      </c>
      <c r="U1014">
        <v>3</v>
      </c>
      <c r="V1014">
        <v>1</v>
      </c>
      <c r="X1014" t="s">
        <v>7757</v>
      </c>
      <c r="AA1014">
        <v>0</v>
      </c>
      <c r="AB1014">
        <v>0</v>
      </c>
      <c r="AC1014">
        <v>0</v>
      </c>
      <c r="AD1014">
        <v>0</v>
      </c>
      <c r="AE1014">
        <v>0</v>
      </c>
      <c r="AF1014">
        <v>0</v>
      </c>
      <c r="AG1014">
        <v>0</v>
      </c>
      <c r="AJ1014" s="56"/>
      <c r="AK1014" s="56"/>
      <c r="AL1014" s="56"/>
      <c r="AP1014" t="s">
        <v>1155</v>
      </c>
      <c r="AR1014">
        <v>5</v>
      </c>
      <c r="AS1014" t="s">
        <v>1152</v>
      </c>
      <c r="AT1014">
        <v>1</v>
      </c>
      <c r="AV1014">
        <v>7</v>
      </c>
      <c r="AW1014">
        <v>5</v>
      </c>
      <c r="AX1014">
        <v>2</v>
      </c>
      <c r="AY1014" t="s">
        <v>1147</v>
      </c>
      <c r="AZ1014" t="s">
        <v>1147</v>
      </c>
      <c r="BA1014">
        <v>10</v>
      </c>
      <c r="BD1014">
        <v>1000000000</v>
      </c>
      <c r="BE1014">
        <v>10</v>
      </c>
      <c r="BF1014">
        <v>-0.43</v>
      </c>
      <c r="BG1014">
        <v>0</v>
      </c>
      <c r="BH1014">
        <v>0</v>
      </c>
      <c r="BI1014">
        <v>0</v>
      </c>
      <c r="BJ1014">
        <v>0</v>
      </c>
      <c r="BK1014">
        <v>0</v>
      </c>
      <c r="BL1014">
        <v>0</v>
      </c>
      <c r="BM1014">
        <v>10</v>
      </c>
      <c r="BN1014">
        <v>-0.43</v>
      </c>
      <c r="BO1014">
        <v>0</v>
      </c>
      <c r="BP1014">
        <v>0</v>
      </c>
      <c r="BR1014">
        <v>0</v>
      </c>
      <c r="BS1014">
        <v>2</v>
      </c>
      <c r="BX1014">
        <v>0</v>
      </c>
      <c r="BY1014">
        <v>2.91</v>
      </c>
      <c r="BZ1014">
        <v>0</v>
      </c>
      <c r="CA1014">
        <v>8.32</v>
      </c>
      <c r="CB1014">
        <v>0</v>
      </c>
      <c r="CC1014">
        <v>1</v>
      </c>
      <c r="CD1014" s="56">
        <v>42341</v>
      </c>
      <c r="CE1014" s="56">
        <v>42342</v>
      </c>
      <c r="CF1014" s="56">
        <v>42342</v>
      </c>
      <c r="CG1014" s="56">
        <v>42419</v>
      </c>
      <c r="CH1014" s="56"/>
      <c r="CI1014" s="56"/>
      <c r="CJ1014">
        <v>0</v>
      </c>
      <c r="CK1014">
        <v>0</v>
      </c>
      <c r="CL1014">
        <v>0</v>
      </c>
      <c r="CM1014">
        <v>0</v>
      </c>
      <c r="CN1014">
        <v>0</v>
      </c>
      <c r="CO1014">
        <v>0</v>
      </c>
      <c r="CP1014">
        <v>0.96</v>
      </c>
      <c r="CQ1014" t="s">
        <v>1154</v>
      </c>
      <c r="CR1014" t="s">
        <v>1153</v>
      </c>
      <c r="CS1014" t="s">
        <v>1748</v>
      </c>
      <c r="CT1014" t="s">
        <v>1397</v>
      </c>
      <c r="CU1014" t="s">
        <v>1396</v>
      </c>
      <c r="CV1014" t="s">
        <v>4521</v>
      </c>
      <c r="CW1014" t="s">
        <v>1738</v>
      </c>
      <c r="CX1014" t="s">
        <v>853</v>
      </c>
      <c r="DC1014" t="s">
        <v>1387</v>
      </c>
      <c r="DE1014" t="s">
        <v>1392</v>
      </c>
    </row>
    <row r="1015" spans="1:109" x14ac:dyDescent="0.25">
      <c r="A1015" t="s">
        <v>1025</v>
      </c>
      <c r="B1015">
        <v>2</v>
      </c>
      <c r="C1015" s="56">
        <v>42419</v>
      </c>
      <c r="D1015" t="s">
        <v>1153</v>
      </c>
      <c r="E1015" t="s">
        <v>4522</v>
      </c>
      <c r="G1015" t="s">
        <v>4523</v>
      </c>
      <c r="H1015" t="s">
        <v>1144</v>
      </c>
      <c r="I1015" t="s">
        <v>1144</v>
      </c>
      <c r="J1015" t="s">
        <v>1144</v>
      </c>
      <c r="K1015" t="s">
        <v>1144</v>
      </c>
      <c r="L1015">
        <v>3.83</v>
      </c>
      <c r="M1015">
        <v>10.48</v>
      </c>
      <c r="N1015">
        <v>0</v>
      </c>
      <c r="O1015" s="56">
        <v>0</v>
      </c>
      <c r="P1015" s="56">
        <v>0</v>
      </c>
      <c r="Q1015">
        <v>1</v>
      </c>
      <c r="R1015">
        <v>1</v>
      </c>
      <c r="S1015">
        <v>11</v>
      </c>
      <c r="T1015">
        <v>8</v>
      </c>
      <c r="U1015">
        <v>3</v>
      </c>
      <c r="V1015">
        <v>1</v>
      </c>
      <c r="X1015" t="s">
        <v>7755</v>
      </c>
      <c r="AA1015">
        <v>0</v>
      </c>
      <c r="AB1015">
        <v>0</v>
      </c>
      <c r="AC1015">
        <v>0</v>
      </c>
      <c r="AD1015">
        <v>0</v>
      </c>
      <c r="AE1015">
        <v>0</v>
      </c>
      <c r="AF1015">
        <v>0</v>
      </c>
      <c r="AG1015">
        <v>0</v>
      </c>
      <c r="AJ1015" s="56"/>
      <c r="AK1015" s="56"/>
      <c r="AL1015" s="56"/>
      <c r="AM1015">
        <v>4</v>
      </c>
      <c r="AP1015" t="s">
        <v>1155</v>
      </c>
      <c r="AR1015">
        <v>5</v>
      </c>
      <c r="AS1015" t="s">
        <v>1152</v>
      </c>
      <c r="AT1015">
        <v>1</v>
      </c>
      <c r="AV1015">
        <v>14</v>
      </c>
      <c r="AW1015">
        <v>9</v>
      </c>
      <c r="AX1015">
        <v>5</v>
      </c>
      <c r="AY1015" t="s">
        <v>1147</v>
      </c>
      <c r="AZ1015" t="s">
        <v>1147</v>
      </c>
      <c r="BA1015">
        <v>14</v>
      </c>
      <c r="BD1015">
        <v>1000000000</v>
      </c>
      <c r="BE1015">
        <v>16</v>
      </c>
      <c r="BF1015">
        <v>-0.14000000000000001</v>
      </c>
      <c r="BG1015">
        <v>0</v>
      </c>
      <c r="BH1015">
        <v>0</v>
      </c>
      <c r="BI1015">
        <v>0</v>
      </c>
      <c r="BJ1015">
        <v>0</v>
      </c>
      <c r="BK1015">
        <v>0</v>
      </c>
      <c r="BL1015">
        <v>0</v>
      </c>
      <c r="BM1015">
        <v>16</v>
      </c>
      <c r="BN1015">
        <v>-0.14000000000000001</v>
      </c>
      <c r="BO1015">
        <v>0</v>
      </c>
      <c r="BP1015">
        <v>0</v>
      </c>
      <c r="BR1015">
        <v>0</v>
      </c>
      <c r="BS1015">
        <v>4</v>
      </c>
      <c r="BX1015">
        <v>0</v>
      </c>
      <c r="BY1015">
        <v>7.66</v>
      </c>
      <c r="BZ1015">
        <v>0</v>
      </c>
      <c r="CA1015">
        <v>7.58</v>
      </c>
      <c r="CB1015">
        <v>0</v>
      </c>
      <c r="CC1015">
        <v>1</v>
      </c>
      <c r="CD1015" s="56">
        <v>42095</v>
      </c>
      <c r="CE1015" s="56">
        <v>42342</v>
      </c>
      <c r="CF1015" s="56">
        <v>42342</v>
      </c>
      <c r="CG1015" s="56">
        <v>42419</v>
      </c>
      <c r="CH1015" s="56"/>
      <c r="CI1015" s="56"/>
      <c r="CJ1015">
        <v>0</v>
      </c>
      <c r="CK1015">
        <v>0</v>
      </c>
      <c r="CL1015">
        <v>0</v>
      </c>
      <c r="CM1015">
        <v>0</v>
      </c>
      <c r="CN1015">
        <v>0</v>
      </c>
      <c r="CO1015">
        <v>0</v>
      </c>
      <c r="CP1015">
        <v>0.96</v>
      </c>
      <c r="CQ1015" t="s">
        <v>1154</v>
      </c>
      <c r="CR1015" t="s">
        <v>1153</v>
      </c>
      <c r="CS1015" t="s">
        <v>1748</v>
      </c>
      <c r="CT1015" t="s">
        <v>1397</v>
      </c>
      <c r="CU1015" t="s">
        <v>1396</v>
      </c>
      <c r="CV1015" t="s">
        <v>7684</v>
      </c>
      <c r="CW1015" t="s">
        <v>1738</v>
      </c>
      <c r="CX1015" t="s">
        <v>853</v>
      </c>
      <c r="DC1015" t="s">
        <v>1387</v>
      </c>
      <c r="DE1015" t="s">
        <v>1392</v>
      </c>
    </row>
    <row r="1016" spans="1:109" x14ac:dyDescent="0.25">
      <c r="A1016" t="s">
        <v>1025</v>
      </c>
      <c r="B1016">
        <v>2</v>
      </c>
      <c r="C1016" s="56">
        <v>42419</v>
      </c>
      <c r="D1016" t="s">
        <v>1153</v>
      </c>
      <c r="E1016" t="s">
        <v>4524</v>
      </c>
      <c r="G1016" t="s">
        <v>4525</v>
      </c>
      <c r="H1016" t="s">
        <v>1144</v>
      </c>
      <c r="I1016" t="s">
        <v>1144</v>
      </c>
      <c r="J1016" t="s">
        <v>1144</v>
      </c>
      <c r="K1016" t="s">
        <v>1144</v>
      </c>
      <c r="L1016">
        <v>24.12</v>
      </c>
      <c r="M1016">
        <v>55.27</v>
      </c>
      <c r="N1016">
        <v>0</v>
      </c>
      <c r="O1016" s="56">
        <v>0</v>
      </c>
      <c r="P1016" s="56">
        <v>0</v>
      </c>
      <c r="Q1016">
        <v>1</v>
      </c>
      <c r="R1016">
        <v>1</v>
      </c>
      <c r="S1016">
        <v>11</v>
      </c>
      <c r="T1016">
        <v>8</v>
      </c>
      <c r="U1016">
        <v>3</v>
      </c>
      <c r="V1016">
        <v>1</v>
      </c>
      <c r="X1016" t="s">
        <v>7755</v>
      </c>
      <c r="AA1016">
        <v>0</v>
      </c>
      <c r="AB1016">
        <v>0</v>
      </c>
      <c r="AC1016">
        <v>0</v>
      </c>
      <c r="AD1016">
        <v>0</v>
      </c>
      <c r="AE1016">
        <v>0</v>
      </c>
      <c r="AF1016">
        <v>0</v>
      </c>
      <c r="AG1016">
        <v>0</v>
      </c>
      <c r="AJ1016" s="56"/>
      <c r="AK1016" s="56"/>
      <c r="AL1016" s="56"/>
      <c r="AM1016">
        <v>2</v>
      </c>
      <c r="AP1016" t="s">
        <v>1155</v>
      </c>
      <c r="AR1016">
        <v>2</v>
      </c>
      <c r="AS1016" t="s">
        <v>1152</v>
      </c>
      <c r="AT1016">
        <v>1</v>
      </c>
      <c r="AV1016">
        <v>6</v>
      </c>
      <c r="AW1016">
        <v>4</v>
      </c>
      <c r="AX1016">
        <v>2</v>
      </c>
      <c r="AY1016" t="s">
        <v>1147</v>
      </c>
      <c r="AZ1016" t="s">
        <v>1147</v>
      </c>
      <c r="BA1016">
        <v>6</v>
      </c>
      <c r="BD1016">
        <v>1000000000</v>
      </c>
      <c r="BE1016">
        <v>9</v>
      </c>
      <c r="BF1016">
        <v>-0.5</v>
      </c>
      <c r="BG1016">
        <v>0</v>
      </c>
      <c r="BH1016">
        <v>0</v>
      </c>
      <c r="BI1016">
        <v>0</v>
      </c>
      <c r="BJ1016">
        <v>0</v>
      </c>
      <c r="BK1016">
        <v>0</v>
      </c>
      <c r="BL1016">
        <v>0</v>
      </c>
      <c r="BM1016">
        <v>9</v>
      </c>
      <c r="BN1016">
        <v>-0.5</v>
      </c>
      <c r="BO1016">
        <v>0</v>
      </c>
      <c r="BP1016">
        <v>0</v>
      </c>
      <c r="BR1016">
        <v>0</v>
      </c>
      <c r="BS1016">
        <v>2</v>
      </c>
      <c r="BX1016">
        <v>0</v>
      </c>
      <c r="BY1016">
        <v>72.36</v>
      </c>
      <c r="BZ1016">
        <v>0</v>
      </c>
      <c r="CA1016">
        <v>5.64</v>
      </c>
      <c r="CB1016">
        <v>0</v>
      </c>
      <c r="CC1016">
        <v>1</v>
      </c>
      <c r="CD1016" s="56">
        <v>42095</v>
      </c>
      <c r="CE1016" s="56">
        <v>42342</v>
      </c>
      <c r="CF1016" s="56">
        <v>42342</v>
      </c>
      <c r="CG1016" s="56">
        <v>42419</v>
      </c>
      <c r="CH1016" s="56"/>
      <c r="CI1016" s="56"/>
      <c r="CJ1016">
        <v>0</v>
      </c>
      <c r="CK1016">
        <v>0</v>
      </c>
      <c r="CL1016">
        <v>0</v>
      </c>
      <c r="CM1016">
        <v>0</v>
      </c>
      <c r="CN1016">
        <v>0</v>
      </c>
      <c r="CO1016">
        <v>0</v>
      </c>
      <c r="CP1016">
        <v>0.96</v>
      </c>
      <c r="CQ1016" t="s">
        <v>1154</v>
      </c>
      <c r="CR1016" t="s">
        <v>1153</v>
      </c>
      <c r="CS1016" t="s">
        <v>1748</v>
      </c>
      <c r="CT1016" t="s">
        <v>1397</v>
      </c>
      <c r="CU1016" t="s">
        <v>1396</v>
      </c>
      <c r="CV1016" t="s">
        <v>4526</v>
      </c>
      <c r="CW1016" t="s">
        <v>2121</v>
      </c>
      <c r="CX1016" t="s">
        <v>853</v>
      </c>
      <c r="DC1016" t="s">
        <v>1387</v>
      </c>
      <c r="DE1016" t="s">
        <v>1392</v>
      </c>
    </row>
    <row r="1017" spans="1:109" x14ac:dyDescent="0.25">
      <c r="A1017" t="s">
        <v>1025</v>
      </c>
      <c r="B1017">
        <v>2</v>
      </c>
      <c r="C1017" s="56">
        <v>42419</v>
      </c>
      <c r="D1017" t="s">
        <v>1153</v>
      </c>
      <c r="E1017" t="s">
        <v>4527</v>
      </c>
      <c r="G1017" t="s">
        <v>4528</v>
      </c>
      <c r="H1017" t="s">
        <v>1144</v>
      </c>
      <c r="I1017" t="s">
        <v>1144</v>
      </c>
      <c r="J1017" t="s">
        <v>1144</v>
      </c>
      <c r="K1017" t="s">
        <v>1144</v>
      </c>
      <c r="L1017">
        <v>1.01</v>
      </c>
      <c r="M1017">
        <v>4.37</v>
      </c>
      <c r="N1017">
        <v>0</v>
      </c>
      <c r="O1017" s="56">
        <v>0</v>
      </c>
      <c r="P1017" s="56">
        <v>0</v>
      </c>
      <c r="Q1017">
        <v>1</v>
      </c>
      <c r="R1017">
        <v>1</v>
      </c>
      <c r="S1017">
        <v>11</v>
      </c>
      <c r="T1017">
        <v>8</v>
      </c>
      <c r="U1017">
        <v>3</v>
      </c>
      <c r="V1017">
        <v>1</v>
      </c>
      <c r="X1017" t="s">
        <v>7755</v>
      </c>
      <c r="AA1017">
        <v>0</v>
      </c>
      <c r="AB1017">
        <v>0</v>
      </c>
      <c r="AC1017">
        <v>0</v>
      </c>
      <c r="AD1017">
        <v>0</v>
      </c>
      <c r="AE1017">
        <v>0</v>
      </c>
      <c r="AF1017">
        <v>0</v>
      </c>
      <c r="AG1017">
        <v>0</v>
      </c>
      <c r="AJ1017" s="56"/>
      <c r="AK1017" s="56"/>
      <c r="AL1017" s="56"/>
      <c r="AP1017" t="s">
        <v>1155</v>
      </c>
      <c r="AR1017">
        <v>5</v>
      </c>
      <c r="AS1017" t="s">
        <v>1152</v>
      </c>
      <c r="AT1017">
        <v>1</v>
      </c>
      <c r="AV1017">
        <v>12</v>
      </c>
      <c r="AW1017">
        <v>8</v>
      </c>
      <c r="AX1017">
        <v>4</v>
      </c>
      <c r="AY1017" t="s">
        <v>1147</v>
      </c>
      <c r="AZ1017" t="s">
        <v>1147</v>
      </c>
      <c r="BA1017">
        <v>12</v>
      </c>
      <c r="BD1017">
        <v>1000000000</v>
      </c>
      <c r="BE1017">
        <v>17</v>
      </c>
      <c r="BF1017">
        <v>-0.42</v>
      </c>
      <c r="BG1017">
        <v>0</v>
      </c>
      <c r="BH1017">
        <v>0</v>
      </c>
      <c r="BI1017">
        <v>0</v>
      </c>
      <c r="BJ1017">
        <v>0</v>
      </c>
      <c r="BK1017">
        <v>0</v>
      </c>
      <c r="BL1017">
        <v>0</v>
      </c>
      <c r="BM1017">
        <v>17</v>
      </c>
      <c r="BN1017">
        <v>-0.42</v>
      </c>
      <c r="BO1017">
        <v>0</v>
      </c>
      <c r="BP1017">
        <v>0</v>
      </c>
      <c r="BR1017">
        <v>0</v>
      </c>
      <c r="BS1017">
        <v>3</v>
      </c>
      <c r="BX1017">
        <v>0</v>
      </c>
      <c r="BY1017">
        <v>5.05</v>
      </c>
      <c r="BZ1017">
        <v>0</v>
      </c>
      <c r="CA1017">
        <v>14.52</v>
      </c>
      <c r="CB1017">
        <v>0</v>
      </c>
      <c r="CC1017">
        <v>1</v>
      </c>
      <c r="CD1017" s="56">
        <v>42095</v>
      </c>
      <c r="CE1017" s="56">
        <v>42342</v>
      </c>
      <c r="CF1017" s="56">
        <v>42342</v>
      </c>
      <c r="CG1017" s="56">
        <v>42419</v>
      </c>
      <c r="CH1017" s="56"/>
      <c r="CI1017" s="56"/>
      <c r="CJ1017">
        <v>0</v>
      </c>
      <c r="CK1017">
        <v>0</v>
      </c>
      <c r="CL1017">
        <v>0</v>
      </c>
      <c r="CM1017">
        <v>0</v>
      </c>
      <c r="CN1017">
        <v>0</v>
      </c>
      <c r="CO1017">
        <v>0</v>
      </c>
      <c r="CP1017">
        <v>0.96</v>
      </c>
      <c r="CQ1017" t="s">
        <v>1154</v>
      </c>
      <c r="CR1017" t="s">
        <v>1153</v>
      </c>
      <c r="CS1017" t="s">
        <v>1748</v>
      </c>
      <c r="CT1017" t="s">
        <v>1397</v>
      </c>
      <c r="CU1017" t="s">
        <v>1396</v>
      </c>
      <c r="CV1017" t="s">
        <v>4529</v>
      </c>
      <c r="CW1017" t="s">
        <v>1738</v>
      </c>
      <c r="CX1017" t="s">
        <v>853</v>
      </c>
      <c r="DC1017" t="s">
        <v>1387</v>
      </c>
      <c r="DE1017" t="s">
        <v>1728</v>
      </c>
    </row>
    <row r="1018" spans="1:109" x14ac:dyDescent="0.25">
      <c r="A1018" t="s">
        <v>1025</v>
      </c>
      <c r="B1018">
        <v>2</v>
      </c>
      <c r="C1018" s="56">
        <v>42419</v>
      </c>
      <c r="D1018" t="s">
        <v>1153</v>
      </c>
      <c r="E1018" t="s">
        <v>4530</v>
      </c>
      <c r="G1018" t="s">
        <v>4531</v>
      </c>
      <c r="H1018" t="s">
        <v>1144</v>
      </c>
      <c r="I1018" t="s">
        <v>1144</v>
      </c>
      <c r="J1018" t="s">
        <v>1144</v>
      </c>
      <c r="K1018" t="s">
        <v>1144</v>
      </c>
      <c r="L1018">
        <v>2.36</v>
      </c>
      <c r="M1018">
        <v>7.19</v>
      </c>
      <c r="N1018">
        <v>0</v>
      </c>
      <c r="O1018" s="56">
        <v>0</v>
      </c>
      <c r="P1018" s="56">
        <v>0</v>
      </c>
      <c r="Q1018">
        <v>1</v>
      </c>
      <c r="R1018">
        <v>1</v>
      </c>
      <c r="S1018">
        <v>11</v>
      </c>
      <c r="T1018">
        <v>8</v>
      </c>
      <c r="U1018">
        <v>3</v>
      </c>
      <c r="V1018">
        <v>1</v>
      </c>
      <c r="W1018" t="s">
        <v>1156</v>
      </c>
      <c r="X1018" t="s">
        <v>7755</v>
      </c>
      <c r="Y1018">
        <v>7</v>
      </c>
      <c r="AA1018">
        <v>0</v>
      </c>
      <c r="AB1018">
        <v>0</v>
      </c>
      <c r="AC1018">
        <v>0</v>
      </c>
      <c r="AD1018">
        <v>0</v>
      </c>
      <c r="AE1018">
        <v>0</v>
      </c>
      <c r="AF1018">
        <v>0</v>
      </c>
      <c r="AG1018">
        <v>0</v>
      </c>
      <c r="AJ1018" s="56"/>
      <c r="AK1018" s="56"/>
      <c r="AL1018" s="56"/>
      <c r="AP1018" t="s">
        <v>1155</v>
      </c>
      <c r="AR1018">
        <v>5</v>
      </c>
      <c r="AS1018" t="s">
        <v>1152</v>
      </c>
      <c r="AT1018">
        <v>1</v>
      </c>
      <c r="AV1018">
        <v>10</v>
      </c>
      <c r="AW1018">
        <v>7</v>
      </c>
      <c r="AX1018">
        <v>3</v>
      </c>
      <c r="AY1018" t="s">
        <v>1148</v>
      </c>
      <c r="AZ1018" t="s">
        <v>1148</v>
      </c>
      <c r="BA1018">
        <v>10</v>
      </c>
      <c r="BD1018">
        <v>1000000000</v>
      </c>
      <c r="BE1018">
        <v>9</v>
      </c>
      <c r="BF1018">
        <v>0.1</v>
      </c>
      <c r="BG1018">
        <v>0</v>
      </c>
      <c r="BH1018">
        <v>0</v>
      </c>
      <c r="BI1018">
        <v>0</v>
      </c>
      <c r="BJ1018">
        <v>0</v>
      </c>
      <c r="BK1018">
        <v>0</v>
      </c>
      <c r="BL1018">
        <v>0</v>
      </c>
      <c r="BM1018">
        <v>9</v>
      </c>
      <c r="BN1018">
        <v>0.1</v>
      </c>
      <c r="BO1018">
        <v>0</v>
      </c>
      <c r="BP1018">
        <v>0</v>
      </c>
      <c r="BR1018">
        <v>0</v>
      </c>
      <c r="BS1018">
        <v>3</v>
      </c>
      <c r="BX1018">
        <v>0</v>
      </c>
      <c r="BY1018">
        <v>0</v>
      </c>
      <c r="BZ1018">
        <v>0</v>
      </c>
      <c r="CA1018">
        <v>8.93</v>
      </c>
      <c r="CB1018">
        <v>0</v>
      </c>
      <c r="CC1018">
        <v>1</v>
      </c>
      <c r="CD1018" s="56">
        <v>42095</v>
      </c>
      <c r="CE1018" s="56">
        <v>42342</v>
      </c>
      <c r="CF1018" s="56">
        <v>42342</v>
      </c>
      <c r="CG1018" s="56">
        <v>42419</v>
      </c>
      <c r="CH1018" s="56"/>
      <c r="CI1018" s="56"/>
      <c r="CJ1018">
        <v>0.03</v>
      </c>
      <c r="CK1018">
        <v>0</v>
      </c>
      <c r="CL1018">
        <v>0</v>
      </c>
      <c r="CM1018">
        <v>0</v>
      </c>
      <c r="CN1018">
        <v>0</v>
      </c>
      <c r="CO1018">
        <v>0.96</v>
      </c>
      <c r="CP1018">
        <v>0</v>
      </c>
      <c r="CQ1018" t="s">
        <v>1154</v>
      </c>
      <c r="CR1018" t="s">
        <v>1153</v>
      </c>
      <c r="CS1018" t="s">
        <v>1748</v>
      </c>
      <c r="CT1018" t="s">
        <v>1397</v>
      </c>
      <c r="CU1018" t="s">
        <v>1396</v>
      </c>
      <c r="CV1018" t="s">
        <v>4532</v>
      </c>
      <c r="CW1018" t="s">
        <v>1738</v>
      </c>
      <c r="CX1018" t="s">
        <v>853</v>
      </c>
      <c r="DC1018" t="s">
        <v>1387</v>
      </c>
      <c r="DE1018" t="s">
        <v>1728</v>
      </c>
    </row>
    <row r="1019" spans="1:109" x14ac:dyDescent="0.25">
      <c r="A1019" t="s">
        <v>1025</v>
      </c>
      <c r="B1019">
        <v>2</v>
      </c>
      <c r="C1019" s="56">
        <v>42419</v>
      </c>
      <c r="D1019" t="s">
        <v>1153</v>
      </c>
      <c r="E1019" t="s">
        <v>4533</v>
      </c>
      <c r="G1019" t="s">
        <v>4534</v>
      </c>
      <c r="H1019" t="s">
        <v>1144</v>
      </c>
      <c r="I1019" t="s">
        <v>1144</v>
      </c>
      <c r="J1019" t="s">
        <v>1144</v>
      </c>
      <c r="K1019" t="s">
        <v>1144</v>
      </c>
      <c r="L1019">
        <v>0.65</v>
      </c>
      <c r="M1019">
        <v>1.96</v>
      </c>
      <c r="N1019">
        <v>0</v>
      </c>
      <c r="O1019" s="56">
        <v>0</v>
      </c>
      <c r="P1019" s="56">
        <v>0</v>
      </c>
      <c r="Q1019">
        <v>1</v>
      </c>
      <c r="R1019">
        <v>1</v>
      </c>
      <c r="S1019">
        <v>11</v>
      </c>
      <c r="T1019">
        <v>8</v>
      </c>
      <c r="U1019">
        <v>3</v>
      </c>
      <c r="V1019">
        <v>1</v>
      </c>
      <c r="X1019" t="s">
        <v>7755</v>
      </c>
      <c r="AA1019">
        <v>0</v>
      </c>
      <c r="AB1019">
        <v>0</v>
      </c>
      <c r="AC1019">
        <v>0</v>
      </c>
      <c r="AD1019">
        <v>0</v>
      </c>
      <c r="AE1019">
        <v>0</v>
      </c>
      <c r="AF1019">
        <v>0</v>
      </c>
      <c r="AG1019">
        <v>0</v>
      </c>
      <c r="AJ1019" s="56"/>
      <c r="AK1019" s="56"/>
      <c r="AL1019" s="56"/>
      <c r="AM1019">
        <v>6</v>
      </c>
      <c r="AP1019" t="s">
        <v>1155</v>
      </c>
      <c r="AR1019">
        <v>5</v>
      </c>
      <c r="AS1019" t="s">
        <v>1152</v>
      </c>
      <c r="AT1019">
        <v>1</v>
      </c>
      <c r="AV1019">
        <v>12</v>
      </c>
      <c r="AW1019">
        <v>8</v>
      </c>
      <c r="AX1019">
        <v>4</v>
      </c>
      <c r="AY1019" t="s">
        <v>1147</v>
      </c>
      <c r="AZ1019" t="s">
        <v>1147</v>
      </c>
      <c r="BA1019">
        <v>12</v>
      </c>
      <c r="BD1019">
        <v>1000000000</v>
      </c>
      <c r="BE1019">
        <v>18</v>
      </c>
      <c r="BF1019">
        <v>-0.5</v>
      </c>
      <c r="BG1019">
        <v>0</v>
      </c>
      <c r="BH1019">
        <v>0</v>
      </c>
      <c r="BI1019">
        <v>0</v>
      </c>
      <c r="BJ1019">
        <v>0</v>
      </c>
      <c r="BK1019">
        <v>0</v>
      </c>
      <c r="BL1019">
        <v>0</v>
      </c>
      <c r="BM1019">
        <v>18</v>
      </c>
      <c r="BN1019">
        <v>-0.5</v>
      </c>
      <c r="BO1019">
        <v>0</v>
      </c>
      <c r="BP1019">
        <v>0</v>
      </c>
      <c r="BR1019">
        <v>0</v>
      </c>
      <c r="BS1019">
        <v>3</v>
      </c>
      <c r="BX1019">
        <v>0</v>
      </c>
      <c r="BY1019">
        <v>3.9</v>
      </c>
      <c r="BZ1019">
        <v>0</v>
      </c>
      <c r="CA1019">
        <v>8.7899999999999991</v>
      </c>
      <c r="CB1019">
        <v>0</v>
      </c>
      <c r="CC1019">
        <v>1</v>
      </c>
      <c r="CD1019" s="56">
        <v>42095</v>
      </c>
      <c r="CE1019" s="56">
        <v>42342</v>
      </c>
      <c r="CF1019" s="56">
        <v>42342</v>
      </c>
      <c r="CG1019" s="56">
        <v>42419</v>
      </c>
      <c r="CH1019" s="56"/>
      <c r="CI1019" s="56"/>
      <c r="CJ1019">
        <v>0</v>
      </c>
      <c r="CK1019">
        <v>0</v>
      </c>
      <c r="CL1019">
        <v>0</v>
      </c>
      <c r="CM1019">
        <v>0</v>
      </c>
      <c r="CN1019">
        <v>0</v>
      </c>
      <c r="CO1019">
        <v>0</v>
      </c>
      <c r="CP1019">
        <v>0.96</v>
      </c>
      <c r="CQ1019" t="s">
        <v>1154</v>
      </c>
      <c r="CR1019" t="s">
        <v>1153</v>
      </c>
      <c r="CS1019" t="s">
        <v>1748</v>
      </c>
      <c r="CT1019" t="s">
        <v>1397</v>
      </c>
      <c r="CU1019" t="s">
        <v>1396</v>
      </c>
      <c r="CV1019" t="s">
        <v>4535</v>
      </c>
      <c r="CW1019" t="s">
        <v>1738</v>
      </c>
      <c r="CX1019" t="s">
        <v>853</v>
      </c>
      <c r="DC1019" t="s">
        <v>1387</v>
      </c>
      <c r="DE1019" t="s">
        <v>1392</v>
      </c>
    </row>
    <row r="1020" spans="1:109" x14ac:dyDescent="0.25">
      <c r="A1020" t="s">
        <v>1025</v>
      </c>
      <c r="B1020">
        <v>2</v>
      </c>
      <c r="C1020" s="56">
        <v>42419</v>
      </c>
      <c r="D1020" t="s">
        <v>1153</v>
      </c>
      <c r="E1020" t="s">
        <v>4536</v>
      </c>
      <c r="G1020" t="s">
        <v>4537</v>
      </c>
      <c r="H1020" t="s">
        <v>1144</v>
      </c>
      <c r="I1020" t="s">
        <v>1144</v>
      </c>
      <c r="J1020" t="s">
        <v>1144</v>
      </c>
      <c r="K1020" t="s">
        <v>1144</v>
      </c>
      <c r="L1020">
        <v>5.61</v>
      </c>
      <c r="M1020">
        <v>14.89</v>
      </c>
      <c r="N1020">
        <v>0</v>
      </c>
      <c r="O1020" s="56">
        <v>0</v>
      </c>
      <c r="P1020" s="56">
        <v>0</v>
      </c>
      <c r="Q1020">
        <v>1</v>
      </c>
      <c r="R1020">
        <v>1</v>
      </c>
      <c r="S1020">
        <v>11</v>
      </c>
      <c r="T1020">
        <v>8</v>
      </c>
      <c r="U1020">
        <v>3</v>
      </c>
      <c r="V1020">
        <v>1</v>
      </c>
      <c r="X1020" t="s">
        <v>7757</v>
      </c>
      <c r="AA1020">
        <v>0</v>
      </c>
      <c r="AB1020">
        <v>0</v>
      </c>
      <c r="AC1020">
        <v>0</v>
      </c>
      <c r="AD1020">
        <v>0</v>
      </c>
      <c r="AE1020">
        <v>0</v>
      </c>
      <c r="AF1020">
        <v>0</v>
      </c>
      <c r="AG1020">
        <v>0</v>
      </c>
      <c r="AJ1020" s="56"/>
      <c r="AK1020" s="56"/>
      <c r="AL1020" s="56"/>
      <c r="AP1020" t="s">
        <v>1155</v>
      </c>
      <c r="AR1020">
        <v>5</v>
      </c>
      <c r="AS1020" t="s">
        <v>1152</v>
      </c>
      <c r="AT1020">
        <v>1</v>
      </c>
      <c r="AV1020">
        <v>9</v>
      </c>
      <c r="AW1020">
        <v>6</v>
      </c>
      <c r="AX1020">
        <v>3</v>
      </c>
      <c r="AY1020" t="s">
        <v>1147</v>
      </c>
      <c r="AZ1020" t="s">
        <v>1147</v>
      </c>
      <c r="BA1020">
        <v>14</v>
      </c>
      <c r="BD1020">
        <v>1000000000</v>
      </c>
      <c r="BE1020">
        <v>11</v>
      </c>
      <c r="BF1020">
        <v>-0.22</v>
      </c>
      <c r="BG1020">
        <v>0</v>
      </c>
      <c r="BH1020">
        <v>0</v>
      </c>
      <c r="BI1020">
        <v>0</v>
      </c>
      <c r="BJ1020">
        <v>0</v>
      </c>
      <c r="BK1020">
        <v>0</v>
      </c>
      <c r="BL1020">
        <v>0</v>
      </c>
      <c r="BM1020">
        <v>11</v>
      </c>
      <c r="BN1020">
        <v>-0.22</v>
      </c>
      <c r="BO1020">
        <v>0</v>
      </c>
      <c r="BP1020">
        <v>0</v>
      </c>
      <c r="BR1020">
        <v>0</v>
      </c>
      <c r="BS1020">
        <v>2</v>
      </c>
      <c r="BX1020">
        <v>0</v>
      </c>
      <c r="BY1020">
        <v>11.22</v>
      </c>
      <c r="BZ1020">
        <v>0</v>
      </c>
      <c r="CA1020">
        <v>7.22</v>
      </c>
      <c r="CB1020">
        <v>0</v>
      </c>
      <c r="CC1020">
        <v>1</v>
      </c>
      <c r="CD1020" s="56">
        <v>42341</v>
      </c>
      <c r="CE1020" s="56">
        <v>42342</v>
      </c>
      <c r="CF1020" s="56">
        <v>42342</v>
      </c>
      <c r="CG1020" s="56">
        <v>42419</v>
      </c>
      <c r="CH1020" s="56"/>
      <c r="CI1020" s="56"/>
      <c r="CJ1020">
        <v>0.03</v>
      </c>
      <c r="CK1020">
        <v>0</v>
      </c>
      <c r="CL1020">
        <v>0</v>
      </c>
      <c r="CM1020">
        <v>0</v>
      </c>
      <c r="CN1020">
        <v>0</v>
      </c>
      <c r="CO1020">
        <v>0</v>
      </c>
      <c r="CP1020">
        <v>0.96</v>
      </c>
      <c r="CQ1020" t="s">
        <v>1154</v>
      </c>
      <c r="CR1020" t="s">
        <v>1153</v>
      </c>
      <c r="CS1020" t="s">
        <v>1748</v>
      </c>
      <c r="CT1020" t="s">
        <v>1397</v>
      </c>
      <c r="CU1020" t="s">
        <v>1396</v>
      </c>
      <c r="CV1020" t="s">
        <v>4538</v>
      </c>
      <c r="CW1020" t="s">
        <v>1738</v>
      </c>
      <c r="CX1020" t="s">
        <v>853</v>
      </c>
      <c r="DC1020" t="s">
        <v>1387</v>
      </c>
      <c r="DE1020" t="s">
        <v>1392</v>
      </c>
    </row>
    <row r="1021" spans="1:109" x14ac:dyDescent="0.25">
      <c r="A1021" t="s">
        <v>1025</v>
      </c>
      <c r="B1021">
        <v>2</v>
      </c>
      <c r="C1021" s="56">
        <v>42419</v>
      </c>
      <c r="D1021" t="s">
        <v>1153</v>
      </c>
      <c r="E1021" t="s">
        <v>4539</v>
      </c>
      <c r="G1021" t="s">
        <v>4540</v>
      </c>
      <c r="H1021" t="s">
        <v>1144</v>
      </c>
      <c r="I1021" t="s">
        <v>1144</v>
      </c>
      <c r="J1021" t="s">
        <v>1144</v>
      </c>
      <c r="K1021" t="s">
        <v>1144</v>
      </c>
      <c r="L1021">
        <v>0.41</v>
      </c>
      <c r="M1021">
        <v>1.26</v>
      </c>
      <c r="N1021">
        <v>0</v>
      </c>
      <c r="O1021" s="56">
        <v>0</v>
      </c>
      <c r="P1021" s="56">
        <v>0</v>
      </c>
      <c r="Q1021">
        <v>1</v>
      </c>
      <c r="R1021">
        <v>1</v>
      </c>
      <c r="S1021">
        <v>11</v>
      </c>
      <c r="T1021">
        <v>8</v>
      </c>
      <c r="U1021">
        <v>3</v>
      </c>
      <c r="V1021">
        <v>1</v>
      </c>
      <c r="W1021" t="s">
        <v>1156</v>
      </c>
      <c r="X1021" t="s">
        <v>7757</v>
      </c>
      <c r="AA1021">
        <v>0</v>
      </c>
      <c r="AB1021">
        <v>0</v>
      </c>
      <c r="AC1021">
        <v>0</v>
      </c>
      <c r="AD1021">
        <v>0</v>
      </c>
      <c r="AE1021">
        <v>0</v>
      </c>
      <c r="AF1021">
        <v>0</v>
      </c>
      <c r="AG1021">
        <v>0</v>
      </c>
      <c r="AJ1021" s="56"/>
      <c r="AK1021" s="56"/>
      <c r="AL1021" s="56"/>
      <c r="AM1021">
        <v>3</v>
      </c>
      <c r="AP1021" t="s">
        <v>1155</v>
      </c>
      <c r="AR1021">
        <v>5</v>
      </c>
      <c r="AS1021" t="s">
        <v>1152</v>
      </c>
      <c r="AT1021">
        <v>1</v>
      </c>
      <c r="AV1021">
        <v>19</v>
      </c>
      <c r="AW1021">
        <v>13</v>
      </c>
      <c r="AX1021">
        <v>6</v>
      </c>
      <c r="AY1021" t="s">
        <v>1148</v>
      </c>
      <c r="AZ1021" t="s">
        <v>1148</v>
      </c>
      <c r="BA1021">
        <v>28</v>
      </c>
      <c r="BD1021">
        <v>1000000000</v>
      </c>
      <c r="BE1021">
        <v>15</v>
      </c>
      <c r="BF1021">
        <v>0.21</v>
      </c>
      <c r="BG1021">
        <v>0</v>
      </c>
      <c r="BH1021">
        <v>0</v>
      </c>
      <c r="BI1021">
        <v>0</v>
      </c>
      <c r="BJ1021">
        <v>0</v>
      </c>
      <c r="BK1021">
        <v>0</v>
      </c>
      <c r="BL1021">
        <v>0</v>
      </c>
      <c r="BM1021">
        <v>15</v>
      </c>
      <c r="BN1021">
        <v>0.21</v>
      </c>
      <c r="BO1021">
        <v>0</v>
      </c>
      <c r="BP1021">
        <v>0</v>
      </c>
      <c r="BR1021">
        <v>5</v>
      </c>
      <c r="BS1021">
        <v>5</v>
      </c>
      <c r="BX1021">
        <v>0</v>
      </c>
      <c r="BY1021">
        <v>0</v>
      </c>
      <c r="BZ1021">
        <v>0</v>
      </c>
      <c r="CA1021">
        <v>9.0500000000000007</v>
      </c>
      <c r="CB1021">
        <v>0</v>
      </c>
      <c r="CC1021">
        <v>1</v>
      </c>
      <c r="CD1021" s="56">
        <v>42341</v>
      </c>
      <c r="CE1021" s="56">
        <v>42342</v>
      </c>
      <c r="CF1021" s="56">
        <v>42342</v>
      </c>
      <c r="CG1021" s="56">
        <v>42419</v>
      </c>
      <c r="CH1021" s="56"/>
      <c r="CI1021" s="56"/>
      <c r="CJ1021">
        <v>0.2</v>
      </c>
      <c r="CK1021">
        <v>0</v>
      </c>
      <c r="CL1021">
        <v>0</v>
      </c>
      <c r="CM1021">
        <v>0</v>
      </c>
      <c r="CN1021">
        <v>0</v>
      </c>
      <c r="CO1021">
        <v>0.61</v>
      </c>
      <c r="CP1021">
        <v>0.35</v>
      </c>
      <c r="CQ1021" t="s">
        <v>1154</v>
      </c>
      <c r="CR1021" t="s">
        <v>1153</v>
      </c>
      <c r="CS1021" t="s">
        <v>1748</v>
      </c>
      <c r="CT1021" t="s">
        <v>1397</v>
      </c>
      <c r="CU1021" t="s">
        <v>1396</v>
      </c>
      <c r="CV1021" t="s">
        <v>4541</v>
      </c>
      <c r="CW1021" t="s">
        <v>2121</v>
      </c>
      <c r="CX1021" t="s">
        <v>853</v>
      </c>
      <c r="DC1021" t="s">
        <v>1387</v>
      </c>
      <c r="DE1021" t="s">
        <v>1392</v>
      </c>
    </row>
    <row r="1022" spans="1:109" x14ac:dyDescent="0.25">
      <c r="A1022" t="s">
        <v>1025</v>
      </c>
      <c r="B1022">
        <v>2</v>
      </c>
      <c r="C1022" s="56">
        <v>42419</v>
      </c>
      <c r="D1022" t="s">
        <v>1153</v>
      </c>
      <c r="E1022" t="s">
        <v>4542</v>
      </c>
      <c r="G1022" t="s">
        <v>4543</v>
      </c>
      <c r="H1022" t="s">
        <v>1144</v>
      </c>
      <c r="I1022" t="s">
        <v>1144</v>
      </c>
      <c r="J1022" t="s">
        <v>1144</v>
      </c>
      <c r="K1022" t="s">
        <v>1144</v>
      </c>
      <c r="L1022">
        <v>109.5</v>
      </c>
      <c r="M1022">
        <v>208</v>
      </c>
      <c r="N1022">
        <v>0</v>
      </c>
      <c r="O1022" s="56">
        <v>0</v>
      </c>
      <c r="P1022" s="56">
        <v>0</v>
      </c>
      <c r="Q1022">
        <v>1</v>
      </c>
      <c r="R1022">
        <v>1</v>
      </c>
      <c r="S1022">
        <v>11</v>
      </c>
      <c r="T1022">
        <v>8</v>
      </c>
      <c r="U1022">
        <v>3</v>
      </c>
      <c r="V1022">
        <v>1</v>
      </c>
      <c r="X1022" t="s">
        <v>7755</v>
      </c>
      <c r="AA1022">
        <v>0</v>
      </c>
      <c r="AB1022">
        <v>0</v>
      </c>
      <c r="AC1022">
        <v>0</v>
      </c>
      <c r="AD1022">
        <v>0</v>
      </c>
      <c r="AE1022">
        <v>0</v>
      </c>
      <c r="AF1022">
        <v>0</v>
      </c>
      <c r="AG1022">
        <v>0</v>
      </c>
      <c r="AJ1022" s="56"/>
      <c r="AK1022" s="56"/>
      <c r="AL1022" s="56"/>
      <c r="AP1022" t="s">
        <v>1155</v>
      </c>
      <c r="AS1022" t="s">
        <v>1152</v>
      </c>
      <c r="AT1022">
        <v>1</v>
      </c>
      <c r="AV1022">
        <v>0</v>
      </c>
      <c r="AW1022">
        <v>0</v>
      </c>
      <c r="AX1022">
        <v>0</v>
      </c>
      <c r="AY1022" t="s">
        <v>1388</v>
      </c>
      <c r="AZ1022" t="s">
        <v>1388</v>
      </c>
      <c r="BA1022">
        <v>0</v>
      </c>
      <c r="BD1022">
        <v>1000000000</v>
      </c>
      <c r="BE1022">
        <v>1</v>
      </c>
      <c r="BF1022">
        <v>0</v>
      </c>
      <c r="BG1022">
        <v>0</v>
      </c>
      <c r="BH1022">
        <v>0</v>
      </c>
      <c r="BI1022">
        <v>0</v>
      </c>
      <c r="BJ1022">
        <v>0</v>
      </c>
      <c r="BK1022">
        <v>0</v>
      </c>
      <c r="BL1022">
        <v>0</v>
      </c>
      <c r="BM1022">
        <v>1</v>
      </c>
      <c r="BN1022">
        <v>0</v>
      </c>
      <c r="BO1022">
        <v>0</v>
      </c>
      <c r="BP1022">
        <v>0</v>
      </c>
      <c r="BR1022">
        <v>0</v>
      </c>
      <c r="BS1022">
        <v>0</v>
      </c>
      <c r="BX1022">
        <v>0</v>
      </c>
      <c r="BY1022">
        <v>0</v>
      </c>
      <c r="BZ1022">
        <v>0</v>
      </c>
      <c r="CA1022">
        <v>0</v>
      </c>
      <c r="CB1022">
        <v>0</v>
      </c>
      <c r="CC1022">
        <v>1</v>
      </c>
      <c r="CD1022" s="56">
        <v>42095</v>
      </c>
      <c r="CE1022" s="56">
        <v>42342</v>
      </c>
      <c r="CF1022" s="56">
        <v>42342</v>
      </c>
      <c r="CG1022" s="56">
        <v>42419</v>
      </c>
      <c r="CH1022" s="56"/>
      <c r="CI1022" s="56"/>
      <c r="CJ1022">
        <v>0</v>
      </c>
      <c r="CK1022">
        <v>0</v>
      </c>
      <c r="CL1022">
        <v>0</v>
      </c>
      <c r="CM1022">
        <v>0</v>
      </c>
      <c r="CN1022">
        <v>0</v>
      </c>
      <c r="CO1022">
        <v>0</v>
      </c>
      <c r="CP1022">
        <v>0.96</v>
      </c>
      <c r="CQ1022" t="s">
        <v>1154</v>
      </c>
      <c r="CR1022" t="s">
        <v>1153</v>
      </c>
      <c r="CS1022" t="s">
        <v>1748</v>
      </c>
      <c r="CT1022" t="s">
        <v>1397</v>
      </c>
      <c r="CU1022" t="s">
        <v>1396</v>
      </c>
      <c r="CV1022" t="s">
        <v>4544</v>
      </c>
      <c r="CW1022" t="s">
        <v>1738</v>
      </c>
      <c r="CX1022" t="s">
        <v>853</v>
      </c>
      <c r="DC1022" t="s">
        <v>1387</v>
      </c>
      <c r="DE1022" t="s">
        <v>1392</v>
      </c>
    </row>
    <row r="1023" spans="1:109" x14ac:dyDescent="0.25">
      <c r="A1023" t="s">
        <v>1025</v>
      </c>
      <c r="B1023">
        <v>2</v>
      </c>
      <c r="C1023" s="56">
        <v>42419</v>
      </c>
      <c r="D1023" t="s">
        <v>1153</v>
      </c>
      <c r="E1023" t="s">
        <v>4545</v>
      </c>
      <c r="G1023" t="s">
        <v>4546</v>
      </c>
      <c r="H1023" t="s">
        <v>1144</v>
      </c>
      <c r="I1023" t="s">
        <v>1144</v>
      </c>
      <c r="J1023" t="s">
        <v>1144</v>
      </c>
      <c r="K1023" t="s">
        <v>1144</v>
      </c>
      <c r="L1023">
        <v>2.5</v>
      </c>
      <c r="M1023">
        <v>6.95</v>
      </c>
      <c r="N1023">
        <v>0</v>
      </c>
      <c r="O1023" s="56">
        <v>0</v>
      </c>
      <c r="P1023" s="56">
        <v>0</v>
      </c>
      <c r="Q1023">
        <v>1</v>
      </c>
      <c r="R1023">
        <v>1</v>
      </c>
      <c r="S1023">
        <v>11</v>
      </c>
      <c r="T1023">
        <v>8</v>
      </c>
      <c r="U1023">
        <v>3</v>
      </c>
      <c r="V1023">
        <v>1</v>
      </c>
      <c r="X1023" t="s">
        <v>7757</v>
      </c>
      <c r="AA1023">
        <v>0</v>
      </c>
      <c r="AB1023">
        <v>0</v>
      </c>
      <c r="AC1023">
        <v>0</v>
      </c>
      <c r="AD1023">
        <v>0</v>
      </c>
      <c r="AE1023">
        <v>0</v>
      </c>
      <c r="AF1023">
        <v>0</v>
      </c>
      <c r="AG1023">
        <v>0</v>
      </c>
      <c r="AJ1023" s="56"/>
      <c r="AK1023" s="56"/>
      <c r="AL1023" s="56"/>
      <c r="AM1023">
        <v>2</v>
      </c>
      <c r="AP1023" t="s">
        <v>1155</v>
      </c>
      <c r="AR1023">
        <v>2</v>
      </c>
      <c r="AS1023" t="s">
        <v>1152</v>
      </c>
      <c r="AT1023">
        <v>1</v>
      </c>
      <c r="AV1023">
        <v>3</v>
      </c>
      <c r="AW1023">
        <v>2</v>
      </c>
      <c r="AX1023">
        <v>1</v>
      </c>
      <c r="AY1023" t="s">
        <v>1147</v>
      </c>
      <c r="AZ1023" t="s">
        <v>1147</v>
      </c>
      <c r="BA1023">
        <v>5</v>
      </c>
      <c r="BD1023">
        <v>1000000000</v>
      </c>
      <c r="BE1023">
        <v>5</v>
      </c>
      <c r="BF1023">
        <v>-0.67</v>
      </c>
      <c r="BG1023">
        <v>0</v>
      </c>
      <c r="BH1023">
        <v>0</v>
      </c>
      <c r="BI1023">
        <v>0</v>
      </c>
      <c r="BJ1023">
        <v>0</v>
      </c>
      <c r="BK1023">
        <v>0</v>
      </c>
      <c r="BL1023">
        <v>0</v>
      </c>
      <c r="BM1023">
        <v>5</v>
      </c>
      <c r="BN1023">
        <v>-0.67</v>
      </c>
      <c r="BO1023">
        <v>0</v>
      </c>
      <c r="BP1023">
        <v>0</v>
      </c>
      <c r="BR1023">
        <v>0</v>
      </c>
      <c r="BS1023">
        <v>1</v>
      </c>
      <c r="BX1023">
        <v>0</v>
      </c>
      <c r="BY1023">
        <v>5</v>
      </c>
      <c r="BZ1023">
        <v>0</v>
      </c>
      <c r="CA1023">
        <v>7.77</v>
      </c>
      <c r="CB1023">
        <v>0</v>
      </c>
      <c r="CC1023">
        <v>1</v>
      </c>
      <c r="CD1023" s="56">
        <v>42341</v>
      </c>
      <c r="CE1023" s="56">
        <v>42342</v>
      </c>
      <c r="CF1023" s="56">
        <v>42342</v>
      </c>
      <c r="CG1023" s="56">
        <v>42419</v>
      </c>
      <c r="CH1023" s="56"/>
      <c r="CI1023" s="56"/>
      <c r="CJ1023">
        <v>0</v>
      </c>
      <c r="CK1023">
        <v>0</v>
      </c>
      <c r="CL1023">
        <v>0</v>
      </c>
      <c r="CM1023">
        <v>0</v>
      </c>
      <c r="CN1023">
        <v>0</v>
      </c>
      <c r="CO1023">
        <v>0</v>
      </c>
      <c r="CP1023">
        <v>0.96</v>
      </c>
      <c r="CQ1023" t="s">
        <v>1154</v>
      </c>
      <c r="CR1023" t="s">
        <v>1153</v>
      </c>
      <c r="CS1023" t="s">
        <v>1748</v>
      </c>
      <c r="CT1023" t="s">
        <v>1397</v>
      </c>
      <c r="CU1023" t="s">
        <v>1396</v>
      </c>
      <c r="CV1023" t="s">
        <v>4547</v>
      </c>
      <c r="CW1023" t="s">
        <v>2121</v>
      </c>
      <c r="CX1023" t="s">
        <v>853</v>
      </c>
      <c r="DC1023" t="s">
        <v>1387</v>
      </c>
      <c r="DE1023" t="s">
        <v>1392</v>
      </c>
    </row>
    <row r="1024" spans="1:109" x14ac:dyDescent="0.25">
      <c r="A1024" t="s">
        <v>1025</v>
      </c>
      <c r="B1024">
        <v>2</v>
      </c>
      <c r="C1024" s="56">
        <v>42419</v>
      </c>
      <c r="D1024" t="s">
        <v>1153</v>
      </c>
      <c r="E1024" t="s">
        <v>4548</v>
      </c>
      <c r="G1024" t="s">
        <v>4549</v>
      </c>
      <c r="H1024" t="s">
        <v>1144</v>
      </c>
      <c r="I1024" t="s">
        <v>1144</v>
      </c>
      <c r="J1024" t="s">
        <v>1144</v>
      </c>
      <c r="K1024" t="s">
        <v>1144</v>
      </c>
      <c r="L1024">
        <v>6.31</v>
      </c>
      <c r="M1024">
        <v>16.53</v>
      </c>
      <c r="N1024">
        <v>0</v>
      </c>
      <c r="O1024" s="56">
        <v>0</v>
      </c>
      <c r="P1024" s="56">
        <v>0</v>
      </c>
      <c r="Q1024">
        <v>1</v>
      </c>
      <c r="R1024">
        <v>1</v>
      </c>
      <c r="S1024">
        <v>11</v>
      </c>
      <c r="T1024">
        <v>8</v>
      </c>
      <c r="U1024">
        <v>3</v>
      </c>
      <c r="V1024">
        <v>1</v>
      </c>
      <c r="X1024" t="s">
        <v>7716</v>
      </c>
      <c r="AA1024">
        <v>0</v>
      </c>
      <c r="AB1024">
        <v>0</v>
      </c>
      <c r="AC1024">
        <v>0</v>
      </c>
      <c r="AD1024">
        <v>0</v>
      </c>
      <c r="AE1024">
        <v>0</v>
      </c>
      <c r="AF1024">
        <v>0</v>
      </c>
      <c r="AG1024">
        <v>0</v>
      </c>
      <c r="AJ1024" s="56"/>
      <c r="AK1024" s="56"/>
      <c r="AL1024" s="56"/>
      <c r="AM1024">
        <v>1</v>
      </c>
      <c r="AP1024" t="s">
        <v>1155</v>
      </c>
      <c r="AS1024" t="s">
        <v>1152</v>
      </c>
      <c r="AT1024">
        <v>1</v>
      </c>
      <c r="AV1024">
        <v>0</v>
      </c>
      <c r="AW1024">
        <v>0</v>
      </c>
      <c r="AX1024">
        <v>0</v>
      </c>
      <c r="AY1024" t="s">
        <v>1388</v>
      </c>
      <c r="AZ1024" t="s">
        <v>1388</v>
      </c>
      <c r="BA1024">
        <v>0</v>
      </c>
      <c r="BD1024">
        <v>1000000000</v>
      </c>
      <c r="BE1024">
        <v>3</v>
      </c>
      <c r="BF1024">
        <v>0</v>
      </c>
      <c r="BG1024">
        <v>0</v>
      </c>
      <c r="BH1024">
        <v>0</v>
      </c>
      <c r="BI1024">
        <v>0</v>
      </c>
      <c r="BJ1024">
        <v>0</v>
      </c>
      <c r="BK1024">
        <v>0</v>
      </c>
      <c r="BL1024">
        <v>0</v>
      </c>
      <c r="BM1024">
        <v>3</v>
      </c>
      <c r="BN1024">
        <v>0</v>
      </c>
      <c r="BO1024">
        <v>0</v>
      </c>
      <c r="BP1024">
        <v>0</v>
      </c>
      <c r="BR1024">
        <v>0</v>
      </c>
      <c r="BS1024">
        <v>0</v>
      </c>
      <c r="BX1024">
        <v>0</v>
      </c>
      <c r="BY1024">
        <v>0</v>
      </c>
      <c r="BZ1024">
        <v>0</v>
      </c>
      <c r="CA1024">
        <v>0</v>
      </c>
      <c r="CB1024">
        <v>0</v>
      </c>
      <c r="CC1024">
        <v>1</v>
      </c>
      <c r="CD1024" s="56">
        <v>42284</v>
      </c>
      <c r="CE1024" s="56">
        <v>42342</v>
      </c>
      <c r="CF1024" s="56">
        <v>42342</v>
      </c>
      <c r="CG1024" s="56">
        <v>42419</v>
      </c>
      <c r="CH1024" s="56"/>
      <c r="CI1024" s="56"/>
      <c r="CJ1024">
        <v>0</v>
      </c>
      <c r="CK1024">
        <v>0</v>
      </c>
      <c r="CL1024">
        <v>0</v>
      </c>
      <c r="CM1024">
        <v>0</v>
      </c>
      <c r="CN1024">
        <v>0</v>
      </c>
      <c r="CO1024">
        <v>0</v>
      </c>
      <c r="CP1024">
        <v>0.96</v>
      </c>
      <c r="CQ1024" t="s">
        <v>1154</v>
      </c>
      <c r="CR1024" t="s">
        <v>1153</v>
      </c>
      <c r="CS1024" t="s">
        <v>1748</v>
      </c>
      <c r="CT1024" t="s">
        <v>1397</v>
      </c>
      <c r="CU1024" t="s">
        <v>1396</v>
      </c>
      <c r="CV1024" t="s">
        <v>4550</v>
      </c>
      <c r="CW1024" t="s">
        <v>1738</v>
      </c>
      <c r="CX1024" t="s">
        <v>853</v>
      </c>
      <c r="DC1024" t="s">
        <v>1387</v>
      </c>
      <c r="DE1024" t="s">
        <v>1392</v>
      </c>
    </row>
    <row r="1025" spans="1:109" x14ac:dyDescent="0.25">
      <c r="A1025" t="s">
        <v>1025</v>
      </c>
      <c r="B1025">
        <v>2</v>
      </c>
      <c r="C1025" s="56">
        <v>42419</v>
      </c>
      <c r="D1025" t="s">
        <v>1153</v>
      </c>
      <c r="E1025" t="s">
        <v>4551</v>
      </c>
      <c r="G1025" t="s">
        <v>4552</v>
      </c>
      <c r="H1025" t="s">
        <v>1144</v>
      </c>
      <c r="I1025" t="s">
        <v>1144</v>
      </c>
      <c r="J1025" t="s">
        <v>1144</v>
      </c>
      <c r="K1025" t="s">
        <v>1144</v>
      </c>
      <c r="L1025">
        <v>3.63</v>
      </c>
      <c r="M1025">
        <v>9.57</v>
      </c>
      <c r="N1025">
        <v>0</v>
      </c>
      <c r="O1025" s="56">
        <v>0</v>
      </c>
      <c r="P1025" s="56">
        <v>0</v>
      </c>
      <c r="Q1025">
        <v>1</v>
      </c>
      <c r="R1025">
        <v>1</v>
      </c>
      <c r="S1025">
        <v>11</v>
      </c>
      <c r="T1025">
        <v>8</v>
      </c>
      <c r="U1025">
        <v>3</v>
      </c>
      <c r="V1025">
        <v>1</v>
      </c>
      <c r="X1025" t="s">
        <v>7716</v>
      </c>
      <c r="AA1025">
        <v>0</v>
      </c>
      <c r="AB1025">
        <v>0</v>
      </c>
      <c r="AC1025">
        <v>0</v>
      </c>
      <c r="AD1025">
        <v>0</v>
      </c>
      <c r="AE1025">
        <v>0</v>
      </c>
      <c r="AF1025">
        <v>0</v>
      </c>
      <c r="AG1025">
        <v>0</v>
      </c>
      <c r="AJ1025" s="56"/>
      <c r="AK1025" s="56"/>
      <c r="AL1025" s="56"/>
      <c r="AM1025">
        <v>1</v>
      </c>
      <c r="AP1025" t="s">
        <v>1155</v>
      </c>
      <c r="AS1025" t="s">
        <v>1152</v>
      </c>
      <c r="AT1025">
        <v>1</v>
      </c>
      <c r="AV1025">
        <v>0</v>
      </c>
      <c r="AW1025">
        <v>0</v>
      </c>
      <c r="AX1025">
        <v>0</v>
      </c>
      <c r="AY1025" t="s">
        <v>1388</v>
      </c>
      <c r="AZ1025" t="s">
        <v>1388</v>
      </c>
      <c r="BA1025">
        <v>0</v>
      </c>
      <c r="BD1025">
        <v>1000000000</v>
      </c>
      <c r="BE1025">
        <v>2</v>
      </c>
      <c r="BF1025">
        <v>0</v>
      </c>
      <c r="BG1025">
        <v>0</v>
      </c>
      <c r="BH1025">
        <v>0</v>
      </c>
      <c r="BI1025">
        <v>0</v>
      </c>
      <c r="BJ1025">
        <v>0</v>
      </c>
      <c r="BK1025">
        <v>0</v>
      </c>
      <c r="BL1025">
        <v>0</v>
      </c>
      <c r="BM1025">
        <v>2</v>
      </c>
      <c r="BN1025">
        <v>0</v>
      </c>
      <c r="BO1025">
        <v>0</v>
      </c>
      <c r="BP1025">
        <v>0</v>
      </c>
      <c r="BR1025">
        <v>0</v>
      </c>
      <c r="BS1025">
        <v>0</v>
      </c>
      <c r="BX1025">
        <v>0</v>
      </c>
      <c r="BY1025">
        <v>0</v>
      </c>
      <c r="BZ1025">
        <v>0</v>
      </c>
      <c r="CA1025">
        <v>0</v>
      </c>
      <c r="CB1025">
        <v>0</v>
      </c>
      <c r="CC1025">
        <v>1</v>
      </c>
      <c r="CD1025" s="56">
        <v>42284</v>
      </c>
      <c r="CE1025" s="56">
        <v>42342</v>
      </c>
      <c r="CF1025" s="56">
        <v>42342</v>
      </c>
      <c r="CG1025" s="56">
        <v>42419</v>
      </c>
      <c r="CH1025" s="56"/>
      <c r="CI1025" s="56"/>
      <c r="CJ1025">
        <v>0</v>
      </c>
      <c r="CK1025">
        <v>0</v>
      </c>
      <c r="CL1025">
        <v>0</v>
      </c>
      <c r="CM1025">
        <v>0</v>
      </c>
      <c r="CN1025">
        <v>0</v>
      </c>
      <c r="CO1025">
        <v>0</v>
      </c>
      <c r="CP1025">
        <v>0.96</v>
      </c>
      <c r="CQ1025" t="s">
        <v>1154</v>
      </c>
      <c r="CR1025" t="s">
        <v>1153</v>
      </c>
      <c r="CS1025" t="s">
        <v>1748</v>
      </c>
      <c r="CT1025" t="s">
        <v>1397</v>
      </c>
      <c r="CU1025" t="s">
        <v>1396</v>
      </c>
      <c r="CV1025" t="s">
        <v>4553</v>
      </c>
      <c r="CW1025" t="s">
        <v>1738</v>
      </c>
      <c r="CX1025" t="s">
        <v>853</v>
      </c>
      <c r="DC1025" t="s">
        <v>1387</v>
      </c>
      <c r="DE1025" t="s">
        <v>1392</v>
      </c>
    </row>
    <row r="1026" spans="1:109" x14ac:dyDescent="0.25">
      <c r="A1026" t="s">
        <v>1025</v>
      </c>
      <c r="B1026">
        <v>2</v>
      </c>
      <c r="C1026" s="56">
        <v>42419</v>
      </c>
      <c r="D1026" t="s">
        <v>1153</v>
      </c>
      <c r="E1026" t="s">
        <v>4554</v>
      </c>
      <c r="G1026" t="s">
        <v>4555</v>
      </c>
      <c r="H1026" t="s">
        <v>1144</v>
      </c>
      <c r="I1026" t="s">
        <v>1144</v>
      </c>
      <c r="J1026" t="s">
        <v>1144</v>
      </c>
      <c r="K1026" t="s">
        <v>1144</v>
      </c>
      <c r="L1026">
        <v>0.61</v>
      </c>
      <c r="M1026">
        <v>1.63</v>
      </c>
      <c r="N1026">
        <v>0</v>
      </c>
      <c r="O1026" s="56">
        <v>0</v>
      </c>
      <c r="P1026" s="56">
        <v>0</v>
      </c>
      <c r="Q1026">
        <v>1</v>
      </c>
      <c r="R1026">
        <v>1</v>
      </c>
      <c r="S1026">
        <v>11</v>
      </c>
      <c r="T1026">
        <v>8</v>
      </c>
      <c r="U1026">
        <v>3</v>
      </c>
      <c r="V1026">
        <v>1</v>
      </c>
      <c r="X1026" t="s">
        <v>7755</v>
      </c>
      <c r="AA1026">
        <v>0</v>
      </c>
      <c r="AB1026">
        <v>0</v>
      </c>
      <c r="AC1026">
        <v>0</v>
      </c>
      <c r="AD1026">
        <v>0</v>
      </c>
      <c r="AE1026">
        <v>0</v>
      </c>
      <c r="AF1026">
        <v>0</v>
      </c>
      <c r="AG1026">
        <v>0</v>
      </c>
      <c r="AJ1026" s="56"/>
      <c r="AK1026" s="56"/>
      <c r="AL1026" s="56"/>
      <c r="AP1026" t="s">
        <v>1155</v>
      </c>
      <c r="AR1026">
        <v>5</v>
      </c>
      <c r="AS1026" t="s">
        <v>1152</v>
      </c>
      <c r="AT1026">
        <v>1</v>
      </c>
      <c r="AV1026">
        <v>30</v>
      </c>
      <c r="AW1026">
        <v>20</v>
      </c>
      <c r="AX1026">
        <v>10</v>
      </c>
      <c r="AY1026" t="s">
        <v>1147</v>
      </c>
      <c r="AZ1026" t="s">
        <v>1147</v>
      </c>
      <c r="BA1026">
        <v>30</v>
      </c>
      <c r="BD1026">
        <v>1000000000</v>
      </c>
      <c r="BE1026">
        <v>46</v>
      </c>
      <c r="BF1026">
        <v>-0.53</v>
      </c>
      <c r="BG1026">
        <v>0</v>
      </c>
      <c r="BH1026">
        <v>0</v>
      </c>
      <c r="BI1026">
        <v>0</v>
      </c>
      <c r="BJ1026">
        <v>0</v>
      </c>
      <c r="BK1026">
        <v>0</v>
      </c>
      <c r="BL1026">
        <v>0</v>
      </c>
      <c r="BM1026">
        <v>46</v>
      </c>
      <c r="BN1026">
        <v>-0.53</v>
      </c>
      <c r="BO1026">
        <v>0</v>
      </c>
      <c r="BP1026">
        <v>0</v>
      </c>
      <c r="BR1026">
        <v>0</v>
      </c>
      <c r="BS1026">
        <v>8</v>
      </c>
      <c r="BX1026">
        <v>0</v>
      </c>
      <c r="BY1026">
        <v>9.76</v>
      </c>
      <c r="BZ1026">
        <v>0</v>
      </c>
      <c r="CA1026">
        <v>7.3</v>
      </c>
      <c r="CB1026">
        <v>0</v>
      </c>
      <c r="CC1026">
        <v>1</v>
      </c>
      <c r="CD1026" s="56">
        <v>42095</v>
      </c>
      <c r="CE1026" s="56">
        <v>42342</v>
      </c>
      <c r="CF1026" s="56">
        <v>42342</v>
      </c>
      <c r="CG1026" s="56">
        <v>42419</v>
      </c>
      <c r="CH1026" s="56"/>
      <c r="CI1026" s="56"/>
      <c r="CJ1026">
        <v>0</v>
      </c>
      <c r="CK1026">
        <v>0</v>
      </c>
      <c r="CL1026">
        <v>0</v>
      </c>
      <c r="CM1026">
        <v>0</v>
      </c>
      <c r="CN1026">
        <v>0</v>
      </c>
      <c r="CO1026">
        <v>0</v>
      </c>
      <c r="CP1026">
        <v>0.96</v>
      </c>
      <c r="CQ1026" t="s">
        <v>1154</v>
      </c>
      <c r="CR1026" t="s">
        <v>1153</v>
      </c>
      <c r="CS1026" t="s">
        <v>1748</v>
      </c>
      <c r="CT1026" t="s">
        <v>1397</v>
      </c>
      <c r="CU1026" t="s">
        <v>1396</v>
      </c>
      <c r="CV1026" t="s">
        <v>4556</v>
      </c>
      <c r="CW1026" t="s">
        <v>2121</v>
      </c>
      <c r="CX1026" t="s">
        <v>853</v>
      </c>
      <c r="DC1026" t="s">
        <v>1387</v>
      </c>
      <c r="DE1026" t="s">
        <v>1392</v>
      </c>
    </row>
    <row r="1027" spans="1:109" x14ac:dyDescent="0.25">
      <c r="A1027" t="s">
        <v>1025</v>
      </c>
      <c r="B1027">
        <v>2</v>
      </c>
      <c r="C1027" s="56">
        <v>42419</v>
      </c>
      <c r="D1027" t="s">
        <v>1153</v>
      </c>
      <c r="E1027" t="s">
        <v>4557</v>
      </c>
      <c r="G1027" t="s">
        <v>4558</v>
      </c>
      <c r="H1027" t="s">
        <v>1144</v>
      </c>
      <c r="I1027" t="s">
        <v>1144</v>
      </c>
      <c r="J1027" t="s">
        <v>1144</v>
      </c>
      <c r="K1027" t="s">
        <v>1144</v>
      </c>
      <c r="L1027">
        <v>3.11</v>
      </c>
      <c r="M1027">
        <v>9.9</v>
      </c>
      <c r="N1027">
        <v>0</v>
      </c>
      <c r="O1027" s="56">
        <v>0</v>
      </c>
      <c r="P1027" s="56">
        <v>0</v>
      </c>
      <c r="Q1027">
        <v>1</v>
      </c>
      <c r="R1027">
        <v>1</v>
      </c>
      <c r="S1027">
        <v>11</v>
      </c>
      <c r="T1027">
        <v>8</v>
      </c>
      <c r="U1027">
        <v>3</v>
      </c>
      <c r="V1027">
        <v>1</v>
      </c>
      <c r="X1027" t="s">
        <v>7755</v>
      </c>
      <c r="AA1027">
        <v>0</v>
      </c>
      <c r="AB1027">
        <v>0</v>
      </c>
      <c r="AC1027">
        <v>0</v>
      </c>
      <c r="AD1027">
        <v>0</v>
      </c>
      <c r="AE1027">
        <v>0</v>
      </c>
      <c r="AF1027">
        <v>0</v>
      </c>
      <c r="AG1027">
        <v>0</v>
      </c>
      <c r="AJ1027" s="56"/>
      <c r="AK1027" s="56"/>
      <c r="AL1027" s="56"/>
      <c r="AP1027" t="s">
        <v>1155</v>
      </c>
      <c r="AS1027" t="s">
        <v>1152</v>
      </c>
      <c r="AT1027">
        <v>1</v>
      </c>
      <c r="AV1027">
        <v>0</v>
      </c>
      <c r="AW1027">
        <v>0</v>
      </c>
      <c r="AX1027">
        <v>0</v>
      </c>
      <c r="AY1027" t="s">
        <v>1388</v>
      </c>
      <c r="AZ1027" t="s">
        <v>1388</v>
      </c>
      <c r="BA1027">
        <v>0</v>
      </c>
      <c r="BD1027">
        <v>1000000000</v>
      </c>
      <c r="BE1027">
        <v>10</v>
      </c>
      <c r="BF1027">
        <v>0</v>
      </c>
      <c r="BG1027">
        <v>0</v>
      </c>
      <c r="BH1027">
        <v>0</v>
      </c>
      <c r="BI1027">
        <v>0</v>
      </c>
      <c r="BJ1027">
        <v>0</v>
      </c>
      <c r="BK1027">
        <v>0</v>
      </c>
      <c r="BL1027">
        <v>0</v>
      </c>
      <c r="BM1027">
        <v>10</v>
      </c>
      <c r="BN1027">
        <v>0</v>
      </c>
      <c r="BO1027">
        <v>0</v>
      </c>
      <c r="BP1027">
        <v>0</v>
      </c>
      <c r="BR1027">
        <v>0</v>
      </c>
      <c r="BS1027">
        <v>0</v>
      </c>
      <c r="BX1027">
        <v>0</v>
      </c>
      <c r="BY1027">
        <v>0</v>
      </c>
      <c r="BZ1027">
        <v>0</v>
      </c>
      <c r="CA1027">
        <v>0</v>
      </c>
      <c r="CB1027">
        <v>0</v>
      </c>
      <c r="CC1027">
        <v>1</v>
      </c>
      <c r="CD1027" s="56">
        <v>42095</v>
      </c>
      <c r="CE1027" s="56">
        <v>42342</v>
      </c>
      <c r="CF1027" s="56">
        <v>42342</v>
      </c>
      <c r="CG1027" s="56">
        <v>42419</v>
      </c>
      <c r="CH1027" s="56"/>
      <c r="CI1027" s="56"/>
      <c r="CJ1027">
        <v>0</v>
      </c>
      <c r="CK1027">
        <v>0</v>
      </c>
      <c r="CL1027">
        <v>0</v>
      </c>
      <c r="CM1027">
        <v>0</v>
      </c>
      <c r="CN1027">
        <v>0</v>
      </c>
      <c r="CO1027">
        <v>0</v>
      </c>
      <c r="CP1027">
        <v>0.96</v>
      </c>
      <c r="CQ1027" t="s">
        <v>1154</v>
      </c>
      <c r="CR1027" t="s">
        <v>1153</v>
      </c>
      <c r="CS1027" t="s">
        <v>1748</v>
      </c>
      <c r="CT1027" t="s">
        <v>1397</v>
      </c>
      <c r="CU1027" t="s">
        <v>1396</v>
      </c>
      <c r="CV1027" t="s">
        <v>4559</v>
      </c>
      <c r="CW1027" t="s">
        <v>1738</v>
      </c>
      <c r="CX1027" t="s">
        <v>853</v>
      </c>
      <c r="DC1027" t="s">
        <v>1387</v>
      </c>
      <c r="DE1027" t="s">
        <v>1392</v>
      </c>
    </row>
    <row r="1028" spans="1:109" x14ac:dyDescent="0.25">
      <c r="A1028" t="s">
        <v>1025</v>
      </c>
      <c r="B1028">
        <v>2</v>
      </c>
      <c r="C1028" s="56">
        <v>42419</v>
      </c>
      <c r="D1028" t="s">
        <v>1153</v>
      </c>
      <c r="E1028" t="s">
        <v>4560</v>
      </c>
      <c r="G1028" t="s">
        <v>4561</v>
      </c>
      <c r="H1028" t="s">
        <v>1144</v>
      </c>
      <c r="I1028" t="s">
        <v>1144</v>
      </c>
      <c r="J1028" t="s">
        <v>1144</v>
      </c>
      <c r="K1028" t="s">
        <v>1144</v>
      </c>
      <c r="L1028">
        <v>66.790000000000006</v>
      </c>
      <c r="M1028">
        <v>144.69</v>
      </c>
      <c r="N1028">
        <v>0</v>
      </c>
      <c r="O1028" s="56">
        <v>0</v>
      </c>
      <c r="P1028" s="56">
        <v>0</v>
      </c>
      <c r="Q1028">
        <v>1</v>
      </c>
      <c r="R1028">
        <v>1</v>
      </c>
      <c r="S1028">
        <v>11</v>
      </c>
      <c r="T1028">
        <v>8</v>
      </c>
      <c r="U1028">
        <v>3</v>
      </c>
      <c r="V1028">
        <v>1</v>
      </c>
      <c r="X1028" t="s">
        <v>7755</v>
      </c>
      <c r="AA1028">
        <v>0</v>
      </c>
      <c r="AB1028">
        <v>0</v>
      </c>
      <c r="AC1028">
        <v>0</v>
      </c>
      <c r="AD1028">
        <v>0</v>
      </c>
      <c r="AE1028">
        <v>0</v>
      </c>
      <c r="AF1028">
        <v>0</v>
      </c>
      <c r="AG1028">
        <v>0</v>
      </c>
      <c r="AJ1028" s="56"/>
      <c r="AK1028" s="56"/>
      <c r="AL1028" s="56"/>
      <c r="AP1028" t="s">
        <v>1155</v>
      </c>
      <c r="AS1028" t="s">
        <v>1152</v>
      </c>
      <c r="AT1028">
        <v>1</v>
      </c>
      <c r="AV1028">
        <v>0</v>
      </c>
      <c r="AW1028">
        <v>0</v>
      </c>
      <c r="AX1028">
        <v>0</v>
      </c>
      <c r="AY1028" t="s">
        <v>1388</v>
      </c>
      <c r="AZ1028" t="s">
        <v>1388</v>
      </c>
      <c r="BA1028">
        <v>0</v>
      </c>
      <c r="BD1028">
        <v>1000000000</v>
      </c>
      <c r="BE1028">
        <v>1</v>
      </c>
      <c r="BF1028">
        <v>0</v>
      </c>
      <c r="BG1028">
        <v>0</v>
      </c>
      <c r="BH1028">
        <v>0</v>
      </c>
      <c r="BI1028">
        <v>0</v>
      </c>
      <c r="BJ1028">
        <v>0</v>
      </c>
      <c r="BK1028">
        <v>0</v>
      </c>
      <c r="BL1028">
        <v>0</v>
      </c>
      <c r="BM1028">
        <v>1</v>
      </c>
      <c r="BN1028">
        <v>0</v>
      </c>
      <c r="BO1028">
        <v>0</v>
      </c>
      <c r="BP1028">
        <v>0</v>
      </c>
      <c r="BR1028">
        <v>0</v>
      </c>
      <c r="BS1028">
        <v>0</v>
      </c>
      <c r="BX1028">
        <v>0</v>
      </c>
      <c r="BY1028">
        <v>0</v>
      </c>
      <c r="BZ1028">
        <v>0</v>
      </c>
      <c r="CA1028">
        <v>0</v>
      </c>
      <c r="CB1028">
        <v>0</v>
      </c>
      <c r="CC1028">
        <v>1</v>
      </c>
      <c r="CD1028" s="56">
        <v>42095</v>
      </c>
      <c r="CE1028" s="56">
        <v>42342</v>
      </c>
      <c r="CF1028" s="56">
        <v>42342</v>
      </c>
      <c r="CG1028" s="56">
        <v>42419</v>
      </c>
      <c r="CH1028" s="56"/>
      <c r="CI1028" s="56"/>
      <c r="CJ1028">
        <v>0</v>
      </c>
      <c r="CK1028">
        <v>0</v>
      </c>
      <c r="CL1028">
        <v>0</v>
      </c>
      <c r="CM1028">
        <v>0</v>
      </c>
      <c r="CN1028">
        <v>0</v>
      </c>
      <c r="CO1028">
        <v>0</v>
      </c>
      <c r="CP1028">
        <v>0.96</v>
      </c>
      <c r="CQ1028" t="s">
        <v>1154</v>
      </c>
      <c r="CR1028" t="s">
        <v>1153</v>
      </c>
      <c r="CS1028" t="s">
        <v>1748</v>
      </c>
      <c r="CT1028" t="s">
        <v>1397</v>
      </c>
      <c r="CU1028" t="s">
        <v>1396</v>
      </c>
      <c r="CV1028" t="s">
        <v>4562</v>
      </c>
      <c r="CW1028" t="s">
        <v>1738</v>
      </c>
      <c r="CX1028" t="s">
        <v>853</v>
      </c>
      <c r="DC1028" t="s">
        <v>1387</v>
      </c>
      <c r="DE1028" t="s">
        <v>1392</v>
      </c>
    </row>
    <row r="1029" spans="1:109" x14ac:dyDescent="0.25">
      <c r="A1029" t="s">
        <v>1025</v>
      </c>
      <c r="B1029">
        <v>2</v>
      </c>
      <c r="C1029" s="56">
        <v>42419</v>
      </c>
      <c r="D1029" t="s">
        <v>1153</v>
      </c>
      <c r="E1029" t="s">
        <v>4563</v>
      </c>
      <c r="G1029" t="s">
        <v>4564</v>
      </c>
      <c r="H1029" t="s">
        <v>1144</v>
      </c>
      <c r="I1029" t="s">
        <v>1144</v>
      </c>
      <c r="J1029" t="s">
        <v>1144</v>
      </c>
      <c r="K1029" t="s">
        <v>1144</v>
      </c>
      <c r="L1029">
        <v>1.58</v>
      </c>
      <c r="M1029">
        <v>5.56</v>
      </c>
      <c r="N1029">
        <v>0</v>
      </c>
      <c r="O1029" s="56">
        <v>0</v>
      </c>
      <c r="P1029" s="56">
        <v>0</v>
      </c>
      <c r="Q1029">
        <v>1</v>
      </c>
      <c r="R1029">
        <v>1</v>
      </c>
      <c r="S1029">
        <v>11</v>
      </c>
      <c r="T1029">
        <v>8</v>
      </c>
      <c r="U1029">
        <v>3</v>
      </c>
      <c r="V1029">
        <v>1</v>
      </c>
      <c r="W1029" t="s">
        <v>1156</v>
      </c>
      <c r="X1029" t="s">
        <v>7757</v>
      </c>
      <c r="AA1029">
        <v>0</v>
      </c>
      <c r="AB1029">
        <v>0</v>
      </c>
      <c r="AC1029">
        <v>0</v>
      </c>
      <c r="AD1029">
        <v>0</v>
      </c>
      <c r="AE1029">
        <v>0</v>
      </c>
      <c r="AF1029">
        <v>0</v>
      </c>
      <c r="AG1029">
        <v>0</v>
      </c>
      <c r="AJ1029" s="56"/>
      <c r="AK1029" s="56"/>
      <c r="AL1029" s="56"/>
      <c r="AM1029">
        <v>2</v>
      </c>
      <c r="AP1029" t="s">
        <v>1155</v>
      </c>
      <c r="AR1029">
        <v>5</v>
      </c>
      <c r="AS1029" t="s">
        <v>1152</v>
      </c>
      <c r="AT1029">
        <v>1</v>
      </c>
      <c r="AV1029">
        <v>14</v>
      </c>
      <c r="AW1029">
        <v>9</v>
      </c>
      <c r="AX1029">
        <v>5</v>
      </c>
      <c r="AY1029" t="s">
        <v>1148</v>
      </c>
      <c r="AZ1029" t="s">
        <v>1148</v>
      </c>
      <c r="BA1029">
        <v>20</v>
      </c>
      <c r="BD1029">
        <v>1000000000</v>
      </c>
      <c r="BE1029">
        <v>14</v>
      </c>
      <c r="BF1029">
        <v>0</v>
      </c>
      <c r="BG1029">
        <v>0</v>
      </c>
      <c r="BH1029">
        <v>0</v>
      </c>
      <c r="BI1029">
        <v>0</v>
      </c>
      <c r="BJ1029">
        <v>0</v>
      </c>
      <c r="BK1029">
        <v>0</v>
      </c>
      <c r="BL1029">
        <v>0</v>
      </c>
      <c r="BM1029">
        <v>14</v>
      </c>
      <c r="BN1029">
        <v>0</v>
      </c>
      <c r="BO1029">
        <v>0</v>
      </c>
      <c r="BP1029">
        <v>0</v>
      </c>
      <c r="BR1029">
        <v>0</v>
      </c>
      <c r="BS1029">
        <v>4</v>
      </c>
      <c r="BX1029">
        <v>0</v>
      </c>
      <c r="BY1029">
        <v>0</v>
      </c>
      <c r="BZ1029">
        <v>0</v>
      </c>
      <c r="CA1029">
        <v>10.99</v>
      </c>
      <c r="CB1029">
        <v>0</v>
      </c>
      <c r="CC1029">
        <v>1</v>
      </c>
      <c r="CD1029" s="56">
        <v>42341</v>
      </c>
      <c r="CE1029" s="56">
        <v>42342</v>
      </c>
      <c r="CF1029" s="56">
        <v>42342</v>
      </c>
      <c r="CG1029" s="56">
        <v>42419</v>
      </c>
      <c r="CH1029" s="56"/>
      <c r="CI1029" s="56"/>
      <c r="CJ1029">
        <v>0.13</v>
      </c>
      <c r="CK1029">
        <v>0</v>
      </c>
      <c r="CL1029">
        <v>0</v>
      </c>
      <c r="CM1029">
        <v>0</v>
      </c>
      <c r="CN1029">
        <v>0</v>
      </c>
      <c r="CO1029">
        <v>0.73</v>
      </c>
      <c r="CP1029">
        <v>0.23</v>
      </c>
      <c r="CQ1029" t="s">
        <v>1154</v>
      </c>
      <c r="CR1029" t="s">
        <v>1153</v>
      </c>
      <c r="CS1029" t="s">
        <v>1748</v>
      </c>
      <c r="CT1029" t="s">
        <v>1397</v>
      </c>
      <c r="CU1029" t="s">
        <v>1396</v>
      </c>
      <c r="CV1029" t="s">
        <v>4565</v>
      </c>
      <c r="CW1029" t="s">
        <v>1727</v>
      </c>
      <c r="CX1029" t="s">
        <v>853</v>
      </c>
      <c r="DC1029" t="s">
        <v>1387</v>
      </c>
      <c r="DE1029" t="s">
        <v>1392</v>
      </c>
    </row>
    <row r="1030" spans="1:109" x14ac:dyDescent="0.25">
      <c r="A1030" t="s">
        <v>1025</v>
      </c>
      <c r="B1030">
        <v>1</v>
      </c>
      <c r="C1030" s="56">
        <v>42419</v>
      </c>
      <c r="D1030" t="s">
        <v>1153</v>
      </c>
      <c r="E1030" t="s">
        <v>4566</v>
      </c>
      <c r="G1030" t="s">
        <v>4567</v>
      </c>
      <c r="H1030" t="s">
        <v>1144</v>
      </c>
      <c r="I1030" t="s">
        <v>1144</v>
      </c>
      <c r="J1030" t="s">
        <v>1144</v>
      </c>
      <c r="K1030" t="s">
        <v>1144</v>
      </c>
      <c r="L1030">
        <v>1</v>
      </c>
      <c r="M1030">
        <v>2.02</v>
      </c>
      <c r="N1030">
        <v>0</v>
      </c>
      <c r="O1030" s="56">
        <v>0</v>
      </c>
      <c r="P1030" s="56">
        <v>0</v>
      </c>
      <c r="Q1030">
        <v>1</v>
      </c>
      <c r="R1030">
        <v>1</v>
      </c>
      <c r="S1030">
        <v>11</v>
      </c>
      <c r="T1030">
        <v>8</v>
      </c>
      <c r="U1030">
        <v>3</v>
      </c>
      <c r="V1030">
        <v>1</v>
      </c>
      <c r="X1030" t="s">
        <v>7755</v>
      </c>
      <c r="AA1030">
        <v>0</v>
      </c>
      <c r="AB1030">
        <v>0</v>
      </c>
      <c r="AC1030">
        <v>0</v>
      </c>
      <c r="AD1030">
        <v>0</v>
      </c>
      <c r="AE1030">
        <v>0</v>
      </c>
      <c r="AF1030">
        <v>0</v>
      </c>
      <c r="AG1030">
        <v>0</v>
      </c>
      <c r="AJ1030" s="56"/>
      <c r="AK1030" s="56"/>
      <c r="AL1030" s="56"/>
      <c r="AP1030" t="s">
        <v>1155</v>
      </c>
      <c r="AS1030" t="s">
        <v>1152</v>
      </c>
      <c r="AT1030">
        <v>1</v>
      </c>
      <c r="AV1030">
        <v>0</v>
      </c>
      <c r="AW1030">
        <v>0</v>
      </c>
      <c r="AX1030">
        <v>0</v>
      </c>
      <c r="AY1030" t="s">
        <v>1388</v>
      </c>
      <c r="AZ1030" t="s">
        <v>1388</v>
      </c>
      <c r="BA1030">
        <v>0</v>
      </c>
      <c r="BD1030">
        <v>1000000000</v>
      </c>
      <c r="BE1030">
        <v>11</v>
      </c>
      <c r="BF1030">
        <v>0</v>
      </c>
      <c r="BG1030">
        <v>0</v>
      </c>
      <c r="BH1030">
        <v>0</v>
      </c>
      <c r="BI1030">
        <v>0</v>
      </c>
      <c r="BJ1030">
        <v>0</v>
      </c>
      <c r="BK1030">
        <v>0</v>
      </c>
      <c r="BL1030">
        <v>0</v>
      </c>
      <c r="BM1030">
        <v>11</v>
      </c>
      <c r="BN1030">
        <v>0</v>
      </c>
      <c r="BO1030">
        <v>0</v>
      </c>
      <c r="BP1030">
        <v>0</v>
      </c>
      <c r="BR1030">
        <v>0</v>
      </c>
      <c r="BS1030">
        <v>0</v>
      </c>
      <c r="BX1030">
        <v>0</v>
      </c>
      <c r="BY1030">
        <v>0</v>
      </c>
      <c r="BZ1030">
        <v>0</v>
      </c>
      <c r="CA1030">
        <v>0</v>
      </c>
      <c r="CB1030">
        <v>0</v>
      </c>
      <c r="CC1030">
        <v>1</v>
      </c>
      <c r="CD1030" s="56">
        <v>42095</v>
      </c>
      <c r="CE1030" s="56">
        <v>42342</v>
      </c>
      <c r="CF1030" s="56">
        <v>42342</v>
      </c>
      <c r="CG1030" s="56">
        <v>42419</v>
      </c>
      <c r="CH1030" s="56"/>
      <c r="CI1030" s="56"/>
      <c r="CJ1030">
        <v>0</v>
      </c>
      <c r="CK1030">
        <v>0</v>
      </c>
      <c r="CL1030">
        <v>0</v>
      </c>
      <c r="CM1030">
        <v>0</v>
      </c>
      <c r="CN1030">
        <v>0</v>
      </c>
      <c r="CO1030">
        <v>0</v>
      </c>
      <c r="CP1030">
        <v>0.95</v>
      </c>
      <c r="CQ1030" t="s">
        <v>1154</v>
      </c>
      <c r="CR1030" t="s">
        <v>1153</v>
      </c>
      <c r="CS1030" t="s">
        <v>1725</v>
      </c>
      <c r="CT1030" t="s">
        <v>1397</v>
      </c>
      <c r="CU1030" t="s">
        <v>1396</v>
      </c>
      <c r="CV1030" t="s">
        <v>4568</v>
      </c>
      <c r="CW1030" t="s">
        <v>1738</v>
      </c>
      <c r="CX1030" t="s">
        <v>853</v>
      </c>
      <c r="DC1030" t="s">
        <v>1387</v>
      </c>
      <c r="DE1030" t="s">
        <v>1392</v>
      </c>
    </row>
    <row r="1031" spans="1:109" x14ac:dyDescent="0.25">
      <c r="A1031" t="s">
        <v>1025</v>
      </c>
      <c r="B1031">
        <v>2</v>
      </c>
      <c r="C1031" s="56">
        <v>42419</v>
      </c>
      <c r="D1031" t="s">
        <v>1153</v>
      </c>
      <c r="E1031" t="s">
        <v>4569</v>
      </c>
      <c r="G1031" t="s">
        <v>4570</v>
      </c>
      <c r="H1031" t="s">
        <v>1144</v>
      </c>
      <c r="I1031" t="s">
        <v>1144</v>
      </c>
      <c r="J1031" t="s">
        <v>1144</v>
      </c>
      <c r="K1031" t="s">
        <v>1144</v>
      </c>
      <c r="L1031">
        <v>144.15</v>
      </c>
      <c r="M1031">
        <v>250</v>
      </c>
      <c r="N1031">
        <v>0</v>
      </c>
      <c r="O1031" s="56">
        <v>0</v>
      </c>
      <c r="P1031" s="56">
        <v>0</v>
      </c>
      <c r="Q1031">
        <v>1</v>
      </c>
      <c r="R1031">
        <v>1</v>
      </c>
      <c r="S1031">
        <v>11</v>
      </c>
      <c r="T1031">
        <v>8</v>
      </c>
      <c r="U1031">
        <v>3</v>
      </c>
      <c r="V1031">
        <v>1</v>
      </c>
      <c r="X1031" t="s">
        <v>7755</v>
      </c>
      <c r="AA1031">
        <v>0</v>
      </c>
      <c r="AB1031">
        <v>0</v>
      </c>
      <c r="AC1031">
        <v>0</v>
      </c>
      <c r="AD1031">
        <v>0</v>
      </c>
      <c r="AE1031">
        <v>0</v>
      </c>
      <c r="AF1031">
        <v>0</v>
      </c>
      <c r="AG1031">
        <v>0</v>
      </c>
      <c r="AJ1031" s="56"/>
      <c r="AK1031" s="56"/>
      <c r="AL1031" s="56"/>
      <c r="AM1031">
        <v>1</v>
      </c>
      <c r="AP1031" t="s">
        <v>1155</v>
      </c>
      <c r="AS1031" t="s">
        <v>1152</v>
      </c>
      <c r="AT1031">
        <v>1</v>
      </c>
      <c r="AV1031">
        <v>0</v>
      </c>
      <c r="AW1031">
        <v>0</v>
      </c>
      <c r="AX1031">
        <v>0</v>
      </c>
      <c r="AY1031" t="s">
        <v>1388</v>
      </c>
      <c r="AZ1031" t="s">
        <v>1388</v>
      </c>
      <c r="BA1031">
        <v>0</v>
      </c>
      <c r="BD1031">
        <v>1000000000</v>
      </c>
      <c r="BE1031">
        <v>1</v>
      </c>
      <c r="BF1031">
        <v>0</v>
      </c>
      <c r="BG1031">
        <v>0</v>
      </c>
      <c r="BH1031">
        <v>0</v>
      </c>
      <c r="BI1031">
        <v>0</v>
      </c>
      <c r="BJ1031">
        <v>0</v>
      </c>
      <c r="BK1031">
        <v>0</v>
      </c>
      <c r="BL1031">
        <v>0</v>
      </c>
      <c r="BM1031">
        <v>1</v>
      </c>
      <c r="BN1031">
        <v>0</v>
      </c>
      <c r="BO1031">
        <v>0</v>
      </c>
      <c r="BP1031">
        <v>0</v>
      </c>
      <c r="BR1031">
        <v>0</v>
      </c>
      <c r="BS1031">
        <v>0</v>
      </c>
      <c r="BX1031">
        <v>0</v>
      </c>
      <c r="BY1031">
        <v>0</v>
      </c>
      <c r="BZ1031">
        <v>0</v>
      </c>
      <c r="CA1031">
        <v>0</v>
      </c>
      <c r="CB1031">
        <v>0</v>
      </c>
      <c r="CC1031">
        <v>1</v>
      </c>
      <c r="CD1031" s="56">
        <v>42095</v>
      </c>
      <c r="CE1031" s="56">
        <v>42342</v>
      </c>
      <c r="CF1031" s="56">
        <v>42342</v>
      </c>
      <c r="CG1031" s="56">
        <v>42419</v>
      </c>
      <c r="CH1031" s="56"/>
      <c r="CI1031" s="56"/>
      <c r="CJ1031">
        <v>0</v>
      </c>
      <c r="CK1031">
        <v>0</v>
      </c>
      <c r="CL1031">
        <v>0</v>
      </c>
      <c r="CM1031">
        <v>0</v>
      </c>
      <c r="CN1031">
        <v>0</v>
      </c>
      <c r="CO1031">
        <v>0</v>
      </c>
      <c r="CP1031">
        <v>0.96</v>
      </c>
      <c r="CQ1031" t="s">
        <v>1154</v>
      </c>
      <c r="CR1031" t="s">
        <v>1153</v>
      </c>
      <c r="CS1031" t="s">
        <v>1748</v>
      </c>
      <c r="CT1031" t="s">
        <v>1397</v>
      </c>
      <c r="CU1031" t="s">
        <v>1396</v>
      </c>
      <c r="CV1031" t="s">
        <v>4571</v>
      </c>
      <c r="CW1031" t="s">
        <v>1738</v>
      </c>
      <c r="CX1031" t="s">
        <v>853</v>
      </c>
      <c r="DC1031" t="s">
        <v>1387</v>
      </c>
      <c r="DE1031" t="s">
        <v>1392</v>
      </c>
    </row>
    <row r="1032" spans="1:109" x14ac:dyDescent="0.25">
      <c r="A1032" t="s">
        <v>1025</v>
      </c>
      <c r="B1032">
        <v>2</v>
      </c>
      <c r="C1032" s="56">
        <v>42419</v>
      </c>
      <c r="D1032" t="s">
        <v>1153</v>
      </c>
      <c r="E1032" t="s">
        <v>4572</v>
      </c>
      <c r="G1032" t="s">
        <v>4573</v>
      </c>
      <c r="H1032" t="s">
        <v>1144</v>
      </c>
      <c r="I1032" t="s">
        <v>1144</v>
      </c>
      <c r="J1032" t="s">
        <v>1144</v>
      </c>
      <c r="K1032" t="s">
        <v>1144</v>
      </c>
      <c r="L1032">
        <v>5.9</v>
      </c>
      <c r="M1032">
        <v>13</v>
      </c>
      <c r="N1032">
        <v>0</v>
      </c>
      <c r="O1032" s="56">
        <v>0</v>
      </c>
      <c r="P1032" s="56">
        <v>0</v>
      </c>
      <c r="Q1032">
        <v>1</v>
      </c>
      <c r="R1032">
        <v>1</v>
      </c>
      <c r="S1032">
        <v>11</v>
      </c>
      <c r="T1032">
        <v>8</v>
      </c>
      <c r="U1032">
        <v>3</v>
      </c>
      <c r="V1032">
        <v>1</v>
      </c>
      <c r="X1032" t="s">
        <v>7716</v>
      </c>
      <c r="AA1032">
        <v>0</v>
      </c>
      <c r="AB1032">
        <v>0</v>
      </c>
      <c r="AC1032">
        <v>0</v>
      </c>
      <c r="AD1032">
        <v>0</v>
      </c>
      <c r="AE1032">
        <v>0</v>
      </c>
      <c r="AF1032">
        <v>0</v>
      </c>
      <c r="AG1032">
        <v>0</v>
      </c>
      <c r="AJ1032" s="56"/>
      <c r="AK1032" s="56"/>
      <c r="AL1032" s="56"/>
      <c r="AM1032">
        <v>1</v>
      </c>
      <c r="AP1032" t="s">
        <v>1155</v>
      </c>
      <c r="AS1032" t="s">
        <v>1152</v>
      </c>
      <c r="AT1032">
        <v>1</v>
      </c>
      <c r="AV1032">
        <v>0</v>
      </c>
      <c r="AW1032">
        <v>0</v>
      </c>
      <c r="AX1032">
        <v>0</v>
      </c>
      <c r="AY1032" t="s">
        <v>1388</v>
      </c>
      <c r="AZ1032" t="s">
        <v>1388</v>
      </c>
      <c r="BA1032">
        <v>0</v>
      </c>
      <c r="BD1032">
        <v>1000000000</v>
      </c>
      <c r="BE1032">
        <v>3</v>
      </c>
      <c r="BF1032">
        <v>0</v>
      </c>
      <c r="BG1032">
        <v>0</v>
      </c>
      <c r="BH1032">
        <v>0</v>
      </c>
      <c r="BI1032">
        <v>0</v>
      </c>
      <c r="BJ1032">
        <v>0</v>
      </c>
      <c r="BK1032">
        <v>0</v>
      </c>
      <c r="BL1032">
        <v>0</v>
      </c>
      <c r="BM1032">
        <v>3</v>
      </c>
      <c r="BN1032">
        <v>0</v>
      </c>
      <c r="BO1032">
        <v>0</v>
      </c>
      <c r="BP1032">
        <v>0</v>
      </c>
      <c r="BR1032">
        <v>0</v>
      </c>
      <c r="BS1032">
        <v>0</v>
      </c>
      <c r="BX1032">
        <v>0</v>
      </c>
      <c r="BY1032">
        <v>0</v>
      </c>
      <c r="BZ1032">
        <v>0</v>
      </c>
      <c r="CA1032">
        <v>0</v>
      </c>
      <c r="CB1032">
        <v>0</v>
      </c>
      <c r="CC1032">
        <v>1</v>
      </c>
      <c r="CD1032" s="56">
        <v>42284</v>
      </c>
      <c r="CE1032" s="56">
        <v>42342</v>
      </c>
      <c r="CF1032" s="56">
        <v>42342</v>
      </c>
      <c r="CG1032" s="56">
        <v>42419</v>
      </c>
      <c r="CH1032" s="56"/>
      <c r="CI1032" s="56"/>
      <c r="CJ1032">
        <v>0</v>
      </c>
      <c r="CK1032">
        <v>0</v>
      </c>
      <c r="CL1032">
        <v>0</v>
      </c>
      <c r="CM1032">
        <v>0</v>
      </c>
      <c r="CN1032">
        <v>0</v>
      </c>
      <c r="CO1032">
        <v>0</v>
      </c>
      <c r="CP1032">
        <v>0.96</v>
      </c>
      <c r="CQ1032" t="s">
        <v>1154</v>
      </c>
      <c r="CR1032" t="s">
        <v>1153</v>
      </c>
      <c r="CS1032" t="s">
        <v>1748</v>
      </c>
      <c r="CT1032" t="s">
        <v>1397</v>
      </c>
      <c r="CU1032" t="s">
        <v>1396</v>
      </c>
      <c r="CV1032" t="s">
        <v>4574</v>
      </c>
      <c r="CW1032" t="s">
        <v>1738</v>
      </c>
      <c r="CX1032" t="s">
        <v>853</v>
      </c>
      <c r="DC1032" t="s">
        <v>1387</v>
      </c>
      <c r="DE1032" t="s">
        <v>1392</v>
      </c>
    </row>
    <row r="1033" spans="1:109" x14ac:dyDescent="0.25">
      <c r="A1033" t="s">
        <v>1025</v>
      </c>
      <c r="B1033">
        <v>1</v>
      </c>
      <c r="C1033" s="56">
        <v>42419</v>
      </c>
      <c r="D1033" t="s">
        <v>1153</v>
      </c>
      <c r="E1033" t="s">
        <v>4575</v>
      </c>
      <c r="G1033" t="s">
        <v>4576</v>
      </c>
      <c r="H1033" t="s">
        <v>1144</v>
      </c>
      <c r="I1033" t="s">
        <v>1144</v>
      </c>
      <c r="J1033" t="s">
        <v>1144</v>
      </c>
      <c r="K1033" t="s">
        <v>1144</v>
      </c>
      <c r="L1033">
        <v>0.88</v>
      </c>
      <c r="M1033">
        <v>2.46</v>
      </c>
      <c r="N1033">
        <v>0</v>
      </c>
      <c r="O1033" s="56">
        <v>0</v>
      </c>
      <c r="P1033" s="56">
        <v>0</v>
      </c>
      <c r="Q1033">
        <v>1</v>
      </c>
      <c r="R1033">
        <v>1</v>
      </c>
      <c r="S1033">
        <v>11</v>
      </c>
      <c r="T1033">
        <v>8</v>
      </c>
      <c r="U1033">
        <v>3</v>
      </c>
      <c r="V1033">
        <v>1</v>
      </c>
      <c r="X1033" t="s">
        <v>7755</v>
      </c>
      <c r="AA1033">
        <v>0</v>
      </c>
      <c r="AB1033">
        <v>0</v>
      </c>
      <c r="AC1033">
        <v>0</v>
      </c>
      <c r="AD1033">
        <v>0</v>
      </c>
      <c r="AE1033">
        <v>0</v>
      </c>
      <c r="AF1033">
        <v>0</v>
      </c>
      <c r="AG1033">
        <v>0</v>
      </c>
      <c r="AJ1033" s="56"/>
      <c r="AK1033" s="56"/>
      <c r="AL1033" s="56"/>
      <c r="AP1033" t="s">
        <v>1155</v>
      </c>
      <c r="AS1033" t="s">
        <v>1152</v>
      </c>
      <c r="AT1033">
        <v>1</v>
      </c>
      <c r="AV1033">
        <v>0</v>
      </c>
      <c r="AW1033">
        <v>0</v>
      </c>
      <c r="AX1033">
        <v>0</v>
      </c>
      <c r="AY1033" t="s">
        <v>1388</v>
      </c>
      <c r="AZ1033" t="s">
        <v>1388</v>
      </c>
      <c r="BA1033">
        <v>0</v>
      </c>
      <c r="BD1033">
        <v>1000000000</v>
      </c>
      <c r="BE1033">
        <v>0</v>
      </c>
      <c r="BF1033">
        <v>0</v>
      </c>
      <c r="BG1033">
        <v>0</v>
      </c>
      <c r="BH1033">
        <v>0</v>
      </c>
      <c r="BI1033">
        <v>0</v>
      </c>
      <c r="BJ1033">
        <v>0</v>
      </c>
      <c r="BK1033">
        <v>0</v>
      </c>
      <c r="BL1033">
        <v>0</v>
      </c>
      <c r="BM1033">
        <v>0</v>
      </c>
      <c r="BN1033">
        <v>0</v>
      </c>
      <c r="BO1033">
        <v>0</v>
      </c>
      <c r="BP1033">
        <v>0</v>
      </c>
      <c r="BR1033">
        <v>0</v>
      </c>
      <c r="BS1033">
        <v>0</v>
      </c>
      <c r="BX1033">
        <v>0</v>
      </c>
      <c r="BY1033">
        <v>0</v>
      </c>
      <c r="BZ1033">
        <v>0</v>
      </c>
      <c r="CA1033">
        <v>0</v>
      </c>
      <c r="CB1033">
        <v>0</v>
      </c>
      <c r="CC1033">
        <v>1</v>
      </c>
      <c r="CD1033" s="56">
        <v>42095</v>
      </c>
      <c r="CE1033" s="56">
        <v>42342</v>
      </c>
      <c r="CF1033" s="56">
        <v>42342</v>
      </c>
      <c r="CG1033" s="56">
        <v>42419</v>
      </c>
      <c r="CH1033" s="56"/>
      <c r="CI1033" s="56"/>
      <c r="CJ1033">
        <v>1</v>
      </c>
      <c r="CK1033">
        <v>0</v>
      </c>
      <c r="CL1033">
        <v>0.95</v>
      </c>
      <c r="CM1033">
        <v>0</v>
      </c>
      <c r="CN1033">
        <v>0</v>
      </c>
      <c r="CO1033">
        <v>0</v>
      </c>
      <c r="CP1033">
        <v>0</v>
      </c>
      <c r="CQ1033" t="s">
        <v>1154</v>
      </c>
      <c r="CR1033" t="s">
        <v>1153</v>
      </c>
      <c r="CS1033" t="s">
        <v>1725</v>
      </c>
      <c r="CT1033" t="s">
        <v>1397</v>
      </c>
      <c r="CU1033" t="s">
        <v>1396</v>
      </c>
      <c r="CV1033" t="s">
        <v>4577</v>
      </c>
      <c r="CW1033" t="s">
        <v>1738</v>
      </c>
      <c r="CX1033" t="s">
        <v>853</v>
      </c>
      <c r="DC1033" t="s">
        <v>1387</v>
      </c>
      <c r="DE1033" t="s">
        <v>1728</v>
      </c>
    </row>
    <row r="1034" spans="1:109" x14ac:dyDescent="0.25">
      <c r="A1034" t="s">
        <v>1025</v>
      </c>
      <c r="B1034">
        <v>2</v>
      </c>
      <c r="C1034" s="56">
        <v>42419</v>
      </c>
      <c r="D1034" t="s">
        <v>1153</v>
      </c>
      <c r="E1034" t="s">
        <v>4578</v>
      </c>
      <c r="G1034" t="s">
        <v>4579</v>
      </c>
      <c r="H1034" t="s">
        <v>1144</v>
      </c>
      <c r="I1034" t="s">
        <v>1144</v>
      </c>
      <c r="J1034" t="s">
        <v>1144</v>
      </c>
      <c r="K1034" t="s">
        <v>1144</v>
      </c>
      <c r="L1034">
        <v>27.86</v>
      </c>
      <c r="M1034">
        <v>65.23</v>
      </c>
      <c r="N1034">
        <v>0</v>
      </c>
      <c r="O1034" s="56">
        <v>0</v>
      </c>
      <c r="P1034" s="56">
        <v>0</v>
      </c>
      <c r="Q1034">
        <v>1</v>
      </c>
      <c r="R1034">
        <v>1</v>
      </c>
      <c r="S1034">
        <v>11</v>
      </c>
      <c r="T1034">
        <v>8</v>
      </c>
      <c r="U1034">
        <v>3</v>
      </c>
      <c r="V1034">
        <v>1</v>
      </c>
      <c r="X1034" t="s">
        <v>7755</v>
      </c>
      <c r="AA1034">
        <v>0</v>
      </c>
      <c r="AB1034">
        <v>0</v>
      </c>
      <c r="AC1034">
        <v>0</v>
      </c>
      <c r="AD1034">
        <v>0</v>
      </c>
      <c r="AE1034">
        <v>0</v>
      </c>
      <c r="AF1034">
        <v>0</v>
      </c>
      <c r="AG1034">
        <v>0</v>
      </c>
      <c r="AJ1034" s="56"/>
      <c r="AK1034" s="56"/>
      <c r="AL1034" s="56"/>
      <c r="AM1034">
        <v>1</v>
      </c>
      <c r="AP1034" t="s">
        <v>1155</v>
      </c>
      <c r="AS1034" t="s">
        <v>1152</v>
      </c>
      <c r="AT1034">
        <v>1</v>
      </c>
      <c r="AV1034">
        <v>0</v>
      </c>
      <c r="AW1034">
        <v>0</v>
      </c>
      <c r="AX1034">
        <v>0</v>
      </c>
      <c r="AY1034" t="s">
        <v>1388</v>
      </c>
      <c r="AZ1034" t="s">
        <v>1388</v>
      </c>
      <c r="BA1034">
        <v>0</v>
      </c>
      <c r="BD1034">
        <v>1000000000</v>
      </c>
      <c r="BE1034">
        <v>0</v>
      </c>
      <c r="BF1034">
        <v>0</v>
      </c>
      <c r="BG1034">
        <v>0</v>
      </c>
      <c r="BH1034">
        <v>0</v>
      </c>
      <c r="BI1034">
        <v>0</v>
      </c>
      <c r="BJ1034">
        <v>0</v>
      </c>
      <c r="BK1034">
        <v>0</v>
      </c>
      <c r="BL1034">
        <v>0</v>
      </c>
      <c r="BM1034">
        <v>0</v>
      </c>
      <c r="BN1034">
        <v>0</v>
      </c>
      <c r="BO1034">
        <v>0</v>
      </c>
      <c r="BP1034">
        <v>0</v>
      </c>
      <c r="BR1034">
        <v>0</v>
      </c>
      <c r="BS1034">
        <v>0</v>
      </c>
      <c r="BX1034">
        <v>0</v>
      </c>
      <c r="BY1034">
        <v>0</v>
      </c>
      <c r="BZ1034">
        <v>0</v>
      </c>
      <c r="CA1034">
        <v>0</v>
      </c>
      <c r="CB1034">
        <v>0</v>
      </c>
      <c r="CC1034">
        <v>1</v>
      </c>
      <c r="CD1034" s="56">
        <v>42095</v>
      </c>
      <c r="CE1034" s="56">
        <v>42342</v>
      </c>
      <c r="CF1034" s="56">
        <v>42342</v>
      </c>
      <c r="CG1034" s="56">
        <v>42419</v>
      </c>
      <c r="CH1034" s="56"/>
      <c r="CI1034" s="56"/>
      <c r="CJ1034">
        <v>1</v>
      </c>
      <c r="CK1034">
        <v>0</v>
      </c>
      <c r="CL1034">
        <v>0.96</v>
      </c>
      <c r="CM1034">
        <v>0</v>
      </c>
      <c r="CN1034">
        <v>0</v>
      </c>
      <c r="CO1034">
        <v>0</v>
      </c>
      <c r="CP1034">
        <v>0</v>
      </c>
      <c r="CQ1034" t="s">
        <v>1154</v>
      </c>
      <c r="CR1034" t="s">
        <v>1153</v>
      </c>
      <c r="CS1034" t="s">
        <v>1748</v>
      </c>
      <c r="CT1034" t="s">
        <v>1397</v>
      </c>
      <c r="CU1034" t="s">
        <v>1396</v>
      </c>
      <c r="CV1034" t="s">
        <v>4580</v>
      </c>
      <c r="CW1034" t="s">
        <v>1738</v>
      </c>
      <c r="CX1034" t="s">
        <v>853</v>
      </c>
      <c r="DC1034" t="s">
        <v>1387</v>
      </c>
      <c r="DE1034" t="s">
        <v>1392</v>
      </c>
    </row>
    <row r="1035" spans="1:109" x14ac:dyDescent="0.25">
      <c r="A1035" t="s">
        <v>1025</v>
      </c>
      <c r="B1035">
        <v>2</v>
      </c>
      <c r="C1035" s="56">
        <v>42419</v>
      </c>
      <c r="D1035" t="s">
        <v>1153</v>
      </c>
      <c r="E1035" t="s">
        <v>4581</v>
      </c>
      <c r="G1035" t="s">
        <v>4582</v>
      </c>
      <c r="H1035" t="s">
        <v>1144</v>
      </c>
      <c r="I1035" t="s">
        <v>1144</v>
      </c>
      <c r="J1035" t="s">
        <v>1144</v>
      </c>
      <c r="K1035" t="s">
        <v>1144</v>
      </c>
      <c r="L1035">
        <v>52.8</v>
      </c>
      <c r="M1035">
        <v>99.99</v>
      </c>
      <c r="N1035">
        <v>0</v>
      </c>
      <c r="O1035" s="56">
        <v>0</v>
      </c>
      <c r="P1035" s="56">
        <v>0</v>
      </c>
      <c r="Q1035">
        <v>1</v>
      </c>
      <c r="R1035">
        <v>1</v>
      </c>
      <c r="S1035">
        <v>11</v>
      </c>
      <c r="T1035">
        <v>8</v>
      </c>
      <c r="U1035">
        <v>3</v>
      </c>
      <c r="V1035">
        <v>1</v>
      </c>
      <c r="X1035" t="s">
        <v>7755</v>
      </c>
      <c r="AA1035">
        <v>0</v>
      </c>
      <c r="AB1035">
        <v>0</v>
      </c>
      <c r="AC1035">
        <v>0</v>
      </c>
      <c r="AD1035">
        <v>0</v>
      </c>
      <c r="AE1035">
        <v>0</v>
      </c>
      <c r="AF1035">
        <v>0</v>
      </c>
      <c r="AG1035">
        <v>0</v>
      </c>
      <c r="AJ1035" s="56"/>
      <c r="AK1035" s="56"/>
      <c r="AL1035" s="56"/>
      <c r="AP1035" t="s">
        <v>1155</v>
      </c>
      <c r="AS1035" t="s">
        <v>1152</v>
      </c>
      <c r="AT1035">
        <v>1</v>
      </c>
      <c r="AV1035">
        <v>0</v>
      </c>
      <c r="AW1035">
        <v>0</v>
      </c>
      <c r="AX1035">
        <v>0</v>
      </c>
      <c r="AY1035" t="s">
        <v>1388</v>
      </c>
      <c r="AZ1035" t="s">
        <v>1388</v>
      </c>
      <c r="BA1035">
        <v>0</v>
      </c>
      <c r="BD1035">
        <v>1000000000</v>
      </c>
      <c r="BE1035">
        <v>0</v>
      </c>
      <c r="BF1035">
        <v>0</v>
      </c>
      <c r="BG1035">
        <v>0</v>
      </c>
      <c r="BH1035">
        <v>0</v>
      </c>
      <c r="BI1035">
        <v>0</v>
      </c>
      <c r="BJ1035">
        <v>0</v>
      </c>
      <c r="BK1035">
        <v>0</v>
      </c>
      <c r="BL1035">
        <v>0</v>
      </c>
      <c r="BM1035">
        <v>0</v>
      </c>
      <c r="BN1035">
        <v>0</v>
      </c>
      <c r="BO1035">
        <v>0</v>
      </c>
      <c r="BP1035">
        <v>0</v>
      </c>
      <c r="BR1035">
        <v>0</v>
      </c>
      <c r="BS1035">
        <v>0</v>
      </c>
      <c r="BX1035">
        <v>0</v>
      </c>
      <c r="BY1035">
        <v>0</v>
      </c>
      <c r="BZ1035">
        <v>0</v>
      </c>
      <c r="CA1035">
        <v>0</v>
      </c>
      <c r="CB1035">
        <v>0</v>
      </c>
      <c r="CC1035">
        <v>1</v>
      </c>
      <c r="CD1035" s="56">
        <v>42095</v>
      </c>
      <c r="CE1035" s="56">
        <v>42342</v>
      </c>
      <c r="CF1035" s="56">
        <v>42342</v>
      </c>
      <c r="CG1035" s="56">
        <v>42419</v>
      </c>
      <c r="CH1035" s="56"/>
      <c r="CI1035" s="56"/>
      <c r="CJ1035">
        <v>1</v>
      </c>
      <c r="CK1035">
        <v>0</v>
      </c>
      <c r="CL1035">
        <v>0.96</v>
      </c>
      <c r="CM1035">
        <v>0</v>
      </c>
      <c r="CN1035">
        <v>0</v>
      </c>
      <c r="CO1035">
        <v>0</v>
      </c>
      <c r="CP1035">
        <v>0</v>
      </c>
      <c r="CQ1035" t="s">
        <v>1154</v>
      </c>
      <c r="CR1035" t="s">
        <v>1153</v>
      </c>
      <c r="CS1035" t="s">
        <v>1748</v>
      </c>
      <c r="CT1035" t="s">
        <v>1397</v>
      </c>
      <c r="CU1035" t="s">
        <v>1396</v>
      </c>
      <c r="CV1035" t="s">
        <v>4583</v>
      </c>
      <c r="CW1035" t="s">
        <v>1738</v>
      </c>
      <c r="CX1035" t="s">
        <v>853</v>
      </c>
      <c r="DC1035" t="s">
        <v>1387</v>
      </c>
      <c r="DE1035" t="s">
        <v>1392</v>
      </c>
    </row>
    <row r="1036" spans="1:109" x14ac:dyDescent="0.25">
      <c r="A1036" t="s">
        <v>1025</v>
      </c>
      <c r="B1036">
        <v>2</v>
      </c>
      <c r="C1036" s="56">
        <v>42419</v>
      </c>
      <c r="D1036" t="s">
        <v>1153</v>
      </c>
      <c r="E1036" t="s">
        <v>4584</v>
      </c>
      <c r="G1036" t="s">
        <v>4585</v>
      </c>
      <c r="H1036" t="s">
        <v>1144</v>
      </c>
      <c r="I1036" t="s">
        <v>1144</v>
      </c>
      <c r="J1036" t="s">
        <v>1144</v>
      </c>
      <c r="K1036" t="s">
        <v>1144</v>
      </c>
      <c r="L1036">
        <v>4.21</v>
      </c>
      <c r="M1036">
        <v>11.3</v>
      </c>
      <c r="N1036">
        <v>0</v>
      </c>
      <c r="O1036" s="56">
        <v>0</v>
      </c>
      <c r="P1036" s="56">
        <v>0</v>
      </c>
      <c r="Q1036">
        <v>1</v>
      </c>
      <c r="R1036">
        <v>1</v>
      </c>
      <c r="S1036">
        <v>11</v>
      </c>
      <c r="T1036">
        <v>8</v>
      </c>
      <c r="U1036">
        <v>3</v>
      </c>
      <c r="V1036">
        <v>1</v>
      </c>
      <c r="X1036" t="s">
        <v>7716</v>
      </c>
      <c r="AA1036">
        <v>0</v>
      </c>
      <c r="AB1036">
        <v>0</v>
      </c>
      <c r="AC1036">
        <v>0</v>
      </c>
      <c r="AD1036">
        <v>0</v>
      </c>
      <c r="AE1036">
        <v>0</v>
      </c>
      <c r="AF1036">
        <v>0</v>
      </c>
      <c r="AG1036">
        <v>0</v>
      </c>
      <c r="AJ1036" s="56"/>
      <c r="AK1036" s="56"/>
      <c r="AL1036" s="56"/>
      <c r="AM1036">
        <v>2</v>
      </c>
      <c r="AP1036" t="s">
        <v>1155</v>
      </c>
      <c r="AS1036" t="s">
        <v>1152</v>
      </c>
      <c r="AT1036">
        <v>1</v>
      </c>
      <c r="AV1036">
        <v>0</v>
      </c>
      <c r="AW1036">
        <v>0</v>
      </c>
      <c r="AX1036">
        <v>0</v>
      </c>
      <c r="AY1036" t="s">
        <v>1388</v>
      </c>
      <c r="AZ1036" t="s">
        <v>1388</v>
      </c>
      <c r="BA1036">
        <v>0</v>
      </c>
      <c r="BD1036">
        <v>1000000000</v>
      </c>
      <c r="BE1036">
        <v>3</v>
      </c>
      <c r="BF1036">
        <v>0</v>
      </c>
      <c r="BG1036">
        <v>0</v>
      </c>
      <c r="BH1036">
        <v>0</v>
      </c>
      <c r="BI1036">
        <v>0</v>
      </c>
      <c r="BJ1036">
        <v>0</v>
      </c>
      <c r="BK1036">
        <v>0</v>
      </c>
      <c r="BL1036">
        <v>0</v>
      </c>
      <c r="BM1036">
        <v>3</v>
      </c>
      <c r="BN1036">
        <v>0</v>
      </c>
      <c r="BO1036">
        <v>0</v>
      </c>
      <c r="BP1036">
        <v>0</v>
      </c>
      <c r="BR1036">
        <v>0</v>
      </c>
      <c r="BS1036">
        <v>0</v>
      </c>
      <c r="BX1036">
        <v>0</v>
      </c>
      <c r="BY1036">
        <v>0</v>
      </c>
      <c r="BZ1036">
        <v>0</v>
      </c>
      <c r="CA1036">
        <v>0</v>
      </c>
      <c r="CB1036">
        <v>0</v>
      </c>
      <c r="CC1036">
        <v>1</v>
      </c>
      <c r="CD1036" s="56">
        <v>42284</v>
      </c>
      <c r="CE1036" s="56">
        <v>42342</v>
      </c>
      <c r="CF1036" s="56">
        <v>42342</v>
      </c>
      <c r="CG1036" s="56">
        <v>42419</v>
      </c>
      <c r="CH1036" s="56"/>
      <c r="CI1036" s="56"/>
      <c r="CJ1036">
        <v>0</v>
      </c>
      <c r="CK1036">
        <v>0</v>
      </c>
      <c r="CL1036">
        <v>0</v>
      </c>
      <c r="CM1036">
        <v>0</v>
      </c>
      <c r="CN1036">
        <v>0</v>
      </c>
      <c r="CO1036">
        <v>0</v>
      </c>
      <c r="CP1036">
        <v>0.96</v>
      </c>
      <c r="CQ1036" t="s">
        <v>1154</v>
      </c>
      <c r="CR1036" t="s">
        <v>1153</v>
      </c>
      <c r="CS1036" t="s">
        <v>1748</v>
      </c>
      <c r="CT1036" t="s">
        <v>1397</v>
      </c>
      <c r="CU1036" t="s">
        <v>1396</v>
      </c>
      <c r="CV1036" t="s">
        <v>4586</v>
      </c>
      <c r="CW1036" t="s">
        <v>1738</v>
      </c>
      <c r="CX1036" t="s">
        <v>853</v>
      </c>
      <c r="DC1036" t="s">
        <v>1387</v>
      </c>
      <c r="DE1036" t="s">
        <v>1392</v>
      </c>
    </row>
    <row r="1037" spans="1:109" x14ac:dyDescent="0.25">
      <c r="A1037" t="s">
        <v>1025</v>
      </c>
      <c r="B1037">
        <v>2</v>
      </c>
      <c r="C1037" s="56">
        <v>42419</v>
      </c>
      <c r="D1037" t="s">
        <v>1153</v>
      </c>
      <c r="E1037" t="s">
        <v>4587</v>
      </c>
      <c r="G1037" t="s">
        <v>4588</v>
      </c>
      <c r="H1037" t="s">
        <v>1144</v>
      </c>
      <c r="I1037" t="s">
        <v>1144</v>
      </c>
      <c r="J1037" t="s">
        <v>1144</v>
      </c>
      <c r="K1037" t="s">
        <v>1144</v>
      </c>
      <c r="L1037">
        <v>4.96</v>
      </c>
      <c r="M1037">
        <v>13.44</v>
      </c>
      <c r="N1037">
        <v>0</v>
      </c>
      <c r="O1037" s="56">
        <v>0</v>
      </c>
      <c r="P1037" s="56">
        <v>0</v>
      </c>
      <c r="Q1037">
        <v>1</v>
      </c>
      <c r="R1037">
        <v>1</v>
      </c>
      <c r="S1037">
        <v>11</v>
      </c>
      <c r="T1037">
        <v>8</v>
      </c>
      <c r="U1037">
        <v>3</v>
      </c>
      <c r="V1037">
        <v>1</v>
      </c>
      <c r="X1037" t="s">
        <v>7716</v>
      </c>
      <c r="AA1037">
        <v>0</v>
      </c>
      <c r="AB1037">
        <v>0</v>
      </c>
      <c r="AC1037">
        <v>0</v>
      </c>
      <c r="AD1037">
        <v>0</v>
      </c>
      <c r="AE1037">
        <v>0</v>
      </c>
      <c r="AF1037">
        <v>0</v>
      </c>
      <c r="AG1037">
        <v>0</v>
      </c>
      <c r="AJ1037" s="56"/>
      <c r="AK1037" s="56"/>
      <c r="AL1037" s="56"/>
      <c r="AM1037">
        <v>2</v>
      </c>
      <c r="AP1037" t="s">
        <v>1155</v>
      </c>
      <c r="AS1037" t="s">
        <v>1152</v>
      </c>
      <c r="AT1037">
        <v>1</v>
      </c>
      <c r="AV1037">
        <v>0</v>
      </c>
      <c r="AW1037">
        <v>0</v>
      </c>
      <c r="AX1037">
        <v>0</v>
      </c>
      <c r="AY1037" t="s">
        <v>1388</v>
      </c>
      <c r="AZ1037" t="s">
        <v>1388</v>
      </c>
      <c r="BA1037">
        <v>0</v>
      </c>
      <c r="BD1037">
        <v>1000000000</v>
      </c>
      <c r="BE1037">
        <v>3</v>
      </c>
      <c r="BF1037">
        <v>0</v>
      </c>
      <c r="BG1037">
        <v>0</v>
      </c>
      <c r="BH1037">
        <v>0</v>
      </c>
      <c r="BI1037">
        <v>0</v>
      </c>
      <c r="BJ1037">
        <v>0</v>
      </c>
      <c r="BK1037">
        <v>0</v>
      </c>
      <c r="BL1037">
        <v>0</v>
      </c>
      <c r="BM1037">
        <v>3</v>
      </c>
      <c r="BN1037">
        <v>0</v>
      </c>
      <c r="BO1037">
        <v>0</v>
      </c>
      <c r="BP1037">
        <v>0</v>
      </c>
      <c r="BR1037">
        <v>0</v>
      </c>
      <c r="BS1037">
        <v>0</v>
      </c>
      <c r="BX1037">
        <v>0</v>
      </c>
      <c r="BY1037">
        <v>0</v>
      </c>
      <c r="BZ1037">
        <v>0</v>
      </c>
      <c r="CA1037">
        <v>0</v>
      </c>
      <c r="CB1037">
        <v>0</v>
      </c>
      <c r="CC1037">
        <v>1</v>
      </c>
      <c r="CD1037" s="56">
        <v>42284</v>
      </c>
      <c r="CE1037" s="56">
        <v>42342</v>
      </c>
      <c r="CF1037" s="56">
        <v>42342</v>
      </c>
      <c r="CG1037" s="56">
        <v>42419</v>
      </c>
      <c r="CH1037" s="56"/>
      <c r="CI1037" s="56"/>
      <c r="CJ1037">
        <v>0</v>
      </c>
      <c r="CK1037">
        <v>0</v>
      </c>
      <c r="CL1037">
        <v>0</v>
      </c>
      <c r="CM1037">
        <v>0</v>
      </c>
      <c r="CN1037">
        <v>0</v>
      </c>
      <c r="CO1037">
        <v>0</v>
      </c>
      <c r="CP1037">
        <v>0.96</v>
      </c>
      <c r="CQ1037" t="s">
        <v>1154</v>
      </c>
      <c r="CR1037" t="s">
        <v>1153</v>
      </c>
      <c r="CS1037" t="s">
        <v>1748</v>
      </c>
      <c r="CT1037" t="s">
        <v>1397</v>
      </c>
      <c r="CU1037" t="s">
        <v>1396</v>
      </c>
      <c r="CV1037" t="s">
        <v>4589</v>
      </c>
      <c r="CW1037" t="s">
        <v>1738</v>
      </c>
      <c r="CX1037" t="s">
        <v>853</v>
      </c>
      <c r="DC1037" t="s">
        <v>1387</v>
      </c>
      <c r="DE1037" t="s">
        <v>1392</v>
      </c>
    </row>
    <row r="1038" spans="1:109" x14ac:dyDescent="0.25">
      <c r="A1038" t="s">
        <v>1025</v>
      </c>
      <c r="B1038">
        <v>2</v>
      </c>
      <c r="C1038" s="56">
        <v>42419</v>
      </c>
      <c r="D1038" t="s">
        <v>1153</v>
      </c>
      <c r="E1038" t="s">
        <v>4590</v>
      </c>
      <c r="G1038" t="s">
        <v>4591</v>
      </c>
      <c r="H1038" t="s">
        <v>1144</v>
      </c>
      <c r="I1038" t="s">
        <v>1144</v>
      </c>
      <c r="J1038" t="s">
        <v>1144</v>
      </c>
      <c r="K1038" t="s">
        <v>1144</v>
      </c>
      <c r="L1038">
        <v>3.86</v>
      </c>
      <c r="M1038">
        <v>9.7799999999999994</v>
      </c>
      <c r="N1038">
        <v>0</v>
      </c>
      <c r="O1038" s="56">
        <v>0</v>
      </c>
      <c r="P1038" s="56">
        <v>0</v>
      </c>
      <c r="Q1038">
        <v>1</v>
      </c>
      <c r="R1038">
        <v>1</v>
      </c>
      <c r="S1038">
        <v>11</v>
      </c>
      <c r="T1038">
        <v>8</v>
      </c>
      <c r="U1038">
        <v>3</v>
      </c>
      <c r="V1038">
        <v>1</v>
      </c>
      <c r="X1038" t="s">
        <v>7755</v>
      </c>
      <c r="AA1038">
        <v>0</v>
      </c>
      <c r="AB1038">
        <v>0</v>
      </c>
      <c r="AC1038">
        <v>0</v>
      </c>
      <c r="AD1038">
        <v>0</v>
      </c>
      <c r="AE1038">
        <v>0</v>
      </c>
      <c r="AF1038">
        <v>0</v>
      </c>
      <c r="AG1038">
        <v>0</v>
      </c>
      <c r="AJ1038" s="56"/>
      <c r="AK1038" s="56"/>
      <c r="AL1038" s="56"/>
      <c r="AM1038">
        <v>2</v>
      </c>
      <c r="AP1038" t="s">
        <v>1155</v>
      </c>
      <c r="AS1038" t="s">
        <v>1152</v>
      </c>
      <c r="AT1038">
        <v>1</v>
      </c>
      <c r="AV1038">
        <v>0</v>
      </c>
      <c r="AW1038">
        <v>0</v>
      </c>
      <c r="AX1038">
        <v>0</v>
      </c>
      <c r="AY1038" t="s">
        <v>1388</v>
      </c>
      <c r="AZ1038" t="s">
        <v>1388</v>
      </c>
      <c r="BA1038">
        <v>0</v>
      </c>
      <c r="BD1038">
        <v>1000000000</v>
      </c>
      <c r="BE1038">
        <v>4</v>
      </c>
      <c r="BF1038">
        <v>0</v>
      </c>
      <c r="BG1038">
        <v>0</v>
      </c>
      <c r="BH1038">
        <v>0</v>
      </c>
      <c r="BI1038">
        <v>0</v>
      </c>
      <c r="BJ1038">
        <v>0</v>
      </c>
      <c r="BK1038">
        <v>0</v>
      </c>
      <c r="BL1038">
        <v>0</v>
      </c>
      <c r="BM1038">
        <v>4</v>
      </c>
      <c r="BN1038">
        <v>0</v>
      </c>
      <c r="BO1038">
        <v>0</v>
      </c>
      <c r="BP1038">
        <v>0</v>
      </c>
      <c r="BR1038">
        <v>0</v>
      </c>
      <c r="BS1038">
        <v>0</v>
      </c>
      <c r="BX1038">
        <v>0</v>
      </c>
      <c r="BY1038">
        <v>0</v>
      </c>
      <c r="BZ1038">
        <v>0</v>
      </c>
      <c r="CA1038">
        <v>0</v>
      </c>
      <c r="CB1038">
        <v>0</v>
      </c>
      <c r="CC1038">
        <v>1</v>
      </c>
      <c r="CD1038" s="56">
        <v>42095</v>
      </c>
      <c r="CE1038" s="56">
        <v>42342</v>
      </c>
      <c r="CF1038" s="56">
        <v>42342</v>
      </c>
      <c r="CG1038" s="56">
        <v>42419</v>
      </c>
      <c r="CH1038" s="56"/>
      <c r="CI1038" s="56"/>
      <c r="CJ1038">
        <v>0</v>
      </c>
      <c r="CK1038">
        <v>0</v>
      </c>
      <c r="CL1038">
        <v>0</v>
      </c>
      <c r="CM1038">
        <v>0</v>
      </c>
      <c r="CN1038">
        <v>0</v>
      </c>
      <c r="CO1038">
        <v>0</v>
      </c>
      <c r="CP1038">
        <v>0.96</v>
      </c>
      <c r="CQ1038" t="s">
        <v>1154</v>
      </c>
      <c r="CR1038" t="s">
        <v>1153</v>
      </c>
      <c r="CS1038" t="s">
        <v>1748</v>
      </c>
      <c r="CT1038" t="s">
        <v>1397</v>
      </c>
      <c r="CU1038" t="s">
        <v>1396</v>
      </c>
      <c r="CV1038" t="s">
        <v>4592</v>
      </c>
      <c r="CW1038" t="s">
        <v>1738</v>
      </c>
      <c r="CX1038" t="s">
        <v>853</v>
      </c>
      <c r="DC1038" t="s">
        <v>1387</v>
      </c>
      <c r="DE1038" t="s">
        <v>1392</v>
      </c>
    </row>
    <row r="1039" spans="1:109" x14ac:dyDescent="0.25">
      <c r="A1039" t="s">
        <v>1025</v>
      </c>
      <c r="B1039">
        <v>2</v>
      </c>
      <c r="C1039" s="56">
        <v>42419</v>
      </c>
      <c r="D1039" t="s">
        <v>1153</v>
      </c>
      <c r="E1039" t="s">
        <v>4593</v>
      </c>
      <c r="G1039" t="s">
        <v>4594</v>
      </c>
      <c r="H1039" t="s">
        <v>1144</v>
      </c>
      <c r="I1039" t="s">
        <v>1144</v>
      </c>
      <c r="J1039" t="s">
        <v>1144</v>
      </c>
      <c r="K1039" t="s">
        <v>1144</v>
      </c>
      <c r="L1039">
        <v>3.07</v>
      </c>
      <c r="M1039">
        <v>8.93</v>
      </c>
      <c r="N1039">
        <v>0</v>
      </c>
      <c r="O1039" s="56">
        <v>0</v>
      </c>
      <c r="P1039" s="56">
        <v>0</v>
      </c>
      <c r="Q1039">
        <v>1</v>
      </c>
      <c r="R1039">
        <v>1</v>
      </c>
      <c r="S1039">
        <v>11</v>
      </c>
      <c r="T1039">
        <v>8</v>
      </c>
      <c r="U1039">
        <v>3</v>
      </c>
      <c r="V1039">
        <v>1</v>
      </c>
      <c r="X1039" t="s">
        <v>7755</v>
      </c>
      <c r="AA1039">
        <v>0</v>
      </c>
      <c r="AB1039">
        <v>0</v>
      </c>
      <c r="AC1039">
        <v>0</v>
      </c>
      <c r="AD1039">
        <v>0</v>
      </c>
      <c r="AE1039">
        <v>0</v>
      </c>
      <c r="AF1039">
        <v>0</v>
      </c>
      <c r="AG1039">
        <v>0</v>
      </c>
      <c r="AJ1039" s="56"/>
      <c r="AK1039" s="56"/>
      <c r="AL1039" s="56"/>
      <c r="AP1039" t="s">
        <v>1155</v>
      </c>
      <c r="AS1039" t="s">
        <v>1152</v>
      </c>
      <c r="AT1039">
        <v>1</v>
      </c>
      <c r="AV1039">
        <v>0</v>
      </c>
      <c r="AW1039">
        <v>0</v>
      </c>
      <c r="AX1039">
        <v>0</v>
      </c>
      <c r="AY1039" t="s">
        <v>1388</v>
      </c>
      <c r="AZ1039" t="s">
        <v>1388</v>
      </c>
      <c r="BA1039">
        <v>0</v>
      </c>
      <c r="BD1039">
        <v>1000000000</v>
      </c>
      <c r="BE1039">
        <v>10</v>
      </c>
      <c r="BF1039">
        <v>0</v>
      </c>
      <c r="BG1039">
        <v>0</v>
      </c>
      <c r="BH1039">
        <v>0</v>
      </c>
      <c r="BI1039">
        <v>0</v>
      </c>
      <c r="BJ1039">
        <v>0</v>
      </c>
      <c r="BK1039">
        <v>0</v>
      </c>
      <c r="BL1039">
        <v>0</v>
      </c>
      <c r="BM1039">
        <v>10</v>
      </c>
      <c r="BN1039">
        <v>0</v>
      </c>
      <c r="BO1039">
        <v>0</v>
      </c>
      <c r="BP1039">
        <v>0</v>
      </c>
      <c r="BR1039">
        <v>0</v>
      </c>
      <c r="BS1039">
        <v>0</v>
      </c>
      <c r="BX1039">
        <v>0</v>
      </c>
      <c r="BY1039">
        <v>0</v>
      </c>
      <c r="BZ1039">
        <v>0</v>
      </c>
      <c r="CA1039">
        <v>0</v>
      </c>
      <c r="CB1039">
        <v>0</v>
      </c>
      <c r="CC1039">
        <v>1</v>
      </c>
      <c r="CD1039" s="56">
        <v>42095</v>
      </c>
      <c r="CE1039" s="56">
        <v>42342</v>
      </c>
      <c r="CF1039" s="56">
        <v>42342</v>
      </c>
      <c r="CG1039" s="56">
        <v>42419</v>
      </c>
      <c r="CH1039" s="56"/>
      <c r="CI1039" s="56"/>
      <c r="CJ1039">
        <v>0</v>
      </c>
      <c r="CK1039">
        <v>0</v>
      </c>
      <c r="CL1039">
        <v>0</v>
      </c>
      <c r="CM1039">
        <v>0</v>
      </c>
      <c r="CN1039">
        <v>0</v>
      </c>
      <c r="CO1039">
        <v>0</v>
      </c>
      <c r="CP1039">
        <v>0.96</v>
      </c>
      <c r="CQ1039" t="s">
        <v>1154</v>
      </c>
      <c r="CR1039" t="s">
        <v>1153</v>
      </c>
      <c r="CS1039" t="s">
        <v>1748</v>
      </c>
      <c r="CT1039" t="s">
        <v>1397</v>
      </c>
      <c r="CU1039" t="s">
        <v>1396</v>
      </c>
      <c r="CV1039" t="s">
        <v>4595</v>
      </c>
      <c r="CW1039" t="s">
        <v>1738</v>
      </c>
      <c r="CX1039" t="s">
        <v>853</v>
      </c>
      <c r="DC1039" t="s">
        <v>1387</v>
      </c>
      <c r="DE1039" t="s">
        <v>1392</v>
      </c>
    </row>
    <row r="1040" spans="1:109" x14ac:dyDescent="0.25">
      <c r="A1040" t="s">
        <v>1025</v>
      </c>
      <c r="B1040">
        <v>2</v>
      </c>
      <c r="C1040" s="56">
        <v>42419</v>
      </c>
      <c r="D1040" t="s">
        <v>1153</v>
      </c>
      <c r="E1040" t="s">
        <v>4596</v>
      </c>
      <c r="G1040" t="s">
        <v>4597</v>
      </c>
      <c r="H1040" t="s">
        <v>1144</v>
      </c>
      <c r="I1040" t="s">
        <v>1144</v>
      </c>
      <c r="J1040" t="s">
        <v>1144</v>
      </c>
      <c r="K1040" t="s">
        <v>1144</v>
      </c>
      <c r="L1040">
        <v>1.1200000000000001</v>
      </c>
      <c r="M1040">
        <v>3.11</v>
      </c>
      <c r="N1040">
        <v>0</v>
      </c>
      <c r="O1040" s="56">
        <v>0</v>
      </c>
      <c r="P1040" s="56">
        <v>0</v>
      </c>
      <c r="Q1040">
        <v>1</v>
      </c>
      <c r="R1040">
        <v>1</v>
      </c>
      <c r="S1040">
        <v>11</v>
      </c>
      <c r="T1040">
        <v>8</v>
      </c>
      <c r="U1040">
        <v>3</v>
      </c>
      <c r="V1040">
        <v>1</v>
      </c>
      <c r="X1040" t="s">
        <v>7755</v>
      </c>
      <c r="AA1040">
        <v>0</v>
      </c>
      <c r="AB1040">
        <v>0</v>
      </c>
      <c r="AC1040">
        <v>0</v>
      </c>
      <c r="AD1040">
        <v>0</v>
      </c>
      <c r="AE1040">
        <v>0</v>
      </c>
      <c r="AF1040">
        <v>0</v>
      </c>
      <c r="AG1040">
        <v>0</v>
      </c>
      <c r="AJ1040" s="56"/>
      <c r="AK1040" s="56"/>
      <c r="AL1040" s="56"/>
      <c r="AP1040" t="s">
        <v>1155</v>
      </c>
      <c r="AS1040" t="s">
        <v>1152</v>
      </c>
      <c r="AT1040">
        <v>1</v>
      </c>
      <c r="AV1040">
        <v>0</v>
      </c>
      <c r="AW1040">
        <v>0</v>
      </c>
      <c r="AX1040">
        <v>0</v>
      </c>
      <c r="AY1040" t="s">
        <v>1388</v>
      </c>
      <c r="AZ1040" t="s">
        <v>1388</v>
      </c>
      <c r="BA1040">
        <v>0</v>
      </c>
      <c r="BD1040">
        <v>1000000000</v>
      </c>
      <c r="BE1040">
        <v>10</v>
      </c>
      <c r="BF1040">
        <v>0</v>
      </c>
      <c r="BG1040">
        <v>0</v>
      </c>
      <c r="BH1040">
        <v>0</v>
      </c>
      <c r="BI1040">
        <v>0</v>
      </c>
      <c r="BJ1040">
        <v>0</v>
      </c>
      <c r="BK1040">
        <v>0</v>
      </c>
      <c r="BL1040">
        <v>0</v>
      </c>
      <c r="BM1040">
        <v>10</v>
      </c>
      <c r="BN1040">
        <v>0</v>
      </c>
      <c r="BO1040">
        <v>0</v>
      </c>
      <c r="BP1040">
        <v>0</v>
      </c>
      <c r="BR1040">
        <v>0</v>
      </c>
      <c r="BS1040">
        <v>0</v>
      </c>
      <c r="BX1040">
        <v>0</v>
      </c>
      <c r="BY1040">
        <v>0</v>
      </c>
      <c r="BZ1040">
        <v>0</v>
      </c>
      <c r="CA1040">
        <v>0</v>
      </c>
      <c r="CB1040">
        <v>0</v>
      </c>
      <c r="CC1040">
        <v>1</v>
      </c>
      <c r="CD1040" s="56">
        <v>42095</v>
      </c>
      <c r="CE1040" s="56">
        <v>42342</v>
      </c>
      <c r="CF1040" s="56">
        <v>42342</v>
      </c>
      <c r="CG1040" s="56">
        <v>42419</v>
      </c>
      <c r="CH1040" s="56"/>
      <c r="CI1040" s="56"/>
      <c r="CJ1040">
        <v>0</v>
      </c>
      <c r="CK1040">
        <v>0</v>
      </c>
      <c r="CL1040">
        <v>0</v>
      </c>
      <c r="CM1040">
        <v>0</v>
      </c>
      <c r="CN1040">
        <v>0</v>
      </c>
      <c r="CO1040">
        <v>0</v>
      </c>
      <c r="CP1040">
        <v>0.96</v>
      </c>
      <c r="CQ1040" t="s">
        <v>1154</v>
      </c>
      <c r="CR1040" t="s">
        <v>1153</v>
      </c>
      <c r="CS1040" t="s">
        <v>1748</v>
      </c>
      <c r="CT1040" t="s">
        <v>1397</v>
      </c>
      <c r="CU1040" t="s">
        <v>1396</v>
      </c>
      <c r="CV1040" t="s">
        <v>4598</v>
      </c>
      <c r="CW1040" t="s">
        <v>1738</v>
      </c>
      <c r="CX1040" t="s">
        <v>853</v>
      </c>
      <c r="DC1040" t="s">
        <v>1387</v>
      </c>
      <c r="DE1040" t="s">
        <v>1392</v>
      </c>
    </row>
    <row r="1041" spans="1:109" x14ac:dyDescent="0.25">
      <c r="A1041" t="s">
        <v>1025</v>
      </c>
      <c r="B1041">
        <v>2</v>
      </c>
      <c r="C1041" s="56">
        <v>42419</v>
      </c>
      <c r="D1041" t="s">
        <v>1153</v>
      </c>
      <c r="E1041" t="s">
        <v>4599</v>
      </c>
      <c r="G1041" t="s">
        <v>4600</v>
      </c>
      <c r="H1041" t="s">
        <v>1144</v>
      </c>
      <c r="I1041" t="s">
        <v>1144</v>
      </c>
      <c r="J1041" t="s">
        <v>1144</v>
      </c>
      <c r="K1041" t="s">
        <v>1144</v>
      </c>
      <c r="L1041">
        <v>14.26</v>
      </c>
      <c r="M1041">
        <v>33.47</v>
      </c>
      <c r="N1041">
        <v>0</v>
      </c>
      <c r="O1041" s="56">
        <v>0</v>
      </c>
      <c r="P1041" s="56">
        <v>0</v>
      </c>
      <c r="Q1041">
        <v>1</v>
      </c>
      <c r="R1041">
        <v>1</v>
      </c>
      <c r="S1041">
        <v>11</v>
      </c>
      <c r="T1041">
        <v>8</v>
      </c>
      <c r="U1041">
        <v>3</v>
      </c>
      <c r="V1041">
        <v>1</v>
      </c>
      <c r="X1041" t="s">
        <v>7755</v>
      </c>
      <c r="AA1041">
        <v>0</v>
      </c>
      <c r="AB1041">
        <v>0</v>
      </c>
      <c r="AC1041">
        <v>0</v>
      </c>
      <c r="AD1041">
        <v>0</v>
      </c>
      <c r="AE1041">
        <v>0</v>
      </c>
      <c r="AF1041">
        <v>0</v>
      </c>
      <c r="AG1041">
        <v>0</v>
      </c>
      <c r="AJ1041" s="56"/>
      <c r="AK1041" s="56"/>
      <c r="AL1041" s="56"/>
      <c r="AM1041">
        <v>1</v>
      </c>
      <c r="AP1041" t="s">
        <v>1155</v>
      </c>
      <c r="AS1041" t="s">
        <v>1152</v>
      </c>
      <c r="AT1041">
        <v>1</v>
      </c>
      <c r="AV1041">
        <v>0</v>
      </c>
      <c r="AW1041">
        <v>0</v>
      </c>
      <c r="AX1041">
        <v>0</v>
      </c>
      <c r="AY1041" t="s">
        <v>1388</v>
      </c>
      <c r="AZ1041" t="s">
        <v>1388</v>
      </c>
      <c r="BA1041">
        <v>0</v>
      </c>
      <c r="BD1041">
        <v>1000000000</v>
      </c>
      <c r="BE1041">
        <v>1</v>
      </c>
      <c r="BF1041">
        <v>0</v>
      </c>
      <c r="BG1041">
        <v>0</v>
      </c>
      <c r="BH1041">
        <v>0</v>
      </c>
      <c r="BI1041">
        <v>0</v>
      </c>
      <c r="BJ1041">
        <v>0</v>
      </c>
      <c r="BK1041">
        <v>0</v>
      </c>
      <c r="BL1041">
        <v>0</v>
      </c>
      <c r="BM1041">
        <v>1</v>
      </c>
      <c r="BN1041">
        <v>0</v>
      </c>
      <c r="BO1041">
        <v>0</v>
      </c>
      <c r="BP1041">
        <v>0</v>
      </c>
      <c r="BR1041">
        <v>0</v>
      </c>
      <c r="BS1041">
        <v>0</v>
      </c>
      <c r="BX1041">
        <v>0</v>
      </c>
      <c r="BY1041">
        <v>0</v>
      </c>
      <c r="BZ1041">
        <v>0</v>
      </c>
      <c r="CA1041">
        <v>0</v>
      </c>
      <c r="CB1041">
        <v>0</v>
      </c>
      <c r="CC1041">
        <v>1</v>
      </c>
      <c r="CD1041" s="56">
        <v>42095</v>
      </c>
      <c r="CE1041" s="56">
        <v>42342</v>
      </c>
      <c r="CF1041" s="56">
        <v>42342</v>
      </c>
      <c r="CG1041" s="56">
        <v>42419</v>
      </c>
      <c r="CH1041" s="56"/>
      <c r="CI1041" s="56"/>
      <c r="CJ1041">
        <v>0</v>
      </c>
      <c r="CK1041">
        <v>0</v>
      </c>
      <c r="CL1041">
        <v>0</v>
      </c>
      <c r="CM1041">
        <v>0</v>
      </c>
      <c r="CN1041">
        <v>0</v>
      </c>
      <c r="CO1041">
        <v>0</v>
      </c>
      <c r="CP1041">
        <v>0.96</v>
      </c>
      <c r="CQ1041" t="s">
        <v>1154</v>
      </c>
      <c r="CR1041" t="s">
        <v>1153</v>
      </c>
      <c r="CS1041" t="s">
        <v>1748</v>
      </c>
      <c r="CT1041" t="s">
        <v>1397</v>
      </c>
      <c r="CU1041" t="s">
        <v>1396</v>
      </c>
      <c r="CV1041" t="s">
        <v>4601</v>
      </c>
      <c r="CW1041" t="s">
        <v>1738</v>
      </c>
      <c r="CX1041" t="s">
        <v>853</v>
      </c>
      <c r="DC1041" t="s">
        <v>1387</v>
      </c>
      <c r="DE1041" t="s">
        <v>1392</v>
      </c>
    </row>
    <row r="1042" spans="1:109" x14ac:dyDescent="0.25">
      <c r="A1042" t="s">
        <v>1025</v>
      </c>
      <c r="B1042">
        <v>2</v>
      </c>
      <c r="C1042" s="56">
        <v>42419</v>
      </c>
      <c r="D1042" t="s">
        <v>1153</v>
      </c>
      <c r="E1042" t="s">
        <v>4602</v>
      </c>
      <c r="G1042" t="s">
        <v>4603</v>
      </c>
      <c r="H1042" t="s">
        <v>1144</v>
      </c>
      <c r="I1042" t="s">
        <v>1144</v>
      </c>
      <c r="J1042" t="s">
        <v>1144</v>
      </c>
      <c r="K1042" t="s">
        <v>1144</v>
      </c>
      <c r="L1042">
        <v>20.46</v>
      </c>
      <c r="M1042">
        <v>50.65</v>
      </c>
      <c r="N1042">
        <v>0</v>
      </c>
      <c r="O1042" s="56">
        <v>0</v>
      </c>
      <c r="P1042" s="56">
        <v>0</v>
      </c>
      <c r="Q1042">
        <v>1</v>
      </c>
      <c r="R1042">
        <v>1</v>
      </c>
      <c r="S1042">
        <v>11</v>
      </c>
      <c r="T1042">
        <v>8</v>
      </c>
      <c r="U1042">
        <v>3</v>
      </c>
      <c r="V1042">
        <v>1</v>
      </c>
      <c r="X1042" t="s">
        <v>7755</v>
      </c>
      <c r="AA1042">
        <v>0</v>
      </c>
      <c r="AB1042">
        <v>0</v>
      </c>
      <c r="AC1042">
        <v>0</v>
      </c>
      <c r="AD1042">
        <v>0</v>
      </c>
      <c r="AE1042">
        <v>0</v>
      </c>
      <c r="AF1042">
        <v>0</v>
      </c>
      <c r="AG1042">
        <v>0</v>
      </c>
      <c r="AJ1042" s="56"/>
      <c r="AK1042" s="56"/>
      <c r="AL1042" s="56"/>
      <c r="AP1042" t="s">
        <v>1155</v>
      </c>
      <c r="AS1042" t="s">
        <v>1152</v>
      </c>
      <c r="AT1042">
        <v>1</v>
      </c>
      <c r="AV1042">
        <v>0</v>
      </c>
      <c r="AW1042">
        <v>0</v>
      </c>
      <c r="AX1042">
        <v>0</v>
      </c>
      <c r="AY1042" t="s">
        <v>1388</v>
      </c>
      <c r="AZ1042" t="s">
        <v>1388</v>
      </c>
      <c r="BA1042">
        <v>0</v>
      </c>
      <c r="BD1042">
        <v>1000000000</v>
      </c>
      <c r="BE1042">
        <v>0</v>
      </c>
      <c r="BF1042">
        <v>0</v>
      </c>
      <c r="BG1042">
        <v>0</v>
      </c>
      <c r="BH1042">
        <v>0</v>
      </c>
      <c r="BI1042">
        <v>0</v>
      </c>
      <c r="BJ1042">
        <v>0</v>
      </c>
      <c r="BK1042">
        <v>0</v>
      </c>
      <c r="BL1042">
        <v>0</v>
      </c>
      <c r="BM1042">
        <v>0</v>
      </c>
      <c r="BN1042">
        <v>0</v>
      </c>
      <c r="BO1042">
        <v>0</v>
      </c>
      <c r="BP1042">
        <v>0</v>
      </c>
      <c r="BR1042">
        <v>0</v>
      </c>
      <c r="BS1042">
        <v>0</v>
      </c>
      <c r="BX1042">
        <v>0</v>
      </c>
      <c r="BY1042">
        <v>0</v>
      </c>
      <c r="BZ1042">
        <v>0</v>
      </c>
      <c r="CA1042">
        <v>0</v>
      </c>
      <c r="CB1042">
        <v>0</v>
      </c>
      <c r="CC1042">
        <v>1</v>
      </c>
      <c r="CD1042" s="56">
        <v>42095</v>
      </c>
      <c r="CE1042" s="56">
        <v>42342</v>
      </c>
      <c r="CF1042" s="56">
        <v>42342</v>
      </c>
      <c r="CG1042" s="56">
        <v>42419</v>
      </c>
      <c r="CH1042" s="56"/>
      <c r="CI1042" s="56"/>
      <c r="CJ1042">
        <v>1</v>
      </c>
      <c r="CK1042">
        <v>0</v>
      </c>
      <c r="CL1042">
        <v>0.96</v>
      </c>
      <c r="CM1042">
        <v>0</v>
      </c>
      <c r="CN1042">
        <v>0</v>
      </c>
      <c r="CO1042">
        <v>0</v>
      </c>
      <c r="CP1042">
        <v>0</v>
      </c>
      <c r="CQ1042" t="s">
        <v>1154</v>
      </c>
      <c r="CR1042" t="s">
        <v>1153</v>
      </c>
      <c r="CS1042" t="s">
        <v>1748</v>
      </c>
      <c r="CT1042" t="s">
        <v>1397</v>
      </c>
      <c r="CU1042" t="s">
        <v>1396</v>
      </c>
      <c r="CV1042" t="s">
        <v>4604</v>
      </c>
      <c r="CW1042" t="s">
        <v>1738</v>
      </c>
      <c r="CX1042" t="s">
        <v>853</v>
      </c>
      <c r="DC1042" t="s">
        <v>1387</v>
      </c>
      <c r="DE1042" t="s">
        <v>1392</v>
      </c>
    </row>
    <row r="1043" spans="1:109" x14ac:dyDescent="0.25">
      <c r="A1043" t="s">
        <v>1025</v>
      </c>
      <c r="B1043">
        <v>2</v>
      </c>
      <c r="C1043" s="56">
        <v>42419</v>
      </c>
      <c r="D1043" t="s">
        <v>1153</v>
      </c>
      <c r="E1043" t="s">
        <v>4605</v>
      </c>
      <c r="G1043" t="s">
        <v>4606</v>
      </c>
      <c r="H1043" t="s">
        <v>1144</v>
      </c>
      <c r="I1043" t="s">
        <v>1144</v>
      </c>
      <c r="J1043" t="s">
        <v>1144</v>
      </c>
      <c r="K1043" t="s">
        <v>1144</v>
      </c>
      <c r="L1043">
        <v>1.26</v>
      </c>
      <c r="M1043">
        <v>4.5</v>
      </c>
      <c r="N1043">
        <v>0</v>
      </c>
      <c r="O1043" s="56">
        <v>0</v>
      </c>
      <c r="P1043" s="56">
        <v>0</v>
      </c>
      <c r="Q1043">
        <v>1</v>
      </c>
      <c r="R1043">
        <v>1</v>
      </c>
      <c r="S1043">
        <v>11</v>
      </c>
      <c r="T1043">
        <v>8</v>
      </c>
      <c r="U1043">
        <v>3</v>
      </c>
      <c r="V1043">
        <v>1</v>
      </c>
      <c r="X1043" t="s">
        <v>7757</v>
      </c>
      <c r="AA1043">
        <v>0</v>
      </c>
      <c r="AB1043">
        <v>0</v>
      </c>
      <c r="AC1043">
        <v>0</v>
      </c>
      <c r="AD1043">
        <v>0</v>
      </c>
      <c r="AE1043">
        <v>0</v>
      </c>
      <c r="AF1043">
        <v>0</v>
      </c>
      <c r="AG1043">
        <v>0</v>
      </c>
      <c r="AJ1043" s="56"/>
      <c r="AK1043" s="56"/>
      <c r="AL1043" s="56"/>
      <c r="AP1043" t="s">
        <v>1155</v>
      </c>
      <c r="AS1043" t="s">
        <v>1152</v>
      </c>
      <c r="AT1043">
        <v>1</v>
      </c>
      <c r="AV1043">
        <v>1</v>
      </c>
      <c r="AW1043">
        <v>1</v>
      </c>
      <c r="AX1043">
        <v>0.5</v>
      </c>
      <c r="AY1043" t="s">
        <v>1147</v>
      </c>
      <c r="AZ1043" t="s">
        <v>1147</v>
      </c>
      <c r="BA1043">
        <v>2</v>
      </c>
      <c r="BD1043">
        <v>1000000000</v>
      </c>
      <c r="BE1043">
        <v>2</v>
      </c>
      <c r="BF1043">
        <v>-1</v>
      </c>
      <c r="BG1043">
        <v>0</v>
      </c>
      <c r="BH1043">
        <v>0</v>
      </c>
      <c r="BI1043">
        <v>0</v>
      </c>
      <c r="BJ1043">
        <v>0</v>
      </c>
      <c r="BK1043">
        <v>0</v>
      </c>
      <c r="BL1043">
        <v>0</v>
      </c>
      <c r="BM1043">
        <v>2</v>
      </c>
      <c r="BN1043">
        <v>-1</v>
      </c>
      <c r="BO1043">
        <v>0</v>
      </c>
      <c r="BP1043">
        <v>0</v>
      </c>
      <c r="BR1043">
        <v>0</v>
      </c>
      <c r="BS1043">
        <v>0</v>
      </c>
      <c r="BX1043">
        <v>0</v>
      </c>
      <c r="BY1043">
        <v>1.26</v>
      </c>
      <c r="BZ1043">
        <v>0</v>
      </c>
      <c r="CA1043">
        <v>11.22</v>
      </c>
      <c r="CB1043">
        <v>0</v>
      </c>
      <c r="CC1043">
        <v>1</v>
      </c>
      <c r="CD1043" s="56">
        <v>42341</v>
      </c>
      <c r="CE1043" s="56">
        <v>42342</v>
      </c>
      <c r="CF1043" s="56">
        <v>42342</v>
      </c>
      <c r="CG1043" s="56">
        <v>42419</v>
      </c>
      <c r="CH1043" s="56"/>
      <c r="CI1043" s="56"/>
      <c r="CJ1043">
        <v>0</v>
      </c>
      <c r="CK1043">
        <v>0</v>
      </c>
      <c r="CL1043">
        <v>0</v>
      </c>
      <c r="CM1043">
        <v>0</v>
      </c>
      <c r="CN1043">
        <v>0</v>
      </c>
      <c r="CO1043">
        <v>0</v>
      </c>
      <c r="CP1043">
        <v>0.96</v>
      </c>
      <c r="CQ1043" t="s">
        <v>1154</v>
      </c>
      <c r="CR1043" t="s">
        <v>1153</v>
      </c>
      <c r="CS1043" t="s">
        <v>1748</v>
      </c>
      <c r="CT1043" t="s">
        <v>1397</v>
      </c>
      <c r="CU1043" t="s">
        <v>1396</v>
      </c>
      <c r="CV1043" t="s">
        <v>4607</v>
      </c>
      <c r="CW1043" t="s">
        <v>1727</v>
      </c>
      <c r="CX1043" t="s">
        <v>853</v>
      </c>
      <c r="DC1043" t="s">
        <v>1387</v>
      </c>
      <c r="DE1043" t="s">
        <v>1392</v>
      </c>
    </row>
    <row r="1044" spans="1:109" x14ac:dyDescent="0.25">
      <c r="A1044" t="s">
        <v>1025</v>
      </c>
      <c r="B1044">
        <v>2</v>
      </c>
      <c r="C1044" s="56">
        <v>42419</v>
      </c>
      <c r="D1044" t="s">
        <v>1153</v>
      </c>
      <c r="E1044" t="s">
        <v>4608</v>
      </c>
      <c r="G1044" t="s">
        <v>4609</v>
      </c>
      <c r="H1044" t="s">
        <v>1144</v>
      </c>
      <c r="I1044" t="s">
        <v>1144</v>
      </c>
      <c r="J1044" t="s">
        <v>1144</v>
      </c>
      <c r="K1044" t="s">
        <v>1144</v>
      </c>
      <c r="L1044">
        <v>1.92</v>
      </c>
      <c r="M1044">
        <v>5.78</v>
      </c>
      <c r="N1044">
        <v>0</v>
      </c>
      <c r="O1044" s="56">
        <v>0</v>
      </c>
      <c r="P1044" s="56">
        <v>0</v>
      </c>
      <c r="Q1044">
        <v>1</v>
      </c>
      <c r="R1044">
        <v>1</v>
      </c>
      <c r="S1044">
        <v>11</v>
      </c>
      <c r="T1044">
        <v>8</v>
      </c>
      <c r="U1044">
        <v>3</v>
      </c>
      <c r="V1044">
        <v>1</v>
      </c>
      <c r="X1044" t="s">
        <v>7755</v>
      </c>
      <c r="AA1044">
        <v>0</v>
      </c>
      <c r="AB1044">
        <v>0</v>
      </c>
      <c r="AC1044">
        <v>0</v>
      </c>
      <c r="AD1044">
        <v>0</v>
      </c>
      <c r="AE1044">
        <v>0</v>
      </c>
      <c r="AF1044">
        <v>0</v>
      </c>
      <c r="AG1044">
        <v>0</v>
      </c>
      <c r="AJ1044" s="56"/>
      <c r="AK1044" s="56"/>
      <c r="AL1044" s="56"/>
      <c r="AP1044" t="s">
        <v>1155</v>
      </c>
      <c r="AS1044" t="s">
        <v>1152</v>
      </c>
      <c r="AT1044">
        <v>1</v>
      </c>
      <c r="AV1044">
        <v>0</v>
      </c>
      <c r="AW1044">
        <v>0</v>
      </c>
      <c r="AX1044">
        <v>0</v>
      </c>
      <c r="AY1044" t="s">
        <v>1388</v>
      </c>
      <c r="AZ1044" t="s">
        <v>1388</v>
      </c>
      <c r="BA1044">
        <v>0</v>
      </c>
      <c r="BD1044">
        <v>1000000000</v>
      </c>
      <c r="BE1044">
        <v>4</v>
      </c>
      <c r="BF1044">
        <v>0</v>
      </c>
      <c r="BG1044">
        <v>0</v>
      </c>
      <c r="BH1044">
        <v>0</v>
      </c>
      <c r="BI1044">
        <v>0</v>
      </c>
      <c r="BJ1044">
        <v>0</v>
      </c>
      <c r="BK1044">
        <v>0</v>
      </c>
      <c r="BL1044">
        <v>0</v>
      </c>
      <c r="BM1044">
        <v>4</v>
      </c>
      <c r="BN1044">
        <v>0</v>
      </c>
      <c r="BO1044">
        <v>0</v>
      </c>
      <c r="BP1044">
        <v>0</v>
      </c>
      <c r="BR1044">
        <v>0</v>
      </c>
      <c r="BS1044">
        <v>0</v>
      </c>
      <c r="BX1044">
        <v>0</v>
      </c>
      <c r="BY1044">
        <v>0</v>
      </c>
      <c r="BZ1044">
        <v>0</v>
      </c>
      <c r="CA1044">
        <v>0</v>
      </c>
      <c r="CB1044">
        <v>0</v>
      </c>
      <c r="CC1044">
        <v>1</v>
      </c>
      <c r="CD1044" s="56">
        <v>42095</v>
      </c>
      <c r="CE1044" s="56">
        <v>42342</v>
      </c>
      <c r="CF1044" s="56">
        <v>42342</v>
      </c>
      <c r="CG1044" s="56">
        <v>42419</v>
      </c>
      <c r="CH1044" s="56"/>
      <c r="CI1044" s="56"/>
      <c r="CJ1044">
        <v>0</v>
      </c>
      <c r="CK1044">
        <v>0</v>
      </c>
      <c r="CL1044">
        <v>0</v>
      </c>
      <c r="CM1044">
        <v>0</v>
      </c>
      <c r="CN1044">
        <v>0</v>
      </c>
      <c r="CO1044">
        <v>0</v>
      </c>
      <c r="CP1044">
        <v>0.96</v>
      </c>
      <c r="CQ1044" t="s">
        <v>1154</v>
      </c>
      <c r="CR1044" t="s">
        <v>1153</v>
      </c>
      <c r="CS1044" t="s">
        <v>1748</v>
      </c>
      <c r="CT1044" t="s">
        <v>1397</v>
      </c>
      <c r="CU1044" t="s">
        <v>1396</v>
      </c>
      <c r="CV1044" t="s">
        <v>4610</v>
      </c>
      <c r="CW1044" t="s">
        <v>1738</v>
      </c>
      <c r="CX1044" t="s">
        <v>853</v>
      </c>
      <c r="DC1044" t="s">
        <v>1387</v>
      </c>
      <c r="DE1044" t="s">
        <v>1392</v>
      </c>
    </row>
    <row r="1045" spans="1:109" x14ac:dyDescent="0.25">
      <c r="A1045" t="s">
        <v>1025</v>
      </c>
      <c r="B1045">
        <v>2</v>
      </c>
      <c r="C1045" s="56">
        <v>42419</v>
      </c>
      <c r="D1045" t="s">
        <v>1153</v>
      </c>
      <c r="E1045" t="s">
        <v>4611</v>
      </c>
      <c r="G1045" t="s">
        <v>4612</v>
      </c>
      <c r="H1045" t="s">
        <v>1144</v>
      </c>
      <c r="I1045" t="s">
        <v>1144</v>
      </c>
      <c r="J1045" t="s">
        <v>1144</v>
      </c>
      <c r="K1045" t="s">
        <v>1144</v>
      </c>
      <c r="L1045">
        <v>2.5099999999999998</v>
      </c>
      <c r="M1045">
        <v>7.65</v>
      </c>
      <c r="N1045">
        <v>0</v>
      </c>
      <c r="O1045" s="56">
        <v>0</v>
      </c>
      <c r="P1045" s="56">
        <v>0</v>
      </c>
      <c r="Q1045">
        <v>1</v>
      </c>
      <c r="R1045">
        <v>1</v>
      </c>
      <c r="S1045">
        <v>11</v>
      </c>
      <c r="T1045">
        <v>8</v>
      </c>
      <c r="U1045">
        <v>3</v>
      </c>
      <c r="V1045">
        <v>1</v>
      </c>
      <c r="X1045" t="s">
        <v>7755</v>
      </c>
      <c r="AA1045">
        <v>0</v>
      </c>
      <c r="AB1045">
        <v>0</v>
      </c>
      <c r="AC1045">
        <v>0</v>
      </c>
      <c r="AD1045">
        <v>0</v>
      </c>
      <c r="AE1045">
        <v>0</v>
      </c>
      <c r="AF1045">
        <v>0</v>
      </c>
      <c r="AG1045">
        <v>0</v>
      </c>
      <c r="AJ1045" s="56"/>
      <c r="AK1045" s="56"/>
      <c r="AL1045" s="56"/>
      <c r="AP1045" t="s">
        <v>1155</v>
      </c>
      <c r="AS1045" t="s">
        <v>1152</v>
      </c>
      <c r="AT1045">
        <v>1</v>
      </c>
      <c r="AV1045">
        <v>0</v>
      </c>
      <c r="AW1045">
        <v>0</v>
      </c>
      <c r="AX1045">
        <v>0</v>
      </c>
      <c r="AY1045" t="s">
        <v>1388</v>
      </c>
      <c r="AZ1045" t="s">
        <v>1388</v>
      </c>
      <c r="BA1045">
        <v>0</v>
      </c>
      <c r="BD1045">
        <v>1000000000</v>
      </c>
      <c r="BE1045">
        <v>4</v>
      </c>
      <c r="BF1045">
        <v>0</v>
      </c>
      <c r="BG1045">
        <v>0</v>
      </c>
      <c r="BH1045">
        <v>0</v>
      </c>
      <c r="BI1045">
        <v>0</v>
      </c>
      <c r="BJ1045">
        <v>0</v>
      </c>
      <c r="BK1045">
        <v>0</v>
      </c>
      <c r="BL1045">
        <v>0</v>
      </c>
      <c r="BM1045">
        <v>4</v>
      </c>
      <c r="BN1045">
        <v>0</v>
      </c>
      <c r="BO1045">
        <v>0</v>
      </c>
      <c r="BP1045">
        <v>0</v>
      </c>
      <c r="BR1045">
        <v>0</v>
      </c>
      <c r="BS1045">
        <v>0</v>
      </c>
      <c r="BX1045">
        <v>0</v>
      </c>
      <c r="BY1045">
        <v>0</v>
      </c>
      <c r="BZ1045">
        <v>0</v>
      </c>
      <c r="CA1045">
        <v>0</v>
      </c>
      <c r="CB1045">
        <v>0</v>
      </c>
      <c r="CC1045">
        <v>1</v>
      </c>
      <c r="CD1045" s="56">
        <v>42095</v>
      </c>
      <c r="CE1045" s="56">
        <v>42342</v>
      </c>
      <c r="CF1045" s="56">
        <v>42342</v>
      </c>
      <c r="CG1045" s="56">
        <v>42419</v>
      </c>
      <c r="CH1045" s="56"/>
      <c r="CI1045" s="56"/>
      <c r="CJ1045">
        <v>0</v>
      </c>
      <c r="CK1045">
        <v>0</v>
      </c>
      <c r="CL1045">
        <v>0</v>
      </c>
      <c r="CM1045">
        <v>0</v>
      </c>
      <c r="CN1045">
        <v>0</v>
      </c>
      <c r="CO1045">
        <v>0</v>
      </c>
      <c r="CP1045">
        <v>0.96</v>
      </c>
      <c r="CQ1045" t="s">
        <v>1154</v>
      </c>
      <c r="CR1045" t="s">
        <v>1153</v>
      </c>
      <c r="CS1045" t="s">
        <v>1748</v>
      </c>
      <c r="CT1045" t="s">
        <v>1397</v>
      </c>
      <c r="CU1045" t="s">
        <v>1396</v>
      </c>
      <c r="CV1045" t="s">
        <v>4613</v>
      </c>
      <c r="CW1045" t="s">
        <v>1738</v>
      </c>
      <c r="CX1045" t="s">
        <v>853</v>
      </c>
      <c r="DC1045" t="s">
        <v>1387</v>
      </c>
      <c r="DE1045" t="s">
        <v>1392</v>
      </c>
    </row>
    <row r="1046" spans="1:109" x14ac:dyDescent="0.25">
      <c r="A1046" t="s">
        <v>1025</v>
      </c>
      <c r="B1046">
        <v>2</v>
      </c>
      <c r="C1046" s="56">
        <v>42419</v>
      </c>
      <c r="D1046" t="s">
        <v>1153</v>
      </c>
      <c r="E1046" t="s">
        <v>4614</v>
      </c>
      <c r="G1046" t="s">
        <v>4615</v>
      </c>
      <c r="H1046" t="s">
        <v>1144</v>
      </c>
      <c r="I1046" t="s">
        <v>1144</v>
      </c>
      <c r="J1046" t="s">
        <v>1144</v>
      </c>
      <c r="K1046" t="s">
        <v>1144</v>
      </c>
      <c r="L1046">
        <v>5.94</v>
      </c>
      <c r="M1046">
        <v>13.42</v>
      </c>
      <c r="N1046">
        <v>0</v>
      </c>
      <c r="O1046" s="56">
        <v>0</v>
      </c>
      <c r="P1046" s="56">
        <v>0</v>
      </c>
      <c r="Q1046">
        <v>1</v>
      </c>
      <c r="R1046">
        <v>1</v>
      </c>
      <c r="S1046">
        <v>11</v>
      </c>
      <c r="T1046">
        <v>8</v>
      </c>
      <c r="U1046">
        <v>3</v>
      </c>
      <c r="V1046">
        <v>1</v>
      </c>
      <c r="X1046" t="s">
        <v>7755</v>
      </c>
      <c r="AA1046">
        <v>0</v>
      </c>
      <c r="AB1046">
        <v>0</v>
      </c>
      <c r="AC1046">
        <v>0</v>
      </c>
      <c r="AD1046">
        <v>0</v>
      </c>
      <c r="AE1046">
        <v>0</v>
      </c>
      <c r="AF1046">
        <v>0</v>
      </c>
      <c r="AG1046">
        <v>0</v>
      </c>
      <c r="AJ1046" s="56"/>
      <c r="AK1046" s="56"/>
      <c r="AL1046" s="56"/>
      <c r="AP1046" t="s">
        <v>1155</v>
      </c>
      <c r="AS1046" t="s">
        <v>1152</v>
      </c>
      <c r="AT1046">
        <v>1</v>
      </c>
      <c r="AV1046">
        <v>0</v>
      </c>
      <c r="AW1046">
        <v>0</v>
      </c>
      <c r="AX1046">
        <v>0</v>
      </c>
      <c r="AY1046" t="s">
        <v>1388</v>
      </c>
      <c r="AZ1046" t="s">
        <v>1388</v>
      </c>
      <c r="BA1046">
        <v>0</v>
      </c>
      <c r="BD1046">
        <v>1000000000</v>
      </c>
      <c r="BE1046">
        <v>5</v>
      </c>
      <c r="BF1046">
        <v>0</v>
      </c>
      <c r="BG1046">
        <v>0</v>
      </c>
      <c r="BH1046">
        <v>0</v>
      </c>
      <c r="BI1046">
        <v>0</v>
      </c>
      <c r="BJ1046">
        <v>0</v>
      </c>
      <c r="BK1046">
        <v>0</v>
      </c>
      <c r="BL1046">
        <v>0</v>
      </c>
      <c r="BM1046">
        <v>5</v>
      </c>
      <c r="BN1046">
        <v>0</v>
      </c>
      <c r="BO1046">
        <v>0</v>
      </c>
      <c r="BP1046">
        <v>0</v>
      </c>
      <c r="BR1046">
        <v>0</v>
      </c>
      <c r="BS1046">
        <v>0</v>
      </c>
      <c r="BX1046">
        <v>0</v>
      </c>
      <c r="BY1046">
        <v>0</v>
      </c>
      <c r="BZ1046">
        <v>0</v>
      </c>
      <c r="CA1046">
        <v>0</v>
      </c>
      <c r="CB1046">
        <v>0</v>
      </c>
      <c r="CC1046">
        <v>1</v>
      </c>
      <c r="CD1046" s="56">
        <v>42095</v>
      </c>
      <c r="CE1046" s="56">
        <v>42342</v>
      </c>
      <c r="CF1046" s="56">
        <v>42342</v>
      </c>
      <c r="CG1046" s="56">
        <v>42419</v>
      </c>
      <c r="CH1046" s="56"/>
      <c r="CI1046" s="56"/>
      <c r="CJ1046">
        <v>0</v>
      </c>
      <c r="CK1046">
        <v>0</v>
      </c>
      <c r="CL1046">
        <v>0</v>
      </c>
      <c r="CM1046">
        <v>0</v>
      </c>
      <c r="CN1046">
        <v>0</v>
      </c>
      <c r="CO1046">
        <v>0</v>
      </c>
      <c r="CP1046">
        <v>0.96</v>
      </c>
      <c r="CQ1046" t="s">
        <v>1154</v>
      </c>
      <c r="CR1046" t="s">
        <v>1153</v>
      </c>
      <c r="CS1046" t="s">
        <v>1748</v>
      </c>
      <c r="CT1046" t="s">
        <v>1397</v>
      </c>
      <c r="CU1046" t="s">
        <v>1396</v>
      </c>
      <c r="CV1046" t="s">
        <v>4616</v>
      </c>
      <c r="CW1046" t="s">
        <v>1738</v>
      </c>
      <c r="CX1046" t="s">
        <v>853</v>
      </c>
      <c r="DC1046" t="s">
        <v>1387</v>
      </c>
      <c r="DE1046" t="s">
        <v>1392</v>
      </c>
    </row>
    <row r="1047" spans="1:109" x14ac:dyDescent="0.25">
      <c r="A1047" t="s">
        <v>1025</v>
      </c>
      <c r="B1047">
        <v>2</v>
      </c>
      <c r="C1047" s="56">
        <v>42419</v>
      </c>
      <c r="D1047" t="s">
        <v>1153</v>
      </c>
      <c r="E1047" t="s">
        <v>4617</v>
      </c>
      <c r="G1047" t="s">
        <v>4618</v>
      </c>
      <c r="H1047" t="s">
        <v>1144</v>
      </c>
      <c r="I1047" t="s">
        <v>1144</v>
      </c>
      <c r="J1047" t="s">
        <v>1144</v>
      </c>
      <c r="K1047" t="s">
        <v>1144</v>
      </c>
      <c r="L1047">
        <v>1.17</v>
      </c>
      <c r="M1047">
        <v>3.82</v>
      </c>
      <c r="N1047">
        <v>0</v>
      </c>
      <c r="O1047" s="56">
        <v>0</v>
      </c>
      <c r="P1047" s="56">
        <v>0</v>
      </c>
      <c r="Q1047">
        <v>1</v>
      </c>
      <c r="R1047">
        <v>1</v>
      </c>
      <c r="S1047">
        <v>11</v>
      </c>
      <c r="T1047">
        <v>8</v>
      </c>
      <c r="U1047">
        <v>3</v>
      </c>
      <c r="V1047">
        <v>1</v>
      </c>
      <c r="X1047" t="s">
        <v>7755</v>
      </c>
      <c r="AA1047">
        <v>0</v>
      </c>
      <c r="AB1047">
        <v>0</v>
      </c>
      <c r="AC1047">
        <v>0</v>
      </c>
      <c r="AD1047">
        <v>0</v>
      </c>
      <c r="AE1047">
        <v>0</v>
      </c>
      <c r="AF1047">
        <v>0</v>
      </c>
      <c r="AG1047">
        <v>0</v>
      </c>
      <c r="AJ1047" s="56"/>
      <c r="AK1047" s="56"/>
      <c r="AL1047" s="56"/>
      <c r="AP1047" t="s">
        <v>1155</v>
      </c>
      <c r="AS1047" t="s">
        <v>1152</v>
      </c>
      <c r="AT1047">
        <v>1</v>
      </c>
      <c r="AV1047">
        <v>0</v>
      </c>
      <c r="AW1047">
        <v>0</v>
      </c>
      <c r="AX1047">
        <v>0</v>
      </c>
      <c r="AY1047" t="s">
        <v>1388</v>
      </c>
      <c r="AZ1047" t="s">
        <v>1388</v>
      </c>
      <c r="BA1047">
        <v>0</v>
      </c>
      <c r="BD1047">
        <v>1000000000</v>
      </c>
      <c r="BE1047">
        <v>5</v>
      </c>
      <c r="BF1047">
        <v>0</v>
      </c>
      <c r="BG1047">
        <v>0</v>
      </c>
      <c r="BH1047">
        <v>0</v>
      </c>
      <c r="BI1047">
        <v>0</v>
      </c>
      <c r="BJ1047">
        <v>0</v>
      </c>
      <c r="BK1047">
        <v>0</v>
      </c>
      <c r="BL1047">
        <v>0</v>
      </c>
      <c r="BM1047">
        <v>5</v>
      </c>
      <c r="BN1047">
        <v>0</v>
      </c>
      <c r="BO1047">
        <v>0</v>
      </c>
      <c r="BP1047">
        <v>0</v>
      </c>
      <c r="BR1047">
        <v>0</v>
      </c>
      <c r="BS1047">
        <v>0</v>
      </c>
      <c r="BX1047">
        <v>0</v>
      </c>
      <c r="BY1047">
        <v>0</v>
      </c>
      <c r="BZ1047">
        <v>0</v>
      </c>
      <c r="CA1047">
        <v>0</v>
      </c>
      <c r="CB1047">
        <v>0</v>
      </c>
      <c r="CC1047">
        <v>1</v>
      </c>
      <c r="CD1047" s="56">
        <v>42095</v>
      </c>
      <c r="CE1047" s="56">
        <v>42342</v>
      </c>
      <c r="CF1047" s="56">
        <v>42342</v>
      </c>
      <c r="CG1047" s="56">
        <v>42419</v>
      </c>
      <c r="CH1047" s="56"/>
      <c r="CI1047" s="56"/>
      <c r="CJ1047">
        <v>0</v>
      </c>
      <c r="CK1047">
        <v>0</v>
      </c>
      <c r="CL1047">
        <v>0</v>
      </c>
      <c r="CM1047">
        <v>0</v>
      </c>
      <c r="CN1047">
        <v>0</v>
      </c>
      <c r="CO1047">
        <v>0</v>
      </c>
      <c r="CP1047">
        <v>0.96</v>
      </c>
      <c r="CQ1047" t="s">
        <v>1154</v>
      </c>
      <c r="CR1047" t="s">
        <v>1153</v>
      </c>
      <c r="CS1047" t="s">
        <v>1748</v>
      </c>
      <c r="CT1047" t="s">
        <v>1397</v>
      </c>
      <c r="CU1047" t="s">
        <v>1396</v>
      </c>
      <c r="CV1047" t="s">
        <v>4619</v>
      </c>
      <c r="CW1047" t="s">
        <v>1738</v>
      </c>
      <c r="CX1047" t="s">
        <v>853</v>
      </c>
      <c r="DC1047" t="s">
        <v>1387</v>
      </c>
      <c r="DE1047" t="s">
        <v>1392</v>
      </c>
    </row>
    <row r="1048" spans="1:109" x14ac:dyDescent="0.25">
      <c r="A1048" t="s">
        <v>1025</v>
      </c>
      <c r="B1048">
        <v>2</v>
      </c>
      <c r="C1048" s="56">
        <v>42419</v>
      </c>
      <c r="D1048" t="s">
        <v>1153</v>
      </c>
      <c r="E1048" t="s">
        <v>4620</v>
      </c>
      <c r="G1048" t="s">
        <v>4621</v>
      </c>
      <c r="H1048" t="s">
        <v>1144</v>
      </c>
      <c r="I1048" t="s">
        <v>1144</v>
      </c>
      <c r="J1048" t="s">
        <v>1144</v>
      </c>
      <c r="K1048" t="s">
        <v>1144</v>
      </c>
      <c r="L1048">
        <v>1.98</v>
      </c>
      <c r="M1048">
        <v>7.19</v>
      </c>
      <c r="N1048">
        <v>0</v>
      </c>
      <c r="O1048" s="56">
        <v>0</v>
      </c>
      <c r="P1048" s="56">
        <v>0</v>
      </c>
      <c r="Q1048">
        <v>1</v>
      </c>
      <c r="R1048">
        <v>1</v>
      </c>
      <c r="S1048">
        <v>11</v>
      </c>
      <c r="T1048">
        <v>8</v>
      </c>
      <c r="U1048">
        <v>3</v>
      </c>
      <c r="V1048">
        <v>1</v>
      </c>
      <c r="X1048" t="s">
        <v>7755</v>
      </c>
      <c r="AA1048">
        <v>0</v>
      </c>
      <c r="AB1048">
        <v>0</v>
      </c>
      <c r="AC1048">
        <v>0</v>
      </c>
      <c r="AD1048">
        <v>0</v>
      </c>
      <c r="AE1048">
        <v>0</v>
      </c>
      <c r="AF1048">
        <v>0</v>
      </c>
      <c r="AG1048">
        <v>0</v>
      </c>
      <c r="AJ1048" s="56"/>
      <c r="AK1048" s="56"/>
      <c r="AL1048" s="56"/>
      <c r="AM1048">
        <v>1</v>
      </c>
      <c r="AP1048" t="s">
        <v>1155</v>
      </c>
      <c r="AS1048" t="s">
        <v>1152</v>
      </c>
      <c r="AT1048">
        <v>1</v>
      </c>
      <c r="AV1048">
        <v>2</v>
      </c>
      <c r="AW1048">
        <v>2</v>
      </c>
      <c r="AX1048">
        <v>1</v>
      </c>
      <c r="AY1048" t="s">
        <v>1147</v>
      </c>
      <c r="AZ1048" t="s">
        <v>1147</v>
      </c>
      <c r="BA1048">
        <v>2</v>
      </c>
      <c r="BD1048">
        <v>1000000000</v>
      </c>
      <c r="BE1048">
        <v>3</v>
      </c>
      <c r="BF1048">
        <v>-0.5</v>
      </c>
      <c r="BG1048">
        <v>0</v>
      </c>
      <c r="BH1048">
        <v>0</v>
      </c>
      <c r="BI1048">
        <v>0</v>
      </c>
      <c r="BJ1048">
        <v>0</v>
      </c>
      <c r="BK1048">
        <v>0</v>
      </c>
      <c r="BL1048">
        <v>0</v>
      </c>
      <c r="BM1048">
        <v>3</v>
      </c>
      <c r="BN1048">
        <v>-0.5</v>
      </c>
      <c r="BO1048">
        <v>0</v>
      </c>
      <c r="BP1048">
        <v>0</v>
      </c>
      <c r="BR1048">
        <v>0</v>
      </c>
      <c r="BS1048">
        <v>1</v>
      </c>
      <c r="BX1048">
        <v>0</v>
      </c>
      <c r="BY1048">
        <v>1.98</v>
      </c>
      <c r="BZ1048">
        <v>0</v>
      </c>
      <c r="CA1048">
        <v>11.48</v>
      </c>
      <c r="CB1048">
        <v>0</v>
      </c>
      <c r="CC1048">
        <v>1</v>
      </c>
      <c r="CD1048" s="56">
        <v>42095</v>
      </c>
      <c r="CE1048" s="56">
        <v>42342</v>
      </c>
      <c r="CF1048" s="56">
        <v>42342</v>
      </c>
      <c r="CG1048" s="56">
        <v>42419</v>
      </c>
      <c r="CH1048" s="56"/>
      <c r="CI1048" s="56"/>
      <c r="CJ1048">
        <v>0</v>
      </c>
      <c r="CK1048">
        <v>0</v>
      </c>
      <c r="CL1048">
        <v>0</v>
      </c>
      <c r="CM1048">
        <v>0</v>
      </c>
      <c r="CN1048">
        <v>0</v>
      </c>
      <c r="CO1048">
        <v>0</v>
      </c>
      <c r="CP1048">
        <v>0.96</v>
      </c>
      <c r="CQ1048" t="s">
        <v>1154</v>
      </c>
      <c r="CR1048" t="s">
        <v>1153</v>
      </c>
      <c r="CS1048" t="s">
        <v>1748</v>
      </c>
      <c r="CT1048" t="s">
        <v>1397</v>
      </c>
      <c r="CU1048" t="s">
        <v>1396</v>
      </c>
      <c r="CV1048" t="s">
        <v>4622</v>
      </c>
      <c r="CW1048" t="s">
        <v>1738</v>
      </c>
      <c r="CX1048" t="s">
        <v>853</v>
      </c>
      <c r="DC1048" t="s">
        <v>1387</v>
      </c>
      <c r="DE1048" t="s">
        <v>1392</v>
      </c>
    </row>
    <row r="1049" spans="1:109" x14ac:dyDescent="0.25">
      <c r="A1049" t="s">
        <v>1025</v>
      </c>
      <c r="B1049">
        <v>2</v>
      </c>
      <c r="C1049" s="56">
        <v>42419</v>
      </c>
      <c r="D1049" t="s">
        <v>1153</v>
      </c>
      <c r="E1049" t="s">
        <v>4623</v>
      </c>
      <c r="G1049" t="s">
        <v>4624</v>
      </c>
      <c r="H1049" t="s">
        <v>1144</v>
      </c>
      <c r="I1049" t="s">
        <v>1144</v>
      </c>
      <c r="J1049" t="s">
        <v>1144</v>
      </c>
      <c r="K1049" t="s">
        <v>1144</v>
      </c>
      <c r="L1049">
        <v>1.02</v>
      </c>
      <c r="M1049">
        <v>3.06</v>
      </c>
      <c r="N1049">
        <v>0</v>
      </c>
      <c r="O1049" s="56">
        <v>0</v>
      </c>
      <c r="P1049" s="56">
        <v>0</v>
      </c>
      <c r="Q1049">
        <v>1</v>
      </c>
      <c r="R1049">
        <v>1</v>
      </c>
      <c r="S1049">
        <v>11</v>
      </c>
      <c r="T1049">
        <v>8</v>
      </c>
      <c r="U1049">
        <v>3</v>
      </c>
      <c r="V1049">
        <v>1</v>
      </c>
      <c r="X1049" t="s">
        <v>7755</v>
      </c>
      <c r="AA1049">
        <v>0</v>
      </c>
      <c r="AB1049">
        <v>0</v>
      </c>
      <c r="AC1049">
        <v>0</v>
      </c>
      <c r="AD1049">
        <v>0</v>
      </c>
      <c r="AE1049">
        <v>0</v>
      </c>
      <c r="AF1049">
        <v>0</v>
      </c>
      <c r="AG1049">
        <v>0</v>
      </c>
      <c r="AJ1049" s="56"/>
      <c r="AK1049" s="56"/>
      <c r="AL1049" s="56"/>
      <c r="AP1049" t="s">
        <v>1155</v>
      </c>
      <c r="AS1049" t="s">
        <v>1152</v>
      </c>
      <c r="AT1049">
        <v>1</v>
      </c>
      <c r="AV1049">
        <v>0</v>
      </c>
      <c r="AW1049">
        <v>0</v>
      </c>
      <c r="AX1049">
        <v>0</v>
      </c>
      <c r="AY1049" t="s">
        <v>1388</v>
      </c>
      <c r="AZ1049" t="s">
        <v>1388</v>
      </c>
      <c r="BA1049">
        <v>0</v>
      </c>
      <c r="BD1049">
        <v>1000000000</v>
      </c>
      <c r="BE1049">
        <v>5</v>
      </c>
      <c r="BF1049">
        <v>0</v>
      </c>
      <c r="BG1049">
        <v>0</v>
      </c>
      <c r="BH1049">
        <v>0</v>
      </c>
      <c r="BI1049">
        <v>0</v>
      </c>
      <c r="BJ1049">
        <v>0</v>
      </c>
      <c r="BK1049">
        <v>0</v>
      </c>
      <c r="BL1049">
        <v>0</v>
      </c>
      <c r="BM1049">
        <v>5</v>
      </c>
      <c r="BN1049">
        <v>0</v>
      </c>
      <c r="BO1049">
        <v>0</v>
      </c>
      <c r="BP1049">
        <v>0</v>
      </c>
      <c r="BR1049">
        <v>0</v>
      </c>
      <c r="BS1049">
        <v>0</v>
      </c>
      <c r="BX1049">
        <v>0</v>
      </c>
      <c r="BY1049">
        <v>0</v>
      </c>
      <c r="BZ1049">
        <v>0</v>
      </c>
      <c r="CA1049">
        <v>0</v>
      </c>
      <c r="CB1049">
        <v>0</v>
      </c>
      <c r="CC1049">
        <v>1</v>
      </c>
      <c r="CD1049" s="56">
        <v>42095</v>
      </c>
      <c r="CE1049" s="56">
        <v>42342</v>
      </c>
      <c r="CF1049" s="56">
        <v>42342</v>
      </c>
      <c r="CG1049" s="56">
        <v>42419</v>
      </c>
      <c r="CH1049" s="56"/>
      <c r="CI1049" s="56"/>
      <c r="CJ1049">
        <v>0</v>
      </c>
      <c r="CK1049">
        <v>0</v>
      </c>
      <c r="CL1049">
        <v>0</v>
      </c>
      <c r="CM1049">
        <v>0</v>
      </c>
      <c r="CN1049">
        <v>0</v>
      </c>
      <c r="CO1049">
        <v>0</v>
      </c>
      <c r="CP1049">
        <v>0.96</v>
      </c>
      <c r="CQ1049" t="s">
        <v>1154</v>
      </c>
      <c r="CR1049" t="s">
        <v>1153</v>
      </c>
      <c r="CS1049" t="s">
        <v>1748</v>
      </c>
      <c r="CT1049" t="s">
        <v>1397</v>
      </c>
      <c r="CU1049" t="s">
        <v>1396</v>
      </c>
      <c r="CV1049" t="s">
        <v>4625</v>
      </c>
      <c r="CW1049" t="s">
        <v>1738</v>
      </c>
      <c r="CX1049" t="s">
        <v>853</v>
      </c>
      <c r="DC1049" t="s">
        <v>1387</v>
      </c>
      <c r="DE1049" t="s">
        <v>1392</v>
      </c>
    </row>
    <row r="1050" spans="1:109" x14ac:dyDescent="0.25">
      <c r="A1050" t="s">
        <v>1025</v>
      </c>
      <c r="B1050">
        <v>2</v>
      </c>
      <c r="C1050" s="56">
        <v>42419</v>
      </c>
      <c r="D1050" t="s">
        <v>1153</v>
      </c>
      <c r="E1050" t="s">
        <v>4626</v>
      </c>
      <c r="G1050" t="s">
        <v>4627</v>
      </c>
      <c r="H1050" t="s">
        <v>1144</v>
      </c>
      <c r="I1050" t="s">
        <v>1144</v>
      </c>
      <c r="J1050" t="s">
        <v>1144</v>
      </c>
      <c r="K1050" t="s">
        <v>1144</v>
      </c>
      <c r="L1050">
        <v>8.83</v>
      </c>
      <c r="M1050">
        <v>22.09</v>
      </c>
      <c r="N1050">
        <v>0</v>
      </c>
      <c r="O1050" s="56">
        <v>0</v>
      </c>
      <c r="P1050" s="56">
        <v>0</v>
      </c>
      <c r="Q1050">
        <v>1</v>
      </c>
      <c r="R1050">
        <v>1</v>
      </c>
      <c r="S1050">
        <v>11</v>
      </c>
      <c r="T1050">
        <v>8</v>
      </c>
      <c r="U1050">
        <v>3</v>
      </c>
      <c r="V1050">
        <v>1</v>
      </c>
      <c r="W1050" t="s">
        <v>1156</v>
      </c>
      <c r="X1050" t="s">
        <v>7755</v>
      </c>
      <c r="AA1050">
        <v>0</v>
      </c>
      <c r="AB1050">
        <v>0</v>
      </c>
      <c r="AC1050">
        <v>0</v>
      </c>
      <c r="AD1050">
        <v>0</v>
      </c>
      <c r="AE1050">
        <v>0</v>
      </c>
      <c r="AF1050">
        <v>0</v>
      </c>
      <c r="AG1050">
        <v>0</v>
      </c>
      <c r="AJ1050" s="56"/>
      <c r="AK1050" s="56"/>
      <c r="AL1050" s="56"/>
      <c r="AM1050">
        <v>3</v>
      </c>
      <c r="AP1050" t="s">
        <v>1155</v>
      </c>
      <c r="AS1050" t="s">
        <v>1152</v>
      </c>
      <c r="AT1050">
        <v>1</v>
      </c>
      <c r="AV1050">
        <v>4</v>
      </c>
      <c r="AW1050">
        <v>3</v>
      </c>
      <c r="AX1050">
        <v>1</v>
      </c>
      <c r="AY1050" t="s">
        <v>1148</v>
      </c>
      <c r="AZ1050" t="s">
        <v>1148</v>
      </c>
      <c r="BA1050">
        <v>4</v>
      </c>
      <c r="BD1050">
        <v>1000000000</v>
      </c>
      <c r="BE1050">
        <v>4</v>
      </c>
      <c r="BF1050">
        <v>0</v>
      </c>
      <c r="BG1050">
        <v>0</v>
      </c>
      <c r="BH1050">
        <v>0</v>
      </c>
      <c r="BI1050">
        <v>0</v>
      </c>
      <c r="BJ1050">
        <v>0</v>
      </c>
      <c r="BK1050">
        <v>0</v>
      </c>
      <c r="BL1050">
        <v>0</v>
      </c>
      <c r="BM1050">
        <v>4</v>
      </c>
      <c r="BN1050">
        <v>0</v>
      </c>
      <c r="BO1050">
        <v>0</v>
      </c>
      <c r="BP1050">
        <v>0</v>
      </c>
      <c r="BR1050">
        <v>0</v>
      </c>
      <c r="BS1050">
        <v>1</v>
      </c>
      <c r="BX1050">
        <v>0</v>
      </c>
      <c r="BY1050">
        <v>0</v>
      </c>
      <c r="BZ1050">
        <v>0</v>
      </c>
      <c r="CA1050">
        <v>6.55</v>
      </c>
      <c r="CB1050">
        <v>0</v>
      </c>
      <c r="CC1050">
        <v>1</v>
      </c>
      <c r="CD1050" s="56">
        <v>42095</v>
      </c>
      <c r="CE1050" s="56">
        <v>42342</v>
      </c>
      <c r="CF1050" s="56">
        <v>42342</v>
      </c>
      <c r="CG1050" s="56">
        <v>42419</v>
      </c>
      <c r="CH1050" s="56"/>
      <c r="CI1050" s="56"/>
      <c r="CJ1050">
        <v>0</v>
      </c>
      <c r="CK1050">
        <v>0</v>
      </c>
      <c r="CL1050">
        <v>0</v>
      </c>
      <c r="CM1050">
        <v>0</v>
      </c>
      <c r="CN1050">
        <v>0</v>
      </c>
      <c r="CO1050">
        <v>0.96</v>
      </c>
      <c r="CP1050">
        <v>0</v>
      </c>
      <c r="CQ1050" t="s">
        <v>1154</v>
      </c>
      <c r="CR1050" t="s">
        <v>1153</v>
      </c>
      <c r="CS1050" t="s">
        <v>1748</v>
      </c>
      <c r="CT1050" t="s">
        <v>1397</v>
      </c>
      <c r="CU1050" t="s">
        <v>1396</v>
      </c>
      <c r="CV1050" t="s">
        <v>4628</v>
      </c>
      <c r="CW1050" t="s">
        <v>2121</v>
      </c>
      <c r="CX1050" t="s">
        <v>853</v>
      </c>
      <c r="DC1050" t="s">
        <v>1387</v>
      </c>
      <c r="DE1050" t="s">
        <v>1392</v>
      </c>
    </row>
    <row r="1051" spans="1:109" x14ac:dyDescent="0.25">
      <c r="A1051" t="s">
        <v>1025</v>
      </c>
      <c r="B1051">
        <v>2</v>
      </c>
      <c r="C1051" s="56">
        <v>42419</v>
      </c>
      <c r="D1051" t="s">
        <v>1153</v>
      </c>
      <c r="E1051" t="s">
        <v>4629</v>
      </c>
      <c r="G1051" t="s">
        <v>4630</v>
      </c>
      <c r="H1051" t="s">
        <v>1144</v>
      </c>
      <c r="I1051" t="s">
        <v>1144</v>
      </c>
      <c r="J1051" t="s">
        <v>1144</v>
      </c>
      <c r="K1051" t="s">
        <v>1144</v>
      </c>
      <c r="L1051">
        <v>3.95</v>
      </c>
      <c r="M1051">
        <v>9.24</v>
      </c>
      <c r="N1051">
        <v>0</v>
      </c>
      <c r="O1051" s="56">
        <v>0</v>
      </c>
      <c r="P1051" s="56">
        <v>0</v>
      </c>
      <c r="Q1051">
        <v>1</v>
      </c>
      <c r="R1051">
        <v>1</v>
      </c>
      <c r="S1051">
        <v>11</v>
      </c>
      <c r="T1051">
        <v>8</v>
      </c>
      <c r="U1051">
        <v>3</v>
      </c>
      <c r="V1051">
        <v>1</v>
      </c>
      <c r="W1051" t="s">
        <v>1156</v>
      </c>
      <c r="X1051" t="s">
        <v>7755</v>
      </c>
      <c r="AA1051">
        <v>0</v>
      </c>
      <c r="AB1051">
        <v>0</v>
      </c>
      <c r="AC1051">
        <v>0</v>
      </c>
      <c r="AD1051">
        <v>0</v>
      </c>
      <c r="AE1051">
        <v>0</v>
      </c>
      <c r="AF1051">
        <v>0</v>
      </c>
      <c r="AG1051">
        <v>0</v>
      </c>
      <c r="AJ1051" s="56"/>
      <c r="AK1051" s="56"/>
      <c r="AL1051" s="56"/>
      <c r="AM1051">
        <v>2</v>
      </c>
      <c r="AP1051" t="s">
        <v>1155</v>
      </c>
      <c r="AS1051" t="s">
        <v>1152</v>
      </c>
      <c r="AT1051">
        <v>1</v>
      </c>
      <c r="AV1051">
        <v>2</v>
      </c>
      <c r="AW1051">
        <v>2</v>
      </c>
      <c r="AX1051">
        <v>1</v>
      </c>
      <c r="AY1051" t="s">
        <v>1145</v>
      </c>
      <c r="AZ1051" t="s">
        <v>1145</v>
      </c>
      <c r="BA1051">
        <v>2</v>
      </c>
      <c r="BD1051">
        <v>1000000000</v>
      </c>
      <c r="BE1051">
        <v>2</v>
      </c>
      <c r="BF1051">
        <v>0</v>
      </c>
      <c r="BG1051">
        <v>0</v>
      </c>
      <c r="BH1051">
        <v>0</v>
      </c>
      <c r="BI1051">
        <v>0</v>
      </c>
      <c r="BJ1051">
        <v>0</v>
      </c>
      <c r="BK1051">
        <v>0</v>
      </c>
      <c r="BL1051">
        <v>0</v>
      </c>
      <c r="BM1051">
        <v>2</v>
      </c>
      <c r="BN1051">
        <v>0</v>
      </c>
      <c r="BO1051">
        <v>0</v>
      </c>
      <c r="BP1051">
        <v>0</v>
      </c>
      <c r="BR1051">
        <v>0</v>
      </c>
      <c r="BS1051">
        <v>1</v>
      </c>
      <c r="BX1051">
        <v>0</v>
      </c>
      <c r="BY1051">
        <v>0</v>
      </c>
      <c r="BZ1051">
        <v>0</v>
      </c>
      <c r="CA1051">
        <v>5.84</v>
      </c>
      <c r="CB1051">
        <v>0</v>
      </c>
      <c r="CC1051">
        <v>1</v>
      </c>
      <c r="CD1051" s="56">
        <v>42095</v>
      </c>
      <c r="CE1051" s="56">
        <v>42342</v>
      </c>
      <c r="CF1051" s="56">
        <v>42342</v>
      </c>
      <c r="CG1051" s="56">
        <v>42419</v>
      </c>
      <c r="CH1051" s="56"/>
      <c r="CI1051" s="56"/>
      <c r="CJ1051">
        <v>0</v>
      </c>
      <c r="CK1051">
        <v>0</v>
      </c>
      <c r="CL1051">
        <v>0</v>
      </c>
      <c r="CM1051">
        <v>0</v>
      </c>
      <c r="CN1051">
        <v>0.96</v>
      </c>
      <c r="CO1051">
        <v>0</v>
      </c>
      <c r="CP1051">
        <v>0</v>
      </c>
      <c r="CQ1051" t="s">
        <v>1154</v>
      </c>
      <c r="CR1051" t="s">
        <v>1153</v>
      </c>
      <c r="CS1051" t="s">
        <v>1748</v>
      </c>
      <c r="CT1051" t="s">
        <v>1397</v>
      </c>
      <c r="CU1051" t="s">
        <v>1396</v>
      </c>
      <c r="CV1051" t="s">
        <v>4631</v>
      </c>
      <c r="CW1051" t="s">
        <v>2121</v>
      </c>
      <c r="CX1051" t="s">
        <v>853</v>
      </c>
      <c r="DC1051" t="s">
        <v>1387</v>
      </c>
      <c r="DE1051" t="s">
        <v>1392</v>
      </c>
    </row>
    <row r="1052" spans="1:109" x14ac:dyDescent="0.25">
      <c r="A1052" t="s">
        <v>1025</v>
      </c>
      <c r="B1052">
        <v>2</v>
      </c>
      <c r="C1052" s="56">
        <v>42419</v>
      </c>
      <c r="D1052" t="s">
        <v>1153</v>
      </c>
      <c r="E1052" t="s">
        <v>4632</v>
      </c>
      <c r="G1052" t="s">
        <v>4633</v>
      </c>
      <c r="H1052" t="s">
        <v>1144</v>
      </c>
      <c r="I1052" t="s">
        <v>1144</v>
      </c>
      <c r="J1052" t="s">
        <v>1144</v>
      </c>
      <c r="K1052" t="s">
        <v>1144</v>
      </c>
      <c r="L1052">
        <v>3.43</v>
      </c>
      <c r="M1052">
        <v>8.75</v>
      </c>
      <c r="N1052">
        <v>0</v>
      </c>
      <c r="O1052" s="56">
        <v>0</v>
      </c>
      <c r="P1052" s="56">
        <v>0</v>
      </c>
      <c r="Q1052">
        <v>1</v>
      </c>
      <c r="R1052">
        <v>1</v>
      </c>
      <c r="S1052">
        <v>11</v>
      </c>
      <c r="T1052">
        <v>8</v>
      </c>
      <c r="U1052">
        <v>3</v>
      </c>
      <c r="V1052">
        <v>1</v>
      </c>
      <c r="X1052" t="s">
        <v>7755</v>
      </c>
      <c r="AA1052">
        <v>0</v>
      </c>
      <c r="AB1052">
        <v>0</v>
      </c>
      <c r="AC1052">
        <v>0</v>
      </c>
      <c r="AD1052">
        <v>0</v>
      </c>
      <c r="AE1052">
        <v>0</v>
      </c>
      <c r="AF1052">
        <v>0</v>
      </c>
      <c r="AG1052">
        <v>0</v>
      </c>
      <c r="AJ1052" s="56"/>
      <c r="AK1052" s="56"/>
      <c r="AL1052" s="56"/>
      <c r="AM1052">
        <v>2</v>
      </c>
      <c r="AP1052" t="s">
        <v>1155</v>
      </c>
      <c r="AS1052" t="s">
        <v>1152</v>
      </c>
      <c r="AT1052">
        <v>1</v>
      </c>
      <c r="AV1052">
        <v>2</v>
      </c>
      <c r="AW1052">
        <v>2</v>
      </c>
      <c r="AX1052">
        <v>1</v>
      </c>
      <c r="AY1052" t="s">
        <v>1147</v>
      </c>
      <c r="AZ1052" t="s">
        <v>1147</v>
      </c>
      <c r="BA1052">
        <v>2</v>
      </c>
      <c r="BD1052">
        <v>1000000000</v>
      </c>
      <c r="BE1052">
        <v>3</v>
      </c>
      <c r="BF1052">
        <v>-0.5</v>
      </c>
      <c r="BG1052">
        <v>0</v>
      </c>
      <c r="BH1052">
        <v>0</v>
      </c>
      <c r="BI1052">
        <v>0</v>
      </c>
      <c r="BJ1052">
        <v>0</v>
      </c>
      <c r="BK1052">
        <v>0</v>
      </c>
      <c r="BL1052">
        <v>0</v>
      </c>
      <c r="BM1052">
        <v>3</v>
      </c>
      <c r="BN1052">
        <v>-0.5</v>
      </c>
      <c r="BO1052">
        <v>0</v>
      </c>
      <c r="BP1052">
        <v>0</v>
      </c>
      <c r="BR1052">
        <v>0</v>
      </c>
      <c r="BS1052">
        <v>1</v>
      </c>
      <c r="BX1052">
        <v>0</v>
      </c>
      <c r="BY1052">
        <v>3.43</v>
      </c>
      <c r="BZ1052">
        <v>0</v>
      </c>
      <c r="CA1052">
        <v>6.77</v>
      </c>
      <c r="CB1052">
        <v>0</v>
      </c>
      <c r="CC1052">
        <v>1</v>
      </c>
      <c r="CD1052" s="56">
        <v>42095</v>
      </c>
      <c r="CE1052" s="56">
        <v>42342</v>
      </c>
      <c r="CF1052" s="56">
        <v>42342</v>
      </c>
      <c r="CG1052" s="56">
        <v>42419</v>
      </c>
      <c r="CH1052" s="56"/>
      <c r="CI1052" s="56"/>
      <c r="CJ1052">
        <v>0</v>
      </c>
      <c r="CK1052">
        <v>0</v>
      </c>
      <c r="CL1052">
        <v>0</v>
      </c>
      <c r="CM1052">
        <v>0</v>
      </c>
      <c r="CN1052">
        <v>0</v>
      </c>
      <c r="CO1052">
        <v>0</v>
      </c>
      <c r="CP1052">
        <v>0.96</v>
      </c>
      <c r="CQ1052" t="s">
        <v>1154</v>
      </c>
      <c r="CR1052" t="s">
        <v>1153</v>
      </c>
      <c r="CS1052" t="s">
        <v>1748</v>
      </c>
      <c r="CT1052" t="s">
        <v>1397</v>
      </c>
      <c r="CU1052" t="s">
        <v>1396</v>
      </c>
      <c r="CV1052" t="s">
        <v>4634</v>
      </c>
      <c r="CW1052" t="s">
        <v>2121</v>
      </c>
      <c r="CX1052" t="s">
        <v>853</v>
      </c>
      <c r="DC1052" t="s">
        <v>1387</v>
      </c>
      <c r="DE1052" t="s">
        <v>1392</v>
      </c>
    </row>
    <row r="1053" spans="1:109" x14ac:dyDescent="0.25">
      <c r="A1053" t="s">
        <v>1025</v>
      </c>
      <c r="B1053">
        <v>2</v>
      </c>
      <c r="C1053" s="56">
        <v>42419</v>
      </c>
      <c r="D1053" t="s">
        <v>1153</v>
      </c>
      <c r="E1053" t="s">
        <v>1625</v>
      </c>
      <c r="G1053" t="s">
        <v>4635</v>
      </c>
      <c r="H1053" t="s">
        <v>1144</v>
      </c>
      <c r="I1053" t="s">
        <v>1144</v>
      </c>
      <c r="J1053" t="s">
        <v>1144</v>
      </c>
      <c r="K1053" t="s">
        <v>1144</v>
      </c>
      <c r="L1053">
        <v>1.0900000000000001</v>
      </c>
      <c r="M1053">
        <v>4.25</v>
      </c>
      <c r="N1053">
        <v>0</v>
      </c>
      <c r="O1053" s="56">
        <v>0</v>
      </c>
      <c r="P1053" s="56">
        <v>0</v>
      </c>
      <c r="Q1053">
        <v>1</v>
      </c>
      <c r="R1053">
        <v>1</v>
      </c>
      <c r="S1053">
        <v>11</v>
      </c>
      <c r="T1053">
        <v>8</v>
      </c>
      <c r="U1053">
        <v>3</v>
      </c>
      <c r="V1053">
        <v>1</v>
      </c>
      <c r="W1053" t="s">
        <v>1156</v>
      </c>
      <c r="X1053" t="s">
        <v>7755</v>
      </c>
      <c r="Y1053">
        <v>35</v>
      </c>
      <c r="AA1053">
        <v>0</v>
      </c>
      <c r="AB1053">
        <v>0</v>
      </c>
      <c r="AC1053">
        <v>0</v>
      </c>
      <c r="AD1053">
        <v>0</v>
      </c>
      <c r="AE1053">
        <v>0</v>
      </c>
      <c r="AF1053">
        <v>0</v>
      </c>
      <c r="AG1053">
        <v>0</v>
      </c>
      <c r="AJ1053" s="56"/>
      <c r="AK1053" s="56"/>
      <c r="AL1053" s="56"/>
      <c r="AP1053" t="s">
        <v>1155</v>
      </c>
      <c r="AR1053">
        <v>5</v>
      </c>
      <c r="AS1053" t="s">
        <v>1152</v>
      </c>
      <c r="AT1053">
        <v>1</v>
      </c>
      <c r="AV1053">
        <v>50</v>
      </c>
      <c r="AW1053">
        <v>33</v>
      </c>
      <c r="AX1053">
        <v>17</v>
      </c>
      <c r="AY1053" t="s">
        <v>1148</v>
      </c>
      <c r="AZ1053" t="s">
        <v>1148</v>
      </c>
      <c r="BA1053">
        <v>50</v>
      </c>
      <c r="BD1053">
        <v>1000000000</v>
      </c>
      <c r="BE1053">
        <v>45</v>
      </c>
      <c r="BF1053">
        <v>0.1</v>
      </c>
      <c r="BG1053">
        <v>0</v>
      </c>
      <c r="BH1053">
        <v>0</v>
      </c>
      <c r="BI1053">
        <v>0</v>
      </c>
      <c r="BJ1053">
        <v>0</v>
      </c>
      <c r="BK1053">
        <v>0</v>
      </c>
      <c r="BL1053">
        <v>0</v>
      </c>
      <c r="BM1053">
        <v>45</v>
      </c>
      <c r="BN1053">
        <v>0.1</v>
      </c>
      <c r="BO1053">
        <v>0</v>
      </c>
      <c r="BP1053">
        <v>0</v>
      </c>
      <c r="BR1053">
        <v>5</v>
      </c>
      <c r="BS1053">
        <v>14</v>
      </c>
      <c r="BX1053">
        <v>0</v>
      </c>
      <c r="BY1053">
        <v>0</v>
      </c>
      <c r="BZ1053">
        <v>0</v>
      </c>
      <c r="CA1053">
        <v>12.65</v>
      </c>
      <c r="CB1053">
        <v>0</v>
      </c>
      <c r="CC1053">
        <v>1</v>
      </c>
      <c r="CD1053" s="56">
        <v>42095</v>
      </c>
      <c r="CE1053" s="56">
        <v>42342</v>
      </c>
      <c r="CF1053" s="56">
        <v>42342</v>
      </c>
      <c r="CG1053" s="56">
        <v>42419</v>
      </c>
      <c r="CH1053" s="56"/>
      <c r="CI1053" s="56"/>
      <c r="CJ1053">
        <v>0.03</v>
      </c>
      <c r="CK1053">
        <v>0</v>
      </c>
      <c r="CL1053">
        <v>0</v>
      </c>
      <c r="CM1053">
        <v>0</v>
      </c>
      <c r="CN1053">
        <v>0</v>
      </c>
      <c r="CO1053">
        <v>0.96</v>
      </c>
      <c r="CP1053">
        <v>0</v>
      </c>
      <c r="CQ1053" t="s">
        <v>1154</v>
      </c>
      <c r="CR1053" t="s">
        <v>1153</v>
      </c>
      <c r="CS1053" t="s">
        <v>1748</v>
      </c>
      <c r="CT1053" t="s">
        <v>1397</v>
      </c>
      <c r="CU1053" t="s">
        <v>1396</v>
      </c>
      <c r="CV1053" t="s">
        <v>4636</v>
      </c>
      <c r="CW1053" t="s">
        <v>2121</v>
      </c>
      <c r="CX1053" t="s">
        <v>853</v>
      </c>
      <c r="DC1053" t="s">
        <v>1387</v>
      </c>
      <c r="DE1053" t="s">
        <v>1392</v>
      </c>
    </row>
    <row r="1054" spans="1:109" x14ac:dyDescent="0.25">
      <c r="A1054" t="s">
        <v>1025</v>
      </c>
      <c r="B1054">
        <v>2</v>
      </c>
      <c r="C1054" s="56">
        <v>42419</v>
      </c>
      <c r="D1054" t="s">
        <v>1153</v>
      </c>
      <c r="E1054" t="s">
        <v>4637</v>
      </c>
      <c r="G1054" t="s">
        <v>4638</v>
      </c>
      <c r="H1054" t="s">
        <v>1144</v>
      </c>
      <c r="I1054" t="s">
        <v>1144</v>
      </c>
      <c r="J1054" t="s">
        <v>1144</v>
      </c>
      <c r="K1054" t="s">
        <v>1144</v>
      </c>
      <c r="L1054">
        <v>8.7200000000000006</v>
      </c>
      <c r="M1054">
        <v>21.95</v>
      </c>
      <c r="N1054">
        <v>0</v>
      </c>
      <c r="O1054" s="56">
        <v>0</v>
      </c>
      <c r="P1054" s="56">
        <v>0</v>
      </c>
      <c r="Q1054">
        <v>1</v>
      </c>
      <c r="R1054">
        <v>1</v>
      </c>
      <c r="S1054">
        <v>11</v>
      </c>
      <c r="T1054">
        <v>8</v>
      </c>
      <c r="U1054">
        <v>3</v>
      </c>
      <c r="V1054">
        <v>1</v>
      </c>
      <c r="X1054" t="s">
        <v>7755</v>
      </c>
      <c r="AA1054">
        <v>0</v>
      </c>
      <c r="AB1054">
        <v>0</v>
      </c>
      <c r="AC1054">
        <v>0</v>
      </c>
      <c r="AD1054">
        <v>0</v>
      </c>
      <c r="AE1054">
        <v>0</v>
      </c>
      <c r="AF1054">
        <v>0</v>
      </c>
      <c r="AG1054">
        <v>0</v>
      </c>
      <c r="AJ1054" s="56"/>
      <c r="AK1054" s="56"/>
      <c r="AL1054" s="56"/>
      <c r="AP1054" t="s">
        <v>1155</v>
      </c>
      <c r="AS1054" t="s">
        <v>1152</v>
      </c>
      <c r="AT1054">
        <v>1</v>
      </c>
      <c r="AV1054">
        <v>0</v>
      </c>
      <c r="AW1054">
        <v>0</v>
      </c>
      <c r="AX1054">
        <v>0</v>
      </c>
      <c r="AY1054" t="s">
        <v>1388</v>
      </c>
      <c r="AZ1054" t="s">
        <v>1388</v>
      </c>
      <c r="BA1054">
        <v>0</v>
      </c>
      <c r="BD1054">
        <v>1000000000</v>
      </c>
      <c r="BE1054">
        <v>5</v>
      </c>
      <c r="BF1054">
        <v>0</v>
      </c>
      <c r="BG1054">
        <v>0</v>
      </c>
      <c r="BH1054">
        <v>0</v>
      </c>
      <c r="BI1054">
        <v>0</v>
      </c>
      <c r="BJ1054">
        <v>0</v>
      </c>
      <c r="BK1054">
        <v>0</v>
      </c>
      <c r="BL1054">
        <v>0</v>
      </c>
      <c r="BM1054">
        <v>5</v>
      </c>
      <c r="BN1054">
        <v>0</v>
      </c>
      <c r="BO1054">
        <v>0</v>
      </c>
      <c r="BP1054">
        <v>0</v>
      </c>
      <c r="BR1054">
        <v>0</v>
      </c>
      <c r="BS1054">
        <v>0</v>
      </c>
      <c r="BX1054">
        <v>0</v>
      </c>
      <c r="BY1054">
        <v>0</v>
      </c>
      <c r="BZ1054">
        <v>0</v>
      </c>
      <c r="CA1054">
        <v>0</v>
      </c>
      <c r="CB1054">
        <v>0</v>
      </c>
      <c r="CC1054">
        <v>1</v>
      </c>
      <c r="CD1054" s="56">
        <v>42095</v>
      </c>
      <c r="CE1054" s="56">
        <v>42342</v>
      </c>
      <c r="CF1054" s="56">
        <v>42342</v>
      </c>
      <c r="CG1054" s="56">
        <v>42419</v>
      </c>
      <c r="CH1054" s="56"/>
      <c r="CI1054" s="56"/>
      <c r="CJ1054">
        <v>0</v>
      </c>
      <c r="CK1054">
        <v>0</v>
      </c>
      <c r="CL1054">
        <v>0</v>
      </c>
      <c r="CM1054">
        <v>0</v>
      </c>
      <c r="CN1054">
        <v>0</v>
      </c>
      <c r="CO1054">
        <v>0</v>
      </c>
      <c r="CP1054">
        <v>0.96</v>
      </c>
      <c r="CQ1054" t="s">
        <v>1154</v>
      </c>
      <c r="CR1054" t="s">
        <v>1153</v>
      </c>
      <c r="CS1054" t="s">
        <v>1748</v>
      </c>
      <c r="CT1054" t="s">
        <v>1397</v>
      </c>
      <c r="CU1054" t="s">
        <v>1396</v>
      </c>
      <c r="CV1054" t="s">
        <v>4639</v>
      </c>
      <c r="CW1054" t="s">
        <v>1738</v>
      </c>
      <c r="CX1054" t="s">
        <v>853</v>
      </c>
      <c r="DC1054" t="s">
        <v>1387</v>
      </c>
      <c r="DE1054" t="s">
        <v>1392</v>
      </c>
    </row>
    <row r="1055" spans="1:109" x14ac:dyDescent="0.25">
      <c r="A1055" t="s">
        <v>1025</v>
      </c>
      <c r="B1055">
        <v>2</v>
      </c>
      <c r="C1055" s="56">
        <v>42419</v>
      </c>
      <c r="D1055" t="s">
        <v>1153</v>
      </c>
      <c r="E1055" t="s">
        <v>1626</v>
      </c>
      <c r="G1055" t="s">
        <v>4640</v>
      </c>
      <c r="H1055" t="s">
        <v>1144</v>
      </c>
      <c r="I1055" t="s">
        <v>1144</v>
      </c>
      <c r="J1055" t="s">
        <v>1144</v>
      </c>
      <c r="K1055" t="s">
        <v>1144</v>
      </c>
      <c r="L1055">
        <v>0.8</v>
      </c>
      <c r="M1055">
        <v>3.42</v>
      </c>
      <c r="N1055">
        <v>0</v>
      </c>
      <c r="O1055" s="56">
        <v>0</v>
      </c>
      <c r="P1055" s="56">
        <v>0</v>
      </c>
      <c r="Q1055">
        <v>1</v>
      </c>
      <c r="R1055">
        <v>1</v>
      </c>
      <c r="S1055">
        <v>11</v>
      </c>
      <c r="T1055">
        <v>8</v>
      </c>
      <c r="U1055">
        <v>3</v>
      </c>
      <c r="V1055">
        <v>1</v>
      </c>
      <c r="W1055" t="s">
        <v>1156</v>
      </c>
      <c r="X1055" t="s">
        <v>7659</v>
      </c>
      <c r="AA1055">
        <v>0</v>
      </c>
      <c r="AB1055">
        <v>0</v>
      </c>
      <c r="AC1055">
        <v>0</v>
      </c>
      <c r="AD1055">
        <v>0</v>
      </c>
      <c r="AE1055">
        <v>0</v>
      </c>
      <c r="AF1055">
        <v>0</v>
      </c>
      <c r="AG1055">
        <v>0</v>
      </c>
      <c r="AJ1055" s="56"/>
      <c r="AK1055" s="56"/>
      <c r="AL1055" s="56"/>
      <c r="AP1055" t="s">
        <v>1155</v>
      </c>
      <c r="AR1055">
        <v>5</v>
      </c>
      <c r="AS1055" t="s">
        <v>1152</v>
      </c>
      <c r="AT1055">
        <v>1</v>
      </c>
      <c r="AV1055">
        <v>70</v>
      </c>
      <c r="AW1055">
        <v>47</v>
      </c>
      <c r="AX1055">
        <v>23</v>
      </c>
      <c r="AY1055" t="s">
        <v>1145</v>
      </c>
      <c r="AZ1055" t="s">
        <v>1145</v>
      </c>
      <c r="BA1055">
        <v>100</v>
      </c>
      <c r="BD1055">
        <v>1000000000</v>
      </c>
      <c r="BE1055">
        <v>40</v>
      </c>
      <c r="BF1055">
        <v>0.43</v>
      </c>
      <c r="BG1055">
        <v>0</v>
      </c>
      <c r="BH1055">
        <v>0</v>
      </c>
      <c r="BI1055">
        <v>0</v>
      </c>
      <c r="BJ1055">
        <v>0</v>
      </c>
      <c r="BK1055">
        <v>0</v>
      </c>
      <c r="BL1055">
        <v>5</v>
      </c>
      <c r="BM1055">
        <v>45</v>
      </c>
      <c r="BN1055">
        <v>0.36</v>
      </c>
      <c r="BO1055">
        <v>0</v>
      </c>
      <c r="BP1055">
        <v>0</v>
      </c>
      <c r="BR1055">
        <v>25</v>
      </c>
      <c r="BS1055">
        <v>19</v>
      </c>
      <c r="BT1055">
        <v>5</v>
      </c>
      <c r="BX1055">
        <v>0</v>
      </c>
      <c r="BY1055">
        <v>0</v>
      </c>
      <c r="BZ1055">
        <v>0</v>
      </c>
      <c r="CA1055">
        <v>14.29</v>
      </c>
      <c r="CB1055">
        <v>0</v>
      </c>
      <c r="CC1055">
        <v>1</v>
      </c>
      <c r="CD1055" s="56">
        <v>42342</v>
      </c>
      <c r="CE1055" s="56">
        <v>42342</v>
      </c>
      <c r="CF1055" s="56">
        <v>42342</v>
      </c>
      <c r="CG1055" s="56">
        <v>42419</v>
      </c>
      <c r="CH1055" s="56"/>
      <c r="CI1055" s="56"/>
      <c r="CJ1055">
        <v>0.18</v>
      </c>
      <c r="CK1055">
        <v>0</v>
      </c>
      <c r="CL1055">
        <v>0</v>
      </c>
      <c r="CM1055">
        <v>0</v>
      </c>
      <c r="CN1055">
        <v>0.12</v>
      </c>
      <c r="CO1055">
        <v>0.73</v>
      </c>
      <c r="CP1055">
        <v>0.12</v>
      </c>
      <c r="CQ1055" t="s">
        <v>1154</v>
      </c>
      <c r="CR1055" t="s">
        <v>1153</v>
      </c>
      <c r="CS1055" t="s">
        <v>1748</v>
      </c>
      <c r="CT1055" t="s">
        <v>1397</v>
      </c>
      <c r="CU1055" t="s">
        <v>1396</v>
      </c>
      <c r="CV1055" t="s">
        <v>4641</v>
      </c>
      <c r="CW1055" t="s">
        <v>1727</v>
      </c>
      <c r="CX1055" t="s">
        <v>853</v>
      </c>
      <c r="DC1055" t="s">
        <v>1387</v>
      </c>
      <c r="DE1055" t="s">
        <v>1392</v>
      </c>
    </row>
    <row r="1056" spans="1:109" x14ac:dyDescent="0.25">
      <c r="A1056" t="s">
        <v>1025</v>
      </c>
      <c r="B1056">
        <v>2</v>
      </c>
      <c r="C1056" s="56">
        <v>42419</v>
      </c>
      <c r="D1056" t="s">
        <v>1153</v>
      </c>
      <c r="E1056" t="s">
        <v>4642</v>
      </c>
      <c r="G1056" t="s">
        <v>4643</v>
      </c>
      <c r="H1056" t="s">
        <v>1144</v>
      </c>
      <c r="I1056" t="s">
        <v>1144</v>
      </c>
      <c r="J1056" t="s">
        <v>1144</v>
      </c>
      <c r="K1056" t="s">
        <v>1144</v>
      </c>
      <c r="L1056">
        <v>12.39</v>
      </c>
      <c r="M1056">
        <v>33.979999999999997</v>
      </c>
      <c r="N1056">
        <v>0</v>
      </c>
      <c r="O1056" s="56">
        <v>0</v>
      </c>
      <c r="P1056" s="56">
        <v>0</v>
      </c>
      <c r="Q1056">
        <v>1</v>
      </c>
      <c r="R1056">
        <v>1</v>
      </c>
      <c r="S1056">
        <v>11</v>
      </c>
      <c r="T1056">
        <v>8</v>
      </c>
      <c r="U1056">
        <v>3</v>
      </c>
      <c r="V1056">
        <v>1</v>
      </c>
      <c r="X1056" t="s">
        <v>7755</v>
      </c>
      <c r="AA1056">
        <v>0</v>
      </c>
      <c r="AB1056">
        <v>0</v>
      </c>
      <c r="AC1056">
        <v>0</v>
      </c>
      <c r="AD1056">
        <v>0</v>
      </c>
      <c r="AE1056">
        <v>0</v>
      </c>
      <c r="AF1056">
        <v>0</v>
      </c>
      <c r="AG1056">
        <v>0</v>
      </c>
      <c r="AJ1056" s="56"/>
      <c r="AK1056" s="56"/>
      <c r="AL1056" s="56"/>
      <c r="AM1056">
        <v>2</v>
      </c>
      <c r="AP1056" t="s">
        <v>1155</v>
      </c>
      <c r="AS1056" t="s">
        <v>1152</v>
      </c>
      <c r="AT1056">
        <v>1</v>
      </c>
      <c r="AV1056">
        <v>3</v>
      </c>
      <c r="AW1056">
        <v>2</v>
      </c>
      <c r="AX1056">
        <v>1</v>
      </c>
      <c r="AY1056" t="s">
        <v>1147</v>
      </c>
      <c r="AZ1056" t="s">
        <v>1147</v>
      </c>
      <c r="BA1056">
        <v>3</v>
      </c>
      <c r="BD1056">
        <v>1000000000</v>
      </c>
      <c r="BE1056">
        <v>5</v>
      </c>
      <c r="BF1056">
        <v>-0.67</v>
      </c>
      <c r="BG1056">
        <v>0</v>
      </c>
      <c r="BH1056">
        <v>0</v>
      </c>
      <c r="BI1056">
        <v>0</v>
      </c>
      <c r="BJ1056">
        <v>0</v>
      </c>
      <c r="BK1056">
        <v>0</v>
      </c>
      <c r="BL1056">
        <v>0</v>
      </c>
      <c r="BM1056">
        <v>5</v>
      </c>
      <c r="BN1056">
        <v>-0.67</v>
      </c>
      <c r="BO1056">
        <v>0</v>
      </c>
      <c r="BP1056">
        <v>0</v>
      </c>
      <c r="BR1056">
        <v>0</v>
      </c>
      <c r="BS1056">
        <v>1</v>
      </c>
      <c r="BX1056">
        <v>0</v>
      </c>
      <c r="BY1056">
        <v>24.78</v>
      </c>
      <c r="BZ1056">
        <v>0</v>
      </c>
      <c r="CA1056">
        <v>7.6</v>
      </c>
      <c r="CB1056">
        <v>0</v>
      </c>
      <c r="CC1056">
        <v>1</v>
      </c>
      <c r="CD1056" s="56">
        <v>42095</v>
      </c>
      <c r="CE1056" s="56">
        <v>42342</v>
      </c>
      <c r="CF1056" s="56">
        <v>42342</v>
      </c>
      <c r="CG1056" s="56">
        <v>42419</v>
      </c>
      <c r="CH1056" s="56"/>
      <c r="CI1056" s="56"/>
      <c r="CJ1056">
        <v>0</v>
      </c>
      <c r="CK1056">
        <v>0</v>
      </c>
      <c r="CL1056">
        <v>0</v>
      </c>
      <c r="CM1056">
        <v>0</v>
      </c>
      <c r="CN1056">
        <v>0</v>
      </c>
      <c r="CO1056">
        <v>0</v>
      </c>
      <c r="CP1056">
        <v>0.96</v>
      </c>
      <c r="CQ1056" t="s">
        <v>1154</v>
      </c>
      <c r="CR1056" t="s">
        <v>1153</v>
      </c>
      <c r="CS1056" t="s">
        <v>1748</v>
      </c>
      <c r="CT1056" t="s">
        <v>1397</v>
      </c>
      <c r="CU1056" t="s">
        <v>1396</v>
      </c>
      <c r="CV1056" t="s">
        <v>4644</v>
      </c>
      <c r="CW1056" t="s">
        <v>2121</v>
      </c>
      <c r="CX1056" t="s">
        <v>853</v>
      </c>
      <c r="DC1056" t="s">
        <v>1387</v>
      </c>
      <c r="DE1056" t="s">
        <v>1392</v>
      </c>
    </row>
    <row r="1057" spans="1:109" x14ac:dyDescent="0.25">
      <c r="A1057" t="s">
        <v>1025</v>
      </c>
      <c r="B1057">
        <v>2</v>
      </c>
      <c r="C1057" s="56">
        <v>42419</v>
      </c>
      <c r="D1057" t="s">
        <v>1153</v>
      </c>
      <c r="E1057" t="s">
        <v>1627</v>
      </c>
      <c r="G1057" t="s">
        <v>4645</v>
      </c>
      <c r="H1057" t="s">
        <v>1144</v>
      </c>
      <c r="I1057" t="s">
        <v>1144</v>
      </c>
      <c r="J1057" t="s">
        <v>1144</v>
      </c>
      <c r="K1057" t="s">
        <v>1144</v>
      </c>
      <c r="L1057">
        <v>1.05</v>
      </c>
      <c r="M1057">
        <v>4.66</v>
      </c>
      <c r="N1057">
        <v>0</v>
      </c>
      <c r="O1057" s="56">
        <v>0</v>
      </c>
      <c r="P1057" s="56">
        <v>0</v>
      </c>
      <c r="Q1057">
        <v>1</v>
      </c>
      <c r="R1057">
        <v>1</v>
      </c>
      <c r="S1057">
        <v>11</v>
      </c>
      <c r="T1057">
        <v>8</v>
      </c>
      <c r="U1057">
        <v>3</v>
      </c>
      <c r="V1057">
        <v>1</v>
      </c>
      <c r="W1057" t="s">
        <v>1156</v>
      </c>
      <c r="X1057" t="s">
        <v>7659</v>
      </c>
      <c r="Y1057">
        <v>86</v>
      </c>
      <c r="AA1057">
        <v>0</v>
      </c>
      <c r="AB1057">
        <v>0</v>
      </c>
      <c r="AC1057">
        <v>0</v>
      </c>
      <c r="AD1057">
        <v>0</v>
      </c>
      <c r="AE1057">
        <v>0</v>
      </c>
      <c r="AF1057">
        <v>0</v>
      </c>
      <c r="AG1057">
        <v>0</v>
      </c>
      <c r="AJ1057" s="56"/>
      <c r="AK1057" s="56"/>
      <c r="AL1057" s="56"/>
      <c r="AP1057" t="s">
        <v>1155</v>
      </c>
      <c r="AR1057">
        <v>5</v>
      </c>
      <c r="AS1057" t="s">
        <v>1152</v>
      </c>
      <c r="AT1057">
        <v>1</v>
      </c>
      <c r="AV1057">
        <v>64</v>
      </c>
      <c r="AW1057">
        <v>43</v>
      </c>
      <c r="AX1057">
        <v>21</v>
      </c>
      <c r="AY1057" t="s">
        <v>1146</v>
      </c>
      <c r="AZ1057" t="s">
        <v>1145</v>
      </c>
      <c r="BA1057">
        <v>80</v>
      </c>
      <c r="BD1057">
        <v>1000000000</v>
      </c>
      <c r="BE1057">
        <v>18</v>
      </c>
      <c r="BF1057">
        <v>0.72</v>
      </c>
      <c r="BG1057">
        <v>0</v>
      </c>
      <c r="BH1057">
        <v>0</v>
      </c>
      <c r="BI1057">
        <v>0</v>
      </c>
      <c r="BJ1057">
        <v>0</v>
      </c>
      <c r="BK1057">
        <v>0</v>
      </c>
      <c r="BL1057">
        <v>10</v>
      </c>
      <c r="BM1057">
        <v>28</v>
      </c>
      <c r="BN1057">
        <v>0.56000000000000005</v>
      </c>
      <c r="BO1057">
        <v>0</v>
      </c>
      <c r="BP1057">
        <v>0</v>
      </c>
      <c r="BR1057">
        <v>35</v>
      </c>
      <c r="BS1057">
        <v>17</v>
      </c>
      <c r="BT1057">
        <v>10</v>
      </c>
      <c r="BX1057">
        <v>10.83</v>
      </c>
      <c r="BY1057">
        <v>0</v>
      </c>
      <c r="BZ1057">
        <v>0</v>
      </c>
      <c r="CA1057">
        <v>15</v>
      </c>
      <c r="CB1057">
        <v>0</v>
      </c>
      <c r="CC1057">
        <v>1</v>
      </c>
      <c r="CD1057" s="56">
        <v>42342</v>
      </c>
      <c r="CE1057" s="56">
        <v>42342</v>
      </c>
      <c r="CF1057" s="56">
        <v>42342</v>
      </c>
      <c r="CG1057" s="56">
        <v>42419</v>
      </c>
      <c r="CH1057" s="56"/>
      <c r="CI1057" s="56"/>
      <c r="CJ1057">
        <v>0.45</v>
      </c>
      <c r="CK1057">
        <v>73</v>
      </c>
      <c r="CL1057">
        <v>0</v>
      </c>
      <c r="CM1057">
        <v>0.32</v>
      </c>
      <c r="CN1057">
        <v>0.13</v>
      </c>
      <c r="CO1057">
        <v>0.51</v>
      </c>
      <c r="CP1057">
        <v>0</v>
      </c>
      <c r="CQ1057" t="s">
        <v>1154</v>
      </c>
      <c r="CR1057" t="s">
        <v>1153</v>
      </c>
      <c r="CS1057" t="s">
        <v>1748</v>
      </c>
      <c r="CT1057" t="s">
        <v>1397</v>
      </c>
      <c r="CU1057" t="s">
        <v>1396</v>
      </c>
      <c r="CV1057" t="s">
        <v>4646</v>
      </c>
      <c r="CW1057" t="s">
        <v>1727</v>
      </c>
      <c r="CX1057" t="s">
        <v>853</v>
      </c>
      <c r="DC1057" t="s">
        <v>1387</v>
      </c>
      <c r="DE1057" t="s">
        <v>1392</v>
      </c>
    </row>
    <row r="1058" spans="1:109" x14ac:dyDescent="0.25">
      <c r="A1058" t="s">
        <v>1025</v>
      </c>
      <c r="B1058">
        <v>2</v>
      </c>
      <c r="C1058" s="56">
        <v>42419</v>
      </c>
      <c r="D1058" t="s">
        <v>1153</v>
      </c>
      <c r="E1058" t="s">
        <v>4647</v>
      </c>
      <c r="G1058" t="s">
        <v>4648</v>
      </c>
      <c r="H1058" t="s">
        <v>1144</v>
      </c>
      <c r="I1058" t="s">
        <v>1144</v>
      </c>
      <c r="J1058" t="s">
        <v>1144</v>
      </c>
      <c r="K1058" t="s">
        <v>1144</v>
      </c>
      <c r="L1058">
        <v>0.91</v>
      </c>
      <c r="M1058">
        <v>2.81</v>
      </c>
      <c r="N1058">
        <v>0</v>
      </c>
      <c r="O1058" s="56">
        <v>0</v>
      </c>
      <c r="P1058" s="56">
        <v>0</v>
      </c>
      <c r="Q1058">
        <v>1</v>
      </c>
      <c r="R1058">
        <v>1</v>
      </c>
      <c r="S1058">
        <v>11</v>
      </c>
      <c r="T1058">
        <v>8</v>
      </c>
      <c r="U1058">
        <v>3</v>
      </c>
      <c r="V1058">
        <v>1</v>
      </c>
      <c r="X1058" t="s">
        <v>7757</v>
      </c>
      <c r="AA1058">
        <v>0</v>
      </c>
      <c r="AB1058">
        <v>0</v>
      </c>
      <c r="AC1058">
        <v>0</v>
      </c>
      <c r="AD1058">
        <v>0</v>
      </c>
      <c r="AE1058">
        <v>0</v>
      </c>
      <c r="AF1058">
        <v>0</v>
      </c>
      <c r="AG1058">
        <v>0</v>
      </c>
      <c r="AJ1058" s="56"/>
      <c r="AK1058" s="56"/>
      <c r="AL1058" s="56"/>
      <c r="AM1058">
        <v>2</v>
      </c>
      <c r="AP1058" t="s">
        <v>1155</v>
      </c>
      <c r="AR1058">
        <v>5</v>
      </c>
      <c r="AS1058" t="s">
        <v>1152</v>
      </c>
      <c r="AT1058">
        <v>1</v>
      </c>
      <c r="AV1058">
        <v>8</v>
      </c>
      <c r="AW1058">
        <v>5</v>
      </c>
      <c r="AX1058">
        <v>3</v>
      </c>
      <c r="AY1058" t="s">
        <v>1147</v>
      </c>
      <c r="AZ1058" t="s">
        <v>1147</v>
      </c>
      <c r="BA1058">
        <v>10</v>
      </c>
      <c r="BD1058">
        <v>1000000000</v>
      </c>
      <c r="BE1058">
        <v>10</v>
      </c>
      <c r="BF1058">
        <v>-0.25</v>
      </c>
      <c r="BG1058">
        <v>0</v>
      </c>
      <c r="BH1058">
        <v>0</v>
      </c>
      <c r="BI1058">
        <v>0</v>
      </c>
      <c r="BJ1058">
        <v>0</v>
      </c>
      <c r="BK1058">
        <v>0</v>
      </c>
      <c r="BL1058">
        <v>0</v>
      </c>
      <c r="BM1058">
        <v>10</v>
      </c>
      <c r="BN1058">
        <v>-0.25</v>
      </c>
      <c r="BO1058">
        <v>0</v>
      </c>
      <c r="BP1058">
        <v>0</v>
      </c>
      <c r="BR1058">
        <v>0</v>
      </c>
      <c r="BS1058">
        <v>2</v>
      </c>
      <c r="BX1058">
        <v>0</v>
      </c>
      <c r="BY1058">
        <v>1.82</v>
      </c>
      <c r="BZ1058">
        <v>0</v>
      </c>
      <c r="CA1058">
        <v>9.11</v>
      </c>
      <c r="CB1058">
        <v>0</v>
      </c>
      <c r="CC1058">
        <v>1</v>
      </c>
      <c r="CD1058" s="56">
        <v>42341</v>
      </c>
      <c r="CE1058" s="56">
        <v>42342</v>
      </c>
      <c r="CF1058" s="56">
        <v>42342</v>
      </c>
      <c r="CG1058" s="56">
        <v>42419</v>
      </c>
      <c r="CH1058" s="56"/>
      <c r="CI1058" s="56"/>
      <c r="CJ1058">
        <v>0</v>
      </c>
      <c r="CK1058">
        <v>0</v>
      </c>
      <c r="CL1058">
        <v>0</v>
      </c>
      <c r="CM1058">
        <v>0</v>
      </c>
      <c r="CN1058">
        <v>0</v>
      </c>
      <c r="CO1058">
        <v>0</v>
      </c>
      <c r="CP1058">
        <v>0.96</v>
      </c>
      <c r="CQ1058" t="s">
        <v>1154</v>
      </c>
      <c r="CR1058" t="s">
        <v>1153</v>
      </c>
      <c r="CS1058" t="s">
        <v>1748</v>
      </c>
      <c r="CT1058" t="s">
        <v>1397</v>
      </c>
      <c r="CU1058" t="s">
        <v>1396</v>
      </c>
      <c r="CV1058" t="s">
        <v>4649</v>
      </c>
      <c r="CW1058" t="s">
        <v>2121</v>
      </c>
      <c r="CX1058" t="s">
        <v>853</v>
      </c>
      <c r="DC1058" t="s">
        <v>1387</v>
      </c>
      <c r="DE1058" t="s">
        <v>1392</v>
      </c>
    </row>
    <row r="1059" spans="1:109" x14ac:dyDescent="0.25">
      <c r="A1059" t="s">
        <v>1025</v>
      </c>
      <c r="B1059">
        <v>1</v>
      </c>
      <c r="C1059" s="56">
        <v>42419</v>
      </c>
      <c r="D1059" t="s">
        <v>1153</v>
      </c>
      <c r="E1059" t="s">
        <v>4650</v>
      </c>
      <c r="G1059" t="s">
        <v>4651</v>
      </c>
      <c r="H1059" t="s">
        <v>1144</v>
      </c>
      <c r="I1059" t="s">
        <v>1144</v>
      </c>
      <c r="J1059" t="s">
        <v>1144</v>
      </c>
      <c r="K1059" t="s">
        <v>1144</v>
      </c>
      <c r="L1059">
        <v>3.12</v>
      </c>
      <c r="M1059">
        <v>12.21</v>
      </c>
      <c r="N1059">
        <v>0</v>
      </c>
      <c r="O1059" s="56">
        <v>0</v>
      </c>
      <c r="P1059" s="56">
        <v>0</v>
      </c>
      <c r="Q1059">
        <v>1</v>
      </c>
      <c r="R1059">
        <v>1</v>
      </c>
      <c r="S1059">
        <v>11</v>
      </c>
      <c r="T1059">
        <v>8</v>
      </c>
      <c r="U1059">
        <v>3</v>
      </c>
      <c r="V1059">
        <v>1</v>
      </c>
      <c r="W1059" t="s">
        <v>1156</v>
      </c>
      <c r="X1059" t="s">
        <v>7716</v>
      </c>
      <c r="AA1059">
        <v>0</v>
      </c>
      <c r="AB1059">
        <v>0</v>
      </c>
      <c r="AC1059">
        <v>0</v>
      </c>
      <c r="AD1059">
        <v>0</v>
      </c>
      <c r="AE1059">
        <v>0</v>
      </c>
      <c r="AF1059">
        <v>0</v>
      </c>
      <c r="AG1059">
        <v>0</v>
      </c>
      <c r="AJ1059" s="56"/>
      <c r="AK1059" s="56"/>
      <c r="AL1059" s="56"/>
      <c r="AP1059" t="s">
        <v>1155</v>
      </c>
      <c r="AR1059">
        <v>5</v>
      </c>
      <c r="AS1059" t="s">
        <v>1152</v>
      </c>
      <c r="AT1059">
        <v>1</v>
      </c>
      <c r="AV1059">
        <v>14</v>
      </c>
      <c r="AW1059">
        <v>9</v>
      </c>
      <c r="AX1059">
        <v>5</v>
      </c>
      <c r="AY1059" t="s">
        <v>1148</v>
      </c>
      <c r="AZ1059" t="s">
        <v>1148</v>
      </c>
      <c r="BA1059">
        <v>20</v>
      </c>
      <c r="BD1059">
        <v>1000000000</v>
      </c>
      <c r="BE1059">
        <v>12</v>
      </c>
      <c r="BF1059">
        <v>0.14000000000000001</v>
      </c>
      <c r="BG1059">
        <v>0</v>
      </c>
      <c r="BH1059">
        <v>0</v>
      </c>
      <c r="BI1059">
        <v>0</v>
      </c>
      <c r="BJ1059">
        <v>0</v>
      </c>
      <c r="BK1059">
        <v>0</v>
      </c>
      <c r="BL1059">
        <v>0</v>
      </c>
      <c r="BM1059">
        <v>12</v>
      </c>
      <c r="BN1059">
        <v>0.14000000000000001</v>
      </c>
      <c r="BO1059">
        <v>0</v>
      </c>
      <c r="BP1059">
        <v>0</v>
      </c>
      <c r="BR1059">
        <v>0</v>
      </c>
      <c r="BS1059">
        <v>4</v>
      </c>
      <c r="BX1059">
        <v>0</v>
      </c>
      <c r="BY1059">
        <v>0</v>
      </c>
      <c r="BZ1059">
        <v>0</v>
      </c>
      <c r="CA1059">
        <v>12.71</v>
      </c>
      <c r="CB1059">
        <v>0</v>
      </c>
      <c r="CC1059">
        <v>1</v>
      </c>
      <c r="CD1059" s="56">
        <v>42284</v>
      </c>
      <c r="CE1059" s="56">
        <v>42342</v>
      </c>
      <c r="CF1059" s="56">
        <v>42342</v>
      </c>
      <c r="CG1059" s="56">
        <v>42419</v>
      </c>
      <c r="CH1059" s="56"/>
      <c r="CI1059" s="56"/>
      <c r="CJ1059">
        <v>0.05</v>
      </c>
      <c r="CK1059">
        <v>0</v>
      </c>
      <c r="CL1059">
        <v>0</v>
      </c>
      <c r="CM1059">
        <v>0</v>
      </c>
      <c r="CN1059">
        <v>0</v>
      </c>
      <c r="CO1059">
        <v>0.12</v>
      </c>
      <c r="CP1059">
        <v>0.83</v>
      </c>
      <c r="CQ1059" t="s">
        <v>1154</v>
      </c>
      <c r="CR1059" t="s">
        <v>1153</v>
      </c>
      <c r="CS1059" t="s">
        <v>1725</v>
      </c>
      <c r="CT1059" t="s">
        <v>1397</v>
      </c>
      <c r="CU1059" t="s">
        <v>1396</v>
      </c>
      <c r="CV1059" t="s">
        <v>4652</v>
      </c>
      <c r="CW1059" t="s">
        <v>1390</v>
      </c>
      <c r="CX1059" t="s">
        <v>853</v>
      </c>
      <c r="DC1059" t="s">
        <v>1387</v>
      </c>
      <c r="DE1059" t="s">
        <v>1728</v>
      </c>
    </row>
    <row r="1060" spans="1:109" x14ac:dyDescent="0.25">
      <c r="A1060" t="s">
        <v>1025</v>
      </c>
      <c r="B1060">
        <v>1</v>
      </c>
      <c r="C1060" s="56">
        <v>42419</v>
      </c>
      <c r="D1060" t="s">
        <v>1153</v>
      </c>
      <c r="E1060" t="s">
        <v>4653</v>
      </c>
      <c r="G1060" t="s">
        <v>4654</v>
      </c>
      <c r="H1060" t="s">
        <v>1144</v>
      </c>
      <c r="I1060" t="s">
        <v>1144</v>
      </c>
      <c r="J1060" t="s">
        <v>1144</v>
      </c>
      <c r="K1060" t="s">
        <v>1144</v>
      </c>
      <c r="L1060">
        <v>1.4</v>
      </c>
      <c r="M1060">
        <v>6.79</v>
      </c>
      <c r="N1060">
        <v>0</v>
      </c>
      <c r="O1060" s="56">
        <v>0</v>
      </c>
      <c r="P1060" s="56">
        <v>0</v>
      </c>
      <c r="Q1060">
        <v>1</v>
      </c>
      <c r="R1060">
        <v>1</v>
      </c>
      <c r="S1060">
        <v>11</v>
      </c>
      <c r="T1060">
        <v>8</v>
      </c>
      <c r="U1060">
        <v>3</v>
      </c>
      <c r="V1060">
        <v>1</v>
      </c>
      <c r="X1060" t="s">
        <v>7716</v>
      </c>
      <c r="AA1060">
        <v>0</v>
      </c>
      <c r="AB1060">
        <v>0</v>
      </c>
      <c r="AC1060">
        <v>0</v>
      </c>
      <c r="AD1060">
        <v>0</v>
      </c>
      <c r="AE1060">
        <v>0</v>
      </c>
      <c r="AF1060">
        <v>0</v>
      </c>
      <c r="AG1060">
        <v>0</v>
      </c>
      <c r="AJ1060" s="56"/>
      <c r="AK1060" s="56"/>
      <c r="AL1060" s="56"/>
      <c r="AP1060" t="s">
        <v>1155</v>
      </c>
      <c r="AR1060">
        <v>2</v>
      </c>
      <c r="AS1060" t="s">
        <v>1152</v>
      </c>
      <c r="AT1060">
        <v>1</v>
      </c>
      <c r="AV1060">
        <v>8</v>
      </c>
      <c r="AW1060">
        <v>5</v>
      </c>
      <c r="AX1060">
        <v>3</v>
      </c>
      <c r="AY1060" t="s">
        <v>1147</v>
      </c>
      <c r="AZ1060" t="s">
        <v>1147</v>
      </c>
      <c r="BA1060">
        <v>12</v>
      </c>
      <c r="BD1060">
        <v>1000000000</v>
      </c>
      <c r="BE1060">
        <v>11</v>
      </c>
      <c r="BF1060">
        <v>-0.38</v>
      </c>
      <c r="BG1060">
        <v>0</v>
      </c>
      <c r="BH1060">
        <v>0</v>
      </c>
      <c r="BI1060">
        <v>0</v>
      </c>
      <c r="BJ1060">
        <v>0</v>
      </c>
      <c r="BK1060">
        <v>0</v>
      </c>
      <c r="BL1060">
        <v>0</v>
      </c>
      <c r="BM1060">
        <v>11</v>
      </c>
      <c r="BN1060">
        <v>-0.38</v>
      </c>
      <c r="BO1060">
        <v>0</v>
      </c>
      <c r="BP1060">
        <v>0</v>
      </c>
      <c r="BR1060">
        <v>0</v>
      </c>
      <c r="BS1060">
        <v>2</v>
      </c>
      <c r="BX1060">
        <v>0</v>
      </c>
      <c r="BY1060">
        <v>4.2</v>
      </c>
      <c r="BZ1060">
        <v>0</v>
      </c>
      <c r="CA1060">
        <v>16.8</v>
      </c>
      <c r="CB1060">
        <v>0</v>
      </c>
      <c r="CC1060">
        <v>1</v>
      </c>
      <c r="CD1060" s="56">
        <v>42284</v>
      </c>
      <c r="CE1060" s="56">
        <v>42342</v>
      </c>
      <c r="CF1060" s="56">
        <v>42342</v>
      </c>
      <c r="CG1060" s="56">
        <v>42419</v>
      </c>
      <c r="CH1060" s="56"/>
      <c r="CI1060" s="56"/>
      <c r="CJ1060">
        <v>0.02</v>
      </c>
      <c r="CK1060">
        <v>0</v>
      </c>
      <c r="CL1060">
        <v>0</v>
      </c>
      <c r="CM1060">
        <v>0</v>
      </c>
      <c r="CN1060">
        <v>0</v>
      </c>
      <c r="CO1060">
        <v>0</v>
      </c>
      <c r="CP1060">
        <v>0.95</v>
      </c>
      <c r="CQ1060" t="s">
        <v>1154</v>
      </c>
      <c r="CR1060" t="s">
        <v>1153</v>
      </c>
      <c r="CS1060" t="s">
        <v>1725</v>
      </c>
      <c r="CT1060" t="s">
        <v>1397</v>
      </c>
      <c r="CU1060" t="s">
        <v>1396</v>
      </c>
      <c r="CV1060" t="s">
        <v>4655</v>
      </c>
      <c r="CW1060" t="s">
        <v>2121</v>
      </c>
      <c r="CX1060" t="s">
        <v>853</v>
      </c>
      <c r="DC1060" t="s">
        <v>1387</v>
      </c>
      <c r="DE1060" t="s">
        <v>1728</v>
      </c>
    </row>
    <row r="1061" spans="1:109" x14ac:dyDescent="0.25">
      <c r="A1061" t="s">
        <v>1025</v>
      </c>
      <c r="B1061">
        <v>1</v>
      </c>
      <c r="C1061" s="56">
        <v>42419</v>
      </c>
      <c r="D1061" t="s">
        <v>1153</v>
      </c>
      <c r="E1061" t="s">
        <v>4656</v>
      </c>
      <c r="G1061" t="s">
        <v>4657</v>
      </c>
      <c r="H1061" t="s">
        <v>1144</v>
      </c>
      <c r="I1061" t="s">
        <v>1144</v>
      </c>
      <c r="J1061" t="s">
        <v>1144</v>
      </c>
      <c r="K1061" t="s">
        <v>1144</v>
      </c>
      <c r="L1061">
        <v>18.89</v>
      </c>
      <c r="M1061">
        <v>58.71</v>
      </c>
      <c r="N1061">
        <v>0</v>
      </c>
      <c r="O1061" s="56">
        <v>0</v>
      </c>
      <c r="P1061" s="56">
        <v>0</v>
      </c>
      <c r="Q1061">
        <v>1</v>
      </c>
      <c r="R1061">
        <v>1</v>
      </c>
      <c r="S1061">
        <v>11</v>
      </c>
      <c r="T1061">
        <v>8</v>
      </c>
      <c r="U1061">
        <v>3</v>
      </c>
      <c r="V1061">
        <v>1</v>
      </c>
      <c r="W1061" t="s">
        <v>1394</v>
      </c>
      <c r="X1061" t="s">
        <v>7759</v>
      </c>
      <c r="AA1061">
        <v>0</v>
      </c>
      <c r="AB1061">
        <v>0</v>
      </c>
      <c r="AC1061">
        <v>0</v>
      </c>
      <c r="AD1061">
        <v>0</v>
      </c>
      <c r="AE1061">
        <v>0</v>
      </c>
      <c r="AF1061">
        <v>2</v>
      </c>
      <c r="AG1061">
        <v>0</v>
      </c>
      <c r="AJ1061" s="56"/>
      <c r="AK1061" s="56"/>
      <c r="AL1061" s="56"/>
      <c r="AM1061">
        <v>3</v>
      </c>
      <c r="AP1061" t="s">
        <v>1155</v>
      </c>
      <c r="AS1061" t="s">
        <v>1152</v>
      </c>
      <c r="AT1061">
        <v>1</v>
      </c>
      <c r="AV1061">
        <v>4</v>
      </c>
      <c r="AW1061">
        <v>3</v>
      </c>
      <c r="AX1061">
        <v>1</v>
      </c>
      <c r="AY1061" t="s">
        <v>1146</v>
      </c>
      <c r="AZ1061" t="s">
        <v>1145</v>
      </c>
      <c r="BA1061">
        <v>3</v>
      </c>
      <c r="BD1061">
        <v>1000000000</v>
      </c>
      <c r="BE1061">
        <v>1</v>
      </c>
      <c r="BF1061">
        <v>0.75</v>
      </c>
      <c r="BG1061">
        <v>0</v>
      </c>
      <c r="BH1061">
        <v>0</v>
      </c>
      <c r="BI1061">
        <v>0</v>
      </c>
      <c r="BJ1061">
        <v>0</v>
      </c>
      <c r="BK1061">
        <v>0</v>
      </c>
      <c r="BL1061">
        <v>1</v>
      </c>
      <c r="BM1061">
        <v>2</v>
      </c>
      <c r="BN1061">
        <v>0.5</v>
      </c>
      <c r="BO1061">
        <v>0</v>
      </c>
      <c r="BP1061">
        <v>0</v>
      </c>
      <c r="BR1061">
        <v>2</v>
      </c>
      <c r="BS1061">
        <v>1</v>
      </c>
      <c r="BX1061">
        <v>0</v>
      </c>
      <c r="BY1061">
        <v>0</v>
      </c>
      <c r="BZ1061">
        <v>0</v>
      </c>
      <c r="CA1061">
        <v>9.1999999999999993</v>
      </c>
      <c r="CB1061">
        <v>0</v>
      </c>
      <c r="CC1061">
        <v>1</v>
      </c>
      <c r="CD1061" s="56">
        <v>42416</v>
      </c>
      <c r="CE1061" s="56">
        <v>42416</v>
      </c>
      <c r="CF1061" s="56">
        <v>42416</v>
      </c>
      <c r="CG1061" s="56">
        <v>42493</v>
      </c>
      <c r="CH1061" s="56"/>
      <c r="CI1061" s="56"/>
      <c r="CJ1061">
        <v>1.1499999999999999</v>
      </c>
      <c r="CK1061">
        <v>0</v>
      </c>
      <c r="CL1061">
        <v>0.04</v>
      </c>
      <c r="CM1061">
        <v>0.04</v>
      </c>
      <c r="CN1061">
        <v>0</v>
      </c>
      <c r="CO1061">
        <v>0</v>
      </c>
      <c r="CP1061">
        <v>0</v>
      </c>
      <c r="CQ1061" t="s">
        <v>1154</v>
      </c>
      <c r="CR1061" t="s">
        <v>1153</v>
      </c>
      <c r="CS1061" t="s">
        <v>1725</v>
      </c>
      <c r="CT1061" t="s">
        <v>1397</v>
      </c>
      <c r="CU1061" t="s">
        <v>1396</v>
      </c>
      <c r="CV1061" t="s">
        <v>4658</v>
      </c>
      <c r="CW1061" t="s">
        <v>2121</v>
      </c>
      <c r="CX1061" t="s">
        <v>853</v>
      </c>
      <c r="DC1061" t="s">
        <v>1387</v>
      </c>
      <c r="DE1061" t="s">
        <v>1728</v>
      </c>
    </row>
    <row r="1062" spans="1:109" x14ac:dyDescent="0.25">
      <c r="A1062" t="s">
        <v>1025</v>
      </c>
      <c r="B1062">
        <v>2</v>
      </c>
      <c r="C1062" s="56">
        <v>42419</v>
      </c>
      <c r="D1062" t="s">
        <v>1153</v>
      </c>
      <c r="E1062" t="s">
        <v>4659</v>
      </c>
      <c r="G1062" t="s">
        <v>4660</v>
      </c>
      <c r="H1062" t="s">
        <v>1144</v>
      </c>
      <c r="I1062" t="s">
        <v>1144</v>
      </c>
      <c r="J1062" t="s">
        <v>1144</v>
      </c>
      <c r="K1062" t="s">
        <v>1144</v>
      </c>
      <c r="L1062">
        <v>1.23</v>
      </c>
      <c r="M1062">
        <v>4.5999999999999996</v>
      </c>
      <c r="N1062">
        <v>0</v>
      </c>
      <c r="O1062" s="56">
        <v>0</v>
      </c>
      <c r="P1062" s="56">
        <v>0</v>
      </c>
      <c r="Q1062">
        <v>1</v>
      </c>
      <c r="R1062">
        <v>1</v>
      </c>
      <c r="S1062">
        <v>11</v>
      </c>
      <c r="T1062">
        <v>8</v>
      </c>
      <c r="U1062">
        <v>3</v>
      </c>
      <c r="V1062">
        <v>1</v>
      </c>
      <c r="X1062" t="s">
        <v>7755</v>
      </c>
      <c r="AA1062">
        <v>0</v>
      </c>
      <c r="AB1062">
        <v>0</v>
      </c>
      <c r="AC1062">
        <v>0</v>
      </c>
      <c r="AD1062">
        <v>0</v>
      </c>
      <c r="AE1062">
        <v>0</v>
      </c>
      <c r="AF1062">
        <v>0</v>
      </c>
      <c r="AG1062">
        <v>0</v>
      </c>
      <c r="AJ1062" s="56"/>
      <c r="AK1062" s="56"/>
      <c r="AL1062" s="56"/>
      <c r="AM1062">
        <v>2</v>
      </c>
      <c r="AP1062" t="s">
        <v>1155</v>
      </c>
      <c r="AR1062">
        <v>5</v>
      </c>
      <c r="AS1062" t="s">
        <v>1152</v>
      </c>
      <c r="AT1062">
        <v>1</v>
      </c>
      <c r="AV1062">
        <v>10</v>
      </c>
      <c r="AW1062">
        <v>7</v>
      </c>
      <c r="AX1062">
        <v>3</v>
      </c>
      <c r="AY1062" t="s">
        <v>1147</v>
      </c>
      <c r="AZ1062" t="s">
        <v>1147</v>
      </c>
      <c r="BA1062">
        <v>10</v>
      </c>
      <c r="BD1062">
        <v>1000000000</v>
      </c>
      <c r="BE1062">
        <v>11</v>
      </c>
      <c r="BF1062">
        <v>-0.1</v>
      </c>
      <c r="BG1062">
        <v>0</v>
      </c>
      <c r="BH1062">
        <v>0</v>
      </c>
      <c r="BI1062">
        <v>0</v>
      </c>
      <c r="BJ1062">
        <v>0</v>
      </c>
      <c r="BK1062">
        <v>0</v>
      </c>
      <c r="BL1062">
        <v>0</v>
      </c>
      <c r="BM1062">
        <v>11</v>
      </c>
      <c r="BN1062">
        <v>-0.1</v>
      </c>
      <c r="BO1062">
        <v>0</v>
      </c>
      <c r="BP1062">
        <v>0</v>
      </c>
      <c r="BR1062">
        <v>0</v>
      </c>
      <c r="BS1062">
        <v>3</v>
      </c>
      <c r="BX1062">
        <v>0</v>
      </c>
      <c r="BY1062">
        <v>1.23</v>
      </c>
      <c r="BZ1062">
        <v>0</v>
      </c>
      <c r="CA1062">
        <v>11.96</v>
      </c>
      <c r="CB1062">
        <v>0</v>
      </c>
      <c r="CC1062">
        <v>1</v>
      </c>
      <c r="CD1062" s="56">
        <v>42095</v>
      </c>
      <c r="CE1062" s="56">
        <v>42342</v>
      </c>
      <c r="CF1062" s="56">
        <v>42342</v>
      </c>
      <c r="CG1062" s="56">
        <v>42419</v>
      </c>
      <c r="CH1062" s="56"/>
      <c r="CI1062" s="56"/>
      <c r="CJ1062">
        <v>0</v>
      </c>
      <c r="CK1062">
        <v>0</v>
      </c>
      <c r="CL1062">
        <v>0</v>
      </c>
      <c r="CM1062">
        <v>0</v>
      </c>
      <c r="CN1062">
        <v>0</v>
      </c>
      <c r="CO1062">
        <v>0</v>
      </c>
      <c r="CP1062">
        <v>0.96</v>
      </c>
      <c r="CQ1062" t="s">
        <v>1154</v>
      </c>
      <c r="CR1062" t="s">
        <v>1153</v>
      </c>
      <c r="CS1062" t="s">
        <v>1748</v>
      </c>
      <c r="CT1062" t="s">
        <v>1397</v>
      </c>
      <c r="CU1062" t="s">
        <v>1396</v>
      </c>
      <c r="CV1062" t="s">
        <v>4661</v>
      </c>
      <c r="CW1062" t="s">
        <v>2121</v>
      </c>
      <c r="CX1062" t="s">
        <v>853</v>
      </c>
      <c r="DC1062" t="s">
        <v>1387</v>
      </c>
      <c r="DE1062" t="s">
        <v>1392</v>
      </c>
    </row>
    <row r="1063" spans="1:109" x14ac:dyDescent="0.25">
      <c r="A1063" t="s">
        <v>1025</v>
      </c>
      <c r="B1063">
        <v>2</v>
      </c>
      <c r="C1063" s="56">
        <v>42419</v>
      </c>
      <c r="D1063" t="s">
        <v>1153</v>
      </c>
      <c r="E1063" t="s">
        <v>4662</v>
      </c>
      <c r="G1063" t="s">
        <v>4663</v>
      </c>
      <c r="H1063" t="s">
        <v>1144</v>
      </c>
      <c r="I1063" t="s">
        <v>1144</v>
      </c>
      <c r="J1063" t="s">
        <v>1144</v>
      </c>
      <c r="K1063" t="s">
        <v>1144</v>
      </c>
      <c r="L1063">
        <v>31.81</v>
      </c>
      <c r="M1063">
        <v>68.66</v>
      </c>
      <c r="N1063">
        <v>0</v>
      </c>
      <c r="O1063" s="56">
        <v>0</v>
      </c>
      <c r="P1063" s="56">
        <v>0</v>
      </c>
      <c r="Q1063">
        <v>1</v>
      </c>
      <c r="R1063">
        <v>1</v>
      </c>
      <c r="S1063">
        <v>11</v>
      </c>
      <c r="T1063">
        <v>8</v>
      </c>
      <c r="U1063">
        <v>3</v>
      </c>
      <c r="V1063">
        <v>1</v>
      </c>
      <c r="W1063" t="s">
        <v>1156</v>
      </c>
      <c r="X1063" t="s">
        <v>7755</v>
      </c>
      <c r="AA1063">
        <v>0</v>
      </c>
      <c r="AB1063">
        <v>0</v>
      </c>
      <c r="AC1063">
        <v>0</v>
      </c>
      <c r="AD1063">
        <v>0</v>
      </c>
      <c r="AE1063">
        <v>0</v>
      </c>
      <c r="AF1063">
        <v>0</v>
      </c>
      <c r="AG1063">
        <v>0</v>
      </c>
      <c r="AJ1063" s="56"/>
      <c r="AK1063" s="56"/>
      <c r="AL1063" s="56"/>
      <c r="AM1063">
        <v>2</v>
      </c>
      <c r="AP1063" t="s">
        <v>1155</v>
      </c>
      <c r="AS1063" t="s">
        <v>1152</v>
      </c>
      <c r="AT1063">
        <v>1</v>
      </c>
      <c r="AV1063">
        <v>2</v>
      </c>
      <c r="AW1063">
        <v>2</v>
      </c>
      <c r="AX1063">
        <v>1</v>
      </c>
      <c r="AY1063" t="s">
        <v>1145</v>
      </c>
      <c r="AZ1063" t="s">
        <v>1145</v>
      </c>
      <c r="BA1063">
        <v>2</v>
      </c>
      <c r="BD1063">
        <v>1000000000</v>
      </c>
      <c r="BE1063">
        <v>2</v>
      </c>
      <c r="BF1063">
        <v>0</v>
      </c>
      <c r="BG1063">
        <v>0</v>
      </c>
      <c r="BH1063">
        <v>0</v>
      </c>
      <c r="BI1063">
        <v>0</v>
      </c>
      <c r="BJ1063">
        <v>0</v>
      </c>
      <c r="BK1063">
        <v>0</v>
      </c>
      <c r="BL1063">
        <v>0</v>
      </c>
      <c r="BM1063">
        <v>2</v>
      </c>
      <c r="BN1063">
        <v>0</v>
      </c>
      <c r="BO1063">
        <v>0</v>
      </c>
      <c r="BP1063">
        <v>0</v>
      </c>
      <c r="BR1063">
        <v>0</v>
      </c>
      <c r="BS1063">
        <v>1</v>
      </c>
      <c r="BX1063">
        <v>0</v>
      </c>
      <c r="BY1063">
        <v>0</v>
      </c>
      <c r="BZ1063">
        <v>0</v>
      </c>
      <c r="CA1063">
        <v>5.0599999999999996</v>
      </c>
      <c r="CB1063">
        <v>0</v>
      </c>
      <c r="CC1063">
        <v>1</v>
      </c>
      <c r="CD1063" s="56">
        <v>42095</v>
      </c>
      <c r="CE1063" s="56">
        <v>42342</v>
      </c>
      <c r="CF1063" s="56">
        <v>42342</v>
      </c>
      <c r="CG1063" s="56">
        <v>42419</v>
      </c>
      <c r="CH1063" s="56"/>
      <c r="CI1063" s="56"/>
      <c r="CJ1063">
        <v>0</v>
      </c>
      <c r="CK1063">
        <v>0</v>
      </c>
      <c r="CL1063">
        <v>0</v>
      </c>
      <c r="CM1063">
        <v>0</v>
      </c>
      <c r="CN1063">
        <v>0.96</v>
      </c>
      <c r="CO1063">
        <v>0</v>
      </c>
      <c r="CP1063">
        <v>0</v>
      </c>
      <c r="CQ1063" t="s">
        <v>1154</v>
      </c>
      <c r="CR1063" t="s">
        <v>1153</v>
      </c>
      <c r="CS1063" t="s">
        <v>1748</v>
      </c>
      <c r="CT1063" t="s">
        <v>1397</v>
      </c>
      <c r="CU1063" t="s">
        <v>1396</v>
      </c>
      <c r="CV1063" t="s">
        <v>4664</v>
      </c>
      <c r="CW1063" t="s">
        <v>2121</v>
      </c>
      <c r="CX1063" t="s">
        <v>853</v>
      </c>
      <c r="DC1063" t="s">
        <v>1387</v>
      </c>
      <c r="DE1063" t="s">
        <v>1392</v>
      </c>
    </row>
    <row r="1064" spans="1:109" x14ac:dyDescent="0.25">
      <c r="A1064" t="s">
        <v>1025</v>
      </c>
      <c r="B1064">
        <v>1</v>
      </c>
      <c r="C1064" s="56">
        <v>42419</v>
      </c>
      <c r="D1064" t="s">
        <v>1153</v>
      </c>
      <c r="E1064" t="s">
        <v>4665</v>
      </c>
      <c r="G1064" t="s">
        <v>4666</v>
      </c>
      <c r="H1064" t="s">
        <v>1144</v>
      </c>
      <c r="I1064" t="s">
        <v>1144</v>
      </c>
      <c r="J1064" t="s">
        <v>1144</v>
      </c>
      <c r="K1064" t="s">
        <v>1144</v>
      </c>
      <c r="L1064">
        <v>26.28</v>
      </c>
      <c r="M1064">
        <v>89.91</v>
      </c>
      <c r="N1064">
        <v>0</v>
      </c>
      <c r="O1064" s="56">
        <v>0</v>
      </c>
      <c r="P1064" s="56">
        <v>0</v>
      </c>
      <c r="Q1064">
        <v>1</v>
      </c>
      <c r="R1064">
        <v>1</v>
      </c>
      <c r="S1064">
        <v>11</v>
      </c>
      <c r="T1064">
        <v>8</v>
      </c>
      <c r="U1064">
        <v>3</v>
      </c>
      <c r="V1064">
        <v>1</v>
      </c>
      <c r="W1064" t="s">
        <v>1156</v>
      </c>
      <c r="X1064" t="s">
        <v>3766</v>
      </c>
      <c r="Y1064">
        <v>1</v>
      </c>
      <c r="AA1064">
        <v>0</v>
      </c>
      <c r="AB1064">
        <v>0</v>
      </c>
      <c r="AC1064">
        <v>0</v>
      </c>
      <c r="AD1064">
        <v>0</v>
      </c>
      <c r="AE1064">
        <v>0</v>
      </c>
      <c r="AF1064">
        <v>0</v>
      </c>
      <c r="AG1064">
        <v>0</v>
      </c>
      <c r="AJ1064" s="56"/>
      <c r="AK1064" s="56"/>
      <c r="AL1064" s="56"/>
      <c r="AM1064">
        <v>1</v>
      </c>
      <c r="AP1064" t="s">
        <v>1155</v>
      </c>
      <c r="AS1064" t="s">
        <v>1152</v>
      </c>
      <c r="AT1064">
        <v>1</v>
      </c>
      <c r="AV1064">
        <v>2</v>
      </c>
      <c r="AW1064">
        <v>2</v>
      </c>
      <c r="AX1064">
        <v>1</v>
      </c>
      <c r="AY1064" t="s">
        <v>1145</v>
      </c>
      <c r="AZ1064" t="s">
        <v>1145</v>
      </c>
      <c r="BA1064">
        <v>1</v>
      </c>
      <c r="BD1064">
        <v>1000000000</v>
      </c>
      <c r="BE1064">
        <v>2</v>
      </c>
      <c r="BF1064">
        <v>0</v>
      </c>
      <c r="BG1064">
        <v>0</v>
      </c>
      <c r="BH1064">
        <v>0</v>
      </c>
      <c r="BI1064">
        <v>0</v>
      </c>
      <c r="BJ1064">
        <v>0</v>
      </c>
      <c r="BK1064">
        <v>0</v>
      </c>
      <c r="BL1064">
        <v>0</v>
      </c>
      <c r="BM1064">
        <v>2</v>
      </c>
      <c r="BN1064">
        <v>0</v>
      </c>
      <c r="BO1064">
        <v>0</v>
      </c>
      <c r="BP1064">
        <v>0</v>
      </c>
      <c r="BR1064">
        <v>0</v>
      </c>
      <c r="BS1064">
        <v>1</v>
      </c>
      <c r="BX1064">
        <v>0</v>
      </c>
      <c r="BY1064">
        <v>0</v>
      </c>
      <c r="BZ1064">
        <v>0</v>
      </c>
      <c r="CA1064">
        <v>10.57</v>
      </c>
      <c r="CB1064">
        <v>0</v>
      </c>
      <c r="CC1064">
        <v>1</v>
      </c>
      <c r="CD1064" s="56">
        <v>42195</v>
      </c>
      <c r="CE1064" s="56">
        <v>42342</v>
      </c>
      <c r="CF1064" s="56">
        <v>42342</v>
      </c>
      <c r="CG1064" s="56">
        <v>42419</v>
      </c>
      <c r="CH1064" s="56"/>
      <c r="CI1064" s="56"/>
      <c r="CJ1064">
        <v>0</v>
      </c>
      <c r="CK1064">
        <v>0</v>
      </c>
      <c r="CL1064">
        <v>0</v>
      </c>
      <c r="CM1064">
        <v>0</v>
      </c>
      <c r="CN1064">
        <v>0.95</v>
      </c>
      <c r="CO1064">
        <v>0</v>
      </c>
      <c r="CP1064">
        <v>0</v>
      </c>
      <c r="CQ1064" t="s">
        <v>1154</v>
      </c>
      <c r="CR1064" t="s">
        <v>1153</v>
      </c>
      <c r="CS1064" t="s">
        <v>1725</v>
      </c>
      <c r="CT1064" t="s">
        <v>1397</v>
      </c>
      <c r="CU1064" t="s">
        <v>1396</v>
      </c>
      <c r="CV1064" t="s">
        <v>4667</v>
      </c>
      <c r="CW1064" t="s">
        <v>2121</v>
      </c>
      <c r="CX1064" t="s">
        <v>853</v>
      </c>
      <c r="DC1064" t="s">
        <v>1387</v>
      </c>
      <c r="DE1064" t="s">
        <v>1728</v>
      </c>
    </row>
    <row r="1065" spans="1:109" x14ac:dyDescent="0.25">
      <c r="A1065" t="s">
        <v>1025</v>
      </c>
      <c r="B1065">
        <v>2</v>
      </c>
      <c r="C1065" s="56">
        <v>42419</v>
      </c>
      <c r="D1065" t="s">
        <v>1153</v>
      </c>
      <c r="E1065" t="s">
        <v>1628</v>
      </c>
      <c r="G1065" t="s">
        <v>4668</v>
      </c>
      <c r="H1065" t="s">
        <v>1144</v>
      </c>
      <c r="I1065" t="s">
        <v>1144</v>
      </c>
      <c r="J1065" t="s">
        <v>1144</v>
      </c>
      <c r="K1065" t="s">
        <v>1144</v>
      </c>
      <c r="L1065">
        <v>3.32</v>
      </c>
      <c r="M1065">
        <v>9.07</v>
      </c>
      <c r="N1065">
        <v>0</v>
      </c>
      <c r="O1065" s="56">
        <v>0</v>
      </c>
      <c r="P1065" s="56">
        <v>0</v>
      </c>
      <c r="Q1065">
        <v>1</v>
      </c>
      <c r="R1065">
        <v>1</v>
      </c>
      <c r="S1065">
        <v>11</v>
      </c>
      <c r="T1065">
        <v>8</v>
      </c>
      <c r="U1065">
        <v>3</v>
      </c>
      <c r="V1065">
        <v>1</v>
      </c>
      <c r="W1065" t="s">
        <v>1156</v>
      </c>
      <c r="X1065" t="s">
        <v>7755</v>
      </c>
      <c r="Y1065">
        <v>59</v>
      </c>
      <c r="AA1065">
        <v>0</v>
      </c>
      <c r="AB1065">
        <v>0</v>
      </c>
      <c r="AC1065">
        <v>0</v>
      </c>
      <c r="AD1065">
        <v>0</v>
      </c>
      <c r="AE1065">
        <v>0</v>
      </c>
      <c r="AF1065">
        <v>0</v>
      </c>
      <c r="AG1065">
        <v>0</v>
      </c>
      <c r="AJ1065" s="56"/>
      <c r="AK1065" s="56"/>
      <c r="AL1065" s="56"/>
      <c r="AP1065" t="s">
        <v>1155</v>
      </c>
      <c r="AR1065">
        <v>5</v>
      </c>
      <c r="AS1065" t="s">
        <v>1152</v>
      </c>
      <c r="AT1065">
        <v>1</v>
      </c>
      <c r="AV1065">
        <v>74</v>
      </c>
      <c r="AW1065">
        <v>49</v>
      </c>
      <c r="AX1065">
        <v>24</v>
      </c>
      <c r="AY1065" t="s">
        <v>1145</v>
      </c>
      <c r="AZ1065" t="s">
        <v>1145</v>
      </c>
      <c r="BA1065">
        <v>74</v>
      </c>
      <c r="BD1065">
        <v>1000000000</v>
      </c>
      <c r="BE1065">
        <v>44</v>
      </c>
      <c r="BF1065">
        <v>0.41</v>
      </c>
      <c r="BG1065">
        <v>0</v>
      </c>
      <c r="BH1065">
        <v>0</v>
      </c>
      <c r="BI1065">
        <v>0</v>
      </c>
      <c r="BJ1065">
        <v>0</v>
      </c>
      <c r="BK1065">
        <v>0</v>
      </c>
      <c r="BL1065">
        <v>5</v>
      </c>
      <c r="BM1065">
        <v>49</v>
      </c>
      <c r="BN1065">
        <v>0.34</v>
      </c>
      <c r="BO1065">
        <v>0</v>
      </c>
      <c r="BP1065">
        <v>0</v>
      </c>
      <c r="BR1065">
        <v>25</v>
      </c>
      <c r="BS1065">
        <v>20</v>
      </c>
      <c r="BX1065">
        <v>0</v>
      </c>
      <c r="BY1065">
        <v>0</v>
      </c>
      <c r="BZ1065">
        <v>0</v>
      </c>
      <c r="CA1065">
        <v>7.56</v>
      </c>
      <c r="CB1065">
        <v>0</v>
      </c>
      <c r="CC1065">
        <v>1</v>
      </c>
      <c r="CD1065" s="56">
        <v>42095</v>
      </c>
      <c r="CE1065" s="56">
        <v>42342</v>
      </c>
      <c r="CF1065" s="56">
        <v>42342</v>
      </c>
      <c r="CG1065" s="56">
        <v>42419</v>
      </c>
      <c r="CH1065" s="56"/>
      <c r="CI1065" s="56"/>
      <c r="CJ1065">
        <v>0.13</v>
      </c>
      <c r="CK1065">
        <v>0</v>
      </c>
      <c r="CL1065">
        <v>0</v>
      </c>
      <c r="CM1065">
        <v>0</v>
      </c>
      <c r="CN1065">
        <v>0.21</v>
      </c>
      <c r="CO1065">
        <v>0.75</v>
      </c>
      <c r="CP1065">
        <v>0</v>
      </c>
      <c r="CQ1065" t="s">
        <v>1154</v>
      </c>
      <c r="CR1065" t="s">
        <v>1153</v>
      </c>
      <c r="CS1065" t="s">
        <v>1748</v>
      </c>
      <c r="CT1065" t="s">
        <v>1397</v>
      </c>
      <c r="CU1065" t="s">
        <v>1396</v>
      </c>
      <c r="CV1065" t="s">
        <v>4669</v>
      </c>
      <c r="CW1065" t="s">
        <v>1727</v>
      </c>
      <c r="CX1065" t="s">
        <v>853</v>
      </c>
      <c r="DC1065" t="s">
        <v>1387</v>
      </c>
      <c r="DE1065" t="s">
        <v>1392</v>
      </c>
    </row>
    <row r="1066" spans="1:109" x14ac:dyDescent="0.25">
      <c r="A1066" t="s">
        <v>1025</v>
      </c>
      <c r="B1066">
        <v>2</v>
      </c>
      <c r="C1066" s="56">
        <v>42419</v>
      </c>
      <c r="D1066" t="s">
        <v>1153</v>
      </c>
      <c r="E1066" t="s">
        <v>4670</v>
      </c>
      <c r="G1066" t="s">
        <v>4671</v>
      </c>
      <c r="H1066" t="s">
        <v>1144</v>
      </c>
      <c r="I1066" t="s">
        <v>1144</v>
      </c>
      <c r="J1066" t="s">
        <v>1144</v>
      </c>
      <c r="K1066" t="s">
        <v>1144</v>
      </c>
      <c r="L1066">
        <v>3.05</v>
      </c>
      <c r="M1066">
        <v>8.15</v>
      </c>
      <c r="N1066">
        <v>0</v>
      </c>
      <c r="O1066" s="56">
        <v>0</v>
      </c>
      <c r="P1066" s="56">
        <v>0</v>
      </c>
      <c r="Q1066">
        <v>1</v>
      </c>
      <c r="R1066">
        <v>1</v>
      </c>
      <c r="S1066">
        <v>11</v>
      </c>
      <c r="T1066">
        <v>8</v>
      </c>
      <c r="U1066">
        <v>3</v>
      </c>
      <c r="V1066">
        <v>1</v>
      </c>
      <c r="W1066" t="s">
        <v>1156</v>
      </c>
      <c r="X1066" t="s">
        <v>7659</v>
      </c>
      <c r="Y1066">
        <v>4</v>
      </c>
      <c r="AA1066">
        <v>0</v>
      </c>
      <c r="AB1066">
        <v>0</v>
      </c>
      <c r="AC1066">
        <v>0</v>
      </c>
      <c r="AD1066">
        <v>0</v>
      </c>
      <c r="AE1066">
        <v>0</v>
      </c>
      <c r="AF1066">
        <v>69</v>
      </c>
      <c r="AG1066">
        <v>0</v>
      </c>
      <c r="AH1066" t="s">
        <v>1833</v>
      </c>
      <c r="AJ1066" s="56"/>
      <c r="AK1066" s="56"/>
      <c r="AL1066" s="56"/>
      <c r="AM1066">
        <v>2</v>
      </c>
      <c r="AP1066" t="s">
        <v>1155</v>
      </c>
      <c r="AS1066" t="s">
        <v>1152</v>
      </c>
      <c r="AT1066">
        <v>1</v>
      </c>
      <c r="AV1066">
        <v>3</v>
      </c>
      <c r="AW1066">
        <v>2</v>
      </c>
      <c r="AX1066">
        <v>1</v>
      </c>
      <c r="AY1066" t="s">
        <v>1145</v>
      </c>
      <c r="AZ1066" t="s">
        <v>1148</v>
      </c>
      <c r="BA1066">
        <v>2</v>
      </c>
      <c r="BD1066">
        <v>1000000000</v>
      </c>
      <c r="BE1066">
        <v>2</v>
      </c>
      <c r="BF1066">
        <v>0.33</v>
      </c>
      <c r="BG1066">
        <v>1</v>
      </c>
      <c r="BH1066">
        <v>0</v>
      </c>
      <c r="BI1066">
        <v>0</v>
      </c>
      <c r="BJ1066">
        <v>0</v>
      </c>
      <c r="BK1066">
        <v>0</v>
      </c>
      <c r="BL1066">
        <v>0</v>
      </c>
      <c r="BM1066">
        <v>3</v>
      </c>
      <c r="BN1066">
        <v>0</v>
      </c>
      <c r="BO1066">
        <v>0</v>
      </c>
      <c r="BP1066">
        <v>0</v>
      </c>
      <c r="BR1066">
        <v>0</v>
      </c>
      <c r="BS1066">
        <v>1</v>
      </c>
      <c r="BX1066">
        <v>0</v>
      </c>
      <c r="BY1066">
        <v>0</v>
      </c>
      <c r="BZ1066">
        <v>0</v>
      </c>
      <c r="CA1066">
        <v>7.3</v>
      </c>
      <c r="CB1066">
        <v>0</v>
      </c>
      <c r="CC1066">
        <v>1</v>
      </c>
      <c r="CD1066" s="56">
        <v>42342</v>
      </c>
      <c r="CE1066" s="56">
        <v>42342</v>
      </c>
      <c r="CF1066" s="56">
        <v>42342</v>
      </c>
      <c r="CG1066" s="56">
        <v>42419</v>
      </c>
      <c r="CH1066" s="56"/>
      <c r="CI1066" s="56"/>
      <c r="CJ1066">
        <v>0.9</v>
      </c>
      <c r="CK1066">
        <v>1</v>
      </c>
      <c r="CL1066">
        <v>0.43</v>
      </c>
      <c r="CM1066">
        <v>0</v>
      </c>
      <c r="CN1066">
        <v>0.53</v>
      </c>
      <c r="CO1066">
        <v>0</v>
      </c>
      <c r="CP1066">
        <v>0</v>
      </c>
      <c r="CQ1066" t="s">
        <v>1154</v>
      </c>
      <c r="CR1066" t="s">
        <v>1153</v>
      </c>
      <c r="CS1066" t="s">
        <v>1748</v>
      </c>
      <c r="CT1066" t="s">
        <v>1397</v>
      </c>
      <c r="CU1066" t="s">
        <v>1396</v>
      </c>
      <c r="CV1066" t="s">
        <v>4672</v>
      </c>
      <c r="CW1066" t="s">
        <v>2121</v>
      </c>
      <c r="CX1066" t="s">
        <v>853</v>
      </c>
      <c r="DC1066" t="s">
        <v>1387</v>
      </c>
      <c r="DE1066" t="s">
        <v>1392</v>
      </c>
    </row>
    <row r="1067" spans="1:109" x14ac:dyDescent="0.25">
      <c r="A1067" t="s">
        <v>1025</v>
      </c>
      <c r="B1067">
        <v>2</v>
      </c>
      <c r="C1067" s="56">
        <v>42419</v>
      </c>
      <c r="D1067" t="s">
        <v>1153</v>
      </c>
      <c r="E1067" t="s">
        <v>4673</v>
      </c>
      <c r="G1067" t="s">
        <v>4674</v>
      </c>
      <c r="H1067" t="s">
        <v>1144</v>
      </c>
      <c r="I1067" t="s">
        <v>1144</v>
      </c>
      <c r="J1067" t="s">
        <v>1144</v>
      </c>
      <c r="K1067" t="s">
        <v>1144</v>
      </c>
      <c r="L1067">
        <v>1.88</v>
      </c>
      <c r="M1067">
        <v>6.2</v>
      </c>
      <c r="N1067">
        <v>0</v>
      </c>
      <c r="O1067" s="56">
        <v>0</v>
      </c>
      <c r="P1067" s="56">
        <v>0</v>
      </c>
      <c r="Q1067">
        <v>1</v>
      </c>
      <c r="R1067">
        <v>1</v>
      </c>
      <c r="S1067">
        <v>11</v>
      </c>
      <c r="T1067">
        <v>8</v>
      </c>
      <c r="U1067">
        <v>3</v>
      </c>
      <c r="V1067">
        <v>1</v>
      </c>
      <c r="W1067" t="s">
        <v>1156</v>
      </c>
      <c r="X1067" t="s">
        <v>7757</v>
      </c>
      <c r="Y1067">
        <v>6</v>
      </c>
      <c r="AA1067">
        <v>0</v>
      </c>
      <c r="AB1067">
        <v>0</v>
      </c>
      <c r="AC1067">
        <v>0</v>
      </c>
      <c r="AD1067">
        <v>0</v>
      </c>
      <c r="AE1067">
        <v>0</v>
      </c>
      <c r="AF1067">
        <v>0</v>
      </c>
      <c r="AG1067">
        <v>0</v>
      </c>
      <c r="AJ1067" s="56"/>
      <c r="AK1067" s="56"/>
      <c r="AL1067" s="56"/>
      <c r="AM1067">
        <v>2</v>
      </c>
      <c r="AP1067" t="s">
        <v>1155</v>
      </c>
      <c r="AS1067" t="s">
        <v>1152</v>
      </c>
      <c r="AT1067">
        <v>1</v>
      </c>
      <c r="AV1067">
        <v>4</v>
      </c>
      <c r="AW1067">
        <v>3</v>
      </c>
      <c r="AX1067">
        <v>1</v>
      </c>
      <c r="AY1067" t="s">
        <v>1145</v>
      </c>
      <c r="AZ1067" t="s">
        <v>1147</v>
      </c>
      <c r="BA1067">
        <v>3</v>
      </c>
      <c r="BD1067">
        <v>1000000000</v>
      </c>
      <c r="BE1067">
        <v>3</v>
      </c>
      <c r="BF1067">
        <v>0.25</v>
      </c>
      <c r="BG1067">
        <v>3</v>
      </c>
      <c r="BH1067">
        <v>0</v>
      </c>
      <c r="BI1067">
        <v>0</v>
      </c>
      <c r="BJ1067">
        <v>0</v>
      </c>
      <c r="BK1067">
        <v>0</v>
      </c>
      <c r="BL1067">
        <v>0</v>
      </c>
      <c r="BM1067">
        <v>6</v>
      </c>
      <c r="BN1067">
        <v>-0.5</v>
      </c>
      <c r="BO1067">
        <v>0</v>
      </c>
      <c r="BP1067">
        <v>0</v>
      </c>
      <c r="BR1067">
        <v>0</v>
      </c>
      <c r="BS1067">
        <v>1</v>
      </c>
      <c r="BX1067">
        <v>0</v>
      </c>
      <c r="BY1067">
        <v>0</v>
      </c>
      <c r="BZ1067">
        <v>0</v>
      </c>
      <c r="CA1067">
        <v>10.029999999999999</v>
      </c>
      <c r="CB1067">
        <v>0</v>
      </c>
      <c r="CC1067">
        <v>1</v>
      </c>
      <c r="CD1067" s="56">
        <v>42341</v>
      </c>
      <c r="CE1067" s="56">
        <v>42342</v>
      </c>
      <c r="CF1067" s="56">
        <v>42342</v>
      </c>
      <c r="CG1067" s="56">
        <v>42419</v>
      </c>
      <c r="CH1067" s="56"/>
      <c r="CI1067" s="56"/>
      <c r="CJ1067">
        <v>0.53</v>
      </c>
      <c r="CK1067">
        <v>1</v>
      </c>
      <c r="CL1067">
        <v>0</v>
      </c>
      <c r="CM1067">
        <v>0.55000000000000004</v>
      </c>
      <c r="CN1067">
        <v>0.42</v>
      </c>
      <c r="CO1067">
        <v>0</v>
      </c>
      <c r="CP1067">
        <v>0</v>
      </c>
      <c r="CQ1067" t="s">
        <v>1154</v>
      </c>
      <c r="CR1067" t="s">
        <v>1153</v>
      </c>
      <c r="CS1067" t="s">
        <v>1748</v>
      </c>
      <c r="CT1067" t="s">
        <v>1397</v>
      </c>
      <c r="CU1067" t="s">
        <v>1396</v>
      </c>
      <c r="CV1067" t="s">
        <v>4675</v>
      </c>
      <c r="CW1067" t="s">
        <v>2121</v>
      </c>
      <c r="CX1067" t="s">
        <v>853</v>
      </c>
      <c r="DC1067" t="s">
        <v>1387</v>
      </c>
      <c r="DE1067" t="s">
        <v>1392</v>
      </c>
    </row>
    <row r="1068" spans="1:109" x14ac:dyDescent="0.25">
      <c r="A1068" t="s">
        <v>1025</v>
      </c>
      <c r="B1068">
        <v>2</v>
      </c>
      <c r="C1068" s="56">
        <v>42419</v>
      </c>
      <c r="D1068" t="s">
        <v>1153</v>
      </c>
      <c r="E1068" t="s">
        <v>4676</v>
      </c>
      <c r="G1068" t="s">
        <v>4677</v>
      </c>
      <c r="H1068" t="s">
        <v>1144</v>
      </c>
      <c r="I1068" t="s">
        <v>1144</v>
      </c>
      <c r="J1068" t="s">
        <v>1144</v>
      </c>
      <c r="K1068" t="s">
        <v>1144</v>
      </c>
      <c r="L1068">
        <v>1.6</v>
      </c>
      <c r="M1068">
        <v>5.71</v>
      </c>
      <c r="N1068">
        <v>0</v>
      </c>
      <c r="O1068" s="56">
        <v>0</v>
      </c>
      <c r="P1068" s="56">
        <v>0</v>
      </c>
      <c r="Q1068">
        <v>1</v>
      </c>
      <c r="R1068">
        <v>1</v>
      </c>
      <c r="S1068">
        <v>11</v>
      </c>
      <c r="T1068">
        <v>8</v>
      </c>
      <c r="U1068">
        <v>3</v>
      </c>
      <c r="V1068">
        <v>1</v>
      </c>
      <c r="W1068" t="s">
        <v>1156</v>
      </c>
      <c r="X1068" t="s">
        <v>7755</v>
      </c>
      <c r="Y1068">
        <v>8</v>
      </c>
      <c r="AA1068">
        <v>0</v>
      </c>
      <c r="AB1068">
        <v>0</v>
      </c>
      <c r="AC1068">
        <v>0</v>
      </c>
      <c r="AD1068">
        <v>0</v>
      </c>
      <c r="AE1068">
        <v>0</v>
      </c>
      <c r="AF1068">
        <v>0</v>
      </c>
      <c r="AG1068">
        <v>0</v>
      </c>
      <c r="AJ1068" s="56"/>
      <c r="AK1068" s="56"/>
      <c r="AL1068" s="56"/>
      <c r="AP1068" t="s">
        <v>1155</v>
      </c>
      <c r="AR1068">
        <v>5</v>
      </c>
      <c r="AS1068" t="s">
        <v>1152</v>
      </c>
      <c r="AT1068">
        <v>1</v>
      </c>
      <c r="AV1068">
        <v>10</v>
      </c>
      <c r="AW1068">
        <v>7</v>
      </c>
      <c r="AX1068">
        <v>3</v>
      </c>
      <c r="AY1068" t="s">
        <v>1148</v>
      </c>
      <c r="AZ1068" t="s">
        <v>1147</v>
      </c>
      <c r="BA1068">
        <v>10</v>
      </c>
      <c r="BD1068">
        <v>1000000000</v>
      </c>
      <c r="BE1068">
        <v>10</v>
      </c>
      <c r="BF1068">
        <v>0</v>
      </c>
      <c r="BG1068">
        <v>4</v>
      </c>
      <c r="BH1068">
        <v>0</v>
      </c>
      <c r="BI1068">
        <v>0</v>
      </c>
      <c r="BJ1068">
        <v>0</v>
      </c>
      <c r="BK1068">
        <v>0</v>
      </c>
      <c r="BL1068">
        <v>0</v>
      </c>
      <c r="BM1068">
        <v>14</v>
      </c>
      <c r="BN1068">
        <v>-0.4</v>
      </c>
      <c r="BO1068">
        <v>0</v>
      </c>
      <c r="BP1068">
        <v>0</v>
      </c>
      <c r="BR1068">
        <v>0</v>
      </c>
      <c r="BS1068">
        <v>3</v>
      </c>
      <c r="BX1068">
        <v>0</v>
      </c>
      <c r="BY1068">
        <v>0</v>
      </c>
      <c r="BZ1068">
        <v>0</v>
      </c>
      <c r="CA1068">
        <v>11.21</v>
      </c>
      <c r="CB1068">
        <v>0</v>
      </c>
      <c r="CC1068">
        <v>1</v>
      </c>
      <c r="CD1068" s="56">
        <v>42095</v>
      </c>
      <c r="CE1068" s="56">
        <v>42342</v>
      </c>
      <c r="CF1068" s="56">
        <v>42342</v>
      </c>
      <c r="CG1068" s="56">
        <v>42419</v>
      </c>
      <c r="CH1068" s="56"/>
      <c r="CI1068" s="56"/>
      <c r="CJ1068">
        <v>0.26</v>
      </c>
      <c r="CK1068">
        <v>0</v>
      </c>
      <c r="CL1068">
        <v>0</v>
      </c>
      <c r="CM1068">
        <v>0</v>
      </c>
      <c r="CN1068">
        <v>0.55000000000000004</v>
      </c>
      <c r="CO1068">
        <v>0.42</v>
      </c>
      <c r="CP1068">
        <v>0</v>
      </c>
      <c r="CQ1068" t="s">
        <v>1154</v>
      </c>
      <c r="CR1068" t="s">
        <v>1153</v>
      </c>
      <c r="CS1068" t="s">
        <v>1748</v>
      </c>
      <c r="CT1068" t="s">
        <v>1397</v>
      </c>
      <c r="CU1068" t="s">
        <v>1396</v>
      </c>
      <c r="CV1068" t="s">
        <v>4678</v>
      </c>
      <c r="CW1068" t="s">
        <v>2121</v>
      </c>
      <c r="CX1068" t="s">
        <v>853</v>
      </c>
      <c r="DC1068" t="s">
        <v>1387</v>
      </c>
      <c r="DE1068" t="s">
        <v>1392</v>
      </c>
    </row>
    <row r="1069" spans="1:109" x14ac:dyDescent="0.25">
      <c r="A1069" t="s">
        <v>1025</v>
      </c>
      <c r="B1069">
        <v>2</v>
      </c>
      <c r="C1069" s="56">
        <v>42419</v>
      </c>
      <c r="D1069" t="s">
        <v>1153</v>
      </c>
      <c r="E1069" t="s">
        <v>4679</v>
      </c>
      <c r="G1069" t="s">
        <v>4680</v>
      </c>
      <c r="H1069" t="s">
        <v>1144</v>
      </c>
      <c r="I1069" t="s">
        <v>1144</v>
      </c>
      <c r="J1069" t="s">
        <v>1144</v>
      </c>
      <c r="K1069" t="s">
        <v>1144</v>
      </c>
      <c r="L1069">
        <v>12.05</v>
      </c>
      <c r="M1069">
        <v>28.97</v>
      </c>
      <c r="N1069">
        <v>0</v>
      </c>
      <c r="O1069" s="56">
        <v>0</v>
      </c>
      <c r="P1069" s="56">
        <v>0</v>
      </c>
      <c r="Q1069">
        <v>1</v>
      </c>
      <c r="R1069">
        <v>1</v>
      </c>
      <c r="S1069">
        <v>11</v>
      </c>
      <c r="T1069">
        <v>8</v>
      </c>
      <c r="U1069">
        <v>3</v>
      </c>
      <c r="V1069">
        <v>1</v>
      </c>
      <c r="X1069" t="s">
        <v>7757</v>
      </c>
      <c r="AA1069">
        <v>0</v>
      </c>
      <c r="AB1069">
        <v>0</v>
      </c>
      <c r="AC1069">
        <v>0</v>
      </c>
      <c r="AD1069">
        <v>0</v>
      </c>
      <c r="AE1069">
        <v>0</v>
      </c>
      <c r="AF1069">
        <v>0</v>
      </c>
      <c r="AG1069">
        <v>0</v>
      </c>
      <c r="AJ1069" s="56"/>
      <c r="AK1069" s="56"/>
      <c r="AL1069" s="56"/>
      <c r="AM1069">
        <v>2</v>
      </c>
      <c r="AP1069" t="s">
        <v>1155</v>
      </c>
      <c r="AR1069">
        <v>5</v>
      </c>
      <c r="AS1069" t="s">
        <v>1152</v>
      </c>
      <c r="AT1069">
        <v>1</v>
      </c>
      <c r="AV1069">
        <v>7</v>
      </c>
      <c r="AW1069">
        <v>5</v>
      </c>
      <c r="AX1069">
        <v>2</v>
      </c>
      <c r="AY1069" t="s">
        <v>1147</v>
      </c>
      <c r="AZ1069" t="s">
        <v>1147</v>
      </c>
      <c r="BA1069">
        <v>10</v>
      </c>
      <c r="BD1069">
        <v>1000000000</v>
      </c>
      <c r="BE1069">
        <v>8</v>
      </c>
      <c r="BF1069">
        <v>-0.14000000000000001</v>
      </c>
      <c r="BG1069">
        <v>0</v>
      </c>
      <c r="BH1069">
        <v>0</v>
      </c>
      <c r="BI1069">
        <v>0</v>
      </c>
      <c r="BJ1069">
        <v>0</v>
      </c>
      <c r="BK1069">
        <v>0</v>
      </c>
      <c r="BL1069">
        <v>0</v>
      </c>
      <c r="BM1069">
        <v>8</v>
      </c>
      <c r="BN1069">
        <v>-0.14000000000000001</v>
      </c>
      <c r="BO1069">
        <v>0</v>
      </c>
      <c r="BP1069">
        <v>0</v>
      </c>
      <c r="BR1069">
        <v>0</v>
      </c>
      <c r="BS1069">
        <v>2</v>
      </c>
      <c r="BX1069">
        <v>0</v>
      </c>
      <c r="BY1069">
        <v>12.05</v>
      </c>
      <c r="BZ1069">
        <v>0</v>
      </c>
      <c r="CA1069">
        <v>6.13</v>
      </c>
      <c r="CB1069">
        <v>0</v>
      </c>
      <c r="CC1069">
        <v>1</v>
      </c>
      <c r="CD1069" s="56">
        <v>42341</v>
      </c>
      <c r="CE1069" s="56">
        <v>42342</v>
      </c>
      <c r="CF1069" s="56">
        <v>42342</v>
      </c>
      <c r="CG1069" s="56">
        <v>42419</v>
      </c>
      <c r="CH1069" s="56"/>
      <c r="CI1069" s="56"/>
      <c r="CJ1069">
        <v>0</v>
      </c>
      <c r="CK1069">
        <v>0</v>
      </c>
      <c r="CL1069">
        <v>0</v>
      </c>
      <c r="CM1069">
        <v>0</v>
      </c>
      <c r="CN1069">
        <v>0</v>
      </c>
      <c r="CO1069">
        <v>0</v>
      </c>
      <c r="CP1069">
        <v>0.96</v>
      </c>
      <c r="CQ1069" t="s">
        <v>1154</v>
      </c>
      <c r="CR1069" t="s">
        <v>1153</v>
      </c>
      <c r="CS1069" t="s">
        <v>1748</v>
      </c>
      <c r="CT1069" t="s">
        <v>1397</v>
      </c>
      <c r="CU1069" t="s">
        <v>1396</v>
      </c>
      <c r="CV1069" t="s">
        <v>4681</v>
      </c>
      <c r="CW1069" t="s">
        <v>2121</v>
      </c>
      <c r="CX1069" t="s">
        <v>853</v>
      </c>
      <c r="DC1069" t="s">
        <v>1387</v>
      </c>
      <c r="DE1069" t="s">
        <v>1392</v>
      </c>
    </row>
    <row r="1070" spans="1:109" x14ac:dyDescent="0.25">
      <c r="A1070" t="s">
        <v>1025</v>
      </c>
      <c r="B1070">
        <v>2</v>
      </c>
      <c r="C1070" s="56">
        <v>42419</v>
      </c>
      <c r="D1070" t="s">
        <v>1153</v>
      </c>
      <c r="E1070" t="s">
        <v>1629</v>
      </c>
      <c r="G1070" t="s">
        <v>4682</v>
      </c>
      <c r="H1070" t="s">
        <v>1144</v>
      </c>
      <c r="I1070" t="s">
        <v>1144</v>
      </c>
      <c r="J1070" t="s">
        <v>1144</v>
      </c>
      <c r="K1070" t="s">
        <v>1144</v>
      </c>
      <c r="L1070">
        <v>4.6399999999999997</v>
      </c>
      <c r="M1070">
        <v>12.7</v>
      </c>
      <c r="N1070">
        <v>0</v>
      </c>
      <c r="O1070" s="56">
        <v>0</v>
      </c>
      <c r="P1070" s="56">
        <v>0</v>
      </c>
      <c r="Q1070">
        <v>1</v>
      </c>
      <c r="R1070">
        <v>1</v>
      </c>
      <c r="S1070">
        <v>11</v>
      </c>
      <c r="T1070">
        <v>8</v>
      </c>
      <c r="U1070">
        <v>3</v>
      </c>
      <c r="V1070">
        <v>1</v>
      </c>
      <c r="W1070" t="s">
        <v>1156</v>
      </c>
      <c r="X1070" t="s">
        <v>7755</v>
      </c>
      <c r="AA1070">
        <v>0</v>
      </c>
      <c r="AB1070">
        <v>0</v>
      </c>
      <c r="AC1070">
        <v>0</v>
      </c>
      <c r="AD1070">
        <v>0</v>
      </c>
      <c r="AE1070">
        <v>0</v>
      </c>
      <c r="AF1070">
        <v>0</v>
      </c>
      <c r="AG1070">
        <v>0</v>
      </c>
      <c r="AJ1070" s="56"/>
      <c r="AK1070" s="56"/>
      <c r="AL1070" s="56"/>
      <c r="AM1070">
        <v>4</v>
      </c>
      <c r="AP1070" t="s">
        <v>1155</v>
      </c>
      <c r="AS1070" t="s">
        <v>1152</v>
      </c>
      <c r="AT1070">
        <v>1</v>
      </c>
      <c r="AV1070">
        <v>4</v>
      </c>
      <c r="AW1070">
        <v>3</v>
      </c>
      <c r="AX1070">
        <v>1</v>
      </c>
      <c r="AY1070" t="s">
        <v>1145</v>
      </c>
      <c r="AZ1070" t="s">
        <v>1145</v>
      </c>
      <c r="BA1070">
        <v>4</v>
      </c>
      <c r="BD1070">
        <v>1000000000</v>
      </c>
      <c r="BE1070">
        <v>2</v>
      </c>
      <c r="BF1070">
        <v>0.5</v>
      </c>
      <c r="BG1070">
        <v>0</v>
      </c>
      <c r="BH1070">
        <v>0</v>
      </c>
      <c r="BI1070">
        <v>0</v>
      </c>
      <c r="BJ1070">
        <v>0</v>
      </c>
      <c r="BK1070">
        <v>0</v>
      </c>
      <c r="BL1070">
        <v>0</v>
      </c>
      <c r="BM1070">
        <v>2</v>
      </c>
      <c r="BN1070">
        <v>0.5</v>
      </c>
      <c r="BO1070">
        <v>0</v>
      </c>
      <c r="BP1070">
        <v>0</v>
      </c>
      <c r="BR1070">
        <v>2</v>
      </c>
      <c r="BS1070">
        <v>1</v>
      </c>
      <c r="BX1070">
        <v>0</v>
      </c>
      <c r="BY1070">
        <v>0</v>
      </c>
      <c r="BZ1070">
        <v>0</v>
      </c>
      <c r="CA1070">
        <v>7.58</v>
      </c>
      <c r="CB1070">
        <v>0</v>
      </c>
      <c r="CC1070">
        <v>1</v>
      </c>
      <c r="CD1070" s="56">
        <v>42095</v>
      </c>
      <c r="CE1070" s="56">
        <v>42342</v>
      </c>
      <c r="CF1070" s="56">
        <v>42342</v>
      </c>
      <c r="CG1070" s="56">
        <v>42419</v>
      </c>
      <c r="CH1070" s="56"/>
      <c r="CI1070" s="56"/>
      <c r="CJ1070">
        <v>0.27</v>
      </c>
      <c r="CK1070">
        <v>0</v>
      </c>
      <c r="CL1070">
        <v>0</v>
      </c>
      <c r="CM1070">
        <v>0</v>
      </c>
      <c r="CN1070">
        <v>0.28999999999999998</v>
      </c>
      <c r="CO1070">
        <v>0.68</v>
      </c>
      <c r="CP1070">
        <v>0</v>
      </c>
      <c r="CQ1070" t="s">
        <v>1154</v>
      </c>
      <c r="CR1070" t="s">
        <v>1153</v>
      </c>
      <c r="CS1070" t="s">
        <v>1748</v>
      </c>
      <c r="CT1070" t="s">
        <v>1397</v>
      </c>
      <c r="CU1070" t="s">
        <v>1396</v>
      </c>
      <c r="CV1070" t="s">
        <v>4683</v>
      </c>
      <c r="CW1070" t="s">
        <v>2121</v>
      </c>
      <c r="CX1070" t="s">
        <v>853</v>
      </c>
      <c r="DC1070" t="s">
        <v>1387</v>
      </c>
      <c r="DE1070" t="s">
        <v>1392</v>
      </c>
    </row>
    <row r="1071" spans="1:109" x14ac:dyDescent="0.25">
      <c r="A1071" t="s">
        <v>1025</v>
      </c>
      <c r="B1071">
        <v>2</v>
      </c>
      <c r="C1071" s="56">
        <v>42419</v>
      </c>
      <c r="D1071" t="s">
        <v>1153</v>
      </c>
      <c r="E1071" t="s">
        <v>4684</v>
      </c>
      <c r="G1071" t="s">
        <v>4685</v>
      </c>
      <c r="H1071" t="s">
        <v>1144</v>
      </c>
      <c r="I1071" t="s">
        <v>1144</v>
      </c>
      <c r="J1071" t="s">
        <v>1144</v>
      </c>
      <c r="K1071" t="s">
        <v>1144</v>
      </c>
      <c r="L1071">
        <v>6.74</v>
      </c>
      <c r="M1071">
        <v>18.170000000000002</v>
      </c>
      <c r="N1071">
        <v>0</v>
      </c>
      <c r="O1071" s="56">
        <v>0</v>
      </c>
      <c r="P1071" s="56">
        <v>0</v>
      </c>
      <c r="Q1071">
        <v>1</v>
      </c>
      <c r="R1071">
        <v>1</v>
      </c>
      <c r="S1071">
        <v>11</v>
      </c>
      <c r="T1071">
        <v>8</v>
      </c>
      <c r="U1071">
        <v>3</v>
      </c>
      <c r="V1071">
        <v>1</v>
      </c>
      <c r="X1071" t="s">
        <v>7755</v>
      </c>
      <c r="AA1071">
        <v>0</v>
      </c>
      <c r="AB1071">
        <v>0</v>
      </c>
      <c r="AC1071">
        <v>0</v>
      </c>
      <c r="AD1071">
        <v>0</v>
      </c>
      <c r="AE1071">
        <v>0</v>
      </c>
      <c r="AF1071">
        <v>0</v>
      </c>
      <c r="AG1071">
        <v>0</v>
      </c>
      <c r="AJ1071" s="56"/>
      <c r="AK1071" s="56"/>
      <c r="AL1071" s="56"/>
      <c r="AM1071">
        <v>2</v>
      </c>
      <c r="AP1071" t="s">
        <v>1155</v>
      </c>
      <c r="AS1071" t="s">
        <v>1152</v>
      </c>
      <c r="AT1071">
        <v>1</v>
      </c>
      <c r="AV1071">
        <v>3</v>
      </c>
      <c r="AW1071">
        <v>2</v>
      </c>
      <c r="AX1071">
        <v>1</v>
      </c>
      <c r="AY1071" t="s">
        <v>1147</v>
      </c>
      <c r="AZ1071" t="s">
        <v>1147</v>
      </c>
      <c r="BA1071">
        <v>3</v>
      </c>
      <c r="BD1071">
        <v>1000000000</v>
      </c>
      <c r="BE1071">
        <v>5</v>
      </c>
      <c r="BF1071">
        <v>-0.67</v>
      </c>
      <c r="BG1071">
        <v>0</v>
      </c>
      <c r="BH1071">
        <v>0</v>
      </c>
      <c r="BI1071">
        <v>0</v>
      </c>
      <c r="BJ1071">
        <v>0</v>
      </c>
      <c r="BK1071">
        <v>0</v>
      </c>
      <c r="BL1071">
        <v>0</v>
      </c>
      <c r="BM1071">
        <v>5</v>
      </c>
      <c r="BN1071">
        <v>-0.67</v>
      </c>
      <c r="BO1071">
        <v>0</v>
      </c>
      <c r="BP1071">
        <v>0</v>
      </c>
      <c r="BR1071">
        <v>0</v>
      </c>
      <c r="BS1071">
        <v>1</v>
      </c>
      <c r="BX1071">
        <v>0</v>
      </c>
      <c r="BY1071">
        <v>13.48</v>
      </c>
      <c r="BZ1071">
        <v>0</v>
      </c>
      <c r="CA1071">
        <v>7.4</v>
      </c>
      <c r="CB1071">
        <v>0</v>
      </c>
      <c r="CC1071">
        <v>1</v>
      </c>
      <c r="CD1071" s="56">
        <v>42095</v>
      </c>
      <c r="CE1071" s="56">
        <v>42342</v>
      </c>
      <c r="CF1071" s="56">
        <v>42342</v>
      </c>
      <c r="CG1071" s="56">
        <v>42419</v>
      </c>
      <c r="CH1071" s="56"/>
      <c r="CI1071" s="56"/>
      <c r="CJ1071">
        <v>0</v>
      </c>
      <c r="CK1071">
        <v>0</v>
      </c>
      <c r="CL1071">
        <v>0</v>
      </c>
      <c r="CM1071">
        <v>0</v>
      </c>
      <c r="CN1071">
        <v>0</v>
      </c>
      <c r="CO1071">
        <v>0</v>
      </c>
      <c r="CP1071">
        <v>0.96</v>
      </c>
      <c r="CQ1071" t="s">
        <v>1154</v>
      </c>
      <c r="CR1071" t="s">
        <v>1153</v>
      </c>
      <c r="CS1071" t="s">
        <v>1748</v>
      </c>
      <c r="CT1071" t="s">
        <v>1397</v>
      </c>
      <c r="CU1071" t="s">
        <v>1396</v>
      </c>
      <c r="CV1071" t="s">
        <v>4686</v>
      </c>
      <c r="CW1071" t="s">
        <v>2121</v>
      </c>
      <c r="CX1071" t="s">
        <v>853</v>
      </c>
      <c r="DC1071" t="s">
        <v>1387</v>
      </c>
      <c r="DE1071" t="s">
        <v>1392</v>
      </c>
    </row>
    <row r="1072" spans="1:109" x14ac:dyDescent="0.25">
      <c r="A1072" t="s">
        <v>1025</v>
      </c>
      <c r="B1072">
        <v>2</v>
      </c>
      <c r="C1072" s="56">
        <v>42419</v>
      </c>
      <c r="D1072" t="s">
        <v>1153</v>
      </c>
      <c r="E1072" t="s">
        <v>4687</v>
      </c>
      <c r="G1072" t="s">
        <v>4688</v>
      </c>
      <c r="H1072" t="s">
        <v>1144</v>
      </c>
      <c r="I1072" t="s">
        <v>1144</v>
      </c>
      <c r="J1072" t="s">
        <v>1144</v>
      </c>
      <c r="K1072" t="s">
        <v>1144</v>
      </c>
      <c r="L1072">
        <v>8.1199999999999992</v>
      </c>
      <c r="M1072">
        <v>22.29</v>
      </c>
      <c r="N1072">
        <v>0</v>
      </c>
      <c r="O1072" s="56">
        <v>0</v>
      </c>
      <c r="P1072" s="56">
        <v>0</v>
      </c>
      <c r="Q1072">
        <v>1</v>
      </c>
      <c r="R1072">
        <v>1</v>
      </c>
      <c r="S1072">
        <v>11</v>
      </c>
      <c r="T1072">
        <v>8</v>
      </c>
      <c r="U1072">
        <v>3</v>
      </c>
      <c r="V1072">
        <v>1</v>
      </c>
      <c r="X1072" t="s">
        <v>7757</v>
      </c>
      <c r="AA1072">
        <v>0</v>
      </c>
      <c r="AB1072">
        <v>0</v>
      </c>
      <c r="AC1072">
        <v>0</v>
      </c>
      <c r="AD1072">
        <v>0</v>
      </c>
      <c r="AE1072">
        <v>0</v>
      </c>
      <c r="AF1072">
        <v>0</v>
      </c>
      <c r="AG1072">
        <v>0</v>
      </c>
      <c r="AJ1072" s="56"/>
      <c r="AK1072" s="56"/>
      <c r="AL1072" s="56"/>
      <c r="AM1072">
        <v>2</v>
      </c>
      <c r="AP1072" t="s">
        <v>1155</v>
      </c>
      <c r="AR1072">
        <v>5</v>
      </c>
      <c r="AS1072" t="s">
        <v>1152</v>
      </c>
      <c r="AT1072">
        <v>1</v>
      </c>
      <c r="AV1072">
        <v>8</v>
      </c>
      <c r="AW1072">
        <v>5</v>
      </c>
      <c r="AX1072">
        <v>3</v>
      </c>
      <c r="AY1072" t="s">
        <v>1147</v>
      </c>
      <c r="AZ1072" t="s">
        <v>1147</v>
      </c>
      <c r="BA1072">
        <v>10</v>
      </c>
      <c r="BD1072">
        <v>1000000000</v>
      </c>
      <c r="BE1072">
        <v>9</v>
      </c>
      <c r="BF1072">
        <v>-0.13</v>
      </c>
      <c r="BG1072">
        <v>0</v>
      </c>
      <c r="BH1072">
        <v>0</v>
      </c>
      <c r="BI1072">
        <v>0</v>
      </c>
      <c r="BJ1072">
        <v>0</v>
      </c>
      <c r="BK1072">
        <v>0</v>
      </c>
      <c r="BL1072">
        <v>0</v>
      </c>
      <c r="BM1072">
        <v>9</v>
      </c>
      <c r="BN1072">
        <v>-0.13</v>
      </c>
      <c r="BO1072">
        <v>0</v>
      </c>
      <c r="BP1072">
        <v>0</v>
      </c>
      <c r="BR1072">
        <v>0</v>
      </c>
      <c r="BS1072">
        <v>2</v>
      </c>
      <c r="BX1072">
        <v>0</v>
      </c>
      <c r="BY1072">
        <v>8.1199999999999992</v>
      </c>
      <c r="BZ1072">
        <v>0</v>
      </c>
      <c r="CA1072">
        <v>7.61</v>
      </c>
      <c r="CB1072">
        <v>0</v>
      </c>
      <c r="CC1072">
        <v>1</v>
      </c>
      <c r="CD1072" s="56">
        <v>42341</v>
      </c>
      <c r="CE1072" s="56">
        <v>42342</v>
      </c>
      <c r="CF1072" s="56">
        <v>42342</v>
      </c>
      <c r="CG1072" s="56">
        <v>42419</v>
      </c>
      <c r="CH1072" s="56"/>
      <c r="CI1072" s="56"/>
      <c r="CJ1072">
        <v>0.22</v>
      </c>
      <c r="CK1072">
        <v>0</v>
      </c>
      <c r="CL1072">
        <v>0</v>
      </c>
      <c r="CM1072">
        <v>0</v>
      </c>
      <c r="CN1072">
        <v>0</v>
      </c>
      <c r="CO1072">
        <v>0.55000000000000004</v>
      </c>
      <c r="CP1072">
        <v>0.42</v>
      </c>
      <c r="CQ1072" t="s">
        <v>1154</v>
      </c>
      <c r="CR1072" t="s">
        <v>1153</v>
      </c>
      <c r="CS1072" t="s">
        <v>1748</v>
      </c>
      <c r="CT1072" t="s">
        <v>1397</v>
      </c>
      <c r="CU1072" t="s">
        <v>1396</v>
      </c>
      <c r="CV1072" t="s">
        <v>4689</v>
      </c>
      <c r="CW1072" t="s">
        <v>2121</v>
      </c>
      <c r="CX1072" t="s">
        <v>853</v>
      </c>
      <c r="DC1072" t="s">
        <v>1387</v>
      </c>
      <c r="DE1072" t="s">
        <v>1392</v>
      </c>
    </row>
    <row r="1073" spans="1:109" x14ac:dyDescent="0.25">
      <c r="A1073" t="s">
        <v>1025</v>
      </c>
      <c r="B1073">
        <v>2</v>
      </c>
      <c r="C1073" s="56">
        <v>42419</v>
      </c>
      <c r="D1073" t="s">
        <v>1153</v>
      </c>
      <c r="E1073" t="s">
        <v>4690</v>
      </c>
      <c r="G1073" t="s">
        <v>4691</v>
      </c>
      <c r="H1073" t="s">
        <v>1144</v>
      </c>
      <c r="I1073" t="s">
        <v>1144</v>
      </c>
      <c r="J1073" t="s">
        <v>1144</v>
      </c>
      <c r="K1073" t="s">
        <v>1144</v>
      </c>
      <c r="L1073">
        <v>4.63</v>
      </c>
      <c r="M1073">
        <v>11.83</v>
      </c>
      <c r="N1073">
        <v>0</v>
      </c>
      <c r="O1073" s="56">
        <v>0</v>
      </c>
      <c r="P1073" s="56">
        <v>0</v>
      </c>
      <c r="Q1073">
        <v>1</v>
      </c>
      <c r="R1073">
        <v>1</v>
      </c>
      <c r="S1073">
        <v>11</v>
      </c>
      <c r="T1073">
        <v>8</v>
      </c>
      <c r="U1073">
        <v>3</v>
      </c>
      <c r="V1073">
        <v>1</v>
      </c>
      <c r="W1073" t="s">
        <v>1156</v>
      </c>
      <c r="X1073" t="s">
        <v>7755</v>
      </c>
      <c r="AA1073">
        <v>0</v>
      </c>
      <c r="AB1073">
        <v>0</v>
      </c>
      <c r="AC1073">
        <v>0</v>
      </c>
      <c r="AD1073">
        <v>0</v>
      </c>
      <c r="AE1073">
        <v>0</v>
      </c>
      <c r="AF1073">
        <v>0</v>
      </c>
      <c r="AG1073">
        <v>0</v>
      </c>
      <c r="AJ1073" s="56"/>
      <c r="AK1073" s="56"/>
      <c r="AL1073" s="56"/>
      <c r="AM1073">
        <v>2</v>
      </c>
      <c r="AP1073" t="s">
        <v>1155</v>
      </c>
      <c r="AS1073" t="s">
        <v>1152</v>
      </c>
      <c r="AT1073">
        <v>1</v>
      </c>
      <c r="AV1073">
        <v>2</v>
      </c>
      <c r="AW1073">
        <v>2</v>
      </c>
      <c r="AX1073">
        <v>1</v>
      </c>
      <c r="AY1073" t="s">
        <v>1145</v>
      </c>
      <c r="AZ1073" t="s">
        <v>1145</v>
      </c>
      <c r="BA1073">
        <v>2</v>
      </c>
      <c r="BD1073">
        <v>1000000000</v>
      </c>
      <c r="BE1073">
        <v>2</v>
      </c>
      <c r="BF1073">
        <v>0</v>
      </c>
      <c r="BG1073">
        <v>0</v>
      </c>
      <c r="BH1073">
        <v>0</v>
      </c>
      <c r="BI1073">
        <v>0</v>
      </c>
      <c r="BJ1073">
        <v>0</v>
      </c>
      <c r="BK1073">
        <v>0</v>
      </c>
      <c r="BL1073">
        <v>0</v>
      </c>
      <c r="BM1073">
        <v>2</v>
      </c>
      <c r="BN1073">
        <v>0</v>
      </c>
      <c r="BO1073">
        <v>0</v>
      </c>
      <c r="BP1073">
        <v>0</v>
      </c>
      <c r="BR1073">
        <v>0</v>
      </c>
      <c r="BS1073">
        <v>1</v>
      </c>
      <c r="BX1073">
        <v>0</v>
      </c>
      <c r="BY1073">
        <v>0</v>
      </c>
      <c r="BZ1073">
        <v>0</v>
      </c>
      <c r="CA1073">
        <v>6.79</v>
      </c>
      <c r="CB1073">
        <v>0</v>
      </c>
      <c r="CC1073">
        <v>1</v>
      </c>
      <c r="CD1073" s="56">
        <v>42095</v>
      </c>
      <c r="CE1073" s="56">
        <v>42342</v>
      </c>
      <c r="CF1073" s="56">
        <v>42342</v>
      </c>
      <c r="CG1073" s="56">
        <v>42419</v>
      </c>
      <c r="CH1073" s="56"/>
      <c r="CI1073" s="56"/>
      <c r="CJ1073">
        <v>0</v>
      </c>
      <c r="CK1073">
        <v>0</v>
      </c>
      <c r="CL1073">
        <v>0</v>
      </c>
      <c r="CM1073">
        <v>0</v>
      </c>
      <c r="CN1073">
        <v>0.96</v>
      </c>
      <c r="CO1073">
        <v>0</v>
      </c>
      <c r="CP1073">
        <v>0</v>
      </c>
      <c r="CQ1073" t="s">
        <v>1154</v>
      </c>
      <c r="CR1073" t="s">
        <v>1153</v>
      </c>
      <c r="CS1073" t="s">
        <v>1748</v>
      </c>
      <c r="CT1073" t="s">
        <v>1397</v>
      </c>
      <c r="CU1073" t="s">
        <v>1396</v>
      </c>
      <c r="CV1073" t="s">
        <v>4692</v>
      </c>
      <c r="CW1073" t="s">
        <v>2121</v>
      </c>
      <c r="CX1073" t="s">
        <v>853</v>
      </c>
      <c r="DC1073" t="s">
        <v>1387</v>
      </c>
      <c r="DE1073" t="s">
        <v>1392</v>
      </c>
    </row>
    <row r="1074" spans="1:109" x14ac:dyDescent="0.25">
      <c r="A1074" t="s">
        <v>1025</v>
      </c>
      <c r="B1074">
        <v>2</v>
      </c>
      <c r="C1074" s="56">
        <v>42419</v>
      </c>
      <c r="D1074" t="s">
        <v>1153</v>
      </c>
      <c r="E1074" t="s">
        <v>4693</v>
      </c>
      <c r="G1074" t="s">
        <v>4694</v>
      </c>
      <c r="H1074" t="s">
        <v>1144</v>
      </c>
      <c r="I1074" t="s">
        <v>1144</v>
      </c>
      <c r="J1074" t="s">
        <v>1144</v>
      </c>
      <c r="K1074" t="s">
        <v>1144</v>
      </c>
      <c r="L1074">
        <v>1.47</v>
      </c>
      <c r="M1074">
        <v>4.83</v>
      </c>
      <c r="N1074">
        <v>0</v>
      </c>
      <c r="O1074" s="56">
        <v>0</v>
      </c>
      <c r="P1074" s="56">
        <v>0</v>
      </c>
      <c r="Q1074">
        <v>1</v>
      </c>
      <c r="R1074">
        <v>1</v>
      </c>
      <c r="S1074">
        <v>11</v>
      </c>
      <c r="T1074">
        <v>8</v>
      </c>
      <c r="U1074">
        <v>3</v>
      </c>
      <c r="V1074">
        <v>1</v>
      </c>
      <c r="W1074" t="s">
        <v>1156</v>
      </c>
      <c r="X1074" t="s">
        <v>7755</v>
      </c>
      <c r="AA1074">
        <v>0</v>
      </c>
      <c r="AB1074">
        <v>0</v>
      </c>
      <c r="AC1074">
        <v>0</v>
      </c>
      <c r="AD1074">
        <v>0</v>
      </c>
      <c r="AE1074">
        <v>0</v>
      </c>
      <c r="AF1074">
        <v>0</v>
      </c>
      <c r="AG1074">
        <v>0</v>
      </c>
      <c r="AJ1074" s="56"/>
      <c r="AK1074" s="56"/>
      <c r="AL1074" s="56"/>
      <c r="AM1074">
        <v>5</v>
      </c>
      <c r="AP1074" t="s">
        <v>1155</v>
      </c>
      <c r="AR1074">
        <v>2</v>
      </c>
      <c r="AS1074" t="s">
        <v>1152</v>
      </c>
      <c r="AT1074">
        <v>1</v>
      </c>
      <c r="AV1074">
        <v>5</v>
      </c>
      <c r="AW1074">
        <v>3</v>
      </c>
      <c r="AX1074">
        <v>2</v>
      </c>
      <c r="AY1074" t="s">
        <v>1148</v>
      </c>
      <c r="AZ1074" t="s">
        <v>1148</v>
      </c>
      <c r="BA1074">
        <v>5</v>
      </c>
      <c r="BD1074">
        <v>1000000000</v>
      </c>
      <c r="BE1074">
        <v>5</v>
      </c>
      <c r="BF1074">
        <v>0</v>
      </c>
      <c r="BG1074">
        <v>0</v>
      </c>
      <c r="BH1074">
        <v>0</v>
      </c>
      <c r="BI1074">
        <v>0</v>
      </c>
      <c r="BJ1074">
        <v>0</v>
      </c>
      <c r="BK1074">
        <v>0</v>
      </c>
      <c r="BL1074">
        <v>0</v>
      </c>
      <c r="BM1074">
        <v>5</v>
      </c>
      <c r="BN1074">
        <v>0</v>
      </c>
      <c r="BO1074">
        <v>0</v>
      </c>
      <c r="BP1074">
        <v>0</v>
      </c>
      <c r="BR1074">
        <v>0</v>
      </c>
      <c r="BS1074">
        <v>1</v>
      </c>
      <c r="BX1074">
        <v>0</v>
      </c>
      <c r="BY1074">
        <v>0</v>
      </c>
      <c r="BZ1074">
        <v>0</v>
      </c>
      <c r="CA1074">
        <v>9.9700000000000006</v>
      </c>
      <c r="CB1074">
        <v>0</v>
      </c>
      <c r="CC1074">
        <v>1</v>
      </c>
      <c r="CD1074" s="56">
        <v>42095</v>
      </c>
      <c r="CE1074" s="56">
        <v>42342</v>
      </c>
      <c r="CF1074" s="56">
        <v>42342</v>
      </c>
      <c r="CG1074" s="56">
        <v>42419</v>
      </c>
      <c r="CH1074" s="56"/>
      <c r="CI1074" s="56"/>
      <c r="CJ1074">
        <v>0</v>
      </c>
      <c r="CK1074">
        <v>0</v>
      </c>
      <c r="CL1074">
        <v>0</v>
      </c>
      <c r="CM1074">
        <v>0</v>
      </c>
      <c r="CN1074">
        <v>0</v>
      </c>
      <c r="CO1074">
        <v>0.96</v>
      </c>
      <c r="CP1074">
        <v>0</v>
      </c>
      <c r="CQ1074" t="s">
        <v>1154</v>
      </c>
      <c r="CR1074" t="s">
        <v>1153</v>
      </c>
      <c r="CS1074" t="s">
        <v>1748</v>
      </c>
      <c r="CT1074" t="s">
        <v>1397</v>
      </c>
      <c r="CU1074" t="s">
        <v>1396</v>
      </c>
      <c r="CV1074" t="s">
        <v>4695</v>
      </c>
      <c r="CW1074" t="s">
        <v>1738</v>
      </c>
      <c r="CX1074" t="s">
        <v>853</v>
      </c>
      <c r="DC1074" t="s">
        <v>1387</v>
      </c>
      <c r="DE1074" t="s">
        <v>1392</v>
      </c>
    </row>
    <row r="1075" spans="1:109" x14ac:dyDescent="0.25">
      <c r="A1075" t="s">
        <v>1025</v>
      </c>
      <c r="B1075">
        <v>2</v>
      </c>
      <c r="C1075" s="56">
        <v>42419</v>
      </c>
      <c r="D1075" t="s">
        <v>1153</v>
      </c>
      <c r="E1075" t="s">
        <v>4696</v>
      </c>
      <c r="G1075" t="s">
        <v>4697</v>
      </c>
      <c r="H1075" t="s">
        <v>1144</v>
      </c>
      <c r="I1075" t="s">
        <v>1144</v>
      </c>
      <c r="J1075" t="s">
        <v>1144</v>
      </c>
      <c r="K1075" t="s">
        <v>1144</v>
      </c>
      <c r="L1075">
        <v>2.87</v>
      </c>
      <c r="M1075">
        <v>7.38</v>
      </c>
      <c r="N1075">
        <v>0</v>
      </c>
      <c r="O1075" s="56">
        <v>0</v>
      </c>
      <c r="P1075" s="56">
        <v>0</v>
      </c>
      <c r="Q1075">
        <v>1</v>
      </c>
      <c r="R1075">
        <v>1</v>
      </c>
      <c r="S1075">
        <v>11</v>
      </c>
      <c r="T1075">
        <v>8</v>
      </c>
      <c r="U1075">
        <v>3</v>
      </c>
      <c r="V1075">
        <v>1</v>
      </c>
      <c r="W1075" t="s">
        <v>1156</v>
      </c>
      <c r="X1075" t="s">
        <v>7755</v>
      </c>
      <c r="AA1075">
        <v>0</v>
      </c>
      <c r="AB1075">
        <v>0</v>
      </c>
      <c r="AC1075">
        <v>0</v>
      </c>
      <c r="AD1075">
        <v>0</v>
      </c>
      <c r="AE1075">
        <v>0</v>
      </c>
      <c r="AF1075">
        <v>0</v>
      </c>
      <c r="AG1075">
        <v>0</v>
      </c>
      <c r="AJ1075" s="56"/>
      <c r="AK1075" s="56"/>
      <c r="AL1075" s="56"/>
      <c r="AM1075">
        <v>2</v>
      </c>
      <c r="AP1075" t="s">
        <v>1155</v>
      </c>
      <c r="AS1075" t="s">
        <v>1152</v>
      </c>
      <c r="AT1075">
        <v>1</v>
      </c>
      <c r="AV1075">
        <v>2</v>
      </c>
      <c r="AW1075">
        <v>2</v>
      </c>
      <c r="AX1075">
        <v>1</v>
      </c>
      <c r="AY1075" t="s">
        <v>1145</v>
      </c>
      <c r="AZ1075" t="s">
        <v>1145</v>
      </c>
      <c r="BA1075">
        <v>2</v>
      </c>
      <c r="BD1075">
        <v>1000000000</v>
      </c>
      <c r="BE1075">
        <v>2</v>
      </c>
      <c r="BF1075">
        <v>0</v>
      </c>
      <c r="BG1075">
        <v>0</v>
      </c>
      <c r="BH1075">
        <v>0</v>
      </c>
      <c r="BI1075">
        <v>0</v>
      </c>
      <c r="BJ1075">
        <v>0</v>
      </c>
      <c r="BK1075">
        <v>0</v>
      </c>
      <c r="BL1075">
        <v>0</v>
      </c>
      <c r="BM1075">
        <v>2</v>
      </c>
      <c r="BN1075">
        <v>0</v>
      </c>
      <c r="BO1075">
        <v>0</v>
      </c>
      <c r="BP1075">
        <v>0</v>
      </c>
      <c r="BR1075">
        <v>0</v>
      </c>
      <c r="BS1075">
        <v>1</v>
      </c>
      <c r="BX1075">
        <v>0</v>
      </c>
      <c r="BY1075">
        <v>0</v>
      </c>
      <c r="BZ1075">
        <v>0</v>
      </c>
      <c r="CA1075">
        <v>6.86</v>
      </c>
      <c r="CB1075">
        <v>0</v>
      </c>
      <c r="CC1075">
        <v>1</v>
      </c>
      <c r="CD1075" s="56">
        <v>42095</v>
      </c>
      <c r="CE1075" s="56">
        <v>42342</v>
      </c>
      <c r="CF1075" s="56">
        <v>42342</v>
      </c>
      <c r="CG1075" s="56">
        <v>42419</v>
      </c>
      <c r="CH1075" s="56"/>
      <c r="CI1075" s="56"/>
      <c r="CJ1075">
        <v>0</v>
      </c>
      <c r="CK1075">
        <v>0</v>
      </c>
      <c r="CL1075">
        <v>0</v>
      </c>
      <c r="CM1075">
        <v>0</v>
      </c>
      <c r="CN1075">
        <v>0.96</v>
      </c>
      <c r="CO1075">
        <v>0</v>
      </c>
      <c r="CP1075">
        <v>0</v>
      </c>
      <c r="CQ1075" t="s">
        <v>1154</v>
      </c>
      <c r="CR1075" t="s">
        <v>1153</v>
      </c>
      <c r="CS1075" t="s">
        <v>1748</v>
      </c>
      <c r="CT1075" t="s">
        <v>1397</v>
      </c>
      <c r="CU1075" t="s">
        <v>1396</v>
      </c>
      <c r="CV1075" t="s">
        <v>4698</v>
      </c>
      <c r="CW1075" t="s">
        <v>2121</v>
      </c>
      <c r="CX1075" t="s">
        <v>853</v>
      </c>
      <c r="DC1075" t="s">
        <v>1387</v>
      </c>
      <c r="DE1075" t="s">
        <v>1392</v>
      </c>
    </row>
    <row r="1076" spans="1:109" x14ac:dyDescent="0.25">
      <c r="A1076" t="s">
        <v>1025</v>
      </c>
      <c r="B1076">
        <v>2</v>
      </c>
      <c r="C1076" s="56">
        <v>42419</v>
      </c>
      <c r="D1076" t="s">
        <v>1153</v>
      </c>
      <c r="E1076" t="s">
        <v>4699</v>
      </c>
      <c r="G1076" t="s">
        <v>4700</v>
      </c>
      <c r="H1076" t="s">
        <v>1144</v>
      </c>
      <c r="I1076" t="s">
        <v>1144</v>
      </c>
      <c r="J1076" t="s">
        <v>1144</v>
      </c>
      <c r="K1076" t="s">
        <v>1144</v>
      </c>
      <c r="L1076">
        <v>36.4</v>
      </c>
      <c r="M1076">
        <v>86.02</v>
      </c>
      <c r="N1076">
        <v>0</v>
      </c>
      <c r="O1076" s="56">
        <v>0</v>
      </c>
      <c r="P1076" s="56">
        <v>0</v>
      </c>
      <c r="Q1076">
        <v>1</v>
      </c>
      <c r="R1076">
        <v>1</v>
      </c>
      <c r="S1076">
        <v>11</v>
      </c>
      <c r="T1076">
        <v>8</v>
      </c>
      <c r="U1076">
        <v>3</v>
      </c>
      <c r="V1076">
        <v>1</v>
      </c>
      <c r="X1076" t="s">
        <v>7757</v>
      </c>
      <c r="AA1076">
        <v>0</v>
      </c>
      <c r="AB1076">
        <v>0</v>
      </c>
      <c r="AC1076">
        <v>0</v>
      </c>
      <c r="AD1076">
        <v>0</v>
      </c>
      <c r="AE1076">
        <v>0</v>
      </c>
      <c r="AF1076">
        <v>0</v>
      </c>
      <c r="AG1076">
        <v>0</v>
      </c>
      <c r="AJ1076" s="56"/>
      <c r="AK1076" s="56"/>
      <c r="AL1076" s="56"/>
      <c r="AM1076">
        <v>1</v>
      </c>
      <c r="AP1076" t="s">
        <v>1155</v>
      </c>
      <c r="AS1076" t="s">
        <v>1152</v>
      </c>
      <c r="AT1076">
        <v>1</v>
      </c>
      <c r="AV1076">
        <v>1</v>
      </c>
      <c r="AW1076">
        <v>1</v>
      </c>
      <c r="AX1076">
        <v>0.5</v>
      </c>
      <c r="AY1076" t="s">
        <v>1147</v>
      </c>
      <c r="AZ1076" t="s">
        <v>1147</v>
      </c>
      <c r="BA1076">
        <v>2</v>
      </c>
      <c r="BD1076">
        <v>1000000000</v>
      </c>
      <c r="BE1076">
        <v>2</v>
      </c>
      <c r="BF1076">
        <v>-1</v>
      </c>
      <c r="BG1076">
        <v>0</v>
      </c>
      <c r="BH1076">
        <v>0</v>
      </c>
      <c r="BI1076">
        <v>0</v>
      </c>
      <c r="BJ1076">
        <v>0</v>
      </c>
      <c r="BK1076">
        <v>0</v>
      </c>
      <c r="BL1076">
        <v>0</v>
      </c>
      <c r="BM1076">
        <v>2</v>
      </c>
      <c r="BN1076">
        <v>-1</v>
      </c>
      <c r="BO1076">
        <v>0</v>
      </c>
      <c r="BP1076">
        <v>0</v>
      </c>
      <c r="BR1076">
        <v>0</v>
      </c>
      <c r="BS1076">
        <v>0</v>
      </c>
      <c r="BX1076">
        <v>0</v>
      </c>
      <c r="BY1076">
        <v>36.4</v>
      </c>
      <c r="BZ1076">
        <v>0</v>
      </c>
      <c r="CA1076">
        <v>5.95</v>
      </c>
      <c r="CB1076">
        <v>0</v>
      </c>
      <c r="CC1076">
        <v>1</v>
      </c>
      <c r="CD1076" s="56">
        <v>42341</v>
      </c>
      <c r="CE1076" s="56">
        <v>42342</v>
      </c>
      <c r="CF1076" s="56">
        <v>42342</v>
      </c>
      <c r="CG1076" s="56">
        <v>42419</v>
      </c>
      <c r="CH1076" s="56"/>
      <c r="CI1076" s="56"/>
      <c r="CJ1076">
        <v>0</v>
      </c>
      <c r="CK1076">
        <v>0</v>
      </c>
      <c r="CL1076">
        <v>0</v>
      </c>
      <c r="CM1076">
        <v>0</v>
      </c>
      <c r="CN1076">
        <v>0</v>
      </c>
      <c r="CO1076">
        <v>0</v>
      </c>
      <c r="CP1076">
        <v>0.96</v>
      </c>
      <c r="CQ1076" t="s">
        <v>1154</v>
      </c>
      <c r="CR1076" t="s">
        <v>1153</v>
      </c>
      <c r="CS1076" t="s">
        <v>1748</v>
      </c>
      <c r="CT1076" t="s">
        <v>1397</v>
      </c>
      <c r="CU1076" t="s">
        <v>1396</v>
      </c>
      <c r="CV1076" t="s">
        <v>4701</v>
      </c>
      <c r="CW1076" t="s">
        <v>2121</v>
      </c>
      <c r="CX1076" t="s">
        <v>853</v>
      </c>
      <c r="DC1076" t="s">
        <v>1387</v>
      </c>
      <c r="DE1076" t="s">
        <v>1392</v>
      </c>
    </row>
    <row r="1077" spans="1:109" x14ac:dyDescent="0.25">
      <c r="A1077" t="s">
        <v>1025</v>
      </c>
      <c r="B1077">
        <v>2</v>
      </c>
      <c r="C1077" s="56">
        <v>42419</v>
      </c>
      <c r="D1077" t="s">
        <v>1153</v>
      </c>
      <c r="E1077" t="s">
        <v>4702</v>
      </c>
      <c r="G1077" t="s">
        <v>4703</v>
      </c>
      <c r="H1077" t="s">
        <v>1144</v>
      </c>
      <c r="I1077" t="s">
        <v>1144</v>
      </c>
      <c r="J1077" t="s">
        <v>1144</v>
      </c>
      <c r="K1077" t="s">
        <v>1144</v>
      </c>
      <c r="L1077">
        <v>8.11</v>
      </c>
      <c r="M1077">
        <v>22.88</v>
      </c>
      <c r="N1077">
        <v>0</v>
      </c>
      <c r="O1077" s="56">
        <v>0</v>
      </c>
      <c r="P1077" s="56">
        <v>0</v>
      </c>
      <c r="Q1077">
        <v>1</v>
      </c>
      <c r="R1077">
        <v>1</v>
      </c>
      <c r="S1077">
        <v>11</v>
      </c>
      <c r="T1077">
        <v>8</v>
      </c>
      <c r="U1077">
        <v>3</v>
      </c>
      <c r="V1077">
        <v>1</v>
      </c>
      <c r="X1077" t="s">
        <v>7755</v>
      </c>
      <c r="AA1077">
        <v>0</v>
      </c>
      <c r="AB1077">
        <v>0</v>
      </c>
      <c r="AC1077">
        <v>0</v>
      </c>
      <c r="AD1077">
        <v>0</v>
      </c>
      <c r="AE1077">
        <v>0</v>
      </c>
      <c r="AF1077">
        <v>0</v>
      </c>
      <c r="AG1077">
        <v>0</v>
      </c>
      <c r="AJ1077" s="56"/>
      <c r="AK1077" s="56"/>
      <c r="AL1077" s="56"/>
      <c r="AM1077">
        <v>2</v>
      </c>
      <c r="AP1077" t="s">
        <v>1155</v>
      </c>
      <c r="AR1077">
        <v>2</v>
      </c>
      <c r="AS1077" t="s">
        <v>1152</v>
      </c>
      <c r="AT1077">
        <v>1</v>
      </c>
      <c r="AV1077">
        <v>5</v>
      </c>
      <c r="AW1077">
        <v>3</v>
      </c>
      <c r="AX1077">
        <v>2</v>
      </c>
      <c r="AY1077" t="s">
        <v>1147</v>
      </c>
      <c r="AZ1077" t="s">
        <v>1147</v>
      </c>
      <c r="BA1077">
        <v>5</v>
      </c>
      <c r="BD1077">
        <v>1000000000</v>
      </c>
      <c r="BE1077">
        <v>10</v>
      </c>
      <c r="BF1077">
        <v>-1</v>
      </c>
      <c r="BG1077">
        <v>0</v>
      </c>
      <c r="BH1077">
        <v>0</v>
      </c>
      <c r="BI1077">
        <v>0</v>
      </c>
      <c r="BJ1077">
        <v>0</v>
      </c>
      <c r="BK1077">
        <v>0</v>
      </c>
      <c r="BL1077">
        <v>0</v>
      </c>
      <c r="BM1077">
        <v>10</v>
      </c>
      <c r="BN1077">
        <v>-1</v>
      </c>
      <c r="BO1077">
        <v>0</v>
      </c>
      <c r="BP1077">
        <v>0</v>
      </c>
      <c r="BR1077">
        <v>0</v>
      </c>
      <c r="BS1077">
        <v>1</v>
      </c>
      <c r="BX1077">
        <v>0</v>
      </c>
      <c r="BY1077">
        <v>40.549999999999997</v>
      </c>
      <c r="BZ1077">
        <v>0</v>
      </c>
      <c r="CA1077">
        <v>7.95</v>
      </c>
      <c r="CB1077">
        <v>0</v>
      </c>
      <c r="CC1077">
        <v>1</v>
      </c>
      <c r="CD1077" s="56">
        <v>42095</v>
      </c>
      <c r="CE1077" s="56">
        <v>42342</v>
      </c>
      <c r="CF1077" s="56">
        <v>42342</v>
      </c>
      <c r="CG1077" s="56">
        <v>42419</v>
      </c>
      <c r="CH1077" s="56"/>
      <c r="CI1077" s="56"/>
      <c r="CJ1077">
        <v>0</v>
      </c>
      <c r="CK1077">
        <v>0</v>
      </c>
      <c r="CL1077">
        <v>0</v>
      </c>
      <c r="CM1077">
        <v>0</v>
      </c>
      <c r="CN1077">
        <v>0</v>
      </c>
      <c r="CO1077">
        <v>0</v>
      </c>
      <c r="CP1077">
        <v>0.96</v>
      </c>
      <c r="CQ1077" t="s">
        <v>1154</v>
      </c>
      <c r="CR1077" t="s">
        <v>1153</v>
      </c>
      <c r="CS1077" t="s">
        <v>1748</v>
      </c>
      <c r="CT1077" t="s">
        <v>1397</v>
      </c>
      <c r="CU1077" t="s">
        <v>1396</v>
      </c>
      <c r="CV1077" t="s">
        <v>4704</v>
      </c>
      <c r="CW1077" t="s">
        <v>2121</v>
      </c>
      <c r="CX1077" t="s">
        <v>853</v>
      </c>
      <c r="DC1077" t="s">
        <v>1387</v>
      </c>
      <c r="DE1077" t="s">
        <v>1392</v>
      </c>
    </row>
    <row r="1078" spans="1:109" x14ac:dyDescent="0.25">
      <c r="A1078" t="s">
        <v>1025</v>
      </c>
      <c r="B1078">
        <v>6</v>
      </c>
      <c r="C1078" s="56">
        <v>42419</v>
      </c>
      <c r="D1078" t="s">
        <v>1153</v>
      </c>
      <c r="E1078" t="s">
        <v>1630</v>
      </c>
      <c r="G1078" t="s">
        <v>4705</v>
      </c>
      <c r="H1078" t="s">
        <v>1144</v>
      </c>
      <c r="I1078" t="s">
        <v>1144</v>
      </c>
      <c r="J1078" t="s">
        <v>1144</v>
      </c>
      <c r="K1078" t="s">
        <v>1144</v>
      </c>
      <c r="L1078">
        <v>12</v>
      </c>
      <c r="M1078">
        <v>29</v>
      </c>
      <c r="N1078">
        <v>0</v>
      </c>
      <c r="O1078" s="56">
        <v>0</v>
      </c>
      <c r="P1078" s="56">
        <v>0</v>
      </c>
      <c r="Q1078">
        <v>1</v>
      </c>
      <c r="R1078">
        <v>1</v>
      </c>
      <c r="S1078">
        <v>11</v>
      </c>
      <c r="T1078">
        <v>8</v>
      </c>
      <c r="U1078">
        <v>3</v>
      </c>
      <c r="V1078">
        <v>1</v>
      </c>
      <c r="W1078" t="s">
        <v>1156</v>
      </c>
      <c r="X1078" t="s">
        <v>7766</v>
      </c>
      <c r="Y1078">
        <v>20</v>
      </c>
      <c r="AA1078">
        <v>0</v>
      </c>
      <c r="AB1078">
        <v>0</v>
      </c>
      <c r="AC1078">
        <v>0</v>
      </c>
      <c r="AD1078">
        <v>0</v>
      </c>
      <c r="AE1078">
        <v>0</v>
      </c>
      <c r="AF1078">
        <v>2</v>
      </c>
      <c r="AG1078">
        <v>0</v>
      </c>
      <c r="AJ1078" s="56"/>
      <c r="AK1078" s="56"/>
      <c r="AL1078" s="56"/>
      <c r="AP1078" t="s">
        <v>1155</v>
      </c>
      <c r="AS1078" t="s">
        <v>1152</v>
      </c>
      <c r="AT1078">
        <v>1</v>
      </c>
      <c r="AV1078">
        <v>15</v>
      </c>
      <c r="AW1078">
        <v>10</v>
      </c>
      <c r="AX1078">
        <v>5</v>
      </c>
      <c r="AY1078" t="s">
        <v>1146</v>
      </c>
      <c r="AZ1078" t="s">
        <v>1148</v>
      </c>
      <c r="BA1078">
        <v>20</v>
      </c>
      <c r="BD1078">
        <v>1000000000</v>
      </c>
      <c r="BE1078">
        <v>3</v>
      </c>
      <c r="BF1078">
        <v>0.8</v>
      </c>
      <c r="BG1078">
        <v>5</v>
      </c>
      <c r="BH1078">
        <v>0</v>
      </c>
      <c r="BI1078">
        <v>0</v>
      </c>
      <c r="BJ1078">
        <v>0</v>
      </c>
      <c r="BK1078">
        <v>0</v>
      </c>
      <c r="BL1078">
        <v>5</v>
      </c>
      <c r="BM1078">
        <v>13</v>
      </c>
      <c r="BN1078">
        <v>0.13</v>
      </c>
      <c r="BO1078">
        <v>0</v>
      </c>
      <c r="BP1078">
        <v>0</v>
      </c>
      <c r="BR1078">
        <v>2</v>
      </c>
      <c r="BS1078">
        <v>4</v>
      </c>
      <c r="BX1078">
        <v>34</v>
      </c>
      <c r="BY1078">
        <v>0</v>
      </c>
      <c r="BZ1078">
        <v>0</v>
      </c>
      <c r="CA1078">
        <v>6.18</v>
      </c>
      <c r="CB1078">
        <v>0</v>
      </c>
      <c r="CC1078">
        <v>1</v>
      </c>
      <c r="CD1078" s="56">
        <v>42179</v>
      </c>
      <c r="CE1078" s="56">
        <v>42342</v>
      </c>
      <c r="CF1078" s="56">
        <v>42342</v>
      </c>
      <c r="CG1078" s="56">
        <v>42419</v>
      </c>
      <c r="CH1078" s="56"/>
      <c r="CI1078" s="56"/>
      <c r="CJ1078">
        <v>0.34</v>
      </c>
      <c r="CK1078">
        <v>128</v>
      </c>
      <c r="CL1078">
        <v>0.03</v>
      </c>
      <c r="CM1078">
        <v>0.95</v>
      </c>
      <c r="CN1078">
        <v>0</v>
      </c>
      <c r="CO1078">
        <v>0</v>
      </c>
      <c r="CP1078">
        <v>0</v>
      </c>
      <c r="CQ1078" t="s">
        <v>1154</v>
      </c>
      <c r="CR1078" t="s">
        <v>1153</v>
      </c>
      <c r="CS1078" t="s">
        <v>1395</v>
      </c>
      <c r="CT1078" t="s">
        <v>1397</v>
      </c>
      <c r="CU1078" t="s">
        <v>1396</v>
      </c>
      <c r="CV1078" t="s">
        <v>4706</v>
      </c>
      <c r="CW1078" t="s">
        <v>2972</v>
      </c>
      <c r="CX1078" t="s">
        <v>853</v>
      </c>
      <c r="DC1078" t="s">
        <v>1393</v>
      </c>
      <c r="DE1078" t="s">
        <v>1392</v>
      </c>
    </row>
    <row r="1079" spans="1:109" x14ac:dyDescent="0.25">
      <c r="A1079" t="s">
        <v>1025</v>
      </c>
      <c r="B1079">
        <v>2</v>
      </c>
      <c r="C1079" s="56">
        <v>42419</v>
      </c>
      <c r="D1079" t="s">
        <v>1153</v>
      </c>
      <c r="E1079" t="s">
        <v>4707</v>
      </c>
      <c r="G1079" t="s">
        <v>4708</v>
      </c>
      <c r="H1079" t="s">
        <v>1144</v>
      </c>
      <c r="I1079" t="s">
        <v>1144</v>
      </c>
      <c r="J1079" t="s">
        <v>1144</v>
      </c>
      <c r="K1079" t="s">
        <v>1144</v>
      </c>
      <c r="L1079">
        <v>14.9</v>
      </c>
      <c r="M1079">
        <v>58.7</v>
      </c>
      <c r="N1079">
        <v>0</v>
      </c>
      <c r="O1079" s="56">
        <v>0</v>
      </c>
      <c r="P1079" s="56">
        <v>0</v>
      </c>
      <c r="Q1079">
        <v>1</v>
      </c>
      <c r="R1079">
        <v>1</v>
      </c>
      <c r="S1079">
        <v>11</v>
      </c>
      <c r="T1079">
        <v>8</v>
      </c>
      <c r="U1079">
        <v>3</v>
      </c>
      <c r="V1079">
        <v>1</v>
      </c>
      <c r="X1079" t="s">
        <v>7755</v>
      </c>
      <c r="AA1079">
        <v>0</v>
      </c>
      <c r="AB1079">
        <v>0</v>
      </c>
      <c r="AC1079">
        <v>0</v>
      </c>
      <c r="AD1079">
        <v>0</v>
      </c>
      <c r="AE1079">
        <v>0</v>
      </c>
      <c r="AF1079">
        <v>0</v>
      </c>
      <c r="AG1079">
        <v>0</v>
      </c>
      <c r="AJ1079" s="56"/>
      <c r="AK1079" s="56"/>
      <c r="AL1079" s="56"/>
      <c r="AM1079">
        <v>2</v>
      </c>
      <c r="AP1079" t="s">
        <v>1155</v>
      </c>
      <c r="AR1079">
        <v>5</v>
      </c>
      <c r="AS1079" t="s">
        <v>1152</v>
      </c>
      <c r="AT1079">
        <v>1</v>
      </c>
      <c r="AV1079">
        <v>10</v>
      </c>
      <c r="AW1079">
        <v>7</v>
      </c>
      <c r="AX1079">
        <v>3</v>
      </c>
      <c r="AY1079" t="s">
        <v>1147</v>
      </c>
      <c r="AZ1079" t="s">
        <v>1147</v>
      </c>
      <c r="BA1079">
        <v>10</v>
      </c>
      <c r="BD1079">
        <v>1000000000</v>
      </c>
      <c r="BE1079">
        <v>14</v>
      </c>
      <c r="BF1079">
        <v>-0.4</v>
      </c>
      <c r="BG1079">
        <v>0</v>
      </c>
      <c r="BH1079">
        <v>0</v>
      </c>
      <c r="BI1079">
        <v>0</v>
      </c>
      <c r="BJ1079">
        <v>0</v>
      </c>
      <c r="BK1079">
        <v>0</v>
      </c>
      <c r="BL1079">
        <v>0</v>
      </c>
      <c r="BM1079">
        <v>14</v>
      </c>
      <c r="BN1079">
        <v>-0.4</v>
      </c>
      <c r="BO1079">
        <v>0</v>
      </c>
      <c r="BP1079">
        <v>0</v>
      </c>
      <c r="BR1079">
        <v>0</v>
      </c>
      <c r="BS1079">
        <v>3</v>
      </c>
      <c r="BX1079">
        <v>0</v>
      </c>
      <c r="BY1079">
        <v>59.6</v>
      </c>
      <c r="BZ1079">
        <v>0</v>
      </c>
      <c r="CA1079">
        <v>12.83</v>
      </c>
      <c r="CB1079">
        <v>0</v>
      </c>
      <c r="CC1079">
        <v>1</v>
      </c>
      <c r="CD1079" s="56">
        <v>42095</v>
      </c>
      <c r="CE1079" s="56">
        <v>42342</v>
      </c>
      <c r="CF1079" s="56">
        <v>42342</v>
      </c>
      <c r="CG1079" s="56">
        <v>42419</v>
      </c>
      <c r="CH1079" s="56"/>
      <c r="CI1079" s="56"/>
      <c r="CJ1079">
        <v>0</v>
      </c>
      <c r="CK1079">
        <v>0</v>
      </c>
      <c r="CL1079">
        <v>0</v>
      </c>
      <c r="CM1079">
        <v>0</v>
      </c>
      <c r="CN1079">
        <v>0</v>
      </c>
      <c r="CO1079">
        <v>0</v>
      </c>
      <c r="CP1079">
        <v>0.96</v>
      </c>
      <c r="CQ1079" t="s">
        <v>1154</v>
      </c>
      <c r="CR1079" t="s">
        <v>1153</v>
      </c>
      <c r="CS1079" t="s">
        <v>1748</v>
      </c>
      <c r="CT1079" t="s">
        <v>1397</v>
      </c>
      <c r="CU1079" t="s">
        <v>1396</v>
      </c>
      <c r="CV1079" t="s">
        <v>4709</v>
      </c>
      <c r="CW1079" t="s">
        <v>2121</v>
      </c>
      <c r="CX1079" t="s">
        <v>853</v>
      </c>
      <c r="DC1079" t="s">
        <v>1387</v>
      </c>
      <c r="DE1079" t="s">
        <v>1392</v>
      </c>
    </row>
    <row r="1080" spans="1:109" x14ac:dyDescent="0.25">
      <c r="A1080" t="s">
        <v>1025</v>
      </c>
      <c r="B1080">
        <v>6</v>
      </c>
      <c r="C1080" s="56">
        <v>42419</v>
      </c>
      <c r="D1080" t="s">
        <v>1153</v>
      </c>
      <c r="E1080" t="s">
        <v>4710</v>
      </c>
      <c r="G1080" t="s">
        <v>4711</v>
      </c>
      <c r="H1080" t="s">
        <v>1144</v>
      </c>
      <c r="I1080" t="s">
        <v>1144</v>
      </c>
      <c r="J1080" t="s">
        <v>1144</v>
      </c>
      <c r="K1080" t="s">
        <v>1144</v>
      </c>
      <c r="L1080">
        <v>7.26</v>
      </c>
      <c r="M1080">
        <v>18</v>
      </c>
      <c r="N1080">
        <v>0</v>
      </c>
      <c r="O1080" s="56">
        <v>0</v>
      </c>
      <c r="P1080" s="56">
        <v>0</v>
      </c>
      <c r="Q1080">
        <v>1</v>
      </c>
      <c r="R1080">
        <v>1</v>
      </c>
      <c r="S1080">
        <v>11</v>
      </c>
      <c r="T1080">
        <v>8</v>
      </c>
      <c r="U1080">
        <v>3</v>
      </c>
      <c r="V1080">
        <v>1</v>
      </c>
      <c r="X1080" t="s">
        <v>7755</v>
      </c>
      <c r="AA1080">
        <v>0</v>
      </c>
      <c r="AB1080">
        <v>0</v>
      </c>
      <c r="AC1080">
        <v>0</v>
      </c>
      <c r="AD1080">
        <v>0</v>
      </c>
      <c r="AE1080">
        <v>0</v>
      </c>
      <c r="AF1080">
        <v>0</v>
      </c>
      <c r="AG1080">
        <v>0</v>
      </c>
      <c r="AJ1080" s="56"/>
      <c r="AK1080" s="56"/>
      <c r="AL1080" s="56"/>
      <c r="AP1080" t="s">
        <v>1155</v>
      </c>
      <c r="AS1080" t="s">
        <v>1152</v>
      </c>
      <c r="AT1080">
        <v>1</v>
      </c>
      <c r="AV1080">
        <v>0</v>
      </c>
      <c r="AW1080">
        <v>0</v>
      </c>
      <c r="AX1080">
        <v>0</v>
      </c>
      <c r="AY1080" t="s">
        <v>1388</v>
      </c>
      <c r="AZ1080" t="s">
        <v>1388</v>
      </c>
      <c r="BA1080">
        <v>0</v>
      </c>
      <c r="BD1080">
        <v>1000000000</v>
      </c>
      <c r="BE1080">
        <v>1</v>
      </c>
      <c r="BF1080">
        <v>0</v>
      </c>
      <c r="BG1080">
        <v>0</v>
      </c>
      <c r="BH1080">
        <v>0</v>
      </c>
      <c r="BI1080">
        <v>0</v>
      </c>
      <c r="BJ1080">
        <v>0</v>
      </c>
      <c r="BK1080">
        <v>0</v>
      </c>
      <c r="BL1080">
        <v>0</v>
      </c>
      <c r="BM1080">
        <v>1</v>
      </c>
      <c r="BN1080">
        <v>0</v>
      </c>
      <c r="BO1080">
        <v>0</v>
      </c>
      <c r="BP1080">
        <v>0</v>
      </c>
      <c r="BR1080">
        <v>0</v>
      </c>
      <c r="BS1080">
        <v>0</v>
      </c>
      <c r="BX1080">
        <v>0</v>
      </c>
      <c r="BY1080">
        <v>0</v>
      </c>
      <c r="BZ1080">
        <v>0</v>
      </c>
      <c r="CA1080">
        <v>0</v>
      </c>
      <c r="CB1080">
        <v>0</v>
      </c>
      <c r="CC1080">
        <v>1</v>
      </c>
      <c r="CD1080" s="56">
        <v>42095</v>
      </c>
      <c r="CE1080" s="56">
        <v>42342</v>
      </c>
      <c r="CF1080" s="56">
        <v>42342</v>
      </c>
      <c r="CG1080" s="56">
        <v>42419</v>
      </c>
      <c r="CH1080" s="56"/>
      <c r="CI1080" s="56"/>
      <c r="CJ1080">
        <v>0.17</v>
      </c>
      <c r="CK1080">
        <v>0</v>
      </c>
      <c r="CL1080">
        <v>0.03</v>
      </c>
      <c r="CM1080">
        <v>0</v>
      </c>
      <c r="CN1080">
        <v>0</v>
      </c>
      <c r="CO1080">
        <v>0</v>
      </c>
      <c r="CP1080">
        <v>0.95</v>
      </c>
      <c r="CQ1080" t="s">
        <v>1154</v>
      </c>
      <c r="CR1080" t="s">
        <v>1153</v>
      </c>
      <c r="CS1080" t="s">
        <v>1395</v>
      </c>
      <c r="CT1080" t="s">
        <v>1397</v>
      </c>
      <c r="CU1080" t="s">
        <v>1396</v>
      </c>
      <c r="CV1080" t="s">
        <v>4712</v>
      </c>
      <c r="CW1080" t="s">
        <v>2972</v>
      </c>
      <c r="CX1080" t="s">
        <v>853</v>
      </c>
      <c r="DC1080" t="s">
        <v>1393</v>
      </c>
      <c r="DE1080" t="s">
        <v>1392</v>
      </c>
    </row>
    <row r="1081" spans="1:109" x14ac:dyDescent="0.25">
      <c r="A1081" t="s">
        <v>1025</v>
      </c>
      <c r="B1081">
        <v>2</v>
      </c>
      <c r="C1081" s="56">
        <v>42419</v>
      </c>
      <c r="D1081" t="s">
        <v>1153</v>
      </c>
      <c r="E1081" t="s">
        <v>4713</v>
      </c>
      <c r="G1081" t="s">
        <v>4714</v>
      </c>
      <c r="H1081" t="s">
        <v>1144</v>
      </c>
      <c r="I1081" t="s">
        <v>1144</v>
      </c>
      <c r="J1081" t="s">
        <v>1144</v>
      </c>
      <c r="K1081" t="s">
        <v>1144</v>
      </c>
      <c r="L1081">
        <v>16.87</v>
      </c>
      <c r="M1081">
        <v>52.86</v>
      </c>
      <c r="N1081">
        <v>0</v>
      </c>
      <c r="O1081" s="56">
        <v>0</v>
      </c>
      <c r="P1081" s="56">
        <v>0</v>
      </c>
      <c r="Q1081">
        <v>1</v>
      </c>
      <c r="R1081">
        <v>1</v>
      </c>
      <c r="S1081">
        <v>11</v>
      </c>
      <c r="T1081">
        <v>8</v>
      </c>
      <c r="U1081">
        <v>3</v>
      </c>
      <c r="V1081">
        <v>1</v>
      </c>
      <c r="X1081" t="s">
        <v>7755</v>
      </c>
      <c r="AA1081">
        <v>0</v>
      </c>
      <c r="AB1081">
        <v>0</v>
      </c>
      <c r="AC1081">
        <v>0</v>
      </c>
      <c r="AD1081">
        <v>0</v>
      </c>
      <c r="AE1081">
        <v>0</v>
      </c>
      <c r="AF1081">
        <v>0</v>
      </c>
      <c r="AG1081">
        <v>0</v>
      </c>
      <c r="AJ1081" s="56"/>
      <c r="AK1081" s="56"/>
      <c r="AL1081" s="56"/>
      <c r="AM1081">
        <v>2</v>
      </c>
      <c r="AP1081" t="s">
        <v>1155</v>
      </c>
      <c r="AR1081">
        <v>2</v>
      </c>
      <c r="AS1081" t="s">
        <v>1152</v>
      </c>
      <c r="AT1081">
        <v>1</v>
      </c>
      <c r="AV1081">
        <v>6</v>
      </c>
      <c r="AW1081">
        <v>4</v>
      </c>
      <c r="AX1081">
        <v>2</v>
      </c>
      <c r="AY1081" t="s">
        <v>1147</v>
      </c>
      <c r="AZ1081" t="s">
        <v>1147</v>
      </c>
      <c r="BA1081">
        <v>6</v>
      </c>
      <c r="BD1081">
        <v>1000000000</v>
      </c>
      <c r="BE1081">
        <v>11</v>
      </c>
      <c r="BF1081">
        <v>-0.83</v>
      </c>
      <c r="BG1081">
        <v>0</v>
      </c>
      <c r="BH1081">
        <v>0</v>
      </c>
      <c r="BI1081">
        <v>0</v>
      </c>
      <c r="BJ1081">
        <v>0</v>
      </c>
      <c r="BK1081">
        <v>0</v>
      </c>
      <c r="BL1081">
        <v>0</v>
      </c>
      <c r="BM1081">
        <v>11</v>
      </c>
      <c r="BN1081">
        <v>-0.83</v>
      </c>
      <c r="BO1081">
        <v>0</v>
      </c>
      <c r="BP1081">
        <v>0</v>
      </c>
      <c r="BR1081">
        <v>0</v>
      </c>
      <c r="BS1081">
        <v>2</v>
      </c>
      <c r="BX1081">
        <v>0</v>
      </c>
      <c r="BY1081">
        <v>84.35</v>
      </c>
      <c r="BZ1081">
        <v>0</v>
      </c>
      <c r="CA1081">
        <v>9.31</v>
      </c>
      <c r="CB1081">
        <v>0</v>
      </c>
      <c r="CC1081">
        <v>1</v>
      </c>
      <c r="CD1081" s="56">
        <v>42095</v>
      </c>
      <c r="CE1081" s="56">
        <v>42342</v>
      </c>
      <c r="CF1081" s="56">
        <v>42342</v>
      </c>
      <c r="CG1081" s="56">
        <v>42419</v>
      </c>
      <c r="CH1081" s="56"/>
      <c r="CI1081" s="56"/>
      <c r="CJ1081">
        <v>0</v>
      </c>
      <c r="CK1081">
        <v>0</v>
      </c>
      <c r="CL1081">
        <v>0</v>
      </c>
      <c r="CM1081">
        <v>0</v>
      </c>
      <c r="CN1081">
        <v>0</v>
      </c>
      <c r="CO1081">
        <v>0</v>
      </c>
      <c r="CP1081">
        <v>0.96</v>
      </c>
      <c r="CQ1081" t="s">
        <v>1154</v>
      </c>
      <c r="CR1081" t="s">
        <v>1153</v>
      </c>
      <c r="CS1081" t="s">
        <v>1748</v>
      </c>
      <c r="CT1081" t="s">
        <v>1397</v>
      </c>
      <c r="CU1081" t="s">
        <v>1396</v>
      </c>
      <c r="CV1081" t="s">
        <v>4715</v>
      </c>
      <c r="CW1081" t="s">
        <v>2121</v>
      </c>
      <c r="CX1081" t="s">
        <v>853</v>
      </c>
      <c r="DC1081" t="s">
        <v>1387</v>
      </c>
      <c r="DE1081" t="s">
        <v>1392</v>
      </c>
    </row>
    <row r="1082" spans="1:109" x14ac:dyDescent="0.25">
      <c r="A1082" t="s">
        <v>1025</v>
      </c>
      <c r="B1082">
        <v>2</v>
      </c>
      <c r="C1082" s="56">
        <v>42419</v>
      </c>
      <c r="D1082" t="s">
        <v>1153</v>
      </c>
      <c r="E1082" t="s">
        <v>4716</v>
      </c>
      <c r="G1082" t="s">
        <v>4717</v>
      </c>
      <c r="H1082" t="s">
        <v>1144</v>
      </c>
      <c r="I1082" t="s">
        <v>1144</v>
      </c>
      <c r="J1082" t="s">
        <v>1144</v>
      </c>
      <c r="K1082" t="s">
        <v>1144</v>
      </c>
      <c r="L1082">
        <v>9.48</v>
      </c>
      <c r="M1082">
        <v>28.94</v>
      </c>
      <c r="N1082">
        <v>0</v>
      </c>
      <c r="O1082" s="56">
        <v>0</v>
      </c>
      <c r="P1082" s="56">
        <v>0</v>
      </c>
      <c r="Q1082">
        <v>1</v>
      </c>
      <c r="R1082">
        <v>1</v>
      </c>
      <c r="S1082">
        <v>11</v>
      </c>
      <c r="T1082">
        <v>8</v>
      </c>
      <c r="U1082">
        <v>3</v>
      </c>
      <c r="V1082">
        <v>1</v>
      </c>
      <c r="X1082" t="s">
        <v>7755</v>
      </c>
      <c r="AA1082">
        <v>0</v>
      </c>
      <c r="AB1082">
        <v>0</v>
      </c>
      <c r="AC1082">
        <v>0</v>
      </c>
      <c r="AD1082">
        <v>0</v>
      </c>
      <c r="AE1082">
        <v>0</v>
      </c>
      <c r="AF1082">
        <v>0</v>
      </c>
      <c r="AG1082">
        <v>0</v>
      </c>
      <c r="AJ1082" s="56"/>
      <c r="AK1082" s="56"/>
      <c r="AL1082" s="56"/>
      <c r="AP1082" t="s">
        <v>1155</v>
      </c>
      <c r="AR1082">
        <v>5</v>
      </c>
      <c r="AS1082" t="s">
        <v>1152</v>
      </c>
      <c r="AT1082">
        <v>1</v>
      </c>
      <c r="AV1082">
        <v>10</v>
      </c>
      <c r="AW1082">
        <v>7</v>
      </c>
      <c r="AX1082">
        <v>3</v>
      </c>
      <c r="AY1082" t="s">
        <v>1147</v>
      </c>
      <c r="AZ1082" t="s">
        <v>1147</v>
      </c>
      <c r="BA1082">
        <v>10</v>
      </c>
      <c r="BD1082">
        <v>1000000000</v>
      </c>
      <c r="BE1082">
        <v>12</v>
      </c>
      <c r="BF1082">
        <v>-0.2</v>
      </c>
      <c r="BG1082">
        <v>0</v>
      </c>
      <c r="BH1082">
        <v>0</v>
      </c>
      <c r="BI1082">
        <v>0</v>
      </c>
      <c r="BJ1082">
        <v>0</v>
      </c>
      <c r="BK1082">
        <v>0</v>
      </c>
      <c r="BL1082">
        <v>0</v>
      </c>
      <c r="BM1082">
        <v>12</v>
      </c>
      <c r="BN1082">
        <v>-0.2</v>
      </c>
      <c r="BO1082">
        <v>0</v>
      </c>
      <c r="BP1082">
        <v>0</v>
      </c>
      <c r="BR1082">
        <v>0</v>
      </c>
      <c r="BS1082">
        <v>3</v>
      </c>
      <c r="BX1082">
        <v>0</v>
      </c>
      <c r="BY1082">
        <v>18.96</v>
      </c>
      <c r="BZ1082">
        <v>0</v>
      </c>
      <c r="CA1082">
        <v>8.9600000000000009</v>
      </c>
      <c r="CB1082">
        <v>0</v>
      </c>
      <c r="CC1082">
        <v>1</v>
      </c>
      <c r="CD1082" s="56">
        <v>42095</v>
      </c>
      <c r="CE1082" s="56">
        <v>42342</v>
      </c>
      <c r="CF1082" s="56">
        <v>42342</v>
      </c>
      <c r="CG1082" s="56">
        <v>42419</v>
      </c>
      <c r="CH1082" s="56"/>
      <c r="CI1082" s="56"/>
      <c r="CJ1082">
        <v>0.02</v>
      </c>
      <c r="CK1082">
        <v>0</v>
      </c>
      <c r="CL1082">
        <v>0</v>
      </c>
      <c r="CM1082">
        <v>0</v>
      </c>
      <c r="CN1082">
        <v>0</v>
      </c>
      <c r="CO1082">
        <v>0</v>
      </c>
      <c r="CP1082">
        <v>0.96</v>
      </c>
      <c r="CQ1082" t="s">
        <v>1154</v>
      </c>
      <c r="CR1082" t="s">
        <v>1153</v>
      </c>
      <c r="CS1082" t="s">
        <v>1748</v>
      </c>
      <c r="CT1082" t="s">
        <v>1397</v>
      </c>
      <c r="CU1082" t="s">
        <v>1396</v>
      </c>
      <c r="CV1082" t="s">
        <v>7685</v>
      </c>
      <c r="CW1082" t="s">
        <v>1738</v>
      </c>
      <c r="CX1082" t="s">
        <v>853</v>
      </c>
      <c r="DC1082" t="s">
        <v>1387</v>
      </c>
      <c r="DE1082" t="s">
        <v>1392</v>
      </c>
    </row>
    <row r="1083" spans="1:109" x14ac:dyDescent="0.25">
      <c r="A1083" t="s">
        <v>1025</v>
      </c>
      <c r="B1083">
        <v>2</v>
      </c>
      <c r="C1083" s="56">
        <v>42419</v>
      </c>
      <c r="D1083" t="s">
        <v>1153</v>
      </c>
      <c r="E1083" t="s">
        <v>4718</v>
      </c>
      <c r="G1083" t="s">
        <v>4719</v>
      </c>
      <c r="H1083" t="s">
        <v>1144</v>
      </c>
      <c r="I1083" t="s">
        <v>1144</v>
      </c>
      <c r="J1083" t="s">
        <v>1144</v>
      </c>
      <c r="K1083" t="s">
        <v>1144</v>
      </c>
      <c r="L1083">
        <v>0.91</v>
      </c>
      <c r="M1083">
        <v>3</v>
      </c>
      <c r="N1083">
        <v>0</v>
      </c>
      <c r="O1083" s="56">
        <v>0</v>
      </c>
      <c r="P1083" s="56">
        <v>0</v>
      </c>
      <c r="Q1083">
        <v>1</v>
      </c>
      <c r="R1083">
        <v>1</v>
      </c>
      <c r="S1083">
        <v>11</v>
      </c>
      <c r="T1083">
        <v>8</v>
      </c>
      <c r="U1083">
        <v>3</v>
      </c>
      <c r="V1083">
        <v>1</v>
      </c>
      <c r="X1083" t="s">
        <v>7757</v>
      </c>
      <c r="AA1083">
        <v>0</v>
      </c>
      <c r="AB1083">
        <v>0</v>
      </c>
      <c r="AC1083">
        <v>0</v>
      </c>
      <c r="AD1083">
        <v>0</v>
      </c>
      <c r="AE1083">
        <v>0</v>
      </c>
      <c r="AF1083">
        <v>0</v>
      </c>
      <c r="AG1083">
        <v>0</v>
      </c>
      <c r="AJ1083" s="56"/>
      <c r="AK1083" s="56"/>
      <c r="AL1083" s="56"/>
      <c r="AP1083" t="s">
        <v>1155</v>
      </c>
      <c r="AR1083">
        <v>5</v>
      </c>
      <c r="AS1083" t="s">
        <v>1152</v>
      </c>
      <c r="AT1083">
        <v>1</v>
      </c>
      <c r="AV1083">
        <v>10</v>
      </c>
      <c r="AW1083">
        <v>7</v>
      </c>
      <c r="AX1083">
        <v>3</v>
      </c>
      <c r="AY1083" t="s">
        <v>1147</v>
      </c>
      <c r="AZ1083" t="s">
        <v>1147</v>
      </c>
      <c r="BA1083">
        <v>15</v>
      </c>
      <c r="BD1083">
        <v>1000000000</v>
      </c>
      <c r="BE1083">
        <v>14</v>
      </c>
      <c r="BF1083">
        <v>-0.4</v>
      </c>
      <c r="BG1083">
        <v>0</v>
      </c>
      <c r="BH1083">
        <v>0</v>
      </c>
      <c r="BI1083">
        <v>0</v>
      </c>
      <c r="BJ1083">
        <v>0</v>
      </c>
      <c r="BK1083">
        <v>0</v>
      </c>
      <c r="BL1083">
        <v>0</v>
      </c>
      <c r="BM1083">
        <v>14</v>
      </c>
      <c r="BN1083">
        <v>-0.4</v>
      </c>
      <c r="BO1083">
        <v>0</v>
      </c>
      <c r="BP1083">
        <v>0</v>
      </c>
      <c r="BR1083">
        <v>0</v>
      </c>
      <c r="BS1083">
        <v>3</v>
      </c>
      <c r="BX1083">
        <v>0</v>
      </c>
      <c r="BY1083">
        <v>3.64</v>
      </c>
      <c r="BZ1083">
        <v>0</v>
      </c>
      <c r="CA1083">
        <v>10.02</v>
      </c>
      <c r="CB1083">
        <v>0</v>
      </c>
      <c r="CC1083">
        <v>1</v>
      </c>
      <c r="CD1083" s="56">
        <v>42341</v>
      </c>
      <c r="CE1083" s="56">
        <v>42342</v>
      </c>
      <c r="CF1083" s="56">
        <v>42342</v>
      </c>
      <c r="CG1083" s="56">
        <v>42419</v>
      </c>
      <c r="CH1083" s="56"/>
      <c r="CI1083" s="56"/>
      <c r="CJ1083">
        <v>0</v>
      </c>
      <c r="CK1083">
        <v>0</v>
      </c>
      <c r="CL1083">
        <v>0</v>
      </c>
      <c r="CM1083">
        <v>0</v>
      </c>
      <c r="CN1083">
        <v>0</v>
      </c>
      <c r="CO1083">
        <v>0</v>
      </c>
      <c r="CP1083">
        <v>0.96</v>
      </c>
      <c r="CQ1083" t="s">
        <v>1154</v>
      </c>
      <c r="CR1083" t="s">
        <v>1153</v>
      </c>
      <c r="CS1083" t="s">
        <v>1748</v>
      </c>
      <c r="CT1083" t="s">
        <v>1397</v>
      </c>
      <c r="CU1083" t="s">
        <v>1396</v>
      </c>
      <c r="CV1083" t="s">
        <v>4720</v>
      </c>
      <c r="CW1083" t="s">
        <v>2121</v>
      </c>
      <c r="CX1083" t="s">
        <v>853</v>
      </c>
      <c r="DC1083" t="s">
        <v>1387</v>
      </c>
      <c r="DE1083" t="s">
        <v>1392</v>
      </c>
    </row>
    <row r="1084" spans="1:109" x14ac:dyDescent="0.25">
      <c r="A1084" t="s">
        <v>1025</v>
      </c>
      <c r="B1084">
        <v>2</v>
      </c>
      <c r="C1084" s="56">
        <v>42419</v>
      </c>
      <c r="D1084" t="s">
        <v>1153</v>
      </c>
      <c r="E1084" t="s">
        <v>4721</v>
      </c>
      <c r="G1084" t="s">
        <v>4722</v>
      </c>
      <c r="H1084" t="s">
        <v>1144</v>
      </c>
      <c r="I1084" t="s">
        <v>1144</v>
      </c>
      <c r="J1084" t="s">
        <v>1144</v>
      </c>
      <c r="K1084" t="s">
        <v>1144</v>
      </c>
      <c r="L1084">
        <v>2.73</v>
      </c>
      <c r="M1084">
        <v>7.23</v>
      </c>
      <c r="N1084">
        <v>0</v>
      </c>
      <c r="O1084" s="56">
        <v>0</v>
      </c>
      <c r="P1084" s="56">
        <v>0</v>
      </c>
      <c r="Q1084">
        <v>1</v>
      </c>
      <c r="R1084">
        <v>1</v>
      </c>
      <c r="S1084">
        <v>11</v>
      </c>
      <c r="T1084">
        <v>8</v>
      </c>
      <c r="U1084">
        <v>3</v>
      </c>
      <c r="V1084">
        <v>1</v>
      </c>
      <c r="X1084" t="s">
        <v>7757</v>
      </c>
      <c r="AA1084">
        <v>0</v>
      </c>
      <c r="AB1084">
        <v>0</v>
      </c>
      <c r="AC1084">
        <v>0</v>
      </c>
      <c r="AD1084">
        <v>0</v>
      </c>
      <c r="AE1084">
        <v>0</v>
      </c>
      <c r="AF1084">
        <v>0</v>
      </c>
      <c r="AG1084">
        <v>0</v>
      </c>
      <c r="AJ1084" s="56"/>
      <c r="AK1084" s="56"/>
      <c r="AL1084" s="56"/>
      <c r="AM1084">
        <v>2</v>
      </c>
      <c r="AP1084" t="s">
        <v>1155</v>
      </c>
      <c r="AR1084">
        <v>5</v>
      </c>
      <c r="AS1084" t="s">
        <v>1152</v>
      </c>
      <c r="AT1084">
        <v>1</v>
      </c>
      <c r="AV1084">
        <v>9</v>
      </c>
      <c r="AW1084">
        <v>6</v>
      </c>
      <c r="AX1084">
        <v>3</v>
      </c>
      <c r="AY1084" t="s">
        <v>1147</v>
      </c>
      <c r="AZ1084" t="s">
        <v>1147</v>
      </c>
      <c r="BA1084">
        <v>14</v>
      </c>
      <c r="BD1084">
        <v>1000000000</v>
      </c>
      <c r="BE1084">
        <v>13</v>
      </c>
      <c r="BF1084">
        <v>-0.44</v>
      </c>
      <c r="BG1084">
        <v>0</v>
      </c>
      <c r="BH1084">
        <v>0</v>
      </c>
      <c r="BI1084">
        <v>0</v>
      </c>
      <c r="BJ1084">
        <v>0</v>
      </c>
      <c r="BK1084">
        <v>0</v>
      </c>
      <c r="BL1084">
        <v>0</v>
      </c>
      <c r="BM1084">
        <v>13</v>
      </c>
      <c r="BN1084">
        <v>-0.44</v>
      </c>
      <c r="BO1084">
        <v>0</v>
      </c>
      <c r="BP1084">
        <v>0</v>
      </c>
      <c r="BR1084">
        <v>0</v>
      </c>
      <c r="BS1084">
        <v>2</v>
      </c>
      <c r="BX1084">
        <v>0</v>
      </c>
      <c r="BY1084">
        <v>10.92</v>
      </c>
      <c r="BZ1084">
        <v>0</v>
      </c>
      <c r="CA1084">
        <v>7.19</v>
      </c>
      <c r="CB1084">
        <v>0</v>
      </c>
      <c r="CC1084">
        <v>1</v>
      </c>
      <c r="CD1084" s="56">
        <v>42341</v>
      </c>
      <c r="CE1084" s="56">
        <v>42342</v>
      </c>
      <c r="CF1084" s="56">
        <v>42342</v>
      </c>
      <c r="CG1084" s="56">
        <v>42419</v>
      </c>
      <c r="CH1084" s="56"/>
      <c r="CI1084" s="56"/>
      <c r="CJ1084">
        <v>0</v>
      </c>
      <c r="CK1084">
        <v>0</v>
      </c>
      <c r="CL1084">
        <v>0</v>
      </c>
      <c r="CM1084">
        <v>0</v>
      </c>
      <c r="CN1084">
        <v>0</v>
      </c>
      <c r="CO1084">
        <v>0</v>
      </c>
      <c r="CP1084">
        <v>0.96</v>
      </c>
      <c r="CQ1084" t="s">
        <v>1154</v>
      </c>
      <c r="CR1084" t="s">
        <v>1153</v>
      </c>
      <c r="CS1084" t="s">
        <v>1748</v>
      </c>
      <c r="CT1084" t="s">
        <v>1397</v>
      </c>
      <c r="CU1084" t="s">
        <v>1396</v>
      </c>
      <c r="CV1084" t="s">
        <v>4723</v>
      </c>
      <c r="CW1084" t="s">
        <v>2121</v>
      </c>
      <c r="CX1084" t="s">
        <v>853</v>
      </c>
      <c r="DC1084" t="s">
        <v>1387</v>
      </c>
      <c r="DE1084" t="s">
        <v>1392</v>
      </c>
    </row>
    <row r="1085" spans="1:109" x14ac:dyDescent="0.25">
      <c r="A1085" t="s">
        <v>1025</v>
      </c>
      <c r="B1085">
        <v>2</v>
      </c>
      <c r="C1085" s="56">
        <v>42419</v>
      </c>
      <c r="D1085" t="s">
        <v>1153</v>
      </c>
      <c r="E1085" t="s">
        <v>4724</v>
      </c>
      <c r="G1085" t="s">
        <v>4725</v>
      </c>
      <c r="H1085" t="s">
        <v>1144</v>
      </c>
      <c r="I1085" t="s">
        <v>1144</v>
      </c>
      <c r="J1085" t="s">
        <v>1144</v>
      </c>
      <c r="K1085" t="s">
        <v>1144</v>
      </c>
      <c r="L1085">
        <v>24.31</v>
      </c>
      <c r="M1085">
        <v>55.88</v>
      </c>
      <c r="N1085">
        <v>0</v>
      </c>
      <c r="O1085" s="56">
        <v>0</v>
      </c>
      <c r="P1085" s="56">
        <v>0</v>
      </c>
      <c r="Q1085">
        <v>1</v>
      </c>
      <c r="R1085">
        <v>1</v>
      </c>
      <c r="S1085">
        <v>11</v>
      </c>
      <c r="T1085">
        <v>8</v>
      </c>
      <c r="U1085">
        <v>3</v>
      </c>
      <c r="V1085">
        <v>1</v>
      </c>
      <c r="X1085" t="s">
        <v>7755</v>
      </c>
      <c r="AA1085">
        <v>0</v>
      </c>
      <c r="AB1085">
        <v>0</v>
      </c>
      <c r="AC1085">
        <v>0</v>
      </c>
      <c r="AD1085">
        <v>0</v>
      </c>
      <c r="AE1085">
        <v>0</v>
      </c>
      <c r="AF1085">
        <v>0</v>
      </c>
      <c r="AG1085">
        <v>0</v>
      </c>
      <c r="AJ1085" s="56"/>
      <c r="AK1085" s="56"/>
      <c r="AL1085" s="56"/>
      <c r="AP1085" t="s">
        <v>1155</v>
      </c>
      <c r="AS1085" t="s">
        <v>1152</v>
      </c>
      <c r="AT1085">
        <v>1</v>
      </c>
      <c r="AV1085">
        <v>2</v>
      </c>
      <c r="AW1085">
        <v>2</v>
      </c>
      <c r="AX1085">
        <v>1</v>
      </c>
      <c r="AY1085" t="s">
        <v>1147</v>
      </c>
      <c r="AZ1085" t="s">
        <v>1147</v>
      </c>
      <c r="BA1085">
        <v>2</v>
      </c>
      <c r="BD1085">
        <v>1000000000</v>
      </c>
      <c r="BE1085">
        <v>3</v>
      </c>
      <c r="BF1085">
        <v>-0.5</v>
      </c>
      <c r="BG1085">
        <v>0</v>
      </c>
      <c r="BH1085">
        <v>0</v>
      </c>
      <c r="BI1085">
        <v>0</v>
      </c>
      <c r="BJ1085">
        <v>0</v>
      </c>
      <c r="BK1085">
        <v>0</v>
      </c>
      <c r="BL1085">
        <v>0</v>
      </c>
      <c r="BM1085">
        <v>3</v>
      </c>
      <c r="BN1085">
        <v>-0.5</v>
      </c>
      <c r="BO1085">
        <v>0</v>
      </c>
      <c r="BP1085">
        <v>0</v>
      </c>
      <c r="BR1085">
        <v>0</v>
      </c>
      <c r="BS1085">
        <v>1</v>
      </c>
      <c r="BX1085">
        <v>0</v>
      </c>
      <c r="BY1085">
        <v>24.31</v>
      </c>
      <c r="BZ1085">
        <v>0</v>
      </c>
      <c r="CA1085">
        <v>5.67</v>
      </c>
      <c r="CB1085">
        <v>0</v>
      </c>
      <c r="CC1085">
        <v>1</v>
      </c>
      <c r="CD1085" s="56">
        <v>42095</v>
      </c>
      <c r="CE1085" s="56">
        <v>42342</v>
      </c>
      <c r="CF1085" s="56">
        <v>42342</v>
      </c>
      <c r="CG1085" s="56">
        <v>42419</v>
      </c>
      <c r="CH1085" s="56"/>
      <c r="CI1085" s="56"/>
      <c r="CJ1085">
        <v>0</v>
      </c>
      <c r="CK1085">
        <v>0</v>
      </c>
      <c r="CL1085">
        <v>0</v>
      </c>
      <c r="CM1085">
        <v>0</v>
      </c>
      <c r="CN1085">
        <v>0</v>
      </c>
      <c r="CO1085">
        <v>0</v>
      </c>
      <c r="CP1085">
        <v>0.96</v>
      </c>
      <c r="CQ1085" t="s">
        <v>1154</v>
      </c>
      <c r="CR1085" t="s">
        <v>1153</v>
      </c>
      <c r="CS1085" t="s">
        <v>1748</v>
      </c>
      <c r="CT1085" t="s">
        <v>1397</v>
      </c>
      <c r="CU1085" t="s">
        <v>1396</v>
      </c>
      <c r="CV1085" t="s">
        <v>4726</v>
      </c>
      <c r="CW1085" t="s">
        <v>2121</v>
      </c>
      <c r="CX1085" t="s">
        <v>853</v>
      </c>
      <c r="DC1085" t="s">
        <v>1387</v>
      </c>
      <c r="DE1085" t="s">
        <v>1392</v>
      </c>
    </row>
    <row r="1086" spans="1:109" x14ac:dyDescent="0.25">
      <c r="A1086" t="s">
        <v>1025</v>
      </c>
      <c r="B1086">
        <v>2</v>
      </c>
      <c r="C1086" s="56">
        <v>42419</v>
      </c>
      <c r="D1086" t="s">
        <v>1153</v>
      </c>
      <c r="E1086" t="s">
        <v>4727</v>
      </c>
      <c r="G1086" t="s">
        <v>4728</v>
      </c>
      <c r="H1086" t="s">
        <v>1144</v>
      </c>
      <c r="I1086" t="s">
        <v>1144</v>
      </c>
      <c r="J1086" t="s">
        <v>1144</v>
      </c>
      <c r="K1086" t="s">
        <v>1144</v>
      </c>
      <c r="L1086">
        <v>19.71</v>
      </c>
      <c r="M1086">
        <v>48.23</v>
      </c>
      <c r="N1086">
        <v>0</v>
      </c>
      <c r="O1086" s="56">
        <v>0</v>
      </c>
      <c r="P1086" s="56">
        <v>0</v>
      </c>
      <c r="Q1086">
        <v>1</v>
      </c>
      <c r="R1086">
        <v>1</v>
      </c>
      <c r="S1086">
        <v>11</v>
      </c>
      <c r="T1086">
        <v>8</v>
      </c>
      <c r="U1086">
        <v>3</v>
      </c>
      <c r="V1086">
        <v>1</v>
      </c>
      <c r="X1086" t="s">
        <v>7659</v>
      </c>
      <c r="AA1086">
        <v>0</v>
      </c>
      <c r="AB1086">
        <v>0</v>
      </c>
      <c r="AC1086">
        <v>0</v>
      </c>
      <c r="AD1086">
        <v>0</v>
      </c>
      <c r="AE1086">
        <v>0</v>
      </c>
      <c r="AF1086">
        <v>0</v>
      </c>
      <c r="AG1086">
        <v>0</v>
      </c>
      <c r="AJ1086" s="56"/>
      <c r="AK1086" s="56"/>
      <c r="AL1086" s="56"/>
      <c r="AM1086">
        <v>1</v>
      </c>
      <c r="AP1086" t="s">
        <v>1155</v>
      </c>
      <c r="AS1086" t="s">
        <v>1152</v>
      </c>
      <c r="AT1086">
        <v>1</v>
      </c>
      <c r="AV1086">
        <v>2</v>
      </c>
      <c r="AW1086">
        <v>2</v>
      </c>
      <c r="AX1086">
        <v>1</v>
      </c>
      <c r="AY1086" t="s">
        <v>1147</v>
      </c>
      <c r="AZ1086" t="s">
        <v>1147</v>
      </c>
      <c r="BA1086">
        <v>4</v>
      </c>
      <c r="BD1086">
        <v>1000000000</v>
      </c>
      <c r="BE1086">
        <v>4</v>
      </c>
      <c r="BF1086">
        <v>-1</v>
      </c>
      <c r="BG1086">
        <v>0</v>
      </c>
      <c r="BH1086">
        <v>0</v>
      </c>
      <c r="BI1086">
        <v>0</v>
      </c>
      <c r="BJ1086">
        <v>0</v>
      </c>
      <c r="BK1086">
        <v>0</v>
      </c>
      <c r="BL1086">
        <v>0</v>
      </c>
      <c r="BM1086">
        <v>4</v>
      </c>
      <c r="BN1086">
        <v>-1</v>
      </c>
      <c r="BO1086">
        <v>0</v>
      </c>
      <c r="BP1086">
        <v>0</v>
      </c>
      <c r="BR1086">
        <v>0</v>
      </c>
      <c r="BS1086">
        <v>1</v>
      </c>
      <c r="BX1086">
        <v>0</v>
      </c>
      <c r="BY1086">
        <v>39.42</v>
      </c>
      <c r="BZ1086">
        <v>0</v>
      </c>
      <c r="CA1086">
        <v>6.31</v>
      </c>
      <c r="CB1086">
        <v>0</v>
      </c>
      <c r="CC1086">
        <v>1</v>
      </c>
      <c r="CD1086" s="56">
        <v>42342</v>
      </c>
      <c r="CE1086" s="56">
        <v>42342</v>
      </c>
      <c r="CF1086" s="56">
        <v>42342</v>
      </c>
      <c r="CG1086" s="56">
        <v>42419</v>
      </c>
      <c r="CH1086" s="56"/>
      <c r="CI1086" s="56"/>
      <c r="CJ1086">
        <v>0</v>
      </c>
      <c r="CK1086">
        <v>0</v>
      </c>
      <c r="CL1086">
        <v>0</v>
      </c>
      <c r="CM1086">
        <v>0</v>
      </c>
      <c r="CN1086">
        <v>0</v>
      </c>
      <c r="CO1086">
        <v>0</v>
      </c>
      <c r="CP1086">
        <v>0.96</v>
      </c>
      <c r="CQ1086" t="s">
        <v>1154</v>
      </c>
      <c r="CR1086" t="s">
        <v>1153</v>
      </c>
      <c r="CS1086" t="s">
        <v>1748</v>
      </c>
      <c r="CT1086" t="s">
        <v>1397</v>
      </c>
      <c r="CU1086" t="s">
        <v>1396</v>
      </c>
      <c r="CV1086" t="s">
        <v>4729</v>
      </c>
      <c r="CW1086" t="s">
        <v>2121</v>
      </c>
      <c r="CX1086" t="s">
        <v>853</v>
      </c>
      <c r="DC1086" t="s">
        <v>1387</v>
      </c>
      <c r="DE1086" t="s">
        <v>1392</v>
      </c>
    </row>
    <row r="1087" spans="1:109" x14ac:dyDescent="0.25">
      <c r="A1087" t="s">
        <v>1025</v>
      </c>
      <c r="B1087">
        <v>2</v>
      </c>
      <c r="C1087" s="56">
        <v>42419</v>
      </c>
      <c r="D1087" t="s">
        <v>1153</v>
      </c>
      <c r="E1087" t="s">
        <v>4730</v>
      </c>
      <c r="G1087" t="s">
        <v>4731</v>
      </c>
      <c r="H1087" t="s">
        <v>1144</v>
      </c>
      <c r="I1087" t="s">
        <v>1144</v>
      </c>
      <c r="J1087" t="s">
        <v>1144</v>
      </c>
      <c r="K1087" t="s">
        <v>1144</v>
      </c>
      <c r="L1087">
        <v>18.45</v>
      </c>
      <c r="M1087">
        <v>44.17</v>
      </c>
      <c r="N1087">
        <v>0</v>
      </c>
      <c r="O1087" s="56">
        <v>0</v>
      </c>
      <c r="P1087" s="56">
        <v>0</v>
      </c>
      <c r="Q1087">
        <v>1</v>
      </c>
      <c r="R1087">
        <v>1</v>
      </c>
      <c r="S1087">
        <v>11</v>
      </c>
      <c r="T1087">
        <v>8</v>
      </c>
      <c r="U1087">
        <v>3</v>
      </c>
      <c r="V1087">
        <v>1</v>
      </c>
      <c r="W1087" t="s">
        <v>1156</v>
      </c>
      <c r="X1087" t="s">
        <v>7755</v>
      </c>
      <c r="AA1087">
        <v>0</v>
      </c>
      <c r="AB1087">
        <v>0</v>
      </c>
      <c r="AC1087">
        <v>0</v>
      </c>
      <c r="AD1087">
        <v>0</v>
      </c>
      <c r="AE1087">
        <v>0</v>
      </c>
      <c r="AF1087">
        <v>0</v>
      </c>
      <c r="AG1087">
        <v>0</v>
      </c>
      <c r="AJ1087" s="56"/>
      <c r="AK1087" s="56"/>
      <c r="AL1087" s="56"/>
      <c r="AM1087">
        <v>3</v>
      </c>
      <c r="AP1087" t="s">
        <v>1155</v>
      </c>
      <c r="AS1087" t="s">
        <v>1152</v>
      </c>
      <c r="AT1087">
        <v>1</v>
      </c>
      <c r="AV1087">
        <v>3</v>
      </c>
      <c r="AW1087">
        <v>2</v>
      </c>
      <c r="AX1087">
        <v>1</v>
      </c>
      <c r="AY1087" t="s">
        <v>1148</v>
      </c>
      <c r="AZ1087" t="s">
        <v>1148</v>
      </c>
      <c r="BA1087">
        <v>3</v>
      </c>
      <c r="BD1087">
        <v>1000000000</v>
      </c>
      <c r="BE1087">
        <v>3</v>
      </c>
      <c r="BF1087">
        <v>0</v>
      </c>
      <c r="BG1087">
        <v>0</v>
      </c>
      <c r="BH1087">
        <v>0</v>
      </c>
      <c r="BI1087">
        <v>0</v>
      </c>
      <c r="BJ1087">
        <v>0</v>
      </c>
      <c r="BK1087">
        <v>0</v>
      </c>
      <c r="BL1087">
        <v>0</v>
      </c>
      <c r="BM1087">
        <v>3</v>
      </c>
      <c r="BN1087">
        <v>0</v>
      </c>
      <c r="BO1087">
        <v>0</v>
      </c>
      <c r="BP1087">
        <v>0</v>
      </c>
      <c r="BR1087">
        <v>0</v>
      </c>
      <c r="BS1087">
        <v>1</v>
      </c>
      <c r="BX1087">
        <v>0</v>
      </c>
      <c r="BY1087">
        <v>0</v>
      </c>
      <c r="BZ1087">
        <v>0</v>
      </c>
      <c r="CA1087">
        <v>6.08</v>
      </c>
      <c r="CB1087">
        <v>0</v>
      </c>
      <c r="CC1087">
        <v>1</v>
      </c>
      <c r="CD1087" s="56">
        <v>42095</v>
      </c>
      <c r="CE1087" s="56">
        <v>42342</v>
      </c>
      <c r="CF1087" s="56">
        <v>42342</v>
      </c>
      <c r="CG1087" s="56">
        <v>42419</v>
      </c>
      <c r="CH1087" s="56"/>
      <c r="CI1087" s="56"/>
      <c r="CJ1087">
        <v>0</v>
      </c>
      <c r="CK1087">
        <v>0</v>
      </c>
      <c r="CL1087">
        <v>0</v>
      </c>
      <c r="CM1087">
        <v>0</v>
      </c>
      <c r="CN1087">
        <v>0</v>
      </c>
      <c r="CO1087">
        <v>0.96</v>
      </c>
      <c r="CP1087">
        <v>0</v>
      </c>
      <c r="CQ1087" t="s">
        <v>1154</v>
      </c>
      <c r="CR1087" t="s">
        <v>1153</v>
      </c>
      <c r="CS1087" t="s">
        <v>1748</v>
      </c>
      <c r="CT1087" t="s">
        <v>1397</v>
      </c>
      <c r="CU1087" t="s">
        <v>1396</v>
      </c>
      <c r="CV1087" t="s">
        <v>4732</v>
      </c>
      <c r="CW1087" t="s">
        <v>2121</v>
      </c>
      <c r="CX1087" t="s">
        <v>853</v>
      </c>
      <c r="DC1087" t="s">
        <v>1387</v>
      </c>
      <c r="DE1087" t="s">
        <v>1392</v>
      </c>
    </row>
    <row r="1088" spans="1:109" x14ac:dyDescent="0.25">
      <c r="A1088" t="s">
        <v>1025</v>
      </c>
      <c r="B1088">
        <v>2</v>
      </c>
      <c r="C1088" s="56">
        <v>42419</v>
      </c>
      <c r="D1088" t="s">
        <v>1153</v>
      </c>
      <c r="E1088" t="s">
        <v>4733</v>
      </c>
      <c r="G1088" t="s">
        <v>4734</v>
      </c>
      <c r="H1088" t="s">
        <v>1144</v>
      </c>
      <c r="I1088" t="s">
        <v>1144</v>
      </c>
      <c r="J1088" t="s">
        <v>1144</v>
      </c>
      <c r="K1088" t="s">
        <v>1144</v>
      </c>
      <c r="L1088">
        <v>6.08</v>
      </c>
      <c r="M1088">
        <v>17.309999999999999</v>
      </c>
      <c r="N1088">
        <v>0</v>
      </c>
      <c r="O1088" s="56">
        <v>0</v>
      </c>
      <c r="P1088" s="56">
        <v>0</v>
      </c>
      <c r="Q1088">
        <v>1</v>
      </c>
      <c r="R1088">
        <v>1</v>
      </c>
      <c r="S1088">
        <v>11</v>
      </c>
      <c r="T1088">
        <v>8</v>
      </c>
      <c r="U1088">
        <v>3</v>
      </c>
      <c r="V1088">
        <v>1</v>
      </c>
      <c r="X1088" t="s">
        <v>7755</v>
      </c>
      <c r="AA1088">
        <v>0</v>
      </c>
      <c r="AB1088">
        <v>0</v>
      </c>
      <c r="AC1088">
        <v>0</v>
      </c>
      <c r="AD1088">
        <v>0</v>
      </c>
      <c r="AE1088">
        <v>0</v>
      </c>
      <c r="AF1088">
        <v>0</v>
      </c>
      <c r="AG1088">
        <v>0</v>
      </c>
      <c r="AJ1088" s="56"/>
      <c r="AK1088" s="56"/>
      <c r="AL1088" s="56"/>
      <c r="AM1088">
        <v>1</v>
      </c>
      <c r="AP1088" t="s">
        <v>1155</v>
      </c>
      <c r="AS1088" t="s">
        <v>1152</v>
      </c>
      <c r="AT1088">
        <v>1</v>
      </c>
      <c r="AV1088">
        <v>2</v>
      </c>
      <c r="AW1088">
        <v>2</v>
      </c>
      <c r="AX1088">
        <v>1</v>
      </c>
      <c r="AY1088" t="s">
        <v>1147</v>
      </c>
      <c r="AZ1088" t="s">
        <v>1147</v>
      </c>
      <c r="BA1088">
        <v>2</v>
      </c>
      <c r="BD1088">
        <v>1000000000</v>
      </c>
      <c r="BE1088">
        <v>3</v>
      </c>
      <c r="BF1088">
        <v>-0.5</v>
      </c>
      <c r="BG1088">
        <v>0</v>
      </c>
      <c r="BH1088">
        <v>0</v>
      </c>
      <c r="BI1088">
        <v>0</v>
      </c>
      <c r="BJ1088">
        <v>0</v>
      </c>
      <c r="BK1088">
        <v>0</v>
      </c>
      <c r="BL1088">
        <v>0</v>
      </c>
      <c r="BM1088">
        <v>3</v>
      </c>
      <c r="BN1088">
        <v>-0.5</v>
      </c>
      <c r="BO1088">
        <v>0</v>
      </c>
      <c r="BP1088">
        <v>0</v>
      </c>
      <c r="BR1088">
        <v>0</v>
      </c>
      <c r="BS1088">
        <v>1</v>
      </c>
      <c r="BX1088">
        <v>0</v>
      </c>
      <c r="BY1088">
        <v>6.08</v>
      </c>
      <c r="BZ1088">
        <v>0</v>
      </c>
      <c r="CA1088">
        <v>8.06</v>
      </c>
      <c r="CB1088">
        <v>0</v>
      </c>
      <c r="CC1088">
        <v>1</v>
      </c>
      <c r="CD1088" s="56">
        <v>42095</v>
      </c>
      <c r="CE1088" s="56">
        <v>42342</v>
      </c>
      <c r="CF1088" s="56">
        <v>42342</v>
      </c>
      <c r="CG1088" s="56">
        <v>42419</v>
      </c>
      <c r="CH1088" s="56"/>
      <c r="CI1088" s="56"/>
      <c r="CJ1088">
        <v>0</v>
      </c>
      <c r="CK1088">
        <v>0</v>
      </c>
      <c r="CL1088">
        <v>0</v>
      </c>
      <c r="CM1088">
        <v>0</v>
      </c>
      <c r="CN1088">
        <v>0</v>
      </c>
      <c r="CO1088">
        <v>0</v>
      </c>
      <c r="CP1088">
        <v>0.96</v>
      </c>
      <c r="CQ1088" t="s">
        <v>1154</v>
      </c>
      <c r="CR1088" t="s">
        <v>1153</v>
      </c>
      <c r="CS1088" t="s">
        <v>1748</v>
      </c>
      <c r="CT1088" t="s">
        <v>1397</v>
      </c>
      <c r="CU1088" t="s">
        <v>1396</v>
      </c>
      <c r="CV1088" t="s">
        <v>4735</v>
      </c>
      <c r="CW1088" t="s">
        <v>2121</v>
      </c>
      <c r="CX1088" t="s">
        <v>853</v>
      </c>
      <c r="DC1088" t="s">
        <v>1387</v>
      </c>
      <c r="DE1088" t="s">
        <v>1392</v>
      </c>
    </row>
    <row r="1089" spans="1:109" x14ac:dyDescent="0.25">
      <c r="A1089" t="s">
        <v>1025</v>
      </c>
      <c r="B1089">
        <v>6</v>
      </c>
      <c r="C1089" s="56">
        <v>42419</v>
      </c>
      <c r="D1089" t="s">
        <v>1153</v>
      </c>
      <c r="E1089" t="s">
        <v>4736</v>
      </c>
      <c r="G1089" t="s">
        <v>4737</v>
      </c>
      <c r="H1089" t="s">
        <v>1144</v>
      </c>
      <c r="I1089" t="s">
        <v>1144</v>
      </c>
      <c r="J1089" t="s">
        <v>1144</v>
      </c>
      <c r="K1089" t="s">
        <v>1144</v>
      </c>
      <c r="L1089">
        <v>73.290000000000006</v>
      </c>
      <c r="M1089">
        <v>100.98</v>
      </c>
      <c r="N1089">
        <v>0</v>
      </c>
      <c r="O1089" s="56">
        <v>0</v>
      </c>
      <c r="P1089" s="56">
        <v>0</v>
      </c>
      <c r="Q1089">
        <v>1</v>
      </c>
      <c r="R1089">
        <v>1</v>
      </c>
      <c r="S1089">
        <v>11</v>
      </c>
      <c r="T1089">
        <v>8</v>
      </c>
      <c r="U1089">
        <v>3</v>
      </c>
      <c r="V1089">
        <v>1</v>
      </c>
      <c r="X1089" t="s">
        <v>7755</v>
      </c>
      <c r="AA1089">
        <v>0</v>
      </c>
      <c r="AB1089">
        <v>0</v>
      </c>
      <c r="AC1089">
        <v>0</v>
      </c>
      <c r="AD1089">
        <v>0</v>
      </c>
      <c r="AE1089">
        <v>0</v>
      </c>
      <c r="AF1089">
        <v>0</v>
      </c>
      <c r="AG1089">
        <v>0</v>
      </c>
      <c r="AJ1089" s="56"/>
      <c r="AK1089" s="56"/>
      <c r="AL1089" s="56"/>
      <c r="AP1089" t="s">
        <v>1155</v>
      </c>
      <c r="AS1089" t="s">
        <v>1152</v>
      </c>
      <c r="AT1089">
        <v>1</v>
      </c>
      <c r="AV1089">
        <v>0</v>
      </c>
      <c r="AW1089">
        <v>0</v>
      </c>
      <c r="AX1089">
        <v>0</v>
      </c>
      <c r="AY1089" t="s">
        <v>1388</v>
      </c>
      <c r="AZ1089" t="s">
        <v>1388</v>
      </c>
      <c r="BA1089">
        <v>0</v>
      </c>
      <c r="BD1089">
        <v>1000000000</v>
      </c>
      <c r="BE1089">
        <v>0</v>
      </c>
      <c r="BF1089">
        <v>0</v>
      </c>
      <c r="BG1089">
        <v>0</v>
      </c>
      <c r="BH1089">
        <v>0</v>
      </c>
      <c r="BI1089">
        <v>0</v>
      </c>
      <c r="BJ1089">
        <v>0</v>
      </c>
      <c r="BK1089">
        <v>0</v>
      </c>
      <c r="BL1089">
        <v>0</v>
      </c>
      <c r="BM1089">
        <v>0</v>
      </c>
      <c r="BN1089">
        <v>0</v>
      </c>
      <c r="BO1089">
        <v>0</v>
      </c>
      <c r="BP1089">
        <v>0</v>
      </c>
      <c r="BR1089">
        <v>0</v>
      </c>
      <c r="BS1089">
        <v>0</v>
      </c>
      <c r="BX1089">
        <v>0</v>
      </c>
      <c r="BY1089">
        <v>0</v>
      </c>
      <c r="BZ1089">
        <v>0</v>
      </c>
      <c r="CA1089">
        <v>0</v>
      </c>
      <c r="CB1089">
        <v>0</v>
      </c>
      <c r="CC1089">
        <v>1</v>
      </c>
      <c r="CD1089" s="56">
        <v>42095</v>
      </c>
      <c r="CE1089" s="56">
        <v>42342</v>
      </c>
      <c r="CF1089" s="56">
        <v>42342</v>
      </c>
      <c r="CG1089" s="56">
        <v>42419</v>
      </c>
      <c r="CH1089" s="56"/>
      <c r="CI1089" s="56"/>
      <c r="CJ1089">
        <v>1</v>
      </c>
      <c r="CK1089">
        <v>0</v>
      </c>
      <c r="CL1089">
        <v>0.97</v>
      </c>
      <c r="CM1089">
        <v>0</v>
      </c>
      <c r="CN1089">
        <v>0</v>
      </c>
      <c r="CO1089">
        <v>0</v>
      </c>
      <c r="CP1089">
        <v>0</v>
      </c>
      <c r="CQ1089" t="s">
        <v>1154</v>
      </c>
      <c r="CR1089" t="s">
        <v>1153</v>
      </c>
      <c r="CS1089" t="s">
        <v>1395</v>
      </c>
      <c r="CT1089" t="s">
        <v>1397</v>
      </c>
      <c r="CU1089" t="s">
        <v>1396</v>
      </c>
      <c r="CV1089" t="s">
        <v>4738</v>
      </c>
      <c r="CW1089" t="s">
        <v>1391</v>
      </c>
      <c r="CX1089" t="s">
        <v>853</v>
      </c>
      <c r="DC1089" t="s">
        <v>1389</v>
      </c>
      <c r="DE1089" t="s">
        <v>3536</v>
      </c>
    </row>
    <row r="1090" spans="1:109" x14ac:dyDescent="0.25">
      <c r="A1090" t="s">
        <v>1025</v>
      </c>
      <c r="B1090">
        <v>2</v>
      </c>
      <c r="C1090" s="56">
        <v>42419</v>
      </c>
      <c r="D1090" t="s">
        <v>1153</v>
      </c>
      <c r="E1090" t="s">
        <v>4739</v>
      </c>
      <c r="G1090" t="s">
        <v>4740</v>
      </c>
      <c r="H1090" t="s">
        <v>1144</v>
      </c>
      <c r="I1090" t="s">
        <v>1144</v>
      </c>
      <c r="J1090" t="s">
        <v>1144</v>
      </c>
      <c r="K1090" t="s">
        <v>1144</v>
      </c>
      <c r="L1090">
        <v>59.68</v>
      </c>
      <c r="M1090">
        <v>121.91</v>
      </c>
      <c r="N1090">
        <v>0</v>
      </c>
      <c r="O1090" s="56">
        <v>0</v>
      </c>
      <c r="P1090" s="56">
        <v>0</v>
      </c>
      <c r="Q1090">
        <v>1</v>
      </c>
      <c r="R1090">
        <v>1</v>
      </c>
      <c r="S1090">
        <v>11</v>
      </c>
      <c r="T1090">
        <v>8</v>
      </c>
      <c r="U1090">
        <v>3</v>
      </c>
      <c r="V1090">
        <v>1</v>
      </c>
      <c r="X1090" t="s">
        <v>7755</v>
      </c>
      <c r="AA1090">
        <v>0</v>
      </c>
      <c r="AB1090">
        <v>0</v>
      </c>
      <c r="AC1090">
        <v>0</v>
      </c>
      <c r="AD1090">
        <v>0</v>
      </c>
      <c r="AE1090">
        <v>0</v>
      </c>
      <c r="AF1090">
        <v>0</v>
      </c>
      <c r="AG1090">
        <v>0</v>
      </c>
      <c r="AJ1090" s="56"/>
      <c r="AK1090" s="56"/>
      <c r="AL1090" s="56"/>
      <c r="AM1090">
        <v>2</v>
      </c>
      <c r="AP1090" t="s">
        <v>1155</v>
      </c>
      <c r="AS1090" t="s">
        <v>1152</v>
      </c>
      <c r="AT1090">
        <v>1</v>
      </c>
      <c r="AV1090">
        <v>2</v>
      </c>
      <c r="AW1090">
        <v>2</v>
      </c>
      <c r="AX1090">
        <v>1</v>
      </c>
      <c r="AY1090" t="s">
        <v>1147</v>
      </c>
      <c r="AZ1090" t="s">
        <v>1147</v>
      </c>
      <c r="BA1090">
        <v>2</v>
      </c>
      <c r="BD1090">
        <v>1000000000</v>
      </c>
      <c r="BE1090">
        <v>3</v>
      </c>
      <c r="BF1090">
        <v>-0.5</v>
      </c>
      <c r="BG1090">
        <v>0</v>
      </c>
      <c r="BH1090">
        <v>0</v>
      </c>
      <c r="BI1090">
        <v>0</v>
      </c>
      <c r="BJ1090">
        <v>0</v>
      </c>
      <c r="BK1090">
        <v>0</v>
      </c>
      <c r="BL1090">
        <v>0</v>
      </c>
      <c r="BM1090">
        <v>3</v>
      </c>
      <c r="BN1090">
        <v>-0.5</v>
      </c>
      <c r="BO1090">
        <v>0</v>
      </c>
      <c r="BP1090">
        <v>0</v>
      </c>
      <c r="BR1090">
        <v>0</v>
      </c>
      <c r="BS1090">
        <v>1</v>
      </c>
      <c r="BX1090">
        <v>0</v>
      </c>
      <c r="BY1090">
        <v>59.68</v>
      </c>
      <c r="BZ1090">
        <v>0</v>
      </c>
      <c r="CA1090">
        <v>4.55</v>
      </c>
      <c r="CB1090">
        <v>0</v>
      </c>
      <c r="CC1090">
        <v>1</v>
      </c>
      <c r="CD1090" s="56">
        <v>42095</v>
      </c>
      <c r="CE1090" s="56">
        <v>42342</v>
      </c>
      <c r="CF1090" s="56">
        <v>42342</v>
      </c>
      <c r="CG1090" s="56">
        <v>42419</v>
      </c>
      <c r="CH1090" s="56"/>
      <c r="CI1090" s="56"/>
      <c r="CJ1090">
        <v>0</v>
      </c>
      <c r="CK1090">
        <v>0</v>
      </c>
      <c r="CL1090">
        <v>0</v>
      </c>
      <c r="CM1090">
        <v>0</v>
      </c>
      <c r="CN1090">
        <v>0</v>
      </c>
      <c r="CO1090">
        <v>0</v>
      </c>
      <c r="CP1090">
        <v>0.96</v>
      </c>
      <c r="CQ1090" t="s">
        <v>1154</v>
      </c>
      <c r="CR1090" t="s">
        <v>1153</v>
      </c>
      <c r="CS1090" t="s">
        <v>1748</v>
      </c>
      <c r="CT1090" t="s">
        <v>1397</v>
      </c>
      <c r="CU1090" t="s">
        <v>1396</v>
      </c>
      <c r="CV1090" t="s">
        <v>4741</v>
      </c>
      <c r="CW1090" t="s">
        <v>1738</v>
      </c>
      <c r="CX1090" t="s">
        <v>853</v>
      </c>
      <c r="DC1090" t="s">
        <v>1387</v>
      </c>
      <c r="DE1090" t="s">
        <v>1392</v>
      </c>
    </row>
    <row r="1091" spans="1:109" x14ac:dyDescent="0.25">
      <c r="A1091" t="s">
        <v>1025</v>
      </c>
      <c r="B1091">
        <v>1</v>
      </c>
      <c r="C1091" s="56">
        <v>42419</v>
      </c>
      <c r="D1091" t="s">
        <v>1153</v>
      </c>
      <c r="E1091" t="s">
        <v>4742</v>
      </c>
      <c r="G1091" t="s">
        <v>4743</v>
      </c>
      <c r="H1091" t="s">
        <v>1144</v>
      </c>
      <c r="I1091" t="s">
        <v>1144</v>
      </c>
      <c r="J1091" t="s">
        <v>1144</v>
      </c>
      <c r="K1091" t="s">
        <v>1144</v>
      </c>
      <c r="L1091">
        <v>11.17</v>
      </c>
      <c r="M1091">
        <v>25.5</v>
      </c>
      <c r="N1091">
        <v>0</v>
      </c>
      <c r="O1091" s="56">
        <v>0</v>
      </c>
      <c r="P1091" s="56">
        <v>0</v>
      </c>
      <c r="Q1091">
        <v>1</v>
      </c>
      <c r="R1091">
        <v>1</v>
      </c>
      <c r="S1091">
        <v>11</v>
      </c>
      <c r="T1091">
        <v>8</v>
      </c>
      <c r="U1091">
        <v>3</v>
      </c>
      <c r="V1091">
        <v>1</v>
      </c>
      <c r="W1091" t="s">
        <v>1156</v>
      </c>
      <c r="X1091" t="s">
        <v>7755</v>
      </c>
      <c r="AA1091">
        <v>0</v>
      </c>
      <c r="AB1091">
        <v>0</v>
      </c>
      <c r="AC1091">
        <v>0</v>
      </c>
      <c r="AD1091">
        <v>0</v>
      </c>
      <c r="AE1091">
        <v>0</v>
      </c>
      <c r="AF1091">
        <v>0</v>
      </c>
      <c r="AG1091">
        <v>0</v>
      </c>
      <c r="AJ1091" s="56"/>
      <c r="AK1091" s="56"/>
      <c r="AL1091" s="56"/>
      <c r="AM1091">
        <v>2</v>
      </c>
      <c r="AP1091" t="s">
        <v>1155</v>
      </c>
      <c r="AS1091" t="s">
        <v>1152</v>
      </c>
      <c r="AT1091">
        <v>1</v>
      </c>
      <c r="AV1091">
        <v>2</v>
      </c>
      <c r="AW1091">
        <v>2</v>
      </c>
      <c r="AX1091">
        <v>1</v>
      </c>
      <c r="AY1091" t="s">
        <v>1145</v>
      </c>
      <c r="AZ1091" t="s">
        <v>1145</v>
      </c>
      <c r="BA1091">
        <v>2</v>
      </c>
      <c r="BD1091">
        <v>1000000000</v>
      </c>
      <c r="BE1091">
        <v>2</v>
      </c>
      <c r="BF1091">
        <v>0</v>
      </c>
      <c r="BG1091">
        <v>0</v>
      </c>
      <c r="BH1091">
        <v>0</v>
      </c>
      <c r="BI1091">
        <v>0</v>
      </c>
      <c r="BJ1091">
        <v>0</v>
      </c>
      <c r="BK1091">
        <v>0</v>
      </c>
      <c r="BL1091">
        <v>0</v>
      </c>
      <c r="BM1091">
        <v>2</v>
      </c>
      <c r="BN1091">
        <v>0</v>
      </c>
      <c r="BO1091">
        <v>0</v>
      </c>
      <c r="BP1091">
        <v>0</v>
      </c>
      <c r="BR1091">
        <v>0</v>
      </c>
      <c r="BS1091">
        <v>1</v>
      </c>
      <c r="BX1091">
        <v>0</v>
      </c>
      <c r="BY1091">
        <v>0</v>
      </c>
      <c r="BZ1091">
        <v>0</v>
      </c>
      <c r="CA1091">
        <v>5.6</v>
      </c>
      <c r="CB1091">
        <v>0</v>
      </c>
      <c r="CC1091">
        <v>1</v>
      </c>
      <c r="CD1091" s="56">
        <v>42095</v>
      </c>
      <c r="CE1091" s="56">
        <v>42342</v>
      </c>
      <c r="CF1091" s="56">
        <v>42342</v>
      </c>
      <c r="CG1091" s="56">
        <v>42419</v>
      </c>
      <c r="CH1091" s="56"/>
      <c r="CI1091" s="56"/>
      <c r="CJ1091">
        <v>0</v>
      </c>
      <c r="CK1091">
        <v>0</v>
      </c>
      <c r="CL1091">
        <v>0</v>
      </c>
      <c r="CM1091">
        <v>0</v>
      </c>
      <c r="CN1091">
        <v>0.95</v>
      </c>
      <c r="CO1091">
        <v>0</v>
      </c>
      <c r="CP1091">
        <v>0</v>
      </c>
      <c r="CQ1091" t="s">
        <v>1154</v>
      </c>
      <c r="CR1091" t="s">
        <v>1153</v>
      </c>
      <c r="CS1091" t="s">
        <v>1725</v>
      </c>
      <c r="CT1091" t="s">
        <v>1397</v>
      </c>
      <c r="CU1091" t="s">
        <v>1396</v>
      </c>
      <c r="CV1091" t="s">
        <v>4744</v>
      </c>
      <c r="CW1091" t="s">
        <v>1727</v>
      </c>
      <c r="CX1091" t="s">
        <v>853</v>
      </c>
      <c r="DC1091" t="s">
        <v>1387</v>
      </c>
      <c r="DE1091" t="s">
        <v>1728</v>
      </c>
    </row>
    <row r="1092" spans="1:109" x14ac:dyDescent="0.25">
      <c r="A1092" t="s">
        <v>1025</v>
      </c>
      <c r="B1092">
        <v>2</v>
      </c>
      <c r="C1092" s="56">
        <v>42419</v>
      </c>
      <c r="D1092" t="s">
        <v>1153</v>
      </c>
      <c r="E1092" t="s">
        <v>1631</v>
      </c>
      <c r="G1092" t="s">
        <v>4745</v>
      </c>
      <c r="H1092" t="s">
        <v>1144</v>
      </c>
      <c r="I1092" t="s">
        <v>1144</v>
      </c>
      <c r="J1092" t="s">
        <v>1144</v>
      </c>
      <c r="K1092" t="s">
        <v>1144</v>
      </c>
      <c r="L1092">
        <v>6.16</v>
      </c>
      <c r="M1092">
        <v>15.81</v>
      </c>
      <c r="N1092">
        <v>0</v>
      </c>
      <c r="O1092" s="56">
        <v>0</v>
      </c>
      <c r="P1092" s="56">
        <v>0</v>
      </c>
      <c r="Q1092">
        <v>1</v>
      </c>
      <c r="R1092">
        <v>1</v>
      </c>
      <c r="S1092">
        <v>11</v>
      </c>
      <c r="T1092">
        <v>8</v>
      </c>
      <c r="U1092">
        <v>3</v>
      </c>
      <c r="V1092">
        <v>1</v>
      </c>
      <c r="W1092" t="s">
        <v>1156</v>
      </c>
      <c r="X1092" t="s">
        <v>7757</v>
      </c>
      <c r="AA1092">
        <v>0</v>
      </c>
      <c r="AB1092">
        <v>0</v>
      </c>
      <c r="AC1092">
        <v>0</v>
      </c>
      <c r="AD1092">
        <v>0</v>
      </c>
      <c r="AE1092">
        <v>0</v>
      </c>
      <c r="AF1092">
        <v>0</v>
      </c>
      <c r="AG1092">
        <v>0</v>
      </c>
      <c r="AJ1092" s="56"/>
      <c r="AK1092" s="56"/>
      <c r="AL1092" s="56"/>
      <c r="AM1092">
        <v>4</v>
      </c>
      <c r="AP1092" t="s">
        <v>1155</v>
      </c>
      <c r="AR1092">
        <v>2</v>
      </c>
      <c r="AS1092" t="s">
        <v>1152</v>
      </c>
      <c r="AT1092">
        <v>1</v>
      </c>
      <c r="AV1092">
        <v>4</v>
      </c>
      <c r="AW1092">
        <v>3</v>
      </c>
      <c r="AX1092">
        <v>1</v>
      </c>
      <c r="AY1092" t="s">
        <v>1145</v>
      </c>
      <c r="AZ1092" t="s">
        <v>1145</v>
      </c>
      <c r="BA1092">
        <v>5</v>
      </c>
      <c r="BD1092">
        <v>1000000000</v>
      </c>
      <c r="BE1092">
        <v>3</v>
      </c>
      <c r="BF1092">
        <v>0.25</v>
      </c>
      <c r="BG1092">
        <v>0</v>
      </c>
      <c r="BH1092">
        <v>0</v>
      </c>
      <c r="BI1092">
        <v>0</v>
      </c>
      <c r="BJ1092">
        <v>0</v>
      </c>
      <c r="BK1092">
        <v>0</v>
      </c>
      <c r="BL1092">
        <v>0</v>
      </c>
      <c r="BM1092">
        <v>3</v>
      </c>
      <c r="BN1092">
        <v>0.25</v>
      </c>
      <c r="BO1092">
        <v>0</v>
      </c>
      <c r="BP1092">
        <v>0</v>
      </c>
      <c r="BR1092">
        <v>2</v>
      </c>
      <c r="BS1092">
        <v>1</v>
      </c>
      <c r="BX1092">
        <v>0</v>
      </c>
      <c r="BY1092">
        <v>0</v>
      </c>
      <c r="BZ1092">
        <v>0</v>
      </c>
      <c r="CA1092">
        <v>6.84</v>
      </c>
      <c r="CB1092">
        <v>0</v>
      </c>
      <c r="CC1092">
        <v>1</v>
      </c>
      <c r="CD1092" s="56">
        <v>42341</v>
      </c>
      <c r="CE1092" s="56">
        <v>42342</v>
      </c>
      <c r="CF1092" s="56">
        <v>42342</v>
      </c>
      <c r="CG1092" s="56">
        <v>42419</v>
      </c>
      <c r="CH1092" s="56"/>
      <c r="CI1092" s="56"/>
      <c r="CJ1092">
        <v>0.11</v>
      </c>
      <c r="CK1092">
        <v>0</v>
      </c>
      <c r="CL1092">
        <v>0</v>
      </c>
      <c r="CM1092">
        <v>0.03</v>
      </c>
      <c r="CN1092">
        <v>0.94</v>
      </c>
      <c r="CO1092">
        <v>0</v>
      </c>
      <c r="CP1092">
        <v>0</v>
      </c>
      <c r="CQ1092" t="s">
        <v>1154</v>
      </c>
      <c r="CR1092" t="s">
        <v>1153</v>
      </c>
      <c r="CS1092" t="s">
        <v>1748</v>
      </c>
      <c r="CT1092" t="s">
        <v>1397</v>
      </c>
      <c r="CU1092" t="s">
        <v>1396</v>
      </c>
      <c r="CV1092" t="s">
        <v>7686</v>
      </c>
      <c r="CW1092" t="s">
        <v>1738</v>
      </c>
      <c r="CX1092" t="s">
        <v>853</v>
      </c>
      <c r="DC1092" t="s">
        <v>1387</v>
      </c>
      <c r="DE1092" t="s">
        <v>1392</v>
      </c>
    </row>
    <row r="1093" spans="1:109" x14ac:dyDescent="0.25">
      <c r="A1093" t="s">
        <v>1025</v>
      </c>
      <c r="B1093">
        <v>6</v>
      </c>
      <c r="C1093" s="56">
        <v>42419</v>
      </c>
      <c r="D1093" t="s">
        <v>1153</v>
      </c>
      <c r="E1093" t="s">
        <v>4746</v>
      </c>
      <c r="G1093" t="s">
        <v>4747</v>
      </c>
      <c r="H1093" t="s">
        <v>1144</v>
      </c>
      <c r="I1093" t="s">
        <v>1144</v>
      </c>
      <c r="J1093" t="s">
        <v>1144</v>
      </c>
      <c r="K1093" t="s">
        <v>1144</v>
      </c>
      <c r="L1093">
        <v>16.04</v>
      </c>
      <c r="M1093">
        <v>26.78</v>
      </c>
      <c r="N1093">
        <v>0</v>
      </c>
      <c r="O1093" s="56">
        <v>0</v>
      </c>
      <c r="P1093" s="56">
        <v>0</v>
      </c>
      <c r="Q1093">
        <v>1</v>
      </c>
      <c r="R1093">
        <v>1</v>
      </c>
      <c r="S1093">
        <v>11</v>
      </c>
      <c r="T1093">
        <v>8</v>
      </c>
      <c r="U1093">
        <v>3</v>
      </c>
      <c r="V1093">
        <v>1</v>
      </c>
      <c r="W1093" t="s">
        <v>1156</v>
      </c>
      <c r="X1093" t="s">
        <v>7755</v>
      </c>
      <c r="Y1093">
        <v>27</v>
      </c>
      <c r="AA1093">
        <v>0</v>
      </c>
      <c r="AB1093">
        <v>0</v>
      </c>
      <c r="AC1093">
        <v>0</v>
      </c>
      <c r="AD1093">
        <v>0</v>
      </c>
      <c r="AE1093">
        <v>0</v>
      </c>
      <c r="AF1093">
        <v>2</v>
      </c>
      <c r="AG1093">
        <v>0</v>
      </c>
      <c r="AJ1093" s="56"/>
      <c r="AK1093" s="56"/>
      <c r="AL1093" s="56"/>
      <c r="AP1093" t="s">
        <v>1155</v>
      </c>
      <c r="AS1093" t="s">
        <v>1152</v>
      </c>
      <c r="AT1093">
        <v>1</v>
      </c>
      <c r="AV1093">
        <v>20</v>
      </c>
      <c r="AW1093">
        <v>13</v>
      </c>
      <c r="AX1093">
        <v>7</v>
      </c>
      <c r="AY1093" t="s">
        <v>1146</v>
      </c>
      <c r="AZ1093" t="s">
        <v>1148</v>
      </c>
      <c r="BA1093">
        <v>20</v>
      </c>
      <c r="BD1093">
        <v>1000000000</v>
      </c>
      <c r="BE1093">
        <v>6</v>
      </c>
      <c r="BF1093">
        <v>0.7</v>
      </c>
      <c r="BG1093">
        <v>0</v>
      </c>
      <c r="BH1093">
        <v>0</v>
      </c>
      <c r="BI1093">
        <v>0</v>
      </c>
      <c r="BJ1093">
        <v>0</v>
      </c>
      <c r="BK1093">
        <v>0</v>
      </c>
      <c r="BL1093">
        <v>12</v>
      </c>
      <c r="BM1093">
        <v>18</v>
      </c>
      <c r="BN1093">
        <v>0.1</v>
      </c>
      <c r="BO1093">
        <v>0</v>
      </c>
      <c r="BP1093">
        <v>0</v>
      </c>
      <c r="BR1093">
        <v>2</v>
      </c>
      <c r="BS1093">
        <v>5</v>
      </c>
      <c r="BX1093">
        <v>10.74</v>
      </c>
      <c r="BY1093">
        <v>0</v>
      </c>
      <c r="BZ1093">
        <v>0</v>
      </c>
      <c r="CA1093">
        <v>2.92</v>
      </c>
      <c r="CB1093">
        <v>0</v>
      </c>
      <c r="CC1093">
        <v>1</v>
      </c>
      <c r="CD1093" s="56">
        <v>42095</v>
      </c>
      <c r="CE1093" s="56">
        <v>42342</v>
      </c>
      <c r="CF1093" s="56">
        <v>42342</v>
      </c>
      <c r="CG1093" s="56">
        <v>42419</v>
      </c>
      <c r="CH1093" s="56"/>
      <c r="CI1093" s="56"/>
      <c r="CJ1093">
        <v>0.27</v>
      </c>
      <c r="CK1093">
        <v>22</v>
      </c>
      <c r="CL1093">
        <v>0.03</v>
      </c>
      <c r="CM1093">
        <v>0.08</v>
      </c>
      <c r="CN1093">
        <v>0.75</v>
      </c>
      <c r="CO1093">
        <v>0.12</v>
      </c>
      <c r="CP1093">
        <v>0</v>
      </c>
      <c r="CQ1093" t="s">
        <v>1154</v>
      </c>
      <c r="CR1093" t="s">
        <v>1153</v>
      </c>
      <c r="CS1093" t="s">
        <v>1395</v>
      </c>
      <c r="CT1093" t="s">
        <v>1397</v>
      </c>
      <c r="CU1093" t="s">
        <v>1396</v>
      </c>
      <c r="CV1093" t="s">
        <v>4748</v>
      </c>
      <c r="CW1093" t="s">
        <v>1391</v>
      </c>
      <c r="CX1093" t="s">
        <v>853</v>
      </c>
      <c r="DC1093" t="s">
        <v>1389</v>
      </c>
      <c r="DE1093" t="s">
        <v>1728</v>
      </c>
    </row>
    <row r="1094" spans="1:109" x14ac:dyDescent="0.25">
      <c r="A1094" t="s">
        <v>1025</v>
      </c>
      <c r="B1094">
        <v>2</v>
      </c>
      <c r="C1094" s="56">
        <v>42419</v>
      </c>
      <c r="D1094" t="s">
        <v>1153</v>
      </c>
      <c r="E1094" t="s">
        <v>4749</v>
      </c>
      <c r="G1094" t="s">
        <v>4750</v>
      </c>
      <c r="H1094" t="s">
        <v>1144</v>
      </c>
      <c r="I1094" t="s">
        <v>1144</v>
      </c>
      <c r="J1094" t="s">
        <v>1144</v>
      </c>
      <c r="K1094" t="s">
        <v>1144</v>
      </c>
      <c r="L1094">
        <v>2.23</v>
      </c>
      <c r="M1094">
        <v>7.02</v>
      </c>
      <c r="N1094">
        <v>0</v>
      </c>
      <c r="O1094" s="56">
        <v>0</v>
      </c>
      <c r="P1094" s="56">
        <v>0</v>
      </c>
      <c r="Q1094">
        <v>1</v>
      </c>
      <c r="R1094">
        <v>1</v>
      </c>
      <c r="S1094">
        <v>11</v>
      </c>
      <c r="T1094">
        <v>8</v>
      </c>
      <c r="U1094">
        <v>3</v>
      </c>
      <c r="V1094">
        <v>1</v>
      </c>
      <c r="X1094" t="s">
        <v>7755</v>
      </c>
      <c r="AA1094">
        <v>0</v>
      </c>
      <c r="AB1094">
        <v>0</v>
      </c>
      <c r="AC1094">
        <v>0</v>
      </c>
      <c r="AD1094">
        <v>0</v>
      </c>
      <c r="AE1094">
        <v>0</v>
      </c>
      <c r="AF1094">
        <v>0</v>
      </c>
      <c r="AG1094">
        <v>0</v>
      </c>
      <c r="AJ1094" s="56"/>
      <c r="AK1094" s="56"/>
      <c r="AL1094" s="56"/>
      <c r="AM1094">
        <v>2</v>
      </c>
      <c r="AP1094" t="s">
        <v>1155</v>
      </c>
      <c r="AS1094" t="s">
        <v>1152</v>
      </c>
      <c r="AT1094">
        <v>1</v>
      </c>
      <c r="AV1094">
        <v>3</v>
      </c>
      <c r="AW1094">
        <v>2</v>
      </c>
      <c r="AX1094">
        <v>1</v>
      </c>
      <c r="AY1094" t="s">
        <v>1147</v>
      </c>
      <c r="AZ1094" t="s">
        <v>1147</v>
      </c>
      <c r="BA1094">
        <v>3</v>
      </c>
      <c r="BD1094">
        <v>1000000000</v>
      </c>
      <c r="BE1094">
        <v>4</v>
      </c>
      <c r="BF1094">
        <v>-0.33</v>
      </c>
      <c r="BG1094">
        <v>0</v>
      </c>
      <c r="BH1094">
        <v>0</v>
      </c>
      <c r="BI1094">
        <v>0</v>
      </c>
      <c r="BJ1094">
        <v>0</v>
      </c>
      <c r="BK1094">
        <v>0</v>
      </c>
      <c r="BL1094">
        <v>0</v>
      </c>
      <c r="BM1094">
        <v>4</v>
      </c>
      <c r="BN1094">
        <v>-0.33</v>
      </c>
      <c r="BO1094">
        <v>0</v>
      </c>
      <c r="BP1094">
        <v>0</v>
      </c>
      <c r="BR1094">
        <v>0</v>
      </c>
      <c r="BS1094">
        <v>1</v>
      </c>
      <c r="BX1094">
        <v>0</v>
      </c>
      <c r="BY1094">
        <v>2.23</v>
      </c>
      <c r="BZ1094">
        <v>0</v>
      </c>
      <c r="CA1094">
        <v>9.3699999999999992</v>
      </c>
      <c r="CB1094">
        <v>0</v>
      </c>
      <c r="CC1094">
        <v>1</v>
      </c>
      <c r="CD1094" s="56">
        <v>42095</v>
      </c>
      <c r="CE1094" s="56">
        <v>42342</v>
      </c>
      <c r="CF1094" s="56">
        <v>42342</v>
      </c>
      <c r="CG1094" s="56">
        <v>42419</v>
      </c>
      <c r="CH1094" s="56"/>
      <c r="CI1094" s="56"/>
      <c r="CJ1094">
        <v>0</v>
      </c>
      <c r="CK1094">
        <v>0</v>
      </c>
      <c r="CL1094">
        <v>0</v>
      </c>
      <c r="CM1094">
        <v>0</v>
      </c>
      <c r="CN1094">
        <v>0</v>
      </c>
      <c r="CO1094">
        <v>0</v>
      </c>
      <c r="CP1094">
        <v>0.96</v>
      </c>
      <c r="CQ1094" t="s">
        <v>1154</v>
      </c>
      <c r="CR1094" t="s">
        <v>1153</v>
      </c>
      <c r="CS1094" t="s">
        <v>1748</v>
      </c>
      <c r="CT1094" t="s">
        <v>1397</v>
      </c>
      <c r="CU1094" t="s">
        <v>1396</v>
      </c>
      <c r="CV1094" t="s">
        <v>7687</v>
      </c>
      <c r="CW1094" t="s">
        <v>1738</v>
      </c>
      <c r="CX1094" t="s">
        <v>853</v>
      </c>
      <c r="DC1094" t="s">
        <v>1387</v>
      </c>
      <c r="DE1094" t="s">
        <v>1392</v>
      </c>
    </row>
    <row r="1095" spans="1:109" x14ac:dyDescent="0.25">
      <c r="A1095" t="s">
        <v>1025</v>
      </c>
      <c r="B1095">
        <v>2</v>
      </c>
      <c r="C1095" s="56">
        <v>42419</v>
      </c>
      <c r="D1095" t="s">
        <v>1153</v>
      </c>
      <c r="E1095" t="s">
        <v>4751</v>
      </c>
      <c r="G1095" t="s">
        <v>4752</v>
      </c>
      <c r="H1095" t="s">
        <v>1144</v>
      </c>
      <c r="I1095" t="s">
        <v>1144</v>
      </c>
      <c r="J1095" t="s">
        <v>1144</v>
      </c>
      <c r="K1095" t="s">
        <v>1144</v>
      </c>
      <c r="L1095">
        <v>0.88</v>
      </c>
      <c r="M1095">
        <v>2.81</v>
      </c>
      <c r="N1095">
        <v>0</v>
      </c>
      <c r="O1095" s="56">
        <v>0</v>
      </c>
      <c r="P1095" s="56">
        <v>0</v>
      </c>
      <c r="Q1095">
        <v>1</v>
      </c>
      <c r="R1095">
        <v>1</v>
      </c>
      <c r="S1095">
        <v>11</v>
      </c>
      <c r="T1095">
        <v>8</v>
      </c>
      <c r="U1095">
        <v>3</v>
      </c>
      <c r="V1095">
        <v>1</v>
      </c>
      <c r="X1095" t="s">
        <v>7755</v>
      </c>
      <c r="AA1095">
        <v>0</v>
      </c>
      <c r="AB1095">
        <v>0</v>
      </c>
      <c r="AC1095">
        <v>0</v>
      </c>
      <c r="AD1095">
        <v>0</v>
      </c>
      <c r="AE1095">
        <v>0</v>
      </c>
      <c r="AF1095">
        <v>0</v>
      </c>
      <c r="AG1095">
        <v>0</v>
      </c>
      <c r="AJ1095" s="56"/>
      <c r="AK1095" s="56"/>
      <c r="AL1095" s="56"/>
      <c r="AM1095">
        <v>2</v>
      </c>
      <c r="AP1095" t="s">
        <v>1155</v>
      </c>
      <c r="AR1095">
        <v>2</v>
      </c>
      <c r="AS1095" t="s">
        <v>1152</v>
      </c>
      <c r="AT1095">
        <v>1</v>
      </c>
      <c r="AV1095">
        <v>7</v>
      </c>
      <c r="AW1095">
        <v>5</v>
      </c>
      <c r="AX1095">
        <v>2</v>
      </c>
      <c r="AY1095" t="s">
        <v>1147</v>
      </c>
      <c r="AZ1095" t="s">
        <v>1147</v>
      </c>
      <c r="BA1095">
        <v>7</v>
      </c>
      <c r="BD1095">
        <v>1000000000</v>
      </c>
      <c r="BE1095">
        <v>10</v>
      </c>
      <c r="BF1095">
        <v>-0.43</v>
      </c>
      <c r="BG1095">
        <v>0</v>
      </c>
      <c r="BH1095">
        <v>0</v>
      </c>
      <c r="BI1095">
        <v>0</v>
      </c>
      <c r="BJ1095">
        <v>0</v>
      </c>
      <c r="BK1095">
        <v>0</v>
      </c>
      <c r="BL1095">
        <v>0</v>
      </c>
      <c r="BM1095">
        <v>10</v>
      </c>
      <c r="BN1095">
        <v>-0.43</v>
      </c>
      <c r="BO1095">
        <v>0</v>
      </c>
      <c r="BP1095">
        <v>0</v>
      </c>
      <c r="BR1095">
        <v>0</v>
      </c>
      <c r="BS1095">
        <v>2</v>
      </c>
      <c r="BX1095">
        <v>0</v>
      </c>
      <c r="BY1095">
        <v>2.64</v>
      </c>
      <c r="BZ1095">
        <v>0</v>
      </c>
      <c r="CA1095">
        <v>9.57</v>
      </c>
      <c r="CB1095">
        <v>0</v>
      </c>
      <c r="CC1095">
        <v>1</v>
      </c>
      <c r="CD1095" s="56">
        <v>42095</v>
      </c>
      <c r="CE1095" s="56">
        <v>42342</v>
      </c>
      <c r="CF1095" s="56">
        <v>42342</v>
      </c>
      <c r="CG1095" s="56">
        <v>42419</v>
      </c>
      <c r="CH1095" s="56"/>
      <c r="CI1095" s="56"/>
      <c r="CJ1095">
        <v>0</v>
      </c>
      <c r="CK1095">
        <v>0</v>
      </c>
      <c r="CL1095">
        <v>0</v>
      </c>
      <c r="CM1095">
        <v>0</v>
      </c>
      <c r="CN1095">
        <v>0</v>
      </c>
      <c r="CO1095">
        <v>0</v>
      </c>
      <c r="CP1095">
        <v>0.96</v>
      </c>
      <c r="CQ1095" t="s">
        <v>1154</v>
      </c>
      <c r="CR1095" t="s">
        <v>1153</v>
      </c>
      <c r="CS1095" t="s">
        <v>1748</v>
      </c>
      <c r="CT1095" t="s">
        <v>1397</v>
      </c>
      <c r="CU1095" t="s">
        <v>1396</v>
      </c>
      <c r="CV1095" t="s">
        <v>7688</v>
      </c>
      <c r="CW1095" t="s">
        <v>1738</v>
      </c>
      <c r="CX1095" t="s">
        <v>853</v>
      </c>
      <c r="DC1095" t="s">
        <v>1387</v>
      </c>
      <c r="DE1095" t="s">
        <v>1728</v>
      </c>
    </row>
    <row r="1096" spans="1:109" x14ac:dyDescent="0.25">
      <c r="A1096" t="s">
        <v>1025</v>
      </c>
      <c r="B1096">
        <v>2</v>
      </c>
      <c r="C1096" s="56">
        <v>42419</v>
      </c>
      <c r="D1096" t="s">
        <v>1153</v>
      </c>
      <c r="E1096" t="s">
        <v>4753</v>
      </c>
      <c r="G1096" t="s">
        <v>4754</v>
      </c>
      <c r="H1096" t="s">
        <v>1144</v>
      </c>
      <c r="I1096" t="s">
        <v>1144</v>
      </c>
      <c r="J1096" t="s">
        <v>1144</v>
      </c>
      <c r="K1096" t="s">
        <v>1144</v>
      </c>
      <c r="L1096">
        <v>0.67</v>
      </c>
      <c r="M1096">
        <v>3.14</v>
      </c>
      <c r="N1096">
        <v>0</v>
      </c>
      <c r="O1096" s="56">
        <v>0</v>
      </c>
      <c r="P1096" s="56">
        <v>0</v>
      </c>
      <c r="Q1096">
        <v>1</v>
      </c>
      <c r="R1096">
        <v>1</v>
      </c>
      <c r="S1096">
        <v>11</v>
      </c>
      <c r="T1096">
        <v>8</v>
      </c>
      <c r="U1096">
        <v>3</v>
      </c>
      <c r="V1096">
        <v>1</v>
      </c>
      <c r="X1096" t="s">
        <v>7757</v>
      </c>
      <c r="AA1096">
        <v>0</v>
      </c>
      <c r="AB1096">
        <v>0</v>
      </c>
      <c r="AC1096">
        <v>0</v>
      </c>
      <c r="AD1096">
        <v>0</v>
      </c>
      <c r="AE1096">
        <v>0</v>
      </c>
      <c r="AF1096">
        <v>0</v>
      </c>
      <c r="AG1096">
        <v>0</v>
      </c>
      <c r="AJ1096" s="56"/>
      <c r="AK1096" s="56"/>
      <c r="AL1096" s="56"/>
      <c r="AM1096">
        <v>5</v>
      </c>
      <c r="AP1096" t="s">
        <v>1155</v>
      </c>
      <c r="AR1096">
        <v>5</v>
      </c>
      <c r="AS1096" t="s">
        <v>1152</v>
      </c>
      <c r="AT1096">
        <v>1</v>
      </c>
      <c r="AV1096">
        <v>14</v>
      </c>
      <c r="AW1096">
        <v>9</v>
      </c>
      <c r="AX1096">
        <v>5</v>
      </c>
      <c r="AY1096" t="s">
        <v>1147</v>
      </c>
      <c r="AZ1096" t="s">
        <v>1147</v>
      </c>
      <c r="BA1096">
        <v>20</v>
      </c>
      <c r="BD1096">
        <v>1000000000</v>
      </c>
      <c r="BE1096">
        <v>17</v>
      </c>
      <c r="BF1096">
        <v>-0.21</v>
      </c>
      <c r="BG1096">
        <v>0</v>
      </c>
      <c r="BH1096">
        <v>0</v>
      </c>
      <c r="BI1096">
        <v>0</v>
      </c>
      <c r="BJ1096">
        <v>0</v>
      </c>
      <c r="BK1096">
        <v>0</v>
      </c>
      <c r="BL1096">
        <v>0</v>
      </c>
      <c r="BM1096">
        <v>17</v>
      </c>
      <c r="BN1096">
        <v>-0.21</v>
      </c>
      <c r="BO1096">
        <v>0</v>
      </c>
      <c r="BP1096">
        <v>0</v>
      </c>
      <c r="BR1096">
        <v>0</v>
      </c>
      <c r="BS1096">
        <v>4</v>
      </c>
      <c r="BX1096">
        <v>0</v>
      </c>
      <c r="BY1096">
        <v>2.0099999999999998</v>
      </c>
      <c r="BZ1096">
        <v>0</v>
      </c>
      <c r="CA1096">
        <v>16.09</v>
      </c>
      <c r="CB1096">
        <v>0</v>
      </c>
      <c r="CC1096">
        <v>1</v>
      </c>
      <c r="CD1096" s="56">
        <v>42341</v>
      </c>
      <c r="CE1096" s="56">
        <v>42342</v>
      </c>
      <c r="CF1096" s="56">
        <v>42342</v>
      </c>
      <c r="CG1096" s="56">
        <v>42419</v>
      </c>
      <c r="CH1096" s="56"/>
      <c r="CI1096" s="56"/>
      <c r="CJ1096">
        <v>0.03</v>
      </c>
      <c r="CK1096">
        <v>0</v>
      </c>
      <c r="CL1096">
        <v>0</v>
      </c>
      <c r="CM1096">
        <v>0</v>
      </c>
      <c r="CN1096">
        <v>0</v>
      </c>
      <c r="CO1096">
        <v>0</v>
      </c>
      <c r="CP1096">
        <v>0.96</v>
      </c>
      <c r="CQ1096" t="s">
        <v>1154</v>
      </c>
      <c r="CR1096" t="s">
        <v>1153</v>
      </c>
      <c r="CS1096" t="s">
        <v>1748</v>
      </c>
      <c r="CT1096" t="s">
        <v>1397</v>
      </c>
      <c r="CU1096" t="s">
        <v>1396</v>
      </c>
      <c r="CV1096" t="s">
        <v>4755</v>
      </c>
      <c r="CW1096" t="s">
        <v>1738</v>
      </c>
      <c r="CX1096" t="s">
        <v>853</v>
      </c>
      <c r="DC1096" t="s">
        <v>1387</v>
      </c>
      <c r="DE1096" t="s">
        <v>1392</v>
      </c>
    </row>
    <row r="1097" spans="1:109" x14ac:dyDescent="0.25">
      <c r="A1097" t="s">
        <v>1025</v>
      </c>
      <c r="B1097">
        <v>2</v>
      </c>
      <c r="C1097" s="56">
        <v>42419</v>
      </c>
      <c r="D1097" t="s">
        <v>1153</v>
      </c>
      <c r="E1097" t="s">
        <v>4756</v>
      </c>
      <c r="G1097" t="s">
        <v>4757</v>
      </c>
      <c r="H1097" t="s">
        <v>1144</v>
      </c>
      <c r="I1097" t="s">
        <v>1144</v>
      </c>
      <c r="J1097" t="s">
        <v>1144</v>
      </c>
      <c r="K1097" t="s">
        <v>1144</v>
      </c>
      <c r="L1097">
        <v>16.46</v>
      </c>
      <c r="M1097">
        <v>51.28</v>
      </c>
      <c r="N1097">
        <v>0</v>
      </c>
      <c r="O1097" s="56">
        <v>0</v>
      </c>
      <c r="P1097" s="56">
        <v>0</v>
      </c>
      <c r="Q1097">
        <v>1</v>
      </c>
      <c r="R1097">
        <v>1</v>
      </c>
      <c r="S1097">
        <v>11</v>
      </c>
      <c r="T1097">
        <v>8</v>
      </c>
      <c r="U1097">
        <v>3</v>
      </c>
      <c r="V1097">
        <v>1</v>
      </c>
      <c r="X1097" t="s">
        <v>7755</v>
      </c>
      <c r="AA1097">
        <v>0</v>
      </c>
      <c r="AB1097">
        <v>0</v>
      </c>
      <c r="AC1097">
        <v>0</v>
      </c>
      <c r="AD1097">
        <v>0</v>
      </c>
      <c r="AE1097">
        <v>0</v>
      </c>
      <c r="AF1097">
        <v>0</v>
      </c>
      <c r="AG1097">
        <v>0</v>
      </c>
      <c r="AJ1097" s="56"/>
      <c r="AK1097" s="56"/>
      <c r="AL1097" s="56"/>
      <c r="AP1097" t="s">
        <v>1155</v>
      </c>
      <c r="AR1097">
        <v>2</v>
      </c>
      <c r="AS1097" t="s">
        <v>1152</v>
      </c>
      <c r="AT1097">
        <v>1</v>
      </c>
      <c r="AV1097">
        <v>10</v>
      </c>
      <c r="AW1097">
        <v>7</v>
      </c>
      <c r="AX1097">
        <v>3</v>
      </c>
      <c r="AY1097" t="s">
        <v>1147</v>
      </c>
      <c r="AZ1097" t="s">
        <v>1147</v>
      </c>
      <c r="BA1097">
        <v>10</v>
      </c>
      <c r="BD1097">
        <v>1000000000</v>
      </c>
      <c r="BE1097">
        <v>14</v>
      </c>
      <c r="BF1097">
        <v>-0.4</v>
      </c>
      <c r="BG1097">
        <v>0</v>
      </c>
      <c r="BH1097">
        <v>0</v>
      </c>
      <c r="BI1097">
        <v>0</v>
      </c>
      <c r="BJ1097">
        <v>0</v>
      </c>
      <c r="BK1097">
        <v>0</v>
      </c>
      <c r="BL1097">
        <v>0</v>
      </c>
      <c r="BM1097">
        <v>14</v>
      </c>
      <c r="BN1097">
        <v>-0.4</v>
      </c>
      <c r="BO1097">
        <v>0</v>
      </c>
      <c r="BP1097">
        <v>0</v>
      </c>
      <c r="BR1097">
        <v>0</v>
      </c>
      <c r="BS1097">
        <v>3</v>
      </c>
      <c r="BX1097">
        <v>0</v>
      </c>
      <c r="BY1097">
        <v>65.84</v>
      </c>
      <c r="BZ1097">
        <v>0</v>
      </c>
      <c r="CA1097">
        <v>9.23</v>
      </c>
      <c r="CB1097">
        <v>0</v>
      </c>
      <c r="CC1097">
        <v>1</v>
      </c>
      <c r="CD1097" s="56">
        <v>42095</v>
      </c>
      <c r="CE1097" s="56">
        <v>42342</v>
      </c>
      <c r="CF1097" s="56">
        <v>42342</v>
      </c>
      <c r="CG1097" s="56">
        <v>42419</v>
      </c>
      <c r="CH1097" s="56"/>
      <c r="CI1097" s="56"/>
      <c r="CJ1097">
        <v>0.03</v>
      </c>
      <c r="CK1097">
        <v>0</v>
      </c>
      <c r="CL1097">
        <v>0</v>
      </c>
      <c r="CM1097">
        <v>0</v>
      </c>
      <c r="CN1097">
        <v>0</v>
      </c>
      <c r="CO1097">
        <v>0</v>
      </c>
      <c r="CP1097">
        <v>0.96</v>
      </c>
      <c r="CQ1097" t="s">
        <v>1154</v>
      </c>
      <c r="CR1097" t="s">
        <v>1153</v>
      </c>
      <c r="CS1097" t="s">
        <v>1748</v>
      </c>
      <c r="CT1097" t="s">
        <v>1397</v>
      </c>
      <c r="CU1097" t="s">
        <v>1396</v>
      </c>
      <c r="CV1097" t="s">
        <v>4758</v>
      </c>
      <c r="CW1097" t="s">
        <v>1738</v>
      </c>
      <c r="CX1097" t="s">
        <v>853</v>
      </c>
      <c r="DC1097" t="s">
        <v>1387</v>
      </c>
      <c r="DE1097" t="s">
        <v>1392</v>
      </c>
    </row>
    <row r="1098" spans="1:109" x14ac:dyDescent="0.25">
      <c r="A1098" t="s">
        <v>1025</v>
      </c>
      <c r="B1098">
        <v>2</v>
      </c>
      <c r="C1098" s="56">
        <v>42419</v>
      </c>
      <c r="D1098" t="s">
        <v>1153</v>
      </c>
      <c r="E1098" t="s">
        <v>4759</v>
      </c>
      <c r="G1098" t="s">
        <v>4760</v>
      </c>
      <c r="H1098" t="s">
        <v>1144</v>
      </c>
      <c r="I1098" t="s">
        <v>1144</v>
      </c>
      <c r="J1098" t="s">
        <v>1144</v>
      </c>
      <c r="K1098" t="s">
        <v>1144</v>
      </c>
      <c r="L1098">
        <v>1.95</v>
      </c>
      <c r="M1098">
        <v>7.01</v>
      </c>
      <c r="N1098">
        <v>0</v>
      </c>
      <c r="O1098" s="56">
        <v>0</v>
      </c>
      <c r="P1098" s="56">
        <v>0</v>
      </c>
      <c r="Q1098">
        <v>1</v>
      </c>
      <c r="R1098">
        <v>1</v>
      </c>
      <c r="S1098">
        <v>11</v>
      </c>
      <c r="T1098">
        <v>8</v>
      </c>
      <c r="U1098">
        <v>3</v>
      </c>
      <c r="V1098">
        <v>1</v>
      </c>
      <c r="X1098" t="s">
        <v>7755</v>
      </c>
      <c r="AA1098">
        <v>0</v>
      </c>
      <c r="AB1098">
        <v>0</v>
      </c>
      <c r="AC1098">
        <v>0</v>
      </c>
      <c r="AD1098">
        <v>0</v>
      </c>
      <c r="AE1098">
        <v>0</v>
      </c>
      <c r="AF1098">
        <v>0</v>
      </c>
      <c r="AG1098">
        <v>0</v>
      </c>
      <c r="AJ1098" s="56"/>
      <c r="AK1098" s="56"/>
      <c r="AL1098" s="56"/>
      <c r="AM1098">
        <v>4</v>
      </c>
      <c r="AP1098" t="s">
        <v>1155</v>
      </c>
      <c r="AR1098">
        <v>2</v>
      </c>
      <c r="AS1098" t="s">
        <v>1152</v>
      </c>
      <c r="AT1098">
        <v>1</v>
      </c>
      <c r="AV1098">
        <v>9</v>
      </c>
      <c r="AW1098">
        <v>6</v>
      </c>
      <c r="AX1098">
        <v>3</v>
      </c>
      <c r="AY1098" t="s">
        <v>1147</v>
      </c>
      <c r="AZ1098" t="s">
        <v>1147</v>
      </c>
      <c r="BA1098">
        <v>9</v>
      </c>
      <c r="BD1098">
        <v>1000000000</v>
      </c>
      <c r="BE1098">
        <v>15</v>
      </c>
      <c r="BF1098">
        <v>-0.67</v>
      </c>
      <c r="BG1098">
        <v>0</v>
      </c>
      <c r="BH1098">
        <v>0</v>
      </c>
      <c r="BI1098">
        <v>0</v>
      </c>
      <c r="BJ1098">
        <v>0</v>
      </c>
      <c r="BK1098">
        <v>0</v>
      </c>
      <c r="BL1098">
        <v>0</v>
      </c>
      <c r="BM1098">
        <v>15</v>
      </c>
      <c r="BN1098">
        <v>-0.67</v>
      </c>
      <c r="BO1098">
        <v>0</v>
      </c>
      <c r="BP1098">
        <v>0</v>
      </c>
      <c r="BR1098">
        <v>0</v>
      </c>
      <c r="BS1098">
        <v>2</v>
      </c>
      <c r="BX1098">
        <v>0</v>
      </c>
      <c r="BY1098">
        <v>11.7</v>
      </c>
      <c r="BZ1098">
        <v>0</v>
      </c>
      <c r="CA1098">
        <v>11.32</v>
      </c>
      <c r="CB1098">
        <v>0</v>
      </c>
      <c r="CC1098">
        <v>1</v>
      </c>
      <c r="CD1098" s="56">
        <v>42095</v>
      </c>
      <c r="CE1098" s="56">
        <v>42342</v>
      </c>
      <c r="CF1098" s="56">
        <v>42342</v>
      </c>
      <c r="CG1098" s="56">
        <v>42419</v>
      </c>
      <c r="CH1098" s="56"/>
      <c r="CI1098" s="56"/>
      <c r="CJ1098">
        <v>0.06</v>
      </c>
      <c r="CK1098">
        <v>0</v>
      </c>
      <c r="CL1098">
        <v>0</v>
      </c>
      <c r="CM1098">
        <v>0</v>
      </c>
      <c r="CN1098">
        <v>0</v>
      </c>
      <c r="CO1098">
        <v>0</v>
      </c>
      <c r="CP1098">
        <v>0.96</v>
      </c>
      <c r="CQ1098" t="s">
        <v>1154</v>
      </c>
      <c r="CR1098" t="s">
        <v>1153</v>
      </c>
      <c r="CS1098" t="s">
        <v>1748</v>
      </c>
      <c r="CT1098" t="s">
        <v>1397</v>
      </c>
      <c r="CU1098" t="s">
        <v>1396</v>
      </c>
      <c r="CV1098" t="s">
        <v>4761</v>
      </c>
      <c r="CW1098" t="s">
        <v>1738</v>
      </c>
      <c r="CX1098" t="s">
        <v>853</v>
      </c>
      <c r="DC1098" t="s">
        <v>1387</v>
      </c>
      <c r="DE1098" t="s">
        <v>1392</v>
      </c>
    </row>
    <row r="1099" spans="1:109" x14ac:dyDescent="0.25">
      <c r="A1099" t="s">
        <v>1025</v>
      </c>
      <c r="B1099">
        <v>2</v>
      </c>
      <c r="C1099" s="56">
        <v>42419</v>
      </c>
      <c r="D1099" t="s">
        <v>1153</v>
      </c>
      <c r="E1099" t="s">
        <v>4762</v>
      </c>
      <c r="G1099" t="s">
        <v>4763</v>
      </c>
      <c r="H1099" t="s">
        <v>1144</v>
      </c>
      <c r="I1099" t="s">
        <v>1144</v>
      </c>
      <c r="J1099" t="s">
        <v>1144</v>
      </c>
      <c r="K1099" t="s">
        <v>1144</v>
      </c>
      <c r="L1099">
        <v>69.47</v>
      </c>
      <c r="M1099">
        <v>174.12</v>
      </c>
      <c r="N1099">
        <v>0</v>
      </c>
      <c r="O1099" s="56">
        <v>0</v>
      </c>
      <c r="P1099" s="56">
        <v>0</v>
      </c>
      <c r="Q1099">
        <v>1</v>
      </c>
      <c r="R1099">
        <v>1</v>
      </c>
      <c r="S1099">
        <v>11</v>
      </c>
      <c r="T1099">
        <v>8</v>
      </c>
      <c r="U1099">
        <v>3</v>
      </c>
      <c r="V1099">
        <v>1</v>
      </c>
      <c r="X1099" t="s">
        <v>7659</v>
      </c>
      <c r="AA1099">
        <v>0</v>
      </c>
      <c r="AB1099">
        <v>0</v>
      </c>
      <c r="AC1099">
        <v>0</v>
      </c>
      <c r="AD1099">
        <v>0</v>
      </c>
      <c r="AE1099">
        <v>0</v>
      </c>
      <c r="AF1099">
        <v>0</v>
      </c>
      <c r="AG1099">
        <v>0</v>
      </c>
      <c r="AJ1099" s="56"/>
      <c r="AK1099" s="56"/>
      <c r="AL1099" s="56"/>
      <c r="AM1099">
        <v>1</v>
      </c>
      <c r="AP1099" t="s">
        <v>1155</v>
      </c>
      <c r="AS1099" t="s">
        <v>1152</v>
      </c>
      <c r="AT1099">
        <v>1</v>
      </c>
      <c r="AV1099">
        <v>2</v>
      </c>
      <c r="AW1099">
        <v>2</v>
      </c>
      <c r="AX1099">
        <v>1</v>
      </c>
      <c r="AY1099" t="s">
        <v>1147</v>
      </c>
      <c r="AZ1099" t="s">
        <v>1147</v>
      </c>
      <c r="BA1099">
        <v>4</v>
      </c>
      <c r="BD1099">
        <v>1000000000</v>
      </c>
      <c r="BE1099">
        <v>4</v>
      </c>
      <c r="BF1099">
        <v>-1</v>
      </c>
      <c r="BG1099">
        <v>0</v>
      </c>
      <c r="BH1099">
        <v>0</v>
      </c>
      <c r="BI1099">
        <v>0</v>
      </c>
      <c r="BJ1099">
        <v>0</v>
      </c>
      <c r="BK1099">
        <v>0</v>
      </c>
      <c r="BL1099">
        <v>0</v>
      </c>
      <c r="BM1099">
        <v>4</v>
      </c>
      <c r="BN1099">
        <v>-1</v>
      </c>
      <c r="BO1099">
        <v>0</v>
      </c>
      <c r="BP1099">
        <v>0</v>
      </c>
      <c r="BR1099">
        <v>0</v>
      </c>
      <c r="BS1099">
        <v>1</v>
      </c>
      <c r="BX1099">
        <v>0</v>
      </c>
      <c r="BY1099">
        <v>138.94</v>
      </c>
      <c r="BZ1099">
        <v>0</v>
      </c>
      <c r="CA1099">
        <v>6.57</v>
      </c>
      <c r="CB1099">
        <v>0</v>
      </c>
      <c r="CC1099">
        <v>1</v>
      </c>
      <c r="CD1099" s="56">
        <v>42342</v>
      </c>
      <c r="CE1099" s="56">
        <v>42342</v>
      </c>
      <c r="CF1099" s="56">
        <v>42342</v>
      </c>
      <c r="CG1099" s="56">
        <v>42419</v>
      </c>
      <c r="CH1099" s="56"/>
      <c r="CI1099" s="56"/>
      <c r="CJ1099">
        <v>0</v>
      </c>
      <c r="CK1099">
        <v>0</v>
      </c>
      <c r="CL1099">
        <v>0</v>
      </c>
      <c r="CM1099">
        <v>0</v>
      </c>
      <c r="CN1099">
        <v>0</v>
      </c>
      <c r="CO1099">
        <v>0</v>
      </c>
      <c r="CP1099">
        <v>0.96</v>
      </c>
      <c r="CQ1099" t="s">
        <v>1154</v>
      </c>
      <c r="CR1099" t="s">
        <v>1153</v>
      </c>
      <c r="CS1099" t="s">
        <v>1748</v>
      </c>
      <c r="CT1099" t="s">
        <v>1397</v>
      </c>
      <c r="CU1099" t="s">
        <v>1396</v>
      </c>
      <c r="CV1099" t="s">
        <v>7689</v>
      </c>
      <c r="CW1099" t="s">
        <v>1738</v>
      </c>
      <c r="CX1099" t="s">
        <v>853</v>
      </c>
      <c r="DC1099" t="s">
        <v>1387</v>
      </c>
      <c r="DE1099" t="s">
        <v>1392</v>
      </c>
    </row>
    <row r="1100" spans="1:109" x14ac:dyDescent="0.25">
      <c r="A1100" t="s">
        <v>1025</v>
      </c>
      <c r="B1100">
        <v>2</v>
      </c>
      <c r="C1100" s="56">
        <v>42419</v>
      </c>
      <c r="D1100" t="s">
        <v>1153</v>
      </c>
      <c r="E1100" t="s">
        <v>4764</v>
      </c>
      <c r="G1100" t="s">
        <v>4765</v>
      </c>
      <c r="H1100" t="s">
        <v>1144</v>
      </c>
      <c r="I1100" t="s">
        <v>1144</v>
      </c>
      <c r="J1100" t="s">
        <v>1144</v>
      </c>
      <c r="K1100" t="s">
        <v>1144</v>
      </c>
      <c r="L1100">
        <v>0.56999999999999995</v>
      </c>
      <c r="M1100">
        <v>1.39</v>
      </c>
      <c r="N1100">
        <v>0</v>
      </c>
      <c r="O1100" s="56">
        <v>0</v>
      </c>
      <c r="P1100" s="56">
        <v>0</v>
      </c>
      <c r="Q1100">
        <v>1</v>
      </c>
      <c r="R1100">
        <v>1</v>
      </c>
      <c r="S1100">
        <v>11</v>
      </c>
      <c r="T1100">
        <v>8</v>
      </c>
      <c r="U1100">
        <v>3</v>
      </c>
      <c r="V1100">
        <v>1</v>
      </c>
      <c r="W1100" t="s">
        <v>1156</v>
      </c>
      <c r="X1100" t="s">
        <v>7755</v>
      </c>
      <c r="Y1100">
        <v>14</v>
      </c>
      <c r="AA1100">
        <v>0</v>
      </c>
      <c r="AB1100">
        <v>0</v>
      </c>
      <c r="AC1100">
        <v>0</v>
      </c>
      <c r="AD1100">
        <v>0</v>
      </c>
      <c r="AE1100">
        <v>0</v>
      </c>
      <c r="AF1100">
        <v>0</v>
      </c>
      <c r="AG1100">
        <v>0</v>
      </c>
      <c r="AJ1100" s="56"/>
      <c r="AK1100" s="56"/>
      <c r="AL1100" s="56"/>
      <c r="AM1100">
        <v>7</v>
      </c>
      <c r="AP1100" t="s">
        <v>1155</v>
      </c>
      <c r="AR1100">
        <v>5</v>
      </c>
      <c r="AS1100" t="s">
        <v>1152</v>
      </c>
      <c r="AT1100">
        <v>1</v>
      </c>
      <c r="AV1100">
        <v>20</v>
      </c>
      <c r="AW1100">
        <v>13</v>
      </c>
      <c r="AX1100">
        <v>7</v>
      </c>
      <c r="AY1100" t="s">
        <v>1148</v>
      </c>
      <c r="AZ1100" t="s">
        <v>1148</v>
      </c>
      <c r="BA1100">
        <v>20</v>
      </c>
      <c r="BD1100">
        <v>1000000000</v>
      </c>
      <c r="BE1100">
        <v>15</v>
      </c>
      <c r="BF1100">
        <v>0.25</v>
      </c>
      <c r="BG1100">
        <v>0</v>
      </c>
      <c r="BH1100">
        <v>0</v>
      </c>
      <c r="BI1100">
        <v>0</v>
      </c>
      <c r="BJ1100">
        <v>0</v>
      </c>
      <c r="BK1100">
        <v>0</v>
      </c>
      <c r="BL1100">
        <v>5</v>
      </c>
      <c r="BM1100">
        <v>20</v>
      </c>
      <c r="BN1100">
        <v>0</v>
      </c>
      <c r="BO1100">
        <v>0</v>
      </c>
      <c r="BP1100">
        <v>0</v>
      </c>
      <c r="BR1100">
        <v>0</v>
      </c>
      <c r="BS1100">
        <v>5</v>
      </c>
      <c r="BX1100">
        <v>0</v>
      </c>
      <c r="BY1100">
        <v>0</v>
      </c>
      <c r="BZ1100">
        <v>0</v>
      </c>
      <c r="CA1100">
        <v>6.28</v>
      </c>
      <c r="CB1100">
        <v>0</v>
      </c>
      <c r="CC1100">
        <v>1</v>
      </c>
      <c r="CD1100" s="56">
        <v>42095</v>
      </c>
      <c r="CE1100" s="56">
        <v>42342</v>
      </c>
      <c r="CF1100" s="56">
        <v>42342</v>
      </c>
      <c r="CG1100" s="56">
        <v>42419</v>
      </c>
      <c r="CH1100" s="56"/>
      <c r="CI1100" s="56"/>
      <c r="CJ1100">
        <v>0</v>
      </c>
      <c r="CK1100">
        <v>0</v>
      </c>
      <c r="CL1100">
        <v>0</v>
      </c>
      <c r="CM1100">
        <v>0</v>
      </c>
      <c r="CN1100">
        <v>0</v>
      </c>
      <c r="CO1100">
        <v>0.96</v>
      </c>
      <c r="CP1100">
        <v>0</v>
      </c>
      <c r="CQ1100" t="s">
        <v>1154</v>
      </c>
      <c r="CR1100" t="s">
        <v>1153</v>
      </c>
      <c r="CS1100" t="s">
        <v>1748</v>
      </c>
      <c r="CT1100" t="s">
        <v>1397</v>
      </c>
      <c r="CU1100" t="s">
        <v>1396</v>
      </c>
      <c r="CV1100" t="s">
        <v>4766</v>
      </c>
      <c r="CW1100" t="s">
        <v>1727</v>
      </c>
      <c r="CX1100" t="s">
        <v>853</v>
      </c>
      <c r="DC1100" t="s">
        <v>1387</v>
      </c>
      <c r="DE1100" t="s">
        <v>1392</v>
      </c>
    </row>
    <row r="1101" spans="1:109" x14ac:dyDescent="0.25">
      <c r="A1101" t="s">
        <v>1025</v>
      </c>
      <c r="B1101">
        <v>2</v>
      </c>
      <c r="C1101" s="56">
        <v>42419</v>
      </c>
      <c r="D1101" t="s">
        <v>1153</v>
      </c>
      <c r="E1101" t="s">
        <v>4767</v>
      </c>
      <c r="G1101" t="s">
        <v>4768</v>
      </c>
      <c r="H1101" t="s">
        <v>1144</v>
      </c>
      <c r="I1101" t="s">
        <v>1144</v>
      </c>
      <c r="J1101" t="s">
        <v>1144</v>
      </c>
      <c r="K1101" t="s">
        <v>1144</v>
      </c>
      <c r="L1101">
        <v>1.35</v>
      </c>
      <c r="M1101">
        <v>3.39</v>
      </c>
      <c r="N1101">
        <v>0</v>
      </c>
      <c r="O1101" s="56">
        <v>0</v>
      </c>
      <c r="P1101" s="56">
        <v>0</v>
      </c>
      <c r="Q1101">
        <v>1</v>
      </c>
      <c r="R1101">
        <v>1</v>
      </c>
      <c r="S1101">
        <v>11</v>
      </c>
      <c r="T1101">
        <v>8</v>
      </c>
      <c r="U1101">
        <v>3</v>
      </c>
      <c r="V1101">
        <v>1</v>
      </c>
      <c r="X1101" t="s">
        <v>7757</v>
      </c>
      <c r="AA1101">
        <v>0</v>
      </c>
      <c r="AB1101">
        <v>0</v>
      </c>
      <c r="AC1101">
        <v>0</v>
      </c>
      <c r="AD1101">
        <v>0</v>
      </c>
      <c r="AE1101">
        <v>0</v>
      </c>
      <c r="AF1101">
        <v>0</v>
      </c>
      <c r="AG1101">
        <v>0</v>
      </c>
      <c r="AJ1101" s="56"/>
      <c r="AK1101" s="56"/>
      <c r="AL1101" s="56"/>
      <c r="AM1101">
        <v>7</v>
      </c>
      <c r="AP1101" t="s">
        <v>1155</v>
      </c>
      <c r="AR1101">
        <v>5</v>
      </c>
      <c r="AS1101" t="s">
        <v>1152</v>
      </c>
      <c r="AT1101">
        <v>1</v>
      </c>
      <c r="AV1101">
        <v>14</v>
      </c>
      <c r="AW1101">
        <v>9</v>
      </c>
      <c r="AX1101">
        <v>5</v>
      </c>
      <c r="AY1101" t="s">
        <v>1147</v>
      </c>
      <c r="AZ1101" t="s">
        <v>1147</v>
      </c>
      <c r="BA1101">
        <v>20</v>
      </c>
      <c r="BD1101">
        <v>1000000000</v>
      </c>
      <c r="BE1101">
        <v>20</v>
      </c>
      <c r="BF1101">
        <v>-0.43</v>
      </c>
      <c r="BG1101">
        <v>0</v>
      </c>
      <c r="BH1101">
        <v>0</v>
      </c>
      <c r="BI1101">
        <v>0</v>
      </c>
      <c r="BJ1101">
        <v>0</v>
      </c>
      <c r="BK1101">
        <v>0</v>
      </c>
      <c r="BL1101">
        <v>0</v>
      </c>
      <c r="BM1101">
        <v>20</v>
      </c>
      <c r="BN1101">
        <v>-0.43</v>
      </c>
      <c r="BO1101">
        <v>0</v>
      </c>
      <c r="BP1101">
        <v>0</v>
      </c>
      <c r="BR1101">
        <v>0</v>
      </c>
      <c r="BS1101">
        <v>4</v>
      </c>
      <c r="BX1101">
        <v>0</v>
      </c>
      <c r="BY1101">
        <v>8.1</v>
      </c>
      <c r="BZ1101">
        <v>0</v>
      </c>
      <c r="CA1101">
        <v>6.59</v>
      </c>
      <c r="CB1101">
        <v>0</v>
      </c>
      <c r="CC1101">
        <v>1</v>
      </c>
      <c r="CD1101" s="56">
        <v>42341</v>
      </c>
      <c r="CE1101" s="56">
        <v>42342</v>
      </c>
      <c r="CF1101" s="56">
        <v>42342</v>
      </c>
      <c r="CG1101" s="56">
        <v>42419</v>
      </c>
      <c r="CH1101" s="56"/>
      <c r="CI1101" s="56"/>
      <c r="CJ1101">
        <v>0</v>
      </c>
      <c r="CK1101">
        <v>0</v>
      </c>
      <c r="CL1101">
        <v>0</v>
      </c>
      <c r="CM1101">
        <v>0</v>
      </c>
      <c r="CN1101">
        <v>0</v>
      </c>
      <c r="CO1101">
        <v>0</v>
      </c>
      <c r="CP1101">
        <v>0.96</v>
      </c>
      <c r="CQ1101" t="s">
        <v>1154</v>
      </c>
      <c r="CR1101" t="s">
        <v>1153</v>
      </c>
      <c r="CS1101" t="s">
        <v>1748</v>
      </c>
      <c r="CT1101" t="s">
        <v>1397</v>
      </c>
      <c r="CU1101" t="s">
        <v>1396</v>
      </c>
      <c r="CV1101" t="s">
        <v>4769</v>
      </c>
      <c r="CW1101" t="s">
        <v>1727</v>
      </c>
      <c r="CX1101" t="s">
        <v>853</v>
      </c>
      <c r="DC1101" t="s">
        <v>1387</v>
      </c>
      <c r="DE1101" t="s">
        <v>1392</v>
      </c>
    </row>
    <row r="1102" spans="1:109" x14ac:dyDescent="0.25">
      <c r="A1102" t="s">
        <v>1025</v>
      </c>
      <c r="B1102">
        <v>2</v>
      </c>
      <c r="C1102" s="56">
        <v>42419</v>
      </c>
      <c r="D1102" t="s">
        <v>1153</v>
      </c>
      <c r="E1102" t="s">
        <v>4770</v>
      </c>
      <c r="G1102" t="s">
        <v>4771</v>
      </c>
      <c r="H1102" t="s">
        <v>1144</v>
      </c>
      <c r="I1102" t="s">
        <v>1144</v>
      </c>
      <c r="J1102" t="s">
        <v>1144</v>
      </c>
      <c r="K1102" t="s">
        <v>1144</v>
      </c>
      <c r="L1102">
        <v>1.32</v>
      </c>
      <c r="M1102">
        <v>4.2300000000000004</v>
      </c>
      <c r="N1102">
        <v>0</v>
      </c>
      <c r="O1102" s="56">
        <v>0</v>
      </c>
      <c r="P1102" s="56">
        <v>0</v>
      </c>
      <c r="Q1102">
        <v>1</v>
      </c>
      <c r="R1102">
        <v>1</v>
      </c>
      <c r="S1102">
        <v>11</v>
      </c>
      <c r="T1102">
        <v>8</v>
      </c>
      <c r="U1102">
        <v>3</v>
      </c>
      <c r="V1102">
        <v>1</v>
      </c>
      <c r="X1102" t="s">
        <v>7659</v>
      </c>
      <c r="AA1102">
        <v>0</v>
      </c>
      <c r="AB1102">
        <v>0</v>
      </c>
      <c r="AC1102">
        <v>0</v>
      </c>
      <c r="AD1102">
        <v>0</v>
      </c>
      <c r="AE1102">
        <v>0</v>
      </c>
      <c r="AF1102">
        <v>0</v>
      </c>
      <c r="AG1102">
        <v>0</v>
      </c>
      <c r="AJ1102" s="56"/>
      <c r="AK1102" s="56"/>
      <c r="AL1102" s="56"/>
      <c r="AP1102" t="s">
        <v>1155</v>
      </c>
      <c r="AS1102" t="s">
        <v>1152</v>
      </c>
      <c r="AT1102">
        <v>1</v>
      </c>
      <c r="AV1102">
        <v>2</v>
      </c>
      <c r="AW1102">
        <v>2</v>
      </c>
      <c r="AX1102">
        <v>1</v>
      </c>
      <c r="AY1102" t="s">
        <v>1147</v>
      </c>
      <c r="AZ1102" t="s">
        <v>1147</v>
      </c>
      <c r="BA1102">
        <v>3</v>
      </c>
      <c r="BD1102">
        <v>1000000000</v>
      </c>
      <c r="BE1102">
        <v>3</v>
      </c>
      <c r="BF1102">
        <v>-0.5</v>
      </c>
      <c r="BG1102">
        <v>0</v>
      </c>
      <c r="BH1102">
        <v>0</v>
      </c>
      <c r="BI1102">
        <v>0</v>
      </c>
      <c r="BJ1102">
        <v>0</v>
      </c>
      <c r="BK1102">
        <v>0</v>
      </c>
      <c r="BL1102">
        <v>0</v>
      </c>
      <c r="BM1102">
        <v>3</v>
      </c>
      <c r="BN1102">
        <v>-0.5</v>
      </c>
      <c r="BO1102">
        <v>0</v>
      </c>
      <c r="BP1102">
        <v>0</v>
      </c>
      <c r="BR1102">
        <v>0</v>
      </c>
      <c r="BS1102">
        <v>1</v>
      </c>
      <c r="BX1102">
        <v>0</v>
      </c>
      <c r="BY1102">
        <v>1.32</v>
      </c>
      <c r="BZ1102">
        <v>0</v>
      </c>
      <c r="CA1102">
        <v>9.6199999999999992</v>
      </c>
      <c r="CB1102">
        <v>0</v>
      </c>
      <c r="CC1102">
        <v>1</v>
      </c>
      <c r="CD1102" s="56">
        <v>42342</v>
      </c>
      <c r="CE1102" s="56">
        <v>42342</v>
      </c>
      <c r="CF1102" s="56">
        <v>42342</v>
      </c>
      <c r="CG1102" s="56">
        <v>42419</v>
      </c>
      <c r="CH1102" s="56"/>
      <c r="CI1102" s="56"/>
      <c r="CJ1102">
        <v>0</v>
      </c>
      <c r="CK1102">
        <v>0</v>
      </c>
      <c r="CL1102">
        <v>0</v>
      </c>
      <c r="CM1102">
        <v>0</v>
      </c>
      <c r="CN1102">
        <v>0</v>
      </c>
      <c r="CO1102">
        <v>0</v>
      </c>
      <c r="CP1102">
        <v>0.96</v>
      </c>
      <c r="CQ1102" t="s">
        <v>1154</v>
      </c>
      <c r="CR1102" t="s">
        <v>1153</v>
      </c>
      <c r="CS1102" t="s">
        <v>1748</v>
      </c>
      <c r="CT1102" t="s">
        <v>1397</v>
      </c>
      <c r="CU1102" t="s">
        <v>1396</v>
      </c>
      <c r="CV1102" t="s">
        <v>7690</v>
      </c>
      <c r="CW1102" t="s">
        <v>1738</v>
      </c>
      <c r="CX1102" t="s">
        <v>853</v>
      </c>
      <c r="DC1102" t="s">
        <v>1387</v>
      </c>
      <c r="DE1102" t="s">
        <v>1392</v>
      </c>
    </row>
    <row r="1103" spans="1:109" x14ac:dyDescent="0.25">
      <c r="A1103" t="s">
        <v>1025</v>
      </c>
      <c r="B1103">
        <v>2</v>
      </c>
      <c r="C1103" s="56">
        <v>42419</v>
      </c>
      <c r="D1103" t="s">
        <v>1153</v>
      </c>
      <c r="E1103" t="s">
        <v>4772</v>
      </c>
      <c r="G1103" t="s">
        <v>4773</v>
      </c>
      <c r="H1103" t="s">
        <v>1144</v>
      </c>
      <c r="I1103" t="s">
        <v>1144</v>
      </c>
      <c r="J1103" t="s">
        <v>1144</v>
      </c>
      <c r="K1103" t="s">
        <v>1144</v>
      </c>
      <c r="L1103">
        <v>2.34</v>
      </c>
      <c r="M1103">
        <v>6.37</v>
      </c>
      <c r="N1103">
        <v>0</v>
      </c>
      <c r="O1103" s="56">
        <v>0</v>
      </c>
      <c r="P1103" s="56">
        <v>0</v>
      </c>
      <c r="Q1103">
        <v>1</v>
      </c>
      <c r="R1103">
        <v>1</v>
      </c>
      <c r="S1103">
        <v>11</v>
      </c>
      <c r="T1103">
        <v>8</v>
      </c>
      <c r="U1103">
        <v>3</v>
      </c>
      <c r="V1103">
        <v>1</v>
      </c>
      <c r="X1103" t="s">
        <v>7755</v>
      </c>
      <c r="AA1103">
        <v>0</v>
      </c>
      <c r="AB1103">
        <v>0</v>
      </c>
      <c r="AC1103">
        <v>0</v>
      </c>
      <c r="AD1103">
        <v>0</v>
      </c>
      <c r="AE1103">
        <v>0</v>
      </c>
      <c r="AF1103">
        <v>0</v>
      </c>
      <c r="AG1103">
        <v>0</v>
      </c>
      <c r="AJ1103" s="56"/>
      <c r="AK1103" s="56"/>
      <c r="AL1103" s="56"/>
      <c r="AM1103">
        <v>5</v>
      </c>
      <c r="AP1103" t="s">
        <v>1155</v>
      </c>
      <c r="AS1103" t="s">
        <v>1152</v>
      </c>
      <c r="AT1103">
        <v>1</v>
      </c>
      <c r="AV1103">
        <v>3</v>
      </c>
      <c r="AW1103">
        <v>2</v>
      </c>
      <c r="AX1103">
        <v>1</v>
      </c>
      <c r="AY1103" t="s">
        <v>1147</v>
      </c>
      <c r="AZ1103" t="s">
        <v>1147</v>
      </c>
      <c r="BA1103">
        <v>3</v>
      </c>
      <c r="BD1103">
        <v>1000000000</v>
      </c>
      <c r="BE1103">
        <v>4</v>
      </c>
      <c r="BF1103">
        <v>-0.33</v>
      </c>
      <c r="BG1103">
        <v>0</v>
      </c>
      <c r="BH1103">
        <v>0</v>
      </c>
      <c r="BI1103">
        <v>0</v>
      </c>
      <c r="BJ1103">
        <v>0</v>
      </c>
      <c r="BK1103">
        <v>0</v>
      </c>
      <c r="BL1103">
        <v>0</v>
      </c>
      <c r="BM1103">
        <v>4</v>
      </c>
      <c r="BN1103">
        <v>-0.33</v>
      </c>
      <c r="BO1103">
        <v>0</v>
      </c>
      <c r="BP1103">
        <v>0</v>
      </c>
      <c r="BR1103">
        <v>0</v>
      </c>
      <c r="BS1103">
        <v>1</v>
      </c>
      <c r="BX1103">
        <v>0</v>
      </c>
      <c r="BY1103">
        <v>2.34</v>
      </c>
      <c r="BZ1103">
        <v>0</v>
      </c>
      <c r="CA1103">
        <v>7.52</v>
      </c>
      <c r="CB1103">
        <v>0</v>
      </c>
      <c r="CC1103">
        <v>1</v>
      </c>
      <c r="CD1103" s="56">
        <v>42095</v>
      </c>
      <c r="CE1103" s="56">
        <v>42342</v>
      </c>
      <c r="CF1103" s="56">
        <v>42342</v>
      </c>
      <c r="CG1103" s="56">
        <v>42419</v>
      </c>
      <c r="CH1103" s="56"/>
      <c r="CI1103" s="56"/>
      <c r="CJ1103">
        <v>0</v>
      </c>
      <c r="CK1103">
        <v>0</v>
      </c>
      <c r="CL1103">
        <v>0</v>
      </c>
      <c r="CM1103">
        <v>0</v>
      </c>
      <c r="CN1103">
        <v>0</v>
      </c>
      <c r="CO1103">
        <v>0</v>
      </c>
      <c r="CP1103">
        <v>0.96</v>
      </c>
      <c r="CQ1103" t="s">
        <v>1154</v>
      </c>
      <c r="CR1103" t="s">
        <v>1153</v>
      </c>
      <c r="CS1103" t="s">
        <v>1748</v>
      </c>
      <c r="CT1103" t="s">
        <v>1397</v>
      </c>
      <c r="CU1103" t="s">
        <v>1396</v>
      </c>
      <c r="CV1103" t="s">
        <v>4774</v>
      </c>
      <c r="CW1103" t="s">
        <v>1738</v>
      </c>
      <c r="CX1103" t="s">
        <v>853</v>
      </c>
      <c r="DC1103" t="s">
        <v>1387</v>
      </c>
      <c r="DE1103" t="s">
        <v>1392</v>
      </c>
    </row>
    <row r="1104" spans="1:109" x14ac:dyDescent="0.25">
      <c r="A1104" t="s">
        <v>1025</v>
      </c>
      <c r="B1104">
        <v>2</v>
      </c>
      <c r="C1104" s="56">
        <v>42419</v>
      </c>
      <c r="D1104" t="s">
        <v>1153</v>
      </c>
      <c r="E1104" t="s">
        <v>4775</v>
      </c>
      <c r="G1104" t="s">
        <v>4776</v>
      </c>
      <c r="H1104" t="s">
        <v>1144</v>
      </c>
      <c r="I1104" t="s">
        <v>1144</v>
      </c>
      <c r="J1104" t="s">
        <v>1144</v>
      </c>
      <c r="K1104" t="s">
        <v>1144</v>
      </c>
      <c r="L1104">
        <v>45.64</v>
      </c>
      <c r="M1104">
        <v>123.53</v>
      </c>
      <c r="N1104">
        <v>0</v>
      </c>
      <c r="O1104" s="56">
        <v>0</v>
      </c>
      <c r="P1104" s="56">
        <v>0</v>
      </c>
      <c r="Q1104">
        <v>1</v>
      </c>
      <c r="R1104">
        <v>1</v>
      </c>
      <c r="S1104">
        <v>11</v>
      </c>
      <c r="T1104">
        <v>8</v>
      </c>
      <c r="U1104">
        <v>3</v>
      </c>
      <c r="V1104">
        <v>1</v>
      </c>
      <c r="X1104" t="s">
        <v>7755</v>
      </c>
      <c r="AA1104">
        <v>0</v>
      </c>
      <c r="AB1104">
        <v>0</v>
      </c>
      <c r="AC1104">
        <v>0</v>
      </c>
      <c r="AD1104">
        <v>0</v>
      </c>
      <c r="AE1104">
        <v>0</v>
      </c>
      <c r="AF1104">
        <v>0</v>
      </c>
      <c r="AG1104">
        <v>0</v>
      </c>
      <c r="AJ1104" s="56"/>
      <c r="AK1104" s="56"/>
      <c r="AL1104" s="56"/>
      <c r="AM1104">
        <v>1</v>
      </c>
      <c r="AP1104" t="s">
        <v>1155</v>
      </c>
      <c r="AS1104" t="s">
        <v>1152</v>
      </c>
      <c r="AT1104">
        <v>1</v>
      </c>
      <c r="AV1104">
        <v>1</v>
      </c>
      <c r="AW1104">
        <v>1</v>
      </c>
      <c r="AX1104">
        <v>0.5</v>
      </c>
      <c r="AY1104" t="s">
        <v>1147</v>
      </c>
      <c r="AZ1104" t="s">
        <v>1147</v>
      </c>
      <c r="BA1104">
        <v>1</v>
      </c>
      <c r="BD1104">
        <v>1000000000</v>
      </c>
      <c r="BE1104">
        <v>2</v>
      </c>
      <c r="BF1104">
        <v>-1</v>
      </c>
      <c r="BG1104">
        <v>0</v>
      </c>
      <c r="BH1104">
        <v>0</v>
      </c>
      <c r="BI1104">
        <v>0</v>
      </c>
      <c r="BJ1104">
        <v>0</v>
      </c>
      <c r="BK1104">
        <v>0</v>
      </c>
      <c r="BL1104">
        <v>0</v>
      </c>
      <c r="BM1104">
        <v>2</v>
      </c>
      <c r="BN1104">
        <v>-1</v>
      </c>
      <c r="BO1104">
        <v>0</v>
      </c>
      <c r="BP1104">
        <v>0</v>
      </c>
      <c r="BR1104">
        <v>0</v>
      </c>
      <c r="BS1104">
        <v>0</v>
      </c>
      <c r="BX1104">
        <v>0</v>
      </c>
      <c r="BY1104">
        <v>45.64</v>
      </c>
      <c r="BZ1104">
        <v>0</v>
      </c>
      <c r="CA1104">
        <v>7.45</v>
      </c>
      <c r="CB1104">
        <v>0</v>
      </c>
      <c r="CC1104">
        <v>1</v>
      </c>
      <c r="CD1104" s="56">
        <v>42095</v>
      </c>
      <c r="CE1104" s="56">
        <v>42342</v>
      </c>
      <c r="CF1104" s="56">
        <v>42342</v>
      </c>
      <c r="CG1104" s="56">
        <v>42419</v>
      </c>
      <c r="CH1104" s="56"/>
      <c r="CI1104" s="56"/>
      <c r="CJ1104">
        <v>0</v>
      </c>
      <c r="CK1104">
        <v>0</v>
      </c>
      <c r="CL1104">
        <v>0</v>
      </c>
      <c r="CM1104">
        <v>0</v>
      </c>
      <c r="CN1104">
        <v>0</v>
      </c>
      <c r="CO1104">
        <v>0</v>
      </c>
      <c r="CP1104">
        <v>0.96</v>
      </c>
      <c r="CQ1104" t="s">
        <v>1154</v>
      </c>
      <c r="CR1104" t="s">
        <v>1153</v>
      </c>
      <c r="CS1104" t="s">
        <v>1748</v>
      </c>
      <c r="CT1104" t="s">
        <v>1397</v>
      </c>
      <c r="CU1104" t="s">
        <v>1396</v>
      </c>
      <c r="CV1104" t="s">
        <v>4777</v>
      </c>
      <c r="CW1104" t="s">
        <v>1738</v>
      </c>
      <c r="CX1104" t="s">
        <v>853</v>
      </c>
      <c r="DC1104" t="s">
        <v>1387</v>
      </c>
      <c r="DE1104" t="s">
        <v>1392</v>
      </c>
    </row>
    <row r="1105" spans="1:109" x14ac:dyDescent="0.25">
      <c r="A1105" t="s">
        <v>1025</v>
      </c>
      <c r="B1105">
        <v>10</v>
      </c>
      <c r="C1105" s="56">
        <v>42419</v>
      </c>
      <c r="D1105" t="s">
        <v>1153</v>
      </c>
      <c r="E1105" t="s">
        <v>1632</v>
      </c>
      <c r="G1105" t="s">
        <v>4778</v>
      </c>
      <c r="H1105" t="s">
        <v>1144</v>
      </c>
      <c r="I1105" t="s">
        <v>1144</v>
      </c>
      <c r="J1105" t="s">
        <v>1144</v>
      </c>
      <c r="K1105" t="s">
        <v>1144</v>
      </c>
      <c r="L1105">
        <v>199.04</v>
      </c>
      <c r="M1105">
        <v>407.25</v>
      </c>
      <c r="N1105">
        <v>0</v>
      </c>
      <c r="O1105" s="56">
        <v>0</v>
      </c>
      <c r="P1105" s="56">
        <v>0</v>
      </c>
      <c r="Q1105">
        <v>1</v>
      </c>
      <c r="R1105">
        <v>1</v>
      </c>
      <c r="S1105">
        <v>11</v>
      </c>
      <c r="T1105">
        <v>8</v>
      </c>
      <c r="U1105">
        <v>3</v>
      </c>
      <c r="V1105">
        <v>1</v>
      </c>
      <c r="W1105" t="s">
        <v>1156</v>
      </c>
      <c r="X1105" t="s">
        <v>7716</v>
      </c>
      <c r="Y1105">
        <v>23</v>
      </c>
      <c r="AA1105">
        <v>0</v>
      </c>
      <c r="AB1105">
        <v>0</v>
      </c>
      <c r="AC1105">
        <v>0</v>
      </c>
      <c r="AD1105">
        <v>0</v>
      </c>
      <c r="AE1105">
        <v>0</v>
      </c>
      <c r="AF1105">
        <v>0</v>
      </c>
      <c r="AG1105">
        <v>0</v>
      </c>
      <c r="AJ1105" s="56"/>
      <c r="AK1105" s="56"/>
      <c r="AL1105" s="56"/>
      <c r="AP1105" t="s">
        <v>1155</v>
      </c>
      <c r="AS1105" t="s">
        <v>1152</v>
      </c>
      <c r="AT1105">
        <v>1</v>
      </c>
      <c r="AV1105">
        <v>17</v>
      </c>
      <c r="AW1105">
        <v>11</v>
      </c>
      <c r="AX1105">
        <v>6</v>
      </c>
      <c r="AY1105" t="s">
        <v>1146</v>
      </c>
      <c r="AZ1105" t="s">
        <v>1145</v>
      </c>
      <c r="BA1105">
        <v>14</v>
      </c>
      <c r="BD1105">
        <v>1000000000</v>
      </c>
      <c r="BE1105">
        <v>5</v>
      </c>
      <c r="BF1105">
        <v>0.71</v>
      </c>
      <c r="BG1105">
        <v>0</v>
      </c>
      <c r="BH1105">
        <v>0</v>
      </c>
      <c r="BI1105">
        <v>0</v>
      </c>
      <c r="BJ1105">
        <v>0</v>
      </c>
      <c r="BK1105">
        <v>0</v>
      </c>
      <c r="BL1105">
        <v>6</v>
      </c>
      <c r="BM1105">
        <v>11</v>
      </c>
      <c r="BN1105">
        <v>0.35</v>
      </c>
      <c r="BO1105">
        <v>0</v>
      </c>
      <c r="BP1105">
        <v>0</v>
      </c>
      <c r="BR1105">
        <v>6</v>
      </c>
      <c r="BS1105">
        <v>5</v>
      </c>
      <c r="BX1105">
        <v>208.21</v>
      </c>
      <c r="BY1105">
        <v>0</v>
      </c>
      <c r="BZ1105">
        <v>0</v>
      </c>
      <c r="CA1105">
        <v>4.5599999999999996</v>
      </c>
      <c r="CB1105">
        <v>0</v>
      </c>
      <c r="CC1105">
        <v>1</v>
      </c>
      <c r="CD1105" s="56">
        <v>42284</v>
      </c>
      <c r="CE1105" s="56">
        <v>42342</v>
      </c>
      <c r="CF1105" s="56">
        <v>42342</v>
      </c>
      <c r="CG1105" s="56">
        <v>42419</v>
      </c>
      <c r="CH1105" s="56"/>
      <c r="CI1105" s="56"/>
      <c r="CJ1105">
        <v>0.28999999999999998</v>
      </c>
      <c r="CK1105">
        <v>33</v>
      </c>
      <c r="CL1105">
        <v>0</v>
      </c>
      <c r="CM1105">
        <v>0.43</v>
      </c>
      <c r="CN1105">
        <v>0.51</v>
      </c>
      <c r="CO1105">
        <v>0.04</v>
      </c>
      <c r="CP1105">
        <v>0</v>
      </c>
      <c r="CQ1105" t="s">
        <v>1154</v>
      </c>
      <c r="CR1105" t="s">
        <v>1153</v>
      </c>
      <c r="CS1105" t="s">
        <v>3128</v>
      </c>
      <c r="CT1105" t="s">
        <v>1397</v>
      </c>
      <c r="CU1105" t="s">
        <v>1396</v>
      </c>
      <c r="CV1105" t="s">
        <v>4779</v>
      </c>
      <c r="CW1105" t="s">
        <v>3459</v>
      </c>
      <c r="CX1105" t="s">
        <v>853</v>
      </c>
      <c r="DC1105" t="s">
        <v>1393</v>
      </c>
      <c r="DE1105" t="s">
        <v>1392</v>
      </c>
    </row>
    <row r="1106" spans="1:109" x14ac:dyDescent="0.25">
      <c r="A1106" t="s">
        <v>1025</v>
      </c>
      <c r="B1106">
        <v>2</v>
      </c>
      <c r="C1106" s="56">
        <v>42419</v>
      </c>
      <c r="D1106" t="s">
        <v>1153</v>
      </c>
      <c r="E1106" t="s">
        <v>4780</v>
      </c>
      <c r="G1106" t="s">
        <v>4781</v>
      </c>
      <c r="H1106" t="s">
        <v>1144</v>
      </c>
      <c r="I1106" t="s">
        <v>1144</v>
      </c>
      <c r="J1106" t="s">
        <v>1144</v>
      </c>
      <c r="K1106" t="s">
        <v>1144</v>
      </c>
      <c r="L1106">
        <v>2.38</v>
      </c>
      <c r="M1106">
        <v>7.16</v>
      </c>
      <c r="N1106">
        <v>0</v>
      </c>
      <c r="O1106" s="56">
        <v>0</v>
      </c>
      <c r="P1106" s="56">
        <v>0</v>
      </c>
      <c r="Q1106">
        <v>1</v>
      </c>
      <c r="R1106">
        <v>1</v>
      </c>
      <c r="S1106">
        <v>11</v>
      </c>
      <c r="T1106">
        <v>8</v>
      </c>
      <c r="U1106">
        <v>3</v>
      </c>
      <c r="V1106">
        <v>1</v>
      </c>
      <c r="X1106" t="s">
        <v>7755</v>
      </c>
      <c r="AA1106">
        <v>0</v>
      </c>
      <c r="AB1106">
        <v>0</v>
      </c>
      <c r="AC1106">
        <v>0</v>
      </c>
      <c r="AD1106">
        <v>0</v>
      </c>
      <c r="AE1106">
        <v>0</v>
      </c>
      <c r="AF1106">
        <v>0</v>
      </c>
      <c r="AG1106">
        <v>0</v>
      </c>
      <c r="AJ1106" s="56"/>
      <c r="AK1106" s="56"/>
      <c r="AL1106" s="56"/>
      <c r="AM1106">
        <v>2</v>
      </c>
      <c r="AP1106" t="s">
        <v>1155</v>
      </c>
      <c r="AS1106" t="s">
        <v>1152</v>
      </c>
      <c r="AT1106">
        <v>1</v>
      </c>
      <c r="AV1106">
        <v>2</v>
      </c>
      <c r="AW1106">
        <v>2</v>
      </c>
      <c r="AX1106">
        <v>1</v>
      </c>
      <c r="AY1106" t="s">
        <v>1147</v>
      </c>
      <c r="AZ1106" t="s">
        <v>1147</v>
      </c>
      <c r="BA1106">
        <v>2</v>
      </c>
      <c r="BD1106">
        <v>1000000000</v>
      </c>
      <c r="BE1106">
        <v>3</v>
      </c>
      <c r="BF1106">
        <v>-0.5</v>
      </c>
      <c r="BG1106">
        <v>0</v>
      </c>
      <c r="BH1106">
        <v>0</v>
      </c>
      <c r="BI1106">
        <v>0</v>
      </c>
      <c r="BJ1106">
        <v>0</v>
      </c>
      <c r="BK1106">
        <v>0</v>
      </c>
      <c r="BL1106">
        <v>0</v>
      </c>
      <c r="BM1106">
        <v>3</v>
      </c>
      <c r="BN1106">
        <v>-0.5</v>
      </c>
      <c r="BO1106">
        <v>0</v>
      </c>
      <c r="BP1106">
        <v>0</v>
      </c>
      <c r="BR1106">
        <v>0</v>
      </c>
      <c r="BS1106">
        <v>1</v>
      </c>
      <c r="BX1106">
        <v>0</v>
      </c>
      <c r="BY1106">
        <v>2.38</v>
      </c>
      <c r="BZ1106">
        <v>0</v>
      </c>
      <c r="CA1106">
        <v>8.76</v>
      </c>
      <c r="CB1106">
        <v>0</v>
      </c>
      <c r="CC1106">
        <v>1</v>
      </c>
      <c r="CD1106" s="56">
        <v>42095</v>
      </c>
      <c r="CE1106" s="56">
        <v>42342</v>
      </c>
      <c r="CF1106" s="56">
        <v>42342</v>
      </c>
      <c r="CG1106" s="56">
        <v>42419</v>
      </c>
      <c r="CH1106" s="56"/>
      <c r="CI1106" s="56"/>
      <c r="CJ1106">
        <v>0</v>
      </c>
      <c r="CK1106">
        <v>0</v>
      </c>
      <c r="CL1106">
        <v>0</v>
      </c>
      <c r="CM1106">
        <v>0</v>
      </c>
      <c r="CN1106">
        <v>0</v>
      </c>
      <c r="CO1106">
        <v>0</v>
      </c>
      <c r="CP1106">
        <v>0.96</v>
      </c>
      <c r="CQ1106" t="s">
        <v>1154</v>
      </c>
      <c r="CR1106" t="s">
        <v>1153</v>
      </c>
      <c r="CS1106" t="s">
        <v>1748</v>
      </c>
      <c r="CT1106" t="s">
        <v>1397</v>
      </c>
      <c r="CU1106" t="s">
        <v>1396</v>
      </c>
      <c r="CV1106" t="s">
        <v>4782</v>
      </c>
      <c r="CW1106" t="s">
        <v>1738</v>
      </c>
      <c r="CX1106" t="s">
        <v>853</v>
      </c>
      <c r="DC1106" t="s">
        <v>1387</v>
      </c>
      <c r="DE1106" t="s">
        <v>1392</v>
      </c>
    </row>
    <row r="1107" spans="1:109" x14ac:dyDescent="0.25">
      <c r="A1107" t="s">
        <v>1025</v>
      </c>
      <c r="B1107">
        <v>2</v>
      </c>
      <c r="C1107" s="56">
        <v>42419</v>
      </c>
      <c r="D1107" t="s">
        <v>1153</v>
      </c>
      <c r="E1107" t="s">
        <v>4783</v>
      </c>
      <c r="G1107" t="s">
        <v>4784</v>
      </c>
      <c r="H1107" t="s">
        <v>1144</v>
      </c>
      <c r="I1107" t="s">
        <v>1144</v>
      </c>
      <c r="J1107" t="s">
        <v>1144</v>
      </c>
      <c r="K1107" t="s">
        <v>1144</v>
      </c>
      <c r="L1107">
        <v>57.64</v>
      </c>
      <c r="M1107">
        <v>132.35</v>
      </c>
      <c r="N1107">
        <v>0</v>
      </c>
      <c r="O1107" s="56">
        <v>0</v>
      </c>
      <c r="P1107" s="56">
        <v>0</v>
      </c>
      <c r="Q1107">
        <v>1</v>
      </c>
      <c r="R1107">
        <v>1</v>
      </c>
      <c r="S1107">
        <v>11</v>
      </c>
      <c r="T1107">
        <v>8</v>
      </c>
      <c r="U1107">
        <v>3</v>
      </c>
      <c r="V1107">
        <v>1</v>
      </c>
      <c r="X1107" t="s">
        <v>7757</v>
      </c>
      <c r="AA1107">
        <v>0</v>
      </c>
      <c r="AB1107">
        <v>0</v>
      </c>
      <c r="AC1107">
        <v>0</v>
      </c>
      <c r="AD1107">
        <v>0</v>
      </c>
      <c r="AE1107">
        <v>0</v>
      </c>
      <c r="AF1107">
        <v>0</v>
      </c>
      <c r="AG1107">
        <v>0</v>
      </c>
      <c r="AJ1107" s="56"/>
      <c r="AK1107" s="56"/>
      <c r="AL1107" s="56"/>
      <c r="AM1107">
        <v>1</v>
      </c>
      <c r="AP1107" t="s">
        <v>1155</v>
      </c>
      <c r="AR1107">
        <v>2</v>
      </c>
      <c r="AS1107" t="s">
        <v>1152</v>
      </c>
      <c r="AT1107">
        <v>1</v>
      </c>
      <c r="AV1107">
        <v>5</v>
      </c>
      <c r="AW1107">
        <v>3</v>
      </c>
      <c r="AX1107">
        <v>2</v>
      </c>
      <c r="AY1107" t="s">
        <v>1147</v>
      </c>
      <c r="AZ1107" t="s">
        <v>1147</v>
      </c>
      <c r="BA1107">
        <v>8</v>
      </c>
      <c r="BD1107">
        <v>1000000000</v>
      </c>
      <c r="BE1107">
        <v>8</v>
      </c>
      <c r="BF1107">
        <v>-0.6</v>
      </c>
      <c r="BG1107">
        <v>0</v>
      </c>
      <c r="BH1107">
        <v>0</v>
      </c>
      <c r="BI1107">
        <v>0</v>
      </c>
      <c r="BJ1107">
        <v>0</v>
      </c>
      <c r="BK1107">
        <v>0</v>
      </c>
      <c r="BL1107">
        <v>0</v>
      </c>
      <c r="BM1107">
        <v>8</v>
      </c>
      <c r="BN1107">
        <v>-0.6</v>
      </c>
      <c r="BO1107">
        <v>0</v>
      </c>
      <c r="BP1107">
        <v>0</v>
      </c>
      <c r="BR1107">
        <v>0</v>
      </c>
      <c r="BS1107">
        <v>1</v>
      </c>
      <c r="BX1107">
        <v>0</v>
      </c>
      <c r="BY1107">
        <v>172.92</v>
      </c>
      <c r="BZ1107">
        <v>0</v>
      </c>
      <c r="CA1107">
        <v>5.66</v>
      </c>
      <c r="CB1107">
        <v>0</v>
      </c>
      <c r="CC1107">
        <v>1</v>
      </c>
      <c r="CD1107" s="56">
        <v>42341</v>
      </c>
      <c r="CE1107" s="56">
        <v>42342</v>
      </c>
      <c r="CF1107" s="56">
        <v>42342</v>
      </c>
      <c r="CG1107" s="56">
        <v>42419</v>
      </c>
      <c r="CH1107" s="56"/>
      <c r="CI1107" s="56"/>
      <c r="CJ1107">
        <v>7.0000000000000007E-2</v>
      </c>
      <c r="CK1107">
        <v>0</v>
      </c>
      <c r="CL1107">
        <v>0</v>
      </c>
      <c r="CM1107">
        <v>0</v>
      </c>
      <c r="CN1107">
        <v>0</v>
      </c>
      <c r="CO1107">
        <v>0</v>
      </c>
      <c r="CP1107">
        <v>0.96</v>
      </c>
      <c r="CQ1107" t="s">
        <v>1154</v>
      </c>
      <c r="CR1107" t="s">
        <v>1153</v>
      </c>
      <c r="CS1107" t="s">
        <v>1748</v>
      </c>
      <c r="CT1107" t="s">
        <v>1397</v>
      </c>
      <c r="CU1107" t="s">
        <v>1396</v>
      </c>
      <c r="CV1107" t="s">
        <v>4785</v>
      </c>
      <c r="CW1107" t="s">
        <v>1738</v>
      </c>
      <c r="CX1107" t="s">
        <v>853</v>
      </c>
      <c r="DC1107" t="s">
        <v>1387</v>
      </c>
      <c r="DE1107" t="s">
        <v>1392</v>
      </c>
    </row>
    <row r="1108" spans="1:109" x14ac:dyDescent="0.25">
      <c r="A1108" t="s">
        <v>1025</v>
      </c>
      <c r="B1108">
        <v>2</v>
      </c>
      <c r="C1108" s="56">
        <v>42419</v>
      </c>
      <c r="D1108" t="s">
        <v>1153</v>
      </c>
      <c r="E1108" t="s">
        <v>4786</v>
      </c>
      <c r="G1108" t="s">
        <v>4787</v>
      </c>
      <c r="H1108" t="s">
        <v>1144</v>
      </c>
      <c r="I1108" t="s">
        <v>1144</v>
      </c>
      <c r="J1108" t="s">
        <v>1144</v>
      </c>
      <c r="K1108" t="s">
        <v>1144</v>
      </c>
      <c r="L1108">
        <v>2.34</v>
      </c>
      <c r="M1108">
        <v>8.1</v>
      </c>
      <c r="N1108">
        <v>0</v>
      </c>
      <c r="O1108" s="56">
        <v>0</v>
      </c>
      <c r="P1108" s="56">
        <v>0</v>
      </c>
      <c r="Q1108">
        <v>1</v>
      </c>
      <c r="R1108">
        <v>1</v>
      </c>
      <c r="S1108">
        <v>11</v>
      </c>
      <c r="T1108">
        <v>8</v>
      </c>
      <c r="U1108">
        <v>3</v>
      </c>
      <c r="V1108">
        <v>1</v>
      </c>
      <c r="W1108" t="s">
        <v>1156</v>
      </c>
      <c r="X1108" t="s">
        <v>7755</v>
      </c>
      <c r="AA1108">
        <v>0</v>
      </c>
      <c r="AB1108">
        <v>0</v>
      </c>
      <c r="AC1108">
        <v>0</v>
      </c>
      <c r="AD1108">
        <v>0</v>
      </c>
      <c r="AE1108">
        <v>0</v>
      </c>
      <c r="AF1108">
        <v>0</v>
      </c>
      <c r="AG1108">
        <v>0</v>
      </c>
      <c r="AJ1108" s="56"/>
      <c r="AK1108" s="56"/>
      <c r="AL1108" s="56"/>
      <c r="AM1108">
        <v>1</v>
      </c>
      <c r="AP1108" t="s">
        <v>1155</v>
      </c>
      <c r="AS1108" t="s">
        <v>1152</v>
      </c>
      <c r="AT1108">
        <v>1</v>
      </c>
      <c r="AV1108">
        <v>2</v>
      </c>
      <c r="AW1108">
        <v>2</v>
      </c>
      <c r="AX1108">
        <v>1</v>
      </c>
      <c r="AY1108" t="s">
        <v>1145</v>
      </c>
      <c r="AZ1108" t="s">
        <v>1145</v>
      </c>
      <c r="BA1108">
        <v>2</v>
      </c>
      <c r="BD1108">
        <v>1000000000</v>
      </c>
      <c r="BE1108">
        <v>2</v>
      </c>
      <c r="BF1108">
        <v>0</v>
      </c>
      <c r="BG1108">
        <v>0</v>
      </c>
      <c r="BH1108">
        <v>0</v>
      </c>
      <c r="BI1108">
        <v>0</v>
      </c>
      <c r="BJ1108">
        <v>0</v>
      </c>
      <c r="BK1108">
        <v>0</v>
      </c>
      <c r="BL1108">
        <v>0</v>
      </c>
      <c r="BM1108">
        <v>2</v>
      </c>
      <c r="BN1108">
        <v>0</v>
      </c>
      <c r="BO1108">
        <v>0</v>
      </c>
      <c r="BP1108">
        <v>0</v>
      </c>
      <c r="BR1108">
        <v>0</v>
      </c>
      <c r="BS1108">
        <v>1</v>
      </c>
      <c r="BX1108">
        <v>0</v>
      </c>
      <c r="BY1108">
        <v>0</v>
      </c>
      <c r="BZ1108">
        <v>0</v>
      </c>
      <c r="CA1108">
        <v>10.74</v>
      </c>
      <c r="CB1108">
        <v>0</v>
      </c>
      <c r="CC1108">
        <v>1</v>
      </c>
      <c r="CD1108" s="56">
        <v>42095</v>
      </c>
      <c r="CE1108" s="56">
        <v>42342</v>
      </c>
      <c r="CF1108" s="56">
        <v>42342</v>
      </c>
      <c r="CG1108" s="56">
        <v>42419</v>
      </c>
      <c r="CH1108" s="56"/>
      <c r="CI1108" s="56"/>
      <c r="CJ1108">
        <v>0.19</v>
      </c>
      <c r="CK1108">
        <v>0</v>
      </c>
      <c r="CL1108">
        <v>0</v>
      </c>
      <c r="CM1108">
        <v>0</v>
      </c>
      <c r="CN1108">
        <v>0.42</v>
      </c>
      <c r="CO1108">
        <v>0</v>
      </c>
      <c r="CP1108">
        <v>0.55000000000000004</v>
      </c>
      <c r="CQ1108" t="s">
        <v>1154</v>
      </c>
      <c r="CR1108" t="s">
        <v>1153</v>
      </c>
      <c r="CS1108" t="s">
        <v>1748</v>
      </c>
      <c r="CT1108" t="s">
        <v>1397</v>
      </c>
      <c r="CU1108" t="s">
        <v>1396</v>
      </c>
      <c r="CV1108" t="s">
        <v>4788</v>
      </c>
      <c r="CW1108" t="s">
        <v>1738</v>
      </c>
      <c r="CX1108" t="s">
        <v>853</v>
      </c>
      <c r="DC1108" t="s">
        <v>1387</v>
      </c>
      <c r="DE1108" t="s">
        <v>1392</v>
      </c>
    </row>
    <row r="1109" spans="1:109" x14ac:dyDescent="0.25">
      <c r="A1109" t="s">
        <v>1025</v>
      </c>
      <c r="B1109">
        <v>2</v>
      </c>
      <c r="C1109" s="56">
        <v>42419</v>
      </c>
      <c r="D1109" t="s">
        <v>1153</v>
      </c>
      <c r="E1109" t="s">
        <v>1633</v>
      </c>
      <c r="G1109" t="s">
        <v>4789</v>
      </c>
      <c r="H1109" t="s">
        <v>1144</v>
      </c>
      <c r="I1109" t="s">
        <v>1144</v>
      </c>
      <c r="J1109" t="s">
        <v>1144</v>
      </c>
      <c r="K1109" t="s">
        <v>1144</v>
      </c>
      <c r="L1109">
        <v>1.45</v>
      </c>
      <c r="M1109">
        <v>4.51</v>
      </c>
      <c r="N1109">
        <v>0</v>
      </c>
      <c r="O1109" s="56">
        <v>0</v>
      </c>
      <c r="P1109" s="56">
        <v>0</v>
      </c>
      <c r="Q1109">
        <v>1</v>
      </c>
      <c r="R1109">
        <v>1</v>
      </c>
      <c r="S1109">
        <v>11</v>
      </c>
      <c r="T1109">
        <v>8</v>
      </c>
      <c r="U1109">
        <v>3</v>
      </c>
      <c r="V1109">
        <v>1</v>
      </c>
      <c r="W1109" t="s">
        <v>1156</v>
      </c>
      <c r="X1109" t="s">
        <v>7757</v>
      </c>
      <c r="Y1109">
        <v>8</v>
      </c>
      <c r="AA1109">
        <v>0</v>
      </c>
      <c r="AB1109">
        <v>0</v>
      </c>
      <c r="AC1109">
        <v>0</v>
      </c>
      <c r="AD1109">
        <v>0</v>
      </c>
      <c r="AE1109">
        <v>0</v>
      </c>
      <c r="AF1109">
        <v>0</v>
      </c>
      <c r="AG1109">
        <v>0</v>
      </c>
      <c r="AJ1109" s="56"/>
      <c r="AK1109" s="56"/>
      <c r="AL1109" s="56"/>
      <c r="AP1109" t="s">
        <v>1155</v>
      </c>
      <c r="AR1109">
        <v>5</v>
      </c>
      <c r="AS1109" t="s">
        <v>1152</v>
      </c>
      <c r="AT1109">
        <v>1</v>
      </c>
      <c r="AV1109">
        <v>10</v>
      </c>
      <c r="AW1109">
        <v>7</v>
      </c>
      <c r="AX1109">
        <v>3</v>
      </c>
      <c r="AY1109" t="s">
        <v>1145</v>
      </c>
      <c r="AZ1109" t="s">
        <v>1145</v>
      </c>
      <c r="BA1109">
        <v>13</v>
      </c>
      <c r="BD1109">
        <v>1000000000</v>
      </c>
      <c r="BE1109">
        <v>6</v>
      </c>
      <c r="BF1109">
        <v>0.4</v>
      </c>
      <c r="BG1109">
        <v>0</v>
      </c>
      <c r="BH1109">
        <v>0</v>
      </c>
      <c r="BI1109">
        <v>0</v>
      </c>
      <c r="BJ1109">
        <v>0</v>
      </c>
      <c r="BK1109">
        <v>0</v>
      </c>
      <c r="BL1109">
        <v>0</v>
      </c>
      <c r="BM1109">
        <v>6</v>
      </c>
      <c r="BN1109">
        <v>0.4</v>
      </c>
      <c r="BO1109">
        <v>0</v>
      </c>
      <c r="BP1109">
        <v>0</v>
      </c>
      <c r="BR1109">
        <v>5</v>
      </c>
      <c r="BS1109">
        <v>3</v>
      </c>
      <c r="BX1109">
        <v>0</v>
      </c>
      <c r="BY1109">
        <v>0</v>
      </c>
      <c r="BZ1109">
        <v>0</v>
      </c>
      <c r="CA1109">
        <v>9.2100000000000009</v>
      </c>
      <c r="CB1109">
        <v>0</v>
      </c>
      <c r="CC1109">
        <v>1</v>
      </c>
      <c r="CD1109" s="56">
        <v>42341</v>
      </c>
      <c r="CE1109" s="56">
        <v>42342</v>
      </c>
      <c r="CF1109" s="56">
        <v>42342</v>
      </c>
      <c r="CG1109" s="56">
        <v>42419</v>
      </c>
      <c r="CH1109" s="56"/>
      <c r="CI1109" s="56"/>
      <c r="CJ1109">
        <v>0.15</v>
      </c>
      <c r="CK1109">
        <v>0</v>
      </c>
      <c r="CL1109">
        <v>0</v>
      </c>
      <c r="CM1109">
        <v>0</v>
      </c>
      <c r="CN1109">
        <v>0.56999999999999995</v>
      </c>
      <c r="CO1109">
        <v>0.39</v>
      </c>
      <c r="CP1109">
        <v>0</v>
      </c>
      <c r="CQ1109" t="s">
        <v>1154</v>
      </c>
      <c r="CR1109" t="s">
        <v>1153</v>
      </c>
      <c r="CS1109" t="s">
        <v>1748</v>
      </c>
      <c r="CT1109" t="s">
        <v>1397</v>
      </c>
      <c r="CU1109" t="s">
        <v>1396</v>
      </c>
      <c r="CV1109" t="s">
        <v>4790</v>
      </c>
      <c r="CW1109" t="s">
        <v>1738</v>
      </c>
      <c r="CX1109" t="s">
        <v>853</v>
      </c>
      <c r="DC1109" t="s">
        <v>1387</v>
      </c>
      <c r="DE1109" t="s">
        <v>1392</v>
      </c>
    </row>
    <row r="1110" spans="1:109" x14ac:dyDescent="0.25">
      <c r="A1110" t="s">
        <v>1025</v>
      </c>
      <c r="B1110">
        <v>2</v>
      </c>
      <c r="C1110" s="56">
        <v>42419</v>
      </c>
      <c r="D1110" t="s">
        <v>1153</v>
      </c>
      <c r="E1110" t="s">
        <v>4791</v>
      </c>
      <c r="G1110" t="s">
        <v>4792</v>
      </c>
      <c r="H1110" t="s">
        <v>1144</v>
      </c>
      <c r="I1110" t="s">
        <v>1144</v>
      </c>
      <c r="J1110" t="s">
        <v>1144</v>
      </c>
      <c r="K1110" t="s">
        <v>1144</v>
      </c>
      <c r="L1110">
        <v>2.72</v>
      </c>
      <c r="M1110">
        <v>8.93</v>
      </c>
      <c r="N1110">
        <v>0</v>
      </c>
      <c r="O1110" s="56">
        <v>0</v>
      </c>
      <c r="P1110" s="56">
        <v>0</v>
      </c>
      <c r="Q1110">
        <v>1</v>
      </c>
      <c r="R1110">
        <v>1</v>
      </c>
      <c r="S1110">
        <v>11</v>
      </c>
      <c r="T1110">
        <v>8</v>
      </c>
      <c r="U1110">
        <v>3</v>
      </c>
      <c r="V1110">
        <v>1</v>
      </c>
      <c r="W1110" t="s">
        <v>1156</v>
      </c>
      <c r="X1110" t="s">
        <v>7760</v>
      </c>
      <c r="Y1110">
        <v>3</v>
      </c>
      <c r="AA1110">
        <v>0</v>
      </c>
      <c r="AB1110">
        <v>0</v>
      </c>
      <c r="AC1110">
        <v>0</v>
      </c>
      <c r="AD1110">
        <v>0</v>
      </c>
      <c r="AE1110">
        <v>0</v>
      </c>
      <c r="AF1110">
        <v>0</v>
      </c>
      <c r="AG1110">
        <v>0</v>
      </c>
      <c r="AJ1110" s="56"/>
      <c r="AK1110" s="56"/>
      <c r="AL1110" s="56"/>
      <c r="AM1110">
        <v>2</v>
      </c>
      <c r="AP1110" t="s">
        <v>1155</v>
      </c>
      <c r="AS1110" t="s">
        <v>1152</v>
      </c>
      <c r="AT1110">
        <v>1</v>
      </c>
      <c r="AV1110">
        <v>5</v>
      </c>
      <c r="AW1110">
        <v>3</v>
      </c>
      <c r="AX1110">
        <v>2</v>
      </c>
      <c r="AY1110" t="s">
        <v>1148</v>
      </c>
      <c r="AZ1110" t="s">
        <v>1148</v>
      </c>
      <c r="BA1110">
        <v>3</v>
      </c>
      <c r="BD1110">
        <v>1000000000</v>
      </c>
      <c r="BE1110">
        <v>5</v>
      </c>
      <c r="BF1110">
        <v>0</v>
      </c>
      <c r="BG1110">
        <v>0</v>
      </c>
      <c r="BH1110">
        <v>0</v>
      </c>
      <c r="BI1110">
        <v>0</v>
      </c>
      <c r="BJ1110">
        <v>0</v>
      </c>
      <c r="BK1110">
        <v>0</v>
      </c>
      <c r="BL1110">
        <v>0</v>
      </c>
      <c r="BM1110">
        <v>5</v>
      </c>
      <c r="BN1110">
        <v>0</v>
      </c>
      <c r="BO1110">
        <v>0</v>
      </c>
      <c r="BP1110">
        <v>0</v>
      </c>
      <c r="BR1110">
        <v>0</v>
      </c>
      <c r="BS1110">
        <v>1</v>
      </c>
      <c r="BX1110">
        <v>0</v>
      </c>
      <c r="BY1110">
        <v>0</v>
      </c>
      <c r="BZ1110">
        <v>0</v>
      </c>
      <c r="CA1110">
        <v>9.9600000000000009</v>
      </c>
      <c r="CB1110">
        <v>0</v>
      </c>
      <c r="CC1110">
        <v>1</v>
      </c>
      <c r="CD1110" s="56">
        <v>42271</v>
      </c>
      <c r="CE1110" s="56">
        <v>42342</v>
      </c>
      <c r="CF1110" s="56">
        <v>42342</v>
      </c>
      <c r="CG1110" s="56">
        <v>42419</v>
      </c>
      <c r="CH1110" s="56"/>
      <c r="CI1110" s="56"/>
      <c r="CJ1110">
        <v>0</v>
      </c>
      <c r="CK1110">
        <v>0</v>
      </c>
      <c r="CL1110">
        <v>0</v>
      </c>
      <c r="CM1110">
        <v>0</v>
      </c>
      <c r="CN1110">
        <v>0</v>
      </c>
      <c r="CO1110">
        <v>0.96</v>
      </c>
      <c r="CP1110">
        <v>0</v>
      </c>
      <c r="CQ1110" t="s">
        <v>1154</v>
      </c>
      <c r="CR1110" t="s">
        <v>1153</v>
      </c>
      <c r="CS1110" t="s">
        <v>1748</v>
      </c>
      <c r="CT1110" t="s">
        <v>1397</v>
      </c>
      <c r="CU1110" t="s">
        <v>1396</v>
      </c>
      <c r="CV1110" t="s">
        <v>4793</v>
      </c>
      <c r="CW1110" t="s">
        <v>1738</v>
      </c>
      <c r="CX1110" t="s">
        <v>853</v>
      </c>
      <c r="DC1110" t="s">
        <v>1387</v>
      </c>
      <c r="DE1110" t="s">
        <v>1392</v>
      </c>
    </row>
    <row r="1111" spans="1:109" x14ac:dyDescent="0.25">
      <c r="A1111" t="s">
        <v>1025</v>
      </c>
      <c r="B1111">
        <v>2</v>
      </c>
      <c r="C1111" s="56">
        <v>42419</v>
      </c>
      <c r="D1111" t="s">
        <v>1153</v>
      </c>
      <c r="E1111" t="s">
        <v>4794</v>
      </c>
      <c r="G1111" t="s">
        <v>4795</v>
      </c>
      <c r="H1111" t="s">
        <v>1144</v>
      </c>
      <c r="I1111" t="s">
        <v>1144</v>
      </c>
      <c r="J1111" t="s">
        <v>1144</v>
      </c>
      <c r="K1111" t="s">
        <v>1144</v>
      </c>
      <c r="L1111">
        <v>1.1200000000000001</v>
      </c>
      <c r="M1111">
        <v>3.23</v>
      </c>
      <c r="N1111">
        <v>0</v>
      </c>
      <c r="O1111" s="56">
        <v>0</v>
      </c>
      <c r="P1111" s="56">
        <v>0</v>
      </c>
      <c r="Q1111">
        <v>1</v>
      </c>
      <c r="R1111">
        <v>1</v>
      </c>
      <c r="S1111">
        <v>11</v>
      </c>
      <c r="T1111">
        <v>8</v>
      </c>
      <c r="U1111">
        <v>3</v>
      </c>
      <c r="V1111">
        <v>1</v>
      </c>
      <c r="W1111" t="s">
        <v>1156</v>
      </c>
      <c r="X1111" t="s">
        <v>7757</v>
      </c>
      <c r="AA1111">
        <v>0</v>
      </c>
      <c r="AB1111">
        <v>0</v>
      </c>
      <c r="AC1111">
        <v>0</v>
      </c>
      <c r="AD1111">
        <v>0</v>
      </c>
      <c r="AE1111">
        <v>0</v>
      </c>
      <c r="AF1111">
        <v>0</v>
      </c>
      <c r="AG1111">
        <v>0</v>
      </c>
      <c r="AJ1111" s="56"/>
      <c r="AK1111" s="56"/>
      <c r="AL1111" s="56"/>
      <c r="AM1111">
        <v>8</v>
      </c>
      <c r="AP1111" t="s">
        <v>1155</v>
      </c>
      <c r="AR1111">
        <v>5</v>
      </c>
      <c r="AS1111" t="s">
        <v>1152</v>
      </c>
      <c r="AT1111">
        <v>1</v>
      </c>
      <c r="AV1111">
        <v>9</v>
      </c>
      <c r="AW1111">
        <v>6</v>
      </c>
      <c r="AX1111">
        <v>3</v>
      </c>
      <c r="AY1111" t="s">
        <v>1148</v>
      </c>
      <c r="AZ1111" t="s">
        <v>1148</v>
      </c>
      <c r="BA1111">
        <v>14</v>
      </c>
      <c r="BD1111">
        <v>1000000000</v>
      </c>
      <c r="BE1111">
        <v>8</v>
      </c>
      <c r="BF1111">
        <v>0.11</v>
      </c>
      <c r="BG1111">
        <v>0</v>
      </c>
      <c r="BH1111">
        <v>0</v>
      </c>
      <c r="BI1111">
        <v>0</v>
      </c>
      <c r="BJ1111">
        <v>0</v>
      </c>
      <c r="BK1111">
        <v>0</v>
      </c>
      <c r="BL1111">
        <v>0</v>
      </c>
      <c r="BM1111">
        <v>8</v>
      </c>
      <c r="BN1111">
        <v>0.11</v>
      </c>
      <c r="BO1111">
        <v>0</v>
      </c>
      <c r="BP1111">
        <v>0</v>
      </c>
      <c r="BR1111">
        <v>0</v>
      </c>
      <c r="BS1111">
        <v>2</v>
      </c>
      <c r="BX1111">
        <v>0</v>
      </c>
      <c r="BY1111">
        <v>0</v>
      </c>
      <c r="BZ1111">
        <v>0</v>
      </c>
      <c r="CA1111">
        <v>8.2200000000000006</v>
      </c>
      <c r="CB1111">
        <v>0</v>
      </c>
      <c r="CC1111">
        <v>1</v>
      </c>
      <c r="CD1111" s="56">
        <v>42341</v>
      </c>
      <c r="CE1111" s="56">
        <v>42342</v>
      </c>
      <c r="CF1111" s="56">
        <v>42342</v>
      </c>
      <c r="CG1111" s="56">
        <v>42419</v>
      </c>
      <c r="CH1111" s="56"/>
      <c r="CI1111" s="56"/>
      <c r="CJ1111">
        <v>0.15</v>
      </c>
      <c r="CK1111">
        <v>0</v>
      </c>
      <c r="CL1111">
        <v>0</v>
      </c>
      <c r="CM1111">
        <v>0</v>
      </c>
      <c r="CN1111">
        <v>0</v>
      </c>
      <c r="CO1111">
        <v>0.49</v>
      </c>
      <c r="CP1111">
        <v>0.47</v>
      </c>
      <c r="CQ1111" t="s">
        <v>1154</v>
      </c>
      <c r="CR1111" t="s">
        <v>1153</v>
      </c>
      <c r="CS1111" t="s">
        <v>1748</v>
      </c>
      <c r="CT1111" t="s">
        <v>1397</v>
      </c>
      <c r="CU1111" t="s">
        <v>1396</v>
      </c>
      <c r="CV1111" t="s">
        <v>4796</v>
      </c>
      <c r="CW1111" t="s">
        <v>1738</v>
      </c>
      <c r="CX1111" t="s">
        <v>853</v>
      </c>
      <c r="DC1111" t="s">
        <v>1387</v>
      </c>
      <c r="DE1111" t="s">
        <v>1392</v>
      </c>
    </row>
    <row r="1112" spans="1:109" x14ac:dyDescent="0.25">
      <c r="A1112" t="s">
        <v>1025</v>
      </c>
      <c r="B1112">
        <v>2</v>
      </c>
      <c r="C1112" s="56">
        <v>42419</v>
      </c>
      <c r="D1112" t="s">
        <v>1153</v>
      </c>
      <c r="E1112" t="s">
        <v>4797</v>
      </c>
      <c r="G1112" t="s">
        <v>4798</v>
      </c>
      <c r="H1112" t="s">
        <v>1144</v>
      </c>
      <c r="I1112" t="s">
        <v>1144</v>
      </c>
      <c r="J1112" t="s">
        <v>1144</v>
      </c>
      <c r="K1112" t="s">
        <v>1144</v>
      </c>
      <c r="L1112">
        <v>23.54</v>
      </c>
      <c r="M1112">
        <v>69.77</v>
      </c>
      <c r="N1112">
        <v>0</v>
      </c>
      <c r="O1112" s="56">
        <v>0</v>
      </c>
      <c r="P1112" s="56">
        <v>0</v>
      </c>
      <c r="Q1112">
        <v>1</v>
      </c>
      <c r="R1112">
        <v>1</v>
      </c>
      <c r="S1112">
        <v>11</v>
      </c>
      <c r="T1112">
        <v>8</v>
      </c>
      <c r="U1112">
        <v>3</v>
      </c>
      <c r="V1112">
        <v>1</v>
      </c>
      <c r="X1112" t="s">
        <v>7755</v>
      </c>
      <c r="AA1112">
        <v>0</v>
      </c>
      <c r="AB1112">
        <v>0</v>
      </c>
      <c r="AC1112">
        <v>0</v>
      </c>
      <c r="AD1112">
        <v>0</v>
      </c>
      <c r="AE1112">
        <v>0</v>
      </c>
      <c r="AF1112">
        <v>0</v>
      </c>
      <c r="AG1112">
        <v>0</v>
      </c>
      <c r="AJ1112" s="56"/>
      <c r="AK1112" s="56"/>
      <c r="AL1112" s="56"/>
      <c r="AM1112">
        <v>2</v>
      </c>
      <c r="AP1112" t="s">
        <v>1155</v>
      </c>
      <c r="AS1112" t="s">
        <v>1152</v>
      </c>
      <c r="AT1112">
        <v>1</v>
      </c>
      <c r="AV1112">
        <v>4</v>
      </c>
      <c r="AW1112">
        <v>3</v>
      </c>
      <c r="AX1112">
        <v>1</v>
      </c>
      <c r="AY1112" t="s">
        <v>1147</v>
      </c>
      <c r="AZ1112" t="s">
        <v>1147</v>
      </c>
      <c r="BA1112">
        <v>4</v>
      </c>
      <c r="BD1112">
        <v>1000000000</v>
      </c>
      <c r="BE1112">
        <v>8</v>
      </c>
      <c r="BF1112">
        <v>-1</v>
      </c>
      <c r="BG1112">
        <v>0</v>
      </c>
      <c r="BH1112">
        <v>0</v>
      </c>
      <c r="BI1112">
        <v>0</v>
      </c>
      <c r="BJ1112">
        <v>0</v>
      </c>
      <c r="BK1112">
        <v>0</v>
      </c>
      <c r="BL1112">
        <v>0</v>
      </c>
      <c r="BM1112">
        <v>8</v>
      </c>
      <c r="BN1112">
        <v>-1</v>
      </c>
      <c r="BO1112">
        <v>0</v>
      </c>
      <c r="BP1112">
        <v>0</v>
      </c>
      <c r="BR1112">
        <v>0</v>
      </c>
      <c r="BS1112">
        <v>1</v>
      </c>
      <c r="BX1112">
        <v>0</v>
      </c>
      <c r="BY1112">
        <v>94.16</v>
      </c>
      <c r="BZ1112">
        <v>0</v>
      </c>
      <c r="CA1112">
        <v>8.57</v>
      </c>
      <c r="CB1112">
        <v>0</v>
      </c>
      <c r="CC1112">
        <v>1</v>
      </c>
      <c r="CD1112" s="56">
        <v>42095</v>
      </c>
      <c r="CE1112" s="56">
        <v>42342</v>
      </c>
      <c r="CF1112" s="56">
        <v>42342</v>
      </c>
      <c r="CG1112" s="56">
        <v>42419</v>
      </c>
      <c r="CH1112" s="56"/>
      <c r="CI1112" s="56"/>
      <c r="CJ1112">
        <v>0</v>
      </c>
      <c r="CK1112">
        <v>0</v>
      </c>
      <c r="CL1112">
        <v>0</v>
      </c>
      <c r="CM1112">
        <v>0</v>
      </c>
      <c r="CN1112">
        <v>0</v>
      </c>
      <c r="CO1112">
        <v>0</v>
      </c>
      <c r="CP1112">
        <v>0.96</v>
      </c>
      <c r="CQ1112" t="s">
        <v>1154</v>
      </c>
      <c r="CR1112" t="s">
        <v>1153</v>
      </c>
      <c r="CS1112" t="s">
        <v>1748</v>
      </c>
      <c r="CT1112" t="s">
        <v>1397</v>
      </c>
      <c r="CU1112" t="s">
        <v>1396</v>
      </c>
      <c r="CV1112" t="s">
        <v>4799</v>
      </c>
      <c r="CW1112" t="s">
        <v>1738</v>
      </c>
      <c r="CX1112" t="s">
        <v>853</v>
      </c>
      <c r="DC1112" t="s">
        <v>1387</v>
      </c>
      <c r="DE1112" t="s">
        <v>1392</v>
      </c>
    </row>
    <row r="1113" spans="1:109" x14ac:dyDescent="0.25">
      <c r="A1113" t="s">
        <v>1025</v>
      </c>
      <c r="B1113">
        <v>10</v>
      </c>
      <c r="C1113" s="56">
        <v>42419</v>
      </c>
      <c r="D1113" t="s">
        <v>1153</v>
      </c>
      <c r="E1113" t="s">
        <v>4800</v>
      </c>
      <c r="G1113" t="s">
        <v>880</v>
      </c>
      <c r="H1113" t="s">
        <v>1144</v>
      </c>
      <c r="I1113" t="s">
        <v>1144</v>
      </c>
      <c r="J1113" t="s">
        <v>1144</v>
      </c>
      <c r="K1113" t="s">
        <v>1144</v>
      </c>
      <c r="L1113">
        <v>135.97</v>
      </c>
      <c r="M1113">
        <v>269.76</v>
      </c>
      <c r="N1113">
        <v>0</v>
      </c>
      <c r="O1113" s="56">
        <v>0</v>
      </c>
      <c r="P1113" s="56">
        <v>0</v>
      </c>
      <c r="Q1113">
        <v>1</v>
      </c>
      <c r="R1113">
        <v>1</v>
      </c>
      <c r="S1113">
        <v>11</v>
      </c>
      <c r="T1113">
        <v>8</v>
      </c>
      <c r="U1113">
        <v>3</v>
      </c>
      <c r="V1113">
        <v>1</v>
      </c>
      <c r="X1113" t="s">
        <v>7764</v>
      </c>
      <c r="AA1113">
        <v>0</v>
      </c>
      <c r="AB1113">
        <v>0</v>
      </c>
      <c r="AC1113">
        <v>0</v>
      </c>
      <c r="AD1113">
        <v>0</v>
      </c>
      <c r="AE1113">
        <v>0</v>
      </c>
      <c r="AF1113">
        <v>0</v>
      </c>
      <c r="AG1113">
        <v>0</v>
      </c>
      <c r="AJ1113" s="56"/>
      <c r="AK1113" s="56"/>
      <c r="AL1113" s="56"/>
      <c r="AP1113" t="s">
        <v>1155</v>
      </c>
      <c r="AR1113">
        <v>2</v>
      </c>
      <c r="AS1113" t="s">
        <v>1152</v>
      </c>
      <c r="AT1113">
        <v>1</v>
      </c>
      <c r="AV1113">
        <v>3</v>
      </c>
      <c r="AW1113">
        <v>2</v>
      </c>
      <c r="AX1113">
        <v>1</v>
      </c>
      <c r="AY1113" t="s">
        <v>1147</v>
      </c>
      <c r="AZ1113" t="s">
        <v>1147</v>
      </c>
      <c r="BA1113">
        <v>10</v>
      </c>
      <c r="BD1113">
        <v>1000000000</v>
      </c>
      <c r="BE1113">
        <v>5</v>
      </c>
      <c r="BF1113">
        <v>-0.67</v>
      </c>
      <c r="BG1113">
        <v>1</v>
      </c>
      <c r="BH1113">
        <v>0</v>
      </c>
      <c r="BI1113">
        <v>0</v>
      </c>
      <c r="BJ1113">
        <v>0</v>
      </c>
      <c r="BK1113">
        <v>0</v>
      </c>
      <c r="BL1113">
        <v>0</v>
      </c>
      <c r="BM1113">
        <v>6</v>
      </c>
      <c r="BN1113">
        <v>-1</v>
      </c>
      <c r="BO1113">
        <v>0</v>
      </c>
      <c r="BP1113">
        <v>0</v>
      </c>
      <c r="BR1113">
        <v>0</v>
      </c>
      <c r="BS1113">
        <v>1</v>
      </c>
      <c r="BX1113">
        <v>0</v>
      </c>
      <c r="BY1113">
        <v>271.94</v>
      </c>
      <c r="BZ1113">
        <v>0</v>
      </c>
      <c r="CA1113">
        <v>4.29</v>
      </c>
      <c r="CB1113">
        <v>0</v>
      </c>
      <c r="CC1113">
        <v>1</v>
      </c>
      <c r="CD1113" s="56">
        <v>42352</v>
      </c>
      <c r="CE1113" s="56">
        <v>42352</v>
      </c>
      <c r="CF1113" s="56">
        <v>42352</v>
      </c>
      <c r="CG1113" s="56">
        <v>42429</v>
      </c>
      <c r="CH1113" s="56"/>
      <c r="CI1113" s="56"/>
      <c r="CJ1113">
        <v>0.34</v>
      </c>
      <c r="CK1113">
        <v>0</v>
      </c>
      <c r="CL1113">
        <v>0</v>
      </c>
      <c r="CM1113">
        <v>0</v>
      </c>
      <c r="CN1113">
        <v>0</v>
      </c>
      <c r="CO1113">
        <v>0</v>
      </c>
      <c r="CP1113">
        <v>0.89</v>
      </c>
      <c r="CQ1113" t="s">
        <v>1154</v>
      </c>
      <c r="CR1113" t="s">
        <v>1153</v>
      </c>
      <c r="CS1113" t="s">
        <v>3128</v>
      </c>
      <c r="CT1113" t="s">
        <v>1397</v>
      </c>
      <c r="CU1113" t="s">
        <v>1396</v>
      </c>
      <c r="CV1113" t="s">
        <v>881</v>
      </c>
      <c r="CW1113" t="s">
        <v>3166</v>
      </c>
      <c r="CX1113" t="s">
        <v>853</v>
      </c>
      <c r="DC1113" t="s">
        <v>3167</v>
      </c>
      <c r="DE1113" t="s">
        <v>1392</v>
      </c>
    </row>
    <row r="1114" spans="1:109" x14ac:dyDescent="0.25">
      <c r="A1114" t="s">
        <v>1025</v>
      </c>
      <c r="B1114">
        <v>2</v>
      </c>
      <c r="C1114" s="56">
        <v>42419</v>
      </c>
      <c r="D1114" t="s">
        <v>1153</v>
      </c>
      <c r="E1114" t="s">
        <v>4801</v>
      </c>
      <c r="G1114" t="s">
        <v>4802</v>
      </c>
      <c r="H1114" t="s">
        <v>1144</v>
      </c>
      <c r="I1114" t="s">
        <v>1144</v>
      </c>
      <c r="J1114" t="s">
        <v>1144</v>
      </c>
      <c r="K1114" t="s">
        <v>1144</v>
      </c>
      <c r="L1114">
        <v>1.92</v>
      </c>
      <c r="M1114">
        <v>5.77</v>
      </c>
      <c r="N1114">
        <v>0</v>
      </c>
      <c r="O1114" s="56">
        <v>0</v>
      </c>
      <c r="P1114" s="56">
        <v>0</v>
      </c>
      <c r="Q1114">
        <v>1</v>
      </c>
      <c r="R1114">
        <v>1</v>
      </c>
      <c r="S1114">
        <v>11</v>
      </c>
      <c r="T1114">
        <v>8</v>
      </c>
      <c r="U1114">
        <v>3</v>
      </c>
      <c r="V1114">
        <v>1</v>
      </c>
      <c r="X1114" t="s">
        <v>7757</v>
      </c>
      <c r="AA1114">
        <v>0</v>
      </c>
      <c r="AB1114">
        <v>0</v>
      </c>
      <c r="AC1114">
        <v>0</v>
      </c>
      <c r="AD1114">
        <v>0</v>
      </c>
      <c r="AE1114">
        <v>0</v>
      </c>
      <c r="AF1114">
        <v>0</v>
      </c>
      <c r="AG1114">
        <v>0</v>
      </c>
      <c r="AJ1114" s="56"/>
      <c r="AK1114" s="56"/>
      <c r="AL1114" s="56"/>
      <c r="AM1114">
        <v>4</v>
      </c>
      <c r="AP1114" t="s">
        <v>1155</v>
      </c>
      <c r="AR1114">
        <v>5</v>
      </c>
      <c r="AS1114" t="s">
        <v>1152</v>
      </c>
      <c r="AT1114">
        <v>1</v>
      </c>
      <c r="AV1114">
        <v>11</v>
      </c>
      <c r="AW1114">
        <v>7</v>
      </c>
      <c r="AX1114">
        <v>4</v>
      </c>
      <c r="AY1114" t="s">
        <v>1147</v>
      </c>
      <c r="AZ1114" t="s">
        <v>1147</v>
      </c>
      <c r="BA1114">
        <v>14</v>
      </c>
      <c r="BD1114">
        <v>1000000000</v>
      </c>
      <c r="BE1114">
        <v>14</v>
      </c>
      <c r="BF1114">
        <v>-0.27</v>
      </c>
      <c r="BG1114">
        <v>0</v>
      </c>
      <c r="BH1114">
        <v>0</v>
      </c>
      <c r="BI1114">
        <v>0</v>
      </c>
      <c r="BJ1114">
        <v>0</v>
      </c>
      <c r="BK1114">
        <v>0</v>
      </c>
      <c r="BL1114">
        <v>0</v>
      </c>
      <c r="BM1114">
        <v>14</v>
      </c>
      <c r="BN1114">
        <v>-0.27</v>
      </c>
      <c r="BO1114">
        <v>0</v>
      </c>
      <c r="BP1114">
        <v>0</v>
      </c>
      <c r="BR1114">
        <v>0</v>
      </c>
      <c r="BS1114">
        <v>3</v>
      </c>
      <c r="BT1114">
        <v>0</v>
      </c>
      <c r="BX1114">
        <v>0</v>
      </c>
      <c r="BY1114">
        <v>5.76</v>
      </c>
      <c r="BZ1114">
        <v>0</v>
      </c>
      <c r="CA1114">
        <v>8.75</v>
      </c>
      <c r="CB1114">
        <v>0</v>
      </c>
      <c r="CC1114">
        <v>1</v>
      </c>
      <c r="CD1114" s="56">
        <v>42341</v>
      </c>
      <c r="CE1114" s="56">
        <v>42342</v>
      </c>
      <c r="CF1114" s="56">
        <v>42342</v>
      </c>
      <c r="CG1114" s="56">
        <v>42419</v>
      </c>
      <c r="CH1114" s="56"/>
      <c r="CI1114" s="56"/>
      <c r="CJ1114">
        <v>0.2</v>
      </c>
      <c r="CK1114">
        <v>0</v>
      </c>
      <c r="CL1114">
        <v>0</v>
      </c>
      <c r="CM1114">
        <v>0</v>
      </c>
      <c r="CN1114">
        <v>0</v>
      </c>
      <c r="CO1114">
        <v>0.55000000000000004</v>
      </c>
      <c r="CP1114">
        <v>0.42</v>
      </c>
      <c r="CQ1114" t="s">
        <v>1154</v>
      </c>
      <c r="CR1114" t="s">
        <v>1153</v>
      </c>
      <c r="CS1114" t="s">
        <v>1748</v>
      </c>
      <c r="CT1114" t="s">
        <v>1397</v>
      </c>
      <c r="CU1114" t="s">
        <v>1396</v>
      </c>
      <c r="CV1114" t="s">
        <v>4803</v>
      </c>
      <c r="CW1114" t="s">
        <v>1738</v>
      </c>
      <c r="CX1114" t="s">
        <v>853</v>
      </c>
      <c r="DC1114" t="s">
        <v>1387</v>
      </c>
      <c r="DE1114" t="s">
        <v>1392</v>
      </c>
    </row>
    <row r="1115" spans="1:109" x14ac:dyDescent="0.25">
      <c r="A1115" t="s">
        <v>1025</v>
      </c>
      <c r="B1115">
        <v>2</v>
      </c>
      <c r="C1115" s="56">
        <v>42419</v>
      </c>
      <c r="D1115" t="s">
        <v>1153</v>
      </c>
      <c r="E1115" t="s">
        <v>4804</v>
      </c>
      <c r="G1115" t="s">
        <v>4805</v>
      </c>
      <c r="H1115" t="s">
        <v>1144</v>
      </c>
      <c r="I1115" t="s">
        <v>1144</v>
      </c>
      <c r="J1115" t="s">
        <v>1144</v>
      </c>
      <c r="K1115" t="s">
        <v>1144</v>
      </c>
      <c r="L1115">
        <v>35.24</v>
      </c>
      <c r="M1115">
        <v>77.569999999999993</v>
      </c>
      <c r="N1115">
        <v>0</v>
      </c>
      <c r="O1115" s="56">
        <v>0</v>
      </c>
      <c r="P1115" s="56">
        <v>0</v>
      </c>
      <c r="Q1115">
        <v>1</v>
      </c>
      <c r="R1115">
        <v>1</v>
      </c>
      <c r="S1115">
        <v>11</v>
      </c>
      <c r="T1115">
        <v>8</v>
      </c>
      <c r="U1115">
        <v>3</v>
      </c>
      <c r="V1115">
        <v>1</v>
      </c>
      <c r="X1115" t="s">
        <v>7755</v>
      </c>
      <c r="AA1115">
        <v>0</v>
      </c>
      <c r="AB1115">
        <v>0</v>
      </c>
      <c r="AC1115">
        <v>0</v>
      </c>
      <c r="AD1115">
        <v>0</v>
      </c>
      <c r="AE1115">
        <v>0</v>
      </c>
      <c r="AF1115">
        <v>0</v>
      </c>
      <c r="AG1115">
        <v>0</v>
      </c>
      <c r="AJ1115" s="56"/>
      <c r="AK1115" s="56"/>
      <c r="AL1115" s="56"/>
      <c r="AM1115">
        <v>1</v>
      </c>
      <c r="AP1115" t="s">
        <v>1155</v>
      </c>
      <c r="AS1115" t="s">
        <v>1152</v>
      </c>
      <c r="AT1115">
        <v>1</v>
      </c>
      <c r="AV1115">
        <v>2</v>
      </c>
      <c r="AW1115">
        <v>2</v>
      </c>
      <c r="AX1115">
        <v>1</v>
      </c>
      <c r="AY1115" t="s">
        <v>1147</v>
      </c>
      <c r="AZ1115" t="s">
        <v>1147</v>
      </c>
      <c r="BA1115">
        <v>2</v>
      </c>
      <c r="BD1115">
        <v>1000000000</v>
      </c>
      <c r="BE1115">
        <v>3</v>
      </c>
      <c r="BF1115">
        <v>-0.5</v>
      </c>
      <c r="BG1115">
        <v>0</v>
      </c>
      <c r="BH1115">
        <v>0</v>
      </c>
      <c r="BI1115">
        <v>0</v>
      </c>
      <c r="BJ1115">
        <v>0</v>
      </c>
      <c r="BK1115">
        <v>0</v>
      </c>
      <c r="BL1115">
        <v>0</v>
      </c>
      <c r="BM1115">
        <v>3</v>
      </c>
      <c r="BN1115">
        <v>-0.5</v>
      </c>
      <c r="BO1115">
        <v>0</v>
      </c>
      <c r="BP1115">
        <v>0</v>
      </c>
      <c r="BR1115">
        <v>0</v>
      </c>
      <c r="BS1115">
        <v>1</v>
      </c>
      <c r="BX1115">
        <v>0</v>
      </c>
      <c r="BY1115">
        <v>35.24</v>
      </c>
      <c r="BZ1115">
        <v>0</v>
      </c>
      <c r="CA1115">
        <v>5.24</v>
      </c>
      <c r="CB1115">
        <v>0</v>
      </c>
      <c r="CC1115">
        <v>1</v>
      </c>
      <c r="CD1115" s="56">
        <v>42095</v>
      </c>
      <c r="CE1115" s="56">
        <v>42342</v>
      </c>
      <c r="CF1115" s="56">
        <v>42342</v>
      </c>
      <c r="CG1115" s="56">
        <v>42419</v>
      </c>
      <c r="CH1115" s="56"/>
      <c r="CI1115" s="56"/>
      <c r="CJ1115">
        <v>0</v>
      </c>
      <c r="CK1115">
        <v>0</v>
      </c>
      <c r="CL1115">
        <v>0</v>
      </c>
      <c r="CM1115">
        <v>0</v>
      </c>
      <c r="CN1115">
        <v>0</v>
      </c>
      <c r="CO1115">
        <v>0</v>
      </c>
      <c r="CP1115">
        <v>0.96</v>
      </c>
      <c r="CQ1115" t="s">
        <v>1154</v>
      </c>
      <c r="CR1115" t="s">
        <v>1153</v>
      </c>
      <c r="CS1115" t="s">
        <v>1748</v>
      </c>
      <c r="CT1115" t="s">
        <v>1397</v>
      </c>
      <c r="CU1115" t="s">
        <v>1396</v>
      </c>
      <c r="CV1115" t="s">
        <v>4806</v>
      </c>
      <c r="CW1115" t="s">
        <v>1738</v>
      </c>
      <c r="CX1115" t="s">
        <v>853</v>
      </c>
      <c r="DC1115" t="s">
        <v>1387</v>
      </c>
      <c r="DE1115" t="s">
        <v>1392</v>
      </c>
    </row>
    <row r="1116" spans="1:109" x14ac:dyDescent="0.25">
      <c r="A1116" t="s">
        <v>1025</v>
      </c>
      <c r="B1116">
        <v>10</v>
      </c>
      <c r="C1116" s="56">
        <v>42419</v>
      </c>
      <c r="D1116" t="s">
        <v>1153</v>
      </c>
      <c r="E1116" t="s">
        <v>4807</v>
      </c>
      <c r="G1116" t="s">
        <v>4808</v>
      </c>
      <c r="H1116" t="s">
        <v>1144</v>
      </c>
      <c r="I1116" t="s">
        <v>1144</v>
      </c>
      <c r="J1116" t="s">
        <v>1144</v>
      </c>
      <c r="K1116" t="s">
        <v>1144</v>
      </c>
      <c r="L1116">
        <v>147.25</v>
      </c>
      <c r="M1116">
        <v>325.36</v>
      </c>
      <c r="N1116">
        <v>0</v>
      </c>
      <c r="O1116" s="56">
        <v>0</v>
      </c>
      <c r="P1116" s="56">
        <v>0</v>
      </c>
      <c r="Q1116">
        <v>1</v>
      </c>
      <c r="R1116">
        <v>1</v>
      </c>
      <c r="S1116">
        <v>11</v>
      </c>
      <c r="T1116">
        <v>8</v>
      </c>
      <c r="U1116">
        <v>3</v>
      </c>
      <c r="V1116">
        <v>1</v>
      </c>
      <c r="W1116" t="s">
        <v>1156</v>
      </c>
      <c r="X1116" t="s">
        <v>7716</v>
      </c>
      <c r="Y1116">
        <v>11</v>
      </c>
      <c r="AA1116">
        <v>0</v>
      </c>
      <c r="AB1116">
        <v>0</v>
      </c>
      <c r="AC1116">
        <v>0</v>
      </c>
      <c r="AD1116">
        <v>0</v>
      </c>
      <c r="AE1116">
        <v>0</v>
      </c>
      <c r="AF1116">
        <v>0</v>
      </c>
      <c r="AG1116">
        <v>0</v>
      </c>
      <c r="AJ1116" s="56"/>
      <c r="AK1116" s="56"/>
      <c r="AL1116" s="56"/>
      <c r="AP1116" t="s">
        <v>1155</v>
      </c>
      <c r="AR1116">
        <v>2</v>
      </c>
      <c r="AS1116" t="s">
        <v>1152</v>
      </c>
      <c r="AT1116">
        <v>1</v>
      </c>
      <c r="AV1116">
        <v>8</v>
      </c>
      <c r="AW1116">
        <v>5</v>
      </c>
      <c r="AX1116">
        <v>3</v>
      </c>
      <c r="AY1116" t="s">
        <v>1148</v>
      </c>
      <c r="AZ1116" t="s">
        <v>1147</v>
      </c>
      <c r="BA1116">
        <v>5</v>
      </c>
      <c r="BD1116">
        <v>1000000000</v>
      </c>
      <c r="BE1116">
        <v>7</v>
      </c>
      <c r="BF1116">
        <v>0.13</v>
      </c>
      <c r="BG1116">
        <v>5</v>
      </c>
      <c r="BH1116">
        <v>0</v>
      </c>
      <c r="BI1116">
        <v>0</v>
      </c>
      <c r="BJ1116">
        <v>0</v>
      </c>
      <c r="BK1116">
        <v>0</v>
      </c>
      <c r="BL1116">
        <v>0</v>
      </c>
      <c r="BM1116">
        <v>12</v>
      </c>
      <c r="BN1116">
        <v>-0.5</v>
      </c>
      <c r="BO1116">
        <v>0</v>
      </c>
      <c r="BP1116">
        <v>0</v>
      </c>
      <c r="BR1116">
        <v>0</v>
      </c>
      <c r="BS1116">
        <v>2</v>
      </c>
      <c r="BX1116">
        <v>0</v>
      </c>
      <c r="BY1116">
        <v>0</v>
      </c>
      <c r="BZ1116">
        <v>0</v>
      </c>
      <c r="CA1116">
        <v>5.28</v>
      </c>
      <c r="CB1116">
        <v>0</v>
      </c>
      <c r="CC1116">
        <v>1</v>
      </c>
      <c r="CD1116" s="56">
        <v>42284</v>
      </c>
      <c r="CE1116" s="56">
        <v>42342</v>
      </c>
      <c r="CF1116" s="56">
        <v>42342</v>
      </c>
      <c r="CG1116" s="56">
        <v>42419</v>
      </c>
      <c r="CH1116" s="56"/>
      <c r="CI1116" s="56"/>
      <c r="CJ1116">
        <v>0.44</v>
      </c>
      <c r="CK1116">
        <v>61</v>
      </c>
      <c r="CL1116">
        <v>0</v>
      </c>
      <c r="CM1116">
        <v>0.79</v>
      </c>
      <c r="CN1116">
        <v>0.14000000000000001</v>
      </c>
      <c r="CO1116">
        <v>0.04</v>
      </c>
      <c r="CP1116">
        <v>0</v>
      </c>
      <c r="CQ1116" t="s">
        <v>1154</v>
      </c>
      <c r="CR1116" t="s">
        <v>1153</v>
      </c>
      <c r="CS1116" t="s">
        <v>3128</v>
      </c>
      <c r="CT1116" t="s">
        <v>1397</v>
      </c>
      <c r="CU1116" t="s">
        <v>1396</v>
      </c>
      <c r="CV1116" t="s">
        <v>4809</v>
      </c>
      <c r="CW1116" t="s">
        <v>3166</v>
      </c>
      <c r="CX1116" t="s">
        <v>853</v>
      </c>
      <c r="DC1116" t="s">
        <v>3167</v>
      </c>
      <c r="DE1116" t="s">
        <v>1392</v>
      </c>
    </row>
    <row r="1117" spans="1:109" x14ac:dyDescent="0.25">
      <c r="A1117" t="s">
        <v>1025</v>
      </c>
      <c r="B1117">
        <v>2</v>
      </c>
      <c r="C1117" s="56">
        <v>42419</v>
      </c>
      <c r="D1117" t="s">
        <v>1153</v>
      </c>
      <c r="E1117" t="s">
        <v>4810</v>
      </c>
      <c r="G1117" t="s">
        <v>4811</v>
      </c>
      <c r="H1117" t="s">
        <v>1144</v>
      </c>
      <c r="I1117" t="s">
        <v>1144</v>
      </c>
      <c r="J1117" t="s">
        <v>1144</v>
      </c>
      <c r="K1117" t="s">
        <v>1144</v>
      </c>
      <c r="L1117">
        <v>0.41</v>
      </c>
      <c r="M1117">
        <v>0.89</v>
      </c>
      <c r="N1117">
        <v>0</v>
      </c>
      <c r="O1117" s="56">
        <v>0</v>
      </c>
      <c r="P1117" s="56">
        <v>0</v>
      </c>
      <c r="Q1117">
        <v>1</v>
      </c>
      <c r="R1117">
        <v>1</v>
      </c>
      <c r="S1117">
        <v>11</v>
      </c>
      <c r="T1117">
        <v>8</v>
      </c>
      <c r="U1117">
        <v>3</v>
      </c>
      <c r="V1117">
        <v>1</v>
      </c>
      <c r="W1117" t="s">
        <v>1156</v>
      </c>
      <c r="X1117" t="s">
        <v>7755</v>
      </c>
      <c r="AA1117">
        <v>0</v>
      </c>
      <c r="AB1117">
        <v>0</v>
      </c>
      <c r="AC1117">
        <v>0</v>
      </c>
      <c r="AD1117">
        <v>0</v>
      </c>
      <c r="AE1117">
        <v>0</v>
      </c>
      <c r="AF1117">
        <v>0</v>
      </c>
      <c r="AG1117">
        <v>0</v>
      </c>
      <c r="AJ1117" s="56"/>
      <c r="AK1117" s="56"/>
      <c r="AL1117" s="56"/>
      <c r="AP1117" t="s">
        <v>1155</v>
      </c>
      <c r="AR1117">
        <v>5</v>
      </c>
      <c r="AS1117" t="s">
        <v>1152</v>
      </c>
      <c r="AT1117">
        <v>1</v>
      </c>
      <c r="AV1117">
        <v>50</v>
      </c>
      <c r="AW1117">
        <v>33</v>
      </c>
      <c r="AX1117">
        <v>17</v>
      </c>
      <c r="AY1117" t="s">
        <v>1148</v>
      </c>
      <c r="AZ1117" t="s">
        <v>1148</v>
      </c>
      <c r="BA1117">
        <v>50</v>
      </c>
      <c r="BD1117">
        <v>1000000000</v>
      </c>
      <c r="BE1117">
        <v>49</v>
      </c>
      <c r="BF1117">
        <v>0.02</v>
      </c>
      <c r="BG1117">
        <v>0</v>
      </c>
      <c r="BH1117">
        <v>0</v>
      </c>
      <c r="BI1117">
        <v>0</v>
      </c>
      <c r="BJ1117">
        <v>0</v>
      </c>
      <c r="BK1117">
        <v>0</v>
      </c>
      <c r="BL1117">
        <v>0</v>
      </c>
      <c r="BM1117">
        <v>49</v>
      </c>
      <c r="BN1117">
        <v>0.02</v>
      </c>
      <c r="BO1117">
        <v>0</v>
      </c>
      <c r="BP1117">
        <v>0</v>
      </c>
      <c r="BR1117">
        <v>0</v>
      </c>
      <c r="BS1117">
        <v>14</v>
      </c>
      <c r="BX1117">
        <v>0</v>
      </c>
      <c r="BY1117">
        <v>0</v>
      </c>
      <c r="BZ1117">
        <v>0</v>
      </c>
      <c r="CA1117">
        <v>5.1100000000000003</v>
      </c>
      <c r="CB1117">
        <v>0</v>
      </c>
      <c r="CC1117">
        <v>1</v>
      </c>
      <c r="CD1117" s="56">
        <v>42095</v>
      </c>
      <c r="CE1117" s="56">
        <v>42342</v>
      </c>
      <c r="CF1117" s="56">
        <v>42342</v>
      </c>
      <c r="CG1117" s="56">
        <v>42419</v>
      </c>
      <c r="CH1117" s="56"/>
      <c r="CI1117" s="56"/>
      <c r="CJ1117">
        <v>0.03</v>
      </c>
      <c r="CK1117">
        <v>0</v>
      </c>
      <c r="CL1117">
        <v>0</v>
      </c>
      <c r="CM1117">
        <v>0</v>
      </c>
      <c r="CN1117">
        <v>0</v>
      </c>
      <c r="CO1117">
        <v>0.05</v>
      </c>
      <c r="CP1117">
        <v>0.91</v>
      </c>
      <c r="CQ1117" t="s">
        <v>1154</v>
      </c>
      <c r="CR1117" t="s">
        <v>1153</v>
      </c>
      <c r="CS1117" t="s">
        <v>1748</v>
      </c>
      <c r="CT1117" t="s">
        <v>1397</v>
      </c>
      <c r="CU1117" t="s">
        <v>1396</v>
      </c>
      <c r="CV1117" t="s">
        <v>4812</v>
      </c>
      <c r="CW1117" t="s">
        <v>1738</v>
      </c>
      <c r="CX1117" t="s">
        <v>853</v>
      </c>
      <c r="DC1117" t="s">
        <v>1387</v>
      </c>
      <c r="DE1117" t="s">
        <v>1392</v>
      </c>
    </row>
    <row r="1118" spans="1:109" x14ac:dyDescent="0.25">
      <c r="A1118" t="s">
        <v>1025</v>
      </c>
      <c r="B1118">
        <v>2</v>
      </c>
      <c r="C1118" s="56">
        <v>42419</v>
      </c>
      <c r="D1118" t="s">
        <v>1153</v>
      </c>
      <c r="E1118" t="s">
        <v>4813</v>
      </c>
      <c r="G1118" t="s">
        <v>4814</v>
      </c>
      <c r="H1118" t="s">
        <v>1144</v>
      </c>
      <c r="I1118" t="s">
        <v>1144</v>
      </c>
      <c r="J1118" t="s">
        <v>1144</v>
      </c>
      <c r="K1118" t="s">
        <v>1144</v>
      </c>
      <c r="L1118">
        <v>1.33</v>
      </c>
      <c r="M1118">
        <v>6.38</v>
      </c>
      <c r="N1118">
        <v>0</v>
      </c>
      <c r="O1118" s="56">
        <v>0</v>
      </c>
      <c r="P1118" s="56">
        <v>0</v>
      </c>
      <c r="Q1118">
        <v>1</v>
      </c>
      <c r="R1118">
        <v>1</v>
      </c>
      <c r="S1118">
        <v>11</v>
      </c>
      <c r="T1118">
        <v>8</v>
      </c>
      <c r="U1118">
        <v>3</v>
      </c>
      <c r="V1118">
        <v>1</v>
      </c>
      <c r="W1118" t="s">
        <v>1156</v>
      </c>
      <c r="X1118" t="s">
        <v>7755</v>
      </c>
      <c r="Y1118">
        <v>24</v>
      </c>
      <c r="AA1118">
        <v>0</v>
      </c>
      <c r="AB1118">
        <v>0</v>
      </c>
      <c r="AC1118">
        <v>0</v>
      </c>
      <c r="AD1118">
        <v>0</v>
      </c>
      <c r="AE1118">
        <v>0</v>
      </c>
      <c r="AF1118">
        <v>0</v>
      </c>
      <c r="AG1118">
        <v>0</v>
      </c>
      <c r="AJ1118" s="56"/>
      <c r="AK1118" s="56"/>
      <c r="AL1118" s="56"/>
      <c r="AM1118">
        <v>3</v>
      </c>
      <c r="AP1118" t="s">
        <v>1155</v>
      </c>
      <c r="AR1118">
        <v>5</v>
      </c>
      <c r="AS1118" t="s">
        <v>1152</v>
      </c>
      <c r="AT1118">
        <v>1</v>
      </c>
      <c r="AV1118">
        <v>35</v>
      </c>
      <c r="AW1118">
        <v>23</v>
      </c>
      <c r="AX1118">
        <v>12</v>
      </c>
      <c r="AY1118" t="s">
        <v>1148</v>
      </c>
      <c r="AZ1118" t="s">
        <v>1148</v>
      </c>
      <c r="BA1118">
        <v>35</v>
      </c>
      <c r="BD1118">
        <v>1000000000</v>
      </c>
      <c r="BE1118">
        <v>35</v>
      </c>
      <c r="BF1118">
        <v>0</v>
      </c>
      <c r="BG1118">
        <v>0</v>
      </c>
      <c r="BH1118">
        <v>0</v>
      </c>
      <c r="BI1118">
        <v>0</v>
      </c>
      <c r="BJ1118">
        <v>0</v>
      </c>
      <c r="BK1118">
        <v>0</v>
      </c>
      <c r="BL1118">
        <v>0</v>
      </c>
      <c r="BM1118">
        <v>35</v>
      </c>
      <c r="BN1118">
        <v>0</v>
      </c>
      <c r="BO1118">
        <v>0</v>
      </c>
      <c r="BP1118">
        <v>0</v>
      </c>
      <c r="BR1118">
        <v>0</v>
      </c>
      <c r="BS1118">
        <v>10</v>
      </c>
      <c r="BX1118">
        <v>0</v>
      </c>
      <c r="BY1118">
        <v>0</v>
      </c>
      <c r="BZ1118">
        <v>0</v>
      </c>
      <c r="CA1118">
        <v>16.57</v>
      </c>
      <c r="CB1118">
        <v>0</v>
      </c>
      <c r="CC1118">
        <v>1</v>
      </c>
      <c r="CD1118" s="56">
        <v>42095</v>
      </c>
      <c r="CE1118" s="56">
        <v>42342</v>
      </c>
      <c r="CF1118" s="56">
        <v>42342</v>
      </c>
      <c r="CG1118" s="56">
        <v>42419</v>
      </c>
      <c r="CH1118" s="56"/>
      <c r="CI1118" s="56"/>
      <c r="CJ1118">
        <v>0.01</v>
      </c>
      <c r="CK1118">
        <v>0</v>
      </c>
      <c r="CL1118">
        <v>0</v>
      </c>
      <c r="CM1118">
        <v>0</v>
      </c>
      <c r="CN1118">
        <v>0</v>
      </c>
      <c r="CO1118">
        <v>0.92</v>
      </c>
      <c r="CP1118">
        <v>0.04</v>
      </c>
      <c r="CQ1118" t="s">
        <v>1154</v>
      </c>
      <c r="CR1118" t="s">
        <v>1153</v>
      </c>
      <c r="CS1118" t="s">
        <v>1748</v>
      </c>
      <c r="CT1118" t="s">
        <v>1397</v>
      </c>
      <c r="CU1118" t="s">
        <v>1396</v>
      </c>
      <c r="CV1118" t="s">
        <v>7691</v>
      </c>
      <c r="CW1118" t="s">
        <v>1738</v>
      </c>
      <c r="CX1118" t="s">
        <v>853</v>
      </c>
      <c r="DC1118" t="s">
        <v>1387</v>
      </c>
      <c r="DE1118" t="s">
        <v>1392</v>
      </c>
    </row>
    <row r="1119" spans="1:109" x14ac:dyDescent="0.25">
      <c r="A1119" t="s">
        <v>1025</v>
      </c>
      <c r="B1119">
        <v>2</v>
      </c>
      <c r="C1119" s="56">
        <v>42419</v>
      </c>
      <c r="D1119" t="s">
        <v>1153</v>
      </c>
      <c r="E1119" t="s">
        <v>4815</v>
      </c>
      <c r="G1119" t="s">
        <v>4816</v>
      </c>
      <c r="H1119" t="s">
        <v>1144</v>
      </c>
      <c r="I1119" t="s">
        <v>1144</v>
      </c>
      <c r="J1119" t="s">
        <v>1144</v>
      </c>
      <c r="K1119" t="s">
        <v>1144</v>
      </c>
      <c r="L1119">
        <v>4.21</v>
      </c>
      <c r="M1119">
        <v>8.7799999999999994</v>
      </c>
      <c r="N1119">
        <v>0</v>
      </c>
      <c r="O1119" s="56">
        <v>0</v>
      </c>
      <c r="P1119" s="56">
        <v>0</v>
      </c>
      <c r="Q1119">
        <v>1</v>
      </c>
      <c r="R1119">
        <v>1</v>
      </c>
      <c r="S1119">
        <v>11</v>
      </c>
      <c r="T1119">
        <v>8</v>
      </c>
      <c r="U1119">
        <v>3</v>
      </c>
      <c r="V1119">
        <v>1</v>
      </c>
      <c r="X1119" t="s">
        <v>7755</v>
      </c>
      <c r="AA1119">
        <v>0</v>
      </c>
      <c r="AB1119">
        <v>0</v>
      </c>
      <c r="AC1119">
        <v>0</v>
      </c>
      <c r="AD1119">
        <v>0</v>
      </c>
      <c r="AE1119">
        <v>0</v>
      </c>
      <c r="AF1119">
        <v>0</v>
      </c>
      <c r="AG1119">
        <v>0</v>
      </c>
      <c r="AJ1119" s="56"/>
      <c r="AK1119" s="56"/>
      <c r="AL1119" s="56"/>
      <c r="AM1119">
        <v>1</v>
      </c>
      <c r="AP1119" t="s">
        <v>1155</v>
      </c>
      <c r="AS1119" t="s">
        <v>1152</v>
      </c>
      <c r="AT1119">
        <v>1</v>
      </c>
      <c r="AV1119">
        <v>3</v>
      </c>
      <c r="AW1119">
        <v>2</v>
      </c>
      <c r="AX1119">
        <v>1</v>
      </c>
      <c r="AY1119" t="s">
        <v>1147</v>
      </c>
      <c r="AZ1119" t="s">
        <v>1147</v>
      </c>
      <c r="BA1119">
        <v>3</v>
      </c>
      <c r="BD1119">
        <v>1000000000</v>
      </c>
      <c r="BE1119">
        <v>4</v>
      </c>
      <c r="BF1119">
        <v>-0.33</v>
      </c>
      <c r="BG1119">
        <v>0</v>
      </c>
      <c r="BH1119">
        <v>0</v>
      </c>
      <c r="BI1119">
        <v>0</v>
      </c>
      <c r="BJ1119">
        <v>0</v>
      </c>
      <c r="BK1119">
        <v>0</v>
      </c>
      <c r="BL1119">
        <v>0</v>
      </c>
      <c r="BM1119">
        <v>4</v>
      </c>
      <c r="BN1119">
        <v>-0.33</v>
      </c>
      <c r="BO1119">
        <v>0</v>
      </c>
      <c r="BP1119">
        <v>0</v>
      </c>
      <c r="BR1119">
        <v>0</v>
      </c>
      <c r="BS1119">
        <v>1</v>
      </c>
      <c r="BX1119">
        <v>0</v>
      </c>
      <c r="BY1119">
        <v>4.21</v>
      </c>
      <c r="BZ1119">
        <v>0</v>
      </c>
      <c r="CA1119">
        <v>4.74</v>
      </c>
      <c r="CB1119">
        <v>0</v>
      </c>
      <c r="CC1119">
        <v>1</v>
      </c>
      <c r="CD1119" s="56">
        <v>42095</v>
      </c>
      <c r="CE1119" s="56">
        <v>42342</v>
      </c>
      <c r="CF1119" s="56">
        <v>42342</v>
      </c>
      <c r="CG1119" s="56">
        <v>42419</v>
      </c>
      <c r="CH1119" s="56"/>
      <c r="CI1119" s="56"/>
      <c r="CJ1119">
        <v>0</v>
      </c>
      <c r="CK1119">
        <v>0</v>
      </c>
      <c r="CL1119">
        <v>0</v>
      </c>
      <c r="CM1119">
        <v>0</v>
      </c>
      <c r="CN1119">
        <v>0</v>
      </c>
      <c r="CO1119">
        <v>0</v>
      </c>
      <c r="CP1119">
        <v>0.96</v>
      </c>
      <c r="CQ1119" t="s">
        <v>1154</v>
      </c>
      <c r="CR1119" t="s">
        <v>1153</v>
      </c>
      <c r="CS1119" t="s">
        <v>1748</v>
      </c>
      <c r="CT1119" t="s">
        <v>1397</v>
      </c>
      <c r="CU1119" t="s">
        <v>1396</v>
      </c>
      <c r="CV1119" t="s">
        <v>7692</v>
      </c>
      <c r="CW1119" t="s">
        <v>1738</v>
      </c>
      <c r="CX1119" t="s">
        <v>853</v>
      </c>
      <c r="DC1119" t="s">
        <v>1387</v>
      </c>
      <c r="DE1119" t="s">
        <v>1392</v>
      </c>
    </row>
    <row r="1120" spans="1:109" x14ac:dyDescent="0.25">
      <c r="A1120" t="s">
        <v>1025</v>
      </c>
      <c r="B1120">
        <v>2</v>
      </c>
      <c r="C1120" s="56">
        <v>42419</v>
      </c>
      <c r="D1120" t="s">
        <v>1153</v>
      </c>
      <c r="E1120" t="s">
        <v>4817</v>
      </c>
      <c r="G1120" t="s">
        <v>4818</v>
      </c>
      <c r="H1120" t="s">
        <v>1144</v>
      </c>
      <c r="I1120" t="s">
        <v>1144</v>
      </c>
      <c r="J1120" t="s">
        <v>1144</v>
      </c>
      <c r="K1120" t="s">
        <v>1144</v>
      </c>
      <c r="L1120">
        <v>15.35</v>
      </c>
      <c r="M1120">
        <v>41.48</v>
      </c>
      <c r="N1120">
        <v>0</v>
      </c>
      <c r="O1120" s="56">
        <v>0</v>
      </c>
      <c r="P1120" s="56">
        <v>0</v>
      </c>
      <c r="Q1120">
        <v>1</v>
      </c>
      <c r="R1120">
        <v>1</v>
      </c>
      <c r="S1120">
        <v>11</v>
      </c>
      <c r="T1120">
        <v>8</v>
      </c>
      <c r="U1120">
        <v>3</v>
      </c>
      <c r="V1120">
        <v>1</v>
      </c>
      <c r="X1120" t="s">
        <v>7757</v>
      </c>
      <c r="AA1120">
        <v>0</v>
      </c>
      <c r="AB1120">
        <v>0</v>
      </c>
      <c r="AC1120">
        <v>0</v>
      </c>
      <c r="AD1120">
        <v>0</v>
      </c>
      <c r="AE1120">
        <v>0</v>
      </c>
      <c r="AF1120">
        <v>0</v>
      </c>
      <c r="AG1120">
        <v>0</v>
      </c>
      <c r="AJ1120" s="56"/>
      <c r="AK1120" s="56"/>
      <c r="AL1120" s="56"/>
      <c r="AM1120">
        <v>2</v>
      </c>
      <c r="AP1120" t="s">
        <v>1155</v>
      </c>
      <c r="AR1120">
        <v>2</v>
      </c>
      <c r="AS1120" t="s">
        <v>1152</v>
      </c>
      <c r="AT1120">
        <v>1</v>
      </c>
      <c r="AV1120">
        <v>3</v>
      </c>
      <c r="AW1120">
        <v>2</v>
      </c>
      <c r="AX1120">
        <v>1</v>
      </c>
      <c r="AY1120" t="s">
        <v>1147</v>
      </c>
      <c r="AZ1120" t="s">
        <v>1147</v>
      </c>
      <c r="BA1120">
        <v>5</v>
      </c>
      <c r="BD1120">
        <v>1000000000</v>
      </c>
      <c r="BE1120">
        <v>6</v>
      </c>
      <c r="BF1120">
        <v>-1</v>
      </c>
      <c r="BG1120">
        <v>0</v>
      </c>
      <c r="BH1120">
        <v>0</v>
      </c>
      <c r="BI1120">
        <v>0</v>
      </c>
      <c r="BJ1120">
        <v>0</v>
      </c>
      <c r="BK1120">
        <v>0</v>
      </c>
      <c r="BL1120">
        <v>0</v>
      </c>
      <c r="BM1120">
        <v>6</v>
      </c>
      <c r="BN1120">
        <v>-1</v>
      </c>
      <c r="BO1120">
        <v>0</v>
      </c>
      <c r="BP1120">
        <v>0</v>
      </c>
      <c r="BR1120">
        <v>0</v>
      </c>
      <c r="BS1120">
        <v>1</v>
      </c>
      <c r="BX1120">
        <v>0</v>
      </c>
      <c r="BY1120">
        <v>46.05</v>
      </c>
      <c r="BZ1120">
        <v>0</v>
      </c>
      <c r="CA1120">
        <v>7.43</v>
      </c>
      <c r="CB1120">
        <v>0</v>
      </c>
      <c r="CC1120">
        <v>1</v>
      </c>
      <c r="CD1120" s="56">
        <v>42341</v>
      </c>
      <c r="CE1120" s="56">
        <v>42342</v>
      </c>
      <c r="CF1120" s="56">
        <v>42342</v>
      </c>
      <c r="CG1120" s="56">
        <v>42419</v>
      </c>
      <c r="CH1120" s="56"/>
      <c r="CI1120" s="56"/>
      <c r="CJ1120">
        <v>0.11</v>
      </c>
      <c r="CK1120">
        <v>0</v>
      </c>
      <c r="CL1120">
        <v>0</v>
      </c>
      <c r="CM1120">
        <v>0</v>
      </c>
      <c r="CN1120">
        <v>0</v>
      </c>
      <c r="CO1120">
        <v>0</v>
      </c>
      <c r="CP1120">
        <v>0.96</v>
      </c>
      <c r="CQ1120" t="s">
        <v>1154</v>
      </c>
      <c r="CR1120" t="s">
        <v>1153</v>
      </c>
      <c r="CS1120" t="s">
        <v>1748</v>
      </c>
      <c r="CT1120" t="s">
        <v>1397</v>
      </c>
      <c r="CU1120" t="s">
        <v>1396</v>
      </c>
      <c r="CV1120" t="s">
        <v>7693</v>
      </c>
      <c r="CW1120" t="s">
        <v>1738</v>
      </c>
      <c r="CX1120" t="s">
        <v>853</v>
      </c>
      <c r="DC1120" t="s">
        <v>1387</v>
      </c>
      <c r="DE1120" t="s">
        <v>1392</v>
      </c>
    </row>
    <row r="1121" spans="1:109" x14ac:dyDescent="0.25">
      <c r="A1121" t="s">
        <v>1025</v>
      </c>
      <c r="B1121">
        <v>2</v>
      </c>
      <c r="C1121" s="56">
        <v>42419</v>
      </c>
      <c r="D1121" t="s">
        <v>1153</v>
      </c>
      <c r="E1121" t="s">
        <v>4819</v>
      </c>
      <c r="G1121" t="s">
        <v>4820</v>
      </c>
      <c r="H1121" t="s">
        <v>1144</v>
      </c>
      <c r="I1121" t="s">
        <v>1144</v>
      </c>
      <c r="J1121" t="s">
        <v>1144</v>
      </c>
      <c r="K1121" t="s">
        <v>1144</v>
      </c>
      <c r="L1121">
        <v>0.86</v>
      </c>
      <c r="M1121">
        <v>1.94</v>
      </c>
      <c r="N1121">
        <v>0</v>
      </c>
      <c r="O1121" s="56">
        <v>0</v>
      </c>
      <c r="P1121" s="56">
        <v>0</v>
      </c>
      <c r="Q1121">
        <v>1</v>
      </c>
      <c r="R1121">
        <v>1</v>
      </c>
      <c r="S1121">
        <v>11</v>
      </c>
      <c r="T1121">
        <v>8</v>
      </c>
      <c r="U1121">
        <v>3</v>
      </c>
      <c r="V1121">
        <v>1</v>
      </c>
      <c r="X1121" t="s">
        <v>7755</v>
      </c>
      <c r="AA1121">
        <v>0</v>
      </c>
      <c r="AB1121">
        <v>0</v>
      </c>
      <c r="AC1121">
        <v>0</v>
      </c>
      <c r="AD1121">
        <v>0</v>
      </c>
      <c r="AE1121">
        <v>0</v>
      </c>
      <c r="AF1121">
        <v>0</v>
      </c>
      <c r="AG1121">
        <v>0</v>
      </c>
      <c r="AJ1121" s="56"/>
      <c r="AK1121" s="56"/>
      <c r="AL1121" s="56"/>
      <c r="AM1121">
        <v>2</v>
      </c>
      <c r="AP1121" t="s">
        <v>1155</v>
      </c>
      <c r="AS1121" t="s">
        <v>1152</v>
      </c>
      <c r="AT1121">
        <v>1</v>
      </c>
      <c r="AV1121">
        <v>3</v>
      </c>
      <c r="AW1121">
        <v>2</v>
      </c>
      <c r="AX1121">
        <v>1</v>
      </c>
      <c r="AY1121" t="s">
        <v>1147</v>
      </c>
      <c r="AZ1121" t="s">
        <v>1147</v>
      </c>
      <c r="BA1121">
        <v>3</v>
      </c>
      <c r="BD1121">
        <v>1000000000</v>
      </c>
      <c r="BE1121">
        <v>4</v>
      </c>
      <c r="BF1121">
        <v>-0.33</v>
      </c>
      <c r="BG1121">
        <v>0</v>
      </c>
      <c r="BH1121">
        <v>0</v>
      </c>
      <c r="BI1121">
        <v>0</v>
      </c>
      <c r="BJ1121">
        <v>0</v>
      </c>
      <c r="BK1121">
        <v>0</v>
      </c>
      <c r="BL1121">
        <v>0</v>
      </c>
      <c r="BM1121">
        <v>4</v>
      </c>
      <c r="BN1121">
        <v>-0.33</v>
      </c>
      <c r="BO1121">
        <v>0</v>
      </c>
      <c r="BP1121">
        <v>0</v>
      </c>
      <c r="BR1121">
        <v>0</v>
      </c>
      <c r="BS1121">
        <v>1</v>
      </c>
      <c r="BX1121">
        <v>0</v>
      </c>
      <c r="BY1121">
        <v>0.86</v>
      </c>
      <c r="BZ1121">
        <v>0</v>
      </c>
      <c r="CA1121">
        <v>5.48</v>
      </c>
      <c r="CB1121">
        <v>0</v>
      </c>
      <c r="CC1121">
        <v>1</v>
      </c>
      <c r="CD1121" s="56">
        <v>42095</v>
      </c>
      <c r="CE1121" s="56">
        <v>42342</v>
      </c>
      <c r="CF1121" s="56">
        <v>42342</v>
      </c>
      <c r="CG1121" s="56">
        <v>42419</v>
      </c>
      <c r="CH1121" s="56"/>
      <c r="CI1121" s="56"/>
      <c r="CJ1121">
        <v>0</v>
      </c>
      <c r="CK1121">
        <v>0</v>
      </c>
      <c r="CL1121">
        <v>0</v>
      </c>
      <c r="CM1121">
        <v>0</v>
      </c>
      <c r="CN1121">
        <v>0</v>
      </c>
      <c r="CO1121">
        <v>0</v>
      </c>
      <c r="CP1121">
        <v>0.96</v>
      </c>
      <c r="CQ1121" t="s">
        <v>1154</v>
      </c>
      <c r="CR1121" t="s">
        <v>1153</v>
      </c>
      <c r="CS1121" t="s">
        <v>1748</v>
      </c>
      <c r="CT1121" t="s">
        <v>1397</v>
      </c>
      <c r="CU1121" t="s">
        <v>1396</v>
      </c>
      <c r="CV1121" t="s">
        <v>7694</v>
      </c>
      <c r="CW1121" t="s">
        <v>1738</v>
      </c>
      <c r="CX1121" t="s">
        <v>853</v>
      </c>
      <c r="DC1121" t="s">
        <v>1387</v>
      </c>
      <c r="DE1121" t="s">
        <v>1392</v>
      </c>
    </row>
    <row r="1122" spans="1:109" x14ac:dyDescent="0.25">
      <c r="A1122" t="s">
        <v>1025</v>
      </c>
      <c r="B1122">
        <v>2</v>
      </c>
      <c r="C1122" s="56">
        <v>42419</v>
      </c>
      <c r="D1122" t="s">
        <v>1153</v>
      </c>
      <c r="E1122" t="s">
        <v>4821</v>
      </c>
      <c r="G1122" t="s">
        <v>4822</v>
      </c>
      <c r="H1122" t="s">
        <v>1144</v>
      </c>
      <c r="I1122" t="s">
        <v>1144</v>
      </c>
      <c r="J1122" t="s">
        <v>1144</v>
      </c>
      <c r="K1122" t="s">
        <v>1144</v>
      </c>
      <c r="L1122">
        <v>0.91</v>
      </c>
      <c r="M1122">
        <v>4.88</v>
      </c>
      <c r="N1122">
        <v>0</v>
      </c>
      <c r="O1122" s="56">
        <v>0</v>
      </c>
      <c r="P1122" s="56">
        <v>0</v>
      </c>
      <c r="Q1122">
        <v>1</v>
      </c>
      <c r="R1122">
        <v>1</v>
      </c>
      <c r="S1122">
        <v>11</v>
      </c>
      <c r="T1122">
        <v>8</v>
      </c>
      <c r="U1122">
        <v>3</v>
      </c>
      <c r="V1122">
        <v>1</v>
      </c>
      <c r="W1122" t="s">
        <v>1156</v>
      </c>
      <c r="X1122" t="s">
        <v>7755</v>
      </c>
      <c r="AA1122">
        <v>0</v>
      </c>
      <c r="AB1122">
        <v>0</v>
      </c>
      <c r="AC1122">
        <v>0</v>
      </c>
      <c r="AD1122">
        <v>0</v>
      </c>
      <c r="AE1122">
        <v>0</v>
      </c>
      <c r="AF1122">
        <v>0</v>
      </c>
      <c r="AG1122">
        <v>0</v>
      </c>
      <c r="AJ1122" s="56"/>
      <c r="AK1122" s="56"/>
      <c r="AL1122" s="56"/>
      <c r="AP1122" t="s">
        <v>1155</v>
      </c>
      <c r="AR1122">
        <v>5</v>
      </c>
      <c r="AS1122" t="s">
        <v>1152</v>
      </c>
      <c r="AT1122">
        <v>1</v>
      </c>
      <c r="AV1122">
        <v>15</v>
      </c>
      <c r="AW1122">
        <v>10</v>
      </c>
      <c r="AX1122">
        <v>5</v>
      </c>
      <c r="AY1122" t="s">
        <v>1148</v>
      </c>
      <c r="AZ1122" t="s">
        <v>1148</v>
      </c>
      <c r="BA1122">
        <v>15</v>
      </c>
      <c r="BD1122">
        <v>1000000000</v>
      </c>
      <c r="BE1122">
        <v>15</v>
      </c>
      <c r="BF1122">
        <v>0</v>
      </c>
      <c r="BG1122">
        <v>0</v>
      </c>
      <c r="BH1122">
        <v>0</v>
      </c>
      <c r="BI1122">
        <v>0</v>
      </c>
      <c r="BJ1122">
        <v>0</v>
      </c>
      <c r="BK1122">
        <v>0</v>
      </c>
      <c r="BL1122">
        <v>0</v>
      </c>
      <c r="BM1122">
        <v>15</v>
      </c>
      <c r="BN1122">
        <v>0</v>
      </c>
      <c r="BO1122">
        <v>0</v>
      </c>
      <c r="BP1122">
        <v>0</v>
      </c>
      <c r="BR1122">
        <v>0</v>
      </c>
      <c r="BS1122">
        <v>4</v>
      </c>
      <c r="BX1122">
        <v>0</v>
      </c>
      <c r="BY1122">
        <v>0</v>
      </c>
      <c r="BZ1122">
        <v>0</v>
      </c>
      <c r="CA1122">
        <v>19.04</v>
      </c>
      <c r="CB1122">
        <v>0</v>
      </c>
      <c r="CC1122">
        <v>1</v>
      </c>
      <c r="CD1122" s="56">
        <v>42095</v>
      </c>
      <c r="CE1122" s="56">
        <v>42342</v>
      </c>
      <c r="CF1122" s="56">
        <v>42342</v>
      </c>
      <c r="CG1122" s="56">
        <v>42419</v>
      </c>
      <c r="CH1122" s="56"/>
      <c r="CI1122" s="56"/>
      <c r="CJ1122">
        <v>0.02</v>
      </c>
      <c r="CK1122">
        <v>0</v>
      </c>
      <c r="CL1122">
        <v>0</v>
      </c>
      <c r="CM1122">
        <v>0</v>
      </c>
      <c r="CN1122">
        <v>0</v>
      </c>
      <c r="CO1122">
        <v>0.12</v>
      </c>
      <c r="CP1122">
        <v>0.84</v>
      </c>
      <c r="CQ1122" t="s">
        <v>1154</v>
      </c>
      <c r="CR1122" t="s">
        <v>1153</v>
      </c>
      <c r="CS1122" t="s">
        <v>1748</v>
      </c>
      <c r="CT1122" t="s">
        <v>1397</v>
      </c>
      <c r="CU1122" t="s">
        <v>1396</v>
      </c>
      <c r="CV1122" t="s">
        <v>4823</v>
      </c>
      <c r="CW1122" t="s">
        <v>1390</v>
      </c>
      <c r="CX1122" t="s">
        <v>853</v>
      </c>
      <c r="DC1122" t="s">
        <v>1387</v>
      </c>
      <c r="DE1122" t="s">
        <v>1392</v>
      </c>
    </row>
    <row r="1123" spans="1:109" x14ac:dyDescent="0.25">
      <c r="A1123" t="s">
        <v>1025</v>
      </c>
      <c r="B1123">
        <v>2</v>
      </c>
      <c r="C1123" s="56">
        <v>42419</v>
      </c>
      <c r="D1123" t="s">
        <v>1153</v>
      </c>
      <c r="E1123" t="s">
        <v>4824</v>
      </c>
      <c r="G1123" t="s">
        <v>4825</v>
      </c>
      <c r="H1123" t="s">
        <v>1144</v>
      </c>
      <c r="I1123" t="s">
        <v>1144</v>
      </c>
      <c r="J1123" t="s">
        <v>1144</v>
      </c>
      <c r="K1123" t="s">
        <v>1144</v>
      </c>
      <c r="L1123">
        <v>1.34</v>
      </c>
      <c r="M1123">
        <v>4.07</v>
      </c>
      <c r="N1123">
        <v>0</v>
      </c>
      <c r="O1123" s="56">
        <v>0</v>
      </c>
      <c r="P1123" s="56">
        <v>0</v>
      </c>
      <c r="Q1123">
        <v>1</v>
      </c>
      <c r="R1123">
        <v>1</v>
      </c>
      <c r="S1123">
        <v>11</v>
      </c>
      <c r="T1123">
        <v>8</v>
      </c>
      <c r="U1123">
        <v>3</v>
      </c>
      <c r="V1123">
        <v>1</v>
      </c>
      <c r="X1123" t="s">
        <v>7755</v>
      </c>
      <c r="AA1123">
        <v>0</v>
      </c>
      <c r="AB1123">
        <v>0</v>
      </c>
      <c r="AC1123">
        <v>0</v>
      </c>
      <c r="AD1123">
        <v>0</v>
      </c>
      <c r="AE1123">
        <v>0</v>
      </c>
      <c r="AF1123">
        <v>0</v>
      </c>
      <c r="AG1123">
        <v>0</v>
      </c>
      <c r="AJ1123" s="56"/>
      <c r="AK1123" s="56"/>
      <c r="AL1123" s="56"/>
      <c r="AM1123">
        <v>4</v>
      </c>
      <c r="AP1123" t="s">
        <v>1155</v>
      </c>
      <c r="AR1123">
        <v>2</v>
      </c>
      <c r="AS1123" t="s">
        <v>1152</v>
      </c>
      <c r="AT1123">
        <v>1</v>
      </c>
      <c r="AV1123">
        <v>5</v>
      </c>
      <c r="AW1123">
        <v>3</v>
      </c>
      <c r="AX1123">
        <v>2</v>
      </c>
      <c r="AY1123" t="s">
        <v>1147</v>
      </c>
      <c r="AZ1123" t="s">
        <v>1147</v>
      </c>
      <c r="BA1123">
        <v>5</v>
      </c>
      <c r="BD1123">
        <v>1000000000</v>
      </c>
      <c r="BE1123">
        <v>6</v>
      </c>
      <c r="BF1123">
        <v>-0.2</v>
      </c>
      <c r="BG1123">
        <v>0</v>
      </c>
      <c r="BH1123">
        <v>0</v>
      </c>
      <c r="BI1123">
        <v>0</v>
      </c>
      <c r="BJ1123">
        <v>0</v>
      </c>
      <c r="BK1123">
        <v>0</v>
      </c>
      <c r="BL1123">
        <v>0</v>
      </c>
      <c r="BM1123">
        <v>6</v>
      </c>
      <c r="BN1123">
        <v>-0.2</v>
      </c>
      <c r="BO1123">
        <v>0</v>
      </c>
      <c r="BP1123">
        <v>0</v>
      </c>
      <c r="BR1123">
        <v>0</v>
      </c>
      <c r="BS1123">
        <v>1</v>
      </c>
      <c r="BX1123">
        <v>0</v>
      </c>
      <c r="BY1123">
        <v>1.34</v>
      </c>
      <c r="BZ1123">
        <v>0</v>
      </c>
      <c r="CA1123">
        <v>8.89</v>
      </c>
      <c r="CB1123">
        <v>0</v>
      </c>
      <c r="CC1123">
        <v>1</v>
      </c>
      <c r="CD1123" s="56">
        <v>42095</v>
      </c>
      <c r="CE1123" s="56">
        <v>42342</v>
      </c>
      <c r="CF1123" s="56">
        <v>42342</v>
      </c>
      <c r="CG1123" s="56">
        <v>42419</v>
      </c>
      <c r="CH1123" s="56"/>
      <c r="CI1123" s="56"/>
      <c r="CJ1123">
        <v>0</v>
      </c>
      <c r="CK1123">
        <v>0</v>
      </c>
      <c r="CL1123">
        <v>0</v>
      </c>
      <c r="CM1123">
        <v>0</v>
      </c>
      <c r="CN1123">
        <v>0</v>
      </c>
      <c r="CO1123">
        <v>0</v>
      </c>
      <c r="CP1123">
        <v>0.96</v>
      </c>
      <c r="CQ1123" t="s">
        <v>1154</v>
      </c>
      <c r="CR1123" t="s">
        <v>1153</v>
      </c>
      <c r="CS1123" t="s">
        <v>1748</v>
      </c>
      <c r="CT1123" t="s">
        <v>1397</v>
      </c>
      <c r="CU1123" t="s">
        <v>1396</v>
      </c>
      <c r="CV1123" t="s">
        <v>4826</v>
      </c>
      <c r="CW1123" t="s">
        <v>1738</v>
      </c>
      <c r="CX1123" t="s">
        <v>853</v>
      </c>
      <c r="DC1123" t="s">
        <v>1387</v>
      </c>
      <c r="DE1123" t="s">
        <v>1392</v>
      </c>
    </row>
    <row r="1124" spans="1:109" x14ac:dyDescent="0.25">
      <c r="A1124" t="s">
        <v>1025</v>
      </c>
      <c r="B1124">
        <v>2</v>
      </c>
      <c r="C1124" s="56">
        <v>42419</v>
      </c>
      <c r="D1124" t="s">
        <v>1153</v>
      </c>
      <c r="E1124" t="s">
        <v>4827</v>
      </c>
      <c r="G1124" t="s">
        <v>4828</v>
      </c>
      <c r="H1124" t="s">
        <v>1144</v>
      </c>
      <c r="I1124" t="s">
        <v>1144</v>
      </c>
      <c r="J1124" t="s">
        <v>1144</v>
      </c>
      <c r="K1124" t="s">
        <v>1144</v>
      </c>
      <c r="L1124">
        <v>0.79</v>
      </c>
      <c r="M1124">
        <v>2.37</v>
      </c>
      <c r="N1124">
        <v>0</v>
      </c>
      <c r="O1124" s="56">
        <v>0</v>
      </c>
      <c r="P1124" s="56">
        <v>0</v>
      </c>
      <c r="Q1124">
        <v>1</v>
      </c>
      <c r="R1124">
        <v>1</v>
      </c>
      <c r="S1124">
        <v>11</v>
      </c>
      <c r="T1124">
        <v>8</v>
      </c>
      <c r="U1124">
        <v>3</v>
      </c>
      <c r="V1124">
        <v>1</v>
      </c>
      <c r="X1124" t="s">
        <v>7659</v>
      </c>
      <c r="AA1124">
        <v>0</v>
      </c>
      <c r="AB1124">
        <v>0</v>
      </c>
      <c r="AC1124">
        <v>0</v>
      </c>
      <c r="AD1124">
        <v>0</v>
      </c>
      <c r="AE1124">
        <v>0</v>
      </c>
      <c r="AF1124">
        <v>0</v>
      </c>
      <c r="AG1124">
        <v>0</v>
      </c>
      <c r="AJ1124" s="56"/>
      <c r="AK1124" s="56"/>
      <c r="AL1124" s="56"/>
      <c r="AM1124">
        <v>4</v>
      </c>
      <c r="AP1124" t="s">
        <v>1155</v>
      </c>
      <c r="AR1124">
        <v>5</v>
      </c>
      <c r="AS1124" t="s">
        <v>1152</v>
      </c>
      <c r="AT1124">
        <v>1</v>
      </c>
      <c r="AV1124">
        <v>7</v>
      </c>
      <c r="AW1124">
        <v>5</v>
      </c>
      <c r="AX1124">
        <v>2</v>
      </c>
      <c r="AY1124" t="s">
        <v>1147</v>
      </c>
      <c r="AZ1124" t="s">
        <v>1147</v>
      </c>
      <c r="BA1124">
        <v>10</v>
      </c>
      <c r="BD1124">
        <v>1000000000</v>
      </c>
      <c r="BE1124">
        <v>8</v>
      </c>
      <c r="BF1124">
        <v>-0.14000000000000001</v>
      </c>
      <c r="BG1124">
        <v>0</v>
      </c>
      <c r="BH1124">
        <v>0</v>
      </c>
      <c r="BI1124">
        <v>0</v>
      </c>
      <c r="BJ1124">
        <v>0</v>
      </c>
      <c r="BK1124">
        <v>0</v>
      </c>
      <c r="BL1124">
        <v>0</v>
      </c>
      <c r="BM1124">
        <v>8</v>
      </c>
      <c r="BN1124">
        <v>-0.14000000000000001</v>
      </c>
      <c r="BO1124">
        <v>0</v>
      </c>
      <c r="BP1124">
        <v>0</v>
      </c>
      <c r="BR1124">
        <v>0</v>
      </c>
      <c r="BS1124">
        <v>2</v>
      </c>
      <c r="BX1124">
        <v>0</v>
      </c>
      <c r="BY1124">
        <v>0.79</v>
      </c>
      <c r="BZ1124">
        <v>0</v>
      </c>
      <c r="CA1124">
        <v>8.73</v>
      </c>
      <c r="CB1124">
        <v>0</v>
      </c>
      <c r="CC1124">
        <v>1</v>
      </c>
      <c r="CD1124" s="56">
        <v>42342</v>
      </c>
      <c r="CE1124" s="56">
        <v>42342</v>
      </c>
      <c r="CF1124" s="56">
        <v>42342</v>
      </c>
      <c r="CG1124" s="56">
        <v>42419</v>
      </c>
      <c r="CH1124" s="56"/>
      <c r="CI1124" s="56"/>
      <c r="CJ1124">
        <v>0.05</v>
      </c>
      <c r="CK1124">
        <v>0</v>
      </c>
      <c r="CL1124">
        <v>0</v>
      </c>
      <c r="CM1124">
        <v>0</v>
      </c>
      <c r="CN1124">
        <v>0</v>
      </c>
      <c r="CO1124">
        <v>0</v>
      </c>
      <c r="CP1124">
        <v>0.96</v>
      </c>
      <c r="CQ1124" t="s">
        <v>1154</v>
      </c>
      <c r="CR1124" t="s">
        <v>1153</v>
      </c>
      <c r="CS1124" t="s">
        <v>1748</v>
      </c>
      <c r="CT1124" t="s">
        <v>1397</v>
      </c>
      <c r="CU1124" t="s">
        <v>1396</v>
      </c>
      <c r="CV1124" t="s">
        <v>4829</v>
      </c>
      <c r="CW1124" t="s">
        <v>1738</v>
      </c>
      <c r="CX1124" t="s">
        <v>853</v>
      </c>
      <c r="DC1124" t="s">
        <v>1387</v>
      </c>
      <c r="DE1124" t="s">
        <v>1392</v>
      </c>
    </row>
    <row r="1125" spans="1:109" x14ac:dyDescent="0.25">
      <c r="A1125" t="s">
        <v>1025</v>
      </c>
      <c r="B1125">
        <v>2</v>
      </c>
      <c r="C1125" s="56">
        <v>42419</v>
      </c>
      <c r="D1125" t="s">
        <v>1153</v>
      </c>
      <c r="E1125" t="s">
        <v>4830</v>
      </c>
      <c r="G1125" t="s">
        <v>4831</v>
      </c>
      <c r="H1125" t="s">
        <v>1144</v>
      </c>
      <c r="I1125" t="s">
        <v>1144</v>
      </c>
      <c r="J1125" t="s">
        <v>1144</v>
      </c>
      <c r="K1125" t="s">
        <v>1144</v>
      </c>
      <c r="L1125">
        <v>1.41</v>
      </c>
      <c r="M1125">
        <v>3.52</v>
      </c>
      <c r="N1125">
        <v>0</v>
      </c>
      <c r="O1125" s="56">
        <v>0</v>
      </c>
      <c r="P1125" s="56">
        <v>0</v>
      </c>
      <c r="Q1125">
        <v>1</v>
      </c>
      <c r="R1125">
        <v>1</v>
      </c>
      <c r="S1125">
        <v>11</v>
      </c>
      <c r="T1125">
        <v>8</v>
      </c>
      <c r="U1125">
        <v>3</v>
      </c>
      <c r="V1125">
        <v>1</v>
      </c>
      <c r="X1125" t="s">
        <v>7755</v>
      </c>
      <c r="AA1125">
        <v>0</v>
      </c>
      <c r="AB1125">
        <v>0</v>
      </c>
      <c r="AC1125">
        <v>0</v>
      </c>
      <c r="AD1125">
        <v>0</v>
      </c>
      <c r="AE1125">
        <v>0</v>
      </c>
      <c r="AF1125">
        <v>0</v>
      </c>
      <c r="AG1125">
        <v>0</v>
      </c>
      <c r="AJ1125" s="56"/>
      <c r="AK1125" s="56"/>
      <c r="AL1125" s="56"/>
      <c r="AM1125">
        <v>7</v>
      </c>
      <c r="AP1125" t="s">
        <v>1155</v>
      </c>
      <c r="AR1125">
        <v>5</v>
      </c>
      <c r="AS1125" t="s">
        <v>1152</v>
      </c>
      <c r="AT1125">
        <v>1</v>
      </c>
      <c r="AV1125">
        <v>25</v>
      </c>
      <c r="AW1125">
        <v>17</v>
      </c>
      <c r="AX1125">
        <v>8</v>
      </c>
      <c r="AY1125" t="s">
        <v>1147</v>
      </c>
      <c r="AZ1125" t="s">
        <v>1147</v>
      </c>
      <c r="BA1125">
        <v>25</v>
      </c>
      <c r="BD1125">
        <v>1000000000</v>
      </c>
      <c r="BE1125">
        <v>31</v>
      </c>
      <c r="BF1125">
        <v>-0.24</v>
      </c>
      <c r="BG1125">
        <v>0</v>
      </c>
      <c r="BH1125">
        <v>0</v>
      </c>
      <c r="BI1125">
        <v>0</v>
      </c>
      <c r="BJ1125">
        <v>0</v>
      </c>
      <c r="BK1125">
        <v>0</v>
      </c>
      <c r="BL1125">
        <v>0</v>
      </c>
      <c r="BM1125">
        <v>31</v>
      </c>
      <c r="BN1125">
        <v>-0.24</v>
      </c>
      <c r="BO1125">
        <v>0</v>
      </c>
      <c r="BP1125">
        <v>0</v>
      </c>
      <c r="BR1125">
        <v>0</v>
      </c>
      <c r="BS1125">
        <v>7</v>
      </c>
      <c r="BX1125">
        <v>0</v>
      </c>
      <c r="BY1125">
        <v>8.4600000000000009</v>
      </c>
      <c r="BZ1125">
        <v>0</v>
      </c>
      <c r="CA1125">
        <v>6.53</v>
      </c>
      <c r="CB1125">
        <v>0</v>
      </c>
      <c r="CC1125">
        <v>1</v>
      </c>
      <c r="CD1125" s="56">
        <v>42095</v>
      </c>
      <c r="CE1125" s="56">
        <v>42342</v>
      </c>
      <c r="CF1125" s="56">
        <v>42342</v>
      </c>
      <c r="CG1125" s="56">
        <v>42419</v>
      </c>
      <c r="CH1125" s="56"/>
      <c r="CI1125" s="56"/>
      <c r="CJ1125">
        <v>0</v>
      </c>
      <c r="CK1125">
        <v>0</v>
      </c>
      <c r="CL1125">
        <v>0</v>
      </c>
      <c r="CM1125">
        <v>0</v>
      </c>
      <c r="CN1125">
        <v>0</v>
      </c>
      <c r="CO1125">
        <v>0</v>
      </c>
      <c r="CP1125">
        <v>0.96</v>
      </c>
      <c r="CQ1125" t="s">
        <v>1154</v>
      </c>
      <c r="CR1125" t="s">
        <v>1153</v>
      </c>
      <c r="CS1125" t="s">
        <v>1748</v>
      </c>
      <c r="CT1125" t="s">
        <v>1397</v>
      </c>
      <c r="CU1125" t="s">
        <v>1396</v>
      </c>
      <c r="CV1125" t="s">
        <v>4832</v>
      </c>
      <c r="CW1125" t="s">
        <v>1727</v>
      </c>
      <c r="CX1125" t="s">
        <v>853</v>
      </c>
      <c r="DC1125" t="s">
        <v>1387</v>
      </c>
      <c r="DE1125" t="s">
        <v>1392</v>
      </c>
    </row>
    <row r="1126" spans="1:109" x14ac:dyDescent="0.25">
      <c r="A1126" t="s">
        <v>1025</v>
      </c>
      <c r="B1126">
        <v>2</v>
      </c>
      <c r="C1126" s="56">
        <v>42419</v>
      </c>
      <c r="D1126" t="s">
        <v>1153</v>
      </c>
      <c r="E1126" t="s">
        <v>4833</v>
      </c>
      <c r="G1126" t="s">
        <v>4834</v>
      </c>
      <c r="H1126" t="s">
        <v>1144</v>
      </c>
      <c r="I1126" t="s">
        <v>1144</v>
      </c>
      <c r="J1126" t="s">
        <v>1144</v>
      </c>
      <c r="K1126" t="s">
        <v>1144</v>
      </c>
      <c r="L1126">
        <v>0.98</v>
      </c>
      <c r="M1126">
        <v>2.67</v>
      </c>
      <c r="N1126">
        <v>0</v>
      </c>
      <c r="O1126" s="56">
        <v>0</v>
      </c>
      <c r="P1126" s="56">
        <v>0</v>
      </c>
      <c r="Q1126">
        <v>1</v>
      </c>
      <c r="R1126">
        <v>1</v>
      </c>
      <c r="S1126">
        <v>11</v>
      </c>
      <c r="T1126">
        <v>8</v>
      </c>
      <c r="U1126">
        <v>3</v>
      </c>
      <c r="V1126">
        <v>1</v>
      </c>
      <c r="X1126" t="s">
        <v>7755</v>
      </c>
      <c r="AA1126">
        <v>0</v>
      </c>
      <c r="AB1126">
        <v>0</v>
      </c>
      <c r="AC1126">
        <v>0</v>
      </c>
      <c r="AD1126">
        <v>0</v>
      </c>
      <c r="AE1126">
        <v>0</v>
      </c>
      <c r="AF1126">
        <v>0</v>
      </c>
      <c r="AG1126">
        <v>0</v>
      </c>
      <c r="AJ1126" s="56"/>
      <c r="AK1126" s="56"/>
      <c r="AL1126" s="56"/>
      <c r="AM1126">
        <v>2</v>
      </c>
      <c r="AP1126" t="s">
        <v>1155</v>
      </c>
      <c r="AS1126" t="s">
        <v>1152</v>
      </c>
      <c r="AT1126">
        <v>1</v>
      </c>
      <c r="AV1126">
        <v>3</v>
      </c>
      <c r="AW1126">
        <v>2</v>
      </c>
      <c r="AX1126">
        <v>1</v>
      </c>
      <c r="AY1126" t="s">
        <v>1147</v>
      </c>
      <c r="AZ1126" t="s">
        <v>1147</v>
      </c>
      <c r="BA1126">
        <v>3</v>
      </c>
      <c r="BD1126">
        <v>1000000000</v>
      </c>
      <c r="BE1126">
        <v>5</v>
      </c>
      <c r="BF1126">
        <v>-0.67</v>
      </c>
      <c r="BG1126">
        <v>0</v>
      </c>
      <c r="BH1126">
        <v>0</v>
      </c>
      <c r="BI1126">
        <v>0</v>
      </c>
      <c r="BJ1126">
        <v>0</v>
      </c>
      <c r="BK1126">
        <v>0</v>
      </c>
      <c r="BL1126">
        <v>0</v>
      </c>
      <c r="BM1126">
        <v>5</v>
      </c>
      <c r="BN1126">
        <v>-0.67</v>
      </c>
      <c r="BO1126">
        <v>0</v>
      </c>
      <c r="BP1126">
        <v>0</v>
      </c>
      <c r="BR1126">
        <v>0</v>
      </c>
      <c r="BS1126">
        <v>1</v>
      </c>
      <c r="BX1126">
        <v>0</v>
      </c>
      <c r="BY1126">
        <v>1.96</v>
      </c>
      <c r="BZ1126">
        <v>0</v>
      </c>
      <c r="CA1126">
        <v>7.53</v>
      </c>
      <c r="CB1126">
        <v>0</v>
      </c>
      <c r="CC1126">
        <v>1</v>
      </c>
      <c r="CD1126" s="56">
        <v>42095</v>
      </c>
      <c r="CE1126" s="56">
        <v>42342</v>
      </c>
      <c r="CF1126" s="56">
        <v>42342</v>
      </c>
      <c r="CG1126" s="56">
        <v>42419</v>
      </c>
      <c r="CH1126" s="56"/>
      <c r="CI1126" s="56"/>
      <c r="CJ1126">
        <v>0</v>
      </c>
      <c r="CK1126">
        <v>0</v>
      </c>
      <c r="CL1126">
        <v>0</v>
      </c>
      <c r="CM1126">
        <v>0</v>
      </c>
      <c r="CN1126">
        <v>0</v>
      </c>
      <c r="CO1126">
        <v>0</v>
      </c>
      <c r="CP1126">
        <v>0.96</v>
      </c>
      <c r="CQ1126" t="s">
        <v>1154</v>
      </c>
      <c r="CR1126" t="s">
        <v>1153</v>
      </c>
      <c r="CS1126" t="s">
        <v>1748</v>
      </c>
      <c r="CT1126" t="s">
        <v>1397</v>
      </c>
      <c r="CU1126" t="s">
        <v>1396</v>
      </c>
      <c r="CV1126" t="s">
        <v>4835</v>
      </c>
      <c r="CW1126" t="s">
        <v>1738</v>
      </c>
      <c r="CX1126" t="s">
        <v>853</v>
      </c>
      <c r="DC1126" t="s">
        <v>1387</v>
      </c>
      <c r="DE1126" t="s">
        <v>1392</v>
      </c>
    </row>
    <row r="1127" spans="1:109" x14ac:dyDescent="0.25">
      <c r="A1127" t="s">
        <v>1025</v>
      </c>
      <c r="B1127">
        <v>2</v>
      </c>
      <c r="C1127" s="56">
        <v>42419</v>
      </c>
      <c r="D1127" t="s">
        <v>1153</v>
      </c>
      <c r="E1127" t="s">
        <v>4836</v>
      </c>
      <c r="G1127" t="s">
        <v>4837</v>
      </c>
      <c r="H1127" t="s">
        <v>1144</v>
      </c>
      <c r="I1127" t="s">
        <v>1144</v>
      </c>
      <c r="J1127" t="s">
        <v>1144</v>
      </c>
      <c r="K1127" t="s">
        <v>1144</v>
      </c>
      <c r="L1127">
        <v>1.28</v>
      </c>
      <c r="M1127">
        <v>4.5999999999999996</v>
      </c>
      <c r="N1127">
        <v>0</v>
      </c>
      <c r="O1127" s="56">
        <v>0</v>
      </c>
      <c r="P1127" s="56">
        <v>0</v>
      </c>
      <c r="Q1127">
        <v>1</v>
      </c>
      <c r="R1127">
        <v>1</v>
      </c>
      <c r="S1127">
        <v>11</v>
      </c>
      <c r="T1127">
        <v>8</v>
      </c>
      <c r="U1127">
        <v>3</v>
      </c>
      <c r="V1127">
        <v>1</v>
      </c>
      <c r="X1127" t="s">
        <v>7755</v>
      </c>
      <c r="AA1127">
        <v>0</v>
      </c>
      <c r="AB1127">
        <v>0</v>
      </c>
      <c r="AC1127">
        <v>0</v>
      </c>
      <c r="AD1127">
        <v>0</v>
      </c>
      <c r="AE1127">
        <v>0</v>
      </c>
      <c r="AF1127">
        <v>0</v>
      </c>
      <c r="AG1127">
        <v>0</v>
      </c>
      <c r="AJ1127" s="56"/>
      <c r="AK1127" s="56"/>
      <c r="AL1127" s="56"/>
      <c r="AP1127" t="s">
        <v>1155</v>
      </c>
      <c r="AS1127" t="s">
        <v>1152</v>
      </c>
      <c r="AT1127">
        <v>1</v>
      </c>
      <c r="AV1127">
        <v>1</v>
      </c>
      <c r="AW1127">
        <v>1</v>
      </c>
      <c r="AX1127">
        <v>0.5</v>
      </c>
      <c r="AY1127" t="s">
        <v>1147</v>
      </c>
      <c r="AZ1127" t="s">
        <v>1147</v>
      </c>
      <c r="BA1127">
        <v>1</v>
      </c>
      <c r="BD1127">
        <v>1000000000</v>
      </c>
      <c r="BE1127">
        <v>3</v>
      </c>
      <c r="BF1127">
        <v>-2</v>
      </c>
      <c r="BG1127">
        <v>0</v>
      </c>
      <c r="BH1127">
        <v>0</v>
      </c>
      <c r="BI1127">
        <v>0</v>
      </c>
      <c r="BJ1127">
        <v>0</v>
      </c>
      <c r="BK1127">
        <v>0</v>
      </c>
      <c r="BL1127">
        <v>0</v>
      </c>
      <c r="BM1127">
        <v>3</v>
      </c>
      <c r="BN1127">
        <v>-2</v>
      </c>
      <c r="BO1127">
        <v>0</v>
      </c>
      <c r="BP1127">
        <v>0</v>
      </c>
      <c r="BR1127">
        <v>0</v>
      </c>
      <c r="BS1127">
        <v>0</v>
      </c>
      <c r="BX1127">
        <v>0</v>
      </c>
      <c r="BY1127">
        <v>2.56</v>
      </c>
      <c r="BZ1127">
        <v>0</v>
      </c>
      <c r="CA1127">
        <v>11.32</v>
      </c>
      <c r="CB1127">
        <v>0</v>
      </c>
      <c r="CC1127">
        <v>1</v>
      </c>
      <c r="CD1127" s="56">
        <v>42095</v>
      </c>
      <c r="CE1127" s="56">
        <v>42342</v>
      </c>
      <c r="CF1127" s="56">
        <v>42342</v>
      </c>
      <c r="CG1127" s="56">
        <v>42419</v>
      </c>
      <c r="CH1127" s="56"/>
      <c r="CI1127" s="56"/>
      <c r="CJ1127">
        <v>0</v>
      </c>
      <c r="CK1127">
        <v>0</v>
      </c>
      <c r="CL1127">
        <v>0</v>
      </c>
      <c r="CM1127">
        <v>0</v>
      </c>
      <c r="CN1127">
        <v>0</v>
      </c>
      <c r="CO1127">
        <v>0</v>
      </c>
      <c r="CP1127">
        <v>0.96</v>
      </c>
      <c r="CQ1127" t="s">
        <v>1154</v>
      </c>
      <c r="CR1127" t="s">
        <v>1153</v>
      </c>
      <c r="CS1127" t="s">
        <v>1748</v>
      </c>
      <c r="CT1127" t="s">
        <v>1397</v>
      </c>
      <c r="CU1127" t="s">
        <v>1396</v>
      </c>
      <c r="CV1127" t="s">
        <v>4838</v>
      </c>
      <c r="CW1127" t="s">
        <v>1738</v>
      </c>
      <c r="CX1127" t="s">
        <v>853</v>
      </c>
      <c r="DC1127" t="s">
        <v>1387</v>
      </c>
      <c r="DE1127" t="s">
        <v>1392</v>
      </c>
    </row>
    <row r="1128" spans="1:109" x14ac:dyDescent="0.25">
      <c r="A1128" t="s">
        <v>1025</v>
      </c>
      <c r="B1128">
        <v>2</v>
      </c>
      <c r="C1128" s="56">
        <v>42419</v>
      </c>
      <c r="D1128" t="s">
        <v>1153</v>
      </c>
      <c r="E1128" t="s">
        <v>4839</v>
      </c>
      <c r="G1128" t="s">
        <v>4840</v>
      </c>
      <c r="H1128" t="s">
        <v>1144</v>
      </c>
      <c r="I1128" t="s">
        <v>1144</v>
      </c>
      <c r="J1128" t="s">
        <v>1144</v>
      </c>
      <c r="K1128" t="s">
        <v>1144</v>
      </c>
      <c r="L1128">
        <v>51.43</v>
      </c>
      <c r="M1128">
        <v>92.72</v>
      </c>
      <c r="N1128">
        <v>0</v>
      </c>
      <c r="O1128" s="56">
        <v>0</v>
      </c>
      <c r="P1128" s="56">
        <v>0</v>
      </c>
      <c r="Q1128">
        <v>1</v>
      </c>
      <c r="R1128">
        <v>1</v>
      </c>
      <c r="S1128">
        <v>11</v>
      </c>
      <c r="T1128">
        <v>8</v>
      </c>
      <c r="U1128">
        <v>3</v>
      </c>
      <c r="V1128">
        <v>1</v>
      </c>
      <c r="X1128" t="s">
        <v>7755</v>
      </c>
      <c r="AA1128">
        <v>0</v>
      </c>
      <c r="AB1128">
        <v>0</v>
      </c>
      <c r="AC1128">
        <v>0</v>
      </c>
      <c r="AD1128">
        <v>0</v>
      </c>
      <c r="AE1128">
        <v>0</v>
      </c>
      <c r="AF1128">
        <v>0</v>
      </c>
      <c r="AG1128">
        <v>0</v>
      </c>
      <c r="AJ1128" s="56"/>
      <c r="AK1128" s="56"/>
      <c r="AL1128" s="56"/>
      <c r="AM1128">
        <v>1</v>
      </c>
      <c r="AP1128" t="s">
        <v>1155</v>
      </c>
      <c r="AS1128" t="s">
        <v>1152</v>
      </c>
      <c r="AT1128">
        <v>1</v>
      </c>
      <c r="AV1128">
        <v>1</v>
      </c>
      <c r="AW1128">
        <v>1</v>
      </c>
      <c r="AX1128">
        <v>0.5</v>
      </c>
      <c r="AY1128" t="s">
        <v>1147</v>
      </c>
      <c r="AZ1128" t="s">
        <v>1147</v>
      </c>
      <c r="BA1128">
        <v>1</v>
      </c>
      <c r="BD1128">
        <v>1000000000</v>
      </c>
      <c r="BE1128">
        <v>5</v>
      </c>
      <c r="BF1128">
        <v>-4</v>
      </c>
      <c r="BG1128">
        <v>0</v>
      </c>
      <c r="BH1128">
        <v>0</v>
      </c>
      <c r="BI1128">
        <v>0</v>
      </c>
      <c r="BJ1128">
        <v>0</v>
      </c>
      <c r="BK1128">
        <v>0</v>
      </c>
      <c r="BL1128">
        <v>0</v>
      </c>
      <c r="BM1128">
        <v>5</v>
      </c>
      <c r="BN1128">
        <v>-4</v>
      </c>
      <c r="BO1128">
        <v>0</v>
      </c>
      <c r="BP1128">
        <v>0</v>
      </c>
      <c r="BR1128">
        <v>0</v>
      </c>
      <c r="BS1128">
        <v>0</v>
      </c>
      <c r="BX1128">
        <v>0</v>
      </c>
      <c r="BY1128">
        <v>205.72</v>
      </c>
      <c r="BZ1128">
        <v>0</v>
      </c>
      <c r="CA1128">
        <v>3.5</v>
      </c>
      <c r="CB1128">
        <v>0</v>
      </c>
      <c r="CC1128">
        <v>1</v>
      </c>
      <c r="CD1128" s="56">
        <v>42095</v>
      </c>
      <c r="CE1128" s="56">
        <v>42342</v>
      </c>
      <c r="CF1128" s="56">
        <v>42342</v>
      </c>
      <c r="CG1128" s="56">
        <v>42419</v>
      </c>
      <c r="CH1128" s="56"/>
      <c r="CI1128" s="56"/>
      <c r="CJ1128">
        <v>0</v>
      </c>
      <c r="CK1128">
        <v>0</v>
      </c>
      <c r="CL1128">
        <v>0</v>
      </c>
      <c r="CM1128">
        <v>0</v>
      </c>
      <c r="CN1128">
        <v>0</v>
      </c>
      <c r="CO1128">
        <v>0</v>
      </c>
      <c r="CP1128">
        <v>0.96</v>
      </c>
      <c r="CQ1128" t="s">
        <v>1154</v>
      </c>
      <c r="CR1128" t="s">
        <v>1153</v>
      </c>
      <c r="CS1128" t="s">
        <v>1748</v>
      </c>
      <c r="CT1128" t="s">
        <v>1397</v>
      </c>
      <c r="CU1128" t="s">
        <v>1396</v>
      </c>
      <c r="CV1128" t="s">
        <v>4841</v>
      </c>
      <c r="CW1128" t="s">
        <v>1738</v>
      </c>
      <c r="CX1128" t="s">
        <v>853</v>
      </c>
      <c r="DC1128" t="s">
        <v>1387</v>
      </c>
      <c r="DE1128" t="s">
        <v>1392</v>
      </c>
    </row>
    <row r="1129" spans="1:109" x14ac:dyDescent="0.25">
      <c r="A1129" t="s">
        <v>1025</v>
      </c>
      <c r="B1129">
        <v>2</v>
      </c>
      <c r="C1129" s="56">
        <v>42419</v>
      </c>
      <c r="D1129" t="s">
        <v>1153</v>
      </c>
      <c r="E1129" t="s">
        <v>4842</v>
      </c>
      <c r="G1129" t="s">
        <v>4843</v>
      </c>
      <c r="H1129" t="s">
        <v>1144</v>
      </c>
      <c r="I1129" t="s">
        <v>1144</v>
      </c>
      <c r="J1129" t="s">
        <v>1144</v>
      </c>
      <c r="K1129" t="s">
        <v>1144</v>
      </c>
      <c r="L1129">
        <v>1.79</v>
      </c>
      <c r="M1129">
        <v>6.33</v>
      </c>
      <c r="N1129">
        <v>0</v>
      </c>
      <c r="O1129" s="56">
        <v>0</v>
      </c>
      <c r="P1129" s="56">
        <v>0</v>
      </c>
      <c r="Q1129">
        <v>1</v>
      </c>
      <c r="R1129">
        <v>1</v>
      </c>
      <c r="S1129">
        <v>11</v>
      </c>
      <c r="T1129">
        <v>8</v>
      </c>
      <c r="U1129">
        <v>3</v>
      </c>
      <c r="V1129">
        <v>1</v>
      </c>
      <c r="W1129" t="s">
        <v>1156</v>
      </c>
      <c r="X1129" t="s">
        <v>7757</v>
      </c>
      <c r="Y1129">
        <v>10</v>
      </c>
      <c r="AA1129">
        <v>0</v>
      </c>
      <c r="AB1129">
        <v>0</v>
      </c>
      <c r="AC1129">
        <v>0</v>
      </c>
      <c r="AD1129">
        <v>0</v>
      </c>
      <c r="AE1129">
        <v>0</v>
      </c>
      <c r="AF1129">
        <v>81</v>
      </c>
      <c r="AG1129">
        <v>0</v>
      </c>
      <c r="AJ1129" s="56"/>
      <c r="AK1129" s="56"/>
      <c r="AL1129" s="56"/>
      <c r="AP1129" t="s">
        <v>1155</v>
      </c>
      <c r="AR1129">
        <v>2</v>
      </c>
      <c r="AS1129" t="s">
        <v>1152</v>
      </c>
      <c r="AT1129">
        <v>1</v>
      </c>
      <c r="AV1129">
        <v>7</v>
      </c>
      <c r="AW1129">
        <v>5</v>
      </c>
      <c r="AX1129">
        <v>2</v>
      </c>
      <c r="AY1129" t="s">
        <v>839</v>
      </c>
      <c r="AZ1129" t="s">
        <v>1148</v>
      </c>
      <c r="BA1129">
        <v>5</v>
      </c>
      <c r="BD1129">
        <v>1000000000</v>
      </c>
      <c r="BE1129">
        <v>0</v>
      </c>
      <c r="BF1129">
        <v>1</v>
      </c>
      <c r="BG1129">
        <v>7</v>
      </c>
      <c r="BH1129">
        <v>0</v>
      </c>
      <c r="BI1129">
        <v>0</v>
      </c>
      <c r="BJ1129">
        <v>0</v>
      </c>
      <c r="BK1129">
        <v>0</v>
      </c>
      <c r="BL1129">
        <v>0</v>
      </c>
      <c r="BM1129">
        <v>7</v>
      </c>
      <c r="BN1129">
        <v>0</v>
      </c>
      <c r="BO1129">
        <v>0</v>
      </c>
      <c r="BP1129">
        <v>0</v>
      </c>
      <c r="BR1129">
        <v>0</v>
      </c>
      <c r="BS1129">
        <v>2</v>
      </c>
      <c r="BX1129">
        <v>9.08</v>
      </c>
      <c r="BY1129">
        <v>0</v>
      </c>
      <c r="BZ1129">
        <v>0</v>
      </c>
      <c r="CA1129">
        <v>11.07</v>
      </c>
      <c r="CB1129">
        <v>0</v>
      </c>
      <c r="CC1129">
        <v>1</v>
      </c>
      <c r="CD1129" s="56">
        <v>42341</v>
      </c>
      <c r="CE1129" s="56">
        <v>42342</v>
      </c>
      <c r="CF1129" s="56">
        <v>42342</v>
      </c>
      <c r="CG1129" s="56">
        <v>42419</v>
      </c>
      <c r="CH1129" s="56"/>
      <c r="CI1129" s="56"/>
      <c r="CJ1129">
        <v>1</v>
      </c>
      <c r="CK1129">
        <v>148</v>
      </c>
      <c r="CL1129">
        <v>0.96</v>
      </c>
      <c r="CM1129">
        <v>0</v>
      </c>
      <c r="CN1129">
        <v>0</v>
      </c>
      <c r="CO1129">
        <v>0</v>
      </c>
      <c r="CP1129">
        <v>0</v>
      </c>
      <c r="CQ1129" t="s">
        <v>1154</v>
      </c>
      <c r="CR1129" t="s">
        <v>1153</v>
      </c>
      <c r="CS1129" t="s">
        <v>1748</v>
      </c>
      <c r="CT1129" t="s">
        <v>1397</v>
      </c>
      <c r="CU1129" t="s">
        <v>1396</v>
      </c>
      <c r="CV1129" t="s">
        <v>4844</v>
      </c>
      <c r="CW1129" t="s">
        <v>1738</v>
      </c>
      <c r="CX1129" t="s">
        <v>853</v>
      </c>
      <c r="DC1129" t="s">
        <v>1387</v>
      </c>
      <c r="DE1129" t="s">
        <v>1392</v>
      </c>
    </row>
    <row r="1130" spans="1:109" x14ac:dyDescent="0.25">
      <c r="A1130" t="s">
        <v>1025</v>
      </c>
      <c r="B1130">
        <v>2</v>
      </c>
      <c r="C1130" s="56">
        <v>42419</v>
      </c>
      <c r="D1130" t="s">
        <v>1153</v>
      </c>
      <c r="E1130" t="s">
        <v>4845</v>
      </c>
      <c r="G1130" t="s">
        <v>4846</v>
      </c>
      <c r="H1130" t="s">
        <v>1144</v>
      </c>
      <c r="I1130" t="s">
        <v>1144</v>
      </c>
      <c r="J1130" t="s">
        <v>1144</v>
      </c>
      <c r="K1130" t="s">
        <v>1144</v>
      </c>
      <c r="L1130">
        <v>1.5</v>
      </c>
      <c r="M1130">
        <v>5.74</v>
      </c>
      <c r="N1130">
        <v>0</v>
      </c>
      <c r="O1130" s="56">
        <v>0</v>
      </c>
      <c r="P1130" s="56">
        <v>0</v>
      </c>
      <c r="Q1130">
        <v>1</v>
      </c>
      <c r="R1130">
        <v>1</v>
      </c>
      <c r="S1130">
        <v>11</v>
      </c>
      <c r="T1130">
        <v>8</v>
      </c>
      <c r="U1130">
        <v>3</v>
      </c>
      <c r="V1130">
        <v>1</v>
      </c>
      <c r="W1130" t="s">
        <v>1394</v>
      </c>
      <c r="X1130" t="s">
        <v>7758</v>
      </c>
      <c r="AA1130">
        <v>0</v>
      </c>
      <c r="AB1130">
        <v>0</v>
      </c>
      <c r="AC1130">
        <v>0</v>
      </c>
      <c r="AD1130">
        <v>0</v>
      </c>
      <c r="AE1130">
        <v>0</v>
      </c>
      <c r="AF1130">
        <v>0</v>
      </c>
      <c r="AG1130">
        <v>0</v>
      </c>
      <c r="AJ1130" s="56"/>
      <c r="AK1130" s="56"/>
      <c r="AL1130" s="56"/>
      <c r="AP1130" t="s">
        <v>1155</v>
      </c>
      <c r="AR1130">
        <v>5</v>
      </c>
      <c r="AS1130" t="s">
        <v>1152</v>
      </c>
      <c r="AT1130">
        <v>1</v>
      </c>
      <c r="AV1130">
        <v>36</v>
      </c>
      <c r="AW1130">
        <v>24</v>
      </c>
      <c r="AX1130">
        <v>12</v>
      </c>
      <c r="AY1130" t="s">
        <v>1145</v>
      </c>
      <c r="AZ1130" t="s">
        <v>1148</v>
      </c>
      <c r="BA1130">
        <v>27</v>
      </c>
      <c r="BD1130">
        <v>1000000000</v>
      </c>
      <c r="BE1130">
        <v>16</v>
      </c>
      <c r="BF1130">
        <v>0.56000000000000005</v>
      </c>
      <c r="BG1130">
        <v>11</v>
      </c>
      <c r="BH1130">
        <v>0</v>
      </c>
      <c r="BI1130">
        <v>0</v>
      </c>
      <c r="BJ1130">
        <v>0</v>
      </c>
      <c r="BK1130">
        <v>0</v>
      </c>
      <c r="BL1130">
        <v>0</v>
      </c>
      <c r="BM1130">
        <v>27</v>
      </c>
      <c r="BN1130">
        <v>0.25</v>
      </c>
      <c r="BO1130">
        <v>0</v>
      </c>
      <c r="BP1130">
        <v>0</v>
      </c>
      <c r="BR1130">
        <v>10</v>
      </c>
      <c r="BS1130">
        <v>10</v>
      </c>
      <c r="BT1130">
        <v>0</v>
      </c>
      <c r="BX1130">
        <v>0</v>
      </c>
      <c r="BY1130">
        <v>0</v>
      </c>
      <c r="BZ1130">
        <v>0</v>
      </c>
      <c r="CA1130">
        <v>12.33</v>
      </c>
      <c r="CB1130">
        <v>0</v>
      </c>
      <c r="CC1130">
        <v>1</v>
      </c>
      <c r="CD1130" s="56">
        <v>42404</v>
      </c>
      <c r="CE1130" s="56">
        <v>42404</v>
      </c>
      <c r="CF1130" s="56">
        <v>42404</v>
      </c>
      <c r="CG1130" s="56">
        <v>42481</v>
      </c>
      <c r="CH1130" s="56"/>
      <c r="CI1130" s="56"/>
      <c r="CJ1130">
        <v>0</v>
      </c>
      <c r="CK1130">
        <v>0</v>
      </c>
      <c r="CL1130">
        <v>0</v>
      </c>
      <c r="CM1130">
        <v>0</v>
      </c>
      <c r="CN1130">
        <v>0.27</v>
      </c>
      <c r="CO1130">
        <v>0</v>
      </c>
      <c r="CP1130">
        <v>0</v>
      </c>
      <c r="CQ1130" t="s">
        <v>1154</v>
      </c>
      <c r="CR1130" t="s">
        <v>1153</v>
      </c>
      <c r="CS1130" t="s">
        <v>1748</v>
      </c>
      <c r="CT1130" t="s">
        <v>1397</v>
      </c>
      <c r="CU1130" t="s">
        <v>1396</v>
      </c>
      <c r="CV1130" t="s">
        <v>4847</v>
      </c>
      <c r="CW1130" t="s">
        <v>1738</v>
      </c>
      <c r="CX1130" t="s">
        <v>853</v>
      </c>
      <c r="DC1130" t="s">
        <v>1387</v>
      </c>
      <c r="DE1130" t="s">
        <v>1392</v>
      </c>
    </row>
    <row r="1131" spans="1:109" x14ac:dyDescent="0.25">
      <c r="A1131" t="s">
        <v>1025</v>
      </c>
      <c r="B1131">
        <v>2</v>
      </c>
      <c r="C1131" s="56">
        <v>42419</v>
      </c>
      <c r="D1131" t="s">
        <v>1153</v>
      </c>
      <c r="E1131" t="s">
        <v>1634</v>
      </c>
      <c r="G1131" t="s">
        <v>4848</v>
      </c>
      <c r="H1131" t="s">
        <v>1144</v>
      </c>
      <c r="I1131" t="s">
        <v>1144</v>
      </c>
      <c r="J1131" t="s">
        <v>1144</v>
      </c>
      <c r="K1131" t="s">
        <v>1144</v>
      </c>
      <c r="L1131">
        <v>3.18</v>
      </c>
      <c r="M1131">
        <v>8.94</v>
      </c>
      <c r="N1131">
        <v>0</v>
      </c>
      <c r="O1131" s="56">
        <v>0</v>
      </c>
      <c r="P1131" s="56">
        <v>0</v>
      </c>
      <c r="Q1131">
        <v>1</v>
      </c>
      <c r="R1131">
        <v>1</v>
      </c>
      <c r="S1131">
        <v>11</v>
      </c>
      <c r="T1131">
        <v>8</v>
      </c>
      <c r="U1131">
        <v>3</v>
      </c>
      <c r="V1131">
        <v>1</v>
      </c>
      <c r="W1131" t="s">
        <v>1156</v>
      </c>
      <c r="X1131" t="s">
        <v>7760</v>
      </c>
      <c r="Y1131">
        <v>4</v>
      </c>
      <c r="AA1131">
        <v>0</v>
      </c>
      <c r="AB1131">
        <v>0</v>
      </c>
      <c r="AC1131">
        <v>0</v>
      </c>
      <c r="AD1131">
        <v>0</v>
      </c>
      <c r="AE1131">
        <v>0</v>
      </c>
      <c r="AF1131">
        <v>29</v>
      </c>
      <c r="AG1131">
        <v>0</v>
      </c>
      <c r="AJ1131" s="56"/>
      <c r="AK1131" s="56"/>
      <c r="AL1131" s="56"/>
      <c r="AP1131" t="s">
        <v>1155</v>
      </c>
      <c r="AS1131" t="s">
        <v>1152</v>
      </c>
      <c r="AT1131">
        <v>1</v>
      </c>
      <c r="AV1131">
        <v>6</v>
      </c>
      <c r="AW1131">
        <v>4</v>
      </c>
      <c r="AX1131">
        <v>2</v>
      </c>
      <c r="AY1131" t="s">
        <v>1148</v>
      </c>
      <c r="AZ1131" t="s">
        <v>1148</v>
      </c>
      <c r="BA1131">
        <v>4</v>
      </c>
      <c r="BD1131">
        <v>1000000000</v>
      </c>
      <c r="BE1131">
        <v>5</v>
      </c>
      <c r="BF1131">
        <v>0.17</v>
      </c>
      <c r="BG1131">
        <v>0</v>
      </c>
      <c r="BH1131">
        <v>0</v>
      </c>
      <c r="BI1131">
        <v>0</v>
      </c>
      <c r="BJ1131">
        <v>0</v>
      </c>
      <c r="BK1131">
        <v>0</v>
      </c>
      <c r="BL1131">
        <v>0</v>
      </c>
      <c r="BM1131">
        <v>5</v>
      </c>
      <c r="BN1131">
        <v>0.17</v>
      </c>
      <c r="BO1131">
        <v>0</v>
      </c>
      <c r="BP1131">
        <v>0</v>
      </c>
      <c r="BR1131">
        <v>1</v>
      </c>
      <c r="BS1131">
        <v>2</v>
      </c>
      <c r="BT1131">
        <v>4</v>
      </c>
      <c r="BX1131">
        <v>0</v>
      </c>
      <c r="BY1131">
        <v>0</v>
      </c>
      <c r="BZ1131">
        <v>0</v>
      </c>
      <c r="CA1131">
        <v>7.9</v>
      </c>
      <c r="CB1131">
        <v>0</v>
      </c>
      <c r="CC1131">
        <v>1</v>
      </c>
      <c r="CD1131" s="56">
        <v>42271</v>
      </c>
      <c r="CE1131" s="56">
        <v>42342</v>
      </c>
      <c r="CF1131" s="56">
        <v>42342</v>
      </c>
      <c r="CG1131" s="56">
        <v>42419</v>
      </c>
      <c r="CH1131" s="56"/>
      <c r="CI1131" s="56"/>
      <c r="CJ1131">
        <v>0.08</v>
      </c>
      <c r="CK1131">
        <v>0</v>
      </c>
      <c r="CL1131">
        <v>0</v>
      </c>
      <c r="CM1131">
        <v>0</v>
      </c>
      <c r="CN1131">
        <v>0</v>
      </c>
      <c r="CO1131">
        <v>0.96</v>
      </c>
      <c r="CP1131">
        <v>0</v>
      </c>
      <c r="CQ1131" t="s">
        <v>1154</v>
      </c>
      <c r="CR1131" t="s">
        <v>1153</v>
      </c>
      <c r="CS1131" t="s">
        <v>1748</v>
      </c>
      <c r="CT1131" t="s">
        <v>1397</v>
      </c>
      <c r="CU1131" t="s">
        <v>1396</v>
      </c>
      <c r="CV1131" t="s">
        <v>4849</v>
      </c>
      <c r="CW1131" t="s">
        <v>1738</v>
      </c>
      <c r="CX1131" t="s">
        <v>853</v>
      </c>
      <c r="DC1131" t="s">
        <v>1387</v>
      </c>
      <c r="DE1131" t="s">
        <v>1392</v>
      </c>
    </row>
    <row r="1132" spans="1:109" x14ac:dyDescent="0.25">
      <c r="A1132" t="s">
        <v>1025</v>
      </c>
      <c r="B1132">
        <v>1</v>
      </c>
      <c r="C1132" s="56">
        <v>42419</v>
      </c>
      <c r="D1132" t="s">
        <v>1153</v>
      </c>
      <c r="E1132" t="s">
        <v>4850</v>
      </c>
      <c r="G1132" t="s">
        <v>4851</v>
      </c>
      <c r="H1132" t="s">
        <v>1144</v>
      </c>
      <c r="I1132" t="s">
        <v>1144</v>
      </c>
      <c r="J1132" t="s">
        <v>1144</v>
      </c>
      <c r="K1132" t="s">
        <v>1144</v>
      </c>
      <c r="L1132">
        <v>4.26</v>
      </c>
      <c r="M1132">
        <v>12.82</v>
      </c>
      <c r="N1132">
        <v>0</v>
      </c>
      <c r="O1132" s="56">
        <v>0</v>
      </c>
      <c r="P1132" s="56">
        <v>0</v>
      </c>
      <c r="Q1132">
        <v>1</v>
      </c>
      <c r="R1132">
        <v>1</v>
      </c>
      <c r="S1132">
        <v>11</v>
      </c>
      <c r="T1132">
        <v>8</v>
      </c>
      <c r="U1132">
        <v>3</v>
      </c>
      <c r="V1132">
        <v>1</v>
      </c>
      <c r="X1132" t="s">
        <v>7755</v>
      </c>
      <c r="AA1132">
        <v>0</v>
      </c>
      <c r="AB1132">
        <v>0</v>
      </c>
      <c r="AC1132">
        <v>0</v>
      </c>
      <c r="AD1132">
        <v>0</v>
      </c>
      <c r="AE1132">
        <v>0</v>
      </c>
      <c r="AF1132">
        <v>0</v>
      </c>
      <c r="AG1132">
        <v>0</v>
      </c>
      <c r="AJ1132" s="56"/>
      <c r="AK1132" s="56"/>
      <c r="AL1132" s="56"/>
      <c r="AP1132" t="s">
        <v>1155</v>
      </c>
      <c r="AS1132" t="s">
        <v>1152</v>
      </c>
      <c r="AT1132">
        <v>1</v>
      </c>
      <c r="AV1132">
        <v>0</v>
      </c>
      <c r="AW1132">
        <v>0</v>
      </c>
      <c r="AX1132">
        <v>0</v>
      </c>
      <c r="AY1132" t="s">
        <v>1388</v>
      </c>
      <c r="AZ1132" t="s">
        <v>1388</v>
      </c>
      <c r="BA1132">
        <v>0</v>
      </c>
      <c r="BD1132">
        <v>1000000000</v>
      </c>
      <c r="BE1132">
        <v>21</v>
      </c>
      <c r="BF1132">
        <v>0</v>
      </c>
      <c r="BG1132">
        <v>0</v>
      </c>
      <c r="BH1132">
        <v>0</v>
      </c>
      <c r="BI1132">
        <v>0</v>
      </c>
      <c r="BJ1132">
        <v>0</v>
      </c>
      <c r="BK1132">
        <v>0</v>
      </c>
      <c r="BL1132">
        <v>0</v>
      </c>
      <c r="BM1132">
        <v>21</v>
      </c>
      <c r="BN1132">
        <v>0</v>
      </c>
      <c r="BO1132">
        <v>0</v>
      </c>
      <c r="BP1132">
        <v>0</v>
      </c>
      <c r="BR1132">
        <v>0</v>
      </c>
      <c r="BS1132">
        <v>0</v>
      </c>
      <c r="BX1132">
        <v>0</v>
      </c>
      <c r="BY1132">
        <v>0</v>
      </c>
      <c r="BZ1132">
        <v>0</v>
      </c>
      <c r="CA1132">
        <v>0</v>
      </c>
      <c r="CB1132">
        <v>0</v>
      </c>
      <c r="CC1132">
        <v>1</v>
      </c>
      <c r="CD1132" s="56">
        <v>42095</v>
      </c>
      <c r="CE1132" s="56">
        <v>42342</v>
      </c>
      <c r="CF1132" s="56">
        <v>42342</v>
      </c>
      <c r="CG1132" s="56">
        <v>42419</v>
      </c>
      <c r="CH1132" s="56"/>
      <c r="CI1132" s="56"/>
      <c r="CJ1132">
        <v>0.01</v>
      </c>
      <c r="CK1132">
        <v>0</v>
      </c>
      <c r="CL1132">
        <v>0</v>
      </c>
      <c r="CM1132">
        <v>0</v>
      </c>
      <c r="CN1132">
        <v>0</v>
      </c>
      <c r="CO1132">
        <v>0</v>
      </c>
      <c r="CP1132">
        <v>0.95</v>
      </c>
      <c r="CQ1132" t="s">
        <v>1154</v>
      </c>
      <c r="CR1132" t="s">
        <v>1153</v>
      </c>
      <c r="CS1132" t="s">
        <v>1725</v>
      </c>
      <c r="CT1132" t="s">
        <v>1397</v>
      </c>
      <c r="CU1132" t="s">
        <v>1396</v>
      </c>
      <c r="CV1132" t="s">
        <v>4852</v>
      </c>
      <c r="CW1132" t="s">
        <v>1738</v>
      </c>
      <c r="CX1132" t="s">
        <v>853</v>
      </c>
      <c r="DC1132" t="s">
        <v>1387</v>
      </c>
      <c r="DE1132" t="s">
        <v>1728</v>
      </c>
    </row>
    <row r="1133" spans="1:109" x14ac:dyDescent="0.25">
      <c r="A1133" t="s">
        <v>1025</v>
      </c>
      <c r="B1133">
        <v>1</v>
      </c>
      <c r="C1133" s="56">
        <v>42419</v>
      </c>
      <c r="D1133" t="s">
        <v>1153</v>
      </c>
      <c r="E1133" t="s">
        <v>4853</v>
      </c>
      <c r="G1133" t="s">
        <v>4854</v>
      </c>
      <c r="H1133" t="s">
        <v>1144</v>
      </c>
      <c r="I1133" t="s">
        <v>1144</v>
      </c>
      <c r="J1133" t="s">
        <v>1144</v>
      </c>
      <c r="K1133" t="s">
        <v>1144</v>
      </c>
      <c r="L1133">
        <v>0.87</v>
      </c>
      <c r="M1133">
        <v>3.68</v>
      </c>
      <c r="N1133">
        <v>0</v>
      </c>
      <c r="O1133" s="56">
        <v>0</v>
      </c>
      <c r="P1133" s="56">
        <v>0</v>
      </c>
      <c r="Q1133">
        <v>1</v>
      </c>
      <c r="R1133">
        <v>1</v>
      </c>
      <c r="S1133">
        <v>11</v>
      </c>
      <c r="T1133">
        <v>8</v>
      </c>
      <c r="U1133">
        <v>3</v>
      </c>
      <c r="V1133">
        <v>1</v>
      </c>
      <c r="X1133" t="s">
        <v>7755</v>
      </c>
      <c r="AA1133">
        <v>0</v>
      </c>
      <c r="AB1133">
        <v>0</v>
      </c>
      <c r="AC1133">
        <v>0</v>
      </c>
      <c r="AD1133">
        <v>0</v>
      </c>
      <c r="AE1133">
        <v>0</v>
      </c>
      <c r="AF1133">
        <v>0</v>
      </c>
      <c r="AG1133">
        <v>0</v>
      </c>
      <c r="AJ1133" s="56"/>
      <c r="AK1133" s="56"/>
      <c r="AL1133" s="56"/>
      <c r="AP1133" t="s">
        <v>1155</v>
      </c>
      <c r="AR1133">
        <v>2</v>
      </c>
      <c r="AS1133" t="s">
        <v>1152</v>
      </c>
      <c r="AT1133">
        <v>1</v>
      </c>
      <c r="AV1133">
        <v>10</v>
      </c>
      <c r="AW1133">
        <v>7</v>
      </c>
      <c r="AX1133">
        <v>3</v>
      </c>
      <c r="AY1133" t="s">
        <v>1147</v>
      </c>
      <c r="AZ1133" t="s">
        <v>1147</v>
      </c>
      <c r="BA1133">
        <v>10</v>
      </c>
      <c r="BD1133">
        <v>1000000000</v>
      </c>
      <c r="BE1133">
        <v>11</v>
      </c>
      <c r="BF1133">
        <v>-0.1</v>
      </c>
      <c r="BG1133">
        <v>0</v>
      </c>
      <c r="BH1133">
        <v>0</v>
      </c>
      <c r="BI1133">
        <v>0</v>
      </c>
      <c r="BJ1133">
        <v>0</v>
      </c>
      <c r="BK1133">
        <v>0</v>
      </c>
      <c r="BL1133">
        <v>0</v>
      </c>
      <c r="BM1133">
        <v>11</v>
      </c>
      <c r="BN1133">
        <v>-0.1</v>
      </c>
      <c r="BO1133">
        <v>0</v>
      </c>
      <c r="BP1133">
        <v>0</v>
      </c>
      <c r="BR1133">
        <v>0</v>
      </c>
      <c r="BS1133">
        <v>3</v>
      </c>
      <c r="BX1133">
        <v>0</v>
      </c>
      <c r="BY1133">
        <v>0.87</v>
      </c>
      <c r="BZ1133">
        <v>0</v>
      </c>
      <c r="CA1133">
        <v>14.09</v>
      </c>
      <c r="CB1133">
        <v>0</v>
      </c>
      <c r="CC1133">
        <v>1</v>
      </c>
      <c r="CD1133" s="56">
        <v>42095</v>
      </c>
      <c r="CE1133" s="56">
        <v>42342</v>
      </c>
      <c r="CF1133" s="56">
        <v>42342</v>
      </c>
      <c r="CG1133" s="56">
        <v>42419</v>
      </c>
      <c r="CH1133" s="56"/>
      <c r="CI1133" s="56"/>
      <c r="CJ1133">
        <v>0</v>
      </c>
      <c r="CK1133">
        <v>0</v>
      </c>
      <c r="CL1133">
        <v>0</v>
      </c>
      <c r="CM1133">
        <v>0</v>
      </c>
      <c r="CN1133">
        <v>0</v>
      </c>
      <c r="CO1133">
        <v>0</v>
      </c>
      <c r="CP1133">
        <v>0.95</v>
      </c>
      <c r="CQ1133" t="s">
        <v>1154</v>
      </c>
      <c r="CR1133" t="s">
        <v>1153</v>
      </c>
      <c r="CS1133" t="s">
        <v>1725</v>
      </c>
      <c r="CT1133" t="s">
        <v>1397</v>
      </c>
      <c r="CU1133" t="s">
        <v>1396</v>
      </c>
      <c r="CV1133" t="s">
        <v>4855</v>
      </c>
      <c r="CW1133" t="s">
        <v>1727</v>
      </c>
      <c r="CX1133" t="s">
        <v>853</v>
      </c>
      <c r="DC1133" t="s">
        <v>1387</v>
      </c>
      <c r="DE1133" t="s">
        <v>1728</v>
      </c>
    </row>
    <row r="1134" spans="1:109" x14ac:dyDescent="0.25">
      <c r="A1134" t="s">
        <v>1025</v>
      </c>
      <c r="B1134">
        <v>6</v>
      </c>
      <c r="C1134" s="56">
        <v>42419</v>
      </c>
      <c r="D1134" t="s">
        <v>1153</v>
      </c>
      <c r="E1134" t="s">
        <v>4856</v>
      </c>
      <c r="G1134" t="s">
        <v>4857</v>
      </c>
      <c r="H1134" t="s">
        <v>1144</v>
      </c>
      <c r="I1134" t="s">
        <v>1144</v>
      </c>
      <c r="J1134" t="s">
        <v>1144</v>
      </c>
      <c r="K1134" t="s">
        <v>1144</v>
      </c>
      <c r="L1134">
        <v>19.809999999999999</v>
      </c>
      <c r="M1134">
        <v>37.08</v>
      </c>
      <c r="N1134">
        <v>0</v>
      </c>
      <c r="O1134" s="56">
        <v>0</v>
      </c>
      <c r="P1134" s="56">
        <v>0</v>
      </c>
      <c r="Q1134">
        <v>1</v>
      </c>
      <c r="R1134">
        <v>1</v>
      </c>
      <c r="S1134">
        <v>11</v>
      </c>
      <c r="T1134">
        <v>8</v>
      </c>
      <c r="U1134">
        <v>3</v>
      </c>
      <c r="V1134">
        <v>1</v>
      </c>
      <c r="X1134" t="s">
        <v>7755</v>
      </c>
      <c r="AA1134">
        <v>0</v>
      </c>
      <c r="AB1134">
        <v>0</v>
      </c>
      <c r="AC1134">
        <v>0</v>
      </c>
      <c r="AD1134">
        <v>0</v>
      </c>
      <c r="AE1134">
        <v>0</v>
      </c>
      <c r="AF1134">
        <v>0</v>
      </c>
      <c r="AG1134">
        <v>0</v>
      </c>
      <c r="AJ1134" s="56"/>
      <c r="AK1134" s="56"/>
      <c r="AL1134" s="56"/>
      <c r="AP1134" t="s">
        <v>1155</v>
      </c>
      <c r="AS1134" t="s">
        <v>1152</v>
      </c>
      <c r="AT1134">
        <v>1</v>
      </c>
      <c r="AV1134">
        <v>0</v>
      </c>
      <c r="AW1134">
        <v>0</v>
      </c>
      <c r="AX1134">
        <v>0</v>
      </c>
      <c r="AY1134" t="s">
        <v>1388</v>
      </c>
      <c r="AZ1134" t="s">
        <v>1388</v>
      </c>
      <c r="BA1134">
        <v>0</v>
      </c>
      <c r="BD1134">
        <v>1000000000</v>
      </c>
      <c r="BE1134">
        <v>8</v>
      </c>
      <c r="BF1134">
        <v>0</v>
      </c>
      <c r="BG1134">
        <v>0</v>
      </c>
      <c r="BH1134">
        <v>0</v>
      </c>
      <c r="BI1134">
        <v>0</v>
      </c>
      <c r="BJ1134">
        <v>0</v>
      </c>
      <c r="BK1134">
        <v>0</v>
      </c>
      <c r="BL1134">
        <v>0</v>
      </c>
      <c r="BM1134">
        <v>8</v>
      </c>
      <c r="BN1134">
        <v>0</v>
      </c>
      <c r="BO1134">
        <v>0</v>
      </c>
      <c r="BP1134">
        <v>0</v>
      </c>
      <c r="BR1134">
        <v>0</v>
      </c>
      <c r="BS1134">
        <v>0</v>
      </c>
      <c r="BX1134">
        <v>0</v>
      </c>
      <c r="BY1134">
        <v>0</v>
      </c>
      <c r="BZ1134">
        <v>0</v>
      </c>
      <c r="CA1134">
        <v>0</v>
      </c>
      <c r="CB1134">
        <v>0</v>
      </c>
      <c r="CC1134">
        <v>1</v>
      </c>
      <c r="CD1134" s="56">
        <v>42095</v>
      </c>
      <c r="CE1134" s="56">
        <v>42342</v>
      </c>
      <c r="CF1134" s="56">
        <v>42342</v>
      </c>
      <c r="CG1134" s="56">
        <v>42419</v>
      </c>
      <c r="CH1134" s="56"/>
      <c r="CI1134" s="56"/>
      <c r="CJ1134">
        <v>0.17</v>
      </c>
      <c r="CK1134">
        <v>0</v>
      </c>
      <c r="CL1134">
        <v>0.03</v>
      </c>
      <c r="CM1134">
        <v>0</v>
      </c>
      <c r="CN1134">
        <v>0</v>
      </c>
      <c r="CO1134">
        <v>0</v>
      </c>
      <c r="CP1134">
        <v>0.95</v>
      </c>
      <c r="CQ1134" t="s">
        <v>1154</v>
      </c>
      <c r="CR1134" t="s">
        <v>1153</v>
      </c>
      <c r="CS1134" t="s">
        <v>1395</v>
      </c>
      <c r="CT1134" t="s">
        <v>1397</v>
      </c>
      <c r="CU1134" t="s">
        <v>1396</v>
      </c>
      <c r="CV1134" t="s">
        <v>4858</v>
      </c>
      <c r="CW1134" t="s">
        <v>1391</v>
      </c>
      <c r="CX1134" t="s">
        <v>853</v>
      </c>
      <c r="DC1134" t="s">
        <v>1389</v>
      </c>
      <c r="DE1134" t="s">
        <v>3536</v>
      </c>
    </row>
    <row r="1135" spans="1:109" x14ac:dyDescent="0.25">
      <c r="A1135" t="s">
        <v>1025</v>
      </c>
      <c r="B1135">
        <v>6</v>
      </c>
      <c r="C1135" s="56">
        <v>42419</v>
      </c>
      <c r="D1135" t="s">
        <v>1153</v>
      </c>
      <c r="E1135" t="s">
        <v>4859</v>
      </c>
      <c r="G1135" t="s">
        <v>4860</v>
      </c>
      <c r="H1135" t="s">
        <v>1144</v>
      </c>
      <c r="I1135" t="s">
        <v>1144</v>
      </c>
      <c r="J1135" t="s">
        <v>1144</v>
      </c>
      <c r="K1135" t="s">
        <v>1144</v>
      </c>
      <c r="L1135">
        <v>5.52</v>
      </c>
      <c r="M1135">
        <v>12.23</v>
      </c>
      <c r="N1135">
        <v>0</v>
      </c>
      <c r="O1135" s="56">
        <v>0</v>
      </c>
      <c r="P1135" s="56">
        <v>0</v>
      </c>
      <c r="Q1135">
        <v>1</v>
      </c>
      <c r="R1135">
        <v>1</v>
      </c>
      <c r="S1135">
        <v>11</v>
      </c>
      <c r="T1135">
        <v>8</v>
      </c>
      <c r="U1135">
        <v>3</v>
      </c>
      <c r="V1135">
        <v>1</v>
      </c>
      <c r="X1135" t="s">
        <v>7755</v>
      </c>
      <c r="AA1135">
        <v>0</v>
      </c>
      <c r="AB1135">
        <v>0</v>
      </c>
      <c r="AC1135">
        <v>0</v>
      </c>
      <c r="AD1135">
        <v>0</v>
      </c>
      <c r="AE1135">
        <v>0</v>
      </c>
      <c r="AF1135">
        <v>0</v>
      </c>
      <c r="AG1135">
        <v>0</v>
      </c>
      <c r="AJ1135" s="56"/>
      <c r="AK1135" s="56"/>
      <c r="AL1135" s="56"/>
      <c r="AP1135" t="s">
        <v>1155</v>
      </c>
      <c r="AS1135" t="s">
        <v>1152</v>
      </c>
      <c r="AT1135">
        <v>1</v>
      </c>
      <c r="AV1135">
        <v>0</v>
      </c>
      <c r="AW1135">
        <v>0</v>
      </c>
      <c r="AX1135">
        <v>0</v>
      </c>
      <c r="AY1135" t="s">
        <v>1388</v>
      </c>
      <c r="AZ1135" t="s">
        <v>1388</v>
      </c>
      <c r="BA1135">
        <v>0</v>
      </c>
      <c r="BD1135">
        <v>1000000000</v>
      </c>
      <c r="BE1135">
        <v>0</v>
      </c>
      <c r="BF1135">
        <v>0</v>
      </c>
      <c r="BG1135">
        <v>0</v>
      </c>
      <c r="BH1135">
        <v>0</v>
      </c>
      <c r="BI1135">
        <v>0</v>
      </c>
      <c r="BJ1135">
        <v>0</v>
      </c>
      <c r="BK1135">
        <v>0</v>
      </c>
      <c r="BL1135">
        <v>0</v>
      </c>
      <c r="BM1135">
        <v>0</v>
      </c>
      <c r="BN1135">
        <v>0</v>
      </c>
      <c r="BO1135">
        <v>0</v>
      </c>
      <c r="BP1135">
        <v>0</v>
      </c>
      <c r="BR1135">
        <v>0</v>
      </c>
      <c r="BS1135">
        <v>0</v>
      </c>
      <c r="BX1135">
        <v>0</v>
      </c>
      <c r="BY1135">
        <v>0</v>
      </c>
      <c r="BZ1135">
        <v>0</v>
      </c>
      <c r="CA1135">
        <v>0</v>
      </c>
      <c r="CB1135">
        <v>0</v>
      </c>
      <c r="CC1135">
        <v>1</v>
      </c>
      <c r="CD1135" s="56">
        <v>42095</v>
      </c>
      <c r="CE1135" s="56">
        <v>42342</v>
      </c>
      <c r="CF1135" s="56">
        <v>42342</v>
      </c>
      <c r="CG1135" s="56">
        <v>42419</v>
      </c>
      <c r="CH1135" s="56"/>
      <c r="CI1135" s="56"/>
      <c r="CJ1135">
        <v>1</v>
      </c>
      <c r="CK1135">
        <v>0</v>
      </c>
      <c r="CL1135">
        <v>0.97</v>
      </c>
      <c r="CM1135">
        <v>0</v>
      </c>
      <c r="CN1135">
        <v>0</v>
      </c>
      <c r="CO1135">
        <v>0</v>
      </c>
      <c r="CP1135">
        <v>0</v>
      </c>
      <c r="CQ1135" t="s">
        <v>1154</v>
      </c>
      <c r="CR1135" t="s">
        <v>1153</v>
      </c>
      <c r="CS1135" t="s">
        <v>1395</v>
      </c>
      <c r="CT1135" t="s">
        <v>1397</v>
      </c>
      <c r="CU1135" t="s">
        <v>1396</v>
      </c>
      <c r="CV1135" t="s">
        <v>4861</v>
      </c>
      <c r="CW1135" t="s">
        <v>1727</v>
      </c>
      <c r="CX1135" t="s">
        <v>853</v>
      </c>
      <c r="DC1135" t="s">
        <v>1387</v>
      </c>
      <c r="DE1135" t="s">
        <v>1728</v>
      </c>
    </row>
    <row r="1136" spans="1:109" x14ac:dyDescent="0.25">
      <c r="A1136" t="s">
        <v>1025</v>
      </c>
      <c r="B1136">
        <v>1</v>
      </c>
      <c r="C1136" s="56">
        <v>42419</v>
      </c>
      <c r="D1136" t="s">
        <v>1153</v>
      </c>
      <c r="E1136" t="s">
        <v>4862</v>
      </c>
      <c r="G1136" t="s">
        <v>4863</v>
      </c>
      <c r="H1136" t="s">
        <v>1144</v>
      </c>
      <c r="I1136" t="s">
        <v>1144</v>
      </c>
      <c r="J1136" t="s">
        <v>1144</v>
      </c>
      <c r="K1136" t="s">
        <v>1144</v>
      </c>
      <c r="L1136">
        <v>30.93</v>
      </c>
      <c r="M1136">
        <v>80.55</v>
      </c>
      <c r="N1136">
        <v>0</v>
      </c>
      <c r="O1136" s="56">
        <v>0</v>
      </c>
      <c r="P1136" s="56">
        <v>0</v>
      </c>
      <c r="Q1136">
        <v>1</v>
      </c>
      <c r="R1136">
        <v>1</v>
      </c>
      <c r="S1136">
        <v>11</v>
      </c>
      <c r="T1136">
        <v>8</v>
      </c>
      <c r="U1136">
        <v>3</v>
      </c>
      <c r="V1136">
        <v>1</v>
      </c>
      <c r="X1136" t="s">
        <v>7716</v>
      </c>
      <c r="AA1136">
        <v>0</v>
      </c>
      <c r="AB1136">
        <v>0</v>
      </c>
      <c r="AC1136">
        <v>0</v>
      </c>
      <c r="AD1136">
        <v>0</v>
      </c>
      <c r="AE1136">
        <v>0</v>
      </c>
      <c r="AF1136">
        <v>0</v>
      </c>
      <c r="AG1136">
        <v>0</v>
      </c>
      <c r="AJ1136" s="56"/>
      <c r="AK1136" s="56"/>
      <c r="AL1136" s="56"/>
      <c r="AP1136" t="s">
        <v>1155</v>
      </c>
      <c r="AR1136">
        <v>5</v>
      </c>
      <c r="AS1136" t="s">
        <v>1152</v>
      </c>
      <c r="AT1136">
        <v>1</v>
      </c>
      <c r="AV1136">
        <v>17</v>
      </c>
      <c r="AW1136">
        <v>11</v>
      </c>
      <c r="AX1136">
        <v>6</v>
      </c>
      <c r="AY1136" t="s">
        <v>1147</v>
      </c>
      <c r="AZ1136" t="s">
        <v>1147</v>
      </c>
      <c r="BA1136">
        <v>25</v>
      </c>
      <c r="BD1136">
        <v>1000000000</v>
      </c>
      <c r="BE1136">
        <v>19</v>
      </c>
      <c r="BF1136">
        <v>-0.12</v>
      </c>
      <c r="BG1136">
        <v>0</v>
      </c>
      <c r="BH1136">
        <v>0</v>
      </c>
      <c r="BI1136">
        <v>0</v>
      </c>
      <c r="BJ1136">
        <v>0</v>
      </c>
      <c r="BK1136">
        <v>0</v>
      </c>
      <c r="BL1136">
        <v>0</v>
      </c>
      <c r="BM1136">
        <v>19</v>
      </c>
      <c r="BN1136">
        <v>-0.12</v>
      </c>
      <c r="BO1136">
        <v>0</v>
      </c>
      <c r="BP1136">
        <v>0</v>
      </c>
      <c r="BR1136">
        <v>0</v>
      </c>
      <c r="BS1136">
        <v>5</v>
      </c>
      <c r="BT1136">
        <v>5</v>
      </c>
      <c r="BX1136">
        <v>0</v>
      </c>
      <c r="BY1136">
        <v>61.86</v>
      </c>
      <c r="BZ1136">
        <v>0</v>
      </c>
      <c r="CA1136">
        <v>7</v>
      </c>
      <c r="CB1136">
        <v>0</v>
      </c>
      <c r="CC1136">
        <v>1</v>
      </c>
      <c r="CD1136" s="56">
        <v>42284</v>
      </c>
      <c r="CE1136" s="56">
        <v>42342</v>
      </c>
      <c r="CF1136" s="56">
        <v>42342</v>
      </c>
      <c r="CG1136" s="56">
        <v>42419</v>
      </c>
      <c r="CH1136" s="56"/>
      <c r="CI1136" s="56"/>
      <c r="CJ1136">
        <v>0.04</v>
      </c>
      <c r="CK1136">
        <v>0</v>
      </c>
      <c r="CL1136">
        <v>0</v>
      </c>
      <c r="CM1136">
        <v>0</v>
      </c>
      <c r="CN1136">
        <v>0</v>
      </c>
      <c r="CO1136">
        <v>0</v>
      </c>
      <c r="CP1136">
        <v>0.95</v>
      </c>
      <c r="CQ1136" t="s">
        <v>1154</v>
      </c>
      <c r="CR1136" t="s">
        <v>1153</v>
      </c>
      <c r="CS1136" t="s">
        <v>1725</v>
      </c>
      <c r="CT1136" t="s">
        <v>1397</v>
      </c>
      <c r="CU1136" t="s">
        <v>1396</v>
      </c>
      <c r="CV1136" t="s">
        <v>4864</v>
      </c>
      <c r="CW1136" t="s">
        <v>1727</v>
      </c>
      <c r="CX1136" t="s">
        <v>853</v>
      </c>
      <c r="DC1136" t="s">
        <v>1387</v>
      </c>
      <c r="DE1136" t="s">
        <v>1728</v>
      </c>
    </row>
    <row r="1137" spans="1:109" x14ac:dyDescent="0.25">
      <c r="A1137" t="s">
        <v>1025</v>
      </c>
      <c r="B1137">
        <v>6</v>
      </c>
      <c r="C1137" s="56">
        <v>42419</v>
      </c>
      <c r="D1137" t="s">
        <v>1153</v>
      </c>
      <c r="E1137" t="s">
        <v>4865</v>
      </c>
      <c r="G1137" t="s">
        <v>4866</v>
      </c>
      <c r="H1137" t="s">
        <v>1144</v>
      </c>
      <c r="I1137" t="s">
        <v>1144</v>
      </c>
      <c r="J1137" t="s">
        <v>1144</v>
      </c>
      <c r="K1137" t="s">
        <v>1144</v>
      </c>
      <c r="L1137">
        <v>9.36</v>
      </c>
      <c r="M1137">
        <v>17.07</v>
      </c>
      <c r="N1137">
        <v>0</v>
      </c>
      <c r="O1137" s="56">
        <v>0</v>
      </c>
      <c r="P1137" s="56">
        <v>0</v>
      </c>
      <c r="Q1137">
        <v>1</v>
      </c>
      <c r="R1137">
        <v>1</v>
      </c>
      <c r="S1137">
        <v>11</v>
      </c>
      <c r="T1137">
        <v>8</v>
      </c>
      <c r="U1137">
        <v>3</v>
      </c>
      <c r="V1137">
        <v>1</v>
      </c>
      <c r="X1137" t="s">
        <v>7755</v>
      </c>
      <c r="AA1137">
        <v>0</v>
      </c>
      <c r="AB1137">
        <v>0</v>
      </c>
      <c r="AC1137">
        <v>0</v>
      </c>
      <c r="AD1137">
        <v>0</v>
      </c>
      <c r="AE1137">
        <v>0</v>
      </c>
      <c r="AF1137">
        <v>2</v>
      </c>
      <c r="AG1137">
        <v>0</v>
      </c>
      <c r="AJ1137" s="56"/>
      <c r="AK1137" s="56"/>
      <c r="AL1137" s="56"/>
      <c r="AP1137" t="s">
        <v>1155</v>
      </c>
      <c r="AS1137" t="s">
        <v>1152</v>
      </c>
      <c r="AT1137">
        <v>1</v>
      </c>
      <c r="AV1137">
        <v>9</v>
      </c>
      <c r="AW1137">
        <v>6</v>
      </c>
      <c r="AX1137">
        <v>3</v>
      </c>
      <c r="AY1137" t="s">
        <v>1147</v>
      </c>
      <c r="AZ1137" t="s">
        <v>1147</v>
      </c>
      <c r="BA1137">
        <v>9</v>
      </c>
      <c r="BD1137">
        <v>1000000000</v>
      </c>
      <c r="BE1137">
        <v>11</v>
      </c>
      <c r="BF1137">
        <v>-0.22</v>
      </c>
      <c r="BG1137">
        <v>0</v>
      </c>
      <c r="BH1137">
        <v>0</v>
      </c>
      <c r="BI1137">
        <v>0</v>
      </c>
      <c r="BJ1137">
        <v>0</v>
      </c>
      <c r="BK1137">
        <v>0</v>
      </c>
      <c r="BL1137">
        <v>0</v>
      </c>
      <c r="BM1137">
        <v>11</v>
      </c>
      <c r="BN1137">
        <v>-0.22</v>
      </c>
      <c r="BO1137">
        <v>0</v>
      </c>
      <c r="BP1137">
        <v>0</v>
      </c>
      <c r="BR1137">
        <v>0</v>
      </c>
      <c r="BS1137">
        <v>2</v>
      </c>
      <c r="BX1137">
        <v>0</v>
      </c>
      <c r="BY1137">
        <v>18.72</v>
      </c>
      <c r="BZ1137">
        <v>0</v>
      </c>
      <c r="CA1137">
        <v>3.59</v>
      </c>
      <c r="CB1137">
        <v>0</v>
      </c>
      <c r="CC1137">
        <v>1</v>
      </c>
      <c r="CD1137" s="56">
        <v>42095</v>
      </c>
      <c r="CE1137" s="56">
        <v>42342</v>
      </c>
      <c r="CF1137" s="56">
        <v>42342</v>
      </c>
      <c r="CG1137" s="56">
        <v>42419</v>
      </c>
      <c r="CH1137" s="56"/>
      <c r="CI1137" s="56"/>
      <c r="CJ1137">
        <v>0.17</v>
      </c>
      <c r="CK1137">
        <v>0</v>
      </c>
      <c r="CL1137">
        <v>0.03</v>
      </c>
      <c r="CM1137">
        <v>0</v>
      </c>
      <c r="CN1137">
        <v>0</v>
      </c>
      <c r="CO1137">
        <v>0</v>
      </c>
      <c r="CP1137">
        <v>0.95</v>
      </c>
      <c r="CQ1137" t="s">
        <v>1154</v>
      </c>
      <c r="CR1137" t="s">
        <v>1153</v>
      </c>
      <c r="CS1137" t="s">
        <v>1395</v>
      </c>
      <c r="CT1137" t="s">
        <v>1397</v>
      </c>
      <c r="CU1137" t="s">
        <v>1396</v>
      </c>
      <c r="CV1137" t="s">
        <v>4867</v>
      </c>
      <c r="CW1137" t="s">
        <v>1391</v>
      </c>
      <c r="CX1137" t="s">
        <v>853</v>
      </c>
      <c r="DC1137" t="s">
        <v>1389</v>
      </c>
      <c r="DE1137" t="s">
        <v>3536</v>
      </c>
    </row>
    <row r="1138" spans="1:109" x14ac:dyDescent="0.25">
      <c r="A1138" t="s">
        <v>1025</v>
      </c>
      <c r="B1138">
        <v>2</v>
      </c>
      <c r="C1138" s="56">
        <v>42419</v>
      </c>
      <c r="D1138" t="s">
        <v>1153</v>
      </c>
      <c r="E1138" t="s">
        <v>4868</v>
      </c>
      <c r="G1138" t="s">
        <v>4869</v>
      </c>
      <c r="H1138" t="s">
        <v>1144</v>
      </c>
      <c r="I1138" t="s">
        <v>1144</v>
      </c>
      <c r="J1138" t="s">
        <v>1144</v>
      </c>
      <c r="K1138" t="s">
        <v>1144</v>
      </c>
      <c r="L1138">
        <v>33.229999999999997</v>
      </c>
      <c r="M1138">
        <v>85.51</v>
      </c>
      <c r="N1138">
        <v>0</v>
      </c>
      <c r="O1138" s="56">
        <v>0</v>
      </c>
      <c r="P1138" s="56">
        <v>0</v>
      </c>
      <c r="Q1138">
        <v>1</v>
      </c>
      <c r="R1138">
        <v>1</v>
      </c>
      <c r="S1138">
        <v>11</v>
      </c>
      <c r="T1138">
        <v>8</v>
      </c>
      <c r="U1138">
        <v>3</v>
      </c>
      <c r="V1138">
        <v>1</v>
      </c>
      <c r="X1138" t="s">
        <v>7755</v>
      </c>
      <c r="AA1138">
        <v>0</v>
      </c>
      <c r="AB1138">
        <v>0</v>
      </c>
      <c r="AC1138">
        <v>0</v>
      </c>
      <c r="AD1138">
        <v>0</v>
      </c>
      <c r="AE1138">
        <v>0</v>
      </c>
      <c r="AF1138">
        <v>0</v>
      </c>
      <c r="AG1138">
        <v>0</v>
      </c>
      <c r="AJ1138" s="56"/>
      <c r="AK1138" s="56"/>
      <c r="AL1138" s="56"/>
      <c r="AM1138">
        <v>1</v>
      </c>
      <c r="AP1138" t="s">
        <v>1155</v>
      </c>
      <c r="AS1138" t="s">
        <v>1152</v>
      </c>
      <c r="AT1138">
        <v>1</v>
      </c>
      <c r="AV1138">
        <v>2</v>
      </c>
      <c r="AW1138">
        <v>2</v>
      </c>
      <c r="AX1138">
        <v>1</v>
      </c>
      <c r="AY1138" t="s">
        <v>1147</v>
      </c>
      <c r="AZ1138" t="s">
        <v>1147</v>
      </c>
      <c r="BA1138">
        <v>2</v>
      </c>
      <c r="BD1138">
        <v>1000000000</v>
      </c>
      <c r="BE1138">
        <v>3</v>
      </c>
      <c r="BF1138">
        <v>-0.5</v>
      </c>
      <c r="BG1138">
        <v>0</v>
      </c>
      <c r="BH1138">
        <v>0</v>
      </c>
      <c r="BI1138">
        <v>0</v>
      </c>
      <c r="BJ1138">
        <v>0</v>
      </c>
      <c r="BK1138">
        <v>0</v>
      </c>
      <c r="BL1138">
        <v>0</v>
      </c>
      <c r="BM1138">
        <v>3</v>
      </c>
      <c r="BN1138">
        <v>-0.5</v>
      </c>
      <c r="BO1138">
        <v>0</v>
      </c>
      <c r="BP1138">
        <v>0</v>
      </c>
      <c r="BR1138">
        <v>0</v>
      </c>
      <c r="BS1138">
        <v>1</v>
      </c>
      <c r="BX1138">
        <v>0</v>
      </c>
      <c r="BY1138">
        <v>33.229999999999997</v>
      </c>
      <c r="BZ1138">
        <v>0</v>
      </c>
      <c r="CA1138">
        <v>6.87</v>
      </c>
      <c r="CB1138">
        <v>0</v>
      </c>
      <c r="CC1138">
        <v>1</v>
      </c>
      <c r="CD1138" s="56">
        <v>42095</v>
      </c>
      <c r="CE1138" s="56">
        <v>42342</v>
      </c>
      <c r="CF1138" s="56">
        <v>42342</v>
      </c>
      <c r="CG1138" s="56">
        <v>42419</v>
      </c>
      <c r="CH1138" s="56"/>
      <c r="CI1138" s="56"/>
      <c r="CJ1138">
        <v>0</v>
      </c>
      <c r="CK1138">
        <v>0</v>
      </c>
      <c r="CL1138">
        <v>0</v>
      </c>
      <c r="CM1138">
        <v>0</v>
      </c>
      <c r="CN1138">
        <v>0</v>
      </c>
      <c r="CO1138">
        <v>0</v>
      </c>
      <c r="CP1138">
        <v>0.96</v>
      </c>
      <c r="CQ1138" t="s">
        <v>1154</v>
      </c>
      <c r="CR1138" t="s">
        <v>1153</v>
      </c>
      <c r="CS1138" t="s">
        <v>1748</v>
      </c>
      <c r="CT1138" t="s">
        <v>1397</v>
      </c>
      <c r="CU1138" t="s">
        <v>1396</v>
      </c>
      <c r="CV1138" t="s">
        <v>4870</v>
      </c>
      <c r="CW1138" t="s">
        <v>2121</v>
      </c>
      <c r="CX1138" t="s">
        <v>853</v>
      </c>
      <c r="DC1138" t="s">
        <v>1387</v>
      </c>
      <c r="DE1138" t="s">
        <v>1392</v>
      </c>
    </row>
    <row r="1139" spans="1:109" x14ac:dyDescent="0.25">
      <c r="A1139" t="s">
        <v>1025</v>
      </c>
      <c r="B1139">
        <v>2</v>
      </c>
      <c r="C1139" s="56">
        <v>42419</v>
      </c>
      <c r="D1139" t="s">
        <v>1153</v>
      </c>
      <c r="E1139" t="s">
        <v>4871</v>
      </c>
      <c r="G1139" t="s">
        <v>4872</v>
      </c>
      <c r="H1139" t="s">
        <v>1144</v>
      </c>
      <c r="I1139" t="s">
        <v>1144</v>
      </c>
      <c r="J1139" t="s">
        <v>1144</v>
      </c>
      <c r="K1139" t="s">
        <v>1144</v>
      </c>
      <c r="L1139">
        <v>16.010000000000002</v>
      </c>
      <c r="M1139">
        <v>51.12</v>
      </c>
      <c r="N1139">
        <v>0</v>
      </c>
      <c r="O1139" s="56">
        <v>0</v>
      </c>
      <c r="P1139" s="56">
        <v>0</v>
      </c>
      <c r="Q1139">
        <v>1</v>
      </c>
      <c r="R1139">
        <v>1</v>
      </c>
      <c r="S1139">
        <v>11</v>
      </c>
      <c r="T1139">
        <v>8</v>
      </c>
      <c r="U1139">
        <v>3</v>
      </c>
      <c r="V1139">
        <v>1</v>
      </c>
      <c r="W1139" t="s">
        <v>1156</v>
      </c>
      <c r="X1139" t="s">
        <v>7760</v>
      </c>
      <c r="Y1139">
        <v>7</v>
      </c>
      <c r="AA1139">
        <v>0</v>
      </c>
      <c r="AB1139">
        <v>0</v>
      </c>
      <c r="AC1139">
        <v>0</v>
      </c>
      <c r="AD1139">
        <v>0</v>
      </c>
      <c r="AE1139">
        <v>0</v>
      </c>
      <c r="AF1139">
        <v>0</v>
      </c>
      <c r="AG1139">
        <v>0</v>
      </c>
      <c r="AJ1139" s="56"/>
      <c r="AK1139" s="56"/>
      <c r="AL1139" s="56"/>
      <c r="AM1139">
        <v>1</v>
      </c>
      <c r="AP1139" t="s">
        <v>1155</v>
      </c>
      <c r="AR1139">
        <v>2</v>
      </c>
      <c r="AS1139" t="s">
        <v>1152</v>
      </c>
      <c r="AT1139">
        <v>1</v>
      </c>
      <c r="AV1139">
        <v>11</v>
      </c>
      <c r="AW1139">
        <v>7</v>
      </c>
      <c r="AX1139">
        <v>4</v>
      </c>
      <c r="AY1139" t="s">
        <v>1148</v>
      </c>
      <c r="AZ1139" t="s">
        <v>1148</v>
      </c>
      <c r="BA1139">
        <v>8</v>
      </c>
      <c r="BD1139">
        <v>1000000000</v>
      </c>
      <c r="BE1139">
        <v>11</v>
      </c>
      <c r="BF1139">
        <v>0</v>
      </c>
      <c r="BG1139">
        <v>0</v>
      </c>
      <c r="BH1139">
        <v>0</v>
      </c>
      <c r="BI1139">
        <v>0</v>
      </c>
      <c r="BJ1139">
        <v>0</v>
      </c>
      <c r="BK1139">
        <v>0</v>
      </c>
      <c r="BL1139">
        <v>0</v>
      </c>
      <c r="BM1139">
        <v>11</v>
      </c>
      <c r="BN1139">
        <v>0</v>
      </c>
      <c r="BO1139">
        <v>0</v>
      </c>
      <c r="BP1139">
        <v>0</v>
      </c>
      <c r="BR1139">
        <v>0</v>
      </c>
      <c r="BS1139">
        <v>3</v>
      </c>
      <c r="BX1139">
        <v>0</v>
      </c>
      <c r="BY1139">
        <v>0</v>
      </c>
      <c r="BZ1139">
        <v>0</v>
      </c>
      <c r="CA1139">
        <v>9.57</v>
      </c>
      <c r="CB1139">
        <v>0</v>
      </c>
      <c r="CC1139">
        <v>1</v>
      </c>
      <c r="CD1139" s="56">
        <v>42271</v>
      </c>
      <c r="CE1139" s="56">
        <v>42342</v>
      </c>
      <c r="CF1139" s="56">
        <v>42342</v>
      </c>
      <c r="CG1139" s="56">
        <v>42419</v>
      </c>
      <c r="CH1139" s="56"/>
      <c r="CI1139" s="56"/>
      <c r="CJ1139">
        <v>0.06</v>
      </c>
      <c r="CK1139">
        <v>0</v>
      </c>
      <c r="CL1139">
        <v>0</v>
      </c>
      <c r="CM1139">
        <v>0</v>
      </c>
      <c r="CN1139">
        <v>0</v>
      </c>
      <c r="CO1139">
        <v>0.96</v>
      </c>
      <c r="CP1139">
        <v>0</v>
      </c>
      <c r="CQ1139" t="s">
        <v>1154</v>
      </c>
      <c r="CR1139" t="s">
        <v>1153</v>
      </c>
      <c r="CS1139" t="s">
        <v>1748</v>
      </c>
      <c r="CT1139" t="s">
        <v>1397</v>
      </c>
      <c r="CU1139" t="s">
        <v>1396</v>
      </c>
      <c r="CV1139" t="s">
        <v>4873</v>
      </c>
      <c r="CW1139" t="s">
        <v>1738</v>
      </c>
      <c r="CX1139" t="s">
        <v>853</v>
      </c>
      <c r="DC1139" t="s">
        <v>1387</v>
      </c>
      <c r="DE1139" t="s">
        <v>1392</v>
      </c>
    </row>
    <row r="1140" spans="1:109" x14ac:dyDescent="0.25">
      <c r="A1140" t="s">
        <v>1025</v>
      </c>
      <c r="B1140">
        <v>2</v>
      </c>
      <c r="C1140" s="56">
        <v>42419</v>
      </c>
      <c r="D1140" t="s">
        <v>1153</v>
      </c>
      <c r="E1140" t="s">
        <v>4874</v>
      </c>
      <c r="G1140" t="s">
        <v>4875</v>
      </c>
      <c r="H1140" t="s">
        <v>1144</v>
      </c>
      <c r="I1140" t="s">
        <v>1144</v>
      </c>
      <c r="J1140" t="s">
        <v>1144</v>
      </c>
      <c r="K1140" t="s">
        <v>1144</v>
      </c>
      <c r="L1140">
        <v>1.37</v>
      </c>
      <c r="M1140">
        <v>4.41</v>
      </c>
      <c r="N1140">
        <v>0</v>
      </c>
      <c r="O1140" s="56">
        <v>0</v>
      </c>
      <c r="P1140" s="56">
        <v>0</v>
      </c>
      <c r="Q1140">
        <v>1</v>
      </c>
      <c r="R1140">
        <v>1</v>
      </c>
      <c r="S1140">
        <v>11</v>
      </c>
      <c r="T1140">
        <v>8</v>
      </c>
      <c r="U1140">
        <v>3</v>
      </c>
      <c r="V1140">
        <v>1</v>
      </c>
      <c r="W1140" t="s">
        <v>1394</v>
      </c>
      <c r="X1140" t="s">
        <v>7758</v>
      </c>
      <c r="AA1140">
        <v>0</v>
      </c>
      <c r="AB1140">
        <v>0</v>
      </c>
      <c r="AC1140">
        <v>0</v>
      </c>
      <c r="AD1140">
        <v>0</v>
      </c>
      <c r="AE1140">
        <v>0</v>
      </c>
      <c r="AF1140">
        <v>0</v>
      </c>
      <c r="AG1140">
        <v>0</v>
      </c>
      <c r="AJ1140" s="56"/>
      <c r="AK1140" s="56"/>
      <c r="AL1140" s="56"/>
      <c r="AM1140">
        <v>3</v>
      </c>
      <c r="AP1140" t="s">
        <v>1155</v>
      </c>
      <c r="AS1140" t="s">
        <v>1152</v>
      </c>
      <c r="AT1140">
        <v>1</v>
      </c>
      <c r="AV1140">
        <v>4</v>
      </c>
      <c r="AW1140">
        <v>3</v>
      </c>
      <c r="AX1140">
        <v>1</v>
      </c>
      <c r="AY1140" t="s">
        <v>1146</v>
      </c>
      <c r="AZ1140" t="s">
        <v>1145</v>
      </c>
      <c r="BA1140">
        <v>3</v>
      </c>
      <c r="BD1140">
        <v>1000000000</v>
      </c>
      <c r="BE1140">
        <v>1</v>
      </c>
      <c r="BF1140">
        <v>0.75</v>
      </c>
      <c r="BG1140">
        <v>0</v>
      </c>
      <c r="BH1140">
        <v>0</v>
      </c>
      <c r="BI1140">
        <v>0</v>
      </c>
      <c r="BJ1140">
        <v>0</v>
      </c>
      <c r="BK1140">
        <v>0</v>
      </c>
      <c r="BL1140">
        <v>2</v>
      </c>
      <c r="BM1140">
        <v>3</v>
      </c>
      <c r="BN1140">
        <v>0.25</v>
      </c>
      <c r="BO1140">
        <v>0</v>
      </c>
      <c r="BP1140">
        <v>0</v>
      </c>
      <c r="BR1140">
        <v>1</v>
      </c>
      <c r="BS1140">
        <v>1</v>
      </c>
      <c r="BX1140">
        <v>0</v>
      </c>
      <c r="BY1140">
        <v>0</v>
      </c>
      <c r="BZ1140">
        <v>0</v>
      </c>
      <c r="CA1140">
        <v>9.68</v>
      </c>
      <c r="CB1140">
        <v>0</v>
      </c>
      <c r="CC1140">
        <v>1</v>
      </c>
      <c r="CD1140" s="56">
        <v>42404</v>
      </c>
      <c r="CE1140" s="56">
        <v>42404</v>
      </c>
      <c r="CF1140" s="56">
        <v>42404</v>
      </c>
      <c r="CG1140" s="56">
        <v>42481</v>
      </c>
      <c r="CH1140" s="56"/>
      <c r="CI1140" s="56"/>
      <c r="CJ1140">
        <v>0</v>
      </c>
      <c r="CK1140">
        <v>0</v>
      </c>
      <c r="CL1140">
        <v>0</v>
      </c>
      <c r="CM1140">
        <v>0.27</v>
      </c>
      <c r="CN1140">
        <v>0</v>
      </c>
      <c r="CO1140">
        <v>0</v>
      </c>
      <c r="CP1140">
        <v>0</v>
      </c>
      <c r="CQ1140" t="s">
        <v>1154</v>
      </c>
      <c r="CR1140" t="s">
        <v>1153</v>
      </c>
      <c r="CS1140" t="s">
        <v>1748</v>
      </c>
      <c r="CT1140" t="s">
        <v>1397</v>
      </c>
      <c r="CU1140" t="s">
        <v>1396</v>
      </c>
      <c r="CV1140" t="s">
        <v>4876</v>
      </c>
      <c r="CW1140" t="s">
        <v>1738</v>
      </c>
      <c r="CX1140" t="s">
        <v>853</v>
      </c>
      <c r="DC1140" t="s">
        <v>1387</v>
      </c>
      <c r="DE1140" t="s">
        <v>1392</v>
      </c>
    </row>
    <row r="1141" spans="1:109" x14ac:dyDescent="0.25">
      <c r="A1141" t="s">
        <v>1025</v>
      </c>
      <c r="B1141">
        <v>2</v>
      </c>
      <c r="C1141" s="56">
        <v>42419</v>
      </c>
      <c r="D1141" t="s">
        <v>1153</v>
      </c>
      <c r="E1141" t="s">
        <v>4877</v>
      </c>
      <c r="G1141" t="s">
        <v>4878</v>
      </c>
      <c r="H1141" t="s">
        <v>1144</v>
      </c>
      <c r="I1141" t="s">
        <v>1144</v>
      </c>
      <c r="J1141" t="s">
        <v>1144</v>
      </c>
      <c r="K1141" t="s">
        <v>1144</v>
      </c>
      <c r="L1141">
        <v>0.14000000000000001</v>
      </c>
      <c r="M1141">
        <v>0.6</v>
      </c>
      <c r="N1141">
        <v>0</v>
      </c>
      <c r="O1141" s="56">
        <v>0</v>
      </c>
      <c r="P1141" s="56">
        <v>0</v>
      </c>
      <c r="Q1141">
        <v>1</v>
      </c>
      <c r="R1141">
        <v>1</v>
      </c>
      <c r="S1141">
        <v>11</v>
      </c>
      <c r="T1141">
        <v>8</v>
      </c>
      <c r="U1141">
        <v>3</v>
      </c>
      <c r="V1141">
        <v>1</v>
      </c>
      <c r="X1141" t="s">
        <v>7659</v>
      </c>
      <c r="AA1141">
        <v>0</v>
      </c>
      <c r="AB1141">
        <v>0</v>
      </c>
      <c r="AC1141">
        <v>0</v>
      </c>
      <c r="AD1141">
        <v>0</v>
      </c>
      <c r="AE1141">
        <v>0</v>
      </c>
      <c r="AF1141">
        <v>0</v>
      </c>
      <c r="AG1141">
        <v>0</v>
      </c>
      <c r="AJ1141" s="56"/>
      <c r="AK1141" s="56"/>
      <c r="AL1141" s="56"/>
      <c r="AP1141" t="s">
        <v>1155</v>
      </c>
      <c r="AR1141">
        <v>5</v>
      </c>
      <c r="AS1141" t="s">
        <v>1152</v>
      </c>
      <c r="AT1141">
        <v>1</v>
      </c>
      <c r="AV1141">
        <v>14</v>
      </c>
      <c r="AW1141">
        <v>9</v>
      </c>
      <c r="AX1141">
        <v>5</v>
      </c>
      <c r="AY1141" t="s">
        <v>1147</v>
      </c>
      <c r="AZ1141" t="s">
        <v>1147</v>
      </c>
      <c r="BA1141">
        <v>20</v>
      </c>
      <c r="BD1141">
        <v>1000000000</v>
      </c>
      <c r="BE1141">
        <v>22</v>
      </c>
      <c r="BF1141">
        <v>-0.56999999999999995</v>
      </c>
      <c r="BG1141">
        <v>0</v>
      </c>
      <c r="BH1141">
        <v>0</v>
      </c>
      <c r="BI1141">
        <v>0</v>
      </c>
      <c r="BJ1141">
        <v>0</v>
      </c>
      <c r="BK1141">
        <v>0</v>
      </c>
      <c r="BL1141">
        <v>0</v>
      </c>
      <c r="BM1141">
        <v>22</v>
      </c>
      <c r="BN1141">
        <v>-0.56999999999999995</v>
      </c>
      <c r="BO1141">
        <v>0</v>
      </c>
      <c r="BP1141">
        <v>0</v>
      </c>
      <c r="BR1141">
        <v>0</v>
      </c>
      <c r="BS1141">
        <v>4</v>
      </c>
      <c r="BX1141">
        <v>0</v>
      </c>
      <c r="BY1141">
        <v>1.1200000000000001</v>
      </c>
      <c r="BZ1141">
        <v>0</v>
      </c>
      <c r="CA1141">
        <v>14.34</v>
      </c>
      <c r="CB1141">
        <v>0</v>
      </c>
      <c r="CC1141">
        <v>1</v>
      </c>
      <c r="CD1141" s="56">
        <v>42342</v>
      </c>
      <c r="CE1141" s="56">
        <v>42342</v>
      </c>
      <c r="CF1141" s="56">
        <v>42342</v>
      </c>
      <c r="CG1141" s="56">
        <v>42419</v>
      </c>
      <c r="CH1141" s="56"/>
      <c r="CI1141" s="56"/>
      <c r="CJ1141">
        <v>0.08</v>
      </c>
      <c r="CK1141">
        <v>0</v>
      </c>
      <c r="CL1141">
        <v>0</v>
      </c>
      <c r="CM1141">
        <v>0</v>
      </c>
      <c r="CN1141">
        <v>0</v>
      </c>
      <c r="CO1141">
        <v>0</v>
      </c>
      <c r="CP1141">
        <v>0.96</v>
      </c>
      <c r="CQ1141" t="s">
        <v>1154</v>
      </c>
      <c r="CR1141" t="s">
        <v>1153</v>
      </c>
      <c r="CS1141" t="s">
        <v>1748</v>
      </c>
      <c r="CT1141" t="s">
        <v>1397</v>
      </c>
      <c r="CU1141" t="s">
        <v>1396</v>
      </c>
      <c r="CV1141" t="s">
        <v>4879</v>
      </c>
      <c r="CW1141" t="s">
        <v>1727</v>
      </c>
      <c r="CX1141" t="s">
        <v>853</v>
      </c>
      <c r="DC1141" t="s">
        <v>1387</v>
      </c>
      <c r="DE1141" t="s">
        <v>1392</v>
      </c>
    </row>
    <row r="1142" spans="1:109" x14ac:dyDescent="0.25">
      <c r="A1142" t="s">
        <v>1025</v>
      </c>
      <c r="B1142">
        <v>2</v>
      </c>
      <c r="C1142" s="56">
        <v>42419</v>
      </c>
      <c r="D1142" t="s">
        <v>1153</v>
      </c>
      <c r="E1142" t="s">
        <v>4880</v>
      </c>
      <c r="G1142" t="s">
        <v>4881</v>
      </c>
      <c r="H1142" t="s">
        <v>1144</v>
      </c>
      <c r="I1142" t="s">
        <v>1144</v>
      </c>
      <c r="J1142" t="s">
        <v>1144</v>
      </c>
      <c r="K1142" t="s">
        <v>1144</v>
      </c>
      <c r="L1142">
        <v>19.5</v>
      </c>
      <c r="M1142">
        <v>47.44</v>
      </c>
      <c r="N1142">
        <v>0</v>
      </c>
      <c r="O1142" s="56">
        <v>0</v>
      </c>
      <c r="P1142" s="56">
        <v>0</v>
      </c>
      <c r="Q1142">
        <v>1</v>
      </c>
      <c r="R1142">
        <v>1</v>
      </c>
      <c r="S1142">
        <v>11</v>
      </c>
      <c r="T1142">
        <v>8</v>
      </c>
      <c r="U1142">
        <v>3</v>
      </c>
      <c r="V1142">
        <v>1</v>
      </c>
      <c r="X1142" t="s">
        <v>7755</v>
      </c>
      <c r="AA1142">
        <v>0</v>
      </c>
      <c r="AB1142">
        <v>0</v>
      </c>
      <c r="AC1142">
        <v>0</v>
      </c>
      <c r="AD1142">
        <v>0</v>
      </c>
      <c r="AE1142">
        <v>0</v>
      </c>
      <c r="AF1142">
        <v>0</v>
      </c>
      <c r="AG1142">
        <v>0</v>
      </c>
      <c r="AJ1142" s="56"/>
      <c r="AK1142" s="56"/>
      <c r="AL1142" s="56"/>
      <c r="AP1142" t="s">
        <v>1155</v>
      </c>
      <c r="AS1142" t="s">
        <v>1152</v>
      </c>
      <c r="AT1142">
        <v>1</v>
      </c>
      <c r="AV1142">
        <v>0</v>
      </c>
      <c r="AW1142">
        <v>0</v>
      </c>
      <c r="AX1142">
        <v>0</v>
      </c>
      <c r="AY1142" t="s">
        <v>1388</v>
      </c>
      <c r="AZ1142" t="s">
        <v>1388</v>
      </c>
      <c r="BA1142">
        <v>0</v>
      </c>
      <c r="BD1142">
        <v>1000000000</v>
      </c>
      <c r="BE1142">
        <v>0</v>
      </c>
      <c r="BF1142">
        <v>0</v>
      </c>
      <c r="BG1142">
        <v>0</v>
      </c>
      <c r="BH1142">
        <v>0</v>
      </c>
      <c r="BI1142">
        <v>0</v>
      </c>
      <c r="BJ1142">
        <v>0</v>
      </c>
      <c r="BK1142">
        <v>0</v>
      </c>
      <c r="BL1142">
        <v>0</v>
      </c>
      <c r="BM1142">
        <v>0</v>
      </c>
      <c r="BN1142">
        <v>0</v>
      </c>
      <c r="BO1142">
        <v>0</v>
      </c>
      <c r="BP1142">
        <v>0</v>
      </c>
      <c r="BR1142">
        <v>0</v>
      </c>
      <c r="BS1142">
        <v>0</v>
      </c>
      <c r="BX1142">
        <v>0</v>
      </c>
      <c r="BY1142">
        <v>0</v>
      </c>
      <c r="BZ1142">
        <v>0</v>
      </c>
      <c r="CA1142">
        <v>0</v>
      </c>
      <c r="CB1142">
        <v>0</v>
      </c>
      <c r="CC1142">
        <v>1</v>
      </c>
      <c r="CD1142" s="56">
        <v>42095</v>
      </c>
      <c r="CE1142" s="56">
        <v>42342</v>
      </c>
      <c r="CF1142" s="56">
        <v>42342</v>
      </c>
      <c r="CG1142" s="56">
        <v>42419</v>
      </c>
      <c r="CH1142" s="56"/>
      <c r="CI1142" s="56"/>
      <c r="CJ1142">
        <v>1</v>
      </c>
      <c r="CK1142">
        <v>0</v>
      </c>
      <c r="CL1142">
        <v>0.96</v>
      </c>
      <c r="CM1142">
        <v>0</v>
      </c>
      <c r="CN1142">
        <v>0</v>
      </c>
      <c r="CO1142">
        <v>0</v>
      </c>
      <c r="CP1142">
        <v>0</v>
      </c>
      <c r="CQ1142" t="s">
        <v>1154</v>
      </c>
      <c r="CR1142" t="s">
        <v>1153</v>
      </c>
      <c r="CS1142" t="s">
        <v>1748</v>
      </c>
      <c r="CT1142" t="s">
        <v>1397</v>
      </c>
      <c r="CU1142" t="s">
        <v>1396</v>
      </c>
      <c r="CV1142" t="s">
        <v>4882</v>
      </c>
      <c r="CW1142" t="s">
        <v>1738</v>
      </c>
      <c r="CX1142" t="s">
        <v>853</v>
      </c>
      <c r="DC1142" t="s">
        <v>1387</v>
      </c>
      <c r="DE1142" t="s">
        <v>1392</v>
      </c>
    </row>
    <row r="1143" spans="1:109" x14ac:dyDescent="0.25">
      <c r="A1143" t="s">
        <v>1025</v>
      </c>
      <c r="B1143">
        <v>2</v>
      </c>
      <c r="C1143" s="56">
        <v>42419</v>
      </c>
      <c r="D1143" t="s">
        <v>1153</v>
      </c>
      <c r="E1143" t="s">
        <v>4883</v>
      </c>
      <c r="G1143" t="s">
        <v>4884</v>
      </c>
      <c r="H1143" t="s">
        <v>1144</v>
      </c>
      <c r="I1143" t="s">
        <v>1144</v>
      </c>
      <c r="J1143" t="s">
        <v>1144</v>
      </c>
      <c r="K1143" t="s">
        <v>1144</v>
      </c>
      <c r="L1143">
        <v>0.59</v>
      </c>
      <c r="M1143">
        <v>1.86</v>
      </c>
      <c r="N1143">
        <v>0</v>
      </c>
      <c r="O1143" s="56">
        <v>0</v>
      </c>
      <c r="P1143" s="56">
        <v>0</v>
      </c>
      <c r="Q1143">
        <v>1</v>
      </c>
      <c r="R1143">
        <v>1</v>
      </c>
      <c r="S1143">
        <v>11</v>
      </c>
      <c r="T1143">
        <v>8</v>
      </c>
      <c r="U1143">
        <v>3</v>
      </c>
      <c r="V1143">
        <v>1</v>
      </c>
      <c r="X1143" t="s">
        <v>7755</v>
      </c>
      <c r="AA1143">
        <v>0</v>
      </c>
      <c r="AB1143">
        <v>0</v>
      </c>
      <c r="AC1143">
        <v>0</v>
      </c>
      <c r="AD1143">
        <v>0</v>
      </c>
      <c r="AE1143">
        <v>0</v>
      </c>
      <c r="AF1143">
        <v>0</v>
      </c>
      <c r="AG1143">
        <v>0</v>
      </c>
      <c r="AJ1143" s="56"/>
      <c r="AK1143" s="56"/>
      <c r="AL1143" s="56"/>
      <c r="AP1143" t="s">
        <v>1155</v>
      </c>
      <c r="AS1143" t="s">
        <v>1152</v>
      </c>
      <c r="AT1143">
        <v>1</v>
      </c>
      <c r="AV1143">
        <v>0</v>
      </c>
      <c r="AW1143">
        <v>0</v>
      </c>
      <c r="AX1143">
        <v>0</v>
      </c>
      <c r="AY1143" t="s">
        <v>1388</v>
      </c>
      <c r="AZ1143" t="s">
        <v>1388</v>
      </c>
      <c r="BA1143">
        <v>0</v>
      </c>
      <c r="BD1143">
        <v>1000000000</v>
      </c>
      <c r="BE1143">
        <v>10</v>
      </c>
      <c r="BF1143">
        <v>0</v>
      </c>
      <c r="BG1143">
        <v>0</v>
      </c>
      <c r="BH1143">
        <v>0</v>
      </c>
      <c r="BI1143">
        <v>0</v>
      </c>
      <c r="BJ1143">
        <v>0</v>
      </c>
      <c r="BK1143">
        <v>0</v>
      </c>
      <c r="BL1143">
        <v>0</v>
      </c>
      <c r="BM1143">
        <v>10</v>
      </c>
      <c r="BN1143">
        <v>0</v>
      </c>
      <c r="BO1143">
        <v>0</v>
      </c>
      <c r="BP1143">
        <v>0</v>
      </c>
      <c r="BR1143">
        <v>0</v>
      </c>
      <c r="BS1143">
        <v>0</v>
      </c>
      <c r="BX1143">
        <v>0</v>
      </c>
      <c r="BY1143">
        <v>0</v>
      </c>
      <c r="BZ1143">
        <v>0</v>
      </c>
      <c r="CA1143">
        <v>0</v>
      </c>
      <c r="CB1143">
        <v>0</v>
      </c>
      <c r="CC1143">
        <v>1</v>
      </c>
      <c r="CD1143" s="56">
        <v>42095</v>
      </c>
      <c r="CE1143" s="56">
        <v>42342</v>
      </c>
      <c r="CF1143" s="56">
        <v>42342</v>
      </c>
      <c r="CG1143" s="56">
        <v>42419</v>
      </c>
      <c r="CH1143" s="56"/>
      <c r="CI1143" s="56"/>
      <c r="CJ1143">
        <v>0</v>
      </c>
      <c r="CK1143">
        <v>0</v>
      </c>
      <c r="CL1143">
        <v>0</v>
      </c>
      <c r="CM1143">
        <v>0</v>
      </c>
      <c r="CN1143">
        <v>0</v>
      </c>
      <c r="CO1143">
        <v>0</v>
      </c>
      <c r="CP1143">
        <v>0.96</v>
      </c>
      <c r="CQ1143" t="s">
        <v>1154</v>
      </c>
      <c r="CR1143" t="s">
        <v>1153</v>
      </c>
      <c r="CS1143" t="s">
        <v>1748</v>
      </c>
      <c r="CT1143" t="s">
        <v>1397</v>
      </c>
      <c r="CU1143" t="s">
        <v>1396</v>
      </c>
      <c r="CV1143" t="s">
        <v>4885</v>
      </c>
      <c r="CW1143" t="s">
        <v>1738</v>
      </c>
      <c r="CX1143" t="s">
        <v>853</v>
      </c>
      <c r="DC1143" t="s">
        <v>1387</v>
      </c>
      <c r="DE1143" t="s">
        <v>1392</v>
      </c>
    </row>
    <row r="1144" spans="1:109" x14ac:dyDescent="0.25">
      <c r="A1144" t="s">
        <v>1025</v>
      </c>
      <c r="B1144">
        <v>2</v>
      </c>
      <c r="C1144" s="56">
        <v>42419</v>
      </c>
      <c r="D1144" t="s">
        <v>1153</v>
      </c>
      <c r="E1144" t="s">
        <v>4886</v>
      </c>
      <c r="G1144" t="s">
        <v>4887</v>
      </c>
      <c r="H1144" t="s">
        <v>1144</v>
      </c>
      <c r="I1144" t="s">
        <v>1144</v>
      </c>
      <c r="J1144" t="s">
        <v>1144</v>
      </c>
      <c r="K1144" t="s">
        <v>1144</v>
      </c>
      <c r="L1144">
        <v>0.69</v>
      </c>
      <c r="M1144">
        <v>2.5499999999999998</v>
      </c>
      <c r="N1144">
        <v>0</v>
      </c>
      <c r="O1144" s="56">
        <v>0</v>
      </c>
      <c r="P1144" s="56">
        <v>0</v>
      </c>
      <c r="Q1144">
        <v>1</v>
      </c>
      <c r="R1144">
        <v>1</v>
      </c>
      <c r="S1144">
        <v>11</v>
      </c>
      <c r="T1144">
        <v>8</v>
      </c>
      <c r="U1144">
        <v>3</v>
      </c>
      <c r="V1144">
        <v>1</v>
      </c>
      <c r="X1144" t="s">
        <v>7755</v>
      </c>
      <c r="AA1144">
        <v>0</v>
      </c>
      <c r="AB1144">
        <v>0</v>
      </c>
      <c r="AC1144">
        <v>0</v>
      </c>
      <c r="AD1144">
        <v>0</v>
      </c>
      <c r="AE1144">
        <v>0</v>
      </c>
      <c r="AF1144">
        <v>0</v>
      </c>
      <c r="AG1144">
        <v>0</v>
      </c>
      <c r="AJ1144" s="56"/>
      <c r="AK1144" s="56"/>
      <c r="AL1144" s="56"/>
      <c r="AP1144" t="s">
        <v>1155</v>
      </c>
      <c r="AS1144" t="s">
        <v>1152</v>
      </c>
      <c r="AT1144">
        <v>1</v>
      </c>
      <c r="AV1144">
        <v>0</v>
      </c>
      <c r="AW1144">
        <v>0</v>
      </c>
      <c r="AX1144">
        <v>0</v>
      </c>
      <c r="AY1144" t="s">
        <v>1388</v>
      </c>
      <c r="AZ1144" t="s">
        <v>1388</v>
      </c>
      <c r="BA1144">
        <v>0</v>
      </c>
      <c r="BD1144">
        <v>1000000000</v>
      </c>
      <c r="BE1144">
        <v>10</v>
      </c>
      <c r="BF1144">
        <v>0</v>
      </c>
      <c r="BG1144">
        <v>0</v>
      </c>
      <c r="BH1144">
        <v>0</v>
      </c>
      <c r="BI1144">
        <v>0</v>
      </c>
      <c r="BJ1144">
        <v>0</v>
      </c>
      <c r="BK1144">
        <v>0</v>
      </c>
      <c r="BL1144">
        <v>0</v>
      </c>
      <c r="BM1144">
        <v>10</v>
      </c>
      <c r="BN1144">
        <v>0</v>
      </c>
      <c r="BO1144">
        <v>0</v>
      </c>
      <c r="BP1144">
        <v>0</v>
      </c>
      <c r="BR1144">
        <v>0</v>
      </c>
      <c r="BS1144">
        <v>0</v>
      </c>
      <c r="BX1144">
        <v>0</v>
      </c>
      <c r="BY1144">
        <v>0</v>
      </c>
      <c r="BZ1144">
        <v>0</v>
      </c>
      <c r="CA1144">
        <v>0</v>
      </c>
      <c r="CB1144">
        <v>0</v>
      </c>
      <c r="CC1144">
        <v>1</v>
      </c>
      <c r="CD1144" s="56">
        <v>42095</v>
      </c>
      <c r="CE1144" s="56">
        <v>42342</v>
      </c>
      <c r="CF1144" s="56">
        <v>42342</v>
      </c>
      <c r="CG1144" s="56">
        <v>42419</v>
      </c>
      <c r="CH1144" s="56"/>
      <c r="CI1144" s="56"/>
      <c r="CJ1144">
        <v>0</v>
      </c>
      <c r="CK1144">
        <v>0</v>
      </c>
      <c r="CL1144">
        <v>0</v>
      </c>
      <c r="CM1144">
        <v>0</v>
      </c>
      <c r="CN1144">
        <v>0</v>
      </c>
      <c r="CO1144">
        <v>0</v>
      </c>
      <c r="CP1144">
        <v>0.96</v>
      </c>
      <c r="CQ1144" t="s">
        <v>1154</v>
      </c>
      <c r="CR1144" t="s">
        <v>1153</v>
      </c>
      <c r="CS1144" t="s">
        <v>1748</v>
      </c>
      <c r="CT1144" t="s">
        <v>1397</v>
      </c>
      <c r="CU1144" t="s">
        <v>1396</v>
      </c>
      <c r="CV1144" t="s">
        <v>4888</v>
      </c>
      <c r="CW1144" t="s">
        <v>1738</v>
      </c>
      <c r="CX1144" t="s">
        <v>853</v>
      </c>
      <c r="DC1144" t="s">
        <v>1387</v>
      </c>
      <c r="DE1144" t="s">
        <v>1392</v>
      </c>
    </row>
    <row r="1145" spans="1:109" x14ac:dyDescent="0.25">
      <c r="A1145" t="s">
        <v>1025</v>
      </c>
      <c r="B1145">
        <v>2</v>
      </c>
      <c r="C1145" s="56">
        <v>42419</v>
      </c>
      <c r="D1145" t="s">
        <v>1153</v>
      </c>
      <c r="E1145" t="s">
        <v>4889</v>
      </c>
      <c r="G1145" t="s">
        <v>4890</v>
      </c>
      <c r="H1145" t="s">
        <v>1144</v>
      </c>
      <c r="I1145" t="s">
        <v>1144</v>
      </c>
      <c r="J1145" t="s">
        <v>1144</v>
      </c>
      <c r="K1145" t="s">
        <v>1144</v>
      </c>
      <c r="L1145">
        <v>2.31</v>
      </c>
      <c r="M1145">
        <v>7.19</v>
      </c>
      <c r="N1145">
        <v>0</v>
      </c>
      <c r="O1145" s="56">
        <v>0</v>
      </c>
      <c r="P1145" s="56">
        <v>0</v>
      </c>
      <c r="Q1145">
        <v>1</v>
      </c>
      <c r="R1145">
        <v>1</v>
      </c>
      <c r="S1145">
        <v>11</v>
      </c>
      <c r="T1145">
        <v>8</v>
      </c>
      <c r="U1145">
        <v>3</v>
      </c>
      <c r="V1145">
        <v>1</v>
      </c>
      <c r="X1145" t="s">
        <v>7755</v>
      </c>
      <c r="AA1145">
        <v>0</v>
      </c>
      <c r="AB1145">
        <v>0</v>
      </c>
      <c r="AC1145">
        <v>0</v>
      </c>
      <c r="AD1145">
        <v>0</v>
      </c>
      <c r="AE1145">
        <v>0</v>
      </c>
      <c r="AF1145">
        <v>0</v>
      </c>
      <c r="AG1145">
        <v>0</v>
      </c>
      <c r="AJ1145" s="56"/>
      <c r="AK1145" s="56"/>
      <c r="AL1145" s="56"/>
      <c r="AP1145" t="s">
        <v>1155</v>
      </c>
      <c r="AS1145" t="s">
        <v>1152</v>
      </c>
      <c r="AT1145">
        <v>1</v>
      </c>
      <c r="AV1145">
        <v>0</v>
      </c>
      <c r="AW1145">
        <v>0</v>
      </c>
      <c r="AX1145">
        <v>0</v>
      </c>
      <c r="AY1145" t="s">
        <v>1388</v>
      </c>
      <c r="AZ1145" t="s">
        <v>1388</v>
      </c>
      <c r="BA1145">
        <v>0</v>
      </c>
      <c r="BD1145">
        <v>1000000000</v>
      </c>
      <c r="BE1145">
        <v>5</v>
      </c>
      <c r="BF1145">
        <v>0</v>
      </c>
      <c r="BG1145">
        <v>0</v>
      </c>
      <c r="BH1145">
        <v>0</v>
      </c>
      <c r="BI1145">
        <v>0</v>
      </c>
      <c r="BJ1145">
        <v>0</v>
      </c>
      <c r="BK1145">
        <v>0</v>
      </c>
      <c r="BL1145">
        <v>0</v>
      </c>
      <c r="BM1145">
        <v>5</v>
      </c>
      <c r="BN1145">
        <v>0</v>
      </c>
      <c r="BO1145">
        <v>0</v>
      </c>
      <c r="BP1145">
        <v>0</v>
      </c>
      <c r="BR1145">
        <v>0</v>
      </c>
      <c r="BS1145">
        <v>0</v>
      </c>
      <c r="BX1145">
        <v>0</v>
      </c>
      <c r="BY1145">
        <v>0</v>
      </c>
      <c r="BZ1145">
        <v>0</v>
      </c>
      <c r="CA1145">
        <v>0</v>
      </c>
      <c r="CB1145">
        <v>0</v>
      </c>
      <c r="CC1145">
        <v>1</v>
      </c>
      <c r="CD1145" s="56">
        <v>42095</v>
      </c>
      <c r="CE1145" s="56">
        <v>42342</v>
      </c>
      <c r="CF1145" s="56">
        <v>42342</v>
      </c>
      <c r="CG1145" s="56">
        <v>42419</v>
      </c>
      <c r="CH1145" s="56"/>
      <c r="CI1145" s="56"/>
      <c r="CJ1145">
        <v>0</v>
      </c>
      <c r="CK1145">
        <v>0</v>
      </c>
      <c r="CL1145">
        <v>0</v>
      </c>
      <c r="CM1145">
        <v>0</v>
      </c>
      <c r="CN1145">
        <v>0</v>
      </c>
      <c r="CO1145">
        <v>0</v>
      </c>
      <c r="CP1145">
        <v>0.96</v>
      </c>
      <c r="CQ1145" t="s">
        <v>1154</v>
      </c>
      <c r="CR1145" t="s">
        <v>1153</v>
      </c>
      <c r="CS1145" t="s">
        <v>1748</v>
      </c>
      <c r="CT1145" t="s">
        <v>1397</v>
      </c>
      <c r="CU1145" t="s">
        <v>1396</v>
      </c>
      <c r="CV1145" t="s">
        <v>4891</v>
      </c>
      <c r="CW1145" t="s">
        <v>1738</v>
      </c>
      <c r="CX1145" t="s">
        <v>853</v>
      </c>
      <c r="DC1145" t="s">
        <v>1387</v>
      </c>
      <c r="DE1145" t="s">
        <v>1392</v>
      </c>
    </row>
    <row r="1146" spans="1:109" x14ac:dyDescent="0.25">
      <c r="A1146" t="s">
        <v>1025</v>
      </c>
      <c r="B1146">
        <v>2</v>
      </c>
      <c r="C1146" s="56">
        <v>42419</v>
      </c>
      <c r="D1146" t="s">
        <v>1153</v>
      </c>
      <c r="E1146" t="s">
        <v>4892</v>
      </c>
      <c r="G1146" t="s">
        <v>4893</v>
      </c>
      <c r="H1146" t="s">
        <v>1144</v>
      </c>
      <c r="I1146" t="s">
        <v>1144</v>
      </c>
      <c r="J1146" t="s">
        <v>1144</v>
      </c>
      <c r="K1146" t="s">
        <v>1144</v>
      </c>
      <c r="L1146">
        <v>1.02</v>
      </c>
      <c r="M1146">
        <v>3.18</v>
      </c>
      <c r="N1146">
        <v>0</v>
      </c>
      <c r="O1146" s="56">
        <v>0</v>
      </c>
      <c r="P1146" s="56">
        <v>0</v>
      </c>
      <c r="Q1146">
        <v>1</v>
      </c>
      <c r="R1146">
        <v>1</v>
      </c>
      <c r="S1146">
        <v>11</v>
      </c>
      <c r="T1146">
        <v>8</v>
      </c>
      <c r="U1146">
        <v>3</v>
      </c>
      <c r="V1146">
        <v>1</v>
      </c>
      <c r="X1146" t="s">
        <v>7755</v>
      </c>
      <c r="AA1146">
        <v>0</v>
      </c>
      <c r="AB1146">
        <v>0</v>
      </c>
      <c r="AC1146">
        <v>0</v>
      </c>
      <c r="AD1146">
        <v>0</v>
      </c>
      <c r="AE1146">
        <v>0</v>
      </c>
      <c r="AF1146">
        <v>0</v>
      </c>
      <c r="AG1146">
        <v>0</v>
      </c>
      <c r="AJ1146" s="56"/>
      <c r="AK1146" s="56"/>
      <c r="AL1146" s="56"/>
      <c r="AP1146" t="s">
        <v>1155</v>
      </c>
      <c r="AS1146" t="s">
        <v>1152</v>
      </c>
      <c r="AT1146">
        <v>1</v>
      </c>
      <c r="AV1146">
        <v>0</v>
      </c>
      <c r="AW1146">
        <v>0</v>
      </c>
      <c r="AX1146">
        <v>0</v>
      </c>
      <c r="AY1146" t="s">
        <v>1388</v>
      </c>
      <c r="AZ1146" t="s">
        <v>1388</v>
      </c>
      <c r="BA1146">
        <v>0</v>
      </c>
      <c r="BD1146">
        <v>1000000000</v>
      </c>
      <c r="BE1146">
        <v>5</v>
      </c>
      <c r="BF1146">
        <v>0</v>
      </c>
      <c r="BG1146">
        <v>0</v>
      </c>
      <c r="BH1146">
        <v>0</v>
      </c>
      <c r="BI1146">
        <v>0</v>
      </c>
      <c r="BJ1146">
        <v>0</v>
      </c>
      <c r="BK1146">
        <v>0</v>
      </c>
      <c r="BL1146">
        <v>0</v>
      </c>
      <c r="BM1146">
        <v>5</v>
      </c>
      <c r="BN1146">
        <v>0</v>
      </c>
      <c r="BO1146">
        <v>0</v>
      </c>
      <c r="BP1146">
        <v>0</v>
      </c>
      <c r="BR1146">
        <v>0</v>
      </c>
      <c r="BS1146">
        <v>0</v>
      </c>
      <c r="BX1146">
        <v>0</v>
      </c>
      <c r="BY1146">
        <v>0</v>
      </c>
      <c r="BZ1146">
        <v>0</v>
      </c>
      <c r="CA1146">
        <v>0</v>
      </c>
      <c r="CB1146">
        <v>0</v>
      </c>
      <c r="CC1146">
        <v>1</v>
      </c>
      <c r="CD1146" s="56">
        <v>42095</v>
      </c>
      <c r="CE1146" s="56">
        <v>42342</v>
      </c>
      <c r="CF1146" s="56">
        <v>42342</v>
      </c>
      <c r="CG1146" s="56">
        <v>42419</v>
      </c>
      <c r="CH1146" s="56"/>
      <c r="CI1146" s="56"/>
      <c r="CJ1146">
        <v>0</v>
      </c>
      <c r="CK1146">
        <v>0</v>
      </c>
      <c r="CL1146">
        <v>0</v>
      </c>
      <c r="CM1146">
        <v>0</v>
      </c>
      <c r="CN1146">
        <v>0</v>
      </c>
      <c r="CO1146">
        <v>0</v>
      </c>
      <c r="CP1146">
        <v>0.96</v>
      </c>
      <c r="CQ1146" t="s">
        <v>1154</v>
      </c>
      <c r="CR1146" t="s">
        <v>1153</v>
      </c>
      <c r="CS1146" t="s">
        <v>1748</v>
      </c>
      <c r="CT1146" t="s">
        <v>1397</v>
      </c>
      <c r="CU1146" t="s">
        <v>1396</v>
      </c>
      <c r="CV1146" t="s">
        <v>4894</v>
      </c>
      <c r="CW1146" t="s">
        <v>1738</v>
      </c>
      <c r="CX1146" t="s">
        <v>853</v>
      </c>
      <c r="DC1146" t="s">
        <v>1387</v>
      </c>
      <c r="DE1146" t="s">
        <v>1392</v>
      </c>
    </row>
    <row r="1147" spans="1:109" x14ac:dyDescent="0.25">
      <c r="A1147" t="s">
        <v>1025</v>
      </c>
      <c r="B1147">
        <v>2</v>
      </c>
      <c r="C1147" s="56">
        <v>42419</v>
      </c>
      <c r="D1147" t="s">
        <v>1153</v>
      </c>
      <c r="E1147" t="s">
        <v>4895</v>
      </c>
      <c r="G1147" t="s">
        <v>4896</v>
      </c>
      <c r="H1147" t="s">
        <v>1144</v>
      </c>
      <c r="I1147" t="s">
        <v>1144</v>
      </c>
      <c r="J1147" t="s">
        <v>1144</v>
      </c>
      <c r="K1147" t="s">
        <v>1144</v>
      </c>
      <c r="L1147">
        <v>1.4</v>
      </c>
      <c r="M1147">
        <v>3.46</v>
      </c>
      <c r="N1147">
        <v>0</v>
      </c>
      <c r="O1147" s="56">
        <v>0</v>
      </c>
      <c r="P1147" s="56">
        <v>0</v>
      </c>
      <c r="Q1147">
        <v>1</v>
      </c>
      <c r="R1147">
        <v>1</v>
      </c>
      <c r="S1147">
        <v>11</v>
      </c>
      <c r="T1147">
        <v>8</v>
      </c>
      <c r="U1147">
        <v>3</v>
      </c>
      <c r="V1147">
        <v>1</v>
      </c>
      <c r="X1147" t="s">
        <v>7755</v>
      </c>
      <c r="AA1147">
        <v>0</v>
      </c>
      <c r="AB1147">
        <v>0</v>
      </c>
      <c r="AC1147">
        <v>0</v>
      </c>
      <c r="AD1147">
        <v>0</v>
      </c>
      <c r="AE1147">
        <v>0</v>
      </c>
      <c r="AF1147">
        <v>0</v>
      </c>
      <c r="AG1147">
        <v>0</v>
      </c>
      <c r="AJ1147" s="56"/>
      <c r="AK1147" s="56"/>
      <c r="AL1147" s="56"/>
      <c r="AP1147" t="s">
        <v>1155</v>
      </c>
      <c r="AR1147">
        <v>2</v>
      </c>
      <c r="AS1147" t="s">
        <v>1152</v>
      </c>
      <c r="AT1147">
        <v>1</v>
      </c>
      <c r="AV1147">
        <v>7</v>
      </c>
      <c r="AW1147">
        <v>5</v>
      </c>
      <c r="AX1147">
        <v>2</v>
      </c>
      <c r="AY1147" t="s">
        <v>1147</v>
      </c>
      <c r="AZ1147" t="s">
        <v>1147</v>
      </c>
      <c r="BA1147">
        <v>7</v>
      </c>
      <c r="BD1147">
        <v>1000000000</v>
      </c>
      <c r="BE1147">
        <v>15</v>
      </c>
      <c r="BF1147">
        <v>-1.1399999999999999</v>
      </c>
      <c r="BG1147">
        <v>0</v>
      </c>
      <c r="BH1147">
        <v>0</v>
      </c>
      <c r="BI1147">
        <v>0</v>
      </c>
      <c r="BJ1147">
        <v>0</v>
      </c>
      <c r="BK1147">
        <v>0</v>
      </c>
      <c r="BL1147">
        <v>0</v>
      </c>
      <c r="BM1147">
        <v>15</v>
      </c>
      <c r="BN1147">
        <v>-1.1399999999999999</v>
      </c>
      <c r="BO1147">
        <v>0</v>
      </c>
      <c r="BP1147">
        <v>0</v>
      </c>
      <c r="BR1147">
        <v>0</v>
      </c>
      <c r="BS1147">
        <v>2</v>
      </c>
      <c r="BX1147">
        <v>0</v>
      </c>
      <c r="BY1147">
        <v>11.2</v>
      </c>
      <c r="BZ1147">
        <v>0</v>
      </c>
      <c r="CA1147">
        <v>6.42</v>
      </c>
      <c r="CB1147">
        <v>0</v>
      </c>
      <c r="CC1147">
        <v>1</v>
      </c>
      <c r="CD1147" s="56">
        <v>42095</v>
      </c>
      <c r="CE1147" s="56">
        <v>42342</v>
      </c>
      <c r="CF1147" s="56">
        <v>42342</v>
      </c>
      <c r="CG1147" s="56">
        <v>42419</v>
      </c>
      <c r="CH1147" s="56"/>
      <c r="CI1147" s="56"/>
      <c r="CJ1147">
        <v>0</v>
      </c>
      <c r="CK1147">
        <v>0</v>
      </c>
      <c r="CL1147">
        <v>0</v>
      </c>
      <c r="CM1147">
        <v>0</v>
      </c>
      <c r="CN1147">
        <v>0</v>
      </c>
      <c r="CO1147">
        <v>0</v>
      </c>
      <c r="CP1147">
        <v>0.96</v>
      </c>
      <c r="CQ1147" t="s">
        <v>1154</v>
      </c>
      <c r="CR1147" t="s">
        <v>1153</v>
      </c>
      <c r="CS1147" t="s">
        <v>1748</v>
      </c>
      <c r="CT1147" t="s">
        <v>1397</v>
      </c>
      <c r="CU1147" t="s">
        <v>1396</v>
      </c>
      <c r="CV1147" t="s">
        <v>4897</v>
      </c>
      <c r="CW1147" t="s">
        <v>1727</v>
      </c>
      <c r="CX1147" t="s">
        <v>853</v>
      </c>
      <c r="DC1147" t="s">
        <v>1387</v>
      </c>
      <c r="DE1147" t="s">
        <v>1392</v>
      </c>
    </row>
    <row r="1148" spans="1:109" x14ac:dyDescent="0.25">
      <c r="A1148" t="s">
        <v>1025</v>
      </c>
      <c r="B1148">
        <v>2</v>
      </c>
      <c r="C1148" s="56">
        <v>42419</v>
      </c>
      <c r="D1148" t="s">
        <v>1153</v>
      </c>
      <c r="E1148" t="s">
        <v>4898</v>
      </c>
      <c r="G1148" t="s">
        <v>4899</v>
      </c>
      <c r="H1148" t="s">
        <v>1144</v>
      </c>
      <c r="I1148" t="s">
        <v>1144</v>
      </c>
      <c r="J1148" t="s">
        <v>1144</v>
      </c>
      <c r="K1148" t="s">
        <v>1144</v>
      </c>
      <c r="L1148">
        <v>1.79</v>
      </c>
      <c r="M1148">
        <v>5.68</v>
      </c>
      <c r="N1148">
        <v>0</v>
      </c>
      <c r="O1148" s="56">
        <v>0</v>
      </c>
      <c r="P1148" s="56">
        <v>0</v>
      </c>
      <c r="Q1148">
        <v>1</v>
      </c>
      <c r="R1148">
        <v>1</v>
      </c>
      <c r="S1148">
        <v>11</v>
      </c>
      <c r="T1148">
        <v>8</v>
      </c>
      <c r="U1148">
        <v>3</v>
      </c>
      <c r="V1148">
        <v>1</v>
      </c>
      <c r="X1148" t="s">
        <v>7659</v>
      </c>
      <c r="AA1148">
        <v>0</v>
      </c>
      <c r="AB1148">
        <v>0</v>
      </c>
      <c r="AC1148">
        <v>0</v>
      </c>
      <c r="AD1148">
        <v>0</v>
      </c>
      <c r="AE1148">
        <v>0</v>
      </c>
      <c r="AF1148">
        <v>0</v>
      </c>
      <c r="AG1148">
        <v>0</v>
      </c>
      <c r="AJ1148" s="56"/>
      <c r="AK1148" s="56"/>
      <c r="AL1148" s="56"/>
      <c r="AP1148" t="s">
        <v>1155</v>
      </c>
      <c r="AS1148" t="s">
        <v>1152</v>
      </c>
      <c r="AT1148">
        <v>1</v>
      </c>
      <c r="AV1148">
        <v>2</v>
      </c>
      <c r="AW1148">
        <v>2</v>
      </c>
      <c r="AX1148">
        <v>1</v>
      </c>
      <c r="AY1148" t="s">
        <v>1147</v>
      </c>
      <c r="AZ1148" t="s">
        <v>1147</v>
      </c>
      <c r="BA1148">
        <v>3</v>
      </c>
      <c r="BD1148">
        <v>1000000000</v>
      </c>
      <c r="BE1148">
        <v>3</v>
      </c>
      <c r="BF1148">
        <v>-0.5</v>
      </c>
      <c r="BG1148">
        <v>0</v>
      </c>
      <c r="BH1148">
        <v>0</v>
      </c>
      <c r="BI1148">
        <v>0</v>
      </c>
      <c r="BJ1148">
        <v>0</v>
      </c>
      <c r="BK1148">
        <v>0</v>
      </c>
      <c r="BL1148">
        <v>0</v>
      </c>
      <c r="BM1148">
        <v>3</v>
      </c>
      <c r="BN1148">
        <v>-0.5</v>
      </c>
      <c r="BO1148">
        <v>0</v>
      </c>
      <c r="BP1148">
        <v>0</v>
      </c>
      <c r="BR1148">
        <v>0</v>
      </c>
      <c r="BS1148">
        <v>1</v>
      </c>
      <c r="BX1148">
        <v>0</v>
      </c>
      <c r="BY1148">
        <v>1.79</v>
      </c>
      <c r="BZ1148">
        <v>0</v>
      </c>
      <c r="CA1148">
        <v>9.48</v>
      </c>
      <c r="CB1148">
        <v>0</v>
      </c>
      <c r="CC1148">
        <v>1</v>
      </c>
      <c r="CD1148" s="56">
        <v>42342</v>
      </c>
      <c r="CE1148" s="56">
        <v>42342</v>
      </c>
      <c r="CF1148" s="56">
        <v>42342</v>
      </c>
      <c r="CG1148" s="56">
        <v>42419</v>
      </c>
      <c r="CH1148" s="56"/>
      <c r="CI1148" s="56"/>
      <c r="CJ1148">
        <v>0</v>
      </c>
      <c r="CK1148">
        <v>0</v>
      </c>
      <c r="CL1148">
        <v>0</v>
      </c>
      <c r="CM1148">
        <v>0</v>
      </c>
      <c r="CN1148">
        <v>0</v>
      </c>
      <c r="CO1148">
        <v>0</v>
      </c>
      <c r="CP1148">
        <v>0.96</v>
      </c>
      <c r="CQ1148" t="s">
        <v>1154</v>
      </c>
      <c r="CR1148" t="s">
        <v>1153</v>
      </c>
      <c r="CS1148" t="s">
        <v>1748</v>
      </c>
      <c r="CT1148" t="s">
        <v>1397</v>
      </c>
      <c r="CU1148" t="s">
        <v>1396</v>
      </c>
      <c r="CV1148" t="s">
        <v>4900</v>
      </c>
      <c r="CW1148" t="s">
        <v>1738</v>
      </c>
      <c r="CX1148" t="s">
        <v>853</v>
      </c>
      <c r="DC1148" t="s">
        <v>1387</v>
      </c>
      <c r="DE1148" t="s">
        <v>1392</v>
      </c>
    </row>
    <row r="1149" spans="1:109" x14ac:dyDescent="0.25">
      <c r="A1149" t="s">
        <v>1025</v>
      </c>
      <c r="B1149">
        <v>1</v>
      </c>
      <c r="C1149" s="56">
        <v>42419</v>
      </c>
      <c r="D1149" t="s">
        <v>1153</v>
      </c>
      <c r="E1149" t="s">
        <v>4901</v>
      </c>
      <c r="G1149" t="s">
        <v>4902</v>
      </c>
      <c r="H1149" t="s">
        <v>1144</v>
      </c>
      <c r="I1149" t="s">
        <v>1144</v>
      </c>
      <c r="J1149" t="s">
        <v>1144</v>
      </c>
      <c r="K1149" t="s">
        <v>1144</v>
      </c>
      <c r="L1149">
        <v>19.600000000000001</v>
      </c>
      <c r="M1149">
        <v>46.3</v>
      </c>
      <c r="N1149">
        <v>0</v>
      </c>
      <c r="O1149" s="56">
        <v>0</v>
      </c>
      <c r="P1149" s="56">
        <v>0</v>
      </c>
      <c r="Q1149">
        <v>1</v>
      </c>
      <c r="R1149">
        <v>1</v>
      </c>
      <c r="S1149">
        <v>11</v>
      </c>
      <c r="T1149">
        <v>8</v>
      </c>
      <c r="U1149">
        <v>3</v>
      </c>
      <c r="V1149">
        <v>1</v>
      </c>
      <c r="W1149" t="s">
        <v>1394</v>
      </c>
      <c r="X1149" t="s">
        <v>7759</v>
      </c>
      <c r="AA1149">
        <v>0</v>
      </c>
      <c r="AB1149">
        <v>0</v>
      </c>
      <c r="AC1149">
        <v>0</v>
      </c>
      <c r="AD1149">
        <v>0</v>
      </c>
      <c r="AE1149">
        <v>0</v>
      </c>
      <c r="AF1149">
        <v>6</v>
      </c>
      <c r="AG1149">
        <v>0</v>
      </c>
      <c r="AJ1149" s="56"/>
      <c r="AK1149" s="56"/>
      <c r="AL1149" s="56"/>
      <c r="AM1149">
        <v>2</v>
      </c>
      <c r="AP1149" t="s">
        <v>1155</v>
      </c>
      <c r="AS1149" t="s">
        <v>1152</v>
      </c>
      <c r="AT1149">
        <v>1</v>
      </c>
      <c r="AV1149">
        <v>3</v>
      </c>
      <c r="AW1149">
        <v>2</v>
      </c>
      <c r="AX1149">
        <v>1</v>
      </c>
      <c r="AY1149" t="s">
        <v>839</v>
      </c>
      <c r="AZ1149" t="s">
        <v>839</v>
      </c>
      <c r="BA1149">
        <v>2</v>
      </c>
      <c r="BD1149">
        <v>1000000000</v>
      </c>
      <c r="BE1149">
        <v>0</v>
      </c>
      <c r="BF1149">
        <v>1</v>
      </c>
      <c r="BG1149">
        <v>0</v>
      </c>
      <c r="BH1149">
        <v>0</v>
      </c>
      <c r="BI1149">
        <v>0</v>
      </c>
      <c r="BJ1149">
        <v>0</v>
      </c>
      <c r="BK1149">
        <v>0</v>
      </c>
      <c r="BL1149">
        <v>0</v>
      </c>
      <c r="BM1149">
        <v>0</v>
      </c>
      <c r="BN1149">
        <v>1</v>
      </c>
      <c r="BO1149">
        <v>0</v>
      </c>
      <c r="BP1149">
        <v>0</v>
      </c>
      <c r="BR1149">
        <v>3</v>
      </c>
      <c r="BS1149">
        <v>1</v>
      </c>
      <c r="BX1149">
        <v>26.7</v>
      </c>
      <c r="BY1149">
        <v>0</v>
      </c>
      <c r="BZ1149">
        <v>0</v>
      </c>
      <c r="CA1149">
        <v>5.94</v>
      </c>
      <c r="CB1149">
        <v>0</v>
      </c>
      <c r="CC1149">
        <v>1</v>
      </c>
      <c r="CD1149" s="56">
        <v>42416</v>
      </c>
      <c r="CE1149" s="56">
        <v>42416</v>
      </c>
      <c r="CF1149" s="56">
        <v>42416</v>
      </c>
      <c r="CG1149" s="56">
        <v>42493</v>
      </c>
      <c r="CH1149" s="56"/>
      <c r="CI1149" s="56"/>
      <c r="CJ1149">
        <v>1</v>
      </c>
      <c r="CK1149">
        <v>0</v>
      </c>
      <c r="CL1149">
        <v>7.0000000000000007E-2</v>
      </c>
      <c r="CM1149">
        <v>0</v>
      </c>
      <c r="CN1149">
        <v>0</v>
      </c>
      <c r="CO1149">
        <v>0</v>
      </c>
      <c r="CP1149">
        <v>0</v>
      </c>
      <c r="CQ1149" t="s">
        <v>1154</v>
      </c>
      <c r="CR1149" t="s">
        <v>1153</v>
      </c>
      <c r="CS1149" t="s">
        <v>1725</v>
      </c>
      <c r="CT1149" t="s">
        <v>1397</v>
      </c>
      <c r="CU1149" t="s">
        <v>1396</v>
      </c>
      <c r="CV1149" t="s">
        <v>4903</v>
      </c>
      <c r="CW1149" t="s">
        <v>2121</v>
      </c>
      <c r="CX1149" t="s">
        <v>853</v>
      </c>
      <c r="DC1149" t="s">
        <v>1387</v>
      </c>
      <c r="DE1149" t="s">
        <v>1728</v>
      </c>
    </row>
    <row r="1150" spans="1:109" x14ac:dyDescent="0.25">
      <c r="A1150" t="s">
        <v>1025</v>
      </c>
      <c r="B1150">
        <v>2</v>
      </c>
      <c r="C1150" s="56">
        <v>42419</v>
      </c>
      <c r="D1150" t="s">
        <v>1153</v>
      </c>
      <c r="E1150" t="s">
        <v>4904</v>
      </c>
      <c r="G1150" t="s">
        <v>4905</v>
      </c>
      <c r="H1150" t="s">
        <v>1144</v>
      </c>
      <c r="I1150" t="s">
        <v>1144</v>
      </c>
      <c r="J1150" t="s">
        <v>1144</v>
      </c>
      <c r="K1150" t="s">
        <v>1144</v>
      </c>
      <c r="L1150">
        <v>5.94</v>
      </c>
      <c r="M1150">
        <v>17.12</v>
      </c>
      <c r="N1150">
        <v>0</v>
      </c>
      <c r="O1150" s="56">
        <v>0</v>
      </c>
      <c r="P1150" s="56">
        <v>0</v>
      </c>
      <c r="Q1150">
        <v>1</v>
      </c>
      <c r="R1150">
        <v>1</v>
      </c>
      <c r="S1150">
        <v>11</v>
      </c>
      <c r="T1150">
        <v>8</v>
      </c>
      <c r="U1150">
        <v>3</v>
      </c>
      <c r="V1150">
        <v>1</v>
      </c>
      <c r="X1150" t="s">
        <v>7755</v>
      </c>
      <c r="AA1150">
        <v>0</v>
      </c>
      <c r="AB1150">
        <v>0</v>
      </c>
      <c r="AC1150">
        <v>0</v>
      </c>
      <c r="AD1150">
        <v>0</v>
      </c>
      <c r="AE1150">
        <v>0</v>
      </c>
      <c r="AF1150">
        <v>0</v>
      </c>
      <c r="AG1150">
        <v>0</v>
      </c>
      <c r="AJ1150" s="56"/>
      <c r="AK1150" s="56"/>
      <c r="AL1150" s="56"/>
      <c r="AP1150" t="s">
        <v>1155</v>
      </c>
      <c r="AS1150" t="s">
        <v>1152</v>
      </c>
      <c r="AT1150">
        <v>1</v>
      </c>
      <c r="AV1150">
        <v>4</v>
      </c>
      <c r="AW1150">
        <v>3</v>
      </c>
      <c r="AX1150">
        <v>1</v>
      </c>
      <c r="AY1150" t="s">
        <v>1147</v>
      </c>
      <c r="AZ1150" t="s">
        <v>1147</v>
      </c>
      <c r="BA1150">
        <v>4</v>
      </c>
      <c r="BD1150">
        <v>1000000000</v>
      </c>
      <c r="BE1150">
        <v>5</v>
      </c>
      <c r="BF1150">
        <v>-0.25</v>
      </c>
      <c r="BG1150">
        <v>0</v>
      </c>
      <c r="BH1150">
        <v>0</v>
      </c>
      <c r="BI1150">
        <v>0</v>
      </c>
      <c r="BJ1150">
        <v>0</v>
      </c>
      <c r="BK1150">
        <v>0</v>
      </c>
      <c r="BL1150">
        <v>0</v>
      </c>
      <c r="BM1150">
        <v>5</v>
      </c>
      <c r="BN1150">
        <v>-0.25</v>
      </c>
      <c r="BO1150">
        <v>0</v>
      </c>
      <c r="BP1150">
        <v>0</v>
      </c>
      <c r="BR1150">
        <v>0</v>
      </c>
      <c r="BS1150">
        <v>1</v>
      </c>
      <c r="BX1150">
        <v>0</v>
      </c>
      <c r="BY1150">
        <v>5.94</v>
      </c>
      <c r="BZ1150">
        <v>0</v>
      </c>
      <c r="CA1150">
        <v>8.2100000000000009</v>
      </c>
      <c r="CB1150">
        <v>0</v>
      </c>
      <c r="CC1150">
        <v>1</v>
      </c>
      <c r="CD1150" s="56">
        <v>42095</v>
      </c>
      <c r="CE1150" s="56">
        <v>42342</v>
      </c>
      <c r="CF1150" s="56">
        <v>42342</v>
      </c>
      <c r="CG1150" s="56">
        <v>42419</v>
      </c>
      <c r="CH1150" s="56"/>
      <c r="CI1150" s="56"/>
      <c r="CJ1150">
        <v>0</v>
      </c>
      <c r="CK1150">
        <v>0</v>
      </c>
      <c r="CL1150">
        <v>0</v>
      </c>
      <c r="CM1150">
        <v>0</v>
      </c>
      <c r="CN1150">
        <v>0</v>
      </c>
      <c r="CO1150">
        <v>0</v>
      </c>
      <c r="CP1150">
        <v>0.96</v>
      </c>
      <c r="CQ1150" t="s">
        <v>1154</v>
      </c>
      <c r="CR1150" t="s">
        <v>1153</v>
      </c>
      <c r="CS1150" t="s">
        <v>1748</v>
      </c>
      <c r="CT1150" t="s">
        <v>1397</v>
      </c>
      <c r="CU1150" t="s">
        <v>1396</v>
      </c>
      <c r="CV1150" t="s">
        <v>4906</v>
      </c>
      <c r="CW1150" t="s">
        <v>1727</v>
      </c>
      <c r="CX1150" t="s">
        <v>853</v>
      </c>
      <c r="DC1150" t="s">
        <v>1387</v>
      </c>
      <c r="DE1150" t="s">
        <v>1728</v>
      </c>
    </row>
    <row r="1151" spans="1:109" x14ac:dyDescent="0.25">
      <c r="A1151" t="s">
        <v>1025</v>
      </c>
      <c r="B1151">
        <v>2</v>
      </c>
      <c r="C1151" s="56">
        <v>42419</v>
      </c>
      <c r="D1151" t="s">
        <v>1153</v>
      </c>
      <c r="E1151" t="s">
        <v>4907</v>
      </c>
      <c r="G1151" t="s">
        <v>4908</v>
      </c>
      <c r="H1151" t="s">
        <v>1144</v>
      </c>
      <c r="I1151" t="s">
        <v>1144</v>
      </c>
      <c r="J1151" t="s">
        <v>1144</v>
      </c>
      <c r="K1151" t="s">
        <v>1144</v>
      </c>
      <c r="L1151">
        <v>61.79</v>
      </c>
      <c r="M1151">
        <v>176.4</v>
      </c>
      <c r="N1151">
        <v>0</v>
      </c>
      <c r="O1151" s="56">
        <v>0</v>
      </c>
      <c r="P1151" s="56">
        <v>0</v>
      </c>
      <c r="Q1151">
        <v>1</v>
      </c>
      <c r="R1151">
        <v>1</v>
      </c>
      <c r="S1151">
        <v>11</v>
      </c>
      <c r="T1151">
        <v>8</v>
      </c>
      <c r="U1151">
        <v>3</v>
      </c>
      <c r="V1151">
        <v>1</v>
      </c>
      <c r="X1151" t="s">
        <v>7755</v>
      </c>
      <c r="AA1151">
        <v>0</v>
      </c>
      <c r="AB1151">
        <v>0</v>
      </c>
      <c r="AC1151">
        <v>0</v>
      </c>
      <c r="AD1151">
        <v>0</v>
      </c>
      <c r="AE1151">
        <v>0</v>
      </c>
      <c r="AF1151">
        <v>0</v>
      </c>
      <c r="AG1151">
        <v>0</v>
      </c>
      <c r="AJ1151" s="56"/>
      <c r="AK1151" s="56"/>
      <c r="AL1151" s="56"/>
      <c r="AP1151" t="s">
        <v>1155</v>
      </c>
      <c r="AS1151" t="s">
        <v>1152</v>
      </c>
      <c r="AT1151">
        <v>1</v>
      </c>
      <c r="AV1151">
        <v>2</v>
      </c>
      <c r="AW1151">
        <v>2</v>
      </c>
      <c r="AX1151">
        <v>1</v>
      </c>
      <c r="AY1151" t="s">
        <v>1147</v>
      </c>
      <c r="AZ1151" t="s">
        <v>1147</v>
      </c>
      <c r="BA1151">
        <v>2</v>
      </c>
      <c r="BD1151">
        <v>1000000000</v>
      </c>
      <c r="BE1151">
        <v>3</v>
      </c>
      <c r="BF1151">
        <v>-0.5</v>
      </c>
      <c r="BG1151">
        <v>0</v>
      </c>
      <c r="BH1151">
        <v>0</v>
      </c>
      <c r="BI1151">
        <v>0</v>
      </c>
      <c r="BJ1151">
        <v>0</v>
      </c>
      <c r="BK1151">
        <v>0</v>
      </c>
      <c r="BL1151">
        <v>0</v>
      </c>
      <c r="BM1151">
        <v>3</v>
      </c>
      <c r="BN1151">
        <v>-0.5</v>
      </c>
      <c r="BO1151">
        <v>0</v>
      </c>
      <c r="BP1151">
        <v>0</v>
      </c>
      <c r="BR1151">
        <v>0</v>
      </c>
      <c r="BS1151">
        <v>1</v>
      </c>
      <c r="BX1151">
        <v>0</v>
      </c>
      <c r="BY1151">
        <v>61.79</v>
      </c>
      <c r="BZ1151">
        <v>0</v>
      </c>
      <c r="CA1151">
        <v>8.09</v>
      </c>
      <c r="CB1151">
        <v>0</v>
      </c>
      <c r="CC1151">
        <v>1</v>
      </c>
      <c r="CD1151" s="56">
        <v>42095</v>
      </c>
      <c r="CE1151" s="56">
        <v>42342</v>
      </c>
      <c r="CF1151" s="56">
        <v>42342</v>
      </c>
      <c r="CG1151" s="56">
        <v>42419</v>
      </c>
      <c r="CH1151" s="56"/>
      <c r="CI1151" s="56"/>
      <c r="CJ1151">
        <v>0</v>
      </c>
      <c r="CK1151">
        <v>0</v>
      </c>
      <c r="CL1151">
        <v>0</v>
      </c>
      <c r="CM1151">
        <v>0</v>
      </c>
      <c r="CN1151">
        <v>0</v>
      </c>
      <c r="CO1151">
        <v>0</v>
      </c>
      <c r="CP1151">
        <v>0.96</v>
      </c>
      <c r="CQ1151" t="s">
        <v>1154</v>
      </c>
      <c r="CR1151" t="s">
        <v>1153</v>
      </c>
      <c r="CS1151" t="s">
        <v>1748</v>
      </c>
      <c r="CT1151" t="s">
        <v>1397</v>
      </c>
      <c r="CU1151" t="s">
        <v>1396</v>
      </c>
      <c r="CV1151" t="s">
        <v>4909</v>
      </c>
      <c r="CW1151" t="s">
        <v>1390</v>
      </c>
      <c r="CX1151" t="s">
        <v>853</v>
      </c>
      <c r="DC1151" t="s">
        <v>1387</v>
      </c>
      <c r="DE1151" t="s">
        <v>1392</v>
      </c>
    </row>
    <row r="1152" spans="1:109" x14ac:dyDescent="0.25">
      <c r="A1152" t="s">
        <v>1025</v>
      </c>
      <c r="B1152">
        <v>10</v>
      </c>
      <c r="C1152" s="56">
        <v>42419</v>
      </c>
      <c r="D1152" t="s">
        <v>1153</v>
      </c>
      <c r="E1152" t="s">
        <v>4910</v>
      </c>
      <c r="G1152" t="s">
        <v>4911</v>
      </c>
      <c r="H1152" t="s">
        <v>1144</v>
      </c>
      <c r="I1152" t="s">
        <v>1144</v>
      </c>
      <c r="J1152" t="s">
        <v>1144</v>
      </c>
      <c r="K1152" t="s">
        <v>1144</v>
      </c>
      <c r="L1152">
        <v>419.1</v>
      </c>
      <c r="M1152">
        <v>826.25</v>
      </c>
      <c r="N1152">
        <v>0</v>
      </c>
      <c r="O1152" s="56">
        <v>0</v>
      </c>
      <c r="P1152" s="56">
        <v>0</v>
      </c>
      <c r="Q1152">
        <v>1</v>
      </c>
      <c r="R1152">
        <v>1</v>
      </c>
      <c r="S1152">
        <v>11</v>
      </c>
      <c r="T1152">
        <v>8</v>
      </c>
      <c r="U1152">
        <v>3</v>
      </c>
      <c r="V1152">
        <v>1</v>
      </c>
      <c r="W1152" t="s">
        <v>1394</v>
      </c>
      <c r="X1152" t="s">
        <v>7670</v>
      </c>
      <c r="AA1152">
        <v>0</v>
      </c>
      <c r="AB1152">
        <v>0</v>
      </c>
      <c r="AC1152">
        <v>0</v>
      </c>
      <c r="AD1152">
        <v>0</v>
      </c>
      <c r="AE1152">
        <v>0</v>
      </c>
      <c r="AF1152">
        <v>0</v>
      </c>
      <c r="AG1152">
        <v>0</v>
      </c>
      <c r="AJ1152" s="56"/>
      <c r="AK1152" s="56"/>
      <c r="AL1152" s="56"/>
      <c r="AP1152" t="s">
        <v>1155</v>
      </c>
      <c r="AS1152" t="s">
        <v>1152</v>
      </c>
      <c r="AT1152">
        <v>1</v>
      </c>
      <c r="AV1152">
        <v>50</v>
      </c>
      <c r="AW1152">
        <v>33</v>
      </c>
      <c r="AX1152">
        <v>17</v>
      </c>
      <c r="AY1152" t="s">
        <v>1146</v>
      </c>
      <c r="AZ1152" t="s">
        <v>1147</v>
      </c>
      <c r="BA1152">
        <v>8</v>
      </c>
      <c r="BD1152">
        <v>1000000000</v>
      </c>
      <c r="BE1152">
        <v>17</v>
      </c>
      <c r="BF1152">
        <v>0.66</v>
      </c>
      <c r="BG1152">
        <v>26</v>
      </c>
      <c r="BH1152">
        <v>0</v>
      </c>
      <c r="BI1152">
        <v>0</v>
      </c>
      <c r="BJ1152">
        <v>0</v>
      </c>
      <c r="BK1152">
        <v>0</v>
      </c>
      <c r="BL1152">
        <v>44</v>
      </c>
      <c r="BM1152">
        <v>87</v>
      </c>
      <c r="BN1152">
        <v>-0.74</v>
      </c>
      <c r="BO1152">
        <v>0</v>
      </c>
      <c r="BP1152">
        <v>0</v>
      </c>
      <c r="BR1152">
        <v>0</v>
      </c>
      <c r="BS1152">
        <v>14</v>
      </c>
      <c r="BX1152">
        <v>0</v>
      </c>
      <c r="BY1152">
        <v>0</v>
      </c>
      <c r="BZ1152">
        <v>0</v>
      </c>
      <c r="CA1152">
        <v>4.24</v>
      </c>
      <c r="CB1152">
        <v>0</v>
      </c>
      <c r="CC1152">
        <v>1</v>
      </c>
      <c r="CD1152" s="56">
        <v>42353</v>
      </c>
      <c r="CE1152" s="56">
        <v>42353</v>
      </c>
      <c r="CF1152" s="56">
        <v>42353</v>
      </c>
      <c r="CG1152" s="56">
        <v>42430</v>
      </c>
      <c r="CH1152" s="56"/>
      <c r="CI1152" s="56"/>
      <c r="CJ1152">
        <v>1.18</v>
      </c>
      <c r="CK1152">
        <v>0</v>
      </c>
      <c r="CL1152">
        <v>0</v>
      </c>
      <c r="CM1152">
        <v>0.86</v>
      </c>
      <c r="CN1152">
        <v>0.03</v>
      </c>
      <c r="CO1152">
        <v>0</v>
      </c>
      <c r="CP1152">
        <v>0</v>
      </c>
      <c r="CQ1152" t="s">
        <v>1154</v>
      </c>
      <c r="CR1152" t="s">
        <v>1153</v>
      </c>
      <c r="CS1152" t="s">
        <v>3128</v>
      </c>
      <c r="CT1152" t="s">
        <v>1397</v>
      </c>
      <c r="CU1152" t="s">
        <v>1396</v>
      </c>
      <c r="CV1152" t="s">
        <v>4912</v>
      </c>
      <c r="CW1152" t="s">
        <v>859</v>
      </c>
      <c r="CX1152" t="s">
        <v>853</v>
      </c>
      <c r="DC1152" t="s">
        <v>859</v>
      </c>
      <c r="DE1152" t="s">
        <v>1392</v>
      </c>
    </row>
    <row r="1153" spans="1:109" x14ac:dyDescent="0.25">
      <c r="A1153" t="s">
        <v>1025</v>
      </c>
      <c r="B1153">
        <v>1</v>
      </c>
      <c r="C1153" s="56">
        <v>42419</v>
      </c>
      <c r="D1153" t="s">
        <v>1153</v>
      </c>
      <c r="E1153" t="s">
        <v>4913</v>
      </c>
      <c r="G1153" t="s">
        <v>4914</v>
      </c>
      <c r="H1153" t="s">
        <v>1144</v>
      </c>
      <c r="I1153" t="s">
        <v>1144</v>
      </c>
      <c r="J1153" t="s">
        <v>1144</v>
      </c>
      <c r="K1153" t="s">
        <v>1144</v>
      </c>
      <c r="L1153">
        <v>44.9</v>
      </c>
      <c r="M1153">
        <v>98.21</v>
      </c>
      <c r="N1153">
        <v>0</v>
      </c>
      <c r="O1153" s="56">
        <v>0</v>
      </c>
      <c r="P1153" s="56">
        <v>0</v>
      </c>
      <c r="Q1153">
        <v>1</v>
      </c>
      <c r="R1153">
        <v>1</v>
      </c>
      <c r="S1153">
        <v>11</v>
      </c>
      <c r="T1153">
        <v>8</v>
      </c>
      <c r="U1153">
        <v>3</v>
      </c>
      <c r="V1153">
        <v>1</v>
      </c>
      <c r="W1153" t="s">
        <v>1156</v>
      </c>
      <c r="X1153" t="s">
        <v>7659</v>
      </c>
      <c r="Y1153">
        <v>2</v>
      </c>
      <c r="AA1153">
        <v>0</v>
      </c>
      <c r="AB1153">
        <v>0</v>
      </c>
      <c r="AC1153">
        <v>0</v>
      </c>
      <c r="AD1153">
        <v>0</v>
      </c>
      <c r="AE1153">
        <v>0</v>
      </c>
      <c r="AF1153">
        <v>0</v>
      </c>
      <c r="AG1153">
        <v>0</v>
      </c>
      <c r="AJ1153" s="56"/>
      <c r="AK1153" s="56"/>
      <c r="AL1153" s="56"/>
      <c r="AP1153" t="s">
        <v>1155</v>
      </c>
      <c r="AS1153" t="s">
        <v>1152</v>
      </c>
      <c r="AT1153">
        <v>1</v>
      </c>
      <c r="AV1153">
        <v>3</v>
      </c>
      <c r="AW1153">
        <v>2</v>
      </c>
      <c r="AX1153">
        <v>1</v>
      </c>
      <c r="AY1153" t="s">
        <v>1145</v>
      </c>
      <c r="AZ1153" t="s">
        <v>1145</v>
      </c>
      <c r="BA1153">
        <v>4</v>
      </c>
      <c r="BD1153">
        <v>1000000000</v>
      </c>
      <c r="BE1153">
        <v>2</v>
      </c>
      <c r="BF1153">
        <v>0.33</v>
      </c>
      <c r="BG1153">
        <v>0</v>
      </c>
      <c r="BH1153">
        <v>0</v>
      </c>
      <c r="BI1153">
        <v>0</v>
      </c>
      <c r="BJ1153">
        <v>0</v>
      </c>
      <c r="BK1153">
        <v>0</v>
      </c>
      <c r="BL1153">
        <v>0</v>
      </c>
      <c r="BM1153">
        <v>2</v>
      </c>
      <c r="BN1153">
        <v>0.33</v>
      </c>
      <c r="BO1153">
        <v>0</v>
      </c>
      <c r="BP1153">
        <v>0</v>
      </c>
      <c r="BR1153">
        <v>1</v>
      </c>
      <c r="BS1153">
        <v>1</v>
      </c>
      <c r="BT1153">
        <v>1</v>
      </c>
      <c r="BX1153">
        <v>0</v>
      </c>
      <c r="BY1153">
        <v>0</v>
      </c>
      <c r="BZ1153">
        <v>0</v>
      </c>
      <c r="CA1153">
        <v>5.18</v>
      </c>
      <c r="CB1153">
        <v>0</v>
      </c>
      <c r="CC1153">
        <v>1</v>
      </c>
      <c r="CD1153" s="56">
        <v>42342</v>
      </c>
      <c r="CE1153" s="56">
        <v>42342</v>
      </c>
      <c r="CF1153" s="56">
        <v>42342</v>
      </c>
      <c r="CG1153" s="56">
        <v>42419</v>
      </c>
      <c r="CH1153" s="56"/>
      <c r="CI1153" s="56"/>
      <c r="CJ1153">
        <v>0.1</v>
      </c>
      <c r="CK1153">
        <v>0</v>
      </c>
      <c r="CL1153">
        <v>0</v>
      </c>
      <c r="CM1153">
        <v>0</v>
      </c>
      <c r="CN1153">
        <v>0.04</v>
      </c>
      <c r="CO1153">
        <v>0.86</v>
      </c>
      <c r="CP1153">
        <v>0.05</v>
      </c>
      <c r="CQ1153" t="s">
        <v>1154</v>
      </c>
      <c r="CR1153" t="s">
        <v>1153</v>
      </c>
      <c r="CS1153" t="s">
        <v>1725</v>
      </c>
      <c r="CT1153" t="s">
        <v>1397</v>
      </c>
      <c r="CU1153" t="s">
        <v>1396</v>
      </c>
      <c r="CV1153" t="s">
        <v>4915</v>
      </c>
      <c r="CW1153" t="s">
        <v>1727</v>
      </c>
      <c r="CX1153" t="s">
        <v>853</v>
      </c>
      <c r="DC1153" t="s">
        <v>1387</v>
      </c>
      <c r="DE1153" t="s">
        <v>1728</v>
      </c>
    </row>
    <row r="1154" spans="1:109" x14ac:dyDescent="0.25">
      <c r="A1154" t="s">
        <v>1025</v>
      </c>
      <c r="B1154">
        <v>1</v>
      </c>
      <c r="C1154" s="56">
        <v>42419</v>
      </c>
      <c r="D1154" t="s">
        <v>1153</v>
      </c>
      <c r="E1154" t="s">
        <v>4916</v>
      </c>
      <c r="G1154" t="s">
        <v>4917</v>
      </c>
      <c r="H1154" t="s">
        <v>1144</v>
      </c>
      <c r="I1154" t="s">
        <v>1144</v>
      </c>
      <c r="J1154" t="s">
        <v>1144</v>
      </c>
      <c r="K1154" t="s">
        <v>1144</v>
      </c>
      <c r="L1154">
        <v>0.99</v>
      </c>
      <c r="M1154">
        <v>4.26</v>
      </c>
      <c r="N1154">
        <v>0</v>
      </c>
      <c r="O1154" s="56">
        <v>0</v>
      </c>
      <c r="P1154" s="56">
        <v>0</v>
      </c>
      <c r="Q1154">
        <v>1</v>
      </c>
      <c r="R1154">
        <v>1</v>
      </c>
      <c r="S1154">
        <v>11</v>
      </c>
      <c r="T1154">
        <v>8</v>
      </c>
      <c r="U1154">
        <v>3</v>
      </c>
      <c r="V1154">
        <v>1</v>
      </c>
      <c r="X1154" t="s">
        <v>7755</v>
      </c>
      <c r="AA1154">
        <v>0</v>
      </c>
      <c r="AB1154">
        <v>0</v>
      </c>
      <c r="AC1154">
        <v>0</v>
      </c>
      <c r="AD1154">
        <v>0</v>
      </c>
      <c r="AE1154">
        <v>0</v>
      </c>
      <c r="AF1154">
        <v>0</v>
      </c>
      <c r="AG1154">
        <v>0</v>
      </c>
      <c r="AJ1154" s="56"/>
      <c r="AK1154" s="56"/>
      <c r="AL1154" s="56"/>
      <c r="AP1154" t="s">
        <v>1155</v>
      </c>
      <c r="AR1154">
        <v>5</v>
      </c>
      <c r="AS1154" t="s">
        <v>1152</v>
      </c>
      <c r="AT1154">
        <v>1</v>
      </c>
      <c r="AV1154">
        <v>20</v>
      </c>
      <c r="AW1154">
        <v>13</v>
      </c>
      <c r="AX1154">
        <v>7</v>
      </c>
      <c r="AY1154" t="s">
        <v>1147</v>
      </c>
      <c r="AZ1154" t="s">
        <v>1147</v>
      </c>
      <c r="BA1154">
        <v>20</v>
      </c>
      <c r="BD1154">
        <v>1000000000</v>
      </c>
      <c r="BE1154">
        <v>32</v>
      </c>
      <c r="BF1154">
        <v>-0.6</v>
      </c>
      <c r="BG1154">
        <v>0</v>
      </c>
      <c r="BH1154">
        <v>0</v>
      </c>
      <c r="BI1154">
        <v>0</v>
      </c>
      <c r="BJ1154">
        <v>0</v>
      </c>
      <c r="BK1154">
        <v>0</v>
      </c>
      <c r="BL1154">
        <v>0</v>
      </c>
      <c r="BM1154">
        <v>32</v>
      </c>
      <c r="BN1154">
        <v>-0.6</v>
      </c>
      <c r="BO1154">
        <v>0</v>
      </c>
      <c r="BP1154">
        <v>0</v>
      </c>
      <c r="BR1154">
        <v>0</v>
      </c>
      <c r="BS1154">
        <v>5</v>
      </c>
      <c r="BX1154">
        <v>0</v>
      </c>
      <c r="BY1154">
        <v>11.88</v>
      </c>
      <c r="BZ1154">
        <v>0</v>
      </c>
      <c r="CA1154">
        <v>14.41</v>
      </c>
      <c r="CB1154">
        <v>0</v>
      </c>
      <c r="CC1154">
        <v>1</v>
      </c>
      <c r="CD1154" s="56">
        <v>42095</v>
      </c>
      <c r="CE1154" s="56">
        <v>42342</v>
      </c>
      <c r="CF1154" s="56">
        <v>42342</v>
      </c>
      <c r="CG1154" s="56">
        <v>42419</v>
      </c>
      <c r="CH1154" s="56"/>
      <c r="CI1154" s="56"/>
      <c r="CJ1154">
        <v>0.02</v>
      </c>
      <c r="CK1154">
        <v>0</v>
      </c>
      <c r="CL1154">
        <v>0</v>
      </c>
      <c r="CM1154">
        <v>0</v>
      </c>
      <c r="CN1154">
        <v>0</v>
      </c>
      <c r="CO1154">
        <v>0</v>
      </c>
      <c r="CP1154">
        <v>0.95</v>
      </c>
      <c r="CQ1154" t="s">
        <v>1154</v>
      </c>
      <c r="CR1154" t="s">
        <v>1153</v>
      </c>
      <c r="CS1154" t="s">
        <v>1725</v>
      </c>
      <c r="CT1154" t="s">
        <v>1397</v>
      </c>
      <c r="CU1154" t="s">
        <v>1396</v>
      </c>
      <c r="CV1154" t="s">
        <v>4918</v>
      </c>
      <c r="CW1154" t="s">
        <v>1727</v>
      </c>
      <c r="CX1154" t="s">
        <v>853</v>
      </c>
      <c r="DC1154" t="s">
        <v>1387</v>
      </c>
      <c r="DE1154" t="s">
        <v>1728</v>
      </c>
    </row>
    <row r="1155" spans="1:109" x14ac:dyDescent="0.25">
      <c r="A1155" t="s">
        <v>1025</v>
      </c>
      <c r="B1155">
        <v>2</v>
      </c>
      <c r="C1155" s="56">
        <v>42419</v>
      </c>
      <c r="D1155" t="s">
        <v>1153</v>
      </c>
      <c r="E1155" t="s">
        <v>4919</v>
      </c>
      <c r="G1155" t="s">
        <v>4920</v>
      </c>
      <c r="H1155" t="s">
        <v>1144</v>
      </c>
      <c r="I1155" t="s">
        <v>1144</v>
      </c>
      <c r="J1155" t="s">
        <v>1144</v>
      </c>
      <c r="K1155" t="s">
        <v>1144</v>
      </c>
      <c r="L1155">
        <v>0.71</v>
      </c>
      <c r="M1155">
        <v>2.84</v>
      </c>
      <c r="N1155">
        <v>0</v>
      </c>
      <c r="O1155" s="56">
        <v>0</v>
      </c>
      <c r="P1155" s="56">
        <v>0</v>
      </c>
      <c r="Q1155">
        <v>1</v>
      </c>
      <c r="R1155">
        <v>1</v>
      </c>
      <c r="S1155">
        <v>11</v>
      </c>
      <c r="T1155">
        <v>8</v>
      </c>
      <c r="U1155">
        <v>3</v>
      </c>
      <c r="V1155">
        <v>1</v>
      </c>
      <c r="X1155" t="s">
        <v>7757</v>
      </c>
      <c r="AA1155">
        <v>0</v>
      </c>
      <c r="AB1155">
        <v>0</v>
      </c>
      <c r="AC1155">
        <v>0</v>
      </c>
      <c r="AD1155">
        <v>0</v>
      </c>
      <c r="AE1155">
        <v>0</v>
      </c>
      <c r="AF1155">
        <v>0</v>
      </c>
      <c r="AG1155">
        <v>0</v>
      </c>
      <c r="AJ1155" s="56"/>
      <c r="AK1155" s="56"/>
      <c r="AL1155" s="56"/>
      <c r="AP1155" t="s">
        <v>1155</v>
      </c>
      <c r="AR1155">
        <v>5</v>
      </c>
      <c r="AS1155" t="s">
        <v>1152</v>
      </c>
      <c r="AT1155">
        <v>1</v>
      </c>
      <c r="AV1155">
        <v>13</v>
      </c>
      <c r="AW1155">
        <v>9</v>
      </c>
      <c r="AX1155">
        <v>4</v>
      </c>
      <c r="AY1155" t="s">
        <v>1147</v>
      </c>
      <c r="AZ1155" t="s">
        <v>1147</v>
      </c>
      <c r="BA1155">
        <v>19</v>
      </c>
      <c r="BD1155">
        <v>1000000000</v>
      </c>
      <c r="BE1155">
        <v>19</v>
      </c>
      <c r="BF1155">
        <v>-0.46</v>
      </c>
      <c r="BG1155">
        <v>0</v>
      </c>
      <c r="BH1155">
        <v>0</v>
      </c>
      <c r="BI1155">
        <v>0</v>
      </c>
      <c r="BJ1155">
        <v>0</v>
      </c>
      <c r="BK1155">
        <v>0</v>
      </c>
      <c r="BL1155">
        <v>0</v>
      </c>
      <c r="BM1155">
        <v>19</v>
      </c>
      <c r="BN1155">
        <v>-0.46</v>
      </c>
      <c r="BO1155">
        <v>0</v>
      </c>
      <c r="BP1155">
        <v>0</v>
      </c>
      <c r="BR1155">
        <v>0</v>
      </c>
      <c r="BS1155">
        <v>4</v>
      </c>
      <c r="BX1155">
        <v>0</v>
      </c>
      <c r="BY1155">
        <v>4.26</v>
      </c>
      <c r="BZ1155">
        <v>0</v>
      </c>
      <c r="CA1155">
        <v>13.09</v>
      </c>
      <c r="CB1155">
        <v>0</v>
      </c>
      <c r="CC1155">
        <v>1</v>
      </c>
      <c r="CD1155" s="56">
        <v>42341</v>
      </c>
      <c r="CE1155" s="56">
        <v>42342</v>
      </c>
      <c r="CF1155" s="56">
        <v>42342</v>
      </c>
      <c r="CG1155" s="56">
        <v>42419</v>
      </c>
      <c r="CH1155" s="56"/>
      <c r="CI1155" s="56"/>
      <c r="CJ1155">
        <v>0</v>
      </c>
      <c r="CK1155">
        <v>0</v>
      </c>
      <c r="CL1155">
        <v>0</v>
      </c>
      <c r="CM1155">
        <v>0</v>
      </c>
      <c r="CN1155">
        <v>0</v>
      </c>
      <c r="CO1155">
        <v>0</v>
      </c>
      <c r="CP1155">
        <v>0.96</v>
      </c>
      <c r="CQ1155" t="s">
        <v>1154</v>
      </c>
      <c r="CR1155" t="s">
        <v>1153</v>
      </c>
      <c r="CS1155" t="s">
        <v>1748</v>
      </c>
      <c r="CT1155" t="s">
        <v>1397</v>
      </c>
      <c r="CU1155" t="s">
        <v>1396</v>
      </c>
      <c r="CV1155" t="s">
        <v>4921</v>
      </c>
      <c r="CW1155" t="s">
        <v>1727</v>
      </c>
      <c r="CX1155" t="s">
        <v>853</v>
      </c>
      <c r="DC1155" t="s">
        <v>1387</v>
      </c>
      <c r="DE1155" t="s">
        <v>1392</v>
      </c>
    </row>
    <row r="1156" spans="1:109" x14ac:dyDescent="0.25">
      <c r="A1156" t="s">
        <v>1025</v>
      </c>
      <c r="B1156">
        <v>1</v>
      </c>
      <c r="C1156" s="56">
        <v>42419</v>
      </c>
      <c r="D1156" t="s">
        <v>1153</v>
      </c>
      <c r="E1156" t="s">
        <v>4922</v>
      </c>
      <c r="G1156" t="s">
        <v>4923</v>
      </c>
      <c r="H1156" t="s">
        <v>1144</v>
      </c>
      <c r="I1156" t="s">
        <v>1144</v>
      </c>
      <c r="J1156" t="s">
        <v>1144</v>
      </c>
      <c r="K1156" t="s">
        <v>1144</v>
      </c>
      <c r="L1156">
        <v>19.93</v>
      </c>
      <c r="M1156">
        <v>60.51</v>
      </c>
      <c r="N1156">
        <v>0</v>
      </c>
      <c r="O1156" s="56">
        <v>0</v>
      </c>
      <c r="P1156" s="56">
        <v>0</v>
      </c>
      <c r="Q1156">
        <v>1</v>
      </c>
      <c r="R1156">
        <v>1</v>
      </c>
      <c r="S1156">
        <v>11</v>
      </c>
      <c r="T1156">
        <v>8</v>
      </c>
      <c r="U1156">
        <v>3</v>
      </c>
      <c r="V1156">
        <v>1</v>
      </c>
      <c r="X1156" t="s">
        <v>7755</v>
      </c>
      <c r="AA1156">
        <v>0</v>
      </c>
      <c r="AB1156">
        <v>0</v>
      </c>
      <c r="AC1156">
        <v>0</v>
      </c>
      <c r="AD1156">
        <v>0</v>
      </c>
      <c r="AE1156">
        <v>0</v>
      </c>
      <c r="AF1156">
        <v>0</v>
      </c>
      <c r="AG1156">
        <v>0</v>
      </c>
      <c r="AJ1156" s="56"/>
      <c r="AK1156" s="56"/>
      <c r="AL1156" s="56"/>
      <c r="AP1156" t="s">
        <v>1155</v>
      </c>
      <c r="AS1156" t="s">
        <v>1152</v>
      </c>
      <c r="AT1156">
        <v>1</v>
      </c>
      <c r="AV1156">
        <v>0</v>
      </c>
      <c r="AW1156">
        <v>0</v>
      </c>
      <c r="AX1156">
        <v>0</v>
      </c>
      <c r="AY1156" t="s">
        <v>1388</v>
      </c>
      <c r="AZ1156" t="s">
        <v>1388</v>
      </c>
      <c r="BA1156">
        <v>0</v>
      </c>
      <c r="BD1156">
        <v>1000000000</v>
      </c>
      <c r="BE1156">
        <v>3</v>
      </c>
      <c r="BF1156">
        <v>0</v>
      </c>
      <c r="BG1156">
        <v>0</v>
      </c>
      <c r="BH1156">
        <v>0</v>
      </c>
      <c r="BI1156">
        <v>0</v>
      </c>
      <c r="BJ1156">
        <v>0</v>
      </c>
      <c r="BK1156">
        <v>0</v>
      </c>
      <c r="BL1156">
        <v>0</v>
      </c>
      <c r="BM1156">
        <v>3</v>
      </c>
      <c r="BN1156">
        <v>0</v>
      </c>
      <c r="BO1156">
        <v>0</v>
      </c>
      <c r="BP1156">
        <v>0</v>
      </c>
      <c r="BR1156">
        <v>0</v>
      </c>
      <c r="BS1156">
        <v>0</v>
      </c>
      <c r="BX1156">
        <v>0</v>
      </c>
      <c r="BY1156">
        <v>0</v>
      </c>
      <c r="BZ1156">
        <v>0</v>
      </c>
      <c r="CA1156">
        <v>0</v>
      </c>
      <c r="CB1156">
        <v>0</v>
      </c>
      <c r="CC1156">
        <v>1</v>
      </c>
      <c r="CD1156" s="56">
        <v>42095</v>
      </c>
      <c r="CE1156" s="56">
        <v>42342</v>
      </c>
      <c r="CF1156" s="56">
        <v>42342</v>
      </c>
      <c r="CG1156" s="56">
        <v>42419</v>
      </c>
      <c r="CH1156" s="56"/>
      <c r="CI1156" s="56"/>
      <c r="CJ1156">
        <v>0</v>
      </c>
      <c r="CK1156">
        <v>0</v>
      </c>
      <c r="CL1156">
        <v>0</v>
      </c>
      <c r="CM1156">
        <v>0</v>
      </c>
      <c r="CN1156">
        <v>0</v>
      </c>
      <c r="CO1156">
        <v>0</v>
      </c>
      <c r="CP1156">
        <v>0.95</v>
      </c>
      <c r="CQ1156" t="s">
        <v>1154</v>
      </c>
      <c r="CR1156" t="s">
        <v>1153</v>
      </c>
      <c r="CS1156" t="s">
        <v>1725</v>
      </c>
      <c r="CT1156" t="s">
        <v>1397</v>
      </c>
      <c r="CU1156" t="s">
        <v>1396</v>
      </c>
      <c r="CV1156" t="s">
        <v>4924</v>
      </c>
      <c r="CW1156" t="s">
        <v>1738</v>
      </c>
      <c r="CX1156" t="s">
        <v>853</v>
      </c>
      <c r="DC1156" t="s">
        <v>1387</v>
      </c>
      <c r="DE1156" t="s">
        <v>1728</v>
      </c>
    </row>
    <row r="1157" spans="1:109" x14ac:dyDescent="0.25">
      <c r="A1157" t="s">
        <v>1025</v>
      </c>
      <c r="B1157">
        <v>10</v>
      </c>
      <c r="C1157" s="56">
        <v>42419</v>
      </c>
      <c r="D1157" t="s">
        <v>1153</v>
      </c>
      <c r="E1157" t="s">
        <v>4925</v>
      </c>
      <c r="G1157" t="s">
        <v>4926</v>
      </c>
      <c r="H1157" t="s">
        <v>1144</v>
      </c>
      <c r="I1157" t="s">
        <v>1144</v>
      </c>
      <c r="J1157" t="s">
        <v>1144</v>
      </c>
      <c r="K1157" t="s">
        <v>1144</v>
      </c>
      <c r="L1157">
        <v>192.45</v>
      </c>
      <c r="M1157">
        <v>388.65</v>
      </c>
      <c r="N1157">
        <v>0</v>
      </c>
      <c r="O1157" s="56">
        <v>0</v>
      </c>
      <c r="P1157" s="56">
        <v>0</v>
      </c>
      <c r="Q1157">
        <v>1</v>
      </c>
      <c r="R1157">
        <v>1</v>
      </c>
      <c r="S1157">
        <v>11</v>
      </c>
      <c r="T1157">
        <v>8</v>
      </c>
      <c r="U1157">
        <v>3</v>
      </c>
      <c r="V1157">
        <v>1</v>
      </c>
      <c r="X1157" t="s">
        <v>7670</v>
      </c>
      <c r="AA1157">
        <v>0</v>
      </c>
      <c r="AB1157">
        <v>0</v>
      </c>
      <c r="AC1157">
        <v>0</v>
      </c>
      <c r="AD1157">
        <v>0</v>
      </c>
      <c r="AE1157">
        <v>0</v>
      </c>
      <c r="AF1157">
        <v>0</v>
      </c>
      <c r="AG1157">
        <v>0</v>
      </c>
      <c r="AJ1157" s="56"/>
      <c r="AK1157" s="56"/>
      <c r="AL1157" s="56"/>
      <c r="AP1157" t="s">
        <v>1155</v>
      </c>
      <c r="AS1157" t="s">
        <v>1152</v>
      </c>
      <c r="AT1157">
        <v>1</v>
      </c>
      <c r="AV1157">
        <v>2</v>
      </c>
      <c r="AW1157">
        <v>2</v>
      </c>
      <c r="AX1157">
        <v>1</v>
      </c>
      <c r="AY1157" t="s">
        <v>1147</v>
      </c>
      <c r="AZ1157" t="s">
        <v>1147</v>
      </c>
      <c r="BA1157">
        <v>3</v>
      </c>
      <c r="BD1157">
        <v>1000000000</v>
      </c>
      <c r="BE1157">
        <v>4</v>
      </c>
      <c r="BF1157">
        <v>-1</v>
      </c>
      <c r="BG1157">
        <v>0</v>
      </c>
      <c r="BH1157">
        <v>0</v>
      </c>
      <c r="BI1157">
        <v>0</v>
      </c>
      <c r="BJ1157">
        <v>0</v>
      </c>
      <c r="BK1157">
        <v>0</v>
      </c>
      <c r="BL1157">
        <v>0</v>
      </c>
      <c r="BM1157">
        <v>4</v>
      </c>
      <c r="BN1157">
        <v>-1</v>
      </c>
      <c r="BO1157">
        <v>0</v>
      </c>
      <c r="BP1157">
        <v>0</v>
      </c>
      <c r="BR1157">
        <v>0</v>
      </c>
      <c r="BS1157">
        <v>1</v>
      </c>
      <c r="BX1157">
        <v>0</v>
      </c>
      <c r="BY1157">
        <v>384.9</v>
      </c>
      <c r="BZ1157">
        <v>0</v>
      </c>
      <c r="CA1157">
        <v>4.45</v>
      </c>
      <c r="CB1157">
        <v>0</v>
      </c>
      <c r="CC1157">
        <v>1</v>
      </c>
      <c r="CD1157" s="56">
        <v>42353</v>
      </c>
      <c r="CE1157" s="56">
        <v>42353</v>
      </c>
      <c r="CF1157" s="56">
        <v>42353</v>
      </c>
      <c r="CG1157" s="56">
        <v>42430</v>
      </c>
      <c r="CH1157" s="56"/>
      <c r="CI1157" s="56"/>
      <c r="CJ1157">
        <v>0</v>
      </c>
      <c r="CK1157">
        <v>0</v>
      </c>
      <c r="CL1157">
        <v>0</v>
      </c>
      <c r="CM1157">
        <v>0</v>
      </c>
      <c r="CN1157">
        <v>0</v>
      </c>
      <c r="CO1157">
        <v>0</v>
      </c>
      <c r="CP1157">
        <v>0.89</v>
      </c>
      <c r="CQ1157" t="s">
        <v>1154</v>
      </c>
      <c r="CR1157" t="s">
        <v>1153</v>
      </c>
      <c r="CS1157" t="s">
        <v>3128</v>
      </c>
      <c r="CT1157" t="s">
        <v>1397</v>
      </c>
      <c r="CU1157" t="s">
        <v>1396</v>
      </c>
      <c r="CV1157" t="s">
        <v>4927</v>
      </c>
      <c r="CW1157" t="s">
        <v>1159</v>
      </c>
      <c r="CX1157" t="s">
        <v>853</v>
      </c>
      <c r="DC1157" t="s">
        <v>1160</v>
      </c>
      <c r="DE1157" t="s">
        <v>1728</v>
      </c>
    </row>
    <row r="1158" spans="1:109" x14ac:dyDescent="0.25">
      <c r="A1158" t="s">
        <v>1025</v>
      </c>
      <c r="B1158">
        <v>1</v>
      </c>
      <c r="C1158" s="56">
        <v>42419</v>
      </c>
      <c r="D1158" t="s">
        <v>1153</v>
      </c>
      <c r="E1158" t="s">
        <v>4928</v>
      </c>
      <c r="G1158" t="s">
        <v>4929</v>
      </c>
      <c r="H1158" t="s">
        <v>1144</v>
      </c>
      <c r="I1158" t="s">
        <v>1144</v>
      </c>
      <c r="J1158" t="s">
        <v>1144</v>
      </c>
      <c r="K1158" t="s">
        <v>1144</v>
      </c>
      <c r="L1158">
        <v>21.4</v>
      </c>
      <c r="M1158">
        <v>56.67</v>
      </c>
      <c r="N1158">
        <v>0</v>
      </c>
      <c r="O1158" s="56">
        <v>0</v>
      </c>
      <c r="P1158" s="56">
        <v>0</v>
      </c>
      <c r="Q1158">
        <v>1</v>
      </c>
      <c r="R1158">
        <v>1</v>
      </c>
      <c r="S1158">
        <v>11</v>
      </c>
      <c r="T1158">
        <v>8</v>
      </c>
      <c r="U1158">
        <v>3</v>
      </c>
      <c r="V1158">
        <v>1</v>
      </c>
      <c r="W1158" t="s">
        <v>1156</v>
      </c>
      <c r="X1158" t="s">
        <v>7755</v>
      </c>
      <c r="AA1158">
        <v>0</v>
      </c>
      <c r="AB1158">
        <v>0</v>
      </c>
      <c r="AC1158">
        <v>0</v>
      </c>
      <c r="AD1158">
        <v>0</v>
      </c>
      <c r="AE1158">
        <v>0</v>
      </c>
      <c r="AF1158">
        <v>0</v>
      </c>
      <c r="AG1158">
        <v>0</v>
      </c>
      <c r="AJ1158" s="56"/>
      <c r="AK1158" s="56"/>
      <c r="AL1158" s="56"/>
      <c r="AM1158">
        <v>2</v>
      </c>
      <c r="AP1158" t="s">
        <v>1155</v>
      </c>
      <c r="AS1158" t="s">
        <v>1152</v>
      </c>
      <c r="AT1158">
        <v>1</v>
      </c>
      <c r="AV1158">
        <v>2</v>
      </c>
      <c r="AW1158">
        <v>2</v>
      </c>
      <c r="AX1158">
        <v>1</v>
      </c>
      <c r="AY1158" t="s">
        <v>1145</v>
      </c>
      <c r="AZ1158" t="s">
        <v>1145</v>
      </c>
      <c r="BA1158">
        <v>2</v>
      </c>
      <c r="BD1158">
        <v>1000000000</v>
      </c>
      <c r="BE1158">
        <v>2</v>
      </c>
      <c r="BF1158">
        <v>0</v>
      </c>
      <c r="BG1158">
        <v>0</v>
      </c>
      <c r="BH1158">
        <v>0</v>
      </c>
      <c r="BI1158">
        <v>0</v>
      </c>
      <c r="BJ1158">
        <v>0</v>
      </c>
      <c r="BK1158">
        <v>0</v>
      </c>
      <c r="BL1158">
        <v>0</v>
      </c>
      <c r="BM1158">
        <v>2</v>
      </c>
      <c r="BN1158">
        <v>0</v>
      </c>
      <c r="BO1158">
        <v>0</v>
      </c>
      <c r="BP1158">
        <v>0</v>
      </c>
      <c r="BR1158">
        <v>0</v>
      </c>
      <c r="BS1158">
        <v>1</v>
      </c>
      <c r="BX1158">
        <v>0</v>
      </c>
      <c r="BY1158">
        <v>0</v>
      </c>
      <c r="BZ1158">
        <v>0</v>
      </c>
      <c r="CA1158">
        <v>7.19</v>
      </c>
      <c r="CB1158">
        <v>0</v>
      </c>
      <c r="CC1158">
        <v>1</v>
      </c>
      <c r="CD1158" s="56">
        <v>42095</v>
      </c>
      <c r="CE1158" s="56">
        <v>42342</v>
      </c>
      <c r="CF1158" s="56">
        <v>42342</v>
      </c>
      <c r="CG1158" s="56">
        <v>42419</v>
      </c>
      <c r="CH1158" s="56"/>
      <c r="CI1158" s="56"/>
      <c r="CJ1158">
        <v>0</v>
      </c>
      <c r="CK1158">
        <v>0</v>
      </c>
      <c r="CL1158">
        <v>0</v>
      </c>
      <c r="CM1158">
        <v>0</v>
      </c>
      <c r="CN1158">
        <v>0.95</v>
      </c>
      <c r="CO1158">
        <v>0</v>
      </c>
      <c r="CP1158">
        <v>0</v>
      </c>
      <c r="CQ1158" t="s">
        <v>1154</v>
      </c>
      <c r="CR1158" t="s">
        <v>1153</v>
      </c>
      <c r="CS1158" t="s">
        <v>1725</v>
      </c>
      <c r="CT1158" t="s">
        <v>1397</v>
      </c>
      <c r="CU1158" t="s">
        <v>1396</v>
      </c>
      <c r="CV1158" t="s">
        <v>4930</v>
      </c>
      <c r="CW1158" t="s">
        <v>2121</v>
      </c>
      <c r="CX1158" t="s">
        <v>853</v>
      </c>
      <c r="DC1158" t="s">
        <v>1387</v>
      </c>
      <c r="DE1158" t="s">
        <v>1728</v>
      </c>
    </row>
    <row r="1159" spans="1:109" x14ac:dyDescent="0.25">
      <c r="A1159" t="s">
        <v>1025</v>
      </c>
      <c r="B1159">
        <v>1</v>
      </c>
      <c r="C1159" s="56">
        <v>42419</v>
      </c>
      <c r="D1159" t="s">
        <v>1153</v>
      </c>
      <c r="E1159" t="s">
        <v>1635</v>
      </c>
      <c r="G1159" t="s">
        <v>4931</v>
      </c>
      <c r="H1159" t="s">
        <v>1144</v>
      </c>
      <c r="I1159" t="s">
        <v>1144</v>
      </c>
      <c r="J1159" t="s">
        <v>1144</v>
      </c>
      <c r="K1159" t="s">
        <v>1144</v>
      </c>
      <c r="L1159">
        <v>1.64</v>
      </c>
      <c r="M1159">
        <v>4.45</v>
      </c>
      <c r="N1159">
        <v>0</v>
      </c>
      <c r="O1159" s="56">
        <v>0</v>
      </c>
      <c r="P1159" s="56">
        <v>0</v>
      </c>
      <c r="Q1159">
        <v>1</v>
      </c>
      <c r="R1159">
        <v>1</v>
      </c>
      <c r="S1159">
        <v>11</v>
      </c>
      <c r="T1159">
        <v>8</v>
      </c>
      <c r="U1159">
        <v>3</v>
      </c>
      <c r="V1159">
        <v>1</v>
      </c>
      <c r="W1159" t="s">
        <v>1394</v>
      </c>
      <c r="X1159" t="s">
        <v>7759</v>
      </c>
      <c r="AA1159">
        <v>0</v>
      </c>
      <c r="AB1159">
        <v>0</v>
      </c>
      <c r="AC1159">
        <v>0</v>
      </c>
      <c r="AD1159">
        <v>0</v>
      </c>
      <c r="AE1159">
        <v>0</v>
      </c>
      <c r="AF1159">
        <v>0</v>
      </c>
      <c r="AG1159">
        <v>0</v>
      </c>
      <c r="AJ1159" s="56"/>
      <c r="AK1159" s="56"/>
      <c r="AL1159" s="56"/>
      <c r="AM1159">
        <v>4</v>
      </c>
      <c r="AP1159" t="s">
        <v>1155</v>
      </c>
      <c r="AR1159">
        <v>5</v>
      </c>
      <c r="AS1159" t="s">
        <v>1152</v>
      </c>
      <c r="AT1159">
        <v>1</v>
      </c>
      <c r="AV1159">
        <v>26</v>
      </c>
      <c r="AW1159">
        <v>17</v>
      </c>
      <c r="AX1159">
        <v>9</v>
      </c>
      <c r="AY1159" t="s">
        <v>1146</v>
      </c>
      <c r="AZ1159" t="s">
        <v>1145</v>
      </c>
      <c r="BA1159">
        <v>19</v>
      </c>
      <c r="BD1159">
        <v>1000000000</v>
      </c>
      <c r="BE1159">
        <v>1</v>
      </c>
      <c r="BF1159">
        <v>0.96</v>
      </c>
      <c r="BG1159">
        <v>9</v>
      </c>
      <c r="BH1159">
        <v>0</v>
      </c>
      <c r="BI1159">
        <v>0</v>
      </c>
      <c r="BJ1159">
        <v>0</v>
      </c>
      <c r="BK1159">
        <v>0</v>
      </c>
      <c r="BL1159">
        <v>5</v>
      </c>
      <c r="BM1159">
        <v>15</v>
      </c>
      <c r="BN1159">
        <v>0.42</v>
      </c>
      <c r="BO1159">
        <v>0</v>
      </c>
      <c r="BP1159">
        <v>0</v>
      </c>
      <c r="BR1159">
        <v>10</v>
      </c>
      <c r="BS1159">
        <v>7</v>
      </c>
      <c r="BX1159">
        <v>22.48</v>
      </c>
      <c r="BY1159">
        <v>0</v>
      </c>
      <c r="BZ1159">
        <v>0</v>
      </c>
      <c r="CA1159">
        <v>7.48</v>
      </c>
      <c r="CB1159">
        <v>0</v>
      </c>
      <c r="CC1159">
        <v>1</v>
      </c>
      <c r="CD1159" s="56">
        <v>42416</v>
      </c>
      <c r="CE1159" s="56">
        <v>42416</v>
      </c>
      <c r="CF1159" s="56">
        <v>42416</v>
      </c>
      <c r="CG1159" s="56">
        <v>42493</v>
      </c>
      <c r="CH1159" s="56"/>
      <c r="CI1159" s="56"/>
      <c r="CJ1159">
        <v>0</v>
      </c>
      <c r="CK1159">
        <v>0</v>
      </c>
      <c r="CL1159">
        <v>0</v>
      </c>
      <c r="CM1159">
        <v>7.0000000000000007E-2</v>
      </c>
      <c r="CN1159">
        <v>0</v>
      </c>
      <c r="CO1159">
        <v>0</v>
      </c>
      <c r="CP1159">
        <v>0</v>
      </c>
      <c r="CQ1159" t="s">
        <v>1154</v>
      </c>
      <c r="CR1159" t="s">
        <v>1153</v>
      </c>
      <c r="CS1159" t="s">
        <v>1725</v>
      </c>
      <c r="CT1159" t="s">
        <v>1397</v>
      </c>
      <c r="CU1159" t="s">
        <v>1396</v>
      </c>
      <c r="CV1159" t="s">
        <v>4932</v>
      </c>
      <c r="CW1159" t="s">
        <v>1727</v>
      </c>
      <c r="CX1159" t="s">
        <v>853</v>
      </c>
      <c r="DC1159" t="s">
        <v>1387</v>
      </c>
      <c r="DE1159" t="s">
        <v>1728</v>
      </c>
    </row>
    <row r="1160" spans="1:109" x14ac:dyDescent="0.25">
      <c r="A1160" t="s">
        <v>1025</v>
      </c>
      <c r="B1160">
        <v>2</v>
      </c>
      <c r="C1160" s="56">
        <v>42419</v>
      </c>
      <c r="D1160" t="s">
        <v>1153</v>
      </c>
      <c r="E1160" t="s">
        <v>4933</v>
      </c>
      <c r="G1160" t="s">
        <v>4934</v>
      </c>
      <c r="H1160" t="s">
        <v>1144</v>
      </c>
      <c r="I1160" t="s">
        <v>1144</v>
      </c>
      <c r="J1160" t="s">
        <v>1144</v>
      </c>
      <c r="K1160" t="s">
        <v>1144</v>
      </c>
      <c r="L1160">
        <v>0.62</v>
      </c>
      <c r="M1160">
        <v>1.68</v>
      </c>
      <c r="N1160">
        <v>0</v>
      </c>
      <c r="O1160" s="56">
        <v>0</v>
      </c>
      <c r="P1160" s="56">
        <v>0</v>
      </c>
      <c r="Q1160">
        <v>1</v>
      </c>
      <c r="R1160">
        <v>1</v>
      </c>
      <c r="S1160">
        <v>11</v>
      </c>
      <c r="T1160">
        <v>8</v>
      </c>
      <c r="U1160">
        <v>3</v>
      </c>
      <c r="V1160">
        <v>1</v>
      </c>
      <c r="X1160" t="s">
        <v>7757</v>
      </c>
      <c r="AA1160">
        <v>0</v>
      </c>
      <c r="AB1160">
        <v>0</v>
      </c>
      <c r="AC1160">
        <v>0</v>
      </c>
      <c r="AD1160">
        <v>0</v>
      </c>
      <c r="AE1160">
        <v>0</v>
      </c>
      <c r="AF1160">
        <v>0</v>
      </c>
      <c r="AG1160">
        <v>0</v>
      </c>
      <c r="AJ1160" s="56"/>
      <c r="AK1160" s="56"/>
      <c r="AL1160" s="56"/>
      <c r="AP1160" t="s">
        <v>1155</v>
      </c>
      <c r="AR1160">
        <v>5</v>
      </c>
      <c r="AS1160" t="s">
        <v>1152</v>
      </c>
      <c r="AT1160">
        <v>1</v>
      </c>
      <c r="AV1160">
        <v>35</v>
      </c>
      <c r="AW1160">
        <v>23</v>
      </c>
      <c r="AX1160">
        <v>12</v>
      </c>
      <c r="AY1160" t="s">
        <v>1147</v>
      </c>
      <c r="AZ1160" t="s">
        <v>1147</v>
      </c>
      <c r="BA1160">
        <v>50</v>
      </c>
      <c r="BD1160">
        <v>1000000000</v>
      </c>
      <c r="BE1160">
        <v>47</v>
      </c>
      <c r="BF1160">
        <v>-0.34</v>
      </c>
      <c r="BG1160">
        <v>0</v>
      </c>
      <c r="BH1160">
        <v>0</v>
      </c>
      <c r="BI1160">
        <v>0</v>
      </c>
      <c r="BJ1160">
        <v>0</v>
      </c>
      <c r="BK1160">
        <v>0</v>
      </c>
      <c r="BL1160">
        <v>0</v>
      </c>
      <c r="BM1160">
        <v>47</v>
      </c>
      <c r="BN1160">
        <v>-0.34</v>
      </c>
      <c r="BO1160">
        <v>0</v>
      </c>
      <c r="BP1160">
        <v>0</v>
      </c>
      <c r="BR1160">
        <v>0</v>
      </c>
      <c r="BS1160">
        <v>10</v>
      </c>
      <c r="BX1160">
        <v>0</v>
      </c>
      <c r="BY1160">
        <v>7.44</v>
      </c>
      <c r="BZ1160">
        <v>0</v>
      </c>
      <c r="CA1160">
        <v>7.46</v>
      </c>
      <c r="CB1160">
        <v>0</v>
      </c>
      <c r="CC1160">
        <v>1</v>
      </c>
      <c r="CD1160" s="56">
        <v>42341</v>
      </c>
      <c r="CE1160" s="56">
        <v>42342</v>
      </c>
      <c r="CF1160" s="56">
        <v>42342</v>
      </c>
      <c r="CG1160" s="56">
        <v>42419</v>
      </c>
      <c r="CH1160" s="56"/>
      <c r="CI1160" s="56"/>
      <c r="CJ1160">
        <v>0</v>
      </c>
      <c r="CK1160">
        <v>0</v>
      </c>
      <c r="CL1160">
        <v>0</v>
      </c>
      <c r="CM1160">
        <v>0</v>
      </c>
      <c r="CN1160">
        <v>0</v>
      </c>
      <c r="CO1160">
        <v>0</v>
      </c>
      <c r="CP1160">
        <v>0.96</v>
      </c>
      <c r="CQ1160" t="s">
        <v>1154</v>
      </c>
      <c r="CR1160" t="s">
        <v>1153</v>
      </c>
      <c r="CS1160" t="s">
        <v>1748</v>
      </c>
      <c r="CT1160" t="s">
        <v>1397</v>
      </c>
      <c r="CU1160" t="s">
        <v>1396</v>
      </c>
      <c r="CV1160" t="s">
        <v>4935</v>
      </c>
      <c r="CW1160" t="s">
        <v>1727</v>
      </c>
      <c r="CX1160" t="s">
        <v>853</v>
      </c>
      <c r="DC1160" t="s">
        <v>1387</v>
      </c>
      <c r="DE1160" t="s">
        <v>1392</v>
      </c>
    </row>
    <row r="1161" spans="1:109" x14ac:dyDescent="0.25">
      <c r="A1161" t="s">
        <v>1025</v>
      </c>
      <c r="B1161">
        <v>2</v>
      </c>
      <c r="C1161" s="56">
        <v>42419</v>
      </c>
      <c r="D1161" t="s">
        <v>1153</v>
      </c>
      <c r="E1161" t="s">
        <v>4936</v>
      </c>
      <c r="G1161" t="s">
        <v>4937</v>
      </c>
      <c r="H1161" t="s">
        <v>1144</v>
      </c>
      <c r="I1161" t="s">
        <v>1144</v>
      </c>
      <c r="J1161" t="s">
        <v>1144</v>
      </c>
      <c r="K1161" t="s">
        <v>1144</v>
      </c>
      <c r="L1161">
        <v>0.82</v>
      </c>
      <c r="M1161">
        <v>2.15</v>
      </c>
      <c r="N1161">
        <v>0</v>
      </c>
      <c r="O1161" s="56">
        <v>0</v>
      </c>
      <c r="P1161" s="56">
        <v>0</v>
      </c>
      <c r="Q1161">
        <v>1</v>
      </c>
      <c r="R1161">
        <v>1</v>
      </c>
      <c r="S1161">
        <v>11</v>
      </c>
      <c r="T1161">
        <v>8</v>
      </c>
      <c r="U1161">
        <v>3</v>
      </c>
      <c r="V1161">
        <v>1</v>
      </c>
      <c r="X1161" t="s">
        <v>7755</v>
      </c>
      <c r="AA1161">
        <v>0</v>
      </c>
      <c r="AB1161">
        <v>0</v>
      </c>
      <c r="AC1161">
        <v>0</v>
      </c>
      <c r="AD1161">
        <v>0</v>
      </c>
      <c r="AE1161">
        <v>0</v>
      </c>
      <c r="AF1161">
        <v>0</v>
      </c>
      <c r="AG1161">
        <v>0</v>
      </c>
      <c r="AJ1161" s="56"/>
      <c r="AK1161" s="56"/>
      <c r="AL1161" s="56"/>
      <c r="AP1161" t="s">
        <v>1155</v>
      </c>
      <c r="AR1161">
        <v>5</v>
      </c>
      <c r="AS1161" t="s">
        <v>1152</v>
      </c>
      <c r="AT1161">
        <v>1</v>
      </c>
      <c r="AV1161">
        <v>60</v>
      </c>
      <c r="AW1161">
        <v>40</v>
      </c>
      <c r="AX1161">
        <v>20</v>
      </c>
      <c r="AY1161" t="s">
        <v>1147</v>
      </c>
      <c r="AZ1161" t="s">
        <v>1147</v>
      </c>
      <c r="BA1161">
        <v>60</v>
      </c>
      <c r="BD1161">
        <v>1000000000</v>
      </c>
      <c r="BE1161">
        <v>109</v>
      </c>
      <c r="BF1161">
        <v>-0.82</v>
      </c>
      <c r="BG1161">
        <v>0</v>
      </c>
      <c r="BH1161">
        <v>0</v>
      </c>
      <c r="BI1161">
        <v>0</v>
      </c>
      <c r="BJ1161">
        <v>0</v>
      </c>
      <c r="BK1161">
        <v>0</v>
      </c>
      <c r="BL1161">
        <v>0</v>
      </c>
      <c r="BM1161">
        <v>109</v>
      </c>
      <c r="BN1161">
        <v>-0.82</v>
      </c>
      <c r="BO1161">
        <v>0</v>
      </c>
      <c r="BP1161">
        <v>0</v>
      </c>
      <c r="BR1161">
        <v>0</v>
      </c>
      <c r="BS1161">
        <v>16</v>
      </c>
      <c r="BX1161">
        <v>0</v>
      </c>
      <c r="BY1161">
        <v>40.18</v>
      </c>
      <c r="BZ1161">
        <v>0</v>
      </c>
      <c r="CA1161">
        <v>7.08</v>
      </c>
      <c r="CB1161">
        <v>0</v>
      </c>
      <c r="CC1161">
        <v>1</v>
      </c>
      <c r="CD1161" s="56">
        <v>42095</v>
      </c>
      <c r="CE1161" s="56">
        <v>42342</v>
      </c>
      <c r="CF1161" s="56">
        <v>42342</v>
      </c>
      <c r="CG1161" s="56">
        <v>42419</v>
      </c>
      <c r="CH1161" s="56"/>
      <c r="CI1161" s="56"/>
      <c r="CJ1161">
        <v>0</v>
      </c>
      <c r="CK1161">
        <v>0</v>
      </c>
      <c r="CL1161">
        <v>0</v>
      </c>
      <c r="CM1161">
        <v>0</v>
      </c>
      <c r="CN1161">
        <v>0</v>
      </c>
      <c r="CO1161">
        <v>0</v>
      </c>
      <c r="CP1161">
        <v>0.96</v>
      </c>
      <c r="CQ1161" t="s">
        <v>1154</v>
      </c>
      <c r="CR1161" t="s">
        <v>1153</v>
      </c>
      <c r="CS1161" t="s">
        <v>1748</v>
      </c>
      <c r="CT1161" t="s">
        <v>1397</v>
      </c>
      <c r="CU1161" t="s">
        <v>1396</v>
      </c>
      <c r="CV1161" t="s">
        <v>4935</v>
      </c>
      <c r="CW1161" t="s">
        <v>1727</v>
      </c>
      <c r="CX1161" t="s">
        <v>853</v>
      </c>
      <c r="DC1161" t="s">
        <v>1387</v>
      </c>
      <c r="DE1161" t="s">
        <v>1392</v>
      </c>
    </row>
    <row r="1162" spans="1:109" x14ac:dyDescent="0.25">
      <c r="A1162" t="s">
        <v>1025</v>
      </c>
      <c r="B1162">
        <v>1</v>
      </c>
      <c r="C1162" s="56">
        <v>42419</v>
      </c>
      <c r="D1162" t="s">
        <v>1153</v>
      </c>
      <c r="E1162" t="s">
        <v>4938</v>
      </c>
      <c r="G1162" t="s">
        <v>4939</v>
      </c>
      <c r="H1162" t="s">
        <v>1144</v>
      </c>
      <c r="I1162" t="s">
        <v>1144</v>
      </c>
      <c r="J1162" t="s">
        <v>1144</v>
      </c>
      <c r="K1162" t="s">
        <v>1144</v>
      </c>
      <c r="L1162">
        <v>39.409999999999997</v>
      </c>
      <c r="M1162">
        <v>83.51</v>
      </c>
      <c r="N1162">
        <v>0</v>
      </c>
      <c r="O1162" s="56">
        <v>0</v>
      </c>
      <c r="P1162" s="56">
        <v>0</v>
      </c>
      <c r="Q1162">
        <v>1</v>
      </c>
      <c r="R1162">
        <v>1</v>
      </c>
      <c r="S1162">
        <v>11</v>
      </c>
      <c r="T1162">
        <v>8</v>
      </c>
      <c r="U1162">
        <v>3</v>
      </c>
      <c r="V1162">
        <v>1</v>
      </c>
      <c r="X1162" t="s">
        <v>7716</v>
      </c>
      <c r="AA1162">
        <v>0</v>
      </c>
      <c r="AB1162">
        <v>0</v>
      </c>
      <c r="AC1162">
        <v>0</v>
      </c>
      <c r="AD1162">
        <v>0</v>
      </c>
      <c r="AE1162">
        <v>0</v>
      </c>
      <c r="AF1162">
        <v>0</v>
      </c>
      <c r="AG1162">
        <v>0</v>
      </c>
      <c r="AJ1162" s="56"/>
      <c r="AK1162" s="56"/>
      <c r="AL1162" s="56"/>
      <c r="AP1162" t="s">
        <v>1155</v>
      </c>
      <c r="AR1162">
        <v>2</v>
      </c>
      <c r="AS1162" t="s">
        <v>1152</v>
      </c>
      <c r="AT1162">
        <v>1</v>
      </c>
      <c r="AV1162">
        <v>9</v>
      </c>
      <c r="AW1162">
        <v>6</v>
      </c>
      <c r="AX1162">
        <v>3</v>
      </c>
      <c r="AY1162" t="s">
        <v>1147</v>
      </c>
      <c r="AZ1162" t="s">
        <v>1147</v>
      </c>
      <c r="BA1162">
        <v>14</v>
      </c>
      <c r="BD1162">
        <v>1000000000</v>
      </c>
      <c r="BE1162">
        <v>10</v>
      </c>
      <c r="BF1162">
        <v>-0.11</v>
      </c>
      <c r="BG1162">
        <v>0</v>
      </c>
      <c r="BH1162">
        <v>0</v>
      </c>
      <c r="BI1162">
        <v>0</v>
      </c>
      <c r="BJ1162">
        <v>0</v>
      </c>
      <c r="BK1162">
        <v>0</v>
      </c>
      <c r="BL1162">
        <v>0</v>
      </c>
      <c r="BM1162">
        <v>10</v>
      </c>
      <c r="BN1162">
        <v>-0.11</v>
      </c>
      <c r="BO1162">
        <v>0</v>
      </c>
      <c r="BP1162">
        <v>0</v>
      </c>
      <c r="BR1162">
        <v>0</v>
      </c>
      <c r="BS1162">
        <v>2</v>
      </c>
      <c r="BX1162">
        <v>0</v>
      </c>
      <c r="BY1162">
        <v>39.409999999999997</v>
      </c>
      <c r="BZ1162">
        <v>0</v>
      </c>
      <c r="CA1162">
        <v>4.88</v>
      </c>
      <c r="CB1162">
        <v>0</v>
      </c>
      <c r="CC1162">
        <v>1</v>
      </c>
      <c r="CD1162" s="56">
        <v>42284</v>
      </c>
      <c r="CE1162" s="56">
        <v>42342</v>
      </c>
      <c r="CF1162" s="56">
        <v>42342</v>
      </c>
      <c r="CG1162" s="56">
        <v>42419</v>
      </c>
      <c r="CH1162" s="56"/>
      <c r="CI1162" s="56"/>
      <c r="CJ1162">
        <v>0.05</v>
      </c>
      <c r="CK1162">
        <v>0</v>
      </c>
      <c r="CL1162">
        <v>0</v>
      </c>
      <c r="CM1162">
        <v>0</v>
      </c>
      <c r="CN1162">
        <v>0</v>
      </c>
      <c r="CO1162">
        <v>0</v>
      </c>
      <c r="CP1162">
        <v>0.95</v>
      </c>
      <c r="CQ1162" t="s">
        <v>1154</v>
      </c>
      <c r="CR1162" t="s">
        <v>1153</v>
      </c>
      <c r="CS1162" t="s">
        <v>1725</v>
      </c>
      <c r="CT1162" t="s">
        <v>1397</v>
      </c>
      <c r="CU1162" t="s">
        <v>1396</v>
      </c>
      <c r="CV1162" t="s">
        <v>4940</v>
      </c>
      <c r="CW1162" t="s">
        <v>1727</v>
      </c>
      <c r="CX1162" t="s">
        <v>853</v>
      </c>
      <c r="DC1162" t="s">
        <v>1387</v>
      </c>
      <c r="DE1162" t="s">
        <v>1728</v>
      </c>
    </row>
    <row r="1163" spans="1:109" x14ac:dyDescent="0.25">
      <c r="A1163" t="s">
        <v>1025</v>
      </c>
      <c r="B1163">
        <v>2</v>
      </c>
      <c r="C1163" s="56">
        <v>42419</v>
      </c>
      <c r="D1163" t="s">
        <v>1153</v>
      </c>
      <c r="E1163" t="s">
        <v>4941</v>
      </c>
      <c r="G1163" t="s">
        <v>4942</v>
      </c>
      <c r="H1163" t="s">
        <v>1144</v>
      </c>
      <c r="I1163" t="s">
        <v>1144</v>
      </c>
      <c r="J1163" t="s">
        <v>1144</v>
      </c>
      <c r="K1163" t="s">
        <v>1144</v>
      </c>
      <c r="L1163">
        <v>45.18</v>
      </c>
      <c r="M1163">
        <v>98.8</v>
      </c>
      <c r="N1163">
        <v>0</v>
      </c>
      <c r="O1163" s="56">
        <v>0</v>
      </c>
      <c r="P1163" s="56">
        <v>0</v>
      </c>
      <c r="Q1163">
        <v>1</v>
      </c>
      <c r="R1163">
        <v>1</v>
      </c>
      <c r="S1163">
        <v>11</v>
      </c>
      <c r="T1163">
        <v>8</v>
      </c>
      <c r="U1163">
        <v>3</v>
      </c>
      <c r="V1163">
        <v>1</v>
      </c>
      <c r="X1163" t="s">
        <v>7757</v>
      </c>
      <c r="AA1163">
        <v>0</v>
      </c>
      <c r="AB1163">
        <v>0</v>
      </c>
      <c r="AC1163">
        <v>0</v>
      </c>
      <c r="AD1163">
        <v>0</v>
      </c>
      <c r="AE1163">
        <v>0</v>
      </c>
      <c r="AF1163">
        <v>0</v>
      </c>
      <c r="AG1163">
        <v>0</v>
      </c>
      <c r="AJ1163" s="56"/>
      <c r="AK1163" s="56"/>
      <c r="AL1163" s="56"/>
      <c r="AM1163">
        <v>1</v>
      </c>
      <c r="AP1163" t="s">
        <v>1155</v>
      </c>
      <c r="AR1163">
        <v>2</v>
      </c>
      <c r="AS1163" t="s">
        <v>1152</v>
      </c>
      <c r="AT1163">
        <v>1</v>
      </c>
      <c r="AV1163">
        <v>3</v>
      </c>
      <c r="AW1163">
        <v>2</v>
      </c>
      <c r="AX1163">
        <v>1</v>
      </c>
      <c r="AY1163" t="s">
        <v>1147</v>
      </c>
      <c r="AZ1163" t="s">
        <v>1147</v>
      </c>
      <c r="BA1163">
        <v>5</v>
      </c>
      <c r="BD1163">
        <v>1000000000</v>
      </c>
      <c r="BE1163">
        <v>6</v>
      </c>
      <c r="BF1163">
        <v>-1</v>
      </c>
      <c r="BG1163">
        <v>0</v>
      </c>
      <c r="BH1163">
        <v>0</v>
      </c>
      <c r="BI1163">
        <v>0</v>
      </c>
      <c r="BJ1163">
        <v>0</v>
      </c>
      <c r="BK1163">
        <v>0</v>
      </c>
      <c r="BL1163">
        <v>0</v>
      </c>
      <c r="BM1163">
        <v>6</v>
      </c>
      <c r="BN1163">
        <v>-1</v>
      </c>
      <c r="BO1163">
        <v>0</v>
      </c>
      <c r="BP1163">
        <v>0</v>
      </c>
      <c r="BR1163">
        <v>0</v>
      </c>
      <c r="BS1163">
        <v>1</v>
      </c>
      <c r="BX1163">
        <v>0</v>
      </c>
      <c r="BY1163">
        <v>135.54</v>
      </c>
      <c r="BZ1163">
        <v>0</v>
      </c>
      <c r="CA1163">
        <v>5.18</v>
      </c>
      <c r="CB1163">
        <v>0</v>
      </c>
      <c r="CC1163">
        <v>1</v>
      </c>
      <c r="CD1163" s="56">
        <v>42341</v>
      </c>
      <c r="CE1163" s="56">
        <v>42342</v>
      </c>
      <c r="CF1163" s="56">
        <v>42342</v>
      </c>
      <c r="CG1163" s="56">
        <v>42419</v>
      </c>
      <c r="CH1163" s="56"/>
      <c r="CI1163" s="56"/>
      <c r="CJ1163">
        <v>0.11</v>
      </c>
      <c r="CK1163">
        <v>0</v>
      </c>
      <c r="CL1163">
        <v>0</v>
      </c>
      <c r="CM1163">
        <v>0</v>
      </c>
      <c r="CN1163">
        <v>0</v>
      </c>
      <c r="CO1163">
        <v>0</v>
      </c>
      <c r="CP1163">
        <v>0.96</v>
      </c>
      <c r="CQ1163" t="s">
        <v>1154</v>
      </c>
      <c r="CR1163" t="s">
        <v>1153</v>
      </c>
      <c r="CS1163" t="s">
        <v>1748</v>
      </c>
      <c r="CT1163" t="s">
        <v>1397</v>
      </c>
      <c r="CU1163" t="s">
        <v>1396</v>
      </c>
      <c r="CV1163" t="s">
        <v>4943</v>
      </c>
      <c r="CW1163" t="s">
        <v>1390</v>
      </c>
      <c r="CX1163" t="s">
        <v>853</v>
      </c>
      <c r="DC1163" t="s">
        <v>1387</v>
      </c>
      <c r="DE1163" t="s">
        <v>1392</v>
      </c>
    </row>
    <row r="1164" spans="1:109" x14ac:dyDescent="0.25">
      <c r="A1164" t="s">
        <v>1025</v>
      </c>
      <c r="B1164">
        <v>2</v>
      </c>
      <c r="C1164" s="56">
        <v>42419</v>
      </c>
      <c r="D1164" t="s">
        <v>1153</v>
      </c>
      <c r="E1164" t="s">
        <v>4944</v>
      </c>
      <c r="G1164" t="s">
        <v>4945</v>
      </c>
      <c r="H1164" t="s">
        <v>1144</v>
      </c>
      <c r="I1164" t="s">
        <v>1144</v>
      </c>
      <c r="J1164" t="s">
        <v>1144</v>
      </c>
      <c r="K1164" t="s">
        <v>1144</v>
      </c>
      <c r="L1164">
        <v>1.51</v>
      </c>
      <c r="M1164">
        <v>9.83</v>
      </c>
      <c r="N1164">
        <v>0</v>
      </c>
      <c r="O1164" s="56">
        <v>0</v>
      </c>
      <c r="P1164" s="56">
        <v>0</v>
      </c>
      <c r="Q1164">
        <v>1</v>
      </c>
      <c r="R1164">
        <v>1</v>
      </c>
      <c r="S1164">
        <v>11</v>
      </c>
      <c r="T1164">
        <v>8</v>
      </c>
      <c r="U1164">
        <v>3</v>
      </c>
      <c r="V1164">
        <v>1</v>
      </c>
      <c r="X1164" t="s">
        <v>7757</v>
      </c>
      <c r="AA1164">
        <v>0</v>
      </c>
      <c r="AB1164">
        <v>0</v>
      </c>
      <c r="AC1164">
        <v>0</v>
      </c>
      <c r="AD1164">
        <v>0</v>
      </c>
      <c r="AE1164">
        <v>0</v>
      </c>
      <c r="AF1164">
        <v>0</v>
      </c>
      <c r="AG1164">
        <v>0</v>
      </c>
      <c r="AJ1164" s="56"/>
      <c r="AK1164" s="56"/>
      <c r="AL1164" s="56"/>
      <c r="AP1164" t="s">
        <v>1155</v>
      </c>
      <c r="AR1164">
        <v>5</v>
      </c>
      <c r="AS1164" t="s">
        <v>1152</v>
      </c>
      <c r="AT1164">
        <v>1</v>
      </c>
      <c r="AV1164">
        <v>8</v>
      </c>
      <c r="AW1164">
        <v>5</v>
      </c>
      <c r="AX1164">
        <v>3</v>
      </c>
      <c r="AY1164" t="s">
        <v>1147</v>
      </c>
      <c r="AZ1164" t="s">
        <v>1147</v>
      </c>
      <c r="BA1164">
        <v>10</v>
      </c>
      <c r="BD1164">
        <v>1000000000</v>
      </c>
      <c r="BE1164">
        <v>9</v>
      </c>
      <c r="BF1164">
        <v>-0.13</v>
      </c>
      <c r="BG1164">
        <v>0</v>
      </c>
      <c r="BH1164">
        <v>0</v>
      </c>
      <c r="BI1164">
        <v>0</v>
      </c>
      <c r="BJ1164">
        <v>0</v>
      </c>
      <c r="BK1164">
        <v>0</v>
      </c>
      <c r="BL1164">
        <v>0</v>
      </c>
      <c r="BM1164">
        <v>9</v>
      </c>
      <c r="BN1164">
        <v>-0.13</v>
      </c>
      <c r="BO1164">
        <v>0</v>
      </c>
      <c r="BP1164">
        <v>0</v>
      </c>
      <c r="BR1164">
        <v>0</v>
      </c>
      <c r="BS1164">
        <v>2</v>
      </c>
      <c r="BX1164">
        <v>0</v>
      </c>
      <c r="BY1164">
        <v>1.51</v>
      </c>
      <c r="BZ1164">
        <v>0</v>
      </c>
      <c r="CA1164">
        <v>24.04</v>
      </c>
      <c r="CB1164">
        <v>0</v>
      </c>
      <c r="CC1164">
        <v>1</v>
      </c>
      <c r="CD1164" s="56">
        <v>42341</v>
      </c>
      <c r="CE1164" s="56">
        <v>42342</v>
      </c>
      <c r="CF1164" s="56">
        <v>42342</v>
      </c>
      <c r="CG1164" s="56">
        <v>42419</v>
      </c>
      <c r="CH1164" s="56"/>
      <c r="CI1164" s="56"/>
      <c r="CJ1164">
        <v>0</v>
      </c>
      <c r="CK1164">
        <v>0</v>
      </c>
      <c r="CL1164">
        <v>0</v>
      </c>
      <c r="CM1164">
        <v>0</v>
      </c>
      <c r="CN1164">
        <v>0</v>
      </c>
      <c r="CO1164">
        <v>0</v>
      </c>
      <c r="CP1164">
        <v>0.96</v>
      </c>
      <c r="CQ1164" t="s">
        <v>1154</v>
      </c>
      <c r="CR1164" t="s">
        <v>1153</v>
      </c>
      <c r="CS1164" t="s">
        <v>1748</v>
      </c>
      <c r="CT1164" t="s">
        <v>1397</v>
      </c>
      <c r="CU1164" t="s">
        <v>1396</v>
      </c>
      <c r="CV1164" t="s">
        <v>4946</v>
      </c>
      <c r="CW1164" t="s">
        <v>1390</v>
      </c>
      <c r="CX1164" t="s">
        <v>853</v>
      </c>
      <c r="DC1164" t="s">
        <v>1387</v>
      </c>
      <c r="DE1164" t="s">
        <v>1392</v>
      </c>
    </row>
    <row r="1165" spans="1:109" x14ac:dyDescent="0.25">
      <c r="A1165" t="s">
        <v>1025</v>
      </c>
      <c r="B1165">
        <v>2</v>
      </c>
      <c r="C1165" s="56">
        <v>42419</v>
      </c>
      <c r="D1165" t="s">
        <v>1153</v>
      </c>
      <c r="E1165" t="s">
        <v>4947</v>
      </c>
      <c r="G1165" t="s">
        <v>4948</v>
      </c>
      <c r="H1165" t="s">
        <v>1144</v>
      </c>
      <c r="I1165" t="s">
        <v>1144</v>
      </c>
      <c r="J1165" t="s">
        <v>1144</v>
      </c>
      <c r="K1165" t="s">
        <v>1144</v>
      </c>
      <c r="L1165">
        <v>3.21</v>
      </c>
      <c r="M1165">
        <v>8.68</v>
      </c>
      <c r="N1165">
        <v>0</v>
      </c>
      <c r="O1165" s="56">
        <v>0</v>
      </c>
      <c r="P1165" s="56">
        <v>0</v>
      </c>
      <c r="Q1165">
        <v>1</v>
      </c>
      <c r="R1165">
        <v>1</v>
      </c>
      <c r="S1165">
        <v>11</v>
      </c>
      <c r="T1165">
        <v>8</v>
      </c>
      <c r="U1165">
        <v>3</v>
      </c>
      <c r="V1165">
        <v>1</v>
      </c>
      <c r="X1165" t="s">
        <v>7755</v>
      </c>
      <c r="AA1165">
        <v>0</v>
      </c>
      <c r="AB1165">
        <v>0</v>
      </c>
      <c r="AC1165">
        <v>0</v>
      </c>
      <c r="AD1165">
        <v>0</v>
      </c>
      <c r="AE1165">
        <v>0</v>
      </c>
      <c r="AF1165">
        <v>0</v>
      </c>
      <c r="AG1165">
        <v>0</v>
      </c>
      <c r="AJ1165" s="56"/>
      <c r="AK1165" s="56"/>
      <c r="AL1165" s="56"/>
      <c r="AM1165">
        <v>2</v>
      </c>
      <c r="AP1165" t="s">
        <v>1155</v>
      </c>
      <c r="AR1165">
        <v>5</v>
      </c>
      <c r="AS1165" t="s">
        <v>1152</v>
      </c>
      <c r="AT1165">
        <v>1</v>
      </c>
      <c r="AV1165">
        <v>13</v>
      </c>
      <c r="AW1165">
        <v>9</v>
      </c>
      <c r="AX1165">
        <v>4</v>
      </c>
      <c r="AY1165" t="s">
        <v>1147</v>
      </c>
      <c r="AZ1165" t="s">
        <v>1147</v>
      </c>
      <c r="BA1165">
        <v>13</v>
      </c>
      <c r="BD1165">
        <v>1000000000</v>
      </c>
      <c r="BE1165">
        <v>14</v>
      </c>
      <c r="BF1165">
        <v>-0.08</v>
      </c>
      <c r="BG1165">
        <v>0</v>
      </c>
      <c r="BH1165">
        <v>0</v>
      </c>
      <c r="BI1165">
        <v>0</v>
      </c>
      <c r="BJ1165">
        <v>0</v>
      </c>
      <c r="BK1165">
        <v>0</v>
      </c>
      <c r="BL1165">
        <v>0</v>
      </c>
      <c r="BM1165">
        <v>14</v>
      </c>
      <c r="BN1165">
        <v>-0.08</v>
      </c>
      <c r="BO1165">
        <v>0</v>
      </c>
      <c r="BP1165">
        <v>0</v>
      </c>
      <c r="BR1165">
        <v>0</v>
      </c>
      <c r="BS1165">
        <v>4</v>
      </c>
      <c r="BX1165">
        <v>0</v>
      </c>
      <c r="BY1165">
        <v>3.21</v>
      </c>
      <c r="BZ1165">
        <v>0</v>
      </c>
      <c r="CA1165">
        <v>7.44</v>
      </c>
      <c r="CB1165">
        <v>0</v>
      </c>
      <c r="CC1165">
        <v>1</v>
      </c>
      <c r="CD1165" s="56">
        <v>42095</v>
      </c>
      <c r="CE1165" s="56">
        <v>42342</v>
      </c>
      <c r="CF1165" s="56">
        <v>42342</v>
      </c>
      <c r="CG1165" s="56">
        <v>42419</v>
      </c>
      <c r="CH1165" s="56"/>
      <c r="CI1165" s="56"/>
      <c r="CJ1165">
        <v>0</v>
      </c>
      <c r="CK1165">
        <v>0</v>
      </c>
      <c r="CL1165">
        <v>0</v>
      </c>
      <c r="CM1165">
        <v>0</v>
      </c>
      <c r="CN1165">
        <v>0</v>
      </c>
      <c r="CO1165">
        <v>0</v>
      </c>
      <c r="CP1165">
        <v>0.96</v>
      </c>
      <c r="CQ1165" t="s">
        <v>1154</v>
      </c>
      <c r="CR1165" t="s">
        <v>1153</v>
      </c>
      <c r="CS1165" t="s">
        <v>1748</v>
      </c>
      <c r="CT1165" t="s">
        <v>1397</v>
      </c>
      <c r="CU1165" t="s">
        <v>1396</v>
      </c>
      <c r="CV1165" t="s">
        <v>4949</v>
      </c>
      <c r="CW1165" t="s">
        <v>1390</v>
      </c>
      <c r="CX1165" t="s">
        <v>853</v>
      </c>
      <c r="DC1165" t="s">
        <v>1387</v>
      </c>
      <c r="DE1165" t="s">
        <v>1392</v>
      </c>
    </row>
    <row r="1166" spans="1:109" x14ac:dyDescent="0.25">
      <c r="A1166" t="s">
        <v>1025</v>
      </c>
      <c r="B1166">
        <v>2</v>
      </c>
      <c r="C1166" s="56">
        <v>42419</v>
      </c>
      <c r="D1166" t="s">
        <v>1153</v>
      </c>
      <c r="E1166" t="s">
        <v>4950</v>
      </c>
      <c r="G1166" t="s">
        <v>4951</v>
      </c>
      <c r="H1166" t="s">
        <v>1144</v>
      </c>
      <c r="I1166" t="s">
        <v>1144</v>
      </c>
      <c r="J1166" t="s">
        <v>1144</v>
      </c>
      <c r="K1166" t="s">
        <v>1144</v>
      </c>
      <c r="L1166">
        <v>43.73</v>
      </c>
      <c r="M1166">
        <v>118.04</v>
      </c>
      <c r="N1166">
        <v>0</v>
      </c>
      <c r="O1166" s="56">
        <v>0</v>
      </c>
      <c r="P1166" s="56">
        <v>0</v>
      </c>
      <c r="Q1166">
        <v>1</v>
      </c>
      <c r="R1166">
        <v>1</v>
      </c>
      <c r="S1166">
        <v>11</v>
      </c>
      <c r="T1166">
        <v>8</v>
      </c>
      <c r="U1166">
        <v>3</v>
      </c>
      <c r="V1166">
        <v>1</v>
      </c>
      <c r="W1166" t="s">
        <v>1156</v>
      </c>
      <c r="X1166" t="s">
        <v>7760</v>
      </c>
      <c r="Y1166">
        <v>4</v>
      </c>
      <c r="AA1166">
        <v>0</v>
      </c>
      <c r="AB1166">
        <v>0</v>
      </c>
      <c r="AC1166">
        <v>0</v>
      </c>
      <c r="AD1166">
        <v>0</v>
      </c>
      <c r="AE1166">
        <v>0</v>
      </c>
      <c r="AF1166">
        <v>0</v>
      </c>
      <c r="AG1166">
        <v>0</v>
      </c>
      <c r="AJ1166" s="56"/>
      <c r="AK1166" s="56"/>
      <c r="AL1166" s="56"/>
      <c r="AM1166">
        <v>2</v>
      </c>
      <c r="AP1166" t="s">
        <v>1155</v>
      </c>
      <c r="AS1166" t="s">
        <v>1152</v>
      </c>
      <c r="AT1166">
        <v>1</v>
      </c>
      <c r="AV1166">
        <v>6</v>
      </c>
      <c r="AW1166">
        <v>4</v>
      </c>
      <c r="AX1166">
        <v>2</v>
      </c>
      <c r="AY1166" t="s">
        <v>1148</v>
      </c>
      <c r="AZ1166" t="s">
        <v>1148</v>
      </c>
      <c r="BA1166">
        <v>4</v>
      </c>
      <c r="BD1166">
        <v>1000000000</v>
      </c>
      <c r="BE1166">
        <v>6</v>
      </c>
      <c r="BF1166">
        <v>0</v>
      </c>
      <c r="BG1166">
        <v>0</v>
      </c>
      <c r="BH1166">
        <v>0</v>
      </c>
      <c r="BI1166">
        <v>0</v>
      </c>
      <c r="BJ1166">
        <v>0</v>
      </c>
      <c r="BK1166">
        <v>0</v>
      </c>
      <c r="BL1166">
        <v>0</v>
      </c>
      <c r="BM1166">
        <v>6</v>
      </c>
      <c r="BN1166">
        <v>0</v>
      </c>
      <c r="BO1166">
        <v>0</v>
      </c>
      <c r="BP1166">
        <v>0</v>
      </c>
      <c r="BR1166">
        <v>0</v>
      </c>
      <c r="BS1166">
        <v>2</v>
      </c>
      <c r="BX1166">
        <v>0</v>
      </c>
      <c r="BY1166">
        <v>0</v>
      </c>
      <c r="BZ1166">
        <v>0</v>
      </c>
      <c r="CA1166">
        <v>7.42</v>
      </c>
      <c r="CB1166">
        <v>0</v>
      </c>
      <c r="CC1166">
        <v>1</v>
      </c>
      <c r="CD1166" s="56">
        <v>42271</v>
      </c>
      <c r="CE1166" s="56">
        <v>42342</v>
      </c>
      <c r="CF1166" s="56">
        <v>42342</v>
      </c>
      <c r="CG1166" s="56">
        <v>42419</v>
      </c>
      <c r="CH1166" s="56"/>
      <c r="CI1166" s="56"/>
      <c r="CJ1166">
        <v>0</v>
      </c>
      <c r="CK1166">
        <v>0</v>
      </c>
      <c r="CL1166">
        <v>0</v>
      </c>
      <c r="CM1166">
        <v>0</v>
      </c>
      <c r="CN1166">
        <v>0</v>
      </c>
      <c r="CO1166">
        <v>0.96</v>
      </c>
      <c r="CP1166">
        <v>0</v>
      </c>
      <c r="CQ1166" t="s">
        <v>1154</v>
      </c>
      <c r="CR1166" t="s">
        <v>1153</v>
      </c>
      <c r="CS1166" t="s">
        <v>1748</v>
      </c>
      <c r="CT1166" t="s">
        <v>1397</v>
      </c>
      <c r="CU1166" t="s">
        <v>1396</v>
      </c>
      <c r="CV1166" t="s">
        <v>4952</v>
      </c>
      <c r="CW1166" t="s">
        <v>1390</v>
      </c>
      <c r="CX1166" t="s">
        <v>853</v>
      </c>
      <c r="DC1166" t="s">
        <v>1387</v>
      </c>
      <c r="DE1166" t="s">
        <v>1392</v>
      </c>
    </row>
    <row r="1167" spans="1:109" x14ac:dyDescent="0.25">
      <c r="A1167" t="s">
        <v>1025</v>
      </c>
      <c r="B1167">
        <v>2</v>
      </c>
      <c r="C1167" s="56">
        <v>42419</v>
      </c>
      <c r="D1167" t="s">
        <v>1153</v>
      </c>
      <c r="E1167" t="s">
        <v>4953</v>
      </c>
      <c r="G1167" t="s">
        <v>4954</v>
      </c>
      <c r="H1167" t="s">
        <v>1144</v>
      </c>
      <c r="I1167" t="s">
        <v>1144</v>
      </c>
      <c r="J1167" t="s">
        <v>1144</v>
      </c>
      <c r="K1167" t="s">
        <v>1144</v>
      </c>
      <c r="L1167">
        <v>29.42</v>
      </c>
      <c r="M1167">
        <v>64.760000000000005</v>
      </c>
      <c r="N1167">
        <v>0</v>
      </c>
      <c r="O1167" s="56">
        <v>0</v>
      </c>
      <c r="P1167" s="56">
        <v>0</v>
      </c>
      <c r="Q1167">
        <v>1</v>
      </c>
      <c r="R1167">
        <v>1</v>
      </c>
      <c r="S1167">
        <v>11</v>
      </c>
      <c r="T1167">
        <v>8</v>
      </c>
      <c r="U1167">
        <v>3</v>
      </c>
      <c r="V1167">
        <v>1</v>
      </c>
      <c r="X1167" t="s">
        <v>7755</v>
      </c>
      <c r="AA1167">
        <v>0</v>
      </c>
      <c r="AB1167">
        <v>0</v>
      </c>
      <c r="AC1167">
        <v>0</v>
      </c>
      <c r="AD1167">
        <v>0</v>
      </c>
      <c r="AE1167">
        <v>0</v>
      </c>
      <c r="AF1167">
        <v>0</v>
      </c>
      <c r="AG1167">
        <v>0</v>
      </c>
      <c r="AJ1167" s="56"/>
      <c r="AK1167" s="56"/>
      <c r="AL1167" s="56"/>
      <c r="AM1167">
        <v>2</v>
      </c>
      <c r="AP1167" t="s">
        <v>1155</v>
      </c>
      <c r="AS1167" t="s">
        <v>1152</v>
      </c>
      <c r="AT1167">
        <v>1</v>
      </c>
      <c r="AV1167">
        <v>2</v>
      </c>
      <c r="AW1167">
        <v>2</v>
      </c>
      <c r="AX1167">
        <v>1</v>
      </c>
      <c r="AY1167" t="s">
        <v>1147</v>
      </c>
      <c r="AZ1167" t="s">
        <v>1147</v>
      </c>
      <c r="BA1167">
        <v>2</v>
      </c>
      <c r="BD1167">
        <v>1000000000</v>
      </c>
      <c r="BE1167">
        <v>4</v>
      </c>
      <c r="BF1167">
        <v>-1</v>
      </c>
      <c r="BG1167">
        <v>0</v>
      </c>
      <c r="BH1167">
        <v>0</v>
      </c>
      <c r="BI1167">
        <v>0</v>
      </c>
      <c r="BJ1167">
        <v>0</v>
      </c>
      <c r="BK1167">
        <v>0</v>
      </c>
      <c r="BL1167">
        <v>0</v>
      </c>
      <c r="BM1167">
        <v>4</v>
      </c>
      <c r="BN1167">
        <v>-1</v>
      </c>
      <c r="BO1167">
        <v>0</v>
      </c>
      <c r="BP1167">
        <v>0</v>
      </c>
      <c r="BR1167">
        <v>0</v>
      </c>
      <c r="BS1167">
        <v>1</v>
      </c>
      <c r="BX1167">
        <v>0</v>
      </c>
      <c r="BY1167">
        <v>58.84</v>
      </c>
      <c r="BZ1167">
        <v>0</v>
      </c>
      <c r="CA1167">
        <v>5.24</v>
      </c>
      <c r="CB1167">
        <v>0</v>
      </c>
      <c r="CC1167">
        <v>1</v>
      </c>
      <c r="CD1167" s="56">
        <v>42095</v>
      </c>
      <c r="CE1167" s="56">
        <v>42342</v>
      </c>
      <c r="CF1167" s="56">
        <v>42342</v>
      </c>
      <c r="CG1167" s="56">
        <v>42419</v>
      </c>
      <c r="CH1167" s="56"/>
      <c r="CI1167" s="56"/>
      <c r="CJ1167">
        <v>0</v>
      </c>
      <c r="CK1167">
        <v>0</v>
      </c>
      <c r="CL1167">
        <v>0</v>
      </c>
      <c r="CM1167">
        <v>0</v>
      </c>
      <c r="CN1167">
        <v>0</v>
      </c>
      <c r="CO1167">
        <v>0</v>
      </c>
      <c r="CP1167">
        <v>0.96</v>
      </c>
      <c r="CQ1167" t="s">
        <v>1154</v>
      </c>
      <c r="CR1167" t="s">
        <v>1153</v>
      </c>
      <c r="CS1167" t="s">
        <v>1748</v>
      </c>
      <c r="CT1167" t="s">
        <v>1397</v>
      </c>
      <c r="CU1167" t="s">
        <v>1396</v>
      </c>
      <c r="CV1167" t="s">
        <v>4955</v>
      </c>
      <c r="CW1167" t="s">
        <v>2121</v>
      </c>
      <c r="CX1167" t="s">
        <v>853</v>
      </c>
      <c r="DC1167" t="s">
        <v>1387</v>
      </c>
      <c r="DE1167" t="s">
        <v>1392</v>
      </c>
    </row>
    <row r="1168" spans="1:109" x14ac:dyDescent="0.25">
      <c r="A1168" t="s">
        <v>1025</v>
      </c>
      <c r="B1168">
        <v>2</v>
      </c>
      <c r="C1168" s="56">
        <v>42419</v>
      </c>
      <c r="D1168" t="s">
        <v>1153</v>
      </c>
      <c r="E1168" t="s">
        <v>4956</v>
      </c>
      <c r="G1168" t="s">
        <v>4957</v>
      </c>
      <c r="H1168" t="s">
        <v>1144</v>
      </c>
      <c r="I1168" t="s">
        <v>1144</v>
      </c>
      <c r="J1168" t="s">
        <v>1144</v>
      </c>
      <c r="K1168" t="s">
        <v>1144</v>
      </c>
      <c r="L1168">
        <v>13.82</v>
      </c>
      <c r="M1168">
        <v>30.03</v>
      </c>
      <c r="N1168">
        <v>0</v>
      </c>
      <c r="O1168" s="56">
        <v>0</v>
      </c>
      <c r="P1168" s="56">
        <v>0</v>
      </c>
      <c r="Q1168">
        <v>1</v>
      </c>
      <c r="R1168">
        <v>1</v>
      </c>
      <c r="S1168">
        <v>11</v>
      </c>
      <c r="T1168">
        <v>8</v>
      </c>
      <c r="U1168">
        <v>3</v>
      </c>
      <c r="V1168">
        <v>1</v>
      </c>
      <c r="W1168" t="s">
        <v>1156</v>
      </c>
      <c r="X1168" t="s">
        <v>7659</v>
      </c>
      <c r="Y1168">
        <v>4</v>
      </c>
      <c r="AA1168">
        <v>0</v>
      </c>
      <c r="AB1168">
        <v>0</v>
      </c>
      <c r="AC1168">
        <v>0</v>
      </c>
      <c r="AD1168">
        <v>0</v>
      </c>
      <c r="AE1168">
        <v>0</v>
      </c>
      <c r="AF1168">
        <v>78</v>
      </c>
      <c r="AG1168">
        <v>0</v>
      </c>
      <c r="AH1168" t="s">
        <v>1833</v>
      </c>
      <c r="AJ1168" s="56"/>
      <c r="AK1168" s="56"/>
      <c r="AL1168" s="56"/>
      <c r="AP1168" t="s">
        <v>1155</v>
      </c>
      <c r="AS1168" t="s">
        <v>1152</v>
      </c>
      <c r="AT1168">
        <v>1</v>
      </c>
      <c r="AV1168">
        <v>3</v>
      </c>
      <c r="AW1168">
        <v>2</v>
      </c>
      <c r="AX1168">
        <v>1</v>
      </c>
      <c r="AY1168" t="s">
        <v>1145</v>
      </c>
      <c r="AZ1168" t="s">
        <v>1147</v>
      </c>
      <c r="BA1168">
        <v>2</v>
      </c>
      <c r="BD1168">
        <v>1000000000</v>
      </c>
      <c r="BE1168">
        <v>2</v>
      </c>
      <c r="BF1168">
        <v>0.33</v>
      </c>
      <c r="BG1168">
        <v>3</v>
      </c>
      <c r="BH1168">
        <v>0</v>
      </c>
      <c r="BI1168">
        <v>0</v>
      </c>
      <c r="BJ1168">
        <v>0</v>
      </c>
      <c r="BK1168">
        <v>0</v>
      </c>
      <c r="BL1168">
        <v>0</v>
      </c>
      <c r="BM1168">
        <v>5</v>
      </c>
      <c r="BN1168">
        <v>-0.67</v>
      </c>
      <c r="BO1168">
        <v>0</v>
      </c>
      <c r="BP1168">
        <v>0</v>
      </c>
      <c r="BR1168">
        <v>0</v>
      </c>
      <c r="BS1168">
        <v>1</v>
      </c>
      <c r="BX1168">
        <v>0</v>
      </c>
      <c r="BY1168">
        <v>0</v>
      </c>
      <c r="BZ1168">
        <v>0</v>
      </c>
      <c r="CA1168">
        <v>5.12</v>
      </c>
      <c r="CB1168">
        <v>0</v>
      </c>
      <c r="CC1168">
        <v>1</v>
      </c>
      <c r="CD1168" s="56">
        <v>42342</v>
      </c>
      <c r="CE1168" s="56">
        <v>42342</v>
      </c>
      <c r="CF1168" s="56">
        <v>42342</v>
      </c>
      <c r="CG1168" s="56">
        <v>42419</v>
      </c>
      <c r="CH1168" s="56"/>
      <c r="CI1168" s="56"/>
      <c r="CJ1168">
        <v>1.1499999999999999</v>
      </c>
      <c r="CK1168">
        <v>1</v>
      </c>
      <c r="CL1168">
        <v>0.55000000000000004</v>
      </c>
      <c r="CM1168">
        <v>0</v>
      </c>
      <c r="CN1168">
        <v>0.42</v>
      </c>
      <c r="CO1168">
        <v>0</v>
      </c>
      <c r="CP1168">
        <v>0</v>
      </c>
      <c r="CQ1168" t="s">
        <v>1154</v>
      </c>
      <c r="CR1168" t="s">
        <v>1153</v>
      </c>
      <c r="CS1168" t="s">
        <v>1748</v>
      </c>
      <c r="CT1168" t="s">
        <v>1397</v>
      </c>
      <c r="CU1168" t="s">
        <v>1396</v>
      </c>
      <c r="CV1168" t="s">
        <v>7695</v>
      </c>
      <c r="CW1168" t="s">
        <v>2121</v>
      </c>
      <c r="CX1168" t="s">
        <v>853</v>
      </c>
      <c r="DC1168" t="s">
        <v>1387</v>
      </c>
      <c r="DE1168" t="s">
        <v>1392</v>
      </c>
    </row>
    <row r="1169" spans="1:109" x14ac:dyDescent="0.25">
      <c r="A1169" t="s">
        <v>1025</v>
      </c>
      <c r="B1169">
        <v>2</v>
      </c>
      <c r="C1169" s="56">
        <v>42419</v>
      </c>
      <c r="D1169" t="s">
        <v>1153</v>
      </c>
      <c r="E1169" t="s">
        <v>4958</v>
      </c>
      <c r="G1169" t="s">
        <v>4959</v>
      </c>
      <c r="H1169" t="s">
        <v>1144</v>
      </c>
      <c r="I1169" t="s">
        <v>1144</v>
      </c>
      <c r="J1169" t="s">
        <v>1144</v>
      </c>
      <c r="K1169" t="s">
        <v>1144</v>
      </c>
      <c r="L1169">
        <v>2.52</v>
      </c>
      <c r="M1169">
        <v>6.18</v>
      </c>
      <c r="N1169">
        <v>0</v>
      </c>
      <c r="O1169" s="56">
        <v>0</v>
      </c>
      <c r="P1169" s="56">
        <v>0</v>
      </c>
      <c r="Q1169">
        <v>1</v>
      </c>
      <c r="R1169">
        <v>1</v>
      </c>
      <c r="S1169">
        <v>11</v>
      </c>
      <c r="T1169">
        <v>8</v>
      </c>
      <c r="U1169">
        <v>3</v>
      </c>
      <c r="V1169">
        <v>1</v>
      </c>
      <c r="W1169" t="s">
        <v>1156</v>
      </c>
      <c r="X1169" t="s">
        <v>7755</v>
      </c>
      <c r="AA1169">
        <v>0</v>
      </c>
      <c r="AB1169">
        <v>0</v>
      </c>
      <c r="AC1169">
        <v>0</v>
      </c>
      <c r="AD1169">
        <v>0</v>
      </c>
      <c r="AE1169">
        <v>0</v>
      </c>
      <c r="AF1169">
        <v>0</v>
      </c>
      <c r="AG1169">
        <v>0</v>
      </c>
      <c r="AJ1169" s="56"/>
      <c r="AK1169" s="56"/>
      <c r="AL1169" s="56"/>
      <c r="AM1169">
        <v>2</v>
      </c>
      <c r="AP1169" t="s">
        <v>1155</v>
      </c>
      <c r="AS1169" t="s">
        <v>1152</v>
      </c>
      <c r="AT1169">
        <v>1</v>
      </c>
      <c r="AV1169">
        <v>2</v>
      </c>
      <c r="AW1169">
        <v>2</v>
      </c>
      <c r="AX1169">
        <v>1</v>
      </c>
      <c r="AY1169" t="s">
        <v>1145</v>
      </c>
      <c r="AZ1169" t="s">
        <v>1145</v>
      </c>
      <c r="BA1169">
        <v>2</v>
      </c>
      <c r="BD1169">
        <v>1000000000</v>
      </c>
      <c r="BE1169">
        <v>2</v>
      </c>
      <c r="BF1169">
        <v>0</v>
      </c>
      <c r="BG1169">
        <v>0</v>
      </c>
      <c r="BH1169">
        <v>0</v>
      </c>
      <c r="BI1169">
        <v>0</v>
      </c>
      <c r="BJ1169">
        <v>0</v>
      </c>
      <c r="BK1169">
        <v>0</v>
      </c>
      <c r="BL1169">
        <v>0</v>
      </c>
      <c r="BM1169">
        <v>2</v>
      </c>
      <c r="BN1169">
        <v>0</v>
      </c>
      <c r="BO1169">
        <v>0</v>
      </c>
      <c r="BP1169">
        <v>0</v>
      </c>
      <c r="BR1169">
        <v>0</v>
      </c>
      <c r="BS1169">
        <v>1</v>
      </c>
      <c r="BX1169">
        <v>0</v>
      </c>
      <c r="BY1169">
        <v>0</v>
      </c>
      <c r="BZ1169">
        <v>0</v>
      </c>
      <c r="CA1169">
        <v>6.34</v>
      </c>
      <c r="CB1169">
        <v>0</v>
      </c>
      <c r="CC1169">
        <v>1</v>
      </c>
      <c r="CD1169" s="56">
        <v>42095</v>
      </c>
      <c r="CE1169" s="56">
        <v>42342</v>
      </c>
      <c r="CF1169" s="56">
        <v>42342</v>
      </c>
      <c r="CG1169" s="56">
        <v>42419</v>
      </c>
      <c r="CH1169" s="56"/>
      <c r="CI1169" s="56"/>
      <c r="CJ1169">
        <v>0</v>
      </c>
      <c r="CK1169">
        <v>0</v>
      </c>
      <c r="CL1169">
        <v>0</v>
      </c>
      <c r="CM1169">
        <v>0</v>
      </c>
      <c r="CN1169">
        <v>0.96</v>
      </c>
      <c r="CO1169">
        <v>0</v>
      </c>
      <c r="CP1169">
        <v>0</v>
      </c>
      <c r="CQ1169" t="s">
        <v>1154</v>
      </c>
      <c r="CR1169" t="s">
        <v>1153</v>
      </c>
      <c r="CS1169" t="s">
        <v>1748</v>
      </c>
      <c r="CT1169" t="s">
        <v>1397</v>
      </c>
      <c r="CU1169" t="s">
        <v>1396</v>
      </c>
      <c r="CV1169" t="s">
        <v>4960</v>
      </c>
      <c r="CW1169" t="s">
        <v>2121</v>
      </c>
      <c r="CX1169" t="s">
        <v>853</v>
      </c>
      <c r="DC1169" t="s">
        <v>1387</v>
      </c>
      <c r="DE1169" t="s">
        <v>1392</v>
      </c>
    </row>
    <row r="1170" spans="1:109" x14ac:dyDescent="0.25">
      <c r="A1170" t="s">
        <v>1025</v>
      </c>
      <c r="B1170">
        <v>2</v>
      </c>
      <c r="C1170" s="56">
        <v>42419</v>
      </c>
      <c r="D1170" t="s">
        <v>1153</v>
      </c>
      <c r="E1170" t="s">
        <v>4961</v>
      </c>
      <c r="G1170" t="s">
        <v>4962</v>
      </c>
      <c r="H1170" t="s">
        <v>1144</v>
      </c>
      <c r="I1170" t="s">
        <v>1144</v>
      </c>
      <c r="J1170" t="s">
        <v>1144</v>
      </c>
      <c r="K1170" t="s">
        <v>1144</v>
      </c>
      <c r="L1170">
        <v>5.63</v>
      </c>
      <c r="M1170">
        <v>12.88</v>
      </c>
      <c r="N1170">
        <v>0</v>
      </c>
      <c r="O1170" s="56">
        <v>0</v>
      </c>
      <c r="P1170" s="56">
        <v>0</v>
      </c>
      <c r="Q1170">
        <v>1</v>
      </c>
      <c r="R1170">
        <v>1</v>
      </c>
      <c r="S1170">
        <v>11</v>
      </c>
      <c r="T1170">
        <v>8</v>
      </c>
      <c r="U1170">
        <v>3</v>
      </c>
      <c r="V1170">
        <v>1</v>
      </c>
      <c r="W1170" t="s">
        <v>1156</v>
      </c>
      <c r="X1170" t="s">
        <v>7755</v>
      </c>
      <c r="AA1170">
        <v>0</v>
      </c>
      <c r="AB1170">
        <v>0</v>
      </c>
      <c r="AC1170">
        <v>0</v>
      </c>
      <c r="AD1170">
        <v>0</v>
      </c>
      <c r="AE1170">
        <v>0</v>
      </c>
      <c r="AF1170">
        <v>0</v>
      </c>
      <c r="AG1170">
        <v>0</v>
      </c>
      <c r="AJ1170" s="56"/>
      <c r="AK1170" s="56"/>
      <c r="AL1170" s="56"/>
      <c r="AM1170">
        <v>2</v>
      </c>
      <c r="AP1170" t="s">
        <v>1155</v>
      </c>
      <c r="AS1170" t="s">
        <v>1152</v>
      </c>
      <c r="AT1170">
        <v>1</v>
      </c>
      <c r="AV1170">
        <v>2</v>
      </c>
      <c r="AW1170">
        <v>2</v>
      </c>
      <c r="AX1170">
        <v>1</v>
      </c>
      <c r="AY1170" t="s">
        <v>1145</v>
      </c>
      <c r="AZ1170" t="s">
        <v>1145</v>
      </c>
      <c r="BA1170">
        <v>2</v>
      </c>
      <c r="BD1170">
        <v>1000000000</v>
      </c>
      <c r="BE1170">
        <v>2</v>
      </c>
      <c r="BF1170">
        <v>0</v>
      </c>
      <c r="BG1170">
        <v>0</v>
      </c>
      <c r="BH1170">
        <v>0</v>
      </c>
      <c r="BI1170">
        <v>0</v>
      </c>
      <c r="BJ1170">
        <v>0</v>
      </c>
      <c r="BK1170">
        <v>0</v>
      </c>
      <c r="BL1170">
        <v>0</v>
      </c>
      <c r="BM1170">
        <v>2</v>
      </c>
      <c r="BN1170">
        <v>0</v>
      </c>
      <c r="BO1170">
        <v>0</v>
      </c>
      <c r="BP1170">
        <v>0</v>
      </c>
      <c r="BR1170">
        <v>0</v>
      </c>
      <c r="BS1170">
        <v>1</v>
      </c>
      <c r="BX1170">
        <v>0</v>
      </c>
      <c r="BY1170">
        <v>0</v>
      </c>
      <c r="BZ1170">
        <v>0</v>
      </c>
      <c r="CA1170">
        <v>5.62</v>
      </c>
      <c r="CB1170">
        <v>0</v>
      </c>
      <c r="CC1170">
        <v>1</v>
      </c>
      <c r="CD1170" s="56">
        <v>42095</v>
      </c>
      <c r="CE1170" s="56">
        <v>42342</v>
      </c>
      <c r="CF1170" s="56">
        <v>42342</v>
      </c>
      <c r="CG1170" s="56">
        <v>42419</v>
      </c>
      <c r="CH1170" s="56"/>
      <c r="CI1170" s="56"/>
      <c r="CJ1170">
        <v>0</v>
      </c>
      <c r="CK1170">
        <v>0</v>
      </c>
      <c r="CL1170">
        <v>0</v>
      </c>
      <c r="CM1170">
        <v>0</v>
      </c>
      <c r="CN1170">
        <v>0.96</v>
      </c>
      <c r="CO1170">
        <v>0</v>
      </c>
      <c r="CP1170">
        <v>0</v>
      </c>
      <c r="CQ1170" t="s">
        <v>1154</v>
      </c>
      <c r="CR1170" t="s">
        <v>1153</v>
      </c>
      <c r="CS1170" t="s">
        <v>1748</v>
      </c>
      <c r="CT1170" t="s">
        <v>1397</v>
      </c>
      <c r="CU1170" t="s">
        <v>1396</v>
      </c>
      <c r="CV1170" t="s">
        <v>4963</v>
      </c>
      <c r="CW1170" t="s">
        <v>2121</v>
      </c>
      <c r="CX1170" t="s">
        <v>853</v>
      </c>
      <c r="DC1170" t="s">
        <v>1387</v>
      </c>
      <c r="DE1170" t="s">
        <v>1392</v>
      </c>
    </row>
    <row r="1171" spans="1:109" x14ac:dyDescent="0.25">
      <c r="A1171" t="s">
        <v>1025</v>
      </c>
      <c r="B1171">
        <v>2</v>
      </c>
      <c r="C1171" s="56">
        <v>42419</v>
      </c>
      <c r="D1171" t="s">
        <v>1153</v>
      </c>
      <c r="E1171" t="s">
        <v>4964</v>
      </c>
      <c r="G1171" t="s">
        <v>4965</v>
      </c>
      <c r="H1171" t="s">
        <v>1144</v>
      </c>
      <c r="I1171" t="s">
        <v>1144</v>
      </c>
      <c r="J1171" t="s">
        <v>1144</v>
      </c>
      <c r="K1171" t="s">
        <v>1144</v>
      </c>
      <c r="L1171">
        <v>2.1800000000000002</v>
      </c>
      <c r="M1171">
        <v>5.78</v>
      </c>
      <c r="N1171">
        <v>0</v>
      </c>
      <c r="O1171" s="56">
        <v>0</v>
      </c>
      <c r="P1171" s="56">
        <v>0</v>
      </c>
      <c r="Q1171">
        <v>1</v>
      </c>
      <c r="R1171">
        <v>1</v>
      </c>
      <c r="S1171">
        <v>11</v>
      </c>
      <c r="T1171">
        <v>8</v>
      </c>
      <c r="U1171">
        <v>3</v>
      </c>
      <c r="V1171">
        <v>1</v>
      </c>
      <c r="X1171" t="s">
        <v>7755</v>
      </c>
      <c r="AA1171">
        <v>0</v>
      </c>
      <c r="AB1171">
        <v>0</v>
      </c>
      <c r="AC1171">
        <v>0</v>
      </c>
      <c r="AD1171">
        <v>0</v>
      </c>
      <c r="AE1171">
        <v>0</v>
      </c>
      <c r="AF1171">
        <v>0</v>
      </c>
      <c r="AG1171">
        <v>0</v>
      </c>
      <c r="AJ1171" s="56"/>
      <c r="AK1171" s="56"/>
      <c r="AL1171" s="56"/>
      <c r="AM1171">
        <v>8</v>
      </c>
      <c r="AP1171" t="s">
        <v>1155</v>
      </c>
      <c r="AR1171">
        <v>2</v>
      </c>
      <c r="AS1171" t="s">
        <v>1152</v>
      </c>
      <c r="AT1171">
        <v>1</v>
      </c>
      <c r="AV1171">
        <v>7</v>
      </c>
      <c r="AW1171">
        <v>5</v>
      </c>
      <c r="AX1171">
        <v>2</v>
      </c>
      <c r="AY1171" t="s">
        <v>1147</v>
      </c>
      <c r="AZ1171" t="s">
        <v>1147</v>
      </c>
      <c r="BA1171">
        <v>7</v>
      </c>
      <c r="BD1171">
        <v>1000000000</v>
      </c>
      <c r="BE1171">
        <v>9</v>
      </c>
      <c r="BF1171">
        <v>-0.28999999999999998</v>
      </c>
      <c r="BG1171">
        <v>0</v>
      </c>
      <c r="BH1171">
        <v>0</v>
      </c>
      <c r="BI1171">
        <v>0</v>
      </c>
      <c r="BJ1171">
        <v>0</v>
      </c>
      <c r="BK1171">
        <v>0</v>
      </c>
      <c r="BL1171">
        <v>0</v>
      </c>
      <c r="BM1171">
        <v>9</v>
      </c>
      <c r="BN1171">
        <v>-0.28999999999999998</v>
      </c>
      <c r="BO1171">
        <v>0</v>
      </c>
      <c r="BP1171">
        <v>0</v>
      </c>
      <c r="BR1171">
        <v>0</v>
      </c>
      <c r="BS1171">
        <v>2</v>
      </c>
      <c r="BX1171">
        <v>0</v>
      </c>
      <c r="BY1171">
        <v>4.3600000000000003</v>
      </c>
      <c r="BZ1171">
        <v>0</v>
      </c>
      <c r="CA1171">
        <v>7.21</v>
      </c>
      <c r="CB1171">
        <v>0</v>
      </c>
      <c r="CC1171">
        <v>1</v>
      </c>
      <c r="CD1171" s="56">
        <v>42095</v>
      </c>
      <c r="CE1171" s="56">
        <v>42342</v>
      </c>
      <c r="CF1171" s="56">
        <v>42342</v>
      </c>
      <c r="CG1171" s="56">
        <v>42419</v>
      </c>
      <c r="CH1171" s="56"/>
      <c r="CI1171" s="56"/>
      <c r="CJ1171">
        <v>0</v>
      </c>
      <c r="CK1171">
        <v>0</v>
      </c>
      <c r="CL1171">
        <v>0</v>
      </c>
      <c r="CM1171">
        <v>0</v>
      </c>
      <c r="CN1171">
        <v>0</v>
      </c>
      <c r="CO1171">
        <v>0</v>
      </c>
      <c r="CP1171">
        <v>0.96</v>
      </c>
      <c r="CQ1171" t="s">
        <v>1154</v>
      </c>
      <c r="CR1171" t="s">
        <v>1153</v>
      </c>
      <c r="CS1171" t="s">
        <v>1748</v>
      </c>
      <c r="CT1171" t="s">
        <v>1397</v>
      </c>
      <c r="CU1171" t="s">
        <v>1396</v>
      </c>
      <c r="CV1171" t="s">
        <v>7696</v>
      </c>
      <c r="CW1171" t="s">
        <v>2121</v>
      </c>
      <c r="CX1171" t="s">
        <v>853</v>
      </c>
      <c r="DC1171" t="s">
        <v>1387</v>
      </c>
      <c r="DE1171" t="s">
        <v>1392</v>
      </c>
    </row>
    <row r="1172" spans="1:109" x14ac:dyDescent="0.25">
      <c r="A1172" t="s">
        <v>1025</v>
      </c>
      <c r="B1172">
        <v>2</v>
      </c>
      <c r="C1172" s="56">
        <v>42419</v>
      </c>
      <c r="D1172" t="s">
        <v>1153</v>
      </c>
      <c r="E1172" t="s">
        <v>4966</v>
      </c>
      <c r="G1172" t="s">
        <v>4967</v>
      </c>
      <c r="H1172" t="s">
        <v>1144</v>
      </c>
      <c r="I1172" t="s">
        <v>1144</v>
      </c>
      <c r="J1172" t="s">
        <v>1144</v>
      </c>
      <c r="K1172" t="s">
        <v>1144</v>
      </c>
      <c r="L1172">
        <v>17.559999999999999</v>
      </c>
      <c r="M1172">
        <v>46.15</v>
      </c>
      <c r="N1172">
        <v>0</v>
      </c>
      <c r="O1172" s="56">
        <v>0</v>
      </c>
      <c r="P1172" s="56">
        <v>0</v>
      </c>
      <c r="Q1172">
        <v>1</v>
      </c>
      <c r="R1172">
        <v>1</v>
      </c>
      <c r="S1172">
        <v>11</v>
      </c>
      <c r="T1172">
        <v>8</v>
      </c>
      <c r="U1172">
        <v>3</v>
      </c>
      <c r="V1172">
        <v>1</v>
      </c>
      <c r="W1172" t="s">
        <v>1156</v>
      </c>
      <c r="X1172" t="s">
        <v>7755</v>
      </c>
      <c r="Y1172">
        <v>7</v>
      </c>
      <c r="AA1172">
        <v>0</v>
      </c>
      <c r="AB1172">
        <v>0</v>
      </c>
      <c r="AC1172">
        <v>0</v>
      </c>
      <c r="AD1172">
        <v>0</v>
      </c>
      <c r="AE1172">
        <v>0</v>
      </c>
      <c r="AF1172">
        <v>0</v>
      </c>
      <c r="AG1172">
        <v>0</v>
      </c>
      <c r="AJ1172" s="56"/>
      <c r="AK1172" s="56"/>
      <c r="AL1172" s="56"/>
      <c r="AP1172" t="s">
        <v>1155</v>
      </c>
      <c r="AR1172">
        <v>5</v>
      </c>
      <c r="AS1172" t="s">
        <v>1152</v>
      </c>
      <c r="AT1172">
        <v>1</v>
      </c>
      <c r="AV1172">
        <v>11</v>
      </c>
      <c r="AW1172">
        <v>7</v>
      </c>
      <c r="AX1172">
        <v>4</v>
      </c>
      <c r="AY1172" t="s">
        <v>1148</v>
      </c>
      <c r="AZ1172" t="s">
        <v>1148</v>
      </c>
      <c r="BA1172">
        <v>11</v>
      </c>
      <c r="BD1172">
        <v>1000000000</v>
      </c>
      <c r="BE1172">
        <v>9</v>
      </c>
      <c r="BF1172">
        <v>0.18</v>
      </c>
      <c r="BG1172">
        <v>0</v>
      </c>
      <c r="BH1172">
        <v>0</v>
      </c>
      <c r="BI1172">
        <v>0</v>
      </c>
      <c r="BJ1172">
        <v>0</v>
      </c>
      <c r="BK1172">
        <v>0</v>
      </c>
      <c r="BL1172">
        <v>0</v>
      </c>
      <c r="BM1172">
        <v>9</v>
      </c>
      <c r="BN1172">
        <v>0.18</v>
      </c>
      <c r="BO1172">
        <v>0</v>
      </c>
      <c r="BP1172">
        <v>0</v>
      </c>
      <c r="BR1172">
        <v>0</v>
      </c>
      <c r="BS1172">
        <v>3</v>
      </c>
      <c r="BX1172">
        <v>0</v>
      </c>
      <c r="BY1172">
        <v>0</v>
      </c>
      <c r="BZ1172">
        <v>0</v>
      </c>
      <c r="CA1172">
        <v>7.1</v>
      </c>
      <c r="CB1172">
        <v>0</v>
      </c>
      <c r="CC1172">
        <v>1</v>
      </c>
      <c r="CD1172" s="56">
        <v>42095</v>
      </c>
      <c r="CE1172" s="56">
        <v>42342</v>
      </c>
      <c r="CF1172" s="56">
        <v>42342</v>
      </c>
      <c r="CG1172" s="56">
        <v>42419</v>
      </c>
      <c r="CH1172" s="56"/>
      <c r="CI1172" s="56"/>
      <c r="CJ1172">
        <v>0.05</v>
      </c>
      <c r="CK1172">
        <v>0</v>
      </c>
      <c r="CL1172">
        <v>0</v>
      </c>
      <c r="CM1172">
        <v>0</v>
      </c>
      <c r="CN1172">
        <v>0</v>
      </c>
      <c r="CO1172">
        <v>0.96</v>
      </c>
      <c r="CP1172">
        <v>0</v>
      </c>
      <c r="CQ1172" t="s">
        <v>1154</v>
      </c>
      <c r="CR1172" t="s">
        <v>1153</v>
      </c>
      <c r="CS1172" t="s">
        <v>1748</v>
      </c>
      <c r="CT1172" t="s">
        <v>1397</v>
      </c>
      <c r="CU1172" t="s">
        <v>1396</v>
      </c>
      <c r="CV1172" t="s">
        <v>4968</v>
      </c>
      <c r="CW1172" t="s">
        <v>1390</v>
      </c>
      <c r="CX1172" t="s">
        <v>853</v>
      </c>
      <c r="DC1172" t="s">
        <v>1387</v>
      </c>
      <c r="DE1172" t="s">
        <v>1392</v>
      </c>
    </row>
    <row r="1173" spans="1:109" x14ac:dyDescent="0.25">
      <c r="A1173" t="s">
        <v>1025</v>
      </c>
      <c r="B1173">
        <v>2</v>
      </c>
      <c r="C1173" s="56">
        <v>42419</v>
      </c>
      <c r="D1173" t="s">
        <v>1153</v>
      </c>
      <c r="E1173" t="s">
        <v>1636</v>
      </c>
      <c r="G1173" t="s">
        <v>4969</v>
      </c>
      <c r="H1173" t="s">
        <v>1144</v>
      </c>
      <c r="I1173" t="s">
        <v>1144</v>
      </c>
      <c r="J1173" t="s">
        <v>1144</v>
      </c>
      <c r="K1173" t="s">
        <v>1144</v>
      </c>
      <c r="L1173">
        <v>11.71</v>
      </c>
      <c r="M1173">
        <v>34.14</v>
      </c>
      <c r="N1173">
        <v>0</v>
      </c>
      <c r="O1173" s="56">
        <v>0</v>
      </c>
      <c r="P1173" s="56">
        <v>0</v>
      </c>
      <c r="Q1173">
        <v>1</v>
      </c>
      <c r="R1173">
        <v>1</v>
      </c>
      <c r="S1173">
        <v>11</v>
      </c>
      <c r="T1173">
        <v>8</v>
      </c>
      <c r="U1173">
        <v>3</v>
      </c>
      <c r="V1173">
        <v>1</v>
      </c>
      <c r="W1173" t="s">
        <v>1156</v>
      </c>
      <c r="X1173" t="s">
        <v>7755</v>
      </c>
      <c r="AA1173">
        <v>0</v>
      </c>
      <c r="AB1173">
        <v>0</v>
      </c>
      <c r="AC1173">
        <v>0</v>
      </c>
      <c r="AD1173">
        <v>0</v>
      </c>
      <c r="AE1173">
        <v>0</v>
      </c>
      <c r="AF1173">
        <v>0</v>
      </c>
      <c r="AG1173">
        <v>0</v>
      </c>
      <c r="AJ1173" s="56"/>
      <c r="AK1173" s="56"/>
      <c r="AL1173" s="56"/>
      <c r="AP1173" t="s">
        <v>1155</v>
      </c>
      <c r="AS1173" t="s">
        <v>1152</v>
      </c>
      <c r="AT1173">
        <v>1</v>
      </c>
      <c r="AV1173">
        <v>3</v>
      </c>
      <c r="AW1173">
        <v>2</v>
      </c>
      <c r="AX1173">
        <v>1</v>
      </c>
      <c r="AY1173" t="s">
        <v>1145</v>
      </c>
      <c r="AZ1173" t="s">
        <v>1145</v>
      </c>
      <c r="BA1173">
        <v>3</v>
      </c>
      <c r="BD1173">
        <v>1000000000</v>
      </c>
      <c r="BE1173">
        <v>2</v>
      </c>
      <c r="BF1173">
        <v>0.33</v>
      </c>
      <c r="BG1173">
        <v>0</v>
      </c>
      <c r="BH1173">
        <v>0</v>
      </c>
      <c r="BI1173">
        <v>0</v>
      </c>
      <c r="BJ1173">
        <v>0</v>
      </c>
      <c r="BK1173">
        <v>0</v>
      </c>
      <c r="BL1173">
        <v>0</v>
      </c>
      <c r="BM1173">
        <v>2</v>
      </c>
      <c r="BN1173">
        <v>0.33</v>
      </c>
      <c r="BO1173">
        <v>0</v>
      </c>
      <c r="BP1173">
        <v>0</v>
      </c>
      <c r="BR1173">
        <v>1</v>
      </c>
      <c r="BS1173">
        <v>1</v>
      </c>
      <c r="BX1173">
        <v>0</v>
      </c>
      <c r="BY1173">
        <v>0</v>
      </c>
      <c r="BZ1173">
        <v>0</v>
      </c>
      <c r="CA1173">
        <v>8.36</v>
      </c>
      <c r="CB1173">
        <v>0</v>
      </c>
      <c r="CC1173">
        <v>1</v>
      </c>
      <c r="CD1173" s="56">
        <v>42095</v>
      </c>
      <c r="CE1173" s="56">
        <v>42342</v>
      </c>
      <c r="CF1173" s="56">
        <v>42342</v>
      </c>
      <c r="CG1173" s="56">
        <v>42419</v>
      </c>
      <c r="CH1173" s="56"/>
      <c r="CI1173" s="56"/>
      <c r="CJ1173">
        <v>0.39</v>
      </c>
      <c r="CK1173">
        <v>0</v>
      </c>
      <c r="CL1173">
        <v>0</v>
      </c>
      <c r="CM1173">
        <v>0</v>
      </c>
      <c r="CN1173">
        <v>0.3</v>
      </c>
      <c r="CO1173">
        <v>0</v>
      </c>
      <c r="CP1173">
        <v>0.66</v>
      </c>
      <c r="CQ1173" t="s">
        <v>1154</v>
      </c>
      <c r="CR1173" t="s">
        <v>1153</v>
      </c>
      <c r="CS1173" t="s">
        <v>1748</v>
      </c>
      <c r="CT1173" t="s">
        <v>1397</v>
      </c>
      <c r="CU1173" t="s">
        <v>1396</v>
      </c>
      <c r="CV1173" t="s">
        <v>4970</v>
      </c>
      <c r="CW1173" t="s">
        <v>1390</v>
      </c>
      <c r="CX1173" t="s">
        <v>853</v>
      </c>
      <c r="DC1173" t="s">
        <v>1387</v>
      </c>
      <c r="DE1173" t="s">
        <v>1392</v>
      </c>
    </row>
    <row r="1174" spans="1:109" x14ac:dyDescent="0.25">
      <c r="A1174" t="s">
        <v>1025</v>
      </c>
      <c r="B1174">
        <v>2</v>
      </c>
      <c r="C1174" s="56">
        <v>42419</v>
      </c>
      <c r="D1174" t="s">
        <v>1153</v>
      </c>
      <c r="E1174" t="s">
        <v>4971</v>
      </c>
      <c r="G1174" t="s">
        <v>4972</v>
      </c>
      <c r="H1174" t="s">
        <v>1144</v>
      </c>
      <c r="I1174" t="s">
        <v>1144</v>
      </c>
      <c r="J1174" t="s">
        <v>1144</v>
      </c>
      <c r="K1174" t="s">
        <v>1144</v>
      </c>
      <c r="L1174">
        <v>0.82</v>
      </c>
      <c r="M1174">
        <v>1.92</v>
      </c>
      <c r="N1174">
        <v>0</v>
      </c>
      <c r="O1174" s="56">
        <v>0</v>
      </c>
      <c r="P1174" s="56">
        <v>0</v>
      </c>
      <c r="Q1174">
        <v>1</v>
      </c>
      <c r="R1174">
        <v>1</v>
      </c>
      <c r="S1174">
        <v>11</v>
      </c>
      <c r="T1174">
        <v>8</v>
      </c>
      <c r="U1174">
        <v>3</v>
      </c>
      <c r="V1174">
        <v>1</v>
      </c>
      <c r="W1174" t="s">
        <v>1156</v>
      </c>
      <c r="X1174" t="s">
        <v>7760</v>
      </c>
      <c r="Y1174">
        <v>8</v>
      </c>
      <c r="AA1174">
        <v>0</v>
      </c>
      <c r="AB1174">
        <v>0</v>
      </c>
      <c r="AC1174">
        <v>0</v>
      </c>
      <c r="AD1174">
        <v>0</v>
      </c>
      <c r="AE1174">
        <v>0</v>
      </c>
      <c r="AF1174">
        <v>0</v>
      </c>
      <c r="AG1174">
        <v>0</v>
      </c>
      <c r="AJ1174" s="56"/>
      <c r="AK1174" s="56"/>
      <c r="AL1174" s="56"/>
      <c r="AM1174">
        <v>4</v>
      </c>
      <c r="AP1174" t="s">
        <v>1155</v>
      </c>
      <c r="AR1174">
        <v>2</v>
      </c>
      <c r="AS1174" t="s">
        <v>1152</v>
      </c>
      <c r="AT1174">
        <v>1</v>
      </c>
      <c r="AV1174">
        <v>10</v>
      </c>
      <c r="AW1174">
        <v>7</v>
      </c>
      <c r="AX1174">
        <v>3</v>
      </c>
      <c r="AY1174" t="s">
        <v>1145</v>
      </c>
      <c r="AZ1174" t="s">
        <v>1145</v>
      </c>
      <c r="BA1174">
        <v>7</v>
      </c>
      <c r="BD1174">
        <v>1000000000</v>
      </c>
      <c r="BE1174">
        <v>5</v>
      </c>
      <c r="BF1174">
        <v>0.5</v>
      </c>
      <c r="BG1174">
        <v>0</v>
      </c>
      <c r="BH1174">
        <v>0</v>
      </c>
      <c r="BI1174">
        <v>0</v>
      </c>
      <c r="BJ1174">
        <v>0</v>
      </c>
      <c r="BK1174">
        <v>0</v>
      </c>
      <c r="BL1174">
        <v>2</v>
      </c>
      <c r="BM1174">
        <v>7</v>
      </c>
      <c r="BN1174">
        <v>0.3</v>
      </c>
      <c r="BO1174">
        <v>0</v>
      </c>
      <c r="BP1174">
        <v>0</v>
      </c>
      <c r="BR1174">
        <v>4</v>
      </c>
      <c r="BS1174">
        <v>3</v>
      </c>
      <c r="BX1174">
        <v>0</v>
      </c>
      <c r="BY1174">
        <v>0</v>
      </c>
      <c r="BZ1174">
        <v>0</v>
      </c>
      <c r="CA1174">
        <v>5.85</v>
      </c>
      <c r="CB1174">
        <v>0</v>
      </c>
      <c r="CC1174">
        <v>1</v>
      </c>
      <c r="CD1174" s="56">
        <v>42271</v>
      </c>
      <c r="CE1174" s="56">
        <v>42342</v>
      </c>
      <c r="CF1174" s="56">
        <v>42342</v>
      </c>
      <c r="CG1174" s="56">
        <v>42419</v>
      </c>
      <c r="CH1174" s="56"/>
      <c r="CI1174" s="56"/>
      <c r="CJ1174">
        <v>0.18</v>
      </c>
      <c r="CK1174">
        <v>0</v>
      </c>
      <c r="CL1174">
        <v>0</v>
      </c>
      <c r="CM1174">
        <v>0</v>
      </c>
      <c r="CN1174">
        <v>0.23</v>
      </c>
      <c r="CO1174">
        <v>0.73</v>
      </c>
      <c r="CP1174">
        <v>0</v>
      </c>
      <c r="CQ1174" t="s">
        <v>1154</v>
      </c>
      <c r="CR1174" t="s">
        <v>1153</v>
      </c>
      <c r="CS1174" t="s">
        <v>1748</v>
      </c>
      <c r="CT1174" t="s">
        <v>1397</v>
      </c>
      <c r="CU1174" t="s">
        <v>1396</v>
      </c>
      <c r="CV1174" t="s">
        <v>2744</v>
      </c>
      <c r="CW1174" t="s">
        <v>1390</v>
      </c>
      <c r="CX1174" t="s">
        <v>853</v>
      </c>
      <c r="DC1174" t="s">
        <v>1387</v>
      </c>
      <c r="DE1174" t="s">
        <v>1392</v>
      </c>
    </row>
    <row r="1175" spans="1:109" x14ac:dyDescent="0.25">
      <c r="A1175" t="s">
        <v>1025</v>
      </c>
      <c r="B1175">
        <v>2</v>
      </c>
      <c r="C1175" s="56">
        <v>42419</v>
      </c>
      <c r="D1175" t="s">
        <v>1153</v>
      </c>
      <c r="E1175" t="s">
        <v>4973</v>
      </c>
      <c r="G1175" t="s">
        <v>4974</v>
      </c>
      <c r="H1175" t="s">
        <v>1144</v>
      </c>
      <c r="I1175" t="s">
        <v>1144</v>
      </c>
      <c r="J1175" t="s">
        <v>1144</v>
      </c>
      <c r="K1175" t="s">
        <v>1144</v>
      </c>
      <c r="L1175">
        <v>3.24</v>
      </c>
      <c r="M1175">
        <v>9.17</v>
      </c>
      <c r="N1175">
        <v>0</v>
      </c>
      <c r="O1175" s="56">
        <v>0</v>
      </c>
      <c r="P1175" s="56">
        <v>0</v>
      </c>
      <c r="Q1175">
        <v>1</v>
      </c>
      <c r="R1175">
        <v>1</v>
      </c>
      <c r="S1175">
        <v>11</v>
      </c>
      <c r="T1175">
        <v>8</v>
      </c>
      <c r="U1175">
        <v>3</v>
      </c>
      <c r="V1175">
        <v>1</v>
      </c>
      <c r="X1175" t="s">
        <v>7755</v>
      </c>
      <c r="AA1175">
        <v>0</v>
      </c>
      <c r="AB1175">
        <v>0</v>
      </c>
      <c r="AC1175">
        <v>0</v>
      </c>
      <c r="AD1175">
        <v>0</v>
      </c>
      <c r="AE1175">
        <v>0</v>
      </c>
      <c r="AF1175">
        <v>0</v>
      </c>
      <c r="AG1175">
        <v>0</v>
      </c>
      <c r="AJ1175" s="56"/>
      <c r="AK1175" s="56"/>
      <c r="AL1175" s="56"/>
      <c r="AM1175">
        <v>3</v>
      </c>
      <c r="AP1175" t="s">
        <v>1155</v>
      </c>
      <c r="AR1175">
        <v>5</v>
      </c>
      <c r="AS1175" t="s">
        <v>1152</v>
      </c>
      <c r="AT1175">
        <v>1</v>
      </c>
      <c r="AV1175">
        <v>13</v>
      </c>
      <c r="AW1175">
        <v>9</v>
      </c>
      <c r="AX1175">
        <v>4</v>
      </c>
      <c r="AY1175" t="s">
        <v>1147</v>
      </c>
      <c r="AZ1175" t="s">
        <v>1147</v>
      </c>
      <c r="BA1175">
        <v>13</v>
      </c>
      <c r="BD1175">
        <v>1000000000</v>
      </c>
      <c r="BE1175">
        <v>14</v>
      </c>
      <c r="BF1175">
        <v>-0.08</v>
      </c>
      <c r="BG1175">
        <v>0</v>
      </c>
      <c r="BH1175">
        <v>0</v>
      </c>
      <c r="BI1175">
        <v>0</v>
      </c>
      <c r="BJ1175">
        <v>0</v>
      </c>
      <c r="BK1175">
        <v>0</v>
      </c>
      <c r="BL1175">
        <v>0</v>
      </c>
      <c r="BM1175">
        <v>14</v>
      </c>
      <c r="BN1175">
        <v>-0.08</v>
      </c>
      <c r="BO1175">
        <v>0</v>
      </c>
      <c r="BP1175">
        <v>0</v>
      </c>
      <c r="BR1175">
        <v>0</v>
      </c>
      <c r="BS1175">
        <v>4</v>
      </c>
      <c r="BX1175">
        <v>0</v>
      </c>
      <c r="BY1175">
        <v>3.24</v>
      </c>
      <c r="BZ1175">
        <v>0</v>
      </c>
      <c r="CA1175">
        <v>7.99</v>
      </c>
      <c r="CB1175">
        <v>0</v>
      </c>
      <c r="CC1175">
        <v>1</v>
      </c>
      <c r="CD1175" s="56">
        <v>42095</v>
      </c>
      <c r="CE1175" s="56">
        <v>42342</v>
      </c>
      <c r="CF1175" s="56">
        <v>42342</v>
      </c>
      <c r="CG1175" s="56">
        <v>42419</v>
      </c>
      <c r="CH1175" s="56"/>
      <c r="CI1175" s="56"/>
      <c r="CJ1175">
        <v>0.05</v>
      </c>
      <c r="CK1175">
        <v>0</v>
      </c>
      <c r="CL1175">
        <v>0</v>
      </c>
      <c r="CM1175">
        <v>0</v>
      </c>
      <c r="CN1175">
        <v>0</v>
      </c>
      <c r="CO1175">
        <v>0</v>
      </c>
      <c r="CP1175">
        <v>0.96</v>
      </c>
      <c r="CQ1175" t="s">
        <v>1154</v>
      </c>
      <c r="CR1175" t="s">
        <v>1153</v>
      </c>
      <c r="CS1175" t="s">
        <v>1748</v>
      </c>
      <c r="CT1175" t="s">
        <v>1397</v>
      </c>
      <c r="CU1175" t="s">
        <v>1396</v>
      </c>
      <c r="CV1175" t="s">
        <v>4975</v>
      </c>
      <c r="CW1175" t="s">
        <v>1390</v>
      </c>
      <c r="CX1175" t="s">
        <v>853</v>
      </c>
      <c r="DC1175" t="s">
        <v>1387</v>
      </c>
      <c r="DE1175" t="s">
        <v>1392</v>
      </c>
    </row>
    <row r="1176" spans="1:109" x14ac:dyDescent="0.25">
      <c r="A1176" t="s">
        <v>1025</v>
      </c>
      <c r="B1176">
        <v>2</v>
      </c>
      <c r="C1176" s="56">
        <v>42419</v>
      </c>
      <c r="D1176" t="s">
        <v>1153</v>
      </c>
      <c r="E1176" t="s">
        <v>4976</v>
      </c>
      <c r="G1176" t="s">
        <v>4977</v>
      </c>
      <c r="H1176" t="s">
        <v>1144</v>
      </c>
      <c r="I1176" t="s">
        <v>1144</v>
      </c>
      <c r="J1176" t="s">
        <v>1144</v>
      </c>
      <c r="K1176" t="s">
        <v>1144</v>
      </c>
      <c r="L1176">
        <v>0.5</v>
      </c>
      <c r="M1176">
        <v>1.78</v>
      </c>
      <c r="N1176">
        <v>0</v>
      </c>
      <c r="O1176" s="56">
        <v>0</v>
      </c>
      <c r="P1176" s="56">
        <v>0</v>
      </c>
      <c r="Q1176">
        <v>1</v>
      </c>
      <c r="R1176">
        <v>1</v>
      </c>
      <c r="S1176">
        <v>11</v>
      </c>
      <c r="T1176">
        <v>8</v>
      </c>
      <c r="U1176">
        <v>3</v>
      </c>
      <c r="V1176">
        <v>1</v>
      </c>
      <c r="X1176" t="s">
        <v>7757</v>
      </c>
      <c r="AA1176">
        <v>0</v>
      </c>
      <c r="AB1176">
        <v>0</v>
      </c>
      <c r="AC1176">
        <v>0</v>
      </c>
      <c r="AD1176">
        <v>0</v>
      </c>
      <c r="AE1176">
        <v>0</v>
      </c>
      <c r="AF1176">
        <v>0</v>
      </c>
      <c r="AG1176">
        <v>0</v>
      </c>
      <c r="AJ1176" s="56"/>
      <c r="AK1176" s="56"/>
      <c r="AL1176" s="56"/>
      <c r="AM1176">
        <v>3</v>
      </c>
      <c r="AP1176" t="s">
        <v>1155</v>
      </c>
      <c r="AS1176" t="s">
        <v>1152</v>
      </c>
      <c r="AT1176">
        <v>1</v>
      </c>
      <c r="AV1176">
        <v>3</v>
      </c>
      <c r="AW1176">
        <v>2</v>
      </c>
      <c r="AX1176">
        <v>1</v>
      </c>
      <c r="AY1176" t="s">
        <v>1147</v>
      </c>
      <c r="AZ1176" t="s">
        <v>1147</v>
      </c>
      <c r="BA1176">
        <v>4</v>
      </c>
      <c r="BD1176">
        <v>1000000000</v>
      </c>
      <c r="BE1176">
        <v>4</v>
      </c>
      <c r="BF1176">
        <v>-0.33</v>
      </c>
      <c r="BG1176">
        <v>0</v>
      </c>
      <c r="BH1176">
        <v>0</v>
      </c>
      <c r="BI1176">
        <v>0</v>
      </c>
      <c r="BJ1176">
        <v>0</v>
      </c>
      <c r="BK1176">
        <v>0</v>
      </c>
      <c r="BL1176">
        <v>0</v>
      </c>
      <c r="BM1176">
        <v>4</v>
      </c>
      <c r="BN1176">
        <v>-0.33</v>
      </c>
      <c r="BO1176">
        <v>0</v>
      </c>
      <c r="BP1176">
        <v>0</v>
      </c>
      <c r="BR1176">
        <v>0</v>
      </c>
      <c r="BS1176">
        <v>1</v>
      </c>
      <c r="BX1176">
        <v>0</v>
      </c>
      <c r="BY1176">
        <v>0.5</v>
      </c>
      <c r="BZ1176">
        <v>0</v>
      </c>
      <c r="CA1176">
        <v>11.17</v>
      </c>
      <c r="CB1176">
        <v>0</v>
      </c>
      <c r="CC1176">
        <v>1</v>
      </c>
      <c r="CD1176" s="56">
        <v>42341</v>
      </c>
      <c r="CE1176" s="56">
        <v>42342</v>
      </c>
      <c r="CF1176" s="56">
        <v>42342</v>
      </c>
      <c r="CG1176" s="56">
        <v>42419</v>
      </c>
      <c r="CH1176" s="56"/>
      <c r="CI1176" s="56"/>
      <c r="CJ1176">
        <v>0</v>
      </c>
      <c r="CK1176">
        <v>0</v>
      </c>
      <c r="CL1176">
        <v>0</v>
      </c>
      <c r="CM1176">
        <v>0</v>
      </c>
      <c r="CN1176">
        <v>0</v>
      </c>
      <c r="CO1176">
        <v>0</v>
      </c>
      <c r="CP1176">
        <v>0.96</v>
      </c>
      <c r="CQ1176" t="s">
        <v>1154</v>
      </c>
      <c r="CR1176" t="s">
        <v>1153</v>
      </c>
      <c r="CS1176" t="s">
        <v>1748</v>
      </c>
      <c r="CT1176" t="s">
        <v>1397</v>
      </c>
      <c r="CU1176" t="s">
        <v>1396</v>
      </c>
      <c r="CV1176" t="s">
        <v>4978</v>
      </c>
      <c r="CW1176" t="s">
        <v>1390</v>
      </c>
      <c r="CX1176" t="s">
        <v>853</v>
      </c>
      <c r="DC1176" t="s">
        <v>1387</v>
      </c>
      <c r="DE1176" t="s">
        <v>1392</v>
      </c>
    </row>
    <row r="1177" spans="1:109" x14ac:dyDescent="0.25">
      <c r="A1177" t="s">
        <v>1025</v>
      </c>
      <c r="B1177">
        <v>1</v>
      </c>
      <c r="C1177" s="56">
        <v>42419</v>
      </c>
      <c r="D1177" t="s">
        <v>1153</v>
      </c>
      <c r="E1177" t="s">
        <v>4979</v>
      </c>
      <c r="G1177" t="s">
        <v>4980</v>
      </c>
      <c r="H1177" t="s">
        <v>1144</v>
      </c>
      <c r="I1177" t="s">
        <v>1144</v>
      </c>
      <c r="J1177" t="s">
        <v>1144</v>
      </c>
      <c r="K1177" t="s">
        <v>1144</v>
      </c>
      <c r="L1177">
        <v>0.47</v>
      </c>
      <c r="M1177">
        <v>1.37</v>
      </c>
      <c r="N1177">
        <v>0</v>
      </c>
      <c r="O1177" s="56">
        <v>0</v>
      </c>
      <c r="P1177" s="56">
        <v>0</v>
      </c>
      <c r="Q1177">
        <v>1</v>
      </c>
      <c r="R1177">
        <v>1</v>
      </c>
      <c r="S1177">
        <v>11</v>
      </c>
      <c r="T1177">
        <v>8</v>
      </c>
      <c r="U1177">
        <v>3</v>
      </c>
      <c r="V1177">
        <v>1</v>
      </c>
      <c r="X1177" t="s">
        <v>7755</v>
      </c>
      <c r="AA1177">
        <v>0</v>
      </c>
      <c r="AB1177">
        <v>0</v>
      </c>
      <c r="AC1177">
        <v>0</v>
      </c>
      <c r="AD1177">
        <v>0</v>
      </c>
      <c r="AE1177">
        <v>0</v>
      </c>
      <c r="AF1177">
        <v>0</v>
      </c>
      <c r="AG1177">
        <v>0</v>
      </c>
      <c r="AJ1177" s="56"/>
      <c r="AK1177" s="56"/>
      <c r="AL1177" s="56"/>
      <c r="AP1177" t="s">
        <v>1155</v>
      </c>
      <c r="AR1177">
        <v>2</v>
      </c>
      <c r="AS1177" t="s">
        <v>1152</v>
      </c>
      <c r="AT1177">
        <v>1</v>
      </c>
      <c r="AV1177">
        <v>12</v>
      </c>
      <c r="AW1177">
        <v>8</v>
      </c>
      <c r="AX1177">
        <v>4</v>
      </c>
      <c r="AY1177" t="s">
        <v>1147</v>
      </c>
      <c r="AZ1177" t="s">
        <v>1147</v>
      </c>
      <c r="BA1177">
        <v>12</v>
      </c>
      <c r="BD1177">
        <v>1000000000</v>
      </c>
      <c r="BE1177">
        <v>26</v>
      </c>
      <c r="BF1177">
        <v>-1.17</v>
      </c>
      <c r="BG1177">
        <v>0</v>
      </c>
      <c r="BH1177">
        <v>0</v>
      </c>
      <c r="BI1177">
        <v>0</v>
      </c>
      <c r="BJ1177">
        <v>0</v>
      </c>
      <c r="BK1177">
        <v>0</v>
      </c>
      <c r="BL1177">
        <v>0</v>
      </c>
      <c r="BM1177">
        <v>26</v>
      </c>
      <c r="BN1177">
        <v>-1.17</v>
      </c>
      <c r="BO1177">
        <v>0</v>
      </c>
      <c r="BP1177">
        <v>0</v>
      </c>
      <c r="BR1177">
        <v>0</v>
      </c>
      <c r="BS1177">
        <v>3</v>
      </c>
      <c r="BX1177">
        <v>0</v>
      </c>
      <c r="BY1177">
        <v>6.58</v>
      </c>
      <c r="BZ1177">
        <v>0</v>
      </c>
      <c r="CA1177">
        <v>8.36</v>
      </c>
      <c r="CB1177">
        <v>0</v>
      </c>
      <c r="CC1177">
        <v>1</v>
      </c>
      <c r="CD1177" s="56">
        <v>42095</v>
      </c>
      <c r="CE1177" s="56">
        <v>42342</v>
      </c>
      <c r="CF1177" s="56">
        <v>42342</v>
      </c>
      <c r="CG1177" s="56">
        <v>42419</v>
      </c>
      <c r="CH1177" s="56"/>
      <c r="CI1177" s="56"/>
      <c r="CJ1177">
        <v>0</v>
      </c>
      <c r="CK1177">
        <v>0</v>
      </c>
      <c r="CL1177">
        <v>0</v>
      </c>
      <c r="CM1177">
        <v>0</v>
      </c>
      <c r="CN1177">
        <v>0</v>
      </c>
      <c r="CO1177">
        <v>0</v>
      </c>
      <c r="CP1177">
        <v>0.95</v>
      </c>
      <c r="CQ1177" t="s">
        <v>1154</v>
      </c>
      <c r="CR1177" t="s">
        <v>1153</v>
      </c>
      <c r="CS1177" t="s">
        <v>1725</v>
      </c>
      <c r="CT1177" t="s">
        <v>1397</v>
      </c>
      <c r="CU1177" t="s">
        <v>1396</v>
      </c>
      <c r="CV1177" t="s">
        <v>4981</v>
      </c>
      <c r="CW1177" t="s">
        <v>1727</v>
      </c>
      <c r="CX1177" t="s">
        <v>853</v>
      </c>
      <c r="DC1177" t="s">
        <v>1387</v>
      </c>
      <c r="DE1177" t="s">
        <v>1728</v>
      </c>
    </row>
    <row r="1178" spans="1:109" x14ac:dyDescent="0.25">
      <c r="A1178" t="s">
        <v>1025</v>
      </c>
      <c r="B1178">
        <v>6</v>
      </c>
      <c r="C1178" s="56">
        <v>42419</v>
      </c>
      <c r="D1178" t="s">
        <v>1153</v>
      </c>
      <c r="E1178" t="s">
        <v>4982</v>
      </c>
      <c r="G1178" t="s">
        <v>4983</v>
      </c>
      <c r="H1178" t="s">
        <v>1144</v>
      </c>
      <c r="I1178" t="s">
        <v>1144</v>
      </c>
      <c r="J1178" t="s">
        <v>1144</v>
      </c>
      <c r="K1178" t="s">
        <v>1144</v>
      </c>
      <c r="L1178">
        <v>13.67</v>
      </c>
      <c r="M1178">
        <v>28.16</v>
      </c>
      <c r="N1178">
        <v>0</v>
      </c>
      <c r="O1178" s="56">
        <v>0</v>
      </c>
      <c r="P1178" s="56">
        <v>0</v>
      </c>
      <c r="Q1178">
        <v>1</v>
      </c>
      <c r="R1178">
        <v>1</v>
      </c>
      <c r="S1178">
        <v>11</v>
      </c>
      <c r="T1178">
        <v>8</v>
      </c>
      <c r="U1178">
        <v>3</v>
      </c>
      <c r="V1178">
        <v>1</v>
      </c>
      <c r="X1178" t="s">
        <v>7755</v>
      </c>
      <c r="AA1178">
        <v>0</v>
      </c>
      <c r="AB1178">
        <v>0</v>
      </c>
      <c r="AC1178">
        <v>0</v>
      </c>
      <c r="AD1178">
        <v>0</v>
      </c>
      <c r="AE1178">
        <v>0</v>
      </c>
      <c r="AF1178">
        <v>0</v>
      </c>
      <c r="AG1178">
        <v>0</v>
      </c>
      <c r="AJ1178" s="56"/>
      <c r="AK1178" s="56"/>
      <c r="AL1178" s="56"/>
      <c r="AP1178" t="s">
        <v>1155</v>
      </c>
      <c r="AS1178" t="s">
        <v>1152</v>
      </c>
      <c r="AT1178">
        <v>1</v>
      </c>
      <c r="AV1178">
        <v>0</v>
      </c>
      <c r="AW1178">
        <v>0</v>
      </c>
      <c r="AX1178">
        <v>0</v>
      </c>
      <c r="AY1178" t="s">
        <v>1388</v>
      </c>
      <c r="AZ1178" t="s">
        <v>1388</v>
      </c>
      <c r="BA1178">
        <v>0</v>
      </c>
      <c r="BD1178">
        <v>1000000000</v>
      </c>
      <c r="BE1178">
        <v>0</v>
      </c>
      <c r="BF1178">
        <v>0</v>
      </c>
      <c r="BG1178">
        <v>0</v>
      </c>
      <c r="BH1178">
        <v>0</v>
      </c>
      <c r="BI1178">
        <v>0</v>
      </c>
      <c r="BJ1178">
        <v>0</v>
      </c>
      <c r="BK1178">
        <v>0</v>
      </c>
      <c r="BL1178">
        <v>0</v>
      </c>
      <c r="BM1178">
        <v>0</v>
      </c>
      <c r="BN1178">
        <v>0</v>
      </c>
      <c r="BO1178">
        <v>0</v>
      </c>
      <c r="BP1178">
        <v>0</v>
      </c>
      <c r="BR1178">
        <v>0</v>
      </c>
      <c r="BS1178">
        <v>0</v>
      </c>
      <c r="BX1178">
        <v>0</v>
      </c>
      <c r="BY1178">
        <v>0</v>
      </c>
      <c r="BZ1178">
        <v>0</v>
      </c>
      <c r="CA1178">
        <v>0</v>
      </c>
      <c r="CB1178">
        <v>0</v>
      </c>
      <c r="CC1178">
        <v>1</v>
      </c>
      <c r="CD1178" s="56">
        <v>42095</v>
      </c>
      <c r="CE1178" s="56">
        <v>42342</v>
      </c>
      <c r="CF1178" s="56">
        <v>42342</v>
      </c>
      <c r="CG1178" s="56">
        <v>42419</v>
      </c>
      <c r="CH1178" s="56"/>
      <c r="CI1178" s="56"/>
      <c r="CJ1178">
        <v>1</v>
      </c>
      <c r="CK1178">
        <v>0</v>
      </c>
      <c r="CL1178">
        <v>0.97</v>
      </c>
      <c r="CM1178">
        <v>0</v>
      </c>
      <c r="CN1178">
        <v>0</v>
      </c>
      <c r="CO1178">
        <v>0</v>
      </c>
      <c r="CP1178">
        <v>0</v>
      </c>
      <c r="CQ1178" t="s">
        <v>1154</v>
      </c>
      <c r="CR1178" t="s">
        <v>1153</v>
      </c>
      <c r="CS1178" t="s">
        <v>1395</v>
      </c>
      <c r="CT1178" t="s">
        <v>1397</v>
      </c>
      <c r="CU1178" t="s">
        <v>1396</v>
      </c>
      <c r="CV1178" t="s">
        <v>4984</v>
      </c>
      <c r="CW1178" t="s">
        <v>1391</v>
      </c>
      <c r="CX1178" t="s">
        <v>853</v>
      </c>
      <c r="DC1178" t="s">
        <v>1389</v>
      </c>
      <c r="DE1178" t="s">
        <v>1392</v>
      </c>
    </row>
    <row r="1179" spans="1:109" x14ac:dyDescent="0.25">
      <c r="A1179" t="s">
        <v>1025</v>
      </c>
      <c r="B1179">
        <v>6</v>
      </c>
      <c r="C1179" s="56">
        <v>42419</v>
      </c>
      <c r="D1179" t="s">
        <v>1153</v>
      </c>
      <c r="E1179" t="s">
        <v>4985</v>
      </c>
      <c r="G1179" t="s">
        <v>4986</v>
      </c>
      <c r="H1179" t="s">
        <v>1144</v>
      </c>
      <c r="I1179" t="s">
        <v>1144</v>
      </c>
      <c r="J1179" t="s">
        <v>1144</v>
      </c>
      <c r="K1179" t="s">
        <v>1144</v>
      </c>
      <c r="L1179">
        <v>0</v>
      </c>
      <c r="M1179">
        <v>81.53</v>
      </c>
      <c r="N1179">
        <v>0</v>
      </c>
      <c r="O1179" s="56">
        <v>0</v>
      </c>
      <c r="P1179" s="56">
        <v>0</v>
      </c>
      <c r="Q1179">
        <v>1</v>
      </c>
      <c r="R1179">
        <v>1</v>
      </c>
      <c r="S1179">
        <v>11</v>
      </c>
      <c r="T1179">
        <v>8</v>
      </c>
      <c r="U1179">
        <v>3</v>
      </c>
      <c r="V1179">
        <v>1</v>
      </c>
      <c r="X1179" t="s">
        <v>7755</v>
      </c>
      <c r="AA1179">
        <v>0</v>
      </c>
      <c r="AB1179">
        <v>0</v>
      </c>
      <c r="AC1179">
        <v>0</v>
      </c>
      <c r="AD1179">
        <v>0</v>
      </c>
      <c r="AE1179">
        <v>0</v>
      </c>
      <c r="AF1179">
        <v>0</v>
      </c>
      <c r="AG1179">
        <v>0</v>
      </c>
      <c r="AJ1179" s="56"/>
      <c r="AK1179" s="56"/>
      <c r="AL1179" s="56"/>
      <c r="AP1179" t="s">
        <v>1155</v>
      </c>
      <c r="AS1179" t="s">
        <v>1152</v>
      </c>
      <c r="AT1179">
        <v>1</v>
      </c>
      <c r="AV1179">
        <v>0</v>
      </c>
      <c r="AW1179">
        <v>0</v>
      </c>
      <c r="AX1179">
        <v>0</v>
      </c>
      <c r="AY1179" t="s">
        <v>1388</v>
      </c>
      <c r="AZ1179" t="s">
        <v>1388</v>
      </c>
      <c r="BA1179">
        <v>0</v>
      </c>
      <c r="BD1179">
        <v>1000000000</v>
      </c>
      <c r="BE1179">
        <v>0</v>
      </c>
      <c r="BF1179">
        <v>0</v>
      </c>
      <c r="BG1179">
        <v>0</v>
      </c>
      <c r="BH1179">
        <v>0</v>
      </c>
      <c r="BI1179">
        <v>0</v>
      </c>
      <c r="BJ1179">
        <v>0</v>
      </c>
      <c r="BK1179">
        <v>0</v>
      </c>
      <c r="BL1179">
        <v>0</v>
      </c>
      <c r="BM1179">
        <v>0</v>
      </c>
      <c r="BN1179">
        <v>0</v>
      </c>
      <c r="BO1179">
        <v>0</v>
      </c>
      <c r="BP1179">
        <v>0</v>
      </c>
      <c r="BR1179">
        <v>0</v>
      </c>
      <c r="BS1179">
        <v>0</v>
      </c>
      <c r="BX1179">
        <v>0</v>
      </c>
      <c r="BY1179">
        <v>0</v>
      </c>
      <c r="BZ1179">
        <v>0</v>
      </c>
      <c r="CA1179">
        <v>0</v>
      </c>
      <c r="CB1179">
        <v>0</v>
      </c>
      <c r="CC1179">
        <v>1</v>
      </c>
      <c r="CD1179" s="56">
        <v>42095</v>
      </c>
      <c r="CE1179" s="56">
        <v>42342</v>
      </c>
      <c r="CF1179" s="56">
        <v>42342</v>
      </c>
      <c r="CG1179" s="56">
        <v>42419</v>
      </c>
      <c r="CH1179" s="56"/>
      <c r="CI1179" s="56"/>
      <c r="CJ1179">
        <v>1</v>
      </c>
      <c r="CK1179">
        <v>0</v>
      </c>
      <c r="CL1179">
        <v>0.97</v>
      </c>
      <c r="CM1179">
        <v>0</v>
      </c>
      <c r="CN1179">
        <v>0</v>
      </c>
      <c r="CO1179">
        <v>0</v>
      </c>
      <c r="CP1179">
        <v>0</v>
      </c>
      <c r="CQ1179" t="s">
        <v>1154</v>
      </c>
      <c r="CR1179" t="s">
        <v>1153</v>
      </c>
      <c r="CS1179" t="s">
        <v>1395</v>
      </c>
      <c r="CT1179" t="s">
        <v>1397</v>
      </c>
      <c r="CU1179" t="s">
        <v>1396</v>
      </c>
      <c r="CV1179" t="s">
        <v>4987</v>
      </c>
      <c r="CW1179" t="s">
        <v>1391</v>
      </c>
      <c r="CX1179" t="s">
        <v>853</v>
      </c>
      <c r="DC1179" t="s">
        <v>1389</v>
      </c>
      <c r="DE1179" t="s">
        <v>3536</v>
      </c>
    </row>
    <row r="1180" spans="1:109" x14ac:dyDescent="0.25">
      <c r="A1180" t="s">
        <v>1025</v>
      </c>
      <c r="B1180">
        <v>2</v>
      </c>
      <c r="C1180" s="56">
        <v>42419</v>
      </c>
      <c r="D1180" t="s">
        <v>1153</v>
      </c>
      <c r="E1180" t="s">
        <v>4988</v>
      </c>
      <c r="G1180" t="s">
        <v>4989</v>
      </c>
      <c r="H1180" t="s">
        <v>1144</v>
      </c>
      <c r="I1180" t="s">
        <v>1144</v>
      </c>
      <c r="J1180" t="s">
        <v>1144</v>
      </c>
      <c r="K1180" t="s">
        <v>1144</v>
      </c>
      <c r="L1180">
        <v>14.31</v>
      </c>
      <c r="M1180">
        <v>32.340000000000003</v>
      </c>
      <c r="N1180">
        <v>0</v>
      </c>
      <c r="O1180" s="56">
        <v>0</v>
      </c>
      <c r="P1180" s="56">
        <v>0</v>
      </c>
      <c r="Q1180">
        <v>1</v>
      </c>
      <c r="R1180">
        <v>1</v>
      </c>
      <c r="S1180">
        <v>11</v>
      </c>
      <c r="T1180">
        <v>8</v>
      </c>
      <c r="U1180">
        <v>3</v>
      </c>
      <c r="V1180">
        <v>1</v>
      </c>
      <c r="W1180" t="s">
        <v>1156</v>
      </c>
      <c r="X1180" t="s">
        <v>7755</v>
      </c>
      <c r="AA1180">
        <v>0</v>
      </c>
      <c r="AB1180">
        <v>0</v>
      </c>
      <c r="AC1180">
        <v>0</v>
      </c>
      <c r="AD1180">
        <v>0</v>
      </c>
      <c r="AE1180">
        <v>0</v>
      </c>
      <c r="AF1180">
        <v>0</v>
      </c>
      <c r="AG1180">
        <v>0</v>
      </c>
      <c r="AJ1180" s="56"/>
      <c r="AK1180" s="56"/>
      <c r="AL1180" s="56"/>
      <c r="AM1180">
        <v>2</v>
      </c>
      <c r="AP1180" t="s">
        <v>1155</v>
      </c>
      <c r="AS1180" t="s">
        <v>1152</v>
      </c>
      <c r="AT1180">
        <v>1</v>
      </c>
      <c r="AV1180">
        <v>2</v>
      </c>
      <c r="AW1180">
        <v>2</v>
      </c>
      <c r="AX1180">
        <v>1</v>
      </c>
      <c r="AY1180" t="s">
        <v>1145</v>
      </c>
      <c r="AZ1180" t="s">
        <v>1145</v>
      </c>
      <c r="BA1180">
        <v>2</v>
      </c>
      <c r="BD1180">
        <v>1000000000</v>
      </c>
      <c r="BE1180">
        <v>2</v>
      </c>
      <c r="BF1180">
        <v>0</v>
      </c>
      <c r="BG1180">
        <v>0</v>
      </c>
      <c r="BH1180">
        <v>0</v>
      </c>
      <c r="BI1180">
        <v>0</v>
      </c>
      <c r="BJ1180">
        <v>0</v>
      </c>
      <c r="BK1180">
        <v>0</v>
      </c>
      <c r="BL1180">
        <v>0</v>
      </c>
      <c r="BM1180">
        <v>2</v>
      </c>
      <c r="BN1180">
        <v>0</v>
      </c>
      <c r="BO1180">
        <v>0</v>
      </c>
      <c r="BP1180">
        <v>0</v>
      </c>
      <c r="BR1180">
        <v>0</v>
      </c>
      <c r="BS1180">
        <v>1</v>
      </c>
      <c r="BX1180">
        <v>0</v>
      </c>
      <c r="BY1180">
        <v>0</v>
      </c>
      <c r="BZ1180">
        <v>0</v>
      </c>
      <c r="CA1180">
        <v>5.5</v>
      </c>
      <c r="CB1180">
        <v>0</v>
      </c>
      <c r="CC1180">
        <v>1</v>
      </c>
      <c r="CD1180" s="56">
        <v>42095</v>
      </c>
      <c r="CE1180" s="56">
        <v>42342</v>
      </c>
      <c r="CF1180" s="56">
        <v>42342</v>
      </c>
      <c r="CG1180" s="56">
        <v>42419</v>
      </c>
      <c r="CH1180" s="56"/>
      <c r="CI1180" s="56"/>
      <c r="CJ1180">
        <v>0</v>
      </c>
      <c r="CK1180">
        <v>0</v>
      </c>
      <c r="CL1180">
        <v>0</v>
      </c>
      <c r="CM1180">
        <v>0</v>
      </c>
      <c r="CN1180">
        <v>0.96</v>
      </c>
      <c r="CO1180">
        <v>0</v>
      </c>
      <c r="CP1180">
        <v>0</v>
      </c>
      <c r="CQ1180" t="s">
        <v>1154</v>
      </c>
      <c r="CR1180" t="s">
        <v>1153</v>
      </c>
      <c r="CS1180" t="s">
        <v>1748</v>
      </c>
      <c r="CT1180" t="s">
        <v>1397</v>
      </c>
      <c r="CU1180" t="s">
        <v>1396</v>
      </c>
      <c r="CV1180" t="s">
        <v>4990</v>
      </c>
      <c r="CW1180" t="s">
        <v>2121</v>
      </c>
      <c r="CX1180" t="s">
        <v>853</v>
      </c>
      <c r="DC1180" t="s">
        <v>1387</v>
      </c>
      <c r="DE1180" t="s">
        <v>1392</v>
      </c>
    </row>
    <row r="1181" spans="1:109" x14ac:dyDescent="0.25">
      <c r="A1181" t="s">
        <v>1025</v>
      </c>
      <c r="B1181">
        <v>1</v>
      </c>
      <c r="C1181" s="56">
        <v>42419</v>
      </c>
      <c r="D1181" t="s">
        <v>1153</v>
      </c>
      <c r="E1181" t="s">
        <v>4991</v>
      </c>
      <c r="G1181" t="s">
        <v>4992</v>
      </c>
      <c r="H1181" t="s">
        <v>1144</v>
      </c>
      <c r="I1181" t="s">
        <v>1144</v>
      </c>
      <c r="J1181" t="s">
        <v>1144</v>
      </c>
      <c r="K1181" t="s">
        <v>1144</v>
      </c>
      <c r="L1181">
        <v>32</v>
      </c>
      <c r="M1181">
        <v>71.73</v>
      </c>
      <c r="N1181">
        <v>0</v>
      </c>
      <c r="O1181" s="56">
        <v>0</v>
      </c>
      <c r="P1181" s="56">
        <v>0</v>
      </c>
      <c r="Q1181">
        <v>1</v>
      </c>
      <c r="R1181">
        <v>1</v>
      </c>
      <c r="S1181">
        <v>11</v>
      </c>
      <c r="T1181">
        <v>8</v>
      </c>
      <c r="U1181">
        <v>3</v>
      </c>
      <c r="V1181">
        <v>1</v>
      </c>
      <c r="W1181" t="s">
        <v>1156</v>
      </c>
      <c r="X1181" t="s">
        <v>7755</v>
      </c>
      <c r="AA1181">
        <v>0</v>
      </c>
      <c r="AB1181">
        <v>0</v>
      </c>
      <c r="AC1181">
        <v>0</v>
      </c>
      <c r="AD1181">
        <v>0</v>
      </c>
      <c r="AE1181">
        <v>0</v>
      </c>
      <c r="AF1181">
        <v>0</v>
      </c>
      <c r="AG1181">
        <v>0</v>
      </c>
      <c r="AJ1181" s="56"/>
      <c r="AK1181" s="56"/>
      <c r="AL1181" s="56"/>
      <c r="AM1181">
        <v>2</v>
      </c>
      <c r="AP1181" t="s">
        <v>1155</v>
      </c>
      <c r="AS1181" t="s">
        <v>1152</v>
      </c>
      <c r="AT1181">
        <v>1</v>
      </c>
      <c r="AV1181">
        <v>2</v>
      </c>
      <c r="AW1181">
        <v>2</v>
      </c>
      <c r="AX1181">
        <v>1</v>
      </c>
      <c r="AY1181" t="s">
        <v>1145</v>
      </c>
      <c r="AZ1181" t="s">
        <v>1145</v>
      </c>
      <c r="BA1181">
        <v>2</v>
      </c>
      <c r="BD1181">
        <v>1000000000</v>
      </c>
      <c r="BE1181">
        <v>2</v>
      </c>
      <c r="BF1181">
        <v>0</v>
      </c>
      <c r="BG1181">
        <v>0</v>
      </c>
      <c r="BH1181">
        <v>0</v>
      </c>
      <c r="BI1181">
        <v>0</v>
      </c>
      <c r="BJ1181">
        <v>0</v>
      </c>
      <c r="BK1181">
        <v>0</v>
      </c>
      <c r="BL1181">
        <v>0</v>
      </c>
      <c r="BM1181">
        <v>2</v>
      </c>
      <c r="BN1181">
        <v>0</v>
      </c>
      <c r="BO1181">
        <v>0</v>
      </c>
      <c r="BP1181">
        <v>0</v>
      </c>
      <c r="BR1181">
        <v>0</v>
      </c>
      <c r="BS1181">
        <v>1</v>
      </c>
      <c r="BX1181">
        <v>0</v>
      </c>
      <c r="BY1181">
        <v>0</v>
      </c>
      <c r="BZ1181">
        <v>0</v>
      </c>
      <c r="CA1181">
        <v>5.42</v>
      </c>
      <c r="CB1181">
        <v>0</v>
      </c>
      <c r="CC1181">
        <v>1</v>
      </c>
      <c r="CD1181" s="56">
        <v>42095</v>
      </c>
      <c r="CE1181" s="56">
        <v>42342</v>
      </c>
      <c r="CF1181" s="56">
        <v>42342</v>
      </c>
      <c r="CG1181" s="56">
        <v>42419</v>
      </c>
      <c r="CH1181" s="56"/>
      <c r="CI1181" s="56"/>
      <c r="CJ1181">
        <v>0</v>
      </c>
      <c r="CK1181">
        <v>0</v>
      </c>
      <c r="CL1181">
        <v>0</v>
      </c>
      <c r="CM1181">
        <v>0</v>
      </c>
      <c r="CN1181">
        <v>0.95</v>
      </c>
      <c r="CO1181">
        <v>0</v>
      </c>
      <c r="CP1181">
        <v>0</v>
      </c>
      <c r="CQ1181" t="s">
        <v>1154</v>
      </c>
      <c r="CR1181" t="s">
        <v>1153</v>
      </c>
      <c r="CS1181" t="s">
        <v>1725</v>
      </c>
      <c r="CT1181" t="s">
        <v>1397</v>
      </c>
      <c r="CU1181" t="s">
        <v>1396</v>
      </c>
      <c r="CV1181" t="s">
        <v>4993</v>
      </c>
      <c r="CW1181" t="s">
        <v>2121</v>
      </c>
      <c r="CX1181" t="s">
        <v>853</v>
      </c>
      <c r="DC1181" t="s">
        <v>1387</v>
      </c>
      <c r="DE1181" t="s">
        <v>1728</v>
      </c>
    </row>
    <row r="1182" spans="1:109" x14ac:dyDescent="0.25">
      <c r="A1182" t="s">
        <v>1025</v>
      </c>
      <c r="B1182">
        <v>2</v>
      </c>
      <c r="C1182" s="56">
        <v>42419</v>
      </c>
      <c r="D1182" t="s">
        <v>1153</v>
      </c>
      <c r="E1182" t="s">
        <v>4994</v>
      </c>
      <c r="G1182" t="s">
        <v>4995</v>
      </c>
      <c r="H1182" t="s">
        <v>1144</v>
      </c>
      <c r="I1182" t="s">
        <v>1144</v>
      </c>
      <c r="J1182" t="s">
        <v>1144</v>
      </c>
      <c r="K1182" t="s">
        <v>1144</v>
      </c>
      <c r="L1182">
        <v>5.93</v>
      </c>
      <c r="M1182">
        <v>15.69</v>
      </c>
      <c r="N1182">
        <v>0</v>
      </c>
      <c r="O1182" s="56">
        <v>0</v>
      </c>
      <c r="P1182" s="56">
        <v>0</v>
      </c>
      <c r="Q1182">
        <v>1</v>
      </c>
      <c r="R1182">
        <v>1</v>
      </c>
      <c r="S1182">
        <v>11</v>
      </c>
      <c r="T1182">
        <v>8</v>
      </c>
      <c r="U1182">
        <v>3</v>
      </c>
      <c r="V1182">
        <v>1</v>
      </c>
      <c r="X1182" t="s">
        <v>7659</v>
      </c>
      <c r="AA1182">
        <v>0</v>
      </c>
      <c r="AB1182">
        <v>0</v>
      </c>
      <c r="AC1182">
        <v>0</v>
      </c>
      <c r="AD1182">
        <v>0</v>
      </c>
      <c r="AE1182">
        <v>0</v>
      </c>
      <c r="AF1182">
        <v>0</v>
      </c>
      <c r="AG1182">
        <v>0</v>
      </c>
      <c r="AJ1182" s="56"/>
      <c r="AK1182" s="56"/>
      <c r="AL1182" s="56"/>
      <c r="AP1182" t="s">
        <v>1155</v>
      </c>
      <c r="AR1182">
        <v>5</v>
      </c>
      <c r="AS1182" t="s">
        <v>1152</v>
      </c>
      <c r="AT1182">
        <v>1</v>
      </c>
      <c r="AV1182">
        <v>35</v>
      </c>
      <c r="AW1182">
        <v>23</v>
      </c>
      <c r="AX1182">
        <v>12</v>
      </c>
      <c r="AY1182" t="s">
        <v>1147</v>
      </c>
      <c r="AZ1182" t="s">
        <v>1147</v>
      </c>
      <c r="BA1182">
        <v>50</v>
      </c>
      <c r="BD1182">
        <v>1000000000</v>
      </c>
      <c r="BE1182">
        <v>36</v>
      </c>
      <c r="BF1182">
        <v>-0.03</v>
      </c>
      <c r="BG1182">
        <v>0</v>
      </c>
      <c r="BH1182">
        <v>0</v>
      </c>
      <c r="BI1182">
        <v>0</v>
      </c>
      <c r="BJ1182">
        <v>0</v>
      </c>
      <c r="BK1182">
        <v>0</v>
      </c>
      <c r="BL1182">
        <v>0</v>
      </c>
      <c r="BM1182">
        <v>36</v>
      </c>
      <c r="BN1182">
        <v>-0.03</v>
      </c>
      <c r="BO1182">
        <v>0</v>
      </c>
      <c r="BP1182">
        <v>0</v>
      </c>
      <c r="BR1182">
        <v>0</v>
      </c>
      <c r="BS1182">
        <v>10</v>
      </c>
      <c r="BX1182">
        <v>0</v>
      </c>
      <c r="BY1182">
        <v>5.93</v>
      </c>
      <c r="BZ1182">
        <v>0</v>
      </c>
      <c r="CA1182">
        <v>7.18</v>
      </c>
      <c r="CB1182">
        <v>0</v>
      </c>
      <c r="CC1182">
        <v>1</v>
      </c>
      <c r="CD1182" s="56">
        <v>42342</v>
      </c>
      <c r="CE1182" s="56">
        <v>42342</v>
      </c>
      <c r="CF1182" s="56">
        <v>42342</v>
      </c>
      <c r="CG1182" s="56">
        <v>42419</v>
      </c>
      <c r="CH1182" s="56"/>
      <c r="CI1182" s="56"/>
      <c r="CJ1182">
        <v>0.12</v>
      </c>
      <c r="CK1182">
        <v>0</v>
      </c>
      <c r="CL1182">
        <v>0</v>
      </c>
      <c r="CM1182">
        <v>0</v>
      </c>
      <c r="CN1182">
        <v>0</v>
      </c>
      <c r="CO1182">
        <v>0</v>
      </c>
      <c r="CP1182">
        <v>0.96</v>
      </c>
      <c r="CQ1182" t="s">
        <v>1154</v>
      </c>
      <c r="CR1182" t="s">
        <v>1153</v>
      </c>
      <c r="CS1182" t="s">
        <v>1748</v>
      </c>
      <c r="CT1182" t="s">
        <v>1397</v>
      </c>
      <c r="CU1182" t="s">
        <v>1396</v>
      </c>
      <c r="CV1182" t="s">
        <v>4996</v>
      </c>
      <c r="CW1182" t="s">
        <v>1390</v>
      </c>
      <c r="CX1182" t="s">
        <v>853</v>
      </c>
      <c r="DC1182" t="s">
        <v>1387</v>
      </c>
      <c r="DE1182" t="s">
        <v>1392</v>
      </c>
    </row>
    <row r="1183" spans="1:109" x14ac:dyDescent="0.25">
      <c r="A1183" t="s">
        <v>1025</v>
      </c>
      <c r="B1183">
        <v>2</v>
      </c>
      <c r="C1183" s="56">
        <v>42419</v>
      </c>
      <c r="D1183" t="s">
        <v>1153</v>
      </c>
      <c r="E1183" t="s">
        <v>4997</v>
      </c>
      <c r="G1183" t="s">
        <v>4998</v>
      </c>
      <c r="H1183" t="s">
        <v>1144</v>
      </c>
      <c r="I1183" t="s">
        <v>1144</v>
      </c>
      <c r="J1183" t="s">
        <v>1144</v>
      </c>
      <c r="K1183" t="s">
        <v>1144</v>
      </c>
      <c r="L1183">
        <v>0.94</v>
      </c>
      <c r="M1183">
        <v>2.73</v>
      </c>
      <c r="N1183">
        <v>0</v>
      </c>
      <c r="O1183" s="56">
        <v>0</v>
      </c>
      <c r="P1183" s="56">
        <v>0</v>
      </c>
      <c r="Q1183">
        <v>1</v>
      </c>
      <c r="R1183">
        <v>1</v>
      </c>
      <c r="S1183">
        <v>11</v>
      </c>
      <c r="T1183">
        <v>8</v>
      </c>
      <c r="U1183">
        <v>3</v>
      </c>
      <c r="V1183">
        <v>1</v>
      </c>
      <c r="X1183" t="s">
        <v>7659</v>
      </c>
      <c r="AA1183">
        <v>0</v>
      </c>
      <c r="AB1183">
        <v>0</v>
      </c>
      <c r="AC1183">
        <v>0</v>
      </c>
      <c r="AD1183">
        <v>0</v>
      </c>
      <c r="AE1183">
        <v>0</v>
      </c>
      <c r="AF1183">
        <v>0</v>
      </c>
      <c r="AG1183">
        <v>0</v>
      </c>
      <c r="AJ1183" s="56"/>
      <c r="AK1183" s="56"/>
      <c r="AL1183" s="56"/>
      <c r="AM1183">
        <v>3</v>
      </c>
      <c r="AP1183" t="s">
        <v>1155</v>
      </c>
      <c r="AR1183">
        <v>5</v>
      </c>
      <c r="AS1183" t="s">
        <v>1152</v>
      </c>
      <c r="AT1183">
        <v>1</v>
      </c>
      <c r="AV1183">
        <v>28</v>
      </c>
      <c r="AW1183">
        <v>19</v>
      </c>
      <c r="AX1183">
        <v>9</v>
      </c>
      <c r="AY1183" t="s">
        <v>1147</v>
      </c>
      <c r="AZ1183" t="s">
        <v>1147</v>
      </c>
      <c r="BA1183">
        <v>40</v>
      </c>
      <c r="BD1183">
        <v>1000000000</v>
      </c>
      <c r="BE1183">
        <v>37</v>
      </c>
      <c r="BF1183">
        <v>-0.32</v>
      </c>
      <c r="BG1183">
        <v>0</v>
      </c>
      <c r="BH1183">
        <v>0</v>
      </c>
      <c r="BI1183">
        <v>0</v>
      </c>
      <c r="BJ1183">
        <v>0</v>
      </c>
      <c r="BK1183">
        <v>0</v>
      </c>
      <c r="BL1183">
        <v>0</v>
      </c>
      <c r="BM1183">
        <v>37</v>
      </c>
      <c r="BN1183">
        <v>-0.32</v>
      </c>
      <c r="BO1183">
        <v>0</v>
      </c>
      <c r="BP1183">
        <v>0</v>
      </c>
      <c r="BR1183">
        <v>0</v>
      </c>
      <c r="BS1183">
        <v>8</v>
      </c>
      <c r="BT1183">
        <v>2</v>
      </c>
      <c r="BX1183">
        <v>0</v>
      </c>
      <c r="BY1183">
        <v>8.4600000000000009</v>
      </c>
      <c r="BZ1183">
        <v>0</v>
      </c>
      <c r="CA1183">
        <v>8.31</v>
      </c>
      <c r="CB1183">
        <v>0</v>
      </c>
      <c r="CC1183">
        <v>1</v>
      </c>
      <c r="CD1183" s="56">
        <v>42342</v>
      </c>
      <c r="CE1183" s="56">
        <v>42342</v>
      </c>
      <c r="CF1183" s="56">
        <v>42342</v>
      </c>
      <c r="CG1183" s="56">
        <v>42419</v>
      </c>
      <c r="CH1183" s="56"/>
      <c r="CI1183" s="56"/>
      <c r="CJ1183">
        <v>0.03</v>
      </c>
      <c r="CK1183">
        <v>0</v>
      </c>
      <c r="CL1183">
        <v>0</v>
      </c>
      <c r="CM1183">
        <v>0</v>
      </c>
      <c r="CN1183">
        <v>0</v>
      </c>
      <c r="CO1183">
        <v>0</v>
      </c>
      <c r="CP1183">
        <v>0.96</v>
      </c>
      <c r="CQ1183" t="s">
        <v>1154</v>
      </c>
      <c r="CR1183" t="s">
        <v>1153</v>
      </c>
      <c r="CS1183" t="s">
        <v>1748</v>
      </c>
      <c r="CT1183" t="s">
        <v>1397</v>
      </c>
      <c r="CU1183" t="s">
        <v>1396</v>
      </c>
      <c r="CV1183" t="s">
        <v>4999</v>
      </c>
      <c r="CW1183" t="s">
        <v>1390</v>
      </c>
      <c r="CX1183" t="s">
        <v>853</v>
      </c>
      <c r="DC1183" t="s">
        <v>1387</v>
      </c>
      <c r="DE1183" t="s">
        <v>1392</v>
      </c>
    </row>
    <row r="1184" spans="1:109" x14ac:dyDescent="0.25">
      <c r="A1184" t="s">
        <v>1025</v>
      </c>
      <c r="B1184">
        <v>2</v>
      </c>
      <c r="C1184" s="56">
        <v>42419</v>
      </c>
      <c r="D1184" t="s">
        <v>1153</v>
      </c>
      <c r="E1184" t="s">
        <v>5000</v>
      </c>
      <c r="G1184" t="s">
        <v>5001</v>
      </c>
      <c r="H1184" t="s">
        <v>1144</v>
      </c>
      <c r="I1184" t="s">
        <v>1144</v>
      </c>
      <c r="J1184" t="s">
        <v>1144</v>
      </c>
      <c r="K1184" t="s">
        <v>1144</v>
      </c>
      <c r="L1184">
        <v>0.79</v>
      </c>
      <c r="M1184">
        <v>2.2799999999999998</v>
      </c>
      <c r="N1184">
        <v>0</v>
      </c>
      <c r="O1184" s="56">
        <v>0</v>
      </c>
      <c r="P1184" s="56">
        <v>0</v>
      </c>
      <c r="Q1184">
        <v>1</v>
      </c>
      <c r="R1184">
        <v>1</v>
      </c>
      <c r="S1184">
        <v>11</v>
      </c>
      <c r="T1184">
        <v>8</v>
      </c>
      <c r="U1184">
        <v>3</v>
      </c>
      <c r="V1184">
        <v>1</v>
      </c>
      <c r="X1184" t="s">
        <v>7755</v>
      </c>
      <c r="AA1184">
        <v>0</v>
      </c>
      <c r="AB1184">
        <v>0</v>
      </c>
      <c r="AC1184">
        <v>0</v>
      </c>
      <c r="AD1184">
        <v>0</v>
      </c>
      <c r="AE1184">
        <v>0</v>
      </c>
      <c r="AF1184">
        <v>0</v>
      </c>
      <c r="AG1184">
        <v>0</v>
      </c>
      <c r="AJ1184" s="56"/>
      <c r="AK1184" s="56"/>
      <c r="AL1184" s="56"/>
      <c r="AM1184">
        <v>0</v>
      </c>
      <c r="AP1184" t="s">
        <v>1155</v>
      </c>
      <c r="AS1184" t="s">
        <v>1152</v>
      </c>
      <c r="AT1184">
        <v>1</v>
      </c>
      <c r="AV1184">
        <v>1</v>
      </c>
      <c r="AW1184">
        <v>1</v>
      </c>
      <c r="AX1184">
        <v>0.5</v>
      </c>
      <c r="AY1184" t="s">
        <v>1147</v>
      </c>
      <c r="AZ1184" t="s">
        <v>1147</v>
      </c>
      <c r="BA1184">
        <v>1</v>
      </c>
      <c r="BD1184">
        <v>1000000000</v>
      </c>
      <c r="BE1184">
        <v>3</v>
      </c>
      <c r="BF1184">
        <v>-2</v>
      </c>
      <c r="BG1184">
        <v>0</v>
      </c>
      <c r="BH1184">
        <v>0</v>
      </c>
      <c r="BI1184">
        <v>0</v>
      </c>
      <c r="BJ1184">
        <v>0</v>
      </c>
      <c r="BK1184">
        <v>0</v>
      </c>
      <c r="BL1184">
        <v>0</v>
      </c>
      <c r="BM1184">
        <v>3</v>
      </c>
      <c r="BN1184">
        <v>-2</v>
      </c>
      <c r="BO1184">
        <v>0</v>
      </c>
      <c r="BP1184">
        <v>0</v>
      </c>
      <c r="BR1184">
        <v>0</v>
      </c>
      <c r="BS1184">
        <v>0</v>
      </c>
      <c r="BX1184">
        <v>0</v>
      </c>
      <c r="BY1184">
        <v>1.58</v>
      </c>
      <c r="BZ1184">
        <v>0</v>
      </c>
      <c r="CA1184">
        <v>8.23</v>
      </c>
      <c r="CB1184">
        <v>0</v>
      </c>
      <c r="CC1184">
        <v>1</v>
      </c>
      <c r="CD1184" s="56">
        <v>42095</v>
      </c>
      <c r="CE1184" s="56">
        <v>42342</v>
      </c>
      <c r="CF1184" s="56">
        <v>42342</v>
      </c>
      <c r="CG1184" s="56">
        <v>42419</v>
      </c>
      <c r="CH1184" s="56"/>
      <c r="CI1184" s="56"/>
      <c r="CJ1184">
        <v>0</v>
      </c>
      <c r="CK1184">
        <v>0</v>
      </c>
      <c r="CL1184">
        <v>0</v>
      </c>
      <c r="CM1184">
        <v>0</v>
      </c>
      <c r="CN1184">
        <v>0</v>
      </c>
      <c r="CO1184">
        <v>0</v>
      </c>
      <c r="CP1184">
        <v>0.96</v>
      </c>
      <c r="CQ1184" t="s">
        <v>1154</v>
      </c>
      <c r="CR1184" t="s">
        <v>1153</v>
      </c>
      <c r="CS1184" t="s">
        <v>1748</v>
      </c>
      <c r="CT1184" t="s">
        <v>1397</v>
      </c>
      <c r="CU1184" t="s">
        <v>1396</v>
      </c>
      <c r="CV1184" t="s">
        <v>5002</v>
      </c>
      <c r="CW1184" t="s">
        <v>1390</v>
      </c>
      <c r="CX1184" t="s">
        <v>853</v>
      </c>
      <c r="DC1184" t="s">
        <v>1387</v>
      </c>
      <c r="DE1184" t="s">
        <v>1392</v>
      </c>
    </row>
    <row r="1185" spans="1:109" x14ac:dyDescent="0.25">
      <c r="A1185" t="s">
        <v>1025</v>
      </c>
      <c r="B1185">
        <v>2</v>
      </c>
      <c r="C1185" s="56">
        <v>42419</v>
      </c>
      <c r="D1185" t="s">
        <v>1153</v>
      </c>
      <c r="E1185" t="s">
        <v>5003</v>
      </c>
      <c r="G1185" t="s">
        <v>5004</v>
      </c>
      <c r="H1185" t="s">
        <v>1144</v>
      </c>
      <c r="I1185" t="s">
        <v>1144</v>
      </c>
      <c r="J1185" t="s">
        <v>1144</v>
      </c>
      <c r="K1185" t="s">
        <v>1144</v>
      </c>
      <c r="L1185">
        <v>2</v>
      </c>
      <c r="M1185">
        <v>5.12</v>
      </c>
      <c r="N1185">
        <v>0</v>
      </c>
      <c r="O1185" s="56">
        <v>0</v>
      </c>
      <c r="P1185" s="56">
        <v>0</v>
      </c>
      <c r="Q1185">
        <v>1</v>
      </c>
      <c r="R1185">
        <v>1</v>
      </c>
      <c r="S1185">
        <v>11</v>
      </c>
      <c r="T1185">
        <v>8</v>
      </c>
      <c r="U1185">
        <v>3</v>
      </c>
      <c r="V1185">
        <v>1</v>
      </c>
      <c r="W1185" t="s">
        <v>1156</v>
      </c>
      <c r="X1185" t="s">
        <v>7755</v>
      </c>
      <c r="AA1185">
        <v>0</v>
      </c>
      <c r="AB1185">
        <v>0</v>
      </c>
      <c r="AC1185">
        <v>0</v>
      </c>
      <c r="AD1185">
        <v>0</v>
      </c>
      <c r="AE1185">
        <v>0</v>
      </c>
      <c r="AF1185">
        <v>0</v>
      </c>
      <c r="AG1185">
        <v>0</v>
      </c>
      <c r="AJ1185" s="56"/>
      <c r="AK1185" s="56"/>
      <c r="AL1185" s="56"/>
      <c r="AM1185">
        <v>2</v>
      </c>
      <c r="AP1185" t="s">
        <v>1155</v>
      </c>
      <c r="AR1185">
        <v>2</v>
      </c>
      <c r="AS1185" t="s">
        <v>1152</v>
      </c>
      <c r="AT1185">
        <v>1</v>
      </c>
      <c r="AV1185">
        <v>6</v>
      </c>
      <c r="AW1185">
        <v>4</v>
      </c>
      <c r="AX1185">
        <v>2</v>
      </c>
      <c r="AY1185" t="s">
        <v>1148</v>
      </c>
      <c r="AZ1185" t="s">
        <v>1148</v>
      </c>
      <c r="BA1185">
        <v>6</v>
      </c>
      <c r="BD1185">
        <v>1000000000</v>
      </c>
      <c r="BE1185">
        <v>5</v>
      </c>
      <c r="BF1185">
        <v>0.17</v>
      </c>
      <c r="BG1185">
        <v>0</v>
      </c>
      <c r="BH1185">
        <v>0</v>
      </c>
      <c r="BI1185">
        <v>0</v>
      </c>
      <c r="BJ1185">
        <v>0</v>
      </c>
      <c r="BK1185">
        <v>0</v>
      </c>
      <c r="BL1185">
        <v>0</v>
      </c>
      <c r="BM1185">
        <v>5</v>
      </c>
      <c r="BN1185">
        <v>0.17</v>
      </c>
      <c r="BO1185">
        <v>0</v>
      </c>
      <c r="BP1185">
        <v>0</v>
      </c>
      <c r="BR1185">
        <v>2</v>
      </c>
      <c r="BS1185">
        <v>2</v>
      </c>
      <c r="BX1185">
        <v>0</v>
      </c>
      <c r="BY1185">
        <v>0</v>
      </c>
      <c r="BZ1185">
        <v>0</v>
      </c>
      <c r="CA1185">
        <v>6.81</v>
      </c>
      <c r="CB1185">
        <v>0</v>
      </c>
      <c r="CC1185">
        <v>1</v>
      </c>
      <c r="CD1185" s="56">
        <v>42095</v>
      </c>
      <c r="CE1185" s="56">
        <v>42342</v>
      </c>
      <c r="CF1185" s="56">
        <v>42342</v>
      </c>
      <c r="CG1185" s="56">
        <v>42419</v>
      </c>
      <c r="CH1185" s="56"/>
      <c r="CI1185" s="56"/>
      <c r="CJ1185">
        <v>0.2</v>
      </c>
      <c r="CK1185">
        <v>0</v>
      </c>
      <c r="CL1185">
        <v>0</v>
      </c>
      <c r="CM1185">
        <v>0</v>
      </c>
      <c r="CN1185">
        <v>0</v>
      </c>
      <c r="CO1185">
        <v>0.21</v>
      </c>
      <c r="CP1185">
        <v>0.75</v>
      </c>
      <c r="CQ1185" t="s">
        <v>1154</v>
      </c>
      <c r="CR1185" t="s">
        <v>1153</v>
      </c>
      <c r="CS1185" t="s">
        <v>1748</v>
      </c>
      <c r="CT1185" t="s">
        <v>1397</v>
      </c>
      <c r="CU1185" t="s">
        <v>1396</v>
      </c>
      <c r="CV1185" t="s">
        <v>5005</v>
      </c>
      <c r="CW1185" t="s">
        <v>1390</v>
      </c>
      <c r="CX1185" t="s">
        <v>853</v>
      </c>
      <c r="DC1185" t="s">
        <v>1387</v>
      </c>
      <c r="DE1185" t="s">
        <v>1392</v>
      </c>
    </row>
    <row r="1186" spans="1:109" x14ac:dyDescent="0.25">
      <c r="A1186" t="s">
        <v>1025</v>
      </c>
      <c r="B1186">
        <v>1</v>
      </c>
      <c r="C1186" s="56">
        <v>42419</v>
      </c>
      <c r="D1186" t="s">
        <v>1153</v>
      </c>
      <c r="E1186" t="s">
        <v>5006</v>
      </c>
      <c r="G1186" t="s">
        <v>5007</v>
      </c>
      <c r="H1186" t="s">
        <v>1144</v>
      </c>
      <c r="I1186" t="s">
        <v>1144</v>
      </c>
      <c r="J1186" t="s">
        <v>1144</v>
      </c>
      <c r="K1186" t="s">
        <v>1144</v>
      </c>
      <c r="L1186">
        <v>9.94</v>
      </c>
      <c r="M1186">
        <v>34.619999999999997</v>
      </c>
      <c r="N1186">
        <v>0</v>
      </c>
      <c r="O1186" s="56">
        <v>0</v>
      </c>
      <c r="P1186" s="56">
        <v>0</v>
      </c>
      <c r="Q1186">
        <v>1</v>
      </c>
      <c r="R1186">
        <v>1</v>
      </c>
      <c r="S1186">
        <v>11</v>
      </c>
      <c r="T1186">
        <v>8</v>
      </c>
      <c r="U1186">
        <v>3</v>
      </c>
      <c r="V1186">
        <v>1</v>
      </c>
      <c r="X1186" t="s">
        <v>7755</v>
      </c>
      <c r="AA1186">
        <v>0</v>
      </c>
      <c r="AB1186">
        <v>0</v>
      </c>
      <c r="AC1186">
        <v>0</v>
      </c>
      <c r="AD1186">
        <v>0</v>
      </c>
      <c r="AE1186">
        <v>0</v>
      </c>
      <c r="AF1186">
        <v>0</v>
      </c>
      <c r="AG1186">
        <v>0</v>
      </c>
      <c r="AJ1186" s="56"/>
      <c r="AK1186" s="56"/>
      <c r="AL1186" s="56"/>
      <c r="AP1186" t="s">
        <v>1155</v>
      </c>
      <c r="AS1186" t="s">
        <v>1152</v>
      </c>
      <c r="AT1186">
        <v>1</v>
      </c>
      <c r="AV1186">
        <v>0</v>
      </c>
      <c r="AW1186">
        <v>0</v>
      </c>
      <c r="AX1186">
        <v>0</v>
      </c>
      <c r="AY1186" t="s">
        <v>1388</v>
      </c>
      <c r="AZ1186" t="s">
        <v>1388</v>
      </c>
      <c r="BA1186">
        <v>0</v>
      </c>
      <c r="BD1186">
        <v>1000000000</v>
      </c>
      <c r="BE1186">
        <v>0</v>
      </c>
      <c r="BF1186">
        <v>0</v>
      </c>
      <c r="BG1186">
        <v>0</v>
      </c>
      <c r="BH1186">
        <v>0</v>
      </c>
      <c r="BI1186">
        <v>0</v>
      </c>
      <c r="BJ1186">
        <v>0</v>
      </c>
      <c r="BK1186">
        <v>0</v>
      </c>
      <c r="BL1186">
        <v>0</v>
      </c>
      <c r="BM1186">
        <v>0</v>
      </c>
      <c r="BN1186">
        <v>0</v>
      </c>
      <c r="BO1186">
        <v>0</v>
      </c>
      <c r="BP1186">
        <v>0</v>
      </c>
      <c r="BR1186">
        <v>0</v>
      </c>
      <c r="BS1186">
        <v>0</v>
      </c>
      <c r="BX1186">
        <v>0</v>
      </c>
      <c r="BY1186">
        <v>0</v>
      </c>
      <c r="BZ1186">
        <v>0</v>
      </c>
      <c r="CA1186">
        <v>0</v>
      </c>
      <c r="CB1186">
        <v>0</v>
      </c>
      <c r="CC1186">
        <v>1</v>
      </c>
      <c r="CD1186" s="56">
        <v>42095</v>
      </c>
      <c r="CE1186" s="56">
        <v>42342</v>
      </c>
      <c r="CF1186" s="56">
        <v>42342</v>
      </c>
      <c r="CG1186" s="56">
        <v>42419</v>
      </c>
      <c r="CH1186" s="56"/>
      <c r="CI1186" s="56"/>
      <c r="CJ1186">
        <v>1</v>
      </c>
      <c r="CK1186">
        <v>0</v>
      </c>
      <c r="CL1186">
        <v>0.95</v>
      </c>
      <c r="CM1186">
        <v>0</v>
      </c>
      <c r="CN1186">
        <v>0</v>
      </c>
      <c r="CO1186">
        <v>0</v>
      </c>
      <c r="CP1186">
        <v>0</v>
      </c>
      <c r="CQ1186" t="s">
        <v>1154</v>
      </c>
      <c r="CR1186" t="s">
        <v>1153</v>
      </c>
      <c r="CS1186" t="s">
        <v>1725</v>
      </c>
      <c r="CT1186" t="s">
        <v>1397</v>
      </c>
      <c r="CU1186" t="s">
        <v>1396</v>
      </c>
      <c r="CV1186" t="s">
        <v>5008</v>
      </c>
      <c r="CW1186" t="s">
        <v>1738</v>
      </c>
      <c r="CX1186" t="s">
        <v>853</v>
      </c>
      <c r="DC1186" t="s">
        <v>1387</v>
      </c>
      <c r="DE1186" t="s">
        <v>1728</v>
      </c>
    </row>
    <row r="1187" spans="1:109" x14ac:dyDescent="0.25">
      <c r="A1187" t="s">
        <v>1025</v>
      </c>
      <c r="B1187">
        <v>1</v>
      </c>
      <c r="C1187" s="56">
        <v>42419</v>
      </c>
      <c r="D1187" t="s">
        <v>1153</v>
      </c>
      <c r="E1187" t="s">
        <v>5009</v>
      </c>
      <c r="G1187" t="s">
        <v>5010</v>
      </c>
      <c r="H1187" t="s">
        <v>1144</v>
      </c>
      <c r="I1187" t="s">
        <v>1144</v>
      </c>
      <c r="J1187" t="s">
        <v>1144</v>
      </c>
      <c r="K1187" t="s">
        <v>1144</v>
      </c>
      <c r="L1187">
        <v>6.41</v>
      </c>
      <c r="M1187">
        <v>14.01</v>
      </c>
      <c r="N1187">
        <v>0</v>
      </c>
      <c r="O1187" s="56">
        <v>0</v>
      </c>
      <c r="P1187" s="56">
        <v>0</v>
      </c>
      <c r="Q1187">
        <v>1</v>
      </c>
      <c r="R1187">
        <v>1</v>
      </c>
      <c r="S1187">
        <v>11</v>
      </c>
      <c r="T1187">
        <v>8</v>
      </c>
      <c r="U1187">
        <v>3</v>
      </c>
      <c r="V1187">
        <v>1</v>
      </c>
      <c r="X1187" t="s">
        <v>7755</v>
      </c>
      <c r="AA1187">
        <v>0</v>
      </c>
      <c r="AB1187">
        <v>0</v>
      </c>
      <c r="AC1187">
        <v>0</v>
      </c>
      <c r="AD1187">
        <v>0</v>
      </c>
      <c r="AE1187">
        <v>0</v>
      </c>
      <c r="AF1187">
        <v>0</v>
      </c>
      <c r="AG1187">
        <v>0</v>
      </c>
      <c r="AJ1187" s="56"/>
      <c r="AK1187" s="56"/>
      <c r="AL1187" s="56"/>
      <c r="AP1187" t="s">
        <v>1155</v>
      </c>
      <c r="AS1187" t="s">
        <v>1152</v>
      </c>
      <c r="AT1187">
        <v>1</v>
      </c>
      <c r="AV1187">
        <v>4</v>
      </c>
      <c r="AW1187">
        <v>3</v>
      </c>
      <c r="AX1187">
        <v>1</v>
      </c>
      <c r="AY1187" t="s">
        <v>1147</v>
      </c>
      <c r="AZ1187" t="s">
        <v>1147</v>
      </c>
      <c r="BA1187">
        <v>4</v>
      </c>
      <c r="BD1187">
        <v>1000000000</v>
      </c>
      <c r="BE1187">
        <v>9</v>
      </c>
      <c r="BF1187">
        <v>-1.25</v>
      </c>
      <c r="BG1187">
        <v>0</v>
      </c>
      <c r="BH1187">
        <v>0</v>
      </c>
      <c r="BI1187">
        <v>0</v>
      </c>
      <c r="BJ1187">
        <v>0</v>
      </c>
      <c r="BK1187">
        <v>0</v>
      </c>
      <c r="BL1187">
        <v>0</v>
      </c>
      <c r="BM1187">
        <v>9</v>
      </c>
      <c r="BN1187">
        <v>-1.25</v>
      </c>
      <c r="BO1187">
        <v>0</v>
      </c>
      <c r="BP1187">
        <v>0</v>
      </c>
      <c r="BR1187">
        <v>0</v>
      </c>
      <c r="BS1187">
        <v>1</v>
      </c>
      <c r="BX1187">
        <v>0</v>
      </c>
      <c r="BY1187">
        <v>32.049999999999997</v>
      </c>
      <c r="BZ1187">
        <v>0</v>
      </c>
      <c r="CA1187">
        <v>5.17</v>
      </c>
      <c r="CB1187">
        <v>0</v>
      </c>
      <c r="CC1187">
        <v>1</v>
      </c>
      <c r="CD1187" s="56">
        <v>42095</v>
      </c>
      <c r="CE1187" s="56">
        <v>42342</v>
      </c>
      <c r="CF1187" s="56">
        <v>42342</v>
      </c>
      <c r="CG1187" s="56">
        <v>42419</v>
      </c>
      <c r="CH1187" s="56"/>
      <c r="CI1187" s="56"/>
      <c r="CJ1187">
        <v>0</v>
      </c>
      <c r="CK1187">
        <v>0</v>
      </c>
      <c r="CL1187">
        <v>0</v>
      </c>
      <c r="CM1187">
        <v>0</v>
      </c>
      <c r="CN1187">
        <v>0</v>
      </c>
      <c r="CO1187">
        <v>0</v>
      </c>
      <c r="CP1187">
        <v>0.95</v>
      </c>
      <c r="CQ1187" t="s">
        <v>1154</v>
      </c>
      <c r="CR1187" t="s">
        <v>1153</v>
      </c>
      <c r="CS1187" t="s">
        <v>1725</v>
      </c>
      <c r="CT1187" t="s">
        <v>1397</v>
      </c>
      <c r="CU1187" t="s">
        <v>1396</v>
      </c>
      <c r="CV1187" t="s">
        <v>5011</v>
      </c>
      <c r="CW1187" t="s">
        <v>1390</v>
      </c>
      <c r="CX1187" t="s">
        <v>853</v>
      </c>
      <c r="DC1187" t="s">
        <v>1387</v>
      </c>
      <c r="DE1187" t="s">
        <v>1728</v>
      </c>
    </row>
    <row r="1188" spans="1:109" x14ac:dyDescent="0.25">
      <c r="A1188" t="s">
        <v>1025</v>
      </c>
      <c r="B1188">
        <v>1</v>
      </c>
      <c r="C1188" s="56">
        <v>42419</v>
      </c>
      <c r="D1188" t="s">
        <v>1153</v>
      </c>
      <c r="E1188" t="s">
        <v>5012</v>
      </c>
      <c r="G1188" t="s">
        <v>5013</v>
      </c>
      <c r="H1188" t="s">
        <v>1144</v>
      </c>
      <c r="I1188" t="s">
        <v>1144</v>
      </c>
      <c r="J1188" t="s">
        <v>1144</v>
      </c>
      <c r="K1188" t="s">
        <v>1144</v>
      </c>
      <c r="L1188">
        <v>15.08</v>
      </c>
      <c r="M1188">
        <v>30.08</v>
      </c>
      <c r="N1188">
        <v>0</v>
      </c>
      <c r="O1188" s="56">
        <v>0</v>
      </c>
      <c r="P1188" s="56">
        <v>0</v>
      </c>
      <c r="Q1188">
        <v>1</v>
      </c>
      <c r="R1188">
        <v>1</v>
      </c>
      <c r="S1188">
        <v>11</v>
      </c>
      <c r="T1188">
        <v>8</v>
      </c>
      <c r="U1188">
        <v>3</v>
      </c>
      <c r="V1188">
        <v>1</v>
      </c>
      <c r="X1188" t="s">
        <v>7755</v>
      </c>
      <c r="AA1188">
        <v>0</v>
      </c>
      <c r="AB1188">
        <v>0</v>
      </c>
      <c r="AC1188">
        <v>0</v>
      </c>
      <c r="AD1188">
        <v>0</v>
      </c>
      <c r="AE1188">
        <v>0</v>
      </c>
      <c r="AF1188">
        <v>0</v>
      </c>
      <c r="AG1188">
        <v>0</v>
      </c>
      <c r="AJ1188" s="56"/>
      <c r="AK1188" s="56"/>
      <c r="AL1188" s="56"/>
      <c r="AP1188" t="s">
        <v>1155</v>
      </c>
      <c r="AS1188" t="s">
        <v>1152</v>
      </c>
      <c r="AT1188">
        <v>1</v>
      </c>
      <c r="AV1188">
        <v>2</v>
      </c>
      <c r="AW1188">
        <v>2</v>
      </c>
      <c r="AX1188">
        <v>1</v>
      </c>
      <c r="AY1188" t="s">
        <v>1147</v>
      </c>
      <c r="AZ1188" t="s">
        <v>1147</v>
      </c>
      <c r="BA1188">
        <v>2</v>
      </c>
      <c r="BD1188">
        <v>1000000000</v>
      </c>
      <c r="BE1188">
        <v>5</v>
      </c>
      <c r="BF1188">
        <v>-1.5</v>
      </c>
      <c r="BG1188">
        <v>0</v>
      </c>
      <c r="BH1188">
        <v>0</v>
      </c>
      <c r="BI1188">
        <v>0</v>
      </c>
      <c r="BJ1188">
        <v>0</v>
      </c>
      <c r="BK1188">
        <v>0</v>
      </c>
      <c r="BL1188">
        <v>0</v>
      </c>
      <c r="BM1188">
        <v>5</v>
      </c>
      <c r="BN1188">
        <v>-1.5</v>
      </c>
      <c r="BO1188">
        <v>0</v>
      </c>
      <c r="BP1188">
        <v>0</v>
      </c>
      <c r="BR1188">
        <v>0</v>
      </c>
      <c r="BS1188">
        <v>1</v>
      </c>
      <c r="BX1188">
        <v>0</v>
      </c>
      <c r="BY1188">
        <v>45.24</v>
      </c>
      <c r="BZ1188">
        <v>0</v>
      </c>
      <c r="CA1188">
        <v>4.34</v>
      </c>
      <c r="CB1188">
        <v>0</v>
      </c>
      <c r="CC1188">
        <v>1</v>
      </c>
      <c r="CD1188" s="56">
        <v>42095</v>
      </c>
      <c r="CE1188" s="56">
        <v>42342</v>
      </c>
      <c r="CF1188" s="56">
        <v>42342</v>
      </c>
      <c r="CG1188" s="56">
        <v>42419</v>
      </c>
      <c r="CH1188" s="56"/>
      <c r="CI1188" s="56"/>
      <c r="CJ1188">
        <v>0</v>
      </c>
      <c r="CK1188">
        <v>0</v>
      </c>
      <c r="CL1188">
        <v>0</v>
      </c>
      <c r="CM1188">
        <v>0</v>
      </c>
      <c r="CN1188">
        <v>0</v>
      </c>
      <c r="CO1188">
        <v>0</v>
      </c>
      <c r="CP1188">
        <v>0.95</v>
      </c>
      <c r="CQ1188" t="s">
        <v>1154</v>
      </c>
      <c r="CR1188" t="s">
        <v>1153</v>
      </c>
      <c r="CS1188" t="s">
        <v>1725</v>
      </c>
      <c r="CT1188" t="s">
        <v>1397</v>
      </c>
      <c r="CU1188" t="s">
        <v>1396</v>
      </c>
      <c r="CV1188" t="s">
        <v>5014</v>
      </c>
      <c r="CW1188" t="s">
        <v>1390</v>
      </c>
      <c r="CX1188" t="s">
        <v>853</v>
      </c>
      <c r="DC1188" t="s">
        <v>1387</v>
      </c>
      <c r="DE1188" t="s">
        <v>1728</v>
      </c>
    </row>
    <row r="1189" spans="1:109" x14ac:dyDescent="0.25">
      <c r="A1189" t="s">
        <v>1025</v>
      </c>
      <c r="B1189">
        <v>1</v>
      </c>
      <c r="C1189" s="56">
        <v>42419</v>
      </c>
      <c r="D1189" t="s">
        <v>1153</v>
      </c>
      <c r="E1189" t="s">
        <v>5015</v>
      </c>
      <c r="G1189" t="s">
        <v>5016</v>
      </c>
      <c r="H1189" t="s">
        <v>1144</v>
      </c>
      <c r="I1189" t="s">
        <v>1144</v>
      </c>
      <c r="J1189" t="s">
        <v>1144</v>
      </c>
      <c r="K1189" t="s">
        <v>1144</v>
      </c>
      <c r="L1189">
        <v>8.84</v>
      </c>
      <c r="M1189">
        <v>13.29</v>
      </c>
      <c r="N1189">
        <v>0</v>
      </c>
      <c r="O1189" s="56">
        <v>0</v>
      </c>
      <c r="P1189" s="56">
        <v>0</v>
      </c>
      <c r="Q1189">
        <v>1</v>
      </c>
      <c r="R1189">
        <v>1</v>
      </c>
      <c r="S1189">
        <v>11</v>
      </c>
      <c r="T1189">
        <v>8</v>
      </c>
      <c r="U1189">
        <v>3</v>
      </c>
      <c r="V1189">
        <v>1</v>
      </c>
      <c r="X1189" t="s">
        <v>7659</v>
      </c>
      <c r="AA1189">
        <v>0</v>
      </c>
      <c r="AB1189">
        <v>0</v>
      </c>
      <c r="AC1189">
        <v>0</v>
      </c>
      <c r="AD1189">
        <v>0</v>
      </c>
      <c r="AE1189">
        <v>0</v>
      </c>
      <c r="AF1189">
        <v>0</v>
      </c>
      <c r="AG1189">
        <v>0</v>
      </c>
      <c r="AJ1189" s="56"/>
      <c r="AK1189" s="56"/>
      <c r="AL1189" s="56"/>
      <c r="AP1189" t="s">
        <v>1155</v>
      </c>
      <c r="AR1189">
        <v>2</v>
      </c>
      <c r="AS1189" t="s">
        <v>1152</v>
      </c>
      <c r="AT1189">
        <v>1</v>
      </c>
      <c r="AV1189">
        <v>4</v>
      </c>
      <c r="AW1189">
        <v>3</v>
      </c>
      <c r="AX1189">
        <v>1</v>
      </c>
      <c r="AY1189" t="s">
        <v>1147</v>
      </c>
      <c r="AZ1189" t="s">
        <v>1147</v>
      </c>
      <c r="BA1189">
        <v>6</v>
      </c>
      <c r="BD1189">
        <v>1000000000</v>
      </c>
      <c r="BE1189">
        <v>6</v>
      </c>
      <c r="BF1189">
        <v>-0.5</v>
      </c>
      <c r="BG1189">
        <v>0</v>
      </c>
      <c r="BH1189">
        <v>0</v>
      </c>
      <c r="BI1189">
        <v>0</v>
      </c>
      <c r="BJ1189">
        <v>0</v>
      </c>
      <c r="BK1189">
        <v>0</v>
      </c>
      <c r="BL1189">
        <v>0</v>
      </c>
      <c r="BM1189">
        <v>6</v>
      </c>
      <c r="BN1189">
        <v>-0.5</v>
      </c>
      <c r="BO1189">
        <v>0</v>
      </c>
      <c r="BP1189">
        <v>0</v>
      </c>
      <c r="BR1189">
        <v>0</v>
      </c>
      <c r="BS1189">
        <v>1</v>
      </c>
      <c r="BX1189">
        <v>0</v>
      </c>
      <c r="BY1189">
        <v>17.68</v>
      </c>
      <c r="BZ1189">
        <v>0</v>
      </c>
      <c r="CA1189">
        <v>2.2000000000000002</v>
      </c>
      <c r="CB1189">
        <v>0</v>
      </c>
      <c r="CC1189">
        <v>1</v>
      </c>
      <c r="CD1189" s="56">
        <v>42342</v>
      </c>
      <c r="CE1189" s="56">
        <v>42342</v>
      </c>
      <c r="CF1189" s="56">
        <v>42342</v>
      </c>
      <c r="CG1189" s="56">
        <v>42419</v>
      </c>
      <c r="CH1189" s="56"/>
      <c r="CI1189" s="56"/>
      <c r="CJ1189">
        <v>0</v>
      </c>
      <c r="CK1189">
        <v>0</v>
      </c>
      <c r="CL1189">
        <v>0</v>
      </c>
      <c r="CM1189">
        <v>0</v>
      </c>
      <c r="CN1189">
        <v>0</v>
      </c>
      <c r="CO1189">
        <v>0</v>
      </c>
      <c r="CP1189">
        <v>0.95</v>
      </c>
      <c r="CQ1189" t="s">
        <v>1154</v>
      </c>
      <c r="CR1189" t="s">
        <v>1153</v>
      </c>
      <c r="CS1189" t="s">
        <v>1725</v>
      </c>
      <c r="CT1189" t="s">
        <v>1397</v>
      </c>
      <c r="CU1189" t="s">
        <v>1396</v>
      </c>
      <c r="CV1189" t="s">
        <v>5017</v>
      </c>
      <c r="CW1189" t="s">
        <v>1390</v>
      </c>
      <c r="CX1189" t="s">
        <v>853</v>
      </c>
      <c r="DC1189" t="s">
        <v>1387</v>
      </c>
      <c r="DE1189" t="s">
        <v>1728</v>
      </c>
    </row>
    <row r="1190" spans="1:109" x14ac:dyDescent="0.25">
      <c r="A1190" t="s">
        <v>1025</v>
      </c>
      <c r="B1190">
        <v>1</v>
      </c>
      <c r="C1190" s="56">
        <v>42419</v>
      </c>
      <c r="D1190" t="s">
        <v>1153</v>
      </c>
      <c r="E1190" t="s">
        <v>5018</v>
      </c>
      <c r="G1190" t="s">
        <v>5019</v>
      </c>
      <c r="H1190" t="s">
        <v>1144</v>
      </c>
      <c r="I1190" t="s">
        <v>1144</v>
      </c>
      <c r="J1190" t="s">
        <v>1144</v>
      </c>
      <c r="K1190" t="s">
        <v>1144</v>
      </c>
      <c r="L1190">
        <v>3.15</v>
      </c>
      <c r="M1190">
        <v>4.74</v>
      </c>
      <c r="N1190">
        <v>0</v>
      </c>
      <c r="O1190" s="56">
        <v>0</v>
      </c>
      <c r="P1190" s="56">
        <v>0</v>
      </c>
      <c r="Q1190">
        <v>1</v>
      </c>
      <c r="R1190">
        <v>1</v>
      </c>
      <c r="S1190">
        <v>11</v>
      </c>
      <c r="T1190">
        <v>8</v>
      </c>
      <c r="U1190">
        <v>3</v>
      </c>
      <c r="V1190">
        <v>1</v>
      </c>
      <c r="X1190" t="s">
        <v>7755</v>
      </c>
      <c r="AA1190">
        <v>0</v>
      </c>
      <c r="AB1190">
        <v>0</v>
      </c>
      <c r="AC1190">
        <v>0</v>
      </c>
      <c r="AD1190">
        <v>0</v>
      </c>
      <c r="AE1190">
        <v>0</v>
      </c>
      <c r="AF1190">
        <v>0</v>
      </c>
      <c r="AG1190">
        <v>0</v>
      </c>
      <c r="AJ1190" s="56"/>
      <c r="AK1190" s="56"/>
      <c r="AL1190" s="56"/>
      <c r="AP1190" t="s">
        <v>1155</v>
      </c>
      <c r="AS1190" t="s">
        <v>1152</v>
      </c>
      <c r="AT1190">
        <v>1</v>
      </c>
      <c r="AV1190">
        <v>5</v>
      </c>
      <c r="AW1190">
        <v>3</v>
      </c>
      <c r="AX1190">
        <v>2</v>
      </c>
      <c r="AY1190" t="s">
        <v>1147</v>
      </c>
      <c r="AZ1190" t="s">
        <v>1147</v>
      </c>
      <c r="BA1190">
        <v>5</v>
      </c>
      <c r="BD1190">
        <v>1000000000</v>
      </c>
      <c r="BE1190">
        <v>13</v>
      </c>
      <c r="BF1190">
        <v>-1.6</v>
      </c>
      <c r="BG1190">
        <v>0</v>
      </c>
      <c r="BH1190">
        <v>0</v>
      </c>
      <c r="BI1190">
        <v>0</v>
      </c>
      <c r="BJ1190">
        <v>0</v>
      </c>
      <c r="BK1190">
        <v>0</v>
      </c>
      <c r="BL1190">
        <v>0</v>
      </c>
      <c r="BM1190">
        <v>13</v>
      </c>
      <c r="BN1190">
        <v>-1.6</v>
      </c>
      <c r="BO1190">
        <v>0</v>
      </c>
      <c r="BP1190">
        <v>0</v>
      </c>
      <c r="BR1190">
        <v>0</v>
      </c>
      <c r="BS1190">
        <v>1</v>
      </c>
      <c r="BX1190">
        <v>0</v>
      </c>
      <c r="BY1190">
        <v>25.2</v>
      </c>
      <c r="BZ1190">
        <v>0</v>
      </c>
      <c r="CA1190">
        <v>2.2000000000000002</v>
      </c>
      <c r="CB1190">
        <v>0</v>
      </c>
      <c r="CC1190">
        <v>1</v>
      </c>
      <c r="CD1190" s="56">
        <v>42095</v>
      </c>
      <c r="CE1190" s="56">
        <v>42342</v>
      </c>
      <c r="CF1190" s="56">
        <v>42342</v>
      </c>
      <c r="CG1190" s="56">
        <v>42419</v>
      </c>
      <c r="CH1190" s="56"/>
      <c r="CI1190" s="56"/>
      <c r="CJ1190">
        <v>0.02</v>
      </c>
      <c r="CK1190">
        <v>0</v>
      </c>
      <c r="CL1190">
        <v>0</v>
      </c>
      <c r="CM1190">
        <v>0</v>
      </c>
      <c r="CN1190">
        <v>0</v>
      </c>
      <c r="CO1190">
        <v>0</v>
      </c>
      <c r="CP1190">
        <v>0.95</v>
      </c>
      <c r="CQ1190" t="s">
        <v>1154</v>
      </c>
      <c r="CR1190" t="s">
        <v>1153</v>
      </c>
      <c r="CS1190" t="s">
        <v>1725</v>
      </c>
      <c r="CT1190" t="s">
        <v>1397</v>
      </c>
      <c r="CU1190" t="s">
        <v>1396</v>
      </c>
      <c r="CV1190" t="s">
        <v>5020</v>
      </c>
      <c r="CW1190" t="s">
        <v>1390</v>
      </c>
      <c r="CX1190" t="s">
        <v>853</v>
      </c>
      <c r="DC1190" t="s">
        <v>1387</v>
      </c>
      <c r="DE1190" t="s">
        <v>1728</v>
      </c>
    </row>
    <row r="1191" spans="1:109" x14ac:dyDescent="0.25">
      <c r="A1191" t="s">
        <v>1025</v>
      </c>
      <c r="B1191">
        <v>2</v>
      </c>
      <c r="C1191" s="56">
        <v>42419</v>
      </c>
      <c r="D1191" t="s">
        <v>1153</v>
      </c>
      <c r="E1191" t="s">
        <v>5021</v>
      </c>
      <c r="G1191" t="s">
        <v>5022</v>
      </c>
      <c r="H1191" t="s">
        <v>1144</v>
      </c>
      <c r="I1191" t="s">
        <v>1144</v>
      </c>
      <c r="J1191" t="s">
        <v>1144</v>
      </c>
      <c r="K1191" t="s">
        <v>1144</v>
      </c>
      <c r="L1191">
        <v>3.36</v>
      </c>
      <c r="M1191">
        <v>7.1</v>
      </c>
      <c r="N1191">
        <v>0</v>
      </c>
      <c r="O1191" s="56">
        <v>0</v>
      </c>
      <c r="P1191" s="56">
        <v>0</v>
      </c>
      <c r="Q1191">
        <v>1</v>
      </c>
      <c r="R1191">
        <v>1</v>
      </c>
      <c r="S1191">
        <v>11</v>
      </c>
      <c r="T1191">
        <v>8</v>
      </c>
      <c r="U1191">
        <v>3</v>
      </c>
      <c r="V1191">
        <v>1</v>
      </c>
      <c r="X1191" t="s">
        <v>7755</v>
      </c>
      <c r="AA1191">
        <v>0</v>
      </c>
      <c r="AB1191">
        <v>0</v>
      </c>
      <c r="AC1191">
        <v>0</v>
      </c>
      <c r="AD1191">
        <v>0</v>
      </c>
      <c r="AE1191">
        <v>0</v>
      </c>
      <c r="AF1191">
        <v>0</v>
      </c>
      <c r="AG1191">
        <v>0</v>
      </c>
      <c r="AJ1191" s="56"/>
      <c r="AK1191" s="56"/>
      <c r="AL1191" s="56"/>
      <c r="AP1191" t="s">
        <v>1155</v>
      </c>
      <c r="AR1191">
        <v>5</v>
      </c>
      <c r="AS1191" t="s">
        <v>1152</v>
      </c>
      <c r="AT1191">
        <v>1</v>
      </c>
      <c r="AV1191">
        <v>20</v>
      </c>
      <c r="AW1191">
        <v>13</v>
      </c>
      <c r="AX1191">
        <v>7</v>
      </c>
      <c r="AY1191" t="s">
        <v>1147</v>
      </c>
      <c r="AZ1191" t="s">
        <v>1147</v>
      </c>
      <c r="BA1191">
        <v>20</v>
      </c>
      <c r="BD1191">
        <v>1000000000</v>
      </c>
      <c r="BE1191">
        <v>30</v>
      </c>
      <c r="BF1191">
        <v>-0.5</v>
      </c>
      <c r="BG1191">
        <v>0</v>
      </c>
      <c r="BH1191">
        <v>0</v>
      </c>
      <c r="BI1191">
        <v>0</v>
      </c>
      <c r="BJ1191">
        <v>0</v>
      </c>
      <c r="BK1191">
        <v>0</v>
      </c>
      <c r="BL1191">
        <v>0</v>
      </c>
      <c r="BM1191">
        <v>30</v>
      </c>
      <c r="BN1191">
        <v>-0.5</v>
      </c>
      <c r="BO1191">
        <v>0</v>
      </c>
      <c r="BP1191">
        <v>0</v>
      </c>
      <c r="BR1191">
        <v>0</v>
      </c>
      <c r="BS1191">
        <v>5</v>
      </c>
      <c r="BX1191">
        <v>0</v>
      </c>
      <c r="BY1191">
        <v>33.6</v>
      </c>
      <c r="BZ1191">
        <v>0</v>
      </c>
      <c r="CA1191">
        <v>4.8600000000000003</v>
      </c>
      <c r="CB1191">
        <v>0</v>
      </c>
      <c r="CC1191">
        <v>1</v>
      </c>
      <c r="CD1191" s="56">
        <v>42095</v>
      </c>
      <c r="CE1191" s="56">
        <v>42342</v>
      </c>
      <c r="CF1191" s="56">
        <v>42342</v>
      </c>
      <c r="CG1191" s="56">
        <v>42419</v>
      </c>
      <c r="CH1191" s="56"/>
      <c r="CI1191" s="56"/>
      <c r="CJ1191">
        <v>0.03</v>
      </c>
      <c r="CK1191">
        <v>0</v>
      </c>
      <c r="CL1191">
        <v>0</v>
      </c>
      <c r="CM1191">
        <v>0</v>
      </c>
      <c r="CN1191">
        <v>0</v>
      </c>
      <c r="CO1191">
        <v>0</v>
      </c>
      <c r="CP1191">
        <v>0.96</v>
      </c>
      <c r="CQ1191" t="s">
        <v>1154</v>
      </c>
      <c r="CR1191" t="s">
        <v>1153</v>
      </c>
      <c r="CS1191" t="s">
        <v>1748</v>
      </c>
      <c r="CT1191" t="s">
        <v>1397</v>
      </c>
      <c r="CU1191" t="s">
        <v>1396</v>
      </c>
      <c r="CV1191" t="s">
        <v>5023</v>
      </c>
      <c r="CW1191" t="s">
        <v>1390</v>
      </c>
      <c r="CX1191" t="s">
        <v>853</v>
      </c>
      <c r="DC1191" t="s">
        <v>1387</v>
      </c>
      <c r="DE1191" t="s">
        <v>1728</v>
      </c>
    </row>
    <row r="1192" spans="1:109" x14ac:dyDescent="0.25">
      <c r="A1192" t="s">
        <v>1025</v>
      </c>
      <c r="B1192">
        <v>6</v>
      </c>
      <c r="C1192" s="56">
        <v>42419</v>
      </c>
      <c r="D1192" t="s">
        <v>1153</v>
      </c>
      <c r="E1192" t="s">
        <v>5024</v>
      </c>
      <c r="G1192" t="s">
        <v>5025</v>
      </c>
      <c r="H1192" t="s">
        <v>1144</v>
      </c>
      <c r="I1192" t="s">
        <v>1144</v>
      </c>
      <c r="J1192" t="s">
        <v>1144</v>
      </c>
      <c r="K1192" t="s">
        <v>1144</v>
      </c>
      <c r="L1192">
        <v>47.83</v>
      </c>
      <c r="M1192">
        <v>80.819999999999993</v>
      </c>
      <c r="N1192">
        <v>0</v>
      </c>
      <c r="O1192" s="56">
        <v>0</v>
      </c>
      <c r="P1192" s="56">
        <v>0</v>
      </c>
      <c r="Q1192">
        <v>1</v>
      </c>
      <c r="R1192">
        <v>1</v>
      </c>
      <c r="S1192">
        <v>11</v>
      </c>
      <c r="T1192">
        <v>8</v>
      </c>
      <c r="U1192">
        <v>3</v>
      </c>
      <c r="V1192">
        <v>1</v>
      </c>
      <c r="W1192" t="s">
        <v>1156</v>
      </c>
      <c r="X1192" t="s">
        <v>7755</v>
      </c>
      <c r="Y1192">
        <v>20</v>
      </c>
      <c r="AA1192">
        <v>0</v>
      </c>
      <c r="AB1192">
        <v>0</v>
      </c>
      <c r="AC1192">
        <v>0</v>
      </c>
      <c r="AD1192">
        <v>0</v>
      </c>
      <c r="AE1192">
        <v>0</v>
      </c>
      <c r="AF1192">
        <v>2</v>
      </c>
      <c r="AG1192">
        <v>0</v>
      </c>
      <c r="AJ1192" s="56"/>
      <c r="AK1192" s="56"/>
      <c r="AL1192" s="56"/>
      <c r="AP1192" t="s">
        <v>1155</v>
      </c>
      <c r="AS1192" t="s">
        <v>1152</v>
      </c>
      <c r="AT1192">
        <v>1</v>
      </c>
      <c r="AV1192">
        <v>15</v>
      </c>
      <c r="AW1192">
        <v>10</v>
      </c>
      <c r="AX1192">
        <v>5</v>
      </c>
      <c r="AY1192" t="s">
        <v>1146</v>
      </c>
      <c r="AZ1192" t="s">
        <v>1145</v>
      </c>
      <c r="BA1192">
        <v>15</v>
      </c>
      <c r="BD1192">
        <v>1000000000</v>
      </c>
      <c r="BE1192">
        <v>2</v>
      </c>
      <c r="BF1192">
        <v>0.87</v>
      </c>
      <c r="BG1192">
        <v>7</v>
      </c>
      <c r="BH1192">
        <v>0</v>
      </c>
      <c r="BI1192">
        <v>0</v>
      </c>
      <c r="BJ1192">
        <v>0</v>
      </c>
      <c r="BK1192">
        <v>0</v>
      </c>
      <c r="BL1192">
        <v>1</v>
      </c>
      <c r="BM1192">
        <v>10</v>
      </c>
      <c r="BN1192">
        <v>0.33</v>
      </c>
      <c r="BO1192">
        <v>0</v>
      </c>
      <c r="BP1192">
        <v>0</v>
      </c>
      <c r="BR1192">
        <v>5</v>
      </c>
      <c r="BS1192">
        <v>4</v>
      </c>
      <c r="BX1192">
        <v>98.97</v>
      </c>
      <c r="BY1192">
        <v>0</v>
      </c>
      <c r="BZ1192">
        <v>0</v>
      </c>
      <c r="CA1192">
        <v>3.01</v>
      </c>
      <c r="CB1192">
        <v>0</v>
      </c>
      <c r="CC1192">
        <v>1</v>
      </c>
      <c r="CD1192" s="56">
        <v>42095</v>
      </c>
      <c r="CE1192" s="56">
        <v>42342</v>
      </c>
      <c r="CF1192" s="56">
        <v>42342</v>
      </c>
      <c r="CG1192" s="56">
        <v>42419</v>
      </c>
      <c r="CH1192" s="56"/>
      <c r="CI1192" s="56"/>
      <c r="CJ1192">
        <v>0.27</v>
      </c>
      <c r="CK1192">
        <v>50</v>
      </c>
      <c r="CL1192">
        <v>0.03</v>
      </c>
      <c r="CM1192">
        <v>0.45</v>
      </c>
      <c r="CN1192">
        <v>0.49</v>
      </c>
      <c r="CO1192">
        <v>0</v>
      </c>
      <c r="CP1192">
        <v>0</v>
      </c>
      <c r="CQ1192" t="s">
        <v>1154</v>
      </c>
      <c r="CR1192" t="s">
        <v>1153</v>
      </c>
      <c r="CS1192" t="s">
        <v>1395</v>
      </c>
      <c r="CT1192" t="s">
        <v>1397</v>
      </c>
      <c r="CU1192" t="s">
        <v>1396</v>
      </c>
      <c r="CV1192" t="s">
        <v>5026</v>
      </c>
      <c r="CW1192" t="s">
        <v>1391</v>
      </c>
      <c r="CX1192" t="s">
        <v>853</v>
      </c>
      <c r="DC1192" t="s">
        <v>1389</v>
      </c>
      <c r="DE1192" t="s">
        <v>1392</v>
      </c>
    </row>
    <row r="1193" spans="1:109" x14ac:dyDescent="0.25">
      <c r="A1193" t="s">
        <v>1025</v>
      </c>
      <c r="B1193">
        <v>6</v>
      </c>
      <c r="C1193" s="56">
        <v>42419</v>
      </c>
      <c r="D1193" t="s">
        <v>1153</v>
      </c>
      <c r="E1193" t="s">
        <v>5027</v>
      </c>
      <c r="G1193" t="s">
        <v>5028</v>
      </c>
      <c r="H1193" t="s">
        <v>1144</v>
      </c>
      <c r="I1193" t="s">
        <v>1144</v>
      </c>
      <c r="J1193" t="s">
        <v>1144</v>
      </c>
      <c r="K1193" t="s">
        <v>1144</v>
      </c>
      <c r="L1193">
        <v>39.799999999999997</v>
      </c>
      <c r="M1193">
        <v>78.17</v>
      </c>
      <c r="N1193">
        <v>0</v>
      </c>
      <c r="O1193" s="56">
        <v>0</v>
      </c>
      <c r="P1193" s="56">
        <v>0</v>
      </c>
      <c r="Q1193">
        <v>1</v>
      </c>
      <c r="R1193">
        <v>1</v>
      </c>
      <c r="S1193">
        <v>11</v>
      </c>
      <c r="T1193">
        <v>8</v>
      </c>
      <c r="U1193">
        <v>3</v>
      </c>
      <c r="V1193">
        <v>1</v>
      </c>
      <c r="W1193" t="s">
        <v>1156</v>
      </c>
      <c r="X1193" t="s">
        <v>7767</v>
      </c>
      <c r="Y1193">
        <v>16</v>
      </c>
      <c r="AA1193">
        <v>0</v>
      </c>
      <c r="AB1193">
        <v>0</v>
      </c>
      <c r="AC1193">
        <v>0</v>
      </c>
      <c r="AD1193">
        <v>0</v>
      </c>
      <c r="AE1193">
        <v>0</v>
      </c>
      <c r="AF1193">
        <v>2</v>
      </c>
      <c r="AG1193">
        <v>0</v>
      </c>
      <c r="AJ1193" s="56"/>
      <c r="AK1193" s="56"/>
      <c r="AL1193" s="56"/>
      <c r="AP1193" t="s">
        <v>1155</v>
      </c>
      <c r="AS1193" t="s">
        <v>1152</v>
      </c>
      <c r="AT1193">
        <v>1</v>
      </c>
      <c r="AV1193">
        <v>12</v>
      </c>
      <c r="AW1193">
        <v>8</v>
      </c>
      <c r="AX1193">
        <v>4</v>
      </c>
      <c r="AY1193" t="s">
        <v>1145</v>
      </c>
      <c r="AZ1193" t="s">
        <v>1148</v>
      </c>
      <c r="BA1193">
        <v>6</v>
      </c>
      <c r="BD1193">
        <v>1000000000</v>
      </c>
      <c r="BE1193">
        <v>7</v>
      </c>
      <c r="BF1193">
        <v>0.42</v>
      </c>
      <c r="BG1193">
        <v>5</v>
      </c>
      <c r="BH1193">
        <v>0</v>
      </c>
      <c r="BI1193">
        <v>0</v>
      </c>
      <c r="BJ1193">
        <v>0</v>
      </c>
      <c r="BK1193">
        <v>0</v>
      </c>
      <c r="BL1193">
        <v>0</v>
      </c>
      <c r="BM1193">
        <v>12</v>
      </c>
      <c r="BN1193">
        <v>0</v>
      </c>
      <c r="BO1193">
        <v>0</v>
      </c>
      <c r="BP1193">
        <v>0</v>
      </c>
      <c r="BR1193">
        <v>0</v>
      </c>
      <c r="BS1193">
        <v>3</v>
      </c>
      <c r="BX1193">
        <v>0</v>
      </c>
      <c r="BY1193">
        <v>0</v>
      </c>
      <c r="BZ1193">
        <v>0</v>
      </c>
      <c r="CA1193">
        <v>4.21</v>
      </c>
      <c r="CB1193">
        <v>0</v>
      </c>
      <c r="CC1193">
        <v>1</v>
      </c>
      <c r="CD1193" s="56">
        <v>42174</v>
      </c>
      <c r="CE1193" s="56">
        <v>42342</v>
      </c>
      <c r="CF1193" s="56">
        <v>42342</v>
      </c>
      <c r="CG1193" s="56">
        <v>42419</v>
      </c>
      <c r="CH1193" s="56"/>
      <c r="CI1193" s="56"/>
      <c r="CJ1193">
        <v>0.23</v>
      </c>
      <c r="CK1193">
        <v>12</v>
      </c>
      <c r="CL1193">
        <v>0.03</v>
      </c>
      <c r="CM1193">
        <v>0.05</v>
      </c>
      <c r="CN1193">
        <v>0.9</v>
      </c>
      <c r="CO1193">
        <v>0</v>
      </c>
      <c r="CP1193">
        <v>0</v>
      </c>
      <c r="CQ1193" t="s">
        <v>1154</v>
      </c>
      <c r="CR1193" t="s">
        <v>1153</v>
      </c>
      <c r="CS1193" t="s">
        <v>1395</v>
      </c>
      <c r="CT1193" t="s">
        <v>1397</v>
      </c>
      <c r="CU1193" t="s">
        <v>1396</v>
      </c>
      <c r="CV1193" t="s">
        <v>5029</v>
      </c>
      <c r="CW1193" t="s">
        <v>1391</v>
      </c>
      <c r="CX1193" t="s">
        <v>853</v>
      </c>
      <c r="DC1193" t="s">
        <v>1389</v>
      </c>
      <c r="DE1193" t="s">
        <v>3536</v>
      </c>
    </row>
    <row r="1194" spans="1:109" x14ac:dyDescent="0.25">
      <c r="A1194" t="s">
        <v>1025</v>
      </c>
      <c r="B1194">
        <v>6</v>
      </c>
      <c r="C1194" s="56">
        <v>42419</v>
      </c>
      <c r="D1194" t="s">
        <v>1153</v>
      </c>
      <c r="E1194" t="s">
        <v>5030</v>
      </c>
      <c r="G1194" t="s">
        <v>5031</v>
      </c>
      <c r="H1194" t="s">
        <v>1144</v>
      </c>
      <c r="I1194" t="s">
        <v>1144</v>
      </c>
      <c r="J1194" t="s">
        <v>1144</v>
      </c>
      <c r="K1194" t="s">
        <v>1144</v>
      </c>
      <c r="L1194">
        <v>35.58</v>
      </c>
      <c r="M1194">
        <v>69</v>
      </c>
      <c r="N1194">
        <v>0</v>
      </c>
      <c r="O1194" s="56">
        <v>0</v>
      </c>
      <c r="P1194" s="56">
        <v>0</v>
      </c>
      <c r="Q1194">
        <v>1</v>
      </c>
      <c r="R1194">
        <v>1</v>
      </c>
      <c r="S1194">
        <v>11</v>
      </c>
      <c r="T1194">
        <v>8</v>
      </c>
      <c r="U1194">
        <v>3</v>
      </c>
      <c r="V1194">
        <v>1</v>
      </c>
      <c r="X1194" t="s">
        <v>7767</v>
      </c>
      <c r="AA1194">
        <v>0</v>
      </c>
      <c r="AB1194">
        <v>0</v>
      </c>
      <c r="AC1194">
        <v>0</v>
      </c>
      <c r="AD1194">
        <v>0</v>
      </c>
      <c r="AE1194">
        <v>0</v>
      </c>
      <c r="AF1194">
        <v>0</v>
      </c>
      <c r="AG1194">
        <v>0</v>
      </c>
      <c r="AJ1194" s="56"/>
      <c r="AK1194" s="56"/>
      <c r="AL1194" s="56"/>
      <c r="AP1194" t="s">
        <v>1155</v>
      </c>
      <c r="AS1194" t="s">
        <v>1152</v>
      </c>
      <c r="AT1194">
        <v>1</v>
      </c>
      <c r="AV1194">
        <v>0</v>
      </c>
      <c r="AW1194">
        <v>0</v>
      </c>
      <c r="AX1194">
        <v>0</v>
      </c>
      <c r="AY1194" t="s">
        <v>1388</v>
      </c>
      <c r="AZ1194" t="s">
        <v>1388</v>
      </c>
      <c r="BA1194">
        <v>10</v>
      </c>
      <c r="BD1194">
        <v>1000000000</v>
      </c>
      <c r="BE1194">
        <v>2</v>
      </c>
      <c r="BF1194">
        <v>0</v>
      </c>
      <c r="BG1194">
        <v>0</v>
      </c>
      <c r="BH1194">
        <v>0</v>
      </c>
      <c r="BI1194">
        <v>0</v>
      </c>
      <c r="BJ1194">
        <v>0</v>
      </c>
      <c r="BK1194">
        <v>0</v>
      </c>
      <c r="BL1194">
        <v>0</v>
      </c>
      <c r="BM1194">
        <v>2</v>
      </c>
      <c r="BN1194">
        <v>0</v>
      </c>
      <c r="BO1194">
        <v>0</v>
      </c>
      <c r="BP1194">
        <v>0</v>
      </c>
      <c r="BR1194">
        <v>0</v>
      </c>
      <c r="BS1194">
        <v>0</v>
      </c>
      <c r="BX1194">
        <v>0</v>
      </c>
      <c r="BY1194">
        <v>0</v>
      </c>
      <c r="BZ1194">
        <v>0</v>
      </c>
      <c r="CA1194">
        <v>0</v>
      </c>
      <c r="CB1194">
        <v>0</v>
      </c>
      <c r="CC1194">
        <v>1</v>
      </c>
      <c r="CD1194" s="56">
        <v>42174</v>
      </c>
      <c r="CE1194" s="56">
        <v>42342</v>
      </c>
      <c r="CF1194" s="56">
        <v>42342</v>
      </c>
      <c r="CG1194" s="56">
        <v>42419</v>
      </c>
      <c r="CH1194" s="56"/>
      <c r="CI1194" s="56"/>
      <c r="CJ1194">
        <v>0.2</v>
      </c>
      <c r="CK1194">
        <v>0</v>
      </c>
      <c r="CL1194">
        <v>0.03</v>
      </c>
      <c r="CM1194">
        <v>0</v>
      </c>
      <c r="CN1194">
        <v>0</v>
      </c>
      <c r="CO1194">
        <v>0</v>
      </c>
      <c r="CP1194">
        <v>0.95</v>
      </c>
      <c r="CQ1194" t="s">
        <v>1154</v>
      </c>
      <c r="CR1194" t="s">
        <v>1153</v>
      </c>
      <c r="CS1194" t="s">
        <v>1395</v>
      </c>
      <c r="CT1194" t="s">
        <v>1397</v>
      </c>
      <c r="CU1194" t="s">
        <v>1396</v>
      </c>
      <c r="CV1194" t="s">
        <v>5032</v>
      </c>
      <c r="CW1194" t="s">
        <v>1391</v>
      </c>
      <c r="CX1194" t="s">
        <v>853</v>
      </c>
      <c r="DC1194" t="s">
        <v>1389</v>
      </c>
      <c r="DE1194" t="s">
        <v>3536</v>
      </c>
    </row>
    <row r="1195" spans="1:109" x14ac:dyDescent="0.25">
      <c r="A1195" t="s">
        <v>1025</v>
      </c>
      <c r="B1195">
        <v>6</v>
      </c>
      <c r="C1195" s="56">
        <v>42419</v>
      </c>
      <c r="D1195" t="s">
        <v>1153</v>
      </c>
      <c r="E1195" t="s">
        <v>5033</v>
      </c>
      <c r="G1195" t="s">
        <v>5034</v>
      </c>
      <c r="H1195" t="s">
        <v>1144</v>
      </c>
      <c r="I1195" t="s">
        <v>1144</v>
      </c>
      <c r="J1195" t="s">
        <v>1144</v>
      </c>
      <c r="K1195" t="s">
        <v>1144</v>
      </c>
      <c r="L1195">
        <v>20.29</v>
      </c>
      <c r="M1195">
        <v>45.32</v>
      </c>
      <c r="N1195">
        <v>0</v>
      </c>
      <c r="O1195" s="56">
        <v>0</v>
      </c>
      <c r="P1195" s="56">
        <v>0</v>
      </c>
      <c r="Q1195">
        <v>1</v>
      </c>
      <c r="R1195">
        <v>1</v>
      </c>
      <c r="S1195">
        <v>11</v>
      </c>
      <c r="T1195">
        <v>8</v>
      </c>
      <c r="U1195">
        <v>3</v>
      </c>
      <c r="V1195">
        <v>1</v>
      </c>
      <c r="X1195" t="s">
        <v>7755</v>
      </c>
      <c r="AA1195">
        <v>0</v>
      </c>
      <c r="AB1195">
        <v>0</v>
      </c>
      <c r="AC1195">
        <v>0</v>
      </c>
      <c r="AD1195">
        <v>0</v>
      </c>
      <c r="AE1195">
        <v>0</v>
      </c>
      <c r="AF1195">
        <v>2</v>
      </c>
      <c r="AG1195">
        <v>0</v>
      </c>
      <c r="AJ1195" s="56"/>
      <c r="AK1195" s="56"/>
      <c r="AL1195" s="56"/>
      <c r="AO1195">
        <v>12</v>
      </c>
      <c r="AP1195" t="s">
        <v>1155</v>
      </c>
      <c r="AS1195" t="s">
        <v>1152</v>
      </c>
      <c r="AT1195">
        <v>1</v>
      </c>
      <c r="AV1195">
        <v>25</v>
      </c>
      <c r="AW1195">
        <v>17</v>
      </c>
      <c r="AX1195">
        <v>8</v>
      </c>
      <c r="AY1195" t="s">
        <v>1147</v>
      </c>
      <c r="AZ1195" t="s">
        <v>1147</v>
      </c>
      <c r="BA1195">
        <v>25</v>
      </c>
      <c r="BD1195">
        <v>1000000000</v>
      </c>
      <c r="BE1195">
        <v>33</v>
      </c>
      <c r="BF1195">
        <v>-0.32</v>
      </c>
      <c r="BG1195">
        <v>12</v>
      </c>
      <c r="BH1195">
        <v>0</v>
      </c>
      <c r="BI1195">
        <v>0</v>
      </c>
      <c r="BJ1195">
        <v>0</v>
      </c>
      <c r="BK1195">
        <v>0</v>
      </c>
      <c r="BL1195">
        <v>2</v>
      </c>
      <c r="BM1195">
        <v>47</v>
      </c>
      <c r="BN1195">
        <v>-0.88</v>
      </c>
      <c r="BO1195">
        <v>0</v>
      </c>
      <c r="BP1195">
        <v>0</v>
      </c>
      <c r="BR1195">
        <v>0</v>
      </c>
      <c r="BS1195">
        <v>7</v>
      </c>
      <c r="BX1195">
        <v>0</v>
      </c>
      <c r="BY1195">
        <v>162.32</v>
      </c>
      <c r="BZ1195">
        <v>0</v>
      </c>
      <c r="CA1195">
        <v>5.38</v>
      </c>
      <c r="CB1195">
        <v>0</v>
      </c>
      <c r="CC1195">
        <v>1</v>
      </c>
      <c r="CD1195" s="56">
        <v>42095</v>
      </c>
      <c r="CE1195" s="56">
        <v>42342</v>
      </c>
      <c r="CF1195" s="56">
        <v>42342</v>
      </c>
      <c r="CG1195" s="56">
        <v>42419</v>
      </c>
      <c r="CH1195" s="56"/>
      <c r="CI1195" s="56"/>
      <c r="CJ1195">
        <v>0.42</v>
      </c>
      <c r="CK1195">
        <v>0</v>
      </c>
      <c r="CL1195">
        <v>0.03</v>
      </c>
      <c r="CM1195">
        <v>0</v>
      </c>
      <c r="CN1195">
        <v>0.53</v>
      </c>
      <c r="CO1195">
        <v>0.38</v>
      </c>
      <c r="CP1195">
        <v>0.04</v>
      </c>
      <c r="CQ1195" t="s">
        <v>1154</v>
      </c>
      <c r="CR1195" t="s">
        <v>1153</v>
      </c>
      <c r="CS1195" t="s">
        <v>1395</v>
      </c>
      <c r="CT1195" t="s">
        <v>1397</v>
      </c>
      <c r="CU1195" t="s">
        <v>1396</v>
      </c>
      <c r="CV1195" t="s">
        <v>5035</v>
      </c>
      <c r="CW1195" t="s">
        <v>1391</v>
      </c>
      <c r="CX1195" t="s">
        <v>853</v>
      </c>
      <c r="DC1195" t="s">
        <v>1389</v>
      </c>
      <c r="DE1195" t="s">
        <v>1728</v>
      </c>
    </row>
    <row r="1196" spans="1:109" x14ac:dyDescent="0.25">
      <c r="A1196" t="s">
        <v>1025</v>
      </c>
      <c r="B1196">
        <v>6</v>
      </c>
      <c r="C1196" s="56">
        <v>42419</v>
      </c>
      <c r="D1196" t="s">
        <v>1153</v>
      </c>
      <c r="E1196" t="s">
        <v>5036</v>
      </c>
      <c r="G1196" t="s">
        <v>5037</v>
      </c>
      <c r="H1196" t="s">
        <v>1144</v>
      </c>
      <c r="I1196" t="s">
        <v>1144</v>
      </c>
      <c r="J1196" t="s">
        <v>1144</v>
      </c>
      <c r="K1196" t="s">
        <v>1144</v>
      </c>
      <c r="L1196">
        <v>9.5299999999999994</v>
      </c>
      <c r="M1196">
        <v>29.46</v>
      </c>
      <c r="N1196">
        <v>0</v>
      </c>
      <c r="O1196" s="56">
        <v>0</v>
      </c>
      <c r="P1196" s="56">
        <v>0</v>
      </c>
      <c r="Q1196">
        <v>1</v>
      </c>
      <c r="R1196">
        <v>1</v>
      </c>
      <c r="S1196">
        <v>11</v>
      </c>
      <c r="T1196">
        <v>8</v>
      </c>
      <c r="U1196">
        <v>3</v>
      </c>
      <c r="V1196">
        <v>1</v>
      </c>
      <c r="X1196" t="s">
        <v>7755</v>
      </c>
      <c r="AA1196">
        <v>0</v>
      </c>
      <c r="AB1196">
        <v>0</v>
      </c>
      <c r="AC1196">
        <v>0</v>
      </c>
      <c r="AD1196">
        <v>0</v>
      </c>
      <c r="AE1196">
        <v>0</v>
      </c>
      <c r="AF1196">
        <v>0</v>
      </c>
      <c r="AG1196">
        <v>0</v>
      </c>
      <c r="AJ1196" s="56"/>
      <c r="AK1196" s="56"/>
      <c r="AL1196" s="56"/>
      <c r="AO1196">
        <v>12</v>
      </c>
      <c r="AP1196" t="s">
        <v>1155</v>
      </c>
      <c r="AS1196" t="s">
        <v>1152</v>
      </c>
      <c r="AT1196">
        <v>1</v>
      </c>
      <c r="AV1196">
        <v>0</v>
      </c>
      <c r="AW1196">
        <v>0</v>
      </c>
      <c r="AX1196">
        <v>0</v>
      </c>
      <c r="AY1196" t="s">
        <v>1388</v>
      </c>
      <c r="AZ1196" t="s">
        <v>1388</v>
      </c>
      <c r="BA1196">
        <v>0</v>
      </c>
      <c r="BD1196">
        <v>1000000000</v>
      </c>
      <c r="BE1196">
        <v>0</v>
      </c>
      <c r="BF1196">
        <v>0</v>
      </c>
      <c r="BG1196">
        <v>0</v>
      </c>
      <c r="BH1196">
        <v>0</v>
      </c>
      <c r="BI1196">
        <v>0</v>
      </c>
      <c r="BJ1196">
        <v>0</v>
      </c>
      <c r="BK1196">
        <v>0</v>
      </c>
      <c r="BL1196">
        <v>0</v>
      </c>
      <c r="BM1196">
        <v>0</v>
      </c>
      <c r="BN1196">
        <v>0</v>
      </c>
      <c r="BO1196">
        <v>0</v>
      </c>
      <c r="BP1196">
        <v>0</v>
      </c>
      <c r="BR1196">
        <v>0</v>
      </c>
      <c r="BS1196">
        <v>0</v>
      </c>
      <c r="BX1196">
        <v>0</v>
      </c>
      <c r="BY1196">
        <v>0</v>
      </c>
      <c r="BZ1196">
        <v>0</v>
      </c>
      <c r="CA1196">
        <v>0</v>
      </c>
      <c r="CB1196">
        <v>0</v>
      </c>
      <c r="CC1196">
        <v>1</v>
      </c>
      <c r="CD1196" s="56">
        <v>42095</v>
      </c>
      <c r="CE1196" s="56">
        <v>42342</v>
      </c>
      <c r="CF1196" s="56">
        <v>42342</v>
      </c>
      <c r="CG1196" s="56">
        <v>42419</v>
      </c>
      <c r="CH1196" s="56"/>
      <c r="CI1196" s="56"/>
      <c r="CJ1196">
        <v>1</v>
      </c>
      <c r="CK1196">
        <v>0</v>
      </c>
      <c r="CL1196">
        <v>0.97</v>
      </c>
      <c r="CM1196">
        <v>0</v>
      </c>
      <c r="CN1196">
        <v>0</v>
      </c>
      <c r="CO1196">
        <v>0</v>
      </c>
      <c r="CP1196">
        <v>0</v>
      </c>
      <c r="CQ1196" t="s">
        <v>1154</v>
      </c>
      <c r="CR1196" t="s">
        <v>1153</v>
      </c>
      <c r="CS1196" t="s">
        <v>1395</v>
      </c>
      <c r="CT1196" t="s">
        <v>1397</v>
      </c>
      <c r="CU1196" t="s">
        <v>1396</v>
      </c>
      <c r="CV1196" t="s">
        <v>5038</v>
      </c>
      <c r="CW1196" t="s">
        <v>1391</v>
      </c>
      <c r="CX1196" t="s">
        <v>853</v>
      </c>
      <c r="DC1196" t="s">
        <v>1389</v>
      </c>
      <c r="DE1196" t="s">
        <v>1392</v>
      </c>
    </row>
    <row r="1197" spans="1:109" x14ac:dyDescent="0.25">
      <c r="A1197" t="s">
        <v>1025</v>
      </c>
      <c r="B1197">
        <v>6</v>
      </c>
      <c r="C1197" s="56">
        <v>42419</v>
      </c>
      <c r="D1197" t="s">
        <v>1153</v>
      </c>
      <c r="E1197" t="s">
        <v>1637</v>
      </c>
      <c r="G1197" t="s">
        <v>5039</v>
      </c>
      <c r="H1197" t="s">
        <v>1144</v>
      </c>
      <c r="I1197" t="s">
        <v>1144</v>
      </c>
      <c r="J1197" t="s">
        <v>1144</v>
      </c>
      <c r="K1197" t="s">
        <v>1144</v>
      </c>
      <c r="L1197">
        <v>12.87</v>
      </c>
      <c r="M1197">
        <v>31.56</v>
      </c>
      <c r="N1197">
        <v>0</v>
      </c>
      <c r="O1197" s="56">
        <v>0</v>
      </c>
      <c r="P1197" s="56">
        <v>0</v>
      </c>
      <c r="Q1197">
        <v>1</v>
      </c>
      <c r="R1197">
        <v>1</v>
      </c>
      <c r="S1197">
        <v>11</v>
      </c>
      <c r="T1197">
        <v>8</v>
      </c>
      <c r="U1197">
        <v>3</v>
      </c>
      <c r="V1197">
        <v>1</v>
      </c>
      <c r="W1197" t="s">
        <v>1156</v>
      </c>
      <c r="X1197" t="s">
        <v>7755</v>
      </c>
      <c r="Y1197">
        <v>48</v>
      </c>
      <c r="AA1197">
        <v>0</v>
      </c>
      <c r="AB1197">
        <v>0</v>
      </c>
      <c r="AC1197">
        <v>0</v>
      </c>
      <c r="AD1197">
        <v>0</v>
      </c>
      <c r="AE1197">
        <v>0</v>
      </c>
      <c r="AF1197">
        <v>48</v>
      </c>
      <c r="AG1197">
        <v>0</v>
      </c>
      <c r="AJ1197" s="56"/>
      <c r="AK1197" s="56"/>
      <c r="AL1197" s="56"/>
      <c r="AO1197">
        <v>12</v>
      </c>
      <c r="AP1197" t="s">
        <v>1155</v>
      </c>
      <c r="AS1197" t="s">
        <v>1152</v>
      </c>
      <c r="AT1197">
        <v>1</v>
      </c>
      <c r="AV1197">
        <v>36</v>
      </c>
      <c r="AW1197">
        <v>24</v>
      </c>
      <c r="AX1197">
        <v>12</v>
      </c>
      <c r="AY1197" t="s">
        <v>1145</v>
      </c>
      <c r="AZ1197" t="s">
        <v>1147</v>
      </c>
      <c r="BA1197">
        <v>36</v>
      </c>
      <c r="BD1197">
        <v>1000000000</v>
      </c>
      <c r="BE1197">
        <v>18</v>
      </c>
      <c r="BF1197">
        <v>0.5</v>
      </c>
      <c r="BG1197">
        <v>24</v>
      </c>
      <c r="BH1197">
        <v>0</v>
      </c>
      <c r="BI1197">
        <v>0</v>
      </c>
      <c r="BJ1197">
        <v>0</v>
      </c>
      <c r="BK1197">
        <v>0</v>
      </c>
      <c r="BL1197">
        <v>0</v>
      </c>
      <c r="BM1197">
        <v>42</v>
      </c>
      <c r="BN1197">
        <v>-0.17</v>
      </c>
      <c r="BO1197">
        <v>0</v>
      </c>
      <c r="BP1197">
        <v>0</v>
      </c>
      <c r="BR1197">
        <v>0</v>
      </c>
      <c r="BS1197">
        <v>10</v>
      </c>
      <c r="BT1197">
        <v>12</v>
      </c>
      <c r="BX1197">
        <v>0</v>
      </c>
      <c r="BY1197">
        <v>0</v>
      </c>
      <c r="BZ1197">
        <v>0</v>
      </c>
      <c r="CA1197">
        <v>6.34</v>
      </c>
      <c r="CB1197">
        <v>0</v>
      </c>
      <c r="CC1197">
        <v>1</v>
      </c>
      <c r="CD1197" s="56">
        <v>42095</v>
      </c>
      <c r="CE1197" s="56">
        <v>42342</v>
      </c>
      <c r="CF1197" s="56">
        <v>42342</v>
      </c>
      <c r="CG1197" s="56">
        <v>42419</v>
      </c>
      <c r="CH1197" s="56"/>
      <c r="CI1197" s="56"/>
      <c r="CJ1197">
        <v>1.21</v>
      </c>
      <c r="CK1197">
        <v>538</v>
      </c>
      <c r="CL1197">
        <v>0.27</v>
      </c>
      <c r="CM1197">
        <v>0.35</v>
      </c>
      <c r="CN1197">
        <v>0.35</v>
      </c>
      <c r="CO1197">
        <v>0</v>
      </c>
      <c r="CP1197">
        <v>0</v>
      </c>
      <c r="CQ1197" t="s">
        <v>1154</v>
      </c>
      <c r="CR1197" t="s">
        <v>1153</v>
      </c>
      <c r="CS1197" t="s">
        <v>1395</v>
      </c>
      <c r="CT1197" t="s">
        <v>1397</v>
      </c>
      <c r="CU1197" t="s">
        <v>1396</v>
      </c>
      <c r="CV1197" t="s">
        <v>5040</v>
      </c>
      <c r="CW1197" t="s">
        <v>1391</v>
      </c>
      <c r="CX1197" t="s">
        <v>853</v>
      </c>
      <c r="DC1197" t="s">
        <v>1389</v>
      </c>
      <c r="DE1197" t="s">
        <v>1728</v>
      </c>
    </row>
    <row r="1198" spans="1:109" x14ac:dyDescent="0.25">
      <c r="A1198" t="s">
        <v>1025</v>
      </c>
      <c r="B1198">
        <v>6</v>
      </c>
      <c r="C1198" s="56">
        <v>42419</v>
      </c>
      <c r="D1198" t="s">
        <v>1153</v>
      </c>
      <c r="E1198" t="s">
        <v>5041</v>
      </c>
      <c r="G1198" t="s">
        <v>5042</v>
      </c>
      <c r="H1198" t="s">
        <v>1144</v>
      </c>
      <c r="I1198" t="s">
        <v>1144</v>
      </c>
      <c r="J1198" t="s">
        <v>1144</v>
      </c>
      <c r="K1198" t="s">
        <v>1144</v>
      </c>
      <c r="L1198">
        <v>7.13</v>
      </c>
      <c r="M1198">
        <v>9.09</v>
      </c>
      <c r="N1198">
        <v>0</v>
      </c>
      <c r="O1198" s="56">
        <v>0</v>
      </c>
      <c r="P1198" s="56">
        <v>0</v>
      </c>
      <c r="Q1198">
        <v>1</v>
      </c>
      <c r="R1198">
        <v>1</v>
      </c>
      <c r="S1198">
        <v>11</v>
      </c>
      <c r="T1198">
        <v>8</v>
      </c>
      <c r="U1198">
        <v>3</v>
      </c>
      <c r="V1198">
        <v>1</v>
      </c>
      <c r="X1198" t="s">
        <v>7762</v>
      </c>
      <c r="AA1198">
        <v>0</v>
      </c>
      <c r="AB1198">
        <v>0</v>
      </c>
      <c r="AC1198">
        <v>0</v>
      </c>
      <c r="AD1198">
        <v>0</v>
      </c>
      <c r="AE1198">
        <v>0</v>
      </c>
      <c r="AF1198">
        <v>0</v>
      </c>
      <c r="AG1198">
        <v>0</v>
      </c>
      <c r="AJ1198" s="56"/>
      <c r="AK1198" s="56"/>
      <c r="AL1198" s="56"/>
      <c r="AP1198" t="s">
        <v>1155</v>
      </c>
      <c r="AS1198" t="s">
        <v>1152</v>
      </c>
      <c r="AT1198">
        <v>1</v>
      </c>
      <c r="AV1198">
        <v>0</v>
      </c>
      <c r="AW1198">
        <v>0</v>
      </c>
      <c r="AX1198">
        <v>0</v>
      </c>
      <c r="AY1198" t="s">
        <v>1388</v>
      </c>
      <c r="AZ1198" t="s">
        <v>1388</v>
      </c>
      <c r="BA1198">
        <v>10</v>
      </c>
      <c r="BD1198">
        <v>1000000000</v>
      </c>
      <c r="BE1198">
        <v>0</v>
      </c>
      <c r="BF1198">
        <v>0</v>
      </c>
      <c r="BG1198">
        <v>0</v>
      </c>
      <c r="BH1198">
        <v>0</v>
      </c>
      <c r="BI1198">
        <v>0</v>
      </c>
      <c r="BJ1198">
        <v>0</v>
      </c>
      <c r="BK1198">
        <v>0</v>
      </c>
      <c r="BL1198">
        <v>0</v>
      </c>
      <c r="BM1198">
        <v>0</v>
      </c>
      <c r="BN1198">
        <v>0</v>
      </c>
      <c r="BO1198">
        <v>0</v>
      </c>
      <c r="BP1198">
        <v>0</v>
      </c>
      <c r="BR1198">
        <v>0</v>
      </c>
      <c r="BS1198">
        <v>0</v>
      </c>
      <c r="BX1198">
        <v>0</v>
      </c>
      <c r="BY1198">
        <v>0</v>
      </c>
      <c r="BZ1198">
        <v>0</v>
      </c>
      <c r="CA1198">
        <v>0</v>
      </c>
      <c r="CB1198">
        <v>0</v>
      </c>
      <c r="CC1198">
        <v>1</v>
      </c>
      <c r="CD1198" s="56">
        <v>42243</v>
      </c>
      <c r="CE1198" s="56">
        <v>42342</v>
      </c>
      <c r="CF1198" s="56">
        <v>42342</v>
      </c>
      <c r="CG1198" s="56">
        <v>42419</v>
      </c>
      <c r="CH1198" s="56"/>
      <c r="CI1198" s="56"/>
      <c r="CJ1198">
        <v>1</v>
      </c>
      <c r="CK1198">
        <v>0</v>
      </c>
      <c r="CL1198">
        <v>0.97</v>
      </c>
      <c r="CM1198">
        <v>0</v>
      </c>
      <c r="CN1198">
        <v>0</v>
      </c>
      <c r="CO1198">
        <v>0</v>
      </c>
      <c r="CP1198">
        <v>0</v>
      </c>
      <c r="CQ1198" t="s">
        <v>1154</v>
      </c>
      <c r="CR1198" t="s">
        <v>1153</v>
      </c>
      <c r="CS1198" t="s">
        <v>1395</v>
      </c>
      <c r="CT1198" t="s">
        <v>1397</v>
      </c>
      <c r="CU1198" t="s">
        <v>1396</v>
      </c>
      <c r="CV1198" t="s">
        <v>5043</v>
      </c>
      <c r="CW1198" t="s">
        <v>1157</v>
      </c>
      <c r="CX1198" t="s">
        <v>853</v>
      </c>
      <c r="DC1198" t="s">
        <v>1158</v>
      </c>
      <c r="DE1198" t="s">
        <v>1728</v>
      </c>
    </row>
    <row r="1199" spans="1:109" x14ac:dyDescent="0.25">
      <c r="A1199" t="s">
        <v>1025</v>
      </c>
      <c r="B1199">
        <v>2</v>
      </c>
      <c r="C1199" s="56">
        <v>42419</v>
      </c>
      <c r="D1199" t="s">
        <v>1153</v>
      </c>
      <c r="E1199" t="s">
        <v>5044</v>
      </c>
      <c r="G1199" t="s">
        <v>5045</v>
      </c>
      <c r="H1199" t="s">
        <v>1144</v>
      </c>
      <c r="I1199" t="s">
        <v>1144</v>
      </c>
      <c r="J1199" t="s">
        <v>1144</v>
      </c>
      <c r="K1199" t="s">
        <v>1144</v>
      </c>
      <c r="L1199">
        <v>3.65</v>
      </c>
      <c r="M1199">
        <v>19.670000000000002</v>
      </c>
      <c r="N1199">
        <v>0</v>
      </c>
      <c r="O1199" s="56">
        <v>0</v>
      </c>
      <c r="P1199" s="56">
        <v>0</v>
      </c>
      <c r="Q1199">
        <v>1</v>
      </c>
      <c r="R1199">
        <v>1</v>
      </c>
      <c r="S1199">
        <v>11</v>
      </c>
      <c r="T1199">
        <v>8</v>
      </c>
      <c r="U1199">
        <v>3</v>
      </c>
      <c r="V1199">
        <v>1</v>
      </c>
      <c r="X1199" t="s">
        <v>7755</v>
      </c>
      <c r="AA1199">
        <v>0</v>
      </c>
      <c r="AB1199">
        <v>0</v>
      </c>
      <c r="AC1199">
        <v>0</v>
      </c>
      <c r="AD1199">
        <v>0</v>
      </c>
      <c r="AE1199">
        <v>0</v>
      </c>
      <c r="AF1199">
        <v>0</v>
      </c>
      <c r="AG1199">
        <v>0</v>
      </c>
      <c r="AJ1199" s="56"/>
      <c r="AK1199" s="56"/>
      <c r="AL1199" s="56"/>
      <c r="AP1199" t="s">
        <v>1155</v>
      </c>
      <c r="AR1199">
        <v>5</v>
      </c>
      <c r="AS1199" t="s">
        <v>1152</v>
      </c>
      <c r="AT1199">
        <v>1</v>
      </c>
      <c r="AV1199">
        <v>20</v>
      </c>
      <c r="AW1199">
        <v>13</v>
      </c>
      <c r="AX1199">
        <v>7</v>
      </c>
      <c r="AY1199" t="s">
        <v>1147</v>
      </c>
      <c r="AZ1199" t="s">
        <v>1147</v>
      </c>
      <c r="BA1199">
        <v>20</v>
      </c>
      <c r="BD1199">
        <v>1000000000</v>
      </c>
      <c r="BE1199">
        <v>40</v>
      </c>
      <c r="BF1199">
        <v>-1</v>
      </c>
      <c r="BG1199">
        <v>0</v>
      </c>
      <c r="BH1199">
        <v>0</v>
      </c>
      <c r="BI1199">
        <v>0</v>
      </c>
      <c r="BJ1199">
        <v>0</v>
      </c>
      <c r="BK1199">
        <v>0</v>
      </c>
      <c r="BL1199">
        <v>0</v>
      </c>
      <c r="BM1199">
        <v>40</v>
      </c>
      <c r="BN1199">
        <v>-1</v>
      </c>
      <c r="BO1199">
        <v>0</v>
      </c>
      <c r="BP1199">
        <v>0</v>
      </c>
      <c r="BR1199">
        <v>0</v>
      </c>
      <c r="BS1199">
        <v>5</v>
      </c>
      <c r="BX1199">
        <v>0</v>
      </c>
      <c r="BY1199">
        <v>73</v>
      </c>
      <c r="BZ1199">
        <v>0</v>
      </c>
      <c r="CA1199">
        <v>19.149999999999999</v>
      </c>
      <c r="CB1199">
        <v>0</v>
      </c>
      <c r="CC1199">
        <v>1</v>
      </c>
      <c r="CD1199" s="56">
        <v>42095</v>
      </c>
      <c r="CE1199" s="56">
        <v>42342</v>
      </c>
      <c r="CF1199" s="56">
        <v>42342</v>
      </c>
      <c r="CG1199" s="56">
        <v>42419</v>
      </c>
      <c r="CH1199" s="56"/>
      <c r="CI1199" s="56"/>
      <c r="CJ1199">
        <v>0</v>
      </c>
      <c r="CK1199">
        <v>0</v>
      </c>
      <c r="CL1199">
        <v>0</v>
      </c>
      <c r="CM1199">
        <v>0</v>
      </c>
      <c r="CN1199">
        <v>0</v>
      </c>
      <c r="CO1199">
        <v>0</v>
      </c>
      <c r="CP1199">
        <v>0.96</v>
      </c>
      <c r="CQ1199" t="s">
        <v>1154</v>
      </c>
      <c r="CR1199" t="s">
        <v>1153</v>
      </c>
      <c r="CS1199" t="s">
        <v>1748</v>
      </c>
      <c r="CT1199" t="s">
        <v>1397</v>
      </c>
      <c r="CU1199" t="s">
        <v>1396</v>
      </c>
      <c r="CV1199" t="s">
        <v>5046</v>
      </c>
      <c r="CW1199" t="s">
        <v>1738</v>
      </c>
      <c r="CX1199" t="s">
        <v>853</v>
      </c>
      <c r="DC1199" t="s">
        <v>1387</v>
      </c>
      <c r="DE1199" t="s">
        <v>1392</v>
      </c>
    </row>
    <row r="1200" spans="1:109" x14ac:dyDescent="0.25">
      <c r="A1200" t="s">
        <v>1025</v>
      </c>
      <c r="B1200">
        <v>2</v>
      </c>
      <c r="C1200" s="56">
        <v>42419</v>
      </c>
      <c r="D1200" t="s">
        <v>1153</v>
      </c>
      <c r="E1200" t="s">
        <v>5047</v>
      </c>
      <c r="G1200" t="s">
        <v>5048</v>
      </c>
      <c r="H1200" t="s">
        <v>1144</v>
      </c>
      <c r="I1200" t="s">
        <v>1144</v>
      </c>
      <c r="J1200" t="s">
        <v>1144</v>
      </c>
      <c r="K1200" t="s">
        <v>1144</v>
      </c>
      <c r="L1200">
        <v>39.49</v>
      </c>
      <c r="M1200">
        <v>88.13</v>
      </c>
      <c r="N1200">
        <v>0</v>
      </c>
      <c r="O1200" s="56">
        <v>0</v>
      </c>
      <c r="P1200" s="56">
        <v>0</v>
      </c>
      <c r="Q1200">
        <v>1</v>
      </c>
      <c r="R1200">
        <v>1</v>
      </c>
      <c r="S1200">
        <v>11</v>
      </c>
      <c r="T1200">
        <v>8</v>
      </c>
      <c r="U1200">
        <v>3</v>
      </c>
      <c r="V1200">
        <v>1</v>
      </c>
      <c r="X1200" t="s">
        <v>7755</v>
      </c>
      <c r="AA1200">
        <v>0</v>
      </c>
      <c r="AB1200">
        <v>0</v>
      </c>
      <c r="AC1200">
        <v>0</v>
      </c>
      <c r="AD1200">
        <v>0</v>
      </c>
      <c r="AE1200">
        <v>0</v>
      </c>
      <c r="AF1200">
        <v>0</v>
      </c>
      <c r="AG1200">
        <v>0</v>
      </c>
      <c r="AJ1200" s="56"/>
      <c r="AK1200" s="56"/>
      <c r="AL1200" s="56"/>
      <c r="AP1200" t="s">
        <v>1155</v>
      </c>
      <c r="AS1200" t="s">
        <v>1152</v>
      </c>
      <c r="AT1200">
        <v>1</v>
      </c>
      <c r="AV1200">
        <v>0</v>
      </c>
      <c r="AW1200">
        <v>0</v>
      </c>
      <c r="AX1200">
        <v>0</v>
      </c>
      <c r="AY1200" t="s">
        <v>1388</v>
      </c>
      <c r="AZ1200" t="s">
        <v>1388</v>
      </c>
      <c r="BA1200">
        <v>0</v>
      </c>
      <c r="BD1200">
        <v>1000000000</v>
      </c>
      <c r="BE1200">
        <v>0</v>
      </c>
      <c r="BF1200">
        <v>0</v>
      </c>
      <c r="BG1200">
        <v>0</v>
      </c>
      <c r="BH1200">
        <v>0</v>
      </c>
      <c r="BI1200">
        <v>0</v>
      </c>
      <c r="BJ1200">
        <v>0</v>
      </c>
      <c r="BK1200">
        <v>0</v>
      </c>
      <c r="BL1200">
        <v>0</v>
      </c>
      <c r="BM1200">
        <v>0</v>
      </c>
      <c r="BN1200">
        <v>0</v>
      </c>
      <c r="BO1200">
        <v>0</v>
      </c>
      <c r="BP1200">
        <v>0</v>
      </c>
      <c r="BR1200">
        <v>0</v>
      </c>
      <c r="BS1200">
        <v>0</v>
      </c>
      <c r="BX1200">
        <v>0</v>
      </c>
      <c r="BY1200">
        <v>0</v>
      </c>
      <c r="BZ1200">
        <v>0</v>
      </c>
      <c r="CA1200">
        <v>0</v>
      </c>
      <c r="CB1200">
        <v>0</v>
      </c>
      <c r="CC1200">
        <v>1</v>
      </c>
      <c r="CD1200" s="56">
        <v>42095</v>
      </c>
      <c r="CE1200" s="56">
        <v>42342</v>
      </c>
      <c r="CF1200" s="56">
        <v>42342</v>
      </c>
      <c r="CG1200" s="56">
        <v>42419</v>
      </c>
      <c r="CH1200" s="56"/>
      <c r="CI1200" s="56"/>
      <c r="CJ1200">
        <v>1</v>
      </c>
      <c r="CK1200">
        <v>0</v>
      </c>
      <c r="CL1200">
        <v>0.96</v>
      </c>
      <c r="CM1200">
        <v>0</v>
      </c>
      <c r="CN1200">
        <v>0</v>
      </c>
      <c r="CO1200">
        <v>0</v>
      </c>
      <c r="CP1200">
        <v>0</v>
      </c>
      <c r="CQ1200" t="s">
        <v>1154</v>
      </c>
      <c r="CR1200" t="s">
        <v>1153</v>
      </c>
      <c r="CS1200" t="s">
        <v>1748</v>
      </c>
      <c r="CT1200" t="s">
        <v>1397</v>
      </c>
      <c r="CU1200" t="s">
        <v>1396</v>
      </c>
      <c r="CV1200" t="s">
        <v>5049</v>
      </c>
      <c r="CW1200" t="s">
        <v>1738</v>
      </c>
      <c r="CX1200" t="s">
        <v>853</v>
      </c>
      <c r="DC1200" t="s">
        <v>1387</v>
      </c>
      <c r="DE1200" t="s">
        <v>1392</v>
      </c>
    </row>
    <row r="1201" spans="1:109" x14ac:dyDescent="0.25">
      <c r="A1201" t="s">
        <v>1025</v>
      </c>
      <c r="B1201">
        <v>1</v>
      </c>
      <c r="C1201" s="56">
        <v>42419</v>
      </c>
      <c r="D1201" t="s">
        <v>1153</v>
      </c>
      <c r="E1201" t="s">
        <v>5050</v>
      </c>
      <c r="G1201" t="s">
        <v>5051</v>
      </c>
      <c r="H1201" t="s">
        <v>1144</v>
      </c>
      <c r="I1201" t="s">
        <v>1144</v>
      </c>
      <c r="J1201" t="s">
        <v>1144</v>
      </c>
      <c r="K1201" t="s">
        <v>1144</v>
      </c>
      <c r="L1201">
        <v>16.61</v>
      </c>
      <c r="M1201">
        <v>50.68</v>
      </c>
      <c r="N1201">
        <v>0</v>
      </c>
      <c r="O1201" s="56">
        <v>0</v>
      </c>
      <c r="P1201" s="56">
        <v>0</v>
      </c>
      <c r="Q1201">
        <v>1</v>
      </c>
      <c r="R1201">
        <v>1</v>
      </c>
      <c r="S1201">
        <v>11</v>
      </c>
      <c r="T1201">
        <v>8</v>
      </c>
      <c r="U1201">
        <v>3</v>
      </c>
      <c r="V1201">
        <v>1</v>
      </c>
      <c r="X1201" t="s">
        <v>7755</v>
      </c>
      <c r="AA1201">
        <v>0</v>
      </c>
      <c r="AB1201">
        <v>0</v>
      </c>
      <c r="AC1201">
        <v>0</v>
      </c>
      <c r="AD1201">
        <v>0</v>
      </c>
      <c r="AE1201">
        <v>0</v>
      </c>
      <c r="AF1201">
        <v>0</v>
      </c>
      <c r="AG1201">
        <v>0</v>
      </c>
      <c r="AJ1201" s="56"/>
      <c r="AK1201" s="56"/>
      <c r="AL1201" s="56"/>
      <c r="AP1201" t="s">
        <v>1155</v>
      </c>
      <c r="AS1201" t="s">
        <v>1152</v>
      </c>
      <c r="AT1201">
        <v>1</v>
      </c>
      <c r="AV1201">
        <v>0</v>
      </c>
      <c r="AW1201">
        <v>0</v>
      </c>
      <c r="AX1201">
        <v>0</v>
      </c>
      <c r="AY1201" t="s">
        <v>1388</v>
      </c>
      <c r="AZ1201" t="s">
        <v>1388</v>
      </c>
      <c r="BA1201">
        <v>0</v>
      </c>
      <c r="BD1201">
        <v>1000000000</v>
      </c>
      <c r="BE1201">
        <v>0</v>
      </c>
      <c r="BF1201">
        <v>0</v>
      </c>
      <c r="BG1201">
        <v>0</v>
      </c>
      <c r="BH1201">
        <v>0</v>
      </c>
      <c r="BI1201">
        <v>0</v>
      </c>
      <c r="BJ1201">
        <v>0</v>
      </c>
      <c r="BK1201">
        <v>0</v>
      </c>
      <c r="BL1201">
        <v>0</v>
      </c>
      <c r="BM1201">
        <v>0</v>
      </c>
      <c r="BN1201">
        <v>0</v>
      </c>
      <c r="BO1201">
        <v>0</v>
      </c>
      <c r="BP1201">
        <v>0</v>
      </c>
      <c r="BR1201">
        <v>0</v>
      </c>
      <c r="BS1201">
        <v>0</v>
      </c>
      <c r="BX1201">
        <v>0</v>
      </c>
      <c r="BY1201">
        <v>0</v>
      </c>
      <c r="BZ1201">
        <v>0</v>
      </c>
      <c r="CA1201">
        <v>0</v>
      </c>
      <c r="CB1201">
        <v>0</v>
      </c>
      <c r="CC1201">
        <v>1</v>
      </c>
      <c r="CD1201" s="56">
        <v>42095</v>
      </c>
      <c r="CE1201" s="56">
        <v>42342</v>
      </c>
      <c r="CF1201" s="56">
        <v>42342</v>
      </c>
      <c r="CG1201" s="56">
        <v>42419</v>
      </c>
      <c r="CH1201" s="56"/>
      <c r="CI1201" s="56"/>
      <c r="CJ1201">
        <v>1</v>
      </c>
      <c r="CK1201">
        <v>0</v>
      </c>
      <c r="CL1201">
        <v>0.95</v>
      </c>
      <c r="CM1201">
        <v>0</v>
      </c>
      <c r="CN1201">
        <v>0</v>
      </c>
      <c r="CO1201">
        <v>0</v>
      </c>
      <c r="CP1201">
        <v>0</v>
      </c>
      <c r="CQ1201" t="s">
        <v>1154</v>
      </c>
      <c r="CR1201" t="s">
        <v>1153</v>
      </c>
      <c r="CS1201" t="s">
        <v>1725</v>
      </c>
      <c r="CT1201" t="s">
        <v>1397</v>
      </c>
      <c r="CU1201" t="s">
        <v>1396</v>
      </c>
      <c r="CV1201" t="s">
        <v>5052</v>
      </c>
      <c r="CW1201" t="s">
        <v>1738</v>
      </c>
      <c r="CX1201" t="s">
        <v>853</v>
      </c>
      <c r="DC1201" t="s">
        <v>1387</v>
      </c>
      <c r="DE1201" t="s">
        <v>1728</v>
      </c>
    </row>
    <row r="1202" spans="1:109" x14ac:dyDescent="0.25">
      <c r="A1202" t="s">
        <v>1025</v>
      </c>
      <c r="B1202">
        <v>6</v>
      </c>
      <c r="C1202" s="56">
        <v>42419</v>
      </c>
      <c r="D1202" t="s">
        <v>1153</v>
      </c>
      <c r="E1202" t="s">
        <v>5053</v>
      </c>
      <c r="G1202" t="s">
        <v>5054</v>
      </c>
      <c r="H1202" t="s">
        <v>1144</v>
      </c>
      <c r="I1202" t="s">
        <v>1144</v>
      </c>
      <c r="J1202" t="s">
        <v>1144</v>
      </c>
      <c r="K1202" t="s">
        <v>1144</v>
      </c>
      <c r="L1202">
        <v>25.09</v>
      </c>
      <c r="M1202">
        <v>52.5</v>
      </c>
      <c r="N1202">
        <v>0</v>
      </c>
      <c r="O1202" s="56">
        <v>0</v>
      </c>
      <c r="P1202" s="56">
        <v>0</v>
      </c>
      <c r="Q1202">
        <v>1</v>
      </c>
      <c r="R1202">
        <v>1</v>
      </c>
      <c r="S1202">
        <v>11</v>
      </c>
      <c r="T1202">
        <v>8</v>
      </c>
      <c r="U1202">
        <v>3</v>
      </c>
      <c r="V1202">
        <v>1</v>
      </c>
      <c r="X1202" t="s">
        <v>7755</v>
      </c>
      <c r="AA1202">
        <v>0</v>
      </c>
      <c r="AB1202">
        <v>0</v>
      </c>
      <c r="AC1202">
        <v>0</v>
      </c>
      <c r="AD1202">
        <v>0</v>
      </c>
      <c r="AE1202">
        <v>0</v>
      </c>
      <c r="AF1202">
        <v>2</v>
      </c>
      <c r="AG1202">
        <v>0</v>
      </c>
      <c r="AJ1202" s="56"/>
      <c r="AK1202" s="56"/>
      <c r="AL1202" s="56"/>
      <c r="AP1202" t="s">
        <v>1155</v>
      </c>
      <c r="AS1202" t="s">
        <v>1152</v>
      </c>
      <c r="AT1202">
        <v>1</v>
      </c>
      <c r="AV1202">
        <v>15</v>
      </c>
      <c r="AW1202">
        <v>10</v>
      </c>
      <c r="AX1202">
        <v>5</v>
      </c>
      <c r="AY1202" t="s">
        <v>1147</v>
      </c>
      <c r="AZ1202" t="s">
        <v>1147</v>
      </c>
      <c r="BA1202">
        <v>15</v>
      </c>
      <c r="BD1202">
        <v>1000000000</v>
      </c>
      <c r="BE1202">
        <v>20</v>
      </c>
      <c r="BF1202">
        <v>-0.33</v>
      </c>
      <c r="BG1202">
        <v>0</v>
      </c>
      <c r="BH1202">
        <v>0</v>
      </c>
      <c r="BI1202">
        <v>0</v>
      </c>
      <c r="BJ1202">
        <v>0</v>
      </c>
      <c r="BK1202">
        <v>0</v>
      </c>
      <c r="BL1202">
        <v>0</v>
      </c>
      <c r="BM1202">
        <v>20</v>
      </c>
      <c r="BN1202">
        <v>-0.33</v>
      </c>
      <c r="BO1202">
        <v>0</v>
      </c>
      <c r="BP1202">
        <v>0</v>
      </c>
      <c r="BR1202">
        <v>0</v>
      </c>
      <c r="BS1202">
        <v>4</v>
      </c>
      <c r="BX1202">
        <v>0</v>
      </c>
      <c r="BY1202">
        <v>125.45</v>
      </c>
      <c r="BZ1202">
        <v>0</v>
      </c>
      <c r="CA1202">
        <v>4.7699999999999996</v>
      </c>
      <c r="CB1202">
        <v>0</v>
      </c>
      <c r="CC1202">
        <v>1</v>
      </c>
      <c r="CD1202" s="56">
        <v>42095</v>
      </c>
      <c r="CE1202" s="56">
        <v>42342</v>
      </c>
      <c r="CF1202" s="56">
        <v>42342</v>
      </c>
      <c r="CG1202" s="56">
        <v>42419</v>
      </c>
      <c r="CH1202" s="56"/>
      <c r="CI1202" s="56"/>
      <c r="CJ1202">
        <v>0.17</v>
      </c>
      <c r="CK1202">
        <v>0</v>
      </c>
      <c r="CL1202">
        <v>0.03</v>
      </c>
      <c r="CM1202">
        <v>0</v>
      </c>
      <c r="CN1202">
        <v>0</v>
      </c>
      <c r="CO1202">
        <v>0</v>
      </c>
      <c r="CP1202">
        <v>0.95</v>
      </c>
      <c r="CQ1202" t="s">
        <v>1154</v>
      </c>
      <c r="CR1202" t="s">
        <v>1153</v>
      </c>
      <c r="CS1202" t="s">
        <v>1395</v>
      </c>
      <c r="CT1202" t="s">
        <v>1397</v>
      </c>
      <c r="CU1202" t="s">
        <v>1396</v>
      </c>
      <c r="CV1202" t="s">
        <v>5055</v>
      </c>
      <c r="CW1202" t="s">
        <v>1157</v>
      </c>
      <c r="CX1202" t="s">
        <v>853</v>
      </c>
      <c r="DC1202" t="s">
        <v>1158</v>
      </c>
      <c r="DE1202" t="s">
        <v>1392</v>
      </c>
    </row>
    <row r="1203" spans="1:109" x14ac:dyDescent="0.25">
      <c r="A1203" t="s">
        <v>1025</v>
      </c>
      <c r="B1203">
        <v>2</v>
      </c>
      <c r="C1203" s="56">
        <v>42419</v>
      </c>
      <c r="D1203" t="s">
        <v>1153</v>
      </c>
      <c r="E1203" t="s">
        <v>5056</v>
      </c>
      <c r="G1203" t="s">
        <v>5057</v>
      </c>
      <c r="H1203" t="s">
        <v>1144</v>
      </c>
      <c r="I1203" t="s">
        <v>1144</v>
      </c>
      <c r="J1203" t="s">
        <v>1144</v>
      </c>
      <c r="K1203" t="s">
        <v>1144</v>
      </c>
      <c r="L1203">
        <v>3.59</v>
      </c>
      <c r="M1203">
        <v>11.28</v>
      </c>
      <c r="N1203">
        <v>0</v>
      </c>
      <c r="O1203" s="56">
        <v>0</v>
      </c>
      <c r="P1203" s="56">
        <v>0</v>
      </c>
      <c r="Q1203">
        <v>1</v>
      </c>
      <c r="R1203">
        <v>1</v>
      </c>
      <c r="S1203">
        <v>11</v>
      </c>
      <c r="T1203">
        <v>8</v>
      </c>
      <c r="U1203">
        <v>3</v>
      </c>
      <c r="V1203">
        <v>1</v>
      </c>
      <c r="X1203" t="s">
        <v>7755</v>
      </c>
      <c r="AA1203">
        <v>0</v>
      </c>
      <c r="AB1203">
        <v>0</v>
      </c>
      <c r="AC1203">
        <v>0</v>
      </c>
      <c r="AD1203">
        <v>0</v>
      </c>
      <c r="AE1203">
        <v>0</v>
      </c>
      <c r="AF1203">
        <v>0</v>
      </c>
      <c r="AG1203">
        <v>0</v>
      </c>
      <c r="AJ1203" s="56"/>
      <c r="AK1203" s="56"/>
      <c r="AL1203" s="56"/>
      <c r="AP1203" t="s">
        <v>1155</v>
      </c>
      <c r="AR1203">
        <v>5</v>
      </c>
      <c r="AS1203" t="s">
        <v>1152</v>
      </c>
      <c r="AT1203">
        <v>1</v>
      </c>
      <c r="AV1203">
        <v>16</v>
      </c>
      <c r="AW1203">
        <v>11</v>
      </c>
      <c r="AX1203">
        <v>5</v>
      </c>
      <c r="AY1203" t="s">
        <v>1147</v>
      </c>
      <c r="AZ1203" t="s">
        <v>1147</v>
      </c>
      <c r="BA1203">
        <v>16</v>
      </c>
      <c r="BD1203">
        <v>1000000000</v>
      </c>
      <c r="BE1203">
        <v>29</v>
      </c>
      <c r="BF1203">
        <v>-0.81</v>
      </c>
      <c r="BG1203">
        <v>0</v>
      </c>
      <c r="BH1203">
        <v>0</v>
      </c>
      <c r="BI1203">
        <v>0</v>
      </c>
      <c r="BJ1203">
        <v>0</v>
      </c>
      <c r="BK1203">
        <v>0</v>
      </c>
      <c r="BL1203">
        <v>0</v>
      </c>
      <c r="BM1203">
        <v>29</v>
      </c>
      <c r="BN1203">
        <v>-0.81</v>
      </c>
      <c r="BO1203">
        <v>0</v>
      </c>
      <c r="BP1203">
        <v>0</v>
      </c>
      <c r="BR1203">
        <v>0</v>
      </c>
      <c r="BS1203">
        <v>4</v>
      </c>
      <c r="BX1203">
        <v>0</v>
      </c>
      <c r="BY1203">
        <v>46.67</v>
      </c>
      <c r="BZ1203">
        <v>0</v>
      </c>
      <c r="CA1203">
        <v>9.35</v>
      </c>
      <c r="CB1203">
        <v>0</v>
      </c>
      <c r="CC1203">
        <v>1</v>
      </c>
      <c r="CD1203" s="56">
        <v>42095</v>
      </c>
      <c r="CE1203" s="56">
        <v>42342</v>
      </c>
      <c r="CF1203" s="56">
        <v>42342</v>
      </c>
      <c r="CG1203" s="56">
        <v>42419</v>
      </c>
      <c r="CH1203" s="56"/>
      <c r="CI1203" s="56"/>
      <c r="CJ1203">
        <v>0</v>
      </c>
      <c r="CK1203">
        <v>0</v>
      </c>
      <c r="CL1203">
        <v>0</v>
      </c>
      <c r="CM1203">
        <v>0</v>
      </c>
      <c r="CN1203">
        <v>0</v>
      </c>
      <c r="CO1203">
        <v>0</v>
      </c>
      <c r="CP1203">
        <v>0.96</v>
      </c>
      <c r="CQ1203" t="s">
        <v>1154</v>
      </c>
      <c r="CR1203" t="s">
        <v>1153</v>
      </c>
      <c r="CS1203" t="s">
        <v>1748</v>
      </c>
      <c r="CT1203" t="s">
        <v>1397</v>
      </c>
      <c r="CU1203" t="s">
        <v>1396</v>
      </c>
      <c r="CV1203" t="s">
        <v>7697</v>
      </c>
      <c r="CW1203" t="s">
        <v>1727</v>
      </c>
      <c r="CX1203" t="s">
        <v>853</v>
      </c>
      <c r="DC1203" t="s">
        <v>1387</v>
      </c>
      <c r="DE1203" t="s">
        <v>1392</v>
      </c>
    </row>
    <row r="1204" spans="1:109" x14ac:dyDescent="0.25">
      <c r="A1204" t="s">
        <v>1025</v>
      </c>
      <c r="B1204">
        <v>1</v>
      </c>
      <c r="C1204" s="56">
        <v>42419</v>
      </c>
      <c r="D1204" t="s">
        <v>1153</v>
      </c>
      <c r="E1204" t="s">
        <v>5058</v>
      </c>
      <c r="G1204" t="s">
        <v>5059</v>
      </c>
      <c r="H1204" t="s">
        <v>1144</v>
      </c>
      <c r="I1204" t="s">
        <v>1144</v>
      </c>
      <c r="J1204" t="s">
        <v>1144</v>
      </c>
      <c r="K1204" t="s">
        <v>1144</v>
      </c>
      <c r="L1204">
        <v>8.5299999999999994</v>
      </c>
      <c r="M1204">
        <v>26.83</v>
      </c>
      <c r="N1204">
        <v>0</v>
      </c>
      <c r="O1204" s="56">
        <v>0</v>
      </c>
      <c r="P1204" s="56">
        <v>0</v>
      </c>
      <c r="Q1204">
        <v>1</v>
      </c>
      <c r="R1204">
        <v>1</v>
      </c>
      <c r="S1204">
        <v>11</v>
      </c>
      <c r="T1204">
        <v>8</v>
      </c>
      <c r="U1204">
        <v>3</v>
      </c>
      <c r="V1204">
        <v>1</v>
      </c>
      <c r="X1204" t="s">
        <v>7659</v>
      </c>
      <c r="AA1204">
        <v>0</v>
      </c>
      <c r="AB1204">
        <v>0</v>
      </c>
      <c r="AC1204">
        <v>0</v>
      </c>
      <c r="AD1204">
        <v>0</v>
      </c>
      <c r="AE1204">
        <v>0</v>
      </c>
      <c r="AF1204">
        <v>0</v>
      </c>
      <c r="AG1204">
        <v>0</v>
      </c>
      <c r="AJ1204" s="56"/>
      <c r="AK1204" s="56"/>
      <c r="AL1204" s="56"/>
      <c r="AP1204" t="s">
        <v>1155</v>
      </c>
      <c r="AR1204">
        <v>2</v>
      </c>
      <c r="AS1204" t="s">
        <v>1152</v>
      </c>
      <c r="AT1204">
        <v>1</v>
      </c>
      <c r="AV1204">
        <v>7</v>
      </c>
      <c r="AW1204">
        <v>5</v>
      </c>
      <c r="AX1204">
        <v>2</v>
      </c>
      <c r="AY1204" t="s">
        <v>1147</v>
      </c>
      <c r="AZ1204" t="s">
        <v>1147</v>
      </c>
      <c r="BA1204">
        <v>10</v>
      </c>
      <c r="BD1204">
        <v>1000000000</v>
      </c>
      <c r="BE1204">
        <v>10</v>
      </c>
      <c r="BF1204">
        <v>-0.43</v>
      </c>
      <c r="BG1204">
        <v>0</v>
      </c>
      <c r="BH1204">
        <v>0</v>
      </c>
      <c r="BI1204">
        <v>0</v>
      </c>
      <c r="BJ1204">
        <v>0</v>
      </c>
      <c r="BK1204">
        <v>0</v>
      </c>
      <c r="BL1204">
        <v>0</v>
      </c>
      <c r="BM1204">
        <v>10</v>
      </c>
      <c r="BN1204">
        <v>-0.43</v>
      </c>
      <c r="BO1204">
        <v>0</v>
      </c>
      <c r="BP1204">
        <v>0</v>
      </c>
      <c r="BR1204">
        <v>0</v>
      </c>
      <c r="BS1204">
        <v>2</v>
      </c>
      <c r="BX1204">
        <v>0</v>
      </c>
      <c r="BY1204">
        <v>25.59</v>
      </c>
      <c r="BZ1204">
        <v>0</v>
      </c>
      <c r="CA1204">
        <v>9.36</v>
      </c>
      <c r="CB1204">
        <v>0</v>
      </c>
      <c r="CC1204">
        <v>1</v>
      </c>
      <c r="CD1204" s="56">
        <v>42342</v>
      </c>
      <c r="CE1204" s="56">
        <v>42342</v>
      </c>
      <c r="CF1204" s="56">
        <v>42342</v>
      </c>
      <c r="CG1204" s="56">
        <v>42419</v>
      </c>
      <c r="CH1204" s="56"/>
      <c r="CI1204" s="56"/>
      <c r="CJ1204">
        <v>0</v>
      </c>
      <c r="CK1204">
        <v>0</v>
      </c>
      <c r="CL1204">
        <v>0</v>
      </c>
      <c r="CM1204">
        <v>0</v>
      </c>
      <c r="CN1204">
        <v>0</v>
      </c>
      <c r="CO1204">
        <v>0</v>
      </c>
      <c r="CP1204">
        <v>0.95</v>
      </c>
      <c r="CQ1204" t="s">
        <v>1154</v>
      </c>
      <c r="CR1204" t="s">
        <v>1153</v>
      </c>
      <c r="CS1204" t="s">
        <v>1725</v>
      </c>
      <c r="CT1204" t="s">
        <v>1397</v>
      </c>
      <c r="CU1204" t="s">
        <v>1396</v>
      </c>
      <c r="CV1204" t="s">
        <v>5060</v>
      </c>
      <c r="CW1204" t="s">
        <v>1390</v>
      </c>
      <c r="CX1204" t="s">
        <v>853</v>
      </c>
      <c r="DC1204" t="s">
        <v>1387</v>
      </c>
      <c r="DE1204" t="s">
        <v>1728</v>
      </c>
    </row>
    <row r="1205" spans="1:109" x14ac:dyDescent="0.25">
      <c r="A1205" t="s">
        <v>1025</v>
      </c>
      <c r="B1205">
        <v>1</v>
      </c>
      <c r="C1205" s="56">
        <v>42419</v>
      </c>
      <c r="D1205" t="s">
        <v>1153</v>
      </c>
      <c r="E1205" t="s">
        <v>5061</v>
      </c>
      <c r="G1205" t="s">
        <v>5062</v>
      </c>
      <c r="H1205" t="s">
        <v>1144</v>
      </c>
      <c r="I1205" t="s">
        <v>1144</v>
      </c>
      <c r="J1205" t="s">
        <v>1144</v>
      </c>
      <c r="K1205" t="s">
        <v>1144</v>
      </c>
      <c r="L1205">
        <v>5.01</v>
      </c>
      <c r="M1205">
        <v>7.53</v>
      </c>
      <c r="N1205">
        <v>0</v>
      </c>
      <c r="O1205" s="56">
        <v>0</v>
      </c>
      <c r="P1205" s="56">
        <v>0</v>
      </c>
      <c r="Q1205">
        <v>1</v>
      </c>
      <c r="R1205">
        <v>1</v>
      </c>
      <c r="S1205">
        <v>11</v>
      </c>
      <c r="T1205">
        <v>8</v>
      </c>
      <c r="U1205">
        <v>3</v>
      </c>
      <c r="V1205">
        <v>1</v>
      </c>
      <c r="X1205" t="s">
        <v>7755</v>
      </c>
      <c r="AA1205">
        <v>0</v>
      </c>
      <c r="AB1205">
        <v>0</v>
      </c>
      <c r="AC1205">
        <v>0</v>
      </c>
      <c r="AD1205">
        <v>0</v>
      </c>
      <c r="AE1205">
        <v>0</v>
      </c>
      <c r="AF1205">
        <v>0</v>
      </c>
      <c r="AG1205">
        <v>0</v>
      </c>
      <c r="AJ1205" s="56"/>
      <c r="AK1205" s="56"/>
      <c r="AL1205" s="56"/>
      <c r="AP1205" t="s">
        <v>1155</v>
      </c>
      <c r="AR1205">
        <v>2</v>
      </c>
      <c r="AS1205" t="s">
        <v>1152</v>
      </c>
      <c r="AT1205">
        <v>1</v>
      </c>
      <c r="AV1205">
        <v>6</v>
      </c>
      <c r="AW1205">
        <v>4</v>
      </c>
      <c r="AX1205">
        <v>2</v>
      </c>
      <c r="AY1205" t="s">
        <v>1147</v>
      </c>
      <c r="AZ1205" t="s">
        <v>1147</v>
      </c>
      <c r="BA1205">
        <v>6</v>
      </c>
      <c r="BD1205">
        <v>1000000000</v>
      </c>
      <c r="BE1205">
        <v>7</v>
      </c>
      <c r="BF1205">
        <v>-0.17</v>
      </c>
      <c r="BG1205">
        <v>0</v>
      </c>
      <c r="BH1205">
        <v>0</v>
      </c>
      <c r="BI1205">
        <v>0</v>
      </c>
      <c r="BJ1205">
        <v>0</v>
      </c>
      <c r="BK1205">
        <v>0</v>
      </c>
      <c r="BL1205">
        <v>0</v>
      </c>
      <c r="BM1205">
        <v>7</v>
      </c>
      <c r="BN1205">
        <v>-0.17</v>
      </c>
      <c r="BO1205">
        <v>0</v>
      </c>
      <c r="BP1205">
        <v>0</v>
      </c>
      <c r="BR1205">
        <v>0</v>
      </c>
      <c r="BS1205">
        <v>2</v>
      </c>
      <c r="BX1205">
        <v>0</v>
      </c>
      <c r="BY1205">
        <v>5.01</v>
      </c>
      <c r="BZ1205">
        <v>0</v>
      </c>
      <c r="CA1205">
        <v>2.19</v>
      </c>
      <c r="CB1205">
        <v>0</v>
      </c>
      <c r="CC1205">
        <v>1</v>
      </c>
      <c r="CD1205" s="56">
        <v>42095</v>
      </c>
      <c r="CE1205" s="56">
        <v>42342</v>
      </c>
      <c r="CF1205" s="56">
        <v>42342</v>
      </c>
      <c r="CG1205" s="56">
        <v>42419</v>
      </c>
      <c r="CH1205" s="56"/>
      <c r="CI1205" s="56"/>
      <c r="CJ1205">
        <v>0</v>
      </c>
      <c r="CK1205">
        <v>0</v>
      </c>
      <c r="CL1205">
        <v>0</v>
      </c>
      <c r="CM1205">
        <v>0</v>
      </c>
      <c r="CN1205">
        <v>0</v>
      </c>
      <c r="CO1205">
        <v>0</v>
      </c>
      <c r="CP1205">
        <v>0.95</v>
      </c>
      <c r="CQ1205" t="s">
        <v>1154</v>
      </c>
      <c r="CR1205" t="s">
        <v>1153</v>
      </c>
      <c r="CS1205" t="s">
        <v>1725</v>
      </c>
      <c r="CT1205" t="s">
        <v>1397</v>
      </c>
      <c r="CU1205" t="s">
        <v>1396</v>
      </c>
      <c r="CV1205" t="s">
        <v>5063</v>
      </c>
      <c r="CW1205" t="s">
        <v>1390</v>
      </c>
      <c r="CX1205" t="s">
        <v>853</v>
      </c>
      <c r="DC1205" t="s">
        <v>1387</v>
      </c>
      <c r="DE1205" t="s">
        <v>1728</v>
      </c>
    </row>
    <row r="1206" spans="1:109" x14ac:dyDescent="0.25">
      <c r="A1206" t="s">
        <v>1025</v>
      </c>
      <c r="B1206">
        <v>1</v>
      </c>
      <c r="C1206" s="56">
        <v>42419</v>
      </c>
      <c r="D1206" t="s">
        <v>1153</v>
      </c>
      <c r="E1206" t="s">
        <v>5064</v>
      </c>
      <c r="G1206" t="s">
        <v>5065</v>
      </c>
      <c r="H1206" t="s">
        <v>1144</v>
      </c>
      <c r="I1206" t="s">
        <v>1144</v>
      </c>
      <c r="J1206" t="s">
        <v>1144</v>
      </c>
      <c r="K1206" t="s">
        <v>1144</v>
      </c>
      <c r="L1206">
        <v>13.13</v>
      </c>
      <c r="M1206">
        <v>37.14</v>
      </c>
      <c r="N1206">
        <v>0</v>
      </c>
      <c r="O1206" s="56">
        <v>0</v>
      </c>
      <c r="P1206" s="56">
        <v>0</v>
      </c>
      <c r="Q1206">
        <v>1</v>
      </c>
      <c r="R1206">
        <v>1</v>
      </c>
      <c r="S1206">
        <v>11</v>
      </c>
      <c r="T1206">
        <v>8</v>
      </c>
      <c r="U1206">
        <v>3</v>
      </c>
      <c r="V1206">
        <v>1</v>
      </c>
      <c r="X1206" t="s">
        <v>7755</v>
      </c>
      <c r="AA1206">
        <v>0</v>
      </c>
      <c r="AB1206">
        <v>0</v>
      </c>
      <c r="AC1206">
        <v>0</v>
      </c>
      <c r="AD1206">
        <v>0</v>
      </c>
      <c r="AE1206">
        <v>0</v>
      </c>
      <c r="AF1206">
        <v>0</v>
      </c>
      <c r="AG1206">
        <v>0</v>
      </c>
      <c r="AJ1206" s="56"/>
      <c r="AK1206" s="56"/>
      <c r="AL1206" s="56"/>
      <c r="AP1206" t="s">
        <v>1155</v>
      </c>
      <c r="AS1206" t="s">
        <v>1152</v>
      </c>
      <c r="AT1206">
        <v>1</v>
      </c>
      <c r="AV1206">
        <v>0</v>
      </c>
      <c r="AW1206">
        <v>0</v>
      </c>
      <c r="AX1206">
        <v>0</v>
      </c>
      <c r="AY1206" t="s">
        <v>1388</v>
      </c>
      <c r="AZ1206" t="s">
        <v>1388</v>
      </c>
      <c r="BA1206">
        <v>0</v>
      </c>
      <c r="BD1206">
        <v>1000000000</v>
      </c>
      <c r="BE1206">
        <v>0</v>
      </c>
      <c r="BF1206">
        <v>0</v>
      </c>
      <c r="BG1206">
        <v>0</v>
      </c>
      <c r="BH1206">
        <v>0</v>
      </c>
      <c r="BI1206">
        <v>0</v>
      </c>
      <c r="BJ1206">
        <v>0</v>
      </c>
      <c r="BK1206">
        <v>0</v>
      </c>
      <c r="BL1206">
        <v>0</v>
      </c>
      <c r="BM1206">
        <v>0</v>
      </c>
      <c r="BN1206">
        <v>0</v>
      </c>
      <c r="BO1206">
        <v>0</v>
      </c>
      <c r="BP1206">
        <v>0</v>
      </c>
      <c r="BR1206">
        <v>0</v>
      </c>
      <c r="BS1206">
        <v>0</v>
      </c>
      <c r="BX1206">
        <v>0</v>
      </c>
      <c r="BY1206">
        <v>0</v>
      </c>
      <c r="BZ1206">
        <v>0</v>
      </c>
      <c r="CA1206">
        <v>0</v>
      </c>
      <c r="CB1206">
        <v>0</v>
      </c>
      <c r="CC1206">
        <v>1</v>
      </c>
      <c r="CD1206" s="56">
        <v>42095</v>
      </c>
      <c r="CE1206" s="56">
        <v>42342</v>
      </c>
      <c r="CF1206" s="56">
        <v>42342</v>
      </c>
      <c r="CG1206" s="56">
        <v>42419</v>
      </c>
      <c r="CH1206" s="56"/>
      <c r="CI1206" s="56"/>
      <c r="CJ1206">
        <v>1</v>
      </c>
      <c r="CK1206">
        <v>0</v>
      </c>
      <c r="CL1206">
        <v>0.95</v>
      </c>
      <c r="CM1206">
        <v>0</v>
      </c>
      <c r="CN1206">
        <v>0</v>
      </c>
      <c r="CO1206">
        <v>0</v>
      </c>
      <c r="CP1206">
        <v>0</v>
      </c>
      <c r="CQ1206" t="s">
        <v>1154</v>
      </c>
      <c r="CR1206" t="s">
        <v>1153</v>
      </c>
      <c r="CS1206" t="s">
        <v>1725</v>
      </c>
      <c r="CT1206" t="s">
        <v>1397</v>
      </c>
      <c r="CU1206" t="s">
        <v>1396</v>
      </c>
      <c r="CV1206" t="s">
        <v>5066</v>
      </c>
      <c r="CW1206" t="s">
        <v>1390</v>
      </c>
      <c r="CX1206" t="s">
        <v>853</v>
      </c>
      <c r="DC1206" t="s">
        <v>1387</v>
      </c>
      <c r="DE1206" t="s">
        <v>1728</v>
      </c>
    </row>
    <row r="1207" spans="1:109" x14ac:dyDescent="0.25">
      <c r="A1207" t="s">
        <v>1025</v>
      </c>
      <c r="B1207">
        <v>1</v>
      </c>
      <c r="C1207" s="56">
        <v>42419</v>
      </c>
      <c r="D1207" t="s">
        <v>1153</v>
      </c>
      <c r="E1207" t="s">
        <v>5067</v>
      </c>
      <c r="G1207" t="s">
        <v>5068</v>
      </c>
      <c r="H1207" t="s">
        <v>1144</v>
      </c>
      <c r="I1207" t="s">
        <v>1144</v>
      </c>
      <c r="J1207" t="s">
        <v>1144</v>
      </c>
      <c r="K1207" t="s">
        <v>1144</v>
      </c>
      <c r="L1207">
        <v>2.5099999999999998</v>
      </c>
      <c r="M1207">
        <v>5.97</v>
      </c>
      <c r="N1207">
        <v>0</v>
      </c>
      <c r="O1207" s="56">
        <v>0</v>
      </c>
      <c r="P1207" s="56">
        <v>0</v>
      </c>
      <c r="Q1207">
        <v>1</v>
      </c>
      <c r="R1207">
        <v>1</v>
      </c>
      <c r="S1207">
        <v>11</v>
      </c>
      <c r="T1207">
        <v>8</v>
      </c>
      <c r="U1207">
        <v>3</v>
      </c>
      <c r="V1207">
        <v>1</v>
      </c>
      <c r="X1207" t="s">
        <v>7755</v>
      </c>
      <c r="AA1207">
        <v>0</v>
      </c>
      <c r="AB1207">
        <v>0</v>
      </c>
      <c r="AC1207">
        <v>0</v>
      </c>
      <c r="AD1207">
        <v>0</v>
      </c>
      <c r="AE1207">
        <v>0</v>
      </c>
      <c r="AF1207">
        <v>0</v>
      </c>
      <c r="AG1207">
        <v>0</v>
      </c>
      <c r="AJ1207" s="56"/>
      <c r="AK1207" s="56"/>
      <c r="AL1207" s="56"/>
      <c r="AP1207" t="s">
        <v>1155</v>
      </c>
      <c r="AS1207" t="s">
        <v>1152</v>
      </c>
      <c r="AT1207">
        <v>1</v>
      </c>
      <c r="AV1207">
        <v>5</v>
      </c>
      <c r="AW1207">
        <v>3</v>
      </c>
      <c r="AX1207">
        <v>2</v>
      </c>
      <c r="AY1207" t="s">
        <v>1147</v>
      </c>
      <c r="AZ1207" t="s">
        <v>1147</v>
      </c>
      <c r="BA1207">
        <v>5</v>
      </c>
      <c r="BD1207">
        <v>1000000000</v>
      </c>
      <c r="BE1207">
        <v>15</v>
      </c>
      <c r="BF1207">
        <v>-2</v>
      </c>
      <c r="BG1207">
        <v>0</v>
      </c>
      <c r="BH1207">
        <v>0</v>
      </c>
      <c r="BI1207">
        <v>0</v>
      </c>
      <c r="BJ1207">
        <v>0</v>
      </c>
      <c r="BK1207">
        <v>0</v>
      </c>
      <c r="BL1207">
        <v>0</v>
      </c>
      <c r="BM1207">
        <v>15</v>
      </c>
      <c r="BN1207">
        <v>-2</v>
      </c>
      <c r="BO1207">
        <v>0</v>
      </c>
      <c r="BP1207">
        <v>0</v>
      </c>
      <c r="BR1207">
        <v>0</v>
      </c>
      <c r="BS1207">
        <v>1</v>
      </c>
      <c r="BX1207">
        <v>0</v>
      </c>
      <c r="BY1207">
        <v>25.1</v>
      </c>
      <c r="BZ1207">
        <v>0</v>
      </c>
      <c r="CA1207">
        <v>6.02</v>
      </c>
      <c r="CB1207">
        <v>0</v>
      </c>
      <c r="CC1207">
        <v>1</v>
      </c>
      <c r="CD1207" s="56">
        <v>42095</v>
      </c>
      <c r="CE1207" s="56">
        <v>42342</v>
      </c>
      <c r="CF1207" s="56">
        <v>42342</v>
      </c>
      <c r="CG1207" s="56">
        <v>42419</v>
      </c>
      <c r="CH1207" s="56"/>
      <c r="CI1207" s="56"/>
      <c r="CJ1207">
        <v>0</v>
      </c>
      <c r="CK1207">
        <v>0</v>
      </c>
      <c r="CL1207">
        <v>0</v>
      </c>
      <c r="CM1207">
        <v>0</v>
      </c>
      <c r="CN1207">
        <v>0</v>
      </c>
      <c r="CO1207">
        <v>0</v>
      </c>
      <c r="CP1207">
        <v>0.95</v>
      </c>
      <c r="CQ1207" t="s">
        <v>1154</v>
      </c>
      <c r="CR1207" t="s">
        <v>1153</v>
      </c>
      <c r="CS1207" t="s">
        <v>1725</v>
      </c>
      <c r="CT1207" t="s">
        <v>1397</v>
      </c>
      <c r="CU1207" t="s">
        <v>1396</v>
      </c>
      <c r="CV1207" t="s">
        <v>5069</v>
      </c>
      <c r="CW1207" t="s">
        <v>1390</v>
      </c>
      <c r="CX1207" t="s">
        <v>853</v>
      </c>
      <c r="DC1207" t="s">
        <v>1387</v>
      </c>
      <c r="DE1207" t="s">
        <v>1728</v>
      </c>
    </row>
    <row r="1208" spans="1:109" x14ac:dyDescent="0.25">
      <c r="A1208" t="s">
        <v>1025</v>
      </c>
      <c r="B1208">
        <v>1</v>
      </c>
      <c r="C1208" s="56">
        <v>42419</v>
      </c>
      <c r="D1208" t="s">
        <v>1153</v>
      </c>
      <c r="E1208" t="s">
        <v>5070</v>
      </c>
      <c r="G1208" t="s">
        <v>5071</v>
      </c>
      <c r="H1208" t="s">
        <v>1144</v>
      </c>
      <c r="I1208" t="s">
        <v>1144</v>
      </c>
      <c r="J1208" t="s">
        <v>1144</v>
      </c>
      <c r="K1208" t="s">
        <v>1144</v>
      </c>
      <c r="L1208">
        <v>4.8</v>
      </c>
      <c r="M1208">
        <v>7.26</v>
      </c>
      <c r="N1208">
        <v>0</v>
      </c>
      <c r="O1208" s="56">
        <v>0</v>
      </c>
      <c r="P1208" s="56">
        <v>0</v>
      </c>
      <c r="Q1208">
        <v>1</v>
      </c>
      <c r="R1208">
        <v>1</v>
      </c>
      <c r="S1208">
        <v>11</v>
      </c>
      <c r="T1208">
        <v>8</v>
      </c>
      <c r="U1208">
        <v>3</v>
      </c>
      <c r="V1208">
        <v>1</v>
      </c>
      <c r="W1208" t="s">
        <v>1156</v>
      </c>
      <c r="X1208" t="s">
        <v>7755</v>
      </c>
      <c r="AA1208">
        <v>0</v>
      </c>
      <c r="AB1208">
        <v>0</v>
      </c>
      <c r="AC1208">
        <v>0</v>
      </c>
      <c r="AD1208">
        <v>0</v>
      </c>
      <c r="AE1208">
        <v>0</v>
      </c>
      <c r="AF1208">
        <v>0</v>
      </c>
      <c r="AG1208">
        <v>0</v>
      </c>
      <c r="AJ1208" s="56"/>
      <c r="AK1208" s="56"/>
      <c r="AL1208" s="56"/>
      <c r="AP1208" t="s">
        <v>1155</v>
      </c>
      <c r="AS1208" t="s">
        <v>1152</v>
      </c>
      <c r="AT1208">
        <v>1</v>
      </c>
      <c r="AV1208">
        <v>5</v>
      </c>
      <c r="AW1208">
        <v>3</v>
      </c>
      <c r="AX1208">
        <v>2</v>
      </c>
      <c r="AY1208" t="s">
        <v>1148</v>
      </c>
      <c r="AZ1208" t="s">
        <v>1148</v>
      </c>
      <c r="BA1208">
        <v>5</v>
      </c>
      <c r="BD1208">
        <v>1000000000</v>
      </c>
      <c r="BE1208">
        <v>4</v>
      </c>
      <c r="BF1208">
        <v>0.2</v>
      </c>
      <c r="BG1208">
        <v>0</v>
      </c>
      <c r="BH1208">
        <v>0</v>
      </c>
      <c r="BI1208">
        <v>0</v>
      </c>
      <c r="BJ1208">
        <v>0</v>
      </c>
      <c r="BK1208">
        <v>0</v>
      </c>
      <c r="BL1208">
        <v>0</v>
      </c>
      <c r="BM1208">
        <v>4</v>
      </c>
      <c r="BN1208">
        <v>0.2</v>
      </c>
      <c r="BO1208">
        <v>0</v>
      </c>
      <c r="BP1208">
        <v>0</v>
      </c>
      <c r="BR1208">
        <v>1</v>
      </c>
      <c r="BS1208">
        <v>1</v>
      </c>
      <c r="BX1208">
        <v>0</v>
      </c>
      <c r="BY1208">
        <v>0</v>
      </c>
      <c r="BZ1208">
        <v>0</v>
      </c>
      <c r="CA1208">
        <v>2.2400000000000002</v>
      </c>
      <c r="CB1208">
        <v>0</v>
      </c>
      <c r="CC1208">
        <v>1</v>
      </c>
      <c r="CD1208" s="56">
        <v>42095</v>
      </c>
      <c r="CE1208" s="56">
        <v>42342</v>
      </c>
      <c r="CF1208" s="56">
        <v>42342</v>
      </c>
      <c r="CG1208" s="56">
        <v>42419</v>
      </c>
      <c r="CH1208" s="56"/>
      <c r="CI1208" s="56"/>
      <c r="CJ1208">
        <v>0.5</v>
      </c>
      <c r="CK1208">
        <v>0</v>
      </c>
      <c r="CL1208">
        <v>0</v>
      </c>
      <c r="CM1208">
        <v>0</v>
      </c>
      <c r="CN1208">
        <v>0.08</v>
      </c>
      <c r="CO1208">
        <v>0.21</v>
      </c>
      <c r="CP1208">
        <v>0.66</v>
      </c>
      <c r="CQ1208" t="s">
        <v>1154</v>
      </c>
      <c r="CR1208" t="s">
        <v>1153</v>
      </c>
      <c r="CS1208" t="s">
        <v>1725</v>
      </c>
      <c r="CT1208" t="s">
        <v>1397</v>
      </c>
      <c r="CU1208" t="s">
        <v>1396</v>
      </c>
      <c r="CV1208" t="s">
        <v>5072</v>
      </c>
      <c r="CW1208" t="s">
        <v>1390</v>
      </c>
      <c r="CX1208" t="s">
        <v>853</v>
      </c>
      <c r="DC1208" t="s">
        <v>1387</v>
      </c>
      <c r="DE1208" t="s">
        <v>1728</v>
      </c>
    </row>
    <row r="1209" spans="1:109" x14ac:dyDescent="0.25">
      <c r="A1209" t="s">
        <v>1025</v>
      </c>
      <c r="B1209">
        <v>1</v>
      </c>
      <c r="C1209" s="56">
        <v>42419</v>
      </c>
      <c r="D1209" t="s">
        <v>1153</v>
      </c>
      <c r="E1209" t="s">
        <v>5073</v>
      </c>
      <c r="G1209" t="s">
        <v>5074</v>
      </c>
      <c r="H1209" t="s">
        <v>1144</v>
      </c>
      <c r="I1209" t="s">
        <v>1144</v>
      </c>
      <c r="J1209" t="s">
        <v>1144</v>
      </c>
      <c r="K1209" t="s">
        <v>1144</v>
      </c>
      <c r="L1209">
        <v>2.08</v>
      </c>
      <c r="M1209">
        <v>7.29</v>
      </c>
      <c r="N1209">
        <v>0</v>
      </c>
      <c r="O1209" s="56">
        <v>0</v>
      </c>
      <c r="P1209" s="56">
        <v>0</v>
      </c>
      <c r="Q1209">
        <v>1</v>
      </c>
      <c r="R1209">
        <v>1</v>
      </c>
      <c r="S1209">
        <v>11</v>
      </c>
      <c r="T1209">
        <v>8</v>
      </c>
      <c r="U1209">
        <v>3</v>
      </c>
      <c r="V1209">
        <v>1</v>
      </c>
      <c r="X1209" t="s">
        <v>7659</v>
      </c>
      <c r="AA1209">
        <v>0</v>
      </c>
      <c r="AB1209">
        <v>0</v>
      </c>
      <c r="AC1209">
        <v>0</v>
      </c>
      <c r="AD1209">
        <v>0</v>
      </c>
      <c r="AE1209">
        <v>0</v>
      </c>
      <c r="AF1209">
        <v>0</v>
      </c>
      <c r="AG1209">
        <v>0</v>
      </c>
      <c r="AJ1209" s="56"/>
      <c r="AK1209" s="56"/>
      <c r="AL1209" s="56"/>
      <c r="AP1209" t="s">
        <v>1155</v>
      </c>
      <c r="AS1209" t="s">
        <v>1152</v>
      </c>
      <c r="AT1209">
        <v>1</v>
      </c>
      <c r="AV1209">
        <v>3</v>
      </c>
      <c r="AW1209">
        <v>2</v>
      </c>
      <c r="AX1209">
        <v>1</v>
      </c>
      <c r="AY1209" t="s">
        <v>1147</v>
      </c>
      <c r="AZ1209" t="s">
        <v>1147</v>
      </c>
      <c r="BA1209">
        <v>5</v>
      </c>
      <c r="BD1209">
        <v>1000000000</v>
      </c>
      <c r="BE1209">
        <v>5</v>
      </c>
      <c r="BF1209">
        <v>-0.67</v>
      </c>
      <c r="BG1209">
        <v>0</v>
      </c>
      <c r="BH1209">
        <v>0</v>
      </c>
      <c r="BI1209">
        <v>0</v>
      </c>
      <c r="BJ1209">
        <v>0</v>
      </c>
      <c r="BK1209">
        <v>0</v>
      </c>
      <c r="BL1209">
        <v>0</v>
      </c>
      <c r="BM1209">
        <v>5</v>
      </c>
      <c r="BN1209">
        <v>-0.67</v>
      </c>
      <c r="BO1209">
        <v>0</v>
      </c>
      <c r="BP1209">
        <v>0</v>
      </c>
      <c r="BR1209">
        <v>0</v>
      </c>
      <c r="BS1209">
        <v>1</v>
      </c>
      <c r="BX1209">
        <v>0</v>
      </c>
      <c r="BY1209">
        <v>4.16</v>
      </c>
      <c r="BZ1209">
        <v>0</v>
      </c>
      <c r="CA1209">
        <v>10.93</v>
      </c>
      <c r="CB1209">
        <v>0</v>
      </c>
      <c r="CC1209">
        <v>1</v>
      </c>
      <c r="CD1209" s="56">
        <v>42342</v>
      </c>
      <c r="CE1209" s="56">
        <v>42342</v>
      </c>
      <c r="CF1209" s="56">
        <v>42342</v>
      </c>
      <c r="CG1209" s="56">
        <v>42419</v>
      </c>
      <c r="CH1209" s="56"/>
      <c r="CI1209" s="56"/>
      <c r="CJ1209">
        <v>0</v>
      </c>
      <c r="CK1209">
        <v>0</v>
      </c>
      <c r="CL1209">
        <v>0</v>
      </c>
      <c r="CM1209">
        <v>0</v>
      </c>
      <c r="CN1209">
        <v>0</v>
      </c>
      <c r="CO1209">
        <v>0</v>
      </c>
      <c r="CP1209">
        <v>0.95</v>
      </c>
      <c r="CQ1209" t="s">
        <v>1154</v>
      </c>
      <c r="CR1209" t="s">
        <v>1153</v>
      </c>
      <c r="CS1209" t="s">
        <v>1725</v>
      </c>
      <c r="CT1209" t="s">
        <v>1397</v>
      </c>
      <c r="CU1209" t="s">
        <v>1396</v>
      </c>
      <c r="CV1209" t="s">
        <v>5075</v>
      </c>
      <c r="CW1209" t="s">
        <v>1390</v>
      </c>
      <c r="CX1209" t="s">
        <v>853</v>
      </c>
      <c r="DC1209" t="s">
        <v>1387</v>
      </c>
      <c r="DE1209" t="s">
        <v>1728</v>
      </c>
    </row>
    <row r="1210" spans="1:109" x14ac:dyDescent="0.25">
      <c r="A1210" t="s">
        <v>1025</v>
      </c>
      <c r="B1210">
        <v>1</v>
      </c>
      <c r="C1210" s="56">
        <v>42419</v>
      </c>
      <c r="D1210" t="s">
        <v>1153</v>
      </c>
      <c r="E1210" t="s">
        <v>5076</v>
      </c>
      <c r="G1210" t="s">
        <v>5077</v>
      </c>
      <c r="H1210" t="s">
        <v>1144</v>
      </c>
      <c r="I1210" t="s">
        <v>1144</v>
      </c>
      <c r="J1210" t="s">
        <v>1144</v>
      </c>
      <c r="K1210" t="s">
        <v>1144</v>
      </c>
      <c r="L1210">
        <v>8.11</v>
      </c>
      <c r="M1210">
        <v>18.32</v>
      </c>
      <c r="N1210">
        <v>0</v>
      </c>
      <c r="O1210" s="56">
        <v>0</v>
      </c>
      <c r="P1210" s="56">
        <v>0</v>
      </c>
      <c r="Q1210">
        <v>1</v>
      </c>
      <c r="R1210">
        <v>1</v>
      </c>
      <c r="S1210">
        <v>11</v>
      </c>
      <c r="T1210">
        <v>8</v>
      </c>
      <c r="U1210">
        <v>3</v>
      </c>
      <c r="V1210">
        <v>1</v>
      </c>
      <c r="X1210" t="s">
        <v>7755</v>
      </c>
      <c r="AA1210">
        <v>0</v>
      </c>
      <c r="AB1210">
        <v>0</v>
      </c>
      <c r="AC1210">
        <v>0</v>
      </c>
      <c r="AD1210">
        <v>0</v>
      </c>
      <c r="AE1210">
        <v>0</v>
      </c>
      <c r="AF1210">
        <v>0</v>
      </c>
      <c r="AG1210">
        <v>0</v>
      </c>
      <c r="AJ1210" s="56"/>
      <c r="AK1210" s="56"/>
      <c r="AL1210" s="56"/>
      <c r="AP1210" t="s">
        <v>1155</v>
      </c>
      <c r="AS1210" t="s">
        <v>1152</v>
      </c>
      <c r="AT1210">
        <v>1</v>
      </c>
      <c r="AV1210">
        <v>0</v>
      </c>
      <c r="AW1210">
        <v>0</v>
      </c>
      <c r="AX1210">
        <v>0</v>
      </c>
      <c r="AY1210" t="s">
        <v>1388</v>
      </c>
      <c r="AZ1210" t="s">
        <v>1388</v>
      </c>
      <c r="BA1210">
        <v>0</v>
      </c>
      <c r="BD1210">
        <v>1000000000</v>
      </c>
      <c r="BE1210">
        <v>0</v>
      </c>
      <c r="BF1210">
        <v>0</v>
      </c>
      <c r="BG1210">
        <v>0</v>
      </c>
      <c r="BH1210">
        <v>0</v>
      </c>
      <c r="BI1210">
        <v>0</v>
      </c>
      <c r="BJ1210">
        <v>0</v>
      </c>
      <c r="BK1210">
        <v>0</v>
      </c>
      <c r="BL1210">
        <v>0</v>
      </c>
      <c r="BM1210">
        <v>0</v>
      </c>
      <c r="BN1210">
        <v>0</v>
      </c>
      <c r="BO1210">
        <v>0</v>
      </c>
      <c r="BP1210">
        <v>0</v>
      </c>
      <c r="BR1210">
        <v>0</v>
      </c>
      <c r="BS1210">
        <v>0</v>
      </c>
      <c r="BX1210">
        <v>0</v>
      </c>
      <c r="BY1210">
        <v>0</v>
      </c>
      <c r="BZ1210">
        <v>0</v>
      </c>
      <c r="CA1210">
        <v>0</v>
      </c>
      <c r="CB1210">
        <v>0</v>
      </c>
      <c r="CC1210">
        <v>1</v>
      </c>
      <c r="CD1210" s="56">
        <v>42095</v>
      </c>
      <c r="CE1210" s="56">
        <v>42342</v>
      </c>
      <c r="CF1210" s="56">
        <v>42342</v>
      </c>
      <c r="CG1210" s="56">
        <v>42419</v>
      </c>
      <c r="CH1210" s="56"/>
      <c r="CI1210" s="56"/>
      <c r="CJ1210">
        <v>1</v>
      </c>
      <c r="CK1210">
        <v>0</v>
      </c>
      <c r="CL1210">
        <v>0.95</v>
      </c>
      <c r="CM1210">
        <v>0</v>
      </c>
      <c r="CN1210">
        <v>0</v>
      </c>
      <c r="CO1210">
        <v>0</v>
      </c>
      <c r="CP1210">
        <v>0</v>
      </c>
      <c r="CQ1210" t="s">
        <v>1154</v>
      </c>
      <c r="CR1210" t="s">
        <v>1153</v>
      </c>
      <c r="CS1210" t="s">
        <v>1725</v>
      </c>
      <c r="CT1210" t="s">
        <v>1397</v>
      </c>
      <c r="CU1210" t="s">
        <v>1396</v>
      </c>
      <c r="CV1210" t="s">
        <v>5078</v>
      </c>
      <c r="CW1210" t="s">
        <v>1390</v>
      </c>
      <c r="CX1210" t="s">
        <v>853</v>
      </c>
      <c r="DC1210" t="s">
        <v>1387</v>
      </c>
      <c r="DE1210" t="s">
        <v>1728</v>
      </c>
    </row>
    <row r="1211" spans="1:109" x14ac:dyDescent="0.25">
      <c r="A1211" t="s">
        <v>1025</v>
      </c>
      <c r="B1211">
        <v>1</v>
      </c>
      <c r="C1211" s="56">
        <v>42419</v>
      </c>
      <c r="D1211" t="s">
        <v>1153</v>
      </c>
      <c r="E1211" t="s">
        <v>5079</v>
      </c>
      <c r="G1211" t="s">
        <v>5080</v>
      </c>
      <c r="H1211" t="s">
        <v>1144</v>
      </c>
      <c r="I1211" t="s">
        <v>1144</v>
      </c>
      <c r="J1211" t="s">
        <v>1144</v>
      </c>
      <c r="K1211" t="s">
        <v>1144</v>
      </c>
      <c r="L1211">
        <v>6.18</v>
      </c>
      <c r="M1211">
        <v>16.11</v>
      </c>
      <c r="N1211">
        <v>0</v>
      </c>
      <c r="O1211" s="56">
        <v>0</v>
      </c>
      <c r="P1211" s="56">
        <v>0</v>
      </c>
      <c r="Q1211">
        <v>1</v>
      </c>
      <c r="R1211">
        <v>1</v>
      </c>
      <c r="S1211">
        <v>11</v>
      </c>
      <c r="T1211">
        <v>8</v>
      </c>
      <c r="U1211">
        <v>3</v>
      </c>
      <c r="V1211">
        <v>1</v>
      </c>
      <c r="X1211" t="s">
        <v>7755</v>
      </c>
      <c r="AA1211">
        <v>0</v>
      </c>
      <c r="AB1211">
        <v>0</v>
      </c>
      <c r="AC1211">
        <v>0</v>
      </c>
      <c r="AD1211">
        <v>0</v>
      </c>
      <c r="AE1211">
        <v>0</v>
      </c>
      <c r="AF1211">
        <v>0</v>
      </c>
      <c r="AG1211">
        <v>0</v>
      </c>
      <c r="AJ1211" s="56"/>
      <c r="AK1211" s="56"/>
      <c r="AL1211" s="56"/>
      <c r="AP1211" t="s">
        <v>1155</v>
      </c>
      <c r="AS1211" t="s">
        <v>1152</v>
      </c>
      <c r="AT1211">
        <v>1</v>
      </c>
      <c r="AV1211">
        <v>5</v>
      </c>
      <c r="AW1211">
        <v>3</v>
      </c>
      <c r="AX1211">
        <v>2</v>
      </c>
      <c r="AY1211" t="s">
        <v>1147</v>
      </c>
      <c r="AZ1211" t="s">
        <v>1147</v>
      </c>
      <c r="BA1211">
        <v>5</v>
      </c>
      <c r="BD1211">
        <v>1000000000</v>
      </c>
      <c r="BE1211">
        <v>15</v>
      </c>
      <c r="BF1211">
        <v>-2</v>
      </c>
      <c r="BG1211">
        <v>0</v>
      </c>
      <c r="BH1211">
        <v>0</v>
      </c>
      <c r="BI1211">
        <v>0</v>
      </c>
      <c r="BJ1211">
        <v>0</v>
      </c>
      <c r="BK1211">
        <v>0</v>
      </c>
      <c r="BL1211">
        <v>0</v>
      </c>
      <c r="BM1211">
        <v>15</v>
      </c>
      <c r="BN1211">
        <v>-2</v>
      </c>
      <c r="BO1211">
        <v>0</v>
      </c>
      <c r="BP1211">
        <v>0</v>
      </c>
      <c r="BR1211">
        <v>0</v>
      </c>
      <c r="BS1211">
        <v>1</v>
      </c>
      <c r="BX1211">
        <v>0</v>
      </c>
      <c r="BY1211">
        <v>61.8</v>
      </c>
      <c r="BZ1211">
        <v>0</v>
      </c>
      <c r="CA1211">
        <v>7.01</v>
      </c>
      <c r="CB1211">
        <v>0</v>
      </c>
      <c r="CC1211">
        <v>1</v>
      </c>
      <c r="CD1211" s="56">
        <v>42095</v>
      </c>
      <c r="CE1211" s="56">
        <v>42342</v>
      </c>
      <c r="CF1211" s="56">
        <v>42342</v>
      </c>
      <c r="CG1211" s="56">
        <v>42419</v>
      </c>
      <c r="CH1211" s="56"/>
      <c r="CI1211" s="56"/>
      <c r="CJ1211">
        <v>0</v>
      </c>
      <c r="CK1211">
        <v>0</v>
      </c>
      <c r="CL1211">
        <v>0</v>
      </c>
      <c r="CM1211">
        <v>0</v>
      </c>
      <c r="CN1211">
        <v>0</v>
      </c>
      <c r="CO1211">
        <v>0</v>
      </c>
      <c r="CP1211">
        <v>0.95</v>
      </c>
      <c r="CQ1211" t="s">
        <v>1154</v>
      </c>
      <c r="CR1211" t="s">
        <v>1153</v>
      </c>
      <c r="CS1211" t="s">
        <v>1725</v>
      </c>
      <c r="CT1211" t="s">
        <v>1397</v>
      </c>
      <c r="CU1211" t="s">
        <v>1396</v>
      </c>
      <c r="CV1211" t="s">
        <v>5081</v>
      </c>
      <c r="CW1211" t="s">
        <v>1390</v>
      </c>
      <c r="CX1211" t="s">
        <v>853</v>
      </c>
      <c r="DC1211" t="s">
        <v>1387</v>
      </c>
      <c r="DE1211" t="s">
        <v>1728</v>
      </c>
    </row>
    <row r="1212" spans="1:109" x14ac:dyDescent="0.25">
      <c r="A1212" t="s">
        <v>1025</v>
      </c>
      <c r="B1212">
        <v>6</v>
      </c>
      <c r="C1212" s="56">
        <v>42419</v>
      </c>
      <c r="D1212" t="s">
        <v>1153</v>
      </c>
      <c r="E1212" t="s">
        <v>1638</v>
      </c>
      <c r="G1212" t="s">
        <v>5082</v>
      </c>
      <c r="H1212" t="s">
        <v>1144</v>
      </c>
      <c r="I1212" t="s">
        <v>1144</v>
      </c>
      <c r="J1212" t="s">
        <v>1144</v>
      </c>
      <c r="K1212" t="s">
        <v>1144</v>
      </c>
      <c r="L1212">
        <v>4.1900000000000004</v>
      </c>
      <c r="M1212">
        <v>7.5</v>
      </c>
      <c r="N1212">
        <v>0</v>
      </c>
      <c r="O1212" s="56">
        <v>0</v>
      </c>
      <c r="P1212" s="56">
        <v>0</v>
      </c>
      <c r="Q1212">
        <v>1</v>
      </c>
      <c r="R1212">
        <v>1</v>
      </c>
      <c r="S1212">
        <v>11</v>
      </c>
      <c r="T1212">
        <v>8</v>
      </c>
      <c r="U1212">
        <v>3</v>
      </c>
      <c r="V1212">
        <v>1</v>
      </c>
      <c r="W1212" t="s">
        <v>1156</v>
      </c>
      <c r="X1212" t="s">
        <v>7755</v>
      </c>
      <c r="Y1212">
        <v>4207</v>
      </c>
      <c r="AA1212">
        <v>0</v>
      </c>
      <c r="AB1212">
        <v>0</v>
      </c>
      <c r="AC1212">
        <v>0</v>
      </c>
      <c r="AD1212">
        <v>0</v>
      </c>
      <c r="AE1212">
        <v>0</v>
      </c>
      <c r="AF1212">
        <v>2</v>
      </c>
      <c r="AG1212">
        <v>0</v>
      </c>
      <c r="AJ1212" s="56"/>
      <c r="AK1212" s="56"/>
      <c r="AL1212" s="56"/>
      <c r="AP1212" t="s">
        <v>1155</v>
      </c>
      <c r="AS1212" t="s">
        <v>1152</v>
      </c>
      <c r="AT1212">
        <v>1</v>
      </c>
      <c r="AV1212">
        <v>3163</v>
      </c>
      <c r="AW1212">
        <v>2103</v>
      </c>
      <c r="AX1212">
        <v>1044</v>
      </c>
      <c r="AY1212" t="s">
        <v>1145</v>
      </c>
      <c r="AZ1212" t="s">
        <v>1145</v>
      </c>
      <c r="BA1212">
        <v>3163</v>
      </c>
      <c r="BD1212">
        <v>1000000000</v>
      </c>
      <c r="BE1212">
        <v>1646</v>
      </c>
      <c r="BF1212">
        <v>0.48</v>
      </c>
      <c r="BG1212">
        <v>0</v>
      </c>
      <c r="BH1212">
        <v>0</v>
      </c>
      <c r="BI1212">
        <v>0</v>
      </c>
      <c r="BJ1212">
        <v>0</v>
      </c>
      <c r="BK1212">
        <v>0</v>
      </c>
      <c r="BL1212">
        <v>0</v>
      </c>
      <c r="BM1212">
        <v>1646</v>
      </c>
      <c r="BN1212">
        <v>0.48</v>
      </c>
      <c r="BO1212">
        <v>0</v>
      </c>
      <c r="BP1212">
        <v>0</v>
      </c>
      <c r="BR1212">
        <v>1517</v>
      </c>
      <c r="BS1212">
        <v>863</v>
      </c>
      <c r="BX1212">
        <v>0</v>
      </c>
      <c r="BY1212">
        <v>0</v>
      </c>
      <c r="BZ1212">
        <v>0</v>
      </c>
      <c r="CA1212">
        <v>3.45</v>
      </c>
      <c r="CB1212">
        <v>0</v>
      </c>
      <c r="CC1212">
        <v>1</v>
      </c>
      <c r="CD1212" s="56">
        <v>42095</v>
      </c>
      <c r="CE1212" s="56">
        <v>42342</v>
      </c>
      <c r="CF1212" s="56">
        <v>42342</v>
      </c>
      <c r="CG1212" s="56">
        <v>42419</v>
      </c>
      <c r="CH1212" s="56"/>
      <c r="CI1212" s="56"/>
      <c r="CJ1212">
        <v>1.1000000000000001</v>
      </c>
      <c r="CK1212">
        <v>42713</v>
      </c>
      <c r="CL1212">
        <v>0.03</v>
      </c>
      <c r="CM1212">
        <v>0.53</v>
      </c>
      <c r="CN1212">
        <v>0.42</v>
      </c>
      <c r="CO1212">
        <v>0</v>
      </c>
      <c r="CP1212">
        <v>0</v>
      </c>
      <c r="CQ1212" t="s">
        <v>1154</v>
      </c>
      <c r="CR1212" t="s">
        <v>1153</v>
      </c>
      <c r="CS1212" t="s">
        <v>1395</v>
      </c>
      <c r="CT1212" t="s">
        <v>1397</v>
      </c>
      <c r="CU1212" t="s">
        <v>1396</v>
      </c>
      <c r="CV1212" t="s">
        <v>5083</v>
      </c>
      <c r="CW1212" t="s">
        <v>3462</v>
      </c>
      <c r="CX1212" t="s">
        <v>853</v>
      </c>
      <c r="DC1212" t="s">
        <v>1389</v>
      </c>
      <c r="DE1212" t="s">
        <v>1392</v>
      </c>
    </row>
    <row r="1213" spans="1:109" x14ac:dyDescent="0.25">
      <c r="A1213" t="s">
        <v>1025</v>
      </c>
      <c r="B1213">
        <v>6</v>
      </c>
      <c r="C1213" s="56">
        <v>42419</v>
      </c>
      <c r="D1213" t="s">
        <v>1153</v>
      </c>
      <c r="E1213" t="s">
        <v>1639</v>
      </c>
      <c r="G1213" t="s">
        <v>5084</v>
      </c>
      <c r="H1213" t="s">
        <v>1144</v>
      </c>
      <c r="I1213" t="s">
        <v>1144</v>
      </c>
      <c r="J1213" t="s">
        <v>1144</v>
      </c>
      <c r="K1213" t="s">
        <v>1144</v>
      </c>
      <c r="L1213">
        <v>3.47</v>
      </c>
      <c r="M1213">
        <v>5.63</v>
      </c>
      <c r="N1213">
        <v>0</v>
      </c>
      <c r="O1213" s="56">
        <v>0</v>
      </c>
      <c r="P1213" s="56">
        <v>0</v>
      </c>
      <c r="Q1213">
        <v>1</v>
      </c>
      <c r="R1213">
        <v>1</v>
      </c>
      <c r="S1213">
        <v>11</v>
      </c>
      <c r="T1213">
        <v>8</v>
      </c>
      <c r="U1213">
        <v>3</v>
      </c>
      <c r="V1213">
        <v>1</v>
      </c>
      <c r="W1213" t="s">
        <v>1156</v>
      </c>
      <c r="X1213" t="s">
        <v>7755</v>
      </c>
      <c r="Y1213">
        <v>399</v>
      </c>
      <c r="AA1213">
        <v>0</v>
      </c>
      <c r="AB1213">
        <v>0</v>
      </c>
      <c r="AC1213">
        <v>0</v>
      </c>
      <c r="AD1213">
        <v>0</v>
      </c>
      <c r="AE1213">
        <v>0</v>
      </c>
      <c r="AF1213">
        <v>2</v>
      </c>
      <c r="AG1213">
        <v>0</v>
      </c>
      <c r="AJ1213" s="56"/>
      <c r="AK1213" s="56"/>
      <c r="AL1213" s="56"/>
      <c r="AP1213" t="s">
        <v>1155</v>
      </c>
      <c r="AR1213">
        <v>12</v>
      </c>
      <c r="AS1213" t="s">
        <v>1152</v>
      </c>
      <c r="AT1213">
        <v>1</v>
      </c>
      <c r="AV1213">
        <v>300</v>
      </c>
      <c r="AW1213">
        <v>200</v>
      </c>
      <c r="AX1213">
        <v>99</v>
      </c>
      <c r="AY1213" t="s">
        <v>1146</v>
      </c>
      <c r="AZ1213" t="s">
        <v>1146</v>
      </c>
      <c r="BA1213">
        <v>300</v>
      </c>
      <c r="BD1213">
        <v>1000000000</v>
      </c>
      <c r="BE1213">
        <v>21</v>
      </c>
      <c r="BF1213">
        <v>0.93</v>
      </c>
      <c r="BG1213">
        <v>0</v>
      </c>
      <c r="BH1213">
        <v>0</v>
      </c>
      <c r="BI1213">
        <v>0</v>
      </c>
      <c r="BJ1213">
        <v>0</v>
      </c>
      <c r="BK1213">
        <v>0</v>
      </c>
      <c r="BL1213">
        <v>0</v>
      </c>
      <c r="BM1213">
        <v>21</v>
      </c>
      <c r="BN1213">
        <v>0.93</v>
      </c>
      <c r="BO1213">
        <v>0</v>
      </c>
      <c r="BP1213">
        <v>0</v>
      </c>
      <c r="BR1213">
        <v>276</v>
      </c>
      <c r="BS1213">
        <v>82</v>
      </c>
      <c r="BX1213">
        <v>168.48</v>
      </c>
      <c r="BY1213">
        <v>0</v>
      </c>
      <c r="BZ1213">
        <v>0</v>
      </c>
      <c r="CA1213">
        <v>2.72</v>
      </c>
      <c r="CB1213">
        <v>0</v>
      </c>
      <c r="CC1213">
        <v>1</v>
      </c>
      <c r="CD1213" s="56">
        <v>42095</v>
      </c>
      <c r="CE1213" s="56">
        <v>42342</v>
      </c>
      <c r="CF1213" s="56">
        <v>42342</v>
      </c>
      <c r="CG1213" s="56">
        <v>42419</v>
      </c>
      <c r="CH1213" s="56"/>
      <c r="CI1213" s="56"/>
      <c r="CJ1213">
        <v>0.88</v>
      </c>
      <c r="CK1213">
        <v>5596</v>
      </c>
      <c r="CL1213">
        <v>0.03</v>
      </c>
      <c r="CM1213">
        <v>0.94</v>
      </c>
      <c r="CN1213">
        <v>0.01</v>
      </c>
      <c r="CO1213">
        <v>0</v>
      </c>
      <c r="CP1213">
        <v>0</v>
      </c>
      <c r="CQ1213" t="s">
        <v>1154</v>
      </c>
      <c r="CR1213" t="s">
        <v>1153</v>
      </c>
      <c r="CS1213" t="s">
        <v>1395</v>
      </c>
      <c r="CT1213" t="s">
        <v>1397</v>
      </c>
      <c r="CU1213" t="s">
        <v>1396</v>
      </c>
      <c r="CV1213" t="s">
        <v>5085</v>
      </c>
      <c r="CW1213" t="s">
        <v>3462</v>
      </c>
      <c r="CX1213" t="s">
        <v>853</v>
      </c>
      <c r="DC1213" t="s">
        <v>1389</v>
      </c>
      <c r="DE1213" t="s">
        <v>1728</v>
      </c>
    </row>
    <row r="1214" spans="1:109" x14ac:dyDescent="0.25">
      <c r="A1214" t="s">
        <v>1025</v>
      </c>
      <c r="B1214">
        <v>6</v>
      </c>
      <c r="C1214" s="56">
        <v>42419</v>
      </c>
      <c r="D1214" t="s">
        <v>1153</v>
      </c>
      <c r="E1214" t="s">
        <v>5086</v>
      </c>
      <c r="G1214" t="s">
        <v>5087</v>
      </c>
      <c r="H1214" t="s">
        <v>1144</v>
      </c>
      <c r="I1214" t="s">
        <v>1144</v>
      </c>
      <c r="J1214" t="s">
        <v>1144</v>
      </c>
      <c r="K1214" t="s">
        <v>1144</v>
      </c>
      <c r="L1214">
        <v>0.7</v>
      </c>
      <c r="M1214">
        <v>1.44</v>
      </c>
      <c r="N1214">
        <v>0</v>
      </c>
      <c r="O1214" s="56">
        <v>0</v>
      </c>
      <c r="P1214" s="56">
        <v>0</v>
      </c>
      <c r="Q1214">
        <v>1</v>
      </c>
      <c r="R1214">
        <v>1</v>
      </c>
      <c r="S1214">
        <v>11</v>
      </c>
      <c r="T1214">
        <v>8</v>
      </c>
      <c r="U1214">
        <v>3</v>
      </c>
      <c r="V1214">
        <v>1</v>
      </c>
      <c r="X1214" t="s">
        <v>7755</v>
      </c>
      <c r="AA1214">
        <v>0</v>
      </c>
      <c r="AB1214">
        <v>0</v>
      </c>
      <c r="AC1214">
        <v>0</v>
      </c>
      <c r="AD1214">
        <v>0</v>
      </c>
      <c r="AE1214">
        <v>0</v>
      </c>
      <c r="AF1214">
        <v>0</v>
      </c>
      <c r="AG1214">
        <v>0</v>
      </c>
      <c r="AJ1214" s="56"/>
      <c r="AK1214" s="56"/>
      <c r="AL1214" s="56"/>
      <c r="AP1214" t="s">
        <v>1155</v>
      </c>
      <c r="AS1214" t="s">
        <v>1152</v>
      </c>
      <c r="AT1214">
        <v>1</v>
      </c>
      <c r="AV1214">
        <v>0</v>
      </c>
      <c r="AW1214">
        <v>0</v>
      </c>
      <c r="AX1214">
        <v>0</v>
      </c>
      <c r="AY1214" t="s">
        <v>1388</v>
      </c>
      <c r="AZ1214" t="s">
        <v>1388</v>
      </c>
      <c r="BA1214">
        <v>0</v>
      </c>
      <c r="BD1214">
        <v>1000000000</v>
      </c>
      <c r="BE1214">
        <v>0</v>
      </c>
      <c r="BF1214">
        <v>0</v>
      </c>
      <c r="BG1214">
        <v>0</v>
      </c>
      <c r="BH1214">
        <v>0</v>
      </c>
      <c r="BI1214">
        <v>0</v>
      </c>
      <c r="BJ1214">
        <v>0</v>
      </c>
      <c r="BK1214">
        <v>0</v>
      </c>
      <c r="BL1214">
        <v>0</v>
      </c>
      <c r="BM1214">
        <v>0</v>
      </c>
      <c r="BN1214">
        <v>0</v>
      </c>
      <c r="BO1214">
        <v>0</v>
      </c>
      <c r="BP1214">
        <v>0</v>
      </c>
      <c r="BR1214">
        <v>0</v>
      </c>
      <c r="BS1214">
        <v>0</v>
      </c>
      <c r="BX1214">
        <v>0</v>
      </c>
      <c r="BY1214">
        <v>0</v>
      </c>
      <c r="BZ1214">
        <v>0</v>
      </c>
      <c r="CA1214">
        <v>0</v>
      </c>
      <c r="CB1214">
        <v>0</v>
      </c>
      <c r="CC1214">
        <v>1</v>
      </c>
      <c r="CD1214" s="56">
        <v>42095</v>
      </c>
      <c r="CE1214" s="56">
        <v>42342</v>
      </c>
      <c r="CF1214" s="56">
        <v>42342</v>
      </c>
      <c r="CG1214" s="56">
        <v>42419</v>
      </c>
      <c r="CH1214" s="56"/>
      <c r="CI1214" s="56"/>
      <c r="CJ1214">
        <v>1</v>
      </c>
      <c r="CK1214">
        <v>0</v>
      </c>
      <c r="CL1214">
        <v>0.97</v>
      </c>
      <c r="CM1214">
        <v>0</v>
      </c>
      <c r="CN1214">
        <v>0</v>
      </c>
      <c r="CO1214">
        <v>0</v>
      </c>
      <c r="CP1214">
        <v>0</v>
      </c>
      <c r="CQ1214" t="s">
        <v>1154</v>
      </c>
      <c r="CR1214" t="s">
        <v>1153</v>
      </c>
      <c r="CS1214" t="s">
        <v>1395</v>
      </c>
      <c r="CT1214" t="s">
        <v>1397</v>
      </c>
      <c r="CU1214" t="s">
        <v>1396</v>
      </c>
      <c r="CV1214" t="s">
        <v>5088</v>
      </c>
      <c r="CW1214" t="s">
        <v>1391</v>
      </c>
      <c r="CX1214" t="s">
        <v>853</v>
      </c>
      <c r="DC1214" t="s">
        <v>1389</v>
      </c>
      <c r="DE1214" t="s">
        <v>1392</v>
      </c>
    </row>
    <row r="1215" spans="1:109" x14ac:dyDescent="0.25">
      <c r="A1215" t="s">
        <v>1025</v>
      </c>
      <c r="B1215">
        <v>6</v>
      </c>
      <c r="C1215" s="56">
        <v>42419</v>
      </c>
      <c r="D1215" t="s">
        <v>1153</v>
      </c>
      <c r="E1215" t="s">
        <v>1640</v>
      </c>
      <c r="G1215" t="s">
        <v>5089</v>
      </c>
      <c r="H1215" t="s">
        <v>1144</v>
      </c>
      <c r="I1215" t="s">
        <v>1144</v>
      </c>
      <c r="J1215" t="s">
        <v>1144</v>
      </c>
      <c r="K1215" t="s">
        <v>1144</v>
      </c>
      <c r="L1215">
        <v>23.75</v>
      </c>
      <c r="M1215">
        <v>46</v>
      </c>
      <c r="N1215">
        <v>0</v>
      </c>
      <c r="O1215" s="56">
        <v>0</v>
      </c>
      <c r="P1215" s="56">
        <v>0</v>
      </c>
      <c r="Q1215">
        <v>1</v>
      </c>
      <c r="R1215">
        <v>1</v>
      </c>
      <c r="S1215">
        <v>11</v>
      </c>
      <c r="T1215">
        <v>8</v>
      </c>
      <c r="U1215">
        <v>3</v>
      </c>
      <c r="V1215">
        <v>1</v>
      </c>
      <c r="W1215" t="s">
        <v>1156</v>
      </c>
      <c r="X1215" t="s">
        <v>7755</v>
      </c>
      <c r="Y1215">
        <v>16</v>
      </c>
      <c r="AA1215">
        <v>0</v>
      </c>
      <c r="AB1215">
        <v>0</v>
      </c>
      <c r="AC1215">
        <v>0</v>
      </c>
      <c r="AD1215">
        <v>0</v>
      </c>
      <c r="AE1215">
        <v>0</v>
      </c>
      <c r="AF1215">
        <v>2</v>
      </c>
      <c r="AG1215">
        <v>0</v>
      </c>
      <c r="AJ1215" s="56"/>
      <c r="AK1215" s="56"/>
      <c r="AL1215" s="56"/>
      <c r="AO1215">
        <v>12</v>
      </c>
      <c r="AP1215" t="s">
        <v>1155</v>
      </c>
      <c r="AS1215" t="s">
        <v>1152</v>
      </c>
      <c r="AT1215">
        <v>1</v>
      </c>
      <c r="AV1215">
        <v>12</v>
      </c>
      <c r="AW1215">
        <v>8</v>
      </c>
      <c r="AX1215">
        <v>4</v>
      </c>
      <c r="AY1215" t="s">
        <v>1145</v>
      </c>
      <c r="AZ1215" t="s">
        <v>1145</v>
      </c>
      <c r="BA1215">
        <v>12</v>
      </c>
      <c r="BD1215">
        <v>1000000000</v>
      </c>
      <c r="BE1215">
        <v>6</v>
      </c>
      <c r="BF1215">
        <v>0.5</v>
      </c>
      <c r="BG1215">
        <v>0</v>
      </c>
      <c r="BH1215">
        <v>0</v>
      </c>
      <c r="BI1215">
        <v>0</v>
      </c>
      <c r="BJ1215">
        <v>0</v>
      </c>
      <c r="BK1215">
        <v>0</v>
      </c>
      <c r="BL1215">
        <v>0</v>
      </c>
      <c r="BM1215">
        <v>6</v>
      </c>
      <c r="BN1215">
        <v>0.5</v>
      </c>
      <c r="BO1215">
        <v>0</v>
      </c>
      <c r="BP1215">
        <v>0</v>
      </c>
      <c r="BR1215">
        <v>12</v>
      </c>
      <c r="BS1215">
        <v>3</v>
      </c>
      <c r="BX1215">
        <v>0</v>
      </c>
      <c r="BY1215">
        <v>0</v>
      </c>
      <c r="BZ1215">
        <v>0</v>
      </c>
      <c r="CA1215">
        <v>4.09</v>
      </c>
      <c r="CB1215">
        <v>0</v>
      </c>
      <c r="CC1215">
        <v>1</v>
      </c>
      <c r="CD1215" s="56">
        <v>42095</v>
      </c>
      <c r="CE1215" s="56">
        <v>42342</v>
      </c>
      <c r="CF1215" s="56">
        <v>42342</v>
      </c>
      <c r="CG1215" s="56">
        <v>42419</v>
      </c>
      <c r="CH1215" s="56"/>
      <c r="CI1215" s="56"/>
      <c r="CJ1215">
        <v>0.18</v>
      </c>
      <c r="CK1215">
        <v>8</v>
      </c>
      <c r="CL1215">
        <v>0.03</v>
      </c>
      <c r="CM1215">
        <v>0</v>
      </c>
      <c r="CN1215">
        <v>0.95</v>
      </c>
      <c r="CO1215">
        <v>0</v>
      </c>
      <c r="CP1215">
        <v>0</v>
      </c>
      <c r="CQ1215" t="s">
        <v>1154</v>
      </c>
      <c r="CR1215" t="s">
        <v>1153</v>
      </c>
      <c r="CS1215" t="s">
        <v>1395</v>
      </c>
      <c r="CT1215" t="s">
        <v>1397</v>
      </c>
      <c r="CU1215" t="s">
        <v>1396</v>
      </c>
      <c r="CV1215" t="s">
        <v>5090</v>
      </c>
      <c r="CW1215" t="s">
        <v>1391</v>
      </c>
      <c r="CX1215" t="s">
        <v>853</v>
      </c>
      <c r="DC1215" t="s">
        <v>1389</v>
      </c>
      <c r="DE1215" t="s">
        <v>1392</v>
      </c>
    </row>
    <row r="1216" spans="1:109" x14ac:dyDescent="0.25">
      <c r="A1216" t="s">
        <v>1025</v>
      </c>
      <c r="B1216">
        <v>1</v>
      </c>
      <c r="C1216" s="56">
        <v>42419</v>
      </c>
      <c r="D1216" t="s">
        <v>1153</v>
      </c>
      <c r="E1216" t="s">
        <v>1641</v>
      </c>
      <c r="G1216" t="s">
        <v>5091</v>
      </c>
      <c r="H1216" t="s">
        <v>1144</v>
      </c>
      <c r="I1216" t="s">
        <v>1144</v>
      </c>
      <c r="J1216" t="s">
        <v>1144</v>
      </c>
      <c r="K1216" t="s">
        <v>1144</v>
      </c>
      <c r="L1216">
        <v>2.44</v>
      </c>
      <c r="M1216">
        <v>12.67</v>
      </c>
      <c r="N1216">
        <v>0</v>
      </c>
      <c r="O1216" s="56">
        <v>0</v>
      </c>
      <c r="P1216" s="56">
        <v>0</v>
      </c>
      <c r="Q1216">
        <v>1</v>
      </c>
      <c r="R1216">
        <v>1</v>
      </c>
      <c r="S1216">
        <v>11</v>
      </c>
      <c r="T1216">
        <v>8</v>
      </c>
      <c r="U1216">
        <v>3</v>
      </c>
      <c r="V1216">
        <v>1</v>
      </c>
      <c r="W1216" t="s">
        <v>1156</v>
      </c>
      <c r="X1216" t="s">
        <v>7716</v>
      </c>
      <c r="Y1216">
        <v>36</v>
      </c>
      <c r="AA1216">
        <v>0</v>
      </c>
      <c r="AB1216">
        <v>0</v>
      </c>
      <c r="AC1216">
        <v>0</v>
      </c>
      <c r="AD1216">
        <v>0</v>
      </c>
      <c r="AE1216">
        <v>0</v>
      </c>
      <c r="AF1216">
        <v>0</v>
      </c>
      <c r="AG1216">
        <v>0</v>
      </c>
      <c r="AJ1216" s="56"/>
      <c r="AK1216" s="56"/>
      <c r="AL1216" s="56"/>
      <c r="AP1216" t="s">
        <v>1155</v>
      </c>
      <c r="AR1216">
        <v>5</v>
      </c>
      <c r="AS1216" t="s">
        <v>1152</v>
      </c>
      <c r="AT1216">
        <v>1</v>
      </c>
      <c r="AV1216">
        <v>27</v>
      </c>
      <c r="AW1216">
        <v>18</v>
      </c>
      <c r="AX1216">
        <v>9</v>
      </c>
      <c r="AY1216" t="s">
        <v>1146</v>
      </c>
      <c r="AZ1216" t="s">
        <v>1148</v>
      </c>
      <c r="BA1216">
        <v>20</v>
      </c>
      <c r="BD1216">
        <v>1000000000</v>
      </c>
      <c r="BE1216">
        <v>9</v>
      </c>
      <c r="BF1216">
        <v>0.67</v>
      </c>
      <c r="BG1216">
        <v>0</v>
      </c>
      <c r="BH1216">
        <v>0</v>
      </c>
      <c r="BI1216">
        <v>0</v>
      </c>
      <c r="BJ1216">
        <v>0</v>
      </c>
      <c r="BK1216">
        <v>0</v>
      </c>
      <c r="BL1216">
        <v>15</v>
      </c>
      <c r="BM1216">
        <v>24</v>
      </c>
      <c r="BN1216">
        <v>0.11</v>
      </c>
      <c r="BO1216">
        <v>0</v>
      </c>
      <c r="BP1216">
        <v>0</v>
      </c>
      <c r="BR1216">
        <v>5</v>
      </c>
      <c r="BS1216">
        <v>7</v>
      </c>
      <c r="BX1216">
        <v>0</v>
      </c>
      <c r="BY1216">
        <v>0</v>
      </c>
      <c r="BZ1216">
        <v>0</v>
      </c>
      <c r="CA1216">
        <v>18.3</v>
      </c>
      <c r="CB1216">
        <v>0</v>
      </c>
      <c r="CC1216">
        <v>1</v>
      </c>
      <c r="CD1216" s="56">
        <v>42284</v>
      </c>
      <c r="CE1216" s="56">
        <v>42342</v>
      </c>
      <c r="CF1216" s="56">
        <v>42342</v>
      </c>
      <c r="CG1216" s="56">
        <v>42419</v>
      </c>
      <c r="CH1216" s="56"/>
      <c r="CI1216" s="56"/>
      <c r="CJ1216">
        <v>0.16</v>
      </c>
      <c r="CK1216">
        <v>37</v>
      </c>
      <c r="CL1216">
        <v>0</v>
      </c>
      <c r="CM1216">
        <v>0.48</v>
      </c>
      <c r="CN1216">
        <v>0.47</v>
      </c>
      <c r="CO1216">
        <v>0</v>
      </c>
      <c r="CP1216">
        <v>0</v>
      </c>
      <c r="CQ1216" t="s">
        <v>1154</v>
      </c>
      <c r="CR1216" t="s">
        <v>1153</v>
      </c>
      <c r="CS1216" t="s">
        <v>1725</v>
      </c>
      <c r="CT1216" t="s">
        <v>1397</v>
      </c>
      <c r="CU1216" t="s">
        <v>1396</v>
      </c>
      <c r="CV1216" t="s">
        <v>5092</v>
      </c>
      <c r="CW1216" t="s">
        <v>1727</v>
      </c>
      <c r="CX1216" t="s">
        <v>853</v>
      </c>
      <c r="DC1216" t="s">
        <v>1387</v>
      </c>
      <c r="DE1216" t="s">
        <v>1728</v>
      </c>
    </row>
    <row r="1217" spans="1:109" x14ac:dyDescent="0.25">
      <c r="A1217" t="s">
        <v>1025</v>
      </c>
      <c r="B1217">
        <v>1</v>
      </c>
      <c r="C1217" s="56">
        <v>42419</v>
      </c>
      <c r="D1217" t="s">
        <v>1153</v>
      </c>
      <c r="E1217" t="s">
        <v>5093</v>
      </c>
      <c r="G1217" t="s">
        <v>5094</v>
      </c>
      <c r="H1217" t="s">
        <v>1144</v>
      </c>
      <c r="I1217" t="s">
        <v>1144</v>
      </c>
      <c r="J1217" t="s">
        <v>1144</v>
      </c>
      <c r="K1217" t="s">
        <v>1144</v>
      </c>
      <c r="L1217">
        <v>34.799999999999997</v>
      </c>
      <c r="M1217">
        <v>86.39</v>
      </c>
      <c r="N1217">
        <v>0</v>
      </c>
      <c r="O1217" s="56">
        <v>0</v>
      </c>
      <c r="P1217" s="56">
        <v>0</v>
      </c>
      <c r="Q1217">
        <v>1</v>
      </c>
      <c r="R1217">
        <v>1</v>
      </c>
      <c r="S1217">
        <v>11</v>
      </c>
      <c r="T1217">
        <v>8</v>
      </c>
      <c r="U1217">
        <v>3</v>
      </c>
      <c r="V1217">
        <v>1</v>
      </c>
      <c r="X1217" t="s">
        <v>7755</v>
      </c>
      <c r="AA1217">
        <v>0</v>
      </c>
      <c r="AB1217">
        <v>0</v>
      </c>
      <c r="AC1217">
        <v>0</v>
      </c>
      <c r="AD1217">
        <v>0</v>
      </c>
      <c r="AE1217">
        <v>0</v>
      </c>
      <c r="AF1217">
        <v>0</v>
      </c>
      <c r="AG1217">
        <v>0</v>
      </c>
      <c r="AJ1217" s="56"/>
      <c r="AK1217" s="56"/>
      <c r="AL1217" s="56"/>
      <c r="AP1217" t="s">
        <v>1155</v>
      </c>
      <c r="AS1217" t="s">
        <v>1152</v>
      </c>
      <c r="AT1217">
        <v>1</v>
      </c>
      <c r="AV1217">
        <v>0</v>
      </c>
      <c r="AW1217">
        <v>0</v>
      </c>
      <c r="AX1217">
        <v>0</v>
      </c>
      <c r="AY1217" t="s">
        <v>1388</v>
      </c>
      <c r="AZ1217" t="s">
        <v>1388</v>
      </c>
      <c r="BA1217">
        <v>0</v>
      </c>
      <c r="BD1217">
        <v>1000000000</v>
      </c>
      <c r="BE1217">
        <v>3</v>
      </c>
      <c r="BF1217">
        <v>0</v>
      </c>
      <c r="BG1217">
        <v>0</v>
      </c>
      <c r="BH1217">
        <v>0</v>
      </c>
      <c r="BI1217">
        <v>0</v>
      </c>
      <c r="BJ1217">
        <v>0</v>
      </c>
      <c r="BK1217">
        <v>0</v>
      </c>
      <c r="BL1217">
        <v>0</v>
      </c>
      <c r="BM1217">
        <v>3</v>
      </c>
      <c r="BN1217">
        <v>0</v>
      </c>
      <c r="BO1217">
        <v>0</v>
      </c>
      <c r="BP1217">
        <v>0</v>
      </c>
      <c r="BR1217">
        <v>0</v>
      </c>
      <c r="BS1217">
        <v>0</v>
      </c>
      <c r="BX1217">
        <v>0</v>
      </c>
      <c r="BY1217">
        <v>0</v>
      </c>
      <c r="BZ1217">
        <v>0</v>
      </c>
      <c r="CA1217">
        <v>0</v>
      </c>
      <c r="CB1217">
        <v>0</v>
      </c>
      <c r="CC1217">
        <v>1</v>
      </c>
      <c r="CD1217" s="56">
        <v>42095</v>
      </c>
      <c r="CE1217" s="56">
        <v>42342</v>
      </c>
      <c r="CF1217" s="56">
        <v>42342</v>
      </c>
      <c r="CG1217" s="56">
        <v>42419</v>
      </c>
      <c r="CH1217" s="56"/>
      <c r="CI1217" s="56"/>
      <c r="CJ1217">
        <v>0</v>
      </c>
      <c r="CK1217">
        <v>0</v>
      </c>
      <c r="CL1217">
        <v>0</v>
      </c>
      <c r="CM1217">
        <v>0</v>
      </c>
      <c r="CN1217">
        <v>0</v>
      </c>
      <c r="CO1217">
        <v>0</v>
      </c>
      <c r="CP1217">
        <v>0.95</v>
      </c>
      <c r="CQ1217" t="s">
        <v>1154</v>
      </c>
      <c r="CR1217" t="s">
        <v>1153</v>
      </c>
      <c r="CS1217" t="s">
        <v>1725</v>
      </c>
      <c r="CT1217" t="s">
        <v>1397</v>
      </c>
      <c r="CU1217" t="s">
        <v>1396</v>
      </c>
      <c r="CV1217" t="s">
        <v>5095</v>
      </c>
      <c r="CW1217" t="s">
        <v>1738</v>
      </c>
      <c r="CX1217" t="s">
        <v>853</v>
      </c>
      <c r="DC1217" t="s">
        <v>1387</v>
      </c>
      <c r="DE1217" t="s">
        <v>1392</v>
      </c>
    </row>
    <row r="1218" spans="1:109" x14ac:dyDescent="0.25">
      <c r="A1218" t="s">
        <v>1025</v>
      </c>
      <c r="B1218">
        <v>2</v>
      </c>
      <c r="C1218" s="56">
        <v>42419</v>
      </c>
      <c r="D1218" t="s">
        <v>1153</v>
      </c>
      <c r="E1218" t="s">
        <v>1642</v>
      </c>
      <c r="G1218" t="s">
        <v>5096</v>
      </c>
      <c r="H1218" t="s">
        <v>1144</v>
      </c>
      <c r="I1218" t="s">
        <v>1144</v>
      </c>
      <c r="J1218" t="s">
        <v>1144</v>
      </c>
      <c r="K1218" t="s">
        <v>1144</v>
      </c>
      <c r="L1218">
        <v>0.94</v>
      </c>
      <c r="M1218">
        <v>2.63</v>
      </c>
      <c r="N1218">
        <v>0</v>
      </c>
      <c r="O1218" s="56">
        <v>0</v>
      </c>
      <c r="P1218" s="56">
        <v>0</v>
      </c>
      <c r="Q1218">
        <v>1</v>
      </c>
      <c r="R1218">
        <v>1</v>
      </c>
      <c r="S1218">
        <v>11</v>
      </c>
      <c r="T1218">
        <v>8</v>
      </c>
      <c r="U1218">
        <v>3</v>
      </c>
      <c r="V1218">
        <v>1</v>
      </c>
      <c r="W1218" t="s">
        <v>1156</v>
      </c>
      <c r="X1218" t="s">
        <v>7659</v>
      </c>
      <c r="Y1218">
        <v>54</v>
      </c>
      <c r="AA1218">
        <v>0</v>
      </c>
      <c r="AB1218">
        <v>0</v>
      </c>
      <c r="AC1218">
        <v>0</v>
      </c>
      <c r="AD1218">
        <v>0</v>
      </c>
      <c r="AE1218">
        <v>0</v>
      </c>
      <c r="AF1218">
        <v>34</v>
      </c>
      <c r="AG1218">
        <v>0</v>
      </c>
      <c r="AJ1218" s="56"/>
      <c r="AK1218" s="56"/>
      <c r="AL1218" s="56"/>
      <c r="AP1218" t="s">
        <v>1155</v>
      </c>
      <c r="AR1218">
        <v>5</v>
      </c>
      <c r="AS1218" t="s">
        <v>1152</v>
      </c>
      <c r="AT1218">
        <v>1</v>
      </c>
      <c r="AV1218">
        <v>40</v>
      </c>
      <c r="AW1218">
        <v>27</v>
      </c>
      <c r="AX1218">
        <v>13</v>
      </c>
      <c r="AY1218" t="s">
        <v>839</v>
      </c>
      <c r="AZ1218" t="s">
        <v>1146</v>
      </c>
      <c r="BA1218">
        <v>50</v>
      </c>
      <c r="BD1218">
        <v>1000000000</v>
      </c>
      <c r="BE1218">
        <v>0</v>
      </c>
      <c r="BF1218">
        <v>1</v>
      </c>
      <c r="BG1218">
        <v>0</v>
      </c>
      <c r="BH1218">
        <v>0</v>
      </c>
      <c r="BI1218">
        <v>0</v>
      </c>
      <c r="BJ1218">
        <v>0</v>
      </c>
      <c r="BK1218">
        <v>0</v>
      </c>
      <c r="BL1218">
        <v>10</v>
      </c>
      <c r="BM1218">
        <v>10</v>
      </c>
      <c r="BN1218">
        <v>0.75</v>
      </c>
      <c r="BO1218">
        <v>0</v>
      </c>
      <c r="BP1218">
        <v>0</v>
      </c>
      <c r="BR1218">
        <v>30</v>
      </c>
      <c r="BS1218">
        <v>11</v>
      </c>
      <c r="BT1218">
        <v>15</v>
      </c>
      <c r="BX1218">
        <v>21.97</v>
      </c>
      <c r="BY1218">
        <v>0</v>
      </c>
      <c r="BZ1218">
        <v>0</v>
      </c>
      <c r="CA1218">
        <v>7.85</v>
      </c>
      <c r="CB1218">
        <v>0</v>
      </c>
      <c r="CC1218">
        <v>1</v>
      </c>
      <c r="CD1218" s="56">
        <v>42342</v>
      </c>
      <c r="CE1218" s="56">
        <v>42342</v>
      </c>
      <c r="CF1218" s="56">
        <v>42342</v>
      </c>
      <c r="CG1218" s="56">
        <v>42419</v>
      </c>
      <c r="CH1218" s="56"/>
      <c r="CI1218" s="56"/>
      <c r="CJ1218">
        <v>1.03</v>
      </c>
      <c r="CK1218">
        <v>462</v>
      </c>
      <c r="CL1218">
        <v>0.45</v>
      </c>
      <c r="CM1218">
        <v>0.09</v>
      </c>
      <c r="CN1218">
        <v>0</v>
      </c>
      <c r="CO1218">
        <v>0.42</v>
      </c>
      <c r="CP1218">
        <v>0</v>
      </c>
      <c r="CQ1218" t="s">
        <v>1154</v>
      </c>
      <c r="CR1218" t="s">
        <v>1153</v>
      </c>
      <c r="CS1218" t="s">
        <v>1748</v>
      </c>
      <c r="CT1218" t="s">
        <v>1397</v>
      </c>
      <c r="CU1218" t="s">
        <v>1396</v>
      </c>
      <c r="CV1218" t="s">
        <v>5097</v>
      </c>
      <c r="CW1218" t="s">
        <v>1727</v>
      </c>
      <c r="CX1218" t="s">
        <v>853</v>
      </c>
      <c r="DC1218" t="s">
        <v>1387</v>
      </c>
      <c r="DE1218" t="s">
        <v>1392</v>
      </c>
    </row>
    <row r="1219" spans="1:109" x14ac:dyDescent="0.25">
      <c r="A1219" t="s">
        <v>1025</v>
      </c>
      <c r="B1219">
        <v>1</v>
      </c>
      <c r="C1219" s="56">
        <v>42419</v>
      </c>
      <c r="D1219" t="s">
        <v>1153</v>
      </c>
      <c r="E1219" t="s">
        <v>5098</v>
      </c>
      <c r="G1219" t="s">
        <v>5099</v>
      </c>
      <c r="H1219" t="s">
        <v>1144</v>
      </c>
      <c r="I1219" t="s">
        <v>1144</v>
      </c>
      <c r="J1219" t="s">
        <v>1144</v>
      </c>
      <c r="K1219" t="s">
        <v>1144</v>
      </c>
      <c r="L1219">
        <v>1.8</v>
      </c>
      <c r="M1219">
        <v>3.09</v>
      </c>
      <c r="N1219">
        <v>0</v>
      </c>
      <c r="O1219" s="56">
        <v>0</v>
      </c>
      <c r="P1219" s="56">
        <v>0</v>
      </c>
      <c r="Q1219">
        <v>1</v>
      </c>
      <c r="R1219">
        <v>1</v>
      </c>
      <c r="S1219">
        <v>11</v>
      </c>
      <c r="T1219">
        <v>8</v>
      </c>
      <c r="U1219">
        <v>3</v>
      </c>
      <c r="V1219">
        <v>1</v>
      </c>
      <c r="W1219" t="s">
        <v>1156</v>
      </c>
      <c r="X1219" t="s">
        <v>7659</v>
      </c>
      <c r="Y1219">
        <v>72</v>
      </c>
      <c r="AA1219">
        <v>0</v>
      </c>
      <c r="AB1219">
        <v>0</v>
      </c>
      <c r="AC1219">
        <v>0</v>
      </c>
      <c r="AD1219">
        <v>0</v>
      </c>
      <c r="AE1219">
        <v>0</v>
      </c>
      <c r="AF1219">
        <v>0</v>
      </c>
      <c r="AG1219">
        <v>0</v>
      </c>
      <c r="AJ1219" s="56"/>
      <c r="AK1219" s="56"/>
      <c r="AL1219" s="56"/>
      <c r="AP1219" t="s">
        <v>1155</v>
      </c>
      <c r="AR1219">
        <v>5</v>
      </c>
      <c r="AS1219" t="s">
        <v>1152</v>
      </c>
      <c r="AT1219">
        <v>1</v>
      </c>
      <c r="AV1219">
        <v>54</v>
      </c>
      <c r="AW1219">
        <v>36</v>
      </c>
      <c r="AX1219">
        <v>18</v>
      </c>
      <c r="AY1219" t="s">
        <v>1145</v>
      </c>
      <c r="AZ1219" t="s">
        <v>1147</v>
      </c>
      <c r="BA1219">
        <v>40</v>
      </c>
      <c r="BD1219">
        <v>1000000000</v>
      </c>
      <c r="BE1219">
        <v>35</v>
      </c>
      <c r="BF1219">
        <v>0.35</v>
      </c>
      <c r="BG1219">
        <v>54</v>
      </c>
      <c r="BH1219">
        <v>0</v>
      </c>
      <c r="BI1219">
        <v>0</v>
      </c>
      <c r="BJ1219">
        <v>0</v>
      </c>
      <c r="BK1219">
        <v>0</v>
      </c>
      <c r="BL1219">
        <v>0</v>
      </c>
      <c r="BM1219">
        <v>89</v>
      </c>
      <c r="BN1219">
        <v>-0.65</v>
      </c>
      <c r="BO1219">
        <v>0</v>
      </c>
      <c r="BP1219">
        <v>0</v>
      </c>
      <c r="BR1219">
        <v>0</v>
      </c>
      <c r="BS1219">
        <v>15</v>
      </c>
      <c r="BX1219">
        <v>0</v>
      </c>
      <c r="BY1219">
        <v>0</v>
      </c>
      <c r="BZ1219">
        <v>0</v>
      </c>
      <c r="CA1219">
        <v>3.13</v>
      </c>
      <c r="CB1219">
        <v>0</v>
      </c>
      <c r="CC1219">
        <v>1</v>
      </c>
      <c r="CD1219" s="56">
        <v>42342</v>
      </c>
      <c r="CE1219" s="56">
        <v>42342</v>
      </c>
      <c r="CF1219" s="56">
        <v>42342</v>
      </c>
      <c r="CG1219" s="56">
        <v>42419</v>
      </c>
      <c r="CH1219" s="56"/>
      <c r="CI1219" s="56"/>
      <c r="CJ1219">
        <v>0.47</v>
      </c>
      <c r="CK1219">
        <v>102</v>
      </c>
      <c r="CL1219">
        <v>0</v>
      </c>
      <c r="CM1219">
        <v>0.39</v>
      </c>
      <c r="CN1219">
        <v>0.16</v>
      </c>
      <c r="CO1219">
        <v>0.4</v>
      </c>
      <c r="CP1219">
        <v>0</v>
      </c>
      <c r="CQ1219" t="s">
        <v>1154</v>
      </c>
      <c r="CR1219" t="s">
        <v>1153</v>
      </c>
      <c r="CS1219" t="s">
        <v>1725</v>
      </c>
      <c r="CT1219" t="s">
        <v>1397</v>
      </c>
      <c r="CU1219" t="s">
        <v>1396</v>
      </c>
      <c r="CV1219" t="s">
        <v>5100</v>
      </c>
      <c r="CW1219" t="s">
        <v>1727</v>
      </c>
      <c r="CX1219" t="s">
        <v>853</v>
      </c>
      <c r="DC1219" t="s">
        <v>1387</v>
      </c>
      <c r="DE1219" t="s">
        <v>1728</v>
      </c>
    </row>
    <row r="1220" spans="1:109" x14ac:dyDescent="0.25">
      <c r="A1220" t="s">
        <v>1025</v>
      </c>
      <c r="B1220">
        <v>10</v>
      </c>
      <c r="C1220" s="56">
        <v>42419</v>
      </c>
      <c r="D1220" t="s">
        <v>1153</v>
      </c>
      <c r="E1220" t="s">
        <v>5101</v>
      </c>
      <c r="G1220" t="s">
        <v>5102</v>
      </c>
      <c r="H1220" t="s">
        <v>1144</v>
      </c>
      <c r="I1220" t="s">
        <v>1144</v>
      </c>
      <c r="J1220" t="s">
        <v>1144</v>
      </c>
      <c r="K1220" t="s">
        <v>1144</v>
      </c>
      <c r="L1220">
        <v>571.20000000000005</v>
      </c>
      <c r="M1220">
        <v>1107.47</v>
      </c>
      <c r="N1220">
        <v>0</v>
      </c>
      <c r="O1220" s="56">
        <v>0</v>
      </c>
      <c r="P1220" s="56">
        <v>0</v>
      </c>
      <c r="Q1220">
        <v>1</v>
      </c>
      <c r="R1220">
        <v>1</v>
      </c>
      <c r="S1220">
        <v>11</v>
      </c>
      <c r="T1220">
        <v>8</v>
      </c>
      <c r="U1220">
        <v>3</v>
      </c>
      <c r="V1220">
        <v>1</v>
      </c>
      <c r="W1220" t="s">
        <v>1394</v>
      </c>
      <c r="X1220" t="s">
        <v>7764</v>
      </c>
      <c r="AA1220">
        <v>0</v>
      </c>
      <c r="AB1220">
        <v>0</v>
      </c>
      <c r="AC1220">
        <v>0</v>
      </c>
      <c r="AD1220">
        <v>0</v>
      </c>
      <c r="AE1220">
        <v>0</v>
      </c>
      <c r="AF1220">
        <v>21</v>
      </c>
      <c r="AG1220">
        <v>0</v>
      </c>
      <c r="AJ1220" s="56"/>
      <c r="AK1220" s="56"/>
      <c r="AL1220" s="56"/>
      <c r="AP1220" t="s">
        <v>1155</v>
      </c>
      <c r="AS1220" t="s">
        <v>1152</v>
      </c>
      <c r="AT1220">
        <v>1</v>
      </c>
      <c r="AV1220">
        <v>12</v>
      </c>
      <c r="AW1220">
        <v>8</v>
      </c>
      <c r="AX1220">
        <v>4</v>
      </c>
      <c r="AY1220" t="s">
        <v>1146</v>
      </c>
      <c r="AZ1220" t="s">
        <v>1147</v>
      </c>
      <c r="BA1220">
        <v>10</v>
      </c>
      <c r="BD1220">
        <v>1000000000</v>
      </c>
      <c r="BE1220">
        <v>4</v>
      </c>
      <c r="BF1220">
        <v>0.67</v>
      </c>
      <c r="BG1220">
        <v>6</v>
      </c>
      <c r="BH1220">
        <v>0</v>
      </c>
      <c r="BI1220">
        <v>0</v>
      </c>
      <c r="BJ1220">
        <v>0</v>
      </c>
      <c r="BK1220">
        <v>0</v>
      </c>
      <c r="BL1220">
        <v>21</v>
      </c>
      <c r="BM1220">
        <v>31</v>
      </c>
      <c r="BN1220">
        <v>-1.58</v>
      </c>
      <c r="BO1220">
        <v>0</v>
      </c>
      <c r="BP1220">
        <v>0</v>
      </c>
      <c r="BR1220">
        <v>0</v>
      </c>
      <c r="BS1220">
        <v>3</v>
      </c>
      <c r="BX1220">
        <v>0</v>
      </c>
      <c r="BY1220">
        <v>0</v>
      </c>
      <c r="BZ1220">
        <v>0</v>
      </c>
      <c r="CA1220">
        <v>4.0999999999999996</v>
      </c>
      <c r="CB1220">
        <v>0</v>
      </c>
      <c r="CC1220">
        <v>1</v>
      </c>
      <c r="CD1220" s="56">
        <v>42352</v>
      </c>
      <c r="CE1220" s="56">
        <v>42352</v>
      </c>
      <c r="CF1220" s="56">
        <v>42352</v>
      </c>
      <c r="CG1220" s="56">
        <v>42429</v>
      </c>
      <c r="CH1220" s="56"/>
      <c r="CI1220" s="56"/>
      <c r="CJ1220">
        <v>0.76</v>
      </c>
      <c r="CK1220">
        <v>0</v>
      </c>
      <c r="CL1220">
        <v>0</v>
      </c>
      <c r="CM1220">
        <v>0.88</v>
      </c>
      <c r="CN1220">
        <v>0.01</v>
      </c>
      <c r="CO1220">
        <v>0</v>
      </c>
      <c r="CP1220">
        <v>0</v>
      </c>
      <c r="CQ1220" t="s">
        <v>1154</v>
      </c>
      <c r="CR1220" t="s">
        <v>1153</v>
      </c>
      <c r="CS1220" t="s">
        <v>3128</v>
      </c>
      <c r="CT1220" t="s">
        <v>1397</v>
      </c>
      <c r="CU1220" t="s">
        <v>1396</v>
      </c>
      <c r="CV1220" t="s">
        <v>5103</v>
      </c>
      <c r="CW1220" t="s">
        <v>859</v>
      </c>
      <c r="CX1220" t="s">
        <v>853</v>
      </c>
      <c r="DC1220" t="s">
        <v>859</v>
      </c>
      <c r="DE1220" t="s">
        <v>1392</v>
      </c>
    </row>
    <row r="1221" spans="1:109" x14ac:dyDescent="0.25">
      <c r="A1221" t="s">
        <v>1025</v>
      </c>
      <c r="B1221">
        <v>6</v>
      </c>
      <c r="C1221" s="56">
        <v>42419</v>
      </c>
      <c r="D1221" t="s">
        <v>1153</v>
      </c>
      <c r="E1221" t="s">
        <v>5104</v>
      </c>
      <c r="G1221" t="s">
        <v>5105</v>
      </c>
      <c r="H1221" t="s">
        <v>1144</v>
      </c>
      <c r="I1221" t="s">
        <v>1144</v>
      </c>
      <c r="J1221" t="s">
        <v>1144</v>
      </c>
      <c r="K1221" t="s">
        <v>1144</v>
      </c>
      <c r="L1221">
        <v>3.23</v>
      </c>
      <c r="M1221">
        <v>5.72</v>
      </c>
      <c r="N1221">
        <v>0</v>
      </c>
      <c r="O1221" s="56">
        <v>0</v>
      </c>
      <c r="P1221" s="56">
        <v>0</v>
      </c>
      <c r="Q1221">
        <v>1</v>
      </c>
      <c r="R1221">
        <v>1</v>
      </c>
      <c r="S1221">
        <v>11</v>
      </c>
      <c r="T1221">
        <v>8</v>
      </c>
      <c r="U1221">
        <v>3</v>
      </c>
      <c r="V1221">
        <v>1</v>
      </c>
      <c r="W1221" t="s">
        <v>1156</v>
      </c>
      <c r="X1221" t="s">
        <v>7755</v>
      </c>
      <c r="Y1221">
        <v>27</v>
      </c>
      <c r="AA1221">
        <v>0</v>
      </c>
      <c r="AB1221">
        <v>0</v>
      </c>
      <c r="AC1221">
        <v>0</v>
      </c>
      <c r="AD1221">
        <v>0</v>
      </c>
      <c r="AE1221">
        <v>0</v>
      </c>
      <c r="AF1221">
        <v>2</v>
      </c>
      <c r="AG1221">
        <v>0</v>
      </c>
      <c r="AJ1221" s="56"/>
      <c r="AK1221" s="56"/>
      <c r="AL1221" s="56"/>
      <c r="AP1221" t="s">
        <v>1155</v>
      </c>
      <c r="AS1221" t="s">
        <v>1152</v>
      </c>
      <c r="AT1221">
        <v>1</v>
      </c>
      <c r="AV1221">
        <v>20</v>
      </c>
      <c r="AW1221">
        <v>13</v>
      </c>
      <c r="AX1221">
        <v>7</v>
      </c>
      <c r="AY1221" t="s">
        <v>1146</v>
      </c>
      <c r="AZ1221" t="s">
        <v>1148</v>
      </c>
      <c r="BA1221">
        <v>20</v>
      </c>
      <c r="BD1221">
        <v>1000000000</v>
      </c>
      <c r="BE1221">
        <v>3</v>
      </c>
      <c r="BF1221">
        <v>0.85</v>
      </c>
      <c r="BG1221">
        <v>0</v>
      </c>
      <c r="BH1221">
        <v>0</v>
      </c>
      <c r="BI1221">
        <v>0</v>
      </c>
      <c r="BJ1221">
        <v>0</v>
      </c>
      <c r="BK1221">
        <v>0</v>
      </c>
      <c r="BL1221">
        <v>14</v>
      </c>
      <c r="BM1221">
        <v>17</v>
      </c>
      <c r="BN1221">
        <v>0.15</v>
      </c>
      <c r="BO1221">
        <v>0</v>
      </c>
      <c r="BP1221">
        <v>0</v>
      </c>
      <c r="BR1221">
        <v>3</v>
      </c>
      <c r="BS1221">
        <v>5</v>
      </c>
      <c r="BX1221">
        <v>9.9600000000000009</v>
      </c>
      <c r="BY1221">
        <v>0</v>
      </c>
      <c r="BZ1221">
        <v>0</v>
      </c>
      <c r="CA1221">
        <v>3.36</v>
      </c>
      <c r="CB1221">
        <v>0</v>
      </c>
      <c r="CC1221">
        <v>1</v>
      </c>
      <c r="CD1221" s="56">
        <v>42095</v>
      </c>
      <c r="CE1221" s="56">
        <v>42342</v>
      </c>
      <c r="CF1221" s="56">
        <v>42342</v>
      </c>
      <c r="CG1221" s="56">
        <v>42419</v>
      </c>
      <c r="CH1221" s="56"/>
      <c r="CI1221" s="56"/>
      <c r="CJ1221">
        <v>0.62</v>
      </c>
      <c r="CK1221">
        <v>130</v>
      </c>
      <c r="CL1221">
        <v>0.03</v>
      </c>
      <c r="CM1221">
        <v>0.69</v>
      </c>
      <c r="CN1221">
        <v>0.14000000000000001</v>
      </c>
      <c r="CO1221">
        <v>0.12</v>
      </c>
      <c r="CP1221">
        <v>0</v>
      </c>
      <c r="CQ1221" t="s">
        <v>1154</v>
      </c>
      <c r="CR1221" t="s">
        <v>1153</v>
      </c>
      <c r="CS1221" t="s">
        <v>1395</v>
      </c>
      <c r="CT1221" t="s">
        <v>1397</v>
      </c>
      <c r="CU1221" t="s">
        <v>1396</v>
      </c>
      <c r="CV1221" t="s">
        <v>5106</v>
      </c>
      <c r="CW1221" t="s">
        <v>1727</v>
      </c>
      <c r="CX1221" t="s">
        <v>853</v>
      </c>
      <c r="DC1221" t="s">
        <v>1387</v>
      </c>
      <c r="DE1221" t="s">
        <v>1728</v>
      </c>
    </row>
    <row r="1222" spans="1:109" x14ac:dyDescent="0.25">
      <c r="A1222" t="s">
        <v>1025</v>
      </c>
      <c r="B1222">
        <v>6</v>
      </c>
      <c r="C1222" s="56">
        <v>42419</v>
      </c>
      <c r="D1222" t="s">
        <v>1153</v>
      </c>
      <c r="E1222" t="s">
        <v>1643</v>
      </c>
      <c r="G1222" t="s">
        <v>5107</v>
      </c>
      <c r="H1222" t="s">
        <v>1144</v>
      </c>
      <c r="I1222" t="s">
        <v>1144</v>
      </c>
      <c r="J1222" t="s">
        <v>1144</v>
      </c>
      <c r="K1222" t="s">
        <v>1144</v>
      </c>
      <c r="L1222">
        <v>8.4499999999999993</v>
      </c>
      <c r="M1222">
        <v>13.3</v>
      </c>
      <c r="N1222">
        <v>0</v>
      </c>
      <c r="O1222" s="56">
        <v>0</v>
      </c>
      <c r="P1222" s="56">
        <v>0</v>
      </c>
      <c r="Q1222">
        <v>1</v>
      </c>
      <c r="R1222">
        <v>1</v>
      </c>
      <c r="S1222">
        <v>11</v>
      </c>
      <c r="T1222">
        <v>8</v>
      </c>
      <c r="U1222">
        <v>3</v>
      </c>
      <c r="V1222">
        <v>1</v>
      </c>
      <c r="W1222" t="s">
        <v>1156</v>
      </c>
      <c r="X1222" t="s">
        <v>7755</v>
      </c>
      <c r="Y1222">
        <v>47</v>
      </c>
      <c r="AA1222">
        <v>0</v>
      </c>
      <c r="AB1222">
        <v>0</v>
      </c>
      <c r="AC1222">
        <v>0</v>
      </c>
      <c r="AD1222">
        <v>0</v>
      </c>
      <c r="AE1222">
        <v>0</v>
      </c>
      <c r="AF1222">
        <v>2</v>
      </c>
      <c r="AG1222">
        <v>0</v>
      </c>
      <c r="AJ1222" s="56"/>
      <c r="AK1222" s="56"/>
      <c r="AL1222" s="56"/>
      <c r="AP1222" t="s">
        <v>1155</v>
      </c>
      <c r="AS1222" t="s">
        <v>1152</v>
      </c>
      <c r="AT1222">
        <v>1</v>
      </c>
      <c r="AV1222">
        <v>35</v>
      </c>
      <c r="AW1222">
        <v>23</v>
      </c>
      <c r="AX1222">
        <v>12</v>
      </c>
      <c r="AY1222" t="s">
        <v>1145</v>
      </c>
      <c r="AZ1222" t="s">
        <v>1148</v>
      </c>
      <c r="BA1222">
        <v>35</v>
      </c>
      <c r="BD1222">
        <v>1000000000</v>
      </c>
      <c r="BE1222">
        <v>15</v>
      </c>
      <c r="BF1222">
        <v>0.56999999999999995</v>
      </c>
      <c r="BG1222">
        <v>0</v>
      </c>
      <c r="BH1222">
        <v>0</v>
      </c>
      <c r="BI1222">
        <v>0</v>
      </c>
      <c r="BJ1222">
        <v>0</v>
      </c>
      <c r="BK1222">
        <v>0</v>
      </c>
      <c r="BL1222">
        <v>10</v>
      </c>
      <c r="BM1222">
        <v>25</v>
      </c>
      <c r="BN1222">
        <v>0.28999999999999998</v>
      </c>
      <c r="BO1222">
        <v>0</v>
      </c>
      <c r="BP1222">
        <v>0</v>
      </c>
      <c r="BR1222">
        <v>10</v>
      </c>
      <c r="BS1222">
        <v>10</v>
      </c>
      <c r="BX1222">
        <v>0</v>
      </c>
      <c r="BY1222">
        <v>0</v>
      </c>
      <c r="BZ1222">
        <v>0</v>
      </c>
      <c r="CA1222">
        <v>2.5</v>
      </c>
      <c r="CB1222">
        <v>0</v>
      </c>
      <c r="CC1222">
        <v>1</v>
      </c>
      <c r="CD1222" s="56">
        <v>42095</v>
      </c>
      <c r="CE1222" s="56">
        <v>42342</v>
      </c>
      <c r="CF1222" s="56">
        <v>42342</v>
      </c>
      <c r="CG1222" s="56">
        <v>42419</v>
      </c>
      <c r="CH1222" s="56"/>
      <c r="CI1222" s="56"/>
      <c r="CJ1222">
        <v>0.31</v>
      </c>
      <c r="CK1222">
        <v>24</v>
      </c>
      <c r="CL1222">
        <v>0.03</v>
      </c>
      <c r="CM1222">
        <v>0</v>
      </c>
      <c r="CN1222">
        <v>0.47</v>
      </c>
      <c r="CO1222">
        <v>0.48</v>
      </c>
      <c r="CP1222">
        <v>0</v>
      </c>
      <c r="CQ1222" t="s">
        <v>1154</v>
      </c>
      <c r="CR1222" t="s">
        <v>1153</v>
      </c>
      <c r="CS1222" t="s">
        <v>1395</v>
      </c>
      <c r="CT1222" t="s">
        <v>1397</v>
      </c>
      <c r="CU1222" t="s">
        <v>1396</v>
      </c>
      <c r="CV1222" t="s">
        <v>5108</v>
      </c>
      <c r="CW1222" t="s">
        <v>1391</v>
      </c>
      <c r="CX1222" t="s">
        <v>853</v>
      </c>
      <c r="DC1222" t="s">
        <v>1389</v>
      </c>
      <c r="DE1222" t="s">
        <v>3536</v>
      </c>
    </row>
    <row r="1223" spans="1:109" x14ac:dyDescent="0.25">
      <c r="A1223" t="s">
        <v>1025</v>
      </c>
      <c r="B1223">
        <v>2</v>
      </c>
      <c r="C1223" s="56">
        <v>42419</v>
      </c>
      <c r="D1223" t="s">
        <v>1153</v>
      </c>
      <c r="E1223" t="s">
        <v>5109</v>
      </c>
      <c r="G1223" t="s">
        <v>5110</v>
      </c>
      <c r="H1223" t="s">
        <v>1144</v>
      </c>
      <c r="I1223" t="s">
        <v>1144</v>
      </c>
      <c r="J1223" t="s">
        <v>1144</v>
      </c>
      <c r="K1223" t="s">
        <v>1144</v>
      </c>
      <c r="L1223">
        <v>0.79</v>
      </c>
      <c r="M1223">
        <v>3.15</v>
      </c>
      <c r="N1223">
        <v>0</v>
      </c>
      <c r="O1223" s="56">
        <v>0</v>
      </c>
      <c r="P1223" s="56">
        <v>0</v>
      </c>
      <c r="Q1223">
        <v>1</v>
      </c>
      <c r="R1223">
        <v>1</v>
      </c>
      <c r="S1223">
        <v>11</v>
      </c>
      <c r="T1223">
        <v>8</v>
      </c>
      <c r="U1223">
        <v>3</v>
      </c>
      <c r="V1223">
        <v>1</v>
      </c>
      <c r="X1223" t="s">
        <v>7757</v>
      </c>
      <c r="AA1223">
        <v>0</v>
      </c>
      <c r="AB1223">
        <v>0</v>
      </c>
      <c r="AC1223">
        <v>0</v>
      </c>
      <c r="AD1223">
        <v>0</v>
      </c>
      <c r="AE1223">
        <v>0</v>
      </c>
      <c r="AF1223">
        <v>0</v>
      </c>
      <c r="AG1223">
        <v>0</v>
      </c>
      <c r="AJ1223" s="56"/>
      <c r="AK1223" s="56"/>
      <c r="AL1223" s="56"/>
      <c r="AM1223">
        <v>10</v>
      </c>
      <c r="AP1223" t="s">
        <v>1155</v>
      </c>
      <c r="AR1223">
        <v>5</v>
      </c>
      <c r="AS1223" t="s">
        <v>1152</v>
      </c>
      <c r="AT1223">
        <v>1</v>
      </c>
      <c r="AV1223">
        <v>20</v>
      </c>
      <c r="AW1223">
        <v>13</v>
      </c>
      <c r="AX1223">
        <v>7</v>
      </c>
      <c r="AY1223" t="s">
        <v>1147</v>
      </c>
      <c r="AZ1223" t="s">
        <v>1147</v>
      </c>
      <c r="BA1223">
        <v>25</v>
      </c>
      <c r="BD1223">
        <v>1000000000</v>
      </c>
      <c r="BE1223">
        <v>22</v>
      </c>
      <c r="BF1223">
        <v>-0.1</v>
      </c>
      <c r="BG1223">
        <v>0</v>
      </c>
      <c r="BH1223">
        <v>0</v>
      </c>
      <c r="BI1223">
        <v>0</v>
      </c>
      <c r="BJ1223">
        <v>0</v>
      </c>
      <c r="BK1223">
        <v>0</v>
      </c>
      <c r="BL1223">
        <v>0</v>
      </c>
      <c r="BM1223">
        <v>22</v>
      </c>
      <c r="BN1223">
        <v>-0.1</v>
      </c>
      <c r="BO1223">
        <v>0</v>
      </c>
      <c r="BP1223">
        <v>0</v>
      </c>
      <c r="BR1223">
        <v>0</v>
      </c>
      <c r="BS1223">
        <v>5</v>
      </c>
      <c r="BX1223">
        <v>0</v>
      </c>
      <c r="BY1223">
        <v>1.58</v>
      </c>
      <c r="BZ1223">
        <v>0</v>
      </c>
      <c r="CA1223">
        <v>13.04</v>
      </c>
      <c r="CB1223">
        <v>0</v>
      </c>
      <c r="CC1223">
        <v>1</v>
      </c>
      <c r="CD1223" s="56">
        <v>42341</v>
      </c>
      <c r="CE1223" s="56">
        <v>42342</v>
      </c>
      <c r="CF1223" s="56">
        <v>42342</v>
      </c>
      <c r="CG1223" s="56">
        <v>42419</v>
      </c>
      <c r="CH1223" s="56"/>
      <c r="CI1223" s="56"/>
      <c r="CJ1223">
        <v>0.04</v>
      </c>
      <c r="CK1223">
        <v>0</v>
      </c>
      <c r="CL1223">
        <v>0</v>
      </c>
      <c r="CM1223">
        <v>0</v>
      </c>
      <c r="CN1223">
        <v>0</v>
      </c>
      <c r="CO1223">
        <v>0</v>
      </c>
      <c r="CP1223">
        <v>0.96</v>
      </c>
      <c r="CQ1223" t="s">
        <v>1154</v>
      </c>
      <c r="CR1223" t="s">
        <v>1153</v>
      </c>
      <c r="CS1223" t="s">
        <v>1748</v>
      </c>
      <c r="CT1223" t="s">
        <v>1397</v>
      </c>
      <c r="CU1223" t="s">
        <v>1396</v>
      </c>
      <c r="CV1223" t="s">
        <v>5111</v>
      </c>
      <c r="CW1223" t="s">
        <v>1390</v>
      </c>
      <c r="CX1223" t="s">
        <v>853</v>
      </c>
      <c r="DC1223" t="s">
        <v>1387</v>
      </c>
      <c r="DE1223" t="s">
        <v>1392</v>
      </c>
    </row>
    <row r="1224" spans="1:109" x14ac:dyDescent="0.25">
      <c r="A1224" t="s">
        <v>1025</v>
      </c>
      <c r="B1224">
        <v>2</v>
      </c>
      <c r="C1224" s="56">
        <v>42419</v>
      </c>
      <c r="D1224" t="s">
        <v>1153</v>
      </c>
      <c r="E1224" t="s">
        <v>5112</v>
      </c>
      <c r="G1224" t="s">
        <v>5113</v>
      </c>
      <c r="H1224" t="s">
        <v>1144</v>
      </c>
      <c r="I1224" t="s">
        <v>1144</v>
      </c>
      <c r="J1224" t="s">
        <v>1144</v>
      </c>
      <c r="K1224" t="s">
        <v>1144</v>
      </c>
      <c r="L1224">
        <v>1.89</v>
      </c>
      <c r="M1224">
        <v>9.67</v>
      </c>
      <c r="N1224">
        <v>0</v>
      </c>
      <c r="O1224" s="56">
        <v>0</v>
      </c>
      <c r="P1224" s="56">
        <v>0</v>
      </c>
      <c r="Q1224">
        <v>1</v>
      </c>
      <c r="R1224">
        <v>1</v>
      </c>
      <c r="S1224">
        <v>11</v>
      </c>
      <c r="T1224">
        <v>8</v>
      </c>
      <c r="U1224">
        <v>3</v>
      </c>
      <c r="V1224">
        <v>1</v>
      </c>
      <c r="X1224" t="s">
        <v>7757</v>
      </c>
      <c r="AA1224">
        <v>0</v>
      </c>
      <c r="AB1224">
        <v>0</v>
      </c>
      <c r="AC1224">
        <v>0</v>
      </c>
      <c r="AD1224">
        <v>0</v>
      </c>
      <c r="AE1224">
        <v>0</v>
      </c>
      <c r="AF1224">
        <v>0</v>
      </c>
      <c r="AG1224">
        <v>0</v>
      </c>
      <c r="AJ1224" s="56"/>
      <c r="AK1224" s="56"/>
      <c r="AL1224" s="56"/>
      <c r="AM1224">
        <v>10</v>
      </c>
      <c r="AP1224" t="s">
        <v>1155</v>
      </c>
      <c r="AR1224">
        <v>5</v>
      </c>
      <c r="AS1224" t="s">
        <v>1152</v>
      </c>
      <c r="AT1224">
        <v>1</v>
      </c>
      <c r="AV1224">
        <v>14</v>
      </c>
      <c r="AW1224">
        <v>9</v>
      </c>
      <c r="AX1224">
        <v>5</v>
      </c>
      <c r="AY1224" t="s">
        <v>1147</v>
      </c>
      <c r="AZ1224" t="s">
        <v>1147</v>
      </c>
      <c r="BA1224">
        <v>18</v>
      </c>
      <c r="BD1224">
        <v>1000000000</v>
      </c>
      <c r="BE1224">
        <v>15</v>
      </c>
      <c r="BF1224">
        <v>-7.0000000000000007E-2</v>
      </c>
      <c r="BG1224">
        <v>0</v>
      </c>
      <c r="BH1224">
        <v>0</v>
      </c>
      <c r="BI1224">
        <v>0</v>
      </c>
      <c r="BJ1224">
        <v>0</v>
      </c>
      <c r="BK1224">
        <v>0</v>
      </c>
      <c r="BL1224">
        <v>0</v>
      </c>
      <c r="BM1224">
        <v>15</v>
      </c>
      <c r="BN1224">
        <v>-7.0000000000000007E-2</v>
      </c>
      <c r="BO1224">
        <v>0</v>
      </c>
      <c r="BP1224">
        <v>0</v>
      </c>
      <c r="BR1224">
        <v>0</v>
      </c>
      <c r="BS1224">
        <v>4</v>
      </c>
      <c r="BX1224">
        <v>0</v>
      </c>
      <c r="BY1224">
        <v>1.89</v>
      </c>
      <c r="BZ1224">
        <v>0</v>
      </c>
      <c r="CA1224">
        <v>17.96</v>
      </c>
      <c r="CB1224">
        <v>0</v>
      </c>
      <c r="CC1224">
        <v>1</v>
      </c>
      <c r="CD1224" s="56">
        <v>42341</v>
      </c>
      <c r="CE1224" s="56">
        <v>42342</v>
      </c>
      <c r="CF1224" s="56">
        <v>42342</v>
      </c>
      <c r="CG1224" s="56">
        <v>42419</v>
      </c>
      <c r="CH1224" s="56"/>
      <c r="CI1224" s="56"/>
      <c r="CJ1224">
        <v>0.06</v>
      </c>
      <c r="CK1224">
        <v>0</v>
      </c>
      <c r="CL1224">
        <v>0</v>
      </c>
      <c r="CM1224">
        <v>0</v>
      </c>
      <c r="CN1224">
        <v>0</v>
      </c>
      <c r="CO1224">
        <v>0</v>
      </c>
      <c r="CP1224">
        <v>0.96</v>
      </c>
      <c r="CQ1224" t="s">
        <v>1154</v>
      </c>
      <c r="CR1224" t="s">
        <v>1153</v>
      </c>
      <c r="CS1224" t="s">
        <v>1748</v>
      </c>
      <c r="CT1224" t="s">
        <v>1397</v>
      </c>
      <c r="CU1224" t="s">
        <v>1396</v>
      </c>
      <c r="CV1224" t="s">
        <v>5114</v>
      </c>
      <c r="CW1224" t="s">
        <v>1390</v>
      </c>
      <c r="CX1224" t="s">
        <v>853</v>
      </c>
      <c r="DC1224" t="s">
        <v>1387</v>
      </c>
      <c r="DE1224" t="s">
        <v>1392</v>
      </c>
    </row>
    <row r="1225" spans="1:109" x14ac:dyDescent="0.25">
      <c r="A1225" t="s">
        <v>1025</v>
      </c>
      <c r="B1225">
        <v>2</v>
      </c>
      <c r="C1225" s="56">
        <v>42419</v>
      </c>
      <c r="D1225" t="s">
        <v>1153</v>
      </c>
      <c r="E1225" t="s">
        <v>5115</v>
      </c>
      <c r="G1225" t="s">
        <v>5116</v>
      </c>
      <c r="H1225" t="s">
        <v>1144</v>
      </c>
      <c r="I1225" t="s">
        <v>1144</v>
      </c>
      <c r="J1225" t="s">
        <v>1144</v>
      </c>
      <c r="K1225" t="s">
        <v>1144</v>
      </c>
      <c r="L1225">
        <v>0.3</v>
      </c>
      <c r="M1225">
        <v>1.04</v>
      </c>
      <c r="N1225">
        <v>0</v>
      </c>
      <c r="O1225" s="56">
        <v>0</v>
      </c>
      <c r="P1225" s="56">
        <v>0</v>
      </c>
      <c r="Q1225">
        <v>1</v>
      </c>
      <c r="R1225">
        <v>1</v>
      </c>
      <c r="S1225">
        <v>11</v>
      </c>
      <c r="T1225">
        <v>8</v>
      </c>
      <c r="U1225">
        <v>3</v>
      </c>
      <c r="V1225">
        <v>1</v>
      </c>
      <c r="W1225" t="s">
        <v>1156</v>
      </c>
      <c r="X1225" t="s">
        <v>7755</v>
      </c>
      <c r="Y1225">
        <v>42</v>
      </c>
      <c r="AA1225">
        <v>0</v>
      </c>
      <c r="AB1225">
        <v>0</v>
      </c>
      <c r="AC1225">
        <v>0</v>
      </c>
      <c r="AD1225">
        <v>0</v>
      </c>
      <c r="AE1225">
        <v>0</v>
      </c>
      <c r="AF1225">
        <v>0</v>
      </c>
      <c r="AG1225">
        <v>0</v>
      </c>
      <c r="AJ1225" s="56"/>
      <c r="AK1225" s="56"/>
      <c r="AL1225" s="56"/>
      <c r="AM1225">
        <v>15</v>
      </c>
      <c r="AP1225" t="s">
        <v>1155</v>
      </c>
      <c r="AR1225">
        <v>5</v>
      </c>
      <c r="AS1225" t="s">
        <v>1152</v>
      </c>
      <c r="AT1225">
        <v>1</v>
      </c>
      <c r="AV1225">
        <v>60</v>
      </c>
      <c r="AW1225">
        <v>40</v>
      </c>
      <c r="AX1225">
        <v>20</v>
      </c>
      <c r="AY1225" t="s">
        <v>1148</v>
      </c>
      <c r="AZ1225" t="s">
        <v>1148</v>
      </c>
      <c r="BA1225">
        <v>60</v>
      </c>
      <c r="BD1225">
        <v>1000000000</v>
      </c>
      <c r="BE1225">
        <v>56</v>
      </c>
      <c r="BF1225">
        <v>7.0000000000000007E-2</v>
      </c>
      <c r="BG1225">
        <v>0</v>
      </c>
      <c r="BH1225">
        <v>0</v>
      </c>
      <c r="BI1225">
        <v>0</v>
      </c>
      <c r="BJ1225">
        <v>0</v>
      </c>
      <c r="BK1225">
        <v>0</v>
      </c>
      <c r="BL1225">
        <v>0</v>
      </c>
      <c r="BM1225">
        <v>56</v>
      </c>
      <c r="BN1225">
        <v>7.0000000000000007E-2</v>
      </c>
      <c r="BO1225">
        <v>0</v>
      </c>
      <c r="BP1225">
        <v>0</v>
      </c>
      <c r="BR1225">
        <v>5</v>
      </c>
      <c r="BS1225">
        <v>16</v>
      </c>
      <c r="BX1225">
        <v>0</v>
      </c>
      <c r="BY1225">
        <v>0</v>
      </c>
      <c r="BZ1225">
        <v>0</v>
      </c>
      <c r="CA1225">
        <v>10.76</v>
      </c>
      <c r="CB1225">
        <v>0</v>
      </c>
      <c r="CC1225">
        <v>1</v>
      </c>
      <c r="CD1225" s="56">
        <v>42095</v>
      </c>
      <c r="CE1225" s="56">
        <v>42342</v>
      </c>
      <c r="CF1225" s="56">
        <v>42342</v>
      </c>
      <c r="CG1225" s="56">
        <v>42419</v>
      </c>
      <c r="CH1225" s="56"/>
      <c r="CI1225" s="56"/>
      <c r="CJ1225">
        <v>0.01</v>
      </c>
      <c r="CK1225">
        <v>0</v>
      </c>
      <c r="CL1225">
        <v>0</v>
      </c>
      <c r="CM1225">
        <v>0</v>
      </c>
      <c r="CN1225">
        <v>0</v>
      </c>
      <c r="CO1225">
        <v>0.96</v>
      </c>
      <c r="CP1225">
        <v>0</v>
      </c>
      <c r="CQ1225" t="s">
        <v>1154</v>
      </c>
      <c r="CR1225" t="s">
        <v>1153</v>
      </c>
      <c r="CS1225" t="s">
        <v>1748</v>
      </c>
      <c r="CT1225" t="s">
        <v>1397</v>
      </c>
      <c r="CU1225" t="s">
        <v>1396</v>
      </c>
      <c r="CV1225" t="s">
        <v>5117</v>
      </c>
      <c r="CW1225" t="s">
        <v>1390</v>
      </c>
      <c r="CX1225" t="s">
        <v>853</v>
      </c>
      <c r="DC1225" t="s">
        <v>1387</v>
      </c>
      <c r="DE1225" t="s">
        <v>1392</v>
      </c>
    </row>
    <row r="1226" spans="1:109" x14ac:dyDescent="0.25">
      <c r="A1226" t="s">
        <v>1025</v>
      </c>
      <c r="B1226">
        <v>2</v>
      </c>
      <c r="C1226" s="56">
        <v>42419</v>
      </c>
      <c r="D1226" t="s">
        <v>1153</v>
      </c>
      <c r="E1226" t="s">
        <v>5118</v>
      </c>
      <c r="G1226" t="s">
        <v>5119</v>
      </c>
      <c r="H1226" t="s">
        <v>1144</v>
      </c>
      <c r="I1226" t="s">
        <v>1144</v>
      </c>
      <c r="J1226" t="s">
        <v>1144</v>
      </c>
      <c r="K1226" t="s">
        <v>1144</v>
      </c>
      <c r="L1226">
        <v>7.82</v>
      </c>
      <c r="M1226">
        <v>23.99</v>
      </c>
      <c r="N1226">
        <v>0</v>
      </c>
      <c r="O1226" s="56">
        <v>0</v>
      </c>
      <c r="P1226" s="56">
        <v>0</v>
      </c>
      <c r="Q1226">
        <v>1</v>
      </c>
      <c r="R1226">
        <v>1</v>
      </c>
      <c r="S1226">
        <v>11</v>
      </c>
      <c r="T1226">
        <v>8</v>
      </c>
      <c r="U1226">
        <v>3</v>
      </c>
      <c r="V1226">
        <v>1</v>
      </c>
      <c r="X1226" t="s">
        <v>7757</v>
      </c>
      <c r="AA1226">
        <v>0</v>
      </c>
      <c r="AB1226">
        <v>0</v>
      </c>
      <c r="AC1226">
        <v>0</v>
      </c>
      <c r="AD1226">
        <v>0</v>
      </c>
      <c r="AE1226">
        <v>0</v>
      </c>
      <c r="AF1226">
        <v>0</v>
      </c>
      <c r="AG1226">
        <v>0</v>
      </c>
      <c r="AJ1226" s="56"/>
      <c r="AK1226" s="56"/>
      <c r="AL1226" s="56"/>
      <c r="AM1226">
        <v>2</v>
      </c>
      <c r="AP1226" t="s">
        <v>1155</v>
      </c>
      <c r="AR1226">
        <v>5</v>
      </c>
      <c r="AS1226" t="s">
        <v>1152</v>
      </c>
      <c r="AT1226">
        <v>1</v>
      </c>
      <c r="AV1226">
        <v>8</v>
      </c>
      <c r="AW1226">
        <v>5</v>
      </c>
      <c r="AX1226">
        <v>3</v>
      </c>
      <c r="AY1226" t="s">
        <v>1147</v>
      </c>
      <c r="AZ1226" t="s">
        <v>1147</v>
      </c>
      <c r="BA1226">
        <v>10</v>
      </c>
      <c r="BD1226">
        <v>1000000000</v>
      </c>
      <c r="BE1226">
        <v>10</v>
      </c>
      <c r="BF1226">
        <v>-0.25</v>
      </c>
      <c r="BG1226">
        <v>0</v>
      </c>
      <c r="BH1226">
        <v>0</v>
      </c>
      <c r="BI1226">
        <v>0</v>
      </c>
      <c r="BJ1226">
        <v>0</v>
      </c>
      <c r="BK1226">
        <v>0</v>
      </c>
      <c r="BL1226">
        <v>0</v>
      </c>
      <c r="BM1226">
        <v>10</v>
      </c>
      <c r="BN1226">
        <v>-0.25</v>
      </c>
      <c r="BO1226">
        <v>0</v>
      </c>
      <c r="BP1226">
        <v>0</v>
      </c>
      <c r="BR1226">
        <v>0</v>
      </c>
      <c r="BS1226">
        <v>2</v>
      </c>
      <c r="BX1226">
        <v>0</v>
      </c>
      <c r="BY1226">
        <v>15.64</v>
      </c>
      <c r="BZ1226">
        <v>0</v>
      </c>
      <c r="CA1226">
        <v>9.02</v>
      </c>
      <c r="CB1226">
        <v>0</v>
      </c>
      <c r="CC1226">
        <v>1</v>
      </c>
      <c r="CD1226" s="56">
        <v>42341</v>
      </c>
      <c r="CE1226" s="56">
        <v>42342</v>
      </c>
      <c r="CF1226" s="56">
        <v>42342</v>
      </c>
      <c r="CG1226" s="56">
        <v>42419</v>
      </c>
      <c r="CH1226" s="56"/>
      <c r="CI1226" s="56"/>
      <c r="CJ1226">
        <v>0</v>
      </c>
      <c r="CK1226">
        <v>0</v>
      </c>
      <c r="CL1226">
        <v>0</v>
      </c>
      <c r="CM1226">
        <v>0</v>
      </c>
      <c r="CN1226">
        <v>0</v>
      </c>
      <c r="CO1226">
        <v>0</v>
      </c>
      <c r="CP1226">
        <v>0.96</v>
      </c>
      <c r="CQ1226" t="s">
        <v>1154</v>
      </c>
      <c r="CR1226" t="s">
        <v>1153</v>
      </c>
      <c r="CS1226" t="s">
        <v>1748</v>
      </c>
      <c r="CT1226" t="s">
        <v>1397</v>
      </c>
      <c r="CU1226" t="s">
        <v>1396</v>
      </c>
      <c r="CV1226" t="s">
        <v>5120</v>
      </c>
      <c r="CW1226" t="s">
        <v>1727</v>
      </c>
      <c r="CX1226" t="s">
        <v>853</v>
      </c>
      <c r="DC1226" t="s">
        <v>1387</v>
      </c>
      <c r="DE1226" t="s">
        <v>1392</v>
      </c>
    </row>
    <row r="1227" spans="1:109" x14ac:dyDescent="0.25">
      <c r="A1227" t="s">
        <v>1025</v>
      </c>
      <c r="B1227">
        <v>2</v>
      </c>
      <c r="C1227" s="56">
        <v>42419</v>
      </c>
      <c r="D1227" t="s">
        <v>1153</v>
      </c>
      <c r="E1227" t="s">
        <v>5121</v>
      </c>
      <c r="G1227" t="s">
        <v>5122</v>
      </c>
      <c r="H1227" t="s">
        <v>1144</v>
      </c>
      <c r="I1227" t="s">
        <v>1144</v>
      </c>
      <c r="J1227" t="s">
        <v>1144</v>
      </c>
      <c r="K1227" t="s">
        <v>1144</v>
      </c>
      <c r="L1227">
        <v>1.17</v>
      </c>
      <c r="M1227">
        <v>5.78</v>
      </c>
      <c r="N1227">
        <v>0</v>
      </c>
      <c r="O1227" s="56">
        <v>0</v>
      </c>
      <c r="P1227" s="56">
        <v>0</v>
      </c>
      <c r="Q1227">
        <v>1</v>
      </c>
      <c r="R1227">
        <v>1</v>
      </c>
      <c r="S1227">
        <v>11</v>
      </c>
      <c r="T1227">
        <v>8</v>
      </c>
      <c r="U1227">
        <v>3</v>
      </c>
      <c r="V1227">
        <v>1</v>
      </c>
      <c r="X1227" t="s">
        <v>7755</v>
      </c>
      <c r="AA1227">
        <v>0</v>
      </c>
      <c r="AB1227">
        <v>0</v>
      </c>
      <c r="AC1227">
        <v>0</v>
      </c>
      <c r="AD1227">
        <v>0</v>
      </c>
      <c r="AE1227">
        <v>0</v>
      </c>
      <c r="AF1227">
        <v>0</v>
      </c>
      <c r="AG1227">
        <v>0</v>
      </c>
      <c r="AJ1227" s="56"/>
      <c r="AK1227" s="56"/>
      <c r="AL1227" s="56"/>
      <c r="AM1227">
        <v>3</v>
      </c>
      <c r="AP1227" t="s">
        <v>1155</v>
      </c>
      <c r="AS1227" t="s">
        <v>1152</v>
      </c>
      <c r="AT1227">
        <v>1</v>
      </c>
      <c r="AV1227">
        <v>3</v>
      </c>
      <c r="AW1227">
        <v>2</v>
      </c>
      <c r="AX1227">
        <v>1</v>
      </c>
      <c r="AY1227" t="s">
        <v>1147</v>
      </c>
      <c r="AZ1227" t="s">
        <v>1147</v>
      </c>
      <c r="BA1227">
        <v>3</v>
      </c>
      <c r="BD1227">
        <v>1000000000</v>
      </c>
      <c r="BE1227">
        <v>5</v>
      </c>
      <c r="BF1227">
        <v>-0.67</v>
      </c>
      <c r="BG1227">
        <v>0</v>
      </c>
      <c r="BH1227">
        <v>0</v>
      </c>
      <c r="BI1227">
        <v>0</v>
      </c>
      <c r="BJ1227">
        <v>0</v>
      </c>
      <c r="BK1227">
        <v>0</v>
      </c>
      <c r="BL1227">
        <v>0</v>
      </c>
      <c r="BM1227">
        <v>5</v>
      </c>
      <c r="BN1227">
        <v>-0.67</v>
      </c>
      <c r="BO1227">
        <v>0</v>
      </c>
      <c r="BP1227">
        <v>0</v>
      </c>
      <c r="BR1227">
        <v>0</v>
      </c>
      <c r="BS1227">
        <v>1</v>
      </c>
      <c r="BX1227">
        <v>0</v>
      </c>
      <c r="BY1227">
        <v>2.34</v>
      </c>
      <c r="BZ1227">
        <v>0</v>
      </c>
      <c r="CA1227">
        <v>17.190000000000001</v>
      </c>
      <c r="CB1227">
        <v>0</v>
      </c>
      <c r="CC1227">
        <v>1</v>
      </c>
      <c r="CD1227" s="56">
        <v>42095</v>
      </c>
      <c r="CE1227" s="56">
        <v>42342</v>
      </c>
      <c r="CF1227" s="56">
        <v>42342</v>
      </c>
      <c r="CG1227" s="56">
        <v>42419</v>
      </c>
      <c r="CH1227" s="56"/>
      <c r="CI1227" s="56"/>
      <c r="CJ1227">
        <v>0</v>
      </c>
      <c r="CK1227">
        <v>0</v>
      </c>
      <c r="CL1227">
        <v>0</v>
      </c>
      <c r="CM1227">
        <v>0</v>
      </c>
      <c r="CN1227">
        <v>0</v>
      </c>
      <c r="CO1227">
        <v>0</v>
      </c>
      <c r="CP1227">
        <v>0.96</v>
      </c>
      <c r="CQ1227" t="s">
        <v>1154</v>
      </c>
      <c r="CR1227" t="s">
        <v>1153</v>
      </c>
      <c r="CS1227" t="s">
        <v>1748</v>
      </c>
      <c r="CT1227" t="s">
        <v>1397</v>
      </c>
      <c r="CU1227" t="s">
        <v>1396</v>
      </c>
      <c r="CV1227" t="s">
        <v>5123</v>
      </c>
      <c r="CW1227" t="s">
        <v>1727</v>
      </c>
      <c r="CX1227" t="s">
        <v>853</v>
      </c>
      <c r="DC1227" t="s">
        <v>1387</v>
      </c>
      <c r="DE1227" t="s">
        <v>1392</v>
      </c>
    </row>
    <row r="1228" spans="1:109" x14ac:dyDescent="0.25">
      <c r="A1228" t="s">
        <v>1025</v>
      </c>
      <c r="B1228">
        <v>2</v>
      </c>
      <c r="C1228" s="56">
        <v>42419</v>
      </c>
      <c r="D1228" t="s">
        <v>1153</v>
      </c>
      <c r="E1228" t="s">
        <v>5124</v>
      </c>
      <c r="G1228" t="s">
        <v>5125</v>
      </c>
      <c r="H1228" t="s">
        <v>1144</v>
      </c>
      <c r="I1228" t="s">
        <v>1144</v>
      </c>
      <c r="J1228" t="s">
        <v>1144</v>
      </c>
      <c r="K1228" t="s">
        <v>1144</v>
      </c>
      <c r="L1228">
        <v>11.24</v>
      </c>
      <c r="M1228">
        <v>27.94</v>
      </c>
      <c r="N1228">
        <v>0</v>
      </c>
      <c r="O1228" s="56">
        <v>0</v>
      </c>
      <c r="P1228" s="56">
        <v>0</v>
      </c>
      <c r="Q1228">
        <v>1</v>
      </c>
      <c r="R1228">
        <v>1</v>
      </c>
      <c r="S1228">
        <v>11</v>
      </c>
      <c r="T1228">
        <v>8</v>
      </c>
      <c r="U1228">
        <v>3</v>
      </c>
      <c r="V1228">
        <v>1</v>
      </c>
      <c r="X1228" t="s">
        <v>7755</v>
      </c>
      <c r="AA1228">
        <v>0</v>
      </c>
      <c r="AB1228">
        <v>0</v>
      </c>
      <c r="AC1228">
        <v>0</v>
      </c>
      <c r="AD1228">
        <v>0</v>
      </c>
      <c r="AE1228">
        <v>0</v>
      </c>
      <c r="AF1228">
        <v>0</v>
      </c>
      <c r="AG1228">
        <v>0</v>
      </c>
      <c r="AJ1228" s="56"/>
      <c r="AK1228" s="56"/>
      <c r="AL1228" s="56"/>
      <c r="AP1228" t="s">
        <v>1155</v>
      </c>
      <c r="AS1228" t="s">
        <v>1152</v>
      </c>
      <c r="AT1228">
        <v>1</v>
      </c>
      <c r="AV1228">
        <v>2</v>
      </c>
      <c r="AW1228">
        <v>2</v>
      </c>
      <c r="AX1228">
        <v>1</v>
      </c>
      <c r="AY1228" t="s">
        <v>1147</v>
      </c>
      <c r="AZ1228" t="s">
        <v>1147</v>
      </c>
      <c r="BA1228">
        <v>2</v>
      </c>
      <c r="BD1228">
        <v>1000000000</v>
      </c>
      <c r="BE1228">
        <v>6</v>
      </c>
      <c r="BF1228">
        <v>-2</v>
      </c>
      <c r="BG1228">
        <v>0</v>
      </c>
      <c r="BH1228">
        <v>0</v>
      </c>
      <c r="BI1228">
        <v>0</v>
      </c>
      <c r="BJ1228">
        <v>0</v>
      </c>
      <c r="BK1228">
        <v>0</v>
      </c>
      <c r="BL1228">
        <v>0</v>
      </c>
      <c r="BM1228">
        <v>6</v>
      </c>
      <c r="BN1228">
        <v>-2</v>
      </c>
      <c r="BO1228">
        <v>0</v>
      </c>
      <c r="BP1228">
        <v>0</v>
      </c>
      <c r="BR1228">
        <v>0</v>
      </c>
      <c r="BS1228">
        <v>1</v>
      </c>
      <c r="BX1228">
        <v>0</v>
      </c>
      <c r="BY1228">
        <v>44.96</v>
      </c>
      <c r="BZ1228">
        <v>0</v>
      </c>
      <c r="CA1228">
        <v>6.48</v>
      </c>
      <c r="CB1228">
        <v>0</v>
      </c>
      <c r="CC1228">
        <v>1</v>
      </c>
      <c r="CD1228" s="56">
        <v>42095</v>
      </c>
      <c r="CE1228" s="56">
        <v>42342</v>
      </c>
      <c r="CF1228" s="56">
        <v>42342</v>
      </c>
      <c r="CG1228" s="56">
        <v>42419</v>
      </c>
      <c r="CH1228" s="56"/>
      <c r="CI1228" s="56"/>
      <c r="CJ1228">
        <v>0.03</v>
      </c>
      <c r="CK1228">
        <v>0</v>
      </c>
      <c r="CL1228">
        <v>0</v>
      </c>
      <c r="CM1228">
        <v>0</v>
      </c>
      <c r="CN1228">
        <v>0</v>
      </c>
      <c r="CO1228">
        <v>0</v>
      </c>
      <c r="CP1228">
        <v>0.96</v>
      </c>
      <c r="CQ1228" t="s">
        <v>1154</v>
      </c>
      <c r="CR1228" t="s">
        <v>1153</v>
      </c>
      <c r="CS1228" t="s">
        <v>1748</v>
      </c>
      <c r="CT1228" t="s">
        <v>1397</v>
      </c>
      <c r="CU1228" t="s">
        <v>1396</v>
      </c>
      <c r="CV1228" t="s">
        <v>5126</v>
      </c>
      <c r="CW1228" t="s">
        <v>1727</v>
      </c>
      <c r="CX1228" t="s">
        <v>853</v>
      </c>
      <c r="DC1228" t="s">
        <v>1387</v>
      </c>
      <c r="DE1228" t="s">
        <v>1392</v>
      </c>
    </row>
    <row r="1229" spans="1:109" x14ac:dyDescent="0.25">
      <c r="A1229" t="s">
        <v>1025</v>
      </c>
      <c r="B1229">
        <v>2</v>
      </c>
      <c r="C1229" s="56">
        <v>42419</v>
      </c>
      <c r="D1229" t="s">
        <v>1153</v>
      </c>
      <c r="E1229" t="s">
        <v>5127</v>
      </c>
      <c r="G1229" t="s">
        <v>5128</v>
      </c>
      <c r="H1229" t="s">
        <v>1144</v>
      </c>
      <c r="I1229" t="s">
        <v>1144</v>
      </c>
      <c r="J1229" t="s">
        <v>1144</v>
      </c>
      <c r="K1229" t="s">
        <v>1144</v>
      </c>
      <c r="L1229">
        <v>0.22</v>
      </c>
      <c r="M1229">
        <v>1.33</v>
      </c>
      <c r="N1229">
        <v>0</v>
      </c>
      <c r="O1229" s="56">
        <v>0</v>
      </c>
      <c r="P1229" s="56">
        <v>0</v>
      </c>
      <c r="Q1229">
        <v>1</v>
      </c>
      <c r="R1229">
        <v>1</v>
      </c>
      <c r="S1229">
        <v>11</v>
      </c>
      <c r="T1229">
        <v>8</v>
      </c>
      <c r="U1229">
        <v>3</v>
      </c>
      <c r="V1229">
        <v>1</v>
      </c>
      <c r="X1229" t="s">
        <v>7755</v>
      </c>
      <c r="AA1229">
        <v>0</v>
      </c>
      <c r="AB1229">
        <v>0</v>
      </c>
      <c r="AC1229">
        <v>0</v>
      </c>
      <c r="AD1229">
        <v>0</v>
      </c>
      <c r="AE1229">
        <v>0</v>
      </c>
      <c r="AF1229">
        <v>0</v>
      </c>
      <c r="AG1229">
        <v>0</v>
      </c>
      <c r="AJ1229" s="56"/>
      <c r="AK1229" s="56"/>
      <c r="AL1229" s="56"/>
      <c r="AP1229" t="s">
        <v>1155</v>
      </c>
      <c r="AR1229">
        <v>5</v>
      </c>
      <c r="AS1229" t="s">
        <v>1152</v>
      </c>
      <c r="AT1229">
        <v>1</v>
      </c>
      <c r="AV1229">
        <v>30</v>
      </c>
      <c r="AW1229">
        <v>20</v>
      </c>
      <c r="AX1229">
        <v>10</v>
      </c>
      <c r="AY1229" t="s">
        <v>1147</v>
      </c>
      <c r="AZ1229" t="s">
        <v>1147</v>
      </c>
      <c r="BA1229">
        <v>30</v>
      </c>
      <c r="BD1229">
        <v>1000000000</v>
      </c>
      <c r="BE1229">
        <v>48</v>
      </c>
      <c r="BF1229">
        <v>-0.6</v>
      </c>
      <c r="BG1229">
        <v>0</v>
      </c>
      <c r="BH1229">
        <v>0</v>
      </c>
      <c r="BI1229">
        <v>0</v>
      </c>
      <c r="BJ1229">
        <v>0</v>
      </c>
      <c r="BK1229">
        <v>0</v>
      </c>
      <c r="BL1229">
        <v>0</v>
      </c>
      <c r="BM1229">
        <v>48</v>
      </c>
      <c r="BN1229">
        <v>-0.6</v>
      </c>
      <c r="BO1229">
        <v>0</v>
      </c>
      <c r="BP1229">
        <v>0</v>
      </c>
      <c r="BR1229">
        <v>0</v>
      </c>
      <c r="BS1229">
        <v>8</v>
      </c>
      <c r="BX1229">
        <v>0</v>
      </c>
      <c r="BY1229">
        <v>3.96</v>
      </c>
      <c r="BZ1229">
        <v>0</v>
      </c>
      <c r="CA1229">
        <v>22.02</v>
      </c>
      <c r="CB1229">
        <v>0</v>
      </c>
      <c r="CC1229">
        <v>1</v>
      </c>
      <c r="CD1229" s="56">
        <v>42095</v>
      </c>
      <c r="CE1229" s="56">
        <v>42342</v>
      </c>
      <c r="CF1229" s="56">
        <v>42342</v>
      </c>
      <c r="CG1229" s="56">
        <v>42419</v>
      </c>
      <c r="CH1229" s="56"/>
      <c r="CI1229" s="56"/>
      <c r="CJ1229">
        <v>0</v>
      </c>
      <c r="CK1229">
        <v>0</v>
      </c>
      <c r="CL1229">
        <v>0</v>
      </c>
      <c r="CM1229">
        <v>0</v>
      </c>
      <c r="CN1229">
        <v>0</v>
      </c>
      <c r="CO1229">
        <v>0</v>
      </c>
      <c r="CP1229">
        <v>0.96</v>
      </c>
      <c r="CQ1229" t="s">
        <v>1154</v>
      </c>
      <c r="CR1229" t="s">
        <v>1153</v>
      </c>
      <c r="CS1229" t="s">
        <v>1748</v>
      </c>
      <c r="CT1229" t="s">
        <v>1397</v>
      </c>
      <c r="CU1229" t="s">
        <v>1396</v>
      </c>
      <c r="CV1229" t="s">
        <v>5129</v>
      </c>
      <c r="CW1229" t="s">
        <v>1727</v>
      </c>
      <c r="CX1229" t="s">
        <v>853</v>
      </c>
      <c r="DC1229" t="s">
        <v>1387</v>
      </c>
      <c r="DE1229" t="s">
        <v>1392</v>
      </c>
    </row>
    <row r="1230" spans="1:109" x14ac:dyDescent="0.25">
      <c r="A1230" t="s">
        <v>1025</v>
      </c>
      <c r="B1230">
        <v>2</v>
      </c>
      <c r="C1230" s="56">
        <v>42419</v>
      </c>
      <c r="D1230" t="s">
        <v>1153</v>
      </c>
      <c r="E1230" t="s">
        <v>5130</v>
      </c>
      <c r="G1230" t="s">
        <v>5131</v>
      </c>
      <c r="H1230" t="s">
        <v>1144</v>
      </c>
      <c r="I1230" t="s">
        <v>1144</v>
      </c>
      <c r="J1230" t="s">
        <v>1144</v>
      </c>
      <c r="K1230" t="s">
        <v>1144</v>
      </c>
      <c r="L1230">
        <v>1.06</v>
      </c>
      <c r="M1230">
        <v>3.03</v>
      </c>
      <c r="N1230">
        <v>0</v>
      </c>
      <c r="O1230" s="56">
        <v>0</v>
      </c>
      <c r="P1230" s="56">
        <v>0</v>
      </c>
      <c r="Q1230">
        <v>1</v>
      </c>
      <c r="R1230">
        <v>1</v>
      </c>
      <c r="S1230">
        <v>11</v>
      </c>
      <c r="T1230">
        <v>8</v>
      </c>
      <c r="U1230">
        <v>3</v>
      </c>
      <c r="V1230">
        <v>1</v>
      </c>
      <c r="X1230" t="s">
        <v>7755</v>
      </c>
      <c r="AA1230">
        <v>0</v>
      </c>
      <c r="AB1230">
        <v>0</v>
      </c>
      <c r="AC1230">
        <v>0</v>
      </c>
      <c r="AD1230">
        <v>0</v>
      </c>
      <c r="AE1230">
        <v>0</v>
      </c>
      <c r="AF1230">
        <v>0</v>
      </c>
      <c r="AG1230">
        <v>0</v>
      </c>
      <c r="AJ1230" s="56"/>
      <c r="AK1230" s="56"/>
      <c r="AL1230" s="56"/>
      <c r="AM1230">
        <v>3</v>
      </c>
      <c r="AP1230" t="s">
        <v>1155</v>
      </c>
      <c r="AR1230">
        <v>5</v>
      </c>
      <c r="AS1230" t="s">
        <v>1152</v>
      </c>
      <c r="AT1230">
        <v>1</v>
      </c>
      <c r="AV1230">
        <v>10</v>
      </c>
      <c r="AW1230">
        <v>7</v>
      </c>
      <c r="AX1230">
        <v>3</v>
      </c>
      <c r="AY1230" t="s">
        <v>1147</v>
      </c>
      <c r="AZ1230" t="s">
        <v>1147</v>
      </c>
      <c r="BA1230">
        <v>10</v>
      </c>
      <c r="BD1230">
        <v>1000000000</v>
      </c>
      <c r="BE1230">
        <v>15</v>
      </c>
      <c r="BF1230">
        <v>-0.5</v>
      </c>
      <c r="BG1230">
        <v>0</v>
      </c>
      <c r="BH1230">
        <v>0</v>
      </c>
      <c r="BI1230">
        <v>0</v>
      </c>
      <c r="BJ1230">
        <v>0</v>
      </c>
      <c r="BK1230">
        <v>0</v>
      </c>
      <c r="BL1230">
        <v>0</v>
      </c>
      <c r="BM1230">
        <v>15</v>
      </c>
      <c r="BN1230">
        <v>-0.5</v>
      </c>
      <c r="BO1230">
        <v>0</v>
      </c>
      <c r="BP1230">
        <v>0</v>
      </c>
      <c r="BR1230">
        <v>0</v>
      </c>
      <c r="BS1230">
        <v>3</v>
      </c>
      <c r="BX1230">
        <v>0</v>
      </c>
      <c r="BY1230">
        <v>5.3</v>
      </c>
      <c r="BZ1230">
        <v>0</v>
      </c>
      <c r="CA1230">
        <v>8.11</v>
      </c>
      <c r="CB1230">
        <v>0</v>
      </c>
      <c r="CC1230">
        <v>1</v>
      </c>
      <c r="CD1230" s="56">
        <v>42095</v>
      </c>
      <c r="CE1230" s="56">
        <v>42342</v>
      </c>
      <c r="CF1230" s="56">
        <v>42342</v>
      </c>
      <c r="CG1230" s="56">
        <v>42419</v>
      </c>
      <c r="CH1230" s="56"/>
      <c r="CI1230" s="56"/>
      <c r="CJ1230">
        <v>0</v>
      </c>
      <c r="CK1230">
        <v>0</v>
      </c>
      <c r="CL1230">
        <v>0</v>
      </c>
      <c r="CM1230">
        <v>0</v>
      </c>
      <c r="CN1230">
        <v>0</v>
      </c>
      <c r="CO1230">
        <v>0</v>
      </c>
      <c r="CP1230">
        <v>0.96</v>
      </c>
      <c r="CQ1230" t="s">
        <v>1154</v>
      </c>
      <c r="CR1230" t="s">
        <v>1153</v>
      </c>
      <c r="CS1230" t="s">
        <v>1748</v>
      </c>
      <c r="CT1230" t="s">
        <v>1397</v>
      </c>
      <c r="CU1230" t="s">
        <v>1396</v>
      </c>
      <c r="CV1230" t="s">
        <v>5132</v>
      </c>
      <c r="CW1230" t="s">
        <v>1390</v>
      </c>
      <c r="CX1230" t="s">
        <v>853</v>
      </c>
      <c r="DC1230" t="s">
        <v>1387</v>
      </c>
      <c r="DE1230" t="s">
        <v>1392</v>
      </c>
    </row>
    <row r="1231" spans="1:109" x14ac:dyDescent="0.25">
      <c r="A1231" t="s">
        <v>1025</v>
      </c>
      <c r="B1231">
        <v>2</v>
      </c>
      <c r="C1231" s="56">
        <v>42419</v>
      </c>
      <c r="D1231" t="s">
        <v>1153</v>
      </c>
      <c r="E1231" t="s">
        <v>5133</v>
      </c>
      <c r="G1231" t="s">
        <v>5134</v>
      </c>
      <c r="H1231" t="s">
        <v>1144</v>
      </c>
      <c r="I1231" t="s">
        <v>1144</v>
      </c>
      <c r="J1231" t="s">
        <v>1144</v>
      </c>
      <c r="K1231" t="s">
        <v>1144</v>
      </c>
      <c r="L1231">
        <v>9.19</v>
      </c>
      <c r="M1231">
        <v>23.01</v>
      </c>
      <c r="N1231">
        <v>0</v>
      </c>
      <c r="O1231" s="56">
        <v>0</v>
      </c>
      <c r="P1231" s="56">
        <v>0</v>
      </c>
      <c r="Q1231">
        <v>1</v>
      </c>
      <c r="R1231">
        <v>1</v>
      </c>
      <c r="S1231">
        <v>11</v>
      </c>
      <c r="T1231">
        <v>8</v>
      </c>
      <c r="U1231">
        <v>3</v>
      </c>
      <c r="V1231">
        <v>1</v>
      </c>
      <c r="X1231" t="s">
        <v>7755</v>
      </c>
      <c r="AA1231">
        <v>0</v>
      </c>
      <c r="AB1231">
        <v>0</v>
      </c>
      <c r="AC1231">
        <v>0</v>
      </c>
      <c r="AD1231">
        <v>0</v>
      </c>
      <c r="AE1231">
        <v>0</v>
      </c>
      <c r="AF1231">
        <v>0</v>
      </c>
      <c r="AG1231">
        <v>0</v>
      </c>
      <c r="AJ1231" s="56"/>
      <c r="AK1231" s="56"/>
      <c r="AL1231" s="56"/>
      <c r="AP1231" t="s">
        <v>1155</v>
      </c>
      <c r="AR1231">
        <v>5</v>
      </c>
      <c r="AS1231" t="s">
        <v>1152</v>
      </c>
      <c r="AT1231">
        <v>1</v>
      </c>
      <c r="AV1231">
        <v>15</v>
      </c>
      <c r="AW1231">
        <v>10</v>
      </c>
      <c r="AX1231">
        <v>5</v>
      </c>
      <c r="AY1231" t="s">
        <v>1147</v>
      </c>
      <c r="AZ1231" t="s">
        <v>1147</v>
      </c>
      <c r="BA1231">
        <v>15</v>
      </c>
      <c r="BD1231">
        <v>1000000000</v>
      </c>
      <c r="BE1231">
        <v>23</v>
      </c>
      <c r="BF1231">
        <v>-0.53</v>
      </c>
      <c r="BG1231">
        <v>0</v>
      </c>
      <c r="BH1231">
        <v>0</v>
      </c>
      <c r="BI1231">
        <v>0</v>
      </c>
      <c r="BJ1231">
        <v>0</v>
      </c>
      <c r="BK1231">
        <v>0</v>
      </c>
      <c r="BL1231">
        <v>0</v>
      </c>
      <c r="BM1231">
        <v>23</v>
      </c>
      <c r="BN1231">
        <v>-0.53</v>
      </c>
      <c r="BO1231">
        <v>0</v>
      </c>
      <c r="BP1231">
        <v>0</v>
      </c>
      <c r="BR1231">
        <v>0</v>
      </c>
      <c r="BS1231">
        <v>4</v>
      </c>
      <c r="BX1231">
        <v>0</v>
      </c>
      <c r="BY1231">
        <v>73.52</v>
      </c>
      <c r="BZ1231">
        <v>0</v>
      </c>
      <c r="CA1231">
        <v>6.56</v>
      </c>
      <c r="CB1231">
        <v>0</v>
      </c>
      <c r="CC1231">
        <v>1</v>
      </c>
      <c r="CD1231" s="56">
        <v>42095</v>
      </c>
      <c r="CE1231" s="56">
        <v>42342</v>
      </c>
      <c r="CF1231" s="56">
        <v>42342</v>
      </c>
      <c r="CG1231" s="56">
        <v>42419</v>
      </c>
      <c r="CH1231" s="56"/>
      <c r="CI1231" s="56"/>
      <c r="CJ1231">
        <v>0</v>
      </c>
      <c r="CK1231">
        <v>0</v>
      </c>
      <c r="CL1231">
        <v>0</v>
      </c>
      <c r="CM1231">
        <v>0</v>
      </c>
      <c r="CN1231">
        <v>0</v>
      </c>
      <c r="CO1231">
        <v>0</v>
      </c>
      <c r="CP1231">
        <v>0.96</v>
      </c>
      <c r="CQ1231" t="s">
        <v>1154</v>
      </c>
      <c r="CR1231" t="s">
        <v>1153</v>
      </c>
      <c r="CS1231" t="s">
        <v>1748</v>
      </c>
      <c r="CT1231" t="s">
        <v>1397</v>
      </c>
      <c r="CU1231" t="s">
        <v>1396</v>
      </c>
      <c r="CV1231" t="s">
        <v>5135</v>
      </c>
      <c r="CW1231" t="s">
        <v>1390</v>
      </c>
      <c r="CX1231" t="s">
        <v>853</v>
      </c>
      <c r="DC1231" t="s">
        <v>1387</v>
      </c>
      <c r="DE1231" t="s">
        <v>1392</v>
      </c>
    </row>
    <row r="1232" spans="1:109" x14ac:dyDescent="0.25">
      <c r="A1232" t="s">
        <v>1025</v>
      </c>
      <c r="B1232">
        <v>2</v>
      </c>
      <c r="C1232" s="56">
        <v>42419</v>
      </c>
      <c r="D1232" t="s">
        <v>1153</v>
      </c>
      <c r="E1232" t="s">
        <v>5136</v>
      </c>
      <c r="G1232" t="s">
        <v>5137</v>
      </c>
      <c r="H1232" t="s">
        <v>1144</v>
      </c>
      <c r="I1232" t="s">
        <v>1144</v>
      </c>
      <c r="J1232" t="s">
        <v>1144</v>
      </c>
      <c r="K1232" t="s">
        <v>1144</v>
      </c>
      <c r="L1232">
        <v>2.4700000000000002</v>
      </c>
      <c r="M1232">
        <v>5.98</v>
      </c>
      <c r="N1232">
        <v>0</v>
      </c>
      <c r="O1232" s="56">
        <v>0</v>
      </c>
      <c r="P1232" s="56">
        <v>0</v>
      </c>
      <c r="Q1232">
        <v>1</v>
      </c>
      <c r="R1232">
        <v>1</v>
      </c>
      <c r="S1232">
        <v>11</v>
      </c>
      <c r="T1232">
        <v>8</v>
      </c>
      <c r="U1232">
        <v>3</v>
      </c>
      <c r="V1232">
        <v>1</v>
      </c>
      <c r="X1232" t="s">
        <v>7757</v>
      </c>
      <c r="AA1232">
        <v>0</v>
      </c>
      <c r="AB1232">
        <v>0</v>
      </c>
      <c r="AC1232">
        <v>0</v>
      </c>
      <c r="AD1232">
        <v>0</v>
      </c>
      <c r="AE1232">
        <v>0</v>
      </c>
      <c r="AF1232">
        <v>0</v>
      </c>
      <c r="AG1232">
        <v>0</v>
      </c>
      <c r="AJ1232" s="56"/>
      <c r="AK1232" s="56"/>
      <c r="AL1232" s="56"/>
      <c r="AP1232" t="s">
        <v>1155</v>
      </c>
      <c r="AR1232">
        <v>5</v>
      </c>
      <c r="AS1232" t="s">
        <v>1152</v>
      </c>
      <c r="AT1232">
        <v>1</v>
      </c>
      <c r="AV1232">
        <v>7</v>
      </c>
      <c r="AW1232">
        <v>5</v>
      </c>
      <c r="AX1232">
        <v>2</v>
      </c>
      <c r="AY1232" t="s">
        <v>1147</v>
      </c>
      <c r="AZ1232" t="s">
        <v>1147</v>
      </c>
      <c r="BA1232">
        <v>10</v>
      </c>
      <c r="BD1232">
        <v>1000000000</v>
      </c>
      <c r="BE1232">
        <v>9</v>
      </c>
      <c r="BF1232">
        <v>-0.28999999999999998</v>
      </c>
      <c r="BG1232">
        <v>0</v>
      </c>
      <c r="BH1232">
        <v>0</v>
      </c>
      <c r="BI1232">
        <v>0</v>
      </c>
      <c r="BJ1232">
        <v>0</v>
      </c>
      <c r="BK1232">
        <v>0</v>
      </c>
      <c r="BL1232">
        <v>0</v>
      </c>
      <c r="BM1232">
        <v>9</v>
      </c>
      <c r="BN1232">
        <v>-0.28999999999999998</v>
      </c>
      <c r="BO1232">
        <v>0</v>
      </c>
      <c r="BP1232">
        <v>0</v>
      </c>
      <c r="BR1232">
        <v>0</v>
      </c>
      <c r="BS1232">
        <v>2</v>
      </c>
      <c r="BX1232">
        <v>0</v>
      </c>
      <c r="BY1232">
        <v>4.9400000000000004</v>
      </c>
      <c r="BZ1232">
        <v>0</v>
      </c>
      <c r="CA1232">
        <v>6.2</v>
      </c>
      <c r="CB1232">
        <v>0</v>
      </c>
      <c r="CC1232">
        <v>1</v>
      </c>
      <c r="CD1232" s="56">
        <v>42341</v>
      </c>
      <c r="CE1232" s="56">
        <v>42342</v>
      </c>
      <c r="CF1232" s="56">
        <v>42342</v>
      </c>
      <c r="CG1232" s="56">
        <v>42419</v>
      </c>
      <c r="CH1232" s="56"/>
      <c r="CI1232" s="56"/>
      <c r="CJ1232">
        <v>0</v>
      </c>
      <c r="CK1232">
        <v>0</v>
      </c>
      <c r="CL1232">
        <v>0</v>
      </c>
      <c r="CM1232">
        <v>0</v>
      </c>
      <c r="CN1232">
        <v>0</v>
      </c>
      <c r="CO1232">
        <v>0</v>
      </c>
      <c r="CP1232">
        <v>0.96</v>
      </c>
      <c r="CQ1232" t="s">
        <v>1154</v>
      </c>
      <c r="CR1232" t="s">
        <v>1153</v>
      </c>
      <c r="CS1232" t="s">
        <v>1748</v>
      </c>
      <c r="CT1232" t="s">
        <v>1397</v>
      </c>
      <c r="CU1232" t="s">
        <v>1396</v>
      </c>
      <c r="CV1232" t="s">
        <v>5138</v>
      </c>
      <c r="CW1232" t="s">
        <v>1390</v>
      </c>
      <c r="CX1232" t="s">
        <v>853</v>
      </c>
      <c r="DC1232" t="s">
        <v>1387</v>
      </c>
      <c r="DE1232" t="s">
        <v>1392</v>
      </c>
    </row>
    <row r="1233" spans="1:109" x14ac:dyDescent="0.25">
      <c r="A1233" t="s">
        <v>1025</v>
      </c>
      <c r="B1233">
        <v>2</v>
      </c>
      <c r="C1233" s="56">
        <v>42419</v>
      </c>
      <c r="D1233" t="s">
        <v>1153</v>
      </c>
      <c r="E1233" t="s">
        <v>5139</v>
      </c>
      <c r="G1233" t="s">
        <v>5140</v>
      </c>
      <c r="H1233" t="s">
        <v>1144</v>
      </c>
      <c r="I1233" t="s">
        <v>1144</v>
      </c>
      <c r="J1233" t="s">
        <v>1144</v>
      </c>
      <c r="K1233" t="s">
        <v>1144</v>
      </c>
      <c r="L1233">
        <v>2.06</v>
      </c>
      <c r="M1233">
        <v>6.37</v>
      </c>
      <c r="N1233">
        <v>0</v>
      </c>
      <c r="O1233" s="56">
        <v>0</v>
      </c>
      <c r="P1233" s="56">
        <v>0</v>
      </c>
      <c r="Q1233">
        <v>1</v>
      </c>
      <c r="R1233">
        <v>1</v>
      </c>
      <c r="S1233">
        <v>11</v>
      </c>
      <c r="T1233">
        <v>8</v>
      </c>
      <c r="U1233">
        <v>3</v>
      </c>
      <c r="V1233">
        <v>1</v>
      </c>
      <c r="X1233" t="s">
        <v>7757</v>
      </c>
      <c r="AA1233">
        <v>0</v>
      </c>
      <c r="AB1233">
        <v>0</v>
      </c>
      <c r="AC1233">
        <v>0</v>
      </c>
      <c r="AD1233">
        <v>0</v>
      </c>
      <c r="AE1233">
        <v>0</v>
      </c>
      <c r="AF1233">
        <v>0</v>
      </c>
      <c r="AG1233">
        <v>0</v>
      </c>
      <c r="AJ1233" s="56"/>
      <c r="AK1233" s="56"/>
      <c r="AL1233" s="56"/>
      <c r="AM1233">
        <v>4</v>
      </c>
      <c r="AP1233" t="s">
        <v>1155</v>
      </c>
      <c r="AR1233">
        <v>5</v>
      </c>
      <c r="AS1233" t="s">
        <v>1152</v>
      </c>
      <c r="AT1233">
        <v>1</v>
      </c>
      <c r="AV1233">
        <v>7</v>
      </c>
      <c r="AW1233">
        <v>5</v>
      </c>
      <c r="AX1233">
        <v>2</v>
      </c>
      <c r="AY1233" t="s">
        <v>1147</v>
      </c>
      <c r="AZ1233" t="s">
        <v>1147</v>
      </c>
      <c r="BA1233">
        <v>10</v>
      </c>
      <c r="BD1233">
        <v>1000000000</v>
      </c>
      <c r="BE1233">
        <v>10</v>
      </c>
      <c r="BF1233">
        <v>-0.43</v>
      </c>
      <c r="BG1233">
        <v>0</v>
      </c>
      <c r="BH1233">
        <v>0</v>
      </c>
      <c r="BI1233">
        <v>0</v>
      </c>
      <c r="BJ1233">
        <v>0</v>
      </c>
      <c r="BK1233">
        <v>0</v>
      </c>
      <c r="BL1233">
        <v>0</v>
      </c>
      <c r="BM1233">
        <v>10</v>
      </c>
      <c r="BN1233">
        <v>-0.43</v>
      </c>
      <c r="BO1233">
        <v>0</v>
      </c>
      <c r="BP1233">
        <v>0</v>
      </c>
      <c r="BR1233">
        <v>0</v>
      </c>
      <c r="BS1233">
        <v>2</v>
      </c>
      <c r="BX1233">
        <v>0</v>
      </c>
      <c r="BY1233">
        <v>6.18</v>
      </c>
      <c r="BZ1233">
        <v>0</v>
      </c>
      <c r="CA1233">
        <v>9.1300000000000008</v>
      </c>
      <c r="CB1233">
        <v>0</v>
      </c>
      <c r="CC1233">
        <v>1</v>
      </c>
      <c r="CD1233" s="56">
        <v>42341</v>
      </c>
      <c r="CE1233" s="56">
        <v>42342</v>
      </c>
      <c r="CF1233" s="56">
        <v>42342</v>
      </c>
      <c r="CG1233" s="56">
        <v>42419</v>
      </c>
      <c r="CH1233" s="56"/>
      <c r="CI1233" s="56"/>
      <c r="CJ1233">
        <v>0</v>
      </c>
      <c r="CK1233">
        <v>0</v>
      </c>
      <c r="CL1233">
        <v>0</v>
      </c>
      <c r="CM1233">
        <v>0</v>
      </c>
      <c r="CN1233">
        <v>0</v>
      </c>
      <c r="CO1233">
        <v>0</v>
      </c>
      <c r="CP1233">
        <v>0.96</v>
      </c>
      <c r="CQ1233" t="s">
        <v>1154</v>
      </c>
      <c r="CR1233" t="s">
        <v>1153</v>
      </c>
      <c r="CS1233" t="s">
        <v>1748</v>
      </c>
      <c r="CT1233" t="s">
        <v>1397</v>
      </c>
      <c r="CU1233" t="s">
        <v>1396</v>
      </c>
      <c r="CV1233" t="s">
        <v>5141</v>
      </c>
      <c r="CW1233" t="s">
        <v>1390</v>
      </c>
      <c r="CX1233" t="s">
        <v>853</v>
      </c>
      <c r="DC1233" t="s">
        <v>1387</v>
      </c>
      <c r="DE1233" t="s">
        <v>1392</v>
      </c>
    </row>
    <row r="1234" spans="1:109" x14ac:dyDescent="0.25">
      <c r="A1234" t="s">
        <v>1025</v>
      </c>
      <c r="B1234">
        <v>2</v>
      </c>
      <c r="C1234" s="56">
        <v>42419</v>
      </c>
      <c r="D1234" t="s">
        <v>1153</v>
      </c>
      <c r="E1234" t="s">
        <v>1644</v>
      </c>
      <c r="G1234" t="s">
        <v>5142</v>
      </c>
      <c r="H1234" t="s">
        <v>1144</v>
      </c>
      <c r="I1234" t="s">
        <v>1144</v>
      </c>
      <c r="J1234" t="s">
        <v>1144</v>
      </c>
      <c r="K1234" t="s">
        <v>1144</v>
      </c>
      <c r="L1234">
        <v>15.7</v>
      </c>
      <c r="M1234">
        <v>37.049999999999997</v>
      </c>
      <c r="N1234">
        <v>0</v>
      </c>
      <c r="O1234" s="56">
        <v>0</v>
      </c>
      <c r="P1234" s="56">
        <v>0</v>
      </c>
      <c r="Q1234">
        <v>1</v>
      </c>
      <c r="R1234">
        <v>1</v>
      </c>
      <c r="S1234">
        <v>11</v>
      </c>
      <c r="T1234">
        <v>8</v>
      </c>
      <c r="U1234">
        <v>3</v>
      </c>
      <c r="V1234">
        <v>1</v>
      </c>
      <c r="W1234" t="s">
        <v>1156</v>
      </c>
      <c r="X1234" t="s">
        <v>7757</v>
      </c>
      <c r="Y1234">
        <v>9</v>
      </c>
      <c r="AA1234">
        <v>0</v>
      </c>
      <c r="AB1234">
        <v>0</v>
      </c>
      <c r="AC1234">
        <v>0</v>
      </c>
      <c r="AD1234">
        <v>0</v>
      </c>
      <c r="AE1234">
        <v>0</v>
      </c>
      <c r="AF1234">
        <v>0</v>
      </c>
      <c r="AG1234">
        <v>0</v>
      </c>
      <c r="AJ1234" s="56"/>
      <c r="AK1234" s="56"/>
      <c r="AL1234" s="56"/>
      <c r="AM1234">
        <v>2</v>
      </c>
      <c r="AP1234" t="s">
        <v>1155</v>
      </c>
      <c r="AR1234">
        <v>2</v>
      </c>
      <c r="AS1234" t="s">
        <v>1152</v>
      </c>
      <c r="AT1234">
        <v>1</v>
      </c>
      <c r="AV1234">
        <v>12</v>
      </c>
      <c r="AW1234">
        <v>8</v>
      </c>
      <c r="AX1234">
        <v>4</v>
      </c>
      <c r="AY1234" t="s">
        <v>1145</v>
      </c>
      <c r="AZ1234" t="s">
        <v>1148</v>
      </c>
      <c r="BA1234">
        <v>9</v>
      </c>
      <c r="BD1234">
        <v>1000000000</v>
      </c>
      <c r="BE1234">
        <v>7</v>
      </c>
      <c r="BF1234">
        <v>0.42</v>
      </c>
      <c r="BG1234">
        <v>0</v>
      </c>
      <c r="BH1234">
        <v>0</v>
      </c>
      <c r="BI1234">
        <v>0</v>
      </c>
      <c r="BJ1234">
        <v>0</v>
      </c>
      <c r="BK1234">
        <v>0</v>
      </c>
      <c r="BL1234">
        <v>4</v>
      </c>
      <c r="BM1234">
        <v>11</v>
      </c>
      <c r="BN1234">
        <v>0.08</v>
      </c>
      <c r="BO1234">
        <v>0</v>
      </c>
      <c r="BP1234">
        <v>0</v>
      </c>
      <c r="BR1234">
        <v>2</v>
      </c>
      <c r="BS1234">
        <v>3</v>
      </c>
      <c r="BT1234">
        <v>2</v>
      </c>
      <c r="BX1234">
        <v>0</v>
      </c>
      <c r="BY1234">
        <v>0</v>
      </c>
      <c r="BZ1234">
        <v>0</v>
      </c>
      <c r="CA1234">
        <v>5.93</v>
      </c>
      <c r="CB1234">
        <v>0</v>
      </c>
      <c r="CC1234">
        <v>1</v>
      </c>
      <c r="CD1234" s="56">
        <v>42341</v>
      </c>
      <c r="CE1234" s="56">
        <v>42342</v>
      </c>
      <c r="CF1234" s="56">
        <v>42342</v>
      </c>
      <c r="CG1234" s="56">
        <v>42419</v>
      </c>
      <c r="CH1234" s="56"/>
      <c r="CI1234" s="56"/>
      <c r="CJ1234">
        <v>0.12</v>
      </c>
      <c r="CK1234">
        <v>0</v>
      </c>
      <c r="CL1234">
        <v>0</v>
      </c>
      <c r="CM1234">
        <v>0</v>
      </c>
      <c r="CN1234">
        <v>0.96</v>
      </c>
      <c r="CO1234">
        <v>0</v>
      </c>
      <c r="CP1234">
        <v>0</v>
      </c>
      <c r="CQ1234" t="s">
        <v>1154</v>
      </c>
      <c r="CR1234" t="s">
        <v>1153</v>
      </c>
      <c r="CS1234" t="s">
        <v>1748</v>
      </c>
      <c r="CT1234" t="s">
        <v>1397</v>
      </c>
      <c r="CU1234" t="s">
        <v>1396</v>
      </c>
      <c r="CV1234" t="s">
        <v>5143</v>
      </c>
      <c r="CW1234" t="s">
        <v>1390</v>
      </c>
      <c r="CX1234" t="s">
        <v>853</v>
      </c>
      <c r="DC1234" t="s">
        <v>1387</v>
      </c>
      <c r="DE1234" t="s">
        <v>1392</v>
      </c>
    </row>
    <row r="1235" spans="1:109" x14ac:dyDescent="0.25">
      <c r="A1235" t="s">
        <v>1025</v>
      </c>
      <c r="B1235">
        <v>2</v>
      </c>
      <c r="C1235" s="56">
        <v>42419</v>
      </c>
      <c r="D1235" t="s">
        <v>1153</v>
      </c>
      <c r="E1235" t="s">
        <v>5144</v>
      </c>
      <c r="G1235" t="s">
        <v>5145</v>
      </c>
      <c r="H1235" t="s">
        <v>1144</v>
      </c>
      <c r="I1235" t="s">
        <v>1144</v>
      </c>
      <c r="J1235" t="s">
        <v>1144</v>
      </c>
      <c r="K1235" t="s">
        <v>1144</v>
      </c>
      <c r="L1235">
        <v>4.3899999999999997</v>
      </c>
      <c r="M1235">
        <v>13.04</v>
      </c>
      <c r="N1235">
        <v>0</v>
      </c>
      <c r="O1235" s="56">
        <v>0</v>
      </c>
      <c r="P1235" s="56">
        <v>0</v>
      </c>
      <c r="Q1235">
        <v>1</v>
      </c>
      <c r="R1235">
        <v>1</v>
      </c>
      <c r="S1235">
        <v>11</v>
      </c>
      <c r="T1235">
        <v>8</v>
      </c>
      <c r="U1235">
        <v>3</v>
      </c>
      <c r="V1235">
        <v>1</v>
      </c>
      <c r="W1235" t="s">
        <v>1156</v>
      </c>
      <c r="X1235" t="s">
        <v>7755</v>
      </c>
      <c r="AA1235">
        <v>0</v>
      </c>
      <c r="AB1235">
        <v>0</v>
      </c>
      <c r="AC1235">
        <v>0</v>
      </c>
      <c r="AD1235">
        <v>0</v>
      </c>
      <c r="AE1235">
        <v>0</v>
      </c>
      <c r="AF1235">
        <v>0</v>
      </c>
      <c r="AG1235">
        <v>0</v>
      </c>
      <c r="AJ1235" s="56"/>
      <c r="AK1235" s="56"/>
      <c r="AL1235" s="56"/>
      <c r="AP1235" t="s">
        <v>1155</v>
      </c>
      <c r="AR1235">
        <v>5</v>
      </c>
      <c r="AS1235" t="s">
        <v>1152</v>
      </c>
      <c r="AT1235">
        <v>1</v>
      </c>
      <c r="AV1235">
        <v>19</v>
      </c>
      <c r="AW1235">
        <v>13</v>
      </c>
      <c r="AX1235">
        <v>6</v>
      </c>
      <c r="AY1235" t="s">
        <v>1148</v>
      </c>
      <c r="AZ1235" t="s">
        <v>1148</v>
      </c>
      <c r="BA1235">
        <v>19</v>
      </c>
      <c r="BD1235">
        <v>1000000000</v>
      </c>
      <c r="BE1235">
        <v>17</v>
      </c>
      <c r="BF1235">
        <v>0.11</v>
      </c>
      <c r="BG1235">
        <v>0</v>
      </c>
      <c r="BH1235">
        <v>0</v>
      </c>
      <c r="BI1235">
        <v>0</v>
      </c>
      <c r="BJ1235">
        <v>0</v>
      </c>
      <c r="BK1235">
        <v>0</v>
      </c>
      <c r="BL1235">
        <v>0</v>
      </c>
      <c r="BM1235">
        <v>17</v>
      </c>
      <c r="BN1235">
        <v>0.11</v>
      </c>
      <c r="BO1235">
        <v>0</v>
      </c>
      <c r="BP1235">
        <v>0</v>
      </c>
      <c r="BR1235">
        <v>0</v>
      </c>
      <c r="BS1235">
        <v>5</v>
      </c>
      <c r="BX1235">
        <v>0</v>
      </c>
      <c r="BY1235">
        <v>0</v>
      </c>
      <c r="BZ1235">
        <v>0</v>
      </c>
      <c r="CA1235">
        <v>8.6</v>
      </c>
      <c r="CB1235">
        <v>0</v>
      </c>
      <c r="CC1235">
        <v>1</v>
      </c>
      <c r="CD1235" s="56">
        <v>42095</v>
      </c>
      <c r="CE1235" s="56">
        <v>42342</v>
      </c>
      <c r="CF1235" s="56">
        <v>42342</v>
      </c>
      <c r="CG1235" s="56">
        <v>42419</v>
      </c>
      <c r="CH1235" s="56"/>
      <c r="CI1235" s="56"/>
      <c r="CJ1235">
        <v>0.08</v>
      </c>
      <c r="CK1235">
        <v>0</v>
      </c>
      <c r="CL1235">
        <v>0</v>
      </c>
      <c r="CM1235">
        <v>0</v>
      </c>
      <c r="CN1235">
        <v>0</v>
      </c>
      <c r="CO1235">
        <v>0.47</v>
      </c>
      <c r="CP1235">
        <v>0.49</v>
      </c>
      <c r="CQ1235" t="s">
        <v>1154</v>
      </c>
      <c r="CR1235" t="s">
        <v>1153</v>
      </c>
      <c r="CS1235" t="s">
        <v>1748</v>
      </c>
      <c r="CT1235" t="s">
        <v>1397</v>
      </c>
      <c r="CU1235" t="s">
        <v>1396</v>
      </c>
      <c r="CV1235" t="s">
        <v>5146</v>
      </c>
      <c r="CW1235" t="s">
        <v>1390</v>
      </c>
      <c r="CX1235" t="s">
        <v>853</v>
      </c>
      <c r="DC1235" t="s">
        <v>1387</v>
      </c>
      <c r="DE1235" t="s">
        <v>1392</v>
      </c>
    </row>
    <row r="1236" spans="1:109" x14ac:dyDescent="0.25">
      <c r="A1236" t="s">
        <v>1025</v>
      </c>
      <c r="B1236">
        <v>2</v>
      </c>
      <c r="C1236" s="56">
        <v>42419</v>
      </c>
      <c r="D1236" t="s">
        <v>1153</v>
      </c>
      <c r="E1236" t="s">
        <v>5147</v>
      </c>
      <c r="G1236" t="s">
        <v>5148</v>
      </c>
      <c r="H1236" t="s">
        <v>1144</v>
      </c>
      <c r="I1236" t="s">
        <v>1144</v>
      </c>
      <c r="J1236" t="s">
        <v>1144</v>
      </c>
      <c r="K1236" t="s">
        <v>1144</v>
      </c>
      <c r="L1236">
        <v>0.14000000000000001</v>
      </c>
      <c r="M1236">
        <v>1.25</v>
      </c>
      <c r="N1236">
        <v>0</v>
      </c>
      <c r="O1236" s="56">
        <v>0</v>
      </c>
      <c r="P1236" s="56">
        <v>0</v>
      </c>
      <c r="Q1236">
        <v>1</v>
      </c>
      <c r="R1236">
        <v>1</v>
      </c>
      <c r="S1236">
        <v>11</v>
      </c>
      <c r="T1236">
        <v>8</v>
      </c>
      <c r="U1236">
        <v>3</v>
      </c>
      <c r="V1236">
        <v>1</v>
      </c>
      <c r="X1236" t="s">
        <v>7755</v>
      </c>
      <c r="AA1236">
        <v>0</v>
      </c>
      <c r="AB1236">
        <v>0</v>
      </c>
      <c r="AC1236">
        <v>0</v>
      </c>
      <c r="AD1236">
        <v>0</v>
      </c>
      <c r="AE1236">
        <v>0</v>
      </c>
      <c r="AF1236">
        <v>0</v>
      </c>
      <c r="AG1236">
        <v>0</v>
      </c>
      <c r="AJ1236" s="56"/>
      <c r="AK1236" s="56"/>
      <c r="AL1236" s="56"/>
      <c r="AP1236" t="s">
        <v>1155</v>
      </c>
      <c r="AR1236">
        <v>5</v>
      </c>
      <c r="AS1236" t="s">
        <v>1152</v>
      </c>
      <c r="AT1236">
        <v>1</v>
      </c>
      <c r="AV1236">
        <v>21</v>
      </c>
      <c r="AW1236">
        <v>14</v>
      </c>
      <c r="AX1236">
        <v>7</v>
      </c>
      <c r="AY1236" t="s">
        <v>1147</v>
      </c>
      <c r="AZ1236" t="s">
        <v>1147</v>
      </c>
      <c r="BA1236">
        <v>21</v>
      </c>
      <c r="BD1236">
        <v>1000000000</v>
      </c>
      <c r="BE1236">
        <v>35</v>
      </c>
      <c r="BF1236">
        <v>-0.67</v>
      </c>
      <c r="BG1236">
        <v>0</v>
      </c>
      <c r="BH1236">
        <v>0</v>
      </c>
      <c r="BI1236">
        <v>0</v>
      </c>
      <c r="BJ1236">
        <v>0</v>
      </c>
      <c r="BK1236">
        <v>0</v>
      </c>
      <c r="BL1236">
        <v>0</v>
      </c>
      <c r="BM1236">
        <v>35</v>
      </c>
      <c r="BN1236">
        <v>-0.67</v>
      </c>
      <c r="BO1236">
        <v>0</v>
      </c>
      <c r="BP1236">
        <v>0</v>
      </c>
      <c r="BR1236">
        <v>0</v>
      </c>
      <c r="BS1236">
        <v>6</v>
      </c>
      <c r="BX1236">
        <v>0</v>
      </c>
      <c r="BY1236">
        <v>1.96</v>
      </c>
      <c r="BZ1236">
        <v>0</v>
      </c>
      <c r="CA1236">
        <v>34.6</v>
      </c>
      <c r="CB1236">
        <v>0</v>
      </c>
      <c r="CC1236">
        <v>1</v>
      </c>
      <c r="CD1236" s="56">
        <v>42095</v>
      </c>
      <c r="CE1236" s="56">
        <v>42342</v>
      </c>
      <c r="CF1236" s="56">
        <v>42342</v>
      </c>
      <c r="CG1236" s="56">
        <v>42419</v>
      </c>
      <c r="CH1236" s="56"/>
      <c r="CI1236" s="56"/>
      <c r="CJ1236">
        <v>0</v>
      </c>
      <c r="CK1236">
        <v>0</v>
      </c>
      <c r="CL1236">
        <v>0</v>
      </c>
      <c r="CM1236">
        <v>0</v>
      </c>
      <c r="CN1236">
        <v>0</v>
      </c>
      <c r="CO1236">
        <v>0</v>
      </c>
      <c r="CP1236">
        <v>0.96</v>
      </c>
      <c r="CQ1236" t="s">
        <v>1154</v>
      </c>
      <c r="CR1236" t="s">
        <v>1153</v>
      </c>
      <c r="CS1236" t="s">
        <v>1748</v>
      </c>
      <c r="CT1236" t="s">
        <v>1397</v>
      </c>
      <c r="CU1236" t="s">
        <v>1396</v>
      </c>
      <c r="CV1236" t="s">
        <v>5149</v>
      </c>
      <c r="CW1236" t="s">
        <v>1727</v>
      </c>
      <c r="CX1236" t="s">
        <v>853</v>
      </c>
      <c r="DC1236" t="s">
        <v>1387</v>
      </c>
      <c r="DE1236" t="s">
        <v>1392</v>
      </c>
    </row>
    <row r="1237" spans="1:109" x14ac:dyDescent="0.25">
      <c r="A1237" t="s">
        <v>1025</v>
      </c>
      <c r="B1237">
        <v>2</v>
      </c>
      <c r="C1237" s="56">
        <v>42419</v>
      </c>
      <c r="D1237" t="s">
        <v>1153</v>
      </c>
      <c r="E1237" t="s">
        <v>5150</v>
      </c>
      <c r="G1237" t="s">
        <v>5151</v>
      </c>
      <c r="H1237" t="s">
        <v>1144</v>
      </c>
      <c r="I1237" t="s">
        <v>1144</v>
      </c>
      <c r="J1237" t="s">
        <v>1144</v>
      </c>
      <c r="K1237" t="s">
        <v>1144</v>
      </c>
      <c r="L1237">
        <v>0.22</v>
      </c>
      <c r="M1237">
        <v>0.67</v>
      </c>
      <c r="N1237">
        <v>0</v>
      </c>
      <c r="O1237" s="56">
        <v>0</v>
      </c>
      <c r="P1237" s="56">
        <v>0</v>
      </c>
      <c r="Q1237">
        <v>1</v>
      </c>
      <c r="R1237">
        <v>1</v>
      </c>
      <c r="S1237">
        <v>11</v>
      </c>
      <c r="T1237">
        <v>8</v>
      </c>
      <c r="U1237">
        <v>3</v>
      </c>
      <c r="V1237">
        <v>1</v>
      </c>
      <c r="X1237" t="s">
        <v>7755</v>
      </c>
      <c r="AA1237">
        <v>0</v>
      </c>
      <c r="AB1237">
        <v>0</v>
      </c>
      <c r="AC1237">
        <v>0</v>
      </c>
      <c r="AD1237">
        <v>0</v>
      </c>
      <c r="AE1237">
        <v>0</v>
      </c>
      <c r="AF1237">
        <v>0</v>
      </c>
      <c r="AG1237">
        <v>0</v>
      </c>
      <c r="AJ1237" s="56"/>
      <c r="AK1237" s="56"/>
      <c r="AL1237" s="56"/>
      <c r="AP1237" t="s">
        <v>1155</v>
      </c>
      <c r="AR1237">
        <v>5</v>
      </c>
      <c r="AS1237" t="s">
        <v>1152</v>
      </c>
      <c r="AT1237">
        <v>1</v>
      </c>
      <c r="AV1237">
        <v>12</v>
      </c>
      <c r="AW1237">
        <v>8</v>
      </c>
      <c r="AX1237">
        <v>4</v>
      </c>
      <c r="AY1237" t="s">
        <v>1147</v>
      </c>
      <c r="AZ1237" t="s">
        <v>1147</v>
      </c>
      <c r="BA1237">
        <v>12</v>
      </c>
      <c r="BD1237">
        <v>1000000000</v>
      </c>
      <c r="BE1237">
        <v>28</v>
      </c>
      <c r="BF1237">
        <v>-1.33</v>
      </c>
      <c r="BG1237">
        <v>0</v>
      </c>
      <c r="BH1237">
        <v>0</v>
      </c>
      <c r="BI1237">
        <v>0</v>
      </c>
      <c r="BJ1237">
        <v>0</v>
      </c>
      <c r="BK1237">
        <v>0</v>
      </c>
      <c r="BL1237">
        <v>0</v>
      </c>
      <c r="BM1237">
        <v>28</v>
      </c>
      <c r="BN1237">
        <v>-1.33</v>
      </c>
      <c r="BO1237">
        <v>0</v>
      </c>
      <c r="BP1237">
        <v>0</v>
      </c>
      <c r="BR1237">
        <v>0</v>
      </c>
      <c r="BS1237">
        <v>3</v>
      </c>
      <c r="BX1237">
        <v>0</v>
      </c>
      <c r="BY1237">
        <v>3.52</v>
      </c>
      <c r="BZ1237">
        <v>0</v>
      </c>
      <c r="CA1237">
        <v>8.93</v>
      </c>
      <c r="CB1237">
        <v>0</v>
      </c>
      <c r="CC1237">
        <v>1</v>
      </c>
      <c r="CD1237" s="56">
        <v>42095</v>
      </c>
      <c r="CE1237" s="56">
        <v>42342</v>
      </c>
      <c r="CF1237" s="56">
        <v>42342</v>
      </c>
      <c r="CG1237" s="56">
        <v>42419</v>
      </c>
      <c r="CH1237" s="56"/>
      <c r="CI1237" s="56"/>
      <c r="CJ1237">
        <v>0</v>
      </c>
      <c r="CK1237">
        <v>0</v>
      </c>
      <c r="CL1237">
        <v>0</v>
      </c>
      <c r="CM1237">
        <v>0</v>
      </c>
      <c r="CN1237">
        <v>0</v>
      </c>
      <c r="CO1237">
        <v>0</v>
      </c>
      <c r="CP1237">
        <v>0.96</v>
      </c>
      <c r="CQ1237" t="s">
        <v>1154</v>
      </c>
      <c r="CR1237" t="s">
        <v>1153</v>
      </c>
      <c r="CS1237" t="s">
        <v>1748</v>
      </c>
      <c r="CT1237" t="s">
        <v>1397</v>
      </c>
      <c r="CU1237" t="s">
        <v>1396</v>
      </c>
      <c r="CV1237" t="s">
        <v>5152</v>
      </c>
      <c r="CW1237" t="s">
        <v>1727</v>
      </c>
      <c r="CX1237" t="s">
        <v>853</v>
      </c>
      <c r="DC1237" t="s">
        <v>1387</v>
      </c>
      <c r="DE1237" t="s">
        <v>1392</v>
      </c>
    </row>
    <row r="1238" spans="1:109" x14ac:dyDescent="0.25">
      <c r="A1238" t="s">
        <v>1025</v>
      </c>
      <c r="B1238">
        <v>2</v>
      </c>
      <c r="C1238" s="56">
        <v>42419</v>
      </c>
      <c r="D1238" t="s">
        <v>1153</v>
      </c>
      <c r="E1238" t="s">
        <v>5153</v>
      </c>
      <c r="G1238" t="s">
        <v>5154</v>
      </c>
      <c r="H1238" t="s">
        <v>1144</v>
      </c>
      <c r="I1238" t="s">
        <v>1144</v>
      </c>
      <c r="J1238" t="s">
        <v>1144</v>
      </c>
      <c r="K1238" t="s">
        <v>1144</v>
      </c>
      <c r="L1238">
        <v>0.14000000000000001</v>
      </c>
      <c r="M1238">
        <v>0.53</v>
      </c>
      <c r="N1238">
        <v>0</v>
      </c>
      <c r="O1238" s="56">
        <v>0</v>
      </c>
      <c r="P1238" s="56">
        <v>0</v>
      </c>
      <c r="Q1238">
        <v>1</v>
      </c>
      <c r="R1238">
        <v>1</v>
      </c>
      <c r="S1238">
        <v>11</v>
      </c>
      <c r="T1238">
        <v>8</v>
      </c>
      <c r="U1238">
        <v>3</v>
      </c>
      <c r="V1238">
        <v>1</v>
      </c>
      <c r="W1238" t="s">
        <v>1394</v>
      </c>
      <c r="X1238" t="s">
        <v>7758</v>
      </c>
      <c r="AA1238">
        <v>0</v>
      </c>
      <c r="AB1238">
        <v>0</v>
      </c>
      <c r="AC1238">
        <v>0</v>
      </c>
      <c r="AD1238">
        <v>0</v>
      </c>
      <c r="AE1238">
        <v>0</v>
      </c>
      <c r="AF1238">
        <v>0</v>
      </c>
      <c r="AG1238">
        <v>0</v>
      </c>
      <c r="AJ1238" s="56"/>
      <c r="AK1238" s="56"/>
      <c r="AL1238" s="56"/>
      <c r="AP1238" t="s">
        <v>1155</v>
      </c>
      <c r="AR1238">
        <v>5</v>
      </c>
      <c r="AS1238" t="s">
        <v>1152</v>
      </c>
      <c r="AT1238">
        <v>1</v>
      </c>
      <c r="AV1238">
        <v>34</v>
      </c>
      <c r="AW1238">
        <v>23</v>
      </c>
      <c r="AX1238">
        <v>11</v>
      </c>
      <c r="AY1238" t="s">
        <v>1145</v>
      </c>
      <c r="AZ1238" t="s">
        <v>1145</v>
      </c>
      <c r="BA1238">
        <v>25</v>
      </c>
      <c r="BD1238">
        <v>1000000000</v>
      </c>
      <c r="BE1238">
        <v>23</v>
      </c>
      <c r="BF1238">
        <v>0.32</v>
      </c>
      <c r="BG1238">
        <v>0</v>
      </c>
      <c r="BH1238">
        <v>0</v>
      </c>
      <c r="BI1238">
        <v>0</v>
      </c>
      <c r="BJ1238">
        <v>0</v>
      </c>
      <c r="BK1238">
        <v>0</v>
      </c>
      <c r="BL1238">
        <v>0</v>
      </c>
      <c r="BM1238">
        <v>23</v>
      </c>
      <c r="BN1238">
        <v>0.32</v>
      </c>
      <c r="BO1238">
        <v>0</v>
      </c>
      <c r="BP1238">
        <v>0</v>
      </c>
      <c r="BR1238">
        <v>10</v>
      </c>
      <c r="BS1238">
        <v>9</v>
      </c>
      <c r="BX1238">
        <v>0</v>
      </c>
      <c r="BY1238">
        <v>0</v>
      </c>
      <c r="BZ1238">
        <v>0</v>
      </c>
      <c r="CA1238">
        <v>12.16</v>
      </c>
      <c r="CB1238">
        <v>0</v>
      </c>
      <c r="CC1238">
        <v>1</v>
      </c>
      <c r="CD1238" s="56">
        <v>42404</v>
      </c>
      <c r="CE1238" s="56">
        <v>42404</v>
      </c>
      <c r="CF1238" s="56">
        <v>42404</v>
      </c>
      <c r="CG1238" s="56">
        <v>42481</v>
      </c>
      <c r="CH1238" s="56"/>
      <c r="CI1238" s="56"/>
      <c r="CJ1238">
        <v>0.02</v>
      </c>
      <c r="CK1238">
        <v>0</v>
      </c>
      <c r="CL1238">
        <v>0</v>
      </c>
      <c r="CM1238">
        <v>0</v>
      </c>
      <c r="CN1238">
        <v>7.0000000000000007E-2</v>
      </c>
      <c r="CO1238">
        <v>0.2</v>
      </c>
      <c r="CP1238">
        <v>0</v>
      </c>
      <c r="CQ1238" t="s">
        <v>1154</v>
      </c>
      <c r="CR1238" t="s">
        <v>1153</v>
      </c>
      <c r="CS1238" t="s">
        <v>1748</v>
      </c>
      <c r="CT1238" t="s">
        <v>1397</v>
      </c>
      <c r="CU1238" t="s">
        <v>1396</v>
      </c>
      <c r="CV1238" t="s">
        <v>5155</v>
      </c>
      <c r="CW1238" t="s">
        <v>1727</v>
      </c>
      <c r="CX1238" t="s">
        <v>853</v>
      </c>
      <c r="DC1238" t="s">
        <v>1387</v>
      </c>
      <c r="DE1238" t="s">
        <v>1392</v>
      </c>
    </row>
    <row r="1239" spans="1:109" x14ac:dyDescent="0.25">
      <c r="A1239" t="s">
        <v>1025</v>
      </c>
      <c r="B1239">
        <v>2</v>
      </c>
      <c r="C1239" s="56">
        <v>42419</v>
      </c>
      <c r="D1239" t="s">
        <v>1153</v>
      </c>
      <c r="E1239" t="s">
        <v>5156</v>
      </c>
      <c r="G1239" t="s">
        <v>5157</v>
      </c>
      <c r="H1239" t="s">
        <v>1144</v>
      </c>
      <c r="I1239" t="s">
        <v>1144</v>
      </c>
      <c r="J1239" t="s">
        <v>1144</v>
      </c>
      <c r="K1239" t="s">
        <v>1144</v>
      </c>
      <c r="L1239">
        <v>0.24</v>
      </c>
      <c r="M1239">
        <v>0.62</v>
      </c>
      <c r="N1239">
        <v>0</v>
      </c>
      <c r="O1239" s="56">
        <v>0</v>
      </c>
      <c r="P1239" s="56">
        <v>0</v>
      </c>
      <c r="Q1239">
        <v>1</v>
      </c>
      <c r="R1239">
        <v>1</v>
      </c>
      <c r="S1239">
        <v>11</v>
      </c>
      <c r="T1239">
        <v>8</v>
      </c>
      <c r="U1239">
        <v>3</v>
      </c>
      <c r="V1239">
        <v>1</v>
      </c>
      <c r="X1239" t="s">
        <v>7755</v>
      </c>
      <c r="AA1239">
        <v>0</v>
      </c>
      <c r="AB1239">
        <v>0</v>
      </c>
      <c r="AC1239">
        <v>0</v>
      </c>
      <c r="AD1239">
        <v>0</v>
      </c>
      <c r="AE1239">
        <v>0</v>
      </c>
      <c r="AF1239">
        <v>0</v>
      </c>
      <c r="AG1239">
        <v>0</v>
      </c>
      <c r="AJ1239" s="56"/>
      <c r="AK1239" s="56"/>
      <c r="AL1239" s="56"/>
      <c r="AP1239" t="s">
        <v>1155</v>
      </c>
      <c r="AR1239">
        <v>5</v>
      </c>
      <c r="AS1239" t="s">
        <v>1152</v>
      </c>
      <c r="AT1239">
        <v>1</v>
      </c>
      <c r="AV1239">
        <v>30</v>
      </c>
      <c r="AW1239">
        <v>20</v>
      </c>
      <c r="AX1239">
        <v>10</v>
      </c>
      <c r="AY1239" t="s">
        <v>1147</v>
      </c>
      <c r="AZ1239" t="s">
        <v>1147</v>
      </c>
      <c r="BA1239">
        <v>30</v>
      </c>
      <c r="BD1239">
        <v>1000000000</v>
      </c>
      <c r="BE1239">
        <v>48</v>
      </c>
      <c r="BF1239">
        <v>-0.6</v>
      </c>
      <c r="BG1239">
        <v>0</v>
      </c>
      <c r="BH1239">
        <v>0</v>
      </c>
      <c r="BI1239">
        <v>0</v>
      </c>
      <c r="BJ1239">
        <v>0</v>
      </c>
      <c r="BK1239">
        <v>0</v>
      </c>
      <c r="BL1239">
        <v>0</v>
      </c>
      <c r="BM1239">
        <v>48</v>
      </c>
      <c r="BN1239">
        <v>-0.6</v>
      </c>
      <c r="BO1239">
        <v>0</v>
      </c>
      <c r="BP1239">
        <v>0</v>
      </c>
      <c r="BR1239">
        <v>0</v>
      </c>
      <c r="BS1239">
        <v>8</v>
      </c>
      <c r="BX1239">
        <v>0</v>
      </c>
      <c r="BY1239">
        <v>4.32</v>
      </c>
      <c r="BZ1239">
        <v>0</v>
      </c>
      <c r="CA1239">
        <v>6.91</v>
      </c>
      <c r="CB1239">
        <v>0</v>
      </c>
      <c r="CC1239">
        <v>1</v>
      </c>
      <c r="CD1239" s="56">
        <v>42095</v>
      </c>
      <c r="CE1239" s="56">
        <v>42342</v>
      </c>
      <c r="CF1239" s="56">
        <v>42342</v>
      </c>
      <c r="CG1239" s="56">
        <v>42419</v>
      </c>
      <c r="CH1239" s="56"/>
      <c r="CI1239" s="56"/>
      <c r="CJ1239">
        <v>0</v>
      </c>
      <c r="CK1239">
        <v>0</v>
      </c>
      <c r="CL1239">
        <v>0</v>
      </c>
      <c r="CM1239">
        <v>0</v>
      </c>
      <c r="CN1239">
        <v>0</v>
      </c>
      <c r="CO1239">
        <v>0</v>
      </c>
      <c r="CP1239">
        <v>0.96</v>
      </c>
      <c r="CQ1239" t="s">
        <v>1154</v>
      </c>
      <c r="CR1239" t="s">
        <v>1153</v>
      </c>
      <c r="CS1239" t="s">
        <v>1748</v>
      </c>
      <c r="CT1239" t="s">
        <v>1397</v>
      </c>
      <c r="CU1239" t="s">
        <v>1396</v>
      </c>
      <c r="CV1239" t="s">
        <v>5158</v>
      </c>
      <c r="CW1239" t="s">
        <v>1727</v>
      </c>
      <c r="CX1239" t="s">
        <v>853</v>
      </c>
      <c r="DC1239" t="s">
        <v>1387</v>
      </c>
      <c r="DE1239" t="s">
        <v>1392</v>
      </c>
    </row>
    <row r="1240" spans="1:109" x14ac:dyDescent="0.25">
      <c r="A1240" t="s">
        <v>1025</v>
      </c>
      <c r="B1240">
        <v>2</v>
      </c>
      <c r="C1240" s="56">
        <v>42419</v>
      </c>
      <c r="D1240" t="s">
        <v>1153</v>
      </c>
      <c r="E1240" t="s">
        <v>5159</v>
      </c>
      <c r="G1240" t="s">
        <v>5160</v>
      </c>
      <c r="H1240" t="s">
        <v>1144</v>
      </c>
      <c r="I1240" t="s">
        <v>1144</v>
      </c>
      <c r="J1240" t="s">
        <v>1144</v>
      </c>
      <c r="K1240" t="s">
        <v>1144</v>
      </c>
      <c r="L1240">
        <v>0.22</v>
      </c>
      <c r="M1240">
        <v>0.67</v>
      </c>
      <c r="N1240">
        <v>0</v>
      </c>
      <c r="O1240" s="56">
        <v>0</v>
      </c>
      <c r="P1240" s="56">
        <v>0</v>
      </c>
      <c r="Q1240">
        <v>1</v>
      </c>
      <c r="R1240">
        <v>1</v>
      </c>
      <c r="S1240">
        <v>11</v>
      </c>
      <c r="T1240">
        <v>8</v>
      </c>
      <c r="U1240">
        <v>3</v>
      </c>
      <c r="V1240">
        <v>1</v>
      </c>
      <c r="X1240" t="s">
        <v>7757</v>
      </c>
      <c r="AA1240">
        <v>0</v>
      </c>
      <c r="AB1240">
        <v>0</v>
      </c>
      <c r="AC1240">
        <v>0</v>
      </c>
      <c r="AD1240">
        <v>0</v>
      </c>
      <c r="AE1240">
        <v>0</v>
      </c>
      <c r="AF1240">
        <v>0</v>
      </c>
      <c r="AG1240">
        <v>0</v>
      </c>
      <c r="AJ1240" s="56"/>
      <c r="AK1240" s="56"/>
      <c r="AL1240" s="56"/>
      <c r="AP1240" t="s">
        <v>1155</v>
      </c>
      <c r="AR1240">
        <v>5</v>
      </c>
      <c r="AS1240" t="s">
        <v>1152</v>
      </c>
      <c r="AT1240">
        <v>1</v>
      </c>
      <c r="AV1240">
        <v>26</v>
      </c>
      <c r="AW1240">
        <v>17</v>
      </c>
      <c r="AX1240">
        <v>9</v>
      </c>
      <c r="AY1240" t="s">
        <v>1147</v>
      </c>
      <c r="AZ1240" t="s">
        <v>1147</v>
      </c>
      <c r="BA1240">
        <v>38</v>
      </c>
      <c r="BD1240">
        <v>1000000000</v>
      </c>
      <c r="BE1240">
        <v>35</v>
      </c>
      <c r="BF1240">
        <v>-0.35</v>
      </c>
      <c r="BG1240">
        <v>0</v>
      </c>
      <c r="BH1240">
        <v>0</v>
      </c>
      <c r="BI1240">
        <v>0</v>
      </c>
      <c r="BJ1240">
        <v>0</v>
      </c>
      <c r="BK1240">
        <v>0</v>
      </c>
      <c r="BL1240">
        <v>0</v>
      </c>
      <c r="BM1240">
        <v>35</v>
      </c>
      <c r="BN1240">
        <v>-0.35</v>
      </c>
      <c r="BO1240">
        <v>0</v>
      </c>
      <c r="BP1240">
        <v>0</v>
      </c>
      <c r="BR1240">
        <v>0</v>
      </c>
      <c r="BS1240">
        <v>7</v>
      </c>
      <c r="BX1240">
        <v>0</v>
      </c>
      <c r="BY1240">
        <v>1.98</v>
      </c>
      <c r="BZ1240">
        <v>0</v>
      </c>
      <c r="CA1240">
        <v>8.93</v>
      </c>
      <c r="CB1240">
        <v>0</v>
      </c>
      <c r="CC1240">
        <v>1</v>
      </c>
      <c r="CD1240" s="56">
        <v>42341</v>
      </c>
      <c r="CE1240" s="56">
        <v>42342</v>
      </c>
      <c r="CF1240" s="56">
        <v>42342</v>
      </c>
      <c r="CG1240" s="56">
        <v>42419</v>
      </c>
      <c r="CH1240" s="56"/>
      <c r="CI1240" s="56"/>
      <c r="CJ1240">
        <v>0.03</v>
      </c>
      <c r="CK1240">
        <v>0</v>
      </c>
      <c r="CL1240">
        <v>0</v>
      </c>
      <c r="CM1240">
        <v>0</v>
      </c>
      <c r="CN1240">
        <v>0</v>
      </c>
      <c r="CO1240">
        <v>0</v>
      </c>
      <c r="CP1240">
        <v>0.96</v>
      </c>
      <c r="CQ1240" t="s">
        <v>1154</v>
      </c>
      <c r="CR1240" t="s">
        <v>1153</v>
      </c>
      <c r="CS1240" t="s">
        <v>1748</v>
      </c>
      <c r="CT1240" t="s">
        <v>1397</v>
      </c>
      <c r="CU1240" t="s">
        <v>1396</v>
      </c>
      <c r="CV1240" t="s">
        <v>5161</v>
      </c>
      <c r="CW1240" t="s">
        <v>1727</v>
      </c>
      <c r="CX1240" t="s">
        <v>853</v>
      </c>
      <c r="DC1240" t="s">
        <v>1387</v>
      </c>
      <c r="DE1240" t="s">
        <v>1392</v>
      </c>
    </row>
    <row r="1241" spans="1:109" x14ac:dyDescent="0.25">
      <c r="A1241" t="s">
        <v>1025</v>
      </c>
      <c r="B1241">
        <v>2</v>
      </c>
      <c r="C1241" s="56">
        <v>42419</v>
      </c>
      <c r="D1241" t="s">
        <v>1153</v>
      </c>
      <c r="E1241" t="s">
        <v>1645</v>
      </c>
      <c r="G1241" t="s">
        <v>5162</v>
      </c>
      <c r="H1241" t="s">
        <v>1144</v>
      </c>
      <c r="I1241" t="s">
        <v>1144</v>
      </c>
      <c r="J1241" t="s">
        <v>1144</v>
      </c>
      <c r="K1241" t="s">
        <v>1144</v>
      </c>
      <c r="L1241">
        <v>0.22</v>
      </c>
      <c r="M1241">
        <v>0.71</v>
      </c>
      <c r="N1241">
        <v>0</v>
      </c>
      <c r="O1241" s="56">
        <v>0</v>
      </c>
      <c r="P1241" s="56">
        <v>0</v>
      </c>
      <c r="Q1241">
        <v>1</v>
      </c>
      <c r="R1241">
        <v>1</v>
      </c>
      <c r="S1241">
        <v>11</v>
      </c>
      <c r="T1241">
        <v>8</v>
      </c>
      <c r="U1241">
        <v>3</v>
      </c>
      <c r="V1241">
        <v>1</v>
      </c>
      <c r="W1241" t="s">
        <v>1156</v>
      </c>
      <c r="X1241" t="s">
        <v>7659</v>
      </c>
      <c r="AA1241">
        <v>0</v>
      </c>
      <c r="AB1241">
        <v>0</v>
      </c>
      <c r="AC1241">
        <v>0</v>
      </c>
      <c r="AD1241">
        <v>0</v>
      </c>
      <c r="AE1241">
        <v>0</v>
      </c>
      <c r="AF1241">
        <v>0</v>
      </c>
      <c r="AG1241">
        <v>0</v>
      </c>
      <c r="AJ1241" s="56"/>
      <c r="AK1241" s="56"/>
      <c r="AL1241" s="56"/>
      <c r="AP1241" t="s">
        <v>1155</v>
      </c>
      <c r="AR1241">
        <v>5</v>
      </c>
      <c r="AS1241" t="s">
        <v>1152</v>
      </c>
      <c r="AT1241">
        <v>1</v>
      </c>
      <c r="AV1241">
        <v>140</v>
      </c>
      <c r="AW1241">
        <v>93</v>
      </c>
      <c r="AX1241">
        <v>46</v>
      </c>
      <c r="AY1241" t="s">
        <v>1148</v>
      </c>
      <c r="AZ1241" t="s">
        <v>1148</v>
      </c>
      <c r="BA1241">
        <v>175</v>
      </c>
      <c r="BD1241">
        <v>1000000000</v>
      </c>
      <c r="BE1241">
        <v>103</v>
      </c>
      <c r="BF1241">
        <v>0.26</v>
      </c>
      <c r="BG1241">
        <v>0</v>
      </c>
      <c r="BH1241">
        <v>0</v>
      </c>
      <c r="BI1241">
        <v>0</v>
      </c>
      <c r="BJ1241">
        <v>0</v>
      </c>
      <c r="BK1241">
        <v>0</v>
      </c>
      <c r="BL1241">
        <v>0</v>
      </c>
      <c r="BM1241">
        <v>103</v>
      </c>
      <c r="BN1241">
        <v>0.26</v>
      </c>
      <c r="BO1241">
        <v>0</v>
      </c>
      <c r="BP1241">
        <v>0</v>
      </c>
      <c r="BR1241">
        <v>35</v>
      </c>
      <c r="BS1241">
        <v>38</v>
      </c>
      <c r="BT1241">
        <v>0</v>
      </c>
      <c r="BX1241">
        <v>0</v>
      </c>
      <c r="BY1241">
        <v>0</v>
      </c>
      <c r="BZ1241">
        <v>0</v>
      </c>
      <c r="CA1241">
        <v>9.7200000000000006</v>
      </c>
      <c r="CB1241">
        <v>0</v>
      </c>
      <c r="CC1241">
        <v>1</v>
      </c>
      <c r="CD1241" s="56">
        <v>42342</v>
      </c>
      <c r="CE1241" s="56">
        <v>42342</v>
      </c>
      <c r="CF1241" s="56">
        <v>42342</v>
      </c>
      <c r="CG1241" s="56">
        <v>42419</v>
      </c>
      <c r="CH1241" s="56"/>
      <c r="CI1241" s="56"/>
      <c r="CJ1241">
        <v>0.19</v>
      </c>
      <c r="CK1241">
        <v>0</v>
      </c>
      <c r="CL1241">
        <v>0</v>
      </c>
      <c r="CM1241">
        <v>0</v>
      </c>
      <c r="CN1241">
        <v>0</v>
      </c>
      <c r="CO1241">
        <v>0.4</v>
      </c>
      <c r="CP1241">
        <v>0.56000000000000005</v>
      </c>
      <c r="CQ1241" t="s">
        <v>1154</v>
      </c>
      <c r="CR1241" t="s">
        <v>1153</v>
      </c>
      <c r="CS1241" t="s">
        <v>1748</v>
      </c>
      <c r="CT1241" t="s">
        <v>1397</v>
      </c>
      <c r="CU1241" t="s">
        <v>1396</v>
      </c>
      <c r="CV1241" t="s">
        <v>5163</v>
      </c>
      <c r="CW1241" t="s">
        <v>1727</v>
      </c>
      <c r="CX1241" t="s">
        <v>853</v>
      </c>
      <c r="DC1241" t="s">
        <v>1387</v>
      </c>
      <c r="DE1241" t="s">
        <v>1392</v>
      </c>
    </row>
    <row r="1242" spans="1:109" x14ac:dyDescent="0.25">
      <c r="A1242" t="s">
        <v>1025</v>
      </c>
      <c r="B1242">
        <v>2</v>
      </c>
      <c r="C1242" s="56">
        <v>42419</v>
      </c>
      <c r="D1242" t="s">
        <v>1153</v>
      </c>
      <c r="E1242" t="s">
        <v>5164</v>
      </c>
      <c r="G1242" t="s">
        <v>5165</v>
      </c>
      <c r="H1242" t="s">
        <v>1144</v>
      </c>
      <c r="I1242" t="s">
        <v>1144</v>
      </c>
      <c r="J1242" t="s">
        <v>1144</v>
      </c>
      <c r="K1242" t="s">
        <v>1144</v>
      </c>
      <c r="L1242">
        <v>1.27</v>
      </c>
      <c r="M1242">
        <v>3.75</v>
      </c>
      <c r="N1242">
        <v>0</v>
      </c>
      <c r="O1242" s="56">
        <v>0</v>
      </c>
      <c r="P1242" s="56">
        <v>0</v>
      </c>
      <c r="Q1242">
        <v>1</v>
      </c>
      <c r="R1242">
        <v>1</v>
      </c>
      <c r="S1242">
        <v>11</v>
      </c>
      <c r="T1242">
        <v>8</v>
      </c>
      <c r="U1242">
        <v>3</v>
      </c>
      <c r="V1242">
        <v>1</v>
      </c>
      <c r="W1242" t="s">
        <v>1156</v>
      </c>
      <c r="X1242" t="s">
        <v>7760</v>
      </c>
      <c r="Y1242">
        <v>16</v>
      </c>
      <c r="AA1242">
        <v>0</v>
      </c>
      <c r="AB1242">
        <v>0</v>
      </c>
      <c r="AC1242">
        <v>0</v>
      </c>
      <c r="AD1242">
        <v>0</v>
      </c>
      <c r="AE1242">
        <v>0</v>
      </c>
      <c r="AF1242">
        <v>0</v>
      </c>
      <c r="AG1242">
        <v>0</v>
      </c>
      <c r="AJ1242" s="56"/>
      <c r="AK1242" s="56"/>
      <c r="AL1242" s="56"/>
      <c r="AP1242" t="s">
        <v>1155</v>
      </c>
      <c r="AR1242">
        <v>5</v>
      </c>
      <c r="AS1242" t="s">
        <v>1152</v>
      </c>
      <c r="AT1242">
        <v>1</v>
      </c>
      <c r="AV1242">
        <v>20</v>
      </c>
      <c r="AW1242">
        <v>13</v>
      </c>
      <c r="AX1242">
        <v>7</v>
      </c>
      <c r="AY1242" t="s">
        <v>1145</v>
      </c>
      <c r="AZ1242" t="s">
        <v>1148</v>
      </c>
      <c r="BA1242">
        <v>15</v>
      </c>
      <c r="BD1242">
        <v>1000000000</v>
      </c>
      <c r="BE1242">
        <v>8</v>
      </c>
      <c r="BF1242">
        <v>0.6</v>
      </c>
      <c r="BG1242">
        <v>0</v>
      </c>
      <c r="BH1242">
        <v>0</v>
      </c>
      <c r="BI1242">
        <v>0</v>
      </c>
      <c r="BJ1242">
        <v>0</v>
      </c>
      <c r="BK1242">
        <v>0</v>
      </c>
      <c r="BL1242">
        <v>10</v>
      </c>
      <c r="BM1242">
        <v>18</v>
      </c>
      <c r="BN1242">
        <v>0.1</v>
      </c>
      <c r="BO1242">
        <v>0</v>
      </c>
      <c r="BP1242">
        <v>0</v>
      </c>
      <c r="BR1242">
        <v>0</v>
      </c>
      <c r="BS1242">
        <v>5</v>
      </c>
      <c r="BX1242">
        <v>0</v>
      </c>
      <c r="BY1242">
        <v>0</v>
      </c>
      <c r="BZ1242">
        <v>0</v>
      </c>
      <c r="CA1242">
        <v>8.52</v>
      </c>
      <c r="CB1242">
        <v>0</v>
      </c>
      <c r="CC1242">
        <v>1</v>
      </c>
      <c r="CD1242" s="56">
        <v>42271</v>
      </c>
      <c r="CE1242" s="56">
        <v>42342</v>
      </c>
      <c r="CF1242" s="56">
        <v>42342</v>
      </c>
      <c r="CG1242" s="56">
        <v>42419</v>
      </c>
      <c r="CH1242" s="56"/>
      <c r="CI1242" s="56"/>
      <c r="CJ1242">
        <v>0.38</v>
      </c>
      <c r="CK1242">
        <v>0</v>
      </c>
      <c r="CL1242">
        <v>0</v>
      </c>
      <c r="CM1242">
        <v>0</v>
      </c>
      <c r="CN1242">
        <v>0.78</v>
      </c>
      <c r="CO1242">
        <v>0.18</v>
      </c>
      <c r="CP1242">
        <v>0</v>
      </c>
      <c r="CQ1242" t="s">
        <v>1154</v>
      </c>
      <c r="CR1242" t="s">
        <v>1153</v>
      </c>
      <c r="CS1242" t="s">
        <v>1748</v>
      </c>
      <c r="CT1242" t="s">
        <v>1397</v>
      </c>
      <c r="CU1242" t="s">
        <v>1396</v>
      </c>
      <c r="CV1242" t="s">
        <v>5166</v>
      </c>
      <c r="CW1242" t="s">
        <v>1727</v>
      </c>
      <c r="CX1242" t="s">
        <v>853</v>
      </c>
      <c r="DC1242" t="s">
        <v>1387</v>
      </c>
      <c r="DE1242" t="s">
        <v>1392</v>
      </c>
    </row>
    <row r="1243" spans="1:109" x14ac:dyDescent="0.25">
      <c r="A1243" t="s">
        <v>1025</v>
      </c>
      <c r="B1243">
        <v>1</v>
      </c>
      <c r="C1243" s="56">
        <v>42419</v>
      </c>
      <c r="D1243" t="s">
        <v>1153</v>
      </c>
      <c r="E1243" t="s">
        <v>5167</v>
      </c>
      <c r="G1243" t="s">
        <v>5168</v>
      </c>
      <c r="H1243" t="s">
        <v>1144</v>
      </c>
      <c r="I1243" t="s">
        <v>1144</v>
      </c>
      <c r="J1243" t="s">
        <v>1144</v>
      </c>
      <c r="K1243" t="s">
        <v>1144</v>
      </c>
      <c r="L1243">
        <v>21.48</v>
      </c>
      <c r="M1243">
        <v>61.27</v>
      </c>
      <c r="N1243">
        <v>0</v>
      </c>
      <c r="O1243" s="56">
        <v>0</v>
      </c>
      <c r="P1243" s="56">
        <v>0</v>
      </c>
      <c r="Q1243">
        <v>1</v>
      </c>
      <c r="R1243">
        <v>1</v>
      </c>
      <c r="S1243">
        <v>11</v>
      </c>
      <c r="T1243">
        <v>8</v>
      </c>
      <c r="U1243">
        <v>3</v>
      </c>
      <c r="V1243">
        <v>1</v>
      </c>
      <c r="W1243" t="s">
        <v>1156</v>
      </c>
      <c r="X1243" t="s">
        <v>7755</v>
      </c>
      <c r="Y1243">
        <v>1</v>
      </c>
      <c r="AA1243">
        <v>0</v>
      </c>
      <c r="AB1243">
        <v>0</v>
      </c>
      <c r="AC1243">
        <v>0</v>
      </c>
      <c r="AD1243">
        <v>0</v>
      </c>
      <c r="AE1243">
        <v>0</v>
      </c>
      <c r="AF1243">
        <v>0</v>
      </c>
      <c r="AG1243">
        <v>0</v>
      </c>
      <c r="AJ1243" s="56"/>
      <c r="AK1243" s="56"/>
      <c r="AL1243" s="56"/>
      <c r="AM1243">
        <v>1</v>
      </c>
      <c r="AP1243" t="s">
        <v>1155</v>
      </c>
      <c r="AS1243" t="s">
        <v>1152</v>
      </c>
      <c r="AT1243">
        <v>1</v>
      </c>
      <c r="AV1243">
        <v>2</v>
      </c>
      <c r="AW1243">
        <v>2</v>
      </c>
      <c r="AX1243">
        <v>1</v>
      </c>
      <c r="AY1243" t="s">
        <v>1145</v>
      </c>
      <c r="AZ1243" t="s">
        <v>1145</v>
      </c>
      <c r="BA1243">
        <v>2</v>
      </c>
      <c r="BD1243">
        <v>1000000000</v>
      </c>
      <c r="BE1243">
        <v>2</v>
      </c>
      <c r="BF1243">
        <v>0</v>
      </c>
      <c r="BG1243">
        <v>0</v>
      </c>
      <c r="BH1243">
        <v>0</v>
      </c>
      <c r="BI1243">
        <v>0</v>
      </c>
      <c r="BJ1243">
        <v>0</v>
      </c>
      <c r="BK1243">
        <v>0</v>
      </c>
      <c r="BL1243">
        <v>0</v>
      </c>
      <c r="BM1243">
        <v>2</v>
      </c>
      <c r="BN1243">
        <v>0</v>
      </c>
      <c r="BO1243">
        <v>0</v>
      </c>
      <c r="BP1243">
        <v>0</v>
      </c>
      <c r="BR1243">
        <v>0</v>
      </c>
      <c r="BS1243">
        <v>1</v>
      </c>
      <c r="BX1243">
        <v>0</v>
      </c>
      <c r="BY1243">
        <v>0</v>
      </c>
      <c r="BZ1243">
        <v>0</v>
      </c>
      <c r="CA1243">
        <v>8.08</v>
      </c>
      <c r="CB1243">
        <v>0</v>
      </c>
      <c r="CC1243">
        <v>1</v>
      </c>
      <c r="CD1243" s="56">
        <v>42095</v>
      </c>
      <c r="CE1243" s="56">
        <v>42342</v>
      </c>
      <c r="CF1243" s="56">
        <v>42342</v>
      </c>
      <c r="CG1243" s="56">
        <v>42419</v>
      </c>
      <c r="CH1243" s="56"/>
      <c r="CI1243" s="56"/>
      <c r="CJ1243">
        <v>0</v>
      </c>
      <c r="CK1243">
        <v>0</v>
      </c>
      <c r="CL1243">
        <v>0</v>
      </c>
      <c r="CM1243">
        <v>0</v>
      </c>
      <c r="CN1243">
        <v>0.95</v>
      </c>
      <c r="CO1243">
        <v>0</v>
      </c>
      <c r="CP1243">
        <v>0</v>
      </c>
      <c r="CQ1243" t="s">
        <v>1154</v>
      </c>
      <c r="CR1243" t="s">
        <v>1153</v>
      </c>
      <c r="CS1243" t="s">
        <v>1725</v>
      </c>
      <c r="CT1243" t="s">
        <v>1397</v>
      </c>
      <c r="CU1243" t="s">
        <v>1396</v>
      </c>
      <c r="CV1243" t="s">
        <v>5169</v>
      </c>
      <c r="CW1243" t="s">
        <v>1727</v>
      </c>
      <c r="CX1243" t="s">
        <v>853</v>
      </c>
      <c r="DC1243" t="s">
        <v>1387</v>
      </c>
      <c r="DE1243" t="s">
        <v>1728</v>
      </c>
    </row>
    <row r="1244" spans="1:109" x14ac:dyDescent="0.25">
      <c r="A1244" t="s">
        <v>1025</v>
      </c>
      <c r="B1244">
        <v>1</v>
      </c>
      <c r="C1244" s="56">
        <v>42419</v>
      </c>
      <c r="D1244" t="s">
        <v>1153</v>
      </c>
      <c r="E1244" t="s">
        <v>5170</v>
      </c>
      <c r="G1244" t="s">
        <v>5171</v>
      </c>
      <c r="H1244" t="s">
        <v>1144</v>
      </c>
      <c r="I1244" t="s">
        <v>1144</v>
      </c>
      <c r="J1244" t="s">
        <v>1144</v>
      </c>
      <c r="K1244" t="s">
        <v>1144</v>
      </c>
      <c r="L1244">
        <v>29.54</v>
      </c>
      <c r="M1244">
        <v>89.99</v>
      </c>
      <c r="N1244">
        <v>0</v>
      </c>
      <c r="O1244" s="56">
        <v>0</v>
      </c>
      <c r="P1244" s="56">
        <v>0</v>
      </c>
      <c r="Q1244">
        <v>1</v>
      </c>
      <c r="R1244">
        <v>1</v>
      </c>
      <c r="S1244">
        <v>11</v>
      </c>
      <c r="T1244">
        <v>8</v>
      </c>
      <c r="U1244">
        <v>3</v>
      </c>
      <c r="V1244">
        <v>1</v>
      </c>
      <c r="W1244" t="s">
        <v>1156</v>
      </c>
      <c r="X1244" t="s">
        <v>7716</v>
      </c>
      <c r="AA1244">
        <v>0</v>
      </c>
      <c r="AB1244">
        <v>0</v>
      </c>
      <c r="AC1244">
        <v>0</v>
      </c>
      <c r="AD1244">
        <v>0</v>
      </c>
      <c r="AE1244">
        <v>0</v>
      </c>
      <c r="AF1244">
        <v>0</v>
      </c>
      <c r="AG1244">
        <v>0</v>
      </c>
      <c r="AJ1244" s="56"/>
      <c r="AK1244" s="56"/>
      <c r="AL1244" s="56"/>
      <c r="AP1244" t="s">
        <v>1155</v>
      </c>
      <c r="AR1244">
        <v>5</v>
      </c>
      <c r="AS1244" t="s">
        <v>1152</v>
      </c>
      <c r="AT1244">
        <v>1</v>
      </c>
      <c r="AV1244">
        <v>16</v>
      </c>
      <c r="AW1244">
        <v>11</v>
      </c>
      <c r="AX1244">
        <v>5</v>
      </c>
      <c r="AY1244" t="s">
        <v>1148</v>
      </c>
      <c r="AZ1244" t="s">
        <v>1148</v>
      </c>
      <c r="BA1244">
        <v>24</v>
      </c>
      <c r="BD1244">
        <v>1000000000</v>
      </c>
      <c r="BE1244">
        <v>13</v>
      </c>
      <c r="BF1244">
        <v>0.19</v>
      </c>
      <c r="BG1244">
        <v>0</v>
      </c>
      <c r="BH1244">
        <v>0</v>
      </c>
      <c r="BI1244">
        <v>0</v>
      </c>
      <c r="BJ1244">
        <v>0</v>
      </c>
      <c r="BK1244">
        <v>0</v>
      </c>
      <c r="BL1244">
        <v>0</v>
      </c>
      <c r="BM1244">
        <v>13</v>
      </c>
      <c r="BN1244">
        <v>0.19</v>
      </c>
      <c r="BO1244">
        <v>0</v>
      </c>
      <c r="BP1244">
        <v>0</v>
      </c>
      <c r="BR1244">
        <v>5</v>
      </c>
      <c r="BS1244">
        <v>4</v>
      </c>
      <c r="BX1244">
        <v>0</v>
      </c>
      <c r="BY1244">
        <v>0</v>
      </c>
      <c r="BZ1244">
        <v>0</v>
      </c>
      <c r="CA1244">
        <v>8.93</v>
      </c>
      <c r="CB1244">
        <v>0</v>
      </c>
      <c r="CC1244">
        <v>1</v>
      </c>
      <c r="CD1244" s="56">
        <v>42284</v>
      </c>
      <c r="CE1244" s="56">
        <v>42342</v>
      </c>
      <c r="CF1244" s="56">
        <v>42342</v>
      </c>
      <c r="CG1244" s="56">
        <v>42419</v>
      </c>
      <c r="CH1244" s="56"/>
      <c r="CI1244" s="56"/>
      <c r="CJ1244">
        <v>0.12</v>
      </c>
      <c r="CK1244">
        <v>0</v>
      </c>
      <c r="CL1244">
        <v>0</v>
      </c>
      <c r="CM1244">
        <v>0</v>
      </c>
      <c r="CN1244">
        <v>0</v>
      </c>
      <c r="CO1244">
        <v>0.39</v>
      </c>
      <c r="CP1244">
        <v>0.56000000000000005</v>
      </c>
      <c r="CQ1244" t="s">
        <v>1154</v>
      </c>
      <c r="CR1244" t="s">
        <v>1153</v>
      </c>
      <c r="CS1244" t="s">
        <v>1725</v>
      </c>
      <c r="CT1244" t="s">
        <v>1397</v>
      </c>
      <c r="CU1244" t="s">
        <v>1396</v>
      </c>
      <c r="CV1244" t="s">
        <v>5172</v>
      </c>
      <c r="CW1244" t="s">
        <v>1727</v>
      </c>
      <c r="CX1244" t="s">
        <v>853</v>
      </c>
      <c r="DC1244" t="s">
        <v>1387</v>
      </c>
      <c r="DE1244" t="s">
        <v>1728</v>
      </c>
    </row>
    <row r="1245" spans="1:109" x14ac:dyDescent="0.25">
      <c r="A1245" t="s">
        <v>1025</v>
      </c>
      <c r="B1245">
        <v>1</v>
      </c>
      <c r="C1245" s="56">
        <v>42419</v>
      </c>
      <c r="D1245" t="s">
        <v>1153</v>
      </c>
      <c r="E1245" t="s">
        <v>5173</v>
      </c>
      <c r="G1245" t="s">
        <v>5174</v>
      </c>
      <c r="H1245" t="s">
        <v>1144</v>
      </c>
      <c r="I1245" t="s">
        <v>1144</v>
      </c>
      <c r="J1245" t="s">
        <v>1144</v>
      </c>
      <c r="K1245" t="s">
        <v>1144</v>
      </c>
      <c r="L1245">
        <v>4.8099999999999996</v>
      </c>
      <c r="M1245">
        <v>32.19</v>
      </c>
      <c r="N1245">
        <v>0</v>
      </c>
      <c r="O1245" s="56">
        <v>0</v>
      </c>
      <c r="P1245" s="56">
        <v>0</v>
      </c>
      <c r="Q1245">
        <v>1</v>
      </c>
      <c r="R1245">
        <v>1</v>
      </c>
      <c r="S1245">
        <v>11</v>
      </c>
      <c r="T1245">
        <v>8</v>
      </c>
      <c r="U1245">
        <v>3</v>
      </c>
      <c r="V1245">
        <v>1</v>
      </c>
      <c r="X1245" t="s">
        <v>7755</v>
      </c>
      <c r="AA1245">
        <v>0</v>
      </c>
      <c r="AB1245">
        <v>0</v>
      </c>
      <c r="AC1245">
        <v>0</v>
      </c>
      <c r="AD1245">
        <v>0</v>
      </c>
      <c r="AE1245">
        <v>0</v>
      </c>
      <c r="AF1245">
        <v>0</v>
      </c>
      <c r="AG1245">
        <v>0</v>
      </c>
      <c r="AJ1245" s="56"/>
      <c r="AK1245" s="56"/>
      <c r="AL1245" s="56"/>
      <c r="AP1245" t="s">
        <v>1155</v>
      </c>
      <c r="AR1245">
        <v>2</v>
      </c>
      <c r="AS1245" t="s">
        <v>1152</v>
      </c>
      <c r="AT1245">
        <v>1</v>
      </c>
      <c r="AV1245">
        <v>9</v>
      </c>
      <c r="AW1245">
        <v>6</v>
      </c>
      <c r="AX1245">
        <v>3</v>
      </c>
      <c r="AY1245" t="s">
        <v>1147</v>
      </c>
      <c r="AZ1245" t="s">
        <v>1147</v>
      </c>
      <c r="BA1245">
        <v>9</v>
      </c>
      <c r="BD1245">
        <v>1000000000</v>
      </c>
      <c r="BE1245">
        <v>14</v>
      </c>
      <c r="BF1245">
        <v>-0.56000000000000005</v>
      </c>
      <c r="BG1245">
        <v>0</v>
      </c>
      <c r="BH1245">
        <v>0</v>
      </c>
      <c r="BI1245">
        <v>0</v>
      </c>
      <c r="BJ1245">
        <v>0</v>
      </c>
      <c r="BK1245">
        <v>0</v>
      </c>
      <c r="BL1245">
        <v>0</v>
      </c>
      <c r="BM1245">
        <v>14</v>
      </c>
      <c r="BN1245">
        <v>-0.56000000000000005</v>
      </c>
      <c r="BO1245">
        <v>0</v>
      </c>
      <c r="BP1245">
        <v>0</v>
      </c>
      <c r="BR1245">
        <v>0</v>
      </c>
      <c r="BS1245">
        <v>2</v>
      </c>
      <c r="BX1245">
        <v>0</v>
      </c>
      <c r="BY1245">
        <v>24.05</v>
      </c>
      <c r="BZ1245">
        <v>0</v>
      </c>
      <c r="CA1245">
        <v>24.84</v>
      </c>
      <c r="CB1245">
        <v>0</v>
      </c>
      <c r="CC1245">
        <v>1</v>
      </c>
      <c r="CD1245" s="56">
        <v>42095</v>
      </c>
      <c r="CE1245" s="56">
        <v>42342</v>
      </c>
      <c r="CF1245" s="56">
        <v>42342</v>
      </c>
      <c r="CG1245" s="56">
        <v>42419</v>
      </c>
      <c r="CH1245" s="56"/>
      <c r="CI1245" s="56"/>
      <c r="CJ1245">
        <v>0</v>
      </c>
      <c r="CK1245">
        <v>0</v>
      </c>
      <c r="CL1245">
        <v>0</v>
      </c>
      <c r="CM1245">
        <v>0</v>
      </c>
      <c r="CN1245">
        <v>0</v>
      </c>
      <c r="CO1245">
        <v>0</v>
      </c>
      <c r="CP1245">
        <v>0.95</v>
      </c>
      <c r="CQ1245" t="s">
        <v>1154</v>
      </c>
      <c r="CR1245" t="s">
        <v>1153</v>
      </c>
      <c r="CS1245" t="s">
        <v>1725</v>
      </c>
      <c r="CT1245" t="s">
        <v>1397</v>
      </c>
      <c r="CU1245" t="s">
        <v>1396</v>
      </c>
      <c r="CV1245" t="s">
        <v>5175</v>
      </c>
      <c r="CW1245" t="s">
        <v>1727</v>
      </c>
      <c r="CX1245" t="s">
        <v>853</v>
      </c>
      <c r="DC1245" t="s">
        <v>1387</v>
      </c>
      <c r="DE1245" t="s">
        <v>1728</v>
      </c>
    </row>
    <row r="1246" spans="1:109" x14ac:dyDescent="0.25">
      <c r="A1246" t="s">
        <v>1025</v>
      </c>
      <c r="B1246">
        <v>1</v>
      </c>
      <c r="C1246" s="56">
        <v>42419</v>
      </c>
      <c r="D1246" t="s">
        <v>1153</v>
      </c>
      <c r="E1246" t="s">
        <v>5176</v>
      </c>
      <c r="G1246" t="s">
        <v>5177</v>
      </c>
      <c r="H1246" t="s">
        <v>1144</v>
      </c>
      <c r="I1246" t="s">
        <v>1144</v>
      </c>
      <c r="J1246" t="s">
        <v>1144</v>
      </c>
      <c r="K1246" t="s">
        <v>1144</v>
      </c>
      <c r="L1246">
        <v>0.68</v>
      </c>
      <c r="M1246">
        <v>3.1</v>
      </c>
      <c r="N1246">
        <v>0</v>
      </c>
      <c r="O1246" s="56">
        <v>0</v>
      </c>
      <c r="P1246" s="56">
        <v>0</v>
      </c>
      <c r="Q1246">
        <v>1</v>
      </c>
      <c r="R1246">
        <v>1</v>
      </c>
      <c r="S1246">
        <v>11</v>
      </c>
      <c r="T1246">
        <v>8</v>
      </c>
      <c r="U1246">
        <v>3</v>
      </c>
      <c r="V1246">
        <v>1</v>
      </c>
      <c r="X1246" t="s">
        <v>7716</v>
      </c>
      <c r="AA1246">
        <v>0</v>
      </c>
      <c r="AB1246">
        <v>0</v>
      </c>
      <c r="AC1246">
        <v>0</v>
      </c>
      <c r="AD1246">
        <v>0</v>
      </c>
      <c r="AE1246">
        <v>0</v>
      </c>
      <c r="AF1246">
        <v>0</v>
      </c>
      <c r="AG1246">
        <v>0</v>
      </c>
      <c r="AJ1246" s="56"/>
      <c r="AK1246" s="56"/>
      <c r="AL1246" s="56"/>
      <c r="AP1246" t="s">
        <v>1155</v>
      </c>
      <c r="AS1246" t="s">
        <v>1152</v>
      </c>
      <c r="AT1246">
        <v>1</v>
      </c>
      <c r="AV1246">
        <v>0</v>
      </c>
      <c r="AW1246">
        <v>0</v>
      </c>
      <c r="AX1246">
        <v>0</v>
      </c>
      <c r="AY1246" t="s">
        <v>1388</v>
      </c>
      <c r="AZ1246" t="s">
        <v>1388</v>
      </c>
      <c r="BA1246">
        <v>1</v>
      </c>
      <c r="BD1246">
        <v>1000000000</v>
      </c>
      <c r="BE1246">
        <v>1</v>
      </c>
      <c r="BF1246">
        <v>0</v>
      </c>
      <c r="BG1246">
        <v>0</v>
      </c>
      <c r="BH1246">
        <v>0</v>
      </c>
      <c r="BI1246">
        <v>0</v>
      </c>
      <c r="BJ1246">
        <v>0</v>
      </c>
      <c r="BK1246">
        <v>0</v>
      </c>
      <c r="BL1246">
        <v>0</v>
      </c>
      <c r="BM1246">
        <v>1</v>
      </c>
      <c r="BN1246">
        <v>0</v>
      </c>
      <c r="BO1246">
        <v>0</v>
      </c>
      <c r="BP1246">
        <v>0</v>
      </c>
      <c r="BR1246">
        <v>0</v>
      </c>
      <c r="BS1246">
        <v>0</v>
      </c>
      <c r="BX1246">
        <v>0</v>
      </c>
      <c r="BY1246">
        <v>0</v>
      </c>
      <c r="BZ1246">
        <v>0</v>
      </c>
      <c r="CA1246">
        <v>0</v>
      </c>
      <c r="CB1246">
        <v>0</v>
      </c>
      <c r="CC1246">
        <v>1</v>
      </c>
      <c r="CD1246" s="56">
        <v>42284</v>
      </c>
      <c r="CE1246" s="56">
        <v>42342</v>
      </c>
      <c r="CF1246" s="56">
        <v>42342</v>
      </c>
      <c r="CG1246" s="56">
        <v>42419</v>
      </c>
      <c r="CH1246" s="56"/>
      <c r="CI1246" s="56"/>
      <c r="CJ1246">
        <v>0</v>
      </c>
      <c r="CK1246">
        <v>0</v>
      </c>
      <c r="CL1246">
        <v>0</v>
      </c>
      <c r="CM1246">
        <v>0</v>
      </c>
      <c r="CN1246">
        <v>0</v>
      </c>
      <c r="CO1246">
        <v>0</v>
      </c>
      <c r="CP1246">
        <v>0.95</v>
      </c>
      <c r="CQ1246" t="s">
        <v>1154</v>
      </c>
      <c r="CR1246" t="s">
        <v>1153</v>
      </c>
      <c r="CS1246" t="s">
        <v>1725</v>
      </c>
      <c r="CT1246" t="s">
        <v>1397</v>
      </c>
      <c r="CU1246" t="s">
        <v>1396</v>
      </c>
      <c r="CV1246" t="s">
        <v>5178</v>
      </c>
      <c r="CW1246" t="s">
        <v>2121</v>
      </c>
      <c r="CX1246" t="s">
        <v>853</v>
      </c>
      <c r="DC1246" t="s">
        <v>1387</v>
      </c>
      <c r="DE1246" t="s">
        <v>1728</v>
      </c>
    </row>
    <row r="1247" spans="1:109" x14ac:dyDescent="0.25">
      <c r="A1247" t="s">
        <v>1025</v>
      </c>
      <c r="B1247">
        <v>1</v>
      </c>
      <c r="C1247" s="56">
        <v>42419</v>
      </c>
      <c r="D1247" t="s">
        <v>1153</v>
      </c>
      <c r="E1247" t="s">
        <v>5179</v>
      </c>
      <c r="G1247" t="s">
        <v>5180</v>
      </c>
      <c r="H1247" t="s">
        <v>1144</v>
      </c>
      <c r="I1247" t="s">
        <v>1144</v>
      </c>
      <c r="J1247" t="s">
        <v>1144</v>
      </c>
      <c r="K1247" t="s">
        <v>1144</v>
      </c>
      <c r="L1247">
        <v>0.28000000000000003</v>
      </c>
      <c r="M1247">
        <v>1.86</v>
      </c>
      <c r="N1247">
        <v>0</v>
      </c>
      <c r="O1247" s="56">
        <v>0</v>
      </c>
      <c r="P1247" s="56">
        <v>0</v>
      </c>
      <c r="Q1247">
        <v>1</v>
      </c>
      <c r="R1247">
        <v>1</v>
      </c>
      <c r="S1247">
        <v>11</v>
      </c>
      <c r="T1247">
        <v>8</v>
      </c>
      <c r="U1247">
        <v>3</v>
      </c>
      <c r="V1247">
        <v>1</v>
      </c>
      <c r="W1247" t="s">
        <v>1156</v>
      </c>
      <c r="X1247" t="s">
        <v>7659</v>
      </c>
      <c r="Y1247">
        <v>5</v>
      </c>
      <c r="AA1247">
        <v>0</v>
      </c>
      <c r="AB1247">
        <v>0</v>
      </c>
      <c r="AC1247">
        <v>0</v>
      </c>
      <c r="AD1247">
        <v>0</v>
      </c>
      <c r="AE1247">
        <v>0</v>
      </c>
      <c r="AF1247">
        <v>0</v>
      </c>
      <c r="AG1247">
        <v>0</v>
      </c>
      <c r="AJ1247" s="56"/>
      <c r="AK1247" s="56"/>
      <c r="AL1247" s="56"/>
      <c r="AM1247">
        <v>5</v>
      </c>
      <c r="AP1247" t="s">
        <v>1155</v>
      </c>
      <c r="AR1247">
        <v>2</v>
      </c>
      <c r="AS1247" t="s">
        <v>1152</v>
      </c>
      <c r="AT1247">
        <v>1</v>
      </c>
      <c r="AV1247">
        <v>7</v>
      </c>
      <c r="AW1247">
        <v>5</v>
      </c>
      <c r="AX1247">
        <v>2</v>
      </c>
      <c r="AY1247" t="s">
        <v>1145</v>
      </c>
      <c r="AZ1247" t="s">
        <v>1148</v>
      </c>
      <c r="BA1247">
        <v>10</v>
      </c>
      <c r="BD1247">
        <v>1000000000</v>
      </c>
      <c r="BE1247">
        <v>5</v>
      </c>
      <c r="BF1247">
        <v>0.28999999999999998</v>
      </c>
      <c r="BG1247">
        <v>2</v>
      </c>
      <c r="BH1247">
        <v>0</v>
      </c>
      <c r="BI1247">
        <v>0</v>
      </c>
      <c r="BJ1247">
        <v>0</v>
      </c>
      <c r="BK1247">
        <v>0</v>
      </c>
      <c r="BL1247">
        <v>0</v>
      </c>
      <c r="BM1247">
        <v>7</v>
      </c>
      <c r="BN1247">
        <v>0</v>
      </c>
      <c r="BO1247">
        <v>0</v>
      </c>
      <c r="BP1247">
        <v>0</v>
      </c>
      <c r="BR1247">
        <v>0</v>
      </c>
      <c r="BS1247">
        <v>2</v>
      </c>
      <c r="BX1247">
        <v>0</v>
      </c>
      <c r="BY1247">
        <v>0</v>
      </c>
      <c r="BZ1247">
        <v>0</v>
      </c>
      <c r="CA1247">
        <v>24.62</v>
      </c>
      <c r="CB1247">
        <v>0</v>
      </c>
      <c r="CC1247">
        <v>1</v>
      </c>
      <c r="CD1247" s="56">
        <v>42342</v>
      </c>
      <c r="CE1247" s="56">
        <v>42342</v>
      </c>
      <c r="CF1247" s="56">
        <v>42342</v>
      </c>
      <c r="CG1247" s="56">
        <v>42419</v>
      </c>
      <c r="CH1247" s="56"/>
      <c r="CI1247" s="56"/>
      <c r="CJ1247">
        <v>0.19</v>
      </c>
      <c r="CK1247">
        <v>0</v>
      </c>
      <c r="CL1247">
        <v>0</v>
      </c>
      <c r="CM1247">
        <v>0</v>
      </c>
      <c r="CN1247">
        <v>0.91</v>
      </c>
      <c r="CO1247">
        <v>0</v>
      </c>
      <c r="CP1247">
        <v>0.04</v>
      </c>
      <c r="CQ1247" t="s">
        <v>1154</v>
      </c>
      <c r="CR1247" t="s">
        <v>1153</v>
      </c>
      <c r="CS1247" t="s">
        <v>1725</v>
      </c>
      <c r="CT1247" t="s">
        <v>1397</v>
      </c>
      <c r="CU1247" t="s">
        <v>1396</v>
      </c>
      <c r="CV1247" t="s">
        <v>5181</v>
      </c>
      <c r="CW1247" t="s">
        <v>1727</v>
      </c>
      <c r="CX1247" t="s">
        <v>853</v>
      </c>
      <c r="DC1247" t="s">
        <v>1387</v>
      </c>
      <c r="DE1247" t="s">
        <v>1728</v>
      </c>
    </row>
    <row r="1248" spans="1:109" x14ac:dyDescent="0.25">
      <c r="A1248" t="s">
        <v>1025</v>
      </c>
      <c r="B1248">
        <v>2</v>
      </c>
      <c r="C1248" s="56">
        <v>42419</v>
      </c>
      <c r="D1248" t="s">
        <v>1153</v>
      </c>
      <c r="E1248" t="s">
        <v>5182</v>
      </c>
      <c r="G1248" t="s">
        <v>5183</v>
      </c>
      <c r="H1248" t="s">
        <v>1144</v>
      </c>
      <c r="I1248" t="s">
        <v>1144</v>
      </c>
      <c r="J1248" t="s">
        <v>1144</v>
      </c>
      <c r="K1248" t="s">
        <v>1144</v>
      </c>
      <c r="L1248">
        <v>2.19</v>
      </c>
      <c r="M1248">
        <v>5</v>
      </c>
      <c r="N1248">
        <v>0</v>
      </c>
      <c r="O1248" s="56">
        <v>0</v>
      </c>
      <c r="P1248" s="56">
        <v>0</v>
      </c>
      <c r="Q1248">
        <v>1</v>
      </c>
      <c r="R1248">
        <v>1</v>
      </c>
      <c r="S1248">
        <v>11</v>
      </c>
      <c r="T1248">
        <v>8</v>
      </c>
      <c r="U1248">
        <v>3</v>
      </c>
      <c r="V1248">
        <v>1</v>
      </c>
      <c r="X1248" t="s">
        <v>7659</v>
      </c>
      <c r="AA1248">
        <v>0</v>
      </c>
      <c r="AB1248">
        <v>0</v>
      </c>
      <c r="AC1248">
        <v>0</v>
      </c>
      <c r="AD1248">
        <v>0</v>
      </c>
      <c r="AE1248">
        <v>0</v>
      </c>
      <c r="AF1248">
        <v>0</v>
      </c>
      <c r="AG1248">
        <v>0</v>
      </c>
      <c r="AJ1248" s="56"/>
      <c r="AK1248" s="56"/>
      <c r="AL1248" s="56"/>
      <c r="AM1248">
        <v>10</v>
      </c>
      <c r="AP1248" t="s">
        <v>1155</v>
      </c>
      <c r="AR1248">
        <v>5</v>
      </c>
      <c r="AS1248" t="s">
        <v>1152</v>
      </c>
      <c r="AT1248">
        <v>1</v>
      </c>
      <c r="AV1248">
        <v>19</v>
      </c>
      <c r="AW1248">
        <v>13</v>
      </c>
      <c r="AX1248">
        <v>6</v>
      </c>
      <c r="AY1248" t="s">
        <v>1147</v>
      </c>
      <c r="AZ1248" t="s">
        <v>1147</v>
      </c>
      <c r="BA1248">
        <v>18</v>
      </c>
      <c r="BD1248">
        <v>1000000000</v>
      </c>
      <c r="BE1248">
        <v>27</v>
      </c>
      <c r="BF1248">
        <v>-0.42</v>
      </c>
      <c r="BG1248">
        <v>0</v>
      </c>
      <c r="BH1248">
        <v>0</v>
      </c>
      <c r="BI1248">
        <v>0</v>
      </c>
      <c r="BJ1248">
        <v>0</v>
      </c>
      <c r="BK1248">
        <v>0</v>
      </c>
      <c r="BL1248">
        <v>0</v>
      </c>
      <c r="BM1248">
        <v>27</v>
      </c>
      <c r="BN1248">
        <v>-0.42</v>
      </c>
      <c r="BO1248">
        <v>0</v>
      </c>
      <c r="BP1248">
        <v>0</v>
      </c>
      <c r="BR1248">
        <v>0</v>
      </c>
      <c r="BS1248">
        <v>5</v>
      </c>
      <c r="BX1248">
        <v>0</v>
      </c>
      <c r="BY1248">
        <v>17.52</v>
      </c>
      <c r="BZ1248">
        <v>0</v>
      </c>
      <c r="CA1248">
        <v>5.6</v>
      </c>
      <c r="CB1248">
        <v>0</v>
      </c>
      <c r="CC1248">
        <v>1</v>
      </c>
      <c r="CD1248" s="56">
        <v>42342</v>
      </c>
      <c r="CE1248" s="56">
        <v>42342</v>
      </c>
      <c r="CF1248" s="56">
        <v>42342</v>
      </c>
      <c r="CG1248" s="56">
        <v>42419</v>
      </c>
      <c r="CH1248" s="56"/>
      <c r="CI1248" s="56"/>
      <c r="CJ1248">
        <v>0</v>
      </c>
      <c r="CK1248">
        <v>0</v>
      </c>
      <c r="CL1248">
        <v>0</v>
      </c>
      <c r="CM1248">
        <v>0</v>
      </c>
      <c r="CN1248">
        <v>0</v>
      </c>
      <c r="CO1248">
        <v>0</v>
      </c>
      <c r="CP1248">
        <v>0.96</v>
      </c>
      <c r="CQ1248" t="s">
        <v>1154</v>
      </c>
      <c r="CR1248" t="s">
        <v>1153</v>
      </c>
      <c r="CS1248" t="s">
        <v>1748</v>
      </c>
      <c r="CT1248" t="s">
        <v>1397</v>
      </c>
      <c r="CU1248" t="s">
        <v>1396</v>
      </c>
      <c r="CV1248" t="s">
        <v>5184</v>
      </c>
      <c r="CW1248" t="s">
        <v>1390</v>
      </c>
      <c r="CX1248" t="s">
        <v>853</v>
      </c>
      <c r="DC1248" t="s">
        <v>1387</v>
      </c>
      <c r="DE1248" t="s">
        <v>1392</v>
      </c>
    </row>
    <row r="1249" spans="1:109" x14ac:dyDescent="0.25">
      <c r="A1249" t="s">
        <v>1025</v>
      </c>
      <c r="B1249">
        <v>2</v>
      </c>
      <c r="C1249" s="56">
        <v>42419</v>
      </c>
      <c r="D1249" t="s">
        <v>1153</v>
      </c>
      <c r="E1249" t="s">
        <v>5185</v>
      </c>
      <c r="G1249" t="s">
        <v>5186</v>
      </c>
      <c r="H1249" t="s">
        <v>1144</v>
      </c>
      <c r="I1249" t="s">
        <v>1144</v>
      </c>
      <c r="J1249" t="s">
        <v>1144</v>
      </c>
      <c r="K1249" t="s">
        <v>1144</v>
      </c>
      <c r="L1249">
        <v>0.39</v>
      </c>
      <c r="M1249">
        <v>1.23</v>
      </c>
      <c r="N1249">
        <v>0</v>
      </c>
      <c r="O1249" s="56">
        <v>0</v>
      </c>
      <c r="P1249" s="56">
        <v>0</v>
      </c>
      <c r="Q1249">
        <v>1</v>
      </c>
      <c r="R1249">
        <v>1</v>
      </c>
      <c r="S1249">
        <v>11</v>
      </c>
      <c r="T1249">
        <v>8</v>
      </c>
      <c r="U1249">
        <v>3</v>
      </c>
      <c r="V1249">
        <v>1</v>
      </c>
      <c r="W1249" t="s">
        <v>1156</v>
      </c>
      <c r="X1249" t="s">
        <v>7757</v>
      </c>
      <c r="Y1249">
        <v>19</v>
      </c>
      <c r="AA1249">
        <v>0</v>
      </c>
      <c r="AB1249">
        <v>0</v>
      </c>
      <c r="AC1249">
        <v>0</v>
      </c>
      <c r="AD1249">
        <v>0</v>
      </c>
      <c r="AE1249">
        <v>0</v>
      </c>
      <c r="AF1249">
        <v>0</v>
      </c>
      <c r="AG1249">
        <v>0</v>
      </c>
      <c r="AJ1249" s="56"/>
      <c r="AK1249" s="56"/>
      <c r="AL1249" s="56"/>
      <c r="AP1249" t="s">
        <v>1155</v>
      </c>
      <c r="AR1249">
        <v>5</v>
      </c>
      <c r="AS1249" t="s">
        <v>1152</v>
      </c>
      <c r="AT1249">
        <v>1</v>
      </c>
      <c r="AV1249">
        <v>28</v>
      </c>
      <c r="AW1249">
        <v>19</v>
      </c>
      <c r="AX1249">
        <v>9</v>
      </c>
      <c r="AY1249" t="s">
        <v>1148</v>
      </c>
      <c r="AZ1249" t="s">
        <v>1148</v>
      </c>
      <c r="BA1249">
        <v>40</v>
      </c>
      <c r="BD1249">
        <v>1000000000</v>
      </c>
      <c r="BE1249">
        <v>28</v>
      </c>
      <c r="BF1249">
        <v>0</v>
      </c>
      <c r="BG1249">
        <v>0</v>
      </c>
      <c r="BH1249">
        <v>0</v>
      </c>
      <c r="BI1249">
        <v>0</v>
      </c>
      <c r="BJ1249">
        <v>0</v>
      </c>
      <c r="BK1249">
        <v>0</v>
      </c>
      <c r="BL1249">
        <v>0</v>
      </c>
      <c r="BM1249">
        <v>28</v>
      </c>
      <c r="BN1249">
        <v>0</v>
      </c>
      <c r="BO1249">
        <v>0</v>
      </c>
      <c r="BP1249">
        <v>0</v>
      </c>
      <c r="BR1249">
        <v>0</v>
      </c>
      <c r="BS1249">
        <v>8</v>
      </c>
      <c r="BX1249">
        <v>0</v>
      </c>
      <c r="BY1249">
        <v>0</v>
      </c>
      <c r="BZ1249">
        <v>0</v>
      </c>
      <c r="CA1249">
        <v>9.4</v>
      </c>
      <c r="CB1249">
        <v>0</v>
      </c>
      <c r="CC1249">
        <v>1</v>
      </c>
      <c r="CD1249" s="56">
        <v>42341</v>
      </c>
      <c r="CE1249" s="56">
        <v>42342</v>
      </c>
      <c r="CF1249" s="56">
        <v>42342</v>
      </c>
      <c r="CG1249" s="56">
        <v>42419</v>
      </c>
      <c r="CH1249" s="56"/>
      <c r="CI1249" s="56"/>
      <c r="CJ1249">
        <v>0</v>
      </c>
      <c r="CK1249">
        <v>0</v>
      </c>
      <c r="CL1249">
        <v>0</v>
      </c>
      <c r="CM1249">
        <v>0</v>
      </c>
      <c r="CN1249">
        <v>0</v>
      </c>
      <c r="CO1249">
        <v>0.96</v>
      </c>
      <c r="CP1249">
        <v>0</v>
      </c>
      <c r="CQ1249" t="s">
        <v>1154</v>
      </c>
      <c r="CR1249" t="s">
        <v>1153</v>
      </c>
      <c r="CS1249" t="s">
        <v>1748</v>
      </c>
      <c r="CT1249" t="s">
        <v>1397</v>
      </c>
      <c r="CU1249" t="s">
        <v>1396</v>
      </c>
      <c r="CV1249" t="s">
        <v>5187</v>
      </c>
      <c r="CW1249" t="s">
        <v>1390</v>
      </c>
      <c r="CX1249" t="s">
        <v>853</v>
      </c>
      <c r="DC1249" t="s">
        <v>1387</v>
      </c>
      <c r="DE1249" t="s">
        <v>1392</v>
      </c>
    </row>
    <row r="1250" spans="1:109" x14ac:dyDescent="0.25">
      <c r="A1250" t="s">
        <v>1025</v>
      </c>
      <c r="B1250">
        <v>2</v>
      </c>
      <c r="C1250" s="56">
        <v>42419</v>
      </c>
      <c r="D1250" t="s">
        <v>1153</v>
      </c>
      <c r="E1250" t="s">
        <v>1646</v>
      </c>
      <c r="G1250" t="s">
        <v>5188</v>
      </c>
      <c r="H1250" t="s">
        <v>1144</v>
      </c>
      <c r="I1250" t="s">
        <v>1144</v>
      </c>
      <c r="J1250" t="s">
        <v>1144</v>
      </c>
      <c r="K1250" t="s">
        <v>1144</v>
      </c>
      <c r="L1250">
        <v>4.5999999999999996</v>
      </c>
      <c r="M1250">
        <v>10.050000000000001</v>
      </c>
      <c r="N1250">
        <v>0</v>
      </c>
      <c r="O1250" s="56">
        <v>0</v>
      </c>
      <c r="P1250" s="56">
        <v>0</v>
      </c>
      <c r="Q1250">
        <v>1</v>
      </c>
      <c r="R1250">
        <v>1</v>
      </c>
      <c r="S1250">
        <v>11</v>
      </c>
      <c r="T1250">
        <v>8</v>
      </c>
      <c r="U1250">
        <v>3</v>
      </c>
      <c r="V1250">
        <v>1</v>
      </c>
      <c r="W1250" t="s">
        <v>1394</v>
      </c>
      <c r="X1250" t="s">
        <v>7758</v>
      </c>
      <c r="AA1250">
        <v>0</v>
      </c>
      <c r="AB1250">
        <v>0</v>
      </c>
      <c r="AC1250">
        <v>0</v>
      </c>
      <c r="AD1250">
        <v>0</v>
      </c>
      <c r="AE1250">
        <v>0</v>
      </c>
      <c r="AF1250">
        <v>55</v>
      </c>
      <c r="AG1250">
        <v>0</v>
      </c>
      <c r="AJ1250" s="56"/>
      <c r="AK1250" s="56"/>
      <c r="AL1250" s="56"/>
      <c r="AM1250">
        <v>10</v>
      </c>
      <c r="AP1250" t="s">
        <v>1155</v>
      </c>
      <c r="AR1250">
        <v>5</v>
      </c>
      <c r="AS1250" t="s">
        <v>1152</v>
      </c>
      <c r="AT1250">
        <v>1</v>
      </c>
      <c r="AV1250">
        <v>30</v>
      </c>
      <c r="AW1250">
        <v>20</v>
      </c>
      <c r="AX1250">
        <v>10</v>
      </c>
      <c r="AY1250" t="s">
        <v>839</v>
      </c>
      <c r="AZ1250" t="s">
        <v>1145</v>
      </c>
      <c r="BA1250">
        <v>22</v>
      </c>
      <c r="BD1250">
        <v>1000000000</v>
      </c>
      <c r="BE1250">
        <v>0</v>
      </c>
      <c r="BF1250">
        <v>1</v>
      </c>
      <c r="BG1250">
        <v>14</v>
      </c>
      <c r="BH1250">
        <v>0</v>
      </c>
      <c r="BI1250">
        <v>0</v>
      </c>
      <c r="BJ1250">
        <v>0</v>
      </c>
      <c r="BK1250">
        <v>0</v>
      </c>
      <c r="BL1250">
        <v>0</v>
      </c>
      <c r="BM1250">
        <v>14</v>
      </c>
      <c r="BN1250">
        <v>0.53</v>
      </c>
      <c r="BO1250">
        <v>0</v>
      </c>
      <c r="BP1250">
        <v>0</v>
      </c>
      <c r="BR1250">
        <v>15</v>
      </c>
      <c r="BS1250">
        <v>8</v>
      </c>
      <c r="BT1250">
        <v>12</v>
      </c>
      <c r="BX1250">
        <v>54.5</v>
      </c>
      <c r="BY1250">
        <v>0</v>
      </c>
      <c r="BZ1250">
        <v>0</v>
      </c>
      <c r="CA1250">
        <v>5.17</v>
      </c>
      <c r="CB1250">
        <v>0</v>
      </c>
      <c r="CC1250">
        <v>1</v>
      </c>
      <c r="CD1250" s="56">
        <v>42404</v>
      </c>
      <c r="CE1250" s="56">
        <v>42404</v>
      </c>
      <c r="CF1250" s="56">
        <v>42404</v>
      </c>
      <c r="CG1250" s="56">
        <v>42481</v>
      </c>
      <c r="CH1250" s="56"/>
      <c r="CI1250" s="56"/>
      <c r="CJ1250">
        <v>1</v>
      </c>
      <c r="CK1250">
        <v>0</v>
      </c>
      <c r="CL1250">
        <v>0.27</v>
      </c>
      <c r="CM1250">
        <v>0</v>
      </c>
      <c r="CN1250">
        <v>0</v>
      </c>
      <c r="CO1250">
        <v>0</v>
      </c>
      <c r="CP1250">
        <v>0</v>
      </c>
      <c r="CQ1250" t="s">
        <v>1154</v>
      </c>
      <c r="CR1250" t="s">
        <v>1153</v>
      </c>
      <c r="CS1250" t="s">
        <v>1748</v>
      </c>
      <c r="CT1250" t="s">
        <v>1397</v>
      </c>
      <c r="CU1250" t="s">
        <v>1396</v>
      </c>
      <c r="CV1250" t="s">
        <v>5189</v>
      </c>
      <c r="CW1250" t="s">
        <v>1390</v>
      </c>
      <c r="CX1250" t="s">
        <v>853</v>
      </c>
      <c r="DC1250" t="s">
        <v>1387</v>
      </c>
      <c r="DE1250" t="s">
        <v>1392</v>
      </c>
    </row>
    <row r="1251" spans="1:109" x14ac:dyDescent="0.25">
      <c r="A1251" t="s">
        <v>1025</v>
      </c>
      <c r="B1251">
        <v>2</v>
      </c>
      <c r="C1251" s="56">
        <v>42419</v>
      </c>
      <c r="D1251" t="s">
        <v>1153</v>
      </c>
      <c r="E1251" t="s">
        <v>5190</v>
      </c>
      <c r="G1251" t="s">
        <v>5191</v>
      </c>
      <c r="H1251" t="s">
        <v>1144</v>
      </c>
      <c r="I1251" t="s">
        <v>1144</v>
      </c>
      <c r="J1251" t="s">
        <v>1144</v>
      </c>
      <c r="K1251" t="s">
        <v>1144</v>
      </c>
      <c r="L1251">
        <v>6.89</v>
      </c>
      <c r="M1251">
        <v>14.54</v>
      </c>
      <c r="N1251">
        <v>0</v>
      </c>
      <c r="O1251" s="56">
        <v>0</v>
      </c>
      <c r="P1251" s="56">
        <v>0</v>
      </c>
      <c r="Q1251">
        <v>1</v>
      </c>
      <c r="R1251">
        <v>1</v>
      </c>
      <c r="S1251">
        <v>11</v>
      </c>
      <c r="T1251">
        <v>8</v>
      </c>
      <c r="U1251">
        <v>3</v>
      </c>
      <c r="V1251">
        <v>1</v>
      </c>
      <c r="W1251" t="s">
        <v>1156</v>
      </c>
      <c r="X1251" t="s">
        <v>7757</v>
      </c>
      <c r="AA1251">
        <v>0</v>
      </c>
      <c r="AB1251">
        <v>0</v>
      </c>
      <c r="AC1251">
        <v>0</v>
      </c>
      <c r="AD1251">
        <v>0</v>
      </c>
      <c r="AE1251">
        <v>0</v>
      </c>
      <c r="AF1251">
        <v>0</v>
      </c>
      <c r="AG1251">
        <v>0</v>
      </c>
      <c r="AJ1251" s="56"/>
      <c r="AK1251" s="56"/>
      <c r="AL1251" s="56"/>
      <c r="AP1251" t="s">
        <v>1155</v>
      </c>
      <c r="AR1251">
        <v>2</v>
      </c>
      <c r="AS1251" t="s">
        <v>1152</v>
      </c>
      <c r="AT1251">
        <v>1</v>
      </c>
      <c r="AV1251">
        <v>6</v>
      </c>
      <c r="AW1251">
        <v>4</v>
      </c>
      <c r="AX1251">
        <v>2</v>
      </c>
      <c r="AY1251" t="s">
        <v>1148</v>
      </c>
      <c r="AZ1251" t="s">
        <v>1148</v>
      </c>
      <c r="BA1251">
        <v>8</v>
      </c>
      <c r="BD1251">
        <v>1000000000</v>
      </c>
      <c r="BE1251">
        <v>5</v>
      </c>
      <c r="BF1251">
        <v>0.17</v>
      </c>
      <c r="BG1251">
        <v>0</v>
      </c>
      <c r="BH1251">
        <v>0</v>
      </c>
      <c r="BI1251">
        <v>0</v>
      </c>
      <c r="BJ1251">
        <v>0</v>
      </c>
      <c r="BK1251">
        <v>0</v>
      </c>
      <c r="BL1251">
        <v>0</v>
      </c>
      <c r="BM1251">
        <v>5</v>
      </c>
      <c r="BN1251">
        <v>0.17</v>
      </c>
      <c r="BO1251">
        <v>0</v>
      </c>
      <c r="BP1251">
        <v>0</v>
      </c>
      <c r="BR1251">
        <v>2</v>
      </c>
      <c r="BS1251">
        <v>2</v>
      </c>
      <c r="BX1251">
        <v>0</v>
      </c>
      <c r="BY1251">
        <v>0</v>
      </c>
      <c r="BZ1251">
        <v>0</v>
      </c>
      <c r="CA1251">
        <v>4.84</v>
      </c>
      <c r="CB1251">
        <v>0</v>
      </c>
      <c r="CC1251">
        <v>1</v>
      </c>
      <c r="CD1251" s="56">
        <v>42341</v>
      </c>
      <c r="CE1251" s="56">
        <v>42342</v>
      </c>
      <c r="CF1251" s="56">
        <v>42342</v>
      </c>
      <c r="CG1251" s="56">
        <v>42419</v>
      </c>
      <c r="CH1251" s="56"/>
      <c r="CI1251" s="56"/>
      <c r="CJ1251">
        <v>0.14000000000000001</v>
      </c>
      <c r="CK1251">
        <v>0</v>
      </c>
      <c r="CL1251">
        <v>0</v>
      </c>
      <c r="CM1251">
        <v>0</v>
      </c>
      <c r="CN1251">
        <v>0</v>
      </c>
      <c r="CO1251">
        <v>0.65</v>
      </c>
      <c r="CP1251">
        <v>0.31</v>
      </c>
      <c r="CQ1251" t="s">
        <v>1154</v>
      </c>
      <c r="CR1251" t="s">
        <v>1153</v>
      </c>
      <c r="CS1251" t="s">
        <v>1748</v>
      </c>
      <c r="CT1251" t="s">
        <v>1397</v>
      </c>
      <c r="CU1251" t="s">
        <v>1396</v>
      </c>
      <c r="CV1251" t="s">
        <v>5192</v>
      </c>
      <c r="CW1251" t="s">
        <v>1157</v>
      </c>
      <c r="CX1251" t="s">
        <v>853</v>
      </c>
      <c r="DC1251" t="s">
        <v>1158</v>
      </c>
      <c r="DE1251" t="s">
        <v>1392</v>
      </c>
    </row>
    <row r="1252" spans="1:109" x14ac:dyDescent="0.25">
      <c r="A1252" t="s">
        <v>1025</v>
      </c>
      <c r="B1252">
        <v>1</v>
      </c>
      <c r="C1252" s="56">
        <v>42419</v>
      </c>
      <c r="D1252" t="s">
        <v>1153</v>
      </c>
      <c r="E1252" t="s">
        <v>5193</v>
      </c>
      <c r="G1252" t="s">
        <v>5194</v>
      </c>
      <c r="H1252" t="s">
        <v>1144</v>
      </c>
      <c r="I1252" t="s">
        <v>1144</v>
      </c>
      <c r="J1252" t="s">
        <v>1144</v>
      </c>
      <c r="K1252" t="s">
        <v>1144</v>
      </c>
      <c r="L1252">
        <v>0.42</v>
      </c>
      <c r="M1252">
        <v>1.61</v>
      </c>
      <c r="N1252">
        <v>0</v>
      </c>
      <c r="O1252" s="56">
        <v>0</v>
      </c>
      <c r="P1252" s="56">
        <v>0</v>
      </c>
      <c r="Q1252">
        <v>1</v>
      </c>
      <c r="R1252">
        <v>1</v>
      </c>
      <c r="S1252">
        <v>11</v>
      </c>
      <c r="T1252">
        <v>8</v>
      </c>
      <c r="U1252">
        <v>3</v>
      </c>
      <c r="V1252">
        <v>1</v>
      </c>
      <c r="X1252" t="s">
        <v>7755</v>
      </c>
      <c r="AA1252">
        <v>0</v>
      </c>
      <c r="AB1252">
        <v>0</v>
      </c>
      <c r="AC1252">
        <v>0</v>
      </c>
      <c r="AD1252">
        <v>0</v>
      </c>
      <c r="AE1252">
        <v>0</v>
      </c>
      <c r="AF1252">
        <v>0</v>
      </c>
      <c r="AG1252">
        <v>0</v>
      </c>
      <c r="AJ1252" s="56"/>
      <c r="AK1252" s="56"/>
      <c r="AL1252" s="56"/>
      <c r="AP1252" t="s">
        <v>1155</v>
      </c>
      <c r="AR1252">
        <v>5</v>
      </c>
      <c r="AS1252" t="s">
        <v>1152</v>
      </c>
      <c r="AT1252">
        <v>1</v>
      </c>
      <c r="AV1252">
        <v>100</v>
      </c>
      <c r="AW1252">
        <v>67</v>
      </c>
      <c r="AX1252">
        <v>33</v>
      </c>
      <c r="AY1252" t="s">
        <v>1147</v>
      </c>
      <c r="AZ1252" t="s">
        <v>1147</v>
      </c>
      <c r="BA1252">
        <v>100</v>
      </c>
      <c r="BD1252">
        <v>1000000000</v>
      </c>
      <c r="BE1252">
        <v>117</v>
      </c>
      <c r="BF1252">
        <v>-0.17</v>
      </c>
      <c r="BG1252">
        <v>0</v>
      </c>
      <c r="BH1252">
        <v>0</v>
      </c>
      <c r="BI1252">
        <v>0</v>
      </c>
      <c r="BJ1252">
        <v>0</v>
      </c>
      <c r="BK1252">
        <v>0</v>
      </c>
      <c r="BL1252">
        <v>0</v>
      </c>
      <c r="BM1252">
        <v>117</v>
      </c>
      <c r="BN1252">
        <v>-0.17</v>
      </c>
      <c r="BO1252">
        <v>0</v>
      </c>
      <c r="BP1252">
        <v>0</v>
      </c>
      <c r="BR1252">
        <v>0</v>
      </c>
      <c r="BS1252">
        <v>27</v>
      </c>
      <c r="BX1252">
        <v>0</v>
      </c>
      <c r="BY1252">
        <v>7.14</v>
      </c>
      <c r="BZ1252">
        <v>0</v>
      </c>
      <c r="CA1252">
        <v>12.36</v>
      </c>
      <c r="CB1252">
        <v>0</v>
      </c>
      <c r="CC1252">
        <v>1</v>
      </c>
      <c r="CD1252" s="56">
        <v>42095</v>
      </c>
      <c r="CE1252" s="56">
        <v>42342</v>
      </c>
      <c r="CF1252" s="56">
        <v>42342</v>
      </c>
      <c r="CG1252" s="56">
        <v>42419</v>
      </c>
      <c r="CH1252" s="56"/>
      <c r="CI1252" s="56"/>
      <c r="CJ1252">
        <v>0.02</v>
      </c>
      <c r="CK1252">
        <v>0</v>
      </c>
      <c r="CL1252">
        <v>0</v>
      </c>
      <c r="CM1252">
        <v>0</v>
      </c>
      <c r="CN1252">
        <v>0</v>
      </c>
      <c r="CO1252">
        <v>0</v>
      </c>
      <c r="CP1252">
        <v>0.95</v>
      </c>
      <c r="CQ1252" t="s">
        <v>1154</v>
      </c>
      <c r="CR1252" t="s">
        <v>1153</v>
      </c>
      <c r="CS1252" t="s">
        <v>1725</v>
      </c>
      <c r="CT1252" t="s">
        <v>1397</v>
      </c>
      <c r="CU1252" t="s">
        <v>1396</v>
      </c>
      <c r="CV1252" t="s">
        <v>5195</v>
      </c>
      <c r="CW1252" t="s">
        <v>1727</v>
      </c>
      <c r="CX1252" t="s">
        <v>853</v>
      </c>
      <c r="DC1252" t="s">
        <v>1387</v>
      </c>
      <c r="DE1252" t="s">
        <v>1728</v>
      </c>
    </row>
    <row r="1253" spans="1:109" x14ac:dyDescent="0.25">
      <c r="A1253" t="s">
        <v>1025</v>
      </c>
      <c r="B1253">
        <v>1</v>
      </c>
      <c r="C1253" s="56">
        <v>42419</v>
      </c>
      <c r="D1253" t="s">
        <v>1153</v>
      </c>
      <c r="E1253" t="s">
        <v>5196</v>
      </c>
      <c r="G1253" t="s">
        <v>5197</v>
      </c>
      <c r="H1253" t="s">
        <v>1144</v>
      </c>
      <c r="I1253" t="s">
        <v>1144</v>
      </c>
      <c r="J1253" t="s">
        <v>1144</v>
      </c>
      <c r="K1253" t="s">
        <v>1144</v>
      </c>
      <c r="L1253">
        <v>25.27</v>
      </c>
      <c r="M1253">
        <v>59.51</v>
      </c>
      <c r="N1253">
        <v>0</v>
      </c>
      <c r="O1253" s="56">
        <v>0</v>
      </c>
      <c r="P1253" s="56">
        <v>0</v>
      </c>
      <c r="Q1253">
        <v>1</v>
      </c>
      <c r="R1253">
        <v>1</v>
      </c>
      <c r="S1253">
        <v>11</v>
      </c>
      <c r="T1253">
        <v>8</v>
      </c>
      <c r="U1253">
        <v>3</v>
      </c>
      <c r="V1253">
        <v>1</v>
      </c>
      <c r="W1253" t="s">
        <v>1156</v>
      </c>
      <c r="X1253" t="s">
        <v>7659</v>
      </c>
      <c r="AA1253">
        <v>0</v>
      </c>
      <c r="AB1253">
        <v>0</v>
      </c>
      <c r="AC1253">
        <v>0</v>
      </c>
      <c r="AD1253">
        <v>0</v>
      </c>
      <c r="AE1253">
        <v>0</v>
      </c>
      <c r="AF1253">
        <v>0</v>
      </c>
      <c r="AG1253">
        <v>0</v>
      </c>
      <c r="AJ1253" s="56"/>
      <c r="AK1253" s="56"/>
      <c r="AL1253" s="56"/>
      <c r="AM1253">
        <v>3</v>
      </c>
      <c r="AP1253" t="s">
        <v>1155</v>
      </c>
      <c r="AS1253" t="s">
        <v>1152</v>
      </c>
      <c r="AT1253">
        <v>1</v>
      </c>
      <c r="AV1253">
        <v>3</v>
      </c>
      <c r="AW1253">
        <v>2</v>
      </c>
      <c r="AX1253">
        <v>1</v>
      </c>
      <c r="AY1253" t="s">
        <v>1148</v>
      </c>
      <c r="AZ1253" t="s">
        <v>1148</v>
      </c>
      <c r="BA1253">
        <v>4</v>
      </c>
      <c r="BD1253">
        <v>1000000000</v>
      </c>
      <c r="BE1253">
        <v>3</v>
      </c>
      <c r="BF1253">
        <v>0</v>
      </c>
      <c r="BG1253">
        <v>0</v>
      </c>
      <c r="BH1253">
        <v>0</v>
      </c>
      <c r="BI1253">
        <v>0</v>
      </c>
      <c r="BJ1253">
        <v>0</v>
      </c>
      <c r="BK1253">
        <v>0</v>
      </c>
      <c r="BL1253">
        <v>0</v>
      </c>
      <c r="BM1253">
        <v>3</v>
      </c>
      <c r="BN1253">
        <v>0</v>
      </c>
      <c r="BO1253">
        <v>0</v>
      </c>
      <c r="BP1253">
        <v>0</v>
      </c>
      <c r="BR1253">
        <v>0</v>
      </c>
      <c r="BS1253">
        <v>1</v>
      </c>
      <c r="BX1253">
        <v>0</v>
      </c>
      <c r="BY1253">
        <v>0</v>
      </c>
      <c r="BZ1253">
        <v>0</v>
      </c>
      <c r="CA1253">
        <v>5.91</v>
      </c>
      <c r="CB1253">
        <v>0</v>
      </c>
      <c r="CC1253">
        <v>1</v>
      </c>
      <c r="CD1253" s="56">
        <v>42342</v>
      </c>
      <c r="CE1253" s="56">
        <v>42342</v>
      </c>
      <c r="CF1253" s="56">
        <v>42342</v>
      </c>
      <c r="CG1253" s="56">
        <v>42419</v>
      </c>
      <c r="CH1253" s="56"/>
      <c r="CI1253" s="56"/>
      <c r="CJ1253">
        <v>0</v>
      </c>
      <c r="CK1253">
        <v>0</v>
      </c>
      <c r="CL1253">
        <v>0</v>
      </c>
      <c r="CM1253">
        <v>0</v>
      </c>
      <c r="CN1253">
        <v>0</v>
      </c>
      <c r="CO1253">
        <v>0.95</v>
      </c>
      <c r="CP1253">
        <v>0</v>
      </c>
      <c r="CQ1253" t="s">
        <v>1154</v>
      </c>
      <c r="CR1253" t="s">
        <v>1153</v>
      </c>
      <c r="CS1253" t="s">
        <v>1725</v>
      </c>
      <c r="CT1253" t="s">
        <v>1397</v>
      </c>
      <c r="CU1253" t="s">
        <v>1396</v>
      </c>
      <c r="CV1253" t="s">
        <v>5198</v>
      </c>
      <c r="CW1253" t="s">
        <v>1727</v>
      </c>
      <c r="CX1253" t="s">
        <v>853</v>
      </c>
      <c r="DC1253" t="s">
        <v>1387</v>
      </c>
      <c r="DE1253" t="s">
        <v>1728</v>
      </c>
    </row>
    <row r="1254" spans="1:109" x14ac:dyDescent="0.25">
      <c r="A1254" t="s">
        <v>1025</v>
      </c>
      <c r="B1254">
        <v>1</v>
      </c>
      <c r="C1254" s="56">
        <v>42419</v>
      </c>
      <c r="D1254" t="s">
        <v>1153</v>
      </c>
      <c r="E1254" t="s">
        <v>5199</v>
      </c>
      <c r="G1254" t="s">
        <v>5200</v>
      </c>
      <c r="H1254" t="s">
        <v>1144</v>
      </c>
      <c r="I1254" t="s">
        <v>1144</v>
      </c>
      <c r="J1254" t="s">
        <v>1144</v>
      </c>
      <c r="K1254" t="s">
        <v>1144</v>
      </c>
      <c r="L1254">
        <v>1.56</v>
      </c>
      <c r="M1254">
        <v>4.57</v>
      </c>
      <c r="N1254">
        <v>0</v>
      </c>
      <c r="O1254" s="56">
        <v>0</v>
      </c>
      <c r="P1254" s="56">
        <v>0</v>
      </c>
      <c r="Q1254">
        <v>1</v>
      </c>
      <c r="R1254">
        <v>1</v>
      </c>
      <c r="S1254">
        <v>11</v>
      </c>
      <c r="T1254">
        <v>8</v>
      </c>
      <c r="U1254">
        <v>3</v>
      </c>
      <c r="V1254">
        <v>1</v>
      </c>
      <c r="X1254" t="s">
        <v>7755</v>
      </c>
      <c r="AA1254">
        <v>0</v>
      </c>
      <c r="AB1254">
        <v>0</v>
      </c>
      <c r="AC1254">
        <v>0</v>
      </c>
      <c r="AD1254">
        <v>0</v>
      </c>
      <c r="AE1254">
        <v>0</v>
      </c>
      <c r="AF1254">
        <v>0</v>
      </c>
      <c r="AG1254">
        <v>0</v>
      </c>
      <c r="AJ1254" s="56"/>
      <c r="AK1254" s="56"/>
      <c r="AL1254" s="56"/>
      <c r="AP1254" t="s">
        <v>1155</v>
      </c>
      <c r="AS1254" t="s">
        <v>1152</v>
      </c>
      <c r="AT1254">
        <v>1</v>
      </c>
      <c r="AV1254">
        <v>0</v>
      </c>
      <c r="AW1254">
        <v>0</v>
      </c>
      <c r="AX1254">
        <v>0</v>
      </c>
      <c r="AY1254" t="s">
        <v>1388</v>
      </c>
      <c r="AZ1254" t="s">
        <v>1388</v>
      </c>
      <c r="BA1254">
        <v>0</v>
      </c>
      <c r="BD1254">
        <v>1000000000</v>
      </c>
      <c r="BE1254">
        <v>10</v>
      </c>
      <c r="BF1254">
        <v>0</v>
      </c>
      <c r="BG1254">
        <v>0</v>
      </c>
      <c r="BH1254">
        <v>0</v>
      </c>
      <c r="BI1254">
        <v>0</v>
      </c>
      <c r="BJ1254">
        <v>0</v>
      </c>
      <c r="BK1254">
        <v>0</v>
      </c>
      <c r="BL1254">
        <v>0</v>
      </c>
      <c r="BM1254">
        <v>10</v>
      </c>
      <c r="BN1254">
        <v>0</v>
      </c>
      <c r="BO1254">
        <v>0</v>
      </c>
      <c r="BP1254">
        <v>0</v>
      </c>
      <c r="BR1254">
        <v>0</v>
      </c>
      <c r="BS1254">
        <v>0</v>
      </c>
      <c r="BX1254">
        <v>0</v>
      </c>
      <c r="BY1254">
        <v>0</v>
      </c>
      <c r="BZ1254">
        <v>0</v>
      </c>
      <c r="CA1254">
        <v>0</v>
      </c>
      <c r="CB1254">
        <v>0</v>
      </c>
      <c r="CC1254">
        <v>1</v>
      </c>
      <c r="CD1254" s="56">
        <v>42095</v>
      </c>
      <c r="CE1254" s="56">
        <v>42342</v>
      </c>
      <c r="CF1254" s="56">
        <v>42342</v>
      </c>
      <c r="CG1254" s="56">
        <v>42419</v>
      </c>
      <c r="CH1254" s="56"/>
      <c r="CI1254" s="56"/>
      <c r="CJ1254">
        <v>0.04</v>
      </c>
      <c r="CK1254">
        <v>0</v>
      </c>
      <c r="CL1254">
        <v>0</v>
      </c>
      <c r="CM1254">
        <v>0</v>
      </c>
      <c r="CN1254">
        <v>0</v>
      </c>
      <c r="CO1254">
        <v>0</v>
      </c>
      <c r="CP1254">
        <v>0.95</v>
      </c>
      <c r="CQ1254" t="s">
        <v>1154</v>
      </c>
      <c r="CR1254" t="s">
        <v>1153</v>
      </c>
      <c r="CS1254" t="s">
        <v>1725</v>
      </c>
      <c r="CT1254" t="s">
        <v>1397</v>
      </c>
      <c r="CU1254" t="s">
        <v>1396</v>
      </c>
      <c r="CV1254" t="s">
        <v>5201</v>
      </c>
      <c r="CW1254" t="s">
        <v>1738</v>
      </c>
      <c r="CX1254" t="s">
        <v>853</v>
      </c>
      <c r="DC1254" t="s">
        <v>1387</v>
      </c>
      <c r="DE1254" t="s">
        <v>1728</v>
      </c>
    </row>
    <row r="1255" spans="1:109" x14ac:dyDescent="0.25">
      <c r="A1255" t="s">
        <v>1025</v>
      </c>
      <c r="B1255">
        <v>2</v>
      </c>
      <c r="C1255" s="56">
        <v>42419</v>
      </c>
      <c r="D1255" t="s">
        <v>1153</v>
      </c>
      <c r="E1255" t="s">
        <v>5202</v>
      </c>
      <c r="G1255" t="s">
        <v>5203</v>
      </c>
      <c r="H1255" t="s">
        <v>1144</v>
      </c>
      <c r="I1255" t="s">
        <v>1144</v>
      </c>
      <c r="J1255" t="s">
        <v>1144</v>
      </c>
      <c r="K1255" t="s">
        <v>1144</v>
      </c>
      <c r="L1255">
        <v>4.83</v>
      </c>
      <c r="M1255">
        <v>12.3</v>
      </c>
      <c r="N1255">
        <v>0</v>
      </c>
      <c r="O1255" s="56">
        <v>0</v>
      </c>
      <c r="P1255" s="56">
        <v>0</v>
      </c>
      <c r="Q1255">
        <v>1</v>
      </c>
      <c r="R1255">
        <v>1</v>
      </c>
      <c r="S1255">
        <v>11</v>
      </c>
      <c r="T1255">
        <v>8</v>
      </c>
      <c r="U1255">
        <v>3</v>
      </c>
      <c r="V1255">
        <v>1</v>
      </c>
      <c r="W1255" t="s">
        <v>1156</v>
      </c>
      <c r="X1255" t="s">
        <v>7757</v>
      </c>
      <c r="Y1255">
        <v>8</v>
      </c>
      <c r="AA1255">
        <v>0</v>
      </c>
      <c r="AB1255">
        <v>0</v>
      </c>
      <c r="AC1255">
        <v>0</v>
      </c>
      <c r="AD1255">
        <v>0</v>
      </c>
      <c r="AE1255">
        <v>0</v>
      </c>
      <c r="AF1255">
        <v>0</v>
      </c>
      <c r="AG1255">
        <v>0</v>
      </c>
      <c r="AJ1255" s="56"/>
      <c r="AK1255" s="56"/>
      <c r="AL1255" s="56"/>
      <c r="AM1255">
        <v>3</v>
      </c>
      <c r="AP1255" t="s">
        <v>1155</v>
      </c>
      <c r="AR1255">
        <v>5</v>
      </c>
      <c r="AS1255" t="s">
        <v>1152</v>
      </c>
      <c r="AT1255">
        <v>1</v>
      </c>
      <c r="AV1255">
        <v>12</v>
      </c>
      <c r="AW1255">
        <v>8</v>
      </c>
      <c r="AX1255">
        <v>4</v>
      </c>
      <c r="AY1255" t="s">
        <v>1148</v>
      </c>
      <c r="AZ1255" t="s">
        <v>1148</v>
      </c>
      <c r="BA1255">
        <v>15</v>
      </c>
      <c r="BD1255">
        <v>1000000000</v>
      </c>
      <c r="BE1255">
        <v>12</v>
      </c>
      <c r="BF1255">
        <v>0</v>
      </c>
      <c r="BG1255">
        <v>0</v>
      </c>
      <c r="BH1255">
        <v>0</v>
      </c>
      <c r="BI1255">
        <v>0</v>
      </c>
      <c r="BJ1255">
        <v>0</v>
      </c>
      <c r="BK1255">
        <v>0</v>
      </c>
      <c r="BL1255">
        <v>0</v>
      </c>
      <c r="BM1255">
        <v>12</v>
      </c>
      <c r="BN1255">
        <v>0</v>
      </c>
      <c r="BO1255">
        <v>0</v>
      </c>
      <c r="BP1255">
        <v>0</v>
      </c>
      <c r="BR1255">
        <v>0</v>
      </c>
      <c r="BS1255">
        <v>3</v>
      </c>
      <c r="BX1255">
        <v>0</v>
      </c>
      <c r="BY1255">
        <v>0</v>
      </c>
      <c r="BZ1255">
        <v>0</v>
      </c>
      <c r="CA1255">
        <v>6.75</v>
      </c>
      <c r="CB1255">
        <v>0</v>
      </c>
      <c r="CC1255">
        <v>1</v>
      </c>
      <c r="CD1255" s="56">
        <v>42341</v>
      </c>
      <c r="CE1255" s="56">
        <v>42342</v>
      </c>
      <c r="CF1255" s="56">
        <v>42342</v>
      </c>
      <c r="CG1255" s="56">
        <v>42419</v>
      </c>
      <c r="CH1255" s="56"/>
      <c r="CI1255" s="56"/>
      <c r="CJ1255">
        <v>0.2</v>
      </c>
      <c r="CK1255">
        <v>0</v>
      </c>
      <c r="CL1255">
        <v>0</v>
      </c>
      <c r="CM1255">
        <v>0</v>
      </c>
      <c r="CN1255">
        <v>0.12</v>
      </c>
      <c r="CO1255">
        <v>0.84</v>
      </c>
      <c r="CP1255">
        <v>0</v>
      </c>
      <c r="CQ1255" t="s">
        <v>1154</v>
      </c>
      <c r="CR1255" t="s">
        <v>1153</v>
      </c>
      <c r="CS1255" t="s">
        <v>1748</v>
      </c>
      <c r="CT1255" t="s">
        <v>1397</v>
      </c>
      <c r="CU1255" t="s">
        <v>1396</v>
      </c>
      <c r="CV1255" t="s">
        <v>5204</v>
      </c>
      <c r="CW1255" t="s">
        <v>1727</v>
      </c>
      <c r="CX1255" t="s">
        <v>853</v>
      </c>
      <c r="DC1255" t="s">
        <v>1387</v>
      </c>
      <c r="DE1255" t="s">
        <v>1392</v>
      </c>
    </row>
    <row r="1256" spans="1:109" x14ac:dyDescent="0.25">
      <c r="A1256" t="s">
        <v>1025</v>
      </c>
      <c r="B1256">
        <v>2</v>
      </c>
      <c r="C1256" s="56">
        <v>42419</v>
      </c>
      <c r="D1256" t="s">
        <v>1153</v>
      </c>
      <c r="E1256" t="s">
        <v>5205</v>
      </c>
      <c r="G1256" t="s">
        <v>5206</v>
      </c>
      <c r="H1256" t="s">
        <v>1144</v>
      </c>
      <c r="I1256" t="s">
        <v>1144</v>
      </c>
      <c r="J1256" t="s">
        <v>1144</v>
      </c>
      <c r="K1256" t="s">
        <v>1144</v>
      </c>
      <c r="L1256">
        <v>17.16</v>
      </c>
      <c r="M1256">
        <v>39.72</v>
      </c>
      <c r="N1256">
        <v>0</v>
      </c>
      <c r="O1256" s="56">
        <v>0</v>
      </c>
      <c r="P1256" s="56">
        <v>0</v>
      </c>
      <c r="Q1256">
        <v>1</v>
      </c>
      <c r="R1256">
        <v>1</v>
      </c>
      <c r="S1256">
        <v>11</v>
      </c>
      <c r="T1256">
        <v>8</v>
      </c>
      <c r="U1256">
        <v>3</v>
      </c>
      <c r="V1256">
        <v>1</v>
      </c>
      <c r="X1256" t="s">
        <v>7755</v>
      </c>
      <c r="AA1256">
        <v>0</v>
      </c>
      <c r="AB1256">
        <v>0</v>
      </c>
      <c r="AC1256">
        <v>0</v>
      </c>
      <c r="AD1256">
        <v>0</v>
      </c>
      <c r="AE1256">
        <v>0</v>
      </c>
      <c r="AF1256">
        <v>0</v>
      </c>
      <c r="AG1256">
        <v>0</v>
      </c>
      <c r="AJ1256" s="56"/>
      <c r="AK1256" s="56"/>
      <c r="AL1256" s="56"/>
      <c r="AM1256">
        <v>1</v>
      </c>
      <c r="AP1256" t="s">
        <v>1155</v>
      </c>
      <c r="AS1256" t="s">
        <v>1152</v>
      </c>
      <c r="AT1256">
        <v>1</v>
      </c>
      <c r="AV1256">
        <v>1</v>
      </c>
      <c r="AW1256">
        <v>1</v>
      </c>
      <c r="AX1256">
        <v>0.5</v>
      </c>
      <c r="AY1256" t="s">
        <v>1147</v>
      </c>
      <c r="AZ1256" t="s">
        <v>1147</v>
      </c>
      <c r="BA1256">
        <v>1</v>
      </c>
      <c r="BD1256">
        <v>1000000000</v>
      </c>
      <c r="BE1256">
        <v>2</v>
      </c>
      <c r="BF1256">
        <v>-1</v>
      </c>
      <c r="BG1256">
        <v>0</v>
      </c>
      <c r="BH1256">
        <v>0</v>
      </c>
      <c r="BI1256">
        <v>0</v>
      </c>
      <c r="BJ1256">
        <v>0</v>
      </c>
      <c r="BK1256">
        <v>0</v>
      </c>
      <c r="BL1256">
        <v>0</v>
      </c>
      <c r="BM1256">
        <v>2</v>
      </c>
      <c r="BN1256">
        <v>-1</v>
      </c>
      <c r="BO1256">
        <v>0</v>
      </c>
      <c r="BP1256">
        <v>0</v>
      </c>
      <c r="BR1256">
        <v>0</v>
      </c>
      <c r="BS1256">
        <v>0</v>
      </c>
      <c r="BX1256">
        <v>0</v>
      </c>
      <c r="BY1256">
        <v>17.16</v>
      </c>
      <c r="BZ1256">
        <v>0</v>
      </c>
      <c r="CA1256">
        <v>5.74</v>
      </c>
      <c r="CB1256">
        <v>0</v>
      </c>
      <c r="CC1256">
        <v>1</v>
      </c>
      <c r="CD1256" s="56">
        <v>42095</v>
      </c>
      <c r="CE1256" s="56">
        <v>42342</v>
      </c>
      <c r="CF1256" s="56">
        <v>42342</v>
      </c>
      <c r="CG1256" s="56">
        <v>42419</v>
      </c>
      <c r="CH1256" s="56"/>
      <c r="CI1256" s="56"/>
      <c r="CJ1256">
        <v>0</v>
      </c>
      <c r="CK1256">
        <v>0</v>
      </c>
      <c r="CL1256">
        <v>0</v>
      </c>
      <c r="CM1256">
        <v>0</v>
      </c>
      <c r="CN1256">
        <v>0</v>
      </c>
      <c r="CO1256">
        <v>0</v>
      </c>
      <c r="CP1256">
        <v>0.96</v>
      </c>
      <c r="CQ1256" t="s">
        <v>1154</v>
      </c>
      <c r="CR1256" t="s">
        <v>1153</v>
      </c>
      <c r="CS1256" t="s">
        <v>1748</v>
      </c>
      <c r="CT1256" t="s">
        <v>1397</v>
      </c>
      <c r="CU1256" t="s">
        <v>1396</v>
      </c>
      <c r="CV1256" t="s">
        <v>5207</v>
      </c>
      <c r="CW1256" t="s">
        <v>1738</v>
      </c>
      <c r="CX1256" t="s">
        <v>853</v>
      </c>
      <c r="DC1256" t="s">
        <v>1387</v>
      </c>
      <c r="DE1256" t="s">
        <v>1392</v>
      </c>
    </row>
    <row r="1257" spans="1:109" x14ac:dyDescent="0.25">
      <c r="A1257" t="s">
        <v>1025</v>
      </c>
      <c r="B1257">
        <v>2</v>
      </c>
      <c r="C1257" s="56">
        <v>42419</v>
      </c>
      <c r="D1257" t="s">
        <v>1153</v>
      </c>
      <c r="E1257" t="s">
        <v>5208</v>
      </c>
      <c r="G1257" t="s">
        <v>5209</v>
      </c>
      <c r="H1257" t="s">
        <v>1144</v>
      </c>
      <c r="I1257" t="s">
        <v>1144</v>
      </c>
      <c r="J1257" t="s">
        <v>1144</v>
      </c>
      <c r="K1257" t="s">
        <v>1144</v>
      </c>
      <c r="L1257">
        <v>2.7</v>
      </c>
      <c r="M1257">
        <v>7.69</v>
      </c>
      <c r="N1257">
        <v>0</v>
      </c>
      <c r="O1257" s="56">
        <v>0</v>
      </c>
      <c r="P1257" s="56">
        <v>0</v>
      </c>
      <c r="Q1257">
        <v>1</v>
      </c>
      <c r="R1257">
        <v>1</v>
      </c>
      <c r="S1257">
        <v>11</v>
      </c>
      <c r="T1257">
        <v>8</v>
      </c>
      <c r="U1257">
        <v>3</v>
      </c>
      <c r="V1257">
        <v>1</v>
      </c>
      <c r="X1257" t="s">
        <v>7755</v>
      </c>
      <c r="AA1257">
        <v>0</v>
      </c>
      <c r="AB1257">
        <v>0</v>
      </c>
      <c r="AC1257">
        <v>0</v>
      </c>
      <c r="AD1257">
        <v>0</v>
      </c>
      <c r="AE1257">
        <v>0</v>
      </c>
      <c r="AF1257">
        <v>0</v>
      </c>
      <c r="AG1257">
        <v>0</v>
      </c>
      <c r="AJ1257" s="56"/>
      <c r="AK1257" s="56"/>
      <c r="AL1257" s="56"/>
      <c r="AP1257" t="s">
        <v>1155</v>
      </c>
      <c r="AS1257" t="s">
        <v>1152</v>
      </c>
      <c r="AT1257">
        <v>1</v>
      </c>
      <c r="AV1257">
        <v>2</v>
      </c>
      <c r="AW1257">
        <v>2</v>
      </c>
      <c r="AX1257">
        <v>1</v>
      </c>
      <c r="AY1257" t="s">
        <v>1147</v>
      </c>
      <c r="AZ1257" t="s">
        <v>1147</v>
      </c>
      <c r="BA1257">
        <v>2</v>
      </c>
      <c r="BD1257">
        <v>1000000000</v>
      </c>
      <c r="BE1257">
        <v>4</v>
      </c>
      <c r="BF1257">
        <v>-1</v>
      </c>
      <c r="BG1257">
        <v>0</v>
      </c>
      <c r="BH1257">
        <v>0</v>
      </c>
      <c r="BI1257">
        <v>0</v>
      </c>
      <c r="BJ1257">
        <v>0</v>
      </c>
      <c r="BK1257">
        <v>0</v>
      </c>
      <c r="BL1257">
        <v>0</v>
      </c>
      <c r="BM1257">
        <v>4</v>
      </c>
      <c r="BN1257">
        <v>-1</v>
      </c>
      <c r="BO1257">
        <v>0</v>
      </c>
      <c r="BP1257">
        <v>0</v>
      </c>
      <c r="BR1257">
        <v>0</v>
      </c>
      <c r="BS1257">
        <v>1</v>
      </c>
      <c r="BX1257">
        <v>0</v>
      </c>
      <c r="BY1257">
        <v>5.4</v>
      </c>
      <c r="BZ1257">
        <v>0</v>
      </c>
      <c r="CA1257">
        <v>8.06</v>
      </c>
      <c r="CB1257">
        <v>0</v>
      </c>
      <c r="CC1257">
        <v>1</v>
      </c>
      <c r="CD1257" s="56">
        <v>42095</v>
      </c>
      <c r="CE1257" s="56">
        <v>42342</v>
      </c>
      <c r="CF1257" s="56">
        <v>42342</v>
      </c>
      <c r="CG1257" s="56">
        <v>42419</v>
      </c>
      <c r="CH1257" s="56"/>
      <c r="CI1257" s="56"/>
      <c r="CJ1257">
        <v>0</v>
      </c>
      <c r="CK1257">
        <v>0</v>
      </c>
      <c r="CL1257">
        <v>0</v>
      </c>
      <c r="CM1257">
        <v>0</v>
      </c>
      <c r="CN1257">
        <v>0</v>
      </c>
      <c r="CO1257">
        <v>0</v>
      </c>
      <c r="CP1257">
        <v>0.96</v>
      </c>
      <c r="CQ1257" t="s">
        <v>1154</v>
      </c>
      <c r="CR1257" t="s">
        <v>1153</v>
      </c>
      <c r="CS1257" t="s">
        <v>1748</v>
      </c>
      <c r="CT1257" t="s">
        <v>1397</v>
      </c>
      <c r="CU1257" t="s">
        <v>1396</v>
      </c>
      <c r="CV1257" t="s">
        <v>5210</v>
      </c>
      <c r="CW1257" t="s">
        <v>1738</v>
      </c>
      <c r="CX1257" t="s">
        <v>853</v>
      </c>
      <c r="DC1257" t="s">
        <v>1387</v>
      </c>
      <c r="DE1257" t="s">
        <v>1392</v>
      </c>
    </row>
    <row r="1258" spans="1:109" x14ac:dyDescent="0.25">
      <c r="A1258" t="s">
        <v>1025</v>
      </c>
      <c r="B1258">
        <v>2</v>
      </c>
      <c r="C1258" s="56">
        <v>42419</v>
      </c>
      <c r="D1258" t="s">
        <v>1153</v>
      </c>
      <c r="E1258" t="s">
        <v>5211</v>
      </c>
      <c r="G1258" t="s">
        <v>5212</v>
      </c>
      <c r="H1258" t="s">
        <v>1144</v>
      </c>
      <c r="I1258" t="s">
        <v>1144</v>
      </c>
      <c r="J1258" t="s">
        <v>1144</v>
      </c>
      <c r="K1258" t="s">
        <v>1144</v>
      </c>
      <c r="L1258">
        <v>0.15</v>
      </c>
      <c r="M1258">
        <v>0.45</v>
      </c>
      <c r="N1258">
        <v>0</v>
      </c>
      <c r="O1258" s="56">
        <v>0</v>
      </c>
      <c r="P1258" s="56">
        <v>0</v>
      </c>
      <c r="Q1258">
        <v>1</v>
      </c>
      <c r="R1258">
        <v>1</v>
      </c>
      <c r="S1258">
        <v>11</v>
      </c>
      <c r="T1258">
        <v>8</v>
      </c>
      <c r="U1258">
        <v>3</v>
      </c>
      <c r="V1258">
        <v>1</v>
      </c>
      <c r="X1258" t="s">
        <v>7757</v>
      </c>
      <c r="AA1258">
        <v>0</v>
      </c>
      <c r="AB1258">
        <v>0</v>
      </c>
      <c r="AC1258">
        <v>0</v>
      </c>
      <c r="AD1258">
        <v>0</v>
      </c>
      <c r="AE1258">
        <v>0</v>
      </c>
      <c r="AF1258">
        <v>0</v>
      </c>
      <c r="AG1258">
        <v>0</v>
      </c>
      <c r="AJ1258" s="56"/>
      <c r="AK1258" s="56"/>
      <c r="AL1258" s="56"/>
      <c r="AP1258" t="s">
        <v>1155</v>
      </c>
      <c r="AR1258">
        <v>5</v>
      </c>
      <c r="AS1258" t="s">
        <v>1152</v>
      </c>
      <c r="AT1258">
        <v>1</v>
      </c>
      <c r="AV1258">
        <v>7</v>
      </c>
      <c r="AW1258">
        <v>5</v>
      </c>
      <c r="AX1258">
        <v>2</v>
      </c>
      <c r="AY1258" t="s">
        <v>1147</v>
      </c>
      <c r="AZ1258" t="s">
        <v>1147</v>
      </c>
      <c r="BA1258">
        <v>10</v>
      </c>
      <c r="BD1258">
        <v>1000000000</v>
      </c>
      <c r="BE1258">
        <v>9</v>
      </c>
      <c r="BF1258">
        <v>-0.28999999999999998</v>
      </c>
      <c r="BG1258">
        <v>0</v>
      </c>
      <c r="BH1258">
        <v>0</v>
      </c>
      <c r="BI1258">
        <v>0</v>
      </c>
      <c r="BJ1258">
        <v>0</v>
      </c>
      <c r="BK1258">
        <v>0</v>
      </c>
      <c r="BL1258">
        <v>0</v>
      </c>
      <c r="BM1258">
        <v>9</v>
      </c>
      <c r="BN1258">
        <v>-0.28999999999999998</v>
      </c>
      <c r="BO1258">
        <v>0</v>
      </c>
      <c r="BP1258">
        <v>0</v>
      </c>
      <c r="BR1258">
        <v>0</v>
      </c>
      <c r="BS1258">
        <v>2</v>
      </c>
      <c r="BX1258">
        <v>0</v>
      </c>
      <c r="BY1258">
        <v>0.3</v>
      </c>
      <c r="BZ1258">
        <v>0</v>
      </c>
      <c r="CA1258">
        <v>8.73</v>
      </c>
      <c r="CB1258">
        <v>0</v>
      </c>
      <c r="CC1258">
        <v>1</v>
      </c>
      <c r="CD1258" s="56">
        <v>42341</v>
      </c>
      <c r="CE1258" s="56">
        <v>42342</v>
      </c>
      <c r="CF1258" s="56">
        <v>42342</v>
      </c>
      <c r="CG1258" s="56">
        <v>42419</v>
      </c>
      <c r="CH1258" s="56"/>
      <c r="CI1258" s="56"/>
      <c r="CJ1258">
        <v>0</v>
      </c>
      <c r="CK1258">
        <v>0</v>
      </c>
      <c r="CL1258">
        <v>0</v>
      </c>
      <c r="CM1258">
        <v>0</v>
      </c>
      <c r="CN1258">
        <v>0</v>
      </c>
      <c r="CO1258">
        <v>0</v>
      </c>
      <c r="CP1258">
        <v>0.96</v>
      </c>
      <c r="CQ1258" t="s">
        <v>1154</v>
      </c>
      <c r="CR1258" t="s">
        <v>1153</v>
      </c>
      <c r="CS1258" t="s">
        <v>1748</v>
      </c>
      <c r="CT1258" t="s">
        <v>1397</v>
      </c>
      <c r="CU1258" t="s">
        <v>1396</v>
      </c>
      <c r="CV1258" t="s">
        <v>5213</v>
      </c>
      <c r="CW1258" t="s">
        <v>1738</v>
      </c>
      <c r="CX1258" t="s">
        <v>853</v>
      </c>
      <c r="DC1258" t="s">
        <v>1387</v>
      </c>
      <c r="DE1258" t="s">
        <v>1392</v>
      </c>
    </row>
    <row r="1259" spans="1:109" x14ac:dyDescent="0.25">
      <c r="A1259" t="s">
        <v>1025</v>
      </c>
      <c r="B1259">
        <v>2</v>
      </c>
      <c r="C1259" s="56">
        <v>42419</v>
      </c>
      <c r="D1259" t="s">
        <v>1153</v>
      </c>
      <c r="E1259" t="s">
        <v>5214</v>
      </c>
      <c r="G1259" t="s">
        <v>5215</v>
      </c>
      <c r="H1259" t="s">
        <v>1144</v>
      </c>
      <c r="I1259" t="s">
        <v>1144</v>
      </c>
      <c r="J1259" t="s">
        <v>1144</v>
      </c>
      <c r="K1259" t="s">
        <v>1144</v>
      </c>
      <c r="L1259">
        <v>1.21</v>
      </c>
      <c r="M1259">
        <v>2.15</v>
      </c>
      <c r="N1259">
        <v>0</v>
      </c>
      <c r="O1259" s="56">
        <v>0</v>
      </c>
      <c r="P1259" s="56">
        <v>0</v>
      </c>
      <c r="Q1259">
        <v>1</v>
      </c>
      <c r="R1259">
        <v>1</v>
      </c>
      <c r="S1259">
        <v>11</v>
      </c>
      <c r="T1259">
        <v>8</v>
      </c>
      <c r="U1259">
        <v>3</v>
      </c>
      <c r="V1259">
        <v>1</v>
      </c>
      <c r="X1259" t="s">
        <v>7755</v>
      </c>
      <c r="AA1259">
        <v>0</v>
      </c>
      <c r="AB1259">
        <v>0</v>
      </c>
      <c r="AC1259">
        <v>0</v>
      </c>
      <c r="AD1259">
        <v>0</v>
      </c>
      <c r="AE1259">
        <v>0</v>
      </c>
      <c r="AF1259">
        <v>0</v>
      </c>
      <c r="AG1259">
        <v>0</v>
      </c>
      <c r="AJ1259" s="56"/>
      <c r="AK1259" s="56"/>
      <c r="AL1259" s="56"/>
      <c r="AP1259" t="s">
        <v>1155</v>
      </c>
      <c r="AS1259" t="s">
        <v>1152</v>
      </c>
      <c r="AT1259">
        <v>1</v>
      </c>
      <c r="AV1259">
        <v>4</v>
      </c>
      <c r="AW1259">
        <v>3</v>
      </c>
      <c r="AX1259">
        <v>1</v>
      </c>
      <c r="AY1259" t="s">
        <v>1147</v>
      </c>
      <c r="AZ1259" t="s">
        <v>1147</v>
      </c>
      <c r="BA1259">
        <v>4</v>
      </c>
      <c r="BD1259">
        <v>1000000000</v>
      </c>
      <c r="BE1259">
        <v>9</v>
      </c>
      <c r="BF1259">
        <v>-1.25</v>
      </c>
      <c r="BG1259">
        <v>0</v>
      </c>
      <c r="BH1259">
        <v>0</v>
      </c>
      <c r="BI1259">
        <v>0</v>
      </c>
      <c r="BJ1259">
        <v>0</v>
      </c>
      <c r="BK1259">
        <v>0</v>
      </c>
      <c r="BL1259">
        <v>0</v>
      </c>
      <c r="BM1259">
        <v>9</v>
      </c>
      <c r="BN1259">
        <v>-1.25</v>
      </c>
      <c r="BO1259">
        <v>0</v>
      </c>
      <c r="BP1259">
        <v>0</v>
      </c>
      <c r="BR1259">
        <v>0</v>
      </c>
      <c r="BS1259">
        <v>1</v>
      </c>
      <c r="BX1259">
        <v>0</v>
      </c>
      <c r="BY1259">
        <v>6.05</v>
      </c>
      <c r="BZ1259">
        <v>0</v>
      </c>
      <c r="CA1259">
        <v>3.39</v>
      </c>
      <c r="CB1259">
        <v>0</v>
      </c>
      <c r="CC1259">
        <v>1</v>
      </c>
      <c r="CD1259" s="56">
        <v>42095</v>
      </c>
      <c r="CE1259" s="56">
        <v>42342</v>
      </c>
      <c r="CF1259" s="56">
        <v>42342</v>
      </c>
      <c r="CG1259" s="56">
        <v>42419</v>
      </c>
      <c r="CH1259" s="56"/>
      <c r="CI1259" s="56"/>
      <c r="CJ1259">
        <v>0</v>
      </c>
      <c r="CK1259">
        <v>0</v>
      </c>
      <c r="CL1259">
        <v>0</v>
      </c>
      <c r="CM1259">
        <v>0</v>
      </c>
      <c r="CN1259">
        <v>0</v>
      </c>
      <c r="CO1259">
        <v>0</v>
      </c>
      <c r="CP1259">
        <v>0.96</v>
      </c>
      <c r="CQ1259" t="s">
        <v>1154</v>
      </c>
      <c r="CR1259" t="s">
        <v>1153</v>
      </c>
      <c r="CS1259" t="s">
        <v>1748</v>
      </c>
      <c r="CT1259" t="s">
        <v>1397</v>
      </c>
      <c r="CU1259" t="s">
        <v>1396</v>
      </c>
      <c r="CV1259" t="s">
        <v>5216</v>
      </c>
      <c r="CW1259" t="s">
        <v>1738</v>
      </c>
      <c r="CX1259" t="s">
        <v>853</v>
      </c>
      <c r="DC1259" t="s">
        <v>1387</v>
      </c>
      <c r="DE1259" t="s">
        <v>1392</v>
      </c>
    </row>
    <row r="1260" spans="1:109" x14ac:dyDescent="0.25">
      <c r="A1260" t="s">
        <v>1025</v>
      </c>
      <c r="B1260">
        <v>2</v>
      </c>
      <c r="C1260" s="56">
        <v>42419</v>
      </c>
      <c r="D1260" t="s">
        <v>1153</v>
      </c>
      <c r="E1260" t="s">
        <v>5217</v>
      </c>
      <c r="G1260" t="s">
        <v>5218</v>
      </c>
      <c r="H1260" t="s">
        <v>1144</v>
      </c>
      <c r="I1260" t="s">
        <v>1144</v>
      </c>
      <c r="J1260" t="s">
        <v>1144</v>
      </c>
      <c r="K1260" t="s">
        <v>1144</v>
      </c>
      <c r="L1260">
        <v>1.57</v>
      </c>
      <c r="M1260">
        <v>4.57</v>
      </c>
      <c r="N1260">
        <v>0</v>
      </c>
      <c r="O1260" s="56">
        <v>0</v>
      </c>
      <c r="P1260" s="56">
        <v>0</v>
      </c>
      <c r="Q1260">
        <v>1</v>
      </c>
      <c r="R1260">
        <v>1</v>
      </c>
      <c r="S1260">
        <v>11</v>
      </c>
      <c r="T1260">
        <v>8</v>
      </c>
      <c r="U1260">
        <v>3</v>
      </c>
      <c r="V1260">
        <v>1</v>
      </c>
      <c r="X1260" t="s">
        <v>7755</v>
      </c>
      <c r="AA1260">
        <v>0</v>
      </c>
      <c r="AB1260">
        <v>0</v>
      </c>
      <c r="AC1260">
        <v>0</v>
      </c>
      <c r="AD1260">
        <v>0</v>
      </c>
      <c r="AE1260">
        <v>0</v>
      </c>
      <c r="AF1260">
        <v>0</v>
      </c>
      <c r="AG1260">
        <v>0</v>
      </c>
      <c r="AJ1260" s="56"/>
      <c r="AK1260" s="56"/>
      <c r="AL1260" s="56"/>
      <c r="AP1260" t="s">
        <v>1155</v>
      </c>
      <c r="AS1260" t="s">
        <v>1152</v>
      </c>
      <c r="AT1260">
        <v>1</v>
      </c>
      <c r="AV1260">
        <v>3</v>
      </c>
      <c r="AW1260">
        <v>2</v>
      </c>
      <c r="AX1260">
        <v>1</v>
      </c>
      <c r="AY1260" t="s">
        <v>1147</v>
      </c>
      <c r="AZ1260" t="s">
        <v>1147</v>
      </c>
      <c r="BA1260">
        <v>3</v>
      </c>
      <c r="BD1260">
        <v>1000000000</v>
      </c>
      <c r="BE1260">
        <v>6</v>
      </c>
      <c r="BF1260">
        <v>-1</v>
      </c>
      <c r="BG1260">
        <v>0</v>
      </c>
      <c r="BH1260">
        <v>0</v>
      </c>
      <c r="BI1260">
        <v>0</v>
      </c>
      <c r="BJ1260">
        <v>0</v>
      </c>
      <c r="BK1260">
        <v>0</v>
      </c>
      <c r="BL1260">
        <v>0</v>
      </c>
      <c r="BM1260">
        <v>6</v>
      </c>
      <c r="BN1260">
        <v>-1</v>
      </c>
      <c r="BO1260">
        <v>0</v>
      </c>
      <c r="BP1260">
        <v>0</v>
      </c>
      <c r="BR1260">
        <v>0</v>
      </c>
      <c r="BS1260">
        <v>1</v>
      </c>
      <c r="BX1260">
        <v>0</v>
      </c>
      <c r="BY1260">
        <v>4.71</v>
      </c>
      <c r="BZ1260">
        <v>0</v>
      </c>
      <c r="CA1260">
        <v>8.34</v>
      </c>
      <c r="CB1260">
        <v>0</v>
      </c>
      <c r="CC1260">
        <v>1</v>
      </c>
      <c r="CD1260" s="56">
        <v>42095</v>
      </c>
      <c r="CE1260" s="56">
        <v>42342</v>
      </c>
      <c r="CF1260" s="56">
        <v>42342</v>
      </c>
      <c r="CG1260" s="56">
        <v>42419</v>
      </c>
      <c r="CH1260" s="56"/>
      <c r="CI1260" s="56"/>
      <c r="CJ1260">
        <v>0</v>
      </c>
      <c r="CK1260">
        <v>0</v>
      </c>
      <c r="CL1260">
        <v>0</v>
      </c>
      <c r="CM1260">
        <v>0</v>
      </c>
      <c r="CN1260">
        <v>0</v>
      </c>
      <c r="CO1260">
        <v>0</v>
      </c>
      <c r="CP1260">
        <v>0.96</v>
      </c>
      <c r="CQ1260" t="s">
        <v>1154</v>
      </c>
      <c r="CR1260" t="s">
        <v>1153</v>
      </c>
      <c r="CS1260" t="s">
        <v>1748</v>
      </c>
      <c r="CT1260" t="s">
        <v>1397</v>
      </c>
      <c r="CU1260" t="s">
        <v>1396</v>
      </c>
      <c r="CV1260" t="s">
        <v>5219</v>
      </c>
      <c r="CW1260" t="s">
        <v>1738</v>
      </c>
      <c r="CX1260" t="s">
        <v>853</v>
      </c>
      <c r="DC1260" t="s">
        <v>1387</v>
      </c>
      <c r="DE1260" t="s">
        <v>1392</v>
      </c>
    </row>
    <row r="1261" spans="1:109" x14ac:dyDescent="0.25">
      <c r="A1261" t="s">
        <v>1025</v>
      </c>
      <c r="B1261">
        <v>2</v>
      </c>
      <c r="C1261" s="56">
        <v>42419</v>
      </c>
      <c r="D1261" t="s">
        <v>1153</v>
      </c>
      <c r="E1261" t="s">
        <v>5220</v>
      </c>
      <c r="G1261" t="s">
        <v>5221</v>
      </c>
      <c r="H1261" t="s">
        <v>1144</v>
      </c>
      <c r="I1261" t="s">
        <v>1144</v>
      </c>
      <c r="J1261" t="s">
        <v>1144</v>
      </c>
      <c r="K1261" t="s">
        <v>1144</v>
      </c>
      <c r="L1261">
        <v>0.39</v>
      </c>
      <c r="M1261">
        <v>1.18</v>
      </c>
      <c r="N1261">
        <v>0</v>
      </c>
      <c r="O1261" s="56">
        <v>0</v>
      </c>
      <c r="P1261" s="56">
        <v>0</v>
      </c>
      <c r="Q1261">
        <v>1</v>
      </c>
      <c r="R1261">
        <v>1</v>
      </c>
      <c r="S1261">
        <v>11</v>
      </c>
      <c r="T1261">
        <v>8</v>
      </c>
      <c r="U1261">
        <v>3</v>
      </c>
      <c r="V1261">
        <v>1</v>
      </c>
      <c r="X1261" t="s">
        <v>7755</v>
      </c>
      <c r="AA1261">
        <v>0</v>
      </c>
      <c r="AB1261">
        <v>0</v>
      </c>
      <c r="AC1261">
        <v>0</v>
      </c>
      <c r="AD1261">
        <v>0</v>
      </c>
      <c r="AE1261">
        <v>0</v>
      </c>
      <c r="AF1261">
        <v>0</v>
      </c>
      <c r="AG1261">
        <v>0</v>
      </c>
      <c r="AJ1261" s="56"/>
      <c r="AK1261" s="56"/>
      <c r="AL1261" s="56"/>
      <c r="AP1261" t="s">
        <v>1155</v>
      </c>
      <c r="AS1261" t="s">
        <v>1152</v>
      </c>
      <c r="AT1261">
        <v>1</v>
      </c>
      <c r="AV1261">
        <v>0</v>
      </c>
      <c r="AW1261">
        <v>0</v>
      </c>
      <c r="AX1261">
        <v>0</v>
      </c>
      <c r="AY1261" t="s">
        <v>1388</v>
      </c>
      <c r="AZ1261" t="s">
        <v>1388</v>
      </c>
      <c r="BA1261">
        <v>0</v>
      </c>
      <c r="BD1261">
        <v>1000000000</v>
      </c>
      <c r="BE1261">
        <v>2</v>
      </c>
      <c r="BF1261">
        <v>0</v>
      </c>
      <c r="BG1261">
        <v>0</v>
      </c>
      <c r="BH1261">
        <v>0</v>
      </c>
      <c r="BI1261">
        <v>0</v>
      </c>
      <c r="BJ1261">
        <v>0</v>
      </c>
      <c r="BK1261">
        <v>0</v>
      </c>
      <c r="BL1261">
        <v>0</v>
      </c>
      <c r="BM1261">
        <v>2</v>
      </c>
      <c r="BN1261">
        <v>0</v>
      </c>
      <c r="BO1261">
        <v>0</v>
      </c>
      <c r="BP1261">
        <v>0</v>
      </c>
      <c r="BR1261">
        <v>0</v>
      </c>
      <c r="BS1261">
        <v>0</v>
      </c>
      <c r="BX1261">
        <v>0</v>
      </c>
      <c r="BY1261">
        <v>0</v>
      </c>
      <c r="BZ1261">
        <v>0</v>
      </c>
      <c r="CA1261">
        <v>0</v>
      </c>
      <c r="CB1261">
        <v>0</v>
      </c>
      <c r="CC1261">
        <v>1</v>
      </c>
      <c r="CD1261" s="56">
        <v>42095</v>
      </c>
      <c r="CE1261" s="56">
        <v>42342</v>
      </c>
      <c r="CF1261" s="56">
        <v>42342</v>
      </c>
      <c r="CG1261" s="56">
        <v>42419</v>
      </c>
      <c r="CH1261" s="56"/>
      <c r="CI1261" s="56"/>
      <c r="CJ1261">
        <v>0</v>
      </c>
      <c r="CK1261">
        <v>0</v>
      </c>
      <c r="CL1261">
        <v>0</v>
      </c>
      <c r="CM1261">
        <v>0</v>
      </c>
      <c r="CN1261">
        <v>0</v>
      </c>
      <c r="CO1261">
        <v>0</v>
      </c>
      <c r="CP1261">
        <v>0.96</v>
      </c>
      <c r="CQ1261" t="s">
        <v>1154</v>
      </c>
      <c r="CR1261" t="s">
        <v>1153</v>
      </c>
      <c r="CS1261" t="s">
        <v>1748</v>
      </c>
      <c r="CT1261" t="s">
        <v>1397</v>
      </c>
      <c r="CU1261" t="s">
        <v>1396</v>
      </c>
      <c r="CV1261" t="s">
        <v>5222</v>
      </c>
      <c r="CW1261" t="s">
        <v>1738</v>
      </c>
      <c r="CX1261" t="s">
        <v>853</v>
      </c>
      <c r="DC1261" t="s">
        <v>1387</v>
      </c>
      <c r="DE1261" t="s">
        <v>1392</v>
      </c>
    </row>
    <row r="1262" spans="1:109" x14ac:dyDescent="0.25">
      <c r="A1262" t="s">
        <v>1025</v>
      </c>
      <c r="B1262">
        <v>2</v>
      </c>
      <c r="C1262" s="56">
        <v>42419</v>
      </c>
      <c r="D1262" t="s">
        <v>1153</v>
      </c>
      <c r="E1262" t="s">
        <v>5223</v>
      </c>
      <c r="G1262" t="s">
        <v>5224</v>
      </c>
      <c r="H1262" t="s">
        <v>1144</v>
      </c>
      <c r="I1262" t="s">
        <v>1144</v>
      </c>
      <c r="J1262" t="s">
        <v>1144</v>
      </c>
      <c r="K1262" t="s">
        <v>1144</v>
      </c>
      <c r="L1262">
        <v>0.41</v>
      </c>
      <c r="M1262">
        <v>1.25</v>
      </c>
      <c r="N1262">
        <v>0</v>
      </c>
      <c r="O1262" s="56">
        <v>0</v>
      </c>
      <c r="P1262" s="56">
        <v>0</v>
      </c>
      <c r="Q1262">
        <v>1</v>
      </c>
      <c r="R1262">
        <v>1</v>
      </c>
      <c r="S1262">
        <v>11</v>
      </c>
      <c r="T1262">
        <v>8</v>
      </c>
      <c r="U1262">
        <v>3</v>
      </c>
      <c r="V1262">
        <v>1</v>
      </c>
      <c r="X1262" t="s">
        <v>7755</v>
      </c>
      <c r="AA1262">
        <v>0</v>
      </c>
      <c r="AB1262">
        <v>0</v>
      </c>
      <c r="AC1262">
        <v>0</v>
      </c>
      <c r="AD1262">
        <v>0</v>
      </c>
      <c r="AE1262">
        <v>0</v>
      </c>
      <c r="AF1262">
        <v>0</v>
      </c>
      <c r="AG1262">
        <v>0</v>
      </c>
      <c r="AJ1262" s="56"/>
      <c r="AK1262" s="56"/>
      <c r="AL1262" s="56"/>
      <c r="AP1262" t="s">
        <v>1155</v>
      </c>
      <c r="AS1262" t="s">
        <v>1152</v>
      </c>
      <c r="AT1262">
        <v>1</v>
      </c>
      <c r="AV1262">
        <v>0</v>
      </c>
      <c r="AW1262">
        <v>0</v>
      </c>
      <c r="AX1262">
        <v>0</v>
      </c>
      <c r="AY1262" t="s">
        <v>1388</v>
      </c>
      <c r="AZ1262" t="s">
        <v>1388</v>
      </c>
      <c r="BA1262">
        <v>0</v>
      </c>
      <c r="BD1262">
        <v>1000000000</v>
      </c>
      <c r="BE1262">
        <v>4</v>
      </c>
      <c r="BF1262">
        <v>0</v>
      </c>
      <c r="BG1262">
        <v>0</v>
      </c>
      <c r="BH1262">
        <v>0</v>
      </c>
      <c r="BI1262">
        <v>0</v>
      </c>
      <c r="BJ1262">
        <v>0</v>
      </c>
      <c r="BK1262">
        <v>0</v>
      </c>
      <c r="BL1262">
        <v>0</v>
      </c>
      <c r="BM1262">
        <v>4</v>
      </c>
      <c r="BN1262">
        <v>0</v>
      </c>
      <c r="BO1262">
        <v>0</v>
      </c>
      <c r="BP1262">
        <v>0</v>
      </c>
      <c r="BR1262">
        <v>0</v>
      </c>
      <c r="BS1262">
        <v>0</v>
      </c>
      <c r="BX1262">
        <v>0</v>
      </c>
      <c r="BY1262">
        <v>0</v>
      </c>
      <c r="BZ1262">
        <v>0</v>
      </c>
      <c r="CA1262">
        <v>0</v>
      </c>
      <c r="CB1262">
        <v>0</v>
      </c>
      <c r="CC1262">
        <v>1</v>
      </c>
      <c r="CD1262" s="56">
        <v>42095</v>
      </c>
      <c r="CE1262" s="56">
        <v>42342</v>
      </c>
      <c r="CF1262" s="56">
        <v>42342</v>
      </c>
      <c r="CG1262" s="56">
        <v>42419</v>
      </c>
      <c r="CH1262" s="56"/>
      <c r="CI1262" s="56"/>
      <c r="CJ1262">
        <v>0</v>
      </c>
      <c r="CK1262">
        <v>0</v>
      </c>
      <c r="CL1262">
        <v>0</v>
      </c>
      <c r="CM1262">
        <v>0</v>
      </c>
      <c r="CN1262">
        <v>0</v>
      </c>
      <c r="CO1262">
        <v>0</v>
      </c>
      <c r="CP1262">
        <v>0.96</v>
      </c>
      <c r="CQ1262" t="s">
        <v>1154</v>
      </c>
      <c r="CR1262" t="s">
        <v>1153</v>
      </c>
      <c r="CS1262" t="s">
        <v>1748</v>
      </c>
      <c r="CT1262" t="s">
        <v>1397</v>
      </c>
      <c r="CU1262" t="s">
        <v>1396</v>
      </c>
      <c r="CV1262" t="s">
        <v>5225</v>
      </c>
      <c r="CW1262" t="s">
        <v>1738</v>
      </c>
      <c r="CX1262" t="s">
        <v>853</v>
      </c>
      <c r="DC1262" t="s">
        <v>1387</v>
      </c>
      <c r="DE1262" t="s">
        <v>1392</v>
      </c>
    </row>
    <row r="1263" spans="1:109" x14ac:dyDescent="0.25">
      <c r="A1263" t="s">
        <v>1025</v>
      </c>
      <c r="B1263">
        <v>2</v>
      </c>
      <c r="C1263" s="56">
        <v>42419</v>
      </c>
      <c r="D1263" t="s">
        <v>1153</v>
      </c>
      <c r="E1263" t="s">
        <v>5226</v>
      </c>
      <c r="G1263" t="s">
        <v>5227</v>
      </c>
      <c r="H1263" t="s">
        <v>1144</v>
      </c>
      <c r="I1263" t="s">
        <v>1144</v>
      </c>
      <c r="J1263" t="s">
        <v>1144</v>
      </c>
      <c r="K1263" t="s">
        <v>1144</v>
      </c>
      <c r="L1263">
        <v>20.03</v>
      </c>
      <c r="M1263">
        <v>42.74</v>
      </c>
      <c r="N1263">
        <v>0</v>
      </c>
      <c r="O1263" s="56">
        <v>0</v>
      </c>
      <c r="P1263" s="56">
        <v>0</v>
      </c>
      <c r="Q1263">
        <v>1</v>
      </c>
      <c r="R1263">
        <v>1</v>
      </c>
      <c r="S1263">
        <v>11</v>
      </c>
      <c r="T1263">
        <v>8</v>
      </c>
      <c r="U1263">
        <v>3</v>
      </c>
      <c r="V1263">
        <v>1</v>
      </c>
      <c r="X1263" t="s">
        <v>7755</v>
      </c>
      <c r="AA1263">
        <v>0</v>
      </c>
      <c r="AB1263">
        <v>0</v>
      </c>
      <c r="AC1263">
        <v>0</v>
      </c>
      <c r="AD1263">
        <v>0</v>
      </c>
      <c r="AE1263">
        <v>0</v>
      </c>
      <c r="AF1263">
        <v>0</v>
      </c>
      <c r="AG1263">
        <v>0</v>
      </c>
      <c r="AJ1263" s="56"/>
      <c r="AK1263" s="56"/>
      <c r="AL1263" s="56"/>
      <c r="AM1263">
        <v>2</v>
      </c>
      <c r="AP1263" t="s">
        <v>1155</v>
      </c>
      <c r="AR1263">
        <v>2</v>
      </c>
      <c r="AS1263" t="s">
        <v>1152</v>
      </c>
      <c r="AT1263">
        <v>1</v>
      </c>
      <c r="AV1263">
        <v>7</v>
      </c>
      <c r="AW1263">
        <v>5</v>
      </c>
      <c r="AX1263">
        <v>2</v>
      </c>
      <c r="AY1263" t="s">
        <v>1147</v>
      </c>
      <c r="AZ1263" t="s">
        <v>1147</v>
      </c>
      <c r="BA1263">
        <v>7</v>
      </c>
      <c r="BD1263">
        <v>1000000000</v>
      </c>
      <c r="BE1263">
        <v>8</v>
      </c>
      <c r="BF1263">
        <v>-0.14000000000000001</v>
      </c>
      <c r="BG1263">
        <v>0</v>
      </c>
      <c r="BH1263">
        <v>0</v>
      </c>
      <c r="BI1263">
        <v>0</v>
      </c>
      <c r="BJ1263">
        <v>0</v>
      </c>
      <c r="BK1263">
        <v>0</v>
      </c>
      <c r="BL1263">
        <v>0</v>
      </c>
      <c r="BM1263">
        <v>8</v>
      </c>
      <c r="BN1263">
        <v>-0.14000000000000001</v>
      </c>
      <c r="BO1263">
        <v>0</v>
      </c>
      <c r="BP1263">
        <v>0</v>
      </c>
      <c r="BR1263">
        <v>0</v>
      </c>
      <c r="BS1263">
        <v>2</v>
      </c>
      <c r="BX1263">
        <v>0</v>
      </c>
      <c r="BY1263">
        <v>20.03</v>
      </c>
      <c r="BZ1263">
        <v>0</v>
      </c>
      <c r="CA1263">
        <v>4.95</v>
      </c>
      <c r="CB1263">
        <v>0</v>
      </c>
      <c r="CC1263">
        <v>1</v>
      </c>
      <c r="CD1263" s="56">
        <v>42095</v>
      </c>
      <c r="CE1263" s="56">
        <v>42342</v>
      </c>
      <c r="CF1263" s="56">
        <v>42342</v>
      </c>
      <c r="CG1263" s="56">
        <v>42419</v>
      </c>
      <c r="CH1263" s="56"/>
      <c r="CI1263" s="56"/>
      <c r="CJ1263">
        <v>0</v>
      </c>
      <c r="CK1263">
        <v>0</v>
      </c>
      <c r="CL1263">
        <v>0</v>
      </c>
      <c r="CM1263">
        <v>0</v>
      </c>
      <c r="CN1263">
        <v>0</v>
      </c>
      <c r="CO1263">
        <v>0</v>
      </c>
      <c r="CP1263">
        <v>0.96</v>
      </c>
      <c r="CQ1263" t="s">
        <v>1154</v>
      </c>
      <c r="CR1263" t="s">
        <v>1153</v>
      </c>
      <c r="CS1263" t="s">
        <v>1748</v>
      </c>
      <c r="CT1263" t="s">
        <v>1397</v>
      </c>
      <c r="CU1263" t="s">
        <v>1396</v>
      </c>
      <c r="CV1263" t="s">
        <v>5228</v>
      </c>
      <c r="CW1263" t="s">
        <v>1738</v>
      </c>
      <c r="CX1263" t="s">
        <v>853</v>
      </c>
      <c r="DC1263" t="s">
        <v>1387</v>
      </c>
      <c r="DE1263" t="s">
        <v>1392</v>
      </c>
    </row>
    <row r="1264" spans="1:109" x14ac:dyDescent="0.25">
      <c r="A1264" t="s">
        <v>1025</v>
      </c>
      <c r="B1264">
        <v>2</v>
      </c>
      <c r="C1264" s="56">
        <v>42419</v>
      </c>
      <c r="D1264" t="s">
        <v>1153</v>
      </c>
      <c r="E1264" t="s">
        <v>5229</v>
      </c>
      <c r="G1264" t="s">
        <v>5230</v>
      </c>
      <c r="H1264" t="s">
        <v>1144</v>
      </c>
      <c r="I1264" t="s">
        <v>1144</v>
      </c>
      <c r="J1264" t="s">
        <v>1144</v>
      </c>
      <c r="K1264" t="s">
        <v>1144</v>
      </c>
      <c r="L1264">
        <v>12.05</v>
      </c>
      <c r="M1264">
        <v>49.62</v>
      </c>
      <c r="N1264">
        <v>0</v>
      </c>
      <c r="O1264" s="56">
        <v>0</v>
      </c>
      <c r="P1264" s="56">
        <v>0</v>
      </c>
      <c r="Q1264">
        <v>1</v>
      </c>
      <c r="R1264">
        <v>1</v>
      </c>
      <c r="S1264">
        <v>11</v>
      </c>
      <c r="T1264">
        <v>8</v>
      </c>
      <c r="U1264">
        <v>3</v>
      </c>
      <c r="V1264">
        <v>1</v>
      </c>
      <c r="X1264" t="s">
        <v>7757</v>
      </c>
      <c r="AA1264">
        <v>0</v>
      </c>
      <c r="AB1264">
        <v>0</v>
      </c>
      <c r="AC1264">
        <v>0</v>
      </c>
      <c r="AD1264">
        <v>0</v>
      </c>
      <c r="AE1264">
        <v>0</v>
      </c>
      <c r="AF1264">
        <v>0</v>
      </c>
      <c r="AG1264">
        <v>0</v>
      </c>
      <c r="AJ1264" s="56"/>
      <c r="AK1264" s="56"/>
      <c r="AL1264" s="56"/>
      <c r="AP1264" t="s">
        <v>1155</v>
      </c>
      <c r="AR1264">
        <v>5</v>
      </c>
      <c r="AS1264" t="s">
        <v>1152</v>
      </c>
      <c r="AT1264">
        <v>1</v>
      </c>
      <c r="AV1264">
        <v>10</v>
      </c>
      <c r="AW1264">
        <v>7</v>
      </c>
      <c r="AX1264">
        <v>3</v>
      </c>
      <c r="AY1264" t="s">
        <v>1147</v>
      </c>
      <c r="AZ1264" t="s">
        <v>1147</v>
      </c>
      <c r="BA1264">
        <v>15</v>
      </c>
      <c r="BD1264">
        <v>1000000000</v>
      </c>
      <c r="BE1264">
        <v>11</v>
      </c>
      <c r="BF1264">
        <v>-0.1</v>
      </c>
      <c r="BG1264">
        <v>0</v>
      </c>
      <c r="BH1264">
        <v>0</v>
      </c>
      <c r="BI1264">
        <v>0</v>
      </c>
      <c r="BJ1264">
        <v>0</v>
      </c>
      <c r="BK1264">
        <v>0</v>
      </c>
      <c r="BL1264">
        <v>0</v>
      </c>
      <c r="BM1264">
        <v>11</v>
      </c>
      <c r="BN1264">
        <v>-0.1</v>
      </c>
      <c r="BO1264">
        <v>0</v>
      </c>
      <c r="BP1264">
        <v>0</v>
      </c>
      <c r="BR1264">
        <v>0</v>
      </c>
      <c r="BS1264">
        <v>3</v>
      </c>
      <c r="BT1264">
        <v>2</v>
      </c>
      <c r="BX1264">
        <v>0</v>
      </c>
      <c r="BY1264">
        <v>12.05</v>
      </c>
      <c r="BZ1264">
        <v>0</v>
      </c>
      <c r="CA1264">
        <v>13.61</v>
      </c>
      <c r="CB1264">
        <v>0</v>
      </c>
      <c r="CC1264">
        <v>1</v>
      </c>
      <c r="CD1264" s="56">
        <v>42341</v>
      </c>
      <c r="CE1264" s="56">
        <v>42342</v>
      </c>
      <c r="CF1264" s="56">
        <v>42342</v>
      </c>
      <c r="CG1264" s="56">
        <v>42419</v>
      </c>
      <c r="CH1264" s="56"/>
      <c r="CI1264" s="56"/>
      <c r="CJ1264">
        <v>7.0000000000000007E-2</v>
      </c>
      <c r="CK1264">
        <v>0</v>
      </c>
      <c r="CL1264">
        <v>0</v>
      </c>
      <c r="CM1264">
        <v>0</v>
      </c>
      <c r="CN1264">
        <v>0</v>
      </c>
      <c r="CO1264">
        <v>0</v>
      </c>
      <c r="CP1264">
        <v>0.96</v>
      </c>
      <c r="CQ1264" t="s">
        <v>1154</v>
      </c>
      <c r="CR1264" t="s">
        <v>1153</v>
      </c>
      <c r="CS1264" t="s">
        <v>1748</v>
      </c>
      <c r="CT1264" t="s">
        <v>1397</v>
      </c>
      <c r="CU1264" t="s">
        <v>1396</v>
      </c>
      <c r="CV1264" t="s">
        <v>5231</v>
      </c>
      <c r="CW1264" t="s">
        <v>1738</v>
      </c>
      <c r="CX1264" t="s">
        <v>853</v>
      </c>
      <c r="DC1264" t="s">
        <v>1387</v>
      </c>
      <c r="DE1264" t="s">
        <v>1392</v>
      </c>
    </row>
    <row r="1265" spans="1:109" x14ac:dyDescent="0.25">
      <c r="A1265" t="s">
        <v>1025</v>
      </c>
      <c r="B1265">
        <v>2</v>
      </c>
      <c r="C1265" s="56">
        <v>42419</v>
      </c>
      <c r="D1265" t="s">
        <v>1153</v>
      </c>
      <c r="E1265" t="s">
        <v>5232</v>
      </c>
      <c r="G1265" t="s">
        <v>5233</v>
      </c>
      <c r="H1265" t="s">
        <v>1144</v>
      </c>
      <c r="I1265" t="s">
        <v>1144</v>
      </c>
      <c r="J1265" t="s">
        <v>1144</v>
      </c>
      <c r="K1265" t="s">
        <v>1144</v>
      </c>
      <c r="L1265">
        <v>24.99</v>
      </c>
      <c r="M1265">
        <v>50.95</v>
      </c>
      <c r="N1265">
        <v>0</v>
      </c>
      <c r="O1265" s="56">
        <v>0</v>
      </c>
      <c r="P1265" s="56">
        <v>0</v>
      </c>
      <c r="Q1265">
        <v>1</v>
      </c>
      <c r="R1265">
        <v>1</v>
      </c>
      <c r="S1265">
        <v>11</v>
      </c>
      <c r="T1265">
        <v>8</v>
      </c>
      <c r="U1265">
        <v>3</v>
      </c>
      <c r="V1265">
        <v>1</v>
      </c>
      <c r="X1265" t="s">
        <v>7659</v>
      </c>
      <c r="AA1265">
        <v>0</v>
      </c>
      <c r="AB1265">
        <v>0</v>
      </c>
      <c r="AC1265">
        <v>0</v>
      </c>
      <c r="AD1265">
        <v>0</v>
      </c>
      <c r="AE1265">
        <v>0</v>
      </c>
      <c r="AF1265">
        <v>0</v>
      </c>
      <c r="AG1265">
        <v>0</v>
      </c>
      <c r="AJ1265" s="56"/>
      <c r="AK1265" s="56"/>
      <c r="AL1265" s="56"/>
      <c r="AM1265">
        <v>2</v>
      </c>
      <c r="AP1265" t="s">
        <v>1155</v>
      </c>
      <c r="AR1265">
        <v>2</v>
      </c>
      <c r="AS1265" t="s">
        <v>1152</v>
      </c>
      <c r="AT1265">
        <v>1</v>
      </c>
      <c r="AV1265">
        <v>3</v>
      </c>
      <c r="AW1265">
        <v>2</v>
      </c>
      <c r="AX1265">
        <v>1</v>
      </c>
      <c r="AY1265" t="s">
        <v>1147</v>
      </c>
      <c r="AZ1265" t="s">
        <v>1147</v>
      </c>
      <c r="BA1265">
        <v>5</v>
      </c>
      <c r="BD1265">
        <v>1000000000</v>
      </c>
      <c r="BE1265">
        <v>7</v>
      </c>
      <c r="BF1265">
        <v>-1.33</v>
      </c>
      <c r="BG1265">
        <v>0</v>
      </c>
      <c r="BH1265">
        <v>0</v>
      </c>
      <c r="BI1265">
        <v>0</v>
      </c>
      <c r="BJ1265">
        <v>0</v>
      </c>
      <c r="BK1265">
        <v>0</v>
      </c>
      <c r="BL1265">
        <v>0</v>
      </c>
      <c r="BM1265">
        <v>7</v>
      </c>
      <c r="BN1265">
        <v>-1.33</v>
      </c>
      <c r="BO1265">
        <v>0</v>
      </c>
      <c r="BP1265">
        <v>0</v>
      </c>
      <c r="BR1265">
        <v>0</v>
      </c>
      <c r="BS1265">
        <v>1</v>
      </c>
      <c r="BX1265">
        <v>0</v>
      </c>
      <c r="BY1265">
        <v>99.96</v>
      </c>
      <c r="BZ1265">
        <v>0</v>
      </c>
      <c r="CA1265">
        <v>4.53</v>
      </c>
      <c r="CB1265">
        <v>0</v>
      </c>
      <c r="CC1265">
        <v>1</v>
      </c>
      <c r="CD1265" s="56">
        <v>42342</v>
      </c>
      <c r="CE1265" s="56">
        <v>42342</v>
      </c>
      <c r="CF1265" s="56">
        <v>42342</v>
      </c>
      <c r="CG1265" s="56">
        <v>42419</v>
      </c>
      <c r="CH1265" s="56"/>
      <c r="CI1265" s="56"/>
      <c r="CJ1265">
        <v>0.1</v>
      </c>
      <c r="CK1265">
        <v>0</v>
      </c>
      <c r="CL1265">
        <v>0</v>
      </c>
      <c r="CM1265">
        <v>0</v>
      </c>
      <c r="CN1265">
        <v>0</v>
      </c>
      <c r="CO1265">
        <v>0</v>
      </c>
      <c r="CP1265">
        <v>0.96</v>
      </c>
      <c r="CQ1265" t="s">
        <v>1154</v>
      </c>
      <c r="CR1265" t="s">
        <v>1153</v>
      </c>
      <c r="CS1265" t="s">
        <v>1748</v>
      </c>
      <c r="CT1265" t="s">
        <v>1397</v>
      </c>
      <c r="CU1265" t="s">
        <v>1396</v>
      </c>
      <c r="CV1265" t="s">
        <v>5234</v>
      </c>
      <c r="CW1265" t="s">
        <v>1390</v>
      </c>
      <c r="CX1265" t="s">
        <v>853</v>
      </c>
      <c r="DC1265" t="s">
        <v>1387</v>
      </c>
      <c r="DE1265" t="s">
        <v>1392</v>
      </c>
    </row>
    <row r="1266" spans="1:109" x14ac:dyDescent="0.25">
      <c r="A1266" t="s">
        <v>1025</v>
      </c>
      <c r="B1266">
        <v>4</v>
      </c>
      <c r="C1266" s="56">
        <v>42419</v>
      </c>
      <c r="D1266" t="s">
        <v>1153</v>
      </c>
      <c r="E1266" t="s">
        <v>1647</v>
      </c>
      <c r="G1266" t="s">
        <v>5235</v>
      </c>
      <c r="H1266" t="s">
        <v>1144</v>
      </c>
      <c r="I1266" t="s">
        <v>1144</v>
      </c>
      <c r="J1266" t="s">
        <v>1144</v>
      </c>
      <c r="K1266" t="s">
        <v>1144</v>
      </c>
      <c r="L1266">
        <v>1492.52</v>
      </c>
      <c r="M1266">
        <v>3077.49</v>
      </c>
      <c r="N1266">
        <v>0</v>
      </c>
      <c r="O1266" s="56">
        <v>0</v>
      </c>
      <c r="P1266" s="56">
        <v>0</v>
      </c>
      <c r="Q1266">
        <v>1</v>
      </c>
      <c r="R1266">
        <v>15</v>
      </c>
      <c r="S1266">
        <v>22</v>
      </c>
      <c r="T1266">
        <v>12</v>
      </c>
      <c r="U1266">
        <v>10</v>
      </c>
      <c r="V1266">
        <v>1</v>
      </c>
      <c r="W1266" t="s">
        <v>1394</v>
      </c>
      <c r="X1266" t="s">
        <v>7769</v>
      </c>
      <c r="Y1266">
        <v>4</v>
      </c>
      <c r="AA1266">
        <v>0</v>
      </c>
      <c r="AB1266">
        <v>0</v>
      </c>
      <c r="AC1266">
        <v>0</v>
      </c>
      <c r="AD1266">
        <v>0</v>
      </c>
      <c r="AE1266">
        <v>0</v>
      </c>
      <c r="AF1266">
        <v>0</v>
      </c>
      <c r="AG1266">
        <v>0</v>
      </c>
      <c r="AJ1266" s="56"/>
      <c r="AK1266" s="56"/>
      <c r="AL1266" s="56"/>
      <c r="AP1266" t="s">
        <v>1155</v>
      </c>
      <c r="AS1266" t="s">
        <v>1152</v>
      </c>
      <c r="AT1266">
        <v>1</v>
      </c>
      <c r="AV1266">
        <v>5</v>
      </c>
      <c r="AW1266">
        <v>3</v>
      </c>
      <c r="AX1266">
        <v>2</v>
      </c>
      <c r="AY1266" t="s">
        <v>1145</v>
      </c>
      <c r="AZ1266" t="s">
        <v>1145</v>
      </c>
      <c r="BA1266">
        <v>4</v>
      </c>
      <c r="BD1266">
        <v>1000000000</v>
      </c>
      <c r="BE1266">
        <v>3</v>
      </c>
      <c r="BF1266">
        <v>0.4</v>
      </c>
      <c r="BG1266">
        <v>0</v>
      </c>
      <c r="BH1266">
        <v>0</v>
      </c>
      <c r="BI1266">
        <v>0</v>
      </c>
      <c r="BJ1266">
        <v>0</v>
      </c>
      <c r="BK1266">
        <v>0</v>
      </c>
      <c r="BL1266">
        <v>0</v>
      </c>
      <c r="BM1266">
        <v>3</v>
      </c>
      <c r="BN1266">
        <v>0.4</v>
      </c>
      <c r="BO1266">
        <v>0</v>
      </c>
      <c r="BP1266">
        <v>0</v>
      </c>
      <c r="BR1266">
        <v>2</v>
      </c>
      <c r="BS1266">
        <v>2</v>
      </c>
      <c r="BX1266">
        <v>0</v>
      </c>
      <c r="BY1266">
        <v>0</v>
      </c>
      <c r="BZ1266">
        <v>0</v>
      </c>
      <c r="CA1266">
        <v>2.3199999999999998</v>
      </c>
      <c r="CB1266">
        <v>0</v>
      </c>
      <c r="CC1266">
        <v>1</v>
      </c>
      <c r="CD1266" s="56">
        <v>42268</v>
      </c>
      <c r="CE1266" s="56">
        <v>42268</v>
      </c>
      <c r="CF1266" s="56">
        <v>42268</v>
      </c>
      <c r="CG1266" s="56">
        <v>42422</v>
      </c>
      <c r="CH1266" s="56"/>
      <c r="CI1266" s="56"/>
      <c r="CJ1266">
        <v>0.26</v>
      </c>
      <c r="CK1266">
        <v>0</v>
      </c>
      <c r="CL1266">
        <v>0</v>
      </c>
      <c r="CM1266">
        <v>0</v>
      </c>
      <c r="CN1266">
        <v>0.61</v>
      </c>
      <c r="CO1266">
        <v>0.36</v>
      </c>
      <c r="CP1266">
        <v>0</v>
      </c>
      <c r="CQ1266" t="s">
        <v>1154</v>
      </c>
      <c r="CR1266" t="s">
        <v>1153</v>
      </c>
      <c r="CS1266" t="s">
        <v>5236</v>
      </c>
      <c r="CT1266" t="s">
        <v>1397</v>
      </c>
      <c r="CU1266" t="s">
        <v>5237</v>
      </c>
      <c r="CV1266" t="s">
        <v>5238</v>
      </c>
      <c r="CW1266" t="s">
        <v>5239</v>
      </c>
      <c r="CX1266" t="s">
        <v>853</v>
      </c>
      <c r="DC1266" t="s">
        <v>5240</v>
      </c>
      <c r="DE1266" t="s">
        <v>5241</v>
      </c>
    </row>
    <row r="1267" spans="1:109" x14ac:dyDescent="0.25">
      <c r="A1267" t="s">
        <v>1025</v>
      </c>
      <c r="B1267">
        <v>4</v>
      </c>
      <c r="C1267" s="56">
        <v>42419</v>
      </c>
      <c r="D1267" t="s">
        <v>1153</v>
      </c>
      <c r="E1267" t="s">
        <v>5242</v>
      </c>
      <c r="G1267" t="s">
        <v>5243</v>
      </c>
      <c r="H1267" t="s">
        <v>1144</v>
      </c>
      <c r="I1267" t="s">
        <v>1144</v>
      </c>
      <c r="J1267" t="s">
        <v>1144</v>
      </c>
      <c r="K1267" t="s">
        <v>1144</v>
      </c>
      <c r="L1267">
        <v>0</v>
      </c>
      <c r="M1267">
        <v>0</v>
      </c>
      <c r="N1267">
        <v>0</v>
      </c>
      <c r="O1267" s="56">
        <v>0</v>
      </c>
      <c r="P1267" s="56">
        <v>0</v>
      </c>
      <c r="Q1267">
        <v>1</v>
      </c>
      <c r="R1267">
        <v>15</v>
      </c>
      <c r="S1267">
        <v>22</v>
      </c>
      <c r="T1267">
        <v>12</v>
      </c>
      <c r="U1267">
        <v>10</v>
      </c>
      <c r="V1267">
        <v>1</v>
      </c>
      <c r="X1267" t="s">
        <v>7770</v>
      </c>
      <c r="AA1267">
        <v>0</v>
      </c>
      <c r="AB1267">
        <v>0</v>
      </c>
      <c r="AC1267">
        <v>0</v>
      </c>
      <c r="AD1267">
        <v>0</v>
      </c>
      <c r="AE1267">
        <v>0</v>
      </c>
      <c r="AF1267">
        <v>0</v>
      </c>
      <c r="AG1267">
        <v>0</v>
      </c>
      <c r="AJ1267" s="56"/>
      <c r="AK1267" s="56"/>
      <c r="AL1267" s="56"/>
      <c r="AP1267" t="s">
        <v>1155</v>
      </c>
      <c r="AS1267" t="s">
        <v>1152</v>
      </c>
      <c r="AT1267">
        <v>1</v>
      </c>
      <c r="AV1267">
        <v>0</v>
      </c>
      <c r="AW1267">
        <v>0</v>
      </c>
      <c r="AX1267">
        <v>0</v>
      </c>
      <c r="AY1267" t="s">
        <v>1388</v>
      </c>
      <c r="AZ1267" t="s">
        <v>1388</v>
      </c>
      <c r="BA1267">
        <v>0</v>
      </c>
      <c r="BD1267">
        <v>1000000000</v>
      </c>
      <c r="BE1267">
        <v>0</v>
      </c>
      <c r="BF1267">
        <v>0</v>
      </c>
      <c r="BG1267">
        <v>0</v>
      </c>
      <c r="BH1267">
        <v>0</v>
      </c>
      <c r="BI1267">
        <v>0</v>
      </c>
      <c r="BJ1267">
        <v>0</v>
      </c>
      <c r="BK1267">
        <v>0</v>
      </c>
      <c r="BL1267">
        <v>0</v>
      </c>
      <c r="BM1267">
        <v>0</v>
      </c>
      <c r="BN1267">
        <v>0</v>
      </c>
      <c r="BO1267">
        <v>0</v>
      </c>
      <c r="BP1267">
        <v>0</v>
      </c>
      <c r="BR1267">
        <v>0</v>
      </c>
      <c r="BS1267">
        <v>0</v>
      </c>
      <c r="BX1267">
        <v>0</v>
      </c>
      <c r="BY1267">
        <v>0</v>
      </c>
      <c r="BZ1267">
        <v>0</v>
      </c>
      <c r="CA1267">
        <v>0</v>
      </c>
      <c r="CB1267">
        <v>0</v>
      </c>
      <c r="CC1267">
        <v>1</v>
      </c>
      <c r="CD1267" s="56">
        <v>42095</v>
      </c>
      <c r="CE1267" s="56">
        <v>42265</v>
      </c>
      <c r="CF1267" s="56">
        <v>42265</v>
      </c>
      <c r="CG1267" s="56">
        <v>42419</v>
      </c>
      <c r="CH1267" s="56"/>
      <c r="CI1267" s="56"/>
      <c r="CJ1267">
        <v>1</v>
      </c>
      <c r="CK1267">
        <v>0</v>
      </c>
      <c r="CL1267">
        <v>0.98</v>
      </c>
      <c r="CM1267">
        <v>0</v>
      </c>
      <c r="CN1267">
        <v>0</v>
      </c>
      <c r="CO1267">
        <v>0</v>
      </c>
      <c r="CP1267">
        <v>0</v>
      </c>
      <c r="CQ1267" t="s">
        <v>1154</v>
      </c>
      <c r="CR1267" t="s">
        <v>1153</v>
      </c>
      <c r="CS1267" t="s">
        <v>5236</v>
      </c>
      <c r="CT1267" t="s">
        <v>1397</v>
      </c>
      <c r="CU1267" t="s">
        <v>5237</v>
      </c>
      <c r="CV1267" t="s">
        <v>5244</v>
      </c>
      <c r="CW1267" t="s">
        <v>5245</v>
      </c>
      <c r="CX1267" t="s">
        <v>853</v>
      </c>
      <c r="DC1267" t="s">
        <v>1387</v>
      </c>
      <c r="DE1267" t="s">
        <v>5241</v>
      </c>
    </row>
    <row r="1268" spans="1:109" x14ac:dyDescent="0.25">
      <c r="A1268" t="s">
        <v>1025</v>
      </c>
      <c r="B1268">
        <v>4</v>
      </c>
      <c r="C1268" s="56">
        <v>42419</v>
      </c>
      <c r="D1268" t="s">
        <v>1153</v>
      </c>
      <c r="E1268" t="s">
        <v>5246</v>
      </c>
      <c r="G1268" t="s">
        <v>5247</v>
      </c>
      <c r="H1268" t="s">
        <v>1144</v>
      </c>
      <c r="I1268" t="s">
        <v>1144</v>
      </c>
      <c r="J1268" t="s">
        <v>1144</v>
      </c>
      <c r="K1268" t="s">
        <v>1144</v>
      </c>
      <c r="L1268">
        <v>5.0999999999999996</v>
      </c>
      <c r="M1268">
        <v>11.42</v>
      </c>
      <c r="N1268">
        <v>0</v>
      </c>
      <c r="O1268" s="56">
        <v>0</v>
      </c>
      <c r="P1268" s="56">
        <v>0</v>
      </c>
      <c r="Q1268">
        <v>1</v>
      </c>
      <c r="R1268">
        <v>15</v>
      </c>
      <c r="S1268">
        <v>22</v>
      </c>
      <c r="T1268">
        <v>12</v>
      </c>
      <c r="U1268">
        <v>10</v>
      </c>
      <c r="V1268">
        <v>1</v>
      </c>
      <c r="X1268" t="s">
        <v>7759</v>
      </c>
      <c r="AA1268">
        <v>0</v>
      </c>
      <c r="AB1268">
        <v>0</v>
      </c>
      <c r="AC1268">
        <v>0</v>
      </c>
      <c r="AD1268">
        <v>0</v>
      </c>
      <c r="AE1268">
        <v>0</v>
      </c>
      <c r="AF1268">
        <v>0</v>
      </c>
      <c r="AG1268">
        <v>0</v>
      </c>
      <c r="AJ1268" s="56"/>
      <c r="AK1268" s="56"/>
      <c r="AL1268" s="56"/>
      <c r="AP1268" t="s">
        <v>1155</v>
      </c>
      <c r="AS1268" t="s">
        <v>1152</v>
      </c>
      <c r="AT1268">
        <v>1</v>
      </c>
      <c r="AV1268">
        <v>0</v>
      </c>
      <c r="AW1268">
        <v>0</v>
      </c>
      <c r="AX1268">
        <v>0</v>
      </c>
      <c r="AY1268" t="s">
        <v>1388</v>
      </c>
      <c r="AZ1268" t="s">
        <v>1388</v>
      </c>
      <c r="BA1268">
        <v>0</v>
      </c>
      <c r="BD1268">
        <v>1000000000</v>
      </c>
      <c r="BE1268">
        <v>1</v>
      </c>
      <c r="BF1268">
        <v>0</v>
      </c>
      <c r="BG1268">
        <v>0</v>
      </c>
      <c r="BH1268">
        <v>0</v>
      </c>
      <c r="BI1268">
        <v>0</v>
      </c>
      <c r="BJ1268">
        <v>0</v>
      </c>
      <c r="BK1268">
        <v>0</v>
      </c>
      <c r="BL1268">
        <v>0</v>
      </c>
      <c r="BM1268">
        <v>1</v>
      </c>
      <c r="BN1268">
        <v>0</v>
      </c>
      <c r="BO1268">
        <v>0</v>
      </c>
      <c r="BP1268">
        <v>0</v>
      </c>
      <c r="BR1268">
        <v>0</v>
      </c>
      <c r="BS1268">
        <v>0</v>
      </c>
      <c r="BX1268">
        <v>0</v>
      </c>
      <c r="BY1268">
        <v>0</v>
      </c>
      <c r="BZ1268">
        <v>0</v>
      </c>
      <c r="CA1268">
        <v>0</v>
      </c>
      <c r="CB1268">
        <v>0</v>
      </c>
      <c r="CC1268">
        <v>1</v>
      </c>
      <c r="CD1268" s="56">
        <v>42339</v>
      </c>
      <c r="CE1268" s="56">
        <v>42339</v>
      </c>
      <c r="CF1268" s="56">
        <v>42339</v>
      </c>
      <c r="CG1268" s="56">
        <v>42493</v>
      </c>
      <c r="CH1268" s="56"/>
      <c r="CI1268" s="56"/>
      <c r="CJ1268">
        <v>0.28999999999999998</v>
      </c>
      <c r="CK1268">
        <v>0</v>
      </c>
      <c r="CL1268">
        <v>0.05</v>
      </c>
      <c r="CM1268">
        <v>0</v>
      </c>
      <c r="CN1268">
        <v>0</v>
      </c>
      <c r="CO1268">
        <v>0</v>
      </c>
      <c r="CP1268">
        <v>0.55000000000000004</v>
      </c>
      <c r="CQ1268" t="s">
        <v>1154</v>
      </c>
      <c r="CR1268" t="s">
        <v>1153</v>
      </c>
      <c r="CS1268" t="s">
        <v>5236</v>
      </c>
      <c r="CT1268" t="s">
        <v>1397</v>
      </c>
      <c r="CU1268" t="s">
        <v>5237</v>
      </c>
      <c r="CV1268" t="s">
        <v>5248</v>
      </c>
      <c r="CW1268" t="s">
        <v>5245</v>
      </c>
      <c r="CX1268" t="s">
        <v>853</v>
      </c>
      <c r="DC1268" t="s">
        <v>1387</v>
      </c>
      <c r="DE1268" t="s">
        <v>5241</v>
      </c>
    </row>
    <row r="1269" spans="1:109" x14ac:dyDescent="0.25">
      <c r="A1269" t="s">
        <v>1025</v>
      </c>
      <c r="B1269">
        <v>4</v>
      </c>
      <c r="C1269" s="56">
        <v>42419</v>
      </c>
      <c r="D1269" t="s">
        <v>1153</v>
      </c>
      <c r="E1269" t="s">
        <v>5249</v>
      </c>
      <c r="G1269" t="s">
        <v>5250</v>
      </c>
      <c r="H1269" t="s">
        <v>1144</v>
      </c>
      <c r="I1269" t="s">
        <v>1144</v>
      </c>
      <c r="J1269" t="s">
        <v>1144</v>
      </c>
      <c r="K1269" t="s">
        <v>1144</v>
      </c>
      <c r="L1269">
        <v>0</v>
      </c>
      <c r="M1269">
        <v>30</v>
      </c>
      <c r="N1269">
        <v>0</v>
      </c>
      <c r="O1269" s="56">
        <v>0</v>
      </c>
      <c r="P1269" s="56">
        <v>0</v>
      </c>
      <c r="Q1269">
        <v>1</v>
      </c>
      <c r="R1269">
        <v>15</v>
      </c>
      <c r="S1269">
        <v>22</v>
      </c>
      <c r="T1269">
        <v>12</v>
      </c>
      <c r="U1269">
        <v>10</v>
      </c>
      <c r="V1269">
        <v>1</v>
      </c>
      <c r="X1269" t="s">
        <v>7770</v>
      </c>
      <c r="AA1269">
        <v>0</v>
      </c>
      <c r="AB1269">
        <v>0</v>
      </c>
      <c r="AC1269">
        <v>0</v>
      </c>
      <c r="AD1269">
        <v>0</v>
      </c>
      <c r="AE1269">
        <v>0</v>
      </c>
      <c r="AF1269">
        <v>0</v>
      </c>
      <c r="AG1269">
        <v>0</v>
      </c>
      <c r="AJ1269" s="56"/>
      <c r="AK1269" s="56"/>
      <c r="AL1269" s="56"/>
      <c r="AP1269" t="s">
        <v>1155</v>
      </c>
      <c r="AS1269" t="s">
        <v>1152</v>
      </c>
      <c r="AT1269">
        <v>1</v>
      </c>
      <c r="AV1269">
        <v>0</v>
      </c>
      <c r="AW1269">
        <v>0</v>
      </c>
      <c r="AX1269">
        <v>0</v>
      </c>
      <c r="AY1269" t="s">
        <v>1388</v>
      </c>
      <c r="AZ1269" t="s">
        <v>1388</v>
      </c>
      <c r="BA1269">
        <v>1</v>
      </c>
      <c r="BD1269">
        <v>1000000000</v>
      </c>
      <c r="BE1269">
        <v>1</v>
      </c>
      <c r="BF1269">
        <v>0</v>
      </c>
      <c r="BG1269">
        <v>0</v>
      </c>
      <c r="BH1269">
        <v>0</v>
      </c>
      <c r="BI1269">
        <v>0</v>
      </c>
      <c r="BJ1269">
        <v>0</v>
      </c>
      <c r="BK1269">
        <v>0</v>
      </c>
      <c r="BL1269">
        <v>0</v>
      </c>
      <c r="BM1269">
        <v>1</v>
      </c>
      <c r="BN1269">
        <v>0</v>
      </c>
      <c r="BO1269">
        <v>0</v>
      </c>
      <c r="BP1269">
        <v>0</v>
      </c>
      <c r="BR1269">
        <v>0</v>
      </c>
      <c r="BS1269">
        <v>0</v>
      </c>
      <c r="BX1269">
        <v>0</v>
      </c>
      <c r="BY1269">
        <v>0</v>
      </c>
      <c r="BZ1269">
        <v>0</v>
      </c>
      <c r="CA1269">
        <v>0</v>
      </c>
      <c r="CB1269">
        <v>0</v>
      </c>
      <c r="CC1269">
        <v>1</v>
      </c>
      <c r="CD1269" s="56">
        <v>42095</v>
      </c>
      <c r="CE1269" s="56">
        <v>42265</v>
      </c>
      <c r="CF1269" s="56">
        <v>42265</v>
      </c>
      <c r="CG1269" s="56">
        <v>42419</v>
      </c>
      <c r="CH1269" s="56"/>
      <c r="CI1269" s="56"/>
      <c r="CJ1269">
        <v>0</v>
      </c>
      <c r="CK1269">
        <v>0</v>
      </c>
      <c r="CL1269">
        <v>0</v>
      </c>
      <c r="CM1269">
        <v>0</v>
      </c>
      <c r="CN1269">
        <v>0</v>
      </c>
      <c r="CO1269">
        <v>0</v>
      </c>
      <c r="CP1269">
        <v>0.98</v>
      </c>
      <c r="CQ1269" t="s">
        <v>1154</v>
      </c>
      <c r="CR1269" t="s">
        <v>1153</v>
      </c>
      <c r="CS1269" t="s">
        <v>5236</v>
      </c>
      <c r="CT1269" t="s">
        <v>1397</v>
      </c>
      <c r="CU1269" t="s">
        <v>5237</v>
      </c>
      <c r="CV1269" t="s">
        <v>5251</v>
      </c>
      <c r="CW1269" t="s">
        <v>5245</v>
      </c>
      <c r="CX1269" t="s">
        <v>853</v>
      </c>
      <c r="DC1269" t="s">
        <v>1387</v>
      </c>
      <c r="DE1269" t="s">
        <v>5241</v>
      </c>
    </row>
    <row r="1270" spans="1:109" x14ac:dyDescent="0.25">
      <c r="A1270" t="s">
        <v>1025</v>
      </c>
      <c r="B1270">
        <v>2</v>
      </c>
      <c r="C1270" s="56">
        <v>42419</v>
      </c>
      <c r="D1270" t="s">
        <v>1153</v>
      </c>
      <c r="E1270" t="s">
        <v>5252</v>
      </c>
      <c r="G1270" t="s">
        <v>5253</v>
      </c>
      <c r="H1270" t="s">
        <v>1144</v>
      </c>
      <c r="I1270" t="s">
        <v>1144</v>
      </c>
      <c r="J1270" t="s">
        <v>1144</v>
      </c>
      <c r="K1270" t="s">
        <v>1144</v>
      </c>
      <c r="L1270">
        <v>1.29</v>
      </c>
      <c r="M1270">
        <v>3.77</v>
      </c>
      <c r="N1270">
        <v>0</v>
      </c>
      <c r="O1270" s="56">
        <v>0</v>
      </c>
      <c r="P1270" s="56">
        <v>0</v>
      </c>
      <c r="Q1270">
        <v>1</v>
      </c>
      <c r="R1270">
        <v>1</v>
      </c>
      <c r="S1270">
        <v>11</v>
      </c>
      <c r="T1270">
        <v>8</v>
      </c>
      <c r="U1270">
        <v>3</v>
      </c>
      <c r="V1270">
        <v>1</v>
      </c>
      <c r="X1270" t="s">
        <v>7659</v>
      </c>
      <c r="AA1270">
        <v>0</v>
      </c>
      <c r="AB1270">
        <v>0</v>
      </c>
      <c r="AC1270">
        <v>0</v>
      </c>
      <c r="AD1270">
        <v>0</v>
      </c>
      <c r="AE1270">
        <v>0</v>
      </c>
      <c r="AF1270">
        <v>0</v>
      </c>
      <c r="AG1270">
        <v>0</v>
      </c>
      <c r="AJ1270" s="56"/>
      <c r="AK1270" s="56"/>
      <c r="AL1270" s="56"/>
      <c r="AP1270" t="s">
        <v>1155</v>
      </c>
      <c r="AR1270">
        <v>5</v>
      </c>
      <c r="AS1270" t="s">
        <v>1152</v>
      </c>
      <c r="AT1270">
        <v>1</v>
      </c>
      <c r="AV1270">
        <v>52</v>
      </c>
      <c r="AW1270">
        <v>35</v>
      </c>
      <c r="AX1270">
        <v>17</v>
      </c>
      <c r="AY1270" t="s">
        <v>1147</v>
      </c>
      <c r="AZ1270" t="s">
        <v>1147</v>
      </c>
      <c r="BA1270">
        <v>75</v>
      </c>
      <c r="BD1270">
        <v>1000000000</v>
      </c>
      <c r="BE1270">
        <v>71</v>
      </c>
      <c r="BF1270">
        <v>-0.37</v>
      </c>
      <c r="BG1270">
        <v>0</v>
      </c>
      <c r="BH1270">
        <v>0</v>
      </c>
      <c r="BI1270">
        <v>0</v>
      </c>
      <c r="BJ1270">
        <v>0</v>
      </c>
      <c r="BK1270">
        <v>0</v>
      </c>
      <c r="BL1270">
        <v>0</v>
      </c>
      <c r="BM1270">
        <v>71</v>
      </c>
      <c r="BN1270">
        <v>-0.37</v>
      </c>
      <c r="BO1270">
        <v>0</v>
      </c>
      <c r="BP1270">
        <v>0</v>
      </c>
      <c r="BR1270">
        <v>0</v>
      </c>
      <c r="BS1270">
        <v>14</v>
      </c>
      <c r="BX1270">
        <v>0</v>
      </c>
      <c r="BY1270">
        <v>24.51</v>
      </c>
      <c r="BZ1270">
        <v>0</v>
      </c>
      <c r="CA1270">
        <v>8.39</v>
      </c>
      <c r="CB1270">
        <v>0</v>
      </c>
      <c r="CC1270">
        <v>1</v>
      </c>
      <c r="CD1270" s="56">
        <v>42342</v>
      </c>
      <c r="CE1270" s="56">
        <v>42342</v>
      </c>
      <c r="CF1270" s="56">
        <v>42342</v>
      </c>
      <c r="CG1270" s="56">
        <v>42419</v>
      </c>
      <c r="CH1270" s="56"/>
      <c r="CI1270" s="56"/>
      <c r="CJ1270">
        <v>0.08</v>
      </c>
      <c r="CK1270">
        <v>0</v>
      </c>
      <c r="CL1270">
        <v>0</v>
      </c>
      <c r="CM1270">
        <v>0</v>
      </c>
      <c r="CN1270">
        <v>0</v>
      </c>
      <c r="CO1270">
        <v>0</v>
      </c>
      <c r="CP1270">
        <v>0.96</v>
      </c>
      <c r="CQ1270" t="s">
        <v>1154</v>
      </c>
      <c r="CR1270" t="s">
        <v>1153</v>
      </c>
      <c r="CS1270" t="s">
        <v>1748</v>
      </c>
      <c r="CT1270" t="s">
        <v>1397</v>
      </c>
      <c r="CU1270" t="s">
        <v>1396</v>
      </c>
      <c r="CV1270" t="s">
        <v>5254</v>
      </c>
      <c r="CW1270" t="s">
        <v>1727</v>
      </c>
      <c r="CX1270" t="s">
        <v>853</v>
      </c>
      <c r="DC1270" t="s">
        <v>1387</v>
      </c>
      <c r="DE1270" t="s">
        <v>1392</v>
      </c>
    </row>
    <row r="1271" spans="1:109" x14ac:dyDescent="0.25">
      <c r="A1271" t="s">
        <v>1025</v>
      </c>
      <c r="B1271">
        <v>1</v>
      </c>
      <c r="C1271" s="56">
        <v>42419</v>
      </c>
      <c r="D1271" t="s">
        <v>1153</v>
      </c>
      <c r="E1271" t="s">
        <v>5255</v>
      </c>
      <c r="G1271" t="s">
        <v>5256</v>
      </c>
      <c r="H1271" t="s">
        <v>1144</v>
      </c>
      <c r="I1271" t="s">
        <v>1144</v>
      </c>
      <c r="J1271" t="s">
        <v>1144</v>
      </c>
      <c r="K1271" t="s">
        <v>1144</v>
      </c>
      <c r="L1271">
        <v>6.94</v>
      </c>
      <c r="M1271">
        <v>20.22</v>
      </c>
      <c r="N1271">
        <v>0</v>
      </c>
      <c r="O1271" s="56">
        <v>0</v>
      </c>
      <c r="P1271" s="56">
        <v>0</v>
      </c>
      <c r="Q1271">
        <v>1</v>
      </c>
      <c r="R1271">
        <v>1</v>
      </c>
      <c r="S1271">
        <v>11</v>
      </c>
      <c r="T1271">
        <v>8</v>
      </c>
      <c r="U1271">
        <v>3</v>
      </c>
      <c r="V1271">
        <v>1</v>
      </c>
      <c r="X1271" t="s">
        <v>7755</v>
      </c>
      <c r="AA1271">
        <v>0</v>
      </c>
      <c r="AB1271">
        <v>0</v>
      </c>
      <c r="AC1271">
        <v>0</v>
      </c>
      <c r="AD1271">
        <v>0</v>
      </c>
      <c r="AE1271">
        <v>0</v>
      </c>
      <c r="AF1271">
        <v>0</v>
      </c>
      <c r="AG1271">
        <v>0</v>
      </c>
      <c r="AJ1271" s="56"/>
      <c r="AK1271" s="56"/>
      <c r="AL1271" s="56"/>
      <c r="AP1271" t="s">
        <v>1155</v>
      </c>
      <c r="AS1271" t="s">
        <v>1152</v>
      </c>
      <c r="AT1271">
        <v>1</v>
      </c>
      <c r="AV1271">
        <v>3</v>
      </c>
      <c r="AW1271">
        <v>2</v>
      </c>
      <c r="AX1271">
        <v>1</v>
      </c>
      <c r="AY1271" t="s">
        <v>1147</v>
      </c>
      <c r="AZ1271" t="s">
        <v>1147</v>
      </c>
      <c r="BA1271">
        <v>3</v>
      </c>
      <c r="BD1271">
        <v>1000000000</v>
      </c>
      <c r="BE1271">
        <v>6</v>
      </c>
      <c r="BF1271">
        <v>-1</v>
      </c>
      <c r="BG1271">
        <v>0</v>
      </c>
      <c r="BH1271">
        <v>0</v>
      </c>
      <c r="BI1271">
        <v>0</v>
      </c>
      <c r="BJ1271">
        <v>0</v>
      </c>
      <c r="BK1271">
        <v>0</v>
      </c>
      <c r="BL1271">
        <v>0</v>
      </c>
      <c r="BM1271">
        <v>6</v>
      </c>
      <c r="BN1271">
        <v>-1</v>
      </c>
      <c r="BO1271">
        <v>0</v>
      </c>
      <c r="BP1271">
        <v>0</v>
      </c>
      <c r="BR1271">
        <v>0</v>
      </c>
      <c r="BS1271">
        <v>1</v>
      </c>
      <c r="BX1271">
        <v>0</v>
      </c>
      <c r="BY1271">
        <v>20.82</v>
      </c>
      <c r="BZ1271">
        <v>0</v>
      </c>
      <c r="CA1271">
        <v>8.35</v>
      </c>
      <c r="CB1271">
        <v>0</v>
      </c>
      <c r="CC1271">
        <v>1</v>
      </c>
      <c r="CD1271" s="56">
        <v>42095</v>
      </c>
      <c r="CE1271" s="56">
        <v>42342</v>
      </c>
      <c r="CF1271" s="56">
        <v>42342</v>
      </c>
      <c r="CG1271" s="56">
        <v>42419</v>
      </c>
      <c r="CH1271" s="56"/>
      <c r="CI1271" s="56"/>
      <c r="CJ1271">
        <v>0</v>
      </c>
      <c r="CK1271">
        <v>0</v>
      </c>
      <c r="CL1271">
        <v>0</v>
      </c>
      <c r="CM1271">
        <v>0</v>
      </c>
      <c r="CN1271">
        <v>0</v>
      </c>
      <c r="CO1271">
        <v>0</v>
      </c>
      <c r="CP1271">
        <v>0.95</v>
      </c>
      <c r="CQ1271" t="s">
        <v>1154</v>
      </c>
      <c r="CR1271" t="s">
        <v>1153</v>
      </c>
      <c r="CS1271" t="s">
        <v>1725</v>
      </c>
      <c r="CT1271" t="s">
        <v>1397</v>
      </c>
      <c r="CU1271" t="s">
        <v>1396</v>
      </c>
      <c r="CV1271" t="s">
        <v>5257</v>
      </c>
      <c r="CW1271" t="s">
        <v>1727</v>
      </c>
      <c r="CX1271" t="s">
        <v>853</v>
      </c>
      <c r="DC1271" t="s">
        <v>1387</v>
      </c>
      <c r="DE1271" t="s">
        <v>1728</v>
      </c>
    </row>
    <row r="1272" spans="1:109" x14ac:dyDescent="0.25">
      <c r="A1272" t="s">
        <v>1025</v>
      </c>
      <c r="B1272">
        <v>2</v>
      </c>
      <c r="C1272" s="56">
        <v>42419</v>
      </c>
      <c r="D1272" t="s">
        <v>1153</v>
      </c>
      <c r="E1272" t="s">
        <v>5258</v>
      </c>
      <c r="G1272" t="s">
        <v>5259</v>
      </c>
      <c r="H1272" t="s">
        <v>1144</v>
      </c>
      <c r="I1272" t="s">
        <v>1144</v>
      </c>
      <c r="J1272" t="s">
        <v>1144</v>
      </c>
      <c r="K1272" t="s">
        <v>1144</v>
      </c>
      <c r="L1272">
        <v>4.4800000000000004</v>
      </c>
      <c r="M1272">
        <v>11.77</v>
      </c>
      <c r="N1272">
        <v>0</v>
      </c>
      <c r="O1272" s="56">
        <v>0</v>
      </c>
      <c r="P1272" s="56">
        <v>0</v>
      </c>
      <c r="Q1272">
        <v>1</v>
      </c>
      <c r="R1272">
        <v>1</v>
      </c>
      <c r="S1272">
        <v>11</v>
      </c>
      <c r="T1272">
        <v>8</v>
      </c>
      <c r="U1272">
        <v>3</v>
      </c>
      <c r="V1272">
        <v>1</v>
      </c>
      <c r="X1272" t="s">
        <v>7757</v>
      </c>
      <c r="AA1272">
        <v>0</v>
      </c>
      <c r="AB1272">
        <v>0</v>
      </c>
      <c r="AC1272">
        <v>0</v>
      </c>
      <c r="AD1272">
        <v>0</v>
      </c>
      <c r="AE1272">
        <v>0</v>
      </c>
      <c r="AF1272">
        <v>0</v>
      </c>
      <c r="AG1272">
        <v>0</v>
      </c>
      <c r="AJ1272" s="56"/>
      <c r="AK1272" s="56"/>
      <c r="AL1272" s="56"/>
      <c r="AP1272" t="s">
        <v>1155</v>
      </c>
      <c r="AR1272">
        <v>5</v>
      </c>
      <c r="AS1272" t="s">
        <v>1152</v>
      </c>
      <c r="AT1272">
        <v>1</v>
      </c>
      <c r="AV1272">
        <v>10</v>
      </c>
      <c r="AW1272">
        <v>7</v>
      </c>
      <c r="AX1272">
        <v>3</v>
      </c>
      <c r="AY1272" t="s">
        <v>1147</v>
      </c>
      <c r="AZ1272" t="s">
        <v>1147</v>
      </c>
      <c r="BA1272">
        <v>15</v>
      </c>
      <c r="BD1272">
        <v>1000000000</v>
      </c>
      <c r="BE1272">
        <v>15</v>
      </c>
      <c r="BF1272">
        <v>-0.5</v>
      </c>
      <c r="BG1272">
        <v>0</v>
      </c>
      <c r="BH1272">
        <v>0</v>
      </c>
      <c r="BI1272">
        <v>0</v>
      </c>
      <c r="BJ1272">
        <v>0</v>
      </c>
      <c r="BK1272">
        <v>0</v>
      </c>
      <c r="BL1272">
        <v>0</v>
      </c>
      <c r="BM1272">
        <v>15</v>
      </c>
      <c r="BN1272">
        <v>-0.5</v>
      </c>
      <c r="BO1272">
        <v>0</v>
      </c>
      <c r="BP1272">
        <v>0</v>
      </c>
      <c r="BR1272">
        <v>0</v>
      </c>
      <c r="BS1272">
        <v>3</v>
      </c>
      <c r="BX1272">
        <v>0</v>
      </c>
      <c r="BY1272">
        <v>22.4</v>
      </c>
      <c r="BZ1272">
        <v>0</v>
      </c>
      <c r="CA1272">
        <v>7.1</v>
      </c>
      <c r="CB1272">
        <v>0</v>
      </c>
      <c r="CC1272">
        <v>1</v>
      </c>
      <c r="CD1272" s="56">
        <v>42341</v>
      </c>
      <c r="CE1272" s="56">
        <v>42342</v>
      </c>
      <c r="CF1272" s="56">
        <v>42342</v>
      </c>
      <c r="CG1272" s="56">
        <v>42419</v>
      </c>
      <c r="CH1272" s="56"/>
      <c r="CI1272" s="56"/>
      <c r="CJ1272">
        <v>0</v>
      </c>
      <c r="CK1272">
        <v>0</v>
      </c>
      <c r="CL1272">
        <v>0</v>
      </c>
      <c r="CM1272">
        <v>0</v>
      </c>
      <c r="CN1272">
        <v>0</v>
      </c>
      <c r="CO1272">
        <v>0</v>
      </c>
      <c r="CP1272">
        <v>0.96</v>
      </c>
      <c r="CQ1272" t="s">
        <v>1154</v>
      </c>
      <c r="CR1272" t="s">
        <v>1153</v>
      </c>
      <c r="CS1272" t="s">
        <v>1748</v>
      </c>
      <c r="CT1272" t="s">
        <v>1397</v>
      </c>
      <c r="CU1272" t="s">
        <v>1396</v>
      </c>
      <c r="CV1272" t="s">
        <v>5260</v>
      </c>
      <c r="CW1272" t="s">
        <v>1727</v>
      </c>
      <c r="CX1272" t="s">
        <v>853</v>
      </c>
      <c r="DC1272" t="s">
        <v>1387</v>
      </c>
      <c r="DE1272" t="s">
        <v>1392</v>
      </c>
    </row>
    <row r="1273" spans="1:109" x14ac:dyDescent="0.25">
      <c r="A1273" t="s">
        <v>1025</v>
      </c>
      <c r="B1273">
        <v>2</v>
      </c>
      <c r="C1273" s="56">
        <v>42419</v>
      </c>
      <c r="D1273" t="s">
        <v>1153</v>
      </c>
      <c r="E1273" t="s">
        <v>5261</v>
      </c>
      <c r="G1273" t="s">
        <v>5262</v>
      </c>
      <c r="H1273" t="s">
        <v>1144</v>
      </c>
      <c r="I1273" t="s">
        <v>1144</v>
      </c>
      <c r="J1273" t="s">
        <v>1144</v>
      </c>
      <c r="K1273" t="s">
        <v>1144</v>
      </c>
      <c r="L1273">
        <v>7.45</v>
      </c>
      <c r="M1273">
        <v>18.579999999999998</v>
      </c>
      <c r="N1273">
        <v>0</v>
      </c>
      <c r="O1273" s="56">
        <v>0</v>
      </c>
      <c r="P1273" s="56">
        <v>0</v>
      </c>
      <c r="Q1273">
        <v>1</v>
      </c>
      <c r="R1273">
        <v>1</v>
      </c>
      <c r="S1273">
        <v>11</v>
      </c>
      <c r="T1273">
        <v>8</v>
      </c>
      <c r="U1273">
        <v>3</v>
      </c>
      <c r="V1273">
        <v>1</v>
      </c>
      <c r="W1273" t="s">
        <v>1156</v>
      </c>
      <c r="X1273" t="s">
        <v>7755</v>
      </c>
      <c r="AA1273">
        <v>0</v>
      </c>
      <c r="AB1273">
        <v>0</v>
      </c>
      <c r="AC1273">
        <v>0</v>
      </c>
      <c r="AD1273">
        <v>0</v>
      </c>
      <c r="AE1273">
        <v>0</v>
      </c>
      <c r="AF1273">
        <v>0</v>
      </c>
      <c r="AG1273">
        <v>0</v>
      </c>
      <c r="AJ1273" s="56"/>
      <c r="AK1273" s="56"/>
      <c r="AL1273" s="56"/>
      <c r="AM1273">
        <v>2</v>
      </c>
      <c r="AP1273" t="s">
        <v>1155</v>
      </c>
      <c r="AS1273" t="s">
        <v>1152</v>
      </c>
      <c r="AT1273">
        <v>1</v>
      </c>
      <c r="AV1273">
        <v>2</v>
      </c>
      <c r="AW1273">
        <v>2</v>
      </c>
      <c r="AX1273">
        <v>1</v>
      </c>
      <c r="AY1273" t="s">
        <v>1145</v>
      </c>
      <c r="AZ1273" t="s">
        <v>1145</v>
      </c>
      <c r="BA1273">
        <v>2</v>
      </c>
      <c r="BD1273">
        <v>1000000000</v>
      </c>
      <c r="BE1273">
        <v>2</v>
      </c>
      <c r="BF1273">
        <v>0</v>
      </c>
      <c r="BG1273">
        <v>0</v>
      </c>
      <c r="BH1273">
        <v>0</v>
      </c>
      <c r="BI1273">
        <v>0</v>
      </c>
      <c r="BJ1273">
        <v>0</v>
      </c>
      <c r="BK1273">
        <v>0</v>
      </c>
      <c r="BL1273">
        <v>0</v>
      </c>
      <c r="BM1273">
        <v>2</v>
      </c>
      <c r="BN1273">
        <v>0</v>
      </c>
      <c r="BO1273">
        <v>0</v>
      </c>
      <c r="BP1273">
        <v>0</v>
      </c>
      <c r="BR1273">
        <v>0</v>
      </c>
      <c r="BS1273">
        <v>1</v>
      </c>
      <c r="BX1273">
        <v>0</v>
      </c>
      <c r="BY1273">
        <v>0</v>
      </c>
      <c r="BZ1273">
        <v>0</v>
      </c>
      <c r="CA1273">
        <v>6.52</v>
      </c>
      <c r="CB1273">
        <v>0</v>
      </c>
      <c r="CC1273">
        <v>1</v>
      </c>
      <c r="CD1273" s="56">
        <v>42095</v>
      </c>
      <c r="CE1273" s="56">
        <v>42342</v>
      </c>
      <c r="CF1273" s="56">
        <v>42342</v>
      </c>
      <c r="CG1273" s="56">
        <v>42419</v>
      </c>
      <c r="CH1273" s="56"/>
      <c r="CI1273" s="56"/>
      <c r="CJ1273">
        <v>0</v>
      </c>
      <c r="CK1273">
        <v>0</v>
      </c>
      <c r="CL1273">
        <v>0</v>
      </c>
      <c r="CM1273">
        <v>0</v>
      </c>
      <c r="CN1273">
        <v>0.96</v>
      </c>
      <c r="CO1273">
        <v>0</v>
      </c>
      <c r="CP1273">
        <v>0</v>
      </c>
      <c r="CQ1273" t="s">
        <v>1154</v>
      </c>
      <c r="CR1273" t="s">
        <v>1153</v>
      </c>
      <c r="CS1273" t="s">
        <v>1748</v>
      </c>
      <c r="CT1273" t="s">
        <v>1397</v>
      </c>
      <c r="CU1273" t="s">
        <v>1396</v>
      </c>
      <c r="CV1273" t="s">
        <v>5263</v>
      </c>
      <c r="CW1273" t="s">
        <v>1727</v>
      </c>
      <c r="CX1273" t="s">
        <v>853</v>
      </c>
      <c r="DC1273" t="s">
        <v>1387</v>
      </c>
      <c r="DE1273" t="s">
        <v>1392</v>
      </c>
    </row>
    <row r="1274" spans="1:109" x14ac:dyDescent="0.25">
      <c r="A1274" t="s">
        <v>1025</v>
      </c>
      <c r="B1274">
        <v>2</v>
      </c>
      <c r="C1274" s="56">
        <v>42419</v>
      </c>
      <c r="D1274" t="s">
        <v>1153</v>
      </c>
      <c r="E1274" t="s">
        <v>5264</v>
      </c>
      <c r="G1274" t="s">
        <v>5265</v>
      </c>
      <c r="H1274" t="s">
        <v>1144</v>
      </c>
      <c r="I1274" t="s">
        <v>1144</v>
      </c>
      <c r="J1274" t="s">
        <v>1144</v>
      </c>
      <c r="K1274" t="s">
        <v>1144</v>
      </c>
      <c r="L1274">
        <v>4.71</v>
      </c>
      <c r="M1274">
        <v>14.95</v>
      </c>
      <c r="N1274">
        <v>0</v>
      </c>
      <c r="O1274" s="56">
        <v>0</v>
      </c>
      <c r="P1274" s="56">
        <v>0</v>
      </c>
      <c r="Q1274">
        <v>1</v>
      </c>
      <c r="R1274">
        <v>1</v>
      </c>
      <c r="S1274">
        <v>11</v>
      </c>
      <c r="T1274">
        <v>8</v>
      </c>
      <c r="U1274">
        <v>3</v>
      </c>
      <c r="V1274">
        <v>1</v>
      </c>
      <c r="X1274" t="s">
        <v>7755</v>
      </c>
      <c r="AA1274">
        <v>0</v>
      </c>
      <c r="AB1274">
        <v>0</v>
      </c>
      <c r="AC1274">
        <v>0</v>
      </c>
      <c r="AD1274">
        <v>0</v>
      </c>
      <c r="AE1274">
        <v>0</v>
      </c>
      <c r="AF1274">
        <v>0</v>
      </c>
      <c r="AG1274">
        <v>0</v>
      </c>
      <c r="AJ1274" s="56"/>
      <c r="AK1274" s="56"/>
      <c r="AL1274" s="56"/>
      <c r="AP1274" t="s">
        <v>1155</v>
      </c>
      <c r="AR1274">
        <v>5</v>
      </c>
      <c r="AS1274" t="s">
        <v>1152</v>
      </c>
      <c r="AT1274">
        <v>1</v>
      </c>
      <c r="AV1274">
        <v>10</v>
      </c>
      <c r="AW1274">
        <v>7</v>
      </c>
      <c r="AX1274">
        <v>3</v>
      </c>
      <c r="AY1274" t="s">
        <v>1147</v>
      </c>
      <c r="AZ1274" t="s">
        <v>1147</v>
      </c>
      <c r="BA1274">
        <v>10</v>
      </c>
      <c r="BD1274">
        <v>1000000000</v>
      </c>
      <c r="BE1274">
        <v>11</v>
      </c>
      <c r="BF1274">
        <v>-0.1</v>
      </c>
      <c r="BG1274">
        <v>0</v>
      </c>
      <c r="BH1274">
        <v>0</v>
      </c>
      <c r="BI1274">
        <v>0</v>
      </c>
      <c r="BJ1274">
        <v>0</v>
      </c>
      <c r="BK1274">
        <v>0</v>
      </c>
      <c r="BL1274">
        <v>0</v>
      </c>
      <c r="BM1274">
        <v>11</v>
      </c>
      <c r="BN1274">
        <v>-0.1</v>
      </c>
      <c r="BO1274">
        <v>0</v>
      </c>
      <c r="BP1274">
        <v>0</v>
      </c>
      <c r="BR1274">
        <v>0</v>
      </c>
      <c r="BS1274">
        <v>3</v>
      </c>
      <c r="BX1274">
        <v>0</v>
      </c>
      <c r="BY1274">
        <v>4.71</v>
      </c>
      <c r="BZ1274">
        <v>0</v>
      </c>
      <c r="CA1274">
        <v>9.49</v>
      </c>
      <c r="CB1274">
        <v>0</v>
      </c>
      <c r="CC1274">
        <v>1</v>
      </c>
      <c r="CD1274" s="56">
        <v>42095</v>
      </c>
      <c r="CE1274" s="56">
        <v>42342</v>
      </c>
      <c r="CF1274" s="56">
        <v>42342</v>
      </c>
      <c r="CG1274" s="56">
        <v>42419</v>
      </c>
      <c r="CH1274" s="56"/>
      <c r="CI1274" s="56"/>
      <c r="CJ1274">
        <v>0</v>
      </c>
      <c r="CK1274">
        <v>0</v>
      </c>
      <c r="CL1274">
        <v>0</v>
      </c>
      <c r="CM1274">
        <v>0</v>
      </c>
      <c r="CN1274">
        <v>0</v>
      </c>
      <c r="CO1274">
        <v>0</v>
      </c>
      <c r="CP1274">
        <v>0.96</v>
      </c>
      <c r="CQ1274" t="s">
        <v>1154</v>
      </c>
      <c r="CR1274" t="s">
        <v>1153</v>
      </c>
      <c r="CS1274" t="s">
        <v>1748</v>
      </c>
      <c r="CT1274" t="s">
        <v>1397</v>
      </c>
      <c r="CU1274" t="s">
        <v>1396</v>
      </c>
      <c r="CV1274" t="s">
        <v>5266</v>
      </c>
      <c r="CW1274" t="s">
        <v>1727</v>
      </c>
      <c r="CX1274" t="s">
        <v>853</v>
      </c>
      <c r="DC1274" t="s">
        <v>1387</v>
      </c>
      <c r="DE1274" t="s">
        <v>1392</v>
      </c>
    </row>
    <row r="1275" spans="1:109" x14ac:dyDescent="0.25">
      <c r="A1275" t="s">
        <v>1025</v>
      </c>
      <c r="B1275">
        <v>2</v>
      </c>
      <c r="C1275" s="56">
        <v>42419</v>
      </c>
      <c r="D1275" t="s">
        <v>1153</v>
      </c>
      <c r="E1275" t="s">
        <v>5267</v>
      </c>
      <c r="G1275" t="s">
        <v>5268</v>
      </c>
      <c r="H1275" t="s">
        <v>1144</v>
      </c>
      <c r="I1275" t="s">
        <v>1144</v>
      </c>
      <c r="J1275" t="s">
        <v>1144</v>
      </c>
      <c r="K1275" t="s">
        <v>1144</v>
      </c>
      <c r="L1275">
        <v>4.82</v>
      </c>
      <c r="M1275">
        <v>9.8000000000000007</v>
      </c>
      <c r="N1275">
        <v>0</v>
      </c>
      <c r="O1275" s="56">
        <v>0</v>
      </c>
      <c r="P1275" s="56">
        <v>0</v>
      </c>
      <c r="Q1275">
        <v>1</v>
      </c>
      <c r="R1275">
        <v>1</v>
      </c>
      <c r="S1275">
        <v>11</v>
      </c>
      <c r="T1275">
        <v>8</v>
      </c>
      <c r="U1275">
        <v>3</v>
      </c>
      <c r="V1275">
        <v>1</v>
      </c>
      <c r="X1275" t="s">
        <v>7755</v>
      </c>
      <c r="AA1275">
        <v>0</v>
      </c>
      <c r="AB1275">
        <v>0</v>
      </c>
      <c r="AC1275">
        <v>0</v>
      </c>
      <c r="AD1275">
        <v>0</v>
      </c>
      <c r="AE1275">
        <v>0</v>
      </c>
      <c r="AF1275">
        <v>0</v>
      </c>
      <c r="AG1275">
        <v>0</v>
      </c>
      <c r="AJ1275" s="56"/>
      <c r="AK1275" s="56"/>
      <c r="AL1275" s="56"/>
      <c r="AM1275">
        <v>1</v>
      </c>
      <c r="AP1275" t="s">
        <v>1155</v>
      </c>
      <c r="AS1275" t="s">
        <v>1152</v>
      </c>
      <c r="AT1275">
        <v>1</v>
      </c>
      <c r="AV1275">
        <v>2</v>
      </c>
      <c r="AW1275">
        <v>2</v>
      </c>
      <c r="AX1275">
        <v>1</v>
      </c>
      <c r="AY1275" t="s">
        <v>1147</v>
      </c>
      <c r="AZ1275" t="s">
        <v>1147</v>
      </c>
      <c r="BA1275">
        <v>2</v>
      </c>
      <c r="BD1275">
        <v>1000000000</v>
      </c>
      <c r="BE1275">
        <v>3</v>
      </c>
      <c r="BF1275">
        <v>-0.5</v>
      </c>
      <c r="BG1275">
        <v>0</v>
      </c>
      <c r="BH1275">
        <v>0</v>
      </c>
      <c r="BI1275">
        <v>0</v>
      </c>
      <c r="BJ1275">
        <v>0</v>
      </c>
      <c r="BK1275">
        <v>0</v>
      </c>
      <c r="BL1275">
        <v>0</v>
      </c>
      <c r="BM1275">
        <v>3</v>
      </c>
      <c r="BN1275">
        <v>-0.5</v>
      </c>
      <c r="BO1275">
        <v>0</v>
      </c>
      <c r="BP1275">
        <v>0</v>
      </c>
      <c r="BR1275">
        <v>0</v>
      </c>
      <c r="BS1275">
        <v>1</v>
      </c>
      <c r="BX1275">
        <v>0</v>
      </c>
      <c r="BY1275">
        <v>4.82</v>
      </c>
      <c r="BZ1275">
        <v>0</v>
      </c>
      <c r="CA1275">
        <v>4.51</v>
      </c>
      <c r="CB1275">
        <v>0</v>
      </c>
      <c r="CC1275">
        <v>1</v>
      </c>
      <c r="CD1275" s="56">
        <v>42095</v>
      </c>
      <c r="CE1275" s="56">
        <v>42342</v>
      </c>
      <c r="CF1275" s="56">
        <v>42342</v>
      </c>
      <c r="CG1275" s="56">
        <v>42419</v>
      </c>
      <c r="CH1275" s="56"/>
      <c r="CI1275" s="56"/>
      <c r="CJ1275">
        <v>0</v>
      </c>
      <c r="CK1275">
        <v>0</v>
      </c>
      <c r="CL1275">
        <v>0</v>
      </c>
      <c r="CM1275">
        <v>0</v>
      </c>
      <c r="CN1275">
        <v>0</v>
      </c>
      <c r="CO1275">
        <v>0</v>
      </c>
      <c r="CP1275">
        <v>0.96</v>
      </c>
      <c r="CQ1275" t="s">
        <v>1154</v>
      </c>
      <c r="CR1275" t="s">
        <v>1153</v>
      </c>
      <c r="CS1275" t="s">
        <v>1748</v>
      </c>
      <c r="CT1275" t="s">
        <v>1397</v>
      </c>
      <c r="CU1275" t="s">
        <v>1396</v>
      </c>
      <c r="CV1275" t="s">
        <v>5269</v>
      </c>
      <c r="CW1275" t="s">
        <v>1738</v>
      </c>
      <c r="CX1275" t="s">
        <v>853</v>
      </c>
      <c r="DC1275" t="s">
        <v>1387</v>
      </c>
      <c r="DE1275" t="s">
        <v>1392</v>
      </c>
    </row>
    <row r="1276" spans="1:109" x14ac:dyDescent="0.25">
      <c r="A1276" t="s">
        <v>1025</v>
      </c>
      <c r="B1276">
        <v>4</v>
      </c>
      <c r="C1276" s="56">
        <v>42419</v>
      </c>
      <c r="D1276" t="s">
        <v>1153</v>
      </c>
      <c r="E1276" t="s">
        <v>5270</v>
      </c>
      <c r="G1276" t="s">
        <v>5271</v>
      </c>
      <c r="H1276" t="s">
        <v>1144</v>
      </c>
      <c r="I1276" t="s">
        <v>1144</v>
      </c>
      <c r="J1276" t="s">
        <v>1144</v>
      </c>
      <c r="K1276" t="s">
        <v>1144</v>
      </c>
      <c r="L1276">
        <v>56.63</v>
      </c>
      <c r="M1276">
        <v>102.01</v>
      </c>
      <c r="N1276">
        <v>0</v>
      </c>
      <c r="O1276" s="56">
        <v>0</v>
      </c>
      <c r="P1276" s="56">
        <v>0</v>
      </c>
      <c r="Q1276">
        <v>1</v>
      </c>
      <c r="R1276">
        <v>15</v>
      </c>
      <c r="S1276">
        <v>22</v>
      </c>
      <c r="T1276">
        <v>12</v>
      </c>
      <c r="U1276">
        <v>10</v>
      </c>
      <c r="V1276">
        <v>1</v>
      </c>
      <c r="X1276" t="s">
        <v>7770</v>
      </c>
      <c r="AA1276">
        <v>0</v>
      </c>
      <c r="AB1276">
        <v>0</v>
      </c>
      <c r="AC1276">
        <v>0</v>
      </c>
      <c r="AD1276">
        <v>0</v>
      </c>
      <c r="AE1276">
        <v>0</v>
      </c>
      <c r="AF1276">
        <v>0</v>
      </c>
      <c r="AG1276">
        <v>0</v>
      </c>
      <c r="AJ1276" s="56"/>
      <c r="AK1276" s="56"/>
      <c r="AL1276" s="56"/>
      <c r="AP1276" t="s">
        <v>1155</v>
      </c>
      <c r="AS1276" t="s">
        <v>1152</v>
      </c>
      <c r="AT1276">
        <v>1</v>
      </c>
      <c r="AV1276">
        <v>0</v>
      </c>
      <c r="AW1276">
        <v>0</v>
      </c>
      <c r="AX1276">
        <v>0</v>
      </c>
      <c r="AY1276" t="s">
        <v>1388</v>
      </c>
      <c r="AZ1276" t="s">
        <v>1388</v>
      </c>
      <c r="BA1276">
        <v>3</v>
      </c>
      <c r="BD1276">
        <v>1000000000</v>
      </c>
      <c r="BE1276">
        <v>3</v>
      </c>
      <c r="BF1276">
        <v>0</v>
      </c>
      <c r="BG1276">
        <v>0</v>
      </c>
      <c r="BH1276">
        <v>0</v>
      </c>
      <c r="BI1276">
        <v>0</v>
      </c>
      <c r="BJ1276">
        <v>0</v>
      </c>
      <c r="BK1276">
        <v>0</v>
      </c>
      <c r="BL1276">
        <v>0</v>
      </c>
      <c r="BM1276">
        <v>3</v>
      </c>
      <c r="BN1276">
        <v>0</v>
      </c>
      <c r="BO1276">
        <v>0</v>
      </c>
      <c r="BP1276">
        <v>0</v>
      </c>
      <c r="BR1276">
        <v>0</v>
      </c>
      <c r="BS1276">
        <v>0</v>
      </c>
      <c r="BX1276">
        <v>0</v>
      </c>
      <c r="BY1276">
        <v>0</v>
      </c>
      <c r="BZ1276">
        <v>0</v>
      </c>
      <c r="CA1276">
        <v>0</v>
      </c>
      <c r="CB1276">
        <v>0</v>
      </c>
      <c r="CC1276">
        <v>1</v>
      </c>
      <c r="CD1276" s="56">
        <v>42095</v>
      </c>
      <c r="CE1276" s="56">
        <v>42265</v>
      </c>
      <c r="CF1276" s="56">
        <v>42265</v>
      </c>
      <c r="CG1276" s="56">
        <v>42419</v>
      </c>
      <c r="CH1276" s="56"/>
      <c r="CI1276" s="56"/>
      <c r="CJ1276">
        <v>0</v>
      </c>
      <c r="CK1276">
        <v>0</v>
      </c>
      <c r="CL1276">
        <v>0</v>
      </c>
      <c r="CM1276">
        <v>0</v>
      </c>
      <c r="CN1276">
        <v>0</v>
      </c>
      <c r="CO1276">
        <v>0</v>
      </c>
      <c r="CP1276">
        <v>0.98</v>
      </c>
      <c r="CQ1276" t="s">
        <v>1154</v>
      </c>
      <c r="CR1276" t="s">
        <v>1153</v>
      </c>
      <c r="CS1276" t="s">
        <v>5236</v>
      </c>
      <c r="CT1276" t="s">
        <v>1397</v>
      </c>
      <c r="CU1276" t="s">
        <v>5237</v>
      </c>
      <c r="CV1276" t="s">
        <v>5272</v>
      </c>
      <c r="CW1276" t="s">
        <v>5245</v>
      </c>
      <c r="CX1276" t="s">
        <v>853</v>
      </c>
      <c r="DC1276" t="s">
        <v>1387</v>
      </c>
      <c r="DE1276" t="s">
        <v>5241</v>
      </c>
    </row>
    <row r="1277" spans="1:109" x14ac:dyDescent="0.25">
      <c r="A1277" t="s">
        <v>1025</v>
      </c>
      <c r="B1277">
        <v>6</v>
      </c>
      <c r="C1277" s="56">
        <v>42419</v>
      </c>
      <c r="D1277" t="s">
        <v>1153</v>
      </c>
      <c r="E1277" t="s">
        <v>1648</v>
      </c>
      <c r="G1277" t="s">
        <v>5273</v>
      </c>
      <c r="H1277" t="s">
        <v>1144</v>
      </c>
      <c r="I1277" t="s">
        <v>1144</v>
      </c>
      <c r="J1277" t="s">
        <v>1144</v>
      </c>
      <c r="K1277" t="s">
        <v>1144</v>
      </c>
      <c r="L1277">
        <v>0.7</v>
      </c>
      <c r="M1277">
        <v>1.37</v>
      </c>
      <c r="N1277">
        <v>0</v>
      </c>
      <c r="O1277" s="56">
        <v>0</v>
      </c>
      <c r="P1277" s="56">
        <v>0</v>
      </c>
      <c r="Q1277">
        <v>1</v>
      </c>
      <c r="R1277">
        <v>1</v>
      </c>
      <c r="S1277">
        <v>11</v>
      </c>
      <c r="T1277">
        <v>8</v>
      </c>
      <c r="U1277">
        <v>3</v>
      </c>
      <c r="V1277">
        <v>1</v>
      </c>
      <c r="W1277" t="s">
        <v>1156</v>
      </c>
      <c r="X1277" t="s">
        <v>7755</v>
      </c>
      <c r="Y1277">
        <v>665</v>
      </c>
      <c r="AA1277">
        <v>0</v>
      </c>
      <c r="AB1277">
        <v>0</v>
      </c>
      <c r="AC1277">
        <v>0</v>
      </c>
      <c r="AD1277">
        <v>0</v>
      </c>
      <c r="AE1277">
        <v>0</v>
      </c>
      <c r="AF1277">
        <v>40</v>
      </c>
      <c r="AG1277">
        <v>0</v>
      </c>
      <c r="AJ1277" s="56"/>
      <c r="AK1277" s="56"/>
      <c r="AL1277" s="56"/>
      <c r="AP1277" t="s">
        <v>1155</v>
      </c>
      <c r="AR1277">
        <v>48</v>
      </c>
      <c r="AS1277" t="s">
        <v>1152</v>
      </c>
      <c r="AT1277">
        <v>1</v>
      </c>
      <c r="AV1277">
        <v>500</v>
      </c>
      <c r="AW1277">
        <v>333</v>
      </c>
      <c r="AX1277">
        <v>165</v>
      </c>
      <c r="AY1277" t="s">
        <v>1145</v>
      </c>
      <c r="AZ1277" t="s">
        <v>1145</v>
      </c>
      <c r="BA1277">
        <v>500</v>
      </c>
      <c r="BD1277">
        <v>1000000000</v>
      </c>
      <c r="BE1277">
        <v>204</v>
      </c>
      <c r="BF1277">
        <v>0.59</v>
      </c>
      <c r="BG1277">
        <v>0</v>
      </c>
      <c r="BH1277">
        <v>0</v>
      </c>
      <c r="BI1277">
        <v>0</v>
      </c>
      <c r="BJ1277">
        <v>0</v>
      </c>
      <c r="BK1277">
        <v>0</v>
      </c>
      <c r="BL1277">
        <v>0</v>
      </c>
      <c r="BM1277">
        <v>204</v>
      </c>
      <c r="BN1277">
        <v>0.59</v>
      </c>
      <c r="BO1277">
        <v>0</v>
      </c>
      <c r="BP1277">
        <v>0</v>
      </c>
      <c r="BR1277">
        <v>288</v>
      </c>
      <c r="BS1277">
        <v>136</v>
      </c>
      <c r="BX1277">
        <v>0</v>
      </c>
      <c r="BY1277">
        <v>0</v>
      </c>
      <c r="BZ1277">
        <v>0</v>
      </c>
      <c r="CA1277">
        <v>4.18</v>
      </c>
      <c r="CB1277">
        <v>0</v>
      </c>
      <c r="CC1277">
        <v>1</v>
      </c>
      <c r="CD1277" s="56">
        <v>42095</v>
      </c>
      <c r="CE1277" s="56">
        <v>42342</v>
      </c>
      <c r="CF1277" s="56">
        <v>42342</v>
      </c>
      <c r="CG1277" s="56">
        <v>42419</v>
      </c>
      <c r="CH1277" s="56"/>
      <c r="CI1277" s="56"/>
      <c r="CJ1277">
        <v>0.94</v>
      </c>
      <c r="CK1277">
        <v>6023</v>
      </c>
      <c r="CL1277">
        <v>0.14000000000000001</v>
      </c>
      <c r="CM1277">
        <v>0.48</v>
      </c>
      <c r="CN1277">
        <v>0.35</v>
      </c>
      <c r="CO1277">
        <v>0</v>
      </c>
      <c r="CP1277">
        <v>0</v>
      </c>
      <c r="CQ1277" t="s">
        <v>1154</v>
      </c>
      <c r="CR1277" t="s">
        <v>1153</v>
      </c>
      <c r="CS1277" t="s">
        <v>1395</v>
      </c>
      <c r="CT1277" t="s">
        <v>1397</v>
      </c>
      <c r="CU1277" t="s">
        <v>1396</v>
      </c>
      <c r="CV1277" t="s">
        <v>5274</v>
      </c>
      <c r="CW1277" t="s">
        <v>3462</v>
      </c>
      <c r="CX1277" t="s">
        <v>853</v>
      </c>
      <c r="DC1277" t="s">
        <v>1389</v>
      </c>
      <c r="DE1277" t="s">
        <v>1728</v>
      </c>
    </row>
    <row r="1278" spans="1:109" x14ac:dyDescent="0.25">
      <c r="A1278" t="s">
        <v>1025</v>
      </c>
      <c r="B1278">
        <v>6</v>
      </c>
      <c r="C1278" s="56">
        <v>42419</v>
      </c>
      <c r="D1278" t="s">
        <v>1153</v>
      </c>
      <c r="E1278" t="s">
        <v>5275</v>
      </c>
      <c r="G1278" t="s">
        <v>5276</v>
      </c>
      <c r="H1278" t="s">
        <v>1144</v>
      </c>
      <c r="I1278" t="s">
        <v>1144</v>
      </c>
      <c r="J1278" t="s">
        <v>1144</v>
      </c>
      <c r="K1278" t="s">
        <v>1144</v>
      </c>
      <c r="L1278">
        <v>51.09</v>
      </c>
      <c r="M1278">
        <v>97.79</v>
      </c>
      <c r="N1278">
        <v>0</v>
      </c>
      <c r="O1278" s="56">
        <v>0</v>
      </c>
      <c r="P1278" s="56">
        <v>0</v>
      </c>
      <c r="Q1278">
        <v>1</v>
      </c>
      <c r="R1278">
        <v>1</v>
      </c>
      <c r="S1278">
        <v>11</v>
      </c>
      <c r="T1278">
        <v>8</v>
      </c>
      <c r="U1278">
        <v>3</v>
      </c>
      <c r="V1278">
        <v>1</v>
      </c>
      <c r="X1278" t="s">
        <v>7767</v>
      </c>
      <c r="AA1278">
        <v>0</v>
      </c>
      <c r="AB1278">
        <v>0</v>
      </c>
      <c r="AC1278">
        <v>0</v>
      </c>
      <c r="AD1278">
        <v>0</v>
      </c>
      <c r="AE1278">
        <v>0</v>
      </c>
      <c r="AF1278">
        <v>2</v>
      </c>
      <c r="AG1278">
        <v>0</v>
      </c>
      <c r="AJ1278" s="56"/>
      <c r="AK1278" s="56"/>
      <c r="AL1278" s="56"/>
      <c r="AP1278" t="s">
        <v>1155</v>
      </c>
      <c r="AS1278" t="s">
        <v>1152</v>
      </c>
      <c r="AT1278">
        <v>1</v>
      </c>
      <c r="AV1278">
        <v>7</v>
      </c>
      <c r="AW1278">
        <v>5</v>
      </c>
      <c r="AX1278">
        <v>2</v>
      </c>
      <c r="AY1278" t="s">
        <v>1147</v>
      </c>
      <c r="AZ1278" t="s">
        <v>1147</v>
      </c>
      <c r="BA1278">
        <v>6</v>
      </c>
      <c r="BD1278">
        <v>1000000000</v>
      </c>
      <c r="BE1278">
        <v>8</v>
      </c>
      <c r="BF1278">
        <v>-0.14000000000000001</v>
      </c>
      <c r="BG1278">
        <v>0</v>
      </c>
      <c r="BH1278">
        <v>0</v>
      </c>
      <c r="BI1278">
        <v>0</v>
      </c>
      <c r="BJ1278">
        <v>0</v>
      </c>
      <c r="BK1278">
        <v>0</v>
      </c>
      <c r="BL1278">
        <v>0</v>
      </c>
      <c r="BM1278">
        <v>8</v>
      </c>
      <c r="BN1278">
        <v>-0.14000000000000001</v>
      </c>
      <c r="BO1278">
        <v>0</v>
      </c>
      <c r="BP1278">
        <v>0</v>
      </c>
      <c r="BR1278">
        <v>0</v>
      </c>
      <c r="BS1278">
        <v>2</v>
      </c>
      <c r="BX1278">
        <v>0</v>
      </c>
      <c r="BY1278">
        <v>51.09</v>
      </c>
      <c r="BZ1278">
        <v>0</v>
      </c>
      <c r="CA1278">
        <v>3.99</v>
      </c>
      <c r="CB1278">
        <v>0</v>
      </c>
      <c r="CC1278">
        <v>1</v>
      </c>
      <c r="CD1278" s="56">
        <v>42174</v>
      </c>
      <c r="CE1278" s="56">
        <v>42342</v>
      </c>
      <c r="CF1278" s="56">
        <v>42342</v>
      </c>
      <c r="CG1278" s="56">
        <v>42419</v>
      </c>
      <c r="CH1278" s="56"/>
      <c r="CI1278" s="56"/>
      <c r="CJ1278">
        <v>0.18</v>
      </c>
      <c r="CK1278">
        <v>0</v>
      </c>
      <c r="CL1278">
        <v>0.03</v>
      </c>
      <c r="CM1278">
        <v>0</v>
      </c>
      <c r="CN1278">
        <v>0</v>
      </c>
      <c r="CO1278">
        <v>0.53</v>
      </c>
      <c r="CP1278">
        <v>0.42</v>
      </c>
      <c r="CQ1278" t="s">
        <v>1154</v>
      </c>
      <c r="CR1278" t="s">
        <v>1153</v>
      </c>
      <c r="CS1278" t="s">
        <v>1395</v>
      </c>
      <c r="CT1278" t="s">
        <v>1397</v>
      </c>
      <c r="CU1278" t="s">
        <v>1396</v>
      </c>
      <c r="CV1278" t="s">
        <v>5277</v>
      </c>
      <c r="CW1278" t="s">
        <v>1391</v>
      </c>
      <c r="CX1278" t="s">
        <v>853</v>
      </c>
      <c r="DC1278" t="s">
        <v>1389</v>
      </c>
      <c r="DE1278" t="s">
        <v>1392</v>
      </c>
    </row>
    <row r="1279" spans="1:109" x14ac:dyDescent="0.25">
      <c r="A1279" t="s">
        <v>1025</v>
      </c>
      <c r="B1279">
        <v>2</v>
      </c>
      <c r="C1279" s="56">
        <v>42419</v>
      </c>
      <c r="D1279" t="s">
        <v>1153</v>
      </c>
      <c r="E1279" t="s">
        <v>5278</v>
      </c>
      <c r="G1279" t="s">
        <v>5279</v>
      </c>
      <c r="H1279" t="s">
        <v>1144</v>
      </c>
      <c r="I1279" t="s">
        <v>1144</v>
      </c>
      <c r="J1279" t="s">
        <v>1144</v>
      </c>
      <c r="K1279" t="s">
        <v>1144</v>
      </c>
      <c r="L1279">
        <v>1.84</v>
      </c>
      <c r="M1279">
        <v>4.26</v>
      </c>
      <c r="N1279">
        <v>0</v>
      </c>
      <c r="O1279" s="56">
        <v>0</v>
      </c>
      <c r="P1279" s="56">
        <v>0</v>
      </c>
      <c r="Q1279">
        <v>1</v>
      </c>
      <c r="R1279">
        <v>1</v>
      </c>
      <c r="S1279">
        <v>11</v>
      </c>
      <c r="T1279">
        <v>8</v>
      </c>
      <c r="U1279">
        <v>3</v>
      </c>
      <c r="V1279">
        <v>1</v>
      </c>
      <c r="X1279" t="s">
        <v>7757</v>
      </c>
      <c r="AA1279">
        <v>0</v>
      </c>
      <c r="AB1279">
        <v>0</v>
      </c>
      <c r="AC1279">
        <v>0</v>
      </c>
      <c r="AD1279">
        <v>0</v>
      </c>
      <c r="AE1279">
        <v>0</v>
      </c>
      <c r="AF1279">
        <v>0</v>
      </c>
      <c r="AG1279">
        <v>0</v>
      </c>
      <c r="AJ1279" s="56"/>
      <c r="AK1279" s="56"/>
      <c r="AL1279" s="56"/>
      <c r="AP1279" t="s">
        <v>1155</v>
      </c>
      <c r="AR1279">
        <v>5</v>
      </c>
      <c r="AS1279" t="s">
        <v>1152</v>
      </c>
      <c r="AT1279">
        <v>1</v>
      </c>
      <c r="AV1279">
        <v>11</v>
      </c>
      <c r="AW1279">
        <v>7</v>
      </c>
      <c r="AX1279">
        <v>4</v>
      </c>
      <c r="AY1279" t="s">
        <v>1147</v>
      </c>
      <c r="AZ1279" t="s">
        <v>1147</v>
      </c>
      <c r="BA1279">
        <v>17</v>
      </c>
      <c r="BD1279">
        <v>1000000000</v>
      </c>
      <c r="BE1279">
        <v>14</v>
      </c>
      <c r="BF1279">
        <v>-0.27</v>
      </c>
      <c r="BG1279">
        <v>0</v>
      </c>
      <c r="BH1279">
        <v>0</v>
      </c>
      <c r="BI1279">
        <v>0</v>
      </c>
      <c r="BJ1279">
        <v>0</v>
      </c>
      <c r="BK1279">
        <v>0</v>
      </c>
      <c r="BL1279">
        <v>0</v>
      </c>
      <c r="BM1279">
        <v>14</v>
      </c>
      <c r="BN1279">
        <v>-0.27</v>
      </c>
      <c r="BO1279">
        <v>0</v>
      </c>
      <c r="BP1279">
        <v>0</v>
      </c>
      <c r="BR1279">
        <v>0</v>
      </c>
      <c r="BS1279">
        <v>3</v>
      </c>
      <c r="BX1279">
        <v>0</v>
      </c>
      <c r="BY1279">
        <v>5.52</v>
      </c>
      <c r="BZ1279">
        <v>0</v>
      </c>
      <c r="CA1279">
        <v>5.74</v>
      </c>
      <c r="CB1279">
        <v>0</v>
      </c>
      <c r="CC1279">
        <v>1</v>
      </c>
      <c r="CD1279" s="56">
        <v>42341</v>
      </c>
      <c r="CE1279" s="56">
        <v>42342</v>
      </c>
      <c r="CF1279" s="56">
        <v>42342</v>
      </c>
      <c r="CG1279" s="56">
        <v>42419</v>
      </c>
      <c r="CH1279" s="56"/>
      <c r="CI1279" s="56"/>
      <c r="CJ1279">
        <v>0.01</v>
      </c>
      <c r="CK1279">
        <v>0</v>
      </c>
      <c r="CL1279">
        <v>0</v>
      </c>
      <c r="CM1279">
        <v>0</v>
      </c>
      <c r="CN1279">
        <v>0</v>
      </c>
      <c r="CO1279">
        <v>0</v>
      </c>
      <c r="CP1279">
        <v>0.96</v>
      </c>
      <c r="CQ1279" t="s">
        <v>1154</v>
      </c>
      <c r="CR1279" t="s">
        <v>1153</v>
      </c>
      <c r="CS1279" t="s">
        <v>1748</v>
      </c>
      <c r="CT1279" t="s">
        <v>1397</v>
      </c>
      <c r="CU1279" t="s">
        <v>1396</v>
      </c>
      <c r="CV1279" t="s">
        <v>5280</v>
      </c>
      <c r="CW1279" t="s">
        <v>1738</v>
      </c>
      <c r="CX1279" t="s">
        <v>853</v>
      </c>
      <c r="DC1279" t="s">
        <v>1387</v>
      </c>
      <c r="DE1279" t="s">
        <v>1392</v>
      </c>
    </row>
    <row r="1280" spans="1:109" x14ac:dyDescent="0.25">
      <c r="A1280" t="s">
        <v>1025</v>
      </c>
      <c r="B1280">
        <v>10</v>
      </c>
      <c r="C1280" s="56">
        <v>42419</v>
      </c>
      <c r="D1280" t="s">
        <v>1153</v>
      </c>
      <c r="E1280" t="s">
        <v>5281</v>
      </c>
      <c r="G1280" t="s">
        <v>5282</v>
      </c>
      <c r="H1280" t="s">
        <v>1144</v>
      </c>
      <c r="I1280" t="s">
        <v>1144</v>
      </c>
      <c r="J1280" t="s">
        <v>1144</v>
      </c>
      <c r="K1280" t="s">
        <v>1144</v>
      </c>
      <c r="L1280">
        <v>382.8</v>
      </c>
      <c r="M1280">
        <v>788.4</v>
      </c>
      <c r="N1280">
        <v>0</v>
      </c>
      <c r="O1280" s="56">
        <v>0</v>
      </c>
      <c r="P1280" s="56">
        <v>0</v>
      </c>
      <c r="Q1280">
        <v>1</v>
      </c>
      <c r="R1280">
        <v>1</v>
      </c>
      <c r="S1280">
        <v>11</v>
      </c>
      <c r="T1280">
        <v>8</v>
      </c>
      <c r="U1280">
        <v>3</v>
      </c>
      <c r="V1280">
        <v>1</v>
      </c>
      <c r="X1280" t="s">
        <v>7771</v>
      </c>
      <c r="AA1280">
        <v>0</v>
      </c>
      <c r="AB1280">
        <v>0</v>
      </c>
      <c r="AC1280">
        <v>0</v>
      </c>
      <c r="AD1280">
        <v>0</v>
      </c>
      <c r="AE1280">
        <v>0</v>
      </c>
      <c r="AF1280">
        <v>0</v>
      </c>
      <c r="AG1280">
        <v>0</v>
      </c>
      <c r="AJ1280" s="56"/>
      <c r="AK1280" s="56"/>
      <c r="AL1280" s="56"/>
      <c r="AP1280" t="s">
        <v>1155</v>
      </c>
      <c r="AS1280" t="s">
        <v>1152</v>
      </c>
      <c r="AT1280">
        <v>1</v>
      </c>
      <c r="AV1280">
        <v>0</v>
      </c>
      <c r="AW1280">
        <v>0</v>
      </c>
      <c r="AX1280">
        <v>0</v>
      </c>
      <c r="AY1280" t="s">
        <v>1388</v>
      </c>
      <c r="AZ1280" t="s">
        <v>1388</v>
      </c>
      <c r="BA1280">
        <v>30</v>
      </c>
      <c r="BD1280">
        <v>1000000000</v>
      </c>
      <c r="BE1280">
        <v>10</v>
      </c>
      <c r="BF1280">
        <v>0</v>
      </c>
      <c r="BG1280">
        <v>14</v>
      </c>
      <c r="BH1280">
        <v>0</v>
      </c>
      <c r="BI1280">
        <v>0</v>
      </c>
      <c r="BJ1280">
        <v>0</v>
      </c>
      <c r="BK1280">
        <v>0</v>
      </c>
      <c r="BL1280">
        <v>32</v>
      </c>
      <c r="BM1280">
        <v>56</v>
      </c>
      <c r="BN1280">
        <v>0</v>
      </c>
      <c r="BO1280">
        <v>0</v>
      </c>
      <c r="BP1280">
        <v>0</v>
      </c>
      <c r="BR1280">
        <v>0</v>
      </c>
      <c r="BS1280">
        <v>0</v>
      </c>
      <c r="BX1280">
        <v>0</v>
      </c>
      <c r="BY1280">
        <v>0</v>
      </c>
      <c r="BZ1280">
        <v>0</v>
      </c>
      <c r="CA1280">
        <v>0</v>
      </c>
      <c r="CB1280">
        <v>0</v>
      </c>
      <c r="CC1280">
        <v>1</v>
      </c>
      <c r="CD1280" s="56">
        <v>42402</v>
      </c>
      <c r="CE1280" s="56">
        <v>42402</v>
      </c>
      <c r="CF1280" s="56">
        <v>42402</v>
      </c>
      <c r="CG1280" s="56">
        <v>42479</v>
      </c>
      <c r="CH1280" s="56"/>
      <c r="CI1280" s="56"/>
      <c r="CJ1280">
        <v>0.84</v>
      </c>
      <c r="CK1280">
        <v>0</v>
      </c>
      <c r="CL1280">
        <v>0</v>
      </c>
      <c r="CM1280">
        <v>0</v>
      </c>
      <c r="CN1280">
        <v>0</v>
      </c>
      <c r="CO1280">
        <v>0</v>
      </c>
      <c r="CP1280">
        <v>0.3</v>
      </c>
      <c r="CQ1280" t="s">
        <v>1154</v>
      </c>
      <c r="CR1280" t="s">
        <v>1153</v>
      </c>
      <c r="CS1280" t="s">
        <v>3128</v>
      </c>
      <c r="CT1280" t="s">
        <v>1397</v>
      </c>
      <c r="CU1280" t="s">
        <v>1396</v>
      </c>
      <c r="CV1280" t="s">
        <v>861</v>
      </c>
      <c r="CW1280" t="s">
        <v>859</v>
      </c>
      <c r="CX1280" t="s">
        <v>853</v>
      </c>
      <c r="DC1280" t="s">
        <v>859</v>
      </c>
      <c r="DE1280" t="s">
        <v>1392</v>
      </c>
    </row>
    <row r="1281" spans="1:109" x14ac:dyDescent="0.25">
      <c r="A1281" t="s">
        <v>1025</v>
      </c>
      <c r="B1281">
        <v>1</v>
      </c>
      <c r="C1281" s="56">
        <v>42419</v>
      </c>
      <c r="D1281" t="s">
        <v>1153</v>
      </c>
      <c r="E1281" t="s">
        <v>5283</v>
      </c>
      <c r="G1281" t="s">
        <v>5284</v>
      </c>
      <c r="H1281" t="s">
        <v>1144</v>
      </c>
      <c r="I1281" t="s">
        <v>1144</v>
      </c>
      <c r="J1281" t="s">
        <v>1144</v>
      </c>
      <c r="K1281" t="s">
        <v>1144</v>
      </c>
      <c r="L1281">
        <v>10.92</v>
      </c>
      <c r="M1281">
        <v>22.1</v>
      </c>
      <c r="N1281">
        <v>0</v>
      </c>
      <c r="O1281" s="56">
        <v>0</v>
      </c>
      <c r="P1281" s="56">
        <v>0</v>
      </c>
      <c r="Q1281">
        <v>1</v>
      </c>
      <c r="R1281">
        <v>1</v>
      </c>
      <c r="S1281">
        <v>11</v>
      </c>
      <c r="T1281">
        <v>8</v>
      </c>
      <c r="U1281">
        <v>3</v>
      </c>
      <c r="V1281">
        <v>1</v>
      </c>
      <c r="X1281" t="s">
        <v>7755</v>
      </c>
      <c r="AA1281">
        <v>0</v>
      </c>
      <c r="AB1281">
        <v>0</v>
      </c>
      <c r="AC1281">
        <v>0</v>
      </c>
      <c r="AD1281">
        <v>0</v>
      </c>
      <c r="AE1281">
        <v>0</v>
      </c>
      <c r="AF1281">
        <v>0</v>
      </c>
      <c r="AG1281">
        <v>0</v>
      </c>
      <c r="AJ1281" s="56"/>
      <c r="AK1281" s="56"/>
      <c r="AL1281" s="56"/>
      <c r="AM1281">
        <v>2</v>
      </c>
      <c r="AP1281" t="s">
        <v>1155</v>
      </c>
      <c r="AS1281" t="s">
        <v>1152</v>
      </c>
      <c r="AT1281">
        <v>1</v>
      </c>
      <c r="AV1281">
        <v>2</v>
      </c>
      <c r="AW1281">
        <v>2</v>
      </c>
      <c r="AX1281">
        <v>1</v>
      </c>
      <c r="AY1281" t="s">
        <v>1147</v>
      </c>
      <c r="AZ1281" t="s">
        <v>1147</v>
      </c>
      <c r="BA1281">
        <v>2</v>
      </c>
      <c r="BD1281">
        <v>1000000000</v>
      </c>
      <c r="BE1281">
        <v>4</v>
      </c>
      <c r="BF1281">
        <v>-1</v>
      </c>
      <c r="BG1281">
        <v>0</v>
      </c>
      <c r="BH1281">
        <v>0</v>
      </c>
      <c r="BI1281">
        <v>0</v>
      </c>
      <c r="BJ1281">
        <v>0</v>
      </c>
      <c r="BK1281">
        <v>0</v>
      </c>
      <c r="BL1281">
        <v>0</v>
      </c>
      <c r="BM1281">
        <v>4</v>
      </c>
      <c r="BN1281">
        <v>-1</v>
      </c>
      <c r="BO1281">
        <v>0</v>
      </c>
      <c r="BP1281">
        <v>0</v>
      </c>
      <c r="BR1281">
        <v>0</v>
      </c>
      <c r="BS1281">
        <v>1</v>
      </c>
      <c r="BX1281">
        <v>0</v>
      </c>
      <c r="BY1281">
        <v>21.84</v>
      </c>
      <c r="BZ1281">
        <v>0</v>
      </c>
      <c r="CA1281">
        <v>4.47</v>
      </c>
      <c r="CB1281">
        <v>0</v>
      </c>
      <c r="CC1281">
        <v>1</v>
      </c>
      <c r="CD1281" s="56">
        <v>42095</v>
      </c>
      <c r="CE1281" s="56">
        <v>42342</v>
      </c>
      <c r="CF1281" s="56">
        <v>42342</v>
      </c>
      <c r="CG1281" s="56">
        <v>42419</v>
      </c>
      <c r="CH1281" s="56"/>
      <c r="CI1281" s="56"/>
      <c r="CJ1281">
        <v>0</v>
      </c>
      <c r="CK1281">
        <v>0</v>
      </c>
      <c r="CL1281">
        <v>0</v>
      </c>
      <c r="CM1281">
        <v>0</v>
      </c>
      <c r="CN1281">
        <v>0</v>
      </c>
      <c r="CO1281">
        <v>0</v>
      </c>
      <c r="CP1281">
        <v>0.95</v>
      </c>
      <c r="CQ1281" t="s">
        <v>1154</v>
      </c>
      <c r="CR1281" t="s">
        <v>1153</v>
      </c>
      <c r="CS1281" t="s">
        <v>1725</v>
      </c>
      <c r="CT1281" t="s">
        <v>1397</v>
      </c>
      <c r="CU1281" t="s">
        <v>1396</v>
      </c>
      <c r="CV1281" t="s">
        <v>5285</v>
      </c>
      <c r="CW1281" t="s">
        <v>1727</v>
      </c>
      <c r="CX1281" t="s">
        <v>853</v>
      </c>
      <c r="DC1281" t="s">
        <v>1387</v>
      </c>
      <c r="DE1281" t="s">
        <v>1728</v>
      </c>
    </row>
    <row r="1282" spans="1:109" x14ac:dyDescent="0.25">
      <c r="A1282" t="s">
        <v>1025</v>
      </c>
      <c r="B1282">
        <v>2</v>
      </c>
      <c r="C1282" s="56">
        <v>42419</v>
      </c>
      <c r="D1282" t="s">
        <v>1153</v>
      </c>
      <c r="E1282" t="s">
        <v>5286</v>
      </c>
      <c r="G1282" t="s">
        <v>5287</v>
      </c>
      <c r="H1282" t="s">
        <v>1144</v>
      </c>
      <c r="I1282" t="s">
        <v>1144</v>
      </c>
      <c r="J1282" t="s">
        <v>1144</v>
      </c>
      <c r="K1282" t="s">
        <v>1144</v>
      </c>
      <c r="L1282">
        <v>28.12</v>
      </c>
      <c r="M1282">
        <v>42.07</v>
      </c>
      <c r="N1282">
        <v>0</v>
      </c>
      <c r="O1282" s="56">
        <v>0</v>
      </c>
      <c r="P1282" s="56">
        <v>0</v>
      </c>
      <c r="Q1282">
        <v>1</v>
      </c>
      <c r="R1282">
        <v>1</v>
      </c>
      <c r="S1282">
        <v>11</v>
      </c>
      <c r="T1282">
        <v>8</v>
      </c>
      <c r="U1282">
        <v>3</v>
      </c>
      <c r="V1282">
        <v>1</v>
      </c>
      <c r="W1282" t="s">
        <v>1156</v>
      </c>
      <c r="X1282" t="s">
        <v>7659</v>
      </c>
      <c r="Y1282">
        <v>4</v>
      </c>
      <c r="AA1282">
        <v>0</v>
      </c>
      <c r="AB1282">
        <v>0</v>
      </c>
      <c r="AC1282">
        <v>0</v>
      </c>
      <c r="AD1282">
        <v>0</v>
      </c>
      <c r="AE1282">
        <v>0</v>
      </c>
      <c r="AF1282">
        <v>45</v>
      </c>
      <c r="AG1282">
        <v>0</v>
      </c>
      <c r="AH1282" t="s">
        <v>1833</v>
      </c>
      <c r="AJ1282" s="56"/>
      <c r="AK1282" s="56"/>
      <c r="AL1282" s="56"/>
      <c r="AM1282">
        <v>1</v>
      </c>
      <c r="AP1282" t="s">
        <v>1155</v>
      </c>
      <c r="AS1282" t="s">
        <v>1152</v>
      </c>
      <c r="AT1282">
        <v>1</v>
      </c>
      <c r="AV1282">
        <v>3</v>
      </c>
      <c r="AW1282">
        <v>2</v>
      </c>
      <c r="AX1282">
        <v>1</v>
      </c>
      <c r="AY1282" t="s">
        <v>1148</v>
      </c>
      <c r="AZ1282" t="s">
        <v>1148</v>
      </c>
      <c r="BA1282">
        <v>2</v>
      </c>
      <c r="BD1282">
        <v>1000000000</v>
      </c>
      <c r="BE1282">
        <v>3</v>
      </c>
      <c r="BF1282">
        <v>0</v>
      </c>
      <c r="BG1282">
        <v>0</v>
      </c>
      <c r="BH1282">
        <v>0</v>
      </c>
      <c r="BI1282">
        <v>0</v>
      </c>
      <c r="BJ1282">
        <v>0</v>
      </c>
      <c r="BK1282">
        <v>0</v>
      </c>
      <c r="BL1282">
        <v>0</v>
      </c>
      <c r="BM1282">
        <v>3</v>
      </c>
      <c r="BN1282">
        <v>0</v>
      </c>
      <c r="BO1282">
        <v>0</v>
      </c>
      <c r="BP1282">
        <v>0</v>
      </c>
      <c r="BR1282">
        <v>0</v>
      </c>
      <c r="BS1282">
        <v>1</v>
      </c>
      <c r="BX1282">
        <v>0</v>
      </c>
      <c r="BY1282">
        <v>0</v>
      </c>
      <c r="BZ1282">
        <v>0</v>
      </c>
      <c r="CA1282">
        <v>2.16</v>
      </c>
      <c r="CB1282">
        <v>0</v>
      </c>
      <c r="CC1282">
        <v>1</v>
      </c>
      <c r="CD1282" s="56">
        <v>42342</v>
      </c>
      <c r="CE1282" s="56">
        <v>42342</v>
      </c>
      <c r="CF1282" s="56">
        <v>42342</v>
      </c>
      <c r="CG1282" s="56">
        <v>42419</v>
      </c>
      <c r="CH1282" s="56"/>
      <c r="CI1282" s="56"/>
      <c r="CJ1282">
        <v>0.66</v>
      </c>
      <c r="CK1282">
        <v>1</v>
      </c>
      <c r="CL1282">
        <v>0.12</v>
      </c>
      <c r="CM1282">
        <v>0.43</v>
      </c>
      <c r="CN1282">
        <v>0</v>
      </c>
      <c r="CO1282">
        <v>0.42</v>
      </c>
      <c r="CP1282">
        <v>0</v>
      </c>
      <c r="CQ1282" t="s">
        <v>1154</v>
      </c>
      <c r="CR1282" t="s">
        <v>1153</v>
      </c>
      <c r="CS1282" t="s">
        <v>1748</v>
      </c>
      <c r="CT1282" t="s">
        <v>1397</v>
      </c>
      <c r="CU1282" t="s">
        <v>1396</v>
      </c>
      <c r="CV1282" t="s">
        <v>5288</v>
      </c>
      <c r="CW1282" t="s">
        <v>1738</v>
      </c>
      <c r="CX1282" t="s">
        <v>853</v>
      </c>
      <c r="DC1282" t="s">
        <v>1387</v>
      </c>
      <c r="DE1282" t="s">
        <v>1392</v>
      </c>
    </row>
    <row r="1283" spans="1:109" x14ac:dyDescent="0.25">
      <c r="A1283" t="s">
        <v>1025</v>
      </c>
      <c r="B1283">
        <v>2</v>
      </c>
      <c r="C1283" s="56">
        <v>42419</v>
      </c>
      <c r="D1283" t="s">
        <v>1153</v>
      </c>
      <c r="E1283" t="s">
        <v>5289</v>
      </c>
      <c r="G1283" t="s">
        <v>5290</v>
      </c>
      <c r="H1283" t="s">
        <v>1144</v>
      </c>
      <c r="I1283" t="s">
        <v>1144</v>
      </c>
      <c r="J1283" t="s">
        <v>1144</v>
      </c>
      <c r="K1283" t="s">
        <v>1144</v>
      </c>
      <c r="L1283">
        <v>2.88</v>
      </c>
      <c r="M1283">
        <v>6.69</v>
      </c>
      <c r="N1283">
        <v>0</v>
      </c>
      <c r="O1283" s="56">
        <v>0</v>
      </c>
      <c r="P1283" s="56">
        <v>0</v>
      </c>
      <c r="Q1283">
        <v>1</v>
      </c>
      <c r="R1283">
        <v>1</v>
      </c>
      <c r="S1283">
        <v>11</v>
      </c>
      <c r="T1283">
        <v>8</v>
      </c>
      <c r="U1283">
        <v>3</v>
      </c>
      <c r="V1283">
        <v>1</v>
      </c>
      <c r="X1283" t="s">
        <v>7757</v>
      </c>
      <c r="AA1283">
        <v>0</v>
      </c>
      <c r="AB1283">
        <v>0</v>
      </c>
      <c r="AC1283">
        <v>0</v>
      </c>
      <c r="AD1283">
        <v>0</v>
      </c>
      <c r="AE1283">
        <v>0</v>
      </c>
      <c r="AF1283">
        <v>0</v>
      </c>
      <c r="AG1283">
        <v>0</v>
      </c>
      <c r="AJ1283" s="56"/>
      <c r="AK1283" s="56"/>
      <c r="AL1283" s="56"/>
      <c r="AM1283">
        <v>4</v>
      </c>
      <c r="AP1283" t="s">
        <v>1155</v>
      </c>
      <c r="AR1283">
        <v>5</v>
      </c>
      <c r="AS1283" t="s">
        <v>1152</v>
      </c>
      <c r="AT1283">
        <v>1</v>
      </c>
      <c r="AV1283">
        <v>10</v>
      </c>
      <c r="AW1283">
        <v>7</v>
      </c>
      <c r="AX1283">
        <v>3</v>
      </c>
      <c r="AY1283" t="s">
        <v>1147</v>
      </c>
      <c r="AZ1283" t="s">
        <v>1147</v>
      </c>
      <c r="BA1283">
        <v>13</v>
      </c>
      <c r="BD1283">
        <v>1000000000</v>
      </c>
      <c r="BE1283">
        <v>12</v>
      </c>
      <c r="BF1283">
        <v>-0.2</v>
      </c>
      <c r="BG1283">
        <v>0</v>
      </c>
      <c r="BH1283">
        <v>0</v>
      </c>
      <c r="BI1283">
        <v>0</v>
      </c>
      <c r="BJ1283">
        <v>0</v>
      </c>
      <c r="BK1283">
        <v>0</v>
      </c>
      <c r="BL1283">
        <v>0</v>
      </c>
      <c r="BM1283">
        <v>12</v>
      </c>
      <c r="BN1283">
        <v>-0.2</v>
      </c>
      <c r="BO1283">
        <v>0</v>
      </c>
      <c r="BP1283">
        <v>0</v>
      </c>
      <c r="BR1283">
        <v>0</v>
      </c>
      <c r="BS1283">
        <v>3</v>
      </c>
      <c r="BT1283">
        <v>0</v>
      </c>
      <c r="BX1283">
        <v>0</v>
      </c>
      <c r="BY1283">
        <v>5.76</v>
      </c>
      <c r="BZ1283">
        <v>0</v>
      </c>
      <c r="CA1283">
        <v>5.77</v>
      </c>
      <c r="CB1283">
        <v>0</v>
      </c>
      <c r="CC1283">
        <v>1</v>
      </c>
      <c r="CD1283" s="56">
        <v>42341</v>
      </c>
      <c r="CE1283" s="56">
        <v>42342</v>
      </c>
      <c r="CF1283" s="56">
        <v>42342</v>
      </c>
      <c r="CG1283" s="56">
        <v>42419</v>
      </c>
      <c r="CH1283" s="56"/>
      <c r="CI1283" s="56"/>
      <c r="CJ1283">
        <v>0</v>
      </c>
      <c r="CK1283">
        <v>0</v>
      </c>
      <c r="CL1283">
        <v>0</v>
      </c>
      <c r="CM1283">
        <v>0</v>
      </c>
      <c r="CN1283">
        <v>0</v>
      </c>
      <c r="CO1283">
        <v>0</v>
      </c>
      <c r="CP1283">
        <v>0.96</v>
      </c>
      <c r="CQ1283" t="s">
        <v>1154</v>
      </c>
      <c r="CR1283" t="s">
        <v>1153</v>
      </c>
      <c r="CS1283" t="s">
        <v>1748</v>
      </c>
      <c r="CT1283" t="s">
        <v>1397</v>
      </c>
      <c r="CU1283" t="s">
        <v>1396</v>
      </c>
      <c r="CV1283" t="s">
        <v>5291</v>
      </c>
      <c r="CW1283" t="s">
        <v>1738</v>
      </c>
      <c r="CX1283" t="s">
        <v>853</v>
      </c>
      <c r="DC1283" t="s">
        <v>1387</v>
      </c>
      <c r="DE1283" t="s">
        <v>1392</v>
      </c>
    </row>
    <row r="1284" spans="1:109" x14ac:dyDescent="0.25">
      <c r="A1284" t="s">
        <v>1025</v>
      </c>
      <c r="B1284">
        <v>1</v>
      </c>
      <c r="C1284" s="56">
        <v>42419</v>
      </c>
      <c r="D1284" t="s">
        <v>1153</v>
      </c>
      <c r="E1284" t="s">
        <v>5292</v>
      </c>
      <c r="G1284" t="s">
        <v>5293</v>
      </c>
      <c r="H1284" t="s">
        <v>1144</v>
      </c>
      <c r="I1284" t="s">
        <v>1144</v>
      </c>
      <c r="J1284" t="s">
        <v>1144</v>
      </c>
      <c r="K1284" t="s">
        <v>1144</v>
      </c>
      <c r="L1284">
        <v>32.049999999999997</v>
      </c>
      <c r="M1284">
        <v>76.11</v>
      </c>
      <c r="N1284">
        <v>0</v>
      </c>
      <c r="O1284" s="56">
        <v>0</v>
      </c>
      <c r="P1284" s="56">
        <v>0</v>
      </c>
      <c r="Q1284">
        <v>1</v>
      </c>
      <c r="R1284">
        <v>1</v>
      </c>
      <c r="S1284">
        <v>11</v>
      </c>
      <c r="T1284">
        <v>8</v>
      </c>
      <c r="U1284">
        <v>3</v>
      </c>
      <c r="V1284">
        <v>1</v>
      </c>
      <c r="X1284" t="s">
        <v>7755</v>
      </c>
      <c r="AA1284">
        <v>0</v>
      </c>
      <c r="AB1284">
        <v>0</v>
      </c>
      <c r="AC1284">
        <v>0</v>
      </c>
      <c r="AD1284">
        <v>0</v>
      </c>
      <c r="AE1284">
        <v>0</v>
      </c>
      <c r="AF1284">
        <v>0</v>
      </c>
      <c r="AG1284">
        <v>0</v>
      </c>
      <c r="AJ1284" s="56"/>
      <c r="AK1284" s="56"/>
      <c r="AL1284" s="56"/>
      <c r="AP1284" t="s">
        <v>1155</v>
      </c>
      <c r="AS1284" t="s">
        <v>1152</v>
      </c>
      <c r="AT1284">
        <v>1</v>
      </c>
      <c r="AV1284">
        <v>1</v>
      </c>
      <c r="AW1284">
        <v>1</v>
      </c>
      <c r="AX1284">
        <v>0.5</v>
      </c>
      <c r="AY1284" t="s">
        <v>1147</v>
      </c>
      <c r="AZ1284" t="s">
        <v>1147</v>
      </c>
      <c r="BA1284">
        <v>1</v>
      </c>
      <c r="BD1284">
        <v>1000000000</v>
      </c>
      <c r="BE1284">
        <v>3</v>
      </c>
      <c r="BF1284">
        <v>-2</v>
      </c>
      <c r="BG1284">
        <v>0</v>
      </c>
      <c r="BH1284">
        <v>0</v>
      </c>
      <c r="BI1284">
        <v>0</v>
      </c>
      <c r="BJ1284">
        <v>0</v>
      </c>
      <c r="BK1284">
        <v>0</v>
      </c>
      <c r="BL1284">
        <v>0</v>
      </c>
      <c r="BM1284">
        <v>3</v>
      </c>
      <c r="BN1284">
        <v>-2</v>
      </c>
      <c r="BO1284">
        <v>0</v>
      </c>
      <c r="BP1284">
        <v>0</v>
      </c>
      <c r="BR1284">
        <v>0</v>
      </c>
      <c r="BS1284">
        <v>0</v>
      </c>
      <c r="BX1284">
        <v>0</v>
      </c>
      <c r="BY1284">
        <v>64.099999999999994</v>
      </c>
      <c r="BZ1284">
        <v>0</v>
      </c>
      <c r="CA1284">
        <v>6</v>
      </c>
      <c r="CB1284">
        <v>0</v>
      </c>
      <c r="CC1284">
        <v>1</v>
      </c>
      <c r="CD1284" s="56">
        <v>42095</v>
      </c>
      <c r="CE1284" s="56">
        <v>42342</v>
      </c>
      <c r="CF1284" s="56">
        <v>42342</v>
      </c>
      <c r="CG1284" s="56">
        <v>42419</v>
      </c>
      <c r="CH1284" s="56"/>
      <c r="CI1284" s="56"/>
      <c r="CJ1284">
        <v>0</v>
      </c>
      <c r="CK1284">
        <v>0</v>
      </c>
      <c r="CL1284">
        <v>0</v>
      </c>
      <c r="CM1284">
        <v>0</v>
      </c>
      <c r="CN1284">
        <v>0</v>
      </c>
      <c r="CO1284">
        <v>0</v>
      </c>
      <c r="CP1284">
        <v>0.95</v>
      </c>
      <c r="CQ1284" t="s">
        <v>1154</v>
      </c>
      <c r="CR1284" t="s">
        <v>1153</v>
      </c>
      <c r="CS1284" t="s">
        <v>1725</v>
      </c>
      <c r="CT1284" t="s">
        <v>1397</v>
      </c>
      <c r="CU1284" t="s">
        <v>1396</v>
      </c>
      <c r="CV1284" t="s">
        <v>5294</v>
      </c>
      <c r="CW1284" t="s">
        <v>2121</v>
      </c>
      <c r="CX1284" t="s">
        <v>853</v>
      </c>
      <c r="DC1284" t="s">
        <v>1387</v>
      </c>
      <c r="DE1284" t="s">
        <v>1728</v>
      </c>
    </row>
    <row r="1285" spans="1:109" x14ac:dyDescent="0.25">
      <c r="A1285" t="s">
        <v>1025</v>
      </c>
      <c r="B1285">
        <v>1</v>
      </c>
      <c r="C1285" s="56">
        <v>42419</v>
      </c>
      <c r="D1285" t="s">
        <v>1153</v>
      </c>
      <c r="E1285" t="s">
        <v>5295</v>
      </c>
      <c r="G1285" t="s">
        <v>5296</v>
      </c>
      <c r="H1285" t="s">
        <v>1144</v>
      </c>
      <c r="I1285" t="s">
        <v>1144</v>
      </c>
      <c r="J1285" t="s">
        <v>1144</v>
      </c>
      <c r="K1285" t="s">
        <v>1144</v>
      </c>
      <c r="L1285">
        <v>18.72</v>
      </c>
      <c r="M1285">
        <v>35.659999999999997</v>
      </c>
      <c r="N1285">
        <v>0</v>
      </c>
      <c r="O1285" s="56">
        <v>0</v>
      </c>
      <c r="P1285" s="56">
        <v>0</v>
      </c>
      <c r="Q1285">
        <v>1</v>
      </c>
      <c r="R1285">
        <v>1</v>
      </c>
      <c r="S1285">
        <v>11</v>
      </c>
      <c r="T1285">
        <v>8</v>
      </c>
      <c r="U1285">
        <v>3</v>
      </c>
      <c r="V1285">
        <v>1</v>
      </c>
      <c r="X1285" t="s">
        <v>7755</v>
      </c>
      <c r="AA1285">
        <v>0</v>
      </c>
      <c r="AB1285">
        <v>0</v>
      </c>
      <c r="AC1285">
        <v>0</v>
      </c>
      <c r="AD1285">
        <v>0</v>
      </c>
      <c r="AE1285">
        <v>0</v>
      </c>
      <c r="AF1285">
        <v>0</v>
      </c>
      <c r="AG1285">
        <v>0</v>
      </c>
      <c r="AJ1285" s="56"/>
      <c r="AK1285" s="56"/>
      <c r="AL1285" s="56"/>
      <c r="AP1285" t="s">
        <v>1155</v>
      </c>
      <c r="AS1285" t="s">
        <v>1152</v>
      </c>
      <c r="AT1285">
        <v>1</v>
      </c>
      <c r="AV1285">
        <v>0</v>
      </c>
      <c r="AW1285">
        <v>0</v>
      </c>
      <c r="AX1285">
        <v>0</v>
      </c>
      <c r="AY1285" t="s">
        <v>1388</v>
      </c>
      <c r="AZ1285" t="s">
        <v>1388</v>
      </c>
      <c r="BA1285">
        <v>0</v>
      </c>
      <c r="BD1285">
        <v>1000000000</v>
      </c>
      <c r="BE1285">
        <v>0</v>
      </c>
      <c r="BF1285">
        <v>0</v>
      </c>
      <c r="BG1285">
        <v>0</v>
      </c>
      <c r="BH1285">
        <v>0</v>
      </c>
      <c r="BI1285">
        <v>0</v>
      </c>
      <c r="BJ1285">
        <v>0</v>
      </c>
      <c r="BK1285">
        <v>0</v>
      </c>
      <c r="BL1285">
        <v>0</v>
      </c>
      <c r="BM1285">
        <v>0</v>
      </c>
      <c r="BN1285">
        <v>0</v>
      </c>
      <c r="BO1285">
        <v>0</v>
      </c>
      <c r="BP1285">
        <v>0</v>
      </c>
      <c r="BR1285">
        <v>0</v>
      </c>
      <c r="BS1285">
        <v>0</v>
      </c>
      <c r="BX1285">
        <v>0</v>
      </c>
      <c r="BY1285">
        <v>0</v>
      </c>
      <c r="BZ1285">
        <v>0</v>
      </c>
      <c r="CA1285">
        <v>0</v>
      </c>
      <c r="CB1285">
        <v>0</v>
      </c>
      <c r="CC1285">
        <v>1</v>
      </c>
      <c r="CD1285" s="56">
        <v>42095</v>
      </c>
      <c r="CE1285" s="56">
        <v>42342</v>
      </c>
      <c r="CF1285" s="56">
        <v>42342</v>
      </c>
      <c r="CG1285" s="56">
        <v>42419</v>
      </c>
      <c r="CH1285" s="56"/>
      <c r="CI1285" s="56"/>
      <c r="CJ1285">
        <v>1</v>
      </c>
      <c r="CK1285">
        <v>0</v>
      </c>
      <c r="CL1285">
        <v>0.95</v>
      </c>
      <c r="CM1285">
        <v>0</v>
      </c>
      <c r="CN1285">
        <v>0</v>
      </c>
      <c r="CO1285">
        <v>0</v>
      </c>
      <c r="CP1285">
        <v>0</v>
      </c>
      <c r="CQ1285" t="s">
        <v>1154</v>
      </c>
      <c r="CR1285" t="s">
        <v>1153</v>
      </c>
      <c r="CS1285" t="s">
        <v>1725</v>
      </c>
      <c r="CT1285" t="s">
        <v>1397</v>
      </c>
      <c r="CU1285" t="s">
        <v>1396</v>
      </c>
      <c r="CV1285" t="s">
        <v>5297</v>
      </c>
      <c r="CW1285" t="s">
        <v>2121</v>
      </c>
      <c r="CX1285" t="s">
        <v>853</v>
      </c>
      <c r="DC1285" t="s">
        <v>1387</v>
      </c>
      <c r="DE1285" t="s">
        <v>1728</v>
      </c>
    </row>
    <row r="1286" spans="1:109" x14ac:dyDescent="0.25">
      <c r="A1286" t="s">
        <v>1025</v>
      </c>
      <c r="B1286">
        <v>1</v>
      </c>
      <c r="C1286" s="56">
        <v>42419</v>
      </c>
      <c r="D1286" t="s">
        <v>1153</v>
      </c>
      <c r="E1286" t="s">
        <v>5298</v>
      </c>
      <c r="G1286" t="s">
        <v>5299</v>
      </c>
      <c r="H1286" t="s">
        <v>1144</v>
      </c>
      <c r="I1286" t="s">
        <v>1144</v>
      </c>
      <c r="J1286" t="s">
        <v>1144</v>
      </c>
      <c r="K1286" t="s">
        <v>1144</v>
      </c>
      <c r="L1286">
        <v>0.68</v>
      </c>
      <c r="M1286">
        <v>2.35</v>
      </c>
      <c r="N1286">
        <v>0</v>
      </c>
      <c r="O1286" s="56">
        <v>0</v>
      </c>
      <c r="P1286" s="56">
        <v>0</v>
      </c>
      <c r="Q1286">
        <v>1</v>
      </c>
      <c r="R1286">
        <v>1</v>
      </c>
      <c r="S1286">
        <v>11</v>
      </c>
      <c r="T1286">
        <v>8</v>
      </c>
      <c r="U1286">
        <v>3</v>
      </c>
      <c r="V1286">
        <v>1</v>
      </c>
      <c r="X1286" t="s">
        <v>7659</v>
      </c>
      <c r="AA1286">
        <v>0</v>
      </c>
      <c r="AB1286">
        <v>0</v>
      </c>
      <c r="AC1286">
        <v>0</v>
      </c>
      <c r="AD1286">
        <v>0</v>
      </c>
      <c r="AE1286">
        <v>0</v>
      </c>
      <c r="AF1286">
        <v>0</v>
      </c>
      <c r="AG1286">
        <v>0</v>
      </c>
      <c r="AJ1286" s="56"/>
      <c r="AK1286" s="56"/>
      <c r="AL1286" s="56"/>
      <c r="AP1286" t="s">
        <v>1155</v>
      </c>
      <c r="AR1286">
        <v>2</v>
      </c>
      <c r="AS1286" t="s">
        <v>1152</v>
      </c>
      <c r="AT1286">
        <v>1</v>
      </c>
      <c r="AV1286">
        <v>8</v>
      </c>
      <c r="AW1286">
        <v>5</v>
      </c>
      <c r="AX1286">
        <v>3</v>
      </c>
      <c r="AY1286" t="s">
        <v>1147</v>
      </c>
      <c r="AZ1286" t="s">
        <v>1147</v>
      </c>
      <c r="BA1286">
        <v>10</v>
      </c>
      <c r="BD1286">
        <v>1000000000</v>
      </c>
      <c r="BE1286">
        <v>10</v>
      </c>
      <c r="BF1286">
        <v>-0.25</v>
      </c>
      <c r="BG1286">
        <v>4</v>
      </c>
      <c r="BH1286">
        <v>0</v>
      </c>
      <c r="BI1286">
        <v>0</v>
      </c>
      <c r="BJ1286">
        <v>0</v>
      </c>
      <c r="BK1286">
        <v>0</v>
      </c>
      <c r="BL1286">
        <v>0</v>
      </c>
      <c r="BM1286">
        <v>14</v>
      </c>
      <c r="BN1286">
        <v>-0.75</v>
      </c>
      <c r="BO1286">
        <v>0</v>
      </c>
      <c r="BP1286">
        <v>0</v>
      </c>
      <c r="BR1286">
        <v>0</v>
      </c>
      <c r="BS1286">
        <v>2</v>
      </c>
      <c r="BX1286">
        <v>0</v>
      </c>
      <c r="BY1286">
        <v>1.36</v>
      </c>
      <c r="BZ1286">
        <v>0</v>
      </c>
      <c r="CA1286">
        <v>10.72</v>
      </c>
      <c r="CB1286">
        <v>0</v>
      </c>
      <c r="CC1286">
        <v>1</v>
      </c>
      <c r="CD1286" s="56">
        <v>42342</v>
      </c>
      <c r="CE1286" s="56">
        <v>42342</v>
      </c>
      <c r="CF1286" s="56">
        <v>42342</v>
      </c>
      <c r="CG1286" s="56">
        <v>42419</v>
      </c>
      <c r="CH1286" s="56"/>
      <c r="CI1286" s="56"/>
      <c r="CJ1286">
        <v>0.45</v>
      </c>
      <c r="CK1286">
        <v>0</v>
      </c>
      <c r="CL1286">
        <v>0</v>
      </c>
      <c r="CM1286">
        <v>0</v>
      </c>
      <c r="CN1286">
        <v>0.53</v>
      </c>
      <c r="CO1286">
        <v>0</v>
      </c>
      <c r="CP1286">
        <v>0.42</v>
      </c>
      <c r="CQ1286" t="s">
        <v>1154</v>
      </c>
      <c r="CR1286" t="s">
        <v>1153</v>
      </c>
      <c r="CS1286" t="s">
        <v>1725</v>
      </c>
      <c r="CT1286" t="s">
        <v>1397</v>
      </c>
      <c r="CU1286" t="s">
        <v>1396</v>
      </c>
      <c r="CV1286" t="s">
        <v>5300</v>
      </c>
      <c r="CW1286" t="s">
        <v>1727</v>
      </c>
      <c r="CX1286" t="s">
        <v>853</v>
      </c>
      <c r="DC1286" t="s">
        <v>1387</v>
      </c>
      <c r="DE1286" t="s">
        <v>1728</v>
      </c>
    </row>
    <row r="1287" spans="1:109" x14ac:dyDescent="0.25">
      <c r="A1287" t="s">
        <v>1025</v>
      </c>
      <c r="B1287">
        <v>6</v>
      </c>
      <c r="C1287" s="56">
        <v>42419</v>
      </c>
      <c r="D1287" t="s">
        <v>1153</v>
      </c>
      <c r="E1287" t="s">
        <v>5301</v>
      </c>
      <c r="G1287" t="s">
        <v>5302</v>
      </c>
      <c r="H1287" t="s">
        <v>1144</v>
      </c>
      <c r="I1287" t="s">
        <v>1144</v>
      </c>
      <c r="J1287" t="s">
        <v>1144</v>
      </c>
      <c r="K1287" t="s">
        <v>1144</v>
      </c>
      <c r="L1287">
        <v>26.88</v>
      </c>
      <c r="M1287">
        <v>51.84</v>
      </c>
      <c r="N1287">
        <v>0</v>
      </c>
      <c r="O1287" s="56">
        <v>0</v>
      </c>
      <c r="P1287" s="56">
        <v>0</v>
      </c>
      <c r="Q1287">
        <v>1</v>
      </c>
      <c r="R1287">
        <v>1</v>
      </c>
      <c r="S1287">
        <v>11</v>
      </c>
      <c r="T1287">
        <v>8</v>
      </c>
      <c r="U1287">
        <v>3</v>
      </c>
      <c r="V1287">
        <v>1</v>
      </c>
      <c r="X1287" t="s">
        <v>7755</v>
      </c>
      <c r="AA1287">
        <v>0</v>
      </c>
      <c r="AB1287">
        <v>0</v>
      </c>
      <c r="AC1287">
        <v>0</v>
      </c>
      <c r="AD1287">
        <v>0</v>
      </c>
      <c r="AE1287">
        <v>0</v>
      </c>
      <c r="AF1287">
        <v>2</v>
      </c>
      <c r="AG1287">
        <v>0</v>
      </c>
      <c r="AJ1287" s="56"/>
      <c r="AK1287" s="56"/>
      <c r="AL1287" s="56"/>
      <c r="AP1287" t="s">
        <v>1155</v>
      </c>
      <c r="AS1287" t="s">
        <v>1152</v>
      </c>
      <c r="AT1287">
        <v>1</v>
      </c>
      <c r="AV1287">
        <v>3</v>
      </c>
      <c r="AW1287">
        <v>2</v>
      </c>
      <c r="AX1287">
        <v>1</v>
      </c>
      <c r="AY1287" t="s">
        <v>1147</v>
      </c>
      <c r="AZ1287" t="s">
        <v>1147</v>
      </c>
      <c r="BA1287">
        <v>3</v>
      </c>
      <c r="BD1287">
        <v>1000000000</v>
      </c>
      <c r="BE1287">
        <v>4</v>
      </c>
      <c r="BF1287">
        <v>-0.33</v>
      </c>
      <c r="BG1287">
        <v>0</v>
      </c>
      <c r="BH1287">
        <v>0</v>
      </c>
      <c r="BI1287">
        <v>0</v>
      </c>
      <c r="BJ1287">
        <v>0</v>
      </c>
      <c r="BK1287">
        <v>0</v>
      </c>
      <c r="BL1287">
        <v>0</v>
      </c>
      <c r="BM1287">
        <v>4</v>
      </c>
      <c r="BN1287">
        <v>-0.33</v>
      </c>
      <c r="BO1287">
        <v>0</v>
      </c>
      <c r="BP1287">
        <v>0</v>
      </c>
      <c r="BR1287">
        <v>0</v>
      </c>
      <c r="BS1287">
        <v>1</v>
      </c>
      <c r="BX1287">
        <v>0</v>
      </c>
      <c r="BY1287">
        <v>26.88</v>
      </c>
      <c r="BZ1287">
        <v>0</v>
      </c>
      <c r="CA1287">
        <v>4.05</v>
      </c>
      <c r="CB1287">
        <v>0</v>
      </c>
      <c r="CC1287">
        <v>1</v>
      </c>
      <c r="CD1287" s="56">
        <v>42095</v>
      </c>
      <c r="CE1287" s="56">
        <v>42342</v>
      </c>
      <c r="CF1287" s="56">
        <v>42342</v>
      </c>
      <c r="CG1287" s="56">
        <v>42419</v>
      </c>
      <c r="CH1287" s="56"/>
      <c r="CI1287" s="56"/>
      <c r="CJ1287">
        <v>0.19</v>
      </c>
      <c r="CK1287">
        <v>0</v>
      </c>
      <c r="CL1287">
        <v>0.03</v>
      </c>
      <c r="CM1287">
        <v>0</v>
      </c>
      <c r="CN1287">
        <v>0</v>
      </c>
      <c r="CO1287">
        <v>0</v>
      </c>
      <c r="CP1287">
        <v>0.95</v>
      </c>
      <c r="CQ1287" t="s">
        <v>1154</v>
      </c>
      <c r="CR1287" t="s">
        <v>1153</v>
      </c>
      <c r="CS1287" t="s">
        <v>1395</v>
      </c>
      <c r="CT1287" t="s">
        <v>1397</v>
      </c>
      <c r="CU1287" t="s">
        <v>1396</v>
      </c>
      <c r="CV1287" t="s">
        <v>5303</v>
      </c>
      <c r="CW1287" t="s">
        <v>1742</v>
      </c>
      <c r="CX1287" t="s">
        <v>853</v>
      </c>
      <c r="DC1287" t="s">
        <v>1389</v>
      </c>
      <c r="DE1287" t="s">
        <v>1392</v>
      </c>
    </row>
    <row r="1288" spans="1:109" x14ac:dyDescent="0.25">
      <c r="A1288" t="s">
        <v>1025</v>
      </c>
      <c r="B1288">
        <v>6</v>
      </c>
      <c r="C1288" s="56">
        <v>42419</v>
      </c>
      <c r="D1288" t="s">
        <v>1153</v>
      </c>
      <c r="E1288" t="s">
        <v>5304</v>
      </c>
      <c r="G1288" t="s">
        <v>5305</v>
      </c>
      <c r="H1288" t="s">
        <v>1144</v>
      </c>
      <c r="I1288" t="s">
        <v>1144</v>
      </c>
      <c r="J1288" t="s">
        <v>1144</v>
      </c>
      <c r="K1288" t="s">
        <v>1144</v>
      </c>
      <c r="L1288">
        <v>40.94</v>
      </c>
      <c r="M1288">
        <v>81.430000000000007</v>
      </c>
      <c r="N1288">
        <v>0</v>
      </c>
      <c r="O1288" s="56">
        <v>0</v>
      </c>
      <c r="P1288" s="56">
        <v>0</v>
      </c>
      <c r="Q1288">
        <v>1</v>
      </c>
      <c r="R1288">
        <v>1</v>
      </c>
      <c r="S1288">
        <v>11</v>
      </c>
      <c r="T1288">
        <v>8</v>
      </c>
      <c r="U1288">
        <v>3</v>
      </c>
      <c r="V1288">
        <v>1</v>
      </c>
      <c r="X1288" t="s">
        <v>7755</v>
      </c>
      <c r="AA1288">
        <v>0</v>
      </c>
      <c r="AB1288">
        <v>0</v>
      </c>
      <c r="AC1288">
        <v>0</v>
      </c>
      <c r="AD1288">
        <v>0</v>
      </c>
      <c r="AE1288">
        <v>0</v>
      </c>
      <c r="AF1288">
        <v>0</v>
      </c>
      <c r="AG1288">
        <v>0</v>
      </c>
      <c r="AJ1288" s="56"/>
      <c r="AK1288" s="56"/>
      <c r="AL1288" s="56"/>
      <c r="AP1288" t="s">
        <v>1155</v>
      </c>
      <c r="AS1288" t="s">
        <v>1152</v>
      </c>
      <c r="AT1288">
        <v>1</v>
      </c>
      <c r="AV1288">
        <v>0</v>
      </c>
      <c r="AW1288">
        <v>0</v>
      </c>
      <c r="AX1288">
        <v>0</v>
      </c>
      <c r="AY1288" t="s">
        <v>1388</v>
      </c>
      <c r="AZ1288" t="s">
        <v>1388</v>
      </c>
      <c r="BA1288">
        <v>0</v>
      </c>
      <c r="BD1288">
        <v>1000000000</v>
      </c>
      <c r="BE1288">
        <v>4</v>
      </c>
      <c r="BF1288">
        <v>0</v>
      </c>
      <c r="BG1288">
        <v>0</v>
      </c>
      <c r="BH1288">
        <v>0</v>
      </c>
      <c r="BI1288">
        <v>0</v>
      </c>
      <c r="BJ1288">
        <v>0</v>
      </c>
      <c r="BK1288">
        <v>0</v>
      </c>
      <c r="BL1288">
        <v>0</v>
      </c>
      <c r="BM1288">
        <v>4</v>
      </c>
      <c r="BN1288">
        <v>0</v>
      </c>
      <c r="BO1288">
        <v>0</v>
      </c>
      <c r="BP1288">
        <v>0</v>
      </c>
      <c r="BR1288">
        <v>0</v>
      </c>
      <c r="BS1288">
        <v>0</v>
      </c>
      <c r="BX1288">
        <v>0</v>
      </c>
      <c r="BY1288">
        <v>0</v>
      </c>
      <c r="BZ1288">
        <v>0</v>
      </c>
      <c r="CA1288">
        <v>0</v>
      </c>
      <c r="CB1288">
        <v>0</v>
      </c>
      <c r="CC1288">
        <v>1</v>
      </c>
      <c r="CD1288" s="56">
        <v>42095</v>
      </c>
      <c r="CE1288" s="56">
        <v>42342</v>
      </c>
      <c r="CF1288" s="56">
        <v>42342</v>
      </c>
      <c r="CG1288" s="56">
        <v>42419</v>
      </c>
      <c r="CH1288" s="56"/>
      <c r="CI1288" s="56"/>
      <c r="CJ1288">
        <v>0.17</v>
      </c>
      <c r="CK1288">
        <v>0</v>
      </c>
      <c r="CL1288">
        <v>0.03</v>
      </c>
      <c r="CM1288">
        <v>0</v>
      </c>
      <c r="CN1288">
        <v>0</v>
      </c>
      <c r="CO1288">
        <v>0</v>
      </c>
      <c r="CP1288">
        <v>0.95</v>
      </c>
      <c r="CQ1288" t="s">
        <v>1154</v>
      </c>
      <c r="CR1288" t="s">
        <v>1153</v>
      </c>
      <c r="CS1288" t="s">
        <v>1395</v>
      </c>
      <c r="CT1288" t="s">
        <v>1397</v>
      </c>
      <c r="CU1288" t="s">
        <v>1396</v>
      </c>
      <c r="CV1288" t="s">
        <v>5306</v>
      </c>
      <c r="CW1288" t="s">
        <v>1157</v>
      </c>
      <c r="CX1288" t="s">
        <v>853</v>
      </c>
      <c r="DC1288" t="s">
        <v>1158</v>
      </c>
      <c r="DE1288" t="s">
        <v>1392</v>
      </c>
    </row>
    <row r="1289" spans="1:109" x14ac:dyDescent="0.25">
      <c r="A1289" t="s">
        <v>1025</v>
      </c>
      <c r="B1289">
        <v>2</v>
      </c>
      <c r="C1289" s="56">
        <v>42419</v>
      </c>
      <c r="D1289" t="s">
        <v>1153</v>
      </c>
      <c r="E1289" t="s">
        <v>5307</v>
      </c>
      <c r="G1289" t="s">
        <v>5308</v>
      </c>
      <c r="H1289" t="s">
        <v>1144</v>
      </c>
      <c r="I1289" t="s">
        <v>1144</v>
      </c>
      <c r="J1289" t="s">
        <v>1144</v>
      </c>
      <c r="K1289" t="s">
        <v>1144</v>
      </c>
      <c r="L1289">
        <v>26.09</v>
      </c>
      <c r="M1289">
        <v>55</v>
      </c>
      <c r="N1289">
        <v>0</v>
      </c>
      <c r="O1289" s="56">
        <v>0</v>
      </c>
      <c r="P1289" s="56">
        <v>0</v>
      </c>
      <c r="Q1289">
        <v>1</v>
      </c>
      <c r="R1289">
        <v>1</v>
      </c>
      <c r="S1289">
        <v>11</v>
      </c>
      <c r="T1289">
        <v>8</v>
      </c>
      <c r="U1289">
        <v>3</v>
      </c>
      <c r="V1289">
        <v>1</v>
      </c>
      <c r="W1289" t="s">
        <v>1156</v>
      </c>
      <c r="X1289" t="s">
        <v>7755</v>
      </c>
      <c r="AA1289">
        <v>0</v>
      </c>
      <c r="AB1289">
        <v>0</v>
      </c>
      <c r="AC1289">
        <v>0</v>
      </c>
      <c r="AD1289">
        <v>0</v>
      </c>
      <c r="AE1289">
        <v>0</v>
      </c>
      <c r="AF1289">
        <v>0</v>
      </c>
      <c r="AG1289">
        <v>0</v>
      </c>
      <c r="AJ1289" s="56"/>
      <c r="AK1289" s="56"/>
      <c r="AL1289" s="56"/>
      <c r="AM1289">
        <v>2</v>
      </c>
      <c r="AP1289" t="s">
        <v>1155</v>
      </c>
      <c r="AS1289" t="s">
        <v>1152</v>
      </c>
      <c r="AT1289">
        <v>1</v>
      </c>
      <c r="AV1289">
        <v>2</v>
      </c>
      <c r="AW1289">
        <v>2</v>
      </c>
      <c r="AX1289">
        <v>1</v>
      </c>
      <c r="AY1289" t="s">
        <v>1145</v>
      </c>
      <c r="AZ1289" t="s">
        <v>1145</v>
      </c>
      <c r="BA1289">
        <v>2</v>
      </c>
      <c r="BD1289">
        <v>1000000000</v>
      </c>
      <c r="BE1289">
        <v>2</v>
      </c>
      <c r="BF1289">
        <v>0</v>
      </c>
      <c r="BG1289">
        <v>0</v>
      </c>
      <c r="BH1289">
        <v>0</v>
      </c>
      <c r="BI1289">
        <v>0</v>
      </c>
      <c r="BJ1289">
        <v>0</v>
      </c>
      <c r="BK1289">
        <v>0</v>
      </c>
      <c r="BL1289">
        <v>0</v>
      </c>
      <c r="BM1289">
        <v>2</v>
      </c>
      <c r="BN1289">
        <v>0</v>
      </c>
      <c r="BO1289">
        <v>0</v>
      </c>
      <c r="BP1289">
        <v>0</v>
      </c>
      <c r="BR1289">
        <v>0</v>
      </c>
      <c r="BS1289">
        <v>1</v>
      </c>
      <c r="BX1289">
        <v>0</v>
      </c>
      <c r="BY1289">
        <v>0</v>
      </c>
      <c r="BZ1289">
        <v>0</v>
      </c>
      <c r="CA1289">
        <v>4.84</v>
      </c>
      <c r="CB1289">
        <v>0</v>
      </c>
      <c r="CC1289">
        <v>1</v>
      </c>
      <c r="CD1289" s="56">
        <v>42095</v>
      </c>
      <c r="CE1289" s="56">
        <v>42342</v>
      </c>
      <c r="CF1289" s="56">
        <v>42342</v>
      </c>
      <c r="CG1289" s="56">
        <v>42419</v>
      </c>
      <c r="CH1289" s="56"/>
      <c r="CI1289" s="56"/>
      <c r="CJ1289">
        <v>0</v>
      </c>
      <c r="CK1289">
        <v>0</v>
      </c>
      <c r="CL1289">
        <v>0</v>
      </c>
      <c r="CM1289">
        <v>0</v>
      </c>
      <c r="CN1289">
        <v>0.96</v>
      </c>
      <c r="CO1289">
        <v>0</v>
      </c>
      <c r="CP1289">
        <v>0</v>
      </c>
      <c r="CQ1289" t="s">
        <v>1154</v>
      </c>
      <c r="CR1289" t="s">
        <v>1153</v>
      </c>
      <c r="CS1289" t="s">
        <v>1748</v>
      </c>
      <c r="CT1289" t="s">
        <v>1397</v>
      </c>
      <c r="CU1289" t="s">
        <v>1396</v>
      </c>
      <c r="CV1289" t="s">
        <v>5309</v>
      </c>
      <c r="CW1289" t="s">
        <v>2121</v>
      </c>
      <c r="CX1289" t="s">
        <v>853</v>
      </c>
      <c r="DC1289" t="s">
        <v>1387</v>
      </c>
      <c r="DE1289" t="s">
        <v>1392</v>
      </c>
    </row>
    <row r="1290" spans="1:109" x14ac:dyDescent="0.25">
      <c r="A1290" t="s">
        <v>1025</v>
      </c>
      <c r="B1290">
        <v>2</v>
      </c>
      <c r="C1290" s="56">
        <v>42419</v>
      </c>
      <c r="D1290" t="s">
        <v>1153</v>
      </c>
      <c r="E1290" t="s">
        <v>5310</v>
      </c>
      <c r="G1290" t="s">
        <v>5311</v>
      </c>
      <c r="H1290" t="s">
        <v>1144</v>
      </c>
      <c r="I1290" t="s">
        <v>1144</v>
      </c>
      <c r="J1290" t="s">
        <v>1144</v>
      </c>
      <c r="K1290" t="s">
        <v>1144</v>
      </c>
      <c r="L1290">
        <v>33.22</v>
      </c>
      <c r="M1290">
        <v>66.83</v>
      </c>
      <c r="N1290">
        <v>0</v>
      </c>
      <c r="O1290" s="56">
        <v>0</v>
      </c>
      <c r="P1290" s="56">
        <v>0</v>
      </c>
      <c r="Q1290">
        <v>1</v>
      </c>
      <c r="R1290">
        <v>1</v>
      </c>
      <c r="S1290">
        <v>11</v>
      </c>
      <c r="T1290">
        <v>8</v>
      </c>
      <c r="U1290">
        <v>3</v>
      </c>
      <c r="V1290">
        <v>1</v>
      </c>
      <c r="X1290" t="s">
        <v>7659</v>
      </c>
      <c r="AA1290">
        <v>0</v>
      </c>
      <c r="AB1290">
        <v>0</v>
      </c>
      <c r="AC1290">
        <v>0</v>
      </c>
      <c r="AD1290">
        <v>0</v>
      </c>
      <c r="AE1290">
        <v>0</v>
      </c>
      <c r="AF1290">
        <v>0</v>
      </c>
      <c r="AG1290">
        <v>0</v>
      </c>
      <c r="AJ1290" s="56"/>
      <c r="AK1290" s="56"/>
      <c r="AL1290" s="56"/>
      <c r="AM1290">
        <v>1</v>
      </c>
      <c r="AP1290" t="s">
        <v>1155</v>
      </c>
      <c r="AS1290" t="s">
        <v>1152</v>
      </c>
      <c r="AT1290">
        <v>1</v>
      </c>
      <c r="AV1290">
        <v>1</v>
      </c>
      <c r="AW1290">
        <v>1</v>
      </c>
      <c r="AX1290">
        <v>0.5</v>
      </c>
      <c r="AY1290" t="s">
        <v>1147</v>
      </c>
      <c r="AZ1290" t="s">
        <v>1147</v>
      </c>
      <c r="BA1290">
        <v>2</v>
      </c>
      <c r="BD1290">
        <v>1000000000</v>
      </c>
      <c r="BE1290">
        <v>2</v>
      </c>
      <c r="BF1290">
        <v>-1</v>
      </c>
      <c r="BG1290">
        <v>0</v>
      </c>
      <c r="BH1290">
        <v>0</v>
      </c>
      <c r="BI1290">
        <v>0</v>
      </c>
      <c r="BJ1290">
        <v>0</v>
      </c>
      <c r="BK1290">
        <v>0</v>
      </c>
      <c r="BL1290">
        <v>0</v>
      </c>
      <c r="BM1290">
        <v>2</v>
      </c>
      <c r="BN1290">
        <v>-1</v>
      </c>
      <c r="BO1290">
        <v>0</v>
      </c>
      <c r="BP1290">
        <v>0</v>
      </c>
      <c r="BR1290">
        <v>0</v>
      </c>
      <c r="BS1290">
        <v>0</v>
      </c>
      <c r="BX1290">
        <v>0</v>
      </c>
      <c r="BY1290">
        <v>33.22</v>
      </c>
      <c r="BZ1290">
        <v>0</v>
      </c>
      <c r="CA1290">
        <v>4.41</v>
      </c>
      <c r="CB1290">
        <v>0</v>
      </c>
      <c r="CC1290">
        <v>1</v>
      </c>
      <c r="CD1290" s="56">
        <v>42342</v>
      </c>
      <c r="CE1290" s="56">
        <v>42342</v>
      </c>
      <c r="CF1290" s="56">
        <v>42342</v>
      </c>
      <c r="CG1290" s="56">
        <v>42419</v>
      </c>
      <c r="CH1290" s="56"/>
      <c r="CI1290" s="56"/>
      <c r="CJ1290">
        <v>0</v>
      </c>
      <c r="CK1290">
        <v>0</v>
      </c>
      <c r="CL1290">
        <v>0</v>
      </c>
      <c r="CM1290">
        <v>0</v>
      </c>
      <c r="CN1290">
        <v>0</v>
      </c>
      <c r="CO1290">
        <v>0</v>
      </c>
      <c r="CP1290">
        <v>0.96</v>
      </c>
      <c r="CQ1290" t="s">
        <v>1154</v>
      </c>
      <c r="CR1290" t="s">
        <v>1153</v>
      </c>
      <c r="CS1290" t="s">
        <v>1748</v>
      </c>
      <c r="CT1290" t="s">
        <v>1397</v>
      </c>
      <c r="CU1290" t="s">
        <v>1396</v>
      </c>
      <c r="CV1290" t="s">
        <v>5312</v>
      </c>
      <c r="CW1290" t="s">
        <v>1738</v>
      </c>
      <c r="CX1290" t="s">
        <v>853</v>
      </c>
      <c r="DC1290" t="s">
        <v>1387</v>
      </c>
      <c r="DE1290" t="s">
        <v>1392</v>
      </c>
    </row>
    <row r="1291" spans="1:109" x14ac:dyDescent="0.25">
      <c r="A1291" t="s">
        <v>1025</v>
      </c>
      <c r="B1291">
        <v>2</v>
      </c>
      <c r="C1291" s="56">
        <v>42419</v>
      </c>
      <c r="D1291" t="s">
        <v>1153</v>
      </c>
      <c r="E1291" t="s">
        <v>5313</v>
      </c>
      <c r="G1291" t="s">
        <v>5314</v>
      </c>
      <c r="H1291" t="s">
        <v>1144</v>
      </c>
      <c r="I1291" t="s">
        <v>1144</v>
      </c>
      <c r="J1291" t="s">
        <v>1144</v>
      </c>
      <c r="K1291" t="s">
        <v>1144</v>
      </c>
      <c r="L1291">
        <v>10.06</v>
      </c>
      <c r="M1291">
        <v>31.14</v>
      </c>
      <c r="N1291">
        <v>0</v>
      </c>
      <c r="O1291" s="56">
        <v>0</v>
      </c>
      <c r="P1291" s="56">
        <v>0</v>
      </c>
      <c r="Q1291">
        <v>1</v>
      </c>
      <c r="R1291">
        <v>1</v>
      </c>
      <c r="S1291">
        <v>11</v>
      </c>
      <c r="T1291">
        <v>8</v>
      </c>
      <c r="U1291">
        <v>3</v>
      </c>
      <c r="V1291">
        <v>1</v>
      </c>
      <c r="X1291" t="s">
        <v>7755</v>
      </c>
      <c r="AA1291">
        <v>0</v>
      </c>
      <c r="AB1291">
        <v>0</v>
      </c>
      <c r="AC1291">
        <v>0</v>
      </c>
      <c r="AD1291">
        <v>0</v>
      </c>
      <c r="AE1291">
        <v>0</v>
      </c>
      <c r="AF1291">
        <v>0</v>
      </c>
      <c r="AG1291">
        <v>0</v>
      </c>
      <c r="AJ1291" s="56"/>
      <c r="AK1291" s="56"/>
      <c r="AL1291" s="56"/>
      <c r="AM1291">
        <v>1</v>
      </c>
      <c r="AP1291" t="s">
        <v>1155</v>
      </c>
      <c r="AS1291" t="s">
        <v>1152</v>
      </c>
      <c r="AT1291">
        <v>1</v>
      </c>
      <c r="AV1291">
        <v>2</v>
      </c>
      <c r="AW1291">
        <v>2</v>
      </c>
      <c r="AX1291">
        <v>1</v>
      </c>
      <c r="AY1291" t="s">
        <v>1147</v>
      </c>
      <c r="AZ1291" t="s">
        <v>1147</v>
      </c>
      <c r="BA1291">
        <v>2</v>
      </c>
      <c r="BD1291">
        <v>1000000000</v>
      </c>
      <c r="BE1291">
        <v>3</v>
      </c>
      <c r="BF1291">
        <v>-0.5</v>
      </c>
      <c r="BG1291">
        <v>0</v>
      </c>
      <c r="BH1291">
        <v>0</v>
      </c>
      <c r="BI1291">
        <v>0</v>
      </c>
      <c r="BJ1291">
        <v>0</v>
      </c>
      <c r="BK1291">
        <v>0</v>
      </c>
      <c r="BL1291">
        <v>0</v>
      </c>
      <c r="BM1291">
        <v>3</v>
      </c>
      <c r="BN1291">
        <v>-0.5</v>
      </c>
      <c r="BO1291">
        <v>0</v>
      </c>
      <c r="BP1291">
        <v>0</v>
      </c>
      <c r="BR1291">
        <v>0</v>
      </c>
      <c r="BS1291">
        <v>1</v>
      </c>
      <c r="BX1291">
        <v>0</v>
      </c>
      <c r="BY1291">
        <v>10.06</v>
      </c>
      <c r="BZ1291">
        <v>0</v>
      </c>
      <c r="CA1291">
        <v>9.14</v>
      </c>
      <c r="CB1291">
        <v>0</v>
      </c>
      <c r="CC1291">
        <v>1</v>
      </c>
      <c r="CD1291" s="56">
        <v>42095</v>
      </c>
      <c r="CE1291" s="56">
        <v>42342</v>
      </c>
      <c r="CF1291" s="56">
        <v>42342</v>
      </c>
      <c r="CG1291" s="56">
        <v>42419</v>
      </c>
      <c r="CH1291" s="56"/>
      <c r="CI1291" s="56"/>
      <c r="CJ1291">
        <v>0</v>
      </c>
      <c r="CK1291">
        <v>0</v>
      </c>
      <c r="CL1291">
        <v>0</v>
      </c>
      <c r="CM1291">
        <v>0</v>
      </c>
      <c r="CN1291">
        <v>0</v>
      </c>
      <c r="CO1291">
        <v>0</v>
      </c>
      <c r="CP1291">
        <v>0.96</v>
      </c>
      <c r="CQ1291" t="s">
        <v>1154</v>
      </c>
      <c r="CR1291" t="s">
        <v>1153</v>
      </c>
      <c r="CS1291" t="s">
        <v>1748</v>
      </c>
      <c r="CT1291" t="s">
        <v>1397</v>
      </c>
      <c r="CU1291" t="s">
        <v>1396</v>
      </c>
      <c r="CV1291" t="s">
        <v>5315</v>
      </c>
      <c r="CW1291" t="s">
        <v>1738</v>
      </c>
      <c r="CX1291" t="s">
        <v>853</v>
      </c>
      <c r="DC1291" t="s">
        <v>1387</v>
      </c>
      <c r="DE1291" t="s">
        <v>1392</v>
      </c>
    </row>
    <row r="1292" spans="1:109" x14ac:dyDescent="0.25">
      <c r="A1292" t="s">
        <v>1025</v>
      </c>
      <c r="B1292">
        <v>1</v>
      </c>
      <c r="C1292" s="56">
        <v>42419</v>
      </c>
      <c r="D1292" t="s">
        <v>1153</v>
      </c>
      <c r="E1292" t="s">
        <v>5316</v>
      </c>
      <c r="G1292" t="s">
        <v>5317</v>
      </c>
      <c r="H1292" t="s">
        <v>1144</v>
      </c>
      <c r="I1292" t="s">
        <v>1144</v>
      </c>
      <c r="J1292" t="s">
        <v>1144</v>
      </c>
      <c r="K1292" t="s">
        <v>1144</v>
      </c>
      <c r="L1292">
        <v>0.97</v>
      </c>
      <c r="M1292">
        <v>3.86</v>
      </c>
      <c r="N1292">
        <v>0</v>
      </c>
      <c r="O1292" s="56">
        <v>0</v>
      </c>
      <c r="P1292" s="56">
        <v>0</v>
      </c>
      <c r="Q1292">
        <v>1</v>
      </c>
      <c r="R1292">
        <v>1</v>
      </c>
      <c r="S1292">
        <v>11</v>
      </c>
      <c r="T1292">
        <v>8</v>
      </c>
      <c r="U1292">
        <v>3</v>
      </c>
      <c r="V1292">
        <v>1</v>
      </c>
      <c r="X1292" t="s">
        <v>7755</v>
      </c>
      <c r="AA1292">
        <v>0</v>
      </c>
      <c r="AB1292">
        <v>0</v>
      </c>
      <c r="AC1292">
        <v>0</v>
      </c>
      <c r="AD1292">
        <v>0</v>
      </c>
      <c r="AE1292">
        <v>0</v>
      </c>
      <c r="AF1292">
        <v>0</v>
      </c>
      <c r="AG1292">
        <v>0</v>
      </c>
      <c r="AJ1292" s="56"/>
      <c r="AK1292" s="56"/>
      <c r="AL1292" s="56"/>
      <c r="AP1292" t="s">
        <v>1155</v>
      </c>
      <c r="AS1292" t="s">
        <v>1152</v>
      </c>
      <c r="AT1292">
        <v>1</v>
      </c>
      <c r="AV1292">
        <v>0</v>
      </c>
      <c r="AW1292">
        <v>0</v>
      </c>
      <c r="AX1292">
        <v>0</v>
      </c>
      <c r="AY1292" t="s">
        <v>1388</v>
      </c>
      <c r="AZ1292" t="s">
        <v>1388</v>
      </c>
      <c r="BA1292">
        <v>0</v>
      </c>
      <c r="BD1292">
        <v>1000000000</v>
      </c>
      <c r="BE1292">
        <v>5</v>
      </c>
      <c r="BF1292">
        <v>0</v>
      </c>
      <c r="BG1292">
        <v>0</v>
      </c>
      <c r="BH1292">
        <v>0</v>
      </c>
      <c r="BI1292">
        <v>0</v>
      </c>
      <c r="BJ1292">
        <v>0</v>
      </c>
      <c r="BK1292">
        <v>0</v>
      </c>
      <c r="BL1292">
        <v>0</v>
      </c>
      <c r="BM1292">
        <v>5</v>
      </c>
      <c r="BN1292">
        <v>0</v>
      </c>
      <c r="BO1292">
        <v>0</v>
      </c>
      <c r="BP1292">
        <v>0</v>
      </c>
      <c r="BR1292">
        <v>0</v>
      </c>
      <c r="BS1292">
        <v>0</v>
      </c>
      <c r="BX1292">
        <v>0</v>
      </c>
      <c r="BY1292">
        <v>0</v>
      </c>
      <c r="BZ1292">
        <v>0</v>
      </c>
      <c r="CA1292">
        <v>0</v>
      </c>
      <c r="CB1292">
        <v>0</v>
      </c>
      <c r="CC1292">
        <v>1</v>
      </c>
      <c r="CD1292" s="56">
        <v>42095</v>
      </c>
      <c r="CE1292" s="56">
        <v>42342</v>
      </c>
      <c r="CF1292" s="56">
        <v>42342</v>
      </c>
      <c r="CG1292" s="56">
        <v>42419</v>
      </c>
      <c r="CH1292" s="56"/>
      <c r="CI1292" s="56"/>
      <c r="CJ1292">
        <v>0</v>
      </c>
      <c r="CK1292">
        <v>0</v>
      </c>
      <c r="CL1292">
        <v>0</v>
      </c>
      <c r="CM1292">
        <v>0</v>
      </c>
      <c r="CN1292">
        <v>0</v>
      </c>
      <c r="CO1292">
        <v>0</v>
      </c>
      <c r="CP1292">
        <v>0.95</v>
      </c>
      <c r="CQ1292" t="s">
        <v>1154</v>
      </c>
      <c r="CR1292" t="s">
        <v>1153</v>
      </c>
      <c r="CS1292" t="s">
        <v>1725</v>
      </c>
      <c r="CT1292" t="s">
        <v>1397</v>
      </c>
      <c r="CU1292" t="s">
        <v>1396</v>
      </c>
      <c r="CV1292" t="s">
        <v>5318</v>
      </c>
      <c r="CW1292" t="s">
        <v>1738</v>
      </c>
      <c r="CX1292" t="s">
        <v>853</v>
      </c>
      <c r="DC1292" t="s">
        <v>1387</v>
      </c>
      <c r="DE1292" t="s">
        <v>1728</v>
      </c>
    </row>
    <row r="1293" spans="1:109" x14ac:dyDescent="0.25">
      <c r="A1293" t="s">
        <v>1025</v>
      </c>
      <c r="B1293">
        <v>2</v>
      </c>
      <c r="C1293" s="56">
        <v>42419</v>
      </c>
      <c r="D1293" t="s">
        <v>1153</v>
      </c>
      <c r="E1293" t="s">
        <v>5319</v>
      </c>
      <c r="G1293" t="s">
        <v>5320</v>
      </c>
      <c r="H1293" t="s">
        <v>1144</v>
      </c>
      <c r="I1293" t="s">
        <v>1144</v>
      </c>
      <c r="J1293" t="s">
        <v>1144</v>
      </c>
      <c r="K1293" t="s">
        <v>1144</v>
      </c>
      <c r="L1293">
        <v>1.24</v>
      </c>
      <c r="M1293">
        <v>4.0599999999999996</v>
      </c>
      <c r="N1293">
        <v>0</v>
      </c>
      <c r="O1293" s="56">
        <v>0</v>
      </c>
      <c r="P1293" s="56">
        <v>0</v>
      </c>
      <c r="Q1293">
        <v>1</v>
      </c>
      <c r="R1293">
        <v>1</v>
      </c>
      <c r="S1293">
        <v>11</v>
      </c>
      <c r="T1293">
        <v>8</v>
      </c>
      <c r="U1293">
        <v>3</v>
      </c>
      <c r="V1293">
        <v>1</v>
      </c>
      <c r="X1293" t="s">
        <v>7659</v>
      </c>
      <c r="AA1293">
        <v>0</v>
      </c>
      <c r="AB1293">
        <v>0</v>
      </c>
      <c r="AC1293">
        <v>0</v>
      </c>
      <c r="AD1293">
        <v>0</v>
      </c>
      <c r="AE1293">
        <v>0</v>
      </c>
      <c r="AF1293">
        <v>0</v>
      </c>
      <c r="AG1293">
        <v>0</v>
      </c>
      <c r="AJ1293" s="56"/>
      <c r="AK1293" s="56"/>
      <c r="AL1293" s="56"/>
      <c r="AP1293" t="s">
        <v>1155</v>
      </c>
      <c r="AR1293">
        <v>5</v>
      </c>
      <c r="AS1293" t="s">
        <v>1152</v>
      </c>
      <c r="AT1293">
        <v>1</v>
      </c>
      <c r="AV1293">
        <v>21</v>
      </c>
      <c r="AW1293">
        <v>14</v>
      </c>
      <c r="AX1293">
        <v>7</v>
      </c>
      <c r="AY1293" t="s">
        <v>1147</v>
      </c>
      <c r="AZ1293" t="s">
        <v>1147</v>
      </c>
      <c r="BA1293">
        <v>30</v>
      </c>
      <c r="BD1293">
        <v>1000000000</v>
      </c>
      <c r="BE1293">
        <v>29</v>
      </c>
      <c r="BF1293">
        <v>-0.38</v>
      </c>
      <c r="BG1293">
        <v>0</v>
      </c>
      <c r="BH1293">
        <v>0</v>
      </c>
      <c r="BI1293">
        <v>0</v>
      </c>
      <c r="BJ1293">
        <v>0</v>
      </c>
      <c r="BK1293">
        <v>0</v>
      </c>
      <c r="BL1293">
        <v>0</v>
      </c>
      <c r="BM1293">
        <v>29</v>
      </c>
      <c r="BN1293">
        <v>-0.38</v>
      </c>
      <c r="BO1293">
        <v>0</v>
      </c>
      <c r="BP1293">
        <v>0</v>
      </c>
      <c r="BR1293">
        <v>0</v>
      </c>
      <c r="BS1293">
        <v>6</v>
      </c>
      <c r="BX1293">
        <v>0</v>
      </c>
      <c r="BY1293">
        <v>9.92</v>
      </c>
      <c r="BZ1293">
        <v>0</v>
      </c>
      <c r="CA1293">
        <v>9.92</v>
      </c>
      <c r="CB1293">
        <v>0</v>
      </c>
      <c r="CC1293">
        <v>1</v>
      </c>
      <c r="CD1293" s="56">
        <v>42342</v>
      </c>
      <c r="CE1293" s="56">
        <v>42342</v>
      </c>
      <c r="CF1293" s="56">
        <v>42342</v>
      </c>
      <c r="CG1293" s="56">
        <v>42419</v>
      </c>
      <c r="CH1293" s="56"/>
      <c r="CI1293" s="56"/>
      <c r="CJ1293">
        <v>0.01</v>
      </c>
      <c r="CK1293">
        <v>0</v>
      </c>
      <c r="CL1293">
        <v>0</v>
      </c>
      <c r="CM1293">
        <v>0</v>
      </c>
      <c r="CN1293">
        <v>0</v>
      </c>
      <c r="CO1293">
        <v>0</v>
      </c>
      <c r="CP1293">
        <v>0.96</v>
      </c>
      <c r="CQ1293" t="s">
        <v>1154</v>
      </c>
      <c r="CR1293" t="s">
        <v>1153</v>
      </c>
      <c r="CS1293" t="s">
        <v>1748</v>
      </c>
      <c r="CT1293" t="s">
        <v>1397</v>
      </c>
      <c r="CU1293" t="s">
        <v>1396</v>
      </c>
      <c r="CV1293" t="s">
        <v>5321</v>
      </c>
      <c r="CW1293" t="s">
        <v>1738</v>
      </c>
      <c r="CX1293" t="s">
        <v>853</v>
      </c>
      <c r="DC1293" t="s">
        <v>1387</v>
      </c>
      <c r="DE1293" t="s">
        <v>1392</v>
      </c>
    </row>
    <row r="1294" spans="1:109" x14ac:dyDescent="0.25">
      <c r="A1294" t="s">
        <v>1025</v>
      </c>
      <c r="B1294">
        <v>2</v>
      </c>
      <c r="C1294" s="56">
        <v>42419</v>
      </c>
      <c r="D1294" t="s">
        <v>1153</v>
      </c>
      <c r="E1294" t="s">
        <v>5322</v>
      </c>
      <c r="G1294" t="s">
        <v>5323</v>
      </c>
      <c r="H1294" t="s">
        <v>1144</v>
      </c>
      <c r="I1294" t="s">
        <v>1144</v>
      </c>
      <c r="J1294" t="s">
        <v>1144</v>
      </c>
      <c r="K1294" t="s">
        <v>1144</v>
      </c>
      <c r="L1294">
        <v>1.05</v>
      </c>
      <c r="M1294">
        <v>3.27</v>
      </c>
      <c r="N1294">
        <v>0</v>
      </c>
      <c r="O1294" s="56">
        <v>0</v>
      </c>
      <c r="P1294" s="56">
        <v>0</v>
      </c>
      <c r="Q1294">
        <v>1</v>
      </c>
      <c r="R1294">
        <v>1</v>
      </c>
      <c r="S1294">
        <v>11</v>
      </c>
      <c r="T1294">
        <v>8</v>
      </c>
      <c r="U1294">
        <v>3</v>
      </c>
      <c r="V1294">
        <v>1</v>
      </c>
      <c r="X1294" t="s">
        <v>7659</v>
      </c>
      <c r="AA1294">
        <v>0</v>
      </c>
      <c r="AB1294">
        <v>0</v>
      </c>
      <c r="AC1294">
        <v>0</v>
      </c>
      <c r="AD1294">
        <v>0</v>
      </c>
      <c r="AE1294">
        <v>0</v>
      </c>
      <c r="AF1294">
        <v>0</v>
      </c>
      <c r="AG1294">
        <v>0</v>
      </c>
      <c r="AJ1294" s="56"/>
      <c r="AK1294" s="56"/>
      <c r="AL1294" s="56"/>
      <c r="AP1294" t="s">
        <v>1155</v>
      </c>
      <c r="AR1294">
        <v>5</v>
      </c>
      <c r="AS1294" t="s">
        <v>1152</v>
      </c>
      <c r="AT1294">
        <v>1</v>
      </c>
      <c r="AV1294">
        <v>9</v>
      </c>
      <c r="AW1294">
        <v>6</v>
      </c>
      <c r="AX1294">
        <v>3</v>
      </c>
      <c r="AY1294" t="s">
        <v>1147</v>
      </c>
      <c r="AZ1294" t="s">
        <v>1147</v>
      </c>
      <c r="BA1294">
        <v>13</v>
      </c>
      <c r="BD1294">
        <v>1000000000</v>
      </c>
      <c r="BE1294">
        <v>12</v>
      </c>
      <c r="BF1294">
        <v>-0.33</v>
      </c>
      <c r="BG1294">
        <v>0</v>
      </c>
      <c r="BH1294">
        <v>0</v>
      </c>
      <c r="BI1294">
        <v>0</v>
      </c>
      <c r="BJ1294">
        <v>0</v>
      </c>
      <c r="BK1294">
        <v>0</v>
      </c>
      <c r="BL1294">
        <v>0</v>
      </c>
      <c r="BM1294">
        <v>12</v>
      </c>
      <c r="BN1294">
        <v>-0.33</v>
      </c>
      <c r="BO1294">
        <v>0</v>
      </c>
      <c r="BP1294">
        <v>0</v>
      </c>
      <c r="BR1294">
        <v>0</v>
      </c>
      <c r="BS1294">
        <v>2</v>
      </c>
      <c r="BX1294">
        <v>0</v>
      </c>
      <c r="BY1294">
        <v>3.15</v>
      </c>
      <c r="BZ1294">
        <v>0</v>
      </c>
      <c r="CA1294">
        <v>9.23</v>
      </c>
      <c r="CB1294">
        <v>0</v>
      </c>
      <c r="CC1294">
        <v>1</v>
      </c>
      <c r="CD1294" s="56">
        <v>42342</v>
      </c>
      <c r="CE1294" s="56">
        <v>42342</v>
      </c>
      <c r="CF1294" s="56">
        <v>42342</v>
      </c>
      <c r="CG1294" s="56">
        <v>42419</v>
      </c>
      <c r="CH1294" s="56"/>
      <c r="CI1294" s="56"/>
      <c r="CJ1294">
        <v>0.03</v>
      </c>
      <c r="CK1294">
        <v>0</v>
      </c>
      <c r="CL1294">
        <v>0</v>
      </c>
      <c r="CM1294">
        <v>0</v>
      </c>
      <c r="CN1294">
        <v>0</v>
      </c>
      <c r="CO1294">
        <v>0</v>
      </c>
      <c r="CP1294">
        <v>0.96</v>
      </c>
      <c r="CQ1294" t="s">
        <v>1154</v>
      </c>
      <c r="CR1294" t="s">
        <v>1153</v>
      </c>
      <c r="CS1294" t="s">
        <v>1748</v>
      </c>
      <c r="CT1294" t="s">
        <v>1397</v>
      </c>
      <c r="CU1294" t="s">
        <v>1396</v>
      </c>
      <c r="CV1294" t="s">
        <v>5324</v>
      </c>
      <c r="CW1294" t="s">
        <v>1738</v>
      </c>
      <c r="CX1294" t="s">
        <v>853</v>
      </c>
      <c r="DC1294" t="s">
        <v>1387</v>
      </c>
      <c r="DE1294" t="s">
        <v>1392</v>
      </c>
    </row>
    <row r="1295" spans="1:109" x14ac:dyDescent="0.25">
      <c r="A1295" t="s">
        <v>1025</v>
      </c>
      <c r="B1295">
        <v>2</v>
      </c>
      <c r="C1295" s="56">
        <v>42419</v>
      </c>
      <c r="D1295" t="s">
        <v>1153</v>
      </c>
      <c r="E1295" t="s">
        <v>5325</v>
      </c>
      <c r="G1295" t="s">
        <v>5326</v>
      </c>
      <c r="H1295" t="s">
        <v>1144</v>
      </c>
      <c r="I1295" t="s">
        <v>1144</v>
      </c>
      <c r="J1295" t="s">
        <v>1144</v>
      </c>
      <c r="K1295" t="s">
        <v>1144</v>
      </c>
      <c r="L1295">
        <v>0.23</v>
      </c>
      <c r="M1295">
        <v>0.56999999999999995</v>
      </c>
      <c r="N1295">
        <v>0</v>
      </c>
      <c r="O1295" s="56">
        <v>0</v>
      </c>
      <c r="P1295" s="56">
        <v>0</v>
      </c>
      <c r="Q1295">
        <v>1</v>
      </c>
      <c r="R1295">
        <v>1</v>
      </c>
      <c r="S1295">
        <v>11</v>
      </c>
      <c r="T1295">
        <v>8</v>
      </c>
      <c r="U1295">
        <v>3</v>
      </c>
      <c r="V1295">
        <v>1</v>
      </c>
      <c r="X1295" t="s">
        <v>7757</v>
      </c>
      <c r="AA1295">
        <v>0</v>
      </c>
      <c r="AB1295">
        <v>0</v>
      </c>
      <c r="AC1295">
        <v>0</v>
      </c>
      <c r="AD1295">
        <v>0</v>
      </c>
      <c r="AE1295">
        <v>0</v>
      </c>
      <c r="AF1295">
        <v>0</v>
      </c>
      <c r="AG1295">
        <v>0</v>
      </c>
      <c r="AJ1295" s="56"/>
      <c r="AK1295" s="56"/>
      <c r="AL1295" s="56"/>
      <c r="AP1295" t="s">
        <v>1155</v>
      </c>
      <c r="AR1295">
        <v>5</v>
      </c>
      <c r="AS1295" t="s">
        <v>1152</v>
      </c>
      <c r="AT1295">
        <v>1</v>
      </c>
      <c r="AV1295">
        <v>7</v>
      </c>
      <c r="AW1295">
        <v>5</v>
      </c>
      <c r="AX1295">
        <v>2</v>
      </c>
      <c r="AY1295" t="s">
        <v>1147</v>
      </c>
      <c r="AZ1295" t="s">
        <v>1147</v>
      </c>
      <c r="BA1295">
        <v>10</v>
      </c>
      <c r="BD1295">
        <v>1000000000</v>
      </c>
      <c r="BE1295">
        <v>8</v>
      </c>
      <c r="BF1295">
        <v>-0.14000000000000001</v>
      </c>
      <c r="BG1295">
        <v>0</v>
      </c>
      <c r="BH1295">
        <v>0</v>
      </c>
      <c r="BI1295">
        <v>0</v>
      </c>
      <c r="BJ1295">
        <v>0</v>
      </c>
      <c r="BK1295">
        <v>0</v>
      </c>
      <c r="BL1295">
        <v>0</v>
      </c>
      <c r="BM1295">
        <v>8</v>
      </c>
      <c r="BN1295">
        <v>-0.14000000000000001</v>
      </c>
      <c r="BO1295">
        <v>0</v>
      </c>
      <c r="BP1295">
        <v>0</v>
      </c>
      <c r="BR1295">
        <v>0</v>
      </c>
      <c r="BS1295">
        <v>2</v>
      </c>
      <c r="BX1295">
        <v>0</v>
      </c>
      <c r="BY1295">
        <v>0.23</v>
      </c>
      <c r="BZ1295">
        <v>0</v>
      </c>
      <c r="CA1295">
        <v>6.45</v>
      </c>
      <c r="CB1295">
        <v>0</v>
      </c>
      <c r="CC1295">
        <v>1</v>
      </c>
      <c r="CD1295" s="56">
        <v>42341</v>
      </c>
      <c r="CE1295" s="56">
        <v>42342</v>
      </c>
      <c r="CF1295" s="56">
        <v>42342</v>
      </c>
      <c r="CG1295" s="56">
        <v>42419</v>
      </c>
      <c r="CH1295" s="56"/>
      <c r="CI1295" s="56"/>
      <c r="CJ1295">
        <v>0</v>
      </c>
      <c r="CK1295">
        <v>0</v>
      </c>
      <c r="CL1295">
        <v>0</v>
      </c>
      <c r="CM1295">
        <v>0</v>
      </c>
      <c r="CN1295">
        <v>0</v>
      </c>
      <c r="CO1295">
        <v>0</v>
      </c>
      <c r="CP1295">
        <v>0.96</v>
      </c>
      <c r="CQ1295" t="s">
        <v>1154</v>
      </c>
      <c r="CR1295" t="s">
        <v>1153</v>
      </c>
      <c r="CS1295" t="s">
        <v>1748</v>
      </c>
      <c r="CT1295" t="s">
        <v>1397</v>
      </c>
      <c r="CU1295" t="s">
        <v>1396</v>
      </c>
      <c r="CV1295" t="s">
        <v>5327</v>
      </c>
      <c r="CW1295" t="s">
        <v>1738</v>
      </c>
      <c r="CX1295" t="s">
        <v>853</v>
      </c>
      <c r="DC1295" t="s">
        <v>1387</v>
      </c>
      <c r="DE1295" t="s">
        <v>1392</v>
      </c>
    </row>
    <row r="1296" spans="1:109" x14ac:dyDescent="0.25">
      <c r="A1296" t="s">
        <v>1025</v>
      </c>
      <c r="B1296">
        <v>2</v>
      </c>
      <c r="C1296" s="56">
        <v>42419</v>
      </c>
      <c r="D1296" t="s">
        <v>1153</v>
      </c>
      <c r="E1296" t="s">
        <v>5328</v>
      </c>
      <c r="G1296" t="s">
        <v>5329</v>
      </c>
      <c r="H1296" t="s">
        <v>1144</v>
      </c>
      <c r="I1296" t="s">
        <v>1144</v>
      </c>
      <c r="J1296" t="s">
        <v>1144</v>
      </c>
      <c r="K1296" t="s">
        <v>1144</v>
      </c>
      <c r="L1296">
        <v>19.38</v>
      </c>
      <c r="M1296">
        <v>46.15</v>
      </c>
      <c r="N1296">
        <v>0</v>
      </c>
      <c r="O1296" s="56">
        <v>0</v>
      </c>
      <c r="P1296" s="56">
        <v>0</v>
      </c>
      <c r="Q1296">
        <v>1</v>
      </c>
      <c r="R1296">
        <v>1</v>
      </c>
      <c r="S1296">
        <v>11</v>
      </c>
      <c r="T1296">
        <v>8</v>
      </c>
      <c r="U1296">
        <v>3</v>
      </c>
      <c r="V1296">
        <v>1</v>
      </c>
      <c r="W1296" t="s">
        <v>1156</v>
      </c>
      <c r="X1296" t="s">
        <v>7755</v>
      </c>
      <c r="Y1296">
        <v>2</v>
      </c>
      <c r="AA1296">
        <v>0</v>
      </c>
      <c r="AB1296">
        <v>0</v>
      </c>
      <c r="AC1296">
        <v>0</v>
      </c>
      <c r="AD1296">
        <v>0</v>
      </c>
      <c r="AE1296">
        <v>0</v>
      </c>
      <c r="AF1296">
        <v>0</v>
      </c>
      <c r="AG1296">
        <v>0</v>
      </c>
      <c r="AJ1296" s="56"/>
      <c r="AK1296" s="56"/>
      <c r="AL1296" s="56"/>
      <c r="AM1296">
        <v>1</v>
      </c>
      <c r="AP1296" t="s">
        <v>1155</v>
      </c>
      <c r="AS1296" t="s">
        <v>1152</v>
      </c>
      <c r="AT1296">
        <v>1</v>
      </c>
      <c r="AV1296">
        <v>4</v>
      </c>
      <c r="AW1296">
        <v>3</v>
      </c>
      <c r="AX1296">
        <v>1</v>
      </c>
      <c r="AY1296" t="s">
        <v>1148</v>
      </c>
      <c r="AZ1296" t="s">
        <v>1148</v>
      </c>
      <c r="BA1296">
        <v>4</v>
      </c>
      <c r="BD1296">
        <v>1000000000</v>
      </c>
      <c r="BE1296">
        <v>4</v>
      </c>
      <c r="BF1296">
        <v>0</v>
      </c>
      <c r="BG1296">
        <v>0</v>
      </c>
      <c r="BH1296">
        <v>0</v>
      </c>
      <c r="BI1296">
        <v>0</v>
      </c>
      <c r="BJ1296">
        <v>0</v>
      </c>
      <c r="BK1296">
        <v>0</v>
      </c>
      <c r="BL1296">
        <v>0</v>
      </c>
      <c r="BM1296">
        <v>4</v>
      </c>
      <c r="BN1296">
        <v>0</v>
      </c>
      <c r="BO1296">
        <v>0</v>
      </c>
      <c r="BP1296">
        <v>0</v>
      </c>
      <c r="BR1296">
        <v>0</v>
      </c>
      <c r="BS1296">
        <v>1</v>
      </c>
      <c r="BX1296">
        <v>0</v>
      </c>
      <c r="BY1296">
        <v>0</v>
      </c>
      <c r="BZ1296">
        <v>0</v>
      </c>
      <c r="CA1296">
        <v>6.03</v>
      </c>
      <c r="CB1296">
        <v>0</v>
      </c>
      <c r="CC1296">
        <v>1</v>
      </c>
      <c r="CD1296" s="56">
        <v>42095</v>
      </c>
      <c r="CE1296" s="56">
        <v>42342</v>
      </c>
      <c r="CF1296" s="56">
        <v>42342</v>
      </c>
      <c r="CG1296" s="56">
        <v>42419</v>
      </c>
      <c r="CH1296" s="56"/>
      <c r="CI1296" s="56"/>
      <c r="CJ1296">
        <v>0</v>
      </c>
      <c r="CK1296">
        <v>0</v>
      </c>
      <c r="CL1296">
        <v>0</v>
      </c>
      <c r="CM1296">
        <v>0</v>
      </c>
      <c r="CN1296">
        <v>0</v>
      </c>
      <c r="CO1296">
        <v>0.96</v>
      </c>
      <c r="CP1296">
        <v>0</v>
      </c>
      <c r="CQ1296" t="s">
        <v>1154</v>
      </c>
      <c r="CR1296" t="s">
        <v>1153</v>
      </c>
      <c r="CS1296" t="s">
        <v>1748</v>
      </c>
      <c r="CT1296" t="s">
        <v>1397</v>
      </c>
      <c r="CU1296" t="s">
        <v>1396</v>
      </c>
      <c r="CV1296" t="s">
        <v>5330</v>
      </c>
      <c r="CW1296" t="s">
        <v>1738</v>
      </c>
      <c r="CX1296" t="s">
        <v>853</v>
      </c>
      <c r="DC1296" t="s">
        <v>1387</v>
      </c>
      <c r="DE1296" t="s">
        <v>1392</v>
      </c>
    </row>
    <row r="1297" spans="1:109" x14ac:dyDescent="0.25">
      <c r="A1297" t="s">
        <v>1025</v>
      </c>
      <c r="B1297">
        <v>2</v>
      </c>
      <c r="C1297" s="56">
        <v>42419</v>
      </c>
      <c r="D1297" t="s">
        <v>1153</v>
      </c>
      <c r="E1297" t="s">
        <v>5331</v>
      </c>
      <c r="G1297" t="s">
        <v>5332</v>
      </c>
      <c r="H1297" t="s">
        <v>1144</v>
      </c>
      <c r="I1297" t="s">
        <v>1144</v>
      </c>
      <c r="J1297" t="s">
        <v>1144</v>
      </c>
      <c r="K1297" t="s">
        <v>1144</v>
      </c>
      <c r="L1297">
        <v>17.34</v>
      </c>
      <c r="M1297">
        <v>40.520000000000003</v>
      </c>
      <c r="N1297">
        <v>0</v>
      </c>
      <c r="O1297" s="56">
        <v>0</v>
      </c>
      <c r="P1297" s="56">
        <v>0</v>
      </c>
      <c r="Q1297">
        <v>1</v>
      </c>
      <c r="R1297">
        <v>1</v>
      </c>
      <c r="S1297">
        <v>11</v>
      </c>
      <c r="T1297">
        <v>8</v>
      </c>
      <c r="U1297">
        <v>3</v>
      </c>
      <c r="V1297">
        <v>1</v>
      </c>
      <c r="X1297" t="s">
        <v>7760</v>
      </c>
      <c r="AA1297">
        <v>0</v>
      </c>
      <c r="AB1297">
        <v>0</v>
      </c>
      <c r="AC1297">
        <v>0</v>
      </c>
      <c r="AD1297">
        <v>0</v>
      </c>
      <c r="AE1297">
        <v>0</v>
      </c>
      <c r="AF1297">
        <v>19</v>
      </c>
      <c r="AG1297">
        <v>0</v>
      </c>
      <c r="AJ1297" s="56"/>
      <c r="AK1297" s="56"/>
      <c r="AL1297" s="56"/>
      <c r="AM1297">
        <v>2</v>
      </c>
      <c r="AP1297" t="s">
        <v>1155</v>
      </c>
      <c r="AR1297">
        <v>2</v>
      </c>
      <c r="AS1297" t="s">
        <v>1152</v>
      </c>
      <c r="AT1297">
        <v>1</v>
      </c>
      <c r="AV1297">
        <v>10</v>
      </c>
      <c r="AW1297">
        <v>7</v>
      </c>
      <c r="AX1297">
        <v>3</v>
      </c>
      <c r="AY1297" t="s">
        <v>1147</v>
      </c>
      <c r="AZ1297" t="s">
        <v>1147</v>
      </c>
      <c r="BA1297">
        <v>7</v>
      </c>
      <c r="BD1297">
        <v>1000000000</v>
      </c>
      <c r="BE1297">
        <v>12</v>
      </c>
      <c r="BF1297">
        <v>-0.2</v>
      </c>
      <c r="BG1297">
        <v>0</v>
      </c>
      <c r="BH1297">
        <v>0</v>
      </c>
      <c r="BI1297">
        <v>0</v>
      </c>
      <c r="BJ1297">
        <v>0</v>
      </c>
      <c r="BK1297">
        <v>0</v>
      </c>
      <c r="BL1297">
        <v>0</v>
      </c>
      <c r="BM1297">
        <v>12</v>
      </c>
      <c r="BN1297">
        <v>-0.2</v>
      </c>
      <c r="BO1297">
        <v>0</v>
      </c>
      <c r="BP1297">
        <v>0</v>
      </c>
      <c r="BR1297">
        <v>0</v>
      </c>
      <c r="BS1297">
        <v>3</v>
      </c>
      <c r="BT1297">
        <v>7</v>
      </c>
      <c r="BX1297">
        <v>0</v>
      </c>
      <c r="BY1297">
        <v>34.68</v>
      </c>
      <c r="BZ1297">
        <v>0</v>
      </c>
      <c r="CA1297">
        <v>5.83</v>
      </c>
      <c r="CB1297">
        <v>0</v>
      </c>
      <c r="CC1297">
        <v>1</v>
      </c>
      <c r="CD1297" s="56">
        <v>42271</v>
      </c>
      <c r="CE1297" s="56">
        <v>42342</v>
      </c>
      <c r="CF1297" s="56">
        <v>42342</v>
      </c>
      <c r="CG1297" s="56">
        <v>42419</v>
      </c>
      <c r="CH1297" s="56"/>
      <c r="CI1297" s="56"/>
      <c r="CJ1297">
        <v>0.06</v>
      </c>
      <c r="CK1297">
        <v>0</v>
      </c>
      <c r="CL1297">
        <v>0</v>
      </c>
      <c r="CM1297">
        <v>0</v>
      </c>
      <c r="CN1297">
        <v>0</v>
      </c>
      <c r="CO1297">
        <v>0.12</v>
      </c>
      <c r="CP1297">
        <v>0.84</v>
      </c>
      <c r="CQ1297" t="s">
        <v>1154</v>
      </c>
      <c r="CR1297" t="s">
        <v>1153</v>
      </c>
      <c r="CS1297" t="s">
        <v>1748</v>
      </c>
      <c r="CT1297" t="s">
        <v>1397</v>
      </c>
      <c r="CU1297" t="s">
        <v>1396</v>
      </c>
      <c r="CV1297" t="s">
        <v>5333</v>
      </c>
      <c r="CW1297" t="s">
        <v>1738</v>
      </c>
      <c r="CX1297" t="s">
        <v>853</v>
      </c>
      <c r="DC1297" t="s">
        <v>1387</v>
      </c>
      <c r="DE1297" t="s">
        <v>1392</v>
      </c>
    </row>
    <row r="1298" spans="1:109" x14ac:dyDescent="0.25">
      <c r="A1298" t="s">
        <v>1025</v>
      </c>
      <c r="B1298">
        <v>2</v>
      </c>
      <c r="C1298" s="56">
        <v>42419</v>
      </c>
      <c r="D1298" t="s">
        <v>1153</v>
      </c>
      <c r="E1298" t="s">
        <v>5334</v>
      </c>
      <c r="G1298" t="s">
        <v>5335</v>
      </c>
      <c r="H1298" t="s">
        <v>1144</v>
      </c>
      <c r="I1298" t="s">
        <v>1144</v>
      </c>
      <c r="J1298" t="s">
        <v>1144</v>
      </c>
      <c r="K1298" t="s">
        <v>1144</v>
      </c>
      <c r="L1298">
        <v>62.71</v>
      </c>
      <c r="M1298">
        <v>131.38</v>
      </c>
      <c r="N1298">
        <v>0</v>
      </c>
      <c r="O1298" s="56">
        <v>0</v>
      </c>
      <c r="P1298" s="56">
        <v>0</v>
      </c>
      <c r="Q1298">
        <v>1</v>
      </c>
      <c r="R1298">
        <v>1</v>
      </c>
      <c r="S1298">
        <v>11</v>
      </c>
      <c r="T1298">
        <v>8</v>
      </c>
      <c r="U1298">
        <v>3</v>
      </c>
      <c r="V1298">
        <v>1</v>
      </c>
      <c r="W1298" t="s">
        <v>1156</v>
      </c>
      <c r="X1298" t="s">
        <v>7755</v>
      </c>
      <c r="Y1298">
        <v>0</v>
      </c>
      <c r="AA1298">
        <v>0</v>
      </c>
      <c r="AB1298">
        <v>0</v>
      </c>
      <c r="AC1298">
        <v>0</v>
      </c>
      <c r="AD1298">
        <v>0</v>
      </c>
      <c r="AE1298">
        <v>0</v>
      </c>
      <c r="AF1298">
        <v>0</v>
      </c>
      <c r="AG1298">
        <v>0</v>
      </c>
      <c r="AJ1298" s="56"/>
      <c r="AK1298" s="56"/>
      <c r="AL1298" s="56"/>
      <c r="AP1298" t="s">
        <v>1155</v>
      </c>
      <c r="AS1298" t="s">
        <v>1152</v>
      </c>
      <c r="AT1298">
        <v>1</v>
      </c>
      <c r="AV1298">
        <v>1</v>
      </c>
      <c r="AW1298">
        <v>1</v>
      </c>
      <c r="AX1298">
        <v>0.5</v>
      </c>
      <c r="AY1298" t="s">
        <v>1145</v>
      </c>
      <c r="AZ1298" t="s">
        <v>1145</v>
      </c>
      <c r="BA1298">
        <v>1</v>
      </c>
      <c r="BD1298">
        <v>1000000000</v>
      </c>
      <c r="BE1298">
        <v>1</v>
      </c>
      <c r="BF1298">
        <v>0</v>
      </c>
      <c r="BG1298">
        <v>0</v>
      </c>
      <c r="BH1298">
        <v>0</v>
      </c>
      <c r="BI1298">
        <v>0</v>
      </c>
      <c r="BJ1298">
        <v>0</v>
      </c>
      <c r="BK1298">
        <v>0</v>
      </c>
      <c r="BL1298">
        <v>0</v>
      </c>
      <c r="BM1298">
        <v>1</v>
      </c>
      <c r="BN1298">
        <v>0</v>
      </c>
      <c r="BO1298">
        <v>0</v>
      </c>
      <c r="BP1298">
        <v>0</v>
      </c>
      <c r="BR1298">
        <v>0</v>
      </c>
      <c r="BS1298">
        <v>0</v>
      </c>
      <c r="BX1298">
        <v>0</v>
      </c>
      <c r="BY1298">
        <v>0</v>
      </c>
      <c r="BZ1298">
        <v>0</v>
      </c>
      <c r="CA1298">
        <v>4.78</v>
      </c>
      <c r="CB1298">
        <v>0</v>
      </c>
      <c r="CC1298">
        <v>1</v>
      </c>
      <c r="CD1298" s="56">
        <v>42095</v>
      </c>
      <c r="CE1298" s="56">
        <v>42342</v>
      </c>
      <c r="CF1298" s="56">
        <v>42342</v>
      </c>
      <c r="CG1298" s="56">
        <v>42419</v>
      </c>
      <c r="CH1298" s="56"/>
      <c r="CI1298" s="56"/>
      <c r="CJ1298">
        <v>0</v>
      </c>
      <c r="CK1298">
        <v>0</v>
      </c>
      <c r="CL1298">
        <v>0</v>
      </c>
      <c r="CM1298">
        <v>0</v>
      </c>
      <c r="CN1298">
        <v>0.96</v>
      </c>
      <c r="CO1298">
        <v>0</v>
      </c>
      <c r="CP1298">
        <v>0</v>
      </c>
      <c r="CQ1298" t="s">
        <v>1154</v>
      </c>
      <c r="CR1298" t="s">
        <v>1153</v>
      </c>
      <c r="CS1298" t="s">
        <v>1748</v>
      </c>
      <c r="CT1298" t="s">
        <v>1397</v>
      </c>
      <c r="CU1298" t="s">
        <v>1396</v>
      </c>
      <c r="CV1298" t="s">
        <v>5336</v>
      </c>
      <c r="CW1298" t="s">
        <v>1738</v>
      </c>
      <c r="CX1298" t="s">
        <v>853</v>
      </c>
      <c r="DC1298" t="s">
        <v>1387</v>
      </c>
      <c r="DE1298" t="s">
        <v>1392</v>
      </c>
    </row>
    <row r="1299" spans="1:109" x14ac:dyDescent="0.25">
      <c r="A1299" t="s">
        <v>1025</v>
      </c>
      <c r="B1299">
        <v>1</v>
      </c>
      <c r="C1299" s="56">
        <v>42419</v>
      </c>
      <c r="D1299" t="s">
        <v>1153</v>
      </c>
      <c r="E1299" t="s">
        <v>5337</v>
      </c>
      <c r="G1299" t="s">
        <v>5338</v>
      </c>
      <c r="H1299" t="s">
        <v>1144</v>
      </c>
      <c r="I1299" t="s">
        <v>1144</v>
      </c>
      <c r="J1299" t="s">
        <v>1144</v>
      </c>
      <c r="K1299" t="s">
        <v>1144</v>
      </c>
      <c r="L1299">
        <v>4.08</v>
      </c>
      <c r="M1299">
        <v>9.52</v>
      </c>
      <c r="N1299">
        <v>0</v>
      </c>
      <c r="O1299" s="56">
        <v>0</v>
      </c>
      <c r="P1299" s="56">
        <v>0</v>
      </c>
      <c r="Q1299">
        <v>1</v>
      </c>
      <c r="R1299">
        <v>1</v>
      </c>
      <c r="S1299">
        <v>11</v>
      </c>
      <c r="T1299">
        <v>8</v>
      </c>
      <c r="U1299">
        <v>3</v>
      </c>
      <c r="V1299">
        <v>1</v>
      </c>
      <c r="X1299" t="s">
        <v>7755</v>
      </c>
      <c r="AA1299">
        <v>0</v>
      </c>
      <c r="AB1299">
        <v>0</v>
      </c>
      <c r="AC1299">
        <v>0</v>
      </c>
      <c r="AD1299">
        <v>0</v>
      </c>
      <c r="AE1299">
        <v>0</v>
      </c>
      <c r="AF1299">
        <v>0</v>
      </c>
      <c r="AG1299">
        <v>0</v>
      </c>
      <c r="AJ1299" s="56"/>
      <c r="AK1299" s="56"/>
      <c r="AL1299" s="56"/>
      <c r="AP1299" t="s">
        <v>1155</v>
      </c>
      <c r="AS1299" t="s">
        <v>1152</v>
      </c>
      <c r="AT1299">
        <v>1</v>
      </c>
      <c r="AV1299">
        <v>0</v>
      </c>
      <c r="AW1299">
        <v>0</v>
      </c>
      <c r="AX1299">
        <v>0</v>
      </c>
      <c r="AY1299" t="s">
        <v>1388</v>
      </c>
      <c r="AZ1299" t="s">
        <v>1388</v>
      </c>
      <c r="BA1299">
        <v>0</v>
      </c>
      <c r="BD1299">
        <v>1000000000</v>
      </c>
      <c r="BE1299">
        <v>3</v>
      </c>
      <c r="BF1299">
        <v>0</v>
      </c>
      <c r="BG1299">
        <v>0</v>
      </c>
      <c r="BH1299">
        <v>0</v>
      </c>
      <c r="BI1299">
        <v>0</v>
      </c>
      <c r="BJ1299">
        <v>0</v>
      </c>
      <c r="BK1299">
        <v>0</v>
      </c>
      <c r="BL1299">
        <v>0</v>
      </c>
      <c r="BM1299">
        <v>3</v>
      </c>
      <c r="BN1299">
        <v>0</v>
      </c>
      <c r="BO1299">
        <v>0</v>
      </c>
      <c r="BP1299">
        <v>0</v>
      </c>
      <c r="BR1299">
        <v>0</v>
      </c>
      <c r="BS1299">
        <v>0</v>
      </c>
      <c r="BX1299">
        <v>0</v>
      </c>
      <c r="BY1299">
        <v>0</v>
      </c>
      <c r="BZ1299">
        <v>0</v>
      </c>
      <c r="CA1299">
        <v>0</v>
      </c>
      <c r="CB1299">
        <v>0</v>
      </c>
      <c r="CC1299">
        <v>1</v>
      </c>
      <c r="CD1299" s="56">
        <v>42095</v>
      </c>
      <c r="CE1299" s="56">
        <v>42342</v>
      </c>
      <c r="CF1299" s="56">
        <v>42342</v>
      </c>
      <c r="CG1299" s="56">
        <v>42419</v>
      </c>
      <c r="CH1299" s="56"/>
      <c r="CI1299" s="56"/>
      <c r="CJ1299">
        <v>0</v>
      </c>
      <c r="CK1299">
        <v>0</v>
      </c>
      <c r="CL1299">
        <v>0</v>
      </c>
      <c r="CM1299">
        <v>0</v>
      </c>
      <c r="CN1299">
        <v>0</v>
      </c>
      <c r="CO1299">
        <v>0</v>
      </c>
      <c r="CP1299">
        <v>0.95</v>
      </c>
      <c r="CQ1299" t="s">
        <v>1154</v>
      </c>
      <c r="CR1299" t="s">
        <v>1153</v>
      </c>
      <c r="CS1299" t="s">
        <v>1725</v>
      </c>
      <c r="CT1299" t="s">
        <v>1397</v>
      </c>
      <c r="CU1299" t="s">
        <v>1396</v>
      </c>
      <c r="CV1299" t="s">
        <v>5339</v>
      </c>
      <c r="CW1299" t="s">
        <v>1727</v>
      </c>
      <c r="CX1299" t="s">
        <v>853</v>
      </c>
      <c r="DC1299" t="s">
        <v>1387</v>
      </c>
      <c r="DE1299" t="s">
        <v>1728</v>
      </c>
    </row>
    <row r="1300" spans="1:109" x14ac:dyDescent="0.25">
      <c r="A1300" t="s">
        <v>1025</v>
      </c>
      <c r="B1300">
        <v>1</v>
      </c>
      <c r="C1300" s="56">
        <v>42419</v>
      </c>
      <c r="D1300" t="s">
        <v>1153</v>
      </c>
      <c r="E1300" t="s">
        <v>1649</v>
      </c>
      <c r="G1300" t="s">
        <v>5340</v>
      </c>
      <c r="H1300" t="s">
        <v>1144</v>
      </c>
      <c r="I1300" t="s">
        <v>1144</v>
      </c>
      <c r="J1300" t="s">
        <v>1144</v>
      </c>
      <c r="K1300" t="s">
        <v>1144</v>
      </c>
      <c r="L1300">
        <v>3.83</v>
      </c>
      <c r="M1300">
        <v>9.8000000000000007</v>
      </c>
      <c r="N1300">
        <v>0</v>
      </c>
      <c r="O1300" s="56">
        <v>0</v>
      </c>
      <c r="P1300" s="56">
        <v>0</v>
      </c>
      <c r="Q1300">
        <v>1</v>
      </c>
      <c r="R1300">
        <v>1</v>
      </c>
      <c r="S1300">
        <v>11</v>
      </c>
      <c r="T1300">
        <v>8</v>
      </c>
      <c r="U1300">
        <v>3</v>
      </c>
      <c r="V1300">
        <v>1</v>
      </c>
      <c r="W1300" t="s">
        <v>1156</v>
      </c>
      <c r="X1300" t="s">
        <v>7755</v>
      </c>
      <c r="Y1300">
        <v>20</v>
      </c>
      <c r="AA1300">
        <v>0</v>
      </c>
      <c r="AB1300">
        <v>0</v>
      </c>
      <c r="AC1300">
        <v>0</v>
      </c>
      <c r="AD1300">
        <v>0</v>
      </c>
      <c r="AE1300">
        <v>0</v>
      </c>
      <c r="AF1300">
        <v>0</v>
      </c>
      <c r="AG1300">
        <v>0</v>
      </c>
      <c r="AJ1300" s="56"/>
      <c r="AK1300" s="56"/>
      <c r="AL1300" s="56"/>
      <c r="AP1300" t="s">
        <v>1155</v>
      </c>
      <c r="AR1300">
        <v>5</v>
      </c>
      <c r="AS1300" t="s">
        <v>1152</v>
      </c>
      <c r="AT1300">
        <v>1</v>
      </c>
      <c r="AV1300">
        <v>25</v>
      </c>
      <c r="AW1300">
        <v>17</v>
      </c>
      <c r="AX1300">
        <v>8</v>
      </c>
      <c r="AY1300" t="s">
        <v>1145</v>
      </c>
      <c r="AZ1300" t="s">
        <v>1145</v>
      </c>
      <c r="BA1300">
        <v>25</v>
      </c>
      <c r="BD1300">
        <v>1000000000</v>
      </c>
      <c r="BE1300">
        <v>17</v>
      </c>
      <c r="BF1300">
        <v>0.32</v>
      </c>
      <c r="BG1300">
        <v>0</v>
      </c>
      <c r="BH1300">
        <v>0</v>
      </c>
      <c r="BI1300">
        <v>0</v>
      </c>
      <c r="BJ1300">
        <v>0</v>
      </c>
      <c r="BK1300">
        <v>0</v>
      </c>
      <c r="BL1300">
        <v>0</v>
      </c>
      <c r="BM1300">
        <v>17</v>
      </c>
      <c r="BN1300">
        <v>0.32</v>
      </c>
      <c r="BO1300">
        <v>0</v>
      </c>
      <c r="BP1300">
        <v>0</v>
      </c>
      <c r="BR1300">
        <v>10</v>
      </c>
      <c r="BS1300">
        <v>7</v>
      </c>
      <c r="BX1300">
        <v>0</v>
      </c>
      <c r="BY1300">
        <v>0</v>
      </c>
      <c r="BZ1300">
        <v>0</v>
      </c>
      <c r="CA1300">
        <v>6.8</v>
      </c>
      <c r="CB1300">
        <v>0</v>
      </c>
      <c r="CC1300">
        <v>1</v>
      </c>
      <c r="CD1300" s="56">
        <v>42095</v>
      </c>
      <c r="CE1300" s="56">
        <v>42342</v>
      </c>
      <c r="CF1300" s="56">
        <v>42342</v>
      </c>
      <c r="CG1300" s="56">
        <v>42419</v>
      </c>
      <c r="CH1300" s="56"/>
      <c r="CI1300" s="56"/>
      <c r="CJ1300">
        <v>0.12</v>
      </c>
      <c r="CK1300">
        <v>0</v>
      </c>
      <c r="CL1300">
        <v>0</v>
      </c>
      <c r="CM1300">
        <v>0</v>
      </c>
      <c r="CN1300">
        <v>0.28999999999999998</v>
      </c>
      <c r="CO1300">
        <v>0.66</v>
      </c>
      <c r="CP1300">
        <v>0</v>
      </c>
      <c r="CQ1300" t="s">
        <v>1154</v>
      </c>
      <c r="CR1300" t="s">
        <v>1153</v>
      </c>
      <c r="CS1300" t="s">
        <v>1725</v>
      </c>
      <c r="CT1300" t="s">
        <v>1397</v>
      </c>
      <c r="CU1300" t="s">
        <v>1396</v>
      </c>
      <c r="CV1300" t="s">
        <v>5341</v>
      </c>
      <c r="CW1300" t="s">
        <v>1727</v>
      </c>
      <c r="CX1300" t="s">
        <v>853</v>
      </c>
      <c r="DC1300" t="s">
        <v>1387</v>
      </c>
      <c r="DE1300" t="s">
        <v>1728</v>
      </c>
    </row>
    <row r="1301" spans="1:109" x14ac:dyDescent="0.25">
      <c r="A1301" t="s">
        <v>1025</v>
      </c>
      <c r="B1301">
        <v>2</v>
      </c>
      <c r="C1301" s="56">
        <v>42419</v>
      </c>
      <c r="D1301" t="s">
        <v>1153</v>
      </c>
      <c r="E1301" t="s">
        <v>5342</v>
      </c>
      <c r="G1301" t="s">
        <v>5343</v>
      </c>
      <c r="H1301" t="s">
        <v>1144</v>
      </c>
      <c r="I1301" t="s">
        <v>1144</v>
      </c>
      <c r="J1301" t="s">
        <v>1144</v>
      </c>
      <c r="K1301" t="s">
        <v>1144</v>
      </c>
      <c r="L1301">
        <v>0.2</v>
      </c>
      <c r="M1301">
        <v>0.65</v>
      </c>
      <c r="N1301">
        <v>0</v>
      </c>
      <c r="O1301" s="56">
        <v>0</v>
      </c>
      <c r="P1301" s="56">
        <v>0</v>
      </c>
      <c r="Q1301">
        <v>1</v>
      </c>
      <c r="R1301">
        <v>1</v>
      </c>
      <c r="S1301">
        <v>11</v>
      </c>
      <c r="T1301">
        <v>8</v>
      </c>
      <c r="U1301">
        <v>3</v>
      </c>
      <c r="V1301">
        <v>1</v>
      </c>
      <c r="X1301" t="s">
        <v>7659</v>
      </c>
      <c r="AA1301">
        <v>0</v>
      </c>
      <c r="AB1301">
        <v>0</v>
      </c>
      <c r="AC1301">
        <v>0</v>
      </c>
      <c r="AD1301">
        <v>0</v>
      </c>
      <c r="AE1301">
        <v>0</v>
      </c>
      <c r="AF1301">
        <v>0</v>
      </c>
      <c r="AG1301">
        <v>0</v>
      </c>
      <c r="AJ1301" s="56"/>
      <c r="AK1301" s="56"/>
      <c r="AL1301" s="56"/>
      <c r="AP1301" t="s">
        <v>1155</v>
      </c>
      <c r="AR1301">
        <v>2</v>
      </c>
      <c r="AS1301" t="s">
        <v>1152</v>
      </c>
      <c r="AT1301">
        <v>1</v>
      </c>
      <c r="AV1301">
        <v>4</v>
      </c>
      <c r="AW1301">
        <v>3</v>
      </c>
      <c r="AX1301">
        <v>1</v>
      </c>
      <c r="AY1301" t="s">
        <v>1147</v>
      </c>
      <c r="AZ1301" t="s">
        <v>1147</v>
      </c>
      <c r="BA1301">
        <v>7</v>
      </c>
      <c r="BD1301">
        <v>1000000000</v>
      </c>
      <c r="BE1301">
        <v>8</v>
      </c>
      <c r="BF1301">
        <v>-1</v>
      </c>
      <c r="BG1301">
        <v>0</v>
      </c>
      <c r="BH1301">
        <v>0</v>
      </c>
      <c r="BI1301">
        <v>0</v>
      </c>
      <c r="BJ1301">
        <v>0</v>
      </c>
      <c r="BK1301">
        <v>0</v>
      </c>
      <c r="BL1301">
        <v>0</v>
      </c>
      <c r="BM1301">
        <v>8</v>
      </c>
      <c r="BN1301">
        <v>-1</v>
      </c>
      <c r="BO1301">
        <v>0</v>
      </c>
      <c r="BP1301">
        <v>0</v>
      </c>
      <c r="BR1301">
        <v>0</v>
      </c>
      <c r="BS1301">
        <v>1</v>
      </c>
      <c r="BX1301">
        <v>0</v>
      </c>
      <c r="BY1301">
        <v>0.8</v>
      </c>
      <c r="BZ1301">
        <v>0</v>
      </c>
      <c r="CA1301">
        <v>9.82</v>
      </c>
      <c r="CB1301">
        <v>0</v>
      </c>
      <c r="CC1301">
        <v>1</v>
      </c>
      <c r="CD1301" s="56">
        <v>42342</v>
      </c>
      <c r="CE1301" s="56">
        <v>42342</v>
      </c>
      <c r="CF1301" s="56">
        <v>42342</v>
      </c>
      <c r="CG1301" s="56">
        <v>42419</v>
      </c>
      <c r="CH1301" s="56"/>
      <c r="CI1301" s="56"/>
      <c r="CJ1301">
        <v>0.08</v>
      </c>
      <c r="CK1301">
        <v>0</v>
      </c>
      <c r="CL1301">
        <v>0</v>
      </c>
      <c r="CM1301">
        <v>0</v>
      </c>
      <c r="CN1301">
        <v>0</v>
      </c>
      <c r="CO1301">
        <v>0</v>
      </c>
      <c r="CP1301">
        <v>0.96</v>
      </c>
      <c r="CQ1301" t="s">
        <v>1154</v>
      </c>
      <c r="CR1301" t="s">
        <v>1153</v>
      </c>
      <c r="CS1301" t="s">
        <v>1748</v>
      </c>
      <c r="CT1301" t="s">
        <v>1397</v>
      </c>
      <c r="CU1301" t="s">
        <v>1396</v>
      </c>
      <c r="CV1301" t="s">
        <v>5344</v>
      </c>
      <c r="CW1301" t="s">
        <v>1727</v>
      </c>
      <c r="CX1301" t="s">
        <v>853</v>
      </c>
      <c r="DC1301" t="s">
        <v>1387</v>
      </c>
      <c r="DE1301" t="s">
        <v>1392</v>
      </c>
    </row>
    <row r="1302" spans="1:109" x14ac:dyDescent="0.25">
      <c r="A1302" t="s">
        <v>1025</v>
      </c>
      <c r="B1302">
        <v>2</v>
      </c>
      <c r="C1302" s="56">
        <v>42419</v>
      </c>
      <c r="D1302" t="s">
        <v>1153</v>
      </c>
      <c r="E1302" t="s">
        <v>5345</v>
      </c>
      <c r="G1302" t="s">
        <v>5346</v>
      </c>
      <c r="H1302" t="s">
        <v>1144</v>
      </c>
      <c r="I1302" t="s">
        <v>1144</v>
      </c>
      <c r="J1302" t="s">
        <v>1144</v>
      </c>
      <c r="K1302" t="s">
        <v>1144</v>
      </c>
      <c r="L1302">
        <v>1.81</v>
      </c>
      <c r="M1302">
        <v>4.26</v>
      </c>
      <c r="N1302">
        <v>0</v>
      </c>
      <c r="O1302" s="56">
        <v>0</v>
      </c>
      <c r="P1302" s="56">
        <v>0</v>
      </c>
      <c r="Q1302">
        <v>1</v>
      </c>
      <c r="R1302">
        <v>1</v>
      </c>
      <c r="S1302">
        <v>11</v>
      </c>
      <c r="T1302">
        <v>8</v>
      </c>
      <c r="U1302">
        <v>3</v>
      </c>
      <c r="V1302">
        <v>1</v>
      </c>
      <c r="X1302" t="s">
        <v>7757</v>
      </c>
      <c r="AA1302">
        <v>0</v>
      </c>
      <c r="AB1302">
        <v>0</v>
      </c>
      <c r="AC1302">
        <v>0</v>
      </c>
      <c r="AD1302">
        <v>0</v>
      </c>
      <c r="AE1302">
        <v>0</v>
      </c>
      <c r="AF1302">
        <v>0</v>
      </c>
      <c r="AG1302">
        <v>0</v>
      </c>
      <c r="AJ1302" s="56"/>
      <c r="AK1302" s="56"/>
      <c r="AL1302" s="56"/>
      <c r="AP1302" t="s">
        <v>1155</v>
      </c>
      <c r="AR1302">
        <v>5</v>
      </c>
      <c r="AS1302" t="s">
        <v>1152</v>
      </c>
      <c r="AT1302">
        <v>1</v>
      </c>
      <c r="AV1302">
        <v>18</v>
      </c>
      <c r="AW1302">
        <v>12</v>
      </c>
      <c r="AX1302">
        <v>6</v>
      </c>
      <c r="AY1302" t="s">
        <v>1147</v>
      </c>
      <c r="AZ1302" t="s">
        <v>1147</v>
      </c>
      <c r="BA1302">
        <v>27</v>
      </c>
      <c r="BD1302">
        <v>1000000000</v>
      </c>
      <c r="BE1302">
        <v>26</v>
      </c>
      <c r="BF1302">
        <v>-0.44</v>
      </c>
      <c r="BG1302">
        <v>0</v>
      </c>
      <c r="BH1302">
        <v>0</v>
      </c>
      <c r="BI1302">
        <v>0</v>
      </c>
      <c r="BJ1302">
        <v>0</v>
      </c>
      <c r="BK1302">
        <v>0</v>
      </c>
      <c r="BL1302">
        <v>0</v>
      </c>
      <c r="BM1302">
        <v>26</v>
      </c>
      <c r="BN1302">
        <v>-0.44</v>
      </c>
      <c r="BO1302">
        <v>0</v>
      </c>
      <c r="BP1302">
        <v>0</v>
      </c>
      <c r="BR1302">
        <v>0</v>
      </c>
      <c r="BS1302">
        <v>5</v>
      </c>
      <c r="BX1302">
        <v>0</v>
      </c>
      <c r="BY1302">
        <v>14.48</v>
      </c>
      <c r="BZ1302">
        <v>0</v>
      </c>
      <c r="CA1302">
        <v>5.91</v>
      </c>
      <c r="CB1302">
        <v>0</v>
      </c>
      <c r="CC1302">
        <v>1</v>
      </c>
      <c r="CD1302" s="56">
        <v>42341</v>
      </c>
      <c r="CE1302" s="56">
        <v>42342</v>
      </c>
      <c r="CF1302" s="56">
        <v>42342</v>
      </c>
      <c r="CG1302" s="56">
        <v>42419</v>
      </c>
      <c r="CH1302" s="56"/>
      <c r="CI1302" s="56"/>
      <c r="CJ1302">
        <v>0</v>
      </c>
      <c r="CK1302">
        <v>0</v>
      </c>
      <c r="CL1302">
        <v>0</v>
      </c>
      <c r="CM1302">
        <v>0</v>
      </c>
      <c r="CN1302">
        <v>0</v>
      </c>
      <c r="CO1302">
        <v>0</v>
      </c>
      <c r="CP1302">
        <v>0.96</v>
      </c>
      <c r="CQ1302" t="s">
        <v>1154</v>
      </c>
      <c r="CR1302" t="s">
        <v>1153</v>
      </c>
      <c r="CS1302" t="s">
        <v>1748</v>
      </c>
      <c r="CT1302" t="s">
        <v>1397</v>
      </c>
      <c r="CU1302" t="s">
        <v>1396</v>
      </c>
      <c r="CV1302" t="s">
        <v>5347</v>
      </c>
      <c r="CW1302" t="s">
        <v>1727</v>
      </c>
      <c r="CX1302" t="s">
        <v>853</v>
      </c>
      <c r="DC1302" t="s">
        <v>1387</v>
      </c>
      <c r="DE1302" t="s">
        <v>1392</v>
      </c>
    </row>
    <row r="1303" spans="1:109" x14ac:dyDescent="0.25">
      <c r="A1303" t="s">
        <v>1025</v>
      </c>
      <c r="B1303">
        <v>2</v>
      </c>
      <c r="C1303" s="56">
        <v>42419</v>
      </c>
      <c r="D1303" t="s">
        <v>1153</v>
      </c>
      <c r="E1303" t="s">
        <v>5348</v>
      </c>
      <c r="G1303" t="s">
        <v>5349</v>
      </c>
      <c r="H1303" t="s">
        <v>1144</v>
      </c>
      <c r="I1303" t="s">
        <v>1144</v>
      </c>
      <c r="J1303" t="s">
        <v>1144</v>
      </c>
      <c r="K1303" t="s">
        <v>1144</v>
      </c>
      <c r="L1303">
        <v>0.28999999999999998</v>
      </c>
      <c r="M1303">
        <v>0.73</v>
      </c>
      <c r="N1303">
        <v>0</v>
      </c>
      <c r="O1303" s="56">
        <v>0</v>
      </c>
      <c r="P1303" s="56">
        <v>0</v>
      </c>
      <c r="Q1303">
        <v>1</v>
      </c>
      <c r="R1303">
        <v>1</v>
      </c>
      <c r="S1303">
        <v>11</v>
      </c>
      <c r="T1303">
        <v>8</v>
      </c>
      <c r="U1303">
        <v>3</v>
      </c>
      <c r="V1303">
        <v>1</v>
      </c>
      <c r="X1303" t="s">
        <v>7757</v>
      </c>
      <c r="AA1303">
        <v>0</v>
      </c>
      <c r="AB1303">
        <v>0</v>
      </c>
      <c r="AC1303">
        <v>0</v>
      </c>
      <c r="AD1303">
        <v>0</v>
      </c>
      <c r="AE1303">
        <v>0</v>
      </c>
      <c r="AF1303">
        <v>0</v>
      </c>
      <c r="AG1303">
        <v>0</v>
      </c>
      <c r="AJ1303" s="56"/>
      <c r="AK1303" s="56"/>
      <c r="AL1303" s="56"/>
      <c r="AP1303" t="s">
        <v>1155</v>
      </c>
      <c r="AR1303">
        <v>5</v>
      </c>
      <c r="AS1303" t="s">
        <v>1152</v>
      </c>
      <c r="AT1303">
        <v>1</v>
      </c>
      <c r="AV1303">
        <v>9</v>
      </c>
      <c r="AW1303">
        <v>6</v>
      </c>
      <c r="AX1303">
        <v>3</v>
      </c>
      <c r="AY1303" t="s">
        <v>1147</v>
      </c>
      <c r="AZ1303" t="s">
        <v>1147</v>
      </c>
      <c r="BA1303">
        <v>14</v>
      </c>
      <c r="BD1303">
        <v>1000000000</v>
      </c>
      <c r="BE1303">
        <v>13</v>
      </c>
      <c r="BF1303">
        <v>-0.44</v>
      </c>
      <c r="BG1303">
        <v>0</v>
      </c>
      <c r="BH1303">
        <v>0</v>
      </c>
      <c r="BI1303">
        <v>0</v>
      </c>
      <c r="BJ1303">
        <v>0</v>
      </c>
      <c r="BK1303">
        <v>0</v>
      </c>
      <c r="BL1303">
        <v>0</v>
      </c>
      <c r="BM1303">
        <v>13</v>
      </c>
      <c r="BN1303">
        <v>-0.44</v>
      </c>
      <c r="BO1303">
        <v>0</v>
      </c>
      <c r="BP1303">
        <v>0</v>
      </c>
      <c r="BR1303">
        <v>0</v>
      </c>
      <c r="BS1303">
        <v>2</v>
      </c>
      <c r="BX1303">
        <v>0</v>
      </c>
      <c r="BY1303">
        <v>1.1599999999999999</v>
      </c>
      <c r="BZ1303">
        <v>0</v>
      </c>
      <c r="CA1303">
        <v>6.62</v>
      </c>
      <c r="CB1303">
        <v>0</v>
      </c>
      <c r="CC1303">
        <v>1</v>
      </c>
      <c r="CD1303" s="56">
        <v>42341</v>
      </c>
      <c r="CE1303" s="56">
        <v>42342</v>
      </c>
      <c r="CF1303" s="56">
        <v>42342</v>
      </c>
      <c r="CG1303" s="56">
        <v>42419</v>
      </c>
      <c r="CH1303" s="56"/>
      <c r="CI1303" s="56"/>
      <c r="CJ1303">
        <v>0</v>
      </c>
      <c r="CK1303">
        <v>0</v>
      </c>
      <c r="CL1303">
        <v>0</v>
      </c>
      <c r="CM1303">
        <v>0</v>
      </c>
      <c r="CN1303">
        <v>0</v>
      </c>
      <c r="CO1303">
        <v>0</v>
      </c>
      <c r="CP1303">
        <v>0.96</v>
      </c>
      <c r="CQ1303" t="s">
        <v>1154</v>
      </c>
      <c r="CR1303" t="s">
        <v>1153</v>
      </c>
      <c r="CS1303" t="s">
        <v>1748</v>
      </c>
      <c r="CT1303" t="s">
        <v>1397</v>
      </c>
      <c r="CU1303" t="s">
        <v>1396</v>
      </c>
      <c r="CV1303" t="s">
        <v>5350</v>
      </c>
      <c r="CW1303" t="s">
        <v>1727</v>
      </c>
      <c r="CX1303" t="s">
        <v>853</v>
      </c>
      <c r="DC1303" t="s">
        <v>1387</v>
      </c>
      <c r="DE1303" t="s">
        <v>1392</v>
      </c>
    </row>
    <row r="1304" spans="1:109" x14ac:dyDescent="0.25">
      <c r="A1304" t="s">
        <v>1025</v>
      </c>
      <c r="B1304">
        <v>1</v>
      </c>
      <c r="C1304" s="56">
        <v>42419</v>
      </c>
      <c r="D1304" t="s">
        <v>1153</v>
      </c>
      <c r="E1304" t="s">
        <v>5351</v>
      </c>
      <c r="G1304" t="s">
        <v>5352</v>
      </c>
      <c r="H1304" t="s">
        <v>1144</v>
      </c>
      <c r="I1304" t="s">
        <v>1144</v>
      </c>
      <c r="J1304" t="s">
        <v>1144</v>
      </c>
      <c r="K1304" t="s">
        <v>1144</v>
      </c>
      <c r="L1304">
        <v>0.19</v>
      </c>
      <c r="M1304">
        <v>1.34</v>
      </c>
      <c r="N1304">
        <v>0</v>
      </c>
      <c r="O1304" s="56">
        <v>0</v>
      </c>
      <c r="P1304" s="56">
        <v>0</v>
      </c>
      <c r="Q1304">
        <v>1</v>
      </c>
      <c r="R1304">
        <v>1</v>
      </c>
      <c r="S1304">
        <v>11</v>
      </c>
      <c r="T1304">
        <v>8</v>
      </c>
      <c r="U1304">
        <v>3</v>
      </c>
      <c r="V1304">
        <v>1</v>
      </c>
      <c r="X1304" t="s">
        <v>7716</v>
      </c>
      <c r="AA1304">
        <v>0</v>
      </c>
      <c r="AB1304">
        <v>0</v>
      </c>
      <c r="AC1304">
        <v>0</v>
      </c>
      <c r="AD1304">
        <v>0</v>
      </c>
      <c r="AE1304">
        <v>0</v>
      </c>
      <c r="AF1304">
        <v>0</v>
      </c>
      <c r="AG1304">
        <v>0</v>
      </c>
      <c r="AJ1304" s="56"/>
      <c r="AK1304" s="56"/>
      <c r="AL1304" s="56"/>
      <c r="AP1304" t="s">
        <v>1155</v>
      </c>
      <c r="AR1304">
        <v>5</v>
      </c>
      <c r="AS1304" t="s">
        <v>1152</v>
      </c>
      <c r="AT1304">
        <v>1</v>
      </c>
      <c r="AV1304">
        <v>80</v>
      </c>
      <c r="AW1304">
        <v>53</v>
      </c>
      <c r="AX1304">
        <v>26</v>
      </c>
      <c r="AY1304" t="s">
        <v>1147</v>
      </c>
      <c r="AZ1304" t="s">
        <v>1147</v>
      </c>
      <c r="BA1304">
        <v>100</v>
      </c>
      <c r="BD1304">
        <v>1000000000</v>
      </c>
      <c r="BE1304">
        <v>217</v>
      </c>
      <c r="BF1304">
        <v>-1.71</v>
      </c>
      <c r="BG1304">
        <v>0</v>
      </c>
      <c r="BH1304">
        <v>0</v>
      </c>
      <c r="BI1304">
        <v>0</v>
      </c>
      <c r="BJ1304">
        <v>0</v>
      </c>
      <c r="BK1304">
        <v>0</v>
      </c>
      <c r="BL1304">
        <v>0</v>
      </c>
      <c r="BM1304">
        <v>217</v>
      </c>
      <c r="BN1304">
        <v>-1.71</v>
      </c>
      <c r="BO1304">
        <v>0</v>
      </c>
      <c r="BP1304">
        <v>0</v>
      </c>
      <c r="BR1304">
        <v>0</v>
      </c>
      <c r="BS1304">
        <v>22</v>
      </c>
      <c r="BX1304">
        <v>0</v>
      </c>
      <c r="BY1304">
        <v>26.03</v>
      </c>
      <c r="BZ1304">
        <v>0</v>
      </c>
      <c r="CA1304">
        <v>26.41</v>
      </c>
      <c r="CB1304">
        <v>0</v>
      </c>
      <c r="CC1304">
        <v>1</v>
      </c>
      <c r="CD1304" s="56">
        <v>42284</v>
      </c>
      <c r="CE1304" s="56">
        <v>42342</v>
      </c>
      <c r="CF1304" s="56">
        <v>42342</v>
      </c>
      <c r="CG1304" s="56">
        <v>42419</v>
      </c>
      <c r="CH1304" s="56"/>
      <c r="CI1304" s="56"/>
      <c r="CJ1304">
        <v>0.03</v>
      </c>
      <c r="CK1304">
        <v>0</v>
      </c>
      <c r="CL1304">
        <v>0</v>
      </c>
      <c r="CM1304">
        <v>0</v>
      </c>
      <c r="CN1304">
        <v>0</v>
      </c>
      <c r="CO1304">
        <v>0</v>
      </c>
      <c r="CP1304">
        <v>0.95</v>
      </c>
      <c r="CQ1304" t="s">
        <v>1154</v>
      </c>
      <c r="CR1304" t="s">
        <v>1153</v>
      </c>
      <c r="CS1304" t="s">
        <v>1725</v>
      </c>
      <c r="CT1304" t="s">
        <v>1397</v>
      </c>
      <c r="CU1304" t="s">
        <v>1396</v>
      </c>
      <c r="CV1304" t="s">
        <v>5353</v>
      </c>
      <c r="CW1304" t="s">
        <v>1727</v>
      </c>
      <c r="CX1304" t="s">
        <v>853</v>
      </c>
      <c r="DC1304" t="s">
        <v>1387</v>
      </c>
      <c r="DE1304" t="s">
        <v>1728</v>
      </c>
    </row>
    <row r="1305" spans="1:109" x14ac:dyDescent="0.25">
      <c r="A1305" t="s">
        <v>1025</v>
      </c>
      <c r="B1305">
        <v>2</v>
      </c>
      <c r="C1305" s="56">
        <v>42419</v>
      </c>
      <c r="D1305" t="s">
        <v>1153</v>
      </c>
      <c r="E1305" t="s">
        <v>5354</v>
      </c>
      <c r="G1305" t="s">
        <v>5355</v>
      </c>
      <c r="H1305" t="s">
        <v>1144</v>
      </c>
      <c r="I1305" t="s">
        <v>1144</v>
      </c>
      <c r="J1305" t="s">
        <v>1144</v>
      </c>
      <c r="K1305" t="s">
        <v>1144</v>
      </c>
      <c r="L1305">
        <v>1.66</v>
      </c>
      <c r="M1305">
        <v>4.55</v>
      </c>
      <c r="N1305">
        <v>0</v>
      </c>
      <c r="O1305" s="56">
        <v>0</v>
      </c>
      <c r="P1305" s="56">
        <v>0</v>
      </c>
      <c r="Q1305">
        <v>1</v>
      </c>
      <c r="R1305">
        <v>1</v>
      </c>
      <c r="S1305">
        <v>11</v>
      </c>
      <c r="T1305">
        <v>8</v>
      </c>
      <c r="U1305">
        <v>3</v>
      </c>
      <c r="V1305">
        <v>1</v>
      </c>
      <c r="X1305" t="s">
        <v>7659</v>
      </c>
      <c r="AA1305">
        <v>0</v>
      </c>
      <c r="AB1305">
        <v>0</v>
      </c>
      <c r="AC1305">
        <v>0</v>
      </c>
      <c r="AD1305">
        <v>0</v>
      </c>
      <c r="AE1305">
        <v>0</v>
      </c>
      <c r="AF1305">
        <v>0</v>
      </c>
      <c r="AG1305">
        <v>0</v>
      </c>
      <c r="AJ1305" s="56"/>
      <c r="AK1305" s="56"/>
      <c r="AL1305" s="56"/>
      <c r="AM1305">
        <v>5</v>
      </c>
      <c r="AP1305" t="s">
        <v>1155</v>
      </c>
      <c r="AR1305">
        <v>5</v>
      </c>
      <c r="AS1305" t="s">
        <v>1152</v>
      </c>
      <c r="AT1305">
        <v>1</v>
      </c>
      <c r="AV1305">
        <v>24</v>
      </c>
      <c r="AW1305">
        <v>16</v>
      </c>
      <c r="AX1305">
        <v>8</v>
      </c>
      <c r="AY1305" t="s">
        <v>1147</v>
      </c>
      <c r="AZ1305" t="s">
        <v>1147</v>
      </c>
      <c r="BA1305">
        <v>30</v>
      </c>
      <c r="BD1305">
        <v>1000000000</v>
      </c>
      <c r="BE1305">
        <v>30</v>
      </c>
      <c r="BF1305">
        <v>-0.25</v>
      </c>
      <c r="BG1305">
        <v>0</v>
      </c>
      <c r="BH1305">
        <v>0</v>
      </c>
      <c r="BI1305">
        <v>0</v>
      </c>
      <c r="BJ1305">
        <v>0</v>
      </c>
      <c r="BK1305">
        <v>0</v>
      </c>
      <c r="BL1305">
        <v>0</v>
      </c>
      <c r="BM1305">
        <v>30</v>
      </c>
      <c r="BN1305">
        <v>-0.25</v>
      </c>
      <c r="BO1305">
        <v>0</v>
      </c>
      <c r="BP1305">
        <v>0</v>
      </c>
      <c r="BR1305">
        <v>0</v>
      </c>
      <c r="BS1305">
        <v>7</v>
      </c>
      <c r="BX1305">
        <v>0</v>
      </c>
      <c r="BY1305">
        <v>9.9600000000000009</v>
      </c>
      <c r="BZ1305">
        <v>0</v>
      </c>
      <c r="CA1305">
        <v>7.6</v>
      </c>
      <c r="CB1305">
        <v>0</v>
      </c>
      <c r="CC1305">
        <v>1</v>
      </c>
      <c r="CD1305" s="56">
        <v>42342</v>
      </c>
      <c r="CE1305" s="56">
        <v>42342</v>
      </c>
      <c r="CF1305" s="56">
        <v>42342</v>
      </c>
      <c r="CG1305" s="56">
        <v>42419</v>
      </c>
      <c r="CH1305" s="56"/>
      <c r="CI1305" s="56"/>
      <c r="CJ1305">
        <v>0.04</v>
      </c>
      <c r="CK1305">
        <v>0</v>
      </c>
      <c r="CL1305">
        <v>0</v>
      </c>
      <c r="CM1305">
        <v>0</v>
      </c>
      <c r="CN1305">
        <v>0</v>
      </c>
      <c r="CO1305">
        <v>0</v>
      </c>
      <c r="CP1305">
        <v>0.96</v>
      </c>
      <c r="CQ1305" t="s">
        <v>1154</v>
      </c>
      <c r="CR1305" t="s">
        <v>1153</v>
      </c>
      <c r="CS1305" t="s">
        <v>1748</v>
      </c>
      <c r="CT1305" t="s">
        <v>1397</v>
      </c>
      <c r="CU1305" t="s">
        <v>1396</v>
      </c>
      <c r="CV1305" t="s">
        <v>5356</v>
      </c>
      <c r="CW1305" t="s">
        <v>1390</v>
      </c>
      <c r="CX1305" t="s">
        <v>853</v>
      </c>
      <c r="DC1305" t="s">
        <v>1387</v>
      </c>
      <c r="DE1305" t="s">
        <v>1392</v>
      </c>
    </row>
    <row r="1306" spans="1:109" x14ac:dyDescent="0.25">
      <c r="A1306" t="s">
        <v>1025</v>
      </c>
      <c r="B1306">
        <v>2</v>
      </c>
      <c r="C1306" s="56">
        <v>42419</v>
      </c>
      <c r="D1306" t="s">
        <v>1153</v>
      </c>
      <c r="E1306" t="s">
        <v>5357</v>
      </c>
      <c r="G1306" t="s">
        <v>5358</v>
      </c>
      <c r="H1306" t="s">
        <v>1144</v>
      </c>
      <c r="I1306" t="s">
        <v>1144</v>
      </c>
      <c r="J1306" t="s">
        <v>1144</v>
      </c>
      <c r="K1306" t="s">
        <v>1144</v>
      </c>
      <c r="L1306">
        <v>1.47</v>
      </c>
      <c r="M1306">
        <v>3.84</v>
      </c>
      <c r="N1306">
        <v>0</v>
      </c>
      <c r="O1306" s="56">
        <v>0</v>
      </c>
      <c r="P1306" s="56">
        <v>0</v>
      </c>
      <c r="Q1306">
        <v>1</v>
      </c>
      <c r="R1306">
        <v>1</v>
      </c>
      <c r="S1306">
        <v>11</v>
      </c>
      <c r="T1306">
        <v>8</v>
      </c>
      <c r="U1306">
        <v>3</v>
      </c>
      <c r="V1306">
        <v>1</v>
      </c>
      <c r="X1306" t="s">
        <v>7757</v>
      </c>
      <c r="AA1306">
        <v>0</v>
      </c>
      <c r="AB1306">
        <v>0</v>
      </c>
      <c r="AC1306">
        <v>0</v>
      </c>
      <c r="AD1306">
        <v>0</v>
      </c>
      <c r="AE1306">
        <v>0</v>
      </c>
      <c r="AF1306">
        <v>0</v>
      </c>
      <c r="AG1306">
        <v>0</v>
      </c>
      <c r="AJ1306" s="56"/>
      <c r="AK1306" s="56"/>
      <c r="AL1306" s="56"/>
      <c r="AM1306">
        <v>4</v>
      </c>
      <c r="AP1306" t="s">
        <v>1155</v>
      </c>
      <c r="AR1306">
        <v>5</v>
      </c>
      <c r="AS1306" t="s">
        <v>1152</v>
      </c>
      <c r="AT1306">
        <v>1</v>
      </c>
      <c r="AV1306">
        <v>14</v>
      </c>
      <c r="AW1306">
        <v>9</v>
      </c>
      <c r="AX1306">
        <v>5</v>
      </c>
      <c r="AY1306" t="s">
        <v>1147</v>
      </c>
      <c r="AZ1306" t="s">
        <v>1147</v>
      </c>
      <c r="BA1306">
        <v>20</v>
      </c>
      <c r="BD1306">
        <v>1000000000</v>
      </c>
      <c r="BE1306">
        <v>18</v>
      </c>
      <c r="BF1306">
        <v>-0.28999999999999998</v>
      </c>
      <c r="BG1306">
        <v>0</v>
      </c>
      <c r="BH1306">
        <v>0</v>
      </c>
      <c r="BI1306">
        <v>0</v>
      </c>
      <c r="BJ1306">
        <v>0</v>
      </c>
      <c r="BK1306">
        <v>0</v>
      </c>
      <c r="BL1306">
        <v>0</v>
      </c>
      <c r="BM1306">
        <v>18</v>
      </c>
      <c r="BN1306">
        <v>-0.28999999999999998</v>
      </c>
      <c r="BO1306">
        <v>0</v>
      </c>
      <c r="BP1306">
        <v>0</v>
      </c>
      <c r="BR1306">
        <v>0</v>
      </c>
      <c r="BS1306">
        <v>4</v>
      </c>
      <c r="BX1306">
        <v>0</v>
      </c>
      <c r="BY1306">
        <v>5.88</v>
      </c>
      <c r="BZ1306">
        <v>0</v>
      </c>
      <c r="CA1306">
        <v>7.04</v>
      </c>
      <c r="CB1306">
        <v>0</v>
      </c>
      <c r="CC1306">
        <v>1</v>
      </c>
      <c r="CD1306" s="56">
        <v>42341</v>
      </c>
      <c r="CE1306" s="56">
        <v>42342</v>
      </c>
      <c r="CF1306" s="56">
        <v>42342</v>
      </c>
      <c r="CG1306" s="56">
        <v>42419</v>
      </c>
      <c r="CH1306" s="56"/>
      <c r="CI1306" s="56"/>
      <c r="CJ1306">
        <v>0.04</v>
      </c>
      <c r="CK1306">
        <v>0</v>
      </c>
      <c r="CL1306">
        <v>0</v>
      </c>
      <c r="CM1306">
        <v>0</v>
      </c>
      <c r="CN1306">
        <v>0</v>
      </c>
      <c r="CO1306">
        <v>0</v>
      </c>
      <c r="CP1306">
        <v>0.96</v>
      </c>
      <c r="CQ1306" t="s">
        <v>1154</v>
      </c>
      <c r="CR1306" t="s">
        <v>1153</v>
      </c>
      <c r="CS1306" t="s">
        <v>1748</v>
      </c>
      <c r="CT1306" t="s">
        <v>1397</v>
      </c>
      <c r="CU1306" t="s">
        <v>1396</v>
      </c>
      <c r="CV1306" t="s">
        <v>5359</v>
      </c>
      <c r="CW1306" t="s">
        <v>1390</v>
      </c>
      <c r="CX1306" t="s">
        <v>853</v>
      </c>
      <c r="DC1306" t="s">
        <v>1387</v>
      </c>
      <c r="DE1306" t="s">
        <v>1392</v>
      </c>
    </row>
    <row r="1307" spans="1:109" x14ac:dyDescent="0.25">
      <c r="A1307" t="s">
        <v>1025</v>
      </c>
      <c r="B1307">
        <v>2</v>
      </c>
      <c r="C1307" s="56">
        <v>42419</v>
      </c>
      <c r="D1307" t="s">
        <v>1153</v>
      </c>
      <c r="E1307" t="s">
        <v>5360</v>
      </c>
      <c r="G1307" t="s">
        <v>5361</v>
      </c>
      <c r="H1307" t="s">
        <v>1144</v>
      </c>
      <c r="I1307" t="s">
        <v>1144</v>
      </c>
      <c r="J1307" t="s">
        <v>1144</v>
      </c>
      <c r="K1307" t="s">
        <v>1144</v>
      </c>
      <c r="L1307">
        <v>12.84</v>
      </c>
      <c r="M1307">
        <v>25.16</v>
      </c>
      <c r="N1307">
        <v>0</v>
      </c>
      <c r="O1307" s="56">
        <v>0</v>
      </c>
      <c r="P1307" s="56">
        <v>0</v>
      </c>
      <c r="Q1307">
        <v>1</v>
      </c>
      <c r="R1307">
        <v>1</v>
      </c>
      <c r="S1307">
        <v>11</v>
      </c>
      <c r="T1307">
        <v>8</v>
      </c>
      <c r="U1307">
        <v>3</v>
      </c>
      <c r="V1307">
        <v>1</v>
      </c>
      <c r="W1307" t="s">
        <v>1156</v>
      </c>
      <c r="X1307" t="s">
        <v>7755</v>
      </c>
      <c r="AA1307">
        <v>0</v>
      </c>
      <c r="AB1307">
        <v>0</v>
      </c>
      <c r="AC1307">
        <v>0</v>
      </c>
      <c r="AD1307">
        <v>0</v>
      </c>
      <c r="AE1307">
        <v>0</v>
      </c>
      <c r="AF1307">
        <v>0</v>
      </c>
      <c r="AG1307">
        <v>0</v>
      </c>
      <c r="AJ1307" s="56"/>
      <c r="AK1307" s="56"/>
      <c r="AL1307" s="56"/>
      <c r="AM1307">
        <v>5</v>
      </c>
      <c r="AP1307" t="s">
        <v>1155</v>
      </c>
      <c r="AR1307">
        <v>2</v>
      </c>
      <c r="AS1307" t="s">
        <v>1152</v>
      </c>
      <c r="AT1307">
        <v>1</v>
      </c>
      <c r="AV1307">
        <v>5</v>
      </c>
      <c r="AW1307">
        <v>3</v>
      </c>
      <c r="AX1307">
        <v>2</v>
      </c>
      <c r="AY1307" t="s">
        <v>1148</v>
      </c>
      <c r="AZ1307" t="s">
        <v>1148</v>
      </c>
      <c r="BA1307">
        <v>5</v>
      </c>
      <c r="BD1307">
        <v>1000000000</v>
      </c>
      <c r="BE1307">
        <v>5</v>
      </c>
      <c r="BF1307">
        <v>0</v>
      </c>
      <c r="BG1307">
        <v>0</v>
      </c>
      <c r="BH1307">
        <v>0</v>
      </c>
      <c r="BI1307">
        <v>0</v>
      </c>
      <c r="BJ1307">
        <v>0</v>
      </c>
      <c r="BK1307">
        <v>0</v>
      </c>
      <c r="BL1307">
        <v>0</v>
      </c>
      <c r="BM1307">
        <v>5</v>
      </c>
      <c r="BN1307">
        <v>0</v>
      </c>
      <c r="BO1307">
        <v>0</v>
      </c>
      <c r="BP1307">
        <v>0</v>
      </c>
      <c r="BR1307">
        <v>0</v>
      </c>
      <c r="BS1307">
        <v>1</v>
      </c>
      <c r="BX1307">
        <v>0</v>
      </c>
      <c r="BY1307">
        <v>0</v>
      </c>
      <c r="BZ1307">
        <v>0</v>
      </c>
      <c r="CA1307">
        <v>4.1900000000000004</v>
      </c>
      <c r="CB1307">
        <v>0</v>
      </c>
      <c r="CC1307">
        <v>1</v>
      </c>
      <c r="CD1307" s="56">
        <v>42095</v>
      </c>
      <c r="CE1307" s="56">
        <v>42342</v>
      </c>
      <c r="CF1307" s="56">
        <v>42342</v>
      </c>
      <c r="CG1307" s="56">
        <v>42419</v>
      </c>
      <c r="CH1307" s="56"/>
      <c r="CI1307" s="56"/>
      <c r="CJ1307">
        <v>0</v>
      </c>
      <c r="CK1307">
        <v>0</v>
      </c>
      <c r="CL1307">
        <v>0</v>
      </c>
      <c r="CM1307">
        <v>0</v>
      </c>
      <c r="CN1307">
        <v>0</v>
      </c>
      <c r="CO1307">
        <v>0.96</v>
      </c>
      <c r="CP1307">
        <v>0</v>
      </c>
      <c r="CQ1307" t="s">
        <v>1154</v>
      </c>
      <c r="CR1307" t="s">
        <v>1153</v>
      </c>
      <c r="CS1307" t="s">
        <v>1748</v>
      </c>
      <c r="CT1307" t="s">
        <v>1397</v>
      </c>
      <c r="CU1307" t="s">
        <v>1396</v>
      </c>
      <c r="CV1307" t="s">
        <v>5362</v>
      </c>
      <c r="CW1307" t="s">
        <v>2121</v>
      </c>
      <c r="CX1307" t="s">
        <v>853</v>
      </c>
      <c r="DC1307" t="s">
        <v>1387</v>
      </c>
      <c r="DE1307" t="s">
        <v>1392</v>
      </c>
    </row>
    <row r="1308" spans="1:109" x14ac:dyDescent="0.25">
      <c r="A1308" t="s">
        <v>1025</v>
      </c>
      <c r="B1308">
        <v>2</v>
      </c>
      <c r="C1308" s="56">
        <v>42419</v>
      </c>
      <c r="D1308" t="s">
        <v>1153</v>
      </c>
      <c r="E1308" t="s">
        <v>5363</v>
      </c>
      <c r="G1308" t="s">
        <v>5364</v>
      </c>
      <c r="H1308" t="s">
        <v>1144</v>
      </c>
      <c r="I1308" t="s">
        <v>1144</v>
      </c>
      <c r="J1308" t="s">
        <v>1144</v>
      </c>
      <c r="K1308" t="s">
        <v>1144</v>
      </c>
      <c r="L1308">
        <v>0.83</v>
      </c>
      <c r="M1308">
        <v>2.61</v>
      </c>
      <c r="N1308">
        <v>0</v>
      </c>
      <c r="O1308" s="56">
        <v>0</v>
      </c>
      <c r="P1308" s="56">
        <v>0</v>
      </c>
      <c r="Q1308">
        <v>1</v>
      </c>
      <c r="R1308">
        <v>1</v>
      </c>
      <c r="S1308">
        <v>11</v>
      </c>
      <c r="T1308">
        <v>8</v>
      </c>
      <c r="U1308">
        <v>3</v>
      </c>
      <c r="V1308">
        <v>1</v>
      </c>
      <c r="X1308" t="s">
        <v>7757</v>
      </c>
      <c r="AA1308">
        <v>0</v>
      </c>
      <c r="AB1308">
        <v>0</v>
      </c>
      <c r="AC1308">
        <v>0</v>
      </c>
      <c r="AD1308">
        <v>0</v>
      </c>
      <c r="AE1308">
        <v>0</v>
      </c>
      <c r="AF1308">
        <v>0</v>
      </c>
      <c r="AG1308">
        <v>0</v>
      </c>
      <c r="AJ1308" s="56"/>
      <c r="AK1308" s="56"/>
      <c r="AL1308" s="56"/>
      <c r="AP1308" t="s">
        <v>1155</v>
      </c>
      <c r="AR1308">
        <v>2</v>
      </c>
      <c r="AS1308" t="s">
        <v>1152</v>
      </c>
      <c r="AT1308">
        <v>1</v>
      </c>
      <c r="AV1308">
        <v>6</v>
      </c>
      <c r="AW1308">
        <v>4</v>
      </c>
      <c r="AX1308">
        <v>2</v>
      </c>
      <c r="AY1308" t="s">
        <v>1147</v>
      </c>
      <c r="AZ1308" t="s">
        <v>1147</v>
      </c>
      <c r="BA1308">
        <v>9</v>
      </c>
      <c r="BD1308">
        <v>1000000000</v>
      </c>
      <c r="BE1308">
        <v>9</v>
      </c>
      <c r="BF1308">
        <v>-0.5</v>
      </c>
      <c r="BG1308">
        <v>0</v>
      </c>
      <c r="BH1308">
        <v>0</v>
      </c>
      <c r="BI1308">
        <v>0</v>
      </c>
      <c r="BJ1308">
        <v>0</v>
      </c>
      <c r="BK1308">
        <v>0</v>
      </c>
      <c r="BL1308">
        <v>0</v>
      </c>
      <c r="BM1308">
        <v>9</v>
      </c>
      <c r="BN1308">
        <v>-0.5</v>
      </c>
      <c r="BO1308">
        <v>0</v>
      </c>
      <c r="BP1308">
        <v>0</v>
      </c>
      <c r="BR1308">
        <v>0</v>
      </c>
      <c r="BS1308">
        <v>2</v>
      </c>
      <c r="BX1308">
        <v>0</v>
      </c>
      <c r="BY1308">
        <v>2.4900000000000002</v>
      </c>
      <c r="BZ1308">
        <v>0</v>
      </c>
      <c r="CA1308">
        <v>9.36</v>
      </c>
      <c r="CB1308">
        <v>0</v>
      </c>
      <c r="CC1308">
        <v>1</v>
      </c>
      <c r="CD1308" s="56">
        <v>42341</v>
      </c>
      <c r="CE1308" s="56">
        <v>42342</v>
      </c>
      <c r="CF1308" s="56">
        <v>42342</v>
      </c>
      <c r="CG1308" s="56">
        <v>42419</v>
      </c>
      <c r="CH1308" s="56"/>
      <c r="CI1308" s="56"/>
      <c r="CJ1308">
        <v>0</v>
      </c>
      <c r="CK1308">
        <v>0</v>
      </c>
      <c r="CL1308">
        <v>0</v>
      </c>
      <c r="CM1308">
        <v>0</v>
      </c>
      <c r="CN1308">
        <v>0</v>
      </c>
      <c r="CO1308">
        <v>0</v>
      </c>
      <c r="CP1308">
        <v>0.96</v>
      </c>
      <c r="CQ1308" t="s">
        <v>1154</v>
      </c>
      <c r="CR1308" t="s">
        <v>1153</v>
      </c>
      <c r="CS1308" t="s">
        <v>1748</v>
      </c>
      <c r="CT1308" t="s">
        <v>1397</v>
      </c>
      <c r="CU1308" t="s">
        <v>1396</v>
      </c>
      <c r="CV1308" t="s">
        <v>5365</v>
      </c>
      <c r="CW1308" t="s">
        <v>1738</v>
      </c>
      <c r="CX1308" t="s">
        <v>853</v>
      </c>
      <c r="DC1308" t="s">
        <v>1387</v>
      </c>
      <c r="DE1308" t="s">
        <v>1392</v>
      </c>
    </row>
    <row r="1309" spans="1:109" x14ac:dyDescent="0.25">
      <c r="A1309" t="s">
        <v>1025</v>
      </c>
      <c r="B1309">
        <v>2</v>
      </c>
      <c r="C1309" s="56">
        <v>42419</v>
      </c>
      <c r="D1309" t="s">
        <v>1153</v>
      </c>
      <c r="E1309" t="s">
        <v>5366</v>
      </c>
      <c r="G1309" t="s">
        <v>5367</v>
      </c>
      <c r="H1309" t="s">
        <v>1144</v>
      </c>
      <c r="I1309" t="s">
        <v>1144</v>
      </c>
      <c r="J1309" t="s">
        <v>1144</v>
      </c>
      <c r="K1309" t="s">
        <v>1144</v>
      </c>
      <c r="L1309">
        <v>3.32</v>
      </c>
      <c r="M1309">
        <v>9.09</v>
      </c>
      <c r="N1309">
        <v>0</v>
      </c>
      <c r="O1309" s="56">
        <v>0</v>
      </c>
      <c r="P1309" s="56">
        <v>0</v>
      </c>
      <c r="Q1309">
        <v>1</v>
      </c>
      <c r="R1309">
        <v>1</v>
      </c>
      <c r="S1309">
        <v>11</v>
      </c>
      <c r="T1309">
        <v>8</v>
      </c>
      <c r="U1309">
        <v>3</v>
      </c>
      <c r="V1309">
        <v>1</v>
      </c>
      <c r="X1309" t="s">
        <v>7755</v>
      </c>
      <c r="AA1309">
        <v>0</v>
      </c>
      <c r="AB1309">
        <v>0</v>
      </c>
      <c r="AC1309">
        <v>0</v>
      </c>
      <c r="AD1309">
        <v>0</v>
      </c>
      <c r="AE1309">
        <v>0</v>
      </c>
      <c r="AF1309">
        <v>0</v>
      </c>
      <c r="AG1309">
        <v>0</v>
      </c>
      <c r="AJ1309" s="56"/>
      <c r="AK1309" s="56"/>
      <c r="AL1309" s="56"/>
      <c r="AP1309" t="s">
        <v>1155</v>
      </c>
      <c r="AR1309">
        <v>5</v>
      </c>
      <c r="AS1309" t="s">
        <v>1152</v>
      </c>
      <c r="AT1309">
        <v>1</v>
      </c>
      <c r="AV1309">
        <v>14</v>
      </c>
      <c r="AW1309">
        <v>9</v>
      </c>
      <c r="AX1309">
        <v>5</v>
      </c>
      <c r="AY1309" t="s">
        <v>1147</v>
      </c>
      <c r="AZ1309" t="s">
        <v>1147</v>
      </c>
      <c r="BA1309">
        <v>14</v>
      </c>
      <c r="BD1309">
        <v>1000000000</v>
      </c>
      <c r="BE1309">
        <v>20</v>
      </c>
      <c r="BF1309">
        <v>-0.43</v>
      </c>
      <c r="BG1309">
        <v>0</v>
      </c>
      <c r="BH1309">
        <v>0</v>
      </c>
      <c r="BI1309">
        <v>0</v>
      </c>
      <c r="BJ1309">
        <v>0</v>
      </c>
      <c r="BK1309">
        <v>0</v>
      </c>
      <c r="BL1309">
        <v>0</v>
      </c>
      <c r="BM1309">
        <v>20</v>
      </c>
      <c r="BN1309">
        <v>-0.43</v>
      </c>
      <c r="BO1309">
        <v>0</v>
      </c>
      <c r="BP1309">
        <v>0</v>
      </c>
      <c r="BR1309">
        <v>0</v>
      </c>
      <c r="BS1309">
        <v>4</v>
      </c>
      <c r="BX1309">
        <v>0</v>
      </c>
      <c r="BY1309">
        <v>19.920000000000002</v>
      </c>
      <c r="BZ1309">
        <v>0</v>
      </c>
      <c r="CA1309">
        <v>7.58</v>
      </c>
      <c r="CB1309">
        <v>0</v>
      </c>
      <c r="CC1309">
        <v>1</v>
      </c>
      <c r="CD1309" s="56">
        <v>42095</v>
      </c>
      <c r="CE1309" s="56">
        <v>42342</v>
      </c>
      <c r="CF1309" s="56">
        <v>42342</v>
      </c>
      <c r="CG1309" s="56">
        <v>42419</v>
      </c>
      <c r="CH1309" s="56"/>
      <c r="CI1309" s="56"/>
      <c r="CJ1309">
        <v>0</v>
      </c>
      <c r="CK1309">
        <v>0</v>
      </c>
      <c r="CL1309">
        <v>0</v>
      </c>
      <c r="CM1309">
        <v>0</v>
      </c>
      <c r="CN1309">
        <v>0</v>
      </c>
      <c r="CO1309">
        <v>0</v>
      </c>
      <c r="CP1309">
        <v>0.96</v>
      </c>
      <c r="CQ1309" t="s">
        <v>1154</v>
      </c>
      <c r="CR1309" t="s">
        <v>1153</v>
      </c>
      <c r="CS1309" t="s">
        <v>1748</v>
      </c>
      <c r="CT1309" t="s">
        <v>1397</v>
      </c>
      <c r="CU1309" t="s">
        <v>1396</v>
      </c>
      <c r="CV1309" t="s">
        <v>5368</v>
      </c>
      <c r="CW1309" t="s">
        <v>1738</v>
      </c>
      <c r="CX1309" t="s">
        <v>853</v>
      </c>
      <c r="DC1309" t="s">
        <v>1387</v>
      </c>
      <c r="DE1309" t="s">
        <v>1392</v>
      </c>
    </row>
    <row r="1310" spans="1:109" x14ac:dyDescent="0.25">
      <c r="A1310" t="s">
        <v>1025</v>
      </c>
      <c r="B1310">
        <v>2</v>
      </c>
      <c r="C1310" s="56">
        <v>42419</v>
      </c>
      <c r="D1310" t="s">
        <v>1153</v>
      </c>
      <c r="E1310" t="s">
        <v>5369</v>
      </c>
      <c r="G1310" t="s">
        <v>5370</v>
      </c>
      <c r="H1310" t="s">
        <v>1144</v>
      </c>
      <c r="I1310" t="s">
        <v>1144</v>
      </c>
      <c r="J1310" t="s">
        <v>1144</v>
      </c>
      <c r="K1310" t="s">
        <v>1144</v>
      </c>
      <c r="L1310">
        <v>2.69</v>
      </c>
      <c r="M1310">
        <v>6.93</v>
      </c>
      <c r="N1310">
        <v>0</v>
      </c>
      <c r="O1310" s="56">
        <v>0</v>
      </c>
      <c r="P1310" s="56">
        <v>0</v>
      </c>
      <c r="Q1310">
        <v>1</v>
      </c>
      <c r="R1310">
        <v>1</v>
      </c>
      <c r="S1310">
        <v>11</v>
      </c>
      <c r="T1310">
        <v>8</v>
      </c>
      <c r="U1310">
        <v>3</v>
      </c>
      <c r="V1310">
        <v>1</v>
      </c>
      <c r="W1310" t="s">
        <v>1156</v>
      </c>
      <c r="X1310" t="s">
        <v>7760</v>
      </c>
      <c r="Y1310">
        <v>1</v>
      </c>
      <c r="AA1310">
        <v>0</v>
      </c>
      <c r="AB1310">
        <v>0</v>
      </c>
      <c r="AC1310">
        <v>0</v>
      </c>
      <c r="AD1310">
        <v>0</v>
      </c>
      <c r="AE1310">
        <v>0</v>
      </c>
      <c r="AF1310">
        <v>0</v>
      </c>
      <c r="AG1310">
        <v>0</v>
      </c>
      <c r="AJ1310" s="56"/>
      <c r="AK1310" s="56"/>
      <c r="AL1310" s="56"/>
      <c r="AM1310">
        <v>1</v>
      </c>
      <c r="AP1310" t="s">
        <v>1155</v>
      </c>
      <c r="AS1310" t="s">
        <v>1152</v>
      </c>
      <c r="AT1310">
        <v>1</v>
      </c>
      <c r="AV1310">
        <v>2</v>
      </c>
      <c r="AW1310">
        <v>2</v>
      </c>
      <c r="AX1310">
        <v>1</v>
      </c>
      <c r="AY1310" t="s">
        <v>1145</v>
      </c>
      <c r="AZ1310" t="s">
        <v>1145</v>
      </c>
      <c r="BA1310">
        <v>1</v>
      </c>
      <c r="BD1310">
        <v>1000000000</v>
      </c>
      <c r="BE1310">
        <v>2</v>
      </c>
      <c r="BF1310">
        <v>0</v>
      </c>
      <c r="BG1310">
        <v>0</v>
      </c>
      <c r="BH1310">
        <v>0</v>
      </c>
      <c r="BI1310">
        <v>0</v>
      </c>
      <c r="BJ1310">
        <v>0</v>
      </c>
      <c r="BK1310">
        <v>0</v>
      </c>
      <c r="BL1310">
        <v>0</v>
      </c>
      <c r="BM1310">
        <v>2</v>
      </c>
      <c r="BN1310">
        <v>0</v>
      </c>
      <c r="BO1310">
        <v>0</v>
      </c>
      <c r="BP1310">
        <v>0</v>
      </c>
      <c r="BR1310">
        <v>0</v>
      </c>
      <c r="BS1310">
        <v>1</v>
      </c>
      <c r="BX1310">
        <v>0</v>
      </c>
      <c r="BY1310">
        <v>0</v>
      </c>
      <c r="BZ1310">
        <v>0</v>
      </c>
      <c r="CA1310">
        <v>6.88</v>
      </c>
      <c r="CB1310">
        <v>0</v>
      </c>
      <c r="CC1310">
        <v>1</v>
      </c>
      <c r="CD1310" s="56">
        <v>42271</v>
      </c>
      <c r="CE1310" s="56">
        <v>42342</v>
      </c>
      <c r="CF1310" s="56">
        <v>42342</v>
      </c>
      <c r="CG1310" s="56">
        <v>42419</v>
      </c>
      <c r="CH1310" s="56"/>
      <c r="CI1310" s="56"/>
      <c r="CJ1310">
        <v>0</v>
      </c>
      <c r="CK1310">
        <v>0</v>
      </c>
      <c r="CL1310">
        <v>0</v>
      </c>
      <c r="CM1310">
        <v>0</v>
      </c>
      <c r="CN1310">
        <v>0.96</v>
      </c>
      <c r="CO1310">
        <v>0</v>
      </c>
      <c r="CP1310">
        <v>0</v>
      </c>
      <c r="CQ1310" t="s">
        <v>1154</v>
      </c>
      <c r="CR1310" t="s">
        <v>1153</v>
      </c>
      <c r="CS1310" t="s">
        <v>1748</v>
      </c>
      <c r="CT1310" t="s">
        <v>1397</v>
      </c>
      <c r="CU1310" t="s">
        <v>1396</v>
      </c>
      <c r="CV1310" t="s">
        <v>5371</v>
      </c>
      <c r="CW1310" t="s">
        <v>1738</v>
      </c>
      <c r="CX1310" t="s">
        <v>853</v>
      </c>
      <c r="DC1310" t="s">
        <v>1387</v>
      </c>
      <c r="DE1310" t="s">
        <v>1392</v>
      </c>
    </row>
    <row r="1311" spans="1:109" x14ac:dyDescent="0.25">
      <c r="A1311" t="s">
        <v>1025</v>
      </c>
      <c r="B1311">
        <v>4</v>
      </c>
      <c r="C1311" s="56">
        <v>42419</v>
      </c>
      <c r="D1311" t="s">
        <v>1153</v>
      </c>
      <c r="E1311" t="s">
        <v>1650</v>
      </c>
      <c r="G1311" t="s">
        <v>5372</v>
      </c>
      <c r="H1311" t="s">
        <v>1144</v>
      </c>
      <c r="I1311" t="s">
        <v>1144</v>
      </c>
      <c r="J1311" t="s">
        <v>1144</v>
      </c>
      <c r="K1311" t="s">
        <v>1144</v>
      </c>
      <c r="L1311">
        <v>689.48</v>
      </c>
      <c r="M1311">
        <v>1168.67</v>
      </c>
      <c r="N1311">
        <v>0</v>
      </c>
      <c r="O1311" s="56">
        <v>0</v>
      </c>
      <c r="P1311" s="56">
        <v>0</v>
      </c>
      <c r="Q1311">
        <v>1</v>
      </c>
      <c r="R1311">
        <v>15</v>
      </c>
      <c r="S1311">
        <v>22</v>
      </c>
      <c r="T1311">
        <v>12</v>
      </c>
      <c r="U1311">
        <v>10</v>
      </c>
      <c r="V1311">
        <v>1</v>
      </c>
      <c r="W1311" t="s">
        <v>1394</v>
      </c>
      <c r="X1311" t="s">
        <v>7769</v>
      </c>
      <c r="AA1311">
        <v>0</v>
      </c>
      <c r="AB1311">
        <v>0</v>
      </c>
      <c r="AC1311">
        <v>0</v>
      </c>
      <c r="AD1311">
        <v>0</v>
      </c>
      <c r="AE1311">
        <v>0</v>
      </c>
      <c r="AF1311">
        <v>0</v>
      </c>
      <c r="AG1311">
        <v>0</v>
      </c>
      <c r="AJ1311" s="56"/>
      <c r="AK1311" s="56"/>
      <c r="AL1311" s="56"/>
      <c r="AP1311" t="s">
        <v>1155</v>
      </c>
      <c r="AS1311" t="s">
        <v>1152</v>
      </c>
      <c r="AT1311">
        <v>1</v>
      </c>
      <c r="AV1311">
        <v>3</v>
      </c>
      <c r="AW1311">
        <v>2</v>
      </c>
      <c r="AX1311">
        <v>1</v>
      </c>
      <c r="AY1311" t="s">
        <v>1146</v>
      </c>
      <c r="AZ1311" t="s">
        <v>1146</v>
      </c>
      <c r="BA1311">
        <v>2</v>
      </c>
      <c r="BD1311">
        <v>1000000000</v>
      </c>
      <c r="BE1311">
        <v>1</v>
      </c>
      <c r="BF1311">
        <v>0.67</v>
      </c>
      <c r="BG1311">
        <v>0</v>
      </c>
      <c r="BH1311">
        <v>0</v>
      </c>
      <c r="BI1311">
        <v>0</v>
      </c>
      <c r="BJ1311">
        <v>0</v>
      </c>
      <c r="BK1311">
        <v>0</v>
      </c>
      <c r="BL1311">
        <v>0</v>
      </c>
      <c r="BM1311">
        <v>1</v>
      </c>
      <c r="BN1311">
        <v>0.67</v>
      </c>
      <c r="BO1311">
        <v>0</v>
      </c>
      <c r="BP1311">
        <v>0</v>
      </c>
      <c r="BR1311">
        <v>2</v>
      </c>
      <c r="BS1311">
        <v>1</v>
      </c>
      <c r="BX1311">
        <v>0</v>
      </c>
      <c r="BY1311">
        <v>0</v>
      </c>
      <c r="BZ1311">
        <v>0</v>
      </c>
      <c r="CA1311">
        <v>1.52</v>
      </c>
      <c r="CB1311">
        <v>0</v>
      </c>
      <c r="CC1311">
        <v>1</v>
      </c>
      <c r="CD1311" s="56">
        <v>42268</v>
      </c>
      <c r="CE1311" s="56">
        <v>42268</v>
      </c>
      <c r="CF1311" s="56">
        <v>42268</v>
      </c>
      <c r="CG1311" s="56">
        <v>42422</v>
      </c>
      <c r="CH1311" s="56"/>
      <c r="CI1311" s="56"/>
      <c r="CJ1311">
        <v>0.33</v>
      </c>
      <c r="CK1311">
        <v>0</v>
      </c>
      <c r="CL1311">
        <v>0</v>
      </c>
      <c r="CM1311">
        <v>0.18</v>
      </c>
      <c r="CN1311">
        <v>0.26</v>
      </c>
      <c r="CO1311">
        <v>0.53</v>
      </c>
      <c r="CP1311">
        <v>0</v>
      </c>
      <c r="CQ1311" t="s">
        <v>1154</v>
      </c>
      <c r="CR1311" t="s">
        <v>1153</v>
      </c>
      <c r="CS1311" t="s">
        <v>5236</v>
      </c>
      <c r="CT1311" t="s">
        <v>1397</v>
      </c>
      <c r="CU1311" t="s">
        <v>5237</v>
      </c>
      <c r="CV1311" t="s">
        <v>5373</v>
      </c>
      <c r="CW1311" t="s">
        <v>5239</v>
      </c>
      <c r="CX1311" t="s">
        <v>853</v>
      </c>
      <c r="DC1311" t="s">
        <v>5240</v>
      </c>
      <c r="DE1311" t="s">
        <v>5241</v>
      </c>
    </row>
    <row r="1312" spans="1:109" x14ac:dyDescent="0.25">
      <c r="A1312" t="s">
        <v>1025</v>
      </c>
      <c r="B1312">
        <v>4</v>
      </c>
      <c r="C1312" s="56">
        <v>42419</v>
      </c>
      <c r="D1312" t="s">
        <v>1153</v>
      </c>
      <c r="E1312" t="s">
        <v>1651</v>
      </c>
      <c r="G1312" t="s">
        <v>5374</v>
      </c>
      <c r="H1312" t="s">
        <v>1144</v>
      </c>
      <c r="I1312" t="s">
        <v>1144</v>
      </c>
      <c r="J1312" t="s">
        <v>1144</v>
      </c>
      <c r="K1312" t="s">
        <v>1144</v>
      </c>
      <c r="L1312">
        <v>2903.19</v>
      </c>
      <c r="M1312">
        <v>4759.03</v>
      </c>
      <c r="N1312">
        <v>0</v>
      </c>
      <c r="O1312" s="56">
        <v>0</v>
      </c>
      <c r="P1312" s="56">
        <v>0</v>
      </c>
      <c r="Q1312">
        <v>1</v>
      </c>
      <c r="R1312">
        <v>15</v>
      </c>
      <c r="S1312">
        <v>22</v>
      </c>
      <c r="T1312">
        <v>12</v>
      </c>
      <c r="U1312">
        <v>10</v>
      </c>
      <c r="V1312">
        <v>1</v>
      </c>
      <c r="W1312" t="s">
        <v>1156</v>
      </c>
      <c r="X1312" t="s">
        <v>7770</v>
      </c>
      <c r="Y1312">
        <v>2</v>
      </c>
      <c r="AA1312">
        <v>0</v>
      </c>
      <c r="AB1312">
        <v>0</v>
      </c>
      <c r="AC1312">
        <v>0</v>
      </c>
      <c r="AD1312">
        <v>0</v>
      </c>
      <c r="AE1312">
        <v>0</v>
      </c>
      <c r="AF1312">
        <v>117</v>
      </c>
      <c r="AG1312">
        <v>0</v>
      </c>
      <c r="AJ1312" s="56"/>
      <c r="AK1312" s="56"/>
      <c r="AL1312" s="56"/>
      <c r="AP1312" t="s">
        <v>1155</v>
      </c>
      <c r="AS1312" t="s">
        <v>1152</v>
      </c>
      <c r="AT1312">
        <v>1</v>
      </c>
      <c r="AV1312">
        <v>1</v>
      </c>
      <c r="AW1312">
        <v>1</v>
      </c>
      <c r="AX1312">
        <v>0.5</v>
      </c>
      <c r="AY1312" t="s">
        <v>839</v>
      </c>
      <c r="AZ1312" t="s">
        <v>839</v>
      </c>
      <c r="BA1312">
        <v>0</v>
      </c>
      <c r="BD1312">
        <v>1000000000</v>
      </c>
      <c r="BE1312">
        <v>0</v>
      </c>
      <c r="BF1312">
        <v>1</v>
      </c>
      <c r="BG1312">
        <v>0</v>
      </c>
      <c r="BH1312">
        <v>0</v>
      </c>
      <c r="BI1312">
        <v>0</v>
      </c>
      <c r="BJ1312">
        <v>0</v>
      </c>
      <c r="BK1312">
        <v>0</v>
      </c>
      <c r="BL1312">
        <v>0</v>
      </c>
      <c r="BM1312">
        <v>0</v>
      </c>
      <c r="BN1312">
        <v>1</v>
      </c>
      <c r="BO1312">
        <v>0</v>
      </c>
      <c r="BP1312">
        <v>0</v>
      </c>
      <c r="BR1312">
        <v>1</v>
      </c>
      <c r="BS1312">
        <v>0</v>
      </c>
      <c r="BX1312">
        <v>927.92</v>
      </c>
      <c r="BY1312">
        <v>0</v>
      </c>
      <c r="BZ1312">
        <v>0</v>
      </c>
      <c r="CA1312">
        <v>1.39</v>
      </c>
      <c r="CB1312">
        <v>0</v>
      </c>
      <c r="CC1312">
        <v>1</v>
      </c>
      <c r="CD1312" s="56">
        <v>42095</v>
      </c>
      <c r="CE1312" s="56">
        <v>42265</v>
      </c>
      <c r="CF1312" s="56">
        <v>42265</v>
      </c>
      <c r="CG1312" s="56">
        <v>42419</v>
      </c>
      <c r="CH1312" s="56"/>
      <c r="CI1312" s="56"/>
      <c r="CJ1312">
        <v>1</v>
      </c>
      <c r="CK1312">
        <v>1</v>
      </c>
      <c r="CL1312">
        <v>0.98</v>
      </c>
      <c r="CM1312">
        <v>0</v>
      </c>
      <c r="CN1312">
        <v>0</v>
      </c>
      <c r="CO1312">
        <v>0</v>
      </c>
      <c r="CP1312">
        <v>0</v>
      </c>
      <c r="CQ1312" t="s">
        <v>1154</v>
      </c>
      <c r="CR1312" t="s">
        <v>1153</v>
      </c>
      <c r="CS1312" t="s">
        <v>5236</v>
      </c>
      <c r="CT1312" t="s">
        <v>1397</v>
      </c>
      <c r="CU1312" t="s">
        <v>5237</v>
      </c>
      <c r="CV1312" t="s">
        <v>5375</v>
      </c>
      <c r="CW1312" t="s">
        <v>5239</v>
      </c>
      <c r="CX1312" t="s">
        <v>853</v>
      </c>
      <c r="DC1312" t="s">
        <v>5240</v>
      </c>
      <c r="DE1312" t="s">
        <v>5241</v>
      </c>
    </row>
    <row r="1313" spans="1:109" x14ac:dyDescent="0.25">
      <c r="A1313" t="s">
        <v>1025</v>
      </c>
      <c r="B1313">
        <v>4</v>
      </c>
      <c r="C1313" s="56">
        <v>42419</v>
      </c>
      <c r="D1313" t="s">
        <v>1153</v>
      </c>
      <c r="E1313" t="s">
        <v>5376</v>
      </c>
      <c r="G1313" t="s">
        <v>5377</v>
      </c>
      <c r="H1313" t="s">
        <v>1144</v>
      </c>
      <c r="I1313" t="s">
        <v>1144</v>
      </c>
      <c r="J1313" t="s">
        <v>1144</v>
      </c>
      <c r="K1313" t="s">
        <v>1144</v>
      </c>
      <c r="L1313">
        <v>30.72</v>
      </c>
      <c r="M1313">
        <v>59.86</v>
      </c>
      <c r="N1313">
        <v>0</v>
      </c>
      <c r="O1313" s="56">
        <v>0</v>
      </c>
      <c r="P1313" s="56">
        <v>0</v>
      </c>
      <c r="Q1313">
        <v>1</v>
      </c>
      <c r="R1313">
        <v>15</v>
      </c>
      <c r="S1313">
        <v>22</v>
      </c>
      <c r="T1313">
        <v>12</v>
      </c>
      <c r="U1313">
        <v>10</v>
      </c>
      <c r="V1313">
        <v>1</v>
      </c>
      <c r="X1313" t="s">
        <v>7770</v>
      </c>
      <c r="AA1313">
        <v>0</v>
      </c>
      <c r="AB1313">
        <v>0</v>
      </c>
      <c r="AC1313">
        <v>0</v>
      </c>
      <c r="AD1313">
        <v>0</v>
      </c>
      <c r="AE1313">
        <v>0</v>
      </c>
      <c r="AF1313">
        <v>0</v>
      </c>
      <c r="AG1313">
        <v>0</v>
      </c>
      <c r="AJ1313" s="56"/>
      <c r="AK1313" s="56"/>
      <c r="AL1313" s="56"/>
      <c r="AP1313" t="s">
        <v>1155</v>
      </c>
      <c r="AS1313" t="s">
        <v>1152</v>
      </c>
      <c r="AT1313">
        <v>1</v>
      </c>
      <c r="AV1313">
        <v>0</v>
      </c>
      <c r="AW1313">
        <v>0</v>
      </c>
      <c r="AX1313">
        <v>0</v>
      </c>
      <c r="AY1313" t="s">
        <v>1388</v>
      </c>
      <c r="AZ1313" t="s">
        <v>1388</v>
      </c>
      <c r="BA1313">
        <v>3</v>
      </c>
      <c r="BD1313">
        <v>1000000000</v>
      </c>
      <c r="BE1313">
        <v>4</v>
      </c>
      <c r="BF1313">
        <v>0</v>
      </c>
      <c r="BG1313">
        <v>0</v>
      </c>
      <c r="BH1313">
        <v>0</v>
      </c>
      <c r="BI1313">
        <v>0</v>
      </c>
      <c r="BJ1313">
        <v>0</v>
      </c>
      <c r="BK1313">
        <v>0</v>
      </c>
      <c r="BL1313">
        <v>0</v>
      </c>
      <c r="BM1313">
        <v>4</v>
      </c>
      <c r="BN1313">
        <v>0</v>
      </c>
      <c r="BO1313">
        <v>0</v>
      </c>
      <c r="BP1313">
        <v>0</v>
      </c>
      <c r="BR1313">
        <v>0</v>
      </c>
      <c r="BS1313">
        <v>0</v>
      </c>
      <c r="BX1313">
        <v>0</v>
      </c>
      <c r="BY1313">
        <v>0</v>
      </c>
      <c r="BZ1313">
        <v>0</v>
      </c>
      <c r="CA1313">
        <v>0</v>
      </c>
      <c r="CB1313">
        <v>0</v>
      </c>
      <c r="CC1313">
        <v>1</v>
      </c>
      <c r="CD1313" s="56">
        <v>42095</v>
      </c>
      <c r="CE1313" s="56">
        <v>42265</v>
      </c>
      <c r="CF1313" s="56">
        <v>42265</v>
      </c>
      <c r="CG1313" s="56">
        <v>42419</v>
      </c>
      <c r="CH1313" s="56"/>
      <c r="CI1313" s="56"/>
      <c r="CJ1313">
        <v>0</v>
      </c>
      <c r="CK1313">
        <v>0</v>
      </c>
      <c r="CL1313">
        <v>0</v>
      </c>
      <c r="CM1313">
        <v>0</v>
      </c>
      <c r="CN1313">
        <v>0</v>
      </c>
      <c r="CO1313">
        <v>0</v>
      </c>
      <c r="CP1313">
        <v>0.98</v>
      </c>
      <c r="CQ1313" t="s">
        <v>1154</v>
      </c>
      <c r="CR1313" t="s">
        <v>1153</v>
      </c>
      <c r="CS1313" t="s">
        <v>5236</v>
      </c>
      <c r="CT1313" t="s">
        <v>1397</v>
      </c>
      <c r="CU1313" t="s">
        <v>5237</v>
      </c>
      <c r="CV1313" t="s">
        <v>5378</v>
      </c>
      <c r="CW1313" t="s">
        <v>5245</v>
      </c>
      <c r="CX1313" t="s">
        <v>853</v>
      </c>
      <c r="DC1313" t="s">
        <v>1387</v>
      </c>
      <c r="DE1313" t="s">
        <v>5241</v>
      </c>
    </row>
    <row r="1314" spans="1:109" x14ac:dyDescent="0.25">
      <c r="A1314" t="s">
        <v>1025</v>
      </c>
      <c r="B1314">
        <v>4</v>
      </c>
      <c r="C1314" s="56">
        <v>42419</v>
      </c>
      <c r="D1314" t="s">
        <v>1153</v>
      </c>
      <c r="E1314" t="s">
        <v>5379</v>
      </c>
      <c r="G1314" t="s">
        <v>5380</v>
      </c>
      <c r="H1314" t="s">
        <v>1144</v>
      </c>
      <c r="I1314" t="s">
        <v>1144</v>
      </c>
      <c r="J1314" t="s">
        <v>1144</v>
      </c>
      <c r="K1314" t="s">
        <v>1144</v>
      </c>
      <c r="L1314">
        <v>33.11</v>
      </c>
      <c r="M1314">
        <v>62.34</v>
      </c>
      <c r="N1314">
        <v>0</v>
      </c>
      <c r="O1314" s="56">
        <v>0</v>
      </c>
      <c r="P1314" s="56">
        <v>0</v>
      </c>
      <c r="Q1314">
        <v>1</v>
      </c>
      <c r="R1314">
        <v>15</v>
      </c>
      <c r="S1314">
        <v>22</v>
      </c>
      <c r="T1314">
        <v>12</v>
      </c>
      <c r="U1314">
        <v>10</v>
      </c>
      <c r="V1314">
        <v>1</v>
      </c>
      <c r="X1314" t="s">
        <v>7770</v>
      </c>
      <c r="AA1314">
        <v>0</v>
      </c>
      <c r="AB1314">
        <v>0</v>
      </c>
      <c r="AC1314">
        <v>0</v>
      </c>
      <c r="AD1314">
        <v>0</v>
      </c>
      <c r="AE1314">
        <v>0</v>
      </c>
      <c r="AF1314">
        <v>0</v>
      </c>
      <c r="AG1314">
        <v>0</v>
      </c>
      <c r="AJ1314" s="56"/>
      <c r="AK1314" s="56"/>
      <c r="AL1314" s="56"/>
      <c r="AP1314" t="s">
        <v>1155</v>
      </c>
      <c r="AS1314" t="s">
        <v>1152</v>
      </c>
      <c r="AT1314">
        <v>1</v>
      </c>
      <c r="AV1314">
        <v>0</v>
      </c>
      <c r="AW1314">
        <v>0</v>
      </c>
      <c r="AX1314">
        <v>0</v>
      </c>
      <c r="AY1314" t="s">
        <v>1388</v>
      </c>
      <c r="AZ1314" t="s">
        <v>1388</v>
      </c>
      <c r="BA1314">
        <v>4</v>
      </c>
      <c r="BD1314">
        <v>1000000000</v>
      </c>
      <c r="BE1314">
        <v>5</v>
      </c>
      <c r="BF1314">
        <v>0</v>
      </c>
      <c r="BG1314">
        <v>0</v>
      </c>
      <c r="BH1314">
        <v>0</v>
      </c>
      <c r="BI1314">
        <v>0</v>
      </c>
      <c r="BJ1314">
        <v>0</v>
      </c>
      <c r="BK1314">
        <v>0</v>
      </c>
      <c r="BL1314">
        <v>0</v>
      </c>
      <c r="BM1314">
        <v>5</v>
      </c>
      <c r="BN1314">
        <v>0</v>
      </c>
      <c r="BO1314">
        <v>0</v>
      </c>
      <c r="BP1314">
        <v>0</v>
      </c>
      <c r="BR1314">
        <v>0</v>
      </c>
      <c r="BS1314">
        <v>0</v>
      </c>
      <c r="BX1314">
        <v>0</v>
      </c>
      <c r="BY1314">
        <v>0</v>
      </c>
      <c r="BZ1314">
        <v>0</v>
      </c>
      <c r="CA1314">
        <v>0</v>
      </c>
      <c r="CB1314">
        <v>0</v>
      </c>
      <c r="CC1314">
        <v>1</v>
      </c>
      <c r="CD1314" s="56">
        <v>42095</v>
      </c>
      <c r="CE1314" s="56">
        <v>42265</v>
      </c>
      <c r="CF1314" s="56">
        <v>42265</v>
      </c>
      <c r="CG1314" s="56">
        <v>42419</v>
      </c>
      <c r="CH1314" s="56"/>
      <c r="CI1314" s="56"/>
      <c r="CJ1314">
        <v>0</v>
      </c>
      <c r="CK1314">
        <v>0</v>
      </c>
      <c r="CL1314">
        <v>0</v>
      </c>
      <c r="CM1314">
        <v>0</v>
      </c>
      <c r="CN1314">
        <v>0</v>
      </c>
      <c r="CO1314">
        <v>0</v>
      </c>
      <c r="CP1314">
        <v>0.98</v>
      </c>
      <c r="CQ1314" t="s">
        <v>1154</v>
      </c>
      <c r="CR1314" t="s">
        <v>1153</v>
      </c>
      <c r="CS1314" t="s">
        <v>5236</v>
      </c>
      <c r="CT1314" t="s">
        <v>1397</v>
      </c>
      <c r="CU1314" t="s">
        <v>5237</v>
      </c>
      <c r="CV1314" t="s">
        <v>5381</v>
      </c>
      <c r="CW1314" t="s">
        <v>5245</v>
      </c>
      <c r="CX1314" t="s">
        <v>853</v>
      </c>
      <c r="DC1314" t="s">
        <v>1387</v>
      </c>
      <c r="DE1314" t="s">
        <v>5241</v>
      </c>
    </row>
    <row r="1315" spans="1:109" x14ac:dyDescent="0.25">
      <c r="A1315" t="s">
        <v>1025</v>
      </c>
      <c r="B1315">
        <v>4</v>
      </c>
      <c r="C1315" s="56">
        <v>42419</v>
      </c>
      <c r="D1315" t="s">
        <v>1153</v>
      </c>
      <c r="E1315" t="s">
        <v>5382</v>
      </c>
      <c r="G1315" t="s">
        <v>5383</v>
      </c>
      <c r="H1315" t="s">
        <v>1144</v>
      </c>
      <c r="I1315" t="s">
        <v>1144</v>
      </c>
      <c r="J1315" t="s">
        <v>1144</v>
      </c>
      <c r="K1315" t="s">
        <v>1144</v>
      </c>
      <c r="L1315">
        <v>44.21</v>
      </c>
      <c r="M1315">
        <v>86.15</v>
      </c>
      <c r="N1315">
        <v>0</v>
      </c>
      <c r="O1315" s="56">
        <v>0</v>
      </c>
      <c r="P1315" s="56">
        <v>0</v>
      </c>
      <c r="Q1315">
        <v>1</v>
      </c>
      <c r="R1315">
        <v>15</v>
      </c>
      <c r="S1315">
        <v>22</v>
      </c>
      <c r="T1315">
        <v>12</v>
      </c>
      <c r="U1315">
        <v>10</v>
      </c>
      <c r="V1315">
        <v>1</v>
      </c>
      <c r="X1315" t="s">
        <v>7770</v>
      </c>
      <c r="AA1315">
        <v>0</v>
      </c>
      <c r="AB1315">
        <v>0</v>
      </c>
      <c r="AC1315">
        <v>0</v>
      </c>
      <c r="AD1315">
        <v>0</v>
      </c>
      <c r="AE1315">
        <v>0</v>
      </c>
      <c r="AF1315">
        <v>0</v>
      </c>
      <c r="AG1315">
        <v>0</v>
      </c>
      <c r="AJ1315" s="56"/>
      <c r="AK1315" s="56"/>
      <c r="AL1315" s="56"/>
      <c r="AP1315" t="s">
        <v>1155</v>
      </c>
      <c r="AS1315" t="s">
        <v>1152</v>
      </c>
      <c r="AT1315">
        <v>1</v>
      </c>
      <c r="AV1315">
        <v>0</v>
      </c>
      <c r="AW1315">
        <v>0</v>
      </c>
      <c r="AX1315">
        <v>0</v>
      </c>
      <c r="AY1315" t="s">
        <v>1388</v>
      </c>
      <c r="AZ1315" t="s">
        <v>1388</v>
      </c>
      <c r="BA1315">
        <v>0</v>
      </c>
      <c r="BD1315">
        <v>1000000000</v>
      </c>
      <c r="BE1315">
        <v>1</v>
      </c>
      <c r="BF1315">
        <v>0</v>
      </c>
      <c r="BG1315">
        <v>0</v>
      </c>
      <c r="BH1315">
        <v>0</v>
      </c>
      <c r="BI1315">
        <v>0</v>
      </c>
      <c r="BJ1315">
        <v>0</v>
      </c>
      <c r="BK1315">
        <v>0</v>
      </c>
      <c r="BL1315">
        <v>0</v>
      </c>
      <c r="BM1315">
        <v>1</v>
      </c>
      <c r="BN1315">
        <v>0</v>
      </c>
      <c r="BO1315">
        <v>0</v>
      </c>
      <c r="BP1315">
        <v>0</v>
      </c>
      <c r="BR1315">
        <v>0</v>
      </c>
      <c r="BS1315">
        <v>0</v>
      </c>
      <c r="BX1315">
        <v>0</v>
      </c>
      <c r="BY1315">
        <v>0</v>
      </c>
      <c r="BZ1315">
        <v>0</v>
      </c>
      <c r="CA1315">
        <v>0</v>
      </c>
      <c r="CB1315">
        <v>0</v>
      </c>
      <c r="CC1315">
        <v>1</v>
      </c>
      <c r="CD1315" s="56">
        <v>42095</v>
      </c>
      <c r="CE1315" s="56">
        <v>42265</v>
      </c>
      <c r="CF1315" s="56">
        <v>42265</v>
      </c>
      <c r="CG1315" s="56">
        <v>42419</v>
      </c>
      <c r="CH1315" s="56"/>
      <c r="CI1315" s="56"/>
      <c r="CJ1315">
        <v>0</v>
      </c>
      <c r="CK1315">
        <v>0</v>
      </c>
      <c r="CL1315">
        <v>0</v>
      </c>
      <c r="CM1315">
        <v>0</v>
      </c>
      <c r="CN1315">
        <v>0</v>
      </c>
      <c r="CO1315">
        <v>0</v>
      </c>
      <c r="CP1315">
        <v>0.98</v>
      </c>
      <c r="CQ1315" t="s">
        <v>1154</v>
      </c>
      <c r="CR1315" t="s">
        <v>1153</v>
      </c>
      <c r="CS1315" t="s">
        <v>5236</v>
      </c>
      <c r="CT1315" t="s">
        <v>1397</v>
      </c>
      <c r="CU1315" t="s">
        <v>5237</v>
      </c>
      <c r="CV1315" t="s">
        <v>5384</v>
      </c>
      <c r="CW1315" t="s">
        <v>5245</v>
      </c>
      <c r="CX1315" t="s">
        <v>853</v>
      </c>
      <c r="DC1315" t="s">
        <v>1387</v>
      </c>
      <c r="DE1315" t="s">
        <v>5241</v>
      </c>
    </row>
    <row r="1316" spans="1:109" x14ac:dyDescent="0.25">
      <c r="A1316" t="s">
        <v>1025</v>
      </c>
      <c r="B1316">
        <v>4</v>
      </c>
      <c r="C1316" s="56">
        <v>42419</v>
      </c>
      <c r="D1316" t="s">
        <v>1153</v>
      </c>
      <c r="E1316" t="s">
        <v>5385</v>
      </c>
      <c r="G1316" t="s">
        <v>5386</v>
      </c>
      <c r="H1316" t="s">
        <v>1144</v>
      </c>
      <c r="I1316" t="s">
        <v>1144</v>
      </c>
      <c r="J1316" t="s">
        <v>1144</v>
      </c>
      <c r="K1316" t="s">
        <v>1144</v>
      </c>
      <c r="L1316">
        <v>63.99</v>
      </c>
      <c r="M1316">
        <v>124.68</v>
      </c>
      <c r="N1316">
        <v>0</v>
      </c>
      <c r="O1316" s="56">
        <v>0</v>
      </c>
      <c r="P1316" s="56">
        <v>0</v>
      </c>
      <c r="Q1316">
        <v>1</v>
      </c>
      <c r="R1316">
        <v>15</v>
      </c>
      <c r="S1316">
        <v>22</v>
      </c>
      <c r="T1316">
        <v>12</v>
      </c>
      <c r="U1316">
        <v>10</v>
      </c>
      <c r="V1316">
        <v>1</v>
      </c>
      <c r="X1316" t="s">
        <v>7770</v>
      </c>
      <c r="AA1316">
        <v>0</v>
      </c>
      <c r="AB1316">
        <v>0</v>
      </c>
      <c r="AC1316">
        <v>0</v>
      </c>
      <c r="AD1316">
        <v>0</v>
      </c>
      <c r="AE1316">
        <v>0</v>
      </c>
      <c r="AF1316">
        <v>0</v>
      </c>
      <c r="AG1316">
        <v>0</v>
      </c>
      <c r="AJ1316" s="56"/>
      <c r="AK1316" s="56"/>
      <c r="AL1316" s="56"/>
      <c r="AP1316" t="s">
        <v>1155</v>
      </c>
      <c r="AS1316" t="s">
        <v>1152</v>
      </c>
      <c r="AT1316">
        <v>1</v>
      </c>
      <c r="AV1316">
        <v>0</v>
      </c>
      <c r="AW1316">
        <v>0</v>
      </c>
      <c r="AX1316">
        <v>0</v>
      </c>
      <c r="AY1316" t="s">
        <v>1388</v>
      </c>
      <c r="AZ1316" t="s">
        <v>1388</v>
      </c>
      <c r="BA1316">
        <v>0</v>
      </c>
      <c r="BD1316">
        <v>1000000000</v>
      </c>
      <c r="BE1316">
        <v>1</v>
      </c>
      <c r="BF1316">
        <v>0</v>
      </c>
      <c r="BG1316">
        <v>0</v>
      </c>
      <c r="BH1316">
        <v>0</v>
      </c>
      <c r="BI1316">
        <v>0</v>
      </c>
      <c r="BJ1316">
        <v>0</v>
      </c>
      <c r="BK1316">
        <v>0</v>
      </c>
      <c r="BL1316">
        <v>0</v>
      </c>
      <c r="BM1316">
        <v>1</v>
      </c>
      <c r="BN1316">
        <v>0</v>
      </c>
      <c r="BO1316">
        <v>0</v>
      </c>
      <c r="BP1316">
        <v>0</v>
      </c>
      <c r="BR1316">
        <v>0</v>
      </c>
      <c r="BS1316">
        <v>0</v>
      </c>
      <c r="BX1316">
        <v>0</v>
      </c>
      <c r="BY1316">
        <v>0</v>
      </c>
      <c r="BZ1316">
        <v>0</v>
      </c>
      <c r="CA1316">
        <v>0</v>
      </c>
      <c r="CB1316">
        <v>0</v>
      </c>
      <c r="CC1316">
        <v>1</v>
      </c>
      <c r="CD1316" s="56">
        <v>42095</v>
      </c>
      <c r="CE1316" s="56">
        <v>42265</v>
      </c>
      <c r="CF1316" s="56">
        <v>42265</v>
      </c>
      <c r="CG1316" s="56">
        <v>42419</v>
      </c>
      <c r="CH1316" s="56"/>
      <c r="CI1316" s="56"/>
      <c r="CJ1316">
        <v>0</v>
      </c>
      <c r="CK1316">
        <v>0</v>
      </c>
      <c r="CL1316">
        <v>0</v>
      </c>
      <c r="CM1316">
        <v>0</v>
      </c>
      <c r="CN1316">
        <v>0</v>
      </c>
      <c r="CO1316">
        <v>0</v>
      </c>
      <c r="CP1316">
        <v>0.98</v>
      </c>
      <c r="CQ1316" t="s">
        <v>1154</v>
      </c>
      <c r="CR1316" t="s">
        <v>1153</v>
      </c>
      <c r="CS1316" t="s">
        <v>5236</v>
      </c>
      <c r="CT1316" t="s">
        <v>1397</v>
      </c>
      <c r="CU1316" t="s">
        <v>5237</v>
      </c>
      <c r="CV1316" t="s">
        <v>5387</v>
      </c>
      <c r="CW1316" t="s">
        <v>5245</v>
      </c>
      <c r="CX1316" t="s">
        <v>853</v>
      </c>
      <c r="DC1316" t="s">
        <v>1387</v>
      </c>
      <c r="DE1316" t="s">
        <v>5241</v>
      </c>
    </row>
    <row r="1317" spans="1:109" x14ac:dyDescent="0.25">
      <c r="A1317" t="s">
        <v>1025</v>
      </c>
      <c r="B1317">
        <v>4</v>
      </c>
      <c r="C1317" s="56">
        <v>42419</v>
      </c>
      <c r="D1317" t="s">
        <v>1153</v>
      </c>
      <c r="E1317" t="s">
        <v>5388</v>
      </c>
      <c r="G1317" t="s">
        <v>5389</v>
      </c>
      <c r="H1317" t="s">
        <v>1144</v>
      </c>
      <c r="I1317" t="s">
        <v>1144</v>
      </c>
      <c r="J1317" t="s">
        <v>1144</v>
      </c>
      <c r="K1317" t="s">
        <v>1144</v>
      </c>
      <c r="L1317">
        <v>90.17</v>
      </c>
      <c r="M1317">
        <v>175.69</v>
      </c>
      <c r="N1317">
        <v>0</v>
      </c>
      <c r="O1317" s="56">
        <v>0</v>
      </c>
      <c r="P1317" s="56">
        <v>0</v>
      </c>
      <c r="Q1317">
        <v>1</v>
      </c>
      <c r="R1317">
        <v>15</v>
      </c>
      <c r="S1317">
        <v>22</v>
      </c>
      <c r="T1317">
        <v>12</v>
      </c>
      <c r="U1317">
        <v>10</v>
      </c>
      <c r="V1317">
        <v>1</v>
      </c>
      <c r="X1317" t="s">
        <v>7770</v>
      </c>
      <c r="AA1317">
        <v>0</v>
      </c>
      <c r="AB1317">
        <v>0</v>
      </c>
      <c r="AC1317">
        <v>0</v>
      </c>
      <c r="AD1317">
        <v>0</v>
      </c>
      <c r="AE1317">
        <v>0</v>
      </c>
      <c r="AF1317">
        <v>0</v>
      </c>
      <c r="AG1317">
        <v>0</v>
      </c>
      <c r="AJ1317" s="56"/>
      <c r="AK1317" s="56"/>
      <c r="AL1317" s="56"/>
      <c r="AP1317" t="s">
        <v>1155</v>
      </c>
      <c r="AS1317" t="s">
        <v>1152</v>
      </c>
      <c r="AT1317">
        <v>1</v>
      </c>
      <c r="AV1317">
        <v>0</v>
      </c>
      <c r="AW1317">
        <v>0</v>
      </c>
      <c r="AX1317">
        <v>0</v>
      </c>
      <c r="AY1317" t="s">
        <v>1388</v>
      </c>
      <c r="AZ1317" t="s">
        <v>1388</v>
      </c>
      <c r="BA1317">
        <v>3</v>
      </c>
      <c r="BD1317">
        <v>1000000000</v>
      </c>
      <c r="BE1317">
        <v>0</v>
      </c>
      <c r="BF1317">
        <v>0</v>
      </c>
      <c r="BG1317">
        <v>0</v>
      </c>
      <c r="BH1317">
        <v>0</v>
      </c>
      <c r="BI1317">
        <v>0</v>
      </c>
      <c r="BJ1317">
        <v>0</v>
      </c>
      <c r="BK1317">
        <v>0</v>
      </c>
      <c r="BL1317">
        <v>0</v>
      </c>
      <c r="BM1317">
        <v>0</v>
      </c>
      <c r="BN1317">
        <v>0</v>
      </c>
      <c r="BO1317">
        <v>0</v>
      </c>
      <c r="BP1317">
        <v>0</v>
      </c>
      <c r="BR1317">
        <v>0</v>
      </c>
      <c r="BS1317">
        <v>0</v>
      </c>
      <c r="BX1317">
        <v>0</v>
      </c>
      <c r="BY1317">
        <v>0</v>
      </c>
      <c r="BZ1317">
        <v>0</v>
      </c>
      <c r="CA1317">
        <v>0</v>
      </c>
      <c r="CB1317">
        <v>0</v>
      </c>
      <c r="CC1317">
        <v>1</v>
      </c>
      <c r="CD1317" s="56">
        <v>42095</v>
      </c>
      <c r="CE1317" s="56">
        <v>42265</v>
      </c>
      <c r="CF1317" s="56">
        <v>42265</v>
      </c>
      <c r="CG1317" s="56">
        <v>42419</v>
      </c>
      <c r="CH1317" s="56"/>
      <c r="CI1317" s="56"/>
      <c r="CJ1317">
        <v>1</v>
      </c>
      <c r="CK1317">
        <v>0</v>
      </c>
      <c r="CL1317">
        <v>0.98</v>
      </c>
      <c r="CM1317">
        <v>0</v>
      </c>
      <c r="CN1317">
        <v>0</v>
      </c>
      <c r="CO1317">
        <v>0</v>
      </c>
      <c r="CP1317">
        <v>0</v>
      </c>
      <c r="CQ1317" t="s">
        <v>1154</v>
      </c>
      <c r="CR1317" t="s">
        <v>1153</v>
      </c>
      <c r="CS1317" t="s">
        <v>5236</v>
      </c>
      <c r="CT1317" t="s">
        <v>1397</v>
      </c>
      <c r="CU1317" t="s">
        <v>5237</v>
      </c>
      <c r="CV1317" t="s">
        <v>5390</v>
      </c>
      <c r="CW1317" t="s">
        <v>5391</v>
      </c>
      <c r="CX1317" t="s">
        <v>853</v>
      </c>
      <c r="DC1317" t="s">
        <v>5240</v>
      </c>
      <c r="DE1317" t="s">
        <v>5241</v>
      </c>
    </row>
    <row r="1318" spans="1:109" x14ac:dyDescent="0.25">
      <c r="A1318" t="s">
        <v>1025</v>
      </c>
      <c r="B1318">
        <v>4</v>
      </c>
      <c r="C1318" s="56">
        <v>42419</v>
      </c>
      <c r="D1318" t="s">
        <v>1153</v>
      </c>
      <c r="E1318" t="s">
        <v>5392</v>
      </c>
      <c r="G1318" t="s">
        <v>5393</v>
      </c>
      <c r="H1318" t="s">
        <v>1144</v>
      </c>
      <c r="I1318" t="s">
        <v>1144</v>
      </c>
      <c r="J1318" t="s">
        <v>1144</v>
      </c>
      <c r="K1318" t="s">
        <v>1144</v>
      </c>
      <c r="L1318">
        <v>30.25</v>
      </c>
      <c r="M1318">
        <v>58.93</v>
      </c>
      <c r="N1318">
        <v>0</v>
      </c>
      <c r="O1318" s="56">
        <v>0</v>
      </c>
      <c r="P1318" s="56">
        <v>0</v>
      </c>
      <c r="Q1318">
        <v>1</v>
      </c>
      <c r="R1318">
        <v>15</v>
      </c>
      <c r="S1318">
        <v>22</v>
      </c>
      <c r="T1318">
        <v>12</v>
      </c>
      <c r="U1318">
        <v>10</v>
      </c>
      <c r="V1318">
        <v>1</v>
      </c>
      <c r="X1318" t="s">
        <v>7770</v>
      </c>
      <c r="AA1318">
        <v>0</v>
      </c>
      <c r="AB1318">
        <v>0</v>
      </c>
      <c r="AC1318">
        <v>0</v>
      </c>
      <c r="AD1318">
        <v>0</v>
      </c>
      <c r="AE1318">
        <v>0</v>
      </c>
      <c r="AF1318">
        <v>0</v>
      </c>
      <c r="AG1318">
        <v>0</v>
      </c>
      <c r="AJ1318" s="56"/>
      <c r="AK1318" s="56"/>
      <c r="AL1318" s="56"/>
      <c r="AP1318" t="s">
        <v>1155</v>
      </c>
      <c r="AS1318" t="s">
        <v>1152</v>
      </c>
      <c r="AT1318">
        <v>1</v>
      </c>
      <c r="AV1318">
        <v>0</v>
      </c>
      <c r="AW1318">
        <v>0</v>
      </c>
      <c r="AX1318">
        <v>0</v>
      </c>
      <c r="AY1318" t="s">
        <v>1388</v>
      </c>
      <c r="AZ1318" t="s">
        <v>1388</v>
      </c>
      <c r="BA1318">
        <v>0</v>
      </c>
      <c r="BD1318">
        <v>1000000000</v>
      </c>
      <c r="BE1318">
        <v>0</v>
      </c>
      <c r="BF1318">
        <v>0</v>
      </c>
      <c r="BG1318">
        <v>0</v>
      </c>
      <c r="BH1318">
        <v>0</v>
      </c>
      <c r="BI1318">
        <v>0</v>
      </c>
      <c r="BJ1318">
        <v>0</v>
      </c>
      <c r="BK1318">
        <v>0</v>
      </c>
      <c r="BL1318">
        <v>0</v>
      </c>
      <c r="BM1318">
        <v>0</v>
      </c>
      <c r="BN1318">
        <v>0</v>
      </c>
      <c r="BO1318">
        <v>0</v>
      </c>
      <c r="BP1318">
        <v>0</v>
      </c>
      <c r="BR1318">
        <v>0</v>
      </c>
      <c r="BS1318">
        <v>0</v>
      </c>
      <c r="BX1318">
        <v>0</v>
      </c>
      <c r="BY1318">
        <v>0</v>
      </c>
      <c r="BZ1318">
        <v>0</v>
      </c>
      <c r="CA1318">
        <v>0</v>
      </c>
      <c r="CB1318">
        <v>0</v>
      </c>
      <c r="CC1318">
        <v>1</v>
      </c>
      <c r="CD1318" s="56">
        <v>42095</v>
      </c>
      <c r="CE1318" s="56">
        <v>42265</v>
      </c>
      <c r="CF1318" s="56">
        <v>42265</v>
      </c>
      <c r="CG1318" s="56">
        <v>42419</v>
      </c>
      <c r="CH1318" s="56"/>
      <c r="CI1318" s="56"/>
      <c r="CJ1318">
        <v>0.96</v>
      </c>
      <c r="CK1318">
        <v>0</v>
      </c>
      <c r="CL1318">
        <v>0.47</v>
      </c>
      <c r="CM1318">
        <v>0</v>
      </c>
      <c r="CN1318">
        <v>0</v>
      </c>
      <c r="CO1318">
        <v>0</v>
      </c>
      <c r="CP1318">
        <v>0.51</v>
      </c>
      <c r="CQ1318" t="s">
        <v>1154</v>
      </c>
      <c r="CR1318" t="s">
        <v>1153</v>
      </c>
      <c r="CS1318" t="s">
        <v>5236</v>
      </c>
      <c r="CT1318" t="s">
        <v>1397</v>
      </c>
      <c r="CU1318" t="s">
        <v>5237</v>
      </c>
      <c r="CV1318" t="s">
        <v>5394</v>
      </c>
      <c r="CW1318" t="s">
        <v>3196</v>
      </c>
      <c r="CX1318" t="s">
        <v>853</v>
      </c>
      <c r="DC1318" t="s">
        <v>1393</v>
      </c>
      <c r="DE1318" t="s">
        <v>5241</v>
      </c>
    </row>
    <row r="1319" spans="1:109" x14ac:dyDescent="0.25">
      <c r="A1319" t="s">
        <v>1025</v>
      </c>
      <c r="B1319">
        <v>4</v>
      </c>
      <c r="C1319" s="56">
        <v>42419</v>
      </c>
      <c r="D1319" t="s">
        <v>1153</v>
      </c>
      <c r="E1319" t="s">
        <v>5395</v>
      </c>
      <c r="G1319" t="s">
        <v>5396</v>
      </c>
      <c r="H1319" t="s">
        <v>1144</v>
      </c>
      <c r="I1319" t="s">
        <v>1144</v>
      </c>
      <c r="J1319" t="s">
        <v>1144</v>
      </c>
      <c r="K1319" t="s">
        <v>1144</v>
      </c>
      <c r="L1319">
        <v>7.85</v>
      </c>
      <c r="M1319">
        <v>16.41</v>
      </c>
      <c r="N1319">
        <v>0</v>
      </c>
      <c r="O1319" s="56">
        <v>0</v>
      </c>
      <c r="P1319" s="56">
        <v>0</v>
      </c>
      <c r="Q1319">
        <v>1</v>
      </c>
      <c r="R1319">
        <v>15</v>
      </c>
      <c r="S1319">
        <v>22</v>
      </c>
      <c r="T1319">
        <v>12</v>
      </c>
      <c r="U1319">
        <v>10</v>
      </c>
      <c r="V1319">
        <v>1</v>
      </c>
      <c r="X1319" t="s">
        <v>7770</v>
      </c>
      <c r="AA1319">
        <v>0</v>
      </c>
      <c r="AB1319">
        <v>0</v>
      </c>
      <c r="AC1319">
        <v>0</v>
      </c>
      <c r="AD1319">
        <v>0</v>
      </c>
      <c r="AE1319">
        <v>0</v>
      </c>
      <c r="AF1319">
        <v>0</v>
      </c>
      <c r="AG1319">
        <v>0</v>
      </c>
      <c r="AJ1319" s="56"/>
      <c r="AK1319" s="56"/>
      <c r="AL1319" s="56"/>
      <c r="AP1319" t="s">
        <v>1155</v>
      </c>
      <c r="AS1319" t="s">
        <v>1152</v>
      </c>
      <c r="AT1319">
        <v>1</v>
      </c>
      <c r="AV1319">
        <v>0</v>
      </c>
      <c r="AW1319">
        <v>0</v>
      </c>
      <c r="AX1319">
        <v>0</v>
      </c>
      <c r="AY1319" t="s">
        <v>1388</v>
      </c>
      <c r="AZ1319" t="s">
        <v>1388</v>
      </c>
      <c r="BA1319">
        <v>1</v>
      </c>
      <c r="BD1319">
        <v>1000000000</v>
      </c>
      <c r="BE1319">
        <v>0</v>
      </c>
      <c r="BF1319">
        <v>0</v>
      </c>
      <c r="BG1319">
        <v>0</v>
      </c>
      <c r="BH1319">
        <v>0</v>
      </c>
      <c r="BI1319">
        <v>0</v>
      </c>
      <c r="BJ1319">
        <v>0</v>
      </c>
      <c r="BK1319">
        <v>0</v>
      </c>
      <c r="BL1319">
        <v>0</v>
      </c>
      <c r="BM1319">
        <v>0</v>
      </c>
      <c r="BN1319">
        <v>0</v>
      </c>
      <c r="BO1319">
        <v>0</v>
      </c>
      <c r="BP1319">
        <v>0</v>
      </c>
      <c r="BR1319">
        <v>0</v>
      </c>
      <c r="BS1319">
        <v>0</v>
      </c>
      <c r="BX1319">
        <v>0</v>
      </c>
      <c r="BY1319">
        <v>0</v>
      </c>
      <c r="BZ1319">
        <v>0</v>
      </c>
      <c r="CA1319">
        <v>0</v>
      </c>
      <c r="CB1319">
        <v>0</v>
      </c>
      <c r="CC1319">
        <v>1</v>
      </c>
      <c r="CD1319" s="56">
        <v>42095</v>
      </c>
      <c r="CE1319" s="56">
        <v>42265</v>
      </c>
      <c r="CF1319" s="56">
        <v>42265</v>
      </c>
      <c r="CG1319" s="56">
        <v>42419</v>
      </c>
      <c r="CH1319" s="56"/>
      <c r="CI1319" s="56"/>
      <c r="CJ1319">
        <v>1</v>
      </c>
      <c r="CK1319">
        <v>0</v>
      </c>
      <c r="CL1319">
        <v>0.98</v>
      </c>
      <c r="CM1319">
        <v>0</v>
      </c>
      <c r="CN1319">
        <v>0</v>
      </c>
      <c r="CO1319">
        <v>0</v>
      </c>
      <c r="CP1319">
        <v>0</v>
      </c>
      <c r="CQ1319" t="s">
        <v>1154</v>
      </c>
      <c r="CR1319" t="s">
        <v>1153</v>
      </c>
      <c r="CS1319" t="s">
        <v>5236</v>
      </c>
      <c r="CT1319" t="s">
        <v>1397</v>
      </c>
      <c r="CU1319" t="s">
        <v>5237</v>
      </c>
      <c r="CV1319" t="s">
        <v>5397</v>
      </c>
      <c r="CW1319" t="s">
        <v>5391</v>
      </c>
      <c r="CX1319" t="s">
        <v>853</v>
      </c>
      <c r="DC1319" t="s">
        <v>5240</v>
      </c>
      <c r="DE1319" t="s">
        <v>5241</v>
      </c>
    </row>
    <row r="1320" spans="1:109" x14ac:dyDescent="0.25">
      <c r="A1320" t="s">
        <v>1025</v>
      </c>
      <c r="B1320">
        <v>4</v>
      </c>
      <c r="C1320" s="56">
        <v>42419</v>
      </c>
      <c r="D1320" t="s">
        <v>1153</v>
      </c>
      <c r="E1320" t="s">
        <v>5398</v>
      </c>
      <c r="G1320" t="s">
        <v>5399</v>
      </c>
      <c r="H1320" t="s">
        <v>1144</v>
      </c>
      <c r="I1320" t="s">
        <v>1144</v>
      </c>
      <c r="J1320" t="s">
        <v>1144</v>
      </c>
      <c r="K1320" t="s">
        <v>1144</v>
      </c>
      <c r="L1320">
        <v>34.909999999999997</v>
      </c>
      <c r="M1320">
        <v>68.02</v>
      </c>
      <c r="N1320">
        <v>0</v>
      </c>
      <c r="O1320" s="56">
        <v>0</v>
      </c>
      <c r="P1320" s="56">
        <v>0</v>
      </c>
      <c r="Q1320">
        <v>1</v>
      </c>
      <c r="R1320">
        <v>15</v>
      </c>
      <c r="S1320">
        <v>22</v>
      </c>
      <c r="T1320">
        <v>12</v>
      </c>
      <c r="U1320">
        <v>10</v>
      </c>
      <c r="V1320">
        <v>1</v>
      </c>
      <c r="X1320" t="s">
        <v>7770</v>
      </c>
      <c r="AA1320">
        <v>0</v>
      </c>
      <c r="AB1320">
        <v>0</v>
      </c>
      <c r="AC1320">
        <v>0</v>
      </c>
      <c r="AD1320">
        <v>0</v>
      </c>
      <c r="AE1320">
        <v>0</v>
      </c>
      <c r="AF1320">
        <v>0</v>
      </c>
      <c r="AG1320">
        <v>0</v>
      </c>
      <c r="AJ1320" s="56"/>
      <c r="AK1320" s="56"/>
      <c r="AL1320" s="56"/>
      <c r="AP1320" t="s">
        <v>1155</v>
      </c>
      <c r="AS1320" t="s">
        <v>1152</v>
      </c>
      <c r="AT1320">
        <v>1</v>
      </c>
      <c r="AV1320">
        <v>0</v>
      </c>
      <c r="AW1320">
        <v>0</v>
      </c>
      <c r="AX1320">
        <v>0</v>
      </c>
      <c r="AY1320" t="s">
        <v>1388</v>
      </c>
      <c r="AZ1320" t="s">
        <v>1388</v>
      </c>
      <c r="BA1320">
        <v>0</v>
      </c>
      <c r="BD1320">
        <v>1000000000</v>
      </c>
      <c r="BE1320">
        <v>1</v>
      </c>
      <c r="BF1320">
        <v>0</v>
      </c>
      <c r="BG1320">
        <v>0</v>
      </c>
      <c r="BH1320">
        <v>0</v>
      </c>
      <c r="BI1320">
        <v>0</v>
      </c>
      <c r="BJ1320">
        <v>0</v>
      </c>
      <c r="BK1320">
        <v>0</v>
      </c>
      <c r="BL1320">
        <v>0</v>
      </c>
      <c r="BM1320">
        <v>1</v>
      </c>
      <c r="BN1320">
        <v>0</v>
      </c>
      <c r="BO1320">
        <v>0</v>
      </c>
      <c r="BP1320">
        <v>0</v>
      </c>
      <c r="BR1320">
        <v>0</v>
      </c>
      <c r="BS1320">
        <v>0</v>
      </c>
      <c r="BX1320">
        <v>0</v>
      </c>
      <c r="BY1320">
        <v>0</v>
      </c>
      <c r="BZ1320">
        <v>0</v>
      </c>
      <c r="CA1320">
        <v>0</v>
      </c>
      <c r="CB1320">
        <v>0</v>
      </c>
      <c r="CC1320">
        <v>1</v>
      </c>
      <c r="CD1320" s="56">
        <v>42095</v>
      </c>
      <c r="CE1320" s="56">
        <v>42265</v>
      </c>
      <c r="CF1320" s="56">
        <v>42265</v>
      </c>
      <c r="CG1320" s="56">
        <v>42419</v>
      </c>
      <c r="CH1320" s="56"/>
      <c r="CI1320" s="56"/>
      <c r="CJ1320">
        <v>0</v>
      </c>
      <c r="CK1320">
        <v>0</v>
      </c>
      <c r="CL1320">
        <v>0</v>
      </c>
      <c r="CM1320">
        <v>0</v>
      </c>
      <c r="CN1320">
        <v>0</v>
      </c>
      <c r="CO1320">
        <v>0</v>
      </c>
      <c r="CP1320">
        <v>0.98</v>
      </c>
      <c r="CQ1320" t="s">
        <v>1154</v>
      </c>
      <c r="CR1320" t="s">
        <v>1153</v>
      </c>
      <c r="CS1320" t="s">
        <v>5236</v>
      </c>
      <c r="CT1320" t="s">
        <v>1397</v>
      </c>
      <c r="CU1320" t="s">
        <v>5237</v>
      </c>
      <c r="CV1320" t="s">
        <v>5400</v>
      </c>
      <c r="CW1320" t="s">
        <v>5245</v>
      </c>
      <c r="CX1320" t="s">
        <v>853</v>
      </c>
      <c r="DC1320" t="s">
        <v>1387</v>
      </c>
      <c r="DE1320" t="s">
        <v>5241</v>
      </c>
    </row>
    <row r="1321" spans="1:109" x14ac:dyDescent="0.25">
      <c r="A1321" t="s">
        <v>1025</v>
      </c>
      <c r="B1321">
        <v>1</v>
      </c>
      <c r="C1321" s="56">
        <v>42419</v>
      </c>
      <c r="D1321" t="s">
        <v>1153</v>
      </c>
      <c r="E1321" t="s">
        <v>5401</v>
      </c>
      <c r="G1321" t="s">
        <v>5402</v>
      </c>
      <c r="H1321" t="s">
        <v>1144</v>
      </c>
      <c r="I1321" t="s">
        <v>1144</v>
      </c>
      <c r="J1321" t="s">
        <v>1144</v>
      </c>
      <c r="K1321" t="s">
        <v>1144</v>
      </c>
      <c r="L1321">
        <v>4.49</v>
      </c>
      <c r="M1321">
        <v>10.99</v>
      </c>
      <c r="N1321">
        <v>0</v>
      </c>
      <c r="O1321" s="56">
        <v>0</v>
      </c>
      <c r="P1321" s="56">
        <v>0</v>
      </c>
      <c r="Q1321">
        <v>1</v>
      </c>
      <c r="R1321">
        <v>1</v>
      </c>
      <c r="S1321">
        <v>11</v>
      </c>
      <c r="T1321">
        <v>8</v>
      </c>
      <c r="U1321">
        <v>3</v>
      </c>
      <c r="V1321">
        <v>1</v>
      </c>
      <c r="X1321" t="s">
        <v>7755</v>
      </c>
      <c r="AA1321">
        <v>0</v>
      </c>
      <c r="AB1321">
        <v>0</v>
      </c>
      <c r="AC1321">
        <v>0</v>
      </c>
      <c r="AD1321">
        <v>0</v>
      </c>
      <c r="AE1321">
        <v>0</v>
      </c>
      <c r="AF1321">
        <v>0</v>
      </c>
      <c r="AG1321">
        <v>0</v>
      </c>
      <c r="AJ1321" s="56"/>
      <c r="AK1321" s="56"/>
      <c r="AL1321" s="56"/>
      <c r="AP1321" t="s">
        <v>1155</v>
      </c>
      <c r="AS1321" t="s">
        <v>1152</v>
      </c>
      <c r="AT1321">
        <v>1</v>
      </c>
      <c r="AV1321">
        <v>0</v>
      </c>
      <c r="AW1321">
        <v>0</v>
      </c>
      <c r="AX1321">
        <v>0</v>
      </c>
      <c r="AY1321" t="s">
        <v>1388</v>
      </c>
      <c r="AZ1321" t="s">
        <v>1388</v>
      </c>
      <c r="BA1321">
        <v>0</v>
      </c>
      <c r="BD1321">
        <v>1000000000</v>
      </c>
      <c r="BE1321">
        <v>5</v>
      </c>
      <c r="BF1321">
        <v>0</v>
      </c>
      <c r="BG1321">
        <v>0</v>
      </c>
      <c r="BH1321">
        <v>0</v>
      </c>
      <c r="BI1321">
        <v>0</v>
      </c>
      <c r="BJ1321">
        <v>0</v>
      </c>
      <c r="BK1321">
        <v>0</v>
      </c>
      <c r="BL1321">
        <v>0</v>
      </c>
      <c r="BM1321">
        <v>5</v>
      </c>
      <c r="BN1321">
        <v>0</v>
      </c>
      <c r="BO1321">
        <v>0</v>
      </c>
      <c r="BP1321">
        <v>0</v>
      </c>
      <c r="BR1321">
        <v>0</v>
      </c>
      <c r="BS1321">
        <v>0</v>
      </c>
      <c r="BX1321">
        <v>0</v>
      </c>
      <c r="BY1321">
        <v>0</v>
      </c>
      <c r="BZ1321">
        <v>0</v>
      </c>
      <c r="CA1321">
        <v>0</v>
      </c>
      <c r="CB1321">
        <v>0</v>
      </c>
      <c r="CC1321">
        <v>1</v>
      </c>
      <c r="CD1321" s="56">
        <v>42095</v>
      </c>
      <c r="CE1321" s="56">
        <v>42342</v>
      </c>
      <c r="CF1321" s="56">
        <v>42342</v>
      </c>
      <c r="CG1321" s="56">
        <v>42419</v>
      </c>
      <c r="CH1321" s="56"/>
      <c r="CI1321" s="56"/>
      <c r="CJ1321">
        <v>0</v>
      </c>
      <c r="CK1321">
        <v>0</v>
      </c>
      <c r="CL1321">
        <v>0</v>
      </c>
      <c r="CM1321">
        <v>0</v>
      </c>
      <c r="CN1321">
        <v>0</v>
      </c>
      <c r="CO1321">
        <v>0</v>
      </c>
      <c r="CP1321">
        <v>0.95</v>
      </c>
      <c r="CQ1321" t="s">
        <v>1154</v>
      </c>
      <c r="CR1321" t="s">
        <v>1153</v>
      </c>
      <c r="CS1321" t="s">
        <v>1725</v>
      </c>
      <c r="CT1321" t="s">
        <v>1397</v>
      </c>
      <c r="CU1321" t="s">
        <v>1396</v>
      </c>
      <c r="CV1321" t="s">
        <v>5403</v>
      </c>
      <c r="CW1321" t="s">
        <v>1738</v>
      </c>
      <c r="CX1321" t="s">
        <v>853</v>
      </c>
      <c r="DC1321" t="s">
        <v>1387</v>
      </c>
      <c r="DE1321" t="s">
        <v>1728</v>
      </c>
    </row>
    <row r="1322" spans="1:109" x14ac:dyDescent="0.25">
      <c r="A1322" t="s">
        <v>1025</v>
      </c>
      <c r="B1322">
        <v>2</v>
      </c>
      <c r="C1322" s="56">
        <v>42419</v>
      </c>
      <c r="D1322" t="s">
        <v>1153</v>
      </c>
      <c r="E1322" t="s">
        <v>5404</v>
      </c>
      <c r="G1322" t="s">
        <v>5405</v>
      </c>
      <c r="H1322" t="s">
        <v>1144</v>
      </c>
      <c r="I1322" t="s">
        <v>1144</v>
      </c>
      <c r="J1322" t="s">
        <v>1144</v>
      </c>
      <c r="K1322" t="s">
        <v>1144</v>
      </c>
      <c r="L1322">
        <v>53.61</v>
      </c>
      <c r="M1322">
        <v>98.56</v>
      </c>
      <c r="N1322">
        <v>0</v>
      </c>
      <c r="O1322" s="56">
        <v>0</v>
      </c>
      <c r="P1322" s="56">
        <v>0</v>
      </c>
      <c r="Q1322">
        <v>1</v>
      </c>
      <c r="R1322">
        <v>1</v>
      </c>
      <c r="S1322">
        <v>11</v>
      </c>
      <c r="T1322">
        <v>8</v>
      </c>
      <c r="U1322">
        <v>3</v>
      </c>
      <c r="V1322">
        <v>1</v>
      </c>
      <c r="W1322" t="s">
        <v>1156</v>
      </c>
      <c r="X1322" t="s">
        <v>7757</v>
      </c>
      <c r="Y1322">
        <v>7</v>
      </c>
      <c r="AA1322">
        <v>0</v>
      </c>
      <c r="AB1322">
        <v>0</v>
      </c>
      <c r="AC1322">
        <v>0</v>
      </c>
      <c r="AD1322">
        <v>0</v>
      </c>
      <c r="AE1322">
        <v>0</v>
      </c>
      <c r="AF1322">
        <v>0</v>
      </c>
      <c r="AG1322">
        <v>0</v>
      </c>
      <c r="AJ1322" s="56"/>
      <c r="AK1322" s="56"/>
      <c r="AL1322" s="56"/>
      <c r="AP1322" t="s">
        <v>1155</v>
      </c>
      <c r="AR1322">
        <v>2</v>
      </c>
      <c r="AS1322" t="s">
        <v>1152</v>
      </c>
      <c r="AT1322">
        <v>1</v>
      </c>
      <c r="AV1322">
        <v>5</v>
      </c>
      <c r="AW1322">
        <v>3</v>
      </c>
      <c r="AX1322">
        <v>2</v>
      </c>
      <c r="AY1322" t="s">
        <v>1145</v>
      </c>
      <c r="AZ1322" t="s">
        <v>1148</v>
      </c>
      <c r="BA1322">
        <v>7</v>
      </c>
      <c r="BD1322">
        <v>1000000000</v>
      </c>
      <c r="BE1322">
        <v>3</v>
      </c>
      <c r="BF1322">
        <v>0.4</v>
      </c>
      <c r="BG1322">
        <v>2</v>
      </c>
      <c r="BH1322">
        <v>0</v>
      </c>
      <c r="BI1322">
        <v>0</v>
      </c>
      <c r="BJ1322">
        <v>0</v>
      </c>
      <c r="BK1322">
        <v>0</v>
      </c>
      <c r="BL1322">
        <v>0</v>
      </c>
      <c r="BM1322">
        <v>5</v>
      </c>
      <c r="BN1322">
        <v>0</v>
      </c>
      <c r="BO1322">
        <v>0</v>
      </c>
      <c r="BP1322">
        <v>0</v>
      </c>
      <c r="BR1322">
        <v>0</v>
      </c>
      <c r="BS1322">
        <v>1</v>
      </c>
      <c r="BX1322">
        <v>0</v>
      </c>
      <c r="BY1322">
        <v>0</v>
      </c>
      <c r="BZ1322">
        <v>0</v>
      </c>
      <c r="CA1322">
        <v>3.66</v>
      </c>
      <c r="CB1322">
        <v>0</v>
      </c>
      <c r="CC1322">
        <v>1</v>
      </c>
      <c r="CD1322" s="56">
        <v>42341</v>
      </c>
      <c r="CE1322" s="56">
        <v>42342</v>
      </c>
      <c r="CF1322" s="56">
        <v>42342</v>
      </c>
      <c r="CG1322" s="56">
        <v>42419</v>
      </c>
      <c r="CH1322" s="56"/>
      <c r="CI1322" s="56"/>
      <c r="CJ1322">
        <v>0.55000000000000004</v>
      </c>
      <c r="CK1322">
        <v>33</v>
      </c>
      <c r="CL1322">
        <v>0</v>
      </c>
      <c r="CM1322">
        <v>0.43</v>
      </c>
      <c r="CN1322">
        <v>0.47</v>
      </c>
      <c r="CO1322">
        <v>0.06</v>
      </c>
      <c r="CP1322">
        <v>0</v>
      </c>
      <c r="CQ1322" t="s">
        <v>1154</v>
      </c>
      <c r="CR1322" t="s">
        <v>1153</v>
      </c>
      <c r="CS1322" t="s">
        <v>1748</v>
      </c>
      <c r="CT1322" t="s">
        <v>1397</v>
      </c>
      <c r="CU1322" t="s">
        <v>1396</v>
      </c>
      <c r="CV1322" t="s">
        <v>5406</v>
      </c>
      <c r="CW1322" t="s">
        <v>1738</v>
      </c>
      <c r="CX1322" t="s">
        <v>853</v>
      </c>
      <c r="DC1322" t="s">
        <v>1387</v>
      </c>
      <c r="DE1322" t="s">
        <v>1392</v>
      </c>
    </row>
    <row r="1323" spans="1:109" x14ac:dyDescent="0.25">
      <c r="A1323" t="s">
        <v>1025</v>
      </c>
      <c r="B1323">
        <v>6</v>
      </c>
      <c r="C1323" s="56">
        <v>42419</v>
      </c>
      <c r="D1323" t="s">
        <v>1153</v>
      </c>
      <c r="E1323" t="s">
        <v>1652</v>
      </c>
      <c r="G1323" t="s">
        <v>5407</v>
      </c>
      <c r="H1323" t="s">
        <v>1144</v>
      </c>
      <c r="I1323" t="s">
        <v>1144</v>
      </c>
      <c r="J1323" t="s">
        <v>1144</v>
      </c>
      <c r="K1323" t="s">
        <v>1144</v>
      </c>
      <c r="L1323">
        <v>13.92</v>
      </c>
      <c r="M1323">
        <v>27.96</v>
      </c>
      <c r="N1323">
        <v>0</v>
      </c>
      <c r="O1323" s="56">
        <v>0</v>
      </c>
      <c r="P1323" s="56">
        <v>0</v>
      </c>
      <c r="Q1323">
        <v>1</v>
      </c>
      <c r="R1323">
        <v>1</v>
      </c>
      <c r="S1323">
        <v>11</v>
      </c>
      <c r="T1323">
        <v>8</v>
      </c>
      <c r="U1323">
        <v>3</v>
      </c>
      <c r="V1323">
        <v>1</v>
      </c>
      <c r="W1323" t="s">
        <v>1156</v>
      </c>
      <c r="X1323" t="s">
        <v>7755</v>
      </c>
      <c r="Y1323">
        <v>32</v>
      </c>
      <c r="AA1323">
        <v>0</v>
      </c>
      <c r="AB1323">
        <v>0</v>
      </c>
      <c r="AC1323">
        <v>0</v>
      </c>
      <c r="AD1323">
        <v>0</v>
      </c>
      <c r="AE1323">
        <v>0</v>
      </c>
      <c r="AF1323">
        <v>2</v>
      </c>
      <c r="AG1323">
        <v>0</v>
      </c>
      <c r="AJ1323" s="56"/>
      <c r="AK1323" s="56"/>
      <c r="AL1323" s="56"/>
      <c r="AP1323" t="s">
        <v>1155</v>
      </c>
      <c r="AS1323" t="s">
        <v>1152</v>
      </c>
      <c r="AT1323">
        <v>1</v>
      </c>
      <c r="AV1323">
        <v>24</v>
      </c>
      <c r="AW1323">
        <v>16</v>
      </c>
      <c r="AX1323">
        <v>8</v>
      </c>
      <c r="AY1323" t="s">
        <v>1145</v>
      </c>
      <c r="AZ1323" t="s">
        <v>1145</v>
      </c>
      <c r="BA1323">
        <v>24</v>
      </c>
      <c r="BD1323">
        <v>1000000000</v>
      </c>
      <c r="BE1323">
        <v>16</v>
      </c>
      <c r="BF1323">
        <v>0.33</v>
      </c>
      <c r="BG1323">
        <v>0</v>
      </c>
      <c r="BH1323">
        <v>0</v>
      </c>
      <c r="BI1323">
        <v>0</v>
      </c>
      <c r="BJ1323">
        <v>0</v>
      </c>
      <c r="BK1323">
        <v>0</v>
      </c>
      <c r="BL1323">
        <v>0</v>
      </c>
      <c r="BM1323">
        <v>16</v>
      </c>
      <c r="BN1323">
        <v>0.33</v>
      </c>
      <c r="BO1323">
        <v>0</v>
      </c>
      <c r="BP1323">
        <v>0</v>
      </c>
      <c r="BR1323">
        <v>8</v>
      </c>
      <c r="BS1323">
        <v>7</v>
      </c>
      <c r="BX1323">
        <v>0</v>
      </c>
      <c r="BY1323">
        <v>0</v>
      </c>
      <c r="BZ1323">
        <v>0</v>
      </c>
      <c r="CA1323">
        <v>4.4000000000000004</v>
      </c>
      <c r="CB1323">
        <v>0</v>
      </c>
      <c r="CC1323">
        <v>1</v>
      </c>
      <c r="CD1323" s="56">
        <v>42095</v>
      </c>
      <c r="CE1323" s="56">
        <v>42342</v>
      </c>
      <c r="CF1323" s="56">
        <v>42342</v>
      </c>
      <c r="CG1323" s="56">
        <v>42419</v>
      </c>
      <c r="CH1323" s="56"/>
      <c r="CI1323" s="56"/>
      <c r="CJ1323">
        <v>0.21</v>
      </c>
      <c r="CK1323">
        <v>16</v>
      </c>
      <c r="CL1323">
        <v>0.03</v>
      </c>
      <c r="CM1323">
        <v>0</v>
      </c>
      <c r="CN1323">
        <v>0.03</v>
      </c>
      <c r="CO1323">
        <v>0.86</v>
      </c>
      <c r="CP1323">
        <v>0.06</v>
      </c>
      <c r="CQ1323" t="s">
        <v>1154</v>
      </c>
      <c r="CR1323" t="s">
        <v>1153</v>
      </c>
      <c r="CS1323" t="s">
        <v>1395</v>
      </c>
      <c r="CT1323" t="s">
        <v>1397</v>
      </c>
      <c r="CU1323" t="s">
        <v>1396</v>
      </c>
      <c r="CV1323" t="s">
        <v>5408</v>
      </c>
      <c r="CW1323" t="s">
        <v>1391</v>
      </c>
      <c r="CX1323" t="s">
        <v>853</v>
      </c>
      <c r="DC1323" t="s">
        <v>1389</v>
      </c>
      <c r="DE1323" t="s">
        <v>1392</v>
      </c>
    </row>
    <row r="1324" spans="1:109" x14ac:dyDescent="0.25">
      <c r="A1324" t="s">
        <v>1025</v>
      </c>
      <c r="B1324">
        <v>2</v>
      </c>
      <c r="C1324" s="56">
        <v>42419</v>
      </c>
      <c r="D1324" t="s">
        <v>1153</v>
      </c>
      <c r="E1324" t="s">
        <v>5409</v>
      </c>
      <c r="G1324" t="s">
        <v>5410</v>
      </c>
      <c r="H1324" t="s">
        <v>1144</v>
      </c>
      <c r="I1324" t="s">
        <v>1144</v>
      </c>
      <c r="J1324" t="s">
        <v>1144</v>
      </c>
      <c r="K1324" t="s">
        <v>1144</v>
      </c>
      <c r="L1324">
        <v>14.67</v>
      </c>
      <c r="M1324">
        <v>26.1</v>
      </c>
      <c r="N1324">
        <v>0</v>
      </c>
      <c r="O1324" s="56">
        <v>0</v>
      </c>
      <c r="P1324" s="56">
        <v>0</v>
      </c>
      <c r="Q1324">
        <v>1</v>
      </c>
      <c r="R1324">
        <v>1</v>
      </c>
      <c r="S1324">
        <v>11</v>
      </c>
      <c r="T1324">
        <v>8</v>
      </c>
      <c r="U1324">
        <v>3</v>
      </c>
      <c r="V1324">
        <v>1</v>
      </c>
      <c r="W1324" t="s">
        <v>1156</v>
      </c>
      <c r="X1324" t="s">
        <v>7716</v>
      </c>
      <c r="Y1324">
        <v>0</v>
      </c>
      <c r="AA1324">
        <v>0</v>
      </c>
      <c r="AB1324">
        <v>0</v>
      </c>
      <c r="AC1324">
        <v>0</v>
      </c>
      <c r="AD1324">
        <v>0</v>
      </c>
      <c r="AE1324">
        <v>0</v>
      </c>
      <c r="AF1324">
        <v>0</v>
      </c>
      <c r="AG1324">
        <v>0</v>
      </c>
      <c r="AJ1324" s="56"/>
      <c r="AK1324" s="56"/>
      <c r="AL1324" s="56"/>
      <c r="AM1324">
        <v>0</v>
      </c>
      <c r="AP1324" t="s">
        <v>1155</v>
      </c>
      <c r="AS1324" t="s">
        <v>1152</v>
      </c>
      <c r="AT1324">
        <v>1</v>
      </c>
      <c r="AV1324">
        <v>1</v>
      </c>
      <c r="AW1324">
        <v>1</v>
      </c>
      <c r="AX1324">
        <v>0.5</v>
      </c>
      <c r="AY1324" t="s">
        <v>1145</v>
      </c>
      <c r="AZ1324" t="s">
        <v>1145</v>
      </c>
      <c r="BA1324">
        <v>0</v>
      </c>
      <c r="BD1324">
        <v>1000000000</v>
      </c>
      <c r="BE1324">
        <v>1</v>
      </c>
      <c r="BF1324">
        <v>0</v>
      </c>
      <c r="BG1324">
        <v>0</v>
      </c>
      <c r="BH1324">
        <v>0</v>
      </c>
      <c r="BI1324">
        <v>0</v>
      </c>
      <c r="BJ1324">
        <v>0</v>
      </c>
      <c r="BK1324">
        <v>0</v>
      </c>
      <c r="BL1324">
        <v>0</v>
      </c>
      <c r="BM1324">
        <v>1</v>
      </c>
      <c r="BN1324">
        <v>0</v>
      </c>
      <c r="BO1324">
        <v>0</v>
      </c>
      <c r="BP1324">
        <v>0</v>
      </c>
      <c r="BR1324">
        <v>0</v>
      </c>
      <c r="BS1324">
        <v>0</v>
      </c>
      <c r="BX1324">
        <v>0</v>
      </c>
      <c r="BY1324">
        <v>0</v>
      </c>
      <c r="BZ1324">
        <v>0</v>
      </c>
      <c r="CA1324">
        <v>3.4</v>
      </c>
      <c r="CB1324">
        <v>0</v>
      </c>
      <c r="CC1324">
        <v>1</v>
      </c>
      <c r="CD1324" s="56">
        <v>42284</v>
      </c>
      <c r="CE1324" s="56">
        <v>42342</v>
      </c>
      <c r="CF1324" s="56">
        <v>42342</v>
      </c>
      <c r="CG1324" s="56">
        <v>42419</v>
      </c>
      <c r="CH1324" s="56"/>
      <c r="CI1324" s="56"/>
      <c r="CJ1324">
        <v>0</v>
      </c>
      <c r="CK1324">
        <v>0</v>
      </c>
      <c r="CL1324">
        <v>0</v>
      </c>
      <c r="CM1324">
        <v>0</v>
      </c>
      <c r="CN1324">
        <v>0.96</v>
      </c>
      <c r="CO1324">
        <v>0</v>
      </c>
      <c r="CP1324">
        <v>0</v>
      </c>
      <c r="CQ1324" t="s">
        <v>1154</v>
      </c>
      <c r="CR1324" t="s">
        <v>1153</v>
      </c>
      <c r="CS1324" t="s">
        <v>1748</v>
      </c>
      <c r="CT1324" t="s">
        <v>1397</v>
      </c>
      <c r="CU1324" t="s">
        <v>1396</v>
      </c>
      <c r="CV1324" t="s">
        <v>5411</v>
      </c>
      <c r="CW1324" t="s">
        <v>2121</v>
      </c>
      <c r="CX1324" t="s">
        <v>853</v>
      </c>
      <c r="DC1324" t="s">
        <v>1387</v>
      </c>
      <c r="DE1324" t="s">
        <v>1392</v>
      </c>
    </row>
    <row r="1325" spans="1:109" x14ac:dyDescent="0.25">
      <c r="A1325" t="s">
        <v>1025</v>
      </c>
      <c r="B1325">
        <v>2</v>
      </c>
      <c r="C1325" s="56">
        <v>42419</v>
      </c>
      <c r="D1325" t="s">
        <v>1153</v>
      </c>
      <c r="E1325" t="s">
        <v>5412</v>
      </c>
      <c r="G1325" t="s">
        <v>5413</v>
      </c>
      <c r="H1325" t="s">
        <v>1144</v>
      </c>
      <c r="I1325" t="s">
        <v>1144</v>
      </c>
      <c r="J1325" t="s">
        <v>1144</v>
      </c>
      <c r="K1325" t="s">
        <v>1144</v>
      </c>
      <c r="L1325">
        <v>15.8</v>
      </c>
      <c r="M1325">
        <v>28.2</v>
      </c>
      <c r="N1325">
        <v>0</v>
      </c>
      <c r="O1325" s="56">
        <v>0</v>
      </c>
      <c r="P1325" s="56">
        <v>0</v>
      </c>
      <c r="Q1325">
        <v>1</v>
      </c>
      <c r="R1325">
        <v>1</v>
      </c>
      <c r="S1325">
        <v>11</v>
      </c>
      <c r="T1325">
        <v>8</v>
      </c>
      <c r="U1325">
        <v>3</v>
      </c>
      <c r="V1325">
        <v>1</v>
      </c>
      <c r="W1325" t="s">
        <v>1156</v>
      </c>
      <c r="X1325" t="s">
        <v>7716</v>
      </c>
      <c r="Y1325">
        <v>0</v>
      </c>
      <c r="AA1325">
        <v>0</v>
      </c>
      <c r="AB1325">
        <v>0</v>
      </c>
      <c r="AC1325">
        <v>0</v>
      </c>
      <c r="AD1325">
        <v>0</v>
      </c>
      <c r="AE1325">
        <v>0</v>
      </c>
      <c r="AF1325">
        <v>0</v>
      </c>
      <c r="AG1325">
        <v>0</v>
      </c>
      <c r="AJ1325" s="56"/>
      <c r="AK1325" s="56"/>
      <c r="AL1325" s="56"/>
      <c r="AM1325">
        <v>0</v>
      </c>
      <c r="AP1325" t="s">
        <v>1155</v>
      </c>
      <c r="AS1325" t="s">
        <v>1152</v>
      </c>
      <c r="AT1325">
        <v>1</v>
      </c>
      <c r="AV1325">
        <v>1</v>
      </c>
      <c r="AW1325">
        <v>1</v>
      </c>
      <c r="AX1325">
        <v>0.5</v>
      </c>
      <c r="AY1325" t="s">
        <v>1145</v>
      </c>
      <c r="AZ1325" t="s">
        <v>1145</v>
      </c>
      <c r="BA1325">
        <v>0</v>
      </c>
      <c r="BD1325">
        <v>1000000000</v>
      </c>
      <c r="BE1325">
        <v>1</v>
      </c>
      <c r="BF1325">
        <v>0</v>
      </c>
      <c r="BG1325">
        <v>0</v>
      </c>
      <c r="BH1325">
        <v>0</v>
      </c>
      <c r="BI1325">
        <v>0</v>
      </c>
      <c r="BJ1325">
        <v>0</v>
      </c>
      <c r="BK1325">
        <v>0</v>
      </c>
      <c r="BL1325">
        <v>0</v>
      </c>
      <c r="BM1325">
        <v>1</v>
      </c>
      <c r="BN1325">
        <v>0</v>
      </c>
      <c r="BO1325">
        <v>0</v>
      </c>
      <c r="BP1325">
        <v>0</v>
      </c>
      <c r="BR1325">
        <v>0</v>
      </c>
      <c r="BS1325">
        <v>0</v>
      </c>
      <c r="BX1325">
        <v>0</v>
      </c>
      <c r="BY1325">
        <v>0</v>
      </c>
      <c r="BZ1325">
        <v>0</v>
      </c>
      <c r="CA1325">
        <v>3.42</v>
      </c>
      <c r="CB1325">
        <v>0</v>
      </c>
      <c r="CC1325">
        <v>1</v>
      </c>
      <c r="CD1325" s="56">
        <v>42284</v>
      </c>
      <c r="CE1325" s="56">
        <v>42342</v>
      </c>
      <c r="CF1325" s="56">
        <v>42342</v>
      </c>
      <c r="CG1325" s="56">
        <v>42419</v>
      </c>
      <c r="CH1325" s="56"/>
      <c r="CI1325" s="56"/>
      <c r="CJ1325">
        <v>0</v>
      </c>
      <c r="CK1325">
        <v>0</v>
      </c>
      <c r="CL1325">
        <v>0</v>
      </c>
      <c r="CM1325">
        <v>0</v>
      </c>
      <c r="CN1325">
        <v>0.96</v>
      </c>
      <c r="CO1325">
        <v>0</v>
      </c>
      <c r="CP1325">
        <v>0</v>
      </c>
      <c r="CQ1325" t="s">
        <v>1154</v>
      </c>
      <c r="CR1325" t="s">
        <v>1153</v>
      </c>
      <c r="CS1325" t="s">
        <v>1748</v>
      </c>
      <c r="CT1325" t="s">
        <v>1397</v>
      </c>
      <c r="CU1325" t="s">
        <v>1396</v>
      </c>
      <c r="CV1325" t="s">
        <v>5414</v>
      </c>
      <c r="CW1325" t="s">
        <v>2121</v>
      </c>
      <c r="CX1325" t="s">
        <v>853</v>
      </c>
      <c r="DC1325" t="s">
        <v>1387</v>
      </c>
      <c r="DE1325" t="s">
        <v>1392</v>
      </c>
    </row>
    <row r="1326" spans="1:109" x14ac:dyDescent="0.25">
      <c r="A1326" t="s">
        <v>1025</v>
      </c>
      <c r="B1326">
        <v>2</v>
      </c>
      <c r="C1326" s="56">
        <v>42419</v>
      </c>
      <c r="D1326" t="s">
        <v>1153</v>
      </c>
      <c r="E1326" t="s">
        <v>5415</v>
      </c>
      <c r="G1326" t="s">
        <v>5416</v>
      </c>
      <c r="H1326" t="s">
        <v>1144</v>
      </c>
      <c r="I1326" t="s">
        <v>1144</v>
      </c>
      <c r="J1326" t="s">
        <v>1144</v>
      </c>
      <c r="K1326" t="s">
        <v>1144</v>
      </c>
      <c r="L1326">
        <v>20.010000000000002</v>
      </c>
      <c r="M1326">
        <v>36</v>
      </c>
      <c r="N1326">
        <v>0</v>
      </c>
      <c r="O1326" s="56">
        <v>0</v>
      </c>
      <c r="P1326" s="56">
        <v>0</v>
      </c>
      <c r="Q1326">
        <v>1</v>
      </c>
      <c r="R1326">
        <v>1</v>
      </c>
      <c r="S1326">
        <v>11</v>
      </c>
      <c r="T1326">
        <v>8</v>
      </c>
      <c r="U1326">
        <v>3</v>
      </c>
      <c r="V1326">
        <v>1</v>
      </c>
      <c r="X1326" t="s">
        <v>7755</v>
      </c>
      <c r="AA1326">
        <v>0</v>
      </c>
      <c r="AB1326">
        <v>0</v>
      </c>
      <c r="AC1326">
        <v>0</v>
      </c>
      <c r="AD1326">
        <v>0</v>
      </c>
      <c r="AE1326">
        <v>0</v>
      </c>
      <c r="AF1326">
        <v>0</v>
      </c>
      <c r="AG1326">
        <v>0</v>
      </c>
      <c r="AJ1326" s="56"/>
      <c r="AK1326" s="56"/>
      <c r="AL1326" s="56"/>
      <c r="AP1326" t="s">
        <v>1155</v>
      </c>
      <c r="AS1326" t="s">
        <v>1152</v>
      </c>
      <c r="AT1326">
        <v>1</v>
      </c>
      <c r="AV1326">
        <v>1</v>
      </c>
      <c r="AW1326">
        <v>1</v>
      </c>
      <c r="AX1326">
        <v>0.5</v>
      </c>
      <c r="AY1326" t="s">
        <v>1147</v>
      </c>
      <c r="AZ1326" t="s">
        <v>1147</v>
      </c>
      <c r="BA1326">
        <v>1</v>
      </c>
      <c r="BD1326">
        <v>1000000000</v>
      </c>
      <c r="BE1326">
        <v>2</v>
      </c>
      <c r="BF1326">
        <v>-1</v>
      </c>
      <c r="BG1326">
        <v>0</v>
      </c>
      <c r="BH1326">
        <v>0</v>
      </c>
      <c r="BI1326">
        <v>0</v>
      </c>
      <c r="BJ1326">
        <v>0</v>
      </c>
      <c r="BK1326">
        <v>0</v>
      </c>
      <c r="BL1326">
        <v>0</v>
      </c>
      <c r="BM1326">
        <v>2</v>
      </c>
      <c r="BN1326">
        <v>-1</v>
      </c>
      <c r="BO1326">
        <v>0</v>
      </c>
      <c r="BP1326">
        <v>0</v>
      </c>
      <c r="BR1326">
        <v>0</v>
      </c>
      <c r="BS1326">
        <v>0</v>
      </c>
      <c r="BX1326">
        <v>0</v>
      </c>
      <c r="BY1326">
        <v>20.010000000000002</v>
      </c>
      <c r="BZ1326">
        <v>0</v>
      </c>
      <c r="CA1326">
        <v>3.49</v>
      </c>
      <c r="CB1326">
        <v>0</v>
      </c>
      <c r="CC1326">
        <v>1</v>
      </c>
      <c r="CD1326" s="56">
        <v>42095</v>
      </c>
      <c r="CE1326" s="56">
        <v>42342</v>
      </c>
      <c r="CF1326" s="56">
        <v>42342</v>
      </c>
      <c r="CG1326" s="56">
        <v>42419</v>
      </c>
      <c r="CH1326" s="56"/>
      <c r="CI1326" s="56"/>
      <c r="CJ1326">
        <v>0</v>
      </c>
      <c r="CK1326">
        <v>0</v>
      </c>
      <c r="CL1326">
        <v>0</v>
      </c>
      <c r="CM1326">
        <v>0</v>
      </c>
      <c r="CN1326">
        <v>0</v>
      </c>
      <c r="CO1326">
        <v>0</v>
      </c>
      <c r="CP1326">
        <v>0.96</v>
      </c>
      <c r="CQ1326" t="s">
        <v>1154</v>
      </c>
      <c r="CR1326" t="s">
        <v>1153</v>
      </c>
      <c r="CS1326" t="s">
        <v>1748</v>
      </c>
      <c r="CT1326" t="s">
        <v>1397</v>
      </c>
      <c r="CU1326" t="s">
        <v>1396</v>
      </c>
      <c r="CV1326" t="s">
        <v>5417</v>
      </c>
      <c r="CW1326" t="s">
        <v>2121</v>
      </c>
      <c r="CX1326" t="s">
        <v>853</v>
      </c>
      <c r="DC1326" t="s">
        <v>1387</v>
      </c>
      <c r="DE1326" t="s">
        <v>1392</v>
      </c>
    </row>
    <row r="1327" spans="1:109" x14ac:dyDescent="0.25">
      <c r="A1327" t="s">
        <v>1025</v>
      </c>
      <c r="B1327">
        <v>10</v>
      </c>
      <c r="C1327" s="56">
        <v>42419</v>
      </c>
      <c r="D1327" t="s">
        <v>1153</v>
      </c>
      <c r="E1327" t="s">
        <v>5418</v>
      </c>
      <c r="G1327" t="s">
        <v>5419</v>
      </c>
      <c r="H1327" t="s">
        <v>1144</v>
      </c>
      <c r="I1327" t="s">
        <v>1144</v>
      </c>
      <c r="J1327" t="s">
        <v>1144</v>
      </c>
      <c r="K1327" t="s">
        <v>1144</v>
      </c>
      <c r="L1327">
        <v>490.65</v>
      </c>
      <c r="M1327">
        <v>1025.44</v>
      </c>
      <c r="N1327">
        <v>0</v>
      </c>
      <c r="O1327" s="56">
        <v>0</v>
      </c>
      <c r="P1327" s="56">
        <v>0</v>
      </c>
      <c r="Q1327">
        <v>1</v>
      </c>
      <c r="R1327">
        <v>1</v>
      </c>
      <c r="S1327">
        <v>11</v>
      </c>
      <c r="T1327">
        <v>8</v>
      </c>
      <c r="U1327">
        <v>3</v>
      </c>
      <c r="V1327">
        <v>1</v>
      </c>
      <c r="X1327" t="s">
        <v>7764</v>
      </c>
      <c r="AA1327">
        <v>0</v>
      </c>
      <c r="AB1327">
        <v>0</v>
      </c>
      <c r="AC1327">
        <v>0</v>
      </c>
      <c r="AD1327">
        <v>0</v>
      </c>
      <c r="AE1327">
        <v>0</v>
      </c>
      <c r="AF1327">
        <v>0</v>
      </c>
      <c r="AG1327">
        <v>0</v>
      </c>
      <c r="AJ1327" s="56"/>
      <c r="AK1327" s="56"/>
      <c r="AL1327" s="56"/>
      <c r="AP1327" t="s">
        <v>1155</v>
      </c>
      <c r="AS1327" t="s">
        <v>1152</v>
      </c>
      <c r="AT1327">
        <v>1</v>
      </c>
      <c r="AV1327">
        <v>5</v>
      </c>
      <c r="AW1327">
        <v>3</v>
      </c>
      <c r="AX1327">
        <v>2</v>
      </c>
      <c r="AY1327" t="s">
        <v>1147</v>
      </c>
      <c r="AZ1327" t="s">
        <v>1147</v>
      </c>
      <c r="BA1327">
        <v>14</v>
      </c>
      <c r="BD1327">
        <v>1000000000</v>
      </c>
      <c r="BE1327">
        <v>14</v>
      </c>
      <c r="BF1327">
        <v>-1.8</v>
      </c>
      <c r="BG1327">
        <v>0</v>
      </c>
      <c r="BH1327">
        <v>0</v>
      </c>
      <c r="BI1327">
        <v>0</v>
      </c>
      <c r="BJ1327">
        <v>0</v>
      </c>
      <c r="BK1327">
        <v>0</v>
      </c>
      <c r="BL1327">
        <v>0</v>
      </c>
      <c r="BM1327">
        <v>14</v>
      </c>
      <c r="BN1327">
        <v>-1.8</v>
      </c>
      <c r="BO1327">
        <v>0</v>
      </c>
      <c r="BP1327">
        <v>0</v>
      </c>
      <c r="BR1327">
        <v>0</v>
      </c>
      <c r="BS1327">
        <v>1</v>
      </c>
      <c r="BX1327">
        <v>0</v>
      </c>
      <c r="BY1327">
        <v>4415.8500000000004</v>
      </c>
      <c r="BZ1327">
        <v>0</v>
      </c>
      <c r="CA1327">
        <v>4.76</v>
      </c>
      <c r="CB1327">
        <v>0</v>
      </c>
      <c r="CC1327">
        <v>1</v>
      </c>
      <c r="CD1327" s="56">
        <v>42352</v>
      </c>
      <c r="CE1327" s="56">
        <v>42352</v>
      </c>
      <c r="CF1327" s="56">
        <v>42352</v>
      </c>
      <c r="CG1327" s="56">
        <v>42429</v>
      </c>
      <c r="CH1327" s="56"/>
      <c r="CI1327" s="56"/>
      <c r="CJ1327">
        <v>0.09</v>
      </c>
      <c r="CK1327">
        <v>0</v>
      </c>
      <c r="CL1327">
        <v>0</v>
      </c>
      <c r="CM1327">
        <v>0</v>
      </c>
      <c r="CN1327">
        <v>0</v>
      </c>
      <c r="CO1327">
        <v>0</v>
      </c>
      <c r="CP1327">
        <v>0.89</v>
      </c>
      <c r="CQ1327" t="s">
        <v>1154</v>
      </c>
      <c r="CR1327" t="s">
        <v>1153</v>
      </c>
      <c r="CS1327" t="s">
        <v>3128</v>
      </c>
      <c r="CT1327" t="s">
        <v>1397</v>
      </c>
      <c r="CU1327" t="s">
        <v>1396</v>
      </c>
      <c r="CV1327" t="s">
        <v>5420</v>
      </c>
      <c r="CW1327" t="s">
        <v>5421</v>
      </c>
      <c r="CX1327" t="s">
        <v>853</v>
      </c>
      <c r="DC1327" t="s">
        <v>1393</v>
      </c>
      <c r="DE1327" t="s">
        <v>1392</v>
      </c>
    </row>
    <row r="1328" spans="1:109" x14ac:dyDescent="0.25">
      <c r="A1328" t="s">
        <v>1025</v>
      </c>
      <c r="B1328">
        <v>2</v>
      </c>
      <c r="C1328" s="56">
        <v>42419</v>
      </c>
      <c r="D1328" t="s">
        <v>1153</v>
      </c>
      <c r="E1328" t="s">
        <v>5422</v>
      </c>
      <c r="G1328" t="s">
        <v>5423</v>
      </c>
      <c r="H1328" t="s">
        <v>1144</v>
      </c>
      <c r="I1328" t="s">
        <v>1144</v>
      </c>
      <c r="J1328" t="s">
        <v>1144</v>
      </c>
      <c r="K1328" t="s">
        <v>1144</v>
      </c>
      <c r="L1328">
        <v>0.99</v>
      </c>
      <c r="M1328">
        <v>1.87</v>
      </c>
      <c r="N1328">
        <v>0</v>
      </c>
      <c r="O1328" s="56">
        <v>0</v>
      </c>
      <c r="P1328" s="56">
        <v>0</v>
      </c>
      <c r="Q1328">
        <v>1</v>
      </c>
      <c r="R1328">
        <v>1</v>
      </c>
      <c r="S1328">
        <v>11</v>
      </c>
      <c r="T1328">
        <v>8</v>
      </c>
      <c r="U1328">
        <v>3</v>
      </c>
      <c r="V1328">
        <v>1</v>
      </c>
      <c r="W1328" t="s">
        <v>1156</v>
      </c>
      <c r="X1328" t="s">
        <v>7659</v>
      </c>
      <c r="AA1328">
        <v>0</v>
      </c>
      <c r="AB1328">
        <v>0</v>
      </c>
      <c r="AC1328">
        <v>0</v>
      </c>
      <c r="AD1328">
        <v>0</v>
      </c>
      <c r="AE1328">
        <v>0</v>
      </c>
      <c r="AF1328">
        <v>0</v>
      </c>
      <c r="AG1328">
        <v>0</v>
      </c>
      <c r="AJ1328" s="56"/>
      <c r="AK1328" s="56"/>
      <c r="AL1328" s="56"/>
      <c r="AP1328" t="s">
        <v>1155</v>
      </c>
      <c r="AR1328">
        <v>5</v>
      </c>
      <c r="AS1328" t="s">
        <v>1152</v>
      </c>
      <c r="AT1328">
        <v>1</v>
      </c>
      <c r="AV1328">
        <v>32</v>
      </c>
      <c r="AW1328">
        <v>21</v>
      </c>
      <c r="AX1328">
        <v>11</v>
      </c>
      <c r="AY1328" t="s">
        <v>1148</v>
      </c>
      <c r="AZ1328" t="s">
        <v>1148</v>
      </c>
      <c r="BA1328">
        <v>40</v>
      </c>
      <c r="BD1328">
        <v>1000000000</v>
      </c>
      <c r="BE1328">
        <v>31</v>
      </c>
      <c r="BF1328">
        <v>0.03</v>
      </c>
      <c r="BG1328">
        <v>0</v>
      </c>
      <c r="BH1328">
        <v>0</v>
      </c>
      <c r="BI1328">
        <v>0</v>
      </c>
      <c r="BJ1328">
        <v>0</v>
      </c>
      <c r="BK1328">
        <v>0</v>
      </c>
      <c r="BL1328">
        <v>0</v>
      </c>
      <c r="BM1328">
        <v>31</v>
      </c>
      <c r="BN1328">
        <v>0.03</v>
      </c>
      <c r="BO1328">
        <v>0</v>
      </c>
      <c r="BP1328">
        <v>0</v>
      </c>
      <c r="BR1328">
        <v>0</v>
      </c>
      <c r="BS1328">
        <v>9</v>
      </c>
      <c r="BX1328">
        <v>0</v>
      </c>
      <c r="BY1328">
        <v>0</v>
      </c>
      <c r="BZ1328">
        <v>0</v>
      </c>
      <c r="CA1328">
        <v>3.88</v>
      </c>
      <c r="CB1328">
        <v>0</v>
      </c>
      <c r="CC1328">
        <v>1</v>
      </c>
      <c r="CD1328" s="56">
        <v>42342</v>
      </c>
      <c r="CE1328" s="56">
        <v>42342</v>
      </c>
      <c r="CF1328" s="56">
        <v>42342</v>
      </c>
      <c r="CG1328" s="56">
        <v>42419</v>
      </c>
      <c r="CH1328" s="56"/>
      <c r="CI1328" s="56"/>
      <c r="CJ1328">
        <v>0.13</v>
      </c>
      <c r="CK1328">
        <v>0</v>
      </c>
      <c r="CL1328">
        <v>0</v>
      </c>
      <c r="CM1328">
        <v>0</v>
      </c>
      <c r="CN1328">
        <v>0</v>
      </c>
      <c r="CO1328">
        <v>0.27</v>
      </c>
      <c r="CP1328">
        <v>0.69</v>
      </c>
      <c r="CQ1328" t="s">
        <v>1154</v>
      </c>
      <c r="CR1328" t="s">
        <v>1153</v>
      </c>
      <c r="CS1328" t="s">
        <v>1748</v>
      </c>
      <c r="CT1328" t="s">
        <v>1397</v>
      </c>
      <c r="CU1328" t="s">
        <v>1396</v>
      </c>
      <c r="CV1328" t="s">
        <v>5424</v>
      </c>
      <c r="CW1328" t="s">
        <v>1727</v>
      </c>
      <c r="CX1328" t="s">
        <v>853</v>
      </c>
      <c r="DC1328" t="s">
        <v>1387</v>
      </c>
      <c r="DE1328" t="s">
        <v>1392</v>
      </c>
    </row>
    <row r="1329" spans="1:109" x14ac:dyDescent="0.25">
      <c r="A1329" t="s">
        <v>1025</v>
      </c>
      <c r="B1329">
        <v>2</v>
      </c>
      <c r="C1329" s="56">
        <v>42419</v>
      </c>
      <c r="D1329" t="s">
        <v>1153</v>
      </c>
      <c r="E1329" t="s">
        <v>5425</v>
      </c>
      <c r="G1329" t="s">
        <v>5426</v>
      </c>
      <c r="H1329" t="s">
        <v>1144</v>
      </c>
      <c r="I1329" t="s">
        <v>1144</v>
      </c>
      <c r="J1329" t="s">
        <v>1144</v>
      </c>
      <c r="K1329" t="s">
        <v>1144</v>
      </c>
      <c r="L1329">
        <v>0.61</v>
      </c>
      <c r="M1329">
        <v>1.39</v>
      </c>
      <c r="N1329">
        <v>0</v>
      </c>
      <c r="O1329" s="56">
        <v>0</v>
      </c>
      <c r="P1329" s="56">
        <v>0</v>
      </c>
      <c r="Q1329">
        <v>1</v>
      </c>
      <c r="R1329">
        <v>1</v>
      </c>
      <c r="S1329">
        <v>11</v>
      </c>
      <c r="T1329">
        <v>8</v>
      </c>
      <c r="U1329">
        <v>3</v>
      </c>
      <c r="V1329">
        <v>1</v>
      </c>
      <c r="X1329" t="s">
        <v>7755</v>
      </c>
      <c r="AA1329">
        <v>0</v>
      </c>
      <c r="AB1329">
        <v>0</v>
      </c>
      <c r="AC1329">
        <v>0</v>
      </c>
      <c r="AD1329">
        <v>0</v>
      </c>
      <c r="AE1329">
        <v>0</v>
      </c>
      <c r="AF1329">
        <v>0</v>
      </c>
      <c r="AG1329">
        <v>0</v>
      </c>
      <c r="AJ1329" s="56"/>
      <c r="AK1329" s="56"/>
      <c r="AL1329" s="56"/>
      <c r="AP1329" t="s">
        <v>1155</v>
      </c>
      <c r="AR1329">
        <v>5</v>
      </c>
      <c r="AS1329" t="s">
        <v>1152</v>
      </c>
      <c r="AT1329">
        <v>1</v>
      </c>
      <c r="AV1329">
        <v>11</v>
      </c>
      <c r="AW1329">
        <v>7</v>
      </c>
      <c r="AX1329">
        <v>4</v>
      </c>
      <c r="AY1329" t="s">
        <v>1147</v>
      </c>
      <c r="AZ1329" t="s">
        <v>1147</v>
      </c>
      <c r="BA1329">
        <v>11</v>
      </c>
      <c r="BD1329">
        <v>1000000000</v>
      </c>
      <c r="BE1329">
        <v>12</v>
      </c>
      <c r="BF1329">
        <v>-0.09</v>
      </c>
      <c r="BG1329">
        <v>0</v>
      </c>
      <c r="BH1329">
        <v>0</v>
      </c>
      <c r="BI1329">
        <v>0</v>
      </c>
      <c r="BJ1329">
        <v>0</v>
      </c>
      <c r="BK1329">
        <v>0</v>
      </c>
      <c r="BL1329">
        <v>0</v>
      </c>
      <c r="BM1329">
        <v>12</v>
      </c>
      <c r="BN1329">
        <v>-0.09</v>
      </c>
      <c r="BO1329">
        <v>0</v>
      </c>
      <c r="BP1329">
        <v>0</v>
      </c>
      <c r="BR1329">
        <v>0</v>
      </c>
      <c r="BS1329">
        <v>3</v>
      </c>
      <c r="BX1329">
        <v>0</v>
      </c>
      <c r="BY1329">
        <v>0.61</v>
      </c>
      <c r="BZ1329">
        <v>0</v>
      </c>
      <c r="CA1329">
        <v>5.58</v>
      </c>
      <c r="CB1329">
        <v>0</v>
      </c>
      <c r="CC1329">
        <v>1</v>
      </c>
      <c r="CD1329" s="56">
        <v>42095</v>
      </c>
      <c r="CE1329" s="56">
        <v>42342</v>
      </c>
      <c r="CF1329" s="56">
        <v>42342</v>
      </c>
      <c r="CG1329" s="56">
        <v>42419</v>
      </c>
      <c r="CH1329" s="56"/>
      <c r="CI1329" s="56"/>
      <c r="CJ1329">
        <v>0.15</v>
      </c>
      <c r="CK1329">
        <v>0</v>
      </c>
      <c r="CL1329">
        <v>0</v>
      </c>
      <c r="CM1329">
        <v>0</v>
      </c>
      <c r="CN1329">
        <v>0</v>
      </c>
      <c r="CO1329">
        <v>0</v>
      </c>
      <c r="CP1329">
        <v>0.96</v>
      </c>
      <c r="CQ1329" t="s">
        <v>1154</v>
      </c>
      <c r="CR1329" t="s">
        <v>1153</v>
      </c>
      <c r="CS1329" t="s">
        <v>1748</v>
      </c>
      <c r="CT1329" t="s">
        <v>1397</v>
      </c>
      <c r="CU1329" t="s">
        <v>1396</v>
      </c>
      <c r="CV1329" t="s">
        <v>5427</v>
      </c>
      <c r="CW1329" t="s">
        <v>1727</v>
      </c>
      <c r="CX1329" t="s">
        <v>853</v>
      </c>
      <c r="DC1329" t="s">
        <v>1387</v>
      </c>
      <c r="DE1329" t="s">
        <v>1392</v>
      </c>
    </row>
    <row r="1330" spans="1:109" x14ac:dyDescent="0.25">
      <c r="A1330" t="s">
        <v>1025</v>
      </c>
      <c r="B1330">
        <v>1</v>
      </c>
      <c r="C1330" s="56">
        <v>42419</v>
      </c>
      <c r="D1330" t="s">
        <v>1153</v>
      </c>
      <c r="E1330" t="s">
        <v>5428</v>
      </c>
      <c r="G1330" t="s">
        <v>5429</v>
      </c>
      <c r="H1330" t="s">
        <v>1144</v>
      </c>
      <c r="I1330" t="s">
        <v>1144</v>
      </c>
      <c r="J1330" t="s">
        <v>1144</v>
      </c>
      <c r="K1330" t="s">
        <v>1144</v>
      </c>
      <c r="L1330">
        <v>8.2200000000000006</v>
      </c>
      <c r="M1330">
        <v>33.28</v>
      </c>
      <c r="N1330">
        <v>0</v>
      </c>
      <c r="O1330" s="56">
        <v>0</v>
      </c>
      <c r="P1330" s="56">
        <v>0</v>
      </c>
      <c r="Q1330">
        <v>1</v>
      </c>
      <c r="R1330">
        <v>1</v>
      </c>
      <c r="S1330">
        <v>11</v>
      </c>
      <c r="T1330">
        <v>8</v>
      </c>
      <c r="U1330">
        <v>3</v>
      </c>
      <c r="V1330">
        <v>1</v>
      </c>
      <c r="X1330" t="s">
        <v>7755</v>
      </c>
      <c r="AA1330">
        <v>0</v>
      </c>
      <c r="AB1330">
        <v>0</v>
      </c>
      <c r="AC1330">
        <v>0</v>
      </c>
      <c r="AD1330">
        <v>0</v>
      </c>
      <c r="AE1330">
        <v>0</v>
      </c>
      <c r="AF1330">
        <v>0</v>
      </c>
      <c r="AG1330">
        <v>0</v>
      </c>
      <c r="AJ1330" s="56"/>
      <c r="AK1330" s="56"/>
      <c r="AL1330" s="56"/>
      <c r="AP1330" t="s">
        <v>1155</v>
      </c>
      <c r="AS1330" t="s">
        <v>1152</v>
      </c>
      <c r="AT1330">
        <v>1</v>
      </c>
      <c r="AV1330">
        <v>2</v>
      </c>
      <c r="AW1330">
        <v>2</v>
      </c>
      <c r="AX1330">
        <v>1</v>
      </c>
      <c r="AY1330" t="s">
        <v>1147</v>
      </c>
      <c r="AZ1330" t="s">
        <v>1147</v>
      </c>
      <c r="BA1330">
        <v>2</v>
      </c>
      <c r="BD1330">
        <v>1000000000</v>
      </c>
      <c r="BE1330">
        <v>3</v>
      </c>
      <c r="BF1330">
        <v>-0.5</v>
      </c>
      <c r="BG1330">
        <v>0</v>
      </c>
      <c r="BH1330">
        <v>0</v>
      </c>
      <c r="BI1330">
        <v>0</v>
      </c>
      <c r="BJ1330">
        <v>0</v>
      </c>
      <c r="BK1330">
        <v>0</v>
      </c>
      <c r="BL1330">
        <v>0</v>
      </c>
      <c r="BM1330">
        <v>3</v>
      </c>
      <c r="BN1330">
        <v>-0.5</v>
      </c>
      <c r="BO1330">
        <v>0</v>
      </c>
      <c r="BP1330">
        <v>0</v>
      </c>
      <c r="BR1330">
        <v>0</v>
      </c>
      <c r="BS1330">
        <v>1</v>
      </c>
      <c r="BX1330">
        <v>0</v>
      </c>
      <c r="BY1330">
        <v>8.2200000000000006</v>
      </c>
      <c r="BZ1330">
        <v>0</v>
      </c>
      <c r="CA1330">
        <v>13.3</v>
      </c>
      <c r="CB1330">
        <v>0</v>
      </c>
      <c r="CC1330">
        <v>1</v>
      </c>
      <c r="CD1330" s="56">
        <v>42095</v>
      </c>
      <c r="CE1330" s="56">
        <v>42342</v>
      </c>
      <c r="CF1330" s="56">
        <v>42342</v>
      </c>
      <c r="CG1330" s="56">
        <v>42419</v>
      </c>
      <c r="CH1330" s="56"/>
      <c r="CI1330" s="56"/>
      <c r="CJ1330">
        <v>0</v>
      </c>
      <c r="CK1330">
        <v>0</v>
      </c>
      <c r="CL1330">
        <v>0</v>
      </c>
      <c r="CM1330">
        <v>0</v>
      </c>
      <c r="CN1330">
        <v>0</v>
      </c>
      <c r="CO1330">
        <v>0</v>
      </c>
      <c r="CP1330">
        <v>0.95</v>
      </c>
      <c r="CQ1330" t="s">
        <v>1154</v>
      </c>
      <c r="CR1330" t="s">
        <v>1153</v>
      </c>
      <c r="CS1330" t="s">
        <v>1725</v>
      </c>
      <c r="CT1330" t="s">
        <v>1397</v>
      </c>
      <c r="CU1330" t="s">
        <v>1396</v>
      </c>
      <c r="CV1330" t="s">
        <v>5430</v>
      </c>
      <c r="CW1330" t="s">
        <v>1390</v>
      </c>
      <c r="CX1330" t="s">
        <v>853</v>
      </c>
      <c r="DC1330" t="s">
        <v>1387</v>
      </c>
      <c r="DE1330" t="s">
        <v>1728</v>
      </c>
    </row>
    <row r="1331" spans="1:109" x14ac:dyDescent="0.25">
      <c r="A1331" t="s">
        <v>1025</v>
      </c>
      <c r="B1331">
        <v>2</v>
      </c>
      <c r="C1331" s="56">
        <v>42419</v>
      </c>
      <c r="D1331" t="s">
        <v>1153</v>
      </c>
      <c r="E1331" t="s">
        <v>5431</v>
      </c>
      <c r="G1331" t="s">
        <v>5432</v>
      </c>
      <c r="H1331" t="s">
        <v>1144</v>
      </c>
      <c r="I1331" t="s">
        <v>1144</v>
      </c>
      <c r="J1331" t="s">
        <v>1144</v>
      </c>
      <c r="K1331" t="s">
        <v>1144</v>
      </c>
      <c r="L1331">
        <v>1.76</v>
      </c>
      <c r="M1331">
        <v>4.5199999999999996</v>
      </c>
      <c r="N1331">
        <v>0</v>
      </c>
      <c r="O1331" s="56">
        <v>0</v>
      </c>
      <c r="P1331" s="56">
        <v>0</v>
      </c>
      <c r="Q1331">
        <v>1</v>
      </c>
      <c r="R1331">
        <v>1</v>
      </c>
      <c r="S1331">
        <v>11</v>
      </c>
      <c r="T1331">
        <v>8</v>
      </c>
      <c r="U1331">
        <v>3</v>
      </c>
      <c r="V1331">
        <v>1</v>
      </c>
      <c r="X1331" t="s">
        <v>7659</v>
      </c>
      <c r="AA1331">
        <v>0</v>
      </c>
      <c r="AB1331">
        <v>0</v>
      </c>
      <c r="AC1331">
        <v>0</v>
      </c>
      <c r="AD1331">
        <v>0</v>
      </c>
      <c r="AE1331">
        <v>0</v>
      </c>
      <c r="AF1331">
        <v>0</v>
      </c>
      <c r="AG1331">
        <v>0</v>
      </c>
      <c r="AJ1331" s="56"/>
      <c r="AK1331" s="56"/>
      <c r="AL1331" s="56"/>
      <c r="AP1331" t="s">
        <v>1155</v>
      </c>
      <c r="AR1331">
        <v>5</v>
      </c>
      <c r="AS1331" t="s">
        <v>1152</v>
      </c>
      <c r="AT1331">
        <v>1</v>
      </c>
      <c r="AV1331">
        <v>42</v>
      </c>
      <c r="AW1331">
        <v>28</v>
      </c>
      <c r="AX1331">
        <v>14</v>
      </c>
      <c r="AY1331" t="s">
        <v>1147</v>
      </c>
      <c r="AZ1331" t="s">
        <v>1147</v>
      </c>
      <c r="BA1331">
        <v>60</v>
      </c>
      <c r="BD1331">
        <v>1000000000</v>
      </c>
      <c r="BE1331">
        <v>56</v>
      </c>
      <c r="BF1331">
        <v>-0.33</v>
      </c>
      <c r="BG1331">
        <v>0</v>
      </c>
      <c r="BH1331">
        <v>0</v>
      </c>
      <c r="BI1331">
        <v>0</v>
      </c>
      <c r="BJ1331">
        <v>0</v>
      </c>
      <c r="BK1331">
        <v>0</v>
      </c>
      <c r="BL1331">
        <v>0</v>
      </c>
      <c r="BM1331">
        <v>56</v>
      </c>
      <c r="BN1331">
        <v>-0.33</v>
      </c>
      <c r="BO1331">
        <v>0</v>
      </c>
      <c r="BP1331">
        <v>0</v>
      </c>
      <c r="BR1331">
        <v>0</v>
      </c>
      <c r="BS1331">
        <v>11</v>
      </c>
      <c r="BT1331">
        <v>2</v>
      </c>
      <c r="BX1331">
        <v>0</v>
      </c>
      <c r="BY1331">
        <v>24.64</v>
      </c>
      <c r="BZ1331">
        <v>0</v>
      </c>
      <c r="CA1331">
        <v>6.84</v>
      </c>
      <c r="CB1331">
        <v>0</v>
      </c>
      <c r="CC1331">
        <v>1</v>
      </c>
      <c r="CD1331" s="56">
        <v>42342</v>
      </c>
      <c r="CE1331" s="56">
        <v>42342</v>
      </c>
      <c r="CF1331" s="56">
        <v>42342</v>
      </c>
      <c r="CG1331" s="56">
        <v>42419</v>
      </c>
      <c r="CH1331" s="56"/>
      <c r="CI1331" s="56"/>
      <c r="CJ1331">
        <v>0.04</v>
      </c>
      <c r="CK1331">
        <v>0</v>
      </c>
      <c r="CL1331">
        <v>0</v>
      </c>
      <c r="CM1331">
        <v>0</v>
      </c>
      <c r="CN1331">
        <v>0</v>
      </c>
      <c r="CO1331">
        <v>0</v>
      </c>
      <c r="CP1331">
        <v>0.96</v>
      </c>
      <c r="CQ1331" t="s">
        <v>1154</v>
      </c>
      <c r="CR1331" t="s">
        <v>1153</v>
      </c>
      <c r="CS1331" t="s">
        <v>1748</v>
      </c>
      <c r="CT1331" t="s">
        <v>1397</v>
      </c>
      <c r="CU1331" t="s">
        <v>1396</v>
      </c>
      <c r="CV1331" t="s">
        <v>5433</v>
      </c>
      <c r="CW1331" t="s">
        <v>1738</v>
      </c>
      <c r="CX1331" t="s">
        <v>853</v>
      </c>
      <c r="DC1331" t="s">
        <v>1387</v>
      </c>
      <c r="DE1331" t="s">
        <v>1392</v>
      </c>
    </row>
    <row r="1332" spans="1:109" x14ac:dyDescent="0.25">
      <c r="A1332" t="s">
        <v>1025</v>
      </c>
      <c r="B1332">
        <v>6</v>
      </c>
      <c r="C1332" s="56">
        <v>42419</v>
      </c>
      <c r="D1332" t="s">
        <v>1153</v>
      </c>
      <c r="E1332" t="s">
        <v>5434</v>
      </c>
      <c r="G1332" t="s">
        <v>5435</v>
      </c>
      <c r="H1332" t="s">
        <v>1144</v>
      </c>
      <c r="I1332" t="s">
        <v>1144</v>
      </c>
      <c r="J1332" t="s">
        <v>1144</v>
      </c>
      <c r="K1332" t="s">
        <v>1144</v>
      </c>
      <c r="L1332">
        <v>17.510000000000002</v>
      </c>
      <c r="M1332">
        <v>32</v>
      </c>
      <c r="N1332">
        <v>0</v>
      </c>
      <c r="O1332" s="56">
        <v>0</v>
      </c>
      <c r="P1332" s="56">
        <v>0</v>
      </c>
      <c r="Q1332">
        <v>1</v>
      </c>
      <c r="R1332">
        <v>1</v>
      </c>
      <c r="S1332">
        <v>11</v>
      </c>
      <c r="T1332">
        <v>8</v>
      </c>
      <c r="U1332">
        <v>3</v>
      </c>
      <c r="V1332">
        <v>1</v>
      </c>
      <c r="W1332" t="s">
        <v>1156</v>
      </c>
      <c r="X1332" t="s">
        <v>7755</v>
      </c>
      <c r="Y1332">
        <v>8</v>
      </c>
      <c r="AA1332">
        <v>0</v>
      </c>
      <c r="AB1332">
        <v>0</v>
      </c>
      <c r="AC1332">
        <v>0</v>
      </c>
      <c r="AD1332">
        <v>0</v>
      </c>
      <c r="AE1332">
        <v>0</v>
      </c>
      <c r="AF1332">
        <v>2</v>
      </c>
      <c r="AG1332">
        <v>0</v>
      </c>
      <c r="AJ1332" s="56"/>
      <c r="AK1332" s="56"/>
      <c r="AL1332" s="56"/>
      <c r="AP1332" t="s">
        <v>1155</v>
      </c>
      <c r="AS1332" t="s">
        <v>1152</v>
      </c>
      <c r="AT1332">
        <v>1</v>
      </c>
      <c r="AV1332">
        <v>6</v>
      </c>
      <c r="AW1332">
        <v>4</v>
      </c>
      <c r="AX1332">
        <v>2</v>
      </c>
      <c r="AY1332" t="s">
        <v>1148</v>
      </c>
      <c r="AZ1332" t="s">
        <v>1148</v>
      </c>
      <c r="BA1332">
        <v>6</v>
      </c>
      <c r="BD1332">
        <v>1000000000</v>
      </c>
      <c r="BE1332">
        <v>5</v>
      </c>
      <c r="BF1332">
        <v>0.17</v>
      </c>
      <c r="BG1332">
        <v>0</v>
      </c>
      <c r="BH1332">
        <v>0</v>
      </c>
      <c r="BI1332">
        <v>0</v>
      </c>
      <c r="BJ1332">
        <v>0</v>
      </c>
      <c r="BK1332">
        <v>0</v>
      </c>
      <c r="BL1332">
        <v>1</v>
      </c>
      <c r="BM1332">
        <v>6</v>
      </c>
      <c r="BN1332">
        <v>0</v>
      </c>
      <c r="BO1332">
        <v>0</v>
      </c>
      <c r="BP1332">
        <v>0</v>
      </c>
      <c r="BR1332">
        <v>0</v>
      </c>
      <c r="BS1332">
        <v>2</v>
      </c>
      <c r="BX1332">
        <v>0</v>
      </c>
      <c r="BY1332">
        <v>0</v>
      </c>
      <c r="BZ1332">
        <v>0</v>
      </c>
      <c r="CA1332">
        <v>3.61</v>
      </c>
      <c r="CB1332">
        <v>0</v>
      </c>
      <c r="CC1332">
        <v>1</v>
      </c>
      <c r="CD1332" s="56">
        <v>42095</v>
      </c>
      <c r="CE1332" s="56">
        <v>42342</v>
      </c>
      <c r="CF1332" s="56">
        <v>42342</v>
      </c>
      <c r="CG1332" s="56">
        <v>42419</v>
      </c>
      <c r="CH1332" s="56"/>
      <c r="CI1332" s="56"/>
      <c r="CJ1332">
        <v>0.18</v>
      </c>
      <c r="CK1332">
        <v>4</v>
      </c>
      <c r="CL1332">
        <v>0.03</v>
      </c>
      <c r="CM1332">
        <v>0</v>
      </c>
      <c r="CN1332">
        <v>0</v>
      </c>
      <c r="CO1332">
        <v>0.95</v>
      </c>
      <c r="CP1332">
        <v>0</v>
      </c>
      <c r="CQ1332" t="s">
        <v>1154</v>
      </c>
      <c r="CR1332" t="s">
        <v>1153</v>
      </c>
      <c r="CS1332" t="s">
        <v>1395</v>
      </c>
      <c r="CT1332" t="s">
        <v>1397</v>
      </c>
      <c r="CU1332" t="s">
        <v>1396</v>
      </c>
      <c r="CV1332" t="s">
        <v>5436</v>
      </c>
      <c r="CW1332" t="s">
        <v>1391</v>
      </c>
      <c r="CX1332" t="s">
        <v>853</v>
      </c>
      <c r="DC1332" t="s">
        <v>1389</v>
      </c>
      <c r="DE1332" t="s">
        <v>3536</v>
      </c>
    </row>
    <row r="1333" spans="1:109" x14ac:dyDescent="0.25">
      <c r="A1333" t="s">
        <v>1025</v>
      </c>
      <c r="B1333">
        <v>6</v>
      </c>
      <c r="C1333" s="56">
        <v>42419</v>
      </c>
      <c r="D1333" t="s">
        <v>1153</v>
      </c>
      <c r="E1333" t="s">
        <v>5437</v>
      </c>
      <c r="G1333" t="s">
        <v>5438</v>
      </c>
      <c r="H1333" t="s">
        <v>1144</v>
      </c>
      <c r="I1333" t="s">
        <v>1144</v>
      </c>
      <c r="J1333" t="s">
        <v>1144</v>
      </c>
      <c r="K1333" t="s">
        <v>1144</v>
      </c>
      <c r="L1333">
        <v>6.67</v>
      </c>
      <c r="M1333">
        <v>13.64</v>
      </c>
      <c r="N1333">
        <v>0</v>
      </c>
      <c r="O1333" s="56">
        <v>0</v>
      </c>
      <c r="P1333" s="56">
        <v>0</v>
      </c>
      <c r="Q1333">
        <v>1</v>
      </c>
      <c r="R1333">
        <v>1</v>
      </c>
      <c r="S1333">
        <v>11</v>
      </c>
      <c r="T1333">
        <v>8</v>
      </c>
      <c r="U1333">
        <v>3</v>
      </c>
      <c r="V1333">
        <v>1</v>
      </c>
      <c r="W1333" t="s">
        <v>1156</v>
      </c>
      <c r="X1333" t="s">
        <v>7755</v>
      </c>
      <c r="Y1333">
        <v>20</v>
      </c>
      <c r="AA1333">
        <v>0</v>
      </c>
      <c r="AB1333">
        <v>0</v>
      </c>
      <c r="AC1333">
        <v>0</v>
      </c>
      <c r="AD1333">
        <v>0</v>
      </c>
      <c r="AE1333">
        <v>0</v>
      </c>
      <c r="AF1333">
        <v>2</v>
      </c>
      <c r="AG1333">
        <v>0</v>
      </c>
      <c r="AJ1333" s="56"/>
      <c r="AK1333" s="56"/>
      <c r="AL1333" s="56"/>
      <c r="AP1333" t="s">
        <v>1155</v>
      </c>
      <c r="AS1333" t="s">
        <v>1152</v>
      </c>
      <c r="AT1333">
        <v>1</v>
      </c>
      <c r="AV1333">
        <v>15</v>
      </c>
      <c r="AW1333">
        <v>10</v>
      </c>
      <c r="AX1333">
        <v>5</v>
      </c>
      <c r="AY1333" t="s">
        <v>1145</v>
      </c>
      <c r="AZ1333" t="s">
        <v>1148</v>
      </c>
      <c r="BA1333">
        <v>15</v>
      </c>
      <c r="BD1333">
        <v>1000000000</v>
      </c>
      <c r="BE1333">
        <v>7</v>
      </c>
      <c r="BF1333">
        <v>0.53</v>
      </c>
      <c r="BG1333">
        <v>5</v>
      </c>
      <c r="BH1333">
        <v>0</v>
      </c>
      <c r="BI1333">
        <v>0</v>
      </c>
      <c r="BJ1333">
        <v>0</v>
      </c>
      <c r="BK1333">
        <v>0</v>
      </c>
      <c r="BL1333">
        <v>0</v>
      </c>
      <c r="BM1333">
        <v>12</v>
      </c>
      <c r="BN1333">
        <v>0.2</v>
      </c>
      <c r="BO1333">
        <v>0</v>
      </c>
      <c r="BP1333">
        <v>0</v>
      </c>
      <c r="BR1333">
        <v>3</v>
      </c>
      <c r="BS1333">
        <v>4</v>
      </c>
      <c r="BX1333">
        <v>0</v>
      </c>
      <c r="BY1333">
        <v>0</v>
      </c>
      <c r="BZ1333">
        <v>0</v>
      </c>
      <c r="CA1333">
        <v>4.5599999999999996</v>
      </c>
      <c r="CB1333">
        <v>0</v>
      </c>
      <c r="CC1333">
        <v>1</v>
      </c>
      <c r="CD1333" s="56">
        <v>42095</v>
      </c>
      <c r="CE1333" s="56">
        <v>42342</v>
      </c>
      <c r="CF1333" s="56">
        <v>42342</v>
      </c>
      <c r="CG1333" s="56">
        <v>42419</v>
      </c>
      <c r="CH1333" s="56"/>
      <c r="CI1333" s="56"/>
      <c r="CJ1333">
        <v>0.22</v>
      </c>
      <c r="CK1333">
        <v>10</v>
      </c>
      <c r="CL1333">
        <v>0.03</v>
      </c>
      <c r="CM1333">
        <v>0</v>
      </c>
      <c r="CN1333">
        <v>0.91</v>
      </c>
      <c r="CO1333">
        <v>0.04</v>
      </c>
      <c r="CP1333">
        <v>0</v>
      </c>
      <c r="CQ1333" t="s">
        <v>1154</v>
      </c>
      <c r="CR1333" t="s">
        <v>1153</v>
      </c>
      <c r="CS1333" t="s">
        <v>1395</v>
      </c>
      <c r="CT1333" t="s">
        <v>1397</v>
      </c>
      <c r="CU1333" t="s">
        <v>1396</v>
      </c>
      <c r="CV1333" t="s">
        <v>5439</v>
      </c>
      <c r="CW1333" t="s">
        <v>1391</v>
      </c>
      <c r="CX1333" t="s">
        <v>853</v>
      </c>
      <c r="DC1333" t="s">
        <v>1389</v>
      </c>
      <c r="DE1333" t="s">
        <v>3536</v>
      </c>
    </row>
    <row r="1334" spans="1:109" x14ac:dyDescent="0.25">
      <c r="A1334" t="s">
        <v>1025</v>
      </c>
      <c r="B1334">
        <v>6</v>
      </c>
      <c r="C1334" s="56">
        <v>42419</v>
      </c>
      <c r="D1334" t="s">
        <v>1153</v>
      </c>
      <c r="E1334" t="s">
        <v>1653</v>
      </c>
      <c r="G1334" t="s">
        <v>5440</v>
      </c>
      <c r="H1334" t="s">
        <v>1144</v>
      </c>
      <c r="I1334" t="s">
        <v>1144</v>
      </c>
      <c r="J1334" t="s">
        <v>1144</v>
      </c>
      <c r="K1334" t="s">
        <v>1144</v>
      </c>
      <c r="L1334">
        <v>21.99</v>
      </c>
      <c r="M1334">
        <v>43</v>
      </c>
      <c r="N1334">
        <v>0</v>
      </c>
      <c r="O1334" s="56">
        <v>0</v>
      </c>
      <c r="P1334" s="56">
        <v>0</v>
      </c>
      <c r="Q1334">
        <v>1</v>
      </c>
      <c r="R1334">
        <v>1</v>
      </c>
      <c r="S1334">
        <v>11</v>
      </c>
      <c r="T1334">
        <v>8</v>
      </c>
      <c r="U1334">
        <v>3</v>
      </c>
      <c r="V1334">
        <v>1</v>
      </c>
      <c r="W1334" t="s">
        <v>1394</v>
      </c>
      <c r="X1334" t="s">
        <v>7772</v>
      </c>
      <c r="AA1334">
        <v>0</v>
      </c>
      <c r="AB1334">
        <v>0</v>
      </c>
      <c r="AC1334">
        <v>0</v>
      </c>
      <c r="AD1334">
        <v>0</v>
      </c>
      <c r="AE1334">
        <v>0</v>
      </c>
      <c r="AF1334">
        <v>2</v>
      </c>
      <c r="AG1334">
        <v>0</v>
      </c>
      <c r="AJ1334" s="56"/>
      <c r="AK1334" s="56"/>
      <c r="AL1334" s="56"/>
      <c r="AP1334" t="s">
        <v>1155</v>
      </c>
      <c r="AS1334" t="s">
        <v>1152</v>
      </c>
      <c r="AT1334">
        <v>1</v>
      </c>
      <c r="AV1334">
        <v>25</v>
      </c>
      <c r="AW1334">
        <v>17</v>
      </c>
      <c r="AX1334">
        <v>8</v>
      </c>
      <c r="AY1334" t="s">
        <v>1148</v>
      </c>
      <c r="AZ1334" t="s">
        <v>1148</v>
      </c>
      <c r="BA1334">
        <v>25</v>
      </c>
      <c r="BD1334">
        <v>1000000000</v>
      </c>
      <c r="BE1334">
        <v>18</v>
      </c>
      <c r="BF1334">
        <v>0.28000000000000003</v>
      </c>
      <c r="BG1334">
        <v>0</v>
      </c>
      <c r="BH1334">
        <v>0</v>
      </c>
      <c r="BI1334">
        <v>0</v>
      </c>
      <c r="BJ1334">
        <v>0</v>
      </c>
      <c r="BK1334">
        <v>0</v>
      </c>
      <c r="BL1334">
        <v>0</v>
      </c>
      <c r="BM1334">
        <v>18</v>
      </c>
      <c r="BN1334">
        <v>0.28000000000000003</v>
      </c>
      <c r="BO1334">
        <v>0</v>
      </c>
      <c r="BP1334">
        <v>0</v>
      </c>
      <c r="BR1334">
        <v>7</v>
      </c>
      <c r="BS1334">
        <v>7</v>
      </c>
      <c r="BX1334">
        <v>0</v>
      </c>
      <c r="BY1334">
        <v>0</v>
      </c>
      <c r="BZ1334">
        <v>0</v>
      </c>
      <c r="CA1334">
        <v>4.17</v>
      </c>
      <c r="CB1334">
        <v>0</v>
      </c>
      <c r="CC1334">
        <v>1</v>
      </c>
      <c r="CD1334" s="56">
        <v>42359</v>
      </c>
      <c r="CE1334" s="56">
        <v>42359</v>
      </c>
      <c r="CF1334" s="56">
        <v>42359</v>
      </c>
      <c r="CG1334" s="56">
        <v>42436</v>
      </c>
      <c r="CH1334" s="56"/>
      <c r="CI1334" s="56"/>
      <c r="CJ1334">
        <v>0.19</v>
      </c>
      <c r="CK1334">
        <v>0</v>
      </c>
      <c r="CL1334">
        <v>0.03</v>
      </c>
      <c r="CM1334">
        <v>0</v>
      </c>
      <c r="CN1334">
        <v>0</v>
      </c>
      <c r="CO1334">
        <v>0.81</v>
      </c>
      <c r="CP1334">
        <v>0</v>
      </c>
      <c r="CQ1334" t="s">
        <v>1154</v>
      </c>
      <c r="CR1334" t="s">
        <v>1153</v>
      </c>
      <c r="CS1334" t="s">
        <v>1395</v>
      </c>
      <c r="CT1334" t="s">
        <v>1397</v>
      </c>
      <c r="CU1334" t="s">
        <v>1396</v>
      </c>
      <c r="CV1334" t="s">
        <v>5441</v>
      </c>
      <c r="CW1334" t="s">
        <v>1391</v>
      </c>
      <c r="CX1334" t="s">
        <v>853</v>
      </c>
      <c r="DC1334" t="s">
        <v>1389</v>
      </c>
      <c r="DE1334" t="s">
        <v>3536</v>
      </c>
    </row>
    <row r="1335" spans="1:109" x14ac:dyDescent="0.25">
      <c r="A1335" t="s">
        <v>1025</v>
      </c>
      <c r="B1335">
        <v>6</v>
      </c>
      <c r="C1335" s="56">
        <v>42419</v>
      </c>
      <c r="D1335" t="s">
        <v>1153</v>
      </c>
      <c r="E1335" t="s">
        <v>1654</v>
      </c>
      <c r="G1335" t="s">
        <v>5442</v>
      </c>
      <c r="H1335" t="s">
        <v>1144</v>
      </c>
      <c r="I1335" t="s">
        <v>1144</v>
      </c>
      <c r="J1335" t="s">
        <v>1144</v>
      </c>
      <c r="K1335" t="s">
        <v>1144</v>
      </c>
      <c r="L1335">
        <v>10.6</v>
      </c>
      <c r="M1335">
        <v>21</v>
      </c>
      <c r="N1335">
        <v>0</v>
      </c>
      <c r="O1335" s="56">
        <v>0</v>
      </c>
      <c r="P1335" s="56">
        <v>0</v>
      </c>
      <c r="Q1335">
        <v>1</v>
      </c>
      <c r="R1335">
        <v>1</v>
      </c>
      <c r="S1335">
        <v>11</v>
      </c>
      <c r="T1335">
        <v>8</v>
      </c>
      <c r="U1335">
        <v>3</v>
      </c>
      <c r="V1335">
        <v>1</v>
      </c>
      <c r="W1335" t="s">
        <v>1156</v>
      </c>
      <c r="X1335" t="s">
        <v>7755</v>
      </c>
      <c r="Y1335">
        <v>47</v>
      </c>
      <c r="AA1335">
        <v>0</v>
      </c>
      <c r="AB1335">
        <v>0</v>
      </c>
      <c r="AC1335">
        <v>0</v>
      </c>
      <c r="AD1335">
        <v>0</v>
      </c>
      <c r="AE1335">
        <v>0</v>
      </c>
      <c r="AF1335">
        <v>2</v>
      </c>
      <c r="AG1335">
        <v>0</v>
      </c>
      <c r="AJ1335" s="56"/>
      <c r="AK1335" s="56"/>
      <c r="AL1335" s="56"/>
      <c r="AP1335" t="s">
        <v>1155</v>
      </c>
      <c r="AS1335" t="s">
        <v>1152</v>
      </c>
      <c r="AT1335">
        <v>1</v>
      </c>
      <c r="AV1335">
        <v>35</v>
      </c>
      <c r="AW1335">
        <v>23</v>
      </c>
      <c r="AX1335">
        <v>12</v>
      </c>
      <c r="AY1335" t="s">
        <v>1146</v>
      </c>
      <c r="AZ1335" t="s">
        <v>1145</v>
      </c>
      <c r="BA1335">
        <v>35</v>
      </c>
      <c r="BD1335">
        <v>1000000000</v>
      </c>
      <c r="BE1335">
        <v>1</v>
      </c>
      <c r="BF1335">
        <v>0.97</v>
      </c>
      <c r="BG1335">
        <v>0</v>
      </c>
      <c r="BH1335">
        <v>0</v>
      </c>
      <c r="BI1335">
        <v>0</v>
      </c>
      <c r="BJ1335">
        <v>0</v>
      </c>
      <c r="BK1335">
        <v>0</v>
      </c>
      <c r="BL1335">
        <v>15</v>
      </c>
      <c r="BM1335">
        <v>16</v>
      </c>
      <c r="BN1335">
        <v>0.54</v>
      </c>
      <c r="BO1335">
        <v>0</v>
      </c>
      <c r="BP1335">
        <v>0</v>
      </c>
      <c r="BR1335">
        <v>19</v>
      </c>
      <c r="BS1335">
        <v>10</v>
      </c>
      <c r="BX1335">
        <v>114.4</v>
      </c>
      <c r="BY1335">
        <v>0</v>
      </c>
      <c r="BZ1335">
        <v>0</v>
      </c>
      <c r="CA1335">
        <v>4.28</v>
      </c>
      <c r="CB1335">
        <v>0</v>
      </c>
      <c r="CC1335">
        <v>1</v>
      </c>
      <c r="CD1335" s="56">
        <v>42095</v>
      </c>
      <c r="CE1335" s="56">
        <v>42342</v>
      </c>
      <c r="CF1335" s="56">
        <v>42342</v>
      </c>
      <c r="CG1335" s="56">
        <v>42419</v>
      </c>
      <c r="CH1335" s="56"/>
      <c r="CI1335" s="56"/>
      <c r="CJ1335">
        <v>0.96</v>
      </c>
      <c r="CK1335">
        <v>427</v>
      </c>
      <c r="CL1335">
        <v>0.03</v>
      </c>
      <c r="CM1335">
        <v>0.51</v>
      </c>
      <c r="CN1335">
        <v>0.31</v>
      </c>
      <c r="CO1335">
        <v>0.13</v>
      </c>
      <c r="CP1335">
        <v>0</v>
      </c>
      <c r="CQ1335" t="s">
        <v>1154</v>
      </c>
      <c r="CR1335" t="s">
        <v>1153</v>
      </c>
      <c r="CS1335" t="s">
        <v>1395</v>
      </c>
      <c r="CT1335" t="s">
        <v>1397</v>
      </c>
      <c r="CU1335" t="s">
        <v>1396</v>
      </c>
      <c r="CV1335" t="s">
        <v>5443</v>
      </c>
      <c r="CW1335" t="s">
        <v>1391</v>
      </c>
      <c r="CX1335" t="s">
        <v>853</v>
      </c>
      <c r="DC1335" t="s">
        <v>1389</v>
      </c>
      <c r="DE1335" t="s">
        <v>3536</v>
      </c>
    </row>
    <row r="1336" spans="1:109" x14ac:dyDescent="0.25">
      <c r="A1336" t="s">
        <v>1025</v>
      </c>
      <c r="B1336">
        <v>6</v>
      </c>
      <c r="C1336" s="56">
        <v>42419</v>
      </c>
      <c r="D1336" t="s">
        <v>1153</v>
      </c>
      <c r="E1336" t="s">
        <v>5444</v>
      </c>
      <c r="G1336" t="s">
        <v>5445</v>
      </c>
      <c r="H1336" t="s">
        <v>1144</v>
      </c>
      <c r="I1336" t="s">
        <v>1144</v>
      </c>
      <c r="J1336" t="s">
        <v>1144</v>
      </c>
      <c r="K1336" t="s">
        <v>1144</v>
      </c>
      <c r="L1336">
        <v>16.21</v>
      </c>
      <c r="M1336">
        <v>32</v>
      </c>
      <c r="N1336">
        <v>0</v>
      </c>
      <c r="O1336" s="56">
        <v>0</v>
      </c>
      <c r="P1336" s="56">
        <v>0</v>
      </c>
      <c r="Q1336">
        <v>1</v>
      </c>
      <c r="R1336">
        <v>1</v>
      </c>
      <c r="S1336">
        <v>11</v>
      </c>
      <c r="T1336">
        <v>8</v>
      </c>
      <c r="U1336">
        <v>3</v>
      </c>
      <c r="V1336">
        <v>1</v>
      </c>
      <c r="X1336" t="s">
        <v>7755</v>
      </c>
      <c r="AA1336">
        <v>0</v>
      </c>
      <c r="AB1336">
        <v>0</v>
      </c>
      <c r="AC1336">
        <v>0</v>
      </c>
      <c r="AD1336">
        <v>0</v>
      </c>
      <c r="AE1336">
        <v>0</v>
      </c>
      <c r="AF1336">
        <v>2</v>
      </c>
      <c r="AG1336">
        <v>0</v>
      </c>
      <c r="AJ1336" s="56"/>
      <c r="AK1336" s="56"/>
      <c r="AL1336" s="56"/>
      <c r="AP1336" t="s">
        <v>1155</v>
      </c>
      <c r="AS1336" t="s">
        <v>1152</v>
      </c>
      <c r="AT1336">
        <v>1</v>
      </c>
      <c r="AV1336">
        <v>15</v>
      </c>
      <c r="AW1336">
        <v>10</v>
      </c>
      <c r="AX1336">
        <v>5</v>
      </c>
      <c r="AY1336" t="s">
        <v>1147</v>
      </c>
      <c r="AZ1336" t="s">
        <v>1147</v>
      </c>
      <c r="BA1336">
        <v>15</v>
      </c>
      <c r="BD1336">
        <v>1000000000</v>
      </c>
      <c r="BE1336">
        <v>16</v>
      </c>
      <c r="BF1336">
        <v>-7.0000000000000007E-2</v>
      </c>
      <c r="BG1336">
        <v>0</v>
      </c>
      <c r="BH1336">
        <v>0</v>
      </c>
      <c r="BI1336">
        <v>0</v>
      </c>
      <c r="BJ1336">
        <v>0</v>
      </c>
      <c r="BK1336">
        <v>0</v>
      </c>
      <c r="BL1336">
        <v>0</v>
      </c>
      <c r="BM1336">
        <v>16</v>
      </c>
      <c r="BN1336">
        <v>-7.0000000000000007E-2</v>
      </c>
      <c r="BO1336">
        <v>0</v>
      </c>
      <c r="BP1336">
        <v>0</v>
      </c>
      <c r="BR1336">
        <v>0</v>
      </c>
      <c r="BS1336">
        <v>4</v>
      </c>
      <c r="BX1336">
        <v>0</v>
      </c>
      <c r="BY1336">
        <v>16.21</v>
      </c>
      <c r="BZ1336">
        <v>0</v>
      </c>
      <c r="CA1336">
        <v>4.25</v>
      </c>
      <c r="CB1336">
        <v>0</v>
      </c>
      <c r="CC1336">
        <v>1</v>
      </c>
      <c r="CD1336" s="56">
        <v>42095</v>
      </c>
      <c r="CE1336" s="56">
        <v>42342</v>
      </c>
      <c r="CF1336" s="56">
        <v>42342</v>
      </c>
      <c r="CG1336" s="56">
        <v>42419</v>
      </c>
      <c r="CH1336" s="56"/>
      <c r="CI1336" s="56"/>
      <c r="CJ1336">
        <v>0.17</v>
      </c>
      <c r="CK1336">
        <v>0</v>
      </c>
      <c r="CL1336">
        <v>0.03</v>
      </c>
      <c r="CM1336">
        <v>0</v>
      </c>
      <c r="CN1336">
        <v>0</v>
      </c>
      <c r="CO1336">
        <v>0.12</v>
      </c>
      <c r="CP1336">
        <v>0.83</v>
      </c>
      <c r="CQ1336" t="s">
        <v>1154</v>
      </c>
      <c r="CR1336" t="s">
        <v>1153</v>
      </c>
      <c r="CS1336" t="s">
        <v>1395</v>
      </c>
      <c r="CT1336" t="s">
        <v>1397</v>
      </c>
      <c r="CU1336" t="s">
        <v>1396</v>
      </c>
      <c r="CV1336" t="s">
        <v>5446</v>
      </c>
      <c r="CW1336" t="s">
        <v>1391</v>
      </c>
      <c r="CX1336" t="s">
        <v>853</v>
      </c>
      <c r="DC1336" t="s">
        <v>1389</v>
      </c>
      <c r="DE1336" t="s">
        <v>1392</v>
      </c>
    </row>
    <row r="1337" spans="1:109" x14ac:dyDescent="0.25">
      <c r="A1337" t="s">
        <v>1025</v>
      </c>
      <c r="B1337">
        <v>1</v>
      </c>
      <c r="C1337" s="56">
        <v>42419</v>
      </c>
      <c r="D1337" t="s">
        <v>1153</v>
      </c>
      <c r="E1337" t="s">
        <v>5447</v>
      </c>
      <c r="G1337" t="s">
        <v>5448</v>
      </c>
      <c r="H1337" t="s">
        <v>1144</v>
      </c>
      <c r="I1337" t="s">
        <v>1144</v>
      </c>
      <c r="J1337" t="s">
        <v>1144</v>
      </c>
      <c r="K1337" t="s">
        <v>1144</v>
      </c>
      <c r="L1337">
        <v>6.88</v>
      </c>
      <c r="M1337">
        <v>18.760000000000002</v>
      </c>
      <c r="N1337">
        <v>0</v>
      </c>
      <c r="O1337" s="56">
        <v>0</v>
      </c>
      <c r="P1337" s="56">
        <v>0</v>
      </c>
      <c r="Q1337">
        <v>1</v>
      </c>
      <c r="R1337">
        <v>1</v>
      </c>
      <c r="S1337">
        <v>11</v>
      </c>
      <c r="T1337">
        <v>8</v>
      </c>
      <c r="U1337">
        <v>3</v>
      </c>
      <c r="V1337">
        <v>1</v>
      </c>
      <c r="X1337" t="s">
        <v>7716</v>
      </c>
      <c r="AA1337">
        <v>0</v>
      </c>
      <c r="AB1337">
        <v>0</v>
      </c>
      <c r="AC1337">
        <v>0</v>
      </c>
      <c r="AD1337">
        <v>0</v>
      </c>
      <c r="AE1337">
        <v>0</v>
      </c>
      <c r="AF1337">
        <v>0</v>
      </c>
      <c r="AG1337">
        <v>0</v>
      </c>
      <c r="AJ1337" s="56"/>
      <c r="AK1337" s="56"/>
      <c r="AL1337" s="56"/>
      <c r="AP1337" t="s">
        <v>1155</v>
      </c>
      <c r="AR1337">
        <v>5</v>
      </c>
      <c r="AS1337" t="s">
        <v>1152</v>
      </c>
      <c r="AT1337">
        <v>1</v>
      </c>
      <c r="AV1337">
        <v>21</v>
      </c>
      <c r="AW1337">
        <v>14</v>
      </c>
      <c r="AX1337">
        <v>7</v>
      </c>
      <c r="AY1337" t="s">
        <v>1147</v>
      </c>
      <c r="AZ1337" t="s">
        <v>1147</v>
      </c>
      <c r="BA1337">
        <v>30</v>
      </c>
      <c r="BD1337">
        <v>1000000000</v>
      </c>
      <c r="BE1337">
        <v>29</v>
      </c>
      <c r="BF1337">
        <v>-0.38</v>
      </c>
      <c r="BG1337">
        <v>0</v>
      </c>
      <c r="BH1337">
        <v>0</v>
      </c>
      <c r="BI1337">
        <v>0</v>
      </c>
      <c r="BJ1337">
        <v>0</v>
      </c>
      <c r="BK1337">
        <v>0</v>
      </c>
      <c r="BL1337">
        <v>0</v>
      </c>
      <c r="BM1337">
        <v>29</v>
      </c>
      <c r="BN1337">
        <v>-0.38</v>
      </c>
      <c r="BO1337">
        <v>0</v>
      </c>
      <c r="BP1337">
        <v>0</v>
      </c>
      <c r="BR1337">
        <v>0</v>
      </c>
      <c r="BS1337">
        <v>6</v>
      </c>
      <c r="BX1337">
        <v>0</v>
      </c>
      <c r="BY1337">
        <v>55.04</v>
      </c>
      <c r="BZ1337">
        <v>0</v>
      </c>
      <c r="CA1337">
        <v>7.53</v>
      </c>
      <c r="CB1337">
        <v>0</v>
      </c>
      <c r="CC1337">
        <v>1</v>
      </c>
      <c r="CD1337" s="56">
        <v>42284</v>
      </c>
      <c r="CE1337" s="56">
        <v>42342</v>
      </c>
      <c r="CF1337" s="56">
        <v>42342</v>
      </c>
      <c r="CG1337" s="56">
        <v>42419</v>
      </c>
      <c r="CH1337" s="56"/>
      <c r="CI1337" s="56"/>
      <c r="CJ1337">
        <v>0.01</v>
      </c>
      <c r="CK1337">
        <v>0</v>
      </c>
      <c r="CL1337">
        <v>0</v>
      </c>
      <c r="CM1337">
        <v>0</v>
      </c>
      <c r="CN1337">
        <v>0</v>
      </c>
      <c r="CO1337">
        <v>0</v>
      </c>
      <c r="CP1337">
        <v>0.95</v>
      </c>
      <c r="CQ1337" t="s">
        <v>1154</v>
      </c>
      <c r="CR1337" t="s">
        <v>1153</v>
      </c>
      <c r="CS1337" t="s">
        <v>1725</v>
      </c>
      <c r="CT1337" t="s">
        <v>1397</v>
      </c>
      <c r="CU1337" t="s">
        <v>1396</v>
      </c>
      <c r="CV1337" t="s">
        <v>5449</v>
      </c>
      <c r="CW1337" t="s">
        <v>1390</v>
      </c>
      <c r="CX1337" t="s">
        <v>853</v>
      </c>
      <c r="DC1337" t="s">
        <v>1387</v>
      </c>
      <c r="DE1337" t="s">
        <v>1392</v>
      </c>
    </row>
    <row r="1338" spans="1:109" x14ac:dyDescent="0.25">
      <c r="A1338" t="s">
        <v>1025</v>
      </c>
      <c r="B1338">
        <v>2</v>
      </c>
      <c r="C1338" s="56">
        <v>42419</v>
      </c>
      <c r="D1338" t="s">
        <v>1153</v>
      </c>
      <c r="E1338" t="s">
        <v>5450</v>
      </c>
      <c r="G1338" t="s">
        <v>5451</v>
      </c>
      <c r="H1338" t="s">
        <v>1144</v>
      </c>
      <c r="I1338" t="s">
        <v>1144</v>
      </c>
      <c r="J1338" t="s">
        <v>1144</v>
      </c>
      <c r="K1338" t="s">
        <v>1144</v>
      </c>
      <c r="L1338">
        <v>18.25</v>
      </c>
      <c r="M1338">
        <v>40.950000000000003</v>
      </c>
      <c r="N1338">
        <v>0</v>
      </c>
      <c r="O1338" s="56">
        <v>0</v>
      </c>
      <c r="P1338" s="56">
        <v>0</v>
      </c>
      <c r="Q1338">
        <v>1</v>
      </c>
      <c r="R1338">
        <v>1</v>
      </c>
      <c r="S1338">
        <v>11</v>
      </c>
      <c r="T1338">
        <v>8</v>
      </c>
      <c r="U1338">
        <v>3</v>
      </c>
      <c r="V1338">
        <v>1</v>
      </c>
      <c r="X1338" t="s">
        <v>7755</v>
      </c>
      <c r="AA1338">
        <v>0</v>
      </c>
      <c r="AB1338">
        <v>0</v>
      </c>
      <c r="AC1338">
        <v>0</v>
      </c>
      <c r="AD1338">
        <v>0</v>
      </c>
      <c r="AE1338">
        <v>0</v>
      </c>
      <c r="AF1338">
        <v>0</v>
      </c>
      <c r="AG1338">
        <v>0</v>
      </c>
      <c r="AJ1338" s="56"/>
      <c r="AK1338" s="56"/>
      <c r="AL1338" s="56"/>
      <c r="AP1338" t="s">
        <v>1155</v>
      </c>
      <c r="AR1338">
        <v>5</v>
      </c>
      <c r="AS1338" t="s">
        <v>1152</v>
      </c>
      <c r="AT1338">
        <v>1</v>
      </c>
      <c r="AV1338">
        <v>20</v>
      </c>
      <c r="AW1338">
        <v>13</v>
      </c>
      <c r="AX1338">
        <v>7</v>
      </c>
      <c r="AY1338" t="s">
        <v>1147</v>
      </c>
      <c r="AZ1338" t="s">
        <v>1147</v>
      </c>
      <c r="BA1338">
        <v>20</v>
      </c>
      <c r="BD1338">
        <v>1000000000</v>
      </c>
      <c r="BE1338">
        <v>104</v>
      </c>
      <c r="BF1338">
        <v>-4.2</v>
      </c>
      <c r="BG1338">
        <v>0</v>
      </c>
      <c r="BH1338">
        <v>0</v>
      </c>
      <c r="BI1338">
        <v>0</v>
      </c>
      <c r="BJ1338">
        <v>0</v>
      </c>
      <c r="BK1338">
        <v>0</v>
      </c>
      <c r="BL1338">
        <v>0</v>
      </c>
      <c r="BM1338">
        <v>104</v>
      </c>
      <c r="BN1338">
        <v>-4.2</v>
      </c>
      <c r="BO1338">
        <v>0</v>
      </c>
      <c r="BP1338">
        <v>0</v>
      </c>
      <c r="BR1338">
        <v>0</v>
      </c>
      <c r="BS1338">
        <v>5</v>
      </c>
      <c r="BX1338">
        <v>0</v>
      </c>
      <c r="BY1338">
        <v>1533</v>
      </c>
      <c r="BZ1338">
        <v>0</v>
      </c>
      <c r="CA1338">
        <v>5.43</v>
      </c>
      <c r="CB1338">
        <v>0</v>
      </c>
      <c r="CC1338">
        <v>1</v>
      </c>
      <c r="CD1338" s="56">
        <v>42095</v>
      </c>
      <c r="CE1338" s="56">
        <v>42342</v>
      </c>
      <c r="CF1338" s="56">
        <v>42342</v>
      </c>
      <c r="CG1338" s="56">
        <v>42419</v>
      </c>
      <c r="CH1338" s="56"/>
      <c r="CI1338" s="56"/>
      <c r="CJ1338">
        <v>0</v>
      </c>
      <c r="CK1338">
        <v>0</v>
      </c>
      <c r="CL1338">
        <v>0</v>
      </c>
      <c r="CM1338">
        <v>0</v>
      </c>
      <c r="CN1338">
        <v>0</v>
      </c>
      <c r="CO1338">
        <v>0</v>
      </c>
      <c r="CP1338">
        <v>0.96</v>
      </c>
      <c r="CQ1338" t="s">
        <v>1154</v>
      </c>
      <c r="CR1338" t="s">
        <v>1153</v>
      </c>
      <c r="CS1338" t="s">
        <v>1748</v>
      </c>
      <c r="CT1338" t="s">
        <v>1397</v>
      </c>
      <c r="CU1338" t="s">
        <v>1396</v>
      </c>
      <c r="CV1338" t="s">
        <v>5452</v>
      </c>
      <c r="CW1338" t="s">
        <v>1390</v>
      </c>
      <c r="CX1338" t="s">
        <v>853</v>
      </c>
      <c r="DC1338" t="s">
        <v>1387</v>
      </c>
      <c r="DE1338" t="s">
        <v>1392</v>
      </c>
    </row>
    <row r="1339" spans="1:109" x14ac:dyDescent="0.25">
      <c r="A1339" t="s">
        <v>1025</v>
      </c>
      <c r="B1339">
        <v>1</v>
      </c>
      <c r="C1339" s="56">
        <v>42419</v>
      </c>
      <c r="D1339" t="s">
        <v>1153</v>
      </c>
      <c r="E1339" t="s">
        <v>5453</v>
      </c>
      <c r="G1339" t="s">
        <v>5454</v>
      </c>
      <c r="H1339" t="s">
        <v>1144</v>
      </c>
      <c r="I1339" t="s">
        <v>1144</v>
      </c>
      <c r="J1339" t="s">
        <v>1144</v>
      </c>
      <c r="K1339" t="s">
        <v>1144</v>
      </c>
      <c r="L1339">
        <v>14.43</v>
      </c>
      <c r="M1339">
        <v>35.159999999999997</v>
      </c>
      <c r="N1339">
        <v>0</v>
      </c>
      <c r="O1339" s="56">
        <v>0</v>
      </c>
      <c r="P1339" s="56">
        <v>0</v>
      </c>
      <c r="Q1339">
        <v>1</v>
      </c>
      <c r="R1339">
        <v>1</v>
      </c>
      <c r="S1339">
        <v>11</v>
      </c>
      <c r="T1339">
        <v>8</v>
      </c>
      <c r="U1339">
        <v>3</v>
      </c>
      <c r="V1339">
        <v>1</v>
      </c>
      <c r="W1339" t="s">
        <v>1156</v>
      </c>
      <c r="X1339" t="s">
        <v>7755</v>
      </c>
      <c r="Y1339">
        <v>8</v>
      </c>
      <c r="AA1339">
        <v>0</v>
      </c>
      <c r="AB1339">
        <v>0</v>
      </c>
      <c r="AC1339">
        <v>0</v>
      </c>
      <c r="AD1339">
        <v>0</v>
      </c>
      <c r="AE1339">
        <v>0</v>
      </c>
      <c r="AF1339">
        <v>0</v>
      </c>
      <c r="AG1339">
        <v>0</v>
      </c>
      <c r="AJ1339" s="56"/>
      <c r="AK1339" s="56"/>
      <c r="AL1339" s="56"/>
      <c r="AP1339" t="s">
        <v>1155</v>
      </c>
      <c r="AR1339">
        <v>2</v>
      </c>
      <c r="AS1339" t="s">
        <v>1152</v>
      </c>
      <c r="AT1339">
        <v>1</v>
      </c>
      <c r="AV1339">
        <v>10</v>
      </c>
      <c r="AW1339">
        <v>7</v>
      </c>
      <c r="AX1339">
        <v>3</v>
      </c>
      <c r="AY1339" t="s">
        <v>1148</v>
      </c>
      <c r="AZ1339" t="s">
        <v>1147</v>
      </c>
      <c r="BA1339">
        <v>10</v>
      </c>
      <c r="BD1339">
        <v>1000000000</v>
      </c>
      <c r="BE1339">
        <v>8</v>
      </c>
      <c r="BF1339">
        <v>0.2</v>
      </c>
      <c r="BG1339">
        <v>5</v>
      </c>
      <c r="BH1339">
        <v>0</v>
      </c>
      <c r="BI1339">
        <v>0</v>
      </c>
      <c r="BJ1339">
        <v>0</v>
      </c>
      <c r="BK1339">
        <v>0</v>
      </c>
      <c r="BL1339">
        <v>0</v>
      </c>
      <c r="BM1339">
        <v>13</v>
      </c>
      <c r="BN1339">
        <v>-0.3</v>
      </c>
      <c r="BO1339">
        <v>0</v>
      </c>
      <c r="BP1339">
        <v>0</v>
      </c>
      <c r="BR1339">
        <v>0</v>
      </c>
      <c r="BS1339">
        <v>3</v>
      </c>
      <c r="BX1339">
        <v>0</v>
      </c>
      <c r="BY1339">
        <v>0</v>
      </c>
      <c r="BZ1339">
        <v>0</v>
      </c>
      <c r="CA1339">
        <v>6.27</v>
      </c>
      <c r="CB1339">
        <v>0</v>
      </c>
      <c r="CC1339">
        <v>1</v>
      </c>
      <c r="CD1339" s="56">
        <v>42095</v>
      </c>
      <c r="CE1339" s="56">
        <v>42342</v>
      </c>
      <c r="CF1339" s="56">
        <v>42342</v>
      </c>
      <c r="CG1339" s="56">
        <v>42419</v>
      </c>
      <c r="CH1339" s="56"/>
      <c r="CI1339" s="56"/>
      <c r="CJ1339">
        <v>0.26</v>
      </c>
      <c r="CK1339">
        <v>0</v>
      </c>
      <c r="CL1339">
        <v>0</v>
      </c>
      <c r="CM1339">
        <v>0</v>
      </c>
      <c r="CN1339">
        <v>0.53</v>
      </c>
      <c r="CO1339">
        <v>0.42</v>
      </c>
      <c r="CP1339">
        <v>0</v>
      </c>
      <c r="CQ1339" t="s">
        <v>1154</v>
      </c>
      <c r="CR1339" t="s">
        <v>1153</v>
      </c>
      <c r="CS1339" t="s">
        <v>1725</v>
      </c>
      <c r="CT1339" t="s">
        <v>1397</v>
      </c>
      <c r="CU1339" t="s">
        <v>1396</v>
      </c>
      <c r="CV1339" t="s">
        <v>5455</v>
      </c>
      <c r="CW1339" t="s">
        <v>2121</v>
      </c>
      <c r="CX1339" t="s">
        <v>853</v>
      </c>
      <c r="DC1339" t="s">
        <v>1387</v>
      </c>
      <c r="DE1339" t="s">
        <v>1728</v>
      </c>
    </row>
    <row r="1340" spans="1:109" x14ac:dyDescent="0.25">
      <c r="A1340" t="s">
        <v>1025</v>
      </c>
      <c r="B1340">
        <v>2</v>
      </c>
      <c r="C1340" s="56">
        <v>42419</v>
      </c>
      <c r="D1340" t="s">
        <v>1153</v>
      </c>
      <c r="E1340" t="s">
        <v>5456</v>
      </c>
      <c r="G1340" t="s">
        <v>5457</v>
      </c>
      <c r="H1340" t="s">
        <v>1144</v>
      </c>
      <c r="I1340" t="s">
        <v>1144</v>
      </c>
      <c r="J1340" t="s">
        <v>1144</v>
      </c>
      <c r="K1340" t="s">
        <v>1144</v>
      </c>
      <c r="L1340">
        <v>1.59</v>
      </c>
      <c r="M1340">
        <v>4.25</v>
      </c>
      <c r="N1340">
        <v>0</v>
      </c>
      <c r="O1340" s="56">
        <v>0</v>
      </c>
      <c r="P1340" s="56">
        <v>0</v>
      </c>
      <c r="Q1340">
        <v>1</v>
      </c>
      <c r="R1340">
        <v>1</v>
      </c>
      <c r="S1340">
        <v>11</v>
      </c>
      <c r="T1340">
        <v>8</v>
      </c>
      <c r="U1340">
        <v>3</v>
      </c>
      <c r="V1340">
        <v>1</v>
      </c>
      <c r="X1340" t="s">
        <v>7755</v>
      </c>
      <c r="AA1340">
        <v>0</v>
      </c>
      <c r="AB1340">
        <v>0</v>
      </c>
      <c r="AC1340">
        <v>0</v>
      </c>
      <c r="AD1340">
        <v>0</v>
      </c>
      <c r="AE1340">
        <v>0</v>
      </c>
      <c r="AF1340">
        <v>0</v>
      </c>
      <c r="AG1340">
        <v>0</v>
      </c>
      <c r="AJ1340" s="56"/>
      <c r="AK1340" s="56"/>
      <c r="AL1340" s="56"/>
      <c r="AP1340" t="s">
        <v>1155</v>
      </c>
      <c r="AS1340" t="s">
        <v>1152</v>
      </c>
      <c r="AT1340">
        <v>1</v>
      </c>
      <c r="AV1340">
        <v>3</v>
      </c>
      <c r="AW1340">
        <v>2</v>
      </c>
      <c r="AX1340">
        <v>1</v>
      </c>
      <c r="AY1340" t="s">
        <v>1147</v>
      </c>
      <c r="AZ1340" t="s">
        <v>1147</v>
      </c>
      <c r="BA1340">
        <v>3</v>
      </c>
      <c r="BD1340">
        <v>1000000000</v>
      </c>
      <c r="BE1340">
        <v>5</v>
      </c>
      <c r="BF1340">
        <v>-0.67</v>
      </c>
      <c r="BG1340">
        <v>0</v>
      </c>
      <c r="BH1340">
        <v>0</v>
      </c>
      <c r="BI1340">
        <v>0</v>
      </c>
      <c r="BJ1340">
        <v>0</v>
      </c>
      <c r="BK1340">
        <v>0</v>
      </c>
      <c r="BL1340">
        <v>0</v>
      </c>
      <c r="BM1340">
        <v>5</v>
      </c>
      <c r="BN1340">
        <v>-0.67</v>
      </c>
      <c r="BO1340">
        <v>0</v>
      </c>
      <c r="BP1340">
        <v>0</v>
      </c>
      <c r="BR1340">
        <v>0</v>
      </c>
      <c r="BS1340">
        <v>1</v>
      </c>
      <c r="BX1340">
        <v>0</v>
      </c>
      <c r="BY1340">
        <v>3.18</v>
      </c>
      <c r="BZ1340">
        <v>0</v>
      </c>
      <c r="CA1340">
        <v>7.3</v>
      </c>
      <c r="CB1340">
        <v>0</v>
      </c>
      <c r="CC1340">
        <v>1</v>
      </c>
      <c r="CD1340" s="56">
        <v>42095</v>
      </c>
      <c r="CE1340" s="56">
        <v>42342</v>
      </c>
      <c r="CF1340" s="56">
        <v>42342</v>
      </c>
      <c r="CG1340" s="56">
        <v>42419</v>
      </c>
      <c r="CH1340" s="56"/>
      <c r="CI1340" s="56"/>
      <c r="CJ1340">
        <v>0</v>
      </c>
      <c r="CK1340">
        <v>0</v>
      </c>
      <c r="CL1340">
        <v>0</v>
      </c>
      <c r="CM1340">
        <v>0</v>
      </c>
      <c r="CN1340">
        <v>0</v>
      </c>
      <c r="CO1340">
        <v>0</v>
      </c>
      <c r="CP1340">
        <v>0.96</v>
      </c>
      <c r="CQ1340" t="s">
        <v>1154</v>
      </c>
      <c r="CR1340" t="s">
        <v>1153</v>
      </c>
      <c r="CS1340" t="s">
        <v>1748</v>
      </c>
      <c r="CT1340" t="s">
        <v>1397</v>
      </c>
      <c r="CU1340" t="s">
        <v>1396</v>
      </c>
      <c r="CV1340" t="s">
        <v>5458</v>
      </c>
      <c r="CW1340" t="s">
        <v>1738</v>
      </c>
      <c r="CX1340" t="s">
        <v>853</v>
      </c>
      <c r="DC1340" t="s">
        <v>1387</v>
      </c>
      <c r="DE1340" t="s">
        <v>1392</v>
      </c>
    </row>
    <row r="1341" spans="1:109" x14ac:dyDescent="0.25">
      <c r="A1341" t="s">
        <v>1025</v>
      </c>
      <c r="B1341">
        <v>2</v>
      </c>
      <c r="C1341" s="56">
        <v>42419</v>
      </c>
      <c r="D1341" t="s">
        <v>1153</v>
      </c>
      <c r="E1341" t="s">
        <v>5459</v>
      </c>
      <c r="G1341" t="s">
        <v>5460</v>
      </c>
      <c r="H1341" t="s">
        <v>1144</v>
      </c>
      <c r="I1341" t="s">
        <v>1144</v>
      </c>
      <c r="J1341" t="s">
        <v>1144</v>
      </c>
      <c r="K1341" t="s">
        <v>1144</v>
      </c>
      <c r="L1341">
        <v>26.85</v>
      </c>
      <c r="M1341">
        <v>69.38</v>
      </c>
      <c r="N1341">
        <v>0</v>
      </c>
      <c r="O1341" s="56">
        <v>0</v>
      </c>
      <c r="P1341" s="56">
        <v>0</v>
      </c>
      <c r="Q1341">
        <v>1</v>
      </c>
      <c r="R1341">
        <v>1</v>
      </c>
      <c r="S1341">
        <v>11</v>
      </c>
      <c r="T1341">
        <v>8</v>
      </c>
      <c r="U1341">
        <v>3</v>
      </c>
      <c r="V1341">
        <v>1</v>
      </c>
      <c r="X1341" t="s">
        <v>7755</v>
      </c>
      <c r="AA1341">
        <v>0</v>
      </c>
      <c r="AB1341">
        <v>0</v>
      </c>
      <c r="AC1341">
        <v>0</v>
      </c>
      <c r="AD1341">
        <v>0</v>
      </c>
      <c r="AE1341">
        <v>0</v>
      </c>
      <c r="AF1341">
        <v>0</v>
      </c>
      <c r="AG1341">
        <v>0</v>
      </c>
      <c r="AJ1341" s="56"/>
      <c r="AK1341" s="56"/>
      <c r="AL1341" s="56"/>
      <c r="AP1341" t="s">
        <v>1155</v>
      </c>
      <c r="AS1341" t="s">
        <v>1152</v>
      </c>
      <c r="AT1341">
        <v>1</v>
      </c>
      <c r="AV1341">
        <v>2</v>
      </c>
      <c r="AW1341">
        <v>2</v>
      </c>
      <c r="AX1341">
        <v>1</v>
      </c>
      <c r="AY1341" t="s">
        <v>1147</v>
      </c>
      <c r="AZ1341" t="s">
        <v>1147</v>
      </c>
      <c r="BA1341">
        <v>2</v>
      </c>
      <c r="BD1341">
        <v>1000000000</v>
      </c>
      <c r="BE1341">
        <v>3</v>
      </c>
      <c r="BF1341">
        <v>-0.5</v>
      </c>
      <c r="BG1341">
        <v>0</v>
      </c>
      <c r="BH1341">
        <v>0</v>
      </c>
      <c r="BI1341">
        <v>0</v>
      </c>
      <c r="BJ1341">
        <v>0</v>
      </c>
      <c r="BK1341">
        <v>0</v>
      </c>
      <c r="BL1341">
        <v>0</v>
      </c>
      <c r="BM1341">
        <v>3</v>
      </c>
      <c r="BN1341">
        <v>-0.5</v>
      </c>
      <c r="BO1341">
        <v>0</v>
      </c>
      <c r="BP1341">
        <v>0</v>
      </c>
      <c r="BR1341">
        <v>0</v>
      </c>
      <c r="BS1341">
        <v>1</v>
      </c>
      <c r="BX1341">
        <v>0</v>
      </c>
      <c r="BY1341">
        <v>26.85</v>
      </c>
      <c r="BZ1341">
        <v>0</v>
      </c>
      <c r="CA1341">
        <v>6.91</v>
      </c>
      <c r="CB1341">
        <v>0</v>
      </c>
      <c r="CC1341">
        <v>1</v>
      </c>
      <c r="CD1341" s="56">
        <v>42095</v>
      </c>
      <c r="CE1341" s="56">
        <v>42342</v>
      </c>
      <c r="CF1341" s="56">
        <v>42342</v>
      </c>
      <c r="CG1341" s="56">
        <v>42419</v>
      </c>
      <c r="CH1341" s="56"/>
      <c r="CI1341" s="56"/>
      <c r="CJ1341">
        <v>0.13</v>
      </c>
      <c r="CK1341">
        <v>0</v>
      </c>
      <c r="CL1341">
        <v>0</v>
      </c>
      <c r="CM1341">
        <v>0</v>
      </c>
      <c r="CN1341">
        <v>0.14000000000000001</v>
      </c>
      <c r="CO1341">
        <v>0</v>
      </c>
      <c r="CP1341">
        <v>0.82</v>
      </c>
      <c r="CQ1341" t="s">
        <v>1154</v>
      </c>
      <c r="CR1341" t="s">
        <v>1153</v>
      </c>
      <c r="CS1341" t="s">
        <v>1748</v>
      </c>
      <c r="CT1341" t="s">
        <v>1397</v>
      </c>
      <c r="CU1341" t="s">
        <v>1396</v>
      </c>
      <c r="CV1341" t="s">
        <v>5461</v>
      </c>
      <c r="CW1341" t="s">
        <v>1738</v>
      </c>
      <c r="CX1341" t="s">
        <v>853</v>
      </c>
      <c r="DC1341" t="s">
        <v>1387</v>
      </c>
      <c r="DE1341" t="s">
        <v>1392</v>
      </c>
    </row>
    <row r="1342" spans="1:109" x14ac:dyDescent="0.25">
      <c r="A1342" t="s">
        <v>1025</v>
      </c>
      <c r="B1342">
        <v>2</v>
      </c>
      <c r="C1342" s="56">
        <v>42419</v>
      </c>
      <c r="D1342" t="s">
        <v>1153</v>
      </c>
      <c r="E1342" t="s">
        <v>5462</v>
      </c>
      <c r="G1342" t="s">
        <v>5463</v>
      </c>
      <c r="H1342" t="s">
        <v>1144</v>
      </c>
      <c r="I1342" t="s">
        <v>1144</v>
      </c>
      <c r="J1342" t="s">
        <v>1144</v>
      </c>
      <c r="K1342" t="s">
        <v>1144</v>
      </c>
      <c r="L1342">
        <v>0.35</v>
      </c>
      <c r="M1342">
        <v>0.91</v>
      </c>
      <c r="N1342">
        <v>0</v>
      </c>
      <c r="O1342" s="56">
        <v>0</v>
      </c>
      <c r="P1342" s="56">
        <v>0</v>
      </c>
      <c r="Q1342">
        <v>1</v>
      </c>
      <c r="R1342">
        <v>1</v>
      </c>
      <c r="S1342">
        <v>11</v>
      </c>
      <c r="T1342">
        <v>8</v>
      </c>
      <c r="U1342">
        <v>3</v>
      </c>
      <c r="V1342">
        <v>1</v>
      </c>
      <c r="X1342" t="s">
        <v>7755</v>
      </c>
      <c r="AA1342">
        <v>0</v>
      </c>
      <c r="AB1342">
        <v>0</v>
      </c>
      <c r="AC1342">
        <v>0</v>
      </c>
      <c r="AD1342">
        <v>0</v>
      </c>
      <c r="AE1342">
        <v>0</v>
      </c>
      <c r="AF1342">
        <v>0</v>
      </c>
      <c r="AG1342">
        <v>0</v>
      </c>
      <c r="AJ1342" s="56"/>
      <c r="AK1342" s="56"/>
      <c r="AL1342" s="56"/>
      <c r="AP1342" t="s">
        <v>1155</v>
      </c>
      <c r="AS1342" t="s">
        <v>1152</v>
      </c>
      <c r="AT1342">
        <v>1</v>
      </c>
      <c r="AV1342">
        <v>4</v>
      </c>
      <c r="AW1342">
        <v>3</v>
      </c>
      <c r="AX1342">
        <v>1</v>
      </c>
      <c r="AY1342" t="s">
        <v>1147</v>
      </c>
      <c r="AZ1342" t="s">
        <v>1147</v>
      </c>
      <c r="BA1342">
        <v>4</v>
      </c>
      <c r="BD1342">
        <v>1000000000</v>
      </c>
      <c r="BE1342">
        <v>9</v>
      </c>
      <c r="BF1342">
        <v>-1.25</v>
      </c>
      <c r="BG1342">
        <v>0</v>
      </c>
      <c r="BH1342">
        <v>0</v>
      </c>
      <c r="BI1342">
        <v>0</v>
      </c>
      <c r="BJ1342">
        <v>0</v>
      </c>
      <c r="BK1342">
        <v>0</v>
      </c>
      <c r="BL1342">
        <v>0</v>
      </c>
      <c r="BM1342">
        <v>9</v>
      </c>
      <c r="BN1342">
        <v>-1.25</v>
      </c>
      <c r="BO1342">
        <v>0</v>
      </c>
      <c r="BP1342">
        <v>0</v>
      </c>
      <c r="BR1342">
        <v>0</v>
      </c>
      <c r="BS1342">
        <v>1</v>
      </c>
      <c r="BX1342">
        <v>0</v>
      </c>
      <c r="BY1342">
        <v>1.75</v>
      </c>
      <c r="BZ1342">
        <v>0</v>
      </c>
      <c r="CA1342">
        <v>6.98</v>
      </c>
      <c r="CB1342">
        <v>0</v>
      </c>
      <c r="CC1342">
        <v>1</v>
      </c>
      <c r="CD1342" s="56">
        <v>42095</v>
      </c>
      <c r="CE1342" s="56">
        <v>42342</v>
      </c>
      <c r="CF1342" s="56">
        <v>42342</v>
      </c>
      <c r="CG1342" s="56">
        <v>42419</v>
      </c>
      <c r="CH1342" s="56"/>
      <c r="CI1342" s="56"/>
      <c r="CJ1342">
        <v>0</v>
      </c>
      <c r="CK1342">
        <v>0</v>
      </c>
      <c r="CL1342">
        <v>0</v>
      </c>
      <c r="CM1342">
        <v>0</v>
      </c>
      <c r="CN1342">
        <v>0</v>
      </c>
      <c r="CO1342">
        <v>0</v>
      </c>
      <c r="CP1342">
        <v>0.96</v>
      </c>
      <c r="CQ1342" t="s">
        <v>1154</v>
      </c>
      <c r="CR1342" t="s">
        <v>1153</v>
      </c>
      <c r="CS1342" t="s">
        <v>1748</v>
      </c>
      <c r="CT1342" t="s">
        <v>1397</v>
      </c>
      <c r="CU1342" t="s">
        <v>1396</v>
      </c>
      <c r="CV1342" t="s">
        <v>5464</v>
      </c>
      <c r="CW1342" t="s">
        <v>1738</v>
      </c>
      <c r="CX1342" t="s">
        <v>853</v>
      </c>
      <c r="DC1342" t="s">
        <v>1387</v>
      </c>
      <c r="DE1342" t="s">
        <v>1392</v>
      </c>
    </row>
    <row r="1343" spans="1:109" x14ac:dyDescent="0.25">
      <c r="A1343" t="s">
        <v>1025</v>
      </c>
      <c r="B1343">
        <v>2</v>
      </c>
      <c r="C1343" s="56">
        <v>42419</v>
      </c>
      <c r="D1343" t="s">
        <v>1153</v>
      </c>
      <c r="E1343" t="s">
        <v>1655</v>
      </c>
      <c r="G1343" t="s">
        <v>5465</v>
      </c>
      <c r="H1343" t="s">
        <v>1144</v>
      </c>
      <c r="I1343" t="s">
        <v>1144</v>
      </c>
      <c r="J1343" t="s">
        <v>1144</v>
      </c>
      <c r="K1343" t="s">
        <v>1144</v>
      </c>
      <c r="L1343">
        <v>9.89</v>
      </c>
      <c r="M1343">
        <v>25.42</v>
      </c>
      <c r="N1343">
        <v>0</v>
      </c>
      <c r="O1343" s="56">
        <v>0</v>
      </c>
      <c r="P1343" s="56">
        <v>0</v>
      </c>
      <c r="Q1343">
        <v>1</v>
      </c>
      <c r="R1343">
        <v>1</v>
      </c>
      <c r="S1343">
        <v>11</v>
      </c>
      <c r="T1343">
        <v>8</v>
      </c>
      <c r="U1343">
        <v>3</v>
      </c>
      <c r="V1343">
        <v>1</v>
      </c>
      <c r="W1343" t="s">
        <v>1156</v>
      </c>
      <c r="X1343" t="s">
        <v>7755</v>
      </c>
      <c r="Y1343">
        <v>2</v>
      </c>
      <c r="AA1343">
        <v>0</v>
      </c>
      <c r="AB1343">
        <v>0</v>
      </c>
      <c r="AC1343">
        <v>0</v>
      </c>
      <c r="AD1343">
        <v>0</v>
      </c>
      <c r="AE1343">
        <v>0</v>
      </c>
      <c r="AF1343">
        <v>0</v>
      </c>
      <c r="AG1343">
        <v>0</v>
      </c>
      <c r="AJ1343" s="56"/>
      <c r="AK1343" s="56"/>
      <c r="AL1343" s="56"/>
      <c r="AP1343" t="s">
        <v>1155</v>
      </c>
      <c r="AS1343" t="s">
        <v>1152</v>
      </c>
      <c r="AT1343">
        <v>1</v>
      </c>
      <c r="AV1343">
        <v>3</v>
      </c>
      <c r="AW1343">
        <v>2</v>
      </c>
      <c r="AX1343">
        <v>1</v>
      </c>
      <c r="AY1343" t="s">
        <v>1145</v>
      </c>
      <c r="AZ1343" t="s">
        <v>1145</v>
      </c>
      <c r="BA1343">
        <v>3</v>
      </c>
      <c r="BD1343">
        <v>1000000000</v>
      </c>
      <c r="BE1343">
        <v>2</v>
      </c>
      <c r="BF1343">
        <v>0.33</v>
      </c>
      <c r="BG1343">
        <v>0</v>
      </c>
      <c r="BH1343">
        <v>0</v>
      </c>
      <c r="BI1343">
        <v>0</v>
      </c>
      <c r="BJ1343">
        <v>0</v>
      </c>
      <c r="BK1343">
        <v>0</v>
      </c>
      <c r="BL1343">
        <v>0</v>
      </c>
      <c r="BM1343">
        <v>2</v>
      </c>
      <c r="BN1343">
        <v>0.33</v>
      </c>
      <c r="BO1343">
        <v>0</v>
      </c>
      <c r="BP1343">
        <v>0</v>
      </c>
      <c r="BR1343">
        <v>1</v>
      </c>
      <c r="BS1343">
        <v>1</v>
      </c>
      <c r="BX1343">
        <v>0</v>
      </c>
      <c r="BY1343">
        <v>0</v>
      </c>
      <c r="BZ1343">
        <v>0</v>
      </c>
      <c r="CA1343">
        <v>6.85</v>
      </c>
      <c r="CB1343">
        <v>0</v>
      </c>
      <c r="CC1343">
        <v>1</v>
      </c>
      <c r="CD1343" s="56">
        <v>42095</v>
      </c>
      <c r="CE1343" s="56">
        <v>42342</v>
      </c>
      <c r="CF1343" s="56">
        <v>42342</v>
      </c>
      <c r="CG1343" s="56">
        <v>42419</v>
      </c>
      <c r="CH1343" s="56"/>
      <c r="CI1343" s="56"/>
      <c r="CJ1343">
        <v>0.19</v>
      </c>
      <c r="CK1343">
        <v>0</v>
      </c>
      <c r="CL1343">
        <v>0</v>
      </c>
      <c r="CM1343">
        <v>0</v>
      </c>
      <c r="CN1343">
        <v>0.42</v>
      </c>
      <c r="CO1343">
        <v>0.55000000000000004</v>
      </c>
      <c r="CP1343">
        <v>0</v>
      </c>
      <c r="CQ1343" t="s">
        <v>1154</v>
      </c>
      <c r="CR1343" t="s">
        <v>1153</v>
      </c>
      <c r="CS1343" t="s">
        <v>1748</v>
      </c>
      <c r="CT1343" t="s">
        <v>1397</v>
      </c>
      <c r="CU1343" t="s">
        <v>1396</v>
      </c>
      <c r="CV1343" t="s">
        <v>5466</v>
      </c>
      <c r="CW1343" t="s">
        <v>1738</v>
      </c>
      <c r="CX1343" t="s">
        <v>853</v>
      </c>
      <c r="DC1343" t="s">
        <v>1387</v>
      </c>
      <c r="DE1343" t="s">
        <v>1392</v>
      </c>
    </row>
    <row r="1344" spans="1:109" x14ac:dyDescent="0.25">
      <c r="A1344" t="s">
        <v>1025</v>
      </c>
      <c r="B1344">
        <v>2</v>
      </c>
      <c r="C1344" s="56">
        <v>42419</v>
      </c>
      <c r="D1344" t="s">
        <v>1153</v>
      </c>
      <c r="E1344" t="s">
        <v>5467</v>
      </c>
      <c r="G1344" t="s">
        <v>5468</v>
      </c>
      <c r="H1344" t="s">
        <v>1144</v>
      </c>
      <c r="I1344" t="s">
        <v>1144</v>
      </c>
      <c r="J1344" t="s">
        <v>1144</v>
      </c>
      <c r="K1344" t="s">
        <v>1144</v>
      </c>
      <c r="L1344">
        <v>7.59</v>
      </c>
      <c r="M1344">
        <v>18.05</v>
      </c>
      <c r="N1344">
        <v>0</v>
      </c>
      <c r="O1344" s="56">
        <v>0</v>
      </c>
      <c r="P1344" s="56">
        <v>0</v>
      </c>
      <c r="Q1344">
        <v>1</v>
      </c>
      <c r="R1344">
        <v>1</v>
      </c>
      <c r="S1344">
        <v>11</v>
      </c>
      <c r="T1344">
        <v>8</v>
      </c>
      <c r="U1344">
        <v>3</v>
      </c>
      <c r="V1344">
        <v>1</v>
      </c>
      <c r="X1344" t="s">
        <v>7659</v>
      </c>
      <c r="AA1344">
        <v>0</v>
      </c>
      <c r="AB1344">
        <v>0</v>
      </c>
      <c r="AC1344">
        <v>0</v>
      </c>
      <c r="AD1344">
        <v>0</v>
      </c>
      <c r="AE1344">
        <v>0</v>
      </c>
      <c r="AF1344">
        <v>0</v>
      </c>
      <c r="AG1344">
        <v>0</v>
      </c>
      <c r="AJ1344" s="56"/>
      <c r="AK1344" s="56"/>
      <c r="AL1344" s="56"/>
      <c r="AP1344" t="s">
        <v>1155</v>
      </c>
      <c r="AS1344" t="s">
        <v>1152</v>
      </c>
      <c r="AT1344">
        <v>1</v>
      </c>
      <c r="AV1344">
        <v>2</v>
      </c>
      <c r="AW1344">
        <v>2</v>
      </c>
      <c r="AX1344">
        <v>1</v>
      </c>
      <c r="AY1344" t="s">
        <v>1147</v>
      </c>
      <c r="AZ1344" t="s">
        <v>1147</v>
      </c>
      <c r="BA1344">
        <v>3</v>
      </c>
      <c r="BD1344">
        <v>1000000000</v>
      </c>
      <c r="BE1344">
        <v>3</v>
      </c>
      <c r="BF1344">
        <v>-0.5</v>
      </c>
      <c r="BG1344">
        <v>0</v>
      </c>
      <c r="BH1344">
        <v>0</v>
      </c>
      <c r="BI1344">
        <v>0</v>
      </c>
      <c r="BJ1344">
        <v>0</v>
      </c>
      <c r="BK1344">
        <v>0</v>
      </c>
      <c r="BL1344">
        <v>0</v>
      </c>
      <c r="BM1344">
        <v>3</v>
      </c>
      <c r="BN1344">
        <v>-0.5</v>
      </c>
      <c r="BO1344">
        <v>0</v>
      </c>
      <c r="BP1344">
        <v>0</v>
      </c>
      <c r="BR1344">
        <v>0</v>
      </c>
      <c r="BS1344">
        <v>1</v>
      </c>
      <c r="BX1344">
        <v>0</v>
      </c>
      <c r="BY1344">
        <v>7.59</v>
      </c>
      <c r="BZ1344">
        <v>0</v>
      </c>
      <c r="CA1344">
        <v>6.01</v>
      </c>
      <c r="CB1344">
        <v>0</v>
      </c>
      <c r="CC1344">
        <v>1</v>
      </c>
      <c r="CD1344" s="56">
        <v>42342</v>
      </c>
      <c r="CE1344" s="56">
        <v>42342</v>
      </c>
      <c r="CF1344" s="56">
        <v>42342</v>
      </c>
      <c r="CG1344" s="56">
        <v>42419</v>
      </c>
      <c r="CH1344" s="56"/>
      <c r="CI1344" s="56"/>
      <c r="CJ1344">
        <v>0</v>
      </c>
      <c r="CK1344">
        <v>0</v>
      </c>
      <c r="CL1344">
        <v>0</v>
      </c>
      <c r="CM1344">
        <v>0</v>
      </c>
      <c r="CN1344">
        <v>0</v>
      </c>
      <c r="CO1344">
        <v>0</v>
      </c>
      <c r="CP1344">
        <v>0.96</v>
      </c>
      <c r="CQ1344" t="s">
        <v>1154</v>
      </c>
      <c r="CR1344" t="s">
        <v>1153</v>
      </c>
      <c r="CS1344" t="s">
        <v>1748</v>
      </c>
      <c r="CT1344" t="s">
        <v>1397</v>
      </c>
      <c r="CU1344" t="s">
        <v>1396</v>
      </c>
      <c r="CV1344" t="s">
        <v>5469</v>
      </c>
      <c r="CW1344" t="s">
        <v>1390</v>
      </c>
      <c r="CX1344" t="s">
        <v>853</v>
      </c>
      <c r="DC1344" t="s">
        <v>1387</v>
      </c>
      <c r="DE1344" t="s">
        <v>1392</v>
      </c>
    </row>
    <row r="1345" spans="1:109" x14ac:dyDescent="0.25">
      <c r="A1345" t="s">
        <v>1025</v>
      </c>
      <c r="B1345">
        <v>2</v>
      </c>
      <c r="C1345" s="56">
        <v>42419</v>
      </c>
      <c r="D1345" t="s">
        <v>1153</v>
      </c>
      <c r="E1345" t="s">
        <v>5470</v>
      </c>
      <c r="G1345" t="s">
        <v>5471</v>
      </c>
      <c r="H1345" t="s">
        <v>1144</v>
      </c>
      <c r="I1345" t="s">
        <v>1144</v>
      </c>
      <c r="J1345" t="s">
        <v>1144</v>
      </c>
      <c r="K1345" t="s">
        <v>1144</v>
      </c>
      <c r="L1345">
        <v>3.08</v>
      </c>
      <c r="M1345">
        <v>7.4</v>
      </c>
      <c r="N1345">
        <v>0</v>
      </c>
      <c r="O1345" s="56">
        <v>0</v>
      </c>
      <c r="P1345" s="56">
        <v>0</v>
      </c>
      <c r="Q1345">
        <v>1</v>
      </c>
      <c r="R1345">
        <v>1</v>
      </c>
      <c r="S1345">
        <v>11</v>
      </c>
      <c r="T1345">
        <v>8</v>
      </c>
      <c r="U1345">
        <v>3</v>
      </c>
      <c r="V1345">
        <v>1</v>
      </c>
      <c r="X1345" t="s">
        <v>7659</v>
      </c>
      <c r="AA1345">
        <v>0</v>
      </c>
      <c r="AB1345">
        <v>0</v>
      </c>
      <c r="AC1345">
        <v>0</v>
      </c>
      <c r="AD1345">
        <v>0</v>
      </c>
      <c r="AE1345">
        <v>0</v>
      </c>
      <c r="AF1345">
        <v>0</v>
      </c>
      <c r="AG1345">
        <v>0</v>
      </c>
      <c r="AJ1345" s="56"/>
      <c r="AK1345" s="56"/>
      <c r="AL1345" s="56"/>
      <c r="AP1345" t="s">
        <v>1155</v>
      </c>
      <c r="AR1345">
        <v>5</v>
      </c>
      <c r="AS1345" t="s">
        <v>1152</v>
      </c>
      <c r="AT1345">
        <v>1</v>
      </c>
      <c r="AV1345">
        <v>7</v>
      </c>
      <c r="AW1345">
        <v>5</v>
      </c>
      <c r="AX1345">
        <v>2</v>
      </c>
      <c r="AY1345" t="s">
        <v>1147</v>
      </c>
      <c r="AZ1345" t="s">
        <v>1147</v>
      </c>
      <c r="BA1345">
        <v>10</v>
      </c>
      <c r="BD1345">
        <v>1000000000</v>
      </c>
      <c r="BE1345">
        <v>9</v>
      </c>
      <c r="BF1345">
        <v>-0.28999999999999998</v>
      </c>
      <c r="BG1345">
        <v>0</v>
      </c>
      <c r="BH1345">
        <v>0</v>
      </c>
      <c r="BI1345">
        <v>0</v>
      </c>
      <c r="BJ1345">
        <v>0</v>
      </c>
      <c r="BK1345">
        <v>0</v>
      </c>
      <c r="BL1345">
        <v>0</v>
      </c>
      <c r="BM1345">
        <v>9</v>
      </c>
      <c r="BN1345">
        <v>-0.28999999999999998</v>
      </c>
      <c r="BO1345">
        <v>0</v>
      </c>
      <c r="BP1345">
        <v>0</v>
      </c>
      <c r="BR1345">
        <v>0</v>
      </c>
      <c r="BS1345">
        <v>2</v>
      </c>
      <c r="BX1345">
        <v>0</v>
      </c>
      <c r="BY1345">
        <v>6.16</v>
      </c>
      <c r="BZ1345">
        <v>0</v>
      </c>
      <c r="CA1345">
        <v>6.12</v>
      </c>
      <c r="CB1345">
        <v>0</v>
      </c>
      <c r="CC1345">
        <v>1</v>
      </c>
      <c r="CD1345" s="56">
        <v>42342</v>
      </c>
      <c r="CE1345" s="56">
        <v>42342</v>
      </c>
      <c r="CF1345" s="56">
        <v>42342</v>
      </c>
      <c r="CG1345" s="56">
        <v>42419</v>
      </c>
      <c r="CH1345" s="56"/>
      <c r="CI1345" s="56"/>
      <c r="CJ1345">
        <v>0.04</v>
      </c>
      <c r="CK1345">
        <v>0</v>
      </c>
      <c r="CL1345">
        <v>0</v>
      </c>
      <c r="CM1345">
        <v>0</v>
      </c>
      <c r="CN1345">
        <v>0</v>
      </c>
      <c r="CO1345">
        <v>0</v>
      </c>
      <c r="CP1345">
        <v>0.96</v>
      </c>
      <c r="CQ1345" t="s">
        <v>1154</v>
      </c>
      <c r="CR1345" t="s">
        <v>1153</v>
      </c>
      <c r="CS1345" t="s">
        <v>1748</v>
      </c>
      <c r="CT1345" t="s">
        <v>1397</v>
      </c>
      <c r="CU1345" t="s">
        <v>1396</v>
      </c>
      <c r="CV1345" t="s">
        <v>5472</v>
      </c>
      <c r="CW1345" t="s">
        <v>1738</v>
      </c>
      <c r="CX1345" t="s">
        <v>853</v>
      </c>
      <c r="DC1345" t="s">
        <v>1387</v>
      </c>
      <c r="DE1345" t="s">
        <v>1392</v>
      </c>
    </row>
    <row r="1346" spans="1:109" x14ac:dyDescent="0.25">
      <c r="A1346" t="s">
        <v>1025</v>
      </c>
      <c r="B1346">
        <v>2</v>
      </c>
      <c r="C1346" s="56">
        <v>42419</v>
      </c>
      <c r="D1346" t="s">
        <v>1153</v>
      </c>
      <c r="E1346" t="s">
        <v>5473</v>
      </c>
      <c r="G1346" t="s">
        <v>5474</v>
      </c>
      <c r="H1346" t="s">
        <v>1144</v>
      </c>
      <c r="I1346" t="s">
        <v>1144</v>
      </c>
      <c r="J1346" t="s">
        <v>1144</v>
      </c>
      <c r="K1346" t="s">
        <v>1144</v>
      </c>
      <c r="L1346">
        <v>33.06</v>
      </c>
      <c r="M1346">
        <v>85.5</v>
      </c>
      <c r="N1346">
        <v>0</v>
      </c>
      <c r="O1346" s="56">
        <v>0</v>
      </c>
      <c r="P1346" s="56">
        <v>0</v>
      </c>
      <c r="Q1346">
        <v>1</v>
      </c>
      <c r="R1346">
        <v>1</v>
      </c>
      <c r="S1346">
        <v>11</v>
      </c>
      <c r="T1346">
        <v>8</v>
      </c>
      <c r="U1346">
        <v>3</v>
      </c>
      <c r="V1346">
        <v>1</v>
      </c>
      <c r="W1346" t="s">
        <v>1156</v>
      </c>
      <c r="X1346" t="s">
        <v>7755</v>
      </c>
      <c r="Y1346">
        <v>0</v>
      </c>
      <c r="AA1346">
        <v>0</v>
      </c>
      <c r="AB1346">
        <v>0</v>
      </c>
      <c r="AC1346">
        <v>0</v>
      </c>
      <c r="AD1346">
        <v>0</v>
      </c>
      <c r="AE1346">
        <v>0</v>
      </c>
      <c r="AF1346">
        <v>0</v>
      </c>
      <c r="AG1346">
        <v>0</v>
      </c>
      <c r="AJ1346" s="56"/>
      <c r="AK1346" s="56"/>
      <c r="AL1346" s="56"/>
      <c r="AP1346" t="s">
        <v>1155</v>
      </c>
      <c r="AS1346" t="s">
        <v>1152</v>
      </c>
      <c r="AT1346">
        <v>1</v>
      </c>
      <c r="AV1346">
        <v>1</v>
      </c>
      <c r="AW1346">
        <v>1</v>
      </c>
      <c r="AX1346">
        <v>0.5</v>
      </c>
      <c r="AY1346" t="s">
        <v>1145</v>
      </c>
      <c r="AZ1346" t="s">
        <v>1145</v>
      </c>
      <c r="BA1346">
        <v>1</v>
      </c>
      <c r="BD1346">
        <v>1000000000</v>
      </c>
      <c r="BE1346">
        <v>1</v>
      </c>
      <c r="BF1346">
        <v>0</v>
      </c>
      <c r="BG1346">
        <v>0</v>
      </c>
      <c r="BH1346">
        <v>0</v>
      </c>
      <c r="BI1346">
        <v>0</v>
      </c>
      <c r="BJ1346">
        <v>0</v>
      </c>
      <c r="BK1346">
        <v>0</v>
      </c>
      <c r="BL1346">
        <v>0</v>
      </c>
      <c r="BM1346">
        <v>1</v>
      </c>
      <c r="BN1346">
        <v>0</v>
      </c>
      <c r="BO1346">
        <v>0</v>
      </c>
      <c r="BP1346">
        <v>0</v>
      </c>
      <c r="BR1346">
        <v>0</v>
      </c>
      <c r="BS1346">
        <v>0</v>
      </c>
      <c r="BX1346">
        <v>0</v>
      </c>
      <c r="BY1346">
        <v>0</v>
      </c>
      <c r="BZ1346">
        <v>0</v>
      </c>
      <c r="CA1346">
        <v>6.92</v>
      </c>
      <c r="CB1346">
        <v>0</v>
      </c>
      <c r="CC1346">
        <v>1</v>
      </c>
      <c r="CD1346" s="56">
        <v>42095</v>
      </c>
      <c r="CE1346" s="56">
        <v>42342</v>
      </c>
      <c r="CF1346" s="56">
        <v>42342</v>
      </c>
      <c r="CG1346" s="56">
        <v>42419</v>
      </c>
      <c r="CH1346" s="56"/>
      <c r="CI1346" s="56"/>
      <c r="CJ1346">
        <v>0</v>
      </c>
      <c r="CK1346">
        <v>0</v>
      </c>
      <c r="CL1346">
        <v>0</v>
      </c>
      <c r="CM1346">
        <v>0</v>
      </c>
      <c r="CN1346">
        <v>0.96</v>
      </c>
      <c r="CO1346">
        <v>0</v>
      </c>
      <c r="CP1346">
        <v>0</v>
      </c>
      <c r="CQ1346" t="s">
        <v>1154</v>
      </c>
      <c r="CR1346" t="s">
        <v>1153</v>
      </c>
      <c r="CS1346" t="s">
        <v>1748</v>
      </c>
      <c r="CT1346" t="s">
        <v>1397</v>
      </c>
      <c r="CU1346" t="s">
        <v>1396</v>
      </c>
      <c r="CV1346" t="s">
        <v>5475</v>
      </c>
      <c r="CW1346" t="s">
        <v>1738</v>
      </c>
      <c r="CX1346" t="s">
        <v>853</v>
      </c>
      <c r="DC1346" t="s">
        <v>1387</v>
      </c>
      <c r="DE1346" t="s">
        <v>1392</v>
      </c>
    </row>
    <row r="1347" spans="1:109" x14ac:dyDescent="0.25">
      <c r="A1347" t="s">
        <v>1025</v>
      </c>
      <c r="B1347">
        <v>2</v>
      </c>
      <c r="C1347" s="56">
        <v>42419</v>
      </c>
      <c r="D1347" t="s">
        <v>1153</v>
      </c>
      <c r="E1347" t="s">
        <v>5476</v>
      </c>
      <c r="G1347" t="s">
        <v>5477</v>
      </c>
      <c r="H1347" t="s">
        <v>1144</v>
      </c>
      <c r="I1347" t="s">
        <v>1144</v>
      </c>
      <c r="J1347" t="s">
        <v>1144</v>
      </c>
      <c r="K1347" t="s">
        <v>1144</v>
      </c>
      <c r="L1347">
        <v>45.61</v>
      </c>
      <c r="M1347">
        <v>114.66</v>
      </c>
      <c r="N1347">
        <v>0</v>
      </c>
      <c r="O1347" s="56">
        <v>0</v>
      </c>
      <c r="P1347" s="56">
        <v>0</v>
      </c>
      <c r="Q1347">
        <v>1</v>
      </c>
      <c r="R1347">
        <v>1</v>
      </c>
      <c r="S1347">
        <v>11</v>
      </c>
      <c r="T1347">
        <v>8</v>
      </c>
      <c r="U1347">
        <v>3</v>
      </c>
      <c r="V1347">
        <v>1</v>
      </c>
      <c r="X1347" t="s">
        <v>7659</v>
      </c>
      <c r="AA1347">
        <v>0</v>
      </c>
      <c r="AB1347">
        <v>0</v>
      </c>
      <c r="AC1347">
        <v>0</v>
      </c>
      <c r="AD1347">
        <v>0</v>
      </c>
      <c r="AE1347">
        <v>0</v>
      </c>
      <c r="AF1347">
        <v>0</v>
      </c>
      <c r="AG1347">
        <v>0</v>
      </c>
      <c r="AJ1347" s="56"/>
      <c r="AK1347" s="56"/>
      <c r="AL1347" s="56"/>
      <c r="AP1347" t="s">
        <v>1155</v>
      </c>
      <c r="AS1347" t="s">
        <v>1152</v>
      </c>
      <c r="AT1347">
        <v>1</v>
      </c>
      <c r="AV1347">
        <v>1</v>
      </c>
      <c r="AW1347">
        <v>1</v>
      </c>
      <c r="AX1347">
        <v>0.5</v>
      </c>
      <c r="AY1347" t="s">
        <v>1147</v>
      </c>
      <c r="AZ1347" t="s">
        <v>1147</v>
      </c>
      <c r="BA1347">
        <v>2</v>
      </c>
      <c r="BD1347">
        <v>1000000000</v>
      </c>
      <c r="BE1347">
        <v>2</v>
      </c>
      <c r="BF1347">
        <v>-1</v>
      </c>
      <c r="BG1347">
        <v>0</v>
      </c>
      <c r="BH1347">
        <v>0</v>
      </c>
      <c r="BI1347">
        <v>0</v>
      </c>
      <c r="BJ1347">
        <v>0</v>
      </c>
      <c r="BK1347">
        <v>0</v>
      </c>
      <c r="BL1347">
        <v>0</v>
      </c>
      <c r="BM1347">
        <v>2</v>
      </c>
      <c r="BN1347">
        <v>-1</v>
      </c>
      <c r="BO1347">
        <v>0</v>
      </c>
      <c r="BP1347">
        <v>0</v>
      </c>
      <c r="BR1347">
        <v>0</v>
      </c>
      <c r="BS1347">
        <v>0</v>
      </c>
      <c r="BX1347">
        <v>0</v>
      </c>
      <c r="BY1347">
        <v>45.61</v>
      </c>
      <c r="BZ1347">
        <v>0</v>
      </c>
      <c r="CA1347">
        <v>6.61</v>
      </c>
      <c r="CB1347">
        <v>0</v>
      </c>
      <c r="CC1347">
        <v>1</v>
      </c>
      <c r="CD1347" s="56">
        <v>42342</v>
      </c>
      <c r="CE1347" s="56">
        <v>42342</v>
      </c>
      <c r="CF1347" s="56">
        <v>42342</v>
      </c>
      <c r="CG1347" s="56">
        <v>42419</v>
      </c>
      <c r="CH1347" s="56"/>
      <c r="CI1347" s="56"/>
      <c r="CJ1347">
        <v>0</v>
      </c>
      <c r="CK1347">
        <v>0</v>
      </c>
      <c r="CL1347">
        <v>0</v>
      </c>
      <c r="CM1347">
        <v>0</v>
      </c>
      <c r="CN1347">
        <v>0</v>
      </c>
      <c r="CO1347">
        <v>0</v>
      </c>
      <c r="CP1347">
        <v>0.96</v>
      </c>
      <c r="CQ1347" t="s">
        <v>1154</v>
      </c>
      <c r="CR1347" t="s">
        <v>1153</v>
      </c>
      <c r="CS1347" t="s">
        <v>1748</v>
      </c>
      <c r="CT1347" t="s">
        <v>1397</v>
      </c>
      <c r="CU1347" t="s">
        <v>1396</v>
      </c>
      <c r="CV1347" t="s">
        <v>5478</v>
      </c>
      <c r="CW1347" t="s">
        <v>1738</v>
      </c>
      <c r="CX1347" t="s">
        <v>853</v>
      </c>
      <c r="DC1347" t="s">
        <v>1387</v>
      </c>
      <c r="DE1347" t="s">
        <v>1392</v>
      </c>
    </row>
    <row r="1348" spans="1:109" x14ac:dyDescent="0.25">
      <c r="A1348" t="s">
        <v>1025</v>
      </c>
      <c r="B1348">
        <v>2</v>
      </c>
      <c r="C1348" s="56">
        <v>42419</v>
      </c>
      <c r="D1348" t="s">
        <v>1153</v>
      </c>
      <c r="E1348" t="s">
        <v>5479</v>
      </c>
      <c r="G1348" t="s">
        <v>5480</v>
      </c>
      <c r="H1348" t="s">
        <v>1144</v>
      </c>
      <c r="I1348" t="s">
        <v>1144</v>
      </c>
      <c r="J1348" t="s">
        <v>1144</v>
      </c>
      <c r="K1348" t="s">
        <v>1144</v>
      </c>
      <c r="L1348">
        <v>41.68</v>
      </c>
      <c r="M1348">
        <v>98.28</v>
      </c>
      <c r="N1348">
        <v>0</v>
      </c>
      <c r="O1348" s="56">
        <v>0</v>
      </c>
      <c r="P1348" s="56">
        <v>0</v>
      </c>
      <c r="Q1348">
        <v>1</v>
      </c>
      <c r="R1348">
        <v>1</v>
      </c>
      <c r="S1348">
        <v>11</v>
      </c>
      <c r="T1348">
        <v>8</v>
      </c>
      <c r="U1348">
        <v>3</v>
      </c>
      <c r="V1348">
        <v>1</v>
      </c>
      <c r="X1348" t="s">
        <v>7757</v>
      </c>
      <c r="AA1348">
        <v>0</v>
      </c>
      <c r="AB1348">
        <v>0</v>
      </c>
      <c r="AC1348">
        <v>0</v>
      </c>
      <c r="AD1348">
        <v>0</v>
      </c>
      <c r="AE1348">
        <v>0</v>
      </c>
      <c r="AF1348">
        <v>0</v>
      </c>
      <c r="AG1348">
        <v>0</v>
      </c>
      <c r="AJ1348" s="56"/>
      <c r="AK1348" s="56"/>
      <c r="AL1348" s="56"/>
      <c r="AP1348" t="s">
        <v>1155</v>
      </c>
      <c r="AR1348">
        <v>2</v>
      </c>
      <c r="AS1348" t="s">
        <v>1152</v>
      </c>
      <c r="AT1348">
        <v>1</v>
      </c>
      <c r="AV1348">
        <v>5</v>
      </c>
      <c r="AW1348">
        <v>3</v>
      </c>
      <c r="AX1348">
        <v>2</v>
      </c>
      <c r="AY1348" t="s">
        <v>1147</v>
      </c>
      <c r="AZ1348" t="s">
        <v>1147</v>
      </c>
      <c r="BA1348">
        <v>8</v>
      </c>
      <c r="BD1348">
        <v>1000000000</v>
      </c>
      <c r="BE1348">
        <v>8</v>
      </c>
      <c r="BF1348">
        <v>-0.6</v>
      </c>
      <c r="BG1348">
        <v>0</v>
      </c>
      <c r="BH1348">
        <v>0</v>
      </c>
      <c r="BI1348">
        <v>0</v>
      </c>
      <c r="BJ1348">
        <v>0</v>
      </c>
      <c r="BK1348">
        <v>0</v>
      </c>
      <c r="BL1348">
        <v>0</v>
      </c>
      <c r="BM1348">
        <v>8</v>
      </c>
      <c r="BN1348">
        <v>-0.6</v>
      </c>
      <c r="BO1348">
        <v>0</v>
      </c>
      <c r="BP1348">
        <v>0</v>
      </c>
      <c r="BR1348">
        <v>0</v>
      </c>
      <c r="BS1348">
        <v>1</v>
      </c>
      <c r="BX1348">
        <v>0</v>
      </c>
      <c r="BY1348">
        <v>125.04</v>
      </c>
      <c r="BZ1348">
        <v>0</v>
      </c>
      <c r="CA1348">
        <v>5.93</v>
      </c>
      <c r="CB1348">
        <v>0</v>
      </c>
      <c r="CC1348">
        <v>1</v>
      </c>
      <c r="CD1348" s="56">
        <v>42341</v>
      </c>
      <c r="CE1348" s="56">
        <v>42342</v>
      </c>
      <c r="CF1348" s="56">
        <v>42342</v>
      </c>
      <c r="CG1348" s="56">
        <v>42419</v>
      </c>
      <c r="CH1348" s="56"/>
      <c r="CI1348" s="56"/>
      <c r="CJ1348">
        <v>0</v>
      </c>
      <c r="CK1348">
        <v>0</v>
      </c>
      <c r="CL1348">
        <v>0</v>
      </c>
      <c r="CM1348">
        <v>0</v>
      </c>
      <c r="CN1348">
        <v>0</v>
      </c>
      <c r="CO1348">
        <v>0</v>
      </c>
      <c r="CP1348">
        <v>0.96</v>
      </c>
      <c r="CQ1348" t="s">
        <v>1154</v>
      </c>
      <c r="CR1348" t="s">
        <v>1153</v>
      </c>
      <c r="CS1348" t="s">
        <v>1748</v>
      </c>
      <c r="CT1348" t="s">
        <v>1397</v>
      </c>
      <c r="CU1348" t="s">
        <v>1396</v>
      </c>
      <c r="CV1348" t="s">
        <v>5481</v>
      </c>
      <c r="CW1348" t="s">
        <v>1738</v>
      </c>
      <c r="CX1348" t="s">
        <v>853</v>
      </c>
      <c r="DC1348" t="s">
        <v>1387</v>
      </c>
      <c r="DE1348" t="s">
        <v>1392</v>
      </c>
    </row>
    <row r="1349" spans="1:109" x14ac:dyDescent="0.25">
      <c r="A1349" t="s">
        <v>1025</v>
      </c>
      <c r="B1349">
        <v>2</v>
      </c>
      <c r="C1349" s="56">
        <v>42419</v>
      </c>
      <c r="D1349" t="s">
        <v>1153</v>
      </c>
      <c r="E1349" t="s">
        <v>5482</v>
      </c>
      <c r="G1349" t="s">
        <v>5483</v>
      </c>
      <c r="H1349" t="s">
        <v>1144</v>
      </c>
      <c r="I1349" t="s">
        <v>1144</v>
      </c>
      <c r="J1349" t="s">
        <v>1144</v>
      </c>
      <c r="K1349" t="s">
        <v>1144</v>
      </c>
      <c r="L1349">
        <v>9.15</v>
      </c>
      <c r="M1349">
        <v>28.85</v>
      </c>
      <c r="N1349">
        <v>0</v>
      </c>
      <c r="O1349" s="56">
        <v>0</v>
      </c>
      <c r="P1349" s="56">
        <v>0</v>
      </c>
      <c r="Q1349">
        <v>1</v>
      </c>
      <c r="R1349">
        <v>1</v>
      </c>
      <c r="S1349">
        <v>11</v>
      </c>
      <c r="T1349">
        <v>8</v>
      </c>
      <c r="U1349">
        <v>3</v>
      </c>
      <c r="V1349">
        <v>1</v>
      </c>
      <c r="W1349" t="s">
        <v>1156</v>
      </c>
      <c r="X1349" t="s">
        <v>7659</v>
      </c>
      <c r="AA1349">
        <v>0</v>
      </c>
      <c r="AB1349">
        <v>0</v>
      </c>
      <c r="AC1349">
        <v>0</v>
      </c>
      <c r="AD1349">
        <v>0</v>
      </c>
      <c r="AE1349">
        <v>0</v>
      </c>
      <c r="AF1349">
        <v>0</v>
      </c>
      <c r="AG1349">
        <v>0</v>
      </c>
      <c r="AJ1349" s="56"/>
      <c r="AK1349" s="56"/>
      <c r="AL1349" s="56"/>
      <c r="AM1349">
        <v>1</v>
      </c>
      <c r="AP1349" t="s">
        <v>1155</v>
      </c>
      <c r="AS1349" t="s">
        <v>1152</v>
      </c>
      <c r="AT1349">
        <v>1</v>
      </c>
      <c r="AV1349">
        <v>2</v>
      </c>
      <c r="AW1349">
        <v>2</v>
      </c>
      <c r="AX1349">
        <v>1</v>
      </c>
      <c r="AY1349" t="s">
        <v>1145</v>
      </c>
      <c r="AZ1349" t="s">
        <v>1145</v>
      </c>
      <c r="BA1349">
        <v>3</v>
      </c>
      <c r="BD1349">
        <v>1000000000</v>
      </c>
      <c r="BE1349">
        <v>2</v>
      </c>
      <c r="BF1349">
        <v>0</v>
      </c>
      <c r="BG1349">
        <v>0</v>
      </c>
      <c r="BH1349">
        <v>0</v>
      </c>
      <c r="BI1349">
        <v>0</v>
      </c>
      <c r="BJ1349">
        <v>0</v>
      </c>
      <c r="BK1349">
        <v>0</v>
      </c>
      <c r="BL1349">
        <v>0</v>
      </c>
      <c r="BM1349">
        <v>2</v>
      </c>
      <c r="BN1349">
        <v>0</v>
      </c>
      <c r="BO1349">
        <v>0</v>
      </c>
      <c r="BP1349">
        <v>0</v>
      </c>
      <c r="BR1349">
        <v>0</v>
      </c>
      <c r="BS1349">
        <v>1</v>
      </c>
      <c r="BX1349">
        <v>0</v>
      </c>
      <c r="BY1349">
        <v>0</v>
      </c>
      <c r="BZ1349">
        <v>0</v>
      </c>
      <c r="CA1349">
        <v>9.39</v>
      </c>
      <c r="CB1349">
        <v>0</v>
      </c>
      <c r="CC1349">
        <v>1</v>
      </c>
      <c r="CD1349" s="56">
        <v>42342</v>
      </c>
      <c r="CE1349" s="56">
        <v>42342</v>
      </c>
      <c r="CF1349" s="56">
        <v>42342</v>
      </c>
      <c r="CG1349" s="56">
        <v>42419</v>
      </c>
      <c r="CH1349" s="56"/>
      <c r="CI1349" s="56"/>
      <c r="CJ1349">
        <v>0.19</v>
      </c>
      <c r="CK1349">
        <v>0</v>
      </c>
      <c r="CL1349">
        <v>0</v>
      </c>
      <c r="CM1349">
        <v>0</v>
      </c>
      <c r="CN1349">
        <v>0.36</v>
      </c>
      <c r="CO1349">
        <v>0</v>
      </c>
      <c r="CP1349">
        <v>0.6</v>
      </c>
      <c r="CQ1349" t="s">
        <v>1154</v>
      </c>
      <c r="CR1349" t="s">
        <v>1153</v>
      </c>
      <c r="CS1349" t="s">
        <v>1748</v>
      </c>
      <c r="CT1349" t="s">
        <v>1397</v>
      </c>
      <c r="CU1349" t="s">
        <v>1396</v>
      </c>
      <c r="CV1349" t="s">
        <v>5484</v>
      </c>
      <c r="CW1349" t="s">
        <v>1738</v>
      </c>
      <c r="CX1349" t="s">
        <v>853</v>
      </c>
      <c r="DC1349" t="s">
        <v>1387</v>
      </c>
      <c r="DE1349" t="s">
        <v>1392</v>
      </c>
    </row>
    <row r="1350" spans="1:109" x14ac:dyDescent="0.25">
      <c r="A1350" t="s">
        <v>1025</v>
      </c>
      <c r="B1350">
        <v>1</v>
      </c>
      <c r="C1350" s="56">
        <v>42419</v>
      </c>
      <c r="D1350" t="s">
        <v>1153</v>
      </c>
      <c r="E1350" t="s">
        <v>5485</v>
      </c>
      <c r="G1350" t="s">
        <v>5486</v>
      </c>
      <c r="H1350" t="s">
        <v>1144</v>
      </c>
      <c r="I1350" t="s">
        <v>1144</v>
      </c>
      <c r="J1350" t="s">
        <v>1144</v>
      </c>
      <c r="K1350" t="s">
        <v>1144</v>
      </c>
      <c r="L1350">
        <v>11.86</v>
      </c>
      <c r="M1350">
        <v>40.450000000000003</v>
      </c>
      <c r="N1350">
        <v>0</v>
      </c>
      <c r="O1350" s="56">
        <v>0</v>
      </c>
      <c r="P1350" s="56">
        <v>0</v>
      </c>
      <c r="Q1350">
        <v>1</v>
      </c>
      <c r="R1350">
        <v>1</v>
      </c>
      <c r="S1350">
        <v>11</v>
      </c>
      <c r="T1350">
        <v>8</v>
      </c>
      <c r="U1350">
        <v>3</v>
      </c>
      <c r="V1350">
        <v>1</v>
      </c>
      <c r="W1350" t="s">
        <v>1156</v>
      </c>
      <c r="X1350" t="s">
        <v>7755</v>
      </c>
      <c r="Y1350">
        <v>2</v>
      </c>
      <c r="AA1350">
        <v>0</v>
      </c>
      <c r="AB1350">
        <v>0</v>
      </c>
      <c r="AC1350">
        <v>0</v>
      </c>
      <c r="AD1350">
        <v>0</v>
      </c>
      <c r="AE1350">
        <v>0</v>
      </c>
      <c r="AF1350">
        <v>0</v>
      </c>
      <c r="AG1350">
        <v>0</v>
      </c>
      <c r="AJ1350" s="56"/>
      <c r="AK1350" s="56"/>
      <c r="AL1350" s="56"/>
      <c r="AP1350" t="s">
        <v>1155</v>
      </c>
      <c r="AS1350" t="s">
        <v>1152</v>
      </c>
      <c r="AT1350">
        <v>1</v>
      </c>
      <c r="AV1350">
        <v>3</v>
      </c>
      <c r="AW1350">
        <v>2</v>
      </c>
      <c r="AX1350">
        <v>1</v>
      </c>
      <c r="AY1350" t="s">
        <v>1145</v>
      </c>
      <c r="AZ1350" t="s">
        <v>1148</v>
      </c>
      <c r="BA1350">
        <v>3</v>
      </c>
      <c r="BD1350">
        <v>1000000000</v>
      </c>
      <c r="BE1350">
        <v>2</v>
      </c>
      <c r="BF1350">
        <v>0.33</v>
      </c>
      <c r="BG1350">
        <v>0</v>
      </c>
      <c r="BH1350">
        <v>0</v>
      </c>
      <c r="BI1350">
        <v>0</v>
      </c>
      <c r="BJ1350">
        <v>0</v>
      </c>
      <c r="BK1350">
        <v>0</v>
      </c>
      <c r="BL1350">
        <v>1</v>
      </c>
      <c r="BM1350">
        <v>3</v>
      </c>
      <c r="BN1350">
        <v>0</v>
      </c>
      <c r="BO1350">
        <v>0</v>
      </c>
      <c r="BP1350">
        <v>0</v>
      </c>
      <c r="BR1350">
        <v>0</v>
      </c>
      <c r="BS1350">
        <v>1</v>
      </c>
      <c r="BX1350">
        <v>0</v>
      </c>
      <c r="BY1350">
        <v>0</v>
      </c>
      <c r="BZ1350">
        <v>0</v>
      </c>
      <c r="CA1350">
        <v>10.52</v>
      </c>
      <c r="CB1350">
        <v>0</v>
      </c>
      <c r="CC1350">
        <v>1</v>
      </c>
      <c r="CD1350" s="56">
        <v>42095</v>
      </c>
      <c r="CE1350" s="56">
        <v>42342</v>
      </c>
      <c r="CF1350" s="56">
        <v>42342</v>
      </c>
      <c r="CG1350" s="56">
        <v>42419</v>
      </c>
      <c r="CH1350" s="56"/>
      <c r="CI1350" s="56"/>
      <c r="CJ1350">
        <v>0.18</v>
      </c>
      <c r="CK1350">
        <v>0</v>
      </c>
      <c r="CL1350">
        <v>0</v>
      </c>
      <c r="CM1350">
        <v>0</v>
      </c>
      <c r="CN1350">
        <v>0.77</v>
      </c>
      <c r="CO1350">
        <v>0.18</v>
      </c>
      <c r="CP1350">
        <v>0</v>
      </c>
      <c r="CQ1350" t="s">
        <v>1154</v>
      </c>
      <c r="CR1350" t="s">
        <v>1153</v>
      </c>
      <c r="CS1350" t="s">
        <v>1725</v>
      </c>
      <c r="CT1350" t="s">
        <v>1397</v>
      </c>
      <c r="CU1350" t="s">
        <v>1396</v>
      </c>
      <c r="CV1350" t="s">
        <v>5487</v>
      </c>
      <c r="CW1350" t="s">
        <v>1727</v>
      </c>
      <c r="CX1350" t="s">
        <v>853</v>
      </c>
      <c r="DC1350" t="s">
        <v>1387</v>
      </c>
      <c r="DE1350" t="s">
        <v>1728</v>
      </c>
    </row>
    <row r="1351" spans="1:109" x14ac:dyDescent="0.25">
      <c r="A1351" t="s">
        <v>1025</v>
      </c>
      <c r="B1351">
        <v>2</v>
      </c>
      <c r="C1351" s="56">
        <v>42419</v>
      </c>
      <c r="D1351" t="s">
        <v>1153</v>
      </c>
      <c r="E1351" t="s">
        <v>5488</v>
      </c>
      <c r="G1351" t="s">
        <v>5489</v>
      </c>
      <c r="H1351" t="s">
        <v>1144</v>
      </c>
      <c r="I1351" t="s">
        <v>1144</v>
      </c>
      <c r="J1351" t="s">
        <v>1144</v>
      </c>
      <c r="K1351" t="s">
        <v>1144</v>
      </c>
      <c r="L1351">
        <v>2.2799999999999998</v>
      </c>
      <c r="M1351">
        <v>6.09</v>
      </c>
      <c r="N1351">
        <v>0</v>
      </c>
      <c r="O1351" s="56">
        <v>0</v>
      </c>
      <c r="P1351" s="56">
        <v>0</v>
      </c>
      <c r="Q1351">
        <v>1</v>
      </c>
      <c r="R1351">
        <v>1</v>
      </c>
      <c r="S1351">
        <v>11</v>
      </c>
      <c r="T1351">
        <v>8</v>
      </c>
      <c r="U1351">
        <v>3</v>
      </c>
      <c r="V1351">
        <v>1</v>
      </c>
      <c r="X1351" t="s">
        <v>7755</v>
      </c>
      <c r="AA1351">
        <v>0</v>
      </c>
      <c r="AB1351">
        <v>0</v>
      </c>
      <c r="AC1351">
        <v>0</v>
      </c>
      <c r="AD1351">
        <v>0</v>
      </c>
      <c r="AE1351">
        <v>0</v>
      </c>
      <c r="AF1351">
        <v>0</v>
      </c>
      <c r="AG1351">
        <v>0</v>
      </c>
      <c r="AJ1351" s="56"/>
      <c r="AK1351" s="56"/>
      <c r="AL1351" s="56"/>
      <c r="AM1351">
        <v>1</v>
      </c>
      <c r="AP1351" t="s">
        <v>1155</v>
      </c>
      <c r="AS1351" t="s">
        <v>1152</v>
      </c>
      <c r="AT1351">
        <v>1</v>
      </c>
      <c r="AV1351">
        <v>2</v>
      </c>
      <c r="AW1351">
        <v>2</v>
      </c>
      <c r="AX1351">
        <v>1</v>
      </c>
      <c r="AY1351" t="s">
        <v>1147</v>
      </c>
      <c r="AZ1351" t="s">
        <v>1147</v>
      </c>
      <c r="BA1351">
        <v>2</v>
      </c>
      <c r="BD1351">
        <v>1000000000</v>
      </c>
      <c r="BE1351">
        <v>4</v>
      </c>
      <c r="BF1351">
        <v>-1</v>
      </c>
      <c r="BG1351">
        <v>0</v>
      </c>
      <c r="BH1351">
        <v>0</v>
      </c>
      <c r="BI1351">
        <v>0</v>
      </c>
      <c r="BJ1351">
        <v>0</v>
      </c>
      <c r="BK1351">
        <v>0</v>
      </c>
      <c r="BL1351">
        <v>0</v>
      </c>
      <c r="BM1351">
        <v>4</v>
      </c>
      <c r="BN1351">
        <v>-1</v>
      </c>
      <c r="BO1351">
        <v>0</v>
      </c>
      <c r="BP1351">
        <v>0</v>
      </c>
      <c r="BR1351">
        <v>0</v>
      </c>
      <c r="BS1351">
        <v>1</v>
      </c>
      <c r="BX1351">
        <v>0</v>
      </c>
      <c r="BY1351">
        <v>4.5599999999999996</v>
      </c>
      <c r="BZ1351">
        <v>0</v>
      </c>
      <c r="CA1351">
        <v>7.29</v>
      </c>
      <c r="CB1351">
        <v>0</v>
      </c>
      <c r="CC1351">
        <v>1</v>
      </c>
      <c r="CD1351" s="56">
        <v>42095</v>
      </c>
      <c r="CE1351" s="56">
        <v>42342</v>
      </c>
      <c r="CF1351" s="56">
        <v>42342</v>
      </c>
      <c r="CG1351" s="56">
        <v>42419</v>
      </c>
      <c r="CH1351" s="56"/>
      <c r="CI1351" s="56"/>
      <c r="CJ1351">
        <v>0</v>
      </c>
      <c r="CK1351">
        <v>0</v>
      </c>
      <c r="CL1351">
        <v>0</v>
      </c>
      <c r="CM1351">
        <v>0</v>
      </c>
      <c r="CN1351">
        <v>0</v>
      </c>
      <c r="CO1351">
        <v>0</v>
      </c>
      <c r="CP1351">
        <v>0.96</v>
      </c>
      <c r="CQ1351" t="s">
        <v>1154</v>
      </c>
      <c r="CR1351" t="s">
        <v>1153</v>
      </c>
      <c r="CS1351" t="s">
        <v>1748</v>
      </c>
      <c r="CT1351" t="s">
        <v>1397</v>
      </c>
      <c r="CU1351" t="s">
        <v>1396</v>
      </c>
      <c r="CV1351" t="s">
        <v>5490</v>
      </c>
      <c r="CW1351" t="s">
        <v>1738</v>
      </c>
      <c r="CX1351" t="s">
        <v>853</v>
      </c>
      <c r="DC1351" t="s">
        <v>1387</v>
      </c>
      <c r="DE1351" t="s">
        <v>1392</v>
      </c>
    </row>
    <row r="1352" spans="1:109" x14ac:dyDescent="0.25">
      <c r="A1352" t="s">
        <v>1025</v>
      </c>
      <c r="B1352">
        <v>6</v>
      </c>
      <c r="C1352" s="56">
        <v>42419</v>
      </c>
      <c r="D1352" t="s">
        <v>1153</v>
      </c>
      <c r="E1352" t="s">
        <v>5491</v>
      </c>
      <c r="G1352" t="s">
        <v>5492</v>
      </c>
      <c r="H1352" t="s">
        <v>1144</v>
      </c>
      <c r="I1352" t="s">
        <v>1144</v>
      </c>
      <c r="J1352" t="s">
        <v>1144</v>
      </c>
      <c r="K1352" t="s">
        <v>1144</v>
      </c>
      <c r="L1352">
        <v>50.61</v>
      </c>
      <c r="M1352">
        <v>91</v>
      </c>
      <c r="N1352">
        <v>0</v>
      </c>
      <c r="O1352" s="56">
        <v>0</v>
      </c>
      <c r="P1352" s="56">
        <v>0</v>
      </c>
      <c r="Q1352">
        <v>1</v>
      </c>
      <c r="R1352">
        <v>1</v>
      </c>
      <c r="S1352">
        <v>11</v>
      </c>
      <c r="T1352">
        <v>8</v>
      </c>
      <c r="U1352">
        <v>3</v>
      </c>
      <c r="V1352">
        <v>1</v>
      </c>
      <c r="X1352" t="s">
        <v>7755</v>
      </c>
      <c r="AA1352">
        <v>0</v>
      </c>
      <c r="AB1352">
        <v>0</v>
      </c>
      <c r="AC1352">
        <v>0</v>
      </c>
      <c r="AD1352">
        <v>0</v>
      </c>
      <c r="AE1352">
        <v>0</v>
      </c>
      <c r="AF1352">
        <v>0</v>
      </c>
      <c r="AG1352">
        <v>0</v>
      </c>
      <c r="AJ1352" s="56"/>
      <c r="AK1352" s="56"/>
      <c r="AL1352" s="56"/>
      <c r="AP1352" t="s">
        <v>1155</v>
      </c>
      <c r="AS1352" t="s">
        <v>1152</v>
      </c>
      <c r="AT1352">
        <v>1</v>
      </c>
      <c r="AV1352">
        <v>0</v>
      </c>
      <c r="AW1352">
        <v>0</v>
      </c>
      <c r="AX1352">
        <v>0</v>
      </c>
      <c r="AY1352" t="s">
        <v>1388</v>
      </c>
      <c r="AZ1352" t="s">
        <v>1388</v>
      </c>
      <c r="BA1352">
        <v>0</v>
      </c>
      <c r="BD1352">
        <v>1000000000</v>
      </c>
      <c r="BE1352">
        <v>0</v>
      </c>
      <c r="BF1352">
        <v>0</v>
      </c>
      <c r="BG1352">
        <v>0</v>
      </c>
      <c r="BH1352">
        <v>0</v>
      </c>
      <c r="BI1352">
        <v>0</v>
      </c>
      <c r="BJ1352">
        <v>0</v>
      </c>
      <c r="BK1352">
        <v>0</v>
      </c>
      <c r="BL1352">
        <v>0</v>
      </c>
      <c r="BM1352">
        <v>0</v>
      </c>
      <c r="BN1352">
        <v>0</v>
      </c>
      <c r="BO1352">
        <v>0</v>
      </c>
      <c r="BP1352">
        <v>0</v>
      </c>
      <c r="BR1352">
        <v>0</v>
      </c>
      <c r="BS1352">
        <v>0</v>
      </c>
      <c r="BX1352">
        <v>0</v>
      </c>
      <c r="BY1352">
        <v>0</v>
      </c>
      <c r="BZ1352">
        <v>0</v>
      </c>
      <c r="CA1352">
        <v>0</v>
      </c>
      <c r="CB1352">
        <v>0</v>
      </c>
      <c r="CC1352">
        <v>1</v>
      </c>
      <c r="CD1352" s="56">
        <v>42095</v>
      </c>
      <c r="CE1352" s="56">
        <v>42342</v>
      </c>
      <c r="CF1352" s="56">
        <v>42342</v>
      </c>
      <c r="CG1352" s="56">
        <v>42419</v>
      </c>
      <c r="CH1352" s="56"/>
      <c r="CI1352" s="56"/>
      <c r="CJ1352">
        <v>1</v>
      </c>
      <c r="CK1352">
        <v>0</v>
      </c>
      <c r="CL1352">
        <v>0.97</v>
      </c>
      <c r="CM1352">
        <v>0</v>
      </c>
      <c r="CN1352">
        <v>0</v>
      </c>
      <c r="CO1352">
        <v>0</v>
      </c>
      <c r="CP1352">
        <v>0</v>
      </c>
      <c r="CQ1352" t="s">
        <v>1154</v>
      </c>
      <c r="CR1352" t="s">
        <v>1153</v>
      </c>
      <c r="CS1352" t="s">
        <v>1395</v>
      </c>
      <c r="CT1352" t="s">
        <v>1397</v>
      </c>
      <c r="CU1352" t="s">
        <v>1396</v>
      </c>
      <c r="CV1352" t="s">
        <v>5493</v>
      </c>
      <c r="CW1352" t="s">
        <v>1157</v>
      </c>
      <c r="CX1352" t="s">
        <v>853</v>
      </c>
      <c r="DC1352" t="s">
        <v>1158</v>
      </c>
      <c r="DE1352" t="s">
        <v>1392</v>
      </c>
    </row>
    <row r="1353" spans="1:109" x14ac:dyDescent="0.25">
      <c r="A1353" t="s">
        <v>1025</v>
      </c>
      <c r="B1353">
        <v>6</v>
      </c>
      <c r="C1353" s="56">
        <v>42419</v>
      </c>
      <c r="D1353" t="s">
        <v>1153</v>
      </c>
      <c r="E1353" t="s">
        <v>5494</v>
      </c>
      <c r="G1353" t="s">
        <v>5495</v>
      </c>
      <c r="H1353" t="s">
        <v>1144</v>
      </c>
      <c r="I1353" t="s">
        <v>1144</v>
      </c>
      <c r="J1353" t="s">
        <v>1144</v>
      </c>
      <c r="K1353" t="s">
        <v>1144</v>
      </c>
      <c r="L1353">
        <v>115.91</v>
      </c>
      <c r="M1353">
        <v>246.1</v>
      </c>
      <c r="N1353">
        <v>0</v>
      </c>
      <c r="O1353" s="56">
        <v>0</v>
      </c>
      <c r="P1353" s="56">
        <v>0</v>
      </c>
      <c r="Q1353">
        <v>1</v>
      </c>
      <c r="R1353">
        <v>1</v>
      </c>
      <c r="S1353">
        <v>11</v>
      </c>
      <c r="T1353">
        <v>8</v>
      </c>
      <c r="U1353">
        <v>3</v>
      </c>
      <c r="V1353">
        <v>1</v>
      </c>
      <c r="X1353" t="s">
        <v>7767</v>
      </c>
      <c r="AA1353">
        <v>0</v>
      </c>
      <c r="AB1353">
        <v>0</v>
      </c>
      <c r="AC1353">
        <v>0</v>
      </c>
      <c r="AD1353">
        <v>0</v>
      </c>
      <c r="AE1353">
        <v>0</v>
      </c>
      <c r="AF1353">
        <v>2</v>
      </c>
      <c r="AG1353">
        <v>0</v>
      </c>
      <c r="AJ1353" s="56"/>
      <c r="AK1353" s="56"/>
      <c r="AL1353" s="56"/>
      <c r="AP1353" t="s">
        <v>1155</v>
      </c>
      <c r="AS1353" t="s">
        <v>1152</v>
      </c>
      <c r="AT1353">
        <v>1</v>
      </c>
      <c r="AV1353">
        <v>5</v>
      </c>
      <c r="AW1353">
        <v>3</v>
      </c>
      <c r="AX1353">
        <v>2</v>
      </c>
      <c r="AY1353" t="s">
        <v>1147</v>
      </c>
      <c r="AZ1353" t="s">
        <v>1147</v>
      </c>
      <c r="BA1353">
        <v>3</v>
      </c>
      <c r="BD1353">
        <v>1000000000</v>
      </c>
      <c r="BE1353">
        <v>6</v>
      </c>
      <c r="BF1353">
        <v>-0.2</v>
      </c>
      <c r="BG1353">
        <v>0</v>
      </c>
      <c r="BH1353">
        <v>0</v>
      </c>
      <c r="BI1353">
        <v>0</v>
      </c>
      <c r="BJ1353">
        <v>0</v>
      </c>
      <c r="BK1353">
        <v>0</v>
      </c>
      <c r="BL1353">
        <v>0</v>
      </c>
      <c r="BM1353">
        <v>6</v>
      </c>
      <c r="BN1353">
        <v>-0.2</v>
      </c>
      <c r="BO1353">
        <v>0</v>
      </c>
      <c r="BP1353">
        <v>0</v>
      </c>
      <c r="BR1353">
        <v>0</v>
      </c>
      <c r="BS1353">
        <v>1</v>
      </c>
      <c r="BX1353">
        <v>0</v>
      </c>
      <c r="BY1353">
        <v>115.91</v>
      </c>
      <c r="BZ1353">
        <v>0</v>
      </c>
      <c r="CA1353">
        <v>4.9000000000000004</v>
      </c>
      <c r="CB1353">
        <v>0</v>
      </c>
      <c r="CC1353">
        <v>1</v>
      </c>
      <c r="CD1353" s="56">
        <v>42174</v>
      </c>
      <c r="CE1353" s="56">
        <v>42342</v>
      </c>
      <c r="CF1353" s="56">
        <v>42342</v>
      </c>
      <c r="CG1353" s="56">
        <v>42419</v>
      </c>
      <c r="CH1353" s="56"/>
      <c r="CI1353" s="56"/>
      <c r="CJ1353">
        <v>0.18</v>
      </c>
      <c r="CK1353">
        <v>0</v>
      </c>
      <c r="CL1353">
        <v>0.03</v>
      </c>
      <c r="CM1353">
        <v>0</v>
      </c>
      <c r="CN1353">
        <v>0</v>
      </c>
      <c r="CO1353">
        <v>0</v>
      </c>
      <c r="CP1353">
        <v>0.95</v>
      </c>
      <c r="CQ1353" t="s">
        <v>1154</v>
      </c>
      <c r="CR1353" t="s">
        <v>1153</v>
      </c>
      <c r="CS1353" t="s">
        <v>1395</v>
      </c>
      <c r="CT1353" t="s">
        <v>1397</v>
      </c>
      <c r="CU1353" t="s">
        <v>1396</v>
      </c>
      <c r="CV1353" t="s">
        <v>5496</v>
      </c>
      <c r="CW1353" t="s">
        <v>5421</v>
      </c>
      <c r="CX1353" t="s">
        <v>853</v>
      </c>
      <c r="DC1353" t="s">
        <v>1393</v>
      </c>
      <c r="DE1353" t="s">
        <v>1392</v>
      </c>
    </row>
    <row r="1354" spans="1:109" x14ac:dyDescent="0.25">
      <c r="A1354" t="s">
        <v>1025</v>
      </c>
      <c r="B1354">
        <v>6</v>
      </c>
      <c r="C1354" s="56">
        <v>42419</v>
      </c>
      <c r="D1354" t="s">
        <v>1153</v>
      </c>
      <c r="E1354" t="s">
        <v>5497</v>
      </c>
      <c r="G1354" t="s">
        <v>5498</v>
      </c>
      <c r="H1354" t="s">
        <v>1144</v>
      </c>
      <c r="I1354" t="s">
        <v>1144</v>
      </c>
      <c r="J1354" t="s">
        <v>1144</v>
      </c>
      <c r="K1354" t="s">
        <v>1144</v>
      </c>
      <c r="L1354">
        <v>121.11</v>
      </c>
      <c r="M1354">
        <v>257.60000000000002</v>
      </c>
      <c r="N1354">
        <v>0</v>
      </c>
      <c r="O1354" s="56">
        <v>0</v>
      </c>
      <c r="P1354" s="56">
        <v>0</v>
      </c>
      <c r="Q1354">
        <v>1</v>
      </c>
      <c r="R1354">
        <v>1</v>
      </c>
      <c r="S1354">
        <v>11</v>
      </c>
      <c r="T1354">
        <v>8</v>
      </c>
      <c r="U1354">
        <v>3</v>
      </c>
      <c r="V1354">
        <v>1</v>
      </c>
      <c r="X1354" t="s">
        <v>7767</v>
      </c>
      <c r="AA1354">
        <v>0</v>
      </c>
      <c r="AB1354">
        <v>0</v>
      </c>
      <c r="AC1354">
        <v>0</v>
      </c>
      <c r="AD1354">
        <v>0</v>
      </c>
      <c r="AE1354">
        <v>0</v>
      </c>
      <c r="AF1354">
        <v>2</v>
      </c>
      <c r="AG1354">
        <v>0</v>
      </c>
      <c r="AJ1354" s="56"/>
      <c r="AK1354" s="56"/>
      <c r="AL1354" s="56"/>
      <c r="AP1354" t="s">
        <v>1155</v>
      </c>
      <c r="AS1354" t="s">
        <v>1152</v>
      </c>
      <c r="AT1354">
        <v>1</v>
      </c>
      <c r="AV1354">
        <v>5</v>
      </c>
      <c r="AW1354">
        <v>3</v>
      </c>
      <c r="AX1354">
        <v>2</v>
      </c>
      <c r="AY1354" t="s">
        <v>1147</v>
      </c>
      <c r="AZ1354" t="s">
        <v>1147</v>
      </c>
      <c r="BA1354">
        <v>3</v>
      </c>
      <c r="BD1354">
        <v>1000000000</v>
      </c>
      <c r="BE1354">
        <v>7</v>
      </c>
      <c r="BF1354">
        <v>-0.4</v>
      </c>
      <c r="BG1354">
        <v>0</v>
      </c>
      <c r="BH1354">
        <v>0</v>
      </c>
      <c r="BI1354">
        <v>0</v>
      </c>
      <c r="BJ1354">
        <v>0</v>
      </c>
      <c r="BK1354">
        <v>0</v>
      </c>
      <c r="BL1354">
        <v>0</v>
      </c>
      <c r="BM1354">
        <v>7</v>
      </c>
      <c r="BN1354">
        <v>-0.4</v>
      </c>
      <c r="BO1354">
        <v>0</v>
      </c>
      <c r="BP1354">
        <v>0</v>
      </c>
      <c r="BR1354">
        <v>0</v>
      </c>
      <c r="BS1354">
        <v>1</v>
      </c>
      <c r="BX1354">
        <v>0</v>
      </c>
      <c r="BY1354">
        <v>242.22</v>
      </c>
      <c r="BZ1354">
        <v>0</v>
      </c>
      <c r="CA1354">
        <v>4.92</v>
      </c>
      <c r="CB1354">
        <v>0</v>
      </c>
      <c r="CC1354">
        <v>1</v>
      </c>
      <c r="CD1354" s="56">
        <v>42174</v>
      </c>
      <c r="CE1354" s="56">
        <v>42342</v>
      </c>
      <c r="CF1354" s="56">
        <v>42342</v>
      </c>
      <c r="CG1354" s="56">
        <v>42419</v>
      </c>
      <c r="CH1354" s="56"/>
      <c r="CI1354" s="56"/>
      <c r="CJ1354">
        <v>0.36</v>
      </c>
      <c r="CK1354">
        <v>0</v>
      </c>
      <c r="CL1354">
        <v>0.03</v>
      </c>
      <c r="CM1354">
        <v>0.06</v>
      </c>
      <c r="CN1354">
        <v>0.42</v>
      </c>
      <c r="CO1354">
        <v>0.42</v>
      </c>
      <c r="CP1354">
        <v>0.05</v>
      </c>
      <c r="CQ1354" t="s">
        <v>1154</v>
      </c>
      <c r="CR1354" t="s">
        <v>1153</v>
      </c>
      <c r="CS1354" t="s">
        <v>1395</v>
      </c>
      <c r="CT1354" t="s">
        <v>1397</v>
      </c>
      <c r="CU1354" t="s">
        <v>1396</v>
      </c>
      <c r="CV1354" t="s">
        <v>5499</v>
      </c>
      <c r="CW1354" t="s">
        <v>5421</v>
      </c>
      <c r="CX1354" t="s">
        <v>853</v>
      </c>
      <c r="DC1354" t="s">
        <v>1393</v>
      </c>
      <c r="DE1354" t="s">
        <v>1392</v>
      </c>
    </row>
    <row r="1355" spans="1:109" x14ac:dyDescent="0.25">
      <c r="A1355" t="s">
        <v>1025</v>
      </c>
      <c r="B1355">
        <v>6</v>
      </c>
      <c r="C1355" s="56">
        <v>42419</v>
      </c>
      <c r="D1355" t="s">
        <v>1153</v>
      </c>
      <c r="E1355" t="s">
        <v>1656</v>
      </c>
      <c r="G1355" t="s">
        <v>5500</v>
      </c>
      <c r="H1355" t="s">
        <v>1144</v>
      </c>
      <c r="I1355" t="s">
        <v>1144</v>
      </c>
      <c r="J1355" t="s">
        <v>1144</v>
      </c>
      <c r="K1355" t="s">
        <v>1144</v>
      </c>
      <c r="L1355">
        <v>128.80000000000001</v>
      </c>
      <c r="M1355">
        <v>235</v>
      </c>
      <c r="N1355">
        <v>0</v>
      </c>
      <c r="O1355" s="56">
        <v>0</v>
      </c>
      <c r="P1355" s="56">
        <v>0</v>
      </c>
      <c r="Q1355">
        <v>1</v>
      </c>
      <c r="R1355">
        <v>1</v>
      </c>
      <c r="S1355">
        <v>11</v>
      </c>
      <c r="T1355">
        <v>8</v>
      </c>
      <c r="U1355">
        <v>3</v>
      </c>
      <c r="V1355">
        <v>1</v>
      </c>
      <c r="W1355" t="s">
        <v>1156</v>
      </c>
      <c r="X1355" t="s">
        <v>7767</v>
      </c>
      <c r="Y1355">
        <v>8</v>
      </c>
      <c r="AA1355">
        <v>0</v>
      </c>
      <c r="AB1355">
        <v>0</v>
      </c>
      <c r="AC1355">
        <v>0</v>
      </c>
      <c r="AD1355">
        <v>0</v>
      </c>
      <c r="AE1355">
        <v>0</v>
      </c>
      <c r="AF1355">
        <v>2</v>
      </c>
      <c r="AG1355">
        <v>0</v>
      </c>
      <c r="AJ1355" s="56"/>
      <c r="AK1355" s="56"/>
      <c r="AL1355" s="56"/>
      <c r="AP1355" t="s">
        <v>1155</v>
      </c>
      <c r="AS1355" t="s">
        <v>1152</v>
      </c>
      <c r="AT1355">
        <v>1</v>
      </c>
      <c r="AV1355">
        <v>6</v>
      </c>
      <c r="AW1355">
        <v>4</v>
      </c>
      <c r="AX1355">
        <v>2</v>
      </c>
      <c r="AY1355" t="s">
        <v>1148</v>
      </c>
      <c r="AZ1355" t="s">
        <v>1147</v>
      </c>
      <c r="BA1355">
        <v>4</v>
      </c>
      <c r="BD1355">
        <v>1000000000</v>
      </c>
      <c r="BE1355">
        <v>5</v>
      </c>
      <c r="BF1355">
        <v>0.17</v>
      </c>
      <c r="BG1355">
        <v>4</v>
      </c>
      <c r="BH1355">
        <v>0</v>
      </c>
      <c r="BI1355">
        <v>0</v>
      </c>
      <c r="BJ1355">
        <v>0</v>
      </c>
      <c r="BK1355">
        <v>0</v>
      </c>
      <c r="BL1355">
        <v>0</v>
      </c>
      <c r="BM1355">
        <v>9</v>
      </c>
      <c r="BN1355">
        <v>-0.5</v>
      </c>
      <c r="BO1355">
        <v>0</v>
      </c>
      <c r="BP1355">
        <v>0</v>
      </c>
      <c r="BR1355">
        <v>0</v>
      </c>
      <c r="BS1355">
        <v>2</v>
      </c>
      <c r="BX1355">
        <v>0</v>
      </c>
      <c r="BY1355">
        <v>0</v>
      </c>
      <c r="BZ1355">
        <v>0</v>
      </c>
      <c r="CA1355">
        <v>3.6</v>
      </c>
      <c r="CB1355">
        <v>0</v>
      </c>
      <c r="CC1355">
        <v>1</v>
      </c>
      <c r="CD1355" s="56">
        <v>42174</v>
      </c>
      <c r="CE1355" s="56">
        <v>42342</v>
      </c>
      <c r="CF1355" s="56">
        <v>42342</v>
      </c>
      <c r="CG1355" s="56">
        <v>42419</v>
      </c>
      <c r="CH1355" s="56"/>
      <c r="CI1355" s="56"/>
      <c r="CJ1355">
        <v>0.23</v>
      </c>
      <c r="CK1355">
        <v>4</v>
      </c>
      <c r="CL1355">
        <v>0.03</v>
      </c>
      <c r="CM1355">
        <v>0</v>
      </c>
      <c r="CN1355">
        <v>0.91</v>
      </c>
      <c r="CO1355">
        <v>0.04</v>
      </c>
      <c r="CP1355">
        <v>0</v>
      </c>
      <c r="CQ1355" t="s">
        <v>1154</v>
      </c>
      <c r="CR1355" t="s">
        <v>1153</v>
      </c>
      <c r="CS1355" t="s">
        <v>1395</v>
      </c>
      <c r="CT1355" t="s">
        <v>1397</v>
      </c>
      <c r="CU1355" t="s">
        <v>1396</v>
      </c>
      <c r="CV1355" t="s">
        <v>5501</v>
      </c>
      <c r="CW1355" t="s">
        <v>5421</v>
      </c>
      <c r="CX1355" t="s">
        <v>853</v>
      </c>
      <c r="DC1355" t="s">
        <v>1393</v>
      </c>
      <c r="DE1355" t="s">
        <v>1392</v>
      </c>
    </row>
    <row r="1356" spans="1:109" x14ac:dyDescent="0.25">
      <c r="A1356" t="s">
        <v>1025</v>
      </c>
      <c r="B1356">
        <v>1</v>
      </c>
      <c r="C1356" s="56">
        <v>42419</v>
      </c>
      <c r="D1356" t="s">
        <v>1153</v>
      </c>
      <c r="E1356" t="s">
        <v>5502</v>
      </c>
      <c r="G1356" t="s">
        <v>5503</v>
      </c>
      <c r="H1356" t="s">
        <v>1144</v>
      </c>
      <c r="I1356" t="s">
        <v>1144</v>
      </c>
      <c r="J1356" t="s">
        <v>1144</v>
      </c>
      <c r="K1356" t="s">
        <v>1144</v>
      </c>
      <c r="L1356">
        <v>7.5</v>
      </c>
      <c r="M1356">
        <v>15.17</v>
      </c>
      <c r="N1356">
        <v>0</v>
      </c>
      <c r="O1356" s="56">
        <v>0</v>
      </c>
      <c r="P1356" s="56">
        <v>0</v>
      </c>
      <c r="Q1356">
        <v>1</v>
      </c>
      <c r="R1356">
        <v>1</v>
      </c>
      <c r="S1356">
        <v>11</v>
      </c>
      <c r="T1356">
        <v>8</v>
      </c>
      <c r="U1356">
        <v>3</v>
      </c>
      <c r="V1356">
        <v>1</v>
      </c>
      <c r="X1356" t="s">
        <v>7716</v>
      </c>
      <c r="AA1356">
        <v>0</v>
      </c>
      <c r="AB1356">
        <v>0</v>
      </c>
      <c r="AC1356">
        <v>0</v>
      </c>
      <c r="AD1356">
        <v>0</v>
      </c>
      <c r="AE1356">
        <v>0</v>
      </c>
      <c r="AF1356">
        <v>0</v>
      </c>
      <c r="AG1356">
        <v>0</v>
      </c>
      <c r="AJ1356" s="56"/>
      <c r="AK1356" s="56"/>
      <c r="AL1356" s="56"/>
      <c r="AP1356" t="s">
        <v>1155</v>
      </c>
      <c r="AR1356">
        <v>5</v>
      </c>
      <c r="AS1356" t="s">
        <v>1152</v>
      </c>
      <c r="AT1356">
        <v>1</v>
      </c>
      <c r="AV1356">
        <v>12</v>
      </c>
      <c r="AW1356">
        <v>8</v>
      </c>
      <c r="AX1356">
        <v>4</v>
      </c>
      <c r="AY1356" t="s">
        <v>1147</v>
      </c>
      <c r="AZ1356" t="s">
        <v>1147</v>
      </c>
      <c r="BA1356">
        <v>18</v>
      </c>
      <c r="BD1356">
        <v>1000000000</v>
      </c>
      <c r="BE1356">
        <v>17</v>
      </c>
      <c r="BF1356">
        <v>-0.42</v>
      </c>
      <c r="BG1356">
        <v>0</v>
      </c>
      <c r="BH1356">
        <v>0</v>
      </c>
      <c r="BI1356">
        <v>0</v>
      </c>
      <c r="BJ1356">
        <v>0</v>
      </c>
      <c r="BK1356">
        <v>0</v>
      </c>
      <c r="BL1356">
        <v>0</v>
      </c>
      <c r="BM1356">
        <v>17</v>
      </c>
      <c r="BN1356">
        <v>-0.42</v>
      </c>
      <c r="BO1356">
        <v>0</v>
      </c>
      <c r="BP1356">
        <v>0</v>
      </c>
      <c r="BR1356">
        <v>0</v>
      </c>
      <c r="BS1356">
        <v>3</v>
      </c>
      <c r="BX1356">
        <v>0</v>
      </c>
      <c r="BY1356">
        <v>37.5</v>
      </c>
      <c r="BZ1356">
        <v>0</v>
      </c>
      <c r="CA1356">
        <v>4.46</v>
      </c>
      <c r="CB1356">
        <v>0</v>
      </c>
      <c r="CC1356">
        <v>1</v>
      </c>
      <c r="CD1356" s="56">
        <v>42284</v>
      </c>
      <c r="CE1356" s="56">
        <v>42342</v>
      </c>
      <c r="CF1356" s="56">
        <v>42342</v>
      </c>
      <c r="CG1356" s="56">
        <v>42419</v>
      </c>
      <c r="CH1356" s="56"/>
      <c r="CI1356" s="56"/>
      <c r="CJ1356">
        <v>0.03</v>
      </c>
      <c r="CK1356">
        <v>0</v>
      </c>
      <c r="CL1356">
        <v>0</v>
      </c>
      <c r="CM1356">
        <v>0</v>
      </c>
      <c r="CN1356">
        <v>0</v>
      </c>
      <c r="CO1356">
        <v>0</v>
      </c>
      <c r="CP1356">
        <v>0.95</v>
      </c>
      <c r="CQ1356" t="s">
        <v>1154</v>
      </c>
      <c r="CR1356" t="s">
        <v>1153</v>
      </c>
      <c r="CS1356" t="s">
        <v>1725</v>
      </c>
      <c r="CT1356" t="s">
        <v>1397</v>
      </c>
      <c r="CU1356" t="s">
        <v>1396</v>
      </c>
      <c r="CV1356" t="s">
        <v>5504</v>
      </c>
      <c r="CW1356" t="s">
        <v>1727</v>
      </c>
      <c r="CX1356" t="s">
        <v>853</v>
      </c>
      <c r="DC1356" t="s">
        <v>1387</v>
      </c>
      <c r="DE1356" t="s">
        <v>1728</v>
      </c>
    </row>
    <row r="1357" spans="1:109" x14ac:dyDescent="0.25">
      <c r="A1357" t="s">
        <v>1025</v>
      </c>
      <c r="B1357">
        <v>6</v>
      </c>
      <c r="C1357" s="56">
        <v>42419</v>
      </c>
      <c r="D1357" t="s">
        <v>1153</v>
      </c>
      <c r="E1357" t="s">
        <v>5505</v>
      </c>
      <c r="G1357" t="s">
        <v>5506</v>
      </c>
      <c r="H1357" t="s">
        <v>1144</v>
      </c>
      <c r="I1357" t="s">
        <v>1144</v>
      </c>
      <c r="J1357" t="s">
        <v>1144</v>
      </c>
      <c r="K1357" t="s">
        <v>1144</v>
      </c>
      <c r="L1357">
        <v>111.25</v>
      </c>
      <c r="M1357">
        <v>235.57</v>
      </c>
      <c r="N1357">
        <v>0</v>
      </c>
      <c r="O1357" s="56">
        <v>0</v>
      </c>
      <c r="P1357" s="56">
        <v>0</v>
      </c>
      <c r="Q1357">
        <v>1</v>
      </c>
      <c r="R1357">
        <v>1</v>
      </c>
      <c r="S1357">
        <v>11</v>
      </c>
      <c r="T1357">
        <v>8</v>
      </c>
      <c r="U1357">
        <v>3</v>
      </c>
      <c r="V1357">
        <v>1</v>
      </c>
      <c r="X1357" t="s">
        <v>7755</v>
      </c>
      <c r="AA1357">
        <v>0</v>
      </c>
      <c r="AB1357">
        <v>0</v>
      </c>
      <c r="AC1357">
        <v>0</v>
      </c>
      <c r="AD1357">
        <v>0</v>
      </c>
      <c r="AE1357">
        <v>0</v>
      </c>
      <c r="AF1357">
        <v>0</v>
      </c>
      <c r="AG1357">
        <v>0</v>
      </c>
      <c r="AJ1357" s="56"/>
      <c r="AK1357" s="56"/>
      <c r="AL1357" s="56"/>
      <c r="AP1357" t="s">
        <v>1155</v>
      </c>
      <c r="AS1357" t="s">
        <v>1152</v>
      </c>
      <c r="AT1357">
        <v>1</v>
      </c>
      <c r="AV1357">
        <v>0</v>
      </c>
      <c r="AW1357">
        <v>0</v>
      </c>
      <c r="AX1357">
        <v>0</v>
      </c>
      <c r="AY1357" t="s">
        <v>1388</v>
      </c>
      <c r="AZ1357" t="s">
        <v>1388</v>
      </c>
      <c r="BA1357">
        <v>0</v>
      </c>
      <c r="BD1357">
        <v>1000000000</v>
      </c>
      <c r="BE1357">
        <v>4</v>
      </c>
      <c r="BF1357">
        <v>0</v>
      </c>
      <c r="BG1357">
        <v>0</v>
      </c>
      <c r="BH1357">
        <v>0</v>
      </c>
      <c r="BI1357">
        <v>0</v>
      </c>
      <c r="BJ1357">
        <v>0</v>
      </c>
      <c r="BK1357">
        <v>0</v>
      </c>
      <c r="BL1357">
        <v>0</v>
      </c>
      <c r="BM1357">
        <v>4</v>
      </c>
      <c r="BN1357">
        <v>0</v>
      </c>
      <c r="BO1357">
        <v>0</v>
      </c>
      <c r="BP1357">
        <v>0</v>
      </c>
      <c r="BR1357">
        <v>0</v>
      </c>
      <c r="BS1357">
        <v>0</v>
      </c>
      <c r="BX1357">
        <v>0</v>
      </c>
      <c r="BY1357">
        <v>0</v>
      </c>
      <c r="BZ1357">
        <v>0</v>
      </c>
      <c r="CA1357">
        <v>0</v>
      </c>
      <c r="CB1357">
        <v>0</v>
      </c>
      <c r="CC1357">
        <v>1</v>
      </c>
      <c r="CD1357" s="56">
        <v>42095</v>
      </c>
      <c r="CE1357" s="56">
        <v>42342</v>
      </c>
      <c r="CF1357" s="56">
        <v>42342</v>
      </c>
      <c r="CG1357" s="56">
        <v>42419</v>
      </c>
      <c r="CH1357" s="56"/>
      <c r="CI1357" s="56"/>
      <c r="CJ1357">
        <v>0.27</v>
      </c>
      <c r="CK1357">
        <v>0</v>
      </c>
      <c r="CL1357">
        <v>0.03</v>
      </c>
      <c r="CM1357">
        <v>0</v>
      </c>
      <c r="CN1357">
        <v>0</v>
      </c>
      <c r="CO1357">
        <v>0</v>
      </c>
      <c r="CP1357">
        <v>0.95</v>
      </c>
      <c r="CQ1357" t="s">
        <v>1154</v>
      </c>
      <c r="CR1357" t="s">
        <v>1153</v>
      </c>
      <c r="CS1357" t="s">
        <v>1395</v>
      </c>
      <c r="CT1357" t="s">
        <v>1397</v>
      </c>
      <c r="CU1357" t="s">
        <v>1396</v>
      </c>
      <c r="CV1357" t="s">
        <v>5507</v>
      </c>
      <c r="CW1357" t="s">
        <v>1391</v>
      </c>
      <c r="CX1357" t="s">
        <v>853</v>
      </c>
      <c r="DC1357" t="s">
        <v>1389</v>
      </c>
      <c r="DE1357" t="s">
        <v>1728</v>
      </c>
    </row>
    <row r="1358" spans="1:109" x14ac:dyDescent="0.25">
      <c r="A1358" t="s">
        <v>1025</v>
      </c>
      <c r="B1358">
        <v>2</v>
      </c>
      <c r="C1358" s="56">
        <v>42419</v>
      </c>
      <c r="D1358" t="s">
        <v>1153</v>
      </c>
      <c r="E1358" t="s">
        <v>1657</v>
      </c>
      <c r="G1358" t="s">
        <v>5508</v>
      </c>
      <c r="H1358" t="s">
        <v>1144</v>
      </c>
      <c r="I1358" t="s">
        <v>1144</v>
      </c>
      <c r="J1358" t="s">
        <v>1144</v>
      </c>
      <c r="K1358" t="s">
        <v>1144</v>
      </c>
      <c r="L1358">
        <v>2.7</v>
      </c>
      <c r="M1358">
        <v>6.39</v>
      </c>
      <c r="N1358">
        <v>0</v>
      </c>
      <c r="O1358" s="56">
        <v>0</v>
      </c>
      <c r="P1358" s="56">
        <v>0</v>
      </c>
      <c r="Q1358">
        <v>1</v>
      </c>
      <c r="R1358">
        <v>1</v>
      </c>
      <c r="S1358">
        <v>11</v>
      </c>
      <c r="T1358">
        <v>8</v>
      </c>
      <c r="U1358">
        <v>3</v>
      </c>
      <c r="V1358">
        <v>1</v>
      </c>
      <c r="W1358" t="s">
        <v>1156</v>
      </c>
      <c r="X1358" t="s">
        <v>7755</v>
      </c>
      <c r="Y1358">
        <v>6</v>
      </c>
      <c r="AA1358">
        <v>0</v>
      </c>
      <c r="AB1358">
        <v>0</v>
      </c>
      <c r="AC1358">
        <v>0</v>
      </c>
      <c r="AD1358">
        <v>0</v>
      </c>
      <c r="AE1358">
        <v>0</v>
      </c>
      <c r="AF1358">
        <v>0</v>
      </c>
      <c r="AG1358">
        <v>0</v>
      </c>
      <c r="AJ1358" s="56"/>
      <c r="AK1358" s="56"/>
      <c r="AL1358" s="56"/>
      <c r="AM1358">
        <v>3</v>
      </c>
      <c r="AP1358" t="s">
        <v>1155</v>
      </c>
      <c r="AS1358" t="s">
        <v>1152</v>
      </c>
      <c r="AT1358">
        <v>1</v>
      </c>
      <c r="AV1358">
        <v>4</v>
      </c>
      <c r="AW1358">
        <v>3</v>
      </c>
      <c r="AX1358">
        <v>1</v>
      </c>
      <c r="AY1358" t="s">
        <v>1146</v>
      </c>
      <c r="AZ1358" t="s">
        <v>1146</v>
      </c>
      <c r="BA1358">
        <v>4</v>
      </c>
      <c r="BD1358">
        <v>1000000000</v>
      </c>
      <c r="BE1358">
        <v>1</v>
      </c>
      <c r="BF1358">
        <v>0.75</v>
      </c>
      <c r="BG1358">
        <v>0</v>
      </c>
      <c r="BH1358">
        <v>0</v>
      </c>
      <c r="BI1358">
        <v>0</v>
      </c>
      <c r="BJ1358">
        <v>0</v>
      </c>
      <c r="BK1358">
        <v>0</v>
      </c>
      <c r="BL1358">
        <v>0</v>
      </c>
      <c r="BM1358">
        <v>1</v>
      </c>
      <c r="BN1358">
        <v>0.75</v>
      </c>
      <c r="BO1358">
        <v>0</v>
      </c>
      <c r="BP1358">
        <v>0</v>
      </c>
      <c r="BR1358">
        <v>3</v>
      </c>
      <c r="BS1358">
        <v>1</v>
      </c>
      <c r="BX1358">
        <v>0</v>
      </c>
      <c r="BY1358">
        <v>0</v>
      </c>
      <c r="BZ1358">
        <v>0</v>
      </c>
      <c r="CA1358">
        <v>5.96</v>
      </c>
      <c r="CB1358">
        <v>0</v>
      </c>
      <c r="CC1358">
        <v>1</v>
      </c>
      <c r="CD1358" s="56">
        <v>42095</v>
      </c>
      <c r="CE1358" s="56">
        <v>42342</v>
      </c>
      <c r="CF1358" s="56">
        <v>42342</v>
      </c>
      <c r="CG1358" s="56">
        <v>42419</v>
      </c>
      <c r="CH1358" s="56"/>
      <c r="CI1358" s="56"/>
      <c r="CJ1358">
        <v>0.24</v>
      </c>
      <c r="CK1358">
        <v>1</v>
      </c>
      <c r="CL1358">
        <v>0</v>
      </c>
      <c r="CM1358">
        <v>0.05</v>
      </c>
      <c r="CN1358">
        <v>0.26</v>
      </c>
      <c r="CO1358">
        <v>0.65</v>
      </c>
      <c r="CP1358">
        <v>0</v>
      </c>
      <c r="CQ1358" t="s">
        <v>1154</v>
      </c>
      <c r="CR1358" t="s">
        <v>1153</v>
      </c>
      <c r="CS1358" t="s">
        <v>1748</v>
      </c>
      <c r="CT1358" t="s">
        <v>1397</v>
      </c>
      <c r="CU1358" t="s">
        <v>1396</v>
      </c>
      <c r="CV1358" t="s">
        <v>5509</v>
      </c>
      <c r="CW1358" t="s">
        <v>1738</v>
      </c>
      <c r="CX1358" t="s">
        <v>853</v>
      </c>
      <c r="DC1358" t="s">
        <v>1387</v>
      </c>
      <c r="DE1358" t="s">
        <v>1392</v>
      </c>
    </row>
    <row r="1359" spans="1:109" x14ac:dyDescent="0.25">
      <c r="A1359" t="s">
        <v>1025</v>
      </c>
      <c r="B1359">
        <v>2</v>
      </c>
      <c r="C1359" s="56">
        <v>42419</v>
      </c>
      <c r="D1359" t="s">
        <v>1153</v>
      </c>
      <c r="E1359" t="s">
        <v>5510</v>
      </c>
      <c r="G1359" t="s">
        <v>5511</v>
      </c>
      <c r="H1359" t="s">
        <v>1144</v>
      </c>
      <c r="I1359" t="s">
        <v>1144</v>
      </c>
      <c r="J1359" t="s">
        <v>1144</v>
      </c>
      <c r="K1359" t="s">
        <v>1144</v>
      </c>
      <c r="L1359">
        <v>14.18</v>
      </c>
      <c r="M1359">
        <v>35.700000000000003</v>
      </c>
      <c r="N1359">
        <v>0</v>
      </c>
      <c r="O1359" s="56">
        <v>0</v>
      </c>
      <c r="P1359" s="56">
        <v>0</v>
      </c>
      <c r="Q1359">
        <v>1</v>
      </c>
      <c r="R1359">
        <v>1</v>
      </c>
      <c r="S1359">
        <v>11</v>
      </c>
      <c r="T1359">
        <v>8</v>
      </c>
      <c r="U1359">
        <v>3</v>
      </c>
      <c r="V1359">
        <v>1</v>
      </c>
      <c r="X1359" t="s">
        <v>7755</v>
      </c>
      <c r="AA1359">
        <v>0</v>
      </c>
      <c r="AB1359">
        <v>0</v>
      </c>
      <c r="AC1359">
        <v>0</v>
      </c>
      <c r="AD1359">
        <v>0</v>
      </c>
      <c r="AE1359">
        <v>0</v>
      </c>
      <c r="AF1359">
        <v>0</v>
      </c>
      <c r="AG1359">
        <v>0</v>
      </c>
      <c r="AJ1359" s="56"/>
      <c r="AK1359" s="56"/>
      <c r="AL1359" s="56"/>
      <c r="AP1359" t="s">
        <v>1155</v>
      </c>
      <c r="AS1359" t="s">
        <v>1152</v>
      </c>
      <c r="AT1359">
        <v>1</v>
      </c>
      <c r="AV1359">
        <v>0</v>
      </c>
      <c r="AW1359">
        <v>0</v>
      </c>
      <c r="AX1359">
        <v>0</v>
      </c>
      <c r="AY1359" t="s">
        <v>1388</v>
      </c>
      <c r="AZ1359" t="s">
        <v>1388</v>
      </c>
      <c r="BA1359">
        <v>0</v>
      </c>
      <c r="BD1359">
        <v>1000000000</v>
      </c>
      <c r="BE1359">
        <v>0</v>
      </c>
      <c r="BF1359">
        <v>0</v>
      </c>
      <c r="BG1359">
        <v>0</v>
      </c>
      <c r="BH1359">
        <v>0</v>
      </c>
      <c r="BI1359">
        <v>0</v>
      </c>
      <c r="BJ1359">
        <v>0</v>
      </c>
      <c r="BK1359">
        <v>0</v>
      </c>
      <c r="BL1359">
        <v>0</v>
      </c>
      <c r="BM1359">
        <v>0</v>
      </c>
      <c r="BN1359">
        <v>0</v>
      </c>
      <c r="BO1359">
        <v>0</v>
      </c>
      <c r="BP1359">
        <v>0</v>
      </c>
      <c r="BR1359">
        <v>0</v>
      </c>
      <c r="BS1359">
        <v>0</v>
      </c>
      <c r="BX1359">
        <v>0</v>
      </c>
      <c r="BY1359">
        <v>0</v>
      </c>
      <c r="BZ1359">
        <v>0</v>
      </c>
      <c r="CA1359">
        <v>0</v>
      </c>
      <c r="CB1359">
        <v>0</v>
      </c>
      <c r="CC1359">
        <v>1</v>
      </c>
      <c r="CD1359" s="56">
        <v>42095</v>
      </c>
      <c r="CE1359" s="56">
        <v>42342</v>
      </c>
      <c r="CF1359" s="56">
        <v>42342</v>
      </c>
      <c r="CG1359" s="56">
        <v>42419</v>
      </c>
      <c r="CH1359" s="56"/>
      <c r="CI1359" s="56"/>
      <c r="CJ1359">
        <v>1</v>
      </c>
      <c r="CK1359">
        <v>0</v>
      </c>
      <c r="CL1359">
        <v>0.96</v>
      </c>
      <c r="CM1359">
        <v>0</v>
      </c>
      <c r="CN1359">
        <v>0</v>
      </c>
      <c r="CO1359">
        <v>0</v>
      </c>
      <c r="CP1359">
        <v>0</v>
      </c>
      <c r="CQ1359" t="s">
        <v>1154</v>
      </c>
      <c r="CR1359" t="s">
        <v>1153</v>
      </c>
      <c r="CS1359" t="s">
        <v>1748</v>
      </c>
      <c r="CT1359" t="s">
        <v>1397</v>
      </c>
      <c r="CU1359" t="s">
        <v>1396</v>
      </c>
      <c r="CV1359" t="s">
        <v>5512</v>
      </c>
      <c r="CW1359" t="s">
        <v>1390</v>
      </c>
      <c r="CX1359" t="s">
        <v>853</v>
      </c>
      <c r="DC1359" t="s">
        <v>1387</v>
      </c>
      <c r="DE1359" t="s">
        <v>1392</v>
      </c>
    </row>
    <row r="1360" spans="1:109" x14ac:dyDescent="0.25">
      <c r="A1360" t="s">
        <v>1025</v>
      </c>
      <c r="B1360">
        <v>6</v>
      </c>
      <c r="C1360" s="56">
        <v>42419</v>
      </c>
      <c r="D1360" t="s">
        <v>1153</v>
      </c>
      <c r="E1360" t="s">
        <v>1658</v>
      </c>
      <c r="G1360" t="s">
        <v>5513</v>
      </c>
      <c r="H1360" t="s">
        <v>1144</v>
      </c>
      <c r="I1360" t="s">
        <v>1144</v>
      </c>
      <c r="J1360" t="s">
        <v>1144</v>
      </c>
      <c r="K1360" t="s">
        <v>1144</v>
      </c>
      <c r="L1360">
        <v>0.73</v>
      </c>
      <c r="M1360">
        <v>1.4</v>
      </c>
      <c r="N1360">
        <v>0</v>
      </c>
      <c r="O1360" s="56">
        <v>0</v>
      </c>
      <c r="P1360" s="56">
        <v>0</v>
      </c>
      <c r="Q1360">
        <v>1</v>
      </c>
      <c r="R1360">
        <v>1</v>
      </c>
      <c r="S1360">
        <v>11</v>
      </c>
      <c r="T1360">
        <v>8</v>
      </c>
      <c r="U1360">
        <v>3</v>
      </c>
      <c r="V1360">
        <v>1</v>
      </c>
      <c r="W1360" t="s">
        <v>1156</v>
      </c>
      <c r="X1360" t="s">
        <v>7755</v>
      </c>
      <c r="Y1360">
        <v>399</v>
      </c>
      <c r="AA1360">
        <v>0</v>
      </c>
      <c r="AB1360">
        <v>0</v>
      </c>
      <c r="AC1360">
        <v>0</v>
      </c>
      <c r="AD1360">
        <v>0</v>
      </c>
      <c r="AE1360">
        <v>0</v>
      </c>
      <c r="AF1360">
        <v>2</v>
      </c>
      <c r="AG1360">
        <v>0</v>
      </c>
      <c r="AJ1360" s="56"/>
      <c r="AK1360" s="56"/>
      <c r="AL1360" s="56"/>
      <c r="AP1360" t="s">
        <v>1155</v>
      </c>
      <c r="AS1360" t="s">
        <v>1152</v>
      </c>
      <c r="AT1360">
        <v>1</v>
      </c>
      <c r="AV1360">
        <v>300</v>
      </c>
      <c r="AW1360">
        <v>200</v>
      </c>
      <c r="AX1360">
        <v>99</v>
      </c>
      <c r="AY1360" t="s">
        <v>1148</v>
      </c>
      <c r="AZ1360" t="s">
        <v>1148</v>
      </c>
      <c r="BA1360">
        <v>300</v>
      </c>
      <c r="BD1360">
        <v>1000000000</v>
      </c>
      <c r="BE1360">
        <v>253</v>
      </c>
      <c r="BF1360">
        <v>0.16</v>
      </c>
      <c r="BG1360">
        <v>0</v>
      </c>
      <c r="BH1360">
        <v>0</v>
      </c>
      <c r="BI1360">
        <v>0</v>
      </c>
      <c r="BJ1360">
        <v>0</v>
      </c>
      <c r="BK1360">
        <v>0</v>
      </c>
      <c r="BL1360">
        <v>0</v>
      </c>
      <c r="BM1360">
        <v>253</v>
      </c>
      <c r="BN1360">
        <v>0.16</v>
      </c>
      <c r="BO1360">
        <v>0</v>
      </c>
      <c r="BP1360">
        <v>0</v>
      </c>
      <c r="BR1360">
        <v>47</v>
      </c>
      <c r="BS1360">
        <v>82</v>
      </c>
      <c r="BX1360">
        <v>0</v>
      </c>
      <c r="BY1360">
        <v>0</v>
      </c>
      <c r="BZ1360">
        <v>0</v>
      </c>
      <c r="CA1360">
        <v>4</v>
      </c>
      <c r="CB1360">
        <v>0</v>
      </c>
      <c r="CC1360">
        <v>1</v>
      </c>
      <c r="CD1360" s="56">
        <v>42095</v>
      </c>
      <c r="CE1360" s="56">
        <v>42342</v>
      </c>
      <c r="CF1360" s="56">
        <v>42342</v>
      </c>
      <c r="CG1360" s="56">
        <v>42419</v>
      </c>
      <c r="CH1360" s="56"/>
      <c r="CI1360" s="56"/>
      <c r="CJ1360">
        <v>0.47</v>
      </c>
      <c r="CK1360">
        <v>1053</v>
      </c>
      <c r="CL1360">
        <v>0.03</v>
      </c>
      <c r="CM1360">
        <v>0.12</v>
      </c>
      <c r="CN1360">
        <v>0.42</v>
      </c>
      <c r="CO1360">
        <v>0.42</v>
      </c>
      <c r="CP1360">
        <v>0</v>
      </c>
      <c r="CQ1360" t="s">
        <v>1154</v>
      </c>
      <c r="CR1360" t="s">
        <v>1153</v>
      </c>
      <c r="CS1360" t="s">
        <v>1395</v>
      </c>
      <c r="CT1360" t="s">
        <v>1397</v>
      </c>
      <c r="CU1360" t="s">
        <v>1396</v>
      </c>
      <c r="CV1360" t="s">
        <v>5514</v>
      </c>
      <c r="CW1360" t="s">
        <v>3462</v>
      </c>
      <c r="CX1360" t="s">
        <v>853</v>
      </c>
      <c r="DC1360" t="s">
        <v>1389</v>
      </c>
      <c r="DE1360" t="s">
        <v>1392</v>
      </c>
    </row>
    <row r="1361" spans="1:109" x14ac:dyDescent="0.25">
      <c r="A1361" t="s">
        <v>1025</v>
      </c>
      <c r="B1361">
        <v>2</v>
      </c>
      <c r="C1361" s="56">
        <v>42419</v>
      </c>
      <c r="D1361" t="s">
        <v>1153</v>
      </c>
      <c r="E1361" t="s">
        <v>5515</v>
      </c>
      <c r="G1361" t="s">
        <v>5516</v>
      </c>
      <c r="H1361" t="s">
        <v>1144</v>
      </c>
      <c r="I1361" t="s">
        <v>1144</v>
      </c>
      <c r="J1361" t="s">
        <v>1144</v>
      </c>
      <c r="K1361" t="s">
        <v>1144</v>
      </c>
      <c r="L1361">
        <v>4.32</v>
      </c>
      <c r="M1361">
        <v>8.8800000000000008</v>
      </c>
      <c r="N1361">
        <v>0</v>
      </c>
      <c r="O1361" s="56">
        <v>0</v>
      </c>
      <c r="P1361" s="56">
        <v>0</v>
      </c>
      <c r="Q1361">
        <v>1</v>
      </c>
      <c r="R1361">
        <v>1</v>
      </c>
      <c r="S1361">
        <v>11</v>
      </c>
      <c r="T1361">
        <v>8</v>
      </c>
      <c r="U1361">
        <v>3</v>
      </c>
      <c r="V1361">
        <v>1</v>
      </c>
      <c r="X1361" t="s">
        <v>7755</v>
      </c>
      <c r="AA1361">
        <v>0</v>
      </c>
      <c r="AB1361">
        <v>0</v>
      </c>
      <c r="AC1361">
        <v>0</v>
      </c>
      <c r="AD1361">
        <v>0</v>
      </c>
      <c r="AE1361">
        <v>0</v>
      </c>
      <c r="AF1361">
        <v>0</v>
      </c>
      <c r="AG1361">
        <v>0</v>
      </c>
      <c r="AJ1361" s="56"/>
      <c r="AK1361" s="56"/>
      <c r="AL1361" s="56"/>
      <c r="AP1361" t="s">
        <v>1155</v>
      </c>
      <c r="AS1361" t="s">
        <v>1152</v>
      </c>
      <c r="AT1361">
        <v>1</v>
      </c>
      <c r="AV1361">
        <v>0</v>
      </c>
      <c r="AW1361">
        <v>0</v>
      </c>
      <c r="AX1361">
        <v>0</v>
      </c>
      <c r="AY1361" t="s">
        <v>1388</v>
      </c>
      <c r="AZ1361" t="s">
        <v>1388</v>
      </c>
      <c r="BA1361">
        <v>0</v>
      </c>
      <c r="BD1361">
        <v>1000000000</v>
      </c>
      <c r="BE1361">
        <v>0</v>
      </c>
      <c r="BF1361">
        <v>0</v>
      </c>
      <c r="BG1361">
        <v>0</v>
      </c>
      <c r="BH1361">
        <v>0</v>
      </c>
      <c r="BI1361">
        <v>0</v>
      </c>
      <c r="BJ1361">
        <v>0</v>
      </c>
      <c r="BK1361">
        <v>0</v>
      </c>
      <c r="BL1361">
        <v>0</v>
      </c>
      <c r="BM1361">
        <v>0</v>
      </c>
      <c r="BN1361">
        <v>0</v>
      </c>
      <c r="BO1361">
        <v>0</v>
      </c>
      <c r="BP1361">
        <v>0</v>
      </c>
      <c r="BR1361">
        <v>0</v>
      </c>
      <c r="BS1361">
        <v>0</v>
      </c>
      <c r="BX1361">
        <v>0</v>
      </c>
      <c r="BY1361">
        <v>0</v>
      </c>
      <c r="BZ1361">
        <v>0</v>
      </c>
      <c r="CA1361">
        <v>0</v>
      </c>
      <c r="CB1361">
        <v>0</v>
      </c>
      <c r="CC1361">
        <v>1</v>
      </c>
      <c r="CD1361" s="56">
        <v>42095</v>
      </c>
      <c r="CE1361" s="56">
        <v>42342</v>
      </c>
      <c r="CF1361" s="56">
        <v>42342</v>
      </c>
      <c r="CG1361" s="56">
        <v>42419</v>
      </c>
      <c r="CH1361" s="56"/>
      <c r="CI1361" s="56"/>
      <c r="CJ1361">
        <v>1</v>
      </c>
      <c r="CK1361">
        <v>0</v>
      </c>
      <c r="CL1361">
        <v>0.96</v>
      </c>
      <c r="CM1361">
        <v>0</v>
      </c>
      <c r="CN1361">
        <v>0</v>
      </c>
      <c r="CO1361">
        <v>0</v>
      </c>
      <c r="CP1361">
        <v>0</v>
      </c>
      <c r="CQ1361" t="s">
        <v>1154</v>
      </c>
      <c r="CR1361" t="s">
        <v>1153</v>
      </c>
      <c r="CS1361" t="s">
        <v>1748</v>
      </c>
      <c r="CT1361" t="s">
        <v>1397</v>
      </c>
      <c r="CU1361" t="s">
        <v>1396</v>
      </c>
      <c r="CV1361" t="s">
        <v>5517</v>
      </c>
      <c r="CW1361" t="s">
        <v>2121</v>
      </c>
      <c r="CX1361" t="s">
        <v>853</v>
      </c>
      <c r="DC1361" t="s">
        <v>1387</v>
      </c>
      <c r="DE1361" t="s">
        <v>1728</v>
      </c>
    </row>
    <row r="1362" spans="1:109" x14ac:dyDescent="0.25">
      <c r="A1362" t="s">
        <v>1025</v>
      </c>
      <c r="B1362">
        <v>2</v>
      </c>
      <c r="C1362" s="56">
        <v>42419</v>
      </c>
      <c r="D1362" t="s">
        <v>1153</v>
      </c>
      <c r="E1362" t="s">
        <v>5518</v>
      </c>
      <c r="G1362" t="s">
        <v>5519</v>
      </c>
      <c r="H1362" t="s">
        <v>1144</v>
      </c>
      <c r="I1362" t="s">
        <v>1144</v>
      </c>
      <c r="J1362" t="s">
        <v>1144</v>
      </c>
      <c r="K1362" t="s">
        <v>1144</v>
      </c>
      <c r="L1362">
        <v>3.5</v>
      </c>
      <c r="M1362">
        <v>8.52</v>
      </c>
      <c r="N1362">
        <v>0</v>
      </c>
      <c r="O1362" s="56">
        <v>0</v>
      </c>
      <c r="P1362" s="56">
        <v>0</v>
      </c>
      <c r="Q1362">
        <v>1</v>
      </c>
      <c r="R1362">
        <v>1</v>
      </c>
      <c r="S1362">
        <v>11</v>
      </c>
      <c r="T1362">
        <v>8</v>
      </c>
      <c r="U1362">
        <v>3</v>
      </c>
      <c r="V1362">
        <v>1</v>
      </c>
      <c r="X1362" t="s">
        <v>7755</v>
      </c>
      <c r="AA1362">
        <v>0</v>
      </c>
      <c r="AB1362">
        <v>0</v>
      </c>
      <c r="AC1362">
        <v>0</v>
      </c>
      <c r="AD1362">
        <v>0</v>
      </c>
      <c r="AE1362">
        <v>0</v>
      </c>
      <c r="AF1362">
        <v>0</v>
      </c>
      <c r="AG1362">
        <v>0</v>
      </c>
      <c r="AJ1362" s="56"/>
      <c r="AK1362" s="56"/>
      <c r="AL1362" s="56"/>
      <c r="AP1362" t="s">
        <v>1155</v>
      </c>
      <c r="AS1362" t="s">
        <v>1152</v>
      </c>
      <c r="AT1362">
        <v>1</v>
      </c>
      <c r="AV1362">
        <v>0</v>
      </c>
      <c r="AW1362">
        <v>0</v>
      </c>
      <c r="AX1362">
        <v>0</v>
      </c>
      <c r="AY1362" t="s">
        <v>1388</v>
      </c>
      <c r="AZ1362" t="s">
        <v>1388</v>
      </c>
      <c r="BA1362">
        <v>0</v>
      </c>
      <c r="BD1362">
        <v>1000000000</v>
      </c>
      <c r="BE1362">
        <v>0</v>
      </c>
      <c r="BF1362">
        <v>0</v>
      </c>
      <c r="BG1362">
        <v>0</v>
      </c>
      <c r="BH1362">
        <v>0</v>
      </c>
      <c r="BI1362">
        <v>0</v>
      </c>
      <c r="BJ1362">
        <v>0</v>
      </c>
      <c r="BK1362">
        <v>0</v>
      </c>
      <c r="BL1362">
        <v>0</v>
      </c>
      <c r="BM1362">
        <v>0</v>
      </c>
      <c r="BN1362">
        <v>0</v>
      </c>
      <c r="BO1362">
        <v>0</v>
      </c>
      <c r="BP1362">
        <v>0</v>
      </c>
      <c r="BR1362">
        <v>0</v>
      </c>
      <c r="BS1362">
        <v>0</v>
      </c>
      <c r="BX1362">
        <v>0</v>
      </c>
      <c r="BY1362">
        <v>0</v>
      </c>
      <c r="BZ1362">
        <v>0</v>
      </c>
      <c r="CA1362">
        <v>0</v>
      </c>
      <c r="CB1362">
        <v>0</v>
      </c>
      <c r="CC1362">
        <v>1</v>
      </c>
      <c r="CD1362" s="56">
        <v>42095</v>
      </c>
      <c r="CE1362" s="56">
        <v>42342</v>
      </c>
      <c r="CF1362" s="56">
        <v>42342</v>
      </c>
      <c r="CG1362" s="56">
        <v>42419</v>
      </c>
      <c r="CH1362" s="56"/>
      <c r="CI1362" s="56"/>
      <c r="CJ1362">
        <v>1</v>
      </c>
      <c r="CK1362">
        <v>0</v>
      </c>
      <c r="CL1362">
        <v>0.96</v>
      </c>
      <c r="CM1362">
        <v>0</v>
      </c>
      <c r="CN1362">
        <v>0</v>
      </c>
      <c r="CO1362">
        <v>0</v>
      </c>
      <c r="CP1362">
        <v>0</v>
      </c>
      <c r="CQ1362" t="s">
        <v>1154</v>
      </c>
      <c r="CR1362" t="s">
        <v>1153</v>
      </c>
      <c r="CS1362" t="s">
        <v>1748</v>
      </c>
      <c r="CT1362" t="s">
        <v>1397</v>
      </c>
      <c r="CU1362" t="s">
        <v>1396</v>
      </c>
      <c r="CV1362" t="s">
        <v>5520</v>
      </c>
      <c r="CW1362" t="s">
        <v>2121</v>
      </c>
      <c r="CX1362" t="s">
        <v>853</v>
      </c>
      <c r="DC1362" t="s">
        <v>1387</v>
      </c>
      <c r="DE1362" t="s">
        <v>1728</v>
      </c>
    </row>
    <row r="1363" spans="1:109" x14ac:dyDescent="0.25">
      <c r="A1363" t="s">
        <v>1025</v>
      </c>
      <c r="B1363">
        <v>2</v>
      </c>
      <c r="C1363" s="56">
        <v>42419</v>
      </c>
      <c r="D1363" t="s">
        <v>1153</v>
      </c>
      <c r="E1363" t="s">
        <v>5521</v>
      </c>
      <c r="G1363" t="s">
        <v>5522</v>
      </c>
      <c r="H1363" t="s">
        <v>1144</v>
      </c>
      <c r="I1363" t="s">
        <v>1144</v>
      </c>
      <c r="J1363" t="s">
        <v>1144</v>
      </c>
      <c r="K1363" t="s">
        <v>1144</v>
      </c>
      <c r="L1363">
        <v>2.62</v>
      </c>
      <c r="M1363">
        <v>6.38</v>
      </c>
      <c r="N1363">
        <v>0</v>
      </c>
      <c r="O1363" s="56">
        <v>0</v>
      </c>
      <c r="P1363" s="56">
        <v>0</v>
      </c>
      <c r="Q1363">
        <v>1</v>
      </c>
      <c r="R1363">
        <v>1</v>
      </c>
      <c r="S1363">
        <v>11</v>
      </c>
      <c r="T1363">
        <v>8</v>
      </c>
      <c r="U1363">
        <v>3</v>
      </c>
      <c r="V1363">
        <v>1</v>
      </c>
      <c r="X1363" t="s">
        <v>7755</v>
      </c>
      <c r="AA1363">
        <v>0</v>
      </c>
      <c r="AB1363">
        <v>0</v>
      </c>
      <c r="AC1363">
        <v>0</v>
      </c>
      <c r="AD1363">
        <v>0</v>
      </c>
      <c r="AE1363">
        <v>0</v>
      </c>
      <c r="AF1363">
        <v>0</v>
      </c>
      <c r="AG1363">
        <v>0</v>
      </c>
      <c r="AJ1363" s="56"/>
      <c r="AK1363" s="56"/>
      <c r="AL1363" s="56"/>
      <c r="AP1363" t="s">
        <v>1155</v>
      </c>
      <c r="AS1363" t="s">
        <v>1152</v>
      </c>
      <c r="AT1363">
        <v>1</v>
      </c>
      <c r="AV1363">
        <v>0</v>
      </c>
      <c r="AW1363">
        <v>0</v>
      </c>
      <c r="AX1363">
        <v>0</v>
      </c>
      <c r="AY1363" t="s">
        <v>1388</v>
      </c>
      <c r="AZ1363" t="s">
        <v>1388</v>
      </c>
      <c r="BA1363">
        <v>0</v>
      </c>
      <c r="BD1363">
        <v>1000000000</v>
      </c>
      <c r="BE1363">
        <v>0</v>
      </c>
      <c r="BF1363">
        <v>0</v>
      </c>
      <c r="BG1363">
        <v>0</v>
      </c>
      <c r="BH1363">
        <v>0</v>
      </c>
      <c r="BI1363">
        <v>0</v>
      </c>
      <c r="BJ1363">
        <v>0</v>
      </c>
      <c r="BK1363">
        <v>0</v>
      </c>
      <c r="BL1363">
        <v>0</v>
      </c>
      <c r="BM1363">
        <v>0</v>
      </c>
      <c r="BN1363">
        <v>0</v>
      </c>
      <c r="BO1363">
        <v>0</v>
      </c>
      <c r="BP1363">
        <v>0</v>
      </c>
      <c r="BR1363">
        <v>0</v>
      </c>
      <c r="BS1363">
        <v>0</v>
      </c>
      <c r="BX1363">
        <v>0</v>
      </c>
      <c r="BY1363">
        <v>0</v>
      </c>
      <c r="BZ1363">
        <v>0</v>
      </c>
      <c r="CA1363">
        <v>0</v>
      </c>
      <c r="CB1363">
        <v>0</v>
      </c>
      <c r="CC1363">
        <v>1</v>
      </c>
      <c r="CD1363" s="56">
        <v>42095</v>
      </c>
      <c r="CE1363" s="56">
        <v>42342</v>
      </c>
      <c r="CF1363" s="56">
        <v>42342</v>
      </c>
      <c r="CG1363" s="56">
        <v>42419</v>
      </c>
      <c r="CH1363" s="56"/>
      <c r="CI1363" s="56"/>
      <c r="CJ1363">
        <v>1</v>
      </c>
      <c r="CK1363">
        <v>0</v>
      </c>
      <c r="CL1363">
        <v>0.96</v>
      </c>
      <c r="CM1363">
        <v>0</v>
      </c>
      <c r="CN1363">
        <v>0</v>
      </c>
      <c r="CO1363">
        <v>0</v>
      </c>
      <c r="CP1363">
        <v>0</v>
      </c>
      <c r="CQ1363" t="s">
        <v>1154</v>
      </c>
      <c r="CR1363" t="s">
        <v>1153</v>
      </c>
      <c r="CS1363" t="s">
        <v>1748</v>
      </c>
      <c r="CT1363" t="s">
        <v>1397</v>
      </c>
      <c r="CU1363" t="s">
        <v>1396</v>
      </c>
      <c r="CV1363" t="s">
        <v>5523</v>
      </c>
      <c r="CW1363" t="s">
        <v>2121</v>
      </c>
      <c r="CX1363" t="s">
        <v>853</v>
      </c>
      <c r="DC1363" t="s">
        <v>1387</v>
      </c>
      <c r="DE1363" t="s">
        <v>1728</v>
      </c>
    </row>
    <row r="1364" spans="1:109" x14ac:dyDescent="0.25">
      <c r="A1364" t="s">
        <v>1025</v>
      </c>
      <c r="B1364">
        <v>1</v>
      </c>
      <c r="C1364" s="56">
        <v>42419</v>
      </c>
      <c r="D1364" t="s">
        <v>1153</v>
      </c>
      <c r="E1364" t="s">
        <v>5524</v>
      </c>
      <c r="G1364" t="s">
        <v>5525</v>
      </c>
      <c r="H1364" t="s">
        <v>1144</v>
      </c>
      <c r="I1364" t="s">
        <v>1144</v>
      </c>
      <c r="J1364" t="s">
        <v>1144</v>
      </c>
      <c r="K1364" t="s">
        <v>1144</v>
      </c>
      <c r="L1364">
        <v>0.43</v>
      </c>
      <c r="M1364">
        <v>1.07</v>
      </c>
      <c r="N1364">
        <v>0</v>
      </c>
      <c r="O1364" s="56">
        <v>0</v>
      </c>
      <c r="P1364" s="56">
        <v>0</v>
      </c>
      <c r="Q1364">
        <v>1</v>
      </c>
      <c r="R1364">
        <v>1</v>
      </c>
      <c r="S1364">
        <v>11</v>
      </c>
      <c r="T1364">
        <v>8</v>
      </c>
      <c r="U1364">
        <v>3</v>
      </c>
      <c r="V1364">
        <v>1</v>
      </c>
      <c r="X1364" t="s">
        <v>7755</v>
      </c>
      <c r="AA1364">
        <v>0</v>
      </c>
      <c r="AB1364">
        <v>0</v>
      </c>
      <c r="AC1364">
        <v>0</v>
      </c>
      <c r="AD1364">
        <v>0</v>
      </c>
      <c r="AE1364">
        <v>0</v>
      </c>
      <c r="AF1364">
        <v>0</v>
      </c>
      <c r="AG1364">
        <v>0</v>
      </c>
      <c r="AJ1364" s="56"/>
      <c r="AK1364" s="56"/>
      <c r="AL1364" s="56"/>
      <c r="AP1364" t="s">
        <v>1155</v>
      </c>
      <c r="AS1364" t="s">
        <v>1152</v>
      </c>
      <c r="AT1364">
        <v>1</v>
      </c>
      <c r="AV1364">
        <v>0</v>
      </c>
      <c r="AW1364">
        <v>0</v>
      </c>
      <c r="AX1364">
        <v>0</v>
      </c>
      <c r="AY1364" t="s">
        <v>1388</v>
      </c>
      <c r="AZ1364" t="s">
        <v>1388</v>
      </c>
      <c r="BA1364">
        <v>0</v>
      </c>
      <c r="BD1364">
        <v>1000000000</v>
      </c>
      <c r="BE1364">
        <v>0</v>
      </c>
      <c r="BF1364">
        <v>0</v>
      </c>
      <c r="BG1364">
        <v>0</v>
      </c>
      <c r="BH1364">
        <v>0</v>
      </c>
      <c r="BI1364">
        <v>0</v>
      </c>
      <c r="BJ1364">
        <v>0</v>
      </c>
      <c r="BK1364">
        <v>0</v>
      </c>
      <c r="BL1364">
        <v>0</v>
      </c>
      <c r="BM1364">
        <v>0</v>
      </c>
      <c r="BN1364">
        <v>0</v>
      </c>
      <c r="BO1364">
        <v>0</v>
      </c>
      <c r="BP1364">
        <v>0</v>
      </c>
      <c r="BR1364">
        <v>0</v>
      </c>
      <c r="BS1364">
        <v>0</v>
      </c>
      <c r="BX1364">
        <v>0</v>
      </c>
      <c r="BY1364">
        <v>0</v>
      </c>
      <c r="BZ1364">
        <v>0</v>
      </c>
      <c r="CA1364">
        <v>0</v>
      </c>
      <c r="CB1364">
        <v>0</v>
      </c>
      <c r="CC1364">
        <v>1</v>
      </c>
      <c r="CD1364" s="56">
        <v>42095</v>
      </c>
      <c r="CE1364" s="56">
        <v>42342</v>
      </c>
      <c r="CF1364" s="56">
        <v>42342</v>
      </c>
      <c r="CG1364" s="56">
        <v>42419</v>
      </c>
      <c r="CH1364" s="56"/>
      <c r="CI1364" s="56"/>
      <c r="CJ1364">
        <v>1</v>
      </c>
      <c r="CK1364">
        <v>0</v>
      </c>
      <c r="CL1364">
        <v>0.95</v>
      </c>
      <c r="CM1364">
        <v>0</v>
      </c>
      <c r="CN1364">
        <v>0</v>
      </c>
      <c r="CO1364">
        <v>0</v>
      </c>
      <c r="CP1364">
        <v>0</v>
      </c>
      <c r="CQ1364" t="s">
        <v>1154</v>
      </c>
      <c r="CR1364" t="s">
        <v>1153</v>
      </c>
      <c r="CS1364" t="s">
        <v>1725</v>
      </c>
      <c r="CT1364" t="s">
        <v>1397</v>
      </c>
      <c r="CU1364" t="s">
        <v>1396</v>
      </c>
      <c r="CV1364" t="s">
        <v>5526</v>
      </c>
      <c r="CW1364" t="s">
        <v>2121</v>
      </c>
      <c r="CX1364" t="s">
        <v>853</v>
      </c>
      <c r="DC1364" t="s">
        <v>1387</v>
      </c>
      <c r="DE1364" t="s">
        <v>1728</v>
      </c>
    </row>
    <row r="1365" spans="1:109" x14ac:dyDescent="0.25">
      <c r="A1365" t="s">
        <v>1025</v>
      </c>
      <c r="B1365">
        <v>1</v>
      </c>
      <c r="C1365" s="56">
        <v>42419</v>
      </c>
      <c r="D1365" t="s">
        <v>1153</v>
      </c>
      <c r="E1365" t="s">
        <v>5527</v>
      </c>
      <c r="G1365" t="s">
        <v>5528</v>
      </c>
      <c r="H1365" t="s">
        <v>1144</v>
      </c>
      <c r="I1365" t="s">
        <v>1144</v>
      </c>
      <c r="J1365" t="s">
        <v>1144</v>
      </c>
      <c r="K1365" t="s">
        <v>1144</v>
      </c>
      <c r="L1365">
        <v>3.16</v>
      </c>
      <c r="M1365">
        <v>9.1199999999999992</v>
      </c>
      <c r="N1365">
        <v>0</v>
      </c>
      <c r="O1365" s="56">
        <v>0</v>
      </c>
      <c r="P1365" s="56">
        <v>0</v>
      </c>
      <c r="Q1365">
        <v>1</v>
      </c>
      <c r="R1365">
        <v>1</v>
      </c>
      <c r="S1365">
        <v>11</v>
      </c>
      <c r="T1365">
        <v>8</v>
      </c>
      <c r="U1365">
        <v>3</v>
      </c>
      <c r="V1365">
        <v>1</v>
      </c>
      <c r="X1365" t="s">
        <v>7755</v>
      </c>
      <c r="AA1365">
        <v>0</v>
      </c>
      <c r="AB1365">
        <v>0</v>
      </c>
      <c r="AC1365">
        <v>0</v>
      </c>
      <c r="AD1365">
        <v>0</v>
      </c>
      <c r="AE1365">
        <v>0</v>
      </c>
      <c r="AF1365">
        <v>0</v>
      </c>
      <c r="AG1365">
        <v>0</v>
      </c>
      <c r="AJ1365" s="56"/>
      <c r="AK1365" s="56"/>
      <c r="AL1365" s="56"/>
      <c r="AM1365">
        <v>4</v>
      </c>
      <c r="AP1365" t="s">
        <v>1155</v>
      </c>
      <c r="AS1365" t="s">
        <v>1152</v>
      </c>
      <c r="AT1365">
        <v>1</v>
      </c>
      <c r="AV1365">
        <v>0</v>
      </c>
      <c r="AW1365">
        <v>0</v>
      </c>
      <c r="AX1365">
        <v>0</v>
      </c>
      <c r="AY1365" t="s">
        <v>1388</v>
      </c>
      <c r="AZ1365" t="s">
        <v>1388</v>
      </c>
      <c r="BA1365">
        <v>0</v>
      </c>
      <c r="BD1365">
        <v>1000000000</v>
      </c>
      <c r="BE1365">
        <v>2</v>
      </c>
      <c r="BF1365">
        <v>0</v>
      </c>
      <c r="BG1365">
        <v>0</v>
      </c>
      <c r="BH1365">
        <v>0</v>
      </c>
      <c r="BI1365">
        <v>0</v>
      </c>
      <c r="BJ1365">
        <v>0</v>
      </c>
      <c r="BK1365">
        <v>0</v>
      </c>
      <c r="BL1365">
        <v>0</v>
      </c>
      <c r="BM1365">
        <v>2</v>
      </c>
      <c r="BN1365">
        <v>0</v>
      </c>
      <c r="BO1365">
        <v>0</v>
      </c>
      <c r="BP1365">
        <v>0</v>
      </c>
      <c r="BR1365">
        <v>0</v>
      </c>
      <c r="BS1365">
        <v>0</v>
      </c>
      <c r="BX1365">
        <v>0</v>
      </c>
      <c r="BY1365">
        <v>0</v>
      </c>
      <c r="BZ1365">
        <v>0</v>
      </c>
      <c r="CA1365">
        <v>0</v>
      </c>
      <c r="CB1365">
        <v>0</v>
      </c>
      <c r="CC1365">
        <v>1</v>
      </c>
      <c r="CD1365" s="56">
        <v>42095</v>
      </c>
      <c r="CE1365" s="56">
        <v>42342</v>
      </c>
      <c r="CF1365" s="56">
        <v>42342</v>
      </c>
      <c r="CG1365" s="56">
        <v>42419</v>
      </c>
      <c r="CH1365" s="56"/>
      <c r="CI1365" s="56"/>
      <c r="CJ1365">
        <v>0</v>
      </c>
      <c r="CK1365">
        <v>0</v>
      </c>
      <c r="CL1365">
        <v>0</v>
      </c>
      <c r="CM1365">
        <v>0</v>
      </c>
      <c r="CN1365">
        <v>0</v>
      </c>
      <c r="CO1365">
        <v>0</v>
      </c>
      <c r="CP1365">
        <v>0.95</v>
      </c>
      <c r="CQ1365" t="s">
        <v>1154</v>
      </c>
      <c r="CR1365" t="s">
        <v>1153</v>
      </c>
      <c r="CS1365" t="s">
        <v>1725</v>
      </c>
      <c r="CT1365" t="s">
        <v>1397</v>
      </c>
      <c r="CU1365" t="s">
        <v>1396</v>
      </c>
      <c r="CV1365" t="s">
        <v>5529</v>
      </c>
      <c r="CW1365" t="s">
        <v>1738</v>
      </c>
      <c r="CX1365" t="s">
        <v>853</v>
      </c>
      <c r="DC1365" t="s">
        <v>1387</v>
      </c>
      <c r="DE1365" t="s">
        <v>1728</v>
      </c>
    </row>
    <row r="1366" spans="1:109" x14ac:dyDescent="0.25">
      <c r="A1366" t="s">
        <v>1025</v>
      </c>
      <c r="B1366">
        <v>1</v>
      </c>
      <c r="C1366" s="56">
        <v>42419</v>
      </c>
      <c r="D1366" t="s">
        <v>1153</v>
      </c>
      <c r="E1366" t="s">
        <v>5530</v>
      </c>
      <c r="G1366" t="s">
        <v>5531</v>
      </c>
      <c r="H1366" t="s">
        <v>1144</v>
      </c>
      <c r="I1366" t="s">
        <v>1144</v>
      </c>
      <c r="J1366" t="s">
        <v>1144</v>
      </c>
      <c r="K1366" t="s">
        <v>1144</v>
      </c>
      <c r="L1366">
        <v>3.02</v>
      </c>
      <c r="M1366">
        <v>8</v>
      </c>
      <c r="N1366">
        <v>0</v>
      </c>
      <c r="O1366" s="56">
        <v>0</v>
      </c>
      <c r="P1366" s="56">
        <v>0</v>
      </c>
      <c r="Q1366">
        <v>1</v>
      </c>
      <c r="R1366">
        <v>1</v>
      </c>
      <c r="S1366">
        <v>11</v>
      </c>
      <c r="T1366">
        <v>8</v>
      </c>
      <c r="U1366">
        <v>3</v>
      </c>
      <c r="V1366">
        <v>1</v>
      </c>
      <c r="X1366" t="s">
        <v>7755</v>
      </c>
      <c r="AA1366">
        <v>0</v>
      </c>
      <c r="AB1366">
        <v>0</v>
      </c>
      <c r="AC1366">
        <v>0</v>
      </c>
      <c r="AD1366">
        <v>0</v>
      </c>
      <c r="AE1366">
        <v>0</v>
      </c>
      <c r="AF1366">
        <v>0</v>
      </c>
      <c r="AG1366">
        <v>0</v>
      </c>
      <c r="AJ1366" s="56"/>
      <c r="AK1366" s="56"/>
      <c r="AL1366" s="56"/>
      <c r="AM1366">
        <v>4</v>
      </c>
      <c r="AP1366" t="s">
        <v>1155</v>
      </c>
      <c r="AS1366" t="s">
        <v>1152</v>
      </c>
      <c r="AT1366">
        <v>1</v>
      </c>
      <c r="AV1366">
        <v>0</v>
      </c>
      <c r="AW1366">
        <v>0</v>
      </c>
      <c r="AX1366">
        <v>0</v>
      </c>
      <c r="AY1366" t="s">
        <v>1388</v>
      </c>
      <c r="AZ1366" t="s">
        <v>1388</v>
      </c>
      <c r="BA1366">
        <v>0</v>
      </c>
      <c r="BD1366">
        <v>1000000000</v>
      </c>
      <c r="BE1366">
        <v>2</v>
      </c>
      <c r="BF1366">
        <v>0</v>
      </c>
      <c r="BG1366">
        <v>0</v>
      </c>
      <c r="BH1366">
        <v>0</v>
      </c>
      <c r="BI1366">
        <v>0</v>
      </c>
      <c r="BJ1366">
        <v>0</v>
      </c>
      <c r="BK1366">
        <v>0</v>
      </c>
      <c r="BL1366">
        <v>0</v>
      </c>
      <c r="BM1366">
        <v>2</v>
      </c>
      <c r="BN1366">
        <v>0</v>
      </c>
      <c r="BO1366">
        <v>0</v>
      </c>
      <c r="BP1366">
        <v>0</v>
      </c>
      <c r="BR1366">
        <v>0</v>
      </c>
      <c r="BS1366">
        <v>0</v>
      </c>
      <c r="BX1366">
        <v>0</v>
      </c>
      <c r="BY1366">
        <v>0</v>
      </c>
      <c r="BZ1366">
        <v>0</v>
      </c>
      <c r="CA1366">
        <v>0</v>
      </c>
      <c r="CB1366">
        <v>0</v>
      </c>
      <c r="CC1366">
        <v>1</v>
      </c>
      <c r="CD1366" s="56">
        <v>42095</v>
      </c>
      <c r="CE1366" s="56">
        <v>42342</v>
      </c>
      <c r="CF1366" s="56">
        <v>42342</v>
      </c>
      <c r="CG1366" s="56">
        <v>42419</v>
      </c>
      <c r="CH1366" s="56"/>
      <c r="CI1366" s="56"/>
      <c r="CJ1366">
        <v>0</v>
      </c>
      <c r="CK1366">
        <v>0</v>
      </c>
      <c r="CL1366">
        <v>0</v>
      </c>
      <c r="CM1366">
        <v>0</v>
      </c>
      <c r="CN1366">
        <v>0</v>
      </c>
      <c r="CO1366">
        <v>0</v>
      </c>
      <c r="CP1366">
        <v>0.95</v>
      </c>
      <c r="CQ1366" t="s">
        <v>1154</v>
      </c>
      <c r="CR1366" t="s">
        <v>1153</v>
      </c>
      <c r="CS1366" t="s">
        <v>1725</v>
      </c>
      <c r="CT1366" t="s">
        <v>1397</v>
      </c>
      <c r="CU1366" t="s">
        <v>1396</v>
      </c>
      <c r="CV1366" t="s">
        <v>5532</v>
      </c>
      <c r="CW1366" t="s">
        <v>1738</v>
      </c>
      <c r="CX1366" t="s">
        <v>853</v>
      </c>
      <c r="DC1366" t="s">
        <v>1387</v>
      </c>
      <c r="DE1366" t="s">
        <v>1728</v>
      </c>
    </row>
    <row r="1367" spans="1:109" x14ac:dyDescent="0.25">
      <c r="A1367" t="s">
        <v>1025</v>
      </c>
      <c r="B1367">
        <v>2</v>
      </c>
      <c r="C1367" s="56">
        <v>42419</v>
      </c>
      <c r="D1367" t="s">
        <v>1153</v>
      </c>
      <c r="E1367" t="s">
        <v>5533</v>
      </c>
      <c r="G1367" t="s">
        <v>5534</v>
      </c>
      <c r="H1367" t="s">
        <v>1144</v>
      </c>
      <c r="I1367" t="s">
        <v>1144</v>
      </c>
      <c r="J1367" t="s">
        <v>1144</v>
      </c>
      <c r="K1367" t="s">
        <v>1144</v>
      </c>
      <c r="L1367">
        <v>0.81</v>
      </c>
      <c r="M1367">
        <v>2</v>
      </c>
      <c r="N1367">
        <v>0</v>
      </c>
      <c r="O1367" s="56">
        <v>0</v>
      </c>
      <c r="P1367" s="56">
        <v>0</v>
      </c>
      <c r="Q1367">
        <v>1</v>
      </c>
      <c r="R1367">
        <v>1</v>
      </c>
      <c r="S1367">
        <v>11</v>
      </c>
      <c r="T1367">
        <v>8</v>
      </c>
      <c r="U1367">
        <v>3</v>
      </c>
      <c r="V1367">
        <v>1</v>
      </c>
      <c r="X1367" t="s">
        <v>7755</v>
      </c>
      <c r="AA1367">
        <v>0</v>
      </c>
      <c r="AB1367">
        <v>0</v>
      </c>
      <c r="AC1367">
        <v>0</v>
      </c>
      <c r="AD1367">
        <v>0</v>
      </c>
      <c r="AE1367">
        <v>0</v>
      </c>
      <c r="AF1367">
        <v>0</v>
      </c>
      <c r="AG1367">
        <v>0</v>
      </c>
      <c r="AJ1367" s="56"/>
      <c r="AK1367" s="56"/>
      <c r="AL1367" s="56"/>
      <c r="AP1367" t="s">
        <v>1155</v>
      </c>
      <c r="AR1367">
        <v>2</v>
      </c>
      <c r="AS1367" t="s">
        <v>1152</v>
      </c>
      <c r="AT1367">
        <v>1</v>
      </c>
      <c r="AV1367">
        <v>7</v>
      </c>
      <c r="AW1367">
        <v>5</v>
      </c>
      <c r="AX1367">
        <v>2</v>
      </c>
      <c r="AY1367" t="s">
        <v>1147</v>
      </c>
      <c r="AZ1367" t="s">
        <v>1147</v>
      </c>
      <c r="BA1367">
        <v>7</v>
      </c>
      <c r="BD1367">
        <v>1000000000</v>
      </c>
      <c r="BE1367">
        <v>10</v>
      </c>
      <c r="BF1367">
        <v>-0.43</v>
      </c>
      <c r="BG1367">
        <v>0</v>
      </c>
      <c r="BH1367">
        <v>0</v>
      </c>
      <c r="BI1367">
        <v>0</v>
      </c>
      <c r="BJ1367">
        <v>0</v>
      </c>
      <c r="BK1367">
        <v>0</v>
      </c>
      <c r="BL1367">
        <v>0</v>
      </c>
      <c r="BM1367">
        <v>10</v>
      </c>
      <c r="BN1367">
        <v>-0.43</v>
      </c>
      <c r="BO1367">
        <v>0</v>
      </c>
      <c r="BP1367">
        <v>0</v>
      </c>
      <c r="BR1367">
        <v>0</v>
      </c>
      <c r="BS1367">
        <v>2</v>
      </c>
      <c r="BX1367">
        <v>0</v>
      </c>
      <c r="BY1367">
        <v>2.4300000000000002</v>
      </c>
      <c r="BZ1367">
        <v>0</v>
      </c>
      <c r="CA1367">
        <v>6.41</v>
      </c>
      <c r="CB1367">
        <v>0</v>
      </c>
      <c r="CC1367">
        <v>1</v>
      </c>
      <c r="CD1367" s="56">
        <v>42095</v>
      </c>
      <c r="CE1367" s="56">
        <v>42342</v>
      </c>
      <c r="CF1367" s="56">
        <v>42342</v>
      </c>
      <c r="CG1367" s="56">
        <v>42419</v>
      </c>
      <c r="CH1367" s="56"/>
      <c r="CI1367" s="56"/>
      <c r="CJ1367">
        <v>0</v>
      </c>
      <c r="CK1367">
        <v>0</v>
      </c>
      <c r="CL1367">
        <v>0</v>
      </c>
      <c r="CM1367">
        <v>0</v>
      </c>
      <c r="CN1367">
        <v>0</v>
      </c>
      <c r="CO1367">
        <v>0</v>
      </c>
      <c r="CP1367">
        <v>0.96</v>
      </c>
      <c r="CQ1367" t="s">
        <v>1154</v>
      </c>
      <c r="CR1367" t="s">
        <v>1153</v>
      </c>
      <c r="CS1367" t="s">
        <v>1748</v>
      </c>
      <c r="CT1367" t="s">
        <v>1397</v>
      </c>
      <c r="CU1367" t="s">
        <v>1396</v>
      </c>
      <c r="CV1367" t="s">
        <v>5535</v>
      </c>
      <c r="CW1367" t="s">
        <v>1738</v>
      </c>
      <c r="CX1367" t="s">
        <v>853</v>
      </c>
      <c r="DC1367" t="s">
        <v>1387</v>
      </c>
      <c r="DE1367" t="s">
        <v>1392</v>
      </c>
    </row>
    <row r="1368" spans="1:109" x14ac:dyDescent="0.25">
      <c r="A1368" t="s">
        <v>1025</v>
      </c>
      <c r="B1368">
        <v>2</v>
      </c>
      <c r="C1368" s="56">
        <v>42419</v>
      </c>
      <c r="D1368" t="s">
        <v>1153</v>
      </c>
      <c r="E1368" t="s">
        <v>5536</v>
      </c>
      <c r="G1368" t="s">
        <v>5537</v>
      </c>
      <c r="H1368" t="s">
        <v>1144</v>
      </c>
      <c r="I1368" t="s">
        <v>1144</v>
      </c>
      <c r="J1368" t="s">
        <v>1144</v>
      </c>
      <c r="K1368" t="s">
        <v>1144</v>
      </c>
      <c r="L1368">
        <v>1.62</v>
      </c>
      <c r="M1368">
        <v>4.87</v>
      </c>
      <c r="N1368">
        <v>0</v>
      </c>
      <c r="O1368" s="56">
        <v>0</v>
      </c>
      <c r="P1368" s="56">
        <v>0</v>
      </c>
      <c r="Q1368">
        <v>1</v>
      </c>
      <c r="R1368">
        <v>1</v>
      </c>
      <c r="S1368">
        <v>11</v>
      </c>
      <c r="T1368">
        <v>8</v>
      </c>
      <c r="U1368">
        <v>3</v>
      </c>
      <c r="V1368">
        <v>1</v>
      </c>
      <c r="X1368" t="s">
        <v>7659</v>
      </c>
      <c r="AA1368">
        <v>0</v>
      </c>
      <c r="AB1368">
        <v>0</v>
      </c>
      <c r="AC1368">
        <v>0</v>
      </c>
      <c r="AD1368">
        <v>0</v>
      </c>
      <c r="AE1368">
        <v>0</v>
      </c>
      <c r="AF1368">
        <v>0</v>
      </c>
      <c r="AG1368">
        <v>0</v>
      </c>
      <c r="AJ1368" s="56"/>
      <c r="AK1368" s="56"/>
      <c r="AL1368" s="56"/>
      <c r="AP1368" t="s">
        <v>1155</v>
      </c>
      <c r="AS1368" t="s">
        <v>1152</v>
      </c>
      <c r="AT1368">
        <v>1</v>
      </c>
      <c r="AV1368">
        <v>2</v>
      </c>
      <c r="AW1368">
        <v>2</v>
      </c>
      <c r="AX1368">
        <v>1</v>
      </c>
      <c r="AY1368" t="s">
        <v>1147</v>
      </c>
      <c r="AZ1368" t="s">
        <v>1147</v>
      </c>
      <c r="BA1368">
        <v>3</v>
      </c>
      <c r="BD1368">
        <v>1000000000</v>
      </c>
      <c r="BE1368">
        <v>3</v>
      </c>
      <c r="BF1368">
        <v>-0.5</v>
      </c>
      <c r="BG1368">
        <v>0</v>
      </c>
      <c r="BH1368">
        <v>0</v>
      </c>
      <c r="BI1368">
        <v>0</v>
      </c>
      <c r="BJ1368">
        <v>0</v>
      </c>
      <c r="BK1368">
        <v>0</v>
      </c>
      <c r="BL1368">
        <v>0</v>
      </c>
      <c r="BM1368">
        <v>3</v>
      </c>
      <c r="BN1368">
        <v>-0.5</v>
      </c>
      <c r="BO1368">
        <v>0</v>
      </c>
      <c r="BP1368">
        <v>0</v>
      </c>
      <c r="BR1368">
        <v>0</v>
      </c>
      <c r="BS1368">
        <v>1</v>
      </c>
      <c r="BX1368">
        <v>0</v>
      </c>
      <c r="BY1368">
        <v>1.62</v>
      </c>
      <c r="BZ1368">
        <v>0</v>
      </c>
      <c r="CA1368">
        <v>8.75</v>
      </c>
      <c r="CB1368">
        <v>0</v>
      </c>
      <c r="CC1368">
        <v>1</v>
      </c>
      <c r="CD1368" s="56">
        <v>42342</v>
      </c>
      <c r="CE1368" s="56">
        <v>42342</v>
      </c>
      <c r="CF1368" s="56">
        <v>42342</v>
      </c>
      <c r="CG1368" s="56">
        <v>42419</v>
      </c>
      <c r="CH1368" s="56"/>
      <c r="CI1368" s="56"/>
      <c r="CJ1368">
        <v>0</v>
      </c>
      <c r="CK1368">
        <v>0</v>
      </c>
      <c r="CL1368">
        <v>0</v>
      </c>
      <c r="CM1368">
        <v>0</v>
      </c>
      <c r="CN1368">
        <v>0</v>
      </c>
      <c r="CO1368">
        <v>0</v>
      </c>
      <c r="CP1368">
        <v>0.96</v>
      </c>
      <c r="CQ1368" t="s">
        <v>1154</v>
      </c>
      <c r="CR1368" t="s">
        <v>1153</v>
      </c>
      <c r="CS1368" t="s">
        <v>1748</v>
      </c>
      <c r="CT1368" t="s">
        <v>1397</v>
      </c>
      <c r="CU1368" t="s">
        <v>1396</v>
      </c>
      <c r="CV1368" t="s">
        <v>5538</v>
      </c>
      <c r="CW1368" t="s">
        <v>2121</v>
      </c>
      <c r="CX1368" t="s">
        <v>853</v>
      </c>
      <c r="DC1368" t="s">
        <v>1387</v>
      </c>
      <c r="DE1368" t="s">
        <v>1392</v>
      </c>
    </row>
    <row r="1369" spans="1:109" x14ac:dyDescent="0.25">
      <c r="A1369" t="s">
        <v>1025</v>
      </c>
      <c r="B1369">
        <v>2</v>
      </c>
      <c r="C1369" s="56">
        <v>42419</v>
      </c>
      <c r="D1369" t="s">
        <v>1153</v>
      </c>
      <c r="E1369" t="s">
        <v>5539</v>
      </c>
      <c r="G1369" t="s">
        <v>5540</v>
      </c>
      <c r="H1369" t="s">
        <v>1144</v>
      </c>
      <c r="I1369" t="s">
        <v>1144</v>
      </c>
      <c r="J1369" t="s">
        <v>1144</v>
      </c>
      <c r="K1369" t="s">
        <v>1144</v>
      </c>
      <c r="L1369">
        <v>0.33</v>
      </c>
      <c r="M1369">
        <v>1.07</v>
      </c>
      <c r="N1369">
        <v>0</v>
      </c>
      <c r="O1369" s="56">
        <v>0</v>
      </c>
      <c r="P1369" s="56">
        <v>0</v>
      </c>
      <c r="Q1369">
        <v>1</v>
      </c>
      <c r="R1369">
        <v>1</v>
      </c>
      <c r="S1369">
        <v>11</v>
      </c>
      <c r="T1369">
        <v>8</v>
      </c>
      <c r="U1369">
        <v>3</v>
      </c>
      <c r="V1369">
        <v>1</v>
      </c>
      <c r="X1369" t="s">
        <v>7659</v>
      </c>
      <c r="AA1369">
        <v>0</v>
      </c>
      <c r="AB1369">
        <v>0</v>
      </c>
      <c r="AC1369">
        <v>0</v>
      </c>
      <c r="AD1369">
        <v>0</v>
      </c>
      <c r="AE1369">
        <v>0</v>
      </c>
      <c r="AF1369">
        <v>0</v>
      </c>
      <c r="AG1369">
        <v>0</v>
      </c>
      <c r="AJ1369" s="56"/>
      <c r="AK1369" s="56"/>
      <c r="AL1369" s="56"/>
      <c r="AP1369" t="s">
        <v>1155</v>
      </c>
      <c r="AS1369" t="s">
        <v>1152</v>
      </c>
      <c r="AT1369">
        <v>1</v>
      </c>
      <c r="AV1369">
        <v>1</v>
      </c>
      <c r="AW1369">
        <v>1</v>
      </c>
      <c r="AX1369">
        <v>0.5</v>
      </c>
      <c r="AY1369" t="s">
        <v>1147</v>
      </c>
      <c r="AZ1369" t="s">
        <v>1147</v>
      </c>
      <c r="BA1369">
        <v>2</v>
      </c>
      <c r="BD1369">
        <v>1000000000</v>
      </c>
      <c r="BE1369">
        <v>2</v>
      </c>
      <c r="BF1369">
        <v>-1</v>
      </c>
      <c r="BG1369">
        <v>0</v>
      </c>
      <c r="BH1369">
        <v>0</v>
      </c>
      <c r="BI1369">
        <v>0</v>
      </c>
      <c r="BJ1369">
        <v>0</v>
      </c>
      <c r="BK1369">
        <v>0</v>
      </c>
      <c r="BL1369">
        <v>0</v>
      </c>
      <c r="BM1369">
        <v>2</v>
      </c>
      <c r="BN1369">
        <v>-1</v>
      </c>
      <c r="BO1369">
        <v>0</v>
      </c>
      <c r="BP1369">
        <v>0</v>
      </c>
      <c r="BR1369">
        <v>0</v>
      </c>
      <c r="BS1369">
        <v>0</v>
      </c>
      <c r="BX1369">
        <v>0</v>
      </c>
      <c r="BY1369">
        <v>0.33</v>
      </c>
      <c r="BZ1369">
        <v>0</v>
      </c>
      <c r="CA1369">
        <v>9.7899999999999991</v>
      </c>
      <c r="CB1369">
        <v>0</v>
      </c>
      <c r="CC1369">
        <v>1</v>
      </c>
      <c r="CD1369" s="56">
        <v>42342</v>
      </c>
      <c r="CE1369" s="56">
        <v>42342</v>
      </c>
      <c r="CF1369" s="56">
        <v>42342</v>
      </c>
      <c r="CG1369" s="56">
        <v>42419</v>
      </c>
      <c r="CH1369" s="56"/>
      <c r="CI1369" s="56"/>
      <c r="CJ1369">
        <v>0</v>
      </c>
      <c r="CK1369">
        <v>0</v>
      </c>
      <c r="CL1369">
        <v>0</v>
      </c>
      <c r="CM1369">
        <v>0</v>
      </c>
      <c r="CN1369">
        <v>0</v>
      </c>
      <c r="CO1369">
        <v>0</v>
      </c>
      <c r="CP1369">
        <v>0.96</v>
      </c>
      <c r="CQ1369" t="s">
        <v>1154</v>
      </c>
      <c r="CR1369" t="s">
        <v>1153</v>
      </c>
      <c r="CS1369" t="s">
        <v>1748</v>
      </c>
      <c r="CT1369" t="s">
        <v>1397</v>
      </c>
      <c r="CU1369" t="s">
        <v>1396</v>
      </c>
      <c r="CV1369" t="s">
        <v>5541</v>
      </c>
      <c r="CW1369" t="s">
        <v>2121</v>
      </c>
      <c r="CX1369" t="s">
        <v>853</v>
      </c>
      <c r="DC1369" t="s">
        <v>1387</v>
      </c>
      <c r="DE1369" t="s">
        <v>1392</v>
      </c>
    </row>
    <row r="1370" spans="1:109" x14ac:dyDescent="0.25">
      <c r="A1370" t="s">
        <v>1025</v>
      </c>
      <c r="B1370">
        <v>2</v>
      </c>
      <c r="C1370" s="56">
        <v>42419</v>
      </c>
      <c r="D1370" t="s">
        <v>1153</v>
      </c>
      <c r="E1370" t="s">
        <v>5542</v>
      </c>
      <c r="G1370" t="s">
        <v>5543</v>
      </c>
      <c r="H1370" t="s">
        <v>1144</v>
      </c>
      <c r="I1370" t="s">
        <v>1144</v>
      </c>
      <c r="J1370" t="s">
        <v>1144</v>
      </c>
      <c r="K1370" t="s">
        <v>1144</v>
      </c>
      <c r="L1370">
        <v>5.04</v>
      </c>
      <c r="M1370">
        <v>12.8</v>
      </c>
      <c r="N1370">
        <v>0</v>
      </c>
      <c r="O1370" s="56">
        <v>0</v>
      </c>
      <c r="P1370" s="56">
        <v>0</v>
      </c>
      <c r="Q1370">
        <v>1</v>
      </c>
      <c r="R1370">
        <v>1</v>
      </c>
      <c r="S1370">
        <v>11</v>
      </c>
      <c r="T1370">
        <v>8</v>
      </c>
      <c r="U1370">
        <v>3</v>
      </c>
      <c r="V1370">
        <v>1</v>
      </c>
      <c r="X1370" t="s">
        <v>7755</v>
      </c>
      <c r="AA1370">
        <v>0</v>
      </c>
      <c r="AB1370">
        <v>0</v>
      </c>
      <c r="AC1370">
        <v>0</v>
      </c>
      <c r="AD1370">
        <v>0</v>
      </c>
      <c r="AE1370">
        <v>0</v>
      </c>
      <c r="AF1370">
        <v>0</v>
      </c>
      <c r="AG1370">
        <v>0</v>
      </c>
      <c r="AJ1370" s="56"/>
      <c r="AK1370" s="56"/>
      <c r="AL1370" s="56"/>
      <c r="AP1370" t="s">
        <v>1155</v>
      </c>
      <c r="AS1370" t="s">
        <v>1152</v>
      </c>
      <c r="AT1370">
        <v>1</v>
      </c>
      <c r="AV1370">
        <v>0</v>
      </c>
      <c r="AW1370">
        <v>0</v>
      </c>
      <c r="AX1370">
        <v>0</v>
      </c>
      <c r="AY1370" t="s">
        <v>1388</v>
      </c>
      <c r="AZ1370" t="s">
        <v>1388</v>
      </c>
      <c r="BA1370">
        <v>0</v>
      </c>
      <c r="BD1370">
        <v>1000000000</v>
      </c>
      <c r="BE1370">
        <v>0</v>
      </c>
      <c r="BF1370">
        <v>0</v>
      </c>
      <c r="BG1370">
        <v>0</v>
      </c>
      <c r="BH1370">
        <v>0</v>
      </c>
      <c r="BI1370">
        <v>0</v>
      </c>
      <c r="BJ1370">
        <v>0</v>
      </c>
      <c r="BK1370">
        <v>0</v>
      </c>
      <c r="BL1370">
        <v>0</v>
      </c>
      <c r="BM1370">
        <v>0</v>
      </c>
      <c r="BN1370">
        <v>0</v>
      </c>
      <c r="BO1370">
        <v>0</v>
      </c>
      <c r="BP1370">
        <v>0</v>
      </c>
      <c r="BR1370">
        <v>0</v>
      </c>
      <c r="BS1370">
        <v>0</v>
      </c>
      <c r="BX1370">
        <v>0</v>
      </c>
      <c r="BY1370">
        <v>0</v>
      </c>
      <c r="BZ1370">
        <v>0</v>
      </c>
      <c r="CA1370">
        <v>0</v>
      </c>
      <c r="CB1370">
        <v>0</v>
      </c>
      <c r="CC1370">
        <v>1</v>
      </c>
      <c r="CD1370" s="56">
        <v>42095</v>
      </c>
      <c r="CE1370" s="56">
        <v>42342</v>
      </c>
      <c r="CF1370" s="56">
        <v>42342</v>
      </c>
      <c r="CG1370" s="56">
        <v>42419</v>
      </c>
      <c r="CH1370" s="56"/>
      <c r="CI1370" s="56"/>
      <c r="CJ1370">
        <v>1</v>
      </c>
      <c r="CK1370">
        <v>0</v>
      </c>
      <c r="CL1370">
        <v>0.96</v>
      </c>
      <c r="CM1370">
        <v>0</v>
      </c>
      <c r="CN1370">
        <v>0</v>
      </c>
      <c r="CO1370">
        <v>0</v>
      </c>
      <c r="CP1370">
        <v>0</v>
      </c>
      <c r="CQ1370" t="s">
        <v>1154</v>
      </c>
      <c r="CR1370" t="s">
        <v>1153</v>
      </c>
      <c r="CS1370" t="s">
        <v>1748</v>
      </c>
      <c r="CT1370" t="s">
        <v>1397</v>
      </c>
      <c r="CU1370" t="s">
        <v>1396</v>
      </c>
      <c r="CV1370" t="s">
        <v>5544</v>
      </c>
      <c r="CW1370" t="s">
        <v>2121</v>
      </c>
      <c r="CX1370" t="s">
        <v>853</v>
      </c>
      <c r="DC1370" t="s">
        <v>1387</v>
      </c>
      <c r="DE1370" t="s">
        <v>1728</v>
      </c>
    </row>
    <row r="1371" spans="1:109" x14ac:dyDescent="0.25">
      <c r="A1371" t="s">
        <v>1025</v>
      </c>
      <c r="B1371">
        <v>6</v>
      </c>
      <c r="C1371" s="56">
        <v>42419</v>
      </c>
      <c r="D1371" t="s">
        <v>1153</v>
      </c>
      <c r="E1371" t="s">
        <v>5545</v>
      </c>
      <c r="G1371" t="s">
        <v>5546</v>
      </c>
      <c r="H1371" t="s">
        <v>1144</v>
      </c>
      <c r="I1371" t="s">
        <v>1144</v>
      </c>
      <c r="J1371" t="s">
        <v>1144</v>
      </c>
      <c r="K1371" t="s">
        <v>1144</v>
      </c>
      <c r="L1371">
        <v>35.33</v>
      </c>
      <c r="M1371">
        <v>70.44</v>
      </c>
      <c r="N1371">
        <v>0</v>
      </c>
      <c r="O1371" s="56">
        <v>0</v>
      </c>
      <c r="P1371" s="56">
        <v>0</v>
      </c>
      <c r="Q1371">
        <v>1</v>
      </c>
      <c r="R1371">
        <v>1</v>
      </c>
      <c r="S1371">
        <v>11</v>
      </c>
      <c r="T1371">
        <v>8</v>
      </c>
      <c r="U1371">
        <v>3</v>
      </c>
      <c r="V1371">
        <v>1</v>
      </c>
      <c r="X1371" t="s">
        <v>7755</v>
      </c>
      <c r="AA1371">
        <v>0</v>
      </c>
      <c r="AB1371">
        <v>0</v>
      </c>
      <c r="AC1371">
        <v>0</v>
      </c>
      <c r="AD1371">
        <v>0</v>
      </c>
      <c r="AE1371">
        <v>0</v>
      </c>
      <c r="AF1371">
        <v>0</v>
      </c>
      <c r="AG1371">
        <v>0</v>
      </c>
      <c r="AJ1371" s="56"/>
      <c r="AK1371" s="56"/>
      <c r="AL1371" s="56"/>
      <c r="AP1371" t="s">
        <v>1155</v>
      </c>
      <c r="AS1371" t="s">
        <v>1152</v>
      </c>
      <c r="AT1371">
        <v>1</v>
      </c>
      <c r="AV1371">
        <v>0</v>
      </c>
      <c r="AW1371">
        <v>0</v>
      </c>
      <c r="AX1371">
        <v>0</v>
      </c>
      <c r="AY1371" t="s">
        <v>1388</v>
      </c>
      <c r="AZ1371" t="s">
        <v>1388</v>
      </c>
      <c r="BA1371">
        <v>0</v>
      </c>
      <c r="BD1371">
        <v>1000000000</v>
      </c>
      <c r="BE1371">
        <v>1</v>
      </c>
      <c r="BF1371">
        <v>0</v>
      </c>
      <c r="BG1371">
        <v>0</v>
      </c>
      <c r="BH1371">
        <v>0</v>
      </c>
      <c r="BI1371">
        <v>0</v>
      </c>
      <c r="BJ1371">
        <v>0</v>
      </c>
      <c r="BK1371">
        <v>0</v>
      </c>
      <c r="BL1371">
        <v>0</v>
      </c>
      <c r="BM1371">
        <v>1</v>
      </c>
      <c r="BN1371">
        <v>0</v>
      </c>
      <c r="BO1371">
        <v>0</v>
      </c>
      <c r="BP1371">
        <v>0</v>
      </c>
      <c r="BR1371">
        <v>0</v>
      </c>
      <c r="BS1371">
        <v>0</v>
      </c>
      <c r="BX1371">
        <v>0</v>
      </c>
      <c r="BY1371">
        <v>0</v>
      </c>
      <c r="BZ1371">
        <v>0</v>
      </c>
      <c r="CA1371">
        <v>0</v>
      </c>
      <c r="CB1371">
        <v>0</v>
      </c>
      <c r="CC1371">
        <v>1</v>
      </c>
      <c r="CD1371" s="56">
        <v>42095</v>
      </c>
      <c r="CE1371" s="56">
        <v>42342</v>
      </c>
      <c r="CF1371" s="56">
        <v>42342</v>
      </c>
      <c r="CG1371" s="56">
        <v>42419</v>
      </c>
      <c r="CH1371" s="56"/>
      <c r="CI1371" s="56"/>
      <c r="CJ1371">
        <v>0.17</v>
      </c>
      <c r="CK1371">
        <v>0</v>
      </c>
      <c r="CL1371">
        <v>0.03</v>
      </c>
      <c r="CM1371">
        <v>0</v>
      </c>
      <c r="CN1371">
        <v>0</v>
      </c>
      <c r="CO1371">
        <v>0</v>
      </c>
      <c r="CP1371">
        <v>0.95</v>
      </c>
      <c r="CQ1371" t="s">
        <v>1154</v>
      </c>
      <c r="CR1371" t="s">
        <v>1153</v>
      </c>
      <c r="CS1371" t="s">
        <v>1395</v>
      </c>
      <c r="CT1371" t="s">
        <v>1397</v>
      </c>
      <c r="CU1371" t="s">
        <v>1396</v>
      </c>
      <c r="CV1371" t="s">
        <v>5547</v>
      </c>
      <c r="CW1371" t="s">
        <v>1391</v>
      </c>
      <c r="CX1371" t="s">
        <v>853</v>
      </c>
      <c r="DC1371" t="s">
        <v>1389</v>
      </c>
      <c r="DE1371" t="s">
        <v>1728</v>
      </c>
    </row>
    <row r="1372" spans="1:109" x14ac:dyDescent="0.25">
      <c r="A1372" t="s">
        <v>1025</v>
      </c>
      <c r="B1372">
        <v>6</v>
      </c>
      <c r="C1372" s="56">
        <v>42419</v>
      </c>
      <c r="D1372" t="s">
        <v>1153</v>
      </c>
      <c r="E1372" t="s">
        <v>1659</v>
      </c>
      <c r="G1372" t="s">
        <v>5548</v>
      </c>
      <c r="H1372" t="s">
        <v>1144</v>
      </c>
      <c r="I1372" t="s">
        <v>1144</v>
      </c>
      <c r="J1372" t="s">
        <v>1144</v>
      </c>
      <c r="K1372" t="s">
        <v>1144</v>
      </c>
      <c r="L1372">
        <v>11.59</v>
      </c>
      <c r="M1372">
        <v>27.46</v>
      </c>
      <c r="N1372">
        <v>0</v>
      </c>
      <c r="O1372" s="56">
        <v>0</v>
      </c>
      <c r="P1372" s="56">
        <v>0</v>
      </c>
      <c r="Q1372">
        <v>1</v>
      </c>
      <c r="R1372">
        <v>1</v>
      </c>
      <c r="S1372">
        <v>11</v>
      </c>
      <c r="T1372">
        <v>8</v>
      </c>
      <c r="U1372">
        <v>3</v>
      </c>
      <c r="V1372">
        <v>1</v>
      </c>
      <c r="W1372" t="s">
        <v>1156</v>
      </c>
      <c r="X1372" t="s">
        <v>7755</v>
      </c>
      <c r="Y1372">
        <v>14</v>
      </c>
      <c r="AA1372">
        <v>0</v>
      </c>
      <c r="AB1372">
        <v>0</v>
      </c>
      <c r="AC1372">
        <v>0</v>
      </c>
      <c r="AD1372">
        <v>0</v>
      </c>
      <c r="AE1372">
        <v>0</v>
      </c>
      <c r="AF1372">
        <v>2</v>
      </c>
      <c r="AG1372">
        <v>0</v>
      </c>
      <c r="AI1372">
        <v>15</v>
      </c>
      <c r="AJ1372" s="56"/>
      <c r="AK1372" s="56"/>
      <c r="AL1372" s="56"/>
      <c r="AP1372" t="s">
        <v>1155</v>
      </c>
      <c r="AS1372" t="s">
        <v>1152</v>
      </c>
      <c r="AT1372">
        <v>1</v>
      </c>
      <c r="AV1372">
        <v>10</v>
      </c>
      <c r="AW1372">
        <v>7</v>
      </c>
      <c r="AX1372">
        <v>3</v>
      </c>
      <c r="AY1372" t="s">
        <v>1145</v>
      </c>
      <c r="AZ1372" t="s">
        <v>1145</v>
      </c>
      <c r="BA1372">
        <v>10</v>
      </c>
      <c r="BD1372">
        <v>1000000000</v>
      </c>
      <c r="BE1372">
        <v>4</v>
      </c>
      <c r="BF1372">
        <v>0.6</v>
      </c>
      <c r="BG1372">
        <v>3</v>
      </c>
      <c r="BH1372">
        <v>0</v>
      </c>
      <c r="BI1372">
        <v>0</v>
      </c>
      <c r="BJ1372">
        <v>0</v>
      </c>
      <c r="BK1372">
        <v>0</v>
      </c>
      <c r="BL1372">
        <v>0</v>
      </c>
      <c r="BM1372">
        <v>7</v>
      </c>
      <c r="BN1372">
        <v>0.3</v>
      </c>
      <c r="BO1372">
        <v>0</v>
      </c>
      <c r="BP1372">
        <v>0</v>
      </c>
      <c r="BR1372">
        <v>3</v>
      </c>
      <c r="BS1372">
        <v>3</v>
      </c>
      <c r="BX1372">
        <v>0</v>
      </c>
      <c r="BY1372">
        <v>0</v>
      </c>
      <c r="BZ1372">
        <v>0</v>
      </c>
      <c r="CA1372">
        <v>5.98</v>
      </c>
      <c r="CB1372">
        <v>0</v>
      </c>
      <c r="CC1372">
        <v>1</v>
      </c>
      <c r="CD1372" s="56">
        <v>42095</v>
      </c>
      <c r="CE1372" s="56">
        <v>42342</v>
      </c>
      <c r="CF1372" s="56">
        <v>42342</v>
      </c>
      <c r="CG1372" s="56">
        <v>42419</v>
      </c>
      <c r="CH1372" s="56"/>
      <c r="CI1372" s="56"/>
      <c r="CJ1372">
        <v>0.28999999999999998</v>
      </c>
      <c r="CK1372">
        <v>6</v>
      </c>
      <c r="CL1372">
        <v>0.03</v>
      </c>
      <c r="CM1372">
        <v>0</v>
      </c>
      <c r="CN1372">
        <v>0.95</v>
      </c>
      <c r="CO1372">
        <v>0</v>
      </c>
      <c r="CP1372">
        <v>0</v>
      </c>
      <c r="CQ1372" t="s">
        <v>1154</v>
      </c>
      <c r="CR1372" t="s">
        <v>1153</v>
      </c>
      <c r="CS1372" t="s">
        <v>1395</v>
      </c>
      <c r="CT1372" t="s">
        <v>1397</v>
      </c>
      <c r="CU1372" t="s">
        <v>1396</v>
      </c>
      <c r="CV1372" t="s">
        <v>5549</v>
      </c>
      <c r="CW1372" t="s">
        <v>1738</v>
      </c>
      <c r="CX1372" t="s">
        <v>853</v>
      </c>
      <c r="DC1372" t="s">
        <v>1387</v>
      </c>
      <c r="DE1372" t="s">
        <v>1728</v>
      </c>
    </row>
    <row r="1373" spans="1:109" x14ac:dyDescent="0.25">
      <c r="A1373" t="s">
        <v>1025</v>
      </c>
      <c r="B1373">
        <v>6</v>
      </c>
      <c r="C1373" s="56">
        <v>42419</v>
      </c>
      <c r="D1373" t="s">
        <v>1153</v>
      </c>
      <c r="E1373" t="s">
        <v>5550</v>
      </c>
      <c r="G1373" t="s">
        <v>5551</v>
      </c>
      <c r="H1373" t="s">
        <v>1144</v>
      </c>
      <c r="I1373" t="s">
        <v>1144</v>
      </c>
      <c r="J1373" t="s">
        <v>1144</v>
      </c>
      <c r="K1373" t="s">
        <v>1144</v>
      </c>
      <c r="L1373">
        <v>0</v>
      </c>
      <c r="M1373">
        <v>0</v>
      </c>
      <c r="N1373">
        <v>0</v>
      </c>
      <c r="O1373" s="56">
        <v>0</v>
      </c>
      <c r="P1373" s="56">
        <v>0</v>
      </c>
      <c r="Q1373">
        <v>1</v>
      </c>
      <c r="R1373">
        <v>1</v>
      </c>
      <c r="S1373">
        <v>11</v>
      </c>
      <c r="T1373">
        <v>8</v>
      </c>
      <c r="U1373">
        <v>3</v>
      </c>
      <c r="V1373">
        <v>1</v>
      </c>
      <c r="X1373" t="s">
        <v>7755</v>
      </c>
      <c r="AA1373">
        <v>0</v>
      </c>
      <c r="AB1373">
        <v>0</v>
      </c>
      <c r="AC1373">
        <v>0</v>
      </c>
      <c r="AD1373">
        <v>0</v>
      </c>
      <c r="AE1373">
        <v>0</v>
      </c>
      <c r="AF1373">
        <v>0</v>
      </c>
      <c r="AG1373">
        <v>0</v>
      </c>
      <c r="AJ1373" s="56"/>
      <c r="AK1373" s="56"/>
      <c r="AL1373" s="56"/>
      <c r="AP1373" t="s">
        <v>1155</v>
      </c>
      <c r="AS1373" t="s">
        <v>1152</v>
      </c>
      <c r="AT1373">
        <v>1</v>
      </c>
      <c r="AV1373">
        <v>0</v>
      </c>
      <c r="AW1373">
        <v>0</v>
      </c>
      <c r="AX1373">
        <v>0</v>
      </c>
      <c r="AY1373" t="s">
        <v>1388</v>
      </c>
      <c r="AZ1373" t="s">
        <v>1388</v>
      </c>
      <c r="BA1373">
        <v>0</v>
      </c>
      <c r="BD1373">
        <v>1000000000</v>
      </c>
      <c r="BE1373">
        <v>0</v>
      </c>
      <c r="BF1373">
        <v>0</v>
      </c>
      <c r="BG1373">
        <v>0</v>
      </c>
      <c r="BH1373">
        <v>0</v>
      </c>
      <c r="BI1373">
        <v>0</v>
      </c>
      <c r="BJ1373">
        <v>0</v>
      </c>
      <c r="BK1373">
        <v>0</v>
      </c>
      <c r="BL1373">
        <v>0</v>
      </c>
      <c r="BM1373">
        <v>0</v>
      </c>
      <c r="BN1373">
        <v>0</v>
      </c>
      <c r="BO1373">
        <v>0</v>
      </c>
      <c r="BP1373">
        <v>0</v>
      </c>
      <c r="BR1373">
        <v>0</v>
      </c>
      <c r="BS1373">
        <v>0</v>
      </c>
      <c r="BX1373">
        <v>0</v>
      </c>
      <c r="BY1373">
        <v>0</v>
      </c>
      <c r="BZ1373">
        <v>0</v>
      </c>
      <c r="CA1373">
        <v>0</v>
      </c>
      <c r="CB1373">
        <v>0</v>
      </c>
      <c r="CC1373">
        <v>1</v>
      </c>
      <c r="CD1373" s="56">
        <v>42095</v>
      </c>
      <c r="CE1373" s="56">
        <v>42342</v>
      </c>
      <c r="CF1373" s="56">
        <v>42342</v>
      </c>
      <c r="CG1373" s="56">
        <v>42419</v>
      </c>
      <c r="CH1373" s="56"/>
      <c r="CI1373" s="56"/>
      <c r="CJ1373">
        <v>1</v>
      </c>
      <c r="CK1373">
        <v>0</v>
      </c>
      <c r="CL1373">
        <v>0.97</v>
      </c>
      <c r="CM1373">
        <v>0</v>
      </c>
      <c r="CN1373">
        <v>0</v>
      </c>
      <c r="CO1373">
        <v>0</v>
      </c>
      <c r="CP1373">
        <v>0</v>
      </c>
      <c r="CQ1373" t="s">
        <v>1154</v>
      </c>
      <c r="CR1373" t="s">
        <v>1153</v>
      </c>
      <c r="CS1373" t="s">
        <v>1395</v>
      </c>
      <c r="CT1373" t="s">
        <v>1397</v>
      </c>
      <c r="CU1373" t="s">
        <v>1396</v>
      </c>
      <c r="CV1373" t="s">
        <v>5552</v>
      </c>
      <c r="CW1373" t="s">
        <v>1391</v>
      </c>
      <c r="CX1373" t="s">
        <v>853</v>
      </c>
      <c r="DC1373" t="s">
        <v>1389</v>
      </c>
      <c r="DE1373" t="s">
        <v>1728</v>
      </c>
    </row>
    <row r="1374" spans="1:109" x14ac:dyDescent="0.25">
      <c r="A1374" t="s">
        <v>1025</v>
      </c>
      <c r="B1374">
        <v>2</v>
      </c>
      <c r="C1374" s="56">
        <v>42419</v>
      </c>
      <c r="D1374" t="s">
        <v>1153</v>
      </c>
      <c r="E1374" t="s">
        <v>5553</v>
      </c>
      <c r="G1374" t="s">
        <v>5554</v>
      </c>
      <c r="H1374" t="s">
        <v>1144</v>
      </c>
      <c r="I1374" t="s">
        <v>1144</v>
      </c>
      <c r="J1374" t="s">
        <v>1144</v>
      </c>
      <c r="K1374" t="s">
        <v>1144</v>
      </c>
      <c r="L1374">
        <v>57.22</v>
      </c>
      <c r="M1374">
        <v>118.48</v>
      </c>
      <c r="N1374">
        <v>0</v>
      </c>
      <c r="O1374" s="56">
        <v>0</v>
      </c>
      <c r="P1374" s="56">
        <v>0</v>
      </c>
      <c r="Q1374">
        <v>1</v>
      </c>
      <c r="R1374">
        <v>1</v>
      </c>
      <c r="S1374">
        <v>11</v>
      </c>
      <c r="T1374">
        <v>8</v>
      </c>
      <c r="U1374">
        <v>3</v>
      </c>
      <c r="V1374">
        <v>1</v>
      </c>
      <c r="X1374" t="s">
        <v>7755</v>
      </c>
      <c r="AA1374">
        <v>0</v>
      </c>
      <c r="AB1374">
        <v>0</v>
      </c>
      <c r="AC1374">
        <v>0</v>
      </c>
      <c r="AD1374">
        <v>0</v>
      </c>
      <c r="AE1374">
        <v>0</v>
      </c>
      <c r="AF1374">
        <v>0</v>
      </c>
      <c r="AG1374">
        <v>0</v>
      </c>
      <c r="AJ1374" s="56"/>
      <c r="AK1374" s="56"/>
      <c r="AL1374" s="56"/>
      <c r="AM1374">
        <v>2</v>
      </c>
      <c r="AP1374" t="s">
        <v>1155</v>
      </c>
      <c r="AR1374">
        <v>2</v>
      </c>
      <c r="AS1374" t="s">
        <v>1152</v>
      </c>
      <c r="AT1374">
        <v>1</v>
      </c>
      <c r="AV1374">
        <v>7</v>
      </c>
      <c r="AW1374">
        <v>5</v>
      </c>
      <c r="AX1374">
        <v>2</v>
      </c>
      <c r="AY1374" t="s">
        <v>1147</v>
      </c>
      <c r="AZ1374" t="s">
        <v>1147</v>
      </c>
      <c r="BA1374">
        <v>7</v>
      </c>
      <c r="BD1374">
        <v>1000000000</v>
      </c>
      <c r="BE1374">
        <v>8</v>
      </c>
      <c r="BF1374">
        <v>-0.14000000000000001</v>
      </c>
      <c r="BG1374">
        <v>0</v>
      </c>
      <c r="BH1374">
        <v>0</v>
      </c>
      <c r="BI1374">
        <v>0</v>
      </c>
      <c r="BJ1374">
        <v>0</v>
      </c>
      <c r="BK1374">
        <v>0</v>
      </c>
      <c r="BL1374">
        <v>0</v>
      </c>
      <c r="BM1374">
        <v>8</v>
      </c>
      <c r="BN1374">
        <v>-0.14000000000000001</v>
      </c>
      <c r="BO1374">
        <v>0</v>
      </c>
      <c r="BP1374">
        <v>0</v>
      </c>
      <c r="BR1374">
        <v>0</v>
      </c>
      <c r="BS1374">
        <v>2</v>
      </c>
      <c r="BX1374">
        <v>0</v>
      </c>
      <c r="BY1374">
        <v>57.22</v>
      </c>
      <c r="BZ1374">
        <v>0</v>
      </c>
      <c r="CA1374">
        <v>4.67</v>
      </c>
      <c r="CB1374">
        <v>0</v>
      </c>
      <c r="CC1374">
        <v>1</v>
      </c>
      <c r="CD1374" s="56">
        <v>42095</v>
      </c>
      <c r="CE1374" s="56">
        <v>42342</v>
      </c>
      <c r="CF1374" s="56">
        <v>42342</v>
      </c>
      <c r="CG1374" s="56">
        <v>42419</v>
      </c>
      <c r="CH1374" s="56"/>
      <c r="CI1374" s="56"/>
      <c r="CJ1374">
        <v>0</v>
      </c>
      <c r="CK1374">
        <v>0</v>
      </c>
      <c r="CL1374">
        <v>0</v>
      </c>
      <c r="CM1374">
        <v>0</v>
      </c>
      <c r="CN1374">
        <v>0</v>
      </c>
      <c r="CO1374">
        <v>0</v>
      </c>
      <c r="CP1374">
        <v>0.96</v>
      </c>
      <c r="CQ1374" t="s">
        <v>1154</v>
      </c>
      <c r="CR1374" t="s">
        <v>1153</v>
      </c>
      <c r="CS1374" t="s">
        <v>1748</v>
      </c>
      <c r="CT1374" t="s">
        <v>1397</v>
      </c>
      <c r="CU1374" t="s">
        <v>1396</v>
      </c>
      <c r="CV1374" t="s">
        <v>5555</v>
      </c>
      <c r="CW1374" t="s">
        <v>1738</v>
      </c>
      <c r="CX1374" t="s">
        <v>853</v>
      </c>
      <c r="DC1374" t="s">
        <v>1387</v>
      </c>
      <c r="DE1374" t="s">
        <v>1392</v>
      </c>
    </row>
    <row r="1375" spans="1:109" x14ac:dyDescent="0.25">
      <c r="A1375" t="s">
        <v>1025</v>
      </c>
      <c r="B1375">
        <v>1</v>
      </c>
      <c r="C1375" s="56">
        <v>42419</v>
      </c>
      <c r="D1375" t="s">
        <v>1153</v>
      </c>
      <c r="E1375" t="s">
        <v>1660</v>
      </c>
      <c r="G1375" t="s">
        <v>5556</v>
      </c>
      <c r="H1375" t="s">
        <v>1144</v>
      </c>
      <c r="I1375" t="s">
        <v>1144</v>
      </c>
      <c r="J1375" t="s">
        <v>1144</v>
      </c>
      <c r="K1375" t="s">
        <v>1144</v>
      </c>
      <c r="L1375">
        <v>57.62</v>
      </c>
      <c r="M1375">
        <v>118.48</v>
      </c>
      <c r="N1375">
        <v>0</v>
      </c>
      <c r="O1375" s="56">
        <v>0</v>
      </c>
      <c r="P1375" s="56">
        <v>0</v>
      </c>
      <c r="Q1375">
        <v>1</v>
      </c>
      <c r="R1375">
        <v>1</v>
      </c>
      <c r="S1375">
        <v>11</v>
      </c>
      <c r="T1375">
        <v>8</v>
      </c>
      <c r="U1375">
        <v>3</v>
      </c>
      <c r="V1375">
        <v>1</v>
      </c>
      <c r="W1375" t="s">
        <v>1156</v>
      </c>
      <c r="X1375" t="s">
        <v>7755</v>
      </c>
      <c r="Y1375">
        <v>6</v>
      </c>
      <c r="AA1375">
        <v>0</v>
      </c>
      <c r="AB1375">
        <v>0</v>
      </c>
      <c r="AC1375">
        <v>0</v>
      </c>
      <c r="AD1375">
        <v>0</v>
      </c>
      <c r="AE1375">
        <v>0</v>
      </c>
      <c r="AF1375">
        <v>0</v>
      </c>
      <c r="AG1375">
        <v>0</v>
      </c>
      <c r="AJ1375" s="56"/>
      <c r="AK1375" s="56"/>
      <c r="AL1375" s="56"/>
      <c r="AP1375" t="s">
        <v>1155</v>
      </c>
      <c r="AR1375">
        <v>2</v>
      </c>
      <c r="AS1375" t="s">
        <v>1152</v>
      </c>
      <c r="AT1375">
        <v>1</v>
      </c>
      <c r="AV1375">
        <v>9</v>
      </c>
      <c r="AW1375">
        <v>6</v>
      </c>
      <c r="AX1375">
        <v>3</v>
      </c>
      <c r="AY1375" t="s">
        <v>1148</v>
      </c>
      <c r="AZ1375" t="s">
        <v>1148</v>
      </c>
      <c r="BA1375">
        <v>9</v>
      </c>
      <c r="BD1375">
        <v>1000000000</v>
      </c>
      <c r="BE1375">
        <v>7</v>
      </c>
      <c r="BF1375">
        <v>0.22</v>
      </c>
      <c r="BG1375">
        <v>0</v>
      </c>
      <c r="BH1375">
        <v>0</v>
      </c>
      <c r="BI1375">
        <v>0</v>
      </c>
      <c r="BJ1375">
        <v>0</v>
      </c>
      <c r="BK1375">
        <v>0</v>
      </c>
      <c r="BL1375">
        <v>0</v>
      </c>
      <c r="BM1375">
        <v>7</v>
      </c>
      <c r="BN1375">
        <v>0.22</v>
      </c>
      <c r="BO1375">
        <v>0</v>
      </c>
      <c r="BP1375">
        <v>0</v>
      </c>
      <c r="BR1375">
        <v>2</v>
      </c>
      <c r="BS1375">
        <v>2</v>
      </c>
      <c r="BX1375">
        <v>0</v>
      </c>
      <c r="BY1375">
        <v>0</v>
      </c>
      <c r="BZ1375">
        <v>0</v>
      </c>
      <c r="CA1375">
        <v>4.6100000000000003</v>
      </c>
      <c r="CB1375">
        <v>0</v>
      </c>
      <c r="CC1375">
        <v>1</v>
      </c>
      <c r="CD1375" s="56">
        <v>42095</v>
      </c>
      <c r="CE1375" s="56">
        <v>42342</v>
      </c>
      <c r="CF1375" s="56">
        <v>42342</v>
      </c>
      <c r="CG1375" s="56">
        <v>42419</v>
      </c>
      <c r="CH1375" s="56"/>
      <c r="CI1375" s="56"/>
      <c r="CJ1375">
        <v>0.06</v>
      </c>
      <c r="CK1375">
        <v>0</v>
      </c>
      <c r="CL1375">
        <v>0</v>
      </c>
      <c r="CM1375">
        <v>0</v>
      </c>
      <c r="CN1375">
        <v>0</v>
      </c>
      <c r="CO1375">
        <v>0.95</v>
      </c>
      <c r="CP1375">
        <v>0</v>
      </c>
      <c r="CQ1375" t="s">
        <v>1154</v>
      </c>
      <c r="CR1375" t="s">
        <v>1153</v>
      </c>
      <c r="CS1375" t="s">
        <v>1725</v>
      </c>
      <c r="CT1375" t="s">
        <v>1397</v>
      </c>
      <c r="CU1375" t="s">
        <v>1396</v>
      </c>
      <c r="CV1375" t="s">
        <v>5557</v>
      </c>
      <c r="CW1375" t="s">
        <v>1738</v>
      </c>
      <c r="CX1375" t="s">
        <v>853</v>
      </c>
      <c r="DC1375" t="s">
        <v>1387</v>
      </c>
      <c r="DE1375" t="s">
        <v>1392</v>
      </c>
    </row>
    <row r="1376" spans="1:109" x14ac:dyDescent="0.25">
      <c r="A1376" t="s">
        <v>1025</v>
      </c>
      <c r="B1376">
        <v>2</v>
      </c>
      <c r="C1376" s="56">
        <v>42419</v>
      </c>
      <c r="D1376" t="s">
        <v>1153</v>
      </c>
      <c r="E1376" t="s">
        <v>5558</v>
      </c>
      <c r="G1376" t="s">
        <v>5559</v>
      </c>
      <c r="H1376" t="s">
        <v>1144</v>
      </c>
      <c r="I1376" t="s">
        <v>1144</v>
      </c>
      <c r="J1376" t="s">
        <v>1144</v>
      </c>
      <c r="K1376" t="s">
        <v>1144</v>
      </c>
      <c r="L1376">
        <v>40.42</v>
      </c>
      <c r="M1376">
        <v>93.85</v>
      </c>
      <c r="N1376">
        <v>0</v>
      </c>
      <c r="O1376" s="56">
        <v>0</v>
      </c>
      <c r="P1376" s="56">
        <v>0</v>
      </c>
      <c r="Q1376">
        <v>1</v>
      </c>
      <c r="R1376">
        <v>1</v>
      </c>
      <c r="S1376">
        <v>11</v>
      </c>
      <c r="T1376">
        <v>8</v>
      </c>
      <c r="U1376">
        <v>3</v>
      </c>
      <c r="V1376">
        <v>1</v>
      </c>
      <c r="X1376" t="s">
        <v>7760</v>
      </c>
      <c r="AA1376">
        <v>0</v>
      </c>
      <c r="AB1376">
        <v>0</v>
      </c>
      <c r="AC1376">
        <v>0</v>
      </c>
      <c r="AD1376">
        <v>0</v>
      </c>
      <c r="AE1376">
        <v>0</v>
      </c>
      <c r="AF1376">
        <v>0</v>
      </c>
      <c r="AG1376">
        <v>0</v>
      </c>
      <c r="AJ1376" s="56"/>
      <c r="AK1376" s="56"/>
      <c r="AL1376" s="56"/>
      <c r="AP1376" t="s">
        <v>1155</v>
      </c>
      <c r="AR1376">
        <v>2</v>
      </c>
      <c r="AS1376" t="s">
        <v>1152</v>
      </c>
      <c r="AT1376">
        <v>1</v>
      </c>
      <c r="AV1376">
        <v>14</v>
      </c>
      <c r="AW1376">
        <v>9</v>
      </c>
      <c r="AX1376">
        <v>5</v>
      </c>
      <c r="AY1376" t="s">
        <v>1147</v>
      </c>
      <c r="AZ1376" t="s">
        <v>1147</v>
      </c>
      <c r="BA1376">
        <v>10</v>
      </c>
      <c r="BD1376">
        <v>1000000000</v>
      </c>
      <c r="BE1376">
        <v>20</v>
      </c>
      <c r="BF1376">
        <v>-0.43</v>
      </c>
      <c r="BG1376">
        <v>0</v>
      </c>
      <c r="BH1376">
        <v>0</v>
      </c>
      <c r="BI1376">
        <v>0</v>
      </c>
      <c r="BJ1376">
        <v>0</v>
      </c>
      <c r="BK1376">
        <v>0</v>
      </c>
      <c r="BL1376">
        <v>0</v>
      </c>
      <c r="BM1376">
        <v>20</v>
      </c>
      <c r="BN1376">
        <v>-0.43</v>
      </c>
      <c r="BO1376">
        <v>0</v>
      </c>
      <c r="BP1376">
        <v>0</v>
      </c>
      <c r="BR1376">
        <v>0</v>
      </c>
      <c r="BS1376">
        <v>4</v>
      </c>
      <c r="BX1376">
        <v>0</v>
      </c>
      <c r="BY1376">
        <v>242.52</v>
      </c>
      <c r="BZ1376">
        <v>0</v>
      </c>
      <c r="CA1376">
        <v>5.77</v>
      </c>
      <c r="CB1376">
        <v>0</v>
      </c>
      <c r="CC1376">
        <v>1</v>
      </c>
      <c r="CD1376" s="56">
        <v>42271</v>
      </c>
      <c r="CE1376" s="56">
        <v>42342</v>
      </c>
      <c r="CF1376" s="56">
        <v>42342</v>
      </c>
      <c r="CG1376" s="56">
        <v>42419</v>
      </c>
      <c r="CH1376" s="56"/>
      <c r="CI1376" s="56"/>
      <c r="CJ1376">
        <v>0.02</v>
      </c>
      <c r="CK1376">
        <v>0</v>
      </c>
      <c r="CL1376">
        <v>0</v>
      </c>
      <c r="CM1376">
        <v>0</v>
      </c>
      <c r="CN1376">
        <v>0</v>
      </c>
      <c r="CO1376">
        <v>0</v>
      </c>
      <c r="CP1376">
        <v>0.96</v>
      </c>
      <c r="CQ1376" t="s">
        <v>1154</v>
      </c>
      <c r="CR1376" t="s">
        <v>1153</v>
      </c>
      <c r="CS1376" t="s">
        <v>1748</v>
      </c>
      <c r="CT1376" t="s">
        <v>1397</v>
      </c>
      <c r="CU1376" t="s">
        <v>1396</v>
      </c>
      <c r="CV1376" t="s">
        <v>5560</v>
      </c>
      <c r="CW1376" t="s">
        <v>1390</v>
      </c>
      <c r="CX1376" t="s">
        <v>853</v>
      </c>
      <c r="DC1376" t="s">
        <v>1387</v>
      </c>
      <c r="DE1376" t="s">
        <v>1392</v>
      </c>
    </row>
    <row r="1377" spans="1:109" x14ac:dyDescent="0.25">
      <c r="A1377" t="s">
        <v>1025</v>
      </c>
      <c r="B1377">
        <v>2</v>
      </c>
      <c r="C1377" s="56">
        <v>42419</v>
      </c>
      <c r="D1377" t="s">
        <v>1153</v>
      </c>
      <c r="E1377" t="s">
        <v>1661</v>
      </c>
      <c r="G1377" t="s">
        <v>5561</v>
      </c>
      <c r="H1377" t="s">
        <v>1144</v>
      </c>
      <c r="I1377" t="s">
        <v>1144</v>
      </c>
      <c r="J1377" t="s">
        <v>1144</v>
      </c>
      <c r="K1377" t="s">
        <v>1144</v>
      </c>
      <c r="L1377">
        <v>46.23</v>
      </c>
      <c r="M1377">
        <v>115.9</v>
      </c>
      <c r="N1377">
        <v>0</v>
      </c>
      <c r="O1377" s="56">
        <v>0</v>
      </c>
      <c r="P1377" s="56">
        <v>0</v>
      </c>
      <c r="Q1377">
        <v>1</v>
      </c>
      <c r="R1377">
        <v>1</v>
      </c>
      <c r="S1377">
        <v>11</v>
      </c>
      <c r="T1377">
        <v>8</v>
      </c>
      <c r="U1377">
        <v>3</v>
      </c>
      <c r="V1377">
        <v>1</v>
      </c>
      <c r="W1377" t="s">
        <v>1156</v>
      </c>
      <c r="X1377" t="s">
        <v>7760</v>
      </c>
      <c r="AA1377">
        <v>0</v>
      </c>
      <c r="AB1377">
        <v>0</v>
      </c>
      <c r="AC1377">
        <v>0</v>
      </c>
      <c r="AD1377">
        <v>0</v>
      </c>
      <c r="AE1377">
        <v>0</v>
      </c>
      <c r="AF1377">
        <v>3</v>
      </c>
      <c r="AG1377">
        <v>0</v>
      </c>
      <c r="AJ1377" s="56"/>
      <c r="AK1377" s="56"/>
      <c r="AL1377" s="56"/>
      <c r="AM1377">
        <v>3</v>
      </c>
      <c r="AP1377" t="s">
        <v>1155</v>
      </c>
      <c r="AR1377">
        <v>2</v>
      </c>
      <c r="AS1377" t="s">
        <v>1152</v>
      </c>
      <c r="AT1377">
        <v>1</v>
      </c>
      <c r="AV1377">
        <v>11</v>
      </c>
      <c r="AW1377">
        <v>7</v>
      </c>
      <c r="AX1377">
        <v>4</v>
      </c>
      <c r="AY1377" t="s">
        <v>1145</v>
      </c>
      <c r="AZ1377" t="s">
        <v>1145</v>
      </c>
      <c r="BA1377">
        <v>8</v>
      </c>
      <c r="BD1377">
        <v>1000000000</v>
      </c>
      <c r="BE1377">
        <v>5</v>
      </c>
      <c r="BF1377">
        <v>0.55000000000000004</v>
      </c>
      <c r="BG1377">
        <v>0</v>
      </c>
      <c r="BH1377">
        <v>0</v>
      </c>
      <c r="BI1377">
        <v>0</v>
      </c>
      <c r="BJ1377">
        <v>0</v>
      </c>
      <c r="BK1377">
        <v>0</v>
      </c>
      <c r="BL1377">
        <v>2</v>
      </c>
      <c r="BM1377">
        <v>7</v>
      </c>
      <c r="BN1377">
        <v>0.36</v>
      </c>
      <c r="BO1377">
        <v>0</v>
      </c>
      <c r="BP1377">
        <v>0</v>
      </c>
      <c r="BR1377">
        <v>4</v>
      </c>
      <c r="BS1377">
        <v>3</v>
      </c>
      <c r="BX1377">
        <v>0</v>
      </c>
      <c r="BY1377">
        <v>0</v>
      </c>
      <c r="BZ1377">
        <v>0</v>
      </c>
      <c r="CA1377">
        <v>6.58</v>
      </c>
      <c r="CB1377">
        <v>0</v>
      </c>
      <c r="CC1377">
        <v>1</v>
      </c>
      <c r="CD1377" s="56">
        <v>42271</v>
      </c>
      <c r="CE1377" s="56">
        <v>42342</v>
      </c>
      <c r="CF1377" s="56">
        <v>42342</v>
      </c>
      <c r="CG1377" s="56">
        <v>42419</v>
      </c>
      <c r="CH1377" s="56"/>
      <c r="CI1377" s="56"/>
      <c r="CJ1377">
        <v>0.33</v>
      </c>
      <c r="CK1377">
        <v>0</v>
      </c>
      <c r="CL1377">
        <v>0</v>
      </c>
      <c r="CM1377">
        <v>0</v>
      </c>
      <c r="CN1377">
        <v>0.23</v>
      </c>
      <c r="CO1377">
        <v>0.55000000000000004</v>
      </c>
      <c r="CP1377">
        <v>0.18</v>
      </c>
      <c r="CQ1377" t="s">
        <v>1154</v>
      </c>
      <c r="CR1377" t="s">
        <v>1153</v>
      </c>
      <c r="CS1377" t="s">
        <v>1748</v>
      </c>
      <c r="CT1377" t="s">
        <v>1397</v>
      </c>
      <c r="CU1377" t="s">
        <v>1396</v>
      </c>
      <c r="CV1377" t="s">
        <v>5562</v>
      </c>
      <c r="CW1377" t="s">
        <v>1390</v>
      </c>
      <c r="CX1377" t="s">
        <v>853</v>
      </c>
      <c r="DC1377" t="s">
        <v>1387</v>
      </c>
      <c r="DE1377" t="s">
        <v>1392</v>
      </c>
    </row>
    <row r="1378" spans="1:109" x14ac:dyDescent="0.25">
      <c r="A1378" t="s">
        <v>1025</v>
      </c>
      <c r="B1378">
        <v>2</v>
      </c>
      <c r="C1378" s="56">
        <v>42419</v>
      </c>
      <c r="D1378" t="s">
        <v>1153</v>
      </c>
      <c r="E1378" t="s">
        <v>5563</v>
      </c>
      <c r="G1378" t="s">
        <v>5564</v>
      </c>
      <c r="H1378" t="s">
        <v>1144</v>
      </c>
      <c r="I1378" t="s">
        <v>1144</v>
      </c>
      <c r="J1378" t="s">
        <v>1144</v>
      </c>
      <c r="K1378" t="s">
        <v>1144</v>
      </c>
      <c r="L1378">
        <v>32.14</v>
      </c>
      <c r="M1378">
        <v>69.5</v>
      </c>
      <c r="N1378">
        <v>0</v>
      </c>
      <c r="O1378" s="56">
        <v>0</v>
      </c>
      <c r="P1378" s="56">
        <v>0</v>
      </c>
      <c r="Q1378">
        <v>1</v>
      </c>
      <c r="R1378">
        <v>1</v>
      </c>
      <c r="S1378">
        <v>11</v>
      </c>
      <c r="T1378">
        <v>8</v>
      </c>
      <c r="U1378">
        <v>3</v>
      </c>
      <c r="V1378">
        <v>1</v>
      </c>
      <c r="W1378" t="s">
        <v>1156</v>
      </c>
      <c r="X1378" t="s">
        <v>7755</v>
      </c>
      <c r="AA1378">
        <v>0</v>
      </c>
      <c r="AB1378">
        <v>0</v>
      </c>
      <c r="AC1378">
        <v>0</v>
      </c>
      <c r="AD1378">
        <v>0</v>
      </c>
      <c r="AE1378">
        <v>0</v>
      </c>
      <c r="AF1378">
        <v>0</v>
      </c>
      <c r="AG1378">
        <v>0</v>
      </c>
      <c r="AJ1378" s="56"/>
      <c r="AK1378" s="56"/>
      <c r="AL1378" s="56"/>
      <c r="AP1378" t="s">
        <v>1155</v>
      </c>
      <c r="AR1378">
        <v>2</v>
      </c>
      <c r="AS1378" t="s">
        <v>1152</v>
      </c>
      <c r="AT1378">
        <v>1</v>
      </c>
      <c r="AV1378">
        <v>5</v>
      </c>
      <c r="AW1378">
        <v>3</v>
      </c>
      <c r="AX1378">
        <v>2</v>
      </c>
      <c r="AY1378" t="s">
        <v>1148</v>
      </c>
      <c r="AZ1378" t="s">
        <v>1148</v>
      </c>
      <c r="BA1378">
        <v>5</v>
      </c>
      <c r="BD1378">
        <v>1000000000</v>
      </c>
      <c r="BE1378">
        <v>5</v>
      </c>
      <c r="BF1378">
        <v>0</v>
      </c>
      <c r="BG1378">
        <v>0</v>
      </c>
      <c r="BH1378">
        <v>0</v>
      </c>
      <c r="BI1378">
        <v>0</v>
      </c>
      <c r="BJ1378">
        <v>0</v>
      </c>
      <c r="BK1378">
        <v>0</v>
      </c>
      <c r="BL1378">
        <v>0</v>
      </c>
      <c r="BM1378">
        <v>5</v>
      </c>
      <c r="BN1378">
        <v>0</v>
      </c>
      <c r="BO1378">
        <v>0</v>
      </c>
      <c r="BP1378">
        <v>0</v>
      </c>
      <c r="BR1378">
        <v>0</v>
      </c>
      <c r="BS1378">
        <v>1</v>
      </c>
      <c r="BX1378">
        <v>0</v>
      </c>
      <c r="BY1378">
        <v>0</v>
      </c>
      <c r="BZ1378">
        <v>0</v>
      </c>
      <c r="CA1378">
        <v>5.07</v>
      </c>
      <c r="CB1378">
        <v>0</v>
      </c>
      <c r="CC1378">
        <v>1</v>
      </c>
      <c r="CD1378" s="56">
        <v>42095</v>
      </c>
      <c r="CE1378" s="56">
        <v>42342</v>
      </c>
      <c r="CF1378" s="56">
        <v>42342</v>
      </c>
      <c r="CG1378" s="56">
        <v>42419</v>
      </c>
      <c r="CH1378" s="56"/>
      <c r="CI1378" s="56"/>
      <c r="CJ1378">
        <v>0.17</v>
      </c>
      <c r="CK1378">
        <v>0</v>
      </c>
      <c r="CL1378">
        <v>0</v>
      </c>
      <c r="CM1378">
        <v>0</v>
      </c>
      <c r="CN1378">
        <v>0</v>
      </c>
      <c r="CO1378">
        <v>0.61</v>
      </c>
      <c r="CP1378">
        <v>0.35</v>
      </c>
      <c r="CQ1378" t="s">
        <v>1154</v>
      </c>
      <c r="CR1378" t="s">
        <v>1153</v>
      </c>
      <c r="CS1378" t="s">
        <v>1748</v>
      </c>
      <c r="CT1378" t="s">
        <v>1397</v>
      </c>
      <c r="CU1378" t="s">
        <v>1396</v>
      </c>
      <c r="CV1378" t="s">
        <v>5565</v>
      </c>
      <c r="CW1378" t="s">
        <v>1727</v>
      </c>
      <c r="CX1378" t="s">
        <v>853</v>
      </c>
      <c r="DC1378" t="s">
        <v>1387</v>
      </c>
      <c r="DE1378" t="s">
        <v>1392</v>
      </c>
    </row>
    <row r="1379" spans="1:109" x14ac:dyDescent="0.25">
      <c r="A1379" t="s">
        <v>1025</v>
      </c>
      <c r="B1379">
        <v>2</v>
      </c>
      <c r="C1379" s="56">
        <v>42419</v>
      </c>
      <c r="D1379" t="s">
        <v>1153</v>
      </c>
      <c r="E1379" t="s">
        <v>1662</v>
      </c>
      <c r="G1379" t="s">
        <v>5566</v>
      </c>
      <c r="H1379" t="s">
        <v>1144</v>
      </c>
      <c r="I1379" t="s">
        <v>1144</v>
      </c>
      <c r="J1379" t="s">
        <v>1144</v>
      </c>
      <c r="K1379" t="s">
        <v>1144</v>
      </c>
      <c r="L1379">
        <v>37.56</v>
      </c>
      <c r="M1379">
        <v>81.22</v>
      </c>
      <c r="N1379">
        <v>0</v>
      </c>
      <c r="O1379" s="56">
        <v>0</v>
      </c>
      <c r="P1379" s="56">
        <v>0</v>
      </c>
      <c r="Q1379">
        <v>1</v>
      </c>
      <c r="R1379">
        <v>1</v>
      </c>
      <c r="S1379">
        <v>11</v>
      </c>
      <c r="T1379">
        <v>8</v>
      </c>
      <c r="U1379">
        <v>3</v>
      </c>
      <c r="V1379">
        <v>1</v>
      </c>
      <c r="W1379" t="s">
        <v>1156</v>
      </c>
      <c r="X1379" t="s">
        <v>7659</v>
      </c>
      <c r="Y1379">
        <v>32</v>
      </c>
      <c r="AA1379">
        <v>0</v>
      </c>
      <c r="AB1379">
        <v>0</v>
      </c>
      <c r="AC1379">
        <v>0</v>
      </c>
      <c r="AD1379">
        <v>0</v>
      </c>
      <c r="AE1379">
        <v>0</v>
      </c>
      <c r="AF1379">
        <v>0</v>
      </c>
      <c r="AG1379">
        <v>0</v>
      </c>
      <c r="AJ1379" s="56"/>
      <c r="AK1379" s="56"/>
      <c r="AL1379" s="56"/>
      <c r="AP1379" t="s">
        <v>1155</v>
      </c>
      <c r="AR1379">
        <v>5</v>
      </c>
      <c r="AS1379" t="s">
        <v>1152</v>
      </c>
      <c r="AT1379">
        <v>1</v>
      </c>
      <c r="AV1379">
        <v>24</v>
      </c>
      <c r="AW1379">
        <v>16</v>
      </c>
      <c r="AX1379">
        <v>8</v>
      </c>
      <c r="AY1379" t="s">
        <v>1146</v>
      </c>
      <c r="AZ1379" t="s">
        <v>1145</v>
      </c>
      <c r="BA1379">
        <v>30</v>
      </c>
      <c r="BD1379">
        <v>1000000000</v>
      </c>
      <c r="BE1379">
        <v>6</v>
      </c>
      <c r="BF1379">
        <v>0.75</v>
      </c>
      <c r="BG1379">
        <v>0</v>
      </c>
      <c r="BH1379">
        <v>0</v>
      </c>
      <c r="BI1379">
        <v>0</v>
      </c>
      <c r="BJ1379">
        <v>0</v>
      </c>
      <c r="BK1379">
        <v>0</v>
      </c>
      <c r="BL1379">
        <v>10</v>
      </c>
      <c r="BM1379">
        <v>16</v>
      </c>
      <c r="BN1379">
        <v>0.33</v>
      </c>
      <c r="BO1379">
        <v>0</v>
      </c>
      <c r="BP1379">
        <v>0</v>
      </c>
      <c r="BR1379">
        <v>10</v>
      </c>
      <c r="BS1379">
        <v>7</v>
      </c>
      <c r="BT1379">
        <v>0</v>
      </c>
      <c r="BX1379">
        <v>87.32</v>
      </c>
      <c r="BY1379">
        <v>0</v>
      </c>
      <c r="BZ1379">
        <v>0</v>
      </c>
      <c r="CA1379">
        <v>5.07</v>
      </c>
      <c r="CB1379">
        <v>0</v>
      </c>
      <c r="CC1379">
        <v>1</v>
      </c>
      <c r="CD1379" s="56">
        <v>42342</v>
      </c>
      <c r="CE1379" s="56">
        <v>42342</v>
      </c>
      <c r="CF1379" s="56">
        <v>42342</v>
      </c>
      <c r="CG1379" s="56">
        <v>42419</v>
      </c>
      <c r="CH1379" s="56"/>
      <c r="CI1379" s="56"/>
      <c r="CJ1379">
        <v>0.4</v>
      </c>
      <c r="CK1379">
        <v>52</v>
      </c>
      <c r="CL1379">
        <v>0</v>
      </c>
      <c r="CM1379">
        <v>0.39</v>
      </c>
      <c r="CN1379">
        <v>0.45</v>
      </c>
      <c r="CO1379">
        <v>0.12</v>
      </c>
      <c r="CP1379">
        <v>0</v>
      </c>
      <c r="CQ1379" t="s">
        <v>1154</v>
      </c>
      <c r="CR1379" t="s">
        <v>1153</v>
      </c>
      <c r="CS1379" t="s">
        <v>1748</v>
      </c>
      <c r="CT1379" t="s">
        <v>1397</v>
      </c>
      <c r="CU1379" t="s">
        <v>1396</v>
      </c>
      <c r="CV1379" t="s">
        <v>5567</v>
      </c>
      <c r="CW1379" t="s">
        <v>1727</v>
      </c>
      <c r="CX1379" t="s">
        <v>853</v>
      </c>
      <c r="DC1379" t="s">
        <v>1387</v>
      </c>
      <c r="DE1379" t="s">
        <v>1392</v>
      </c>
    </row>
    <row r="1380" spans="1:109" x14ac:dyDescent="0.25">
      <c r="A1380" t="s">
        <v>1025</v>
      </c>
      <c r="B1380">
        <v>2</v>
      </c>
      <c r="C1380" s="56">
        <v>42419</v>
      </c>
      <c r="D1380" t="s">
        <v>1153</v>
      </c>
      <c r="E1380" t="s">
        <v>5568</v>
      </c>
      <c r="G1380" t="s">
        <v>5569</v>
      </c>
      <c r="H1380" t="s">
        <v>1144</v>
      </c>
      <c r="I1380" t="s">
        <v>1144</v>
      </c>
      <c r="J1380" t="s">
        <v>1144</v>
      </c>
      <c r="K1380" t="s">
        <v>1144</v>
      </c>
      <c r="L1380">
        <v>36.369999999999997</v>
      </c>
      <c r="M1380">
        <v>85.81</v>
      </c>
      <c r="N1380">
        <v>0</v>
      </c>
      <c r="O1380" s="56">
        <v>0</v>
      </c>
      <c r="P1380" s="56">
        <v>0</v>
      </c>
      <c r="Q1380">
        <v>1</v>
      </c>
      <c r="R1380">
        <v>1</v>
      </c>
      <c r="S1380">
        <v>11</v>
      </c>
      <c r="T1380">
        <v>8</v>
      </c>
      <c r="U1380">
        <v>3</v>
      </c>
      <c r="V1380">
        <v>1</v>
      </c>
      <c r="X1380" t="s">
        <v>7659</v>
      </c>
      <c r="AA1380">
        <v>0</v>
      </c>
      <c r="AB1380">
        <v>0</v>
      </c>
      <c r="AC1380">
        <v>0</v>
      </c>
      <c r="AD1380">
        <v>0</v>
      </c>
      <c r="AE1380">
        <v>0</v>
      </c>
      <c r="AF1380">
        <v>0</v>
      </c>
      <c r="AG1380">
        <v>0</v>
      </c>
      <c r="AJ1380" s="56"/>
      <c r="AK1380" s="56"/>
      <c r="AL1380" s="56"/>
      <c r="AM1380">
        <v>2</v>
      </c>
      <c r="AP1380" t="s">
        <v>1155</v>
      </c>
      <c r="AS1380" t="s">
        <v>1152</v>
      </c>
      <c r="AT1380">
        <v>1</v>
      </c>
      <c r="AV1380">
        <v>2</v>
      </c>
      <c r="AW1380">
        <v>2</v>
      </c>
      <c r="AX1380">
        <v>1</v>
      </c>
      <c r="AY1380" t="s">
        <v>1147</v>
      </c>
      <c r="AZ1380" t="s">
        <v>1147</v>
      </c>
      <c r="BA1380">
        <v>4</v>
      </c>
      <c r="BD1380">
        <v>1000000000</v>
      </c>
      <c r="BE1380">
        <v>4</v>
      </c>
      <c r="BF1380">
        <v>-1</v>
      </c>
      <c r="BG1380">
        <v>0</v>
      </c>
      <c r="BH1380">
        <v>0</v>
      </c>
      <c r="BI1380">
        <v>0</v>
      </c>
      <c r="BJ1380">
        <v>0</v>
      </c>
      <c r="BK1380">
        <v>0</v>
      </c>
      <c r="BL1380">
        <v>0</v>
      </c>
      <c r="BM1380">
        <v>4</v>
      </c>
      <c r="BN1380">
        <v>-1</v>
      </c>
      <c r="BO1380">
        <v>0</v>
      </c>
      <c r="BP1380">
        <v>0</v>
      </c>
      <c r="BR1380">
        <v>0</v>
      </c>
      <c r="BS1380">
        <v>1</v>
      </c>
      <c r="BX1380">
        <v>0</v>
      </c>
      <c r="BY1380">
        <v>72.739999999999995</v>
      </c>
      <c r="BZ1380">
        <v>0</v>
      </c>
      <c r="CA1380">
        <v>5.93</v>
      </c>
      <c r="CB1380">
        <v>0</v>
      </c>
      <c r="CC1380">
        <v>1</v>
      </c>
      <c r="CD1380" s="56">
        <v>42342</v>
      </c>
      <c r="CE1380" s="56">
        <v>42342</v>
      </c>
      <c r="CF1380" s="56">
        <v>42342</v>
      </c>
      <c r="CG1380" s="56">
        <v>42419</v>
      </c>
      <c r="CH1380" s="56"/>
      <c r="CI1380" s="56"/>
      <c r="CJ1380">
        <v>0</v>
      </c>
      <c r="CK1380">
        <v>0</v>
      </c>
      <c r="CL1380">
        <v>0</v>
      </c>
      <c r="CM1380">
        <v>0</v>
      </c>
      <c r="CN1380">
        <v>0</v>
      </c>
      <c r="CO1380">
        <v>0</v>
      </c>
      <c r="CP1380">
        <v>0.96</v>
      </c>
      <c r="CQ1380" t="s">
        <v>1154</v>
      </c>
      <c r="CR1380" t="s">
        <v>1153</v>
      </c>
      <c r="CS1380" t="s">
        <v>1748</v>
      </c>
      <c r="CT1380" t="s">
        <v>1397</v>
      </c>
      <c r="CU1380" t="s">
        <v>1396</v>
      </c>
      <c r="CV1380" t="s">
        <v>5570</v>
      </c>
      <c r="CW1380" t="s">
        <v>2121</v>
      </c>
      <c r="CX1380" t="s">
        <v>853</v>
      </c>
      <c r="DC1380" t="s">
        <v>1387</v>
      </c>
      <c r="DE1380" t="s">
        <v>1392</v>
      </c>
    </row>
    <row r="1381" spans="1:109" x14ac:dyDescent="0.25">
      <c r="A1381" t="s">
        <v>1025</v>
      </c>
      <c r="B1381">
        <v>2</v>
      </c>
      <c r="C1381" s="56">
        <v>42419</v>
      </c>
      <c r="D1381" t="s">
        <v>1153</v>
      </c>
      <c r="E1381" t="s">
        <v>5571</v>
      </c>
      <c r="G1381" t="s">
        <v>5572</v>
      </c>
      <c r="H1381" t="s">
        <v>1144</v>
      </c>
      <c r="I1381" t="s">
        <v>1144</v>
      </c>
      <c r="J1381" t="s">
        <v>1144</v>
      </c>
      <c r="K1381" t="s">
        <v>1144</v>
      </c>
      <c r="L1381">
        <v>12.74</v>
      </c>
      <c r="M1381">
        <v>30.64</v>
      </c>
      <c r="N1381">
        <v>0</v>
      </c>
      <c r="O1381" s="56">
        <v>0</v>
      </c>
      <c r="P1381" s="56">
        <v>0</v>
      </c>
      <c r="Q1381">
        <v>1</v>
      </c>
      <c r="R1381">
        <v>1</v>
      </c>
      <c r="S1381">
        <v>11</v>
      </c>
      <c r="T1381">
        <v>8</v>
      </c>
      <c r="U1381">
        <v>3</v>
      </c>
      <c r="V1381">
        <v>1</v>
      </c>
      <c r="X1381" t="s">
        <v>7755</v>
      </c>
      <c r="AA1381">
        <v>0</v>
      </c>
      <c r="AB1381">
        <v>0</v>
      </c>
      <c r="AC1381">
        <v>0</v>
      </c>
      <c r="AD1381">
        <v>0</v>
      </c>
      <c r="AE1381">
        <v>0</v>
      </c>
      <c r="AF1381">
        <v>0</v>
      </c>
      <c r="AG1381">
        <v>0</v>
      </c>
      <c r="AJ1381" s="56"/>
      <c r="AK1381" s="56"/>
      <c r="AL1381" s="56"/>
      <c r="AM1381">
        <v>1</v>
      </c>
      <c r="AP1381" t="s">
        <v>1155</v>
      </c>
      <c r="AR1381">
        <v>2</v>
      </c>
      <c r="AS1381" t="s">
        <v>1152</v>
      </c>
      <c r="AT1381">
        <v>1</v>
      </c>
      <c r="AV1381">
        <v>4</v>
      </c>
      <c r="AW1381">
        <v>3</v>
      </c>
      <c r="AX1381">
        <v>1</v>
      </c>
      <c r="AY1381" t="s">
        <v>1147</v>
      </c>
      <c r="AZ1381" t="s">
        <v>1147</v>
      </c>
      <c r="BA1381">
        <v>4</v>
      </c>
      <c r="BD1381">
        <v>1000000000</v>
      </c>
      <c r="BE1381">
        <v>8</v>
      </c>
      <c r="BF1381">
        <v>-1</v>
      </c>
      <c r="BG1381">
        <v>0</v>
      </c>
      <c r="BH1381">
        <v>0</v>
      </c>
      <c r="BI1381">
        <v>0</v>
      </c>
      <c r="BJ1381">
        <v>0</v>
      </c>
      <c r="BK1381">
        <v>0</v>
      </c>
      <c r="BL1381">
        <v>0</v>
      </c>
      <c r="BM1381">
        <v>8</v>
      </c>
      <c r="BN1381">
        <v>-1</v>
      </c>
      <c r="BO1381">
        <v>0</v>
      </c>
      <c r="BP1381">
        <v>0</v>
      </c>
      <c r="BR1381">
        <v>0</v>
      </c>
      <c r="BS1381">
        <v>1</v>
      </c>
      <c r="BX1381">
        <v>0</v>
      </c>
      <c r="BY1381">
        <v>50.96</v>
      </c>
      <c r="BZ1381">
        <v>0</v>
      </c>
      <c r="CA1381">
        <v>6.13</v>
      </c>
      <c r="CB1381">
        <v>0</v>
      </c>
      <c r="CC1381">
        <v>1</v>
      </c>
      <c r="CD1381" s="56">
        <v>42095</v>
      </c>
      <c r="CE1381" s="56">
        <v>42342</v>
      </c>
      <c r="CF1381" s="56">
        <v>42342</v>
      </c>
      <c r="CG1381" s="56">
        <v>42419</v>
      </c>
      <c r="CH1381" s="56"/>
      <c r="CI1381" s="56"/>
      <c r="CJ1381">
        <v>0.08</v>
      </c>
      <c r="CK1381">
        <v>0</v>
      </c>
      <c r="CL1381">
        <v>0</v>
      </c>
      <c r="CM1381">
        <v>0</v>
      </c>
      <c r="CN1381">
        <v>0</v>
      </c>
      <c r="CO1381">
        <v>0</v>
      </c>
      <c r="CP1381">
        <v>0.96</v>
      </c>
      <c r="CQ1381" t="s">
        <v>1154</v>
      </c>
      <c r="CR1381" t="s">
        <v>1153</v>
      </c>
      <c r="CS1381" t="s">
        <v>1748</v>
      </c>
      <c r="CT1381" t="s">
        <v>1397</v>
      </c>
      <c r="CU1381" t="s">
        <v>1396</v>
      </c>
      <c r="CV1381" t="s">
        <v>7699</v>
      </c>
      <c r="CW1381" t="s">
        <v>1738</v>
      </c>
      <c r="CX1381" t="s">
        <v>853</v>
      </c>
      <c r="DC1381" t="s">
        <v>1387</v>
      </c>
      <c r="DE1381" t="s">
        <v>1392</v>
      </c>
    </row>
    <row r="1382" spans="1:109" x14ac:dyDescent="0.25">
      <c r="A1382" t="s">
        <v>1025</v>
      </c>
      <c r="B1382">
        <v>6</v>
      </c>
      <c r="C1382" s="56">
        <v>42419</v>
      </c>
      <c r="D1382" t="s">
        <v>1153</v>
      </c>
      <c r="E1382" t="s">
        <v>5573</v>
      </c>
      <c r="G1382" t="s">
        <v>5574</v>
      </c>
      <c r="H1382" t="s">
        <v>1144</v>
      </c>
      <c r="I1382" t="s">
        <v>1144</v>
      </c>
      <c r="J1382" t="s">
        <v>1144</v>
      </c>
      <c r="K1382" t="s">
        <v>1144</v>
      </c>
      <c r="L1382">
        <v>13.35</v>
      </c>
      <c r="M1382">
        <v>25.58</v>
      </c>
      <c r="N1382">
        <v>0</v>
      </c>
      <c r="O1382" s="56">
        <v>0</v>
      </c>
      <c r="P1382" s="56">
        <v>0</v>
      </c>
      <c r="Q1382">
        <v>1</v>
      </c>
      <c r="R1382">
        <v>1</v>
      </c>
      <c r="S1382">
        <v>11</v>
      </c>
      <c r="T1382">
        <v>8</v>
      </c>
      <c r="U1382">
        <v>3</v>
      </c>
      <c r="V1382">
        <v>1</v>
      </c>
      <c r="X1382" t="s">
        <v>7755</v>
      </c>
      <c r="AA1382">
        <v>0</v>
      </c>
      <c r="AB1382">
        <v>0</v>
      </c>
      <c r="AC1382">
        <v>0</v>
      </c>
      <c r="AD1382">
        <v>0</v>
      </c>
      <c r="AE1382">
        <v>0</v>
      </c>
      <c r="AF1382">
        <v>0</v>
      </c>
      <c r="AG1382">
        <v>0</v>
      </c>
      <c r="AJ1382" s="56"/>
      <c r="AK1382" s="56"/>
      <c r="AL1382" s="56"/>
      <c r="AP1382" t="s">
        <v>1155</v>
      </c>
      <c r="AS1382" t="s">
        <v>1152</v>
      </c>
      <c r="AT1382">
        <v>1</v>
      </c>
      <c r="AV1382">
        <v>0</v>
      </c>
      <c r="AW1382">
        <v>0</v>
      </c>
      <c r="AX1382">
        <v>0</v>
      </c>
      <c r="AY1382" t="s">
        <v>1388</v>
      </c>
      <c r="AZ1382" t="s">
        <v>1388</v>
      </c>
      <c r="BA1382">
        <v>0</v>
      </c>
      <c r="BD1382">
        <v>1000000000</v>
      </c>
      <c r="BE1382">
        <v>18</v>
      </c>
      <c r="BF1382">
        <v>0</v>
      </c>
      <c r="BG1382">
        <v>0</v>
      </c>
      <c r="BH1382">
        <v>0</v>
      </c>
      <c r="BI1382">
        <v>0</v>
      </c>
      <c r="BJ1382">
        <v>0</v>
      </c>
      <c r="BK1382">
        <v>0</v>
      </c>
      <c r="BL1382">
        <v>12</v>
      </c>
      <c r="BM1382">
        <v>30</v>
      </c>
      <c r="BN1382">
        <v>0</v>
      </c>
      <c r="BO1382">
        <v>0</v>
      </c>
      <c r="BP1382">
        <v>0</v>
      </c>
      <c r="BR1382">
        <v>0</v>
      </c>
      <c r="BS1382">
        <v>0</v>
      </c>
      <c r="BX1382">
        <v>0</v>
      </c>
      <c r="BY1382">
        <v>0</v>
      </c>
      <c r="BZ1382">
        <v>0</v>
      </c>
      <c r="CA1382">
        <v>0</v>
      </c>
      <c r="CB1382">
        <v>0</v>
      </c>
      <c r="CC1382">
        <v>1</v>
      </c>
      <c r="CD1382" s="56">
        <v>42095</v>
      </c>
      <c r="CE1382" s="56">
        <v>42342</v>
      </c>
      <c r="CF1382" s="56">
        <v>42342</v>
      </c>
      <c r="CG1382" s="56">
        <v>42419</v>
      </c>
      <c r="CH1382" s="56"/>
      <c r="CI1382" s="56"/>
      <c r="CJ1382">
        <v>0.18</v>
      </c>
      <c r="CK1382">
        <v>0</v>
      </c>
      <c r="CL1382">
        <v>0.03</v>
      </c>
      <c r="CM1382">
        <v>0</v>
      </c>
      <c r="CN1382">
        <v>0</v>
      </c>
      <c r="CO1382">
        <v>0</v>
      </c>
      <c r="CP1382">
        <v>0.95</v>
      </c>
      <c r="CQ1382" t="s">
        <v>1154</v>
      </c>
      <c r="CR1382" t="s">
        <v>1153</v>
      </c>
      <c r="CS1382" t="s">
        <v>1395</v>
      </c>
      <c r="CT1382" t="s">
        <v>1397</v>
      </c>
      <c r="CU1382" t="s">
        <v>1396</v>
      </c>
      <c r="CV1382" t="s">
        <v>5575</v>
      </c>
      <c r="CW1382" t="s">
        <v>1391</v>
      </c>
      <c r="CX1382" t="s">
        <v>853</v>
      </c>
      <c r="DC1382" t="s">
        <v>1389</v>
      </c>
      <c r="DE1382" t="s">
        <v>1392</v>
      </c>
    </row>
    <row r="1383" spans="1:109" x14ac:dyDescent="0.25">
      <c r="A1383" t="s">
        <v>1025</v>
      </c>
      <c r="B1383">
        <v>1</v>
      </c>
      <c r="C1383" s="56">
        <v>42419</v>
      </c>
      <c r="D1383" t="s">
        <v>1153</v>
      </c>
      <c r="E1383" t="s">
        <v>5576</v>
      </c>
      <c r="G1383" t="s">
        <v>5577</v>
      </c>
      <c r="H1383" t="s">
        <v>1144</v>
      </c>
      <c r="I1383" t="s">
        <v>1144</v>
      </c>
      <c r="J1383" t="s">
        <v>1144</v>
      </c>
      <c r="K1383" t="s">
        <v>1144</v>
      </c>
      <c r="L1383">
        <v>2.89</v>
      </c>
      <c r="M1383">
        <v>4</v>
      </c>
      <c r="N1383">
        <v>0</v>
      </c>
      <c r="O1383" s="56">
        <v>0</v>
      </c>
      <c r="P1383" s="56">
        <v>0</v>
      </c>
      <c r="Q1383">
        <v>1</v>
      </c>
      <c r="R1383">
        <v>1</v>
      </c>
      <c r="S1383">
        <v>11</v>
      </c>
      <c r="T1383">
        <v>8</v>
      </c>
      <c r="U1383">
        <v>3</v>
      </c>
      <c r="V1383">
        <v>1</v>
      </c>
      <c r="W1383" t="s">
        <v>1156</v>
      </c>
      <c r="X1383" t="s">
        <v>7659</v>
      </c>
      <c r="Y1383">
        <v>6</v>
      </c>
      <c r="AA1383">
        <v>0</v>
      </c>
      <c r="AB1383">
        <v>0</v>
      </c>
      <c r="AC1383">
        <v>0</v>
      </c>
      <c r="AD1383">
        <v>0</v>
      </c>
      <c r="AE1383">
        <v>0</v>
      </c>
      <c r="AF1383">
        <v>0</v>
      </c>
      <c r="AG1383">
        <v>0</v>
      </c>
      <c r="AJ1383" s="56"/>
      <c r="AK1383" s="56"/>
      <c r="AL1383" s="56"/>
      <c r="AP1383" t="s">
        <v>1155</v>
      </c>
      <c r="AS1383" t="s">
        <v>1152</v>
      </c>
      <c r="AT1383">
        <v>1</v>
      </c>
      <c r="AV1383">
        <v>4</v>
      </c>
      <c r="AW1383">
        <v>3</v>
      </c>
      <c r="AX1383">
        <v>1</v>
      </c>
      <c r="AY1383" t="s">
        <v>1145</v>
      </c>
      <c r="AZ1383" t="s">
        <v>1147</v>
      </c>
      <c r="BA1383">
        <v>3</v>
      </c>
      <c r="BD1383">
        <v>1000000000</v>
      </c>
      <c r="BE1383">
        <v>3</v>
      </c>
      <c r="BF1383">
        <v>0.25</v>
      </c>
      <c r="BG1383">
        <v>3</v>
      </c>
      <c r="BH1383">
        <v>0</v>
      </c>
      <c r="BI1383">
        <v>0</v>
      </c>
      <c r="BJ1383">
        <v>0</v>
      </c>
      <c r="BK1383">
        <v>0</v>
      </c>
      <c r="BL1383">
        <v>0</v>
      </c>
      <c r="BM1383">
        <v>6</v>
      </c>
      <c r="BN1383">
        <v>-0.5</v>
      </c>
      <c r="BO1383">
        <v>0</v>
      </c>
      <c r="BP1383">
        <v>0</v>
      </c>
      <c r="BR1383">
        <v>0</v>
      </c>
      <c r="BS1383">
        <v>1</v>
      </c>
      <c r="BX1383">
        <v>0</v>
      </c>
      <c r="BY1383">
        <v>0</v>
      </c>
      <c r="BZ1383">
        <v>0</v>
      </c>
      <c r="CA1383">
        <v>1.68</v>
      </c>
      <c r="CB1383">
        <v>0</v>
      </c>
      <c r="CC1383">
        <v>1</v>
      </c>
      <c r="CD1383" s="56">
        <v>42342</v>
      </c>
      <c r="CE1383" s="56">
        <v>42342</v>
      </c>
      <c r="CF1383" s="56">
        <v>42342</v>
      </c>
      <c r="CG1383" s="56">
        <v>42419</v>
      </c>
      <c r="CH1383" s="56"/>
      <c r="CI1383" s="56"/>
      <c r="CJ1383">
        <v>0.53</v>
      </c>
      <c r="CK1383">
        <v>1</v>
      </c>
      <c r="CL1383">
        <v>0</v>
      </c>
      <c r="CM1383">
        <v>0.53</v>
      </c>
      <c r="CN1383">
        <v>0.42</v>
      </c>
      <c r="CO1383">
        <v>0</v>
      </c>
      <c r="CP1383">
        <v>0</v>
      </c>
      <c r="CQ1383" t="s">
        <v>1154</v>
      </c>
      <c r="CR1383" t="s">
        <v>1153</v>
      </c>
      <c r="CS1383" t="s">
        <v>1725</v>
      </c>
      <c r="CT1383" t="s">
        <v>1397</v>
      </c>
      <c r="CU1383" t="s">
        <v>1396</v>
      </c>
      <c r="CV1383" t="s">
        <v>5578</v>
      </c>
      <c r="CW1383" t="s">
        <v>1727</v>
      </c>
      <c r="CX1383" t="s">
        <v>853</v>
      </c>
      <c r="DC1383" t="s">
        <v>1387</v>
      </c>
      <c r="DE1383" t="s">
        <v>1392</v>
      </c>
    </row>
    <row r="1384" spans="1:109" x14ac:dyDescent="0.25">
      <c r="A1384" t="s">
        <v>1025</v>
      </c>
      <c r="B1384">
        <v>1</v>
      </c>
      <c r="C1384" s="56">
        <v>42419</v>
      </c>
      <c r="D1384" t="s">
        <v>1153</v>
      </c>
      <c r="E1384" t="s">
        <v>5579</v>
      </c>
      <c r="G1384" t="s">
        <v>5580</v>
      </c>
      <c r="H1384" t="s">
        <v>1144</v>
      </c>
      <c r="I1384" t="s">
        <v>1144</v>
      </c>
      <c r="J1384" t="s">
        <v>1144</v>
      </c>
      <c r="K1384" t="s">
        <v>1144</v>
      </c>
      <c r="L1384">
        <v>9.18</v>
      </c>
      <c r="M1384">
        <v>18.54</v>
      </c>
      <c r="N1384">
        <v>0</v>
      </c>
      <c r="O1384" s="56">
        <v>0</v>
      </c>
      <c r="P1384" s="56">
        <v>0</v>
      </c>
      <c r="Q1384">
        <v>1</v>
      </c>
      <c r="R1384">
        <v>1</v>
      </c>
      <c r="S1384">
        <v>11</v>
      </c>
      <c r="T1384">
        <v>8</v>
      </c>
      <c r="U1384">
        <v>3</v>
      </c>
      <c r="V1384">
        <v>1</v>
      </c>
      <c r="W1384" t="s">
        <v>1156</v>
      </c>
      <c r="X1384" t="s">
        <v>7755</v>
      </c>
      <c r="AA1384">
        <v>0</v>
      </c>
      <c r="AB1384">
        <v>0</v>
      </c>
      <c r="AC1384">
        <v>0</v>
      </c>
      <c r="AD1384">
        <v>0</v>
      </c>
      <c r="AE1384">
        <v>0</v>
      </c>
      <c r="AF1384">
        <v>0</v>
      </c>
      <c r="AG1384">
        <v>0</v>
      </c>
      <c r="AJ1384" s="56"/>
      <c r="AK1384" s="56"/>
      <c r="AL1384" s="56"/>
      <c r="AM1384">
        <v>4</v>
      </c>
      <c r="AP1384" t="s">
        <v>1155</v>
      </c>
      <c r="AS1384" t="s">
        <v>1152</v>
      </c>
      <c r="AT1384">
        <v>1</v>
      </c>
      <c r="AV1384">
        <v>4</v>
      </c>
      <c r="AW1384">
        <v>3</v>
      </c>
      <c r="AX1384">
        <v>1</v>
      </c>
      <c r="AY1384" t="s">
        <v>1148</v>
      </c>
      <c r="AZ1384" t="s">
        <v>1148</v>
      </c>
      <c r="BA1384">
        <v>4</v>
      </c>
      <c r="BD1384">
        <v>1000000000</v>
      </c>
      <c r="BE1384">
        <v>4</v>
      </c>
      <c r="BF1384">
        <v>0</v>
      </c>
      <c r="BG1384">
        <v>0</v>
      </c>
      <c r="BH1384">
        <v>0</v>
      </c>
      <c r="BI1384">
        <v>0</v>
      </c>
      <c r="BJ1384">
        <v>0</v>
      </c>
      <c r="BK1384">
        <v>0</v>
      </c>
      <c r="BL1384">
        <v>0</v>
      </c>
      <c r="BM1384">
        <v>4</v>
      </c>
      <c r="BN1384">
        <v>0</v>
      </c>
      <c r="BO1384">
        <v>0</v>
      </c>
      <c r="BP1384">
        <v>0</v>
      </c>
      <c r="BR1384">
        <v>0</v>
      </c>
      <c r="BS1384">
        <v>1</v>
      </c>
      <c r="BX1384">
        <v>0</v>
      </c>
      <c r="BY1384">
        <v>0</v>
      </c>
      <c r="BZ1384">
        <v>0</v>
      </c>
      <c r="CA1384">
        <v>4.45</v>
      </c>
      <c r="CB1384">
        <v>0</v>
      </c>
      <c r="CC1384">
        <v>1</v>
      </c>
      <c r="CD1384" s="56">
        <v>42095</v>
      </c>
      <c r="CE1384" s="56">
        <v>42342</v>
      </c>
      <c r="CF1384" s="56">
        <v>42342</v>
      </c>
      <c r="CG1384" s="56">
        <v>42419</v>
      </c>
      <c r="CH1384" s="56"/>
      <c r="CI1384" s="56"/>
      <c r="CJ1384">
        <v>0</v>
      </c>
      <c r="CK1384">
        <v>0</v>
      </c>
      <c r="CL1384">
        <v>0</v>
      </c>
      <c r="CM1384">
        <v>0</v>
      </c>
      <c r="CN1384">
        <v>0</v>
      </c>
      <c r="CO1384">
        <v>0.95</v>
      </c>
      <c r="CP1384">
        <v>0</v>
      </c>
      <c r="CQ1384" t="s">
        <v>1154</v>
      </c>
      <c r="CR1384" t="s">
        <v>1153</v>
      </c>
      <c r="CS1384" t="s">
        <v>1725</v>
      </c>
      <c r="CT1384" t="s">
        <v>1397</v>
      </c>
      <c r="CU1384" t="s">
        <v>1396</v>
      </c>
      <c r="CV1384" t="s">
        <v>5581</v>
      </c>
      <c r="CW1384" t="s">
        <v>1727</v>
      </c>
      <c r="CX1384" t="s">
        <v>853</v>
      </c>
      <c r="DC1384" t="s">
        <v>1387</v>
      </c>
      <c r="DE1384" t="s">
        <v>1728</v>
      </c>
    </row>
    <row r="1385" spans="1:109" x14ac:dyDescent="0.25">
      <c r="A1385" t="s">
        <v>1025</v>
      </c>
      <c r="B1385">
        <v>6</v>
      </c>
      <c r="C1385" s="56">
        <v>42419</v>
      </c>
      <c r="D1385" t="s">
        <v>1153</v>
      </c>
      <c r="E1385" t="s">
        <v>5582</v>
      </c>
      <c r="G1385" t="s">
        <v>5583</v>
      </c>
      <c r="H1385" t="s">
        <v>1144</v>
      </c>
      <c r="I1385" t="s">
        <v>1144</v>
      </c>
      <c r="J1385" t="s">
        <v>1144</v>
      </c>
      <c r="K1385" t="s">
        <v>1144</v>
      </c>
      <c r="L1385">
        <v>0.1</v>
      </c>
      <c r="M1385">
        <v>0</v>
      </c>
      <c r="N1385">
        <v>0</v>
      </c>
      <c r="O1385" s="56">
        <v>0</v>
      </c>
      <c r="P1385" s="56">
        <v>0</v>
      </c>
      <c r="Q1385">
        <v>1</v>
      </c>
      <c r="R1385">
        <v>1</v>
      </c>
      <c r="S1385">
        <v>11</v>
      </c>
      <c r="T1385">
        <v>8</v>
      </c>
      <c r="U1385">
        <v>3</v>
      </c>
      <c r="V1385">
        <v>1</v>
      </c>
      <c r="X1385" t="s">
        <v>7755</v>
      </c>
      <c r="AA1385">
        <v>0</v>
      </c>
      <c r="AB1385">
        <v>0</v>
      </c>
      <c r="AC1385">
        <v>0</v>
      </c>
      <c r="AD1385">
        <v>0</v>
      </c>
      <c r="AE1385">
        <v>0</v>
      </c>
      <c r="AF1385">
        <v>0</v>
      </c>
      <c r="AG1385">
        <v>0</v>
      </c>
      <c r="AJ1385" s="56"/>
      <c r="AK1385" s="56"/>
      <c r="AL1385" s="56"/>
      <c r="AP1385" t="s">
        <v>1155</v>
      </c>
      <c r="AS1385" t="s">
        <v>1152</v>
      </c>
      <c r="AT1385">
        <v>1</v>
      </c>
      <c r="AV1385">
        <v>0</v>
      </c>
      <c r="AW1385">
        <v>0</v>
      </c>
      <c r="AX1385">
        <v>0</v>
      </c>
      <c r="AY1385" t="s">
        <v>1388</v>
      </c>
      <c r="AZ1385" t="s">
        <v>1388</v>
      </c>
      <c r="BA1385">
        <v>0</v>
      </c>
      <c r="BD1385">
        <v>1000000000</v>
      </c>
      <c r="BE1385">
        <v>0</v>
      </c>
      <c r="BF1385">
        <v>0</v>
      </c>
      <c r="BG1385">
        <v>0</v>
      </c>
      <c r="BH1385">
        <v>0</v>
      </c>
      <c r="BI1385">
        <v>0</v>
      </c>
      <c r="BJ1385">
        <v>0</v>
      </c>
      <c r="BK1385">
        <v>0</v>
      </c>
      <c r="BL1385">
        <v>0</v>
      </c>
      <c r="BM1385">
        <v>0</v>
      </c>
      <c r="BN1385">
        <v>0</v>
      </c>
      <c r="BO1385">
        <v>0</v>
      </c>
      <c r="BP1385">
        <v>0</v>
      </c>
      <c r="BR1385">
        <v>0</v>
      </c>
      <c r="BS1385">
        <v>0</v>
      </c>
      <c r="BX1385">
        <v>0</v>
      </c>
      <c r="BY1385">
        <v>0</v>
      </c>
      <c r="BZ1385">
        <v>0</v>
      </c>
      <c r="CA1385">
        <v>0</v>
      </c>
      <c r="CB1385">
        <v>0</v>
      </c>
      <c r="CC1385">
        <v>1</v>
      </c>
      <c r="CD1385" s="56">
        <v>42095</v>
      </c>
      <c r="CE1385" s="56">
        <v>42342</v>
      </c>
      <c r="CF1385" s="56">
        <v>42342</v>
      </c>
      <c r="CG1385" s="56">
        <v>42419</v>
      </c>
      <c r="CH1385" s="56"/>
      <c r="CI1385" s="56"/>
      <c r="CJ1385">
        <v>2.4300000000000002</v>
      </c>
      <c r="CK1385">
        <v>0</v>
      </c>
      <c r="CL1385">
        <v>0.83</v>
      </c>
      <c r="CM1385">
        <v>0</v>
      </c>
      <c r="CN1385">
        <v>0</v>
      </c>
      <c r="CO1385">
        <v>0</v>
      </c>
      <c r="CP1385">
        <v>0.14000000000000001</v>
      </c>
      <c r="CQ1385" t="s">
        <v>1154</v>
      </c>
      <c r="CR1385" t="s">
        <v>1153</v>
      </c>
      <c r="CS1385" t="s">
        <v>1395</v>
      </c>
      <c r="CT1385" t="s">
        <v>1397</v>
      </c>
      <c r="CU1385" t="s">
        <v>1396</v>
      </c>
      <c r="CV1385" t="s">
        <v>5584</v>
      </c>
      <c r="CW1385" t="s">
        <v>1391</v>
      </c>
      <c r="CX1385" t="s">
        <v>853</v>
      </c>
      <c r="DC1385" t="s">
        <v>1389</v>
      </c>
      <c r="DE1385" t="s">
        <v>1728</v>
      </c>
    </row>
    <row r="1386" spans="1:109" x14ac:dyDescent="0.25">
      <c r="A1386" t="s">
        <v>1025</v>
      </c>
      <c r="B1386">
        <v>1</v>
      </c>
      <c r="C1386" s="56">
        <v>42419</v>
      </c>
      <c r="D1386" t="s">
        <v>1153</v>
      </c>
      <c r="E1386" t="s">
        <v>5585</v>
      </c>
      <c r="G1386" t="s">
        <v>5586</v>
      </c>
      <c r="H1386" t="s">
        <v>1144</v>
      </c>
      <c r="I1386" t="s">
        <v>1144</v>
      </c>
      <c r="J1386" t="s">
        <v>1144</v>
      </c>
      <c r="K1386" t="s">
        <v>1144</v>
      </c>
      <c r="L1386">
        <v>1.08</v>
      </c>
      <c r="M1386">
        <v>3</v>
      </c>
      <c r="N1386">
        <v>0</v>
      </c>
      <c r="O1386" s="56">
        <v>0</v>
      </c>
      <c r="P1386" s="56">
        <v>0</v>
      </c>
      <c r="Q1386">
        <v>1</v>
      </c>
      <c r="R1386">
        <v>1</v>
      </c>
      <c r="S1386">
        <v>11</v>
      </c>
      <c r="T1386">
        <v>8</v>
      </c>
      <c r="U1386">
        <v>3</v>
      </c>
      <c r="V1386">
        <v>1</v>
      </c>
      <c r="W1386" t="s">
        <v>1394</v>
      </c>
      <c r="X1386" t="s">
        <v>7759</v>
      </c>
      <c r="AA1386">
        <v>0</v>
      </c>
      <c r="AB1386">
        <v>0</v>
      </c>
      <c r="AC1386">
        <v>0</v>
      </c>
      <c r="AD1386">
        <v>0</v>
      </c>
      <c r="AE1386">
        <v>0</v>
      </c>
      <c r="AF1386">
        <v>67</v>
      </c>
      <c r="AG1386">
        <v>0</v>
      </c>
      <c r="AJ1386" s="56"/>
      <c r="AK1386" s="56"/>
      <c r="AL1386" s="56"/>
      <c r="AP1386" t="s">
        <v>1155</v>
      </c>
      <c r="AS1386" t="s">
        <v>1152</v>
      </c>
      <c r="AT1386">
        <v>1</v>
      </c>
      <c r="AV1386">
        <v>4</v>
      </c>
      <c r="AW1386">
        <v>3</v>
      </c>
      <c r="AX1386">
        <v>1</v>
      </c>
      <c r="AY1386" t="s">
        <v>839</v>
      </c>
      <c r="AZ1386" t="s">
        <v>1145</v>
      </c>
      <c r="BA1386">
        <v>3</v>
      </c>
      <c r="BD1386">
        <v>1000000000</v>
      </c>
      <c r="BE1386">
        <v>0</v>
      </c>
      <c r="BF1386">
        <v>1</v>
      </c>
      <c r="BG1386">
        <v>3</v>
      </c>
      <c r="BH1386">
        <v>0</v>
      </c>
      <c r="BI1386">
        <v>0</v>
      </c>
      <c r="BJ1386">
        <v>0</v>
      </c>
      <c r="BK1386">
        <v>0</v>
      </c>
      <c r="BL1386">
        <v>0</v>
      </c>
      <c r="BM1386">
        <v>3</v>
      </c>
      <c r="BN1386">
        <v>0.25</v>
      </c>
      <c r="BO1386">
        <v>0</v>
      </c>
      <c r="BP1386">
        <v>0</v>
      </c>
      <c r="BR1386">
        <v>1</v>
      </c>
      <c r="BS1386">
        <v>1</v>
      </c>
      <c r="BX1386">
        <v>1.92</v>
      </c>
      <c r="BY1386">
        <v>0</v>
      </c>
      <c r="BZ1386">
        <v>0</v>
      </c>
      <c r="CA1386">
        <v>7.76</v>
      </c>
      <c r="CB1386">
        <v>0</v>
      </c>
      <c r="CC1386">
        <v>1</v>
      </c>
      <c r="CD1386" s="56">
        <v>42416</v>
      </c>
      <c r="CE1386" s="56">
        <v>42416</v>
      </c>
      <c r="CF1386" s="56">
        <v>42416</v>
      </c>
      <c r="CG1386" s="56">
        <v>42493</v>
      </c>
      <c r="CH1386" s="56"/>
      <c r="CI1386" s="56"/>
      <c r="CJ1386">
        <v>1</v>
      </c>
      <c r="CK1386">
        <v>0</v>
      </c>
      <c r="CL1386">
        <v>7.0000000000000007E-2</v>
      </c>
      <c r="CM1386">
        <v>0</v>
      </c>
      <c r="CN1386">
        <v>0</v>
      </c>
      <c r="CO1386">
        <v>0</v>
      </c>
      <c r="CP1386">
        <v>0</v>
      </c>
      <c r="CQ1386" t="s">
        <v>1154</v>
      </c>
      <c r="CR1386" t="s">
        <v>1153</v>
      </c>
      <c r="CS1386" t="s">
        <v>1725</v>
      </c>
      <c r="CT1386" t="s">
        <v>1397</v>
      </c>
      <c r="CU1386" t="s">
        <v>1396</v>
      </c>
      <c r="CV1386" t="s">
        <v>5587</v>
      </c>
      <c r="CW1386" t="s">
        <v>1727</v>
      </c>
      <c r="CX1386" t="s">
        <v>853</v>
      </c>
      <c r="DC1386" t="s">
        <v>1387</v>
      </c>
      <c r="DE1386" t="s">
        <v>1728</v>
      </c>
    </row>
    <row r="1387" spans="1:109" x14ac:dyDescent="0.25">
      <c r="A1387" t="s">
        <v>1025</v>
      </c>
      <c r="B1387">
        <v>2</v>
      </c>
      <c r="C1387" s="56">
        <v>42419</v>
      </c>
      <c r="D1387" t="s">
        <v>1153</v>
      </c>
      <c r="E1387" t="s">
        <v>1663</v>
      </c>
      <c r="G1387" t="s">
        <v>5588</v>
      </c>
      <c r="H1387" t="s">
        <v>1144</v>
      </c>
      <c r="I1387" t="s">
        <v>1144</v>
      </c>
      <c r="J1387" t="s">
        <v>1144</v>
      </c>
      <c r="K1387" t="s">
        <v>1144</v>
      </c>
      <c r="L1387">
        <v>42.45</v>
      </c>
      <c r="M1387">
        <v>87.5</v>
      </c>
      <c r="N1387">
        <v>0</v>
      </c>
      <c r="O1387" s="56">
        <v>0</v>
      </c>
      <c r="P1387" s="56">
        <v>0</v>
      </c>
      <c r="Q1387">
        <v>1</v>
      </c>
      <c r="R1387">
        <v>1</v>
      </c>
      <c r="S1387">
        <v>11</v>
      </c>
      <c r="T1387">
        <v>8</v>
      </c>
      <c r="U1387">
        <v>3</v>
      </c>
      <c r="V1387">
        <v>1</v>
      </c>
      <c r="W1387" t="s">
        <v>1156</v>
      </c>
      <c r="X1387" t="s">
        <v>7755</v>
      </c>
      <c r="AA1387">
        <v>0</v>
      </c>
      <c r="AB1387">
        <v>0</v>
      </c>
      <c r="AC1387">
        <v>0</v>
      </c>
      <c r="AD1387">
        <v>0</v>
      </c>
      <c r="AE1387">
        <v>0</v>
      </c>
      <c r="AF1387">
        <v>0</v>
      </c>
      <c r="AG1387">
        <v>0</v>
      </c>
      <c r="AJ1387" s="56"/>
      <c r="AK1387" s="56"/>
      <c r="AL1387" s="56"/>
      <c r="AM1387">
        <v>17</v>
      </c>
      <c r="AP1387" t="s">
        <v>1155</v>
      </c>
      <c r="AR1387">
        <v>5</v>
      </c>
      <c r="AS1387" t="s">
        <v>1152</v>
      </c>
      <c r="AT1387">
        <v>1</v>
      </c>
      <c r="AV1387">
        <v>18</v>
      </c>
      <c r="AW1387">
        <v>12</v>
      </c>
      <c r="AX1387">
        <v>6</v>
      </c>
      <c r="AY1387" t="s">
        <v>1148</v>
      </c>
      <c r="AZ1387" t="s">
        <v>1148</v>
      </c>
      <c r="BA1387">
        <v>18</v>
      </c>
      <c r="BD1387">
        <v>1000000000</v>
      </c>
      <c r="BE1387">
        <v>14</v>
      </c>
      <c r="BF1387">
        <v>0.22</v>
      </c>
      <c r="BG1387">
        <v>0</v>
      </c>
      <c r="BH1387">
        <v>0</v>
      </c>
      <c r="BI1387">
        <v>0</v>
      </c>
      <c r="BJ1387">
        <v>0</v>
      </c>
      <c r="BK1387">
        <v>0</v>
      </c>
      <c r="BL1387">
        <v>0</v>
      </c>
      <c r="BM1387">
        <v>14</v>
      </c>
      <c r="BN1387">
        <v>0.22</v>
      </c>
      <c r="BO1387">
        <v>0</v>
      </c>
      <c r="BP1387">
        <v>0</v>
      </c>
      <c r="BR1387">
        <v>5</v>
      </c>
      <c r="BS1387">
        <v>5</v>
      </c>
      <c r="BX1387">
        <v>0</v>
      </c>
      <c r="BY1387">
        <v>0</v>
      </c>
      <c r="BZ1387">
        <v>0</v>
      </c>
      <c r="CA1387">
        <v>4.63</v>
      </c>
      <c r="CB1387">
        <v>0</v>
      </c>
      <c r="CC1387">
        <v>1</v>
      </c>
      <c r="CD1387" s="56">
        <v>42095</v>
      </c>
      <c r="CE1387" s="56">
        <v>42342</v>
      </c>
      <c r="CF1387" s="56">
        <v>42342</v>
      </c>
      <c r="CG1387" s="56">
        <v>42419</v>
      </c>
      <c r="CH1387" s="56"/>
      <c r="CI1387" s="56"/>
      <c r="CJ1387">
        <v>0.09</v>
      </c>
      <c r="CK1387">
        <v>0</v>
      </c>
      <c r="CL1387">
        <v>0</v>
      </c>
      <c r="CM1387">
        <v>0</v>
      </c>
      <c r="CN1387">
        <v>0</v>
      </c>
      <c r="CO1387">
        <v>0.96</v>
      </c>
      <c r="CP1387">
        <v>0</v>
      </c>
      <c r="CQ1387" t="s">
        <v>1154</v>
      </c>
      <c r="CR1387" t="s">
        <v>1153</v>
      </c>
      <c r="CS1387" t="s">
        <v>1748</v>
      </c>
      <c r="CT1387" t="s">
        <v>1397</v>
      </c>
      <c r="CU1387" t="s">
        <v>1396</v>
      </c>
      <c r="CV1387" t="s">
        <v>5589</v>
      </c>
      <c r="CW1387" t="s">
        <v>1727</v>
      </c>
      <c r="CX1387" t="s">
        <v>853</v>
      </c>
      <c r="DC1387" t="s">
        <v>1387</v>
      </c>
      <c r="DE1387" t="s">
        <v>1392</v>
      </c>
    </row>
    <row r="1388" spans="1:109" x14ac:dyDescent="0.25">
      <c r="A1388" t="s">
        <v>1025</v>
      </c>
      <c r="B1388">
        <v>1</v>
      </c>
      <c r="C1388" s="56">
        <v>42419</v>
      </c>
      <c r="D1388" t="s">
        <v>1153</v>
      </c>
      <c r="E1388" t="s">
        <v>1664</v>
      </c>
      <c r="G1388" t="s">
        <v>5590</v>
      </c>
      <c r="H1388" t="s">
        <v>1144</v>
      </c>
      <c r="I1388" t="s">
        <v>1144</v>
      </c>
      <c r="J1388" t="s">
        <v>1144</v>
      </c>
      <c r="K1388" t="s">
        <v>1144</v>
      </c>
      <c r="L1388">
        <v>5.72</v>
      </c>
      <c r="M1388">
        <v>14.86</v>
      </c>
      <c r="N1388">
        <v>0</v>
      </c>
      <c r="O1388" s="56">
        <v>0</v>
      </c>
      <c r="P1388" s="56">
        <v>0</v>
      </c>
      <c r="Q1388">
        <v>1</v>
      </c>
      <c r="R1388">
        <v>1</v>
      </c>
      <c r="S1388">
        <v>11</v>
      </c>
      <c r="T1388">
        <v>8</v>
      </c>
      <c r="U1388">
        <v>3</v>
      </c>
      <c r="V1388">
        <v>1</v>
      </c>
      <c r="W1388" t="s">
        <v>1156</v>
      </c>
      <c r="X1388" t="s">
        <v>7756</v>
      </c>
      <c r="Y1388">
        <v>6</v>
      </c>
      <c r="AA1388">
        <v>0</v>
      </c>
      <c r="AB1388">
        <v>0</v>
      </c>
      <c r="AC1388">
        <v>0</v>
      </c>
      <c r="AD1388">
        <v>0</v>
      </c>
      <c r="AE1388">
        <v>0</v>
      </c>
      <c r="AF1388">
        <v>0</v>
      </c>
      <c r="AG1388">
        <v>0</v>
      </c>
      <c r="AJ1388" s="56"/>
      <c r="AK1388" s="56"/>
      <c r="AL1388" s="56"/>
      <c r="AM1388">
        <v>4</v>
      </c>
      <c r="AP1388" t="s">
        <v>1155</v>
      </c>
      <c r="AR1388">
        <v>2</v>
      </c>
      <c r="AS1388" t="s">
        <v>1152</v>
      </c>
      <c r="AT1388">
        <v>1</v>
      </c>
      <c r="AV1388">
        <v>8</v>
      </c>
      <c r="AW1388">
        <v>5</v>
      </c>
      <c r="AX1388">
        <v>3</v>
      </c>
      <c r="AY1388" t="s">
        <v>1145</v>
      </c>
      <c r="AZ1388" t="s">
        <v>1148</v>
      </c>
      <c r="BA1388">
        <v>10</v>
      </c>
      <c r="BD1388">
        <v>1000000000</v>
      </c>
      <c r="BE1388">
        <v>5</v>
      </c>
      <c r="BF1388">
        <v>0.38</v>
      </c>
      <c r="BG1388">
        <v>0</v>
      </c>
      <c r="BH1388">
        <v>0</v>
      </c>
      <c r="BI1388">
        <v>0</v>
      </c>
      <c r="BJ1388">
        <v>0</v>
      </c>
      <c r="BK1388">
        <v>0</v>
      </c>
      <c r="BL1388">
        <v>2</v>
      </c>
      <c r="BM1388">
        <v>7</v>
      </c>
      <c r="BN1388">
        <v>0.13</v>
      </c>
      <c r="BO1388">
        <v>0</v>
      </c>
      <c r="BP1388">
        <v>0</v>
      </c>
      <c r="BR1388">
        <v>2</v>
      </c>
      <c r="BS1388">
        <v>2</v>
      </c>
      <c r="BX1388">
        <v>0</v>
      </c>
      <c r="BY1388">
        <v>0</v>
      </c>
      <c r="BZ1388">
        <v>0</v>
      </c>
      <c r="CA1388">
        <v>6.97</v>
      </c>
      <c r="CB1388">
        <v>0</v>
      </c>
      <c r="CC1388">
        <v>1</v>
      </c>
      <c r="CD1388" s="56">
        <v>42318</v>
      </c>
      <c r="CE1388" s="56">
        <v>42342</v>
      </c>
      <c r="CF1388" s="56">
        <v>42342</v>
      </c>
      <c r="CG1388" s="56">
        <v>42419</v>
      </c>
      <c r="CH1388" s="56"/>
      <c r="CI1388" s="56"/>
      <c r="CJ1388">
        <v>0.14000000000000001</v>
      </c>
      <c r="CK1388">
        <v>0</v>
      </c>
      <c r="CL1388">
        <v>0</v>
      </c>
      <c r="CM1388">
        <v>0</v>
      </c>
      <c r="CN1388">
        <v>0.47</v>
      </c>
      <c r="CO1388">
        <v>0.48</v>
      </c>
      <c r="CP1388">
        <v>0</v>
      </c>
      <c r="CQ1388" t="s">
        <v>1154</v>
      </c>
      <c r="CR1388" t="s">
        <v>1153</v>
      </c>
      <c r="CS1388" t="s">
        <v>1725</v>
      </c>
      <c r="CT1388" t="s">
        <v>1397</v>
      </c>
      <c r="CU1388" t="s">
        <v>1396</v>
      </c>
      <c r="CV1388" t="s">
        <v>5591</v>
      </c>
      <c r="CW1388" t="s">
        <v>1727</v>
      </c>
      <c r="CX1388" t="s">
        <v>853</v>
      </c>
      <c r="DC1388" t="s">
        <v>1387</v>
      </c>
      <c r="DE1388" t="s">
        <v>1728</v>
      </c>
    </row>
    <row r="1389" spans="1:109" x14ac:dyDescent="0.25">
      <c r="A1389" t="s">
        <v>1025</v>
      </c>
      <c r="B1389">
        <v>6</v>
      </c>
      <c r="C1389" s="56">
        <v>42419</v>
      </c>
      <c r="D1389" t="s">
        <v>1153</v>
      </c>
      <c r="E1389" t="s">
        <v>1665</v>
      </c>
      <c r="G1389" t="s">
        <v>5592</v>
      </c>
      <c r="H1389" t="s">
        <v>1144</v>
      </c>
      <c r="I1389" t="s">
        <v>1144</v>
      </c>
      <c r="J1389" t="s">
        <v>1144</v>
      </c>
      <c r="K1389" t="s">
        <v>1144</v>
      </c>
      <c r="L1389">
        <v>1.03</v>
      </c>
      <c r="M1389">
        <v>2</v>
      </c>
      <c r="N1389">
        <v>0</v>
      </c>
      <c r="O1389" s="56">
        <v>0</v>
      </c>
      <c r="P1389" s="56">
        <v>0</v>
      </c>
      <c r="Q1389">
        <v>1</v>
      </c>
      <c r="R1389">
        <v>1</v>
      </c>
      <c r="S1389">
        <v>11</v>
      </c>
      <c r="T1389">
        <v>8</v>
      </c>
      <c r="U1389">
        <v>3</v>
      </c>
      <c r="V1389">
        <v>1</v>
      </c>
      <c r="W1389" t="s">
        <v>1156</v>
      </c>
      <c r="X1389" t="s">
        <v>7755</v>
      </c>
      <c r="Y1389">
        <v>266</v>
      </c>
      <c r="AA1389">
        <v>0</v>
      </c>
      <c r="AB1389">
        <v>0</v>
      </c>
      <c r="AC1389">
        <v>0</v>
      </c>
      <c r="AD1389">
        <v>0</v>
      </c>
      <c r="AE1389">
        <v>0</v>
      </c>
      <c r="AF1389">
        <v>45</v>
      </c>
      <c r="AG1389">
        <v>0</v>
      </c>
      <c r="AJ1389" s="56"/>
      <c r="AK1389" s="56"/>
      <c r="AL1389" s="56"/>
      <c r="AP1389" t="s">
        <v>1155</v>
      </c>
      <c r="AR1389">
        <v>48</v>
      </c>
      <c r="AS1389" t="s">
        <v>1152</v>
      </c>
      <c r="AT1389">
        <v>1</v>
      </c>
      <c r="AV1389">
        <v>200</v>
      </c>
      <c r="AW1389">
        <v>133</v>
      </c>
      <c r="AX1389">
        <v>66</v>
      </c>
      <c r="AY1389" t="s">
        <v>1145</v>
      </c>
      <c r="AZ1389" t="s">
        <v>1145</v>
      </c>
      <c r="BA1389">
        <v>200</v>
      </c>
      <c r="BD1389">
        <v>1000000000</v>
      </c>
      <c r="BE1389">
        <v>96</v>
      </c>
      <c r="BF1389">
        <v>0.52</v>
      </c>
      <c r="BG1389">
        <v>0</v>
      </c>
      <c r="BH1389">
        <v>0</v>
      </c>
      <c r="BI1389">
        <v>0</v>
      </c>
      <c r="BJ1389">
        <v>0</v>
      </c>
      <c r="BK1389">
        <v>0</v>
      </c>
      <c r="BL1389">
        <v>0</v>
      </c>
      <c r="BM1389">
        <v>96</v>
      </c>
      <c r="BN1389">
        <v>0.52</v>
      </c>
      <c r="BO1389">
        <v>0</v>
      </c>
      <c r="BP1389">
        <v>0</v>
      </c>
      <c r="BR1389">
        <v>96</v>
      </c>
      <c r="BS1389">
        <v>55</v>
      </c>
      <c r="BX1389">
        <v>0</v>
      </c>
      <c r="BY1389">
        <v>0</v>
      </c>
      <c r="BZ1389">
        <v>0</v>
      </c>
      <c r="CA1389">
        <v>4.1100000000000003</v>
      </c>
      <c r="CB1389">
        <v>0</v>
      </c>
      <c r="CC1389">
        <v>1</v>
      </c>
      <c r="CD1389" s="56">
        <v>42095</v>
      </c>
      <c r="CE1389" s="56">
        <v>42342</v>
      </c>
      <c r="CF1389" s="56">
        <v>42342</v>
      </c>
      <c r="CG1389" s="56">
        <v>42419</v>
      </c>
      <c r="CH1389" s="56"/>
      <c r="CI1389" s="56"/>
      <c r="CJ1389">
        <v>0.74</v>
      </c>
      <c r="CK1389">
        <v>1626</v>
      </c>
      <c r="CL1389">
        <v>0.14000000000000001</v>
      </c>
      <c r="CM1389">
        <v>0.32</v>
      </c>
      <c r="CN1389">
        <v>0.44</v>
      </c>
      <c r="CO1389">
        <v>0.06</v>
      </c>
      <c r="CP1389">
        <v>0</v>
      </c>
      <c r="CQ1389" t="s">
        <v>1154</v>
      </c>
      <c r="CR1389" t="s">
        <v>1153</v>
      </c>
      <c r="CS1389" t="s">
        <v>1395</v>
      </c>
      <c r="CT1389" t="s">
        <v>1397</v>
      </c>
      <c r="CU1389" t="s">
        <v>1396</v>
      </c>
      <c r="CV1389" t="s">
        <v>5593</v>
      </c>
      <c r="CW1389" t="s">
        <v>3462</v>
      </c>
      <c r="CX1389" t="s">
        <v>853</v>
      </c>
      <c r="DC1389" t="s">
        <v>1389</v>
      </c>
      <c r="DE1389" t="s">
        <v>1728</v>
      </c>
    </row>
    <row r="1390" spans="1:109" x14ac:dyDescent="0.25">
      <c r="A1390" t="s">
        <v>1025</v>
      </c>
      <c r="B1390">
        <v>2</v>
      </c>
      <c r="C1390" s="56">
        <v>42419</v>
      </c>
      <c r="D1390" t="s">
        <v>1153</v>
      </c>
      <c r="E1390" t="s">
        <v>1666</v>
      </c>
      <c r="G1390" t="s">
        <v>5594</v>
      </c>
      <c r="H1390" t="s">
        <v>1144</v>
      </c>
      <c r="I1390" t="s">
        <v>1144</v>
      </c>
      <c r="J1390" t="s">
        <v>1144</v>
      </c>
      <c r="K1390" t="s">
        <v>1144</v>
      </c>
      <c r="L1390">
        <v>0.79</v>
      </c>
      <c r="M1390">
        <v>2.39</v>
      </c>
      <c r="N1390">
        <v>0</v>
      </c>
      <c r="O1390" s="56">
        <v>0</v>
      </c>
      <c r="P1390" s="56">
        <v>0</v>
      </c>
      <c r="Q1390">
        <v>1</v>
      </c>
      <c r="R1390">
        <v>1</v>
      </c>
      <c r="S1390">
        <v>11</v>
      </c>
      <c r="T1390">
        <v>8</v>
      </c>
      <c r="U1390">
        <v>3</v>
      </c>
      <c r="V1390">
        <v>1</v>
      </c>
      <c r="W1390" t="s">
        <v>1156</v>
      </c>
      <c r="X1390" t="s">
        <v>7755</v>
      </c>
      <c r="AA1390">
        <v>0</v>
      </c>
      <c r="AB1390">
        <v>0</v>
      </c>
      <c r="AC1390">
        <v>0</v>
      </c>
      <c r="AD1390">
        <v>0</v>
      </c>
      <c r="AE1390">
        <v>0</v>
      </c>
      <c r="AF1390">
        <v>0</v>
      </c>
      <c r="AG1390">
        <v>0</v>
      </c>
      <c r="AJ1390" s="56"/>
      <c r="AK1390" s="56"/>
      <c r="AL1390" s="56"/>
      <c r="AP1390" t="s">
        <v>1155</v>
      </c>
      <c r="AR1390">
        <v>5</v>
      </c>
      <c r="AS1390" t="s">
        <v>1152</v>
      </c>
      <c r="AT1390">
        <v>1</v>
      </c>
      <c r="AV1390">
        <v>20</v>
      </c>
      <c r="AW1390">
        <v>13</v>
      </c>
      <c r="AX1390">
        <v>7</v>
      </c>
      <c r="AY1390" t="s">
        <v>1148</v>
      </c>
      <c r="AZ1390" t="s">
        <v>1148</v>
      </c>
      <c r="BA1390">
        <v>20</v>
      </c>
      <c r="BD1390">
        <v>1000000000</v>
      </c>
      <c r="BE1390">
        <v>17</v>
      </c>
      <c r="BF1390">
        <v>0.15</v>
      </c>
      <c r="BG1390">
        <v>0</v>
      </c>
      <c r="BH1390">
        <v>0</v>
      </c>
      <c r="BI1390">
        <v>0</v>
      </c>
      <c r="BJ1390">
        <v>0</v>
      </c>
      <c r="BK1390">
        <v>0</v>
      </c>
      <c r="BL1390">
        <v>0</v>
      </c>
      <c r="BM1390">
        <v>17</v>
      </c>
      <c r="BN1390">
        <v>0.15</v>
      </c>
      <c r="BO1390">
        <v>0</v>
      </c>
      <c r="BP1390">
        <v>0</v>
      </c>
      <c r="BR1390">
        <v>5</v>
      </c>
      <c r="BS1390">
        <v>5</v>
      </c>
      <c r="BX1390">
        <v>0</v>
      </c>
      <c r="BY1390">
        <v>0</v>
      </c>
      <c r="BZ1390">
        <v>0</v>
      </c>
      <c r="CA1390">
        <v>8.84</v>
      </c>
      <c r="CB1390">
        <v>0</v>
      </c>
      <c r="CC1390">
        <v>1</v>
      </c>
      <c r="CD1390" s="56">
        <v>42095</v>
      </c>
      <c r="CE1390" s="56">
        <v>42342</v>
      </c>
      <c r="CF1390" s="56">
        <v>42342</v>
      </c>
      <c r="CG1390" s="56">
        <v>42419</v>
      </c>
      <c r="CH1390" s="56"/>
      <c r="CI1390" s="56"/>
      <c r="CJ1390">
        <v>0.15</v>
      </c>
      <c r="CK1390">
        <v>0</v>
      </c>
      <c r="CL1390">
        <v>0</v>
      </c>
      <c r="CM1390">
        <v>0</v>
      </c>
      <c r="CN1390">
        <v>0</v>
      </c>
      <c r="CO1390">
        <v>0.3</v>
      </c>
      <c r="CP1390">
        <v>0.66</v>
      </c>
      <c r="CQ1390" t="s">
        <v>1154</v>
      </c>
      <c r="CR1390" t="s">
        <v>1153</v>
      </c>
      <c r="CS1390" t="s">
        <v>1748</v>
      </c>
      <c r="CT1390" t="s">
        <v>1397</v>
      </c>
      <c r="CU1390" t="s">
        <v>1396</v>
      </c>
      <c r="CV1390" t="s">
        <v>5595</v>
      </c>
      <c r="CW1390" t="s">
        <v>1727</v>
      </c>
      <c r="CX1390" t="s">
        <v>853</v>
      </c>
      <c r="DC1390" t="s">
        <v>1387</v>
      </c>
      <c r="DE1390" t="s">
        <v>1392</v>
      </c>
    </row>
    <row r="1391" spans="1:109" x14ac:dyDescent="0.25">
      <c r="A1391" t="s">
        <v>1025</v>
      </c>
      <c r="B1391">
        <v>1</v>
      </c>
      <c r="C1391" s="56">
        <v>42419</v>
      </c>
      <c r="D1391" t="s">
        <v>1153</v>
      </c>
      <c r="E1391" t="s">
        <v>5596</v>
      </c>
      <c r="G1391" t="s">
        <v>5597</v>
      </c>
      <c r="H1391" t="s">
        <v>1144</v>
      </c>
      <c r="I1391" t="s">
        <v>1144</v>
      </c>
      <c r="J1391" t="s">
        <v>1144</v>
      </c>
      <c r="K1391" t="s">
        <v>1144</v>
      </c>
      <c r="L1391">
        <v>1.18</v>
      </c>
      <c r="M1391">
        <v>2.7</v>
      </c>
      <c r="N1391">
        <v>0</v>
      </c>
      <c r="O1391" s="56">
        <v>0</v>
      </c>
      <c r="P1391" s="56">
        <v>0</v>
      </c>
      <c r="Q1391">
        <v>1</v>
      </c>
      <c r="R1391">
        <v>1</v>
      </c>
      <c r="S1391">
        <v>11</v>
      </c>
      <c r="T1391">
        <v>8</v>
      </c>
      <c r="U1391">
        <v>3</v>
      </c>
      <c r="V1391">
        <v>1</v>
      </c>
      <c r="X1391" t="s">
        <v>7755</v>
      </c>
      <c r="AA1391">
        <v>0</v>
      </c>
      <c r="AB1391">
        <v>0</v>
      </c>
      <c r="AC1391">
        <v>0</v>
      </c>
      <c r="AD1391">
        <v>0</v>
      </c>
      <c r="AE1391">
        <v>0</v>
      </c>
      <c r="AF1391">
        <v>0</v>
      </c>
      <c r="AG1391">
        <v>0</v>
      </c>
      <c r="AJ1391" s="56"/>
      <c r="AK1391" s="56"/>
      <c r="AL1391" s="56"/>
      <c r="AP1391" t="s">
        <v>1155</v>
      </c>
      <c r="AR1391">
        <v>5</v>
      </c>
      <c r="AS1391" t="s">
        <v>1152</v>
      </c>
      <c r="AT1391">
        <v>1</v>
      </c>
      <c r="AV1391">
        <v>15</v>
      </c>
      <c r="AW1391">
        <v>10</v>
      </c>
      <c r="AX1391">
        <v>5</v>
      </c>
      <c r="AY1391" t="s">
        <v>1147</v>
      </c>
      <c r="AZ1391" t="s">
        <v>1147</v>
      </c>
      <c r="BA1391">
        <v>15</v>
      </c>
      <c r="BD1391">
        <v>1000000000</v>
      </c>
      <c r="BE1391">
        <v>26</v>
      </c>
      <c r="BF1391">
        <v>-0.73</v>
      </c>
      <c r="BG1391">
        <v>0</v>
      </c>
      <c r="BH1391">
        <v>0</v>
      </c>
      <c r="BI1391">
        <v>0</v>
      </c>
      <c r="BJ1391">
        <v>0</v>
      </c>
      <c r="BK1391">
        <v>0</v>
      </c>
      <c r="BL1391">
        <v>0</v>
      </c>
      <c r="BM1391">
        <v>26</v>
      </c>
      <c r="BN1391">
        <v>-0.73</v>
      </c>
      <c r="BO1391">
        <v>0</v>
      </c>
      <c r="BP1391">
        <v>0</v>
      </c>
      <c r="BR1391">
        <v>0</v>
      </c>
      <c r="BS1391">
        <v>4</v>
      </c>
      <c r="BT1391">
        <v>5</v>
      </c>
      <c r="BX1391">
        <v>0</v>
      </c>
      <c r="BY1391">
        <v>12.98</v>
      </c>
      <c r="BZ1391">
        <v>0</v>
      </c>
      <c r="CA1391">
        <v>5.62</v>
      </c>
      <c r="CB1391">
        <v>0</v>
      </c>
      <c r="CC1391">
        <v>1</v>
      </c>
      <c r="CD1391" s="56">
        <v>42095</v>
      </c>
      <c r="CE1391" s="56">
        <v>42342</v>
      </c>
      <c r="CF1391" s="56">
        <v>42342</v>
      </c>
      <c r="CG1391" s="56">
        <v>42419</v>
      </c>
      <c r="CH1391" s="56"/>
      <c r="CI1391" s="56"/>
      <c r="CJ1391">
        <v>0</v>
      </c>
      <c r="CK1391">
        <v>0</v>
      </c>
      <c r="CL1391">
        <v>0</v>
      </c>
      <c r="CM1391">
        <v>0</v>
      </c>
      <c r="CN1391">
        <v>0</v>
      </c>
      <c r="CO1391">
        <v>0</v>
      </c>
      <c r="CP1391">
        <v>0.95</v>
      </c>
      <c r="CQ1391" t="s">
        <v>1154</v>
      </c>
      <c r="CR1391" t="s">
        <v>1153</v>
      </c>
      <c r="CS1391" t="s">
        <v>1725</v>
      </c>
      <c r="CT1391" t="s">
        <v>1397</v>
      </c>
      <c r="CU1391" t="s">
        <v>1396</v>
      </c>
      <c r="CV1391" t="s">
        <v>5598</v>
      </c>
      <c r="CW1391" t="s">
        <v>1727</v>
      </c>
      <c r="CX1391" t="s">
        <v>853</v>
      </c>
      <c r="DC1391" t="s">
        <v>1387</v>
      </c>
      <c r="DE1391" t="s">
        <v>1728</v>
      </c>
    </row>
    <row r="1392" spans="1:109" x14ac:dyDescent="0.25">
      <c r="A1392" t="s">
        <v>1025</v>
      </c>
      <c r="B1392">
        <v>2</v>
      </c>
      <c r="C1392" s="56">
        <v>42419</v>
      </c>
      <c r="D1392" t="s">
        <v>1153</v>
      </c>
      <c r="E1392" t="s">
        <v>5599</v>
      </c>
      <c r="G1392" t="s">
        <v>5600</v>
      </c>
      <c r="H1392" t="s">
        <v>1144</v>
      </c>
      <c r="I1392" t="s">
        <v>1144</v>
      </c>
      <c r="J1392" t="s">
        <v>1144</v>
      </c>
      <c r="K1392" t="s">
        <v>1144</v>
      </c>
      <c r="L1392">
        <v>0.88</v>
      </c>
      <c r="M1392">
        <v>2.15</v>
      </c>
      <c r="N1392">
        <v>0</v>
      </c>
      <c r="O1392" s="56">
        <v>0</v>
      </c>
      <c r="P1392" s="56">
        <v>0</v>
      </c>
      <c r="Q1392">
        <v>1</v>
      </c>
      <c r="R1392">
        <v>1</v>
      </c>
      <c r="S1392">
        <v>11</v>
      </c>
      <c r="T1392">
        <v>8</v>
      </c>
      <c r="U1392">
        <v>3</v>
      </c>
      <c r="V1392">
        <v>1</v>
      </c>
      <c r="X1392" t="s">
        <v>7757</v>
      </c>
      <c r="AA1392">
        <v>0</v>
      </c>
      <c r="AB1392">
        <v>0</v>
      </c>
      <c r="AC1392">
        <v>0</v>
      </c>
      <c r="AD1392">
        <v>0</v>
      </c>
      <c r="AE1392">
        <v>0</v>
      </c>
      <c r="AF1392">
        <v>0</v>
      </c>
      <c r="AG1392">
        <v>0</v>
      </c>
      <c r="AJ1392" s="56"/>
      <c r="AK1392" s="56"/>
      <c r="AL1392" s="56"/>
      <c r="AP1392" t="s">
        <v>1155</v>
      </c>
      <c r="AR1392">
        <v>5</v>
      </c>
      <c r="AS1392" t="s">
        <v>1152</v>
      </c>
      <c r="AT1392">
        <v>1</v>
      </c>
      <c r="AV1392">
        <v>17</v>
      </c>
      <c r="AW1392">
        <v>11</v>
      </c>
      <c r="AX1392">
        <v>6</v>
      </c>
      <c r="AY1392" t="s">
        <v>1147</v>
      </c>
      <c r="AZ1392" t="s">
        <v>1147</v>
      </c>
      <c r="BA1392">
        <v>25</v>
      </c>
      <c r="BD1392">
        <v>1000000000</v>
      </c>
      <c r="BE1392">
        <v>27</v>
      </c>
      <c r="BF1392">
        <v>-0.59</v>
      </c>
      <c r="BG1392">
        <v>0</v>
      </c>
      <c r="BH1392">
        <v>0</v>
      </c>
      <c r="BI1392">
        <v>0</v>
      </c>
      <c r="BJ1392">
        <v>0</v>
      </c>
      <c r="BK1392">
        <v>0</v>
      </c>
      <c r="BL1392">
        <v>0</v>
      </c>
      <c r="BM1392">
        <v>27</v>
      </c>
      <c r="BN1392">
        <v>-0.59</v>
      </c>
      <c r="BO1392">
        <v>0</v>
      </c>
      <c r="BP1392">
        <v>0</v>
      </c>
      <c r="BR1392">
        <v>0</v>
      </c>
      <c r="BS1392">
        <v>5</v>
      </c>
      <c r="BX1392">
        <v>0</v>
      </c>
      <c r="BY1392">
        <v>8.8000000000000007</v>
      </c>
      <c r="BZ1392">
        <v>0</v>
      </c>
      <c r="CA1392">
        <v>6.3</v>
      </c>
      <c r="CB1392">
        <v>0</v>
      </c>
      <c r="CC1392">
        <v>1</v>
      </c>
      <c r="CD1392" s="56">
        <v>42341</v>
      </c>
      <c r="CE1392" s="56">
        <v>42342</v>
      </c>
      <c r="CF1392" s="56">
        <v>42342</v>
      </c>
      <c r="CG1392" s="56">
        <v>42419</v>
      </c>
      <c r="CH1392" s="56"/>
      <c r="CI1392" s="56"/>
      <c r="CJ1392">
        <v>0.06</v>
      </c>
      <c r="CK1392">
        <v>0</v>
      </c>
      <c r="CL1392">
        <v>0</v>
      </c>
      <c r="CM1392">
        <v>0</v>
      </c>
      <c r="CN1392">
        <v>0</v>
      </c>
      <c r="CO1392">
        <v>0</v>
      </c>
      <c r="CP1392">
        <v>0.96</v>
      </c>
      <c r="CQ1392" t="s">
        <v>1154</v>
      </c>
      <c r="CR1392" t="s">
        <v>1153</v>
      </c>
      <c r="CS1392" t="s">
        <v>1748</v>
      </c>
      <c r="CT1392" t="s">
        <v>1397</v>
      </c>
      <c r="CU1392" t="s">
        <v>1396</v>
      </c>
      <c r="CV1392" t="s">
        <v>5601</v>
      </c>
      <c r="CW1392" t="s">
        <v>1727</v>
      </c>
      <c r="CX1392" t="s">
        <v>853</v>
      </c>
      <c r="DC1392" t="s">
        <v>1387</v>
      </c>
      <c r="DE1392" t="s">
        <v>1392</v>
      </c>
    </row>
    <row r="1393" spans="1:109" x14ac:dyDescent="0.25">
      <c r="A1393" t="s">
        <v>1025</v>
      </c>
      <c r="B1393">
        <v>1</v>
      </c>
      <c r="C1393" s="56">
        <v>42419</v>
      </c>
      <c r="D1393" t="s">
        <v>1153</v>
      </c>
      <c r="E1393" t="s">
        <v>5602</v>
      </c>
      <c r="G1393" t="s">
        <v>5603</v>
      </c>
      <c r="H1393" t="s">
        <v>1144</v>
      </c>
      <c r="I1393" t="s">
        <v>1144</v>
      </c>
      <c r="J1393" t="s">
        <v>1144</v>
      </c>
      <c r="K1393" t="s">
        <v>1144</v>
      </c>
      <c r="L1393">
        <v>0.61</v>
      </c>
      <c r="M1393">
        <v>2.5</v>
      </c>
      <c r="N1393">
        <v>0</v>
      </c>
      <c r="O1393" s="56">
        <v>0</v>
      </c>
      <c r="P1393" s="56">
        <v>0</v>
      </c>
      <c r="Q1393">
        <v>1</v>
      </c>
      <c r="R1393">
        <v>1</v>
      </c>
      <c r="S1393">
        <v>11</v>
      </c>
      <c r="T1393">
        <v>8</v>
      </c>
      <c r="U1393">
        <v>3</v>
      </c>
      <c r="V1393">
        <v>1</v>
      </c>
      <c r="X1393" t="s">
        <v>7755</v>
      </c>
      <c r="AA1393">
        <v>0</v>
      </c>
      <c r="AB1393">
        <v>0</v>
      </c>
      <c r="AC1393">
        <v>0</v>
      </c>
      <c r="AD1393">
        <v>0</v>
      </c>
      <c r="AE1393">
        <v>0</v>
      </c>
      <c r="AF1393">
        <v>0</v>
      </c>
      <c r="AG1393">
        <v>0</v>
      </c>
      <c r="AJ1393" s="56"/>
      <c r="AK1393" s="56"/>
      <c r="AL1393" s="56"/>
      <c r="AP1393" t="s">
        <v>1155</v>
      </c>
      <c r="AR1393">
        <v>5</v>
      </c>
      <c r="AS1393" t="s">
        <v>1152</v>
      </c>
      <c r="AT1393">
        <v>1</v>
      </c>
      <c r="AV1393">
        <v>20</v>
      </c>
      <c r="AW1393">
        <v>13</v>
      </c>
      <c r="AX1393">
        <v>7</v>
      </c>
      <c r="AY1393" t="s">
        <v>1147</v>
      </c>
      <c r="AZ1393" t="s">
        <v>1147</v>
      </c>
      <c r="BA1393">
        <v>20</v>
      </c>
      <c r="BD1393">
        <v>1000000000</v>
      </c>
      <c r="BE1393">
        <v>35</v>
      </c>
      <c r="BF1393">
        <v>-0.75</v>
      </c>
      <c r="BG1393">
        <v>0</v>
      </c>
      <c r="BH1393">
        <v>0</v>
      </c>
      <c r="BI1393">
        <v>0</v>
      </c>
      <c r="BJ1393">
        <v>0</v>
      </c>
      <c r="BK1393">
        <v>0</v>
      </c>
      <c r="BL1393">
        <v>0</v>
      </c>
      <c r="BM1393">
        <v>35</v>
      </c>
      <c r="BN1393">
        <v>-0.75</v>
      </c>
      <c r="BO1393">
        <v>0</v>
      </c>
      <c r="BP1393">
        <v>0</v>
      </c>
      <c r="BR1393">
        <v>0</v>
      </c>
      <c r="BS1393">
        <v>5</v>
      </c>
      <c r="BX1393">
        <v>0</v>
      </c>
      <c r="BY1393">
        <v>9.15</v>
      </c>
      <c r="BZ1393">
        <v>0</v>
      </c>
      <c r="CA1393">
        <v>13.52</v>
      </c>
      <c r="CB1393">
        <v>0</v>
      </c>
      <c r="CC1393">
        <v>1</v>
      </c>
      <c r="CD1393" s="56">
        <v>42095</v>
      </c>
      <c r="CE1393" s="56">
        <v>42342</v>
      </c>
      <c r="CF1393" s="56">
        <v>42342</v>
      </c>
      <c r="CG1393" s="56">
        <v>42419</v>
      </c>
      <c r="CH1393" s="56"/>
      <c r="CI1393" s="56"/>
      <c r="CJ1393">
        <v>0</v>
      </c>
      <c r="CK1393">
        <v>0</v>
      </c>
      <c r="CL1393">
        <v>0</v>
      </c>
      <c r="CM1393">
        <v>0</v>
      </c>
      <c r="CN1393">
        <v>0</v>
      </c>
      <c r="CO1393">
        <v>0</v>
      </c>
      <c r="CP1393">
        <v>0.95</v>
      </c>
      <c r="CQ1393" t="s">
        <v>1154</v>
      </c>
      <c r="CR1393" t="s">
        <v>1153</v>
      </c>
      <c r="CS1393" t="s">
        <v>1725</v>
      </c>
      <c r="CT1393" t="s">
        <v>1397</v>
      </c>
      <c r="CU1393" t="s">
        <v>1396</v>
      </c>
      <c r="CV1393" t="s">
        <v>5604</v>
      </c>
      <c r="CW1393" t="s">
        <v>1727</v>
      </c>
      <c r="CX1393" t="s">
        <v>853</v>
      </c>
      <c r="DC1393" t="s">
        <v>1387</v>
      </c>
      <c r="DE1393" t="s">
        <v>1728</v>
      </c>
    </row>
    <row r="1394" spans="1:109" x14ac:dyDescent="0.25">
      <c r="A1394" t="s">
        <v>1025</v>
      </c>
      <c r="B1394">
        <v>1</v>
      </c>
      <c r="C1394" s="56">
        <v>42419</v>
      </c>
      <c r="D1394" t="s">
        <v>1153</v>
      </c>
      <c r="E1394" t="s">
        <v>5605</v>
      </c>
      <c r="G1394" t="s">
        <v>5606</v>
      </c>
      <c r="H1394" t="s">
        <v>1144</v>
      </c>
      <c r="I1394" t="s">
        <v>1144</v>
      </c>
      <c r="J1394" t="s">
        <v>1144</v>
      </c>
      <c r="K1394" t="s">
        <v>1144</v>
      </c>
      <c r="L1394">
        <v>0.3</v>
      </c>
      <c r="M1394">
        <v>2.75</v>
      </c>
      <c r="N1394">
        <v>0</v>
      </c>
      <c r="O1394" s="56">
        <v>0</v>
      </c>
      <c r="P1394" s="56">
        <v>0</v>
      </c>
      <c r="Q1394">
        <v>1</v>
      </c>
      <c r="R1394">
        <v>1</v>
      </c>
      <c r="S1394">
        <v>11</v>
      </c>
      <c r="T1394">
        <v>8</v>
      </c>
      <c r="U1394">
        <v>3</v>
      </c>
      <c r="V1394">
        <v>1</v>
      </c>
      <c r="W1394" t="s">
        <v>1394</v>
      </c>
      <c r="X1394" t="s">
        <v>7759</v>
      </c>
      <c r="AA1394">
        <v>0</v>
      </c>
      <c r="AB1394">
        <v>0</v>
      </c>
      <c r="AC1394">
        <v>0</v>
      </c>
      <c r="AD1394">
        <v>0</v>
      </c>
      <c r="AE1394">
        <v>0</v>
      </c>
      <c r="AF1394">
        <v>68</v>
      </c>
      <c r="AG1394">
        <v>0</v>
      </c>
      <c r="AJ1394" s="56"/>
      <c r="AK1394" s="56"/>
      <c r="AL1394" s="56"/>
      <c r="AP1394" t="s">
        <v>1155</v>
      </c>
      <c r="AR1394">
        <v>2</v>
      </c>
      <c r="AS1394" t="s">
        <v>1152</v>
      </c>
      <c r="AT1394">
        <v>1</v>
      </c>
      <c r="AV1394">
        <v>15</v>
      </c>
      <c r="AW1394">
        <v>10</v>
      </c>
      <c r="AX1394">
        <v>5</v>
      </c>
      <c r="AY1394" t="s">
        <v>839</v>
      </c>
      <c r="AZ1394" t="s">
        <v>1145</v>
      </c>
      <c r="BA1394">
        <v>10</v>
      </c>
      <c r="BD1394">
        <v>1000000000</v>
      </c>
      <c r="BE1394">
        <v>0</v>
      </c>
      <c r="BF1394">
        <v>1</v>
      </c>
      <c r="BG1394">
        <v>10</v>
      </c>
      <c r="BH1394">
        <v>0</v>
      </c>
      <c r="BI1394">
        <v>0</v>
      </c>
      <c r="BJ1394">
        <v>0</v>
      </c>
      <c r="BK1394">
        <v>0</v>
      </c>
      <c r="BL1394">
        <v>0</v>
      </c>
      <c r="BM1394">
        <v>10</v>
      </c>
      <c r="BN1394">
        <v>0.33</v>
      </c>
      <c r="BO1394">
        <v>0</v>
      </c>
      <c r="BP1394">
        <v>0</v>
      </c>
      <c r="BR1394">
        <v>6</v>
      </c>
      <c r="BS1394">
        <v>4</v>
      </c>
      <c r="BX1394">
        <v>12.25</v>
      </c>
      <c r="BY1394">
        <v>0</v>
      </c>
      <c r="BZ1394">
        <v>0</v>
      </c>
      <c r="CA1394">
        <v>35.64</v>
      </c>
      <c r="CB1394">
        <v>0</v>
      </c>
      <c r="CC1394">
        <v>1</v>
      </c>
      <c r="CD1394" s="56">
        <v>42416</v>
      </c>
      <c r="CE1394" s="56">
        <v>42416</v>
      </c>
      <c r="CF1394" s="56">
        <v>42416</v>
      </c>
      <c r="CG1394" s="56">
        <v>42493</v>
      </c>
      <c r="CH1394" s="56"/>
      <c r="CI1394" s="56"/>
      <c r="CJ1394">
        <v>1</v>
      </c>
      <c r="CK1394">
        <v>0</v>
      </c>
      <c r="CL1394">
        <v>7.0000000000000007E-2</v>
      </c>
      <c r="CM1394">
        <v>0</v>
      </c>
      <c r="CN1394">
        <v>0</v>
      </c>
      <c r="CO1394">
        <v>0</v>
      </c>
      <c r="CP1394">
        <v>0</v>
      </c>
      <c r="CQ1394" t="s">
        <v>1154</v>
      </c>
      <c r="CR1394" t="s">
        <v>1153</v>
      </c>
      <c r="CS1394" t="s">
        <v>1725</v>
      </c>
      <c r="CT1394" t="s">
        <v>1397</v>
      </c>
      <c r="CU1394" t="s">
        <v>1396</v>
      </c>
      <c r="CV1394" t="s">
        <v>5607</v>
      </c>
      <c r="CW1394" t="s">
        <v>1727</v>
      </c>
      <c r="CX1394" t="s">
        <v>853</v>
      </c>
      <c r="DC1394" t="s">
        <v>1387</v>
      </c>
      <c r="DE1394" t="s">
        <v>1728</v>
      </c>
    </row>
    <row r="1395" spans="1:109" x14ac:dyDescent="0.25">
      <c r="A1395" t="s">
        <v>1025</v>
      </c>
      <c r="B1395">
        <v>1</v>
      </c>
      <c r="C1395" s="56">
        <v>42419</v>
      </c>
      <c r="D1395" t="s">
        <v>1153</v>
      </c>
      <c r="E1395" t="s">
        <v>5608</v>
      </c>
      <c r="G1395" t="s">
        <v>5609</v>
      </c>
      <c r="H1395" t="s">
        <v>1144</v>
      </c>
      <c r="I1395" t="s">
        <v>1144</v>
      </c>
      <c r="J1395" t="s">
        <v>1144</v>
      </c>
      <c r="K1395" t="s">
        <v>1144</v>
      </c>
      <c r="L1395">
        <v>0.72</v>
      </c>
      <c r="M1395">
        <v>3.28</v>
      </c>
      <c r="N1395">
        <v>0</v>
      </c>
      <c r="O1395" s="56">
        <v>0</v>
      </c>
      <c r="P1395" s="56">
        <v>0</v>
      </c>
      <c r="Q1395">
        <v>1</v>
      </c>
      <c r="R1395">
        <v>1</v>
      </c>
      <c r="S1395">
        <v>11</v>
      </c>
      <c r="T1395">
        <v>8</v>
      </c>
      <c r="U1395">
        <v>3</v>
      </c>
      <c r="V1395">
        <v>1</v>
      </c>
      <c r="X1395" t="s">
        <v>7755</v>
      </c>
      <c r="AA1395">
        <v>0</v>
      </c>
      <c r="AB1395">
        <v>0</v>
      </c>
      <c r="AC1395">
        <v>0</v>
      </c>
      <c r="AD1395">
        <v>0</v>
      </c>
      <c r="AE1395">
        <v>0</v>
      </c>
      <c r="AF1395">
        <v>0</v>
      </c>
      <c r="AG1395">
        <v>0</v>
      </c>
      <c r="AJ1395" s="56"/>
      <c r="AK1395" s="56"/>
      <c r="AL1395" s="56"/>
      <c r="AP1395" t="s">
        <v>1155</v>
      </c>
      <c r="AS1395" t="s">
        <v>1152</v>
      </c>
      <c r="AT1395">
        <v>1</v>
      </c>
      <c r="AV1395">
        <v>2</v>
      </c>
      <c r="AW1395">
        <v>2</v>
      </c>
      <c r="AX1395">
        <v>1</v>
      </c>
      <c r="AY1395" t="s">
        <v>1147</v>
      </c>
      <c r="AZ1395" t="s">
        <v>1147</v>
      </c>
      <c r="BA1395">
        <v>2</v>
      </c>
      <c r="BD1395">
        <v>1000000000</v>
      </c>
      <c r="BE1395">
        <v>3</v>
      </c>
      <c r="BF1395">
        <v>-0.5</v>
      </c>
      <c r="BG1395">
        <v>0</v>
      </c>
      <c r="BH1395">
        <v>0</v>
      </c>
      <c r="BI1395">
        <v>0</v>
      </c>
      <c r="BJ1395">
        <v>0</v>
      </c>
      <c r="BK1395">
        <v>0</v>
      </c>
      <c r="BL1395">
        <v>0</v>
      </c>
      <c r="BM1395">
        <v>3</v>
      </c>
      <c r="BN1395">
        <v>-0.5</v>
      </c>
      <c r="BO1395">
        <v>0</v>
      </c>
      <c r="BP1395">
        <v>0</v>
      </c>
      <c r="BR1395">
        <v>0</v>
      </c>
      <c r="BS1395">
        <v>1</v>
      </c>
      <c r="BX1395">
        <v>0</v>
      </c>
      <c r="BY1395">
        <v>0.72</v>
      </c>
      <c r="BZ1395">
        <v>0</v>
      </c>
      <c r="CA1395">
        <v>15.52</v>
      </c>
      <c r="CB1395">
        <v>0</v>
      </c>
      <c r="CC1395">
        <v>1</v>
      </c>
      <c r="CD1395" s="56">
        <v>42095</v>
      </c>
      <c r="CE1395" s="56">
        <v>42342</v>
      </c>
      <c r="CF1395" s="56">
        <v>42342</v>
      </c>
      <c r="CG1395" s="56">
        <v>42419</v>
      </c>
      <c r="CH1395" s="56"/>
      <c r="CI1395" s="56"/>
      <c r="CJ1395">
        <v>0</v>
      </c>
      <c r="CK1395">
        <v>0</v>
      </c>
      <c r="CL1395">
        <v>0</v>
      </c>
      <c r="CM1395">
        <v>0</v>
      </c>
      <c r="CN1395">
        <v>0</v>
      </c>
      <c r="CO1395">
        <v>0</v>
      </c>
      <c r="CP1395">
        <v>0.95</v>
      </c>
      <c r="CQ1395" t="s">
        <v>1154</v>
      </c>
      <c r="CR1395" t="s">
        <v>1153</v>
      </c>
      <c r="CS1395" t="s">
        <v>1725</v>
      </c>
      <c r="CT1395" t="s">
        <v>1397</v>
      </c>
      <c r="CU1395" t="s">
        <v>1396</v>
      </c>
      <c r="CV1395" t="s">
        <v>5610</v>
      </c>
      <c r="CW1395" t="s">
        <v>1727</v>
      </c>
      <c r="CX1395" t="s">
        <v>853</v>
      </c>
      <c r="DC1395" t="s">
        <v>1387</v>
      </c>
      <c r="DE1395" t="s">
        <v>1728</v>
      </c>
    </row>
    <row r="1396" spans="1:109" x14ac:dyDescent="0.25">
      <c r="A1396" t="s">
        <v>1025</v>
      </c>
      <c r="B1396">
        <v>1</v>
      </c>
      <c r="C1396" s="56">
        <v>42419</v>
      </c>
      <c r="D1396" t="s">
        <v>1153</v>
      </c>
      <c r="E1396" t="s">
        <v>5611</v>
      </c>
      <c r="G1396" t="s">
        <v>5612</v>
      </c>
      <c r="H1396" t="s">
        <v>1144</v>
      </c>
      <c r="I1396" t="s">
        <v>1144</v>
      </c>
      <c r="J1396" t="s">
        <v>1144</v>
      </c>
      <c r="K1396" t="s">
        <v>1144</v>
      </c>
      <c r="L1396">
        <v>1</v>
      </c>
      <c r="M1396">
        <v>3.96</v>
      </c>
      <c r="N1396">
        <v>0</v>
      </c>
      <c r="O1396" s="56">
        <v>0</v>
      </c>
      <c r="P1396" s="56">
        <v>0</v>
      </c>
      <c r="Q1396">
        <v>1</v>
      </c>
      <c r="R1396">
        <v>1</v>
      </c>
      <c r="S1396">
        <v>11</v>
      </c>
      <c r="T1396">
        <v>8</v>
      </c>
      <c r="U1396">
        <v>3</v>
      </c>
      <c r="V1396">
        <v>1</v>
      </c>
      <c r="W1396" t="s">
        <v>1156</v>
      </c>
      <c r="X1396" t="s">
        <v>7755</v>
      </c>
      <c r="AA1396">
        <v>0</v>
      </c>
      <c r="AB1396">
        <v>0</v>
      </c>
      <c r="AC1396">
        <v>0</v>
      </c>
      <c r="AD1396">
        <v>0</v>
      </c>
      <c r="AE1396">
        <v>0</v>
      </c>
      <c r="AF1396">
        <v>0</v>
      </c>
      <c r="AG1396">
        <v>0</v>
      </c>
      <c r="AJ1396" s="56"/>
      <c r="AK1396" s="56"/>
      <c r="AL1396" s="56"/>
      <c r="AP1396" t="s">
        <v>1155</v>
      </c>
      <c r="AR1396">
        <v>5</v>
      </c>
      <c r="AS1396" t="s">
        <v>1152</v>
      </c>
      <c r="AT1396">
        <v>1</v>
      </c>
      <c r="AV1396">
        <v>20</v>
      </c>
      <c r="AW1396">
        <v>13</v>
      </c>
      <c r="AX1396">
        <v>7</v>
      </c>
      <c r="AY1396" t="s">
        <v>1148</v>
      </c>
      <c r="AZ1396" t="s">
        <v>1148</v>
      </c>
      <c r="BA1396">
        <v>20</v>
      </c>
      <c r="BD1396">
        <v>1000000000</v>
      </c>
      <c r="BE1396">
        <v>18</v>
      </c>
      <c r="BF1396">
        <v>0.1</v>
      </c>
      <c r="BG1396">
        <v>0</v>
      </c>
      <c r="BH1396">
        <v>0</v>
      </c>
      <c r="BI1396">
        <v>0</v>
      </c>
      <c r="BJ1396">
        <v>0</v>
      </c>
      <c r="BK1396">
        <v>0</v>
      </c>
      <c r="BL1396">
        <v>0</v>
      </c>
      <c r="BM1396">
        <v>18</v>
      </c>
      <c r="BN1396">
        <v>0.1</v>
      </c>
      <c r="BO1396">
        <v>0</v>
      </c>
      <c r="BP1396">
        <v>0</v>
      </c>
      <c r="BR1396">
        <v>0</v>
      </c>
      <c r="BS1396">
        <v>5</v>
      </c>
      <c r="BX1396">
        <v>0</v>
      </c>
      <c r="BY1396">
        <v>0</v>
      </c>
      <c r="BZ1396">
        <v>0</v>
      </c>
      <c r="CA1396">
        <v>12.92</v>
      </c>
      <c r="CB1396">
        <v>0</v>
      </c>
      <c r="CC1396">
        <v>1</v>
      </c>
      <c r="CD1396" s="56">
        <v>42095</v>
      </c>
      <c r="CE1396" s="56">
        <v>42342</v>
      </c>
      <c r="CF1396" s="56">
        <v>42342</v>
      </c>
      <c r="CG1396" s="56">
        <v>42419</v>
      </c>
      <c r="CH1396" s="56"/>
      <c r="CI1396" s="56"/>
      <c r="CJ1396">
        <v>0.1</v>
      </c>
      <c r="CK1396">
        <v>0</v>
      </c>
      <c r="CL1396">
        <v>0</v>
      </c>
      <c r="CM1396">
        <v>0</v>
      </c>
      <c r="CN1396">
        <v>0</v>
      </c>
      <c r="CO1396">
        <v>0.21</v>
      </c>
      <c r="CP1396">
        <v>0.74</v>
      </c>
      <c r="CQ1396" t="s">
        <v>1154</v>
      </c>
      <c r="CR1396" t="s">
        <v>1153</v>
      </c>
      <c r="CS1396" t="s">
        <v>1725</v>
      </c>
      <c r="CT1396" t="s">
        <v>1397</v>
      </c>
      <c r="CU1396" t="s">
        <v>1396</v>
      </c>
      <c r="CV1396" t="s">
        <v>5613</v>
      </c>
      <c r="CW1396" t="s">
        <v>1727</v>
      </c>
      <c r="CX1396" t="s">
        <v>853</v>
      </c>
      <c r="DC1396" t="s">
        <v>1387</v>
      </c>
      <c r="DE1396" t="s">
        <v>1728</v>
      </c>
    </row>
    <row r="1397" spans="1:109" x14ac:dyDescent="0.25">
      <c r="A1397" t="s">
        <v>1025</v>
      </c>
      <c r="B1397">
        <v>2</v>
      </c>
      <c r="C1397" s="56">
        <v>42419</v>
      </c>
      <c r="D1397" t="s">
        <v>1153</v>
      </c>
      <c r="E1397" t="s">
        <v>5614</v>
      </c>
      <c r="G1397" t="s">
        <v>5615</v>
      </c>
      <c r="H1397" t="s">
        <v>1144</v>
      </c>
      <c r="I1397" t="s">
        <v>1144</v>
      </c>
      <c r="J1397" t="s">
        <v>1144</v>
      </c>
      <c r="K1397" t="s">
        <v>1144</v>
      </c>
      <c r="L1397">
        <v>2.29</v>
      </c>
      <c r="M1397">
        <v>5.25</v>
      </c>
      <c r="N1397">
        <v>0</v>
      </c>
      <c r="O1397" s="56">
        <v>0</v>
      </c>
      <c r="P1397" s="56">
        <v>0</v>
      </c>
      <c r="Q1397">
        <v>1</v>
      </c>
      <c r="R1397">
        <v>1</v>
      </c>
      <c r="S1397">
        <v>11</v>
      </c>
      <c r="T1397">
        <v>8</v>
      </c>
      <c r="U1397">
        <v>3</v>
      </c>
      <c r="V1397">
        <v>1</v>
      </c>
      <c r="X1397" t="s">
        <v>7755</v>
      </c>
      <c r="AA1397">
        <v>0</v>
      </c>
      <c r="AB1397">
        <v>0</v>
      </c>
      <c r="AC1397">
        <v>0</v>
      </c>
      <c r="AD1397">
        <v>0</v>
      </c>
      <c r="AE1397">
        <v>0</v>
      </c>
      <c r="AF1397">
        <v>0</v>
      </c>
      <c r="AG1397">
        <v>0</v>
      </c>
      <c r="AJ1397" s="56"/>
      <c r="AK1397" s="56"/>
      <c r="AL1397" s="56"/>
      <c r="AP1397" t="s">
        <v>1155</v>
      </c>
      <c r="AR1397">
        <v>5</v>
      </c>
      <c r="AS1397" t="s">
        <v>1152</v>
      </c>
      <c r="AT1397">
        <v>1</v>
      </c>
      <c r="AV1397">
        <v>25</v>
      </c>
      <c r="AW1397">
        <v>17</v>
      </c>
      <c r="AX1397">
        <v>8</v>
      </c>
      <c r="AY1397" t="s">
        <v>1147</v>
      </c>
      <c r="AZ1397" t="s">
        <v>1147</v>
      </c>
      <c r="BA1397">
        <v>25</v>
      </c>
      <c r="BD1397">
        <v>1000000000</v>
      </c>
      <c r="BE1397">
        <v>28</v>
      </c>
      <c r="BF1397">
        <v>-0.12</v>
      </c>
      <c r="BG1397">
        <v>0</v>
      </c>
      <c r="BH1397">
        <v>0</v>
      </c>
      <c r="BI1397">
        <v>0</v>
      </c>
      <c r="BJ1397">
        <v>0</v>
      </c>
      <c r="BK1397">
        <v>0</v>
      </c>
      <c r="BL1397">
        <v>0</v>
      </c>
      <c r="BM1397">
        <v>28</v>
      </c>
      <c r="BN1397">
        <v>-0.12</v>
      </c>
      <c r="BO1397">
        <v>0</v>
      </c>
      <c r="BP1397">
        <v>0</v>
      </c>
      <c r="BR1397">
        <v>0</v>
      </c>
      <c r="BS1397">
        <v>7</v>
      </c>
      <c r="BX1397">
        <v>0</v>
      </c>
      <c r="BY1397">
        <v>6.87</v>
      </c>
      <c r="BZ1397">
        <v>0</v>
      </c>
      <c r="CA1397">
        <v>5.64</v>
      </c>
      <c r="CB1397">
        <v>0</v>
      </c>
      <c r="CC1397">
        <v>1</v>
      </c>
      <c r="CD1397" s="56">
        <v>42095</v>
      </c>
      <c r="CE1397" s="56">
        <v>42342</v>
      </c>
      <c r="CF1397" s="56">
        <v>42342</v>
      </c>
      <c r="CG1397" s="56">
        <v>42419</v>
      </c>
      <c r="CH1397" s="56"/>
      <c r="CI1397" s="56"/>
      <c r="CJ1397">
        <v>0</v>
      </c>
      <c r="CK1397">
        <v>0</v>
      </c>
      <c r="CL1397">
        <v>0</v>
      </c>
      <c r="CM1397">
        <v>0</v>
      </c>
      <c r="CN1397">
        <v>0</v>
      </c>
      <c r="CO1397">
        <v>0</v>
      </c>
      <c r="CP1397">
        <v>0.96</v>
      </c>
      <c r="CQ1397" t="s">
        <v>1154</v>
      </c>
      <c r="CR1397" t="s">
        <v>1153</v>
      </c>
      <c r="CS1397" t="s">
        <v>1748</v>
      </c>
      <c r="CT1397" t="s">
        <v>1397</v>
      </c>
      <c r="CU1397" t="s">
        <v>1396</v>
      </c>
      <c r="CV1397" t="s">
        <v>5616</v>
      </c>
      <c r="CW1397" t="s">
        <v>1727</v>
      </c>
      <c r="CX1397" t="s">
        <v>853</v>
      </c>
      <c r="DC1397" t="s">
        <v>1387</v>
      </c>
      <c r="DE1397" t="s">
        <v>1392</v>
      </c>
    </row>
    <row r="1398" spans="1:109" x14ac:dyDescent="0.25">
      <c r="A1398" t="s">
        <v>1025</v>
      </c>
      <c r="B1398">
        <v>2</v>
      </c>
      <c r="C1398" s="56">
        <v>42419</v>
      </c>
      <c r="D1398" t="s">
        <v>1153</v>
      </c>
      <c r="E1398" t="s">
        <v>5617</v>
      </c>
      <c r="G1398" t="s">
        <v>5618</v>
      </c>
      <c r="H1398" t="s">
        <v>1144</v>
      </c>
      <c r="I1398" t="s">
        <v>1144</v>
      </c>
      <c r="J1398" t="s">
        <v>1144</v>
      </c>
      <c r="K1398" t="s">
        <v>1144</v>
      </c>
      <c r="L1398">
        <v>2.41</v>
      </c>
      <c r="M1398">
        <v>9.52</v>
      </c>
      <c r="N1398">
        <v>0</v>
      </c>
      <c r="O1398" s="56">
        <v>0</v>
      </c>
      <c r="P1398" s="56">
        <v>0</v>
      </c>
      <c r="Q1398">
        <v>1</v>
      </c>
      <c r="R1398">
        <v>1</v>
      </c>
      <c r="S1398">
        <v>11</v>
      </c>
      <c r="T1398">
        <v>8</v>
      </c>
      <c r="U1398">
        <v>3</v>
      </c>
      <c r="V1398">
        <v>1</v>
      </c>
      <c r="X1398" t="s">
        <v>7755</v>
      </c>
      <c r="AA1398">
        <v>0</v>
      </c>
      <c r="AB1398">
        <v>0</v>
      </c>
      <c r="AC1398">
        <v>0</v>
      </c>
      <c r="AD1398">
        <v>0</v>
      </c>
      <c r="AE1398">
        <v>0</v>
      </c>
      <c r="AF1398">
        <v>0</v>
      </c>
      <c r="AG1398">
        <v>0</v>
      </c>
      <c r="AJ1398" s="56"/>
      <c r="AK1398" s="56"/>
      <c r="AL1398" s="56"/>
      <c r="AP1398" t="s">
        <v>1155</v>
      </c>
      <c r="AR1398">
        <v>2</v>
      </c>
      <c r="AS1398" t="s">
        <v>1152</v>
      </c>
      <c r="AT1398">
        <v>1</v>
      </c>
      <c r="AV1398">
        <v>5</v>
      </c>
      <c r="AW1398">
        <v>3</v>
      </c>
      <c r="AX1398">
        <v>2</v>
      </c>
      <c r="AY1398" t="s">
        <v>1147</v>
      </c>
      <c r="AZ1398" t="s">
        <v>1147</v>
      </c>
      <c r="BA1398">
        <v>5</v>
      </c>
      <c r="BD1398">
        <v>1000000000</v>
      </c>
      <c r="BE1398">
        <v>6</v>
      </c>
      <c r="BF1398">
        <v>-0.2</v>
      </c>
      <c r="BG1398">
        <v>0</v>
      </c>
      <c r="BH1398">
        <v>0</v>
      </c>
      <c r="BI1398">
        <v>0</v>
      </c>
      <c r="BJ1398">
        <v>0</v>
      </c>
      <c r="BK1398">
        <v>0</v>
      </c>
      <c r="BL1398">
        <v>0</v>
      </c>
      <c r="BM1398">
        <v>6</v>
      </c>
      <c r="BN1398">
        <v>-0.2</v>
      </c>
      <c r="BO1398">
        <v>0</v>
      </c>
      <c r="BP1398">
        <v>0</v>
      </c>
      <c r="BR1398">
        <v>0</v>
      </c>
      <c r="BS1398">
        <v>1</v>
      </c>
      <c r="BX1398">
        <v>0</v>
      </c>
      <c r="BY1398">
        <v>2.41</v>
      </c>
      <c r="BZ1398">
        <v>0</v>
      </c>
      <c r="CA1398">
        <v>12.87</v>
      </c>
      <c r="CB1398">
        <v>0</v>
      </c>
      <c r="CC1398">
        <v>1</v>
      </c>
      <c r="CD1398" s="56">
        <v>42095</v>
      </c>
      <c r="CE1398" s="56">
        <v>42342</v>
      </c>
      <c r="CF1398" s="56">
        <v>42342</v>
      </c>
      <c r="CG1398" s="56">
        <v>42419</v>
      </c>
      <c r="CH1398" s="56"/>
      <c r="CI1398" s="56"/>
      <c r="CJ1398">
        <v>0</v>
      </c>
      <c r="CK1398">
        <v>0</v>
      </c>
      <c r="CL1398">
        <v>0</v>
      </c>
      <c r="CM1398">
        <v>0</v>
      </c>
      <c r="CN1398">
        <v>0</v>
      </c>
      <c r="CO1398">
        <v>0</v>
      </c>
      <c r="CP1398">
        <v>0.96</v>
      </c>
      <c r="CQ1398" t="s">
        <v>1154</v>
      </c>
      <c r="CR1398" t="s">
        <v>1153</v>
      </c>
      <c r="CS1398" t="s">
        <v>1748</v>
      </c>
      <c r="CT1398" t="s">
        <v>1397</v>
      </c>
      <c r="CU1398" t="s">
        <v>1396</v>
      </c>
      <c r="CV1398" t="s">
        <v>5619</v>
      </c>
      <c r="CW1398" t="s">
        <v>1390</v>
      </c>
      <c r="CX1398" t="s">
        <v>853</v>
      </c>
      <c r="DC1398" t="s">
        <v>1387</v>
      </c>
      <c r="DE1398" t="s">
        <v>1392</v>
      </c>
    </row>
    <row r="1399" spans="1:109" x14ac:dyDescent="0.25">
      <c r="A1399" t="s">
        <v>1025</v>
      </c>
      <c r="B1399">
        <v>2</v>
      </c>
      <c r="C1399" s="56">
        <v>42419</v>
      </c>
      <c r="D1399" t="s">
        <v>1153</v>
      </c>
      <c r="E1399" t="s">
        <v>5620</v>
      </c>
      <c r="G1399" t="s">
        <v>5621</v>
      </c>
      <c r="H1399" t="s">
        <v>1144</v>
      </c>
      <c r="I1399" t="s">
        <v>1144</v>
      </c>
      <c r="J1399" t="s">
        <v>1144</v>
      </c>
      <c r="K1399" t="s">
        <v>1144</v>
      </c>
      <c r="L1399">
        <v>0.69</v>
      </c>
      <c r="M1399">
        <v>2</v>
      </c>
      <c r="N1399">
        <v>0</v>
      </c>
      <c r="O1399" s="56">
        <v>0</v>
      </c>
      <c r="P1399" s="56">
        <v>0</v>
      </c>
      <c r="Q1399">
        <v>1</v>
      </c>
      <c r="R1399">
        <v>1</v>
      </c>
      <c r="S1399">
        <v>11</v>
      </c>
      <c r="T1399">
        <v>8</v>
      </c>
      <c r="U1399">
        <v>3</v>
      </c>
      <c r="V1399">
        <v>1</v>
      </c>
      <c r="W1399" t="s">
        <v>1156</v>
      </c>
      <c r="X1399" t="s">
        <v>7755</v>
      </c>
      <c r="Y1399">
        <v>9</v>
      </c>
      <c r="AA1399">
        <v>0</v>
      </c>
      <c r="AB1399">
        <v>0</v>
      </c>
      <c r="AC1399">
        <v>0</v>
      </c>
      <c r="AD1399">
        <v>0</v>
      </c>
      <c r="AE1399">
        <v>0</v>
      </c>
      <c r="AF1399">
        <v>0</v>
      </c>
      <c r="AG1399">
        <v>0</v>
      </c>
      <c r="AJ1399" s="56"/>
      <c r="AK1399" s="56"/>
      <c r="AL1399" s="56"/>
      <c r="AP1399" t="s">
        <v>1155</v>
      </c>
      <c r="AR1399">
        <v>5</v>
      </c>
      <c r="AS1399" t="s">
        <v>1152</v>
      </c>
      <c r="AT1399">
        <v>1</v>
      </c>
      <c r="AV1399">
        <v>14</v>
      </c>
      <c r="AW1399">
        <v>9</v>
      </c>
      <c r="AX1399">
        <v>5</v>
      </c>
      <c r="AY1399" t="s">
        <v>1148</v>
      </c>
      <c r="AZ1399" t="s">
        <v>1147</v>
      </c>
      <c r="BA1399">
        <v>14</v>
      </c>
      <c r="BD1399">
        <v>1000000000</v>
      </c>
      <c r="BE1399">
        <v>11</v>
      </c>
      <c r="BF1399">
        <v>0.21</v>
      </c>
      <c r="BG1399">
        <v>0</v>
      </c>
      <c r="BH1399">
        <v>0</v>
      </c>
      <c r="BI1399">
        <v>0</v>
      </c>
      <c r="BJ1399">
        <v>0</v>
      </c>
      <c r="BK1399">
        <v>0</v>
      </c>
      <c r="BL1399">
        <v>5</v>
      </c>
      <c r="BM1399">
        <v>16</v>
      </c>
      <c r="BN1399">
        <v>-0.14000000000000001</v>
      </c>
      <c r="BO1399">
        <v>0</v>
      </c>
      <c r="BP1399">
        <v>0</v>
      </c>
      <c r="BR1399">
        <v>0</v>
      </c>
      <c r="BS1399">
        <v>4</v>
      </c>
      <c r="BX1399">
        <v>0</v>
      </c>
      <c r="BY1399">
        <v>0</v>
      </c>
      <c r="BZ1399">
        <v>0</v>
      </c>
      <c r="CA1399">
        <v>8.2799999999999994</v>
      </c>
      <c r="CB1399">
        <v>0</v>
      </c>
      <c r="CC1399">
        <v>1</v>
      </c>
      <c r="CD1399" s="56">
        <v>42095</v>
      </c>
      <c r="CE1399" s="56">
        <v>42342</v>
      </c>
      <c r="CF1399" s="56">
        <v>42342</v>
      </c>
      <c r="CG1399" s="56">
        <v>42419</v>
      </c>
      <c r="CH1399" s="56"/>
      <c r="CI1399" s="56"/>
      <c r="CJ1399">
        <v>0</v>
      </c>
      <c r="CK1399">
        <v>0</v>
      </c>
      <c r="CL1399">
        <v>0</v>
      </c>
      <c r="CM1399">
        <v>0</v>
      </c>
      <c r="CN1399">
        <v>0</v>
      </c>
      <c r="CO1399">
        <v>0.96</v>
      </c>
      <c r="CP1399">
        <v>0</v>
      </c>
      <c r="CQ1399" t="s">
        <v>1154</v>
      </c>
      <c r="CR1399" t="s">
        <v>1153</v>
      </c>
      <c r="CS1399" t="s">
        <v>1748</v>
      </c>
      <c r="CT1399" t="s">
        <v>1397</v>
      </c>
      <c r="CU1399" t="s">
        <v>1396</v>
      </c>
      <c r="CV1399" t="s">
        <v>5622</v>
      </c>
      <c r="CW1399" t="s">
        <v>1727</v>
      </c>
      <c r="CX1399" t="s">
        <v>853</v>
      </c>
      <c r="DC1399" t="s">
        <v>1387</v>
      </c>
      <c r="DE1399" t="s">
        <v>1392</v>
      </c>
    </row>
    <row r="1400" spans="1:109" x14ac:dyDescent="0.25">
      <c r="A1400" t="s">
        <v>1025</v>
      </c>
      <c r="B1400">
        <v>2</v>
      </c>
      <c r="C1400" s="56">
        <v>42419</v>
      </c>
      <c r="D1400" t="s">
        <v>1153</v>
      </c>
      <c r="E1400" t="s">
        <v>5623</v>
      </c>
      <c r="G1400" t="s">
        <v>5624</v>
      </c>
      <c r="H1400" t="s">
        <v>1144</v>
      </c>
      <c r="I1400" t="s">
        <v>1144</v>
      </c>
      <c r="J1400" t="s">
        <v>1144</v>
      </c>
      <c r="K1400" t="s">
        <v>1144</v>
      </c>
      <c r="L1400">
        <v>0.46</v>
      </c>
      <c r="M1400">
        <v>1.5</v>
      </c>
      <c r="N1400">
        <v>0</v>
      </c>
      <c r="O1400" s="56">
        <v>0</v>
      </c>
      <c r="P1400" s="56">
        <v>0</v>
      </c>
      <c r="Q1400">
        <v>1</v>
      </c>
      <c r="R1400">
        <v>1</v>
      </c>
      <c r="S1400">
        <v>11</v>
      </c>
      <c r="T1400">
        <v>8</v>
      </c>
      <c r="U1400">
        <v>3</v>
      </c>
      <c r="V1400">
        <v>1</v>
      </c>
      <c r="W1400" t="s">
        <v>1156</v>
      </c>
      <c r="X1400" t="s">
        <v>7755</v>
      </c>
      <c r="Y1400">
        <v>21</v>
      </c>
      <c r="AA1400">
        <v>0</v>
      </c>
      <c r="AB1400">
        <v>0</v>
      </c>
      <c r="AC1400">
        <v>0</v>
      </c>
      <c r="AD1400">
        <v>0</v>
      </c>
      <c r="AE1400">
        <v>0</v>
      </c>
      <c r="AF1400">
        <v>0</v>
      </c>
      <c r="AG1400">
        <v>0</v>
      </c>
      <c r="AJ1400" s="56"/>
      <c r="AK1400" s="56"/>
      <c r="AL1400" s="56"/>
      <c r="AP1400" t="s">
        <v>1155</v>
      </c>
      <c r="AR1400">
        <v>5</v>
      </c>
      <c r="AS1400" t="s">
        <v>1152</v>
      </c>
      <c r="AT1400">
        <v>1</v>
      </c>
      <c r="AV1400">
        <v>30</v>
      </c>
      <c r="AW1400">
        <v>20</v>
      </c>
      <c r="AX1400">
        <v>10</v>
      </c>
      <c r="AY1400" t="s">
        <v>1148</v>
      </c>
      <c r="AZ1400" t="s">
        <v>1148</v>
      </c>
      <c r="BA1400">
        <v>30</v>
      </c>
      <c r="BD1400">
        <v>1000000000</v>
      </c>
      <c r="BE1400">
        <v>30</v>
      </c>
      <c r="BF1400">
        <v>0</v>
      </c>
      <c r="BG1400">
        <v>0</v>
      </c>
      <c r="BH1400">
        <v>0</v>
      </c>
      <c r="BI1400">
        <v>0</v>
      </c>
      <c r="BJ1400">
        <v>0</v>
      </c>
      <c r="BK1400">
        <v>0</v>
      </c>
      <c r="BL1400">
        <v>0</v>
      </c>
      <c r="BM1400">
        <v>30</v>
      </c>
      <c r="BN1400">
        <v>0</v>
      </c>
      <c r="BO1400">
        <v>0</v>
      </c>
      <c r="BP1400">
        <v>0</v>
      </c>
      <c r="BR1400">
        <v>0</v>
      </c>
      <c r="BS1400">
        <v>8</v>
      </c>
      <c r="BX1400">
        <v>0</v>
      </c>
      <c r="BY1400">
        <v>0</v>
      </c>
      <c r="BZ1400">
        <v>0</v>
      </c>
      <c r="CA1400">
        <v>9.8699999999999992</v>
      </c>
      <c r="CB1400">
        <v>0</v>
      </c>
      <c r="CC1400">
        <v>1</v>
      </c>
      <c r="CD1400" s="56">
        <v>42095</v>
      </c>
      <c r="CE1400" s="56">
        <v>42342</v>
      </c>
      <c r="CF1400" s="56">
        <v>42342</v>
      </c>
      <c r="CG1400" s="56">
        <v>42419</v>
      </c>
      <c r="CH1400" s="56"/>
      <c r="CI1400" s="56"/>
      <c r="CJ1400">
        <v>0</v>
      </c>
      <c r="CK1400">
        <v>0</v>
      </c>
      <c r="CL1400">
        <v>0</v>
      </c>
      <c r="CM1400">
        <v>0</v>
      </c>
      <c r="CN1400">
        <v>0</v>
      </c>
      <c r="CO1400">
        <v>0.96</v>
      </c>
      <c r="CP1400">
        <v>0</v>
      </c>
      <c r="CQ1400" t="s">
        <v>1154</v>
      </c>
      <c r="CR1400" t="s">
        <v>1153</v>
      </c>
      <c r="CS1400" t="s">
        <v>1748</v>
      </c>
      <c r="CT1400" t="s">
        <v>1397</v>
      </c>
      <c r="CU1400" t="s">
        <v>1396</v>
      </c>
      <c r="CV1400" t="s">
        <v>5625</v>
      </c>
      <c r="CW1400" t="s">
        <v>1727</v>
      </c>
      <c r="CX1400" t="s">
        <v>853</v>
      </c>
      <c r="DC1400" t="s">
        <v>1387</v>
      </c>
      <c r="DE1400" t="s">
        <v>1392</v>
      </c>
    </row>
    <row r="1401" spans="1:109" x14ac:dyDescent="0.25">
      <c r="A1401" t="s">
        <v>1025</v>
      </c>
      <c r="B1401">
        <v>2</v>
      </c>
      <c r="C1401" s="56">
        <v>42419</v>
      </c>
      <c r="D1401" t="s">
        <v>1153</v>
      </c>
      <c r="E1401" t="s">
        <v>5626</v>
      </c>
      <c r="G1401" t="s">
        <v>5627</v>
      </c>
      <c r="H1401" t="s">
        <v>1144</v>
      </c>
      <c r="I1401" t="s">
        <v>1144</v>
      </c>
      <c r="J1401" t="s">
        <v>1144</v>
      </c>
      <c r="K1401" t="s">
        <v>1144</v>
      </c>
      <c r="L1401">
        <v>2.84</v>
      </c>
      <c r="M1401">
        <v>8.18</v>
      </c>
      <c r="N1401">
        <v>0</v>
      </c>
      <c r="O1401" s="56">
        <v>0</v>
      </c>
      <c r="P1401" s="56">
        <v>0</v>
      </c>
      <c r="Q1401">
        <v>1</v>
      </c>
      <c r="R1401">
        <v>1</v>
      </c>
      <c r="S1401">
        <v>11</v>
      </c>
      <c r="T1401">
        <v>8</v>
      </c>
      <c r="U1401">
        <v>3</v>
      </c>
      <c r="V1401">
        <v>1</v>
      </c>
      <c r="W1401" t="s">
        <v>1394</v>
      </c>
      <c r="X1401" t="s">
        <v>7758</v>
      </c>
      <c r="AA1401">
        <v>0</v>
      </c>
      <c r="AB1401">
        <v>0</v>
      </c>
      <c r="AC1401">
        <v>0</v>
      </c>
      <c r="AD1401">
        <v>0</v>
      </c>
      <c r="AE1401">
        <v>0</v>
      </c>
      <c r="AF1401">
        <v>0</v>
      </c>
      <c r="AG1401">
        <v>0</v>
      </c>
      <c r="AJ1401" s="56"/>
      <c r="AK1401" s="56"/>
      <c r="AL1401" s="56"/>
      <c r="AM1401">
        <v>5</v>
      </c>
      <c r="AP1401" t="s">
        <v>1155</v>
      </c>
      <c r="AR1401">
        <v>5</v>
      </c>
      <c r="AS1401" t="s">
        <v>1152</v>
      </c>
      <c r="AT1401">
        <v>1</v>
      </c>
      <c r="AV1401">
        <v>15</v>
      </c>
      <c r="AW1401">
        <v>10</v>
      </c>
      <c r="AX1401">
        <v>5</v>
      </c>
      <c r="AY1401" t="s">
        <v>1148</v>
      </c>
      <c r="AZ1401" t="s">
        <v>1148</v>
      </c>
      <c r="BA1401">
        <v>14</v>
      </c>
      <c r="BD1401">
        <v>1000000000</v>
      </c>
      <c r="BE1401">
        <v>13</v>
      </c>
      <c r="BF1401">
        <v>0.13</v>
      </c>
      <c r="BG1401">
        <v>0</v>
      </c>
      <c r="BH1401">
        <v>0</v>
      </c>
      <c r="BI1401">
        <v>0</v>
      </c>
      <c r="BJ1401">
        <v>0</v>
      </c>
      <c r="BK1401">
        <v>0</v>
      </c>
      <c r="BL1401">
        <v>0</v>
      </c>
      <c r="BM1401">
        <v>13</v>
      </c>
      <c r="BN1401">
        <v>0.13</v>
      </c>
      <c r="BO1401">
        <v>0</v>
      </c>
      <c r="BP1401">
        <v>0</v>
      </c>
      <c r="BR1401">
        <v>0</v>
      </c>
      <c r="BS1401">
        <v>4</v>
      </c>
      <c r="BT1401">
        <v>7</v>
      </c>
      <c r="BX1401">
        <v>0</v>
      </c>
      <c r="BY1401">
        <v>0</v>
      </c>
      <c r="BZ1401">
        <v>0</v>
      </c>
      <c r="CA1401">
        <v>8.1999999999999993</v>
      </c>
      <c r="CB1401">
        <v>0</v>
      </c>
      <c r="CC1401">
        <v>1</v>
      </c>
      <c r="CD1401" s="56">
        <v>42404</v>
      </c>
      <c r="CE1401" s="56">
        <v>42404</v>
      </c>
      <c r="CF1401" s="56">
        <v>42404</v>
      </c>
      <c r="CG1401" s="56">
        <v>42481</v>
      </c>
      <c r="CH1401" s="56"/>
      <c r="CI1401" s="56"/>
      <c r="CJ1401">
        <v>0</v>
      </c>
      <c r="CK1401">
        <v>0</v>
      </c>
      <c r="CL1401">
        <v>0</v>
      </c>
      <c r="CM1401">
        <v>0</v>
      </c>
      <c r="CN1401">
        <v>0</v>
      </c>
      <c r="CO1401">
        <v>0.27</v>
      </c>
      <c r="CP1401">
        <v>0</v>
      </c>
      <c r="CQ1401" t="s">
        <v>1154</v>
      </c>
      <c r="CR1401" t="s">
        <v>1153</v>
      </c>
      <c r="CS1401" t="s">
        <v>1748</v>
      </c>
      <c r="CT1401" t="s">
        <v>1397</v>
      </c>
      <c r="CU1401" t="s">
        <v>1396</v>
      </c>
      <c r="CV1401" t="s">
        <v>5628</v>
      </c>
      <c r="CW1401" t="s">
        <v>1727</v>
      </c>
      <c r="CX1401" t="s">
        <v>853</v>
      </c>
      <c r="DC1401" t="s">
        <v>1387</v>
      </c>
      <c r="DE1401" t="s">
        <v>1392</v>
      </c>
    </row>
    <row r="1402" spans="1:109" x14ac:dyDescent="0.25">
      <c r="A1402" t="s">
        <v>1025</v>
      </c>
      <c r="B1402">
        <v>2</v>
      </c>
      <c r="C1402" s="56">
        <v>42419</v>
      </c>
      <c r="D1402" t="s">
        <v>1153</v>
      </c>
      <c r="E1402" t="s">
        <v>5629</v>
      </c>
      <c r="G1402" t="s">
        <v>5630</v>
      </c>
      <c r="H1402" t="s">
        <v>1144</v>
      </c>
      <c r="I1402" t="s">
        <v>1144</v>
      </c>
      <c r="J1402" t="s">
        <v>1144</v>
      </c>
      <c r="K1402" t="s">
        <v>1144</v>
      </c>
      <c r="L1402">
        <v>1.22</v>
      </c>
      <c r="M1402">
        <v>3.15</v>
      </c>
      <c r="N1402">
        <v>0</v>
      </c>
      <c r="O1402" s="56">
        <v>0</v>
      </c>
      <c r="P1402" s="56">
        <v>0</v>
      </c>
      <c r="Q1402">
        <v>1</v>
      </c>
      <c r="R1402">
        <v>1</v>
      </c>
      <c r="S1402">
        <v>11</v>
      </c>
      <c r="T1402">
        <v>8</v>
      </c>
      <c r="U1402">
        <v>3</v>
      </c>
      <c r="V1402">
        <v>1</v>
      </c>
      <c r="W1402" t="s">
        <v>1156</v>
      </c>
      <c r="X1402" t="s">
        <v>7757</v>
      </c>
      <c r="Y1402">
        <v>6</v>
      </c>
      <c r="AA1402">
        <v>0</v>
      </c>
      <c r="AB1402">
        <v>0</v>
      </c>
      <c r="AC1402">
        <v>0</v>
      </c>
      <c r="AD1402">
        <v>0</v>
      </c>
      <c r="AE1402">
        <v>0</v>
      </c>
      <c r="AF1402">
        <v>0</v>
      </c>
      <c r="AG1402">
        <v>0</v>
      </c>
      <c r="AJ1402" s="56"/>
      <c r="AK1402" s="56"/>
      <c r="AL1402" s="56"/>
      <c r="AP1402" t="s">
        <v>1155</v>
      </c>
      <c r="AS1402" t="s">
        <v>1152</v>
      </c>
      <c r="AT1402">
        <v>1</v>
      </c>
      <c r="AV1402">
        <v>4</v>
      </c>
      <c r="AW1402">
        <v>3</v>
      </c>
      <c r="AX1402">
        <v>1</v>
      </c>
      <c r="AY1402" t="s">
        <v>1145</v>
      </c>
      <c r="AZ1402" t="s">
        <v>1147</v>
      </c>
      <c r="BA1402">
        <v>3</v>
      </c>
      <c r="BD1402">
        <v>1000000000</v>
      </c>
      <c r="BE1402">
        <v>3</v>
      </c>
      <c r="BF1402">
        <v>0.25</v>
      </c>
      <c r="BG1402">
        <v>3</v>
      </c>
      <c r="BH1402">
        <v>0</v>
      </c>
      <c r="BI1402">
        <v>0</v>
      </c>
      <c r="BJ1402">
        <v>0</v>
      </c>
      <c r="BK1402">
        <v>0</v>
      </c>
      <c r="BL1402">
        <v>0</v>
      </c>
      <c r="BM1402">
        <v>6</v>
      </c>
      <c r="BN1402">
        <v>-0.5</v>
      </c>
      <c r="BO1402">
        <v>0</v>
      </c>
      <c r="BP1402">
        <v>0</v>
      </c>
      <c r="BR1402">
        <v>0</v>
      </c>
      <c r="BS1402">
        <v>1</v>
      </c>
      <c r="BX1402">
        <v>0</v>
      </c>
      <c r="BY1402">
        <v>0</v>
      </c>
      <c r="BZ1402">
        <v>0</v>
      </c>
      <c r="CA1402">
        <v>6.9</v>
      </c>
      <c r="CB1402">
        <v>0</v>
      </c>
      <c r="CC1402">
        <v>1</v>
      </c>
      <c r="CD1402" s="56">
        <v>42341</v>
      </c>
      <c r="CE1402" s="56">
        <v>42342</v>
      </c>
      <c r="CF1402" s="56">
        <v>42342</v>
      </c>
      <c r="CG1402" s="56">
        <v>42419</v>
      </c>
      <c r="CH1402" s="56"/>
      <c r="CI1402" s="56"/>
      <c r="CJ1402">
        <v>0.53</v>
      </c>
      <c r="CK1402">
        <v>1</v>
      </c>
      <c r="CL1402">
        <v>0</v>
      </c>
      <c r="CM1402">
        <v>0.55000000000000004</v>
      </c>
      <c r="CN1402">
        <v>0.42</v>
      </c>
      <c r="CO1402">
        <v>0</v>
      </c>
      <c r="CP1402">
        <v>0</v>
      </c>
      <c r="CQ1402" t="s">
        <v>1154</v>
      </c>
      <c r="CR1402" t="s">
        <v>1153</v>
      </c>
      <c r="CS1402" t="s">
        <v>1748</v>
      </c>
      <c r="CT1402" t="s">
        <v>1397</v>
      </c>
      <c r="CU1402" t="s">
        <v>1396</v>
      </c>
      <c r="CV1402" t="s">
        <v>5631</v>
      </c>
      <c r="CW1402" t="s">
        <v>1727</v>
      </c>
      <c r="CX1402" t="s">
        <v>853</v>
      </c>
      <c r="DC1402" t="s">
        <v>1387</v>
      </c>
      <c r="DE1402" t="s">
        <v>1392</v>
      </c>
    </row>
    <row r="1403" spans="1:109" x14ac:dyDescent="0.25">
      <c r="A1403" t="s">
        <v>1025</v>
      </c>
      <c r="B1403">
        <v>2</v>
      </c>
      <c r="C1403" s="56">
        <v>42419</v>
      </c>
      <c r="D1403" t="s">
        <v>1153</v>
      </c>
      <c r="E1403" t="s">
        <v>5632</v>
      </c>
      <c r="G1403" t="s">
        <v>5633</v>
      </c>
      <c r="H1403" t="s">
        <v>1144</v>
      </c>
      <c r="I1403" t="s">
        <v>1144</v>
      </c>
      <c r="J1403" t="s">
        <v>1144</v>
      </c>
      <c r="K1403" t="s">
        <v>1144</v>
      </c>
      <c r="L1403">
        <v>0.41</v>
      </c>
      <c r="M1403">
        <v>2.99</v>
      </c>
      <c r="N1403">
        <v>0</v>
      </c>
      <c r="O1403" s="56">
        <v>0</v>
      </c>
      <c r="P1403" s="56">
        <v>0</v>
      </c>
      <c r="Q1403">
        <v>1</v>
      </c>
      <c r="R1403">
        <v>1</v>
      </c>
      <c r="S1403">
        <v>11</v>
      </c>
      <c r="T1403">
        <v>8</v>
      </c>
      <c r="U1403">
        <v>3</v>
      </c>
      <c r="V1403">
        <v>1</v>
      </c>
      <c r="W1403" t="s">
        <v>1156</v>
      </c>
      <c r="X1403" t="s">
        <v>7757</v>
      </c>
      <c r="Y1403">
        <v>6</v>
      </c>
      <c r="AA1403">
        <v>0</v>
      </c>
      <c r="AB1403">
        <v>0</v>
      </c>
      <c r="AC1403">
        <v>0</v>
      </c>
      <c r="AD1403">
        <v>0</v>
      </c>
      <c r="AE1403">
        <v>0</v>
      </c>
      <c r="AF1403">
        <v>0</v>
      </c>
      <c r="AG1403">
        <v>0</v>
      </c>
      <c r="AJ1403" s="56"/>
      <c r="AK1403" s="56"/>
      <c r="AL1403" s="56"/>
      <c r="AP1403" t="s">
        <v>1155</v>
      </c>
      <c r="AS1403" t="s">
        <v>1152</v>
      </c>
      <c r="AT1403">
        <v>1</v>
      </c>
      <c r="AV1403">
        <v>4</v>
      </c>
      <c r="AW1403">
        <v>3</v>
      </c>
      <c r="AX1403">
        <v>1</v>
      </c>
      <c r="AY1403" t="s">
        <v>1145</v>
      </c>
      <c r="AZ1403" t="s">
        <v>1147</v>
      </c>
      <c r="BA1403">
        <v>3</v>
      </c>
      <c r="BD1403">
        <v>1000000000</v>
      </c>
      <c r="BE1403">
        <v>3</v>
      </c>
      <c r="BF1403">
        <v>0.25</v>
      </c>
      <c r="BG1403">
        <v>3</v>
      </c>
      <c r="BH1403">
        <v>0</v>
      </c>
      <c r="BI1403">
        <v>0</v>
      </c>
      <c r="BJ1403">
        <v>0</v>
      </c>
      <c r="BK1403">
        <v>0</v>
      </c>
      <c r="BL1403">
        <v>0</v>
      </c>
      <c r="BM1403">
        <v>6</v>
      </c>
      <c r="BN1403">
        <v>-0.5</v>
      </c>
      <c r="BO1403">
        <v>0</v>
      </c>
      <c r="BP1403">
        <v>0</v>
      </c>
      <c r="BR1403">
        <v>0</v>
      </c>
      <c r="BS1403">
        <v>1</v>
      </c>
      <c r="BX1403">
        <v>0</v>
      </c>
      <c r="BY1403">
        <v>0</v>
      </c>
      <c r="BZ1403">
        <v>0</v>
      </c>
      <c r="CA1403">
        <v>27.46</v>
      </c>
      <c r="CB1403">
        <v>0</v>
      </c>
      <c r="CC1403">
        <v>1</v>
      </c>
      <c r="CD1403" s="56">
        <v>42341</v>
      </c>
      <c r="CE1403" s="56">
        <v>42342</v>
      </c>
      <c r="CF1403" s="56">
        <v>42342</v>
      </c>
      <c r="CG1403" s="56">
        <v>42419</v>
      </c>
      <c r="CH1403" s="56"/>
      <c r="CI1403" s="56"/>
      <c r="CJ1403">
        <v>0.53</v>
      </c>
      <c r="CK1403">
        <v>1</v>
      </c>
      <c r="CL1403">
        <v>0</v>
      </c>
      <c r="CM1403">
        <v>0.55000000000000004</v>
      </c>
      <c r="CN1403">
        <v>0.42</v>
      </c>
      <c r="CO1403">
        <v>0</v>
      </c>
      <c r="CP1403">
        <v>0</v>
      </c>
      <c r="CQ1403" t="s">
        <v>1154</v>
      </c>
      <c r="CR1403" t="s">
        <v>1153</v>
      </c>
      <c r="CS1403" t="s">
        <v>1748</v>
      </c>
      <c r="CT1403" t="s">
        <v>1397</v>
      </c>
      <c r="CU1403" t="s">
        <v>1396</v>
      </c>
      <c r="CV1403" t="s">
        <v>5631</v>
      </c>
      <c r="CW1403" t="s">
        <v>1727</v>
      </c>
      <c r="CX1403" t="s">
        <v>853</v>
      </c>
      <c r="DC1403" t="s">
        <v>1387</v>
      </c>
      <c r="DE1403" t="s">
        <v>1392</v>
      </c>
    </row>
    <row r="1404" spans="1:109" x14ac:dyDescent="0.25">
      <c r="A1404" t="s">
        <v>1025</v>
      </c>
      <c r="B1404">
        <v>2</v>
      </c>
      <c r="C1404" s="56">
        <v>42419</v>
      </c>
      <c r="D1404" t="s">
        <v>1153</v>
      </c>
      <c r="E1404" t="s">
        <v>5634</v>
      </c>
      <c r="G1404" t="s">
        <v>5635</v>
      </c>
      <c r="H1404" t="s">
        <v>1144</v>
      </c>
      <c r="I1404" t="s">
        <v>1144</v>
      </c>
      <c r="J1404" t="s">
        <v>1144</v>
      </c>
      <c r="K1404" t="s">
        <v>1144</v>
      </c>
      <c r="L1404">
        <v>8.5399999999999991</v>
      </c>
      <c r="M1404">
        <v>20.67</v>
      </c>
      <c r="N1404">
        <v>0</v>
      </c>
      <c r="O1404" s="56">
        <v>0</v>
      </c>
      <c r="P1404" s="56">
        <v>0</v>
      </c>
      <c r="Q1404">
        <v>1</v>
      </c>
      <c r="R1404">
        <v>1</v>
      </c>
      <c r="S1404">
        <v>11</v>
      </c>
      <c r="T1404">
        <v>8</v>
      </c>
      <c r="U1404">
        <v>3</v>
      </c>
      <c r="V1404">
        <v>1</v>
      </c>
      <c r="W1404" t="s">
        <v>1156</v>
      </c>
      <c r="X1404" t="s">
        <v>7659</v>
      </c>
      <c r="Y1404">
        <v>4</v>
      </c>
      <c r="AA1404">
        <v>0</v>
      </c>
      <c r="AB1404">
        <v>0</v>
      </c>
      <c r="AC1404">
        <v>0</v>
      </c>
      <c r="AD1404">
        <v>0</v>
      </c>
      <c r="AE1404">
        <v>0</v>
      </c>
      <c r="AF1404">
        <v>45</v>
      </c>
      <c r="AG1404">
        <v>0</v>
      </c>
      <c r="AH1404" t="s">
        <v>1833</v>
      </c>
      <c r="AJ1404" s="56"/>
      <c r="AK1404" s="56"/>
      <c r="AL1404" s="56"/>
      <c r="AM1404">
        <v>2</v>
      </c>
      <c r="AP1404" t="s">
        <v>1155</v>
      </c>
      <c r="AS1404" t="s">
        <v>1152</v>
      </c>
      <c r="AT1404">
        <v>1</v>
      </c>
      <c r="AV1404">
        <v>3</v>
      </c>
      <c r="AW1404">
        <v>2</v>
      </c>
      <c r="AX1404">
        <v>1</v>
      </c>
      <c r="AY1404" t="s">
        <v>1148</v>
      </c>
      <c r="AZ1404" t="s">
        <v>1147</v>
      </c>
      <c r="BA1404">
        <v>2</v>
      </c>
      <c r="BD1404">
        <v>1000000000</v>
      </c>
      <c r="BE1404">
        <v>3</v>
      </c>
      <c r="BF1404">
        <v>0</v>
      </c>
      <c r="BG1404">
        <v>1</v>
      </c>
      <c r="BH1404">
        <v>0</v>
      </c>
      <c r="BI1404">
        <v>0</v>
      </c>
      <c r="BJ1404">
        <v>0</v>
      </c>
      <c r="BK1404">
        <v>0</v>
      </c>
      <c r="BL1404">
        <v>0</v>
      </c>
      <c r="BM1404">
        <v>4</v>
      </c>
      <c r="BN1404">
        <v>-0.33</v>
      </c>
      <c r="BO1404">
        <v>0</v>
      </c>
      <c r="BP1404">
        <v>0</v>
      </c>
      <c r="BR1404">
        <v>0</v>
      </c>
      <c r="BS1404">
        <v>1</v>
      </c>
      <c r="BX1404">
        <v>0</v>
      </c>
      <c r="BY1404">
        <v>0</v>
      </c>
      <c r="BZ1404">
        <v>0</v>
      </c>
      <c r="CA1404">
        <v>6.2</v>
      </c>
      <c r="CB1404">
        <v>0</v>
      </c>
      <c r="CC1404">
        <v>1</v>
      </c>
      <c r="CD1404" s="56">
        <v>42342</v>
      </c>
      <c r="CE1404" s="56">
        <v>42342</v>
      </c>
      <c r="CF1404" s="56">
        <v>42342</v>
      </c>
      <c r="CG1404" s="56">
        <v>42419</v>
      </c>
      <c r="CH1404" s="56"/>
      <c r="CI1404" s="56"/>
      <c r="CJ1404">
        <v>0.6</v>
      </c>
      <c r="CK1404">
        <v>1</v>
      </c>
      <c r="CL1404">
        <v>0.12</v>
      </c>
      <c r="CM1404">
        <v>0.31</v>
      </c>
      <c r="CN1404">
        <v>0.12</v>
      </c>
      <c r="CO1404">
        <v>0.42</v>
      </c>
      <c r="CP1404">
        <v>0</v>
      </c>
      <c r="CQ1404" t="s">
        <v>1154</v>
      </c>
      <c r="CR1404" t="s">
        <v>1153</v>
      </c>
      <c r="CS1404" t="s">
        <v>1748</v>
      </c>
      <c r="CT1404" t="s">
        <v>1397</v>
      </c>
      <c r="CU1404" t="s">
        <v>1396</v>
      </c>
      <c r="CV1404" t="s">
        <v>7700</v>
      </c>
      <c r="CW1404" t="s">
        <v>1727</v>
      </c>
      <c r="CX1404" t="s">
        <v>853</v>
      </c>
      <c r="DC1404" t="s">
        <v>1387</v>
      </c>
      <c r="DE1404" t="s">
        <v>1392</v>
      </c>
    </row>
    <row r="1405" spans="1:109" x14ac:dyDescent="0.25">
      <c r="A1405" t="s">
        <v>1025</v>
      </c>
      <c r="B1405">
        <v>2</v>
      </c>
      <c r="C1405" s="56">
        <v>42419</v>
      </c>
      <c r="D1405" t="s">
        <v>1153</v>
      </c>
      <c r="E1405" t="s">
        <v>5636</v>
      </c>
      <c r="G1405" t="s">
        <v>5637</v>
      </c>
      <c r="H1405" t="s">
        <v>1144</v>
      </c>
      <c r="I1405" t="s">
        <v>1144</v>
      </c>
      <c r="J1405" t="s">
        <v>1144</v>
      </c>
      <c r="K1405" t="s">
        <v>1144</v>
      </c>
      <c r="L1405">
        <v>0.3</v>
      </c>
      <c r="M1405">
        <v>1.2</v>
      </c>
      <c r="N1405">
        <v>0</v>
      </c>
      <c r="O1405" s="56">
        <v>0</v>
      </c>
      <c r="P1405" s="56">
        <v>0</v>
      </c>
      <c r="Q1405">
        <v>1</v>
      </c>
      <c r="R1405">
        <v>1</v>
      </c>
      <c r="S1405">
        <v>11</v>
      </c>
      <c r="T1405">
        <v>8</v>
      </c>
      <c r="U1405">
        <v>3</v>
      </c>
      <c r="V1405">
        <v>1</v>
      </c>
      <c r="W1405" t="s">
        <v>1156</v>
      </c>
      <c r="X1405" t="s">
        <v>7755</v>
      </c>
      <c r="Y1405">
        <v>3</v>
      </c>
      <c r="AA1405">
        <v>0</v>
      </c>
      <c r="AB1405">
        <v>0</v>
      </c>
      <c r="AC1405">
        <v>0</v>
      </c>
      <c r="AD1405">
        <v>0</v>
      </c>
      <c r="AE1405">
        <v>0</v>
      </c>
      <c r="AF1405">
        <v>0</v>
      </c>
      <c r="AG1405">
        <v>0</v>
      </c>
      <c r="AJ1405" s="56"/>
      <c r="AK1405" s="56"/>
      <c r="AL1405" s="56"/>
      <c r="AP1405" t="s">
        <v>1155</v>
      </c>
      <c r="AR1405">
        <v>2</v>
      </c>
      <c r="AS1405" t="s">
        <v>1152</v>
      </c>
      <c r="AT1405">
        <v>1</v>
      </c>
      <c r="AV1405">
        <v>5</v>
      </c>
      <c r="AW1405">
        <v>3</v>
      </c>
      <c r="AX1405">
        <v>2</v>
      </c>
      <c r="AY1405" t="s">
        <v>1148</v>
      </c>
      <c r="AZ1405" t="s">
        <v>1148</v>
      </c>
      <c r="BA1405">
        <v>5</v>
      </c>
      <c r="BD1405">
        <v>1000000000</v>
      </c>
      <c r="BE1405">
        <v>5</v>
      </c>
      <c r="BF1405">
        <v>0</v>
      </c>
      <c r="BG1405">
        <v>0</v>
      </c>
      <c r="BH1405">
        <v>0</v>
      </c>
      <c r="BI1405">
        <v>0</v>
      </c>
      <c r="BJ1405">
        <v>0</v>
      </c>
      <c r="BK1405">
        <v>0</v>
      </c>
      <c r="BL1405">
        <v>0</v>
      </c>
      <c r="BM1405">
        <v>5</v>
      </c>
      <c r="BN1405">
        <v>0</v>
      </c>
      <c r="BO1405">
        <v>0</v>
      </c>
      <c r="BP1405">
        <v>0</v>
      </c>
      <c r="BR1405">
        <v>0</v>
      </c>
      <c r="BS1405">
        <v>1</v>
      </c>
      <c r="BX1405">
        <v>0</v>
      </c>
      <c r="BY1405">
        <v>0</v>
      </c>
      <c r="BZ1405">
        <v>0</v>
      </c>
      <c r="CA1405">
        <v>13.09</v>
      </c>
      <c r="CB1405">
        <v>0</v>
      </c>
      <c r="CC1405">
        <v>1</v>
      </c>
      <c r="CD1405" s="56">
        <v>42095</v>
      </c>
      <c r="CE1405" s="56">
        <v>42342</v>
      </c>
      <c r="CF1405" s="56">
        <v>42342</v>
      </c>
      <c r="CG1405" s="56">
        <v>42419</v>
      </c>
      <c r="CH1405" s="56"/>
      <c r="CI1405" s="56"/>
      <c r="CJ1405">
        <v>0.13</v>
      </c>
      <c r="CK1405">
        <v>0</v>
      </c>
      <c r="CL1405">
        <v>0</v>
      </c>
      <c r="CM1405">
        <v>0</v>
      </c>
      <c r="CN1405">
        <v>0</v>
      </c>
      <c r="CO1405">
        <v>0.84</v>
      </c>
      <c r="CP1405">
        <v>0.12</v>
      </c>
      <c r="CQ1405" t="s">
        <v>1154</v>
      </c>
      <c r="CR1405" t="s">
        <v>1153</v>
      </c>
      <c r="CS1405" t="s">
        <v>1748</v>
      </c>
      <c r="CT1405" t="s">
        <v>1397</v>
      </c>
      <c r="CU1405" t="s">
        <v>1396</v>
      </c>
      <c r="CV1405" t="s">
        <v>5638</v>
      </c>
      <c r="CW1405" t="s">
        <v>1727</v>
      </c>
      <c r="CX1405" t="s">
        <v>853</v>
      </c>
      <c r="DC1405" t="s">
        <v>1387</v>
      </c>
      <c r="DE1405" t="s">
        <v>1392</v>
      </c>
    </row>
    <row r="1406" spans="1:109" x14ac:dyDescent="0.25">
      <c r="A1406" t="s">
        <v>1025</v>
      </c>
      <c r="B1406">
        <v>2</v>
      </c>
      <c r="C1406" s="56">
        <v>42419</v>
      </c>
      <c r="D1406" t="s">
        <v>1153</v>
      </c>
      <c r="E1406" t="s">
        <v>5639</v>
      </c>
      <c r="G1406" t="s">
        <v>5640</v>
      </c>
      <c r="H1406" t="s">
        <v>1144</v>
      </c>
      <c r="I1406" t="s">
        <v>1144</v>
      </c>
      <c r="J1406" t="s">
        <v>1144</v>
      </c>
      <c r="K1406" t="s">
        <v>1144</v>
      </c>
      <c r="L1406">
        <v>0.42</v>
      </c>
      <c r="M1406">
        <v>1.38</v>
      </c>
      <c r="N1406">
        <v>0</v>
      </c>
      <c r="O1406" s="56">
        <v>0</v>
      </c>
      <c r="P1406" s="56">
        <v>0</v>
      </c>
      <c r="Q1406">
        <v>1</v>
      </c>
      <c r="R1406">
        <v>1</v>
      </c>
      <c r="S1406">
        <v>11</v>
      </c>
      <c r="T1406">
        <v>8</v>
      </c>
      <c r="U1406">
        <v>3</v>
      </c>
      <c r="V1406">
        <v>1</v>
      </c>
      <c r="X1406" t="s">
        <v>7755</v>
      </c>
      <c r="AA1406">
        <v>0</v>
      </c>
      <c r="AB1406">
        <v>0</v>
      </c>
      <c r="AC1406">
        <v>0</v>
      </c>
      <c r="AD1406">
        <v>0</v>
      </c>
      <c r="AE1406">
        <v>0</v>
      </c>
      <c r="AF1406">
        <v>0</v>
      </c>
      <c r="AG1406">
        <v>0</v>
      </c>
      <c r="AJ1406" s="56"/>
      <c r="AK1406" s="56"/>
      <c r="AL1406" s="56"/>
      <c r="AP1406" t="s">
        <v>1155</v>
      </c>
      <c r="AR1406">
        <v>5</v>
      </c>
      <c r="AS1406" t="s">
        <v>1152</v>
      </c>
      <c r="AT1406">
        <v>1</v>
      </c>
      <c r="AV1406">
        <v>14</v>
      </c>
      <c r="AW1406">
        <v>9</v>
      </c>
      <c r="AX1406">
        <v>5</v>
      </c>
      <c r="AY1406" t="s">
        <v>1147</v>
      </c>
      <c r="AZ1406" t="s">
        <v>1147</v>
      </c>
      <c r="BA1406">
        <v>14</v>
      </c>
      <c r="BD1406">
        <v>1000000000</v>
      </c>
      <c r="BE1406">
        <v>15</v>
      </c>
      <c r="BF1406">
        <v>-7.0000000000000007E-2</v>
      </c>
      <c r="BG1406">
        <v>0</v>
      </c>
      <c r="BH1406">
        <v>0</v>
      </c>
      <c r="BI1406">
        <v>0</v>
      </c>
      <c r="BJ1406">
        <v>0</v>
      </c>
      <c r="BK1406">
        <v>0</v>
      </c>
      <c r="BL1406">
        <v>0</v>
      </c>
      <c r="BM1406">
        <v>15</v>
      </c>
      <c r="BN1406">
        <v>-7.0000000000000007E-2</v>
      </c>
      <c r="BO1406">
        <v>0</v>
      </c>
      <c r="BP1406">
        <v>0</v>
      </c>
      <c r="BR1406">
        <v>0</v>
      </c>
      <c r="BS1406">
        <v>4</v>
      </c>
      <c r="BX1406">
        <v>0</v>
      </c>
      <c r="BY1406">
        <v>0.42</v>
      </c>
      <c r="BZ1406">
        <v>0</v>
      </c>
      <c r="CA1406">
        <v>9.9700000000000006</v>
      </c>
      <c r="CB1406">
        <v>0</v>
      </c>
      <c r="CC1406">
        <v>1</v>
      </c>
      <c r="CD1406" s="56">
        <v>42095</v>
      </c>
      <c r="CE1406" s="56">
        <v>42342</v>
      </c>
      <c r="CF1406" s="56">
        <v>42342</v>
      </c>
      <c r="CG1406" s="56">
        <v>42419</v>
      </c>
      <c r="CH1406" s="56"/>
      <c r="CI1406" s="56"/>
      <c r="CJ1406">
        <v>0</v>
      </c>
      <c r="CK1406">
        <v>0</v>
      </c>
      <c r="CL1406">
        <v>0</v>
      </c>
      <c r="CM1406">
        <v>0</v>
      </c>
      <c r="CN1406">
        <v>0</v>
      </c>
      <c r="CO1406">
        <v>0</v>
      </c>
      <c r="CP1406">
        <v>0.96</v>
      </c>
      <c r="CQ1406" t="s">
        <v>1154</v>
      </c>
      <c r="CR1406" t="s">
        <v>1153</v>
      </c>
      <c r="CS1406" t="s">
        <v>1748</v>
      </c>
      <c r="CT1406" t="s">
        <v>1397</v>
      </c>
      <c r="CU1406" t="s">
        <v>1396</v>
      </c>
      <c r="CV1406" t="s">
        <v>5641</v>
      </c>
      <c r="CW1406" t="s">
        <v>1727</v>
      </c>
      <c r="CX1406" t="s">
        <v>853</v>
      </c>
      <c r="DC1406" t="s">
        <v>1387</v>
      </c>
      <c r="DE1406" t="s">
        <v>1392</v>
      </c>
    </row>
    <row r="1407" spans="1:109" x14ac:dyDescent="0.25">
      <c r="A1407" t="s">
        <v>1025</v>
      </c>
      <c r="B1407">
        <v>1</v>
      </c>
      <c r="C1407" s="56">
        <v>42419</v>
      </c>
      <c r="D1407" t="s">
        <v>1153</v>
      </c>
      <c r="E1407" t="s">
        <v>5642</v>
      </c>
      <c r="G1407" t="s">
        <v>5643</v>
      </c>
      <c r="H1407" t="s">
        <v>1144</v>
      </c>
      <c r="I1407" t="s">
        <v>1144</v>
      </c>
      <c r="J1407" t="s">
        <v>1144</v>
      </c>
      <c r="K1407" t="s">
        <v>1144</v>
      </c>
      <c r="L1407">
        <v>1.28</v>
      </c>
      <c r="M1407">
        <v>3.5</v>
      </c>
      <c r="N1407">
        <v>0</v>
      </c>
      <c r="O1407" s="56">
        <v>0</v>
      </c>
      <c r="P1407" s="56">
        <v>0</v>
      </c>
      <c r="Q1407">
        <v>1</v>
      </c>
      <c r="R1407">
        <v>1</v>
      </c>
      <c r="S1407">
        <v>11</v>
      </c>
      <c r="T1407">
        <v>8</v>
      </c>
      <c r="U1407">
        <v>3</v>
      </c>
      <c r="V1407">
        <v>1</v>
      </c>
      <c r="X1407" t="s">
        <v>7755</v>
      </c>
      <c r="AA1407">
        <v>0</v>
      </c>
      <c r="AB1407">
        <v>0</v>
      </c>
      <c r="AC1407">
        <v>0</v>
      </c>
      <c r="AD1407">
        <v>0</v>
      </c>
      <c r="AE1407">
        <v>0</v>
      </c>
      <c r="AF1407">
        <v>0</v>
      </c>
      <c r="AG1407">
        <v>0</v>
      </c>
      <c r="AJ1407" s="56"/>
      <c r="AK1407" s="56"/>
      <c r="AL1407" s="56"/>
      <c r="AP1407" t="s">
        <v>1155</v>
      </c>
      <c r="AS1407" t="s">
        <v>1152</v>
      </c>
      <c r="AT1407">
        <v>1</v>
      </c>
      <c r="AV1407">
        <v>5</v>
      </c>
      <c r="AW1407">
        <v>3</v>
      </c>
      <c r="AX1407">
        <v>2</v>
      </c>
      <c r="AY1407" t="s">
        <v>1147</v>
      </c>
      <c r="AZ1407" t="s">
        <v>1147</v>
      </c>
      <c r="BA1407">
        <v>5</v>
      </c>
      <c r="BD1407">
        <v>1000000000</v>
      </c>
      <c r="BE1407">
        <v>7</v>
      </c>
      <c r="BF1407">
        <v>-0.4</v>
      </c>
      <c r="BG1407">
        <v>0</v>
      </c>
      <c r="BH1407">
        <v>0</v>
      </c>
      <c r="BI1407">
        <v>0</v>
      </c>
      <c r="BJ1407">
        <v>0</v>
      </c>
      <c r="BK1407">
        <v>0</v>
      </c>
      <c r="BL1407">
        <v>0</v>
      </c>
      <c r="BM1407">
        <v>7</v>
      </c>
      <c r="BN1407">
        <v>-0.4</v>
      </c>
      <c r="BO1407">
        <v>0</v>
      </c>
      <c r="BP1407">
        <v>0</v>
      </c>
      <c r="BR1407">
        <v>0</v>
      </c>
      <c r="BS1407">
        <v>1</v>
      </c>
      <c r="BX1407">
        <v>0</v>
      </c>
      <c r="BY1407">
        <v>2.56</v>
      </c>
      <c r="BZ1407">
        <v>0</v>
      </c>
      <c r="CA1407">
        <v>7.57</v>
      </c>
      <c r="CB1407">
        <v>0</v>
      </c>
      <c r="CC1407">
        <v>1</v>
      </c>
      <c r="CD1407" s="56">
        <v>42095</v>
      </c>
      <c r="CE1407" s="56">
        <v>42342</v>
      </c>
      <c r="CF1407" s="56">
        <v>42342</v>
      </c>
      <c r="CG1407" s="56">
        <v>42419</v>
      </c>
      <c r="CH1407" s="56"/>
      <c r="CI1407" s="56"/>
      <c r="CJ1407">
        <v>0.05</v>
      </c>
      <c r="CK1407">
        <v>0</v>
      </c>
      <c r="CL1407">
        <v>0</v>
      </c>
      <c r="CM1407">
        <v>0</v>
      </c>
      <c r="CN1407">
        <v>0</v>
      </c>
      <c r="CO1407">
        <v>0</v>
      </c>
      <c r="CP1407">
        <v>0.95</v>
      </c>
      <c r="CQ1407" t="s">
        <v>1154</v>
      </c>
      <c r="CR1407" t="s">
        <v>1153</v>
      </c>
      <c r="CS1407" t="s">
        <v>1725</v>
      </c>
      <c r="CT1407" t="s">
        <v>1397</v>
      </c>
      <c r="CU1407" t="s">
        <v>1396</v>
      </c>
      <c r="CV1407" t="s">
        <v>5644</v>
      </c>
      <c r="CW1407" t="s">
        <v>1727</v>
      </c>
      <c r="CX1407" t="s">
        <v>853</v>
      </c>
      <c r="DC1407" t="s">
        <v>1387</v>
      </c>
      <c r="DE1407" t="s">
        <v>1728</v>
      </c>
    </row>
    <row r="1408" spans="1:109" x14ac:dyDescent="0.25">
      <c r="A1408" t="s">
        <v>1025</v>
      </c>
      <c r="B1408">
        <v>1</v>
      </c>
      <c r="C1408" s="56">
        <v>42419</v>
      </c>
      <c r="D1408" t="s">
        <v>1153</v>
      </c>
      <c r="E1408" t="s">
        <v>5645</v>
      </c>
      <c r="G1408" t="s">
        <v>5646</v>
      </c>
      <c r="H1408" t="s">
        <v>1144</v>
      </c>
      <c r="I1408" t="s">
        <v>1144</v>
      </c>
      <c r="J1408" t="s">
        <v>1144</v>
      </c>
      <c r="K1408" t="s">
        <v>1144</v>
      </c>
      <c r="L1408">
        <v>8.2799999999999994</v>
      </c>
      <c r="M1408">
        <v>20</v>
      </c>
      <c r="N1408">
        <v>0</v>
      </c>
      <c r="O1408" s="56">
        <v>0</v>
      </c>
      <c r="P1408" s="56">
        <v>0</v>
      </c>
      <c r="Q1408">
        <v>1</v>
      </c>
      <c r="R1408">
        <v>1</v>
      </c>
      <c r="S1408">
        <v>11</v>
      </c>
      <c r="T1408">
        <v>8</v>
      </c>
      <c r="U1408">
        <v>3</v>
      </c>
      <c r="V1408">
        <v>1</v>
      </c>
      <c r="X1408" t="s">
        <v>7755</v>
      </c>
      <c r="AA1408">
        <v>0</v>
      </c>
      <c r="AB1408">
        <v>0</v>
      </c>
      <c r="AC1408">
        <v>0</v>
      </c>
      <c r="AD1408">
        <v>0</v>
      </c>
      <c r="AE1408">
        <v>0</v>
      </c>
      <c r="AF1408">
        <v>0</v>
      </c>
      <c r="AG1408">
        <v>0</v>
      </c>
      <c r="AJ1408" s="56"/>
      <c r="AK1408" s="56"/>
      <c r="AL1408" s="56"/>
      <c r="AP1408" t="s">
        <v>1155</v>
      </c>
      <c r="AS1408" t="s">
        <v>1152</v>
      </c>
      <c r="AT1408">
        <v>1</v>
      </c>
      <c r="AV1408">
        <v>3</v>
      </c>
      <c r="AW1408">
        <v>2</v>
      </c>
      <c r="AX1408">
        <v>1</v>
      </c>
      <c r="AY1408" t="s">
        <v>1147</v>
      </c>
      <c r="AZ1408" t="s">
        <v>1147</v>
      </c>
      <c r="BA1408">
        <v>3</v>
      </c>
      <c r="BD1408">
        <v>1000000000</v>
      </c>
      <c r="BE1408">
        <v>4</v>
      </c>
      <c r="BF1408">
        <v>-0.33</v>
      </c>
      <c r="BG1408">
        <v>0</v>
      </c>
      <c r="BH1408">
        <v>0</v>
      </c>
      <c r="BI1408">
        <v>0</v>
      </c>
      <c r="BJ1408">
        <v>0</v>
      </c>
      <c r="BK1408">
        <v>0</v>
      </c>
      <c r="BL1408">
        <v>0</v>
      </c>
      <c r="BM1408">
        <v>4</v>
      </c>
      <c r="BN1408">
        <v>-0.33</v>
      </c>
      <c r="BO1408">
        <v>0</v>
      </c>
      <c r="BP1408">
        <v>0</v>
      </c>
      <c r="BR1408">
        <v>0</v>
      </c>
      <c r="BS1408">
        <v>1</v>
      </c>
      <c r="BX1408">
        <v>0</v>
      </c>
      <c r="BY1408">
        <v>8.2799999999999994</v>
      </c>
      <c r="BZ1408">
        <v>0</v>
      </c>
      <c r="CA1408">
        <v>6.18</v>
      </c>
      <c r="CB1408">
        <v>0</v>
      </c>
      <c r="CC1408">
        <v>1</v>
      </c>
      <c r="CD1408" s="56">
        <v>42095</v>
      </c>
      <c r="CE1408" s="56">
        <v>42342</v>
      </c>
      <c r="CF1408" s="56">
        <v>42342</v>
      </c>
      <c r="CG1408" s="56">
        <v>42419</v>
      </c>
      <c r="CH1408" s="56"/>
      <c r="CI1408" s="56"/>
      <c r="CJ1408">
        <v>0</v>
      </c>
      <c r="CK1408">
        <v>0</v>
      </c>
      <c r="CL1408">
        <v>0</v>
      </c>
      <c r="CM1408">
        <v>0</v>
      </c>
      <c r="CN1408">
        <v>0</v>
      </c>
      <c r="CO1408">
        <v>0</v>
      </c>
      <c r="CP1408">
        <v>0.95</v>
      </c>
      <c r="CQ1408" t="s">
        <v>1154</v>
      </c>
      <c r="CR1408" t="s">
        <v>1153</v>
      </c>
      <c r="CS1408" t="s">
        <v>1725</v>
      </c>
      <c r="CT1408" t="s">
        <v>1397</v>
      </c>
      <c r="CU1408" t="s">
        <v>1396</v>
      </c>
      <c r="CV1408" t="s">
        <v>5647</v>
      </c>
      <c r="CW1408" t="s">
        <v>1727</v>
      </c>
      <c r="CX1408" t="s">
        <v>853</v>
      </c>
      <c r="DC1408" t="s">
        <v>1387</v>
      </c>
      <c r="DE1408" t="s">
        <v>1728</v>
      </c>
    </row>
    <row r="1409" spans="1:109" x14ac:dyDescent="0.25">
      <c r="A1409" t="s">
        <v>1025</v>
      </c>
      <c r="B1409">
        <v>1</v>
      </c>
      <c r="C1409" s="56">
        <v>42419</v>
      </c>
      <c r="D1409" t="s">
        <v>1153</v>
      </c>
      <c r="E1409" t="s">
        <v>5648</v>
      </c>
      <c r="G1409" t="s">
        <v>5649</v>
      </c>
      <c r="H1409" t="s">
        <v>1144</v>
      </c>
      <c r="I1409" t="s">
        <v>1144</v>
      </c>
      <c r="J1409" t="s">
        <v>1144</v>
      </c>
      <c r="K1409" t="s">
        <v>1144</v>
      </c>
      <c r="L1409">
        <v>5.76</v>
      </c>
      <c r="M1409">
        <v>15.34</v>
      </c>
      <c r="N1409">
        <v>0</v>
      </c>
      <c r="O1409" s="56">
        <v>0</v>
      </c>
      <c r="P1409" s="56">
        <v>0</v>
      </c>
      <c r="Q1409">
        <v>1</v>
      </c>
      <c r="R1409">
        <v>1</v>
      </c>
      <c r="S1409">
        <v>11</v>
      </c>
      <c r="T1409">
        <v>8</v>
      </c>
      <c r="U1409">
        <v>3</v>
      </c>
      <c r="V1409">
        <v>1</v>
      </c>
      <c r="X1409" t="s">
        <v>7755</v>
      </c>
      <c r="AA1409">
        <v>0</v>
      </c>
      <c r="AB1409">
        <v>0</v>
      </c>
      <c r="AC1409">
        <v>0</v>
      </c>
      <c r="AD1409">
        <v>0</v>
      </c>
      <c r="AE1409">
        <v>0</v>
      </c>
      <c r="AF1409">
        <v>0</v>
      </c>
      <c r="AG1409">
        <v>0</v>
      </c>
      <c r="AJ1409" s="56"/>
      <c r="AK1409" s="56"/>
      <c r="AL1409" s="56"/>
      <c r="AP1409" t="s">
        <v>1155</v>
      </c>
      <c r="AS1409" t="s">
        <v>1152</v>
      </c>
      <c r="AT1409">
        <v>1</v>
      </c>
      <c r="AV1409">
        <v>3</v>
      </c>
      <c r="AW1409">
        <v>2</v>
      </c>
      <c r="AX1409">
        <v>1</v>
      </c>
      <c r="AY1409" t="s">
        <v>1147</v>
      </c>
      <c r="AZ1409" t="s">
        <v>1147</v>
      </c>
      <c r="BA1409">
        <v>3</v>
      </c>
      <c r="BD1409">
        <v>1000000000</v>
      </c>
      <c r="BE1409">
        <v>5</v>
      </c>
      <c r="BF1409">
        <v>-0.67</v>
      </c>
      <c r="BG1409">
        <v>0</v>
      </c>
      <c r="BH1409">
        <v>0</v>
      </c>
      <c r="BI1409">
        <v>0</v>
      </c>
      <c r="BJ1409">
        <v>0</v>
      </c>
      <c r="BK1409">
        <v>0</v>
      </c>
      <c r="BL1409">
        <v>0</v>
      </c>
      <c r="BM1409">
        <v>5</v>
      </c>
      <c r="BN1409">
        <v>-0.67</v>
      </c>
      <c r="BO1409">
        <v>0</v>
      </c>
      <c r="BP1409">
        <v>0</v>
      </c>
      <c r="BR1409">
        <v>0</v>
      </c>
      <c r="BS1409">
        <v>1</v>
      </c>
      <c r="BX1409">
        <v>0</v>
      </c>
      <c r="BY1409">
        <v>11.52</v>
      </c>
      <c r="BZ1409">
        <v>0</v>
      </c>
      <c r="CA1409">
        <v>7.26</v>
      </c>
      <c r="CB1409">
        <v>0</v>
      </c>
      <c r="CC1409">
        <v>1</v>
      </c>
      <c r="CD1409" s="56">
        <v>42095</v>
      </c>
      <c r="CE1409" s="56">
        <v>42342</v>
      </c>
      <c r="CF1409" s="56">
        <v>42342</v>
      </c>
      <c r="CG1409" s="56">
        <v>42419</v>
      </c>
      <c r="CH1409" s="56"/>
      <c r="CI1409" s="56"/>
      <c r="CJ1409">
        <v>0</v>
      </c>
      <c r="CK1409">
        <v>0</v>
      </c>
      <c r="CL1409">
        <v>0</v>
      </c>
      <c r="CM1409">
        <v>0</v>
      </c>
      <c r="CN1409">
        <v>0</v>
      </c>
      <c r="CO1409">
        <v>0</v>
      </c>
      <c r="CP1409">
        <v>0.95</v>
      </c>
      <c r="CQ1409" t="s">
        <v>1154</v>
      </c>
      <c r="CR1409" t="s">
        <v>1153</v>
      </c>
      <c r="CS1409" t="s">
        <v>1725</v>
      </c>
      <c r="CT1409" t="s">
        <v>1397</v>
      </c>
      <c r="CU1409" t="s">
        <v>1396</v>
      </c>
      <c r="CV1409" t="s">
        <v>5650</v>
      </c>
      <c r="CW1409" t="s">
        <v>1727</v>
      </c>
      <c r="CX1409" t="s">
        <v>853</v>
      </c>
      <c r="DC1409" t="s">
        <v>1387</v>
      </c>
      <c r="DE1409" t="s">
        <v>1728</v>
      </c>
    </row>
    <row r="1410" spans="1:109" x14ac:dyDescent="0.25">
      <c r="A1410" t="s">
        <v>1025</v>
      </c>
      <c r="B1410">
        <v>2</v>
      </c>
      <c r="C1410" s="56">
        <v>42419</v>
      </c>
      <c r="D1410" t="s">
        <v>1153</v>
      </c>
      <c r="E1410" t="s">
        <v>5651</v>
      </c>
      <c r="G1410" t="s">
        <v>5652</v>
      </c>
      <c r="H1410" t="s">
        <v>1144</v>
      </c>
      <c r="I1410" t="s">
        <v>1144</v>
      </c>
      <c r="J1410" t="s">
        <v>1144</v>
      </c>
      <c r="K1410" t="s">
        <v>1144</v>
      </c>
      <c r="L1410">
        <v>36.369999999999997</v>
      </c>
      <c r="M1410">
        <v>93.14</v>
      </c>
      <c r="N1410">
        <v>0</v>
      </c>
      <c r="O1410" s="56">
        <v>0</v>
      </c>
      <c r="P1410" s="56">
        <v>0</v>
      </c>
      <c r="Q1410">
        <v>1</v>
      </c>
      <c r="R1410">
        <v>1</v>
      </c>
      <c r="S1410">
        <v>11</v>
      </c>
      <c r="T1410">
        <v>8</v>
      </c>
      <c r="U1410">
        <v>3</v>
      </c>
      <c r="V1410">
        <v>1</v>
      </c>
      <c r="X1410" t="s">
        <v>7755</v>
      </c>
      <c r="AA1410">
        <v>0</v>
      </c>
      <c r="AB1410">
        <v>0</v>
      </c>
      <c r="AC1410">
        <v>0</v>
      </c>
      <c r="AD1410">
        <v>0</v>
      </c>
      <c r="AE1410">
        <v>0</v>
      </c>
      <c r="AF1410">
        <v>0</v>
      </c>
      <c r="AG1410">
        <v>0</v>
      </c>
      <c r="AJ1410" s="56"/>
      <c r="AK1410" s="56"/>
      <c r="AL1410" s="56"/>
      <c r="AP1410" t="s">
        <v>1155</v>
      </c>
      <c r="AS1410" t="s">
        <v>1152</v>
      </c>
      <c r="AT1410">
        <v>1</v>
      </c>
      <c r="AV1410">
        <v>0</v>
      </c>
      <c r="AW1410">
        <v>0</v>
      </c>
      <c r="AX1410">
        <v>0</v>
      </c>
      <c r="AY1410" t="s">
        <v>1388</v>
      </c>
      <c r="AZ1410" t="s">
        <v>1388</v>
      </c>
      <c r="BA1410">
        <v>0</v>
      </c>
      <c r="BD1410">
        <v>1000000000</v>
      </c>
      <c r="BE1410">
        <v>0</v>
      </c>
      <c r="BF1410">
        <v>0</v>
      </c>
      <c r="BG1410">
        <v>0</v>
      </c>
      <c r="BH1410">
        <v>0</v>
      </c>
      <c r="BI1410">
        <v>0</v>
      </c>
      <c r="BJ1410">
        <v>0</v>
      </c>
      <c r="BK1410">
        <v>0</v>
      </c>
      <c r="BL1410">
        <v>0</v>
      </c>
      <c r="BM1410">
        <v>0</v>
      </c>
      <c r="BN1410">
        <v>0</v>
      </c>
      <c r="BO1410">
        <v>0</v>
      </c>
      <c r="BP1410">
        <v>0</v>
      </c>
      <c r="BR1410">
        <v>0</v>
      </c>
      <c r="BS1410">
        <v>0</v>
      </c>
      <c r="BX1410">
        <v>0</v>
      </c>
      <c r="BY1410">
        <v>0</v>
      </c>
      <c r="BZ1410">
        <v>0</v>
      </c>
      <c r="CA1410">
        <v>0</v>
      </c>
      <c r="CB1410">
        <v>0</v>
      </c>
      <c r="CC1410">
        <v>1</v>
      </c>
      <c r="CD1410" s="56">
        <v>42095</v>
      </c>
      <c r="CE1410" s="56">
        <v>42342</v>
      </c>
      <c r="CF1410" s="56">
        <v>42342</v>
      </c>
      <c r="CG1410" s="56">
        <v>42419</v>
      </c>
      <c r="CH1410" s="56"/>
      <c r="CI1410" s="56"/>
      <c r="CJ1410">
        <v>1</v>
      </c>
      <c r="CK1410">
        <v>0</v>
      </c>
      <c r="CL1410">
        <v>0.96</v>
      </c>
      <c r="CM1410">
        <v>0</v>
      </c>
      <c r="CN1410">
        <v>0</v>
      </c>
      <c r="CO1410">
        <v>0</v>
      </c>
      <c r="CP1410">
        <v>0</v>
      </c>
      <c r="CQ1410" t="s">
        <v>1154</v>
      </c>
      <c r="CR1410" t="s">
        <v>1153</v>
      </c>
      <c r="CS1410" t="s">
        <v>1748</v>
      </c>
      <c r="CT1410" t="s">
        <v>1397</v>
      </c>
      <c r="CU1410" t="s">
        <v>1396</v>
      </c>
      <c r="CV1410" t="s">
        <v>5653</v>
      </c>
      <c r="CW1410" t="s">
        <v>1738</v>
      </c>
      <c r="CX1410" t="s">
        <v>853</v>
      </c>
      <c r="DC1410" t="s">
        <v>1387</v>
      </c>
      <c r="DE1410" t="s">
        <v>1728</v>
      </c>
    </row>
    <row r="1411" spans="1:109" x14ac:dyDescent="0.25">
      <c r="A1411" t="s">
        <v>1025</v>
      </c>
      <c r="B1411">
        <v>1</v>
      </c>
      <c r="C1411" s="56">
        <v>42419</v>
      </c>
      <c r="D1411" t="s">
        <v>1153</v>
      </c>
      <c r="E1411" t="s">
        <v>5654</v>
      </c>
      <c r="G1411" t="s">
        <v>5655</v>
      </c>
      <c r="H1411" t="s">
        <v>1144</v>
      </c>
      <c r="I1411" t="s">
        <v>1144</v>
      </c>
      <c r="J1411" t="s">
        <v>1144</v>
      </c>
      <c r="K1411" t="s">
        <v>1144</v>
      </c>
      <c r="L1411">
        <v>11.54</v>
      </c>
      <c r="M1411">
        <v>27.35</v>
      </c>
      <c r="N1411">
        <v>0</v>
      </c>
      <c r="O1411" s="56">
        <v>0</v>
      </c>
      <c r="P1411" s="56">
        <v>0</v>
      </c>
      <c r="Q1411">
        <v>1</v>
      </c>
      <c r="R1411">
        <v>1</v>
      </c>
      <c r="S1411">
        <v>11</v>
      </c>
      <c r="T1411">
        <v>8</v>
      </c>
      <c r="U1411">
        <v>3</v>
      </c>
      <c r="V1411">
        <v>1</v>
      </c>
      <c r="X1411" t="s">
        <v>7755</v>
      </c>
      <c r="AA1411">
        <v>0</v>
      </c>
      <c r="AB1411">
        <v>0</v>
      </c>
      <c r="AC1411">
        <v>0</v>
      </c>
      <c r="AD1411">
        <v>0</v>
      </c>
      <c r="AE1411">
        <v>0</v>
      </c>
      <c r="AF1411">
        <v>0</v>
      </c>
      <c r="AG1411">
        <v>0</v>
      </c>
      <c r="AJ1411" s="56"/>
      <c r="AK1411" s="56"/>
      <c r="AL1411" s="56"/>
      <c r="AP1411" t="s">
        <v>1155</v>
      </c>
      <c r="AS1411" t="s">
        <v>1152</v>
      </c>
      <c r="AT1411">
        <v>1</v>
      </c>
      <c r="AV1411">
        <v>2</v>
      </c>
      <c r="AW1411">
        <v>2</v>
      </c>
      <c r="AX1411">
        <v>1</v>
      </c>
      <c r="AY1411" t="s">
        <v>1147</v>
      </c>
      <c r="AZ1411" t="s">
        <v>1147</v>
      </c>
      <c r="BA1411">
        <v>2</v>
      </c>
      <c r="BD1411">
        <v>1000000000</v>
      </c>
      <c r="BE1411">
        <v>3</v>
      </c>
      <c r="BF1411">
        <v>-0.5</v>
      </c>
      <c r="BG1411">
        <v>0</v>
      </c>
      <c r="BH1411">
        <v>0</v>
      </c>
      <c r="BI1411">
        <v>0</v>
      </c>
      <c r="BJ1411">
        <v>0</v>
      </c>
      <c r="BK1411">
        <v>0</v>
      </c>
      <c r="BL1411">
        <v>0</v>
      </c>
      <c r="BM1411">
        <v>3</v>
      </c>
      <c r="BN1411">
        <v>-0.5</v>
      </c>
      <c r="BO1411">
        <v>0</v>
      </c>
      <c r="BP1411">
        <v>0</v>
      </c>
      <c r="BR1411">
        <v>0</v>
      </c>
      <c r="BS1411">
        <v>1</v>
      </c>
      <c r="BX1411">
        <v>0</v>
      </c>
      <c r="BY1411">
        <v>11.54</v>
      </c>
      <c r="BZ1411">
        <v>0</v>
      </c>
      <c r="CA1411">
        <v>5.98</v>
      </c>
      <c r="CB1411">
        <v>0</v>
      </c>
      <c r="CC1411">
        <v>1</v>
      </c>
      <c r="CD1411" s="56">
        <v>42095</v>
      </c>
      <c r="CE1411" s="56">
        <v>42342</v>
      </c>
      <c r="CF1411" s="56">
        <v>42342</v>
      </c>
      <c r="CG1411" s="56">
        <v>42419</v>
      </c>
      <c r="CH1411" s="56"/>
      <c r="CI1411" s="56"/>
      <c r="CJ1411">
        <v>0</v>
      </c>
      <c r="CK1411">
        <v>0</v>
      </c>
      <c r="CL1411">
        <v>0</v>
      </c>
      <c r="CM1411">
        <v>0</v>
      </c>
      <c r="CN1411">
        <v>0</v>
      </c>
      <c r="CO1411">
        <v>0</v>
      </c>
      <c r="CP1411">
        <v>0.95</v>
      </c>
      <c r="CQ1411" t="s">
        <v>1154</v>
      </c>
      <c r="CR1411" t="s">
        <v>1153</v>
      </c>
      <c r="CS1411" t="s">
        <v>1725</v>
      </c>
      <c r="CT1411" t="s">
        <v>1397</v>
      </c>
      <c r="CU1411" t="s">
        <v>1396</v>
      </c>
      <c r="CV1411" t="s">
        <v>5656</v>
      </c>
      <c r="CW1411" t="s">
        <v>1727</v>
      </c>
      <c r="CX1411" t="s">
        <v>853</v>
      </c>
      <c r="DC1411" t="s">
        <v>1387</v>
      </c>
      <c r="DE1411" t="s">
        <v>1728</v>
      </c>
    </row>
    <row r="1412" spans="1:109" x14ac:dyDescent="0.25">
      <c r="A1412" t="s">
        <v>1025</v>
      </c>
      <c r="B1412">
        <v>1</v>
      </c>
      <c r="C1412" s="56">
        <v>42419</v>
      </c>
      <c r="D1412" t="s">
        <v>1153</v>
      </c>
      <c r="E1412" t="s">
        <v>5657</v>
      </c>
      <c r="G1412" t="s">
        <v>5658</v>
      </c>
      <c r="H1412" t="s">
        <v>1144</v>
      </c>
      <c r="I1412" t="s">
        <v>1144</v>
      </c>
      <c r="J1412" t="s">
        <v>1144</v>
      </c>
      <c r="K1412" t="s">
        <v>1144</v>
      </c>
      <c r="L1412">
        <v>10.78</v>
      </c>
      <c r="M1412">
        <v>25.55</v>
      </c>
      <c r="N1412">
        <v>0</v>
      </c>
      <c r="O1412" s="56">
        <v>0</v>
      </c>
      <c r="P1412" s="56">
        <v>0</v>
      </c>
      <c r="Q1412">
        <v>1</v>
      </c>
      <c r="R1412">
        <v>1</v>
      </c>
      <c r="S1412">
        <v>11</v>
      </c>
      <c r="T1412">
        <v>8</v>
      </c>
      <c r="U1412">
        <v>3</v>
      </c>
      <c r="V1412">
        <v>1</v>
      </c>
      <c r="X1412" t="s">
        <v>7755</v>
      </c>
      <c r="AA1412">
        <v>0</v>
      </c>
      <c r="AB1412">
        <v>0</v>
      </c>
      <c r="AC1412">
        <v>0</v>
      </c>
      <c r="AD1412">
        <v>0</v>
      </c>
      <c r="AE1412">
        <v>0</v>
      </c>
      <c r="AF1412">
        <v>0</v>
      </c>
      <c r="AG1412">
        <v>0</v>
      </c>
      <c r="AJ1412" s="56"/>
      <c r="AK1412" s="56"/>
      <c r="AL1412" s="56"/>
      <c r="AP1412" t="s">
        <v>1155</v>
      </c>
      <c r="AS1412" t="s">
        <v>1152</v>
      </c>
      <c r="AT1412">
        <v>1</v>
      </c>
      <c r="AV1412">
        <v>2</v>
      </c>
      <c r="AW1412">
        <v>2</v>
      </c>
      <c r="AX1412">
        <v>1</v>
      </c>
      <c r="AY1412" t="s">
        <v>1147</v>
      </c>
      <c r="AZ1412" t="s">
        <v>1147</v>
      </c>
      <c r="BA1412">
        <v>2</v>
      </c>
      <c r="BD1412">
        <v>1000000000</v>
      </c>
      <c r="BE1412">
        <v>3</v>
      </c>
      <c r="BF1412">
        <v>-0.5</v>
      </c>
      <c r="BG1412">
        <v>0</v>
      </c>
      <c r="BH1412">
        <v>0</v>
      </c>
      <c r="BI1412">
        <v>0</v>
      </c>
      <c r="BJ1412">
        <v>0</v>
      </c>
      <c r="BK1412">
        <v>0</v>
      </c>
      <c r="BL1412">
        <v>0</v>
      </c>
      <c r="BM1412">
        <v>3</v>
      </c>
      <c r="BN1412">
        <v>-0.5</v>
      </c>
      <c r="BO1412">
        <v>0</v>
      </c>
      <c r="BP1412">
        <v>0</v>
      </c>
      <c r="BR1412">
        <v>0</v>
      </c>
      <c r="BS1412">
        <v>1</v>
      </c>
      <c r="BX1412">
        <v>0</v>
      </c>
      <c r="BY1412">
        <v>10.78</v>
      </c>
      <c r="BZ1412">
        <v>0</v>
      </c>
      <c r="CA1412">
        <v>5.98</v>
      </c>
      <c r="CB1412">
        <v>0</v>
      </c>
      <c r="CC1412">
        <v>1</v>
      </c>
      <c r="CD1412" s="56">
        <v>42095</v>
      </c>
      <c r="CE1412" s="56">
        <v>42342</v>
      </c>
      <c r="CF1412" s="56">
        <v>42342</v>
      </c>
      <c r="CG1412" s="56">
        <v>42419</v>
      </c>
      <c r="CH1412" s="56"/>
      <c r="CI1412" s="56"/>
      <c r="CJ1412">
        <v>0</v>
      </c>
      <c r="CK1412">
        <v>0</v>
      </c>
      <c r="CL1412">
        <v>0</v>
      </c>
      <c r="CM1412">
        <v>0</v>
      </c>
      <c r="CN1412">
        <v>0</v>
      </c>
      <c r="CO1412">
        <v>0</v>
      </c>
      <c r="CP1412">
        <v>0.95</v>
      </c>
      <c r="CQ1412" t="s">
        <v>1154</v>
      </c>
      <c r="CR1412" t="s">
        <v>1153</v>
      </c>
      <c r="CS1412" t="s">
        <v>1725</v>
      </c>
      <c r="CT1412" t="s">
        <v>1397</v>
      </c>
      <c r="CU1412" t="s">
        <v>1396</v>
      </c>
      <c r="CV1412" t="s">
        <v>5659</v>
      </c>
      <c r="CW1412" t="s">
        <v>1727</v>
      </c>
      <c r="CX1412" t="s">
        <v>853</v>
      </c>
      <c r="DC1412" t="s">
        <v>1387</v>
      </c>
      <c r="DE1412" t="s">
        <v>1728</v>
      </c>
    </row>
    <row r="1413" spans="1:109" x14ac:dyDescent="0.25">
      <c r="A1413" t="s">
        <v>1025</v>
      </c>
      <c r="B1413">
        <v>2</v>
      </c>
      <c r="C1413" s="56">
        <v>42419</v>
      </c>
      <c r="D1413" t="s">
        <v>1153</v>
      </c>
      <c r="E1413" t="s">
        <v>5660</v>
      </c>
      <c r="G1413" t="s">
        <v>5661</v>
      </c>
      <c r="H1413" t="s">
        <v>1144</v>
      </c>
      <c r="I1413" t="s">
        <v>1144</v>
      </c>
      <c r="J1413" t="s">
        <v>1144</v>
      </c>
      <c r="K1413" t="s">
        <v>1144</v>
      </c>
      <c r="L1413">
        <v>18.59</v>
      </c>
      <c r="M1413">
        <v>37</v>
      </c>
      <c r="N1413">
        <v>0</v>
      </c>
      <c r="O1413" s="56">
        <v>0</v>
      </c>
      <c r="P1413" s="56">
        <v>0</v>
      </c>
      <c r="Q1413">
        <v>1</v>
      </c>
      <c r="R1413">
        <v>1</v>
      </c>
      <c r="S1413">
        <v>11</v>
      </c>
      <c r="T1413">
        <v>8</v>
      </c>
      <c r="U1413">
        <v>3</v>
      </c>
      <c r="V1413">
        <v>1</v>
      </c>
      <c r="X1413" t="s">
        <v>7659</v>
      </c>
      <c r="AA1413">
        <v>0</v>
      </c>
      <c r="AB1413">
        <v>0</v>
      </c>
      <c r="AC1413">
        <v>0</v>
      </c>
      <c r="AD1413">
        <v>0</v>
      </c>
      <c r="AE1413">
        <v>0</v>
      </c>
      <c r="AF1413">
        <v>0</v>
      </c>
      <c r="AG1413">
        <v>0</v>
      </c>
      <c r="AJ1413" s="56"/>
      <c r="AK1413" s="56"/>
      <c r="AL1413" s="56"/>
      <c r="AM1413">
        <v>5</v>
      </c>
      <c r="AP1413" t="s">
        <v>1155</v>
      </c>
      <c r="AR1413">
        <v>2</v>
      </c>
      <c r="AS1413" t="s">
        <v>1152</v>
      </c>
      <c r="AT1413">
        <v>1</v>
      </c>
      <c r="AV1413">
        <v>5</v>
      </c>
      <c r="AW1413">
        <v>3</v>
      </c>
      <c r="AX1413">
        <v>2</v>
      </c>
      <c r="AY1413" t="s">
        <v>1147</v>
      </c>
      <c r="AZ1413" t="s">
        <v>1147</v>
      </c>
      <c r="BA1413">
        <v>6</v>
      </c>
      <c r="BD1413">
        <v>1000000000</v>
      </c>
      <c r="BE1413">
        <v>7</v>
      </c>
      <c r="BF1413">
        <v>-0.4</v>
      </c>
      <c r="BG1413">
        <v>0</v>
      </c>
      <c r="BH1413">
        <v>0</v>
      </c>
      <c r="BI1413">
        <v>0</v>
      </c>
      <c r="BJ1413">
        <v>0</v>
      </c>
      <c r="BK1413">
        <v>0</v>
      </c>
      <c r="BL1413">
        <v>0</v>
      </c>
      <c r="BM1413">
        <v>7</v>
      </c>
      <c r="BN1413">
        <v>-0.4</v>
      </c>
      <c r="BO1413">
        <v>0</v>
      </c>
      <c r="BP1413">
        <v>0</v>
      </c>
      <c r="BR1413">
        <v>0</v>
      </c>
      <c r="BS1413">
        <v>1</v>
      </c>
      <c r="BX1413">
        <v>0</v>
      </c>
      <c r="BY1413">
        <v>37.18</v>
      </c>
      <c r="BZ1413">
        <v>0</v>
      </c>
      <c r="CA1413">
        <v>4.32</v>
      </c>
      <c r="CB1413">
        <v>0</v>
      </c>
      <c r="CC1413">
        <v>1</v>
      </c>
      <c r="CD1413" s="56">
        <v>42342</v>
      </c>
      <c r="CE1413" s="56">
        <v>42342</v>
      </c>
      <c r="CF1413" s="56">
        <v>42342</v>
      </c>
      <c r="CG1413" s="56">
        <v>42419</v>
      </c>
      <c r="CH1413" s="56"/>
      <c r="CI1413" s="56"/>
      <c r="CJ1413">
        <v>0</v>
      </c>
      <c r="CK1413">
        <v>0</v>
      </c>
      <c r="CL1413">
        <v>0</v>
      </c>
      <c r="CM1413">
        <v>0</v>
      </c>
      <c r="CN1413">
        <v>0</v>
      </c>
      <c r="CO1413">
        <v>0</v>
      </c>
      <c r="CP1413">
        <v>0.96</v>
      </c>
      <c r="CQ1413" t="s">
        <v>1154</v>
      </c>
      <c r="CR1413" t="s">
        <v>1153</v>
      </c>
      <c r="CS1413" t="s">
        <v>1748</v>
      </c>
      <c r="CT1413" t="s">
        <v>1397</v>
      </c>
      <c r="CU1413" t="s">
        <v>1396</v>
      </c>
      <c r="CV1413" t="s">
        <v>5662</v>
      </c>
      <c r="CW1413" t="s">
        <v>1727</v>
      </c>
      <c r="CX1413" t="s">
        <v>853</v>
      </c>
      <c r="DC1413" t="s">
        <v>1387</v>
      </c>
      <c r="DE1413" t="s">
        <v>1392</v>
      </c>
    </row>
    <row r="1414" spans="1:109" x14ac:dyDescent="0.25">
      <c r="A1414" t="s">
        <v>1025</v>
      </c>
      <c r="B1414">
        <v>1</v>
      </c>
      <c r="C1414" s="56">
        <v>42419</v>
      </c>
      <c r="D1414" t="s">
        <v>1153</v>
      </c>
      <c r="E1414" t="s">
        <v>5663</v>
      </c>
      <c r="G1414" t="s">
        <v>5664</v>
      </c>
      <c r="H1414" t="s">
        <v>1144</v>
      </c>
      <c r="I1414" t="s">
        <v>1144</v>
      </c>
      <c r="J1414" t="s">
        <v>1144</v>
      </c>
      <c r="K1414" t="s">
        <v>1144</v>
      </c>
      <c r="L1414">
        <v>0.67</v>
      </c>
      <c r="M1414">
        <v>2.99</v>
      </c>
      <c r="N1414">
        <v>0</v>
      </c>
      <c r="O1414" s="56">
        <v>0</v>
      </c>
      <c r="P1414" s="56">
        <v>0</v>
      </c>
      <c r="Q1414">
        <v>1</v>
      </c>
      <c r="R1414">
        <v>1</v>
      </c>
      <c r="S1414">
        <v>11</v>
      </c>
      <c r="T1414">
        <v>8</v>
      </c>
      <c r="U1414">
        <v>3</v>
      </c>
      <c r="V1414">
        <v>1</v>
      </c>
      <c r="X1414" t="s">
        <v>7756</v>
      </c>
      <c r="AA1414">
        <v>0</v>
      </c>
      <c r="AB1414">
        <v>0</v>
      </c>
      <c r="AC1414">
        <v>0</v>
      </c>
      <c r="AD1414">
        <v>0</v>
      </c>
      <c r="AE1414">
        <v>0</v>
      </c>
      <c r="AF1414">
        <v>0</v>
      </c>
      <c r="AG1414">
        <v>0</v>
      </c>
      <c r="AJ1414" s="56"/>
      <c r="AK1414" s="56"/>
      <c r="AL1414" s="56"/>
      <c r="AP1414" t="s">
        <v>1155</v>
      </c>
      <c r="AR1414">
        <v>5</v>
      </c>
      <c r="AS1414" t="s">
        <v>1152</v>
      </c>
      <c r="AT1414">
        <v>1</v>
      </c>
      <c r="AV1414">
        <v>8</v>
      </c>
      <c r="AW1414">
        <v>5</v>
      </c>
      <c r="AX1414">
        <v>3</v>
      </c>
      <c r="AY1414" t="s">
        <v>1147</v>
      </c>
      <c r="AZ1414" t="s">
        <v>1147</v>
      </c>
      <c r="BA1414">
        <v>15</v>
      </c>
      <c r="BD1414">
        <v>1000000000</v>
      </c>
      <c r="BE1414">
        <v>11</v>
      </c>
      <c r="BF1414">
        <v>-0.38</v>
      </c>
      <c r="BG1414">
        <v>0</v>
      </c>
      <c r="BH1414">
        <v>0</v>
      </c>
      <c r="BI1414">
        <v>0</v>
      </c>
      <c r="BJ1414">
        <v>0</v>
      </c>
      <c r="BK1414">
        <v>0</v>
      </c>
      <c r="BL1414">
        <v>0</v>
      </c>
      <c r="BM1414">
        <v>11</v>
      </c>
      <c r="BN1414">
        <v>-0.38</v>
      </c>
      <c r="BO1414">
        <v>0</v>
      </c>
      <c r="BP1414">
        <v>0</v>
      </c>
      <c r="BR1414">
        <v>0</v>
      </c>
      <c r="BS1414">
        <v>2</v>
      </c>
      <c r="BX1414">
        <v>0</v>
      </c>
      <c r="BY1414">
        <v>2.0099999999999998</v>
      </c>
      <c r="BZ1414">
        <v>0</v>
      </c>
      <c r="CA1414">
        <v>15.11</v>
      </c>
      <c r="CB1414">
        <v>0</v>
      </c>
      <c r="CC1414">
        <v>1</v>
      </c>
      <c r="CD1414" s="56">
        <v>42318</v>
      </c>
      <c r="CE1414" s="56">
        <v>42342</v>
      </c>
      <c r="CF1414" s="56">
        <v>42342</v>
      </c>
      <c r="CG1414" s="56">
        <v>42419</v>
      </c>
      <c r="CH1414" s="56"/>
      <c r="CI1414" s="56"/>
      <c r="CJ1414">
        <v>0</v>
      </c>
      <c r="CK1414">
        <v>0</v>
      </c>
      <c r="CL1414">
        <v>0</v>
      </c>
      <c r="CM1414">
        <v>0</v>
      </c>
      <c r="CN1414">
        <v>0</v>
      </c>
      <c r="CO1414">
        <v>0</v>
      </c>
      <c r="CP1414">
        <v>0.95</v>
      </c>
      <c r="CQ1414" t="s">
        <v>1154</v>
      </c>
      <c r="CR1414" t="s">
        <v>1153</v>
      </c>
      <c r="CS1414" t="s">
        <v>1725</v>
      </c>
      <c r="CT1414" t="s">
        <v>1397</v>
      </c>
      <c r="CU1414" t="s">
        <v>1396</v>
      </c>
      <c r="CV1414" t="s">
        <v>5665</v>
      </c>
      <c r="CW1414" t="s">
        <v>1727</v>
      </c>
      <c r="CX1414" t="s">
        <v>853</v>
      </c>
      <c r="DC1414" t="s">
        <v>1387</v>
      </c>
      <c r="DE1414" t="s">
        <v>1728</v>
      </c>
    </row>
    <row r="1415" spans="1:109" x14ac:dyDescent="0.25">
      <c r="A1415" t="s">
        <v>1025</v>
      </c>
      <c r="B1415">
        <v>2</v>
      </c>
      <c r="C1415" s="56">
        <v>42419</v>
      </c>
      <c r="D1415" t="s">
        <v>1153</v>
      </c>
      <c r="E1415" t="s">
        <v>5666</v>
      </c>
      <c r="G1415" t="s">
        <v>5667</v>
      </c>
      <c r="H1415" t="s">
        <v>1144</v>
      </c>
      <c r="I1415" t="s">
        <v>1144</v>
      </c>
      <c r="J1415" t="s">
        <v>1144</v>
      </c>
      <c r="K1415" t="s">
        <v>1144</v>
      </c>
      <c r="L1415">
        <v>13.49</v>
      </c>
      <c r="M1415">
        <v>35.75</v>
      </c>
      <c r="N1415">
        <v>0</v>
      </c>
      <c r="O1415" s="56">
        <v>0</v>
      </c>
      <c r="P1415" s="56">
        <v>0</v>
      </c>
      <c r="Q1415">
        <v>1</v>
      </c>
      <c r="R1415">
        <v>1</v>
      </c>
      <c r="S1415">
        <v>11</v>
      </c>
      <c r="T1415">
        <v>8</v>
      </c>
      <c r="U1415">
        <v>3</v>
      </c>
      <c r="V1415">
        <v>1</v>
      </c>
      <c r="X1415" t="s">
        <v>7755</v>
      </c>
      <c r="AA1415">
        <v>0</v>
      </c>
      <c r="AB1415">
        <v>0</v>
      </c>
      <c r="AC1415">
        <v>0</v>
      </c>
      <c r="AD1415">
        <v>0</v>
      </c>
      <c r="AE1415">
        <v>0</v>
      </c>
      <c r="AF1415">
        <v>0</v>
      </c>
      <c r="AG1415">
        <v>0</v>
      </c>
      <c r="AJ1415" s="56"/>
      <c r="AK1415" s="56"/>
      <c r="AL1415" s="56"/>
      <c r="AP1415" t="s">
        <v>1155</v>
      </c>
      <c r="AS1415" t="s">
        <v>1152</v>
      </c>
      <c r="AT1415">
        <v>1</v>
      </c>
      <c r="AV1415">
        <v>3</v>
      </c>
      <c r="AW1415">
        <v>2</v>
      </c>
      <c r="AX1415">
        <v>1</v>
      </c>
      <c r="AY1415" t="s">
        <v>1147</v>
      </c>
      <c r="AZ1415" t="s">
        <v>1147</v>
      </c>
      <c r="BA1415">
        <v>3</v>
      </c>
      <c r="BD1415">
        <v>1000000000</v>
      </c>
      <c r="BE1415">
        <v>6</v>
      </c>
      <c r="BF1415">
        <v>-1</v>
      </c>
      <c r="BG1415">
        <v>0</v>
      </c>
      <c r="BH1415">
        <v>0</v>
      </c>
      <c r="BI1415">
        <v>0</v>
      </c>
      <c r="BJ1415">
        <v>0</v>
      </c>
      <c r="BK1415">
        <v>0</v>
      </c>
      <c r="BL1415">
        <v>0</v>
      </c>
      <c r="BM1415">
        <v>6</v>
      </c>
      <c r="BN1415">
        <v>-1</v>
      </c>
      <c r="BO1415">
        <v>0</v>
      </c>
      <c r="BP1415">
        <v>0</v>
      </c>
      <c r="BR1415">
        <v>0</v>
      </c>
      <c r="BS1415">
        <v>1</v>
      </c>
      <c r="BX1415">
        <v>0</v>
      </c>
      <c r="BY1415">
        <v>40.47</v>
      </c>
      <c r="BZ1415">
        <v>0</v>
      </c>
      <c r="CA1415">
        <v>7.2</v>
      </c>
      <c r="CB1415">
        <v>0</v>
      </c>
      <c r="CC1415">
        <v>1</v>
      </c>
      <c r="CD1415" s="56">
        <v>42095</v>
      </c>
      <c r="CE1415" s="56">
        <v>42342</v>
      </c>
      <c r="CF1415" s="56">
        <v>42342</v>
      </c>
      <c r="CG1415" s="56">
        <v>42419</v>
      </c>
      <c r="CH1415" s="56"/>
      <c r="CI1415" s="56"/>
      <c r="CJ1415">
        <v>0</v>
      </c>
      <c r="CK1415">
        <v>0</v>
      </c>
      <c r="CL1415">
        <v>0</v>
      </c>
      <c r="CM1415">
        <v>0</v>
      </c>
      <c r="CN1415">
        <v>0</v>
      </c>
      <c r="CO1415">
        <v>0</v>
      </c>
      <c r="CP1415">
        <v>0.96</v>
      </c>
      <c r="CQ1415" t="s">
        <v>1154</v>
      </c>
      <c r="CR1415" t="s">
        <v>1153</v>
      </c>
      <c r="CS1415" t="s">
        <v>1748</v>
      </c>
      <c r="CT1415" t="s">
        <v>1397</v>
      </c>
      <c r="CU1415" t="s">
        <v>1396</v>
      </c>
      <c r="CV1415" t="s">
        <v>5668</v>
      </c>
      <c r="CW1415" t="s">
        <v>1727</v>
      </c>
      <c r="CX1415" t="s">
        <v>853</v>
      </c>
      <c r="DC1415" t="s">
        <v>1387</v>
      </c>
      <c r="DE1415" t="s">
        <v>1392</v>
      </c>
    </row>
    <row r="1416" spans="1:109" x14ac:dyDescent="0.25">
      <c r="A1416" t="s">
        <v>1025</v>
      </c>
      <c r="B1416">
        <v>1</v>
      </c>
      <c r="C1416" s="56">
        <v>42419</v>
      </c>
      <c r="D1416" t="s">
        <v>1153</v>
      </c>
      <c r="E1416" t="s">
        <v>1667</v>
      </c>
      <c r="G1416" t="s">
        <v>5669</v>
      </c>
      <c r="H1416" t="s">
        <v>1144</v>
      </c>
      <c r="I1416" t="s">
        <v>1144</v>
      </c>
      <c r="J1416" t="s">
        <v>1144</v>
      </c>
      <c r="K1416" t="s">
        <v>1144</v>
      </c>
      <c r="L1416">
        <v>7.14</v>
      </c>
      <c r="M1416">
        <v>25.5</v>
      </c>
      <c r="N1416">
        <v>0</v>
      </c>
      <c r="O1416" s="56">
        <v>0</v>
      </c>
      <c r="P1416" s="56">
        <v>0</v>
      </c>
      <c r="Q1416">
        <v>1</v>
      </c>
      <c r="R1416">
        <v>1</v>
      </c>
      <c r="S1416">
        <v>11</v>
      </c>
      <c r="T1416">
        <v>8</v>
      </c>
      <c r="U1416">
        <v>3</v>
      </c>
      <c r="V1416">
        <v>1</v>
      </c>
      <c r="W1416" t="s">
        <v>1394</v>
      </c>
      <c r="X1416" t="s">
        <v>7759</v>
      </c>
      <c r="AA1416">
        <v>0</v>
      </c>
      <c r="AB1416">
        <v>0</v>
      </c>
      <c r="AC1416">
        <v>0</v>
      </c>
      <c r="AD1416">
        <v>0</v>
      </c>
      <c r="AE1416">
        <v>0</v>
      </c>
      <c r="AF1416">
        <v>0</v>
      </c>
      <c r="AG1416">
        <v>0</v>
      </c>
      <c r="AJ1416" s="56"/>
      <c r="AK1416" s="56"/>
      <c r="AL1416" s="56"/>
      <c r="AP1416" t="s">
        <v>1155</v>
      </c>
      <c r="AR1416">
        <v>5</v>
      </c>
      <c r="AS1416" t="s">
        <v>1152</v>
      </c>
      <c r="AT1416">
        <v>1</v>
      </c>
      <c r="AV1416">
        <v>22</v>
      </c>
      <c r="AW1416">
        <v>15</v>
      </c>
      <c r="AX1416">
        <v>7</v>
      </c>
      <c r="AY1416" t="s">
        <v>1146</v>
      </c>
      <c r="AZ1416" t="s">
        <v>1145</v>
      </c>
      <c r="BA1416">
        <v>16</v>
      </c>
      <c r="BD1416">
        <v>1000000000</v>
      </c>
      <c r="BE1416">
        <v>4</v>
      </c>
      <c r="BF1416">
        <v>0.82</v>
      </c>
      <c r="BG1416">
        <v>0</v>
      </c>
      <c r="BH1416">
        <v>0</v>
      </c>
      <c r="BI1416">
        <v>0</v>
      </c>
      <c r="BJ1416">
        <v>0</v>
      </c>
      <c r="BK1416">
        <v>0</v>
      </c>
      <c r="BL1416">
        <v>5</v>
      </c>
      <c r="BM1416">
        <v>9</v>
      </c>
      <c r="BN1416">
        <v>0.59</v>
      </c>
      <c r="BO1416">
        <v>0</v>
      </c>
      <c r="BP1416">
        <v>0</v>
      </c>
      <c r="BR1416">
        <v>15</v>
      </c>
      <c r="BS1416">
        <v>6</v>
      </c>
      <c r="BX1416">
        <v>55.08</v>
      </c>
      <c r="BY1416">
        <v>0</v>
      </c>
      <c r="BZ1416">
        <v>0</v>
      </c>
      <c r="CA1416">
        <v>11.22</v>
      </c>
      <c r="CB1416">
        <v>0</v>
      </c>
      <c r="CC1416">
        <v>1</v>
      </c>
      <c r="CD1416" s="56">
        <v>42416</v>
      </c>
      <c r="CE1416" s="56">
        <v>42416</v>
      </c>
      <c r="CF1416" s="56">
        <v>42416</v>
      </c>
      <c r="CG1416" s="56">
        <v>42493</v>
      </c>
      <c r="CH1416" s="56"/>
      <c r="CI1416" s="56"/>
      <c r="CJ1416">
        <v>0</v>
      </c>
      <c r="CK1416">
        <v>0</v>
      </c>
      <c r="CL1416">
        <v>0</v>
      </c>
      <c r="CM1416">
        <v>7.0000000000000007E-2</v>
      </c>
      <c r="CN1416">
        <v>0</v>
      </c>
      <c r="CO1416">
        <v>0</v>
      </c>
      <c r="CP1416">
        <v>0</v>
      </c>
      <c r="CQ1416" t="s">
        <v>1154</v>
      </c>
      <c r="CR1416" t="s">
        <v>1153</v>
      </c>
      <c r="CS1416" t="s">
        <v>1725</v>
      </c>
      <c r="CT1416" t="s">
        <v>1397</v>
      </c>
      <c r="CU1416" t="s">
        <v>1396</v>
      </c>
      <c r="CV1416" t="s">
        <v>5670</v>
      </c>
      <c r="CW1416" t="s">
        <v>1727</v>
      </c>
      <c r="CX1416" t="s">
        <v>853</v>
      </c>
      <c r="DC1416" t="s">
        <v>1387</v>
      </c>
      <c r="DE1416" t="s">
        <v>1728</v>
      </c>
    </row>
    <row r="1417" spans="1:109" x14ac:dyDescent="0.25">
      <c r="A1417" t="s">
        <v>1025</v>
      </c>
      <c r="B1417">
        <v>6</v>
      </c>
      <c r="C1417" s="56">
        <v>42419</v>
      </c>
      <c r="D1417" t="s">
        <v>1153</v>
      </c>
      <c r="E1417" t="s">
        <v>1668</v>
      </c>
      <c r="G1417" t="s">
        <v>5671</v>
      </c>
      <c r="H1417" t="s">
        <v>1144</v>
      </c>
      <c r="I1417" t="s">
        <v>1144</v>
      </c>
      <c r="J1417" t="s">
        <v>1144</v>
      </c>
      <c r="K1417" t="s">
        <v>1144</v>
      </c>
      <c r="L1417">
        <v>34.47</v>
      </c>
      <c r="M1417">
        <v>87.25</v>
      </c>
      <c r="N1417">
        <v>0</v>
      </c>
      <c r="O1417" s="56">
        <v>0</v>
      </c>
      <c r="P1417" s="56">
        <v>0</v>
      </c>
      <c r="Q1417">
        <v>1</v>
      </c>
      <c r="R1417">
        <v>1</v>
      </c>
      <c r="S1417">
        <v>11</v>
      </c>
      <c r="T1417">
        <v>8</v>
      </c>
      <c r="U1417">
        <v>3</v>
      </c>
      <c r="V1417">
        <v>1</v>
      </c>
      <c r="W1417" t="s">
        <v>1156</v>
      </c>
      <c r="X1417" t="s">
        <v>7767</v>
      </c>
      <c r="Y1417">
        <v>80</v>
      </c>
      <c r="AA1417">
        <v>0</v>
      </c>
      <c r="AB1417">
        <v>0</v>
      </c>
      <c r="AC1417">
        <v>0</v>
      </c>
      <c r="AD1417">
        <v>0</v>
      </c>
      <c r="AE1417">
        <v>0</v>
      </c>
      <c r="AF1417">
        <v>2</v>
      </c>
      <c r="AG1417">
        <v>0</v>
      </c>
      <c r="AJ1417" s="56"/>
      <c r="AK1417" s="56"/>
      <c r="AL1417" s="56"/>
      <c r="AP1417" t="s">
        <v>1155</v>
      </c>
      <c r="AS1417" t="s">
        <v>1152</v>
      </c>
      <c r="AT1417">
        <v>1</v>
      </c>
      <c r="AV1417">
        <v>60</v>
      </c>
      <c r="AW1417">
        <v>40</v>
      </c>
      <c r="AX1417">
        <v>20</v>
      </c>
      <c r="AY1417" t="s">
        <v>1145</v>
      </c>
      <c r="AZ1417" t="s">
        <v>1145</v>
      </c>
      <c r="BA1417">
        <v>28</v>
      </c>
      <c r="BD1417">
        <v>1000000000</v>
      </c>
      <c r="BE1417">
        <v>22</v>
      </c>
      <c r="BF1417">
        <v>0.63</v>
      </c>
      <c r="BG1417">
        <v>0</v>
      </c>
      <c r="BH1417">
        <v>0</v>
      </c>
      <c r="BI1417">
        <v>0</v>
      </c>
      <c r="BJ1417">
        <v>0</v>
      </c>
      <c r="BK1417">
        <v>0</v>
      </c>
      <c r="BL1417">
        <v>12</v>
      </c>
      <c r="BM1417">
        <v>34</v>
      </c>
      <c r="BN1417">
        <v>0.43</v>
      </c>
      <c r="BO1417">
        <v>0</v>
      </c>
      <c r="BP1417">
        <v>0</v>
      </c>
      <c r="BR1417">
        <v>26</v>
      </c>
      <c r="BS1417">
        <v>16</v>
      </c>
      <c r="BX1417">
        <v>0</v>
      </c>
      <c r="BY1417">
        <v>0</v>
      </c>
      <c r="BZ1417">
        <v>0</v>
      </c>
      <c r="CA1417">
        <v>6.68</v>
      </c>
      <c r="CB1417">
        <v>0</v>
      </c>
      <c r="CC1417">
        <v>1</v>
      </c>
      <c r="CD1417" s="56">
        <v>42174</v>
      </c>
      <c r="CE1417" s="56">
        <v>42342</v>
      </c>
      <c r="CF1417" s="56">
        <v>42342</v>
      </c>
      <c r="CG1417" s="56">
        <v>42419</v>
      </c>
      <c r="CH1417" s="56"/>
      <c r="CI1417" s="56"/>
      <c r="CJ1417">
        <v>0.26</v>
      </c>
      <c r="CK1417">
        <v>40</v>
      </c>
      <c r="CL1417">
        <v>0.03</v>
      </c>
      <c r="CM1417">
        <v>0</v>
      </c>
      <c r="CN1417">
        <v>0.28999999999999998</v>
      </c>
      <c r="CO1417">
        <v>0.66</v>
      </c>
      <c r="CP1417">
        <v>0</v>
      </c>
      <c r="CQ1417" t="s">
        <v>1154</v>
      </c>
      <c r="CR1417" t="s">
        <v>1153</v>
      </c>
      <c r="CS1417" t="s">
        <v>1395</v>
      </c>
      <c r="CT1417" t="s">
        <v>1397</v>
      </c>
      <c r="CU1417" t="s">
        <v>1396</v>
      </c>
      <c r="CV1417" t="s">
        <v>5672</v>
      </c>
      <c r="CW1417" t="s">
        <v>1391</v>
      </c>
      <c r="CX1417" t="s">
        <v>853</v>
      </c>
      <c r="DC1417" t="s">
        <v>1389</v>
      </c>
      <c r="DE1417" t="s">
        <v>1728</v>
      </c>
    </row>
    <row r="1418" spans="1:109" x14ac:dyDescent="0.25">
      <c r="A1418" t="s">
        <v>1025</v>
      </c>
      <c r="B1418">
        <v>2</v>
      </c>
      <c r="C1418" s="56">
        <v>42419</v>
      </c>
      <c r="D1418" t="s">
        <v>1153</v>
      </c>
      <c r="E1418" t="s">
        <v>5673</v>
      </c>
      <c r="G1418" t="s">
        <v>5674</v>
      </c>
      <c r="H1418" t="s">
        <v>1144</v>
      </c>
      <c r="I1418" t="s">
        <v>1144</v>
      </c>
      <c r="J1418" t="s">
        <v>1144</v>
      </c>
      <c r="K1418" t="s">
        <v>1144</v>
      </c>
      <c r="L1418">
        <v>1.93</v>
      </c>
      <c r="M1418">
        <v>3.32</v>
      </c>
      <c r="N1418">
        <v>0</v>
      </c>
      <c r="O1418" s="56">
        <v>0</v>
      </c>
      <c r="P1418" s="56">
        <v>0</v>
      </c>
      <c r="Q1418">
        <v>1</v>
      </c>
      <c r="R1418">
        <v>1</v>
      </c>
      <c r="S1418">
        <v>11</v>
      </c>
      <c r="T1418">
        <v>8</v>
      </c>
      <c r="U1418">
        <v>3</v>
      </c>
      <c r="V1418">
        <v>1</v>
      </c>
      <c r="X1418" t="s">
        <v>7757</v>
      </c>
      <c r="AA1418">
        <v>0</v>
      </c>
      <c r="AB1418">
        <v>0</v>
      </c>
      <c r="AC1418">
        <v>0</v>
      </c>
      <c r="AD1418">
        <v>0</v>
      </c>
      <c r="AE1418">
        <v>0</v>
      </c>
      <c r="AF1418">
        <v>0</v>
      </c>
      <c r="AG1418">
        <v>0</v>
      </c>
      <c r="AJ1418" s="56"/>
      <c r="AK1418" s="56"/>
      <c r="AL1418" s="56"/>
      <c r="AP1418" t="s">
        <v>1155</v>
      </c>
      <c r="AR1418">
        <v>2</v>
      </c>
      <c r="AS1418" t="s">
        <v>1152</v>
      </c>
      <c r="AT1418">
        <v>1</v>
      </c>
      <c r="AV1418">
        <v>3</v>
      </c>
      <c r="AW1418">
        <v>2</v>
      </c>
      <c r="AX1418">
        <v>1</v>
      </c>
      <c r="AY1418" t="s">
        <v>1147</v>
      </c>
      <c r="AZ1418" t="s">
        <v>1147</v>
      </c>
      <c r="BA1418">
        <v>5</v>
      </c>
      <c r="BD1418">
        <v>1000000000</v>
      </c>
      <c r="BE1418">
        <v>5</v>
      </c>
      <c r="BF1418">
        <v>-0.67</v>
      </c>
      <c r="BG1418">
        <v>0</v>
      </c>
      <c r="BH1418">
        <v>0</v>
      </c>
      <c r="BI1418">
        <v>0</v>
      </c>
      <c r="BJ1418">
        <v>0</v>
      </c>
      <c r="BK1418">
        <v>0</v>
      </c>
      <c r="BL1418">
        <v>0</v>
      </c>
      <c r="BM1418">
        <v>5</v>
      </c>
      <c r="BN1418">
        <v>-0.67</v>
      </c>
      <c r="BO1418">
        <v>0</v>
      </c>
      <c r="BP1418">
        <v>0</v>
      </c>
      <c r="BR1418">
        <v>0</v>
      </c>
      <c r="BS1418">
        <v>1</v>
      </c>
      <c r="BX1418">
        <v>0</v>
      </c>
      <c r="BY1418">
        <v>3.86</v>
      </c>
      <c r="BZ1418">
        <v>0</v>
      </c>
      <c r="CA1418">
        <v>3.14</v>
      </c>
      <c r="CB1418">
        <v>0</v>
      </c>
      <c r="CC1418">
        <v>1</v>
      </c>
      <c r="CD1418" s="56">
        <v>42341</v>
      </c>
      <c r="CE1418" s="56">
        <v>42342</v>
      </c>
      <c r="CF1418" s="56">
        <v>42342</v>
      </c>
      <c r="CG1418" s="56">
        <v>42419</v>
      </c>
      <c r="CH1418" s="56"/>
      <c r="CI1418" s="56"/>
      <c r="CJ1418">
        <v>0</v>
      </c>
      <c r="CK1418">
        <v>0</v>
      </c>
      <c r="CL1418">
        <v>0</v>
      </c>
      <c r="CM1418">
        <v>0</v>
      </c>
      <c r="CN1418">
        <v>0</v>
      </c>
      <c r="CO1418">
        <v>0</v>
      </c>
      <c r="CP1418">
        <v>0.96</v>
      </c>
      <c r="CQ1418" t="s">
        <v>1154</v>
      </c>
      <c r="CR1418" t="s">
        <v>1153</v>
      </c>
      <c r="CS1418" t="s">
        <v>1748</v>
      </c>
      <c r="CT1418" t="s">
        <v>1397</v>
      </c>
      <c r="CU1418" t="s">
        <v>1396</v>
      </c>
      <c r="CV1418" t="s">
        <v>5675</v>
      </c>
      <c r="CW1418" t="s">
        <v>2121</v>
      </c>
      <c r="CX1418" t="s">
        <v>853</v>
      </c>
      <c r="DC1418" t="s">
        <v>1387</v>
      </c>
      <c r="DE1418" t="s">
        <v>1392</v>
      </c>
    </row>
    <row r="1419" spans="1:109" x14ac:dyDescent="0.25">
      <c r="A1419" t="s">
        <v>1025</v>
      </c>
      <c r="B1419">
        <v>1</v>
      </c>
      <c r="C1419" s="56">
        <v>42419</v>
      </c>
      <c r="D1419" t="s">
        <v>1153</v>
      </c>
      <c r="E1419" t="s">
        <v>5676</v>
      </c>
      <c r="G1419" t="s">
        <v>5677</v>
      </c>
      <c r="H1419" t="s">
        <v>1144</v>
      </c>
      <c r="I1419" t="s">
        <v>1144</v>
      </c>
      <c r="J1419" t="s">
        <v>1144</v>
      </c>
      <c r="K1419" t="s">
        <v>1144</v>
      </c>
      <c r="L1419">
        <v>5.03</v>
      </c>
      <c r="M1419">
        <v>12.94</v>
      </c>
      <c r="N1419">
        <v>0</v>
      </c>
      <c r="O1419" s="56">
        <v>0</v>
      </c>
      <c r="P1419" s="56">
        <v>0</v>
      </c>
      <c r="Q1419">
        <v>1</v>
      </c>
      <c r="R1419">
        <v>1</v>
      </c>
      <c r="S1419">
        <v>11</v>
      </c>
      <c r="T1419">
        <v>8</v>
      </c>
      <c r="U1419">
        <v>3</v>
      </c>
      <c r="V1419">
        <v>1</v>
      </c>
      <c r="X1419" t="s">
        <v>7756</v>
      </c>
      <c r="AA1419">
        <v>0</v>
      </c>
      <c r="AB1419">
        <v>0</v>
      </c>
      <c r="AC1419">
        <v>0</v>
      </c>
      <c r="AD1419">
        <v>0</v>
      </c>
      <c r="AE1419">
        <v>0</v>
      </c>
      <c r="AF1419">
        <v>19</v>
      </c>
      <c r="AG1419">
        <v>0</v>
      </c>
      <c r="AJ1419" s="56"/>
      <c r="AK1419" s="56"/>
      <c r="AL1419" s="56"/>
      <c r="AM1419">
        <v>2</v>
      </c>
      <c r="AP1419" t="s">
        <v>1155</v>
      </c>
      <c r="AR1419">
        <v>2</v>
      </c>
      <c r="AS1419" t="s">
        <v>1152</v>
      </c>
      <c r="AT1419">
        <v>1</v>
      </c>
      <c r="AV1419">
        <v>10</v>
      </c>
      <c r="AW1419">
        <v>7</v>
      </c>
      <c r="AX1419">
        <v>3</v>
      </c>
      <c r="AY1419" t="s">
        <v>1147</v>
      </c>
      <c r="AZ1419" t="s">
        <v>1147</v>
      </c>
      <c r="BA1419">
        <v>8</v>
      </c>
      <c r="BD1419">
        <v>1000000000</v>
      </c>
      <c r="BE1419">
        <v>11</v>
      </c>
      <c r="BF1419">
        <v>-0.1</v>
      </c>
      <c r="BG1419">
        <v>0</v>
      </c>
      <c r="BH1419">
        <v>0</v>
      </c>
      <c r="BI1419">
        <v>0</v>
      </c>
      <c r="BJ1419">
        <v>0</v>
      </c>
      <c r="BK1419">
        <v>0</v>
      </c>
      <c r="BL1419">
        <v>0</v>
      </c>
      <c r="BM1419">
        <v>11</v>
      </c>
      <c r="BN1419">
        <v>-0.1</v>
      </c>
      <c r="BO1419">
        <v>0</v>
      </c>
      <c r="BP1419">
        <v>0</v>
      </c>
      <c r="BR1419">
        <v>0</v>
      </c>
      <c r="BS1419">
        <v>3</v>
      </c>
      <c r="BT1419">
        <v>3</v>
      </c>
      <c r="BX1419">
        <v>0</v>
      </c>
      <c r="BY1419">
        <v>5.03</v>
      </c>
      <c r="BZ1419">
        <v>0</v>
      </c>
      <c r="CA1419">
        <v>6.86</v>
      </c>
      <c r="CB1419">
        <v>0</v>
      </c>
      <c r="CC1419">
        <v>1</v>
      </c>
      <c r="CD1419" s="56">
        <v>42318</v>
      </c>
      <c r="CE1419" s="56">
        <v>42342</v>
      </c>
      <c r="CF1419" s="56">
        <v>42342</v>
      </c>
      <c r="CG1419" s="56">
        <v>42419</v>
      </c>
      <c r="CH1419" s="56"/>
      <c r="CI1419" s="56"/>
      <c r="CJ1419">
        <v>0.16</v>
      </c>
      <c r="CK1419">
        <v>0</v>
      </c>
      <c r="CL1419">
        <v>0</v>
      </c>
      <c r="CM1419">
        <v>0</v>
      </c>
      <c r="CN1419">
        <v>0</v>
      </c>
      <c r="CO1419">
        <v>0.53</v>
      </c>
      <c r="CP1419">
        <v>0.42</v>
      </c>
      <c r="CQ1419" t="s">
        <v>1154</v>
      </c>
      <c r="CR1419" t="s">
        <v>1153</v>
      </c>
      <c r="CS1419" t="s">
        <v>1725</v>
      </c>
      <c r="CT1419" t="s">
        <v>1397</v>
      </c>
      <c r="CU1419" t="s">
        <v>1396</v>
      </c>
      <c r="CV1419" t="s">
        <v>5678</v>
      </c>
      <c r="CW1419" t="s">
        <v>1727</v>
      </c>
      <c r="CX1419" t="s">
        <v>853</v>
      </c>
      <c r="DC1419" t="s">
        <v>1387</v>
      </c>
      <c r="DE1419" t="s">
        <v>1728</v>
      </c>
    </row>
    <row r="1420" spans="1:109" x14ac:dyDescent="0.25">
      <c r="A1420" t="s">
        <v>1025</v>
      </c>
      <c r="B1420">
        <v>2</v>
      </c>
      <c r="C1420" s="56">
        <v>42419</v>
      </c>
      <c r="D1420" t="s">
        <v>1153</v>
      </c>
      <c r="E1420" t="s">
        <v>5679</v>
      </c>
      <c r="G1420" t="s">
        <v>5680</v>
      </c>
      <c r="H1420" t="s">
        <v>1144</v>
      </c>
      <c r="I1420" t="s">
        <v>1144</v>
      </c>
      <c r="J1420" t="s">
        <v>1144</v>
      </c>
      <c r="K1420" t="s">
        <v>1144</v>
      </c>
      <c r="L1420">
        <v>4.25</v>
      </c>
      <c r="M1420">
        <v>14.29</v>
      </c>
      <c r="N1420">
        <v>0</v>
      </c>
      <c r="O1420" s="56">
        <v>0</v>
      </c>
      <c r="P1420" s="56">
        <v>0</v>
      </c>
      <c r="Q1420">
        <v>1</v>
      </c>
      <c r="R1420">
        <v>1</v>
      </c>
      <c r="S1420">
        <v>11</v>
      </c>
      <c r="T1420">
        <v>8</v>
      </c>
      <c r="U1420">
        <v>3</v>
      </c>
      <c r="V1420">
        <v>1</v>
      </c>
      <c r="X1420" t="s">
        <v>7755</v>
      </c>
      <c r="AA1420">
        <v>0</v>
      </c>
      <c r="AB1420">
        <v>0</v>
      </c>
      <c r="AC1420">
        <v>0</v>
      </c>
      <c r="AD1420">
        <v>0</v>
      </c>
      <c r="AE1420">
        <v>0</v>
      </c>
      <c r="AF1420">
        <v>0</v>
      </c>
      <c r="AG1420">
        <v>0</v>
      </c>
      <c r="AJ1420" s="56"/>
      <c r="AK1420" s="56"/>
      <c r="AL1420" s="56"/>
      <c r="AP1420" t="s">
        <v>1155</v>
      </c>
      <c r="AS1420" t="s">
        <v>1152</v>
      </c>
      <c r="AT1420">
        <v>1</v>
      </c>
      <c r="AV1420">
        <v>2</v>
      </c>
      <c r="AW1420">
        <v>2</v>
      </c>
      <c r="AX1420">
        <v>1</v>
      </c>
      <c r="AY1420" t="s">
        <v>1147</v>
      </c>
      <c r="AZ1420" t="s">
        <v>1147</v>
      </c>
      <c r="BA1420">
        <v>2</v>
      </c>
      <c r="BD1420">
        <v>1000000000</v>
      </c>
      <c r="BE1420">
        <v>4</v>
      </c>
      <c r="BF1420">
        <v>-1</v>
      </c>
      <c r="BG1420">
        <v>0</v>
      </c>
      <c r="BH1420">
        <v>0</v>
      </c>
      <c r="BI1420">
        <v>0</v>
      </c>
      <c r="BJ1420">
        <v>0</v>
      </c>
      <c r="BK1420">
        <v>0</v>
      </c>
      <c r="BL1420">
        <v>0</v>
      </c>
      <c r="BM1420">
        <v>4</v>
      </c>
      <c r="BN1420">
        <v>-1</v>
      </c>
      <c r="BO1420">
        <v>0</v>
      </c>
      <c r="BP1420">
        <v>0</v>
      </c>
      <c r="BR1420">
        <v>0</v>
      </c>
      <c r="BS1420">
        <v>1</v>
      </c>
      <c r="BX1420">
        <v>0</v>
      </c>
      <c r="BY1420">
        <v>8.5</v>
      </c>
      <c r="BZ1420">
        <v>0</v>
      </c>
      <c r="CA1420">
        <v>10.31</v>
      </c>
      <c r="CB1420">
        <v>0</v>
      </c>
      <c r="CC1420">
        <v>1</v>
      </c>
      <c r="CD1420" s="56">
        <v>42095</v>
      </c>
      <c r="CE1420" s="56">
        <v>42342</v>
      </c>
      <c r="CF1420" s="56">
        <v>42342</v>
      </c>
      <c r="CG1420" s="56">
        <v>42419</v>
      </c>
      <c r="CH1420" s="56"/>
      <c r="CI1420" s="56"/>
      <c r="CJ1420">
        <v>0</v>
      </c>
      <c r="CK1420">
        <v>0</v>
      </c>
      <c r="CL1420">
        <v>0</v>
      </c>
      <c r="CM1420">
        <v>0</v>
      </c>
      <c r="CN1420">
        <v>0</v>
      </c>
      <c r="CO1420">
        <v>0</v>
      </c>
      <c r="CP1420">
        <v>0.96</v>
      </c>
      <c r="CQ1420" t="s">
        <v>1154</v>
      </c>
      <c r="CR1420" t="s">
        <v>1153</v>
      </c>
      <c r="CS1420" t="s">
        <v>1748</v>
      </c>
      <c r="CT1420" t="s">
        <v>1397</v>
      </c>
      <c r="CU1420" t="s">
        <v>1396</v>
      </c>
      <c r="CV1420" t="s">
        <v>5681</v>
      </c>
      <c r="CW1420" t="s">
        <v>1727</v>
      </c>
      <c r="CX1420" t="s">
        <v>853</v>
      </c>
      <c r="DC1420" t="s">
        <v>1387</v>
      </c>
      <c r="DE1420" t="s">
        <v>1392</v>
      </c>
    </row>
    <row r="1421" spans="1:109" x14ac:dyDescent="0.25">
      <c r="A1421" t="s">
        <v>1025</v>
      </c>
      <c r="B1421">
        <v>2</v>
      </c>
      <c r="C1421" s="56">
        <v>42419</v>
      </c>
      <c r="D1421" t="s">
        <v>1153</v>
      </c>
      <c r="E1421" t="s">
        <v>5682</v>
      </c>
      <c r="G1421" t="s">
        <v>5683</v>
      </c>
      <c r="H1421" t="s">
        <v>1144</v>
      </c>
      <c r="I1421" t="s">
        <v>1144</v>
      </c>
      <c r="J1421" t="s">
        <v>1144</v>
      </c>
      <c r="K1421" t="s">
        <v>1144</v>
      </c>
      <c r="L1421">
        <v>14.7</v>
      </c>
      <c r="M1421">
        <v>35</v>
      </c>
      <c r="N1421">
        <v>0</v>
      </c>
      <c r="O1421" s="56">
        <v>0</v>
      </c>
      <c r="P1421" s="56">
        <v>0</v>
      </c>
      <c r="Q1421">
        <v>1</v>
      </c>
      <c r="R1421">
        <v>1</v>
      </c>
      <c r="S1421">
        <v>11</v>
      </c>
      <c r="T1421">
        <v>8</v>
      </c>
      <c r="U1421">
        <v>3</v>
      </c>
      <c r="V1421">
        <v>1</v>
      </c>
      <c r="X1421" t="s">
        <v>7757</v>
      </c>
      <c r="AA1421">
        <v>0</v>
      </c>
      <c r="AB1421">
        <v>0</v>
      </c>
      <c r="AC1421">
        <v>0</v>
      </c>
      <c r="AD1421">
        <v>0</v>
      </c>
      <c r="AE1421">
        <v>0</v>
      </c>
      <c r="AF1421">
        <v>0</v>
      </c>
      <c r="AG1421">
        <v>0</v>
      </c>
      <c r="AJ1421" s="56"/>
      <c r="AK1421" s="56"/>
      <c r="AL1421" s="56"/>
      <c r="AP1421" t="s">
        <v>1155</v>
      </c>
      <c r="AR1421">
        <v>5</v>
      </c>
      <c r="AS1421" t="s">
        <v>1152</v>
      </c>
      <c r="AT1421">
        <v>1</v>
      </c>
      <c r="AV1421">
        <v>14</v>
      </c>
      <c r="AW1421">
        <v>9</v>
      </c>
      <c r="AX1421">
        <v>5</v>
      </c>
      <c r="AY1421" t="s">
        <v>1147</v>
      </c>
      <c r="AZ1421" t="s">
        <v>1147</v>
      </c>
      <c r="BA1421">
        <v>20</v>
      </c>
      <c r="BD1421">
        <v>1000000000</v>
      </c>
      <c r="BE1421">
        <v>22</v>
      </c>
      <c r="BF1421">
        <v>-0.56999999999999995</v>
      </c>
      <c r="BG1421">
        <v>0</v>
      </c>
      <c r="BH1421">
        <v>0</v>
      </c>
      <c r="BI1421">
        <v>0</v>
      </c>
      <c r="BJ1421">
        <v>0</v>
      </c>
      <c r="BK1421">
        <v>0</v>
      </c>
      <c r="BL1421">
        <v>0</v>
      </c>
      <c r="BM1421">
        <v>22</v>
      </c>
      <c r="BN1421">
        <v>-0.56999999999999995</v>
      </c>
      <c r="BO1421">
        <v>0</v>
      </c>
      <c r="BP1421">
        <v>0</v>
      </c>
      <c r="BR1421">
        <v>0</v>
      </c>
      <c r="BS1421">
        <v>4</v>
      </c>
      <c r="BT1421">
        <v>0</v>
      </c>
      <c r="BX1421">
        <v>0</v>
      </c>
      <c r="BY1421">
        <v>117.6</v>
      </c>
      <c r="BZ1421">
        <v>0</v>
      </c>
      <c r="CA1421">
        <v>6.03</v>
      </c>
      <c r="CB1421">
        <v>0</v>
      </c>
      <c r="CC1421">
        <v>1</v>
      </c>
      <c r="CD1421" s="56">
        <v>42341</v>
      </c>
      <c r="CE1421" s="56">
        <v>42342</v>
      </c>
      <c r="CF1421" s="56">
        <v>42342</v>
      </c>
      <c r="CG1421" s="56">
        <v>42419</v>
      </c>
      <c r="CH1421" s="56"/>
      <c r="CI1421" s="56"/>
      <c r="CJ1421">
        <v>0.08</v>
      </c>
      <c r="CK1421">
        <v>0</v>
      </c>
      <c r="CL1421">
        <v>0</v>
      </c>
      <c r="CM1421">
        <v>0</v>
      </c>
      <c r="CN1421">
        <v>0</v>
      </c>
      <c r="CO1421">
        <v>0</v>
      </c>
      <c r="CP1421">
        <v>0.96</v>
      </c>
      <c r="CQ1421" t="s">
        <v>1154</v>
      </c>
      <c r="CR1421" t="s">
        <v>1153</v>
      </c>
      <c r="CS1421" t="s">
        <v>1748</v>
      </c>
      <c r="CT1421" t="s">
        <v>1397</v>
      </c>
      <c r="CU1421" t="s">
        <v>1396</v>
      </c>
      <c r="CV1421" t="s">
        <v>5684</v>
      </c>
      <c r="CW1421" t="s">
        <v>1727</v>
      </c>
      <c r="CX1421" t="s">
        <v>853</v>
      </c>
      <c r="DC1421" t="s">
        <v>1387</v>
      </c>
      <c r="DE1421" t="s">
        <v>1392</v>
      </c>
    </row>
    <row r="1422" spans="1:109" x14ac:dyDescent="0.25">
      <c r="A1422" t="s">
        <v>1025</v>
      </c>
      <c r="B1422">
        <v>2</v>
      </c>
      <c r="C1422" s="56">
        <v>42419</v>
      </c>
      <c r="D1422" t="s">
        <v>1153</v>
      </c>
      <c r="E1422" t="s">
        <v>5685</v>
      </c>
      <c r="G1422" t="s">
        <v>873</v>
      </c>
      <c r="H1422" t="s">
        <v>1144</v>
      </c>
      <c r="I1422" t="s">
        <v>1144</v>
      </c>
      <c r="J1422" t="s">
        <v>1144</v>
      </c>
      <c r="K1422" t="s">
        <v>1144</v>
      </c>
      <c r="L1422">
        <v>14.78</v>
      </c>
      <c r="M1422">
        <v>38.31</v>
      </c>
      <c r="N1422">
        <v>0</v>
      </c>
      <c r="O1422" s="56">
        <v>0</v>
      </c>
      <c r="P1422" s="56">
        <v>0</v>
      </c>
      <c r="Q1422">
        <v>1</v>
      </c>
      <c r="R1422">
        <v>1</v>
      </c>
      <c r="S1422">
        <v>11</v>
      </c>
      <c r="T1422">
        <v>8</v>
      </c>
      <c r="U1422">
        <v>3</v>
      </c>
      <c r="V1422">
        <v>1</v>
      </c>
      <c r="X1422" t="s">
        <v>7755</v>
      </c>
      <c r="AA1422">
        <v>0</v>
      </c>
      <c r="AB1422">
        <v>0</v>
      </c>
      <c r="AC1422">
        <v>0</v>
      </c>
      <c r="AD1422">
        <v>0</v>
      </c>
      <c r="AE1422">
        <v>0</v>
      </c>
      <c r="AF1422">
        <v>0</v>
      </c>
      <c r="AG1422">
        <v>0</v>
      </c>
      <c r="AJ1422" s="56"/>
      <c r="AK1422" s="56"/>
      <c r="AL1422" s="56"/>
      <c r="AP1422" t="s">
        <v>1155</v>
      </c>
      <c r="AS1422" t="s">
        <v>1152</v>
      </c>
      <c r="AT1422">
        <v>1</v>
      </c>
      <c r="AV1422">
        <v>0</v>
      </c>
      <c r="AW1422">
        <v>0</v>
      </c>
      <c r="AX1422">
        <v>0</v>
      </c>
      <c r="AY1422" t="s">
        <v>1388</v>
      </c>
      <c r="AZ1422" t="s">
        <v>1388</v>
      </c>
      <c r="BA1422">
        <v>0</v>
      </c>
      <c r="BD1422">
        <v>1000000000</v>
      </c>
      <c r="BE1422">
        <v>0</v>
      </c>
      <c r="BF1422">
        <v>0</v>
      </c>
      <c r="BG1422">
        <v>0</v>
      </c>
      <c r="BH1422">
        <v>0</v>
      </c>
      <c r="BI1422">
        <v>0</v>
      </c>
      <c r="BJ1422">
        <v>0</v>
      </c>
      <c r="BK1422">
        <v>0</v>
      </c>
      <c r="BL1422">
        <v>0</v>
      </c>
      <c r="BM1422">
        <v>0</v>
      </c>
      <c r="BN1422">
        <v>0</v>
      </c>
      <c r="BO1422">
        <v>0</v>
      </c>
      <c r="BP1422">
        <v>0</v>
      </c>
      <c r="BR1422">
        <v>0</v>
      </c>
      <c r="BS1422">
        <v>0</v>
      </c>
      <c r="BX1422">
        <v>0</v>
      </c>
      <c r="BY1422">
        <v>0</v>
      </c>
      <c r="BZ1422">
        <v>0</v>
      </c>
      <c r="CA1422">
        <v>0</v>
      </c>
      <c r="CB1422">
        <v>0</v>
      </c>
      <c r="CC1422">
        <v>1</v>
      </c>
      <c r="CD1422" s="56">
        <v>42095</v>
      </c>
      <c r="CE1422" s="56">
        <v>42342</v>
      </c>
      <c r="CF1422" s="56">
        <v>42342</v>
      </c>
      <c r="CG1422" s="56">
        <v>42419</v>
      </c>
      <c r="CH1422" s="56"/>
      <c r="CI1422" s="56"/>
      <c r="CJ1422">
        <v>1</v>
      </c>
      <c r="CK1422">
        <v>0</v>
      </c>
      <c r="CL1422">
        <v>0.96</v>
      </c>
      <c r="CM1422">
        <v>0</v>
      </c>
      <c r="CN1422">
        <v>0</v>
      </c>
      <c r="CO1422">
        <v>0</v>
      </c>
      <c r="CP1422">
        <v>0</v>
      </c>
      <c r="CQ1422" t="s">
        <v>1154</v>
      </c>
      <c r="CR1422" t="s">
        <v>1153</v>
      </c>
      <c r="CS1422" t="s">
        <v>1748</v>
      </c>
      <c r="CT1422" t="s">
        <v>1397</v>
      </c>
      <c r="CU1422" t="s">
        <v>1396</v>
      </c>
      <c r="CV1422" t="s">
        <v>5686</v>
      </c>
      <c r="CW1422" t="s">
        <v>1727</v>
      </c>
      <c r="CX1422" t="s">
        <v>853</v>
      </c>
      <c r="DC1422" t="s">
        <v>1387</v>
      </c>
      <c r="DE1422" t="s">
        <v>1392</v>
      </c>
    </row>
    <row r="1423" spans="1:109" x14ac:dyDescent="0.25">
      <c r="A1423" t="s">
        <v>1025</v>
      </c>
      <c r="B1423">
        <v>2</v>
      </c>
      <c r="C1423" s="56">
        <v>42419</v>
      </c>
      <c r="D1423" t="s">
        <v>1153</v>
      </c>
      <c r="E1423" t="s">
        <v>5687</v>
      </c>
      <c r="G1423" t="s">
        <v>5688</v>
      </c>
      <c r="H1423" t="s">
        <v>1144</v>
      </c>
      <c r="I1423" t="s">
        <v>1144</v>
      </c>
      <c r="J1423" t="s">
        <v>1144</v>
      </c>
      <c r="K1423" t="s">
        <v>1144</v>
      </c>
      <c r="L1423">
        <v>14.39</v>
      </c>
      <c r="M1423">
        <v>35</v>
      </c>
      <c r="N1423">
        <v>0</v>
      </c>
      <c r="O1423" s="56">
        <v>0</v>
      </c>
      <c r="P1423" s="56">
        <v>0</v>
      </c>
      <c r="Q1423">
        <v>1</v>
      </c>
      <c r="R1423">
        <v>1</v>
      </c>
      <c r="S1423">
        <v>11</v>
      </c>
      <c r="T1423">
        <v>8</v>
      </c>
      <c r="U1423">
        <v>3</v>
      </c>
      <c r="V1423">
        <v>1</v>
      </c>
      <c r="W1423" t="s">
        <v>1156</v>
      </c>
      <c r="X1423" t="s">
        <v>7755</v>
      </c>
      <c r="Y1423">
        <v>0</v>
      </c>
      <c r="AA1423">
        <v>0</v>
      </c>
      <c r="AB1423">
        <v>0</v>
      </c>
      <c r="AC1423">
        <v>0</v>
      </c>
      <c r="AD1423">
        <v>0</v>
      </c>
      <c r="AE1423">
        <v>0</v>
      </c>
      <c r="AF1423">
        <v>0</v>
      </c>
      <c r="AG1423">
        <v>0</v>
      </c>
      <c r="AJ1423" s="56"/>
      <c r="AK1423" s="56"/>
      <c r="AL1423" s="56"/>
      <c r="AP1423" t="s">
        <v>1155</v>
      </c>
      <c r="AS1423" t="s">
        <v>1152</v>
      </c>
      <c r="AT1423">
        <v>1</v>
      </c>
      <c r="AV1423">
        <v>1</v>
      </c>
      <c r="AW1423">
        <v>1</v>
      </c>
      <c r="AX1423">
        <v>0.5</v>
      </c>
      <c r="AY1423" t="s">
        <v>1145</v>
      </c>
      <c r="AZ1423" t="s">
        <v>1145</v>
      </c>
      <c r="BA1423">
        <v>1</v>
      </c>
      <c r="BD1423">
        <v>1000000000</v>
      </c>
      <c r="BE1423">
        <v>1</v>
      </c>
      <c r="BF1423">
        <v>0</v>
      </c>
      <c r="BG1423">
        <v>0</v>
      </c>
      <c r="BH1423">
        <v>0</v>
      </c>
      <c r="BI1423">
        <v>0</v>
      </c>
      <c r="BJ1423">
        <v>0</v>
      </c>
      <c r="BK1423">
        <v>0</v>
      </c>
      <c r="BL1423">
        <v>0</v>
      </c>
      <c r="BM1423">
        <v>1</v>
      </c>
      <c r="BN1423">
        <v>0</v>
      </c>
      <c r="BO1423">
        <v>0</v>
      </c>
      <c r="BP1423">
        <v>0</v>
      </c>
      <c r="BR1423">
        <v>0</v>
      </c>
      <c r="BS1423">
        <v>0</v>
      </c>
      <c r="BX1423">
        <v>0</v>
      </c>
      <c r="BY1423">
        <v>0</v>
      </c>
      <c r="BZ1423">
        <v>0</v>
      </c>
      <c r="CA1423">
        <v>6.25</v>
      </c>
      <c r="CB1423">
        <v>0</v>
      </c>
      <c r="CC1423">
        <v>1</v>
      </c>
      <c r="CD1423" s="56">
        <v>42095</v>
      </c>
      <c r="CE1423" s="56">
        <v>42342</v>
      </c>
      <c r="CF1423" s="56">
        <v>42342</v>
      </c>
      <c r="CG1423" s="56">
        <v>42419</v>
      </c>
      <c r="CH1423" s="56"/>
      <c r="CI1423" s="56"/>
      <c r="CJ1423">
        <v>0</v>
      </c>
      <c r="CK1423">
        <v>0</v>
      </c>
      <c r="CL1423">
        <v>0</v>
      </c>
      <c r="CM1423">
        <v>0</v>
      </c>
      <c r="CN1423">
        <v>0.96</v>
      </c>
      <c r="CO1423">
        <v>0</v>
      </c>
      <c r="CP1423">
        <v>0</v>
      </c>
      <c r="CQ1423" t="s">
        <v>1154</v>
      </c>
      <c r="CR1423" t="s">
        <v>1153</v>
      </c>
      <c r="CS1423" t="s">
        <v>1748</v>
      </c>
      <c r="CT1423" t="s">
        <v>1397</v>
      </c>
      <c r="CU1423" t="s">
        <v>1396</v>
      </c>
      <c r="CV1423" t="s">
        <v>7701</v>
      </c>
      <c r="CW1423" t="s">
        <v>1727</v>
      </c>
      <c r="CX1423" t="s">
        <v>853</v>
      </c>
      <c r="DC1423" t="s">
        <v>1387</v>
      </c>
      <c r="DE1423" t="s">
        <v>1392</v>
      </c>
    </row>
    <row r="1424" spans="1:109" x14ac:dyDescent="0.25">
      <c r="A1424" t="s">
        <v>1025</v>
      </c>
      <c r="B1424">
        <v>2</v>
      </c>
      <c r="C1424" s="56">
        <v>42419</v>
      </c>
      <c r="D1424" t="s">
        <v>1153</v>
      </c>
      <c r="E1424" t="s">
        <v>5689</v>
      </c>
      <c r="G1424" t="s">
        <v>5690</v>
      </c>
      <c r="H1424" t="s">
        <v>1144</v>
      </c>
      <c r="I1424" t="s">
        <v>1144</v>
      </c>
      <c r="J1424" t="s">
        <v>1144</v>
      </c>
      <c r="K1424" t="s">
        <v>1144</v>
      </c>
      <c r="L1424">
        <v>9.73</v>
      </c>
      <c r="M1424">
        <v>24.73</v>
      </c>
      <c r="N1424">
        <v>0</v>
      </c>
      <c r="O1424" s="56">
        <v>0</v>
      </c>
      <c r="P1424" s="56">
        <v>0</v>
      </c>
      <c r="Q1424">
        <v>1</v>
      </c>
      <c r="R1424">
        <v>1</v>
      </c>
      <c r="S1424">
        <v>11</v>
      </c>
      <c r="T1424">
        <v>8</v>
      </c>
      <c r="U1424">
        <v>3</v>
      </c>
      <c r="V1424">
        <v>1</v>
      </c>
      <c r="W1424" t="s">
        <v>1156</v>
      </c>
      <c r="X1424" t="s">
        <v>7755</v>
      </c>
      <c r="Y1424">
        <v>4</v>
      </c>
      <c r="AA1424">
        <v>0</v>
      </c>
      <c r="AB1424">
        <v>0</v>
      </c>
      <c r="AC1424">
        <v>0</v>
      </c>
      <c r="AD1424">
        <v>0</v>
      </c>
      <c r="AE1424">
        <v>0</v>
      </c>
      <c r="AF1424">
        <v>0</v>
      </c>
      <c r="AG1424">
        <v>0</v>
      </c>
      <c r="AJ1424" s="56"/>
      <c r="AK1424" s="56"/>
      <c r="AL1424" s="56"/>
      <c r="AP1424" t="s">
        <v>1155</v>
      </c>
      <c r="AS1424" t="s">
        <v>1152</v>
      </c>
      <c r="AT1424">
        <v>1</v>
      </c>
      <c r="AV1424">
        <v>3</v>
      </c>
      <c r="AW1424">
        <v>2</v>
      </c>
      <c r="AX1424">
        <v>1</v>
      </c>
      <c r="AY1424" t="s">
        <v>1146</v>
      </c>
      <c r="AZ1424" t="s">
        <v>1146</v>
      </c>
      <c r="BA1424">
        <v>3</v>
      </c>
      <c r="BD1424">
        <v>1000000000</v>
      </c>
      <c r="BE1424">
        <v>1</v>
      </c>
      <c r="BF1424">
        <v>0.67</v>
      </c>
      <c r="BG1424">
        <v>0</v>
      </c>
      <c r="BH1424">
        <v>0</v>
      </c>
      <c r="BI1424">
        <v>0</v>
      </c>
      <c r="BJ1424">
        <v>0</v>
      </c>
      <c r="BK1424">
        <v>0</v>
      </c>
      <c r="BL1424">
        <v>0</v>
      </c>
      <c r="BM1424">
        <v>1</v>
      </c>
      <c r="BN1424">
        <v>0.67</v>
      </c>
      <c r="BO1424">
        <v>0</v>
      </c>
      <c r="BP1424">
        <v>0</v>
      </c>
      <c r="BR1424">
        <v>2</v>
      </c>
      <c r="BS1424">
        <v>1</v>
      </c>
      <c r="BX1424">
        <v>0</v>
      </c>
      <c r="BY1424">
        <v>0</v>
      </c>
      <c r="BZ1424">
        <v>0</v>
      </c>
      <c r="CA1424">
        <v>6.73</v>
      </c>
      <c r="CB1424">
        <v>0</v>
      </c>
      <c r="CC1424">
        <v>1</v>
      </c>
      <c r="CD1424" s="56">
        <v>42095</v>
      </c>
      <c r="CE1424" s="56">
        <v>42342</v>
      </c>
      <c r="CF1424" s="56">
        <v>42342</v>
      </c>
      <c r="CG1424" s="56">
        <v>42419</v>
      </c>
      <c r="CH1424" s="56"/>
      <c r="CI1424" s="56"/>
      <c r="CJ1424">
        <v>0.41</v>
      </c>
      <c r="CK1424">
        <v>1</v>
      </c>
      <c r="CL1424">
        <v>0</v>
      </c>
      <c r="CM1424">
        <v>0.27</v>
      </c>
      <c r="CN1424">
        <v>0</v>
      </c>
      <c r="CO1424">
        <v>0.53</v>
      </c>
      <c r="CP1424">
        <v>0.16</v>
      </c>
      <c r="CQ1424" t="s">
        <v>1154</v>
      </c>
      <c r="CR1424" t="s">
        <v>1153</v>
      </c>
      <c r="CS1424" t="s">
        <v>1748</v>
      </c>
      <c r="CT1424" t="s">
        <v>1397</v>
      </c>
      <c r="CU1424" t="s">
        <v>1396</v>
      </c>
      <c r="CV1424" t="s">
        <v>5691</v>
      </c>
      <c r="CW1424" t="s">
        <v>1727</v>
      </c>
      <c r="CX1424" t="s">
        <v>853</v>
      </c>
      <c r="DC1424" t="s">
        <v>1387</v>
      </c>
      <c r="DE1424" t="s">
        <v>1392</v>
      </c>
    </row>
    <row r="1425" spans="1:109" x14ac:dyDescent="0.25">
      <c r="A1425" t="s">
        <v>1025</v>
      </c>
      <c r="B1425">
        <v>1</v>
      </c>
      <c r="C1425" s="56">
        <v>42419</v>
      </c>
      <c r="D1425" t="s">
        <v>1153</v>
      </c>
      <c r="E1425" t="s">
        <v>5692</v>
      </c>
      <c r="G1425" t="s">
        <v>5693</v>
      </c>
      <c r="H1425" t="s">
        <v>1144</v>
      </c>
      <c r="I1425" t="s">
        <v>1144</v>
      </c>
      <c r="J1425" t="s">
        <v>1144</v>
      </c>
      <c r="K1425" t="s">
        <v>1144</v>
      </c>
      <c r="L1425">
        <v>18.760000000000002</v>
      </c>
      <c r="M1425">
        <v>59.4</v>
      </c>
      <c r="N1425">
        <v>0</v>
      </c>
      <c r="O1425" s="56">
        <v>0</v>
      </c>
      <c r="P1425" s="56">
        <v>0</v>
      </c>
      <c r="Q1425">
        <v>1</v>
      </c>
      <c r="R1425">
        <v>1</v>
      </c>
      <c r="S1425">
        <v>11</v>
      </c>
      <c r="T1425">
        <v>8</v>
      </c>
      <c r="U1425">
        <v>3</v>
      </c>
      <c r="V1425">
        <v>1</v>
      </c>
      <c r="X1425" t="s">
        <v>7716</v>
      </c>
      <c r="AA1425">
        <v>0</v>
      </c>
      <c r="AB1425">
        <v>0</v>
      </c>
      <c r="AC1425">
        <v>0</v>
      </c>
      <c r="AD1425">
        <v>0</v>
      </c>
      <c r="AE1425">
        <v>0</v>
      </c>
      <c r="AF1425">
        <v>0</v>
      </c>
      <c r="AG1425">
        <v>0</v>
      </c>
      <c r="AJ1425" s="56"/>
      <c r="AK1425" s="56"/>
      <c r="AL1425" s="56"/>
      <c r="AM1425">
        <v>3</v>
      </c>
      <c r="AP1425" t="s">
        <v>1155</v>
      </c>
      <c r="AR1425">
        <v>5</v>
      </c>
      <c r="AS1425" t="s">
        <v>1152</v>
      </c>
      <c r="AT1425">
        <v>1</v>
      </c>
      <c r="AV1425">
        <v>10</v>
      </c>
      <c r="AW1425">
        <v>7</v>
      </c>
      <c r="AX1425">
        <v>3</v>
      </c>
      <c r="AY1425" t="s">
        <v>1147</v>
      </c>
      <c r="AZ1425" t="s">
        <v>1147</v>
      </c>
      <c r="BA1425">
        <v>15</v>
      </c>
      <c r="BD1425">
        <v>1000000000</v>
      </c>
      <c r="BE1425">
        <v>13</v>
      </c>
      <c r="BF1425">
        <v>-0.3</v>
      </c>
      <c r="BG1425">
        <v>0</v>
      </c>
      <c r="BH1425">
        <v>0</v>
      </c>
      <c r="BI1425">
        <v>0</v>
      </c>
      <c r="BJ1425">
        <v>0</v>
      </c>
      <c r="BK1425">
        <v>0</v>
      </c>
      <c r="BL1425">
        <v>0</v>
      </c>
      <c r="BM1425">
        <v>13</v>
      </c>
      <c r="BN1425">
        <v>-0.3</v>
      </c>
      <c r="BO1425">
        <v>0</v>
      </c>
      <c r="BP1425">
        <v>0</v>
      </c>
      <c r="BR1425">
        <v>0</v>
      </c>
      <c r="BS1425">
        <v>3</v>
      </c>
      <c r="BX1425">
        <v>0</v>
      </c>
      <c r="BY1425">
        <v>56.28</v>
      </c>
      <c r="BZ1425">
        <v>0</v>
      </c>
      <c r="CA1425">
        <v>9.4499999999999993</v>
      </c>
      <c r="CB1425">
        <v>0</v>
      </c>
      <c r="CC1425">
        <v>1</v>
      </c>
      <c r="CD1425" s="56">
        <v>42284</v>
      </c>
      <c r="CE1425" s="56">
        <v>42342</v>
      </c>
      <c r="CF1425" s="56">
        <v>42342</v>
      </c>
      <c r="CG1425" s="56">
        <v>42419</v>
      </c>
      <c r="CH1425" s="56"/>
      <c r="CI1425" s="56"/>
      <c r="CJ1425">
        <v>0.04</v>
      </c>
      <c r="CK1425">
        <v>0</v>
      </c>
      <c r="CL1425">
        <v>0</v>
      </c>
      <c r="CM1425">
        <v>0</v>
      </c>
      <c r="CN1425">
        <v>0</v>
      </c>
      <c r="CO1425">
        <v>0</v>
      </c>
      <c r="CP1425">
        <v>0.95</v>
      </c>
      <c r="CQ1425" t="s">
        <v>1154</v>
      </c>
      <c r="CR1425" t="s">
        <v>1153</v>
      </c>
      <c r="CS1425" t="s">
        <v>1725</v>
      </c>
      <c r="CT1425" t="s">
        <v>1397</v>
      </c>
      <c r="CU1425" t="s">
        <v>1396</v>
      </c>
      <c r="CV1425" t="s">
        <v>5694</v>
      </c>
      <c r="CW1425" t="s">
        <v>1727</v>
      </c>
      <c r="CX1425" t="s">
        <v>853</v>
      </c>
      <c r="DC1425" t="s">
        <v>1387</v>
      </c>
      <c r="DE1425" t="s">
        <v>1728</v>
      </c>
    </row>
    <row r="1426" spans="1:109" x14ac:dyDescent="0.25">
      <c r="A1426" t="s">
        <v>1025</v>
      </c>
      <c r="B1426">
        <v>2</v>
      </c>
      <c r="C1426" s="56">
        <v>42419</v>
      </c>
      <c r="D1426" t="s">
        <v>1153</v>
      </c>
      <c r="E1426" t="s">
        <v>1669</v>
      </c>
      <c r="G1426" t="s">
        <v>5695</v>
      </c>
      <c r="H1426" t="s">
        <v>1144</v>
      </c>
      <c r="I1426" t="s">
        <v>1144</v>
      </c>
      <c r="J1426" t="s">
        <v>1144</v>
      </c>
      <c r="K1426" t="s">
        <v>1144</v>
      </c>
      <c r="L1426">
        <v>4.8</v>
      </c>
      <c r="M1426">
        <v>12.21</v>
      </c>
      <c r="N1426">
        <v>0</v>
      </c>
      <c r="O1426" s="56">
        <v>0</v>
      </c>
      <c r="P1426" s="56">
        <v>0</v>
      </c>
      <c r="Q1426">
        <v>1</v>
      </c>
      <c r="R1426">
        <v>1</v>
      </c>
      <c r="S1426">
        <v>11</v>
      </c>
      <c r="T1426">
        <v>8</v>
      </c>
      <c r="U1426">
        <v>3</v>
      </c>
      <c r="V1426">
        <v>1</v>
      </c>
      <c r="W1426" t="s">
        <v>1156</v>
      </c>
      <c r="X1426" t="s">
        <v>7757</v>
      </c>
      <c r="Y1426">
        <v>6</v>
      </c>
      <c r="AA1426">
        <v>0</v>
      </c>
      <c r="AB1426">
        <v>0</v>
      </c>
      <c r="AC1426">
        <v>0</v>
      </c>
      <c r="AD1426">
        <v>0</v>
      </c>
      <c r="AE1426">
        <v>0</v>
      </c>
      <c r="AF1426">
        <v>37</v>
      </c>
      <c r="AG1426">
        <v>0</v>
      </c>
      <c r="AJ1426" s="56"/>
      <c r="AK1426" s="56"/>
      <c r="AL1426" s="56"/>
      <c r="AP1426" t="s">
        <v>1155</v>
      </c>
      <c r="AR1426">
        <v>2</v>
      </c>
      <c r="AS1426" t="s">
        <v>1152</v>
      </c>
      <c r="AT1426">
        <v>1</v>
      </c>
      <c r="AV1426">
        <v>4</v>
      </c>
      <c r="AW1426">
        <v>3</v>
      </c>
      <c r="AX1426">
        <v>1</v>
      </c>
      <c r="AY1426" t="s">
        <v>839</v>
      </c>
      <c r="AZ1426" t="s">
        <v>839</v>
      </c>
      <c r="BA1426">
        <v>7</v>
      </c>
      <c r="BD1426">
        <v>1000000000</v>
      </c>
      <c r="BE1426">
        <v>0</v>
      </c>
      <c r="BF1426">
        <v>1</v>
      </c>
      <c r="BG1426">
        <v>0</v>
      </c>
      <c r="BH1426">
        <v>0</v>
      </c>
      <c r="BI1426">
        <v>0</v>
      </c>
      <c r="BJ1426">
        <v>0</v>
      </c>
      <c r="BK1426">
        <v>0</v>
      </c>
      <c r="BL1426">
        <v>0</v>
      </c>
      <c r="BM1426">
        <v>0</v>
      </c>
      <c r="BN1426">
        <v>1</v>
      </c>
      <c r="BO1426">
        <v>0</v>
      </c>
      <c r="BP1426">
        <v>0</v>
      </c>
      <c r="BR1426">
        <v>4</v>
      </c>
      <c r="BS1426">
        <v>1</v>
      </c>
      <c r="BX1426">
        <v>7.41</v>
      </c>
      <c r="BY1426">
        <v>0</v>
      </c>
      <c r="BZ1426">
        <v>0</v>
      </c>
      <c r="CA1426">
        <v>6.74</v>
      </c>
      <c r="CB1426">
        <v>0</v>
      </c>
      <c r="CC1426">
        <v>1</v>
      </c>
      <c r="CD1426" s="56">
        <v>42341</v>
      </c>
      <c r="CE1426" s="56">
        <v>42342</v>
      </c>
      <c r="CF1426" s="56">
        <v>42342</v>
      </c>
      <c r="CG1426" s="56">
        <v>42419</v>
      </c>
      <c r="CH1426" s="56"/>
      <c r="CI1426" s="56"/>
      <c r="CJ1426">
        <v>1.03</v>
      </c>
      <c r="CK1426">
        <v>1</v>
      </c>
      <c r="CL1426">
        <v>0.49</v>
      </c>
      <c r="CM1426">
        <v>0</v>
      </c>
      <c r="CN1426">
        <v>0</v>
      </c>
      <c r="CO1426">
        <v>0</v>
      </c>
      <c r="CP1426">
        <v>0.47</v>
      </c>
      <c r="CQ1426" t="s">
        <v>1154</v>
      </c>
      <c r="CR1426" t="s">
        <v>1153</v>
      </c>
      <c r="CS1426" t="s">
        <v>1748</v>
      </c>
      <c r="CT1426" t="s">
        <v>1397</v>
      </c>
      <c r="CU1426" t="s">
        <v>1396</v>
      </c>
      <c r="CV1426" t="s">
        <v>5696</v>
      </c>
      <c r="CW1426" t="s">
        <v>1738</v>
      </c>
      <c r="CX1426" t="s">
        <v>853</v>
      </c>
      <c r="DC1426" t="s">
        <v>1387</v>
      </c>
      <c r="DE1426" t="s">
        <v>1392</v>
      </c>
    </row>
    <row r="1427" spans="1:109" x14ac:dyDescent="0.25">
      <c r="A1427" t="s">
        <v>1025</v>
      </c>
      <c r="B1427">
        <v>1</v>
      </c>
      <c r="C1427" s="56">
        <v>42419</v>
      </c>
      <c r="D1427" t="s">
        <v>1153</v>
      </c>
      <c r="E1427" t="s">
        <v>5697</v>
      </c>
      <c r="G1427" t="s">
        <v>5698</v>
      </c>
      <c r="H1427" t="s">
        <v>1144</v>
      </c>
      <c r="I1427" t="s">
        <v>1144</v>
      </c>
      <c r="J1427" t="s">
        <v>1144</v>
      </c>
      <c r="K1427" t="s">
        <v>1144</v>
      </c>
      <c r="L1427">
        <v>0.4</v>
      </c>
      <c r="M1427">
        <v>1.8</v>
      </c>
      <c r="N1427">
        <v>0</v>
      </c>
      <c r="O1427" s="56">
        <v>0</v>
      </c>
      <c r="P1427" s="56">
        <v>0</v>
      </c>
      <c r="Q1427">
        <v>1</v>
      </c>
      <c r="R1427">
        <v>1</v>
      </c>
      <c r="S1427">
        <v>11</v>
      </c>
      <c r="T1427">
        <v>8</v>
      </c>
      <c r="U1427">
        <v>3</v>
      </c>
      <c r="V1427">
        <v>1</v>
      </c>
      <c r="X1427" t="s">
        <v>7755</v>
      </c>
      <c r="AA1427">
        <v>0</v>
      </c>
      <c r="AB1427">
        <v>0</v>
      </c>
      <c r="AC1427">
        <v>0</v>
      </c>
      <c r="AD1427">
        <v>0</v>
      </c>
      <c r="AE1427">
        <v>0</v>
      </c>
      <c r="AF1427">
        <v>0</v>
      </c>
      <c r="AG1427">
        <v>0</v>
      </c>
      <c r="AJ1427" s="56"/>
      <c r="AK1427" s="56"/>
      <c r="AL1427" s="56"/>
      <c r="AP1427" t="s">
        <v>1155</v>
      </c>
      <c r="AR1427">
        <v>2</v>
      </c>
      <c r="AS1427" t="s">
        <v>1152</v>
      </c>
      <c r="AT1427">
        <v>1</v>
      </c>
      <c r="AV1427">
        <v>10</v>
      </c>
      <c r="AW1427">
        <v>7</v>
      </c>
      <c r="AX1427">
        <v>3</v>
      </c>
      <c r="AY1427" t="s">
        <v>1147</v>
      </c>
      <c r="AZ1427" t="s">
        <v>1147</v>
      </c>
      <c r="BA1427">
        <v>10</v>
      </c>
      <c r="BD1427">
        <v>1000000000</v>
      </c>
      <c r="BE1427">
        <v>50</v>
      </c>
      <c r="BF1427">
        <v>-4</v>
      </c>
      <c r="BG1427">
        <v>0</v>
      </c>
      <c r="BH1427">
        <v>0</v>
      </c>
      <c r="BI1427">
        <v>0</v>
      </c>
      <c r="BJ1427">
        <v>0</v>
      </c>
      <c r="BK1427">
        <v>0</v>
      </c>
      <c r="BL1427">
        <v>0</v>
      </c>
      <c r="BM1427">
        <v>50</v>
      </c>
      <c r="BN1427">
        <v>-4</v>
      </c>
      <c r="BO1427">
        <v>0</v>
      </c>
      <c r="BP1427">
        <v>0</v>
      </c>
      <c r="BR1427">
        <v>0</v>
      </c>
      <c r="BS1427">
        <v>3</v>
      </c>
      <c r="BX1427">
        <v>0</v>
      </c>
      <c r="BY1427">
        <v>16</v>
      </c>
      <c r="BZ1427">
        <v>0</v>
      </c>
      <c r="CA1427">
        <v>15.27</v>
      </c>
      <c r="CB1427">
        <v>0</v>
      </c>
      <c r="CC1427">
        <v>1</v>
      </c>
      <c r="CD1427" s="56">
        <v>42095</v>
      </c>
      <c r="CE1427" s="56">
        <v>42342</v>
      </c>
      <c r="CF1427" s="56">
        <v>42342</v>
      </c>
      <c r="CG1427" s="56">
        <v>42419</v>
      </c>
      <c r="CH1427" s="56"/>
      <c r="CI1427" s="56"/>
      <c r="CJ1427">
        <v>0.01</v>
      </c>
      <c r="CK1427">
        <v>0</v>
      </c>
      <c r="CL1427">
        <v>0</v>
      </c>
      <c r="CM1427">
        <v>0</v>
      </c>
      <c r="CN1427">
        <v>0</v>
      </c>
      <c r="CO1427">
        <v>0</v>
      </c>
      <c r="CP1427">
        <v>0.95</v>
      </c>
      <c r="CQ1427" t="s">
        <v>1154</v>
      </c>
      <c r="CR1427" t="s">
        <v>1153</v>
      </c>
      <c r="CS1427" t="s">
        <v>1725</v>
      </c>
      <c r="CT1427" t="s">
        <v>1397</v>
      </c>
      <c r="CU1427" t="s">
        <v>1396</v>
      </c>
      <c r="CV1427" t="s">
        <v>5699</v>
      </c>
      <c r="CW1427" t="s">
        <v>1727</v>
      </c>
      <c r="CX1427" t="s">
        <v>853</v>
      </c>
      <c r="DC1427" t="s">
        <v>1387</v>
      </c>
      <c r="DE1427" t="s">
        <v>1728</v>
      </c>
    </row>
    <row r="1428" spans="1:109" x14ac:dyDescent="0.25">
      <c r="A1428" t="s">
        <v>1025</v>
      </c>
      <c r="B1428">
        <v>2</v>
      </c>
      <c r="C1428" s="56">
        <v>42419</v>
      </c>
      <c r="D1428" t="s">
        <v>1153</v>
      </c>
      <c r="E1428" t="s">
        <v>5700</v>
      </c>
      <c r="G1428" t="s">
        <v>5701</v>
      </c>
      <c r="H1428" t="s">
        <v>1144</v>
      </c>
      <c r="I1428" t="s">
        <v>1144</v>
      </c>
      <c r="J1428" t="s">
        <v>1144</v>
      </c>
      <c r="K1428" t="s">
        <v>1144</v>
      </c>
      <c r="L1428">
        <v>31.74</v>
      </c>
      <c r="M1428">
        <v>62.98</v>
      </c>
      <c r="N1428">
        <v>0</v>
      </c>
      <c r="O1428" s="56">
        <v>0</v>
      </c>
      <c r="P1428" s="56">
        <v>0</v>
      </c>
      <c r="Q1428">
        <v>1</v>
      </c>
      <c r="R1428">
        <v>1</v>
      </c>
      <c r="S1428">
        <v>11</v>
      </c>
      <c r="T1428">
        <v>8</v>
      </c>
      <c r="U1428">
        <v>3</v>
      </c>
      <c r="V1428">
        <v>1</v>
      </c>
      <c r="X1428" t="s">
        <v>7755</v>
      </c>
      <c r="AA1428">
        <v>0</v>
      </c>
      <c r="AB1428">
        <v>0</v>
      </c>
      <c r="AC1428">
        <v>0</v>
      </c>
      <c r="AD1428">
        <v>0</v>
      </c>
      <c r="AE1428">
        <v>0</v>
      </c>
      <c r="AF1428">
        <v>0</v>
      </c>
      <c r="AG1428">
        <v>0</v>
      </c>
      <c r="AJ1428" s="56"/>
      <c r="AK1428" s="56"/>
      <c r="AL1428" s="56"/>
      <c r="AP1428" t="s">
        <v>1155</v>
      </c>
      <c r="AR1428">
        <v>2</v>
      </c>
      <c r="AS1428" t="s">
        <v>1152</v>
      </c>
      <c r="AT1428">
        <v>1</v>
      </c>
      <c r="AV1428">
        <v>10</v>
      </c>
      <c r="AW1428">
        <v>7</v>
      </c>
      <c r="AX1428">
        <v>3</v>
      </c>
      <c r="AY1428" t="s">
        <v>1147</v>
      </c>
      <c r="AZ1428" t="s">
        <v>1147</v>
      </c>
      <c r="BA1428">
        <v>10</v>
      </c>
      <c r="BD1428">
        <v>1000000000</v>
      </c>
      <c r="BE1428">
        <v>66</v>
      </c>
      <c r="BF1428">
        <v>-5.6</v>
      </c>
      <c r="BG1428">
        <v>0</v>
      </c>
      <c r="BH1428">
        <v>0</v>
      </c>
      <c r="BI1428">
        <v>0</v>
      </c>
      <c r="BJ1428">
        <v>0</v>
      </c>
      <c r="BK1428">
        <v>0</v>
      </c>
      <c r="BL1428">
        <v>0</v>
      </c>
      <c r="BM1428">
        <v>66</v>
      </c>
      <c r="BN1428">
        <v>-5.6</v>
      </c>
      <c r="BO1428">
        <v>0</v>
      </c>
      <c r="BP1428">
        <v>0</v>
      </c>
      <c r="BR1428">
        <v>0</v>
      </c>
      <c r="BS1428">
        <v>3</v>
      </c>
      <c r="BX1428">
        <v>0</v>
      </c>
      <c r="BY1428">
        <v>1777.44</v>
      </c>
      <c r="BZ1428">
        <v>0</v>
      </c>
      <c r="CA1428">
        <v>4.29</v>
      </c>
      <c r="CB1428">
        <v>0</v>
      </c>
      <c r="CC1428">
        <v>1</v>
      </c>
      <c r="CD1428" s="56">
        <v>42095</v>
      </c>
      <c r="CE1428" s="56">
        <v>42342</v>
      </c>
      <c r="CF1428" s="56">
        <v>42342</v>
      </c>
      <c r="CG1428" s="56">
        <v>42419</v>
      </c>
      <c r="CH1428" s="56"/>
      <c r="CI1428" s="56"/>
      <c r="CJ1428">
        <v>0.02</v>
      </c>
      <c r="CK1428">
        <v>0</v>
      </c>
      <c r="CL1428">
        <v>0</v>
      </c>
      <c r="CM1428">
        <v>0</v>
      </c>
      <c r="CN1428">
        <v>0</v>
      </c>
      <c r="CO1428">
        <v>0</v>
      </c>
      <c r="CP1428">
        <v>0.96</v>
      </c>
      <c r="CQ1428" t="s">
        <v>1154</v>
      </c>
      <c r="CR1428" t="s">
        <v>1153</v>
      </c>
      <c r="CS1428" t="s">
        <v>1748</v>
      </c>
      <c r="CT1428" t="s">
        <v>1397</v>
      </c>
      <c r="CU1428" t="s">
        <v>1396</v>
      </c>
      <c r="CV1428" t="s">
        <v>5702</v>
      </c>
      <c r="CW1428" t="s">
        <v>1727</v>
      </c>
      <c r="CX1428" t="s">
        <v>853</v>
      </c>
      <c r="DC1428" t="s">
        <v>1387</v>
      </c>
      <c r="DE1428" t="s">
        <v>1392</v>
      </c>
    </row>
    <row r="1429" spans="1:109" x14ac:dyDescent="0.25">
      <c r="A1429" t="s">
        <v>1025</v>
      </c>
      <c r="B1429">
        <v>2</v>
      </c>
      <c r="C1429" s="56">
        <v>42419</v>
      </c>
      <c r="D1429" t="s">
        <v>1153</v>
      </c>
      <c r="E1429" t="s">
        <v>5703</v>
      </c>
      <c r="G1429" t="s">
        <v>5704</v>
      </c>
      <c r="H1429" t="s">
        <v>1144</v>
      </c>
      <c r="I1429" t="s">
        <v>1144</v>
      </c>
      <c r="J1429" t="s">
        <v>1144</v>
      </c>
      <c r="K1429" t="s">
        <v>1144</v>
      </c>
      <c r="L1429">
        <v>14.65</v>
      </c>
      <c r="M1429">
        <v>20.89</v>
      </c>
      <c r="N1429">
        <v>0</v>
      </c>
      <c r="O1429" s="56">
        <v>0</v>
      </c>
      <c r="P1429" s="56">
        <v>0</v>
      </c>
      <c r="Q1429">
        <v>1</v>
      </c>
      <c r="R1429">
        <v>1</v>
      </c>
      <c r="S1429">
        <v>11</v>
      </c>
      <c r="T1429">
        <v>8</v>
      </c>
      <c r="U1429">
        <v>3</v>
      </c>
      <c r="V1429">
        <v>1</v>
      </c>
      <c r="X1429" t="s">
        <v>7755</v>
      </c>
      <c r="AA1429">
        <v>0</v>
      </c>
      <c r="AB1429">
        <v>0</v>
      </c>
      <c r="AC1429">
        <v>0</v>
      </c>
      <c r="AD1429">
        <v>0</v>
      </c>
      <c r="AE1429">
        <v>0</v>
      </c>
      <c r="AF1429">
        <v>0</v>
      </c>
      <c r="AG1429">
        <v>0</v>
      </c>
      <c r="AJ1429" s="56"/>
      <c r="AK1429" s="56"/>
      <c r="AL1429" s="56"/>
      <c r="AP1429" t="s">
        <v>1155</v>
      </c>
      <c r="AS1429" t="s">
        <v>1152</v>
      </c>
      <c r="AT1429">
        <v>1</v>
      </c>
      <c r="AV1429">
        <v>0</v>
      </c>
      <c r="AW1429">
        <v>0</v>
      </c>
      <c r="AX1429">
        <v>0</v>
      </c>
      <c r="AY1429" t="s">
        <v>1388</v>
      </c>
      <c r="AZ1429" t="s">
        <v>1388</v>
      </c>
      <c r="BA1429">
        <v>0</v>
      </c>
      <c r="BD1429">
        <v>1000000000</v>
      </c>
      <c r="BE1429">
        <v>2</v>
      </c>
      <c r="BF1429">
        <v>0</v>
      </c>
      <c r="BG1429">
        <v>0</v>
      </c>
      <c r="BH1429">
        <v>0</v>
      </c>
      <c r="BI1429">
        <v>0</v>
      </c>
      <c r="BJ1429">
        <v>0</v>
      </c>
      <c r="BK1429">
        <v>0</v>
      </c>
      <c r="BL1429">
        <v>0</v>
      </c>
      <c r="BM1429">
        <v>2</v>
      </c>
      <c r="BN1429">
        <v>0</v>
      </c>
      <c r="BO1429">
        <v>0</v>
      </c>
      <c r="BP1429">
        <v>0</v>
      </c>
      <c r="BR1429">
        <v>0</v>
      </c>
      <c r="BS1429">
        <v>0</v>
      </c>
      <c r="BX1429">
        <v>0</v>
      </c>
      <c r="BY1429">
        <v>0</v>
      </c>
      <c r="BZ1429">
        <v>0</v>
      </c>
      <c r="CA1429">
        <v>0</v>
      </c>
      <c r="CB1429">
        <v>0</v>
      </c>
      <c r="CC1429">
        <v>1</v>
      </c>
      <c r="CD1429" s="56">
        <v>42095</v>
      </c>
      <c r="CE1429" s="56">
        <v>42342</v>
      </c>
      <c r="CF1429" s="56">
        <v>42342</v>
      </c>
      <c r="CG1429" s="56">
        <v>42419</v>
      </c>
      <c r="CH1429" s="56"/>
      <c r="CI1429" s="56"/>
      <c r="CJ1429">
        <v>0.17</v>
      </c>
      <c r="CK1429">
        <v>0</v>
      </c>
      <c r="CL1429">
        <v>0</v>
      </c>
      <c r="CM1429">
        <v>0</v>
      </c>
      <c r="CN1429">
        <v>0</v>
      </c>
      <c r="CO1429">
        <v>0</v>
      </c>
      <c r="CP1429">
        <v>0.96</v>
      </c>
      <c r="CQ1429" t="s">
        <v>1154</v>
      </c>
      <c r="CR1429" t="s">
        <v>1153</v>
      </c>
      <c r="CS1429" t="s">
        <v>1748</v>
      </c>
      <c r="CT1429" t="s">
        <v>1397</v>
      </c>
      <c r="CU1429" t="s">
        <v>1396</v>
      </c>
      <c r="CV1429" t="s">
        <v>5705</v>
      </c>
      <c r="CW1429" t="s">
        <v>1157</v>
      </c>
      <c r="CX1429" t="s">
        <v>853</v>
      </c>
      <c r="DC1429" t="s">
        <v>1158</v>
      </c>
      <c r="DE1429" t="s">
        <v>1392</v>
      </c>
    </row>
    <row r="1430" spans="1:109" x14ac:dyDescent="0.25">
      <c r="A1430" t="s">
        <v>1025</v>
      </c>
      <c r="B1430">
        <v>2</v>
      </c>
      <c r="C1430" s="56">
        <v>42419</v>
      </c>
      <c r="D1430" t="s">
        <v>1153</v>
      </c>
      <c r="E1430" t="s">
        <v>5706</v>
      </c>
      <c r="G1430" t="s">
        <v>5707</v>
      </c>
      <c r="H1430" t="s">
        <v>1144</v>
      </c>
      <c r="I1430" t="s">
        <v>1144</v>
      </c>
      <c r="J1430" t="s">
        <v>1144</v>
      </c>
      <c r="K1430" t="s">
        <v>1144</v>
      </c>
      <c r="L1430">
        <v>33.17</v>
      </c>
      <c r="M1430">
        <v>91.96</v>
      </c>
      <c r="N1430">
        <v>0</v>
      </c>
      <c r="O1430" s="56">
        <v>0</v>
      </c>
      <c r="P1430" s="56">
        <v>0</v>
      </c>
      <c r="Q1430">
        <v>1</v>
      </c>
      <c r="R1430">
        <v>1</v>
      </c>
      <c r="S1430">
        <v>11</v>
      </c>
      <c r="T1430">
        <v>8</v>
      </c>
      <c r="U1430">
        <v>3</v>
      </c>
      <c r="V1430">
        <v>1</v>
      </c>
      <c r="X1430" t="s">
        <v>7755</v>
      </c>
      <c r="AA1430">
        <v>0</v>
      </c>
      <c r="AB1430">
        <v>0</v>
      </c>
      <c r="AC1430">
        <v>0</v>
      </c>
      <c r="AD1430">
        <v>0</v>
      </c>
      <c r="AE1430">
        <v>0</v>
      </c>
      <c r="AF1430">
        <v>0</v>
      </c>
      <c r="AG1430">
        <v>0</v>
      </c>
      <c r="AJ1430" s="56"/>
      <c r="AK1430" s="56"/>
      <c r="AL1430" s="56"/>
      <c r="AM1430">
        <v>1</v>
      </c>
      <c r="AP1430" t="s">
        <v>1155</v>
      </c>
      <c r="AS1430" t="s">
        <v>1152</v>
      </c>
      <c r="AT1430">
        <v>1</v>
      </c>
      <c r="AV1430">
        <v>2</v>
      </c>
      <c r="AW1430">
        <v>2</v>
      </c>
      <c r="AX1430">
        <v>1</v>
      </c>
      <c r="AY1430" t="s">
        <v>1147</v>
      </c>
      <c r="AZ1430" t="s">
        <v>1147</v>
      </c>
      <c r="BA1430">
        <v>2</v>
      </c>
      <c r="BD1430">
        <v>1000000000</v>
      </c>
      <c r="BE1430">
        <v>3</v>
      </c>
      <c r="BF1430">
        <v>-0.5</v>
      </c>
      <c r="BG1430">
        <v>0</v>
      </c>
      <c r="BH1430">
        <v>0</v>
      </c>
      <c r="BI1430">
        <v>0</v>
      </c>
      <c r="BJ1430">
        <v>0</v>
      </c>
      <c r="BK1430">
        <v>0</v>
      </c>
      <c r="BL1430">
        <v>0</v>
      </c>
      <c r="BM1430">
        <v>3</v>
      </c>
      <c r="BN1430">
        <v>-0.5</v>
      </c>
      <c r="BO1430">
        <v>0</v>
      </c>
      <c r="BP1430">
        <v>0</v>
      </c>
      <c r="BR1430">
        <v>0</v>
      </c>
      <c r="BS1430">
        <v>1</v>
      </c>
      <c r="BX1430">
        <v>0</v>
      </c>
      <c r="BY1430">
        <v>33.17</v>
      </c>
      <c r="BZ1430">
        <v>0</v>
      </c>
      <c r="CA1430">
        <v>7.73</v>
      </c>
      <c r="CB1430">
        <v>0</v>
      </c>
      <c r="CC1430">
        <v>1</v>
      </c>
      <c r="CD1430" s="56">
        <v>42095</v>
      </c>
      <c r="CE1430" s="56">
        <v>42342</v>
      </c>
      <c r="CF1430" s="56">
        <v>42342</v>
      </c>
      <c r="CG1430" s="56">
        <v>42419</v>
      </c>
      <c r="CH1430" s="56"/>
      <c r="CI1430" s="56"/>
      <c r="CJ1430">
        <v>0</v>
      </c>
      <c r="CK1430">
        <v>0</v>
      </c>
      <c r="CL1430">
        <v>0</v>
      </c>
      <c r="CM1430">
        <v>0</v>
      </c>
      <c r="CN1430">
        <v>0</v>
      </c>
      <c r="CO1430">
        <v>0</v>
      </c>
      <c r="CP1430">
        <v>0.96</v>
      </c>
      <c r="CQ1430" t="s">
        <v>1154</v>
      </c>
      <c r="CR1430" t="s">
        <v>1153</v>
      </c>
      <c r="CS1430" t="s">
        <v>1748</v>
      </c>
      <c r="CT1430" t="s">
        <v>1397</v>
      </c>
      <c r="CU1430" t="s">
        <v>1396</v>
      </c>
      <c r="CV1430" t="s">
        <v>5708</v>
      </c>
      <c r="CW1430" t="s">
        <v>1727</v>
      </c>
      <c r="CX1430" t="s">
        <v>853</v>
      </c>
      <c r="DC1430" t="s">
        <v>1387</v>
      </c>
      <c r="DE1430" t="s">
        <v>1392</v>
      </c>
    </row>
    <row r="1431" spans="1:109" x14ac:dyDescent="0.25">
      <c r="A1431" t="s">
        <v>1025</v>
      </c>
      <c r="B1431">
        <v>6</v>
      </c>
      <c r="C1431" s="56">
        <v>42419</v>
      </c>
      <c r="D1431" t="s">
        <v>1153</v>
      </c>
      <c r="E1431" t="s">
        <v>1670</v>
      </c>
      <c r="G1431" t="s">
        <v>5709</v>
      </c>
      <c r="H1431" t="s">
        <v>1144</v>
      </c>
      <c r="I1431" t="s">
        <v>1144</v>
      </c>
      <c r="J1431" t="s">
        <v>1144</v>
      </c>
      <c r="K1431" t="s">
        <v>1144</v>
      </c>
      <c r="L1431">
        <v>11.89</v>
      </c>
      <c r="M1431">
        <v>34.22</v>
      </c>
      <c r="N1431">
        <v>0</v>
      </c>
      <c r="O1431" s="56">
        <v>0</v>
      </c>
      <c r="P1431" s="56">
        <v>0</v>
      </c>
      <c r="Q1431">
        <v>1</v>
      </c>
      <c r="R1431">
        <v>1</v>
      </c>
      <c r="S1431">
        <v>11</v>
      </c>
      <c r="T1431">
        <v>8</v>
      </c>
      <c r="U1431">
        <v>3</v>
      </c>
      <c r="V1431">
        <v>1</v>
      </c>
      <c r="W1431" t="s">
        <v>1156</v>
      </c>
      <c r="X1431" t="s">
        <v>7755</v>
      </c>
      <c r="Y1431">
        <v>20</v>
      </c>
      <c r="AA1431">
        <v>0</v>
      </c>
      <c r="AB1431">
        <v>0</v>
      </c>
      <c r="AC1431">
        <v>0</v>
      </c>
      <c r="AD1431">
        <v>0</v>
      </c>
      <c r="AE1431">
        <v>0</v>
      </c>
      <c r="AF1431">
        <v>2</v>
      </c>
      <c r="AG1431">
        <v>0</v>
      </c>
      <c r="AJ1431" s="56"/>
      <c r="AK1431" s="56"/>
      <c r="AL1431" s="56"/>
      <c r="AP1431" t="s">
        <v>1155</v>
      </c>
      <c r="AS1431" t="s">
        <v>1152</v>
      </c>
      <c r="AT1431">
        <v>1</v>
      </c>
      <c r="AV1431">
        <v>15</v>
      </c>
      <c r="AW1431">
        <v>10</v>
      </c>
      <c r="AX1431">
        <v>5</v>
      </c>
      <c r="AY1431" t="s">
        <v>1145</v>
      </c>
      <c r="AZ1431" t="s">
        <v>1145</v>
      </c>
      <c r="BA1431">
        <v>15</v>
      </c>
      <c r="BD1431">
        <v>1000000000</v>
      </c>
      <c r="BE1431">
        <v>6</v>
      </c>
      <c r="BF1431">
        <v>0.6</v>
      </c>
      <c r="BG1431">
        <v>0</v>
      </c>
      <c r="BH1431">
        <v>0</v>
      </c>
      <c r="BI1431">
        <v>0</v>
      </c>
      <c r="BJ1431">
        <v>0</v>
      </c>
      <c r="BK1431">
        <v>0</v>
      </c>
      <c r="BL1431">
        <v>0</v>
      </c>
      <c r="BM1431">
        <v>6</v>
      </c>
      <c r="BN1431">
        <v>0.6</v>
      </c>
      <c r="BO1431">
        <v>0</v>
      </c>
      <c r="BP1431">
        <v>0</v>
      </c>
      <c r="BR1431">
        <v>9</v>
      </c>
      <c r="BS1431">
        <v>4</v>
      </c>
      <c r="BT1431">
        <v>10</v>
      </c>
      <c r="BX1431">
        <v>0</v>
      </c>
      <c r="BY1431">
        <v>0</v>
      </c>
      <c r="BZ1431">
        <v>0</v>
      </c>
      <c r="CA1431">
        <v>8.1999999999999993</v>
      </c>
      <c r="CB1431">
        <v>0</v>
      </c>
      <c r="CC1431">
        <v>1</v>
      </c>
      <c r="CD1431" s="56">
        <v>42095</v>
      </c>
      <c r="CE1431" s="56">
        <v>42342</v>
      </c>
      <c r="CF1431" s="56">
        <v>42342</v>
      </c>
      <c r="CG1431" s="56">
        <v>42419</v>
      </c>
      <c r="CH1431" s="56"/>
      <c r="CI1431" s="56"/>
      <c r="CJ1431">
        <v>0.21</v>
      </c>
      <c r="CK1431">
        <v>10</v>
      </c>
      <c r="CL1431">
        <v>0.03</v>
      </c>
      <c r="CM1431">
        <v>0</v>
      </c>
      <c r="CN1431">
        <v>0.23</v>
      </c>
      <c r="CO1431">
        <v>0.71</v>
      </c>
      <c r="CP1431">
        <v>0</v>
      </c>
      <c r="CQ1431" t="s">
        <v>1154</v>
      </c>
      <c r="CR1431" t="s">
        <v>1153</v>
      </c>
      <c r="CS1431" t="s">
        <v>1395</v>
      </c>
      <c r="CT1431" t="s">
        <v>1397</v>
      </c>
      <c r="CU1431" t="s">
        <v>1396</v>
      </c>
      <c r="CV1431" t="s">
        <v>5710</v>
      </c>
      <c r="CW1431" t="s">
        <v>1391</v>
      </c>
      <c r="CX1431" t="s">
        <v>853</v>
      </c>
      <c r="DC1431" t="s">
        <v>1389</v>
      </c>
      <c r="DE1431" t="s">
        <v>1728</v>
      </c>
    </row>
    <row r="1432" spans="1:109" x14ac:dyDescent="0.25">
      <c r="A1432" t="s">
        <v>1025</v>
      </c>
      <c r="B1432">
        <v>2</v>
      </c>
      <c r="C1432" s="56">
        <v>42419</v>
      </c>
      <c r="D1432" t="s">
        <v>1153</v>
      </c>
      <c r="E1432" t="s">
        <v>5711</v>
      </c>
      <c r="G1432" t="s">
        <v>5712</v>
      </c>
      <c r="H1432" t="s">
        <v>1144</v>
      </c>
      <c r="I1432" t="s">
        <v>1144</v>
      </c>
      <c r="J1432" t="s">
        <v>1144</v>
      </c>
      <c r="K1432" t="s">
        <v>1144</v>
      </c>
      <c r="L1432">
        <v>7.58</v>
      </c>
      <c r="M1432">
        <v>18.25</v>
      </c>
      <c r="N1432">
        <v>0</v>
      </c>
      <c r="O1432" s="56">
        <v>0</v>
      </c>
      <c r="P1432" s="56">
        <v>0</v>
      </c>
      <c r="Q1432">
        <v>1</v>
      </c>
      <c r="R1432">
        <v>1</v>
      </c>
      <c r="S1432">
        <v>11</v>
      </c>
      <c r="T1432">
        <v>8</v>
      </c>
      <c r="U1432">
        <v>3</v>
      </c>
      <c r="V1432">
        <v>1</v>
      </c>
      <c r="X1432" t="s">
        <v>7761</v>
      </c>
      <c r="AA1432">
        <v>0</v>
      </c>
      <c r="AB1432">
        <v>0</v>
      </c>
      <c r="AC1432">
        <v>0</v>
      </c>
      <c r="AD1432">
        <v>0</v>
      </c>
      <c r="AE1432">
        <v>0</v>
      </c>
      <c r="AF1432">
        <v>0</v>
      </c>
      <c r="AG1432">
        <v>0</v>
      </c>
      <c r="AJ1432" s="56"/>
      <c r="AK1432" s="56"/>
      <c r="AL1432" s="56"/>
      <c r="AM1432">
        <v>1</v>
      </c>
      <c r="AP1432" t="s">
        <v>1155</v>
      </c>
      <c r="AS1432" t="s">
        <v>1152</v>
      </c>
      <c r="AT1432">
        <v>1</v>
      </c>
      <c r="AV1432">
        <v>0</v>
      </c>
      <c r="AW1432">
        <v>0</v>
      </c>
      <c r="AX1432">
        <v>0</v>
      </c>
      <c r="AY1432" t="s">
        <v>1388</v>
      </c>
      <c r="AZ1432" t="s">
        <v>1388</v>
      </c>
      <c r="BA1432">
        <v>1</v>
      </c>
      <c r="BD1432">
        <v>1000000000</v>
      </c>
      <c r="BE1432">
        <v>1</v>
      </c>
      <c r="BF1432">
        <v>0</v>
      </c>
      <c r="BG1432">
        <v>0</v>
      </c>
      <c r="BH1432">
        <v>0</v>
      </c>
      <c r="BI1432">
        <v>0</v>
      </c>
      <c r="BJ1432">
        <v>0</v>
      </c>
      <c r="BK1432">
        <v>0</v>
      </c>
      <c r="BL1432">
        <v>0</v>
      </c>
      <c r="BM1432">
        <v>1</v>
      </c>
      <c r="BN1432">
        <v>0</v>
      </c>
      <c r="BO1432">
        <v>0</v>
      </c>
      <c r="BP1432">
        <v>0</v>
      </c>
      <c r="BR1432">
        <v>0</v>
      </c>
      <c r="BS1432">
        <v>0</v>
      </c>
      <c r="BX1432">
        <v>0</v>
      </c>
      <c r="BY1432">
        <v>0</v>
      </c>
      <c r="BZ1432">
        <v>0</v>
      </c>
      <c r="CA1432">
        <v>0</v>
      </c>
      <c r="CB1432">
        <v>0</v>
      </c>
      <c r="CC1432">
        <v>1</v>
      </c>
      <c r="CD1432" s="56">
        <v>42194</v>
      </c>
      <c r="CE1432" s="56">
        <v>42342</v>
      </c>
      <c r="CF1432" s="56">
        <v>42342</v>
      </c>
      <c r="CG1432" s="56">
        <v>42419</v>
      </c>
      <c r="CH1432" s="56"/>
      <c r="CI1432" s="56"/>
      <c r="CJ1432">
        <v>0.21</v>
      </c>
      <c r="CK1432">
        <v>0</v>
      </c>
      <c r="CL1432">
        <v>0.04</v>
      </c>
      <c r="CM1432">
        <v>0</v>
      </c>
      <c r="CN1432">
        <v>0</v>
      </c>
      <c r="CO1432">
        <v>0</v>
      </c>
      <c r="CP1432">
        <v>0.92</v>
      </c>
      <c r="CQ1432" t="s">
        <v>1154</v>
      </c>
      <c r="CR1432" t="s">
        <v>1153</v>
      </c>
      <c r="CS1432" t="s">
        <v>1748</v>
      </c>
      <c r="CT1432" t="s">
        <v>1397</v>
      </c>
      <c r="CU1432" t="s">
        <v>1396</v>
      </c>
      <c r="CV1432" t="s">
        <v>5713</v>
      </c>
      <c r="CW1432" t="s">
        <v>2121</v>
      </c>
      <c r="CX1432" t="s">
        <v>853</v>
      </c>
      <c r="DC1432" t="s">
        <v>1387</v>
      </c>
      <c r="DE1432" t="s">
        <v>1392</v>
      </c>
    </row>
    <row r="1433" spans="1:109" x14ac:dyDescent="0.25">
      <c r="A1433" t="s">
        <v>1025</v>
      </c>
      <c r="B1433">
        <v>2</v>
      </c>
      <c r="C1433" s="56">
        <v>42419</v>
      </c>
      <c r="D1433" t="s">
        <v>1153</v>
      </c>
      <c r="E1433" t="s">
        <v>5714</v>
      </c>
      <c r="G1433" t="s">
        <v>5715</v>
      </c>
      <c r="H1433" t="s">
        <v>1144</v>
      </c>
      <c r="I1433" t="s">
        <v>1144</v>
      </c>
      <c r="J1433" t="s">
        <v>1144</v>
      </c>
      <c r="K1433" t="s">
        <v>1144</v>
      </c>
      <c r="L1433">
        <v>1.3</v>
      </c>
      <c r="M1433">
        <v>3.14</v>
      </c>
      <c r="N1433">
        <v>0</v>
      </c>
      <c r="O1433" s="56">
        <v>0</v>
      </c>
      <c r="P1433" s="56">
        <v>0</v>
      </c>
      <c r="Q1433">
        <v>1</v>
      </c>
      <c r="R1433">
        <v>1</v>
      </c>
      <c r="S1433">
        <v>11</v>
      </c>
      <c r="T1433">
        <v>8</v>
      </c>
      <c r="U1433">
        <v>3</v>
      </c>
      <c r="V1433">
        <v>1</v>
      </c>
      <c r="X1433" t="s">
        <v>7755</v>
      </c>
      <c r="AA1433">
        <v>0</v>
      </c>
      <c r="AB1433">
        <v>0</v>
      </c>
      <c r="AC1433">
        <v>0</v>
      </c>
      <c r="AD1433">
        <v>0</v>
      </c>
      <c r="AE1433">
        <v>0</v>
      </c>
      <c r="AF1433">
        <v>0</v>
      </c>
      <c r="AG1433">
        <v>0</v>
      </c>
      <c r="AJ1433" s="56"/>
      <c r="AK1433" s="56"/>
      <c r="AL1433" s="56"/>
      <c r="AP1433" t="s">
        <v>1155</v>
      </c>
      <c r="AS1433" t="s">
        <v>1152</v>
      </c>
      <c r="AT1433">
        <v>1</v>
      </c>
      <c r="AV1433">
        <v>0</v>
      </c>
      <c r="AW1433">
        <v>0</v>
      </c>
      <c r="AX1433">
        <v>0</v>
      </c>
      <c r="AY1433" t="s">
        <v>1388</v>
      </c>
      <c r="AZ1433" t="s">
        <v>1388</v>
      </c>
      <c r="BA1433">
        <v>0</v>
      </c>
      <c r="BD1433">
        <v>1000000000</v>
      </c>
      <c r="BE1433">
        <v>0</v>
      </c>
      <c r="BF1433">
        <v>0</v>
      </c>
      <c r="BG1433">
        <v>0</v>
      </c>
      <c r="BH1433">
        <v>0</v>
      </c>
      <c r="BI1433">
        <v>0</v>
      </c>
      <c r="BJ1433">
        <v>0</v>
      </c>
      <c r="BK1433">
        <v>0</v>
      </c>
      <c r="BL1433">
        <v>0</v>
      </c>
      <c r="BM1433">
        <v>0</v>
      </c>
      <c r="BN1433">
        <v>0</v>
      </c>
      <c r="BO1433">
        <v>0</v>
      </c>
      <c r="BP1433">
        <v>0</v>
      </c>
      <c r="BR1433">
        <v>0</v>
      </c>
      <c r="BS1433">
        <v>0</v>
      </c>
      <c r="BX1433">
        <v>0</v>
      </c>
      <c r="BY1433">
        <v>0</v>
      </c>
      <c r="BZ1433">
        <v>0</v>
      </c>
      <c r="CA1433">
        <v>0</v>
      </c>
      <c r="CB1433">
        <v>0</v>
      </c>
      <c r="CC1433">
        <v>1</v>
      </c>
      <c r="CD1433" s="56">
        <v>42095</v>
      </c>
      <c r="CE1433" s="56">
        <v>42342</v>
      </c>
      <c r="CF1433" s="56">
        <v>42342</v>
      </c>
      <c r="CG1433" s="56">
        <v>42419</v>
      </c>
      <c r="CH1433" s="56"/>
      <c r="CI1433" s="56"/>
      <c r="CJ1433">
        <v>1</v>
      </c>
      <c r="CK1433">
        <v>0</v>
      </c>
      <c r="CL1433">
        <v>0.96</v>
      </c>
      <c r="CM1433">
        <v>0</v>
      </c>
      <c r="CN1433">
        <v>0</v>
      </c>
      <c r="CO1433">
        <v>0</v>
      </c>
      <c r="CP1433">
        <v>0</v>
      </c>
      <c r="CQ1433" t="s">
        <v>1154</v>
      </c>
      <c r="CR1433" t="s">
        <v>1153</v>
      </c>
      <c r="CS1433" t="s">
        <v>1748</v>
      </c>
      <c r="CT1433" t="s">
        <v>1397</v>
      </c>
      <c r="CU1433" t="s">
        <v>1396</v>
      </c>
      <c r="CV1433" t="s">
        <v>5716</v>
      </c>
      <c r="CW1433" t="s">
        <v>2121</v>
      </c>
      <c r="CX1433" t="s">
        <v>853</v>
      </c>
      <c r="DC1433" t="s">
        <v>1387</v>
      </c>
      <c r="DE1433" t="s">
        <v>1392</v>
      </c>
    </row>
    <row r="1434" spans="1:109" x14ac:dyDescent="0.25">
      <c r="A1434" t="s">
        <v>1025</v>
      </c>
      <c r="B1434">
        <v>2</v>
      </c>
      <c r="C1434" s="56">
        <v>42419</v>
      </c>
      <c r="D1434" t="s">
        <v>1153</v>
      </c>
      <c r="E1434" t="s">
        <v>5717</v>
      </c>
      <c r="G1434" t="s">
        <v>5718</v>
      </c>
      <c r="H1434" t="s">
        <v>1144</v>
      </c>
      <c r="I1434" t="s">
        <v>1144</v>
      </c>
      <c r="J1434" t="s">
        <v>1144</v>
      </c>
      <c r="K1434" t="s">
        <v>1144</v>
      </c>
      <c r="L1434">
        <v>24.64</v>
      </c>
      <c r="M1434">
        <v>58</v>
      </c>
      <c r="N1434">
        <v>0</v>
      </c>
      <c r="O1434" s="56">
        <v>0</v>
      </c>
      <c r="P1434" s="56">
        <v>0</v>
      </c>
      <c r="Q1434">
        <v>1</v>
      </c>
      <c r="R1434">
        <v>1</v>
      </c>
      <c r="S1434">
        <v>11</v>
      </c>
      <c r="T1434">
        <v>8</v>
      </c>
      <c r="U1434">
        <v>3</v>
      </c>
      <c r="V1434">
        <v>1</v>
      </c>
      <c r="X1434" t="s">
        <v>7755</v>
      </c>
      <c r="AA1434">
        <v>0</v>
      </c>
      <c r="AB1434">
        <v>0</v>
      </c>
      <c r="AC1434">
        <v>0</v>
      </c>
      <c r="AD1434">
        <v>0</v>
      </c>
      <c r="AE1434">
        <v>0</v>
      </c>
      <c r="AF1434">
        <v>0</v>
      </c>
      <c r="AG1434">
        <v>0</v>
      </c>
      <c r="AJ1434" s="56"/>
      <c r="AK1434" s="56"/>
      <c r="AL1434" s="56"/>
      <c r="AP1434" t="s">
        <v>1155</v>
      </c>
      <c r="AS1434" t="s">
        <v>1152</v>
      </c>
      <c r="AT1434">
        <v>1</v>
      </c>
      <c r="AV1434">
        <v>0</v>
      </c>
      <c r="AW1434">
        <v>0</v>
      </c>
      <c r="AX1434">
        <v>0</v>
      </c>
      <c r="AY1434" t="s">
        <v>1388</v>
      </c>
      <c r="AZ1434" t="s">
        <v>1388</v>
      </c>
      <c r="BA1434">
        <v>0</v>
      </c>
      <c r="BD1434">
        <v>1000000000</v>
      </c>
      <c r="BE1434">
        <v>1</v>
      </c>
      <c r="BF1434">
        <v>0</v>
      </c>
      <c r="BG1434">
        <v>0</v>
      </c>
      <c r="BH1434">
        <v>0</v>
      </c>
      <c r="BI1434">
        <v>0</v>
      </c>
      <c r="BJ1434">
        <v>0</v>
      </c>
      <c r="BK1434">
        <v>0</v>
      </c>
      <c r="BL1434">
        <v>0</v>
      </c>
      <c r="BM1434">
        <v>1</v>
      </c>
      <c r="BN1434">
        <v>0</v>
      </c>
      <c r="BO1434">
        <v>0</v>
      </c>
      <c r="BP1434">
        <v>0</v>
      </c>
      <c r="BR1434">
        <v>0</v>
      </c>
      <c r="BS1434">
        <v>0</v>
      </c>
      <c r="BX1434">
        <v>0</v>
      </c>
      <c r="BY1434">
        <v>0</v>
      </c>
      <c r="BZ1434">
        <v>0</v>
      </c>
      <c r="CA1434">
        <v>0</v>
      </c>
      <c r="CB1434">
        <v>0</v>
      </c>
      <c r="CC1434">
        <v>1</v>
      </c>
      <c r="CD1434" s="56">
        <v>42095</v>
      </c>
      <c r="CE1434" s="56">
        <v>42342</v>
      </c>
      <c r="CF1434" s="56">
        <v>42342</v>
      </c>
      <c r="CG1434" s="56">
        <v>42419</v>
      </c>
      <c r="CH1434" s="56"/>
      <c r="CI1434" s="56"/>
      <c r="CJ1434">
        <v>0</v>
      </c>
      <c r="CK1434">
        <v>0</v>
      </c>
      <c r="CL1434">
        <v>0</v>
      </c>
      <c r="CM1434">
        <v>0</v>
      </c>
      <c r="CN1434">
        <v>0</v>
      </c>
      <c r="CO1434">
        <v>0</v>
      </c>
      <c r="CP1434">
        <v>0.96</v>
      </c>
      <c r="CQ1434" t="s">
        <v>1154</v>
      </c>
      <c r="CR1434" t="s">
        <v>1153</v>
      </c>
      <c r="CS1434" t="s">
        <v>1748</v>
      </c>
      <c r="CT1434" t="s">
        <v>1397</v>
      </c>
      <c r="CU1434" t="s">
        <v>1396</v>
      </c>
      <c r="CV1434" t="s">
        <v>5719</v>
      </c>
      <c r="CW1434" t="s">
        <v>2121</v>
      </c>
      <c r="CX1434" t="s">
        <v>853</v>
      </c>
      <c r="DC1434" t="s">
        <v>1387</v>
      </c>
      <c r="DE1434" t="s">
        <v>1392</v>
      </c>
    </row>
    <row r="1435" spans="1:109" x14ac:dyDescent="0.25">
      <c r="A1435" t="s">
        <v>1025</v>
      </c>
      <c r="B1435">
        <v>2</v>
      </c>
      <c r="C1435" s="56">
        <v>42419</v>
      </c>
      <c r="D1435" t="s">
        <v>1153</v>
      </c>
      <c r="E1435" t="s">
        <v>5720</v>
      </c>
      <c r="G1435" t="s">
        <v>5721</v>
      </c>
      <c r="H1435" t="s">
        <v>1144</v>
      </c>
      <c r="I1435" t="s">
        <v>1144</v>
      </c>
      <c r="J1435" t="s">
        <v>1144</v>
      </c>
      <c r="K1435" t="s">
        <v>1144</v>
      </c>
      <c r="L1435">
        <v>3.59</v>
      </c>
      <c r="M1435">
        <v>8.6</v>
      </c>
      <c r="N1435">
        <v>0</v>
      </c>
      <c r="O1435" s="56">
        <v>0</v>
      </c>
      <c r="P1435" s="56">
        <v>0</v>
      </c>
      <c r="Q1435">
        <v>1</v>
      </c>
      <c r="R1435">
        <v>1</v>
      </c>
      <c r="S1435">
        <v>11</v>
      </c>
      <c r="T1435">
        <v>8</v>
      </c>
      <c r="U1435">
        <v>3</v>
      </c>
      <c r="V1435">
        <v>1</v>
      </c>
      <c r="X1435" t="s">
        <v>7755</v>
      </c>
      <c r="AA1435">
        <v>0</v>
      </c>
      <c r="AB1435">
        <v>0</v>
      </c>
      <c r="AC1435">
        <v>0</v>
      </c>
      <c r="AD1435">
        <v>0</v>
      </c>
      <c r="AE1435">
        <v>0</v>
      </c>
      <c r="AF1435">
        <v>0</v>
      </c>
      <c r="AG1435">
        <v>0</v>
      </c>
      <c r="AJ1435" s="56"/>
      <c r="AK1435" s="56"/>
      <c r="AL1435" s="56"/>
      <c r="AP1435" t="s">
        <v>1155</v>
      </c>
      <c r="AS1435" t="s">
        <v>1152</v>
      </c>
      <c r="AT1435">
        <v>1</v>
      </c>
      <c r="AV1435">
        <v>0</v>
      </c>
      <c r="AW1435">
        <v>0</v>
      </c>
      <c r="AX1435">
        <v>0</v>
      </c>
      <c r="AY1435" t="s">
        <v>1388</v>
      </c>
      <c r="AZ1435" t="s">
        <v>1388</v>
      </c>
      <c r="BA1435">
        <v>0</v>
      </c>
      <c r="BD1435">
        <v>1000000000</v>
      </c>
      <c r="BE1435">
        <v>0</v>
      </c>
      <c r="BF1435">
        <v>0</v>
      </c>
      <c r="BG1435">
        <v>0</v>
      </c>
      <c r="BH1435">
        <v>0</v>
      </c>
      <c r="BI1435">
        <v>0</v>
      </c>
      <c r="BJ1435">
        <v>0</v>
      </c>
      <c r="BK1435">
        <v>0</v>
      </c>
      <c r="BL1435">
        <v>0</v>
      </c>
      <c r="BM1435">
        <v>0</v>
      </c>
      <c r="BN1435">
        <v>0</v>
      </c>
      <c r="BO1435">
        <v>0</v>
      </c>
      <c r="BP1435">
        <v>0</v>
      </c>
      <c r="BR1435">
        <v>0</v>
      </c>
      <c r="BS1435">
        <v>0</v>
      </c>
      <c r="BX1435">
        <v>0</v>
      </c>
      <c r="BY1435">
        <v>0</v>
      </c>
      <c r="BZ1435">
        <v>0</v>
      </c>
      <c r="CA1435">
        <v>0</v>
      </c>
      <c r="CB1435">
        <v>0</v>
      </c>
      <c r="CC1435">
        <v>1</v>
      </c>
      <c r="CD1435" s="56">
        <v>42095</v>
      </c>
      <c r="CE1435" s="56">
        <v>42342</v>
      </c>
      <c r="CF1435" s="56">
        <v>42342</v>
      </c>
      <c r="CG1435" s="56">
        <v>42419</v>
      </c>
      <c r="CH1435" s="56"/>
      <c r="CI1435" s="56"/>
      <c r="CJ1435">
        <v>1</v>
      </c>
      <c r="CK1435">
        <v>0</v>
      </c>
      <c r="CL1435">
        <v>0.96</v>
      </c>
      <c r="CM1435">
        <v>0</v>
      </c>
      <c r="CN1435">
        <v>0</v>
      </c>
      <c r="CO1435">
        <v>0</v>
      </c>
      <c r="CP1435">
        <v>0</v>
      </c>
      <c r="CQ1435" t="s">
        <v>1154</v>
      </c>
      <c r="CR1435" t="s">
        <v>1153</v>
      </c>
      <c r="CS1435" t="s">
        <v>1748</v>
      </c>
      <c r="CT1435" t="s">
        <v>1397</v>
      </c>
      <c r="CU1435" t="s">
        <v>1396</v>
      </c>
      <c r="CV1435" t="s">
        <v>5722</v>
      </c>
      <c r="CW1435" t="s">
        <v>2121</v>
      </c>
      <c r="CX1435" t="s">
        <v>853</v>
      </c>
      <c r="DC1435" t="s">
        <v>1387</v>
      </c>
      <c r="DE1435" t="s">
        <v>1392</v>
      </c>
    </row>
    <row r="1436" spans="1:109" x14ac:dyDescent="0.25">
      <c r="A1436" t="s">
        <v>1025</v>
      </c>
      <c r="B1436">
        <v>2</v>
      </c>
      <c r="C1436" s="56">
        <v>42419</v>
      </c>
      <c r="D1436" t="s">
        <v>1153</v>
      </c>
      <c r="E1436" t="s">
        <v>5723</v>
      </c>
      <c r="G1436" t="s">
        <v>5724</v>
      </c>
      <c r="H1436" t="s">
        <v>1144</v>
      </c>
      <c r="I1436" t="s">
        <v>1144</v>
      </c>
      <c r="J1436" t="s">
        <v>1144</v>
      </c>
      <c r="K1436" t="s">
        <v>1144</v>
      </c>
      <c r="L1436">
        <v>2.2000000000000002</v>
      </c>
      <c r="M1436">
        <v>5.27</v>
      </c>
      <c r="N1436">
        <v>0</v>
      </c>
      <c r="O1436" s="56">
        <v>0</v>
      </c>
      <c r="P1436" s="56">
        <v>0</v>
      </c>
      <c r="Q1436">
        <v>1</v>
      </c>
      <c r="R1436">
        <v>1</v>
      </c>
      <c r="S1436">
        <v>11</v>
      </c>
      <c r="T1436">
        <v>8</v>
      </c>
      <c r="U1436">
        <v>3</v>
      </c>
      <c r="V1436">
        <v>1</v>
      </c>
      <c r="X1436" t="s">
        <v>7755</v>
      </c>
      <c r="AA1436">
        <v>0</v>
      </c>
      <c r="AB1436">
        <v>0</v>
      </c>
      <c r="AC1436">
        <v>0</v>
      </c>
      <c r="AD1436">
        <v>0</v>
      </c>
      <c r="AE1436">
        <v>0</v>
      </c>
      <c r="AF1436">
        <v>0</v>
      </c>
      <c r="AG1436">
        <v>0</v>
      </c>
      <c r="AJ1436" s="56"/>
      <c r="AK1436" s="56"/>
      <c r="AL1436" s="56"/>
      <c r="AP1436" t="s">
        <v>1155</v>
      </c>
      <c r="AS1436" t="s">
        <v>1152</v>
      </c>
      <c r="AT1436">
        <v>1</v>
      </c>
      <c r="AV1436">
        <v>0</v>
      </c>
      <c r="AW1436">
        <v>0</v>
      </c>
      <c r="AX1436">
        <v>0</v>
      </c>
      <c r="AY1436" t="s">
        <v>1388</v>
      </c>
      <c r="AZ1436" t="s">
        <v>1388</v>
      </c>
      <c r="BA1436">
        <v>0</v>
      </c>
      <c r="BD1436">
        <v>1000000000</v>
      </c>
      <c r="BE1436">
        <v>0</v>
      </c>
      <c r="BF1436">
        <v>0</v>
      </c>
      <c r="BG1436">
        <v>0</v>
      </c>
      <c r="BH1436">
        <v>0</v>
      </c>
      <c r="BI1436">
        <v>0</v>
      </c>
      <c r="BJ1436">
        <v>0</v>
      </c>
      <c r="BK1436">
        <v>0</v>
      </c>
      <c r="BL1436">
        <v>0</v>
      </c>
      <c r="BM1436">
        <v>0</v>
      </c>
      <c r="BN1436">
        <v>0</v>
      </c>
      <c r="BO1436">
        <v>0</v>
      </c>
      <c r="BP1436">
        <v>0</v>
      </c>
      <c r="BR1436">
        <v>0</v>
      </c>
      <c r="BS1436">
        <v>0</v>
      </c>
      <c r="BX1436">
        <v>0</v>
      </c>
      <c r="BY1436">
        <v>0</v>
      </c>
      <c r="BZ1436">
        <v>0</v>
      </c>
      <c r="CA1436">
        <v>0</v>
      </c>
      <c r="CB1436">
        <v>0</v>
      </c>
      <c r="CC1436">
        <v>1</v>
      </c>
      <c r="CD1436" s="56">
        <v>42095</v>
      </c>
      <c r="CE1436" s="56">
        <v>42342</v>
      </c>
      <c r="CF1436" s="56">
        <v>42342</v>
      </c>
      <c r="CG1436" s="56">
        <v>42419</v>
      </c>
      <c r="CH1436" s="56"/>
      <c r="CI1436" s="56"/>
      <c r="CJ1436">
        <v>1</v>
      </c>
      <c r="CK1436">
        <v>0</v>
      </c>
      <c r="CL1436">
        <v>0.96</v>
      </c>
      <c r="CM1436">
        <v>0</v>
      </c>
      <c r="CN1436">
        <v>0</v>
      </c>
      <c r="CO1436">
        <v>0</v>
      </c>
      <c r="CP1436">
        <v>0</v>
      </c>
      <c r="CQ1436" t="s">
        <v>1154</v>
      </c>
      <c r="CR1436" t="s">
        <v>1153</v>
      </c>
      <c r="CS1436" t="s">
        <v>1748</v>
      </c>
      <c r="CT1436" t="s">
        <v>1397</v>
      </c>
      <c r="CU1436" t="s">
        <v>1396</v>
      </c>
      <c r="CV1436" t="s">
        <v>5725</v>
      </c>
      <c r="CW1436" t="s">
        <v>2121</v>
      </c>
      <c r="CX1436" t="s">
        <v>853</v>
      </c>
      <c r="DC1436" t="s">
        <v>1387</v>
      </c>
      <c r="DE1436" t="s">
        <v>1392</v>
      </c>
    </row>
    <row r="1437" spans="1:109" x14ac:dyDescent="0.25">
      <c r="A1437" t="s">
        <v>1025</v>
      </c>
      <c r="B1437">
        <v>2</v>
      </c>
      <c r="C1437" s="56">
        <v>42419</v>
      </c>
      <c r="D1437" t="s">
        <v>1153</v>
      </c>
      <c r="E1437" t="s">
        <v>5726</v>
      </c>
      <c r="G1437" t="s">
        <v>5727</v>
      </c>
      <c r="H1437" t="s">
        <v>1144</v>
      </c>
      <c r="I1437" t="s">
        <v>1144</v>
      </c>
      <c r="J1437" t="s">
        <v>1144</v>
      </c>
      <c r="K1437" t="s">
        <v>1144</v>
      </c>
      <c r="L1437">
        <v>30.69</v>
      </c>
      <c r="M1437">
        <v>73.44</v>
      </c>
      <c r="N1437">
        <v>0</v>
      </c>
      <c r="O1437" s="56">
        <v>0</v>
      </c>
      <c r="P1437" s="56">
        <v>0</v>
      </c>
      <c r="Q1437">
        <v>1</v>
      </c>
      <c r="R1437">
        <v>1</v>
      </c>
      <c r="S1437">
        <v>11</v>
      </c>
      <c r="T1437">
        <v>8</v>
      </c>
      <c r="U1437">
        <v>3</v>
      </c>
      <c r="V1437">
        <v>1</v>
      </c>
      <c r="W1437" t="s">
        <v>1156</v>
      </c>
      <c r="X1437" t="s">
        <v>7755</v>
      </c>
      <c r="Y1437">
        <v>3</v>
      </c>
      <c r="AA1437">
        <v>0</v>
      </c>
      <c r="AB1437">
        <v>0</v>
      </c>
      <c r="AC1437">
        <v>0</v>
      </c>
      <c r="AD1437">
        <v>0</v>
      </c>
      <c r="AE1437">
        <v>0</v>
      </c>
      <c r="AF1437">
        <v>0</v>
      </c>
      <c r="AG1437">
        <v>0</v>
      </c>
      <c r="AJ1437" s="56"/>
      <c r="AK1437" s="56"/>
      <c r="AL1437" s="56"/>
      <c r="AM1437">
        <v>1</v>
      </c>
      <c r="AP1437" t="s">
        <v>1155</v>
      </c>
      <c r="AS1437" t="s">
        <v>1152</v>
      </c>
      <c r="AT1437">
        <v>1</v>
      </c>
      <c r="AV1437">
        <v>2</v>
      </c>
      <c r="AW1437">
        <v>2</v>
      </c>
      <c r="AX1437">
        <v>1</v>
      </c>
      <c r="AY1437" t="s">
        <v>1145</v>
      </c>
      <c r="AZ1437" t="s">
        <v>1147</v>
      </c>
      <c r="BA1437">
        <v>2</v>
      </c>
      <c r="BD1437">
        <v>1000000000</v>
      </c>
      <c r="BE1437">
        <v>2</v>
      </c>
      <c r="BF1437">
        <v>0</v>
      </c>
      <c r="BG1437">
        <v>1</v>
      </c>
      <c r="BH1437">
        <v>0</v>
      </c>
      <c r="BI1437">
        <v>0</v>
      </c>
      <c r="BJ1437">
        <v>0</v>
      </c>
      <c r="BK1437">
        <v>0</v>
      </c>
      <c r="BL1437">
        <v>0</v>
      </c>
      <c r="BM1437">
        <v>3</v>
      </c>
      <c r="BN1437">
        <v>-0.5</v>
      </c>
      <c r="BO1437">
        <v>0</v>
      </c>
      <c r="BP1437">
        <v>0</v>
      </c>
      <c r="BR1437">
        <v>0</v>
      </c>
      <c r="BS1437">
        <v>1</v>
      </c>
      <c r="BX1437">
        <v>0</v>
      </c>
      <c r="BY1437">
        <v>0</v>
      </c>
      <c r="BZ1437">
        <v>0</v>
      </c>
      <c r="CA1437">
        <v>6.08</v>
      </c>
      <c r="CB1437">
        <v>0</v>
      </c>
      <c r="CC1437">
        <v>1</v>
      </c>
      <c r="CD1437" s="56">
        <v>42095</v>
      </c>
      <c r="CE1437" s="56">
        <v>42342</v>
      </c>
      <c r="CF1437" s="56">
        <v>42342</v>
      </c>
      <c r="CG1437" s="56">
        <v>42419</v>
      </c>
      <c r="CH1437" s="56"/>
      <c r="CI1437" s="56"/>
      <c r="CJ1437">
        <v>0.17</v>
      </c>
      <c r="CK1437">
        <v>1</v>
      </c>
      <c r="CL1437">
        <v>0</v>
      </c>
      <c r="CM1437">
        <v>0.06</v>
      </c>
      <c r="CN1437">
        <v>0.86</v>
      </c>
      <c r="CO1437">
        <v>0</v>
      </c>
      <c r="CP1437">
        <v>0.04</v>
      </c>
      <c r="CQ1437" t="s">
        <v>1154</v>
      </c>
      <c r="CR1437" t="s">
        <v>1153</v>
      </c>
      <c r="CS1437" t="s">
        <v>1748</v>
      </c>
      <c r="CT1437" t="s">
        <v>1397</v>
      </c>
      <c r="CU1437" t="s">
        <v>1396</v>
      </c>
      <c r="CV1437" t="s">
        <v>5728</v>
      </c>
      <c r="CW1437" t="s">
        <v>1738</v>
      </c>
      <c r="CX1437" t="s">
        <v>853</v>
      </c>
      <c r="DC1437" t="s">
        <v>1387</v>
      </c>
      <c r="DE1437" t="s">
        <v>1392</v>
      </c>
    </row>
    <row r="1438" spans="1:109" x14ac:dyDescent="0.25">
      <c r="A1438" t="s">
        <v>1025</v>
      </c>
      <c r="B1438">
        <v>2</v>
      </c>
      <c r="C1438" s="56">
        <v>42419</v>
      </c>
      <c r="D1438" t="s">
        <v>1153</v>
      </c>
      <c r="E1438" t="s">
        <v>5729</v>
      </c>
      <c r="G1438" t="s">
        <v>5730</v>
      </c>
      <c r="H1438" t="s">
        <v>1144</v>
      </c>
      <c r="I1438" t="s">
        <v>1144</v>
      </c>
      <c r="J1438" t="s">
        <v>1144</v>
      </c>
      <c r="K1438" t="s">
        <v>1144</v>
      </c>
      <c r="L1438">
        <v>1.67</v>
      </c>
      <c r="M1438">
        <v>3.72</v>
      </c>
      <c r="N1438">
        <v>0</v>
      </c>
      <c r="O1438" s="56">
        <v>0</v>
      </c>
      <c r="P1438" s="56">
        <v>0</v>
      </c>
      <c r="Q1438">
        <v>1</v>
      </c>
      <c r="R1438">
        <v>1</v>
      </c>
      <c r="S1438">
        <v>11</v>
      </c>
      <c r="T1438">
        <v>8</v>
      </c>
      <c r="U1438">
        <v>3</v>
      </c>
      <c r="V1438">
        <v>1</v>
      </c>
      <c r="W1438" t="s">
        <v>1156</v>
      </c>
      <c r="X1438" t="s">
        <v>7757</v>
      </c>
      <c r="AA1438">
        <v>0</v>
      </c>
      <c r="AB1438">
        <v>0</v>
      </c>
      <c r="AC1438">
        <v>0</v>
      </c>
      <c r="AD1438">
        <v>0</v>
      </c>
      <c r="AE1438">
        <v>0</v>
      </c>
      <c r="AF1438">
        <v>0</v>
      </c>
      <c r="AG1438">
        <v>0</v>
      </c>
      <c r="AJ1438" s="56"/>
      <c r="AK1438" s="56"/>
      <c r="AL1438" s="56"/>
      <c r="AP1438" t="s">
        <v>1155</v>
      </c>
      <c r="AR1438">
        <v>2</v>
      </c>
      <c r="AS1438" t="s">
        <v>1152</v>
      </c>
      <c r="AT1438">
        <v>1</v>
      </c>
      <c r="AV1438">
        <v>3</v>
      </c>
      <c r="AW1438">
        <v>2</v>
      </c>
      <c r="AX1438">
        <v>1</v>
      </c>
      <c r="AY1438" t="s">
        <v>1148</v>
      </c>
      <c r="AZ1438" t="s">
        <v>1148</v>
      </c>
      <c r="BA1438">
        <v>5</v>
      </c>
      <c r="BD1438">
        <v>1000000000</v>
      </c>
      <c r="BE1438">
        <v>3</v>
      </c>
      <c r="BF1438">
        <v>0</v>
      </c>
      <c r="BG1438">
        <v>0</v>
      </c>
      <c r="BH1438">
        <v>0</v>
      </c>
      <c r="BI1438">
        <v>0</v>
      </c>
      <c r="BJ1438">
        <v>0</v>
      </c>
      <c r="BK1438">
        <v>0</v>
      </c>
      <c r="BL1438">
        <v>0</v>
      </c>
      <c r="BM1438">
        <v>3</v>
      </c>
      <c r="BN1438">
        <v>0</v>
      </c>
      <c r="BO1438">
        <v>0</v>
      </c>
      <c r="BP1438">
        <v>0</v>
      </c>
      <c r="BR1438">
        <v>0</v>
      </c>
      <c r="BS1438">
        <v>1</v>
      </c>
      <c r="BX1438">
        <v>0</v>
      </c>
      <c r="BY1438">
        <v>0</v>
      </c>
      <c r="BZ1438">
        <v>0</v>
      </c>
      <c r="CA1438">
        <v>5.36</v>
      </c>
      <c r="CB1438">
        <v>0</v>
      </c>
      <c r="CC1438">
        <v>1</v>
      </c>
      <c r="CD1438" s="56">
        <v>42341</v>
      </c>
      <c r="CE1438" s="56">
        <v>42342</v>
      </c>
      <c r="CF1438" s="56">
        <v>42342</v>
      </c>
      <c r="CG1438" s="56">
        <v>42419</v>
      </c>
      <c r="CH1438" s="56"/>
      <c r="CI1438" s="56"/>
      <c r="CJ1438">
        <v>0.26</v>
      </c>
      <c r="CK1438">
        <v>0</v>
      </c>
      <c r="CL1438">
        <v>0</v>
      </c>
      <c r="CM1438">
        <v>0</v>
      </c>
      <c r="CN1438">
        <v>0</v>
      </c>
      <c r="CO1438">
        <v>0.56999999999999995</v>
      </c>
      <c r="CP1438">
        <v>0.39</v>
      </c>
      <c r="CQ1438" t="s">
        <v>1154</v>
      </c>
      <c r="CR1438" t="s">
        <v>1153</v>
      </c>
      <c r="CS1438" t="s">
        <v>1748</v>
      </c>
      <c r="CT1438" t="s">
        <v>1397</v>
      </c>
      <c r="CU1438" t="s">
        <v>1396</v>
      </c>
      <c r="CV1438" t="s">
        <v>5731</v>
      </c>
      <c r="CW1438" t="s">
        <v>1738</v>
      </c>
      <c r="CX1438" t="s">
        <v>853</v>
      </c>
      <c r="DC1438" t="s">
        <v>1387</v>
      </c>
      <c r="DE1438" t="s">
        <v>1392</v>
      </c>
    </row>
    <row r="1439" spans="1:109" x14ac:dyDescent="0.25">
      <c r="A1439" t="s">
        <v>1025</v>
      </c>
      <c r="B1439">
        <v>1</v>
      </c>
      <c r="C1439" s="56">
        <v>42419</v>
      </c>
      <c r="D1439" t="s">
        <v>1153</v>
      </c>
      <c r="E1439" t="s">
        <v>1671</v>
      </c>
      <c r="G1439" t="s">
        <v>5732</v>
      </c>
      <c r="H1439" t="s">
        <v>1144</v>
      </c>
      <c r="I1439" t="s">
        <v>1144</v>
      </c>
      <c r="J1439" t="s">
        <v>1144</v>
      </c>
      <c r="K1439" t="s">
        <v>1144</v>
      </c>
      <c r="L1439">
        <v>0.23</v>
      </c>
      <c r="M1439">
        <v>0.6</v>
      </c>
      <c r="N1439">
        <v>0</v>
      </c>
      <c r="O1439" s="56">
        <v>0</v>
      </c>
      <c r="P1439" s="56">
        <v>0</v>
      </c>
      <c r="Q1439">
        <v>1</v>
      </c>
      <c r="R1439">
        <v>1</v>
      </c>
      <c r="S1439">
        <v>11</v>
      </c>
      <c r="T1439">
        <v>8</v>
      </c>
      <c r="U1439">
        <v>3</v>
      </c>
      <c r="V1439">
        <v>1</v>
      </c>
      <c r="W1439" t="s">
        <v>1156</v>
      </c>
      <c r="X1439" t="s">
        <v>7659</v>
      </c>
      <c r="Y1439">
        <v>10</v>
      </c>
      <c r="AA1439">
        <v>0</v>
      </c>
      <c r="AB1439">
        <v>0</v>
      </c>
      <c r="AC1439">
        <v>0</v>
      </c>
      <c r="AD1439">
        <v>0</v>
      </c>
      <c r="AE1439">
        <v>0</v>
      </c>
      <c r="AF1439">
        <v>28</v>
      </c>
      <c r="AG1439">
        <v>0</v>
      </c>
      <c r="AJ1439" s="56"/>
      <c r="AK1439" s="56"/>
      <c r="AL1439" s="56"/>
      <c r="AM1439">
        <v>1</v>
      </c>
      <c r="AP1439" t="s">
        <v>1155</v>
      </c>
      <c r="AR1439">
        <v>2</v>
      </c>
      <c r="AS1439" t="s">
        <v>1152</v>
      </c>
      <c r="AT1439">
        <v>1</v>
      </c>
      <c r="AV1439">
        <v>7</v>
      </c>
      <c r="AW1439">
        <v>5</v>
      </c>
      <c r="AX1439">
        <v>2</v>
      </c>
      <c r="AY1439" t="s">
        <v>839</v>
      </c>
      <c r="AZ1439" t="s">
        <v>839</v>
      </c>
      <c r="BA1439">
        <v>10</v>
      </c>
      <c r="BD1439">
        <v>1000000000</v>
      </c>
      <c r="BE1439">
        <v>0</v>
      </c>
      <c r="BF1439">
        <v>1</v>
      </c>
      <c r="BG1439">
        <v>0</v>
      </c>
      <c r="BH1439">
        <v>0</v>
      </c>
      <c r="BI1439">
        <v>0</v>
      </c>
      <c r="BJ1439">
        <v>0</v>
      </c>
      <c r="BK1439">
        <v>0</v>
      </c>
      <c r="BL1439">
        <v>0</v>
      </c>
      <c r="BM1439">
        <v>0</v>
      </c>
      <c r="BN1439">
        <v>1</v>
      </c>
      <c r="BO1439">
        <v>0</v>
      </c>
      <c r="BP1439">
        <v>0</v>
      </c>
      <c r="BR1439">
        <v>8</v>
      </c>
      <c r="BS1439">
        <v>2</v>
      </c>
      <c r="BX1439">
        <v>0.74</v>
      </c>
      <c r="BY1439">
        <v>0</v>
      </c>
      <c r="BZ1439">
        <v>0</v>
      </c>
      <c r="CA1439">
        <v>7.02</v>
      </c>
      <c r="CB1439">
        <v>0</v>
      </c>
      <c r="CC1439">
        <v>1</v>
      </c>
      <c r="CD1439" s="56">
        <v>42342</v>
      </c>
      <c r="CE1439" s="56">
        <v>42342</v>
      </c>
      <c r="CF1439" s="56">
        <v>42342</v>
      </c>
      <c r="CG1439" s="56">
        <v>42419</v>
      </c>
      <c r="CH1439" s="56"/>
      <c r="CI1439" s="56"/>
      <c r="CJ1439">
        <v>0.82</v>
      </c>
      <c r="CK1439">
        <v>58</v>
      </c>
      <c r="CL1439">
        <v>0.38</v>
      </c>
      <c r="CM1439">
        <v>0</v>
      </c>
      <c r="CN1439">
        <v>0</v>
      </c>
      <c r="CO1439">
        <v>0</v>
      </c>
      <c r="CP1439">
        <v>0.56999999999999995</v>
      </c>
      <c r="CQ1439" t="s">
        <v>1154</v>
      </c>
      <c r="CR1439" t="s">
        <v>1153</v>
      </c>
      <c r="CS1439" t="s">
        <v>1725</v>
      </c>
      <c r="CT1439" t="s">
        <v>1397</v>
      </c>
      <c r="CU1439" t="s">
        <v>1396</v>
      </c>
      <c r="CV1439" t="s">
        <v>5733</v>
      </c>
      <c r="CW1439" t="s">
        <v>1727</v>
      </c>
      <c r="CX1439" t="s">
        <v>853</v>
      </c>
      <c r="DC1439" t="s">
        <v>1387</v>
      </c>
      <c r="DE1439" t="s">
        <v>1728</v>
      </c>
    </row>
    <row r="1440" spans="1:109" x14ac:dyDescent="0.25">
      <c r="A1440" t="s">
        <v>1025</v>
      </c>
      <c r="B1440">
        <v>2</v>
      </c>
      <c r="C1440" s="56">
        <v>42419</v>
      </c>
      <c r="D1440" t="s">
        <v>1153</v>
      </c>
      <c r="E1440" t="s">
        <v>5734</v>
      </c>
      <c r="G1440" t="s">
        <v>5735</v>
      </c>
      <c r="H1440" t="s">
        <v>1144</v>
      </c>
      <c r="I1440" t="s">
        <v>1144</v>
      </c>
      <c r="J1440" t="s">
        <v>1144</v>
      </c>
      <c r="K1440" t="s">
        <v>1144</v>
      </c>
      <c r="L1440">
        <v>3.18</v>
      </c>
      <c r="M1440">
        <v>9.52</v>
      </c>
      <c r="N1440">
        <v>0</v>
      </c>
      <c r="O1440" s="56">
        <v>0</v>
      </c>
      <c r="P1440" s="56">
        <v>0</v>
      </c>
      <c r="Q1440">
        <v>1</v>
      </c>
      <c r="R1440">
        <v>1</v>
      </c>
      <c r="S1440">
        <v>11</v>
      </c>
      <c r="T1440">
        <v>8</v>
      </c>
      <c r="U1440">
        <v>3</v>
      </c>
      <c r="V1440">
        <v>1</v>
      </c>
      <c r="X1440" t="s">
        <v>7755</v>
      </c>
      <c r="AA1440">
        <v>0</v>
      </c>
      <c r="AB1440">
        <v>0</v>
      </c>
      <c r="AC1440">
        <v>0</v>
      </c>
      <c r="AD1440">
        <v>0</v>
      </c>
      <c r="AE1440">
        <v>0</v>
      </c>
      <c r="AF1440">
        <v>0</v>
      </c>
      <c r="AG1440">
        <v>0</v>
      </c>
      <c r="AJ1440" s="56"/>
      <c r="AK1440" s="56"/>
      <c r="AL1440" s="56"/>
      <c r="AM1440">
        <v>1</v>
      </c>
      <c r="AP1440" t="s">
        <v>1155</v>
      </c>
      <c r="AS1440" t="s">
        <v>1152</v>
      </c>
      <c r="AT1440">
        <v>1</v>
      </c>
      <c r="AV1440">
        <v>1</v>
      </c>
      <c r="AW1440">
        <v>1</v>
      </c>
      <c r="AX1440">
        <v>0.5</v>
      </c>
      <c r="AY1440" t="s">
        <v>1147</v>
      </c>
      <c r="AZ1440" t="s">
        <v>1147</v>
      </c>
      <c r="BA1440">
        <v>1</v>
      </c>
      <c r="BD1440">
        <v>1000000000</v>
      </c>
      <c r="BE1440">
        <v>2</v>
      </c>
      <c r="BF1440">
        <v>-1</v>
      </c>
      <c r="BG1440">
        <v>0</v>
      </c>
      <c r="BH1440">
        <v>0</v>
      </c>
      <c r="BI1440">
        <v>0</v>
      </c>
      <c r="BJ1440">
        <v>0</v>
      </c>
      <c r="BK1440">
        <v>0</v>
      </c>
      <c r="BL1440">
        <v>0</v>
      </c>
      <c r="BM1440">
        <v>2</v>
      </c>
      <c r="BN1440">
        <v>-1</v>
      </c>
      <c r="BO1440">
        <v>0</v>
      </c>
      <c r="BP1440">
        <v>0</v>
      </c>
      <c r="BR1440">
        <v>0</v>
      </c>
      <c r="BS1440">
        <v>0</v>
      </c>
      <c r="BX1440">
        <v>0</v>
      </c>
      <c r="BY1440">
        <v>3.18</v>
      </c>
      <c r="BZ1440">
        <v>0</v>
      </c>
      <c r="CA1440">
        <v>8.6999999999999993</v>
      </c>
      <c r="CB1440">
        <v>0</v>
      </c>
      <c r="CC1440">
        <v>1</v>
      </c>
      <c r="CD1440" s="56">
        <v>42095</v>
      </c>
      <c r="CE1440" s="56">
        <v>42342</v>
      </c>
      <c r="CF1440" s="56">
        <v>42342</v>
      </c>
      <c r="CG1440" s="56">
        <v>42419</v>
      </c>
      <c r="CH1440" s="56"/>
      <c r="CI1440" s="56"/>
      <c r="CJ1440">
        <v>0</v>
      </c>
      <c r="CK1440">
        <v>0</v>
      </c>
      <c r="CL1440">
        <v>0</v>
      </c>
      <c r="CM1440">
        <v>0</v>
      </c>
      <c r="CN1440">
        <v>0</v>
      </c>
      <c r="CO1440">
        <v>0</v>
      </c>
      <c r="CP1440">
        <v>0.96</v>
      </c>
      <c r="CQ1440" t="s">
        <v>1154</v>
      </c>
      <c r="CR1440" t="s">
        <v>1153</v>
      </c>
      <c r="CS1440" t="s">
        <v>1748</v>
      </c>
      <c r="CT1440" t="s">
        <v>1397</v>
      </c>
      <c r="CU1440" t="s">
        <v>1396</v>
      </c>
      <c r="CV1440" t="s">
        <v>5736</v>
      </c>
      <c r="CW1440" t="s">
        <v>1738</v>
      </c>
      <c r="CX1440" t="s">
        <v>853</v>
      </c>
      <c r="DC1440" t="s">
        <v>1387</v>
      </c>
      <c r="DE1440" t="s">
        <v>1392</v>
      </c>
    </row>
    <row r="1441" spans="1:109" x14ac:dyDescent="0.25">
      <c r="A1441" t="s">
        <v>1025</v>
      </c>
      <c r="B1441">
        <v>6</v>
      </c>
      <c r="C1441" s="56">
        <v>42419</v>
      </c>
      <c r="D1441" t="s">
        <v>1153</v>
      </c>
      <c r="E1441" t="s">
        <v>5737</v>
      </c>
      <c r="G1441" t="s">
        <v>5738</v>
      </c>
      <c r="H1441" t="s">
        <v>1144</v>
      </c>
      <c r="I1441" t="s">
        <v>1144</v>
      </c>
      <c r="J1441" t="s">
        <v>1144</v>
      </c>
      <c r="K1441" t="s">
        <v>1144</v>
      </c>
      <c r="L1441">
        <v>129.59</v>
      </c>
      <c r="M1441">
        <v>261.52</v>
      </c>
      <c r="N1441">
        <v>0</v>
      </c>
      <c r="O1441" s="56">
        <v>0</v>
      </c>
      <c r="P1441" s="56">
        <v>0</v>
      </c>
      <c r="Q1441">
        <v>1</v>
      </c>
      <c r="R1441">
        <v>1</v>
      </c>
      <c r="S1441">
        <v>11</v>
      </c>
      <c r="T1441">
        <v>8</v>
      </c>
      <c r="U1441">
        <v>3</v>
      </c>
      <c r="V1441">
        <v>1</v>
      </c>
      <c r="X1441" t="s">
        <v>7755</v>
      </c>
      <c r="AA1441">
        <v>0</v>
      </c>
      <c r="AB1441">
        <v>0</v>
      </c>
      <c r="AC1441">
        <v>0</v>
      </c>
      <c r="AD1441">
        <v>0</v>
      </c>
      <c r="AE1441">
        <v>0</v>
      </c>
      <c r="AF1441">
        <v>0</v>
      </c>
      <c r="AG1441">
        <v>0</v>
      </c>
      <c r="AJ1441" s="56"/>
      <c r="AK1441" s="56"/>
      <c r="AL1441" s="56"/>
      <c r="AP1441" t="s">
        <v>1155</v>
      </c>
      <c r="AS1441" t="s">
        <v>1152</v>
      </c>
      <c r="AT1441">
        <v>1</v>
      </c>
      <c r="AV1441">
        <v>0</v>
      </c>
      <c r="AW1441">
        <v>0</v>
      </c>
      <c r="AX1441">
        <v>0</v>
      </c>
      <c r="AY1441" t="s">
        <v>1388</v>
      </c>
      <c r="AZ1441" t="s">
        <v>1388</v>
      </c>
      <c r="BA1441">
        <v>0</v>
      </c>
      <c r="BD1441">
        <v>1000000000</v>
      </c>
      <c r="BE1441">
        <v>3</v>
      </c>
      <c r="BF1441">
        <v>0</v>
      </c>
      <c r="BG1441">
        <v>0</v>
      </c>
      <c r="BH1441">
        <v>0</v>
      </c>
      <c r="BI1441">
        <v>0</v>
      </c>
      <c r="BJ1441">
        <v>0</v>
      </c>
      <c r="BK1441">
        <v>0</v>
      </c>
      <c r="BL1441">
        <v>0</v>
      </c>
      <c r="BM1441">
        <v>3</v>
      </c>
      <c r="BN1441">
        <v>0</v>
      </c>
      <c r="BO1441">
        <v>0</v>
      </c>
      <c r="BP1441">
        <v>0</v>
      </c>
      <c r="BR1441">
        <v>0</v>
      </c>
      <c r="BS1441">
        <v>0</v>
      </c>
      <c r="BX1441">
        <v>0</v>
      </c>
      <c r="BY1441">
        <v>0</v>
      </c>
      <c r="BZ1441">
        <v>0</v>
      </c>
      <c r="CA1441">
        <v>0</v>
      </c>
      <c r="CB1441">
        <v>0</v>
      </c>
      <c r="CC1441">
        <v>1</v>
      </c>
      <c r="CD1441" s="56">
        <v>42095</v>
      </c>
      <c r="CE1441" s="56">
        <v>42342</v>
      </c>
      <c r="CF1441" s="56">
        <v>42342</v>
      </c>
      <c r="CG1441" s="56">
        <v>42419</v>
      </c>
      <c r="CH1441" s="56"/>
      <c r="CI1441" s="56"/>
      <c r="CJ1441">
        <v>0.22</v>
      </c>
      <c r="CK1441">
        <v>0</v>
      </c>
      <c r="CL1441">
        <v>0.03</v>
      </c>
      <c r="CM1441">
        <v>0</v>
      </c>
      <c r="CN1441">
        <v>0</v>
      </c>
      <c r="CO1441">
        <v>0</v>
      </c>
      <c r="CP1441">
        <v>0.95</v>
      </c>
      <c r="CQ1441" t="s">
        <v>1154</v>
      </c>
      <c r="CR1441" t="s">
        <v>1153</v>
      </c>
      <c r="CS1441" t="s">
        <v>1395</v>
      </c>
      <c r="CT1441" t="s">
        <v>1397</v>
      </c>
      <c r="CU1441" t="s">
        <v>1396</v>
      </c>
      <c r="CV1441" t="s">
        <v>5739</v>
      </c>
      <c r="CW1441" t="s">
        <v>1391</v>
      </c>
      <c r="CX1441" t="s">
        <v>853</v>
      </c>
      <c r="DC1441" t="s">
        <v>1389</v>
      </c>
      <c r="DE1441" t="s">
        <v>1728</v>
      </c>
    </row>
    <row r="1442" spans="1:109" x14ac:dyDescent="0.25">
      <c r="A1442" t="s">
        <v>1025</v>
      </c>
      <c r="B1442">
        <v>2</v>
      </c>
      <c r="C1442" s="56">
        <v>42419</v>
      </c>
      <c r="D1442" t="s">
        <v>1153</v>
      </c>
      <c r="E1442" t="s">
        <v>5740</v>
      </c>
      <c r="G1442" t="s">
        <v>5741</v>
      </c>
      <c r="H1442" t="s">
        <v>1144</v>
      </c>
      <c r="I1442" t="s">
        <v>1144</v>
      </c>
      <c r="J1442" t="s">
        <v>1144</v>
      </c>
      <c r="K1442" t="s">
        <v>1144</v>
      </c>
      <c r="L1442">
        <v>46.52</v>
      </c>
      <c r="M1442">
        <v>89.03</v>
      </c>
      <c r="N1442">
        <v>0</v>
      </c>
      <c r="O1442" s="56">
        <v>0</v>
      </c>
      <c r="P1442" s="56">
        <v>0</v>
      </c>
      <c r="Q1442">
        <v>1</v>
      </c>
      <c r="R1442">
        <v>1</v>
      </c>
      <c r="S1442">
        <v>11</v>
      </c>
      <c r="T1442">
        <v>8</v>
      </c>
      <c r="U1442">
        <v>3</v>
      </c>
      <c r="V1442">
        <v>1</v>
      </c>
      <c r="X1442" t="s">
        <v>7755</v>
      </c>
      <c r="AA1442">
        <v>0</v>
      </c>
      <c r="AB1442">
        <v>0</v>
      </c>
      <c r="AC1442">
        <v>0</v>
      </c>
      <c r="AD1442">
        <v>0</v>
      </c>
      <c r="AE1442">
        <v>0</v>
      </c>
      <c r="AF1442">
        <v>0</v>
      </c>
      <c r="AG1442">
        <v>0</v>
      </c>
      <c r="AJ1442" s="56"/>
      <c r="AK1442" s="56"/>
      <c r="AL1442" s="56"/>
      <c r="AP1442" t="s">
        <v>1155</v>
      </c>
      <c r="AS1442" t="s">
        <v>1152</v>
      </c>
      <c r="AT1442">
        <v>1</v>
      </c>
      <c r="AV1442">
        <v>1</v>
      </c>
      <c r="AW1442">
        <v>1</v>
      </c>
      <c r="AX1442">
        <v>0.5</v>
      </c>
      <c r="AY1442" t="s">
        <v>1147</v>
      </c>
      <c r="AZ1442" t="s">
        <v>1147</v>
      </c>
      <c r="BA1442">
        <v>1</v>
      </c>
      <c r="BD1442">
        <v>1000000000</v>
      </c>
      <c r="BE1442">
        <v>2</v>
      </c>
      <c r="BF1442">
        <v>-1</v>
      </c>
      <c r="BG1442">
        <v>0</v>
      </c>
      <c r="BH1442">
        <v>0</v>
      </c>
      <c r="BI1442">
        <v>0</v>
      </c>
      <c r="BJ1442">
        <v>0</v>
      </c>
      <c r="BK1442">
        <v>0</v>
      </c>
      <c r="BL1442">
        <v>0</v>
      </c>
      <c r="BM1442">
        <v>2</v>
      </c>
      <c r="BN1442">
        <v>-1</v>
      </c>
      <c r="BO1442">
        <v>0</v>
      </c>
      <c r="BP1442">
        <v>0</v>
      </c>
      <c r="BR1442">
        <v>0</v>
      </c>
      <c r="BS1442">
        <v>0</v>
      </c>
      <c r="BX1442">
        <v>0</v>
      </c>
      <c r="BY1442">
        <v>46.52</v>
      </c>
      <c r="BZ1442">
        <v>0</v>
      </c>
      <c r="CA1442">
        <v>3.99</v>
      </c>
      <c r="CB1442">
        <v>0</v>
      </c>
      <c r="CC1442">
        <v>1</v>
      </c>
      <c r="CD1442" s="56">
        <v>42095</v>
      </c>
      <c r="CE1442" s="56">
        <v>42342</v>
      </c>
      <c r="CF1442" s="56">
        <v>42342</v>
      </c>
      <c r="CG1442" s="56">
        <v>42419</v>
      </c>
      <c r="CH1442" s="56"/>
      <c r="CI1442" s="56"/>
      <c r="CJ1442">
        <v>0</v>
      </c>
      <c r="CK1442">
        <v>0</v>
      </c>
      <c r="CL1442">
        <v>0</v>
      </c>
      <c r="CM1442">
        <v>0</v>
      </c>
      <c r="CN1442">
        <v>0</v>
      </c>
      <c r="CO1442">
        <v>0</v>
      </c>
      <c r="CP1442">
        <v>0.96</v>
      </c>
      <c r="CQ1442" t="s">
        <v>1154</v>
      </c>
      <c r="CR1442" t="s">
        <v>1153</v>
      </c>
      <c r="CS1442" t="s">
        <v>1748</v>
      </c>
      <c r="CT1442" t="s">
        <v>1397</v>
      </c>
      <c r="CU1442" t="s">
        <v>1396</v>
      </c>
      <c r="CV1442" t="s">
        <v>5742</v>
      </c>
      <c r="CW1442" t="s">
        <v>1727</v>
      </c>
      <c r="CX1442" t="s">
        <v>853</v>
      </c>
      <c r="DC1442" t="s">
        <v>1387</v>
      </c>
      <c r="DE1442" t="s">
        <v>1392</v>
      </c>
    </row>
    <row r="1443" spans="1:109" x14ac:dyDescent="0.25">
      <c r="A1443" t="s">
        <v>1025</v>
      </c>
      <c r="B1443">
        <v>1</v>
      </c>
      <c r="C1443" s="56">
        <v>42419</v>
      </c>
      <c r="D1443" t="s">
        <v>1153</v>
      </c>
      <c r="E1443" t="s">
        <v>5743</v>
      </c>
      <c r="G1443" t="s">
        <v>5744</v>
      </c>
      <c r="H1443" t="s">
        <v>1144</v>
      </c>
      <c r="I1443" t="s">
        <v>1144</v>
      </c>
      <c r="J1443" t="s">
        <v>1144</v>
      </c>
      <c r="K1443" t="s">
        <v>1144</v>
      </c>
      <c r="L1443">
        <v>24.32</v>
      </c>
      <c r="M1443">
        <v>70.47</v>
      </c>
      <c r="N1443">
        <v>0</v>
      </c>
      <c r="O1443" s="56">
        <v>0</v>
      </c>
      <c r="P1443" s="56">
        <v>0</v>
      </c>
      <c r="Q1443">
        <v>1</v>
      </c>
      <c r="R1443">
        <v>1</v>
      </c>
      <c r="S1443">
        <v>11</v>
      </c>
      <c r="T1443">
        <v>8</v>
      </c>
      <c r="U1443">
        <v>3</v>
      </c>
      <c r="V1443">
        <v>1</v>
      </c>
      <c r="X1443" t="s">
        <v>7755</v>
      </c>
      <c r="AA1443">
        <v>0</v>
      </c>
      <c r="AB1443">
        <v>0</v>
      </c>
      <c r="AC1443">
        <v>0</v>
      </c>
      <c r="AD1443">
        <v>0</v>
      </c>
      <c r="AE1443">
        <v>0</v>
      </c>
      <c r="AF1443">
        <v>0</v>
      </c>
      <c r="AG1443">
        <v>0</v>
      </c>
      <c r="AJ1443" s="56"/>
      <c r="AK1443" s="56"/>
      <c r="AL1443" s="56"/>
      <c r="AP1443" t="s">
        <v>1155</v>
      </c>
      <c r="AS1443" t="s">
        <v>1152</v>
      </c>
      <c r="AT1443">
        <v>1</v>
      </c>
      <c r="AV1443">
        <v>0</v>
      </c>
      <c r="AW1443">
        <v>0</v>
      </c>
      <c r="AX1443">
        <v>0</v>
      </c>
      <c r="AY1443" t="s">
        <v>1388</v>
      </c>
      <c r="AZ1443" t="s">
        <v>1388</v>
      </c>
      <c r="BA1443">
        <v>0</v>
      </c>
      <c r="BD1443">
        <v>1000000000</v>
      </c>
      <c r="BE1443">
        <v>1</v>
      </c>
      <c r="BF1443">
        <v>0</v>
      </c>
      <c r="BG1443">
        <v>0</v>
      </c>
      <c r="BH1443">
        <v>0</v>
      </c>
      <c r="BI1443">
        <v>0</v>
      </c>
      <c r="BJ1443">
        <v>0</v>
      </c>
      <c r="BK1443">
        <v>0</v>
      </c>
      <c r="BL1443">
        <v>0</v>
      </c>
      <c r="BM1443">
        <v>1</v>
      </c>
      <c r="BN1443">
        <v>0</v>
      </c>
      <c r="BO1443">
        <v>0</v>
      </c>
      <c r="BP1443">
        <v>0</v>
      </c>
      <c r="BR1443">
        <v>0</v>
      </c>
      <c r="BS1443">
        <v>0</v>
      </c>
      <c r="BX1443">
        <v>0</v>
      </c>
      <c r="BY1443">
        <v>0</v>
      </c>
      <c r="BZ1443">
        <v>0</v>
      </c>
      <c r="CA1443">
        <v>0</v>
      </c>
      <c r="CB1443">
        <v>0</v>
      </c>
      <c r="CC1443">
        <v>1</v>
      </c>
      <c r="CD1443" s="56">
        <v>42095</v>
      </c>
      <c r="CE1443" s="56">
        <v>42342</v>
      </c>
      <c r="CF1443" s="56">
        <v>42342</v>
      </c>
      <c r="CG1443" s="56">
        <v>42419</v>
      </c>
      <c r="CH1443" s="56"/>
      <c r="CI1443" s="56"/>
      <c r="CJ1443">
        <v>0</v>
      </c>
      <c r="CK1443">
        <v>0</v>
      </c>
      <c r="CL1443">
        <v>0</v>
      </c>
      <c r="CM1443">
        <v>0</v>
      </c>
      <c r="CN1443">
        <v>0</v>
      </c>
      <c r="CO1443">
        <v>0</v>
      </c>
      <c r="CP1443">
        <v>0.95</v>
      </c>
      <c r="CQ1443" t="s">
        <v>1154</v>
      </c>
      <c r="CR1443" t="s">
        <v>1153</v>
      </c>
      <c r="CS1443" t="s">
        <v>1725</v>
      </c>
      <c r="CT1443" t="s">
        <v>1397</v>
      </c>
      <c r="CU1443" t="s">
        <v>1396</v>
      </c>
      <c r="CV1443" t="s">
        <v>5745</v>
      </c>
      <c r="CW1443" t="s">
        <v>2121</v>
      </c>
      <c r="CX1443" t="s">
        <v>853</v>
      </c>
      <c r="DC1443" t="s">
        <v>1387</v>
      </c>
      <c r="DE1443" t="s">
        <v>1728</v>
      </c>
    </row>
    <row r="1444" spans="1:109" x14ac:dyDescent="0.25">
      <c r="A1444" t="s">
        <v>1025</v>
      </c>
      <c r="B1444">
        <v>2</v>
      </c>
      <c r="C1444" s="56">
        <v>42419</v>
      </c>
      <c r="D1444" t="s">
        <v>1153</v>
      </c>
      <c r="E1444" t="s">
        <v>5746</v>
      </c>
      <c r="G1444" t="s">
        <v>5747</v>
      </c>
      <c r="H1444" t="s">
        <v>1144</v>
      </c>
      <c r="I1444" t="s">
        <v>1144</v>
      </c>
      <c r="J1444" t="s">
        <v>1144</v>
      </c>
      <c r="K1444" t="s">
        <v>1144</v>
      </c>
      <c r="L1444">
        <v>2.14</v>
      </c>
      <c r="M1444">
        <v>5.34</v>
      </c>
      <c r="N1444">
        <v>0</v>
      </c>
      <c r="O1444" s="56">
        <v>0</v>
      </c>
      <c r="P1444" s="56">
        <v>0</v>
      </c>
      <c r="Q1444">
        <v>1</v>
      </c>
      <c r="R1444">
        <v>1</v>
      </c>
      <c r="S1444">
        <v>11</v>
      </c>
      <c r="T1444">
        <v>8</v>
      </c>
      <c r="U1444">
        <v>3</v>
      </c>
      <c r="V1444">
        <v>1</v>
      </c>
      <c r="W1444" t="s">
        <v>1156</v>
      </c>
      <c r="X1444" t="s">
        <v>7755</v>
      </c>
      <c r="Y1444">
        <v>4</v>
      </c>
      <c r="AA1444">
        <v>0</v>
      </c>
      <c r="AB1444">
        <v>0</v>
      </c>
      <c r="AC1444">
        <v>0</v>
      </c>
      <c r="AD1444">
        <v>0</v>
      </c>
      <c r="AE1444">
        <v>0</v>
      </c>
      <c r="AF1444">
        <v>0</v>
      </c>
      <c r="AG1444">
        <v>0</v>
      </c>
      <c r="AJ1444" s="56"/>
      <c r="AK1444" s="56"/>
      <c r="AL1444" s="56"/>
      <c r="AP1444" t="s">
        <v>1155</v>
      </c>
      <c r="AR1444">
        <v>2</v>
      </c>
      <c r="AS1444" t="s">
        <v>1152</v>
      </c>
      <c r="AT1444">
        <v>1</v>
      </c>
      <c r="AV1444">
        <v>7</v>
      </c>
      <c r="AW1444">
        <v>5</v>
      </c>
      <c r="AX1444">
        <v>2</v>
      </c>
      <c r="AY1444" t="s">
        <v>1148</v>
      </c>
      <c r="AZ1444" t="s">
        <v>1147</v>
      </c>
      <c r="BA1444">
        <v>7</v>
      </c>
      <c r="BD1444">
        <v>1000000000</v>
      </c>
      <c r="BE1444">
        <v>6</v>
      </c>
      <c r="BF1444">
        <v>0.14000000000000001</v>
      </c>
      <c r="BG1444">
        <v>0</v>
      </c>
      <c r="BH1444">
        <v>0</v>
      </c>
      <c r="BI1444">
        <v>0</v>
      </c>
      <c r="BJ1444">
        <v>0</v>
      </c>
      <c r="BK1444">
        <v>0</v>
      </c>
      <c r="BL1444">
        <v>2</v>
      </c>
      <c r="BM1444">
        <v>8</v>
      </c>
      <c r="BN1444">
        <v>-0.14000000000000001</v>
      </c>
      <c r="BO1444">
        <v>0</v>
      </c>
      <c r="BP1444">
        <v>0</v>
      </c>
      <c r="BR1444">
        <v>0</v>
      </c>
      <c r="BS1444">
        <v>2</v>
      </c>
      <c r="BX1444">
        <v>0</v>
      </c>
      <c r="BY1444">
        <v>0</v>
      </c>
      <c r="BZ1444">
        <v>0</v>
      </c>
      <c r="CA1444">
        <v>6.53</v>
      </c>
      <c r="CB1444">
        <v>0</v>
      </c>
      <c r="CC1444">
        <v>1</v>
      </c>
      <c r="CD1444" s="56">
        <v>42095</v>
      </c>
      <c r="CE1444" s="56">
        <v>42342</v>
      </c>
      <c r="CF1444" s="56">
        <v>42342</v>
      </c>
      <c r="CG1444" s="56">
        <v>42419</v>
      </c>
      <c r="CH1444" s="56"/>
      <c r="CI1444" s="56"/>
      <c r="CJ1444">
        <v>0</v>
      </c>
      <c r="CK1444">
        <v>0</v>
      </c>
      <c r="CL1444">
        <v>0</v>
      </c>
      <c r="CM1444">
        <v>0</v>
      </c>
      <c r="CN1444">
        <v>0</v>
      </c>
      <c r="CO1444">
        <v>0.96</v>
      </c>
      <c r="CP1444">
        <v>0</v>
      </c>
      <c r="CQ1444" t="s">
        <v>1154</v>
      </c>
      <c r="CR1444" t="s">
        <v>1153</v>
      </c>
      <c r="CS1444" t="s">
        <v>1748</v>
      </c>
      <c r="CT1444" t="s">
        <v>1397</v>
      </c>
      <c r="CU1444" t="s">
        <v>1396</v>
      </c>
      <c r="CV1444" t="s">
        <v>5748</v>
      </c>
      <c r="CW1444" t="s">
        <v>1738</v>
      </c>
      <c r="CX1444" t="s">
        <v>853</v>
      </c>
      <c r="DC1444" t="s">
        <v>1387</v>
      </c>
      <c r="DE1444" t="s">
        <v>1392</v>
      </c>
    </row>
    <row r="1445" spans="1:109" x14ac:dyDescent="0.25">
      <c r="A1445" t="s">
        <v>1025</v>
      </c>
      <c r="B1445">
        <v>1</v>
      </c>
      <c r="C1445" s="56">
        <v>42419</v>
      </c>
      <c r="D1445" t="s">
        <v>1153</v>
      </c>
      <c r="E1445" t="s">
        <v>5749</v>
      </c>
      <c r="G1445" t="s">
        <v>5750</v>
      </c>
      <c r="H1445" t="s">
        <v>1144</v>
      </c>
      <c r="I1445" t="s">
        <v>1144</v>
      </c>
      <c r="J1445" t="s">
        <v>1144</v>
      </c>
      <c r="K1445" t="s">
        <v>1144</v>
      </c>
      <c r="L1445">
        <v>4.93</v>
      </c>
      <c r="M1445">
        <v>9.9600000000000009</v>
      </c>
      <c r="N1445">
        <v>0</v>
      </c>
      <c r="O1445" s="56">
        <v>0</v>
      </c>
      <c r="P1445" s="56">
        <v>0</v>
      </c>
      <c r="Q1445">
        <v>1</v>
      </c>
      <c r="R1445">
        <v>1</v>
      </c>
      <c r="S1445">
        <v>11</v>
      </c>
      <c r="T1445">
        <v>8</v>
      </c>
      <c r="U1445">
        <v>3</v>
      </c>
      <c r="V1445">
        <v>1</v>
      </c>
      <c r="W1445" t="s">
        <v>1156</v>
      </c>
      <c r="X1445" t="s">
        <v>7755</v>
      </c>
      <c r="Y1445">
        <v>14</v>
      </c>
      <c r="AA1445">
        <v>0</v>
      </c>
      <c r="AB1445">
        <v>0</v>
      </c>
      <c r="AC1445">
        <v>0</v>
      </c>
      <c r="AD1445">
        <v>0</v>
      </c>
      <c r="AE1445">
        <v>0</v>
      </c>
      <c r="AF1445">
        <v>0</v>
      </c>
      <c r="AG1445">
        <v>0</v>
      </c>
      <c r="AJ1445" s="56"/>
      <c r="AK1445" s="56"/>
      <c r="AL1445" s="56"/>
      <c r="AM1445">
        <v>4</v>
      </c>
      <c r="AP1445" t="s">
        <v>1155</v>
      </c>
      <c r="AR1445">
        <v>5</v>
      </c>
      <c r="AS1445" t="s">
        <v>1152</v>
      </c>
      <c r="AT1445">
        <v>1</v>
      </c>
      <c r="AV1445">
        <v>20</v>
      </c>
      <c r="AW1445">
        <v>13</v>
      </c>
      <c r="AX1445">
        <v>7</v>
      </c>
      <c r="AY1445" t="s">
        <v>1148</v>
      </c>
      <c r="AZ1445" t="s">
        <v>1148</v>
      </c>
      <c r="BA1445">
        <v>20</v>
      </c>
      <c r="BD1445">
        <v>1000000000</v>
      </c>
      <c r="BE1445">
        <v>18</v>
      </c>
      <c r="BF1445">
        <v>0.1</v>
      </c>
      <c r="BG1445">
        <v>0</v>
      </c>
      <c r="BH1445">
        <v>0</v>
      </c>
      <c r="BI1445">
        <v>0</v>
      </c>
      <c r="BJ1445">
        <v>0</v>
      </c>
      <c r="BK1445">
        <v>0</v>
      </c>
      <c r="BL1445">
        <v>0</v>
      </c>
      <c r="BM1445">
        <v>18</v>
      </c>
      <c r="BN1445">
        <v>0.1</v>
      </c>
      <c r="BO1445">
        <v>0</v>
      </c>
      <c r="BP1445">
        <v>0</v>
      </c>
      <c r="BR1445">
        <v>0</v>
      </c>
      <c r="BS1445">
        <v>5</v>
      </c>
      <c r="BX1445">
        <v>0</v>
      </c>
      <c r="BY1445">
        <v>0</v>
      </c>
      <c r="BZ1445">
        <v>0</v>
      </c>
      <c r="CA1445">
        <v>4.45</v>
      </c>
      <c r="CB1445">
        <v>0</v>
      </c>
      <c r="CC1445">
        <v>1</v>
      </c>
      <c r="CD1445" s="56">
        <v>42095</v>
      </c>
      <c r="CE1445" s="56">
        <v>42342</v>
      </c>
      <c r="CF1445" s="56">
        <v>42342</v>
      </c>
      <c r="CG1445" s="56">
        <v>42419</v>
      </c>
      <c r="CH1445" s="56"/>
      <c r="CI1445" s="56"/>
      <c r="CJ1445">
        <v>0.02</v>
      </c>
      <c r="CK1445">
        <v>0</v>
      </c>
      <c r="CL1445">
        <v>0</v>
      </c>
      <c r="CM1445">
        <v>0</v>
      </c>
      <c r="CN1445">
        <v>0</v>
      </c>
      <c r="CO1445">
        <v>0.95</v>
      </c>
      <c r="CP1445">
        <v>0</v>
      </c>
      <c r="CQ1445" t="s">
        <v>1154</v>
      </c>
      <c r="CR1445" t="s">
        <v>1153</v>
      </c>
      <c r="CS1445" t="s">
        <v>1725</v>
      </c>
      <c r="CT1445" t="s">
        <v>1397</v>
      </c>
      <c r="CU1445" t="s">
        <v>1396</v>
      </c>
      <c r="CV1445" t="s">
        <v>5751</v>
      </c>
      <c r="CW1445" t="s">
        <v>1727</v>
      </c>
      <c r="CX1445" t="s">
        <v>853</v>
      </c>
      <c r="DC1445" t="s">
        <v>1387</v>
      </c>
      <c r="DE1445" t="s">
        <v>1728</v>
      </c>
    </row>
    <row r="1446" spans="1:109" x14ac:dyDescent="0.25">
      <c r="A1446" t="s">
        <v>1025</v>
      </c>
      <c r="B1446">
        <v>1</v>
      </c>
      <c r="C1446" s="56">
        <v>42419</v>
      </c>
      <c r="D1446" t="s">
        <v>1153</v>
      </c>
      <c r="E1446" t="s">
        <v>5752</v>
      </c>
      <c r="G1446" t="s">
        <v>5753</v>
      </c>
      <c r="H1446" t="s">
        <v>1144</v>
      </c>
      <c r="I1446" t="s">
        <v>1144</v>
      </c>
      <c r="J1446" t="s">
        <v>1144</v>
      </c>
      <c r="K1446" t="s">
        <v>1144</v>
      </c>
      <c r="L1446">
        <v>1.24</v>
      </c>
      <c r="M1446">
        <v>1.85</v>
      </c>
      <c r="N1446">
        <v>0</v>
      </c>
      <c r="O1446" s="56">
        <v>0</v>
      </c>
      <c r="P1446" s="56">
        <v>0</v>
      </c>
      <c r="Q1446">
        <v>1</v>
      </c>
      <c r="R1446">
        <v>1</v>
      </c>
      <c r="S1446">
        <v>11</v>
      </c>
      <c r="T1446">
        <v>8</v>
      </c>
      <c r="U1446">
        <v>3</v>
      </c>
      <c r="V1446">
        <v>1</v>
      </c>
      <c r="X1446" t="s">
        <v>7755</v>
      </c>
      <c r="AA1446">
        <v>0</v>
      </c>
      <c r="AB1446">
        <v>0</v>
      </c>
      <c r="AC1446">
        <v>0</v>
      </c>
      <c r="AD1446">
        <v>0</v>
      </c>
      <c r="AE1446">
        <v>0</v>
      </c>
      <c r="AF1446">
        <v>0</v>
      </c>
      <c r="AG1446">
        <v>0</v>
      </c>
      <c r="AJ1446" s="56"/>
      <c r="AK1446" s="56"/>
      <c r="AL1446" s="56"/>
      <c r="AP1446" t="s">
        <v>1155</v>
      </c>
      <c r="AR1446">
        <v>2</v>
      </c>
      <c r="AS1446" t="s">
        <v>1152</v>
      </c>
      <c r="AT1446">
        <v>1</v>
      </c>
      <c r="AV1446">
        <v>6</v>
      </c>
      <c r="AW1446">
        <v>4</v>
      </c>
      <c r="AX1446">
        <v>2</v>
      </c>
      <c r="AY1446" t="s">
        <v>1147</v>
      </c>
      <c r="AZ1446" t="s">
        <v>1147</v>
      </c>
      <c r="BA1446">
        <v>6</v>
      </c>
      <c r="BD1446">
        <v>1000000000</v>
      </c>
      <c r="BE1446">
        <v>8</v>
      </c>
      <c r="BF1446">
        <v>-0.33</v>
      </c>
      <c r="BG1446">
        <v>0</v>
      </c>
      <c r="BH1446">
        <v>0</v>
      </c>
      <c r="BI1446">
        <v>0</v>
      </c>
      <c r="BJ1446">
        <v>0</v>
      </c>
      <c r="BK1446">
        <v>0</v>
      </c>
      <c r="BL1446">
        <v>0</v>
      </c>
      <c r="BM1446">
        <v>8</v>
      </c>
      <c r="BN1446">
        <v>-0.33</v>
      </c>
      <c r="BO1446">
        <v>0</v>
      </c>
      <c r="BP1446">
        <v>0</v>
      </c>
      <c r="BR1446">
        <v>0</v>
      </c>
      <c r="BS1446">
        <v>2</v>
      </c>
      <c r="BX1446">
        <v>0</v>
      </c>
      <c r="BY1446">
        <v>2.48</v>
      </c>
      <c r="BZ1446">
        <v>0</v>
      </c>
      <c r="CA1446">
        <v>2.15</v>
      </c>
      <c r="CB1446">
        <v>0</v>
      </c>
      <c r="CC1446">
        <v>1</v>
      </c>
      <c r="CD1446" s="56">
        <v>42095</v>
      </c>
      <c r="CE1446" s="56">
        <v>42342</v>
      </c>
      <c r="CF1446" s="56">
        <v>42342</v>
      </c>
      <c r="CG1446" s="56">
        <v>42419</v>
      </c>
      <c r="CH1446" s="56"/>
      <c r="CI1446" s="56"/>
      <c r="CJ1446">
        <v>0</v>
      </c>
      <c r="CK1446">
        <v>0</v>
      </c>
      <c r="CL1446">
        <v>0</v>
      </c>
      <c r="CM1446">
        <v>0</v>
      </c>
      <c r="CN1446">
        <v>0</v>
      </c>
      <c r="CO1446">
        <v>0</v>
      </c>
      <c r="CP1446">
        <v>0.95</v>
      </c>
      <c r="CQ1446" t="s">
        <v>1154</v>
      </c>
      <c r="CR1446" t="s">
        <v>1153</v>
      </c>
      <c r="CS1446" t="s">
        <v>1725</v>
      </c>
      <c r="CT1446" t="s">
        <v>1397</v>
      </c>
      <c r="CU1446" t="s">
        <v>1396</v>
      </c>
      <c r="CV1446" t="s">
        <v>5754</v>
      </c>
      <c r="CW1446" t="s">
        <v>1390</v>
      </c>
      <c r="CX1446" t="s">
        <v>853</v>
      </c>
      <c r="DC1446" t="s">
        <v>1387</v>
      </c>
      <c r="DE1446" t="s">
        <v>1728</v>
      </c>
    </row>
    <row r="1447" spans="1:109" x14ac:dyDescent="0.25">
      <c r="A1447" t="s">
        <v>1025</v>
      </c>
      <c r="B1447">
        <v>2</v>
      </c>
      <c r="C1447" s="56">
        <v>42419</v>
      </c>
      <c r="D1447" t="s">
        <v>1153</v>
      </c>
      <c r="E1447" t="s">
        <v>5755</v>
      </c>
      <c r="G1447" t="s">
        <v>5756</v>
      </c>
      <c r="H1447" t="s">
        <v>1144</v>
      </c>
      <c r="I1447" t="s">
        <v>1144</v>
      </c>
      <c r="J1447" t="s">
        <v>1144</v>
      </c>
      <c r="K1447" t="s">
        <v>1144</v>
      </c>
      <c r="L1447">
        <v>2.04</v>
      </c>
      <c r="M1447">
        <v>5.44</v>
      </c>
      <c r="N1447">
        <v>0</v>
      </c>
      <c r="O1447" s="56">
        <v>0</v>
      </c>
      <c r="P1447" s="56">
        <v>0</v>
      </c>
      <c r="Q1447">
        <v>1</v>
      </c>
      <c r="R1447">
        <v>1</v>
      </c>
      <c r="S1447">
        <v>11</v>
      </c>
      <c r="T1447">
        <v>8</v>
      </c>
      <c r="U1447">
        <v>3</v>
      </c>
      <c r="V1447">
        <v>1</v>
      </c>
      <c r="X1447" t="s">
        <v>7755</v>
      </c>
      <c r="AA1447">
        <v>0</v>
      </c>
      <c r="AB1447">
        <v>0</v>
      </c>
      <c r="AC1447">
        <v>0</v>
      </c>
      <c r="AD1447">
        <v>0</v>
      </c>
      <c r="AE1447">
        <v>0</v>
      </c>
      <c r="AF1447">
        <v>0</v>
      </c>
      <c r="AG1447">
        <v>0</v>
      </c>
      <c r="AJ1447" s="56"/>
      <c r="AK1447" s="56"/>
      <c r="AL1447" s="56"/>
      <c r="AM1447">
        <v>10</v>
      </c>
      <c r="AP1447" t="s">
        <v>1155</v>
      </c>
      <c r="AR1447">
        <v>5</v>
      </c>
      <c r="AS1447" t="s">
        <v>1152</v>
      </c>
      <c r="AT1447">
        <v>1</v>
      </c>
      <c r="AV1447">
        <v>30</v>
      </c>
      <c r="AW1447">
        <v>20</v>
      </c>
      <c r="AX1447">
        <v>10</v>
      </c>
      <c r="AY1447" t="s">
        <v>1147</v>
      </c>
      <c r="AZ1447" t="s">
        <v>1147</v>
      </c>
      <c r="BA1447">
        <v>30</v>
      </c>
      <c r="BD1447">
        <v>1000000000</v>
      </c>
      <c r="BE1447">
        <v>31</v>
      </c>
      <c r="BF1447">
        <v>-0.03</v>
      </c>
      <c r="BG1447">
        <v>0</v>
      </c>
      <c r="BH1447">
        <v>0</v>
      </c>
      <c r="BI1447">
        <v>0</v>
      </c>
      <c r="BJ1447">
        <v>0</v>
      </c>
      <c r="BK1447">
        <v>0</v>
      </c>
      <c r="BL1447">
        <v>0</v>
      </c>
      <c r="BM1447">
        <v>31</v>
      </c>
      <c r="BN1447">
        <v>-0.03</v>
      </c>
      <c r="BO1447">
        <v>0</v>
      </c>
      <c r="BP1447">
        <v>0</v>
      </c>
      <c r="BR1447">
        <v>0</v>
      </c>
      <c r="BS1447">
        <v>8</v>
      </c>
      <c r="BX1447">
        <v>0</v>
      </c>
      <c r="BY1447">
        <v>2.04</v>
      </c>
      <c r="BZ1447">
        <v>0</v>
      </c>
      <c r="CA1447">
        <v>7.27</v>
      </c>
      <c r="CB1447">
        <v>0</v>
      </c>
      <c r="CC1447">
        <v>1</v>
      </c>
      <c r="CD1447" s="56">
        <v>42095</v>
      </c>
      <c r="CE1447" s="56">
        <v>42342</v>
      </c>
      <c r="CF1447" s="56">
        <v>42342</v>
      </c>
      <c r="CG1447" s="56">
        <v>42419</v>
      </c>
      <c r="CH1447" s="56"/>
      <c r="CI1447" s="56"/>
      <c r="CJ1447">
        <v>0</v>
      </c>
      <c r="CK1447">
        <v>0</v>
      </c>
      <c r="CL1447">
        <v>0</v>
      </c>
      <c r="CM1447">
        <v>0</v>
      </c>
      <c r="CN1447">
        <v>0</v>
      </c>
      <c r="CO1447">
        <v>0</v>
      </c>
      <c r="CP1447">
        <v>0.96</v>
      </c>
      <c r="CQ1447" t="s">
        <v>1154</v>
      </c>
      <c r="CR1447" t="s">
        <v>1153</v>
      </c>
      <c r="CS1447" t="s">
        <v>1748</v>
      </c>
      <c r="CT1447" t="s">
        <v>1397</v>
      </c>
      <c r="CU1447" t="s">
        <v>1396</v>
      </c>
      <c r="CV1447" t="s">
        <v>5757</v>
      </c>
      <c r="CW1447" t="s">
        <v>1727</v>
      </c>
      <c r="CX1447" t="s">
        <v>853</v>
      </c>
      <c r="DC1447" t="s">
        <v>1387</v>
      </c>
      <c r="DE1447" t="s">
        <v>1392</v>
      </c>
    </row>
    <row r="1448" spans="1:109" x14ac:dyDescent="0.25">
      <c r="A1448" t="s">
        <v>1025</v>
      </c>
      <c r="B1448">
        <v>6</v>
      </c>
      <c r="C1448" s="56">
        <v>42419</v>
      </c>
      <c r="D1448" t="s">
        <v>1153</v>
      </c>
      <c r="E1448" t="s">
        <v>1672</v>
      </c>
      <c r="G1448" t="s">
        <v>5758</v>
      </c>
      <c r="H1448" t="s">
        <v>1144</v>
      </c>
      <c r="I1448" t="s">
        <v>1144</v>
      </c>
      <c r="J1448" t="s">
        <v>1144</v>
      </c>
      <c r="K1448" t="s">
        <v>1144</v>
      </c>
      <c r="L1448">
        <v>13.92</v>
      </c>
      <c r="M1448">
        <v>26.79</v>
      </c>
      <c r="N1448">
        <v>0</v>
      </c>
      <c r="O1448" s="56">
        <v>0</v>
      </c>
      <c r="P1448" s="56">
        <v>0</v>
      </c>
      <c r="Q1448">
        <v>1</v>
      </c>
      <c r="R1448">
        <v>1</v>
      </c>
      <c r="S1448">
        <v>11</v>
      </c>
      <c r="T1448">
        <v>8</v>
      </c>
      <c r="U1448">
        <v>3</v>
      </c>
      <c r="V1448">
        <v>1</v>
      </c>
      <c r="W1448" t="s">
        <v>1156</v>
      </c>
      <c r="X1448" t="s">
        <v>7755</v>
      </c>
      <c r="Y1448">
        <v>27</v>
      </c>
      <c r="AA1448">
        <v>0</v>
      </c>
      <c r="AB1448">
        <v>0</v>
      </c>
      <c r="AC1448">
        <v>0</v>
      </c>
      <c r="AD1448">
        <v>0</v>
      </c>
      <c r="AE1448">
        <v>0</v>
      </c>
      <c r="AF1448">
        <v>2</v>
      </c>
      <c r="AG1448">
        <v>0</v>
      </c>
      <c r="AJ1448" s="56"/>
      <c r="AK1448" s="56"/>
      <c r="AL1448" s="56"/>
      <c r="AP1448" t="s">
        <v>1155</v>
      </c>
      <c r="AS1448" t="s">
        <v>1152</v>
      </c>
      <c r="AT1448">
        <v>1</v>
      </c>
      <c r="AV1448">
        <v>20</v>
      </c>
      <c r="AW1448">
        <v>13</v>
      </c>
      <c r="AX1448">
        <v>7</v>
      </c>
      <c r="AY1448" t="s">
        <v>1148</v>
      </c>
      <c r="AZ1448" t="s">
        <v>1148</v>
      </c>
      <c r="BA1448">
        <v>20</v>
      </c>
      <c r="BD1448">
        <v>1000000000</v>
      </c>
      <c r="BE1448">
        <v>15</v>
      </c>
      <c r="BF1448">
        <v>0.25</v>
      </c>
      <c r="BG1448">
        <v>0</v>
      </c>
      <c r="BH1448">
        <v>0</v>
      </c>
      <c r="BI1448">
        <v>0</v>
      </c>
      <c r="BJ1448">
        <v>0</v>
      </c>
      <c r="BK1448">
        <v>0</v>
      </c>
      <c r="BL1448">
        <v>1</v>
      </c>
      <c r="BM1448">
        <v>16</v>
      </c>
      <c r="BN1448">
        <v>0.2</v>
      </c>
      <c r="BO1448">
        <v>0</v>
      </c>
      <c r="BP1448">
        <v>0</v>
      </c>
      <c r="BR1448">
        <v>4</v>
      </c>
      <c r="BS1448">
        <v>5</v>
      </c>
      <c r="BX1448">
        <v>0</v>
      </c>
      <c r="BY1448">
        <v>0</v>
      </c>
      <c r="BZ1448">
        <v>0</v>
      </c>
      <c r="CA1448">
        <v>4.03</v>
      </c>
      <c r="CB1448">
        <v>0</v>
      </c>
      <c r="CC1448">
        <v>1</v>
      </c>
      <c r="CD1448" s="56">
        <v>42095</v>
      </c>
      <c r="CE1448" s="56">
        <v>42342</v>
      </c>
      <c r="CF1448" s="56">
        <v>42342</v>
      </c>
      <c r="CG1448" s="56">
        <v>42419</v>
      </c>
      <c r="CH1448" s="56"/>
      <c r="CI1448" s="56"/>
      <c r="CJ1448">
        <v>0.19</v>
      </c>
      <c r="CK1448">
        <v>14</v>
      </c>
      <c r="CL1448">
        <v>0.03</v>
      </c>
      <c r="CM1448">
        <v>0</v>
      </c>
      <c r="CN1448">
        <v>0</v>
      </c>
      <c r="CO1448">
        <v>0.95</v>
      </c>
      <c r="CP1448">
        <v>0</v>
      </c>
      <c r="CQ1448" t="s">
        <v>1154</v>
      </c>
      <c r="CR1448" t="s">
        <v>1153</v>
      </c>
      <c r="CS1448" t="s">
        <v>1395</v>
      </c>
      <c r="CT1448" t="s">
        <v>1397</v>
      </c>
      <c r="CU1448" t="s">
        <v>1396</v>
      </c>
      <c r="CV1448" t="s">
        <v>5759</v>
      </c>
      <c r="CW1448" t="s">
        <v>1157</v>
      </c>
      <c r="CX1448" t="s">
        <v>853</v>
      </c>
      <c r="DC1448" t="s">
        <v>1158</v>
      </c>
      <c r="DE1448" t="s">
        <v>1392</v>
      </c>
    </row>
    <row r="1449" spans="1:109" x14ac:dyDescent="0.25">
      <c r="A1449" t="s">
        <v>1025</v>
      </c>
      <c r="B1449">
        <v>2</v>
      </c>
      <c r="C1449" s="56">
        <v>42419</v>
      </c>
      <c r="D1449" t="s">
        <v>1153</v>
      </c>
      <c r="E1449" t="s">
        <v>5760</v>
      </c>
      <c r="G1449" t="s">
        <v>5761</v>
      </c>
      <c r="H1449" t="s">
        <v>1144</v>
      </c>
      <c r="I1449" t="s">
        <v>1144</v>
      </c>
      <c r="J1449" t="s">
        <v>1144</v>
      </c>
      <c r="K1449" t="s">
        <v>1144</v>
      </c>
      <c r="L1449">
        <v>4.3499999999999996</v>
      </c>
      <c r="M1449">
        <v>15.03</v>
      </c>
      <c r="N1449">
        <v>0</v>
      </c>
      <c r="O1449" s="56">
        <v>0</v>
      </c>
      <c r="P1449" s="56">
        <v>0</v>
      </c>
      <c r="Q1449">
        <v>1</v>
      </c>
      <c r="R1449">
        <v>1</v>
      </c>
      <c r="S1449">
        <v>11</v>
      </c>
      <c r="T1449">
        <v>8</v>
      </c>
      <c r="U1449">
        <v>3</v>
      </c>
      <c r="V1449">
        <v>1</v>
      </c>
      <c r="W1449" t="s">
        <v>1156</v>
      </c>
      <c r="X1449" t="s">
        <v>7760</v>
      </c>
      <c r="Y1449">
        <v>17</v>
      </c>
      <c r="AA1449">
        <v>0</v>
      </c>
      <c r="AB1449">
        <v>0</v>
      </c>
      <c r="AC1449">
        <v>0</v>
      </c>
      <c r="AD1449">
        <v>0</v>
      </c>
      <c r="AE1449">
        <v>0</v>
      </c>
      <c r="AF1449">
        <v>0</v>
      </c>
      <c r="AG1449">
        <v>0</v>
      </c>
      <c r="AJ1449" s="56"/>
      <c r="AK1449" s="56"/>
      <c r="AL1449" s="56"/>
      <c r="AP1449" t="s">
        <v>1155</v>
      </c>
      <c r="AR1449">
        <v>5</v>
      </c>
      <c r="AS1449" t="s">
        <v>1152</v>
      </c>
      <c r="AT1449">
        <v>1</v>
      </c>
      <c r="AV1449">
        <v>25</v>
      </c>
      <c r="AW1449">
        <v>17</v>
      </c>
      <c r="AX1449">
        <v>8</v>
      </c>
      <c r="AY1449" t="s">
        <v>1148</v>
      </c>
      <c r="AZ1449" t="s">
        <v>1148</v>
      </c>
      <c r="BA1449">
        <v>18</v>
      </c>
      <c r="BD1449">
        <v>1000000000</v>
      </c>
      <c r="BE1449">
        <v>20</v>
      </c>
      <c r="BF1449">
        <v>0.2</v>
      </c>
      <c r="BG1449">
        <v>3</v>
      </c>
      <c r="BH1449">
        <v>0</v>
      </c>
      <c r="BI1449">
        <v>0</v>
      </c>
      <c r="BJ1449">
        <v>0</v>
      </c>
      <c r="BK1449">
        <v>0</v>
      </c>
      <c r="BL1449">
        <v>0</v>
      </c>
      <c r="BM1449">
        <v>23</v>
      </c>
      <c r="BN1449">
        <v>0.08</v>
      </c>
      <c r="BO1449">
        <v>0</v>
      </c>
      <c r="BP1449">
        <v>0</v>
      </c>
      <c r="BR1449">
        <v>0</v>
      </c>
      <c r="BS1449">
        <v>7</v>
      </c>
      <c r="BX1449">
        <v>0</v>
      </c>
      <c r="BY1449">
        <v>0</v>
      </c>
      <c r="BZ1449">
        <v>0</v>
      </c>
      <c r="CA1449">
        <v>10.71</v>
      </c>
      <c r="CB1449">
        <v>0</v>
      </c>
      <c r="CC1449">
        <v>1</v>
      </c>
      <c r="CD1449" s="56">
        <v>42271</v>
      </c>
      <c r="CE1449" s="56">
        <v>42342</v>
      </c>
      <c r="CF1449" s="56">
        <v>42342</v>
      </c>
      <c r="CG1449" s="56">
        <v>42419</v>
      </c>
      <c r="CH1449" s="56"/>
      <c r="CI1449" s="56"/>
      <c r="CJ1449">
        <v>0.06</v>
      </c>
      <c r="CK1449">
        <v>0</v>
      </c>
      <c r="CL1449">
        <v>0</v>
      </c>
      <c r="CM1449">
        <v>0</v>
      </c>
      <c r="CN1449">
        <v>0.06</v>
      </c>
      <c r="CO1449">
        <v>0.9</v>
      </c>
      <c r="CP1449">
        <v>0</v>
      </c>
      <c r="CQ1449" t="s">
        <v>1154</v>
      </c>
      <c r="CR1449" t="s">
        <v>1153</v>
      </c>
      <c r="CS1449" t="s">
        <v>1748</v>
      </c>
      <c r="CT1449" t="s">
        <v>1397</v>
      </c>
      <c r="CU1449" t="s">
        <v>1396</v>
      </c>
      <c r="CV1449" t="s">
        <v>5762</v>
      </c>
      <c r="CW1449" t="s">
        <v>1390</v>
      </c>
      <c r="CX1449" t="s">
        <v>853</v>
      </c>
      <c r="DC1449" t="s">
        <v>1387</v>
      </c>
      <c r="DE1449" t="s">
        <v>1392</v>
      </c>
    </row>
    <row r="1450" spans="1:109" x14ac:dyDescent="0.25">
      <c r="A1450" t="s">
        <v>1025</v>
      </c>
      <c r="B1450">
        <v>2</v>
      </c>
      <c r="C1450" s="56">
        <v>42419</v>
      </c>
      <c r="D1450" t="s">
        <v>1153</v>
      </c>
      <c r="E1450" t="s">
        <v>5763</v>
      </c>
      <c r="G1450" t="s">
        <v>5764</v>
      </c>
      <c r="H1450" t="s">
        <v>1144</v>
      </c>
      <c r="I1450" t="s">
        <v>1144</v>
      </c>
      <c r="J1450" t="s">
        <v>1144</v>
      </c>
      <c r="K1450" t="s">
        <v>1144</v>
      </c>
      <c r="L1450">
        <v>1.71</v>
      </c>
      <c r="M1450">
        <v>8.11</v>
      </c>
      <c r="N1450">
        <v>0</v>
      </c>
      <c r="O1450" s="56">
        <v>0</v>
      </c>
      <c r="P1450" s="56">
        <v>0</v>
      </c>
      <c r="Q1450">
        <v>1</v>
      </c>
      <c r="R1450">
        <v>1</v>
      </c>
      <c r="S1450">
        <v>11</v>
      </c>
      <c r="T1450">
        <v>8</v>
      </c>
      <c r="U1450">
        <v>3</v>
      </c>
      <c r="V1450">
        <v>1</v>
      </c>
      <c r="X1450" t="s">
        <v>7659</v>
      </c>
      <c r="AA1450">
        <v>0</v>
      </c>
      <c r="AB1450">
        <v>0</v>
      </c>
      <c r="AC1450">
        <v>0</v>
      </c>
      <c r="AD1450">
        <v>0</v>
      </c>
      <c r="AE1450">
        <v>0</v>
      </c>
      <c r="AF1450">
        <v>0</v>
      </c>
      <c r="AG1450">
        <v>0</v>
      </c>
      <c r="AJ1450" s="56"/>
      <c r="AK1450" s="56"/>
      <c r="AL1450" s="56"/>
      <c r="AP1450" t="s">
        <v>1155</v>
      </c>
      <c r="AS1450" t="s">
        <v>1152</v>
      </c>
      <c r="AT1450">
        <v>1</v>
      </c>
      <c r="AV1450">
        <v>1</v>
      </c>
      <c r="AW1450">
        <v>1</v>
      </c>
      <c r="AX1450">
        <v>0.5</v>
      </c>
      <c r="AY1450" t="s">
        <v>1147</v>
      </c>
      <c r="AZ1450" t="s">
        <v>1147</v>
      </c>
      <c r="BA1450">
        <v>2</v>
      </c>
      <c r="BD1450">
        <v>1000000000</v>
      </c>
      <c r="BE1450">
        <v>2</v>
      </c>
      <c r="BF1450">
        <v>-1</v>
      </c>
      <c r="BG1450">
        <v>0</v>
      </c>
      <c r="BH1450">
        <v>0</v>
      </c>
      <c r="BI1450">
        <v>0</v>
      </c>
      <c r="BJ1450">
        <v>0</v>
      </c>
      <c r="BK1450">
        <v>0</v>
      </c>
      <c r="BL1450">
        <v>0</v>
      </c>
      <c r="BM1450">
        <v>2</v>
      </c>
      <c r="BN1450">
        <v>-1</v>
      </c>
      <c r="BO1450">
        <v>0</v>
      </c>
      <c r="BP1450">
        <v>0</v>
      </c>
      <c r="BR1450">
        <v>0</v>
      </c>
      <c r="BS1450">
        <v>0</v>
      </c>
      <c r="BX1450">
        <v>0</v>
      </c>
      <c r="BY1450">
        <v>1.71</v>
      </c>
      <c r="BZ1450">
        <v>0</v>
      </c>
      <c r="CA1450">
        <v>16.329999999999998</v>
      </c>
      <c r="CB1450">
        <v>0</v>
      </c>
      <c r="CC1450">
        <v>1</v>
      </c>
      <c r="CD1450" s="56">
        <v>42342</v>
      </c>
      <c r="CE1450" s="56">
        <v>42342</v>
      </c>
      <c r="CF1450" s="56">
        <v>42342</v>
      </c>
      <c r="CG1450" s="56">
        <v>42419</v>
      </c>
      <c r="CH1450" s="56"/>
      <c r="CI1450" s="56"/>
      <c r="CJ1450">
        <v>0</v>
      </c>
      <c r="CK1450">
        <v>0</v>
      </c>
      <c r="CL1450">
        <v>0</v>
      </c>
      <c r="CM1450">
        <v>0</v>
      </c>
      <c r="CN1450">
        <v>0</v>
      </c>
      <c r="CO1450">
        <v>0</v>
      </c>
      <c r="CP1450">
        <v>0.96</v>
      </c>
      <c r="CQ1450" t="s">
        <v>1154</v>
      </c>
      <c r="CR1450" t="s">
        <v>1153</v>
      </c>
      <c r="CS1450" t="s">
        <v>1748</v>
      </c>
      <c r="CT1450" t="s">
        <v>1397</v>
      </c>
      <c r="CU1450" t="s">
        <v>1396</v>
      </c>
      <c r="CV1450" t="s">
        <v>5765</v>
      </c>
      <c r="CW1450" t="s">
        <v>2121</v>
      </c>
      <c r="CX1450" t="s">
        <v>853</v>
      </c>
      <c r="DC1450" t="s">
        <v>1387</v>
      </c>
      <c r="DE1450" t="s">
        <v>1392</v>
      </c>
    </row>
    <row r="1451" spans="1:109" x14ac:dyDescent="0.25">
      <c r="A1451" t="s">
        <v>1025</v>
      </c>
      <c r="B1451">
        <v>2</v>
      </c>
      <c r="C1451" s="56">
        <v>42419</v>
      </c>
      <c r="D1451" t="s">
        <v>1153</v>
      </c>
      <c r="E1451" t="s">
        <v>5766</v>
      </c>
      <c r="G1451" t="s">
        <v>5767</v>
      </c>
      <c r="H1451" t="s">
        <v>1144</v>
      </c>
      <c r="I1451" t="s">
        <v>1144</v>
      </c>
      <c r="J1451" t="s">
        <v>1144</v>
      </c>
      <c r="K1451" t="s">
        <v>1144</v>
      </c>
      <c r="L1451">
        <v>5.44</v>
      </c>
      <c r="M1451">
        <v>12.01</v>
      </c>
      <c r="N1451">
        <v>0</v>
      </c>
      <c r="O1451" s="56">
        <v>0</v>
      </c>
      <c r="P1451" s="56">
        <v>0</v>
      </c>
      <c r="Q1451">
        <v>1</v>
      </c>
      <c r="R1451">
        <v>1</v>
      </c>
      <c r="S1451">
        <v>11</v>
      </c>
      <c r="T1451">
        <v>8</v>
      </c>
      <c r="U1451">
        <v>3</v>
      </c>
      <c r="V1451">
        <v>1</v>
      </c>
      <c r="X1451" t="s">
        <v>7659</v>
      </c>
      <c r="AA1451">
        <v>0</v>
      </c>
      <c r="AB1451">
        <v>0</v>
      </c>
      <c r="AC1451">
        <v>0</v>
      </c>
      <c r="AD1451">
        <v>0</v>
      </c>
      <c r="AE1451">
        <v>0</v>
      </c>
      <c r="AF1451">
        <v>0</v>
      </c>
      <c r="AG1451">
        <v>0</v>
      </c>
      <c r="AJ1451" s="56"/>
      <c r="AK1451" s="56"/>
      <c r="AL1451" s="56"/>
      <c r="AP1451" t="s">
        <v>1155</v>
      </c>
      <c r="AS1451" t="s">
        <v>1152</v>
      </c>
      <c r="AT1451">
        <v>1</v>
      </c>
      <c r="AV1451">
        <v>1</v>
      </c>
      <c r="AW1451">
        <v>1</v>
      </c>
      <c r="AX1451">
        <v>0.5</v>
      </c>
      <c r="AY1451" t="s">
        <v>1147</v>
      </c>
      <c r="AZ1451" t="s">
        <v>1147</v>
      </c>
      <c r="BA1451">
        <v>2</v>
      </c>
      <c r="BD1451">
        <v>1000000000</v>
      </c>
      <c r="BE1451">
        <v>2</v>
      </c>
      <c r="BF1451">
        <v>-1</v>
      </c>
      <c r="BG1451">
        <v>0</v>
      </c>
      <c r="BH1451">
        <v>0</v>
      </c>
      <c r="BI1451">
        <v>0</v>
      </c>
      <c r="BJ1451">
        <v>0</v>
      </c>
      <c r="BK1451">
        <v>0</v>
      </c>
      <c r="BL1451">
        <v>0</v>
      </c>
      <c r="BM1451">
        <v>2</v>
      </c>
      <c r="BN1451">
        <v>-1</v>
      </c>
      <c r="BO1451">
        <v>0</v>
      </c>
      <c r="BP1451">
        <v>0</v>
      </c>
      <c r="BR1451">
        <v>0</v>
      </c>
      <c r="BS1451">
        <v>0</v>
      </c>
      <c r="BX1451">
        <v>0</v>
      </c>
      <c r="BY1451">
        <v>5.44</v>
      </c>
      <c r="BZ1451">
        <v>0</v>
      </c>
      <c r="CA1451">
        <v>5.27</v>
      </c>
      <c r="CB1451">
        <v>0</v>
      </c>
      <c r="CC1451">
        <v>1</v>
      </c>
      <c r="CD1451" s="56">
        <v>42342</v>
      </c>
      <c r="CE1451" s="56">
        <v>42342</v>
      </c>
      <c r="CF1451" s="56">
        <v>42342</v>
      </c>
      <c r="CG1451" s="56">
        <v>42419</v>
      </c>
      <c r="CH1451" s="56"/>
      <c r="CI1451" s="56"/>
      <c r="CJ1451">
        <v>0</v>
      </c>
      <c r="CK1451">
        <v>0</v>
      </c>
      <c r="CL1451">
        <v>0</v>
      </c>
      <c r="CM1451">
        <v>0</v>
      </c>
      <c r="CN1451">
        <v>0</v>
      </c>
      <c r="CO1451">
        <v>0</v>
      </c>
      <c r="CP1451">
        <v>0.96</v>
      </c>
      <c r="CQ1451" t="s">
        <v>1154</v>
      </c>
      <c r="CR1451" t="s">
        <v>1153</v>
      </c>
      <c r="CS1451" t="s">
        <v>1748</v>
      </c>
      <c r="CT1451" t="s">
        <v>1397</v>
      </c>
      <c r="CU1451" t="s">
        <v>1396</v>
      </c>
      <c r="CV1451" t="s">
        <v>5768</v>
      </c>
      <c r="CW1451" t="s">
        <v>2121</v>
      </c>
      <c r="CX1451" t="s">
        <v>853</v>
      </c>
      <c r="DC1451" t="s">
        <v>1387</v>
      </c>
      <c r="DE1451" t="s">
        <v>1392</v>
      </c>
    </row>
    <row r="1452" spans="1:109" x14ac:dyDescent="0.25">
      <c r="A1452" t="s">
        <v>1025</v>
      </c>
      <c r="B1452">
        <v>2</v>
      </c>
      <c r="C1452" s="56">
        <v>42419</v>
      </c>
      <c r="D1452" t="s">
        <v>1153</v>
      </c>
      <c r="E1452" t="s">
        <v>5769</v>
      </c>
      <c r="G1452" t="s">
        <v>5770</v>
      </c>
      <c r="H1452" t="s">
        <v>1144</v>
      </c>
      <c r="I1452" t="s">
        <v>1144</v>
      </c>
      <c r="J1452" t="s">
        <v>1144</v>
      </c>
      <c r="K1452" t="s">
        <v>1144</v>
      </c>
      <c r="L1452">
        <v>0.9</v>
      </c>
      <c r="M1452">
        <v>2.75</v>
      </c>
      <c r="N1452">
        <v>0</v>
      </c>
      <c r="O1452" s="56">
        <v>0</v>
      </c>
      <c r="P1452" s="56">
        <v>0</v>
      </c>
      <c r="Q1452">
        <v>1</v>
      </c>
      <c r="R1452">
        <v>1</v>
      </c>
      <c r="S1452">
        <v>11</v>
      </c>
      <c r="T1452">
        <v>8</v>
      </c>
      <c r="U1452">
        <v>3</v>
      </c>
      <c r="V1452">
        <v>1</v>
      </c>
      <c r="X1452" t="s">
        <v>7757</v>
      </c>
      <c r="AA1452">
        <v>0</v>
      </c>
      <c r="AB1452">
        <v>0</v>
      </c>
      <c r="AC1452">
        <v>0</v>
      </c>
      <c r="AD1452">
        <v>0</v>
      </c>
      <c r="AE1452">
        <v>0</v>
      </c>
      <c r="AF1452">
        <v>0</v>
      </c>
      <c r="AG1452">
        <v>0</v>
      </c>
      <c r="AJ1452" s="56"/>
      <c r="AK1452" s="56"/>
      <c r="AL1452" s="56"/>
      <c r="AP1452" t="s">
        <v>1155</v>
      </c>
      <c r="AR1452">
        <v>5</v>
      </c>
      <c r="AS1452" t="s">
        <v>1152</v>
      </c>
      <c r="AT1452">
        <v>1</v>
      </c>
      <c r="AV1452">
        <v>7</v>
      </c>
      <c r="AW1452">
        <v>5</v>
      </c>
      <c r="AX1452">
        <v>2</v>
      </c>
      <c r="AY1452" t="s">
        <v>1147</v>
      </c>
      <c r="AZ1452" t="s">
        <v>1147</v>
      </c>
      <c r="BA1452">
        <v>10</v>
      </c>
      <c r="BD1452">
        <v>1000000000</v>
      </c>
      <c r="BE1452">
        <v>10</v>
      </c>
      <c r="BF1452">
        <v>-0.43</v>
      </c>
      <c r="BG1452">
        <v>0</v>
      </c>
      <c r="BH1452">
        <v>0</v>
      </c>
      <c r="BI1452">
        <v>0</v>
      </c>
      <c r="BJ1452">
        <v>0</v>
      </c>
      <c r="BK1452">
        <v>0</v>
      </c>
      <c r="BL1452">
        <v>0</v>
      </c>
      <c r="BM1452">
        <v>10</v>
      </c>
      <c r="BN1452">
        <v>-0.43</v>
      </c>
      <c r="BO1452">
        <v>0</v>
      </c>
      <c r="BP1452">
        <v>0</v>
      </c>
      <c r="BR1452">
        <v>0</v>
      </c>
      <c r="BS1452">
        <v>2</v>
      </c>
      <c r="BX1452">
        <v>0</v>
      </c>
      <c r="BY1452">
        <v>2.7</v>
      </c>
      <c r="BZ1452">
        <v>0</v>
      </c>
      <c r="CA1452">
        <v>8.9700000000000006</v>
      </c>
      <c r="CB1452">
        <v>0</v>
      </c>
      <c r="CC1452">
        <v>1</v>
      </c>
      <c r="CD1452" s="56">
        <v>42341</v>
      </c>
      <c r="CE1452" s="56">
        <v>42342</v>
      </c>
      <c r="CF1452" s="56">
        <v>42342</v>
      </c>
      <c r="CG1452" s="56">
        <v>42419</v>
      </c>
      <c r="CH1452" s="56"/>
      <c r="CI1452" s="56"/>
      <c r="CJ1452">
        <v>0</v>
      </c>
      <c r="CK1452">
        <v>0</v>
      </c>
      <c r="CL1452">
        <v>0</v>
      </c>
      <c r="CM1452">
        <v>0</v>
      </c>
      <c r="CN1452">
        <v>0</v>
      </c>
      <c r="CO1452">
        <v>0</v>
      </c>
      <c r="CP1452">
        <v>0.96</v>
      </c>
      <c r="CQ1452" t="s">
        <v>1154</v>
      </c>
      <c r="CR1452" t="s">
        <v>1153</v>
      </c>
      <c r="CS1452" t="s">
        <v>1748</v>
      </c>
      <c r="CT1452" t="s">
        <v>1397</v>
      </c>
      <c r="CU1452" t="s">
        <v>1396</v>
      </c>
      <c r="CV1452" t="s">
        <v>5771</v>
      </c>
      <c r="CW1452" t="s">
        <v>1727</v>
      </c>
      <c r="CX1452" t="s">
        <v>853</v>
      </c>
      <c r="DC1452" t="s">
        <v>1387</v>
      </c>
      <c r="DE1452" t="s">
        <v>1392</v>
      </c>
    </row>
    <row r="1453" spans="1:109" x14ac:dyDescent="0.25">
      <c r="A1453" t="s">
        <v>1025</v>
      </c>
      <c r="B1453">
        <v>1</v>
      </c>
      <c r="C1453" s="56">
        <v>42419</v>
      </c>
      <c r="D1453" t="s">
        <v>1153</v>
      </c>
      <c r="E1453" t="s">
        <v>5772</v>
      </c>
      <c r="G1453" t="s">
        <v>5773</v>
      </c>
      <c r="H1453" t="s">
        <v>1144</v>
      </c>
      <c r="I1453" t="s">
        <v>1144</v>
      </c>
      <c r="J1453" t="s">
        <v>1144</v>
      </c>
      <c r="K1453" t="s">
        <v>1144</v>
      </c>
      <c r="L1453">
        <v>6.23</v>
      </c>
      <c r="M1453">
        <v>15.15</v>
      </c>
      <c r="N1453">
        <v>0</v>
      </c>
      <c r="O1453" s="56">
        <v>0</v>
      </c>
      <c r="P1453" s="56">
        <v>0</v>
      </c>
      <c r="Q1453">
        <v>1</v>
      </c>
      <c r="R1453">
        <v>1</v>
      </c>
      <c r="S1453">
        <v>11</v>
      </c>
      <c r="T1453">
        <v>8</v>
      </c>
      <c r="U1453">
        <v>3</v>
      </c>
      <c r="V1453">
        <v>1</v>
      </c>
      <c r="X1453" t="s">
        <v>7659</v>
      </c>
      <c r="AA1453">
        <v>0</v>
      </c>
      <c r="AB1453">
        <v>0</v>
      </c>
      <c r="AC1453">
        <v>0</v>
      </c>
      <c r="AD1453">
        <v>0</v>
      </c>
      <c r="AE1453">
        <v>0</v>
      </c>
      <c r="AF1453">
        <v>0</v>
      </c>
      <c r="AG1453">
        <v>0</v>
      </c>
      <c r="AJ1453" s="56"/>
      <c r="AK1453" s="56"/>
      <c r="AL1453" s="56"/>
      <c r="AP1453" t="s">
        <v>1155</v>
      </c>
      <c r="AS1453" t="s">
        <v>1152</v>
      </c>
      <c r="AT1453">
        <v>1</v>
      </c>
      <c r="AV1453">
        <v>3</v>
      </c>
      <c r="AW1453">
        <v>2</v>
      </c>
      <c r="AX1453">
        <v>1</v>
      </c>
      <c r="AY1453" t="s">
        <v>1147</v>
      </c>
      <c r="AZ1453" t="s">
        <v>1147</v>
      </c>
      <c r="BA1453">
        <v>5</v>
      </c>
      <c r="BD1453">
        <v>1000000000</v>
      </c>
      <c r="BE1453">
        <v>5</v>
      </c>
      <c r="BF1453">
        <v>-0.67</v>
      </c>
      <c r="BG1453">
        <v>0</v>
      </c>
      <c r="BH1453">
        <v>0</v>
      </c>
      <c r="BI1453">
        <v>0</v>
      </c>
      <c r="BJ1453">
        <v>0</v>
      </c>
      <c r="BK1453">
        <v>0</v>
      </c>
      <c r="BL1453">
        <v>0</v>
      </c>
      <c r="BM1453">
        <v>5</v>
      </c>
      <c r="BN1453">
        <v>-0.67</v>
      </c>
      <c r="BO1453">
        <v>0</v>
      </c>
      <c r="BP1453">
        <v>0</v>
      </c>
      <c r="BR1453">
        <v>0</v>
      </c>
      <c r="BS1453">
        <v>1</v>
      </c>
      <c r="BX1453">
        <v>0</v>
      </c>
      <c r="BY1453">
        <v>12.46</v>
      </c>
      <c r="BZ1453">
        <v>0</v>
      </c>
      <c r="CA1453">
        <v>6.25</v>
      </c>
      <c r="CB1453">
        <v>0</v>
      </c>
      <c r="CC1453">
        <v>1</v>
      </c>
      <c r="CD1453" s="56">
        <v>42342</v>
      </c>
      <c r="CE1453" s="56">
        <v>42342</v>
      </c>
      <c r="CF1453" s="56">
        <v>42342</v>
      </c>
      <c r="CG1453" s="56">
        <v>42419</v>
      </c>
      <c r="CH1453" s="56"/>
      <c r="CI1453" s="56"/>
      <c r="CJ1453">
        <v>0</v>
      </c>
      <c r="CK1453">
        <v>0</v>
      </c>
      <c r="CL1453">
        <v>0</v>
      </c>
      <c r="CM1453">
        <v>0</v>
      </c>
      <c r="CN1453">
        <v>0</v>
      </c>
      <c r="CO1453">
        <v>0</v>
      </c>
      <c r="CP1453">
        <v>0.95</v>
      </c>
      <c r="CQ1453" t="s">
        <v>1154</v>
      </c>
      <c r="CR1453" t="s">
        <v>1153</v>
      </c>
      <c r="CS1453" t="s">
        <v>1725</v>
      </c>
      <c r="CT1453" t="s">
        <v>1397</v>
      </c>
      <c r="CU1453" t="s">
        <v>1396</v>
      </c>
      <c r="CV1453" t="s">
        <v>5774</v>
      </c>
      <c r="CW1453" t="s">
        <v>1390</v>
      </c>
      <c r="CX1453" t="s">
        <v>853</v>
      </c>
      <c r="DC1453" t="s">
        <v>1387</v>
      </c>
      <c r="DE1453" t="s">
        <v>1728</v>
      </c>
    </row>
    <row r="1454" spans="1:109" x14ac:dyDescent="0.25">
      <c r="A1454" t="s">
        <v>1025</v>
      </c>
      <c r="B1454">
        <v>2</v>
      </c>
      <c r="C1454" s="56">
        <v>42419</v>
      </c>
      <c r="D1454" t="s">
        <v>1153</v>
      </c>
      <c r="E1454" t="s">
        <v>5775</v>
      </c>
      <c r="G1454" t="s">
        <v>5776</v>
      </c>
      <c r="H1454" t="s">
        <v>1144</v>
      </c>
      <c r="I1454" t="s">
        <v>1144</v>
      </c>
      <c r="J1454" t="s">
        <v>1144</v>
      </c>
      <c r="K1454" t="s">
        <v>1144</v>
      </c>
      <c r="L1454">
        <v>2.79</v>
      </c>
      <c r="M1454">
        <v>6.86</v>
      </c>
      <c r="N1454">
        <v>0</v>
      </c>
      <c r="O1454" s="56">
        <v>0</v>
      </c>
      <c r="P1454" s="56">
        <v>0</v>
      </c>
      <c r="Q1454">
        <v>1</v>
      </c>
      <c r="R1454">
        <v>1</v>
      </c>
      <c r="S1454">
        <v>11</v>
      </c>
      <c r="T1454">
        <v>8</v>
      </c>
      <c r="U1454">
        <v>3</v>
      </c>
      <c r="V1454">
        <v>1</v>
      </c>
      <c r="W1454" t="s">
        <v>1156</v>
      </c>
      <c r="X1454" t="s">
        <v>7755</v>
      </c>
      <c r="Y1454">
        <v>2</v>
      </c>
      <c r="AA1454">
        <v>0</v>
      </c>
      <c r="AB1454">
        <v>0</v>
      </c>
      <c r="AC1454">
        <v>0</v>
      </c>
      <c r="AD1454">
        <v>0</v>
      </c>
      <c r="AE1454">
        <v>0</v>
      </c>
      <c r="AF1454">
        <v>0</v>
      </c>
      <c r="AG1454">
        <v>0</v>
      </c>
      <c r="AJ1454" s="56"/>
      <c r="AK1454" s="56"/>
      <c r="AL1454" s="56"/>
      <c r="AM1454">
        <v>1</v>
      </c>
      <c r="AP1454" t="s">
        <v>1155</v>
      </c>
      <c r="AS1454" t="s">
        <v>1152</v>
      </c>
      <c r="AT1454">
        <v>1</v>
      </c>
      <c r="AV1454">
        <v>3</v>
      </c>
      <c r="AW1454">
        <v>2</v>
      </c>
      <c r="AX1454">
        <v>1</v>
      </c>
      <c r="AY1454" t="s">
        <v>1148</v>
      </c>
      <c r="AZ1454" t="s">
        <v>1148</v>
      </c>
      <c r="BA1454">
        <v>3</v>
      </c>
      <c r="BD1454">
        <v>1000000000</v>
      </c>
      <c r="BE1454">
        <v>3</v>
      </c>
      <c r="BF1454">
        <v>0</v>
      </c>
      <c r="BG1454">
        <v>0</v>
      </c>
      <c r="BH1454">
        <v>0</v>
      </c>
      <c r="BI1454">
        <v>0</v>
      </c>
      <c r="BJ1454">
        <v>0</v>
      </c>
      <c r="BK1454">
        <v>0</v>
      </c>
      <c r="BL1454">
        <v>0</v>
      </c>
      <c r="BM1454">
        <v>3</v>
      </c>
      <c r="BN1454">
        <v>0</v>
      </c>
      <c r="BO1454">
        <v>0</v>
      </c>
      <c r="BP1454">
        <v>0</v>
      </c>
      <c r="BR1454">
        <v>0</v>
      </c>
      <c r="BS1454">
        <v>1</v>
      </c>
      <c r="BX1454">
        <v>0</v>
      </c>
      <c r="BY1454">
        <v>0</v>
      </c>
      <c r="BZ1454">
        <v>0</v>
      </c>
      <c r="CA1454">
        <v>6.37</v>
      </c>
      <c r="CB1454">
        <v>0</v>
      </c>
      <c r="CC1454">
        <v>1</v>
      </c>
      <c r="CD1454" s="56">
        <v>42095</v>
      </c>
      <c r="CE1454" s="56">
        <v>42342</v>
      </c>
      <c r="CF1454" s="56">
        <v>42342</v>
      </c>
      <c r="CG1454" s="56">
        <v>42419</v>
      </c>
      <c r="CH1454" s="56"/>
      <c r="CI1454" s="56"/>
      <c r="CJ1454">
        <v>0</v>
      </c>
      <c r="CK1454">
        <v>0</v>
      </c>
      <c r="CL1454">
        <v>0</v>
      </c>
      <c r="CM1454">
        <v>0</v>
      </c>
      <c r="CN1454">
        <v>0</v>
      </c>
      <c r="CO1454">
        <v>0.96</v>
      </c>
      <c r="CP1454">
        <v>0</v>
      </c>
      <c r="CQ1454" t="s">
        <v>1154</v>
      </c>
      <c r="CR1454" t="s">
        <v>1153</v>
      </c>
      <c r="CS1454" t="s">
        <v>1748</v>
      </c>
      <c r="CT1454" t="s">
        <v>1397</v>
      </c>
      <c r="CU1454" t="s">
        <v>1396</v>
      </c>
      <c r="CV1454" t="s">
        <v>5777</v>
      </c>
      <c r="CW1454" t="s">
        <v>1390</v>
      </c>
      <c r="CX1454" t="s">
        <v>853</v>
      </c>
      <c r="DC1454" t="s">
        <v>1387</v>
      </c>
      <c r="DE1454" t="s">
        <v>1392</v>
      </c>
    </row>
    <row r="1455" spans="1:109" x14ac:dyDescent="0.25">
      <c r="A1455" t="s">
        <v>1025</v>
      </c>
      <c r="B1455">
        <v>2</v>
      </c>
      <c r="C1455" s="56">
        <v>42419</v>
      </c>
      <c r="D1455" t="s">
        <v>1153</v>
      </c>
      <c r="E1455" t="s">
        <v>5778</v>
      </c>
      <c r="G1455" t="s">
        <v>5779</v>
      </c>
      <c r="H1455" t="s">
        <v>1144</v>
      </c>
      <c r="I1455" t="s">
        <v>1144</v>
      </c>
      <c r="J1455" t="s">
        <v>1144</v>
      </c>
      <c r="K1455" t="s">
        <v>1144</v>
      </c>
      <c r="L1455">
        <v>2.38</v>
      </c>
      <c r="M1455">
        <v>6.36</v>
      </c>
      <c r="N1455">
        <v>0</v>
      </c>
      <c r="O1455" s="56">
        <v>0</v>
      </c>
      <c r="P1455" s="56">
        <v>0</v>
      </c>
      <c r="Q1455">
        <v>1</v>
      </c>
      <c r="R1455">
        <v>1</v>
      </c>
      <c r="S1455">
        <v>11</v>
      </c>
      <c r="T1455">
        <v>8</v>
      </c>
      <c r="U1455">
        <v>3</v>
      </c>
      <c r="V1455">
        <v>1</v>
      </c>
      <c r="X1455" t="s">
        <v>7755</v>
      </c>
      <c r="AA1455">
        <v>0</v>
      </c>
      <c r="AB1455">
        <v>0</v>
      </c>
      <c r="AC1455">
        <v>0</v>
      </c>
      <c r="AD1455">
        <v>0</v>
      </c>
      <c r="AE1455">
        <v>0</v>
      </c>
      <c r="AF1455">
        <v>0</v>
      </c>
      <c r="AG1455">
        <v>0</v>
      </c>
      <c r="AJ1455" s="56"/>
      <c r="AK1455" s="56"/>
      <c r="AL1455" s="56"/>
      <c r="AP1455" t="s">
        <v>1155</v>
      </c>
      <c r="AS1455" t="s">
        <v>1152</v>
      </c>
      <c r="AT1455">
        <v>1</v>
      </c>
      <c r="AV1455">
        <v>3</v>
      </c>
      <c r="AW1455">
        <v>2</v>
      </c>
      <c r="AX1455">
        <v>1</v>
      </c>
      <c r="AY1455" t="s">
        <v>1147</v>
      </c>
      <c r="AZ1455" t="s">
        <v>1147</v>
      </c>
      <c r="BA1455">
        <v>3</v>
      </c>
      <c r="BD1455">
        <v>1000000000</v>
      </c>
      <c r="BE1455">
        <v>4</v>
      </c>
      <c r="BF1455">
        <v>-0.33</v>
      </c>
      <c r="BG1455">
        <v>0</v>
      </c>
      <c r="BH1455">
        <v>0</v>
      </c>
      <c r="BI1455">
        <v>0</v>
      </c>
      <c r="BJ1455">
        <v>0</v>
      </c>
      <c r="BK1455">
        <v>0</v>
      </c>
      <c r="BL1455">
        <v>0</v>
      </c>
      <c r="BM1455">
        <v>4</v>
      </c>
      <c r="BN1455">
        <v>-0.33</v>
      </c>
      <c r="BO1455">
        <v>0</v>
      </c>
      <c r="BP1455">
        <v>0</v>
      </c>
      <c r="BR1455">
        <v>0</v>
      </c>
      <c r="BS1455">
        <v>1</v>
      </c>
      <c r="BX1455">
        <v>0</v>
      </c>
      <c r="BY1455">
        <v>2.38</v>
      </c>
      <c r="BZ1455">
        <v>0</v>
      </c>
      <c r="CA1455">
        <v>7.3</v>
      </c>
      <c r="CB1455">
        <v>0</v>
      </c>
      <c r="CC1455">
        <v>1</v>
      </c>
      <c r="CD1455" s="56">
        <v>42095</v>
      </c>
      <c r="CE1455" s="56">
        <v>42342</v>
      </c>
      <c r="CF1455" s="56">
        <v>42342</v>
      </c>
      <c r="CG1455" s="56">
        <v>42419</v>
      </c>
      <c r="CH1455" s="56"/>
      <c r="CI1455" s="56"/>
      <c r="CJ1455">
        <v>0</v>
      </c>
      <c r="CK1455">
        <v>0</v>
      </c>
      <c r="CL1455">
        <v>0</v>
      </c>
      <c r="CM1455">
        <v>0</v>
      </c>
      <c r="CN1455">
        <v>0</v>
      </c>
      <c r="CO1455">
        <v>0</v>
      </c>
      <c r="CP1455">
        <v>0.96</v>
      </c>
      <c r="CQ1455" t="s">
        <v>1154</v>
      </c>
      <c r="CR1455" t="s">
        <v>1153</v>
      </c>
      <c r="CS1455" t="s">
        <v>1748</v>
      </c>
      <c r="CT1455" t="s">
        <v>1397</v>
      </c>
      <c r="CU1455" t="s">
        <v>1396</v>
      </c>
      <c r="CV1455" t="s">
        <v>5780</v>
      </c>
      <c r="CW1455" t="s">
        <v>1390</v>
      </c>
      <c r="CX1455" t="s">
        <v>853</v>
      </c>
      <c r="DC1455" t="s">
        <v>1387</v>
      </c>
      <c r="DE1455" t="s">
        <v>1392</v>
      </c>
    </row>
    <row r="1456" spans="1:109" x14ac:dyDescent="0.25">
      <c r="A1456" t="s">
        <v>1025</v>
      </c>
      <c r="B1456">
        <v>2</v>
      </c>
      <c r="C1456" s="56">
        <v>42419</v>
      </c>
      <c r="D1456" t="s">
        <v>1153</v>
      </c>
      <c r="E1456" t="s">
        <v>5781</v>
      </c>
      <c r="G1456" t="s">
        <v>870</v>
      </c>
      <c r="H1456" t="s">
        <v>1144</v>
      </c>
      <c r="I1456" t="s">
        <v>1144</v>
      </c>
      <c r="J1456" t="s">
        <v>1144</v>
      </c>
      <c r="K1456" t="s">
        <v>1144</v>
      </c>
      <c r="L1456">
        <v>2.15</v>
      </c>
      <c r="M1456">
        <v>4.7300000000000004</v>
      </c>
      <c r="N1456">
        <v>0</v>
      </c>
      <c r="O1456" s="56">
        <v>0</v>
      </c>
      <c r="P1456" s="56">
        <v>0</v>
      </c>
      <c r="Q1456">
        <v>1</v>
      </c>
      <c r="R1456">
        <v>1</v>
      </c>
      <c r="S1456">
        <v>11</v>
      </c>
      <c r="T1456">
        <v>8</v>
      </c>
      <c r="U1456">
        <v>3</v>
      </c>
      <c r="V1456">
        <v>1</v>
      </c>
      <c r="X1456" t="s">
        <v>7755</v>
      </c>
      <c r="AA1456">
        <v>0</v>
      </c>
      <c r="AB1456">
        <v>0</v>
      </c>
      <c r="AC1456">
        <v>0</v>
      </c>
      <c r="AD1456">
        <v>0</v>
      </c>
      <c r="AE1456">
        <v>0</v>
      </c>
      <c r="AF1456">
        <v>0</v>
      </c>
      <c r="AG1456">
        <v>0</v>
      </c>
      <c r="AJ1456" s="56"/>
      <c r="AK1456" s="56"/>
      <c r="AL1456" s="56"/>
      <c r="AP1456" t="s">
        <v>1155</v>
      </c>
      <c r="AS1456" t="s">
        <v>1152</v>
      </c>
      <c r="AT1456">
        <v>1</v>
      </c>
      <c r="AV1456">
        <v>4</v>
      </c>
      <c r="AW1456">
        <v>3</v>
      </c>
      <c r="AX1456">
        <v>1</v>
      </c>
      <c r="AY1456" t="s">
        <v>1147</v>
      </c>
      <c r="AZ1456" t="s">
        <v>1147</v>
      </c>
      <c r="BA1456">
        <v>4</v>
      </c>
      <c r="BD1456">
        <v>1000000000</v>
      </c>
      <c r="BE1456">
        <v>6</v>
      </c>
      <c r="BF1456">
        <v>-0.5</v>
      </c>
      <c r="BG1456">
        <v>0</v>
      </c>
      <c r="BH1456">
        <v>0</v>
      </c>
      <c r="BI1456">
        <v>0</v>
      </c>
      <c r="BJ1456">
        <v>0</v>
      </c>
      <c r="BK1456">
        <v>0</v>
      </c>
      <c r="BL1456">
        <v>0</v>
      </c>
      <c r="BM1456">
        <v>6</v>
      </c>
      <c r="BN1456">
        <v>-0.5</v>
      </c>
      <c r="BO1456">
        <v>0</v>
      </c>
      <c r="BP1456">
        <v>0</v>
      </c>
      <c r="BR1456">
        <v>0</v>
      </c>
      <c r="BS1456">
        <v>1</v>
      </c>
      <c r="BX1456">
        <v>0</v>
      </c>
      <c r="BY1456">
        <v>4.3</v>
      </c>
      <c r="BZ1456">
        <v>0</v>
      </c>
      <c r="CA1456">
        <v>5.24</v>
      </c>
      <c r="CB1456">
        <v>0</v>
      </c>
      <c r="CC1456">
        <v>1</v>
      </c>
      <c r="CD1456" s="56">
        <v>42095</v>
      </c>
      <c r="CE1456" s="56">
        <v>42342</v>
      </c>
      <c r="CF1456" s="56">
        <v>42342</v>
      </c>
      <c r="CG1456" s="56">
        <v>42419</v>
      </c>
      <c r="CH1456" s="56"/>
      <c r="CI1456" s="56"/>
      <c r="CJ1456">
        <v>0</v>
      </c>
      <c r="CK1456">
        <v>0</v>
      </c>
      <c r="CL1456">
        <v>0</v>
      </c>
      <c r="CM1456">
        <v>0</v>
      </c>
      <c r="CN1456">
        <v>0</v>
      </c>
      <c r="CO1456">
        <v>0</v>
      </c>
      <c r="CP1456">
        <v>0.96</v>
      </c>
      <c r="CQ1456" t="s">
        <v>1154</v>
      </c>
      <c r="CR1456" t="s">
        <v>1153</v>
      </c>
      <c r="CS1456" t="s">
        <v>1748</v>
      </c>
      <c r="CT1456" t="s">
        <v>1397</v>
      </c>
      <c r="CU1456" t="s">
        <v>1396</v>
      </c>
      <c r="CV1456" t="s">
        <v>871</v>
      </c>
      <c r="CW1456" t="s">
        <v>1390</v>
      </c>
      <c r="CX1456" t="s">
        <v>853</v>
      </c>
      <c r="DC1456" t="s">
        <v>1387</v>
      </c>
      <c r="DE1456" t="s">
        <v>1392</v>
      </c>
    </row>
    <row r="1457" spans="1:109" x14ac:dyDescent="0.25">
      <c r="A1457" t="s">
        <v>1025</v>
      </c>
      <c r="B1457">
        <v>1</v>
      </c>
      <c r="C1457" s="56">
        <v>42419</v>
      </c>
      <c r="D1457" t="s">
        <v>1153</v>
      </c>
      <c r="E1457" t="s">
        <v>5782</v>
      </c>
      <c r="G1457" t="s">
        <v>5783</v>
      </c>
      <c r="H1457" t="s">
        <v>1144</v>
      </c>
      <c r="I1457" t="s">
        <v>1144</v>
      </c>
      <c r="J1457" t="s">
        <v>1144</v>
      </c>
      <c r="K1457" t="s">
        <v>1144</v>
      </c>
      <c r="L1457">
        <v>1.42</v>
      </c>
      <c r="M1457">
        <v>4.6399999999999997</v>
      </c>
      <c r="N1457">
        <v>0</v>
      </c>
      <c r="O1457" s="56">
        <v>0</v>
      </c>
      <c r="P1457" s="56">
        <v>0</v>
      </c>
      <c r="Q1457">
        <v>1</v>
      </c>
      <c r="R1457">
        <v>1</v>
      </c>
      <c r="S1457">
        <v>11</v>
      </c>
      <c r="T1457">
        <v>8</v>
      </c>
      <c r="U1457">
        <v>3</v>
      </c>
      <c r="V1457">
        <v>1</v>
      </c>
      <c r="X1457" t="s">
        <v>7755</v>
      </c>
      <c r="AA1457">
        <v>0</v>
      </c>
      <c r="AB1457">
        <v>0</v>
      </c>
      <c r="AC1457">
        <v>0</v>
      </c>
      <c r="AD1457">
        <v>0</v>
      </c>
      <c r="AE1457">
        <v>0</v>
      </c>
      <c r="AF1457">
        <v>0</v>
      </c>
      <c r="AG1457">
        <v>0</v>
      </c>
      <c r="AJ1457" s="56"/>
      <c r="AK1457" s="56"/>
      <c r="AL1457" s="56"/>
      <c r="AP1457" t="s">
        <v>1155</v>
      </c>
      <c r="AS1457" t="s">
        <v>1152</v>
      </c>
      <c r="AT1457">
        <v>1</v>
      </c>
      <c r="AV1457">
        <v>2</v>
      </c>
      <c r="AW1457">
        <v>2</v>
      </c>
      <c r="AX1457">
        <v>1</v>
      </c>
      <c r="AY1457" t="s">
        <v>1147</v>
      </c>
      <c r="AZ1457" t="s">
        <v>1147</v>
      </c>
      <c r="BA1457">
        <v>2</v>
      </c>
      <c r="BD1457">
        <v>1000000000</v>
      </c>
      <c r="BE1457">
        <v>3</v>
      </c>
      <c r="BF1457">
        <v>-0.5</v>
      </c>
      <c r="BG1457">
        <v>0</v>
      </c>
      <c r="BH1457">
        <v>0</v>
      </c>
      <c r="BI1457">
        <v>0</v>
      </c>
      <c r="BJ1457">
        <v>0</v>
      </c>
      <c r="BK1457">
        <v>0</v>
      </c>
      <c r="BL1457">
        <v>0</v>
      </c>
      <c r="BM1457">
        <v>3</v>
      </c>
      <c r="BN1457">
        <v>-0.5</v>
      </c>
      <c r="BO1457">
        <v>0</v>
      </c>
      <c r="BP1457">
        <v>0</v>
      </c>
      <c r="BR1457">
        <v>0</v>
      </c>
      <c r="BS1457">
        <v>1</v>
      </c>
      <c r="BX1457">
        <v>0</v>
      </c>
      <c r="BY1457">
        <v>1.42</v>
      </c>
      <c r="BZ1457">
        <v>0</v>
      </c>
      <c r="CA1457">
        <v>9.9</v>
      </c>
      <c r="CB1457">
        <v>0</v>
      </c>
      <c r="CC1457">
        <v>1</v>
      </c>
      <c r="CD1457" s="56">
        <v>42095</v>
      </c>
      <c r="CE1457" s="56">
        <v>42342</v>
      </c>
      <c r="CF1457" s="56">
        <v>42342</v>
      </c>
      <c r="CG1457" s="56">
        <v>42419</v>
      </c>
      <c r="CH1457" s="56"/>
      <c r="CI1457" s="56"/>
      <c r="CJ1457">
        <v>0</v>
      </c>
      <c r="CK1457">
        <v>0</v>
      </c>
      <c r="CL1457">
        <v>0</v>
      </c>
      <c r="CM1457">
        <v>0</v>
      </c>
      <c r="CN1457">
        <v>0</v>
      </c>
      <c r="CO1457">
        <v>0</v>
      </c>
      <c r="CP1457">
        <v>0.95</v>
      </c>
      <c r="CQ1457" t="s">
        <v>1154</v>
      </c>
      <c r="CR1457" t="s">
        <v>1153</v>
      </c>
      <c r="CS1457" t="s">
        <v>1725</v>
      </c>
      <c r="CT1457" t="s">
        <v>1397</v>
      </c>
      <c r="CU1457" t="s">
        <v>1396</v>
      </c>
      <c r="CV1457" t="s">
        <v>5784</v>
      </c>
      <c r="CW1457" t="s">
        <v>1727</v>
      </c>
      <c r="CX1457" t="s">
        <v>853</v>
      </c>
      <c r="DC1457" t="s">
        <v>1387</v>
      </c>
      <c r="DE1457" t="s">
        <v>1728</v>
      </c>
    </row>
    <row r="1458" spans="1:109" x14ac:dyDescent="0.25">
      <c r="A1458" t="s">
        <v>1025</v>
      </c>
      <c r="B1458">
        <v>2</v>
      </c>
      <c r="C1458" s="56">
        <v>42419</v>
      </c>
      <c r="D1458" t="s">
        <v>1153</v>
      </c>
      <c r="E1458" t="s">
        <v>5785</v>
      </c>
      <c r="G1458" t="s">
        <v>5786</v>
      </c>
      <c r="H1458" t="s">
        <v>1144</v>
      </c>
      <c r="I1458" t="s">
        <v>1144</v>
      </c>
      <c r="J1458" t="s">
        <v>1144</v>
      </c>
      <c r="K1458" t="s">
        <v>1144</v>
      </c>
      <c r="L1458">
        <v>3.67</v>
      </c>
      <c r="M1458">
        <v>7.22</v>
      </c>
      <c r="N1458">
        <v>0</v>
      </c>
      <c r="O1458" s="56">
        <v>0</v>
      </c>
      <c r="P1458" s="56">
        <v>0</v>
      </c>
      <c r="Q1458">
        <v>1</v>
      </c>
      <c r="R1458">
        <v>1</v>
      </c>
      <c r="S1458">
        <v>11</v>
      </c>
      <c r="T1458">
        <v>8</v>
      </c>
      <c r="U1458">
        <v>3</v>
      </c>
      <c r="V1458">
        <v>1</v>
      </c>
      <c r="X1458" t="s">
        <v>7755</v>
      </c>
      <c r="AA1458">
        <v>0</v>
      </c>
      <c r="AB1458">
        <v>0</v>
      </c>
      <c r="AC1458">
        <v>0</v>
      </c>
      <c r="AD1458">
        <v>0</v>
      </c>
      <c r="AE1458">
        <v>0</v>
      </c>
      <c r="AF1458">
        <v>0</v>
      </c>
      <c r="AG1458">
        <v>0</v>
      </c>
      <c r="AJ1458" s="56"/>
      <c r="AK1458" s="56"/>
      <c r="AL1458" s="56"/>
      <c r="AP1458" t="s">
        <v>1155</v>
      </c>
      <c r="AS1458" t="s">
        <v>1152</v>
      </c>
      <c r="AT1458">
        <v>1</v>
      </c>
      <c r="AV1458">
        <v>4</v>
      </c>
      <c r="AW1458">
        <v>3</v>
      </c>
      <c r="AX1458">
        <v>1</v>
      </c>
      <c r="AY1458" t="s">
        <v>1147</v>
      </c>
      <c r="AZ1458" t="s">
        <v>1147</v>
      </c>
      <c r="BA1458">
        <v>4</v>
      </c>
      <c r="BD1458">
        <v>1000000000</v>
      </c>
      <c r="BE1458">
        <v>5</v>
      </c>
      <c r="BF1458">
        <v>-0.25</v>
      </c>
      <c r="BG1458">
        <v>0</v>
      </c>
      <c r="BH1458">
        <v>0</v>
      </c>
      <c r="BI1458">
        <v>0</v>
      </c>
      <c r="BJ1458">
        <v>0</v>
      </c>
      <c r="BK1458">
        <v>0</v>
      </c>
      <c r="BL1458">
        <v>0</v>
      </c>
      <c r="BM1458">
        <v>5</v>
      </c>
      <c r="BN1458">
        <v>-0.25</v>
      </c>
      <c r="BO1458">
        <v>0</v>
      </c>
      <c r="BP1458">
        <v>0</v>
      </c>
      <c r="BR1458">
        <v>0</v>
      </c>
      <c r="BS1458">
        <v>1</v>
      </c>
      <c r="BX1458">
        <v>0</v>
      </c>
      <c r="BY1458">
        <v>3.67</v>
      </c>
      <c r="BZ1458">
        <v>0</v>
      </c>
      <c r="CA1458">
        <v>4.22</v>
      </c>
      <c r="CB1458">
        <v>0</v>
      </c>
      <c r="CC1458">
        <v>1</v>
      </c>
      <c r="CD1458" s="56">
        <v>42095</v>
      </c>
      <c r="CE1458" s="56">
        <v>42342</v>
      </c>
      <c r="CF1458" s="56">
        <v>42342</v>
      </c>
      <c r="CG1458" s="56">
        <v>42419</v>
      </c>
      <c r="CH1458" s="56"/>
      <c r="CI1458" s="56"/>
      <c r="CJ1458">
        <v>0</v>
      </c>
      <c r="CK1458">
        <v>0</v>
      </c>
      <c r="CL1458">
        <v>0</v>
      </c>
      <c r="CM1458">
        <v>0</v>
      </c>
      <c r="CN1458">
        <v>0</v>
      </c>
      <c r="CO1458">
        <v>0</v>
      </c>
      <c r="CP1458">
        <v>0.96</v>
      </c>
      <c r="CQ1458" t="s">
        <v>1154</v>
      </c>
      <c r="CR1458" t="s">
        <v>1153</v>
      </c>
      <c r="CS1458" t="s">
        <v>1748</v>
      </c>
      <c r="CT1458" t="s">
        <v>1397</v>
      </c>
      <c r="CU1458" t="s">
        <v>1396</v>
      </c>
      <c r="CV1458" t="s">
        <v>5787</v>
      </c>
      <c r="CW1458" t="s">
        <v>1738</v>
      </c>
      <c r="CX1458" t="s">
        <v>853</v>
      </c>
      <c r="DC1458" t="s">
        <v>1387</v>
      </c>
      <c r="DE1458" t="s">
        <v>1392</v>
      </c>
    </row>
    <row r="1459" spans="1:109" x14ac:dyDescent="0.25">
      <c r="A1459" t="s">
        <v>1025</v>
      </c>
      <c r="B1459">
        <v>2</v>
      </c>
      <c r="C1459" s="56">
        <v>42419</v>
      </c>
      <c r="D1459" t="s">
        <v>1153</v>
      </c>
      <c r="E1459" t="s">
        <v>1673</v>
      </c>
      <c r="G1459" t="s">
        <v>5788</v>
      </c>
      <c r="H1459" t="s">
        <v>1144</v>
      </c>
      <c r="I1459" t="s">
        <v>1144</v>
      </c>
      <c r="J1459" t="s">
        <v>1144</v>
      </c>
      <c r="K1459" t="s">
        <v>1144</v>
      </c>
      <c r="L1459">
        <v>3.97</v>
      </c>
      <c r="M1459">
        <v>13.47</v>
      </c>
      <c r="N1459">
        <v>0</v>
      </c>
      <c r="O1459" s="56">
        <v>0</v>
      </c>
      <c r="P1459" s="56">
        <v>0</v>
      </c>
      <c r="Q1459">
        <v>1</v>
      </c>
      <c r="R1459">
        <v>1</v>
      </c>
      <c r="S1459">
        <v>11</v>
      </c>
      <c r="T1459">
        <v>8</v>
      </c>
      <c r="U1459">
        <v>3</v>
      </c>
      <c r="V1459">
        <v>1</v>
      </c>
      <c r="W1459" t="s">
        <v>1156</v>
      </c>
      <c r="X1459" t="s">
        <v>7760</v>
      </c>
      <c r="Y1459">
        <v>17</v>
      </c>
      <c r="AA1459">
        <v>0</v>
      </c>
      <c r="AB1459">
        <v>0</v>
      </c>
      <c r="AC1459">
        <v>0</v>
      </c>
      <c r="AD1459">
        <v>0</v>
      </c>
      <c r="AE1459">
        <v>0</v>
      </c>
      <c r="AF1459">
        <v>0</v>
      </c>
      <c r="AG1459">
        <v>0</v>
      </c>
      <c r="AJ1459" s="56"/>
      <c r="AK1459" s="56"/>
      <c r="AL1459" s="56"/>
      <c r="AP1459" t="s">
        <v>1155</v>
      </c>
      <c r="AR1459">
        <v>5</v>
      </c>
      <c r="AS1459" t="s">
        <v>1152</v>
      </c>
      <c r="AT1459">
        <v>1</v>
      </c>
      <c r="AV1459">
        <v>22</v>
      </c>
      <c r="AW1459">
        <v>15</v>
      </c>
      <c r="AX1459">
        <v>7</v>
      </c>
      <c r="AY1459" t="s">
        <v>1145</v>
      </c>
      <c r="AZ1459" t="s">
        <v>1148</v>
      </c>
      <c r="BA1459">
        <v>16</v>
      </c>
      <c r="BD1459">
        <v>1000000000</v>
      </c>
      <c r="BE1459">
        <v>14</v>
      </c>
      <c r="BF1459">
        <v>0.36</v>
      </c>
      <c r="BG1459">
        <v>3</v>
      </c>
      <c r="BH1459">
        <v>0</v>
      </c>
      <c r="BI1459">
        <v>0</v>
      </c>
      <c r="BJ1459">
        <v>0</v>
      </c>
      <c r="BK1459">
        <v>0</v>
      </c>
      <c r="BL1459">
        <v>0</v>
      </c>
      <c r="BM1459">
        <v>17</v>
      </c>
      <c r="BN1459">
        <v>0.23</v>
      </c>
      <c r="BO1459">
        <v>0</v>
      </c>
      <c r="BP1459">
        <v>0</v>
      </c>
      <c r="BR1459">
        <v>5</v>
      </c>
      <c r="BS1459">
        <v>6</v>
      </c>
      <c r="BT1459">
        <v>0</v>
      </c>
      <c r="BX1459">
        <v>0</v>
      </c>
      <c r="BY1459">
        <v>0</v>
      </c>
      <c r="BZ1459">
        <v>0</v>
      </c>
      <c r="CA1459">
        <v>10.44</v>
      </c>
      <c r="CB1459">
        <v>0</v>
      </c>
      <c r="CC1459">
        <v>1</v>
      </c>
      <c r="CD1459" s="56">
        <v>42271</v>
      </c>
      <c r="CE1459" s="56">
        <v>42342</v>
      </c>
      <c r="CF1459" s="56">
        <v>42342</v>
      </c>
      <c r="CG1459" s="56">
        <v>42419</v>
      </c>
      <c r="CH1459" s="56"/>
      <c r="CI1459" s="56"/>
      <c r="CJ1459">
        <v>0.18</v>
      </c>
      <c r="CK1459">
        <v>0</v>
      </c>
      <c r="CL1459">
        <v>0</v>
      </c>
      <c r="CM1459">
        <v>0</v>
      </c>
      <c r="CN1459">
        <v>0.44</v>
      </c>
      <c r="CO1459">
        <v>0.52</v>
      </c>
      <c r="CP1459">
        <v>0</v>
      </c>
      <c r="CQ1459" t="s">
        <v>1154</v>
      </c>
      <c r="CR1459" t="s">
        <v>1153</v>
      </c>
      <c r="CS1459" t="s">
        <v>1748</v>
      </c>
      <c r="CT1459" t="s">
        <v>1397</v>
      </c>
      <c r="CU1459" t="s">
        <v>1396</v>
      </c>
      <c r="CV1459" t="s">
        <v>5789</v>
      </c>
      <c r="CW1459" t="s">
        <v>1390</v>
      </c>
      <c r="CX1459" t="s">
        <v>853</v>
      </c>
      <c r="DC1459" t="s">
        <v>1387</v>
      </c>
      <c r="DE1459" t="s">
        <v>1392</v>
      </c>
    </row>
    <row r="1460" spans="1:109" x14ac:dyDescent="0.25">
      <c r="A1460" t="s">
        <v>1025</v>
      </c>
      <c r="B1460">
        <v>1</v>
      </c>
      <c r="C1460" s="56">
        <v>42419</v>
      </c>
      <c r="D1460" t="s">
        <v>1153</v>
      </c>
      <c r="E1460" t="s">
        <v>5790</v>
      </c>
      <c r="G1460" t="s">
        <v>5791</v>
      </c>
      <c r="H1460" t="s">
        <v>1144</v>
      </c>
      <c r="I1460" t="s">
        <v>1144</v>
      </c>
      <c r="J1460" t="s">
        <v>1144</v>
      </c>
      <c r="K1460" t="s">
        <v>1144</v>
      </c>
      <c r="L1460">
        <v>7.6</v>
      </c>
      <c r="M1460">
        <v>21.29</v>
      </c>
      <c r="N1460">
        <v>0</v>
      </c>
      <c r="O1460" s="56">
        <v>0</v>
      </c>
      <c r="P1460" s="56">
        <v>0</v>
      </c>
      <c r="Q1460">
        <v>1</v>
      </c>
      <c r="R1460">
        <v>1</v>
      </c>
      <c r="S1460">
        <v>11</v>
      </c>
      <c r="T1460">
        <v>8</v>
      </c>
      <c r="U1460">
        <v>3</v>
      </c>
      <c r="V1460">
        <v>1</v>
      </c>
      <c r="X1460" t="s">
        <v>7755</v>
      </c>
      <c r="AA1460">
        <v>0</v>
      </c>
      <c r="AB1460">
        <v>0</v>
      </c>
      <c r="AC1460">
        <v>0</v>
      </c>
      <c r="AD1460">
        <v>0</v>
      </c>
      <c r="AE1460">
        <v>0</v>
      </c>
      <c r="AF1460">
        <v>0</v>
      </c>
      <c r="AG1460">
        <v>0</v>
      </c>
      <c r="AJ1460" s="56"/>
      <c r="AK1460" s="56"/>
      <c r="AL1460" s="56"/>
      <c r="AP1460" t="s">
        <v>1155</v>
      </c>
      <c r="AS1460" t="s">
        <v>1152</v>
      </c>
      <c r="AT1460">
        <v>1</v>
      </c>
      <c r="AV1460">
        <v>0</v>
      </c>
      <c r="AW1460">
        <v>0</v>
      </c>
      <c r="AX1460">
        <v>0</v>
      </c>
      <c r="AY1460" t="s">
        <v>1388</v>
      </c>
      <c r="AZ1460" t="s">
        <v>1388</v>
      </c>
      <c r="BA1460">
        <v>0</v>
      </c>
      <c r="BD1460">
        <v>1000000000</v>
      </c>
      <c r="BE1460">
        <v>0</v>
      </c>
      <c r="BF1460">
        <v>0</v>
      </c>
      <c r="BG1460">
        <v>0</v>
      </c>
      <c r="BH1460">
        <v>0</v>
      </c>
      <c r="BI1460">
        <v>0</v>
      </c>
      <c r="BJ1460">
        <v>0</v>
      </c>
      <c r="BK1460">
        <v>0</v>
      </c>
      <c r="BL1460">
        <v>0</v>
      </c>
      <c r="BM1460">
        <v>0</v>
      </c>
      <c r="BN1460">
        <v>0</v>
      </c>
      <c r="BO1460">
        <v>0</v>
      </c>
      <c r="BP1460">
        <v>0</v>
      </c>
      <c r="BR1460">
        <v>0</v>
      </c>
      <c r="BS1460">
        <v>0</v>
      </c>
      <c r="BX1460">
        <v>0</v>
      </c>
      <c r="BY1460">
        <v>0</v>
      </c>
      <c r="BZ1460">
        <v>0</v>
      </c>
      <c r="CA1460">
        <v>0</v>
      </c>
      <c r="CB1460">
        <v>0</v>
      </c>
      <c r="CC1460">
        <v>1</v>
      </c>
      <c r="CD1460" s="56">
        <v>42095</v>
      </c>
      <c r="CE1460" s="56">
        <v>42342</v>
      </c>
      <c r="CF1460" s="56">
        <v>42342</v>
      </c>
      <c r="CG1460" s="56">
        <v>42419</v>
      </c>
      <c r="CH1460" s="56"/>
      <c r="CI1460" s="56"/>
      <c r="CJ1460">
        <v>1</v>
      </c>
      <c r="CK1460">
        <v>0</v>
      </c>
      <c r="CL1460">
        <v>0.95</v>
      </c>
      <c r="CM1460">
        <v>0</v>
      </c>
      <c r="CN1460">
        <v>0</v>
      </c>
      <c r="CO1460">
        <v>0</v>
      </c>
      <c r="CP1460">
        <v>0</v>
      </c>
      <c r="CQ1460" t="s">
        <v>1154</v>
      </c>
      <c r="CR1460" t="s">
        <v>1153</v>
      </c>
      <c r="CS1460" t="s">
        <v>1725</v>
      </c>
      <c r="CT1460" t="s">
        <v>1397</v>
      </c>
      <c r="CU1460" t="s">
        <v>1396</v>
      </c>
      <c r="CV1460" t="s">
        <v>5792</v>
      </c>
      <c r="CW1460" t="s">
        <v>1738</v>
      </c>
      <c r="CX1460" t="s">
        <v>853</v>
      </c>
      <c r="DC1460" t="s">
        <v>1387</v>
      </c>
      <c r="DE1460" t="s">
        <v>1728</v>
      </c>
    </row>
    <row r="1461" spans="1:109" x14ac:dyDescent="0.25">
      <c r="A1461" t="s">
        <v>1025</v>
      </c>
      <c r="B1461">
        <v>2</v>
      </c>
      <c r="C1461" s="56">
        <v>42419</v>
      </c>
      <c r="D1461" t="s">
        <v>1153</v>
      </c>
      <c r="E1461" t="s">
        <v>5793</v>
      </c>
      <c r="G1461" t="s">
        <v>877</v>
      </c>
      <c r="H1461" t="s">
        <v>1144</v>
      </c>
      <c r="I1461" t="s">
        <v>1144</v>
      </c>
      <c r="J1461" t="s">
        <v>1144</v>
      </c>
      <c r="K1461" t="s">
        <v>1144</v>
      </c>
      <c r="L1461">
        <v>20.18</v>
      </c>
      <c r="M1461">
        <v>55</v>
      </c>
      <c r="N1461">
        <v>0</v>
      </c>
      <c r="O1461" s="56">
        <v>0</v>
      </c>
      <c r="P1461" s="56">
        <v>0</v>
      </c>
      <c r="Q1461">
        <v>1</v>
      </c>
      <c r="R1461">
        <v>1</v>
      </c>
      <c r="S1461">
        <v>11</v>
      </c>
      <c r="T1461">
        <v>8</v>
      </c>
      <c r="U1461">
        <v>3</v>
      </c>
      <c r="V1461">
        <v>1</v>
      </c>
      <c r="X1461" t="s">
        <v>7755</v>
      </c>
      <c r="AA1461">
        <v>0</v>
      </c>
      <c r="AB1461">
        <v>0</v>
      </c>
      <c r="AC1461">
        <v>0</v>
      </c>
      <c r="AD1461">
        <v>0</v>
      </c>
      <c r="AE1461">
        <v>0</v>
      </c>
      <c r="AF1461">
        <v>0</v>
      </c>
      <c r="AG1461">
        <v>0</v>
      </c>
      <c r="AJ1461" s="56"/>
      <c r="AK1461" s="56"/>
      <c r="AL1461" s="56"/>
      <c r="AP1461" t="s">
        <v>1155</v>
      </c>
      <c r="AS1461" t="s">
        <v>1152</v>
      </c>
      <c r="AT1461">
        <v>1</v>
      </c>
      <c r="AV1461">
        <v>3</v>
      </c>
      <c r="AW1461">
        <v>2</v>
      </c>
      <c r="AX1461">
        <v>1</v>
      </c>
      <c r="AY1461" t="s">
        <v>1147</v>
      </c>
      <c r="AZ1461" t="s">
        <v>1147</v>
      </c>
      <c r="BA1461">
        <v>3</v>
      </c>
      <c r="BD1461">
        <v>1000000000</v>
      </c>
      <c r="BE1461">
        <v>4</v>
      </c>
      <c r="BF1461">
        <v>-0.33</v>
      </c>
      <c r="BG1461">
        <v>0</v>
      </c>
      <c r="BH1461">
        <v>0</v>
      </c>
      <c r="BI1461">
        <v>0</v>
      </c>
      <c r="BJ1461">
        <v>0</v>
      </c>
      <c r="BK1461">
        <v>0</v>
      </c>
      <c r="BL1461">
        <v>0</v>
      </c>
      <c r="BM1461">
        <v>4</v>
      </c>
      <c r="BN1461">
        <v>-0.33</v>
      </c>
      <c r="BO1461">
        <v>0</v>
      </c>
      <c r="BP1461">
        <v>0</v>
      </c>
      <c r="BR1461">
        <v>0</v>
      </c>
      <c r="BS1461">
        <v>1</v>
      </c>
      <c r="BX1461">
        <v>0</v>
      </c>
      <c r="BY1461">
        <v>20.18</v>
      </c>
      <c r="BZ1461">
        <v>0</v>
      </c>
      <c r="CA1461">
        <v>7.53</v>
      </c>
      <c r="CB1461">
        <v>0</v>
      </c>
      <c r="CC1461">
        <v>1</v>
      </c>
      <c r="CD1461" s="56">
        <v>42095</v>
      </c>
      <c r="CE1461" s="56">
        <v>42342</v>
      </c>
      <c r="CF1461" s="56">
        <v>42342</v>
      </c>
      <c r="CG1461" s="56">
        <v>42419</v>
      </c>
      <c r="CH1461" s="56"/>
      <c r="CI1461" s="56"/>
      <c r="CJ1461">
        <v>0</v>
      </c>
      <c r="CK1461">
        <v>0</v>
      </c>
      <c r="CL1461">
        <v>0</v>
      </c>
      <c r="CM1461">
        <v>0</v>
      </c>
      <c r="CN1461">
        <v>0</v>
      </c>
      <c r="CO1461">
        <v>0</v>
      </c>
      <c r="CP1461">
        <v>0.96</v>
      </c>
      <c r="CQ1461" t="s">
        <v>1154</v>
      </c>
      <c r="CR1461" t="s">
        <v>1153</v>
      </c>
      <c r="CS1461" t="s">
        <v>1748</v>
      </c>
      <c r="CT1461" t="s">
        <v>1397</v>
      </c>
      <c r="CU1461" t="s">
        <v>1396</v>
      </c>
      <c r="CV1461" t="s">
        <v>878</v>
      </c>
      <c r="CW1461" t="s">
        <v>1390</v>
      </c>
      <c r="CX1461" t="s">
        <v>853</v>
      </c>
      <c r="DC1461" t="s">
        <v>1387</v>
      </c>
      <c r="DE1461" t="s">
        <v>1392</v>
      </c>
    </row>
    <row r="1462" spans="1:109" x14ac:dyDescent="0.25">
      <c r="A1462" t="s">
        <v>1025</v>
      </c>
      <c r="B1462">
        <v>1</v>
      </c>
      <c r="C1462" s="56">
        <v>42419</v>
      </c>
      <c r="D1462" t="s">
        <v>1153</v>
      </c>
      <c r="E1462" t="s">
        <v>5794</v>
      </c>
      <c r="G1462" t="s">
        <v>5795</v>
      </c>
      <c r="H1462" t="s">
        <v>1144</v>
      </c>
      <c r="I1462" t="s">
        <v>1144</v>
      </c>
      <c r="J1462" t="s">
        <v>1144</v>
      </c>
      <c r="K1462" t="s">
        <v>1144</v>
      </c>
      <c r="L1462">
        <v>4.1399999999999997</v>
      </c>
      <c r="M1462">
        <v>9.84</v>
      </c>
      <c r="N1462">
        <v>0</v>
      </c>
      <c r="O1462" s="56">
        <v>0</v>
      </c>
      <c r="P1462" s="56">
        <v>0</v>
      </c>
      <c r="Q1462">
        <v>1</v>
      </c>
      <c r="R1462">
        <v>1</v>
      </c>
      <c r="S1462">
        <v>11</v>
      </c>
      <c r="T1462">
        <v>8</v>
      </c>
      <c r="U1462">
        <v>3</v>
      </c>
      <c r="V1462">
        <v>1</v>
      </c>
      <c r="W1462" t="s">
        <v>1156</v>
      </c>
      <c r="X1462" t="s">
        <v>7755</v>
      </c>
      <c r="Y1462">
        <v>0</v>
      </c>
      <c r="AA1462">
        <v>0</v>
      </c>
      <c r="AB1462">
        <v>0</v>
      </c>
      <c r="AC1462">
        <v>0</v>
      </c>
      <c r="AD1462">
        <v>0</v>
      </c>
      <c r="AE1462">
        <v>0</v>
      </c>
      <c r="AF1462">
        <v>0</v>
      </c>
      <c r="AG1462">
        <v>0</v>
      </c>
      <c r="AJ1462" s="56"/>
      <c r="AK1462" s="56"/>
      <c r="AL1462" s="56"/>
      <c r="AP1462" t="s">
        <v>1155</v>
      </c>
      <c r="AS1462" t="s">
        <v>1152</v>
      </c>
      <c r="AT1462">
        <v>1</v>
      </c>
      <c r="AV1462">
        <v>1</v>
      </c>
      <c r="AW1462">
        <v>1</v>
      </c>
      <c r="AX1462">
        <v>0.5</v>
      </c>
      <c r="AY1462" t="s">
        <v>1145</v>
      </c>
      <c r="AZ1462" t="s">
        <v>1145</v>
      </c>
      <c r="BA1462">
        <v>1</v>
      </c>
      <c r="BD1462">
        <v>1000000000</v>
      </c>
      <c r="BE1462">
        <v>1</v>
      </c>
      <c r="BF1462">
        <v>0</v>
      </c>
      <c r="BG1462">
        <v>0</v>
      </c>
      <c r="BH1462">
        <v>0</v>
      </c>
      <c r="BI1462">
        <v>0</v>
      </c>
      <c r="BJ1462">
        <v>0</v>
      </c>
      <c r="BK1462">
        <v>0</v>
      </c>
      <c r="BL1462">
        <v>0</v>
      </c>
      <c r="BM1462">
        <v>1</v>
      </c>
      <c r="BN1462">
        <v>0</v>
      </c>
      <c r="BO1462">
        <v>0</v>
      </c>
      <c r="BP1462">
        <v>0</v>
      </c>
      <c r="BR1462">
        <v>0</v>
      </c>
      <c r="BS1462">
        <v>0</v>
      </c>
      <c r="BX1462">
        <v>0</v>
      </c>
      <c r="BY1462">
        <v>0</v>
      </c>
      <c r="BZ1462">
        <v>0</v>
      </c>
      <c r="CA1462">
        <v>6.01</v>
      </c>
      <c r="CB1462">
        <v>0</v>
      </c>
      <c r="CC1462">
        <v>1</v>
      </c>
      <c r="CD1462" s="56">
        <v>42095</v>
      </c>
      <c r="CE1462" s="56">
        <v>42342</v>
      </c>
      <c r="CF1462" s="56">
        <v>42342</v>
      </c>
      <c r="CG1462" s="56">
        <v>42419</v>
      </c>
      <c r="CH1462" s="56"/>
      <c r="CI1462" s="56"/>
      <c r="CJ1462">
        <v>0</v>
      </c>
      <c r="CK1462">
        <v>0</v>
      </c>
      <c r="CL1462">
        <v>0</v>
      </c>
      <c r="CM1462">
        <v>0</v>
      </c>
      <c r="CN1462">
        <v>0.95</v>
      </c>
      <c r="CO1462">
        <v>0</v>
      </c>
      <c r="CP1462">
        <v>0</v>
      </c>
      <c r="CQ1462" t="s">
        <v>1154</v>
      </c>
      <c r="CR1462" t="s">
        <v>1153</v>
      </c>
      <c r="CS1462" t="s">
        <v>1725</v>
      </c>
      <c r="CT1462" t="s">
        <v>1397</v>
      </c>
      <c r="CU1462" t="s">
        <v>1396</v>
      </c>
      <c r="CV1462" t="s">
        <v>5796</v>
      </c>
      <c r="CW1462" t="s">
        <v>2121</v>
      </c>
      <c r="CX1462" t="s">
        <v>853</v>
      </c>
      <c r="DC1462" t="s">
        <v>1387</v>
      </c>
      <c r="DE1462" t="s">
        <v>1728</v>
      </c>
    </row>
    <row r="1463" spans="1:109" x14ac:dyDescent="0.25">
      <c r="A1463" t="s">
        <v>1025</v>
      </c>
      <c r="B1463">
        <v>1</v>
      </c>
      <c r="C1463" s="56">
        <v>42419</v>
      </c>
      <c r="D1463" t="s">
        <v>1153</v>
      </c>
      <c r="E1463" t="s">
        <v>5797</v>
      </c>
      <c r="G1463" t="s">
        <v>5798</v>
      </c>
      <c r="H1463" t="s">
        <v>1144</v>
      </c>
      <c r="I1463" t="s">
        <v>1144</v>
      </c>
      <c r="J1463" t="s">
        <v>1144</v>
      </c>
      <c r="K1463" t="s">
        <v>1144</v>
      </c>
      <c r="L1463">
        <v>11.03</v>
      </c>
      <c r="M1463">
        <v>25</v>
      </c>
      <c r="N1463">
        <v>0</v>
      </c>
      <c r="O1463" s="56">
        <v>0</v>
      </c>
      <c r="P1463" s="56">
        <v>0</v>
      </c>
      <c r="Q1463">
        <v>1</v>
      </c>
      <c r="R1463">
        <v>1</v>
      </c>
      <c r="S1463">
        <v>11</v>
      </c>
      <c r="T1463">
        <v>8</v>
      </c>
      <c r="U1463">
        <v>3</v>
      </c>
      <c r="V1463">
        <v>1</v>
      </c>
      <c r="W1463" t="s">
        <v>1156</v>
      </c>
      <c r="X1463" t="s">
        <v>7755</v>
      </c>
      <c r="AA1463">
        <v>0</v>
      </c>
      <c r="AB1463">
        <v>0</v>
      </c>
      <c r="AC1463">
        <v>0</v>
      </c>
      <c r="AD1463">
        <v>0</v>
      </c>
      <c r="AE1463">
        <v>0</v>
      </c>
      <c r="AF1463">
        <v>0</v>
      </c>
      <c r="AG1463">
        <v>0</v>
      </c>
      <c r="AJ1463" s="56"/>
      <c r="AK1463" s="56"/>
      <c r="AL1463" s="56"/>
      <c r="AM1463">
        <v>1</v>
      </c>
      <c r="AP1463" t="s">
        <v>1155</v>
      </c>
      <c r="AS1463" t="s">
        <v>1152</v>
      </c>
      <c r="AT1463">
        <v>1</v>
      </c>
      <c r="AV1463">
        <v>1</v>
      </c>
      <c r="AW1463">
        <v>1</v>
      </c>
      <c r="AX1463">
        <v>0.5</v>
      </c>
      <c r="AY1463" t="s">
        <v>1145</v>
      </c>
      <c r="AZ1463" t="s">
        <v>1145</v>
      </c>
      <c r="BA1463">
        <v>1</v>
      </c>
      <c r="BD1463">
        <v>1000000000</v>
      </c>
      <c r="BE1463">
        <v>1</v>
      </c>
      <c r="BF1463">
        <v>0</v>
      </c>
      <c r="BG1463">
        <v>0</v>
      </c>
      <c r="BH1463">
        <v>0</v>
      </c>
      <c r="BI1463">
        <v>0</v>
      </c>
      <c r="BJ1463">
        <v>0</v>
      </c>
      <c r="BK1463">
        <v>0</v>
      </c>
      <c r="BL1463">
        <v>0</v>
      </c>
      <c r="BM1463">
        <v>1</v>
      </c>
      <c r="BN1463">
        <v>0</v>
      </c>
      <c r="BO1463">
        <v>0</v>
      </c>
      <c r="BP1463">
        <v>0</v>
      </c>
      <c r="BR1463">
        <v>0</v>
      </c>
      <c r="BS1463">
        <v>0</v>
      </c>
      <c r="BX1463">
        <v>0</v>
      </c>
      <c r="BY1463">
        <v>0</v>
      </c>
      <c r="BZ1463">
        <v>0</v>
      </c>
      <c r="CA1463">
        <v>5.53</v>
      </c>
      <c r="CB1463">
        <v>0</v>
      </c>
      <c r="CC1463">
        <v>1</v>
      </c>
      <c r="CD1463" s="56">
        <v>42095</v>
      </c>
      <c r="CE1463" s="56">
        <v>42342</v>
      </c>
      <c r="CF1463" s="56">
        <v>42342</v>
      </c>
      <c r="CG1463" s="56">
        <v>42419</v>
      </c>
      <c r="CH1463" s="56"/>
      <c r="CI1463" s="56"/>
      <c r="CJ1463">
        <v>0</v>
      </c>
      <c r="CK1463">
        <v>0</v>
      </c>
      <c r="CL1463">
        <v>0</v>
      </c>
      <c r="CM1463">
        <v>0</v>
      </c>
      <c r="CN1463">
        <v>0.95</v>
      </c>
      <c r="CO1463">
        <v>0</v>
      </c>
      <c r="CP1463">
        <v>0</v>
      </c>
      <c r="CQ1463" t="s">
        <v>1154</v>
      </c>
      <c r="CR1463" t="s">
        <v>1153</v>
      </c>
      <c r="CS1463" t="s">
        <v>1725</v>
      </c>
      <c r="CT1463" t="s">
        <v>1397</v>
      </c>
      <c r="CU1463" t="s">
        <v>1396</v>
      </c>
      <c r="CV1463" t="s">
        <v>5799</v>
      </c>
      <c r="CW1463" t="s">
        <v>1727</v>
      </c>
      <c r="CX1463" t="s">
        <v>853</v>
      </c>
      <c r="DC1463" t="s">
        <v>1387</v>
      </c>
      <c r="DE1463" t="s">
        <v>1728</v>
      </c>
    </row>
    <row r="1464" spans="1:109" x14ac:dyDescent="0.25">
      <c r="A1464" t="s">
        <v>1025</v>
      </c>
      <c r="B1464">
        <v>6</v>
      </c>
      <c r="C1464" s="56">
        <v>42419</v>
      </c>
      <c r="D1464" t="s">
        <v>1153</v>
      </c>
      <c r="E1464" t="s">
        <v>5800</v>
      </c>
      <c r="G1464" t="s">
        <v>5801</v>
      </c>
      <c r="H1464" t="s">
        <v>1144</v>
      </c>
      <c r="I1464" t="s">
        <v>1144</v>
      </c>
      <c r="J1464" t="s">
        <v>1144</v>
      </c>
      <c r="K1464" t="s">
        <v>1144</v>
      </c>
      <c r="L1464">
        <v>8.81</v>
      </c>
      <c r="M1464">
        <v>18.32</v>
      </c>
      <c r="N1464">
        <v>0</v>
      </c>
      <c r="O1464" s="56">
        <v>0</v>
      </c>
      <c r="P1464" s="56">
        <v>0</v>
      </c>
      <c r="Q1464">
        <v>1</v>
      </c>
      <c r="R1464">
        <v>1</v>
      </c>
      <c r="S1464">
        <v>11</v>
      </c>
      <c r="T1464">
        <v>8</v>
      </c>
      <c r="U1464">
        <v>3</v>
      </c>
      <c r="V1464">
        <v>1</v>
      </c>
      <c r="X1464" t="s">
        <v>7755</v>
      </c>
      <c r="AA1464">
        <v>0</v>
      </c>
      <c r="AB1464">
        <v>0</v>
      </c>
      <c r="AC1464">
        <v>0</v>
      </c>
      <c r="AD1464">
        <v>0</v>
      </c>
      <c r="AE1464">
        <v>0</v>
      </c>
      <c r="AF1464">
        <v>0</v>
      </c>
      <c r="AG1464">
        <v>0</v>
      </c>
      <c r="AJ1464" s="56"/>
      <c r="AK1464" s="56"/>
      <c r="AL1464" s="56"/>
      <c r="AP1464" t="s">
        <v>1155</v>
      </c>
      <c r="AS1464" t="s">
        <v>1152</v>
      </c>
      <c r="AT1464">
        <v>1</v>
      </c>
      <c r="AV1464">
        <v>0</v>
      </c>
      <c r="AW1464">
        <v>0</v>
      </c>
      <c r="AX1464">
        <v>0</v>
      </c>
      <c r="AY1464" t="s">
        <v>1388</v>
      </c>
      <c r="AZ1464" t="s">
        <v>1388</v>
      </c>
      <c r="BA1464">
        <v>0</v>
      </c>
      <c r="BD1464">
        <v>1000000000</v>
      </c>
      <c r="BE1464">
        <v>0</v>
      </c>
      <c r="BF1464">
        <v>0</v>
      </c>
      <c r="BG1464">
        <v>0</v>
      </c>
      <c r="BH1464">
        <v>0</v>
      </c>
      <c r="BI1464">
        <v>0</v>
      </c>
      <c r="BJ1464">
        <v>0</v>
      </c>
      <c r="BK1464">
        <v>0</v>
      </c>
      <c r="BL1464">
        <v>0</v>
      </c>
      <c r="BM1464">
        <v>0</v>
      </c>
      <c r="BN1464">
        <v>0</v>
      </c>
      <c r="BO1464">
        <v>0</v>
      </c>
      <c r="BP1464">
        <v>0</v>
      </c>
      <c r="BR1464">
        <v>0</v>
      </c>
      <c r="BS1464">
        <v>0</v>
      </c>
      <c r="BX1464">
        <v>0</v>
      </c>
      <c r="BY1464">
        <v>0</v>
      </c>
      <c r="BZ1464">
        <v>0</v>
      </c>
      <c r="CA1464">
        <v>0</v>
      </c>
      <c r="CB1464">
        <v>0</v>
      </c>
      <c r="CC1464">
        <v>1</v>
      </c>
      <c r="CD1464" s="56">
        <v>42095</v>
      </c>
      <c r="CE1464" s="56">
        <v>42342</v>
      </c>
      <c r="CF1464" s="56">
        <v>42342</v>
      </c>
      <c r="CG1464" s="56">
        <v>42419</v>
      </c>
      <c r="CH1464" s="56"/>
      <c r="CI1464" s="56"/>
      <c r="CJ1464">
        <v>1</v>
      </c>
      <c r="CK1464">
        <v>0</v>
      </c>
      <c r="CL1464">
        <v>0.97</v>
      </c>
      <c r="CM1464">
        <v>0</v>
      </c>
      <c r="CN1464">
        <v>0</v>
      </c>
      <c r="CO1464">
        <v>0</v>
      </c>
      <c r="CP1464">
        <v>0</v>
      </c>
      <c r="CQ1464" t="s">
        <v>1154</v>
      </c>
      <c r="CR1464" t="s">
        <v>1153</v>
      </c>
      <c r="CS1464" t="s">
        <v>1395</v>
      </c>
      <c r="CT1464" t="s">
        <v>1397</v>
      </c>
      <c r="CU1464" t="s">
        <v>1396</v>
      </c>
      <c r="CV1464" t="s">
        <v>5802</v>
      </c>
      <c r="CW1464" t="s">
        <v>1738</v>
      </c>
      <c r="CX1464" t="s">
        <v>853</v>
      </c>
      <c r="DC1464" t="s">
        <v>1387</v>
      </c>
      <c r="DE1464" t="s">
        <v>1392</v>
      </c>
    </row>
    <row r="1465" spans="1:109" x14ac:dyDescent="0.25">
      <c r="A1465" t="s">
        <v>1025</v>
      </c>
      <c r="B1465">
        <v>6</v>
      </c>
      <c r="C1465" s="56">
        <v>42419</v>
      </c>
      <c r="D1465" t="s">
        <v>1153</v>
      </c>
      <c r="E1465" t="s">
        <v>5803</v>
      </c>
      <c r="G1465" t="s">
        <v>5804</v>
      </c>
      <c r="H1465" t="s">
        <v>1144</v>
      </c>
      <c r="I1465" t="s">
        <v>1144</v>
      </c>
      <c r="J1465" t="s">
        <v>1144</v>
      </c>
      <c r="K1465" t="s">
        <v>1144</v>
      </c>
      <c r="L1465">
        <v>16.829999999999998</v>
      </c>
      <c r="M1465">
        <v>32</v>
      </c>
      <c r="N1465">
        <v>0</v>
      </c>
      <c r="O1465" s="56">
        <v>0</v>
      </c>
      <c r="P1465" s="56">
        <v>0</v>
      </c>
      <c r="Q1465">
        <v>1</v>
      </c>
      <c r="R1465">
        <v>1</v>
      </c>
      <c r="S1465">
        <v>11</v>
      </c>
      <c r="T1465">
        <v>8</v>
      </c>
      <c r="U1465">
        <v>3</v>
      </c>
      <c r="V1465">
        <v>1</v>
      </c>
      <c r="X1465" t="s">
        <v>7755</v>
      </c>
      <c r="AA1465">
        <v>0</v>
      </c>
      <c r="AB1465">
        <v>0</v>
      </c>
      <c r="AC1465">
        <v>0</v>
      </c>
      <c r="AD1465">
        <v>0</v>
      </c>
      <c r="AE1465">
        <v>0</v>
      </c>
      <c r="AF1465">
        <v>0</v>
      </c>
      <c r="AG1465">
        <v>0</v>
      </c>
      <c r="AJ1465" s="56"/>
      <c r="AK1465" s="56"/>
      <c r="AL1465" s="56"/>
      <c r="AP1465" t="s">
        <v>1155</v>
      </c>
      <c r="AS1465" t="s">
        <v>1152</v>
      </c>
      <c r="AT1465">
        <v>1</v>
      </c>
      <c r="AV1465">
        <v>0</v>
      </c>
      <c r="AW1465">
        <v>0</v>
      </c>
      <c r="AX1465">
        <v>0</v>
      </c>
      <c r="AY1465" t="s">
        <v>1388</v>
      </c>
      <c r="AZ1465" t="s">
        <v>1388</v>
      </c>
      <c r="BA1465">
        <v>0</v>
      </c>
      <c r="BD1465">
        <v>1000000000</v>
      </c>
      <c r="BE1465">
        <v>3</v>
      </c>
      <c r="BF1465">
        <v>0</v>
      </c>
      <c r="BG1465">
        <v>0</v>
      </c>
      <c r="BH1465">
        <v>0</v>
      </c>
      <c r="BI1465">
        <v>0</v>
      </c>
      <c r="BJ1465">
        <v>0</v>
      </c>
      <c r="BK1465">
        <v>0</v>
      </c>
      <c r="BL1465">
        <v>0</v>
      </c>
      <c r="BM1465">
        <v>3</v>
      </c>
      <c r="BN1465">
        <v>0</v>
      </c>
      <c r="BO1465">
        <v>0</v>
      </c>
      <c r="BP1465">
        <v>0</v>
      </c>
      <c r="BR1465">
        <v>0</v>
      </c>
      <c r="BS1465">
        <v>0</v>
      </c>
      <c r="BX1465">
        <v>0</v>
      </c>
      <c r="BY1465">
        <v>0</v>
      </c>
      <c r="BZ1465">
        <v>0</v>
      </c>
      <c r="CA1465">
        <v>0</v>
      </c>
      <c r="CB1465">
        <v>0</v>
      </c>
      <c r="CC1465">
        <v>1</v>
      </c>
      <c r="CD1465" s="56">
        <v>42095</v>
      </c>
      <c r="CE1465" s="56">
        <v>42342</v>
      </c>
      <c r="CF1465" s="56">
        <v>42342</v>
      </c>
      <c r="CG1465" s="56">
        <v>42419</v>
      </c>
      <c r="CH1465" s="56"/>
      <c r="CI1465" s="56"/>
      <c r="CJ1465">
        <v>0.21</v>
      </c>
      <c r="CK1465">
        <v>0</v>
      </c>
      <c r="CL1465">
        <v>0.03</v>
      </c>
      <c r="CM1465">
        <v>0</v>
      </c>
      <c r="CN1465">
        <v>0</v>
      </c>
      <c r="CO1465">
        <v>0</v>
      </c>
      <c r="CP1465">
        <v>0.95</v>
      </c>
      <c r="CQ1465" t="s">
        <v>1154</v>
      </c>
      <c r="CR1465" t="s">
        <v>1153</v>
      </c>
      <c r="CS1465" t="s">
        <v>1395</v>
      </c>
      <c r="CT1465" t="s">
        <v>1397</v>
      </c>
      <c r="CU1465" t="s">
        <v>1396</v>
      </c>
      <c r="CV1465" t="s">
        <v>5805</v>
      </c>
      <c r="CW1465" t="s">
        <v>1742</v>
      </c>
      <c r="CX1465" t="s">
        <v>853</v>
      </c>
      <c r="DC1465" t="s">
        <v>1389</v>
      </c>
      <c r="DE1465" t="s">
        <v>1392</v>
      </c>
    </row>
    <row r="1466" spans="1:109" x14ac:dyDescent="0.25">
      <c r="A1466" t="s">
        <v>1025</v>
      </c>
      <c r="B1466">
        <v>2</v>
      </c>
      <c r="C1466" s="56">
        <v>42419</v>
      </c>
      <c r="D1466" t="s">
        <v>1153</v>
      </c>
      <c r="E1466" t="s">
        <v>5806</v>
      </c>
      <c r="G1466" t="s">
        <v>5807</v>
      </c>
      <c r="H1466" t="s">
        <v>1144</v>
      </c>
      <c r="I1466" t="s">
        <v>1144</v>
      </c>
      <c r="J1466" t="s">
        <v>1144</v>
      </c>
      <c r="K1466" t="s">
        <v>1144</v>
      </c>
      <c r="L1466">
        <v>0.66</v>
      </c>
      <c r="M1466">
        <v>1.86</v>
      </c>
      <c r="N1466">
        <v>0</v>
      </c>
      <c r="O1466" s="56">
        <v>0</v>
      </c>
      <c r="P1466" s="56">
        <v>0</v>
      </c>
      <c r="Q1466">
        <v>1</v>
      </c>
      <c r="R1466">
        <v>1</v>
      </c>
      <c r="S1466">
        <v>11</v>
      </c>
      <c r="T1466">
        <v>8</v>
      </c>
      <c r="U1466">
        <v>3</v>
      </c>
      <c r="V1466">
        <v>1</v>
      </c>
      <c r="X1466" t="s">
        <v>7755</v>
      </c>
      <c r="AA1466">
        <v>0</v>
      </c>
      <c r="AB1466">
        <v>0</v>
      </c>
      <c r="AC1466">
        <v>0</v>
      </c>
      <c r="AD1466">
        <v>0</v>
      </c>
      <c r="AE1466">
        <v>0</v>
      </c>
      <c r="AF1466">
        <v>0</v>
      </c>
      <c r="AG1466">
        <v>0</v>
      </c>
      <c r="AJ1466" s="56"/>
      <c r="AK1466" s="56"/>
      <c r="AL1466" s="56"/>
      <c r="AP1466" t="s">
        <v>1155</v>
      </c>
      <c r="AR1466">
        <v>5</v>
      </c>
      <c r="AS1466" t="s">
        <v>1152</v>
      </c>
      <c r="AT1466">
        <v>1</v>
      </c>
      <c r="AV1466">
        <v>40</v>
      </c>
      <c r="AW1466">
        <v>27</v>
      </c>
      <c r="AX1466">
        <v>13</v>
      </c>
      <c r="AY1466" t="s">
        <v>1147</v>
      </c>
      <c r="AZ1466" t="s">
        <v>1147</v>
      </c>
      <c r="BA1466">
        <v>40</v>
      </c>
      <c r="BD1466">
        <v>1000000000</v>
      </c>
      <c r="BE1466">
        <v>63</v>
      </c>
      <c r="BF1466">
        <v>-0.57999999999999996</v>
      </c>
      <c r="BG1466">
        <v>0</v>
      </c>
      <c r="BH1466">
        <v>0</v>
      </c>
      <c r="BI1466">
        <v>0</v>
      </c>
      <c r="BJ1466">
        <v>0</v>
      </c>
      <c r="BK1466">
        <v>0</v>
      </c>
      <c r="BL1466">
        <v>0</v>
      </c>
      <c r="BM1466">
        <v>63</v>
      </c>
      <c r="BN1466">
        <v>-0.57999999999999996</v>
      </c>
      <c r="BO1466">
        <v>0</v>
      </c>
      <c r="BP1466">
        <v>0</v>
      </c>
      <c r="BR1466">
        <v>0</v>
      </c>
      <c r="BS1466">
        <v>11</v>
      </c>
      <c r="BX1466">
        <v>0</v>
      </c>
      <c r="BY1466">
        <v>15.18</v>
      </c>
      <c r="BZ1466">
        <v>0</v>
      </c>
      <c r="CA1466">
        <v>7.93</v>
      </c>
      <c r="CB1466">
        <v>0</v>
      </c>
      <c r="CC1466">
        <v>1</v>
      </c>
      <c r="CD1466" s="56">
        <v>42095</v>
      </c>
      <c r="CE1466" s="56">
        <v>42342</v>
      </c>
      <c r="CF1466" s="56">
        <v>42342</v>
      </c>
      <c r="CG1466" s="56">
        <v>42419</v>
      </c>
      <c r="CH1466" s="56"/>
      <c r="CI1466" s="56"/>
      <c r="CJ1466">
        <v>0.09</v>
      </c>
      <c r="CK1466">
        <v>0</v>
      </c>
      <c r="CL1466">
        <v>0</v>
      </c>
      <c r="CM1466">
        <v>0</v>
      </c>
      <c r="CN1466">
        <v>0</v>
      </c>
      <c r="CO1466">
        <v>0</v>
      </c>
      <c r="CP1466">
        <v>0.96</v>
      </c>
      <c r="CQ1466" t="s">
        <v>1154</v>
      </c>
      <c r="CR1466" t="s">
        <v>1153</v>
      </c>
      <c r="CS1466" t="s">
        <v>1748</v>
      </c>
      <c r="CT1466" t="s">
        <v>1397</v>
      </c>
      <c r="CU1466" t="s">
        <v>1396</v>
      </c>
      <c r="CV1466" t="s">
        <v>5808</v>
      </c>
      <c r="CW1466" t="s">
        <v>1727</v>
      </c>
      <c r="CX1466" t="s">
        <v>853</v>
      </c>
      <c r="DC1466" t="s">
        <v>1387</v>
      </c>
      <c r="DE1466" t="s">
        <v>1392</v>
      </c>
    </row>
    <row r="1467" spans="1:109" x14ac:dyDescent="0.25">
      <c r="A1467" t="s">
        <v>1025</v>
      </c>
      <c r="B1467">
        <v>2</v>
      </c>
      <c r="C1467" s="56">
        <v>42419</v>
      </c>
      <c r="D1467" t="s">
        <v>1153</v>
      </c>
      <c r="E1467" t="s">
        <v>5809</v>
      </c>
      <c r="G1467" t="s">
        <v>5810</v>
      </c>
      <c r="H1467" t="s">
        <v>1144</v>
      </c>
      <c r="I1467" t="s">
        <v>1144</v>
      </c>
      <c r="J1467" t="s">
        <v>1144</v>
      </c>
      <c r="K1467" t="s">
        <v>1144</v>
      </c>
      <c r="L1467">
        <v>3.03</v>
      </c>
      <c r="M1467">
        <v>6.25</v>
      </c>
      <c r="N1467">
        <v>0</v>
      </c>
      <c r="O1467" s="56">
        <v>0</v>
      </c>
      <c r="P1467" s="56">
        <v>0</v>
      </c>
      <c r="Q1467">
        <v>1</v>
      </c>
      <c r="R1467">
        <v>1</v>
      </c>
      <c r="S1467">
        <v>11</v>
      </c>
      <c r="T1467">
        <v>8</v>
      </c>
      <c r="U1467">
        <v>3</v>
      </c>
      <c r="V1467">
        <v>1</v>
      </c>
      <c r="X1467" t="s">
        <v>7755</v>
      </c>
      <c r="AA1467">
        <v>0</v>
      </c>
      <c r="AB1467">
        <v>0</v>
      </c>
      <c r="AC1467">
        <v>0</v>
      </c>
      <c r="AD1467">
        <v>0</v>
      </c>
      <c r="AE1467">
        <v>0</v>
      </c>
      <c r="AF1467">
        <v>0</v>
      </c>
      <c r="AG1467">
        <v>0</v>
      </c>
      <c r="AJ1467" s="56"/>
      <c r="AK1467" s="56"/>
      <c r="AL1467" s="56"/>
      <c r="AP1467" t="s">
        <v>1155</v>
      </c>
      <c r="AR1467">
        <v>2</v>
      </c>
      <c r="AS1467" t="s">
        <v>1152</v>
      </c>
      <c r="AT1467">
        <v>1</v>
      </c>
      <c r="AV1467">
        <v>5</v>
      </c>
      <c r="AW1467">
        <v>3</v>
      </c>
      <c r="AX1467">
        <v>2</v>
      </c>
      <c r="AY1467" t="s">
        <v>1147</v>
      </c>
      <c r="AZ1467" t="s">
        <v>1147</v>
      </c>
      <c r="BA1467">
        <v>5</v>
      </c>
      <c r="BD1467">
        <v>1000000000</v>
      </c>
      <c r="BE1467">
        <v>7</v>
      </c>
      <c r="BF1467">
        <v>-0.4</v>
      </c>
      <c r="BG1467">
        <v>0</v>
      </c>
      <c r="BH1467">
        <v>0</v>
      </c>
      <c r="BI1467">
        <v>0</v>
      </c>
      <c r="BJ1467">
        <v>0</v>
      </c>
      <c r="BK1467">
        <v>0</v>
      </c>
      <c r="BL1467">
        <v>0</v>
      </c>
      <c r="BM1467">
        <v>7</v>
      </c>
      <c r="BN1467">
        <v>-0.4</v>
      </c>
      <c r="BO1467">
        <v>0</v>
      </c>
      <c r="BP1467">
        <v>0</v>
      </c>
      <c r="BR1467">
        <v>0</v>
      </c>
      <c r="BS1467">
        <v>1</v>
      </c>
      <c r="BX1467">
        <v>0</v>
      </c>
      <c r="BY1467">
        <v>6.06</v>
      </c>
      <c r="BZ1467">
        <v>0</v>
      </c>
      <c r="CA1467">
        <v>4.6399999999999997</v>
      </c>
      <c r="CB1467">
        <v>0</v>
      </c>
      <c r="CC1467">
        <v>1</v>
      </c>
      <c r="CD1467" s="56">
        <v>42095</v>
      </c>
      <c r="CE1467" s="56">
        <v>42342</v>
      </c>
      <c r="CF1467" s="56">
        <v>42342</v>
      </c>
      <c r="CG1467" s="56">
        <v>42419</v>
      </c>
      <c r="CH1467" s="56"/>
      <c r="CI1467" s="56"/>
      <c r="CJ1467">
        <v>0</v>
      </c>
      <c r="CK1467">
        <v>0</v>
      </c>
      <c r="CL1467">
        <v>0</v>
      </c>
      <c r="CM1467">
        <v>0</v>
      </c>
      <c r="CN1467">
        <v>0</v>
      </c>
      <c r="CO1467">
        <v>0</v>
      </c>
      <c r="CP1467">
        <v>0.96</v>
      </c>
      <c r="CQ1467" t="s">
        <v>1154</v>
      </c>
      <c r="CR1467" t="s">
        <v>1153</v>
      </c>
      <c r="CS1467" t="s">
        <v>1748</v>
      </c>
      <c r="CT1467" t="s">
        <v>1397</v>
      </c>
      <c r="CU1467" t="s">
        <v>1396</v>
      </c>
      <c r="CV1467" t="s">
        <v>5811</v>
      </c>
      <c r="CW1467" t="s">
        <v>1727</v>
      </c>
      <c r="CX1467" t="s">
        <v>853</v>
      </c>
      <c r="DC1467" t="s">
        <v>1387</v>
      </c>
      <c r="DE1467" t="s">
        <v>1392</v>
      </c>
    </row>
    <row r="1468" spans="1:109" x14ac:dyDescent="0.25">
      <c r="A1468" t="s">
        <v>1025</v>
      </c>
      <c r="B1468">
        <v>2</v>
      </c>
      <c r="C1468" s="56">
        <v>42419</v>
      </c>
      <c r="D1468" t="s">
        <v>1153</v>
      </c>
      <c r="E1468" t="s">
        <v>5812</v>
      </c>
      <c r="G1468" t="s">
        <v>5813</v>
      </c>
      <c r="H1468" t="s">
        <v>1144</v>
      </c>
      <c r="I1468" t="s">
        <v>1144</v>
      </c>
      <c r="J1468" t="s">
        <v>1144</v>
      </c>
      <c r="K1468" t="s">
        <v>1144</v>
      </c>
      <c r="L1468">
        <v>2.4300000000000002</v>
      </c>
      <c r="M1468">
        <v>5.93</v>
      </c>
      <c r="N1468">
        <v>0</v>
      </c>
      <c r="O1468" s="56">
        <v>0</v>
      </c>
      <c r="P1468" s="56">
        <v>0</v>
      </c>
      <c r="Q1468">
        <v>1</v>
      </c>
      <c r="R1468">
        <v>1</v>
      </c>
      <c r="S1468">
        <v>11</v>
      </c>
      <c r="T1468">
        <v>8</v>
      </c>
      <c r="U1468">
        <v>3</v>
      </c>
      <c r="V1468">
        <v>1</v>
      </c>
      <c r="X1468" t="s">
        <v>7755</v>
      </c>
      <c r="AA1468">
        <v>0</v>
      </c>
      <c r="AB1468">
        <v>0</v>
      </c>
      <c r="AC1468">
        <v>0</v>
      </c>
      <c r="AD1468">
        <v>0</v>
      </c>
      <c r="AE1468">
        <v>0</v>
      </c>
      <c r="AF1468">
        <v>0</v>
      </c>
      <c r="AG1468">
        <v>0</v>
      </c>
      <c r="AJ1468" s="56"/>
      <c r="AK1468" s="56"/>
      <c r="AL1468" s="56"/>
      <c r="AP1468" t="s">
        <v>1155</v>
      </c>
      <c r="AR1468">
        <v>5</v>
      </c>
      <c r="AS1468" t="s">
        <v>1152</v>
      </c>
      <c r="AT1468">
        <v>1</v>
      </c>
      <c r="AV1468">
        <v>10</v>
      </c>
      <c r="AW1468">
        <v>7</v>
      </c>
      <c r="AX1468">
        <v>3</v>
      </c>
      <c r="AY1468" t="s">
        <v>1147</v>
      </c>
      <c r="AZ1468" t="s">
        <v>1147</v>
      </c>
      <c r="BA1468">
        <v>10</v>
      </c>
      <c r="BD1468">
        <v>1000000000</v>
      </c>
      <c r="BE1468">
        <v>11</v>
      </c>
      <c r="BF1468">
        <v>-0.1</v>
      </c>
      <c r="BG1468">
        <v>0</v>
      </c>
      <c r="BH1468">
        <v>0</v>
      </c>
      <c r="BI1468">
        <v>0</v>
      </c>
      <c r="BJ1468">
        <v>0</v>
      </c>
      <c r="BK1468">
        <v>0</v>
      </c>
      <c r="BL1468">
        <v>0</v>
      </c>
      <c r="BM1468">
        <v>11</v>
      </c>
      <c r="BN1468">
        <v>-0.1</v>
      </c>
      <c r="BO1468">
        <v>0</v>
      </c>
      <c r="BP1468">
        <v>0</v>
      </c>
      <c r="BR1468">
        <v>0</v>
      </c>
      <c r="BS1468">
        <v>3</v>
      </c>
      <c r="BX1468">
        <v>0</v>
      </c>
      <c r="BY1468">
        <v>2.4300000000000002</v>
      </c>
      <c r="BZ1468">
        <v>0</v>
      </c>
      <c r="CA1468">
        <v>6.29</v>
      </c>
      <c r="CB1468">
        <v>0</v>
      </c>
      <c r="CC1468">
        <v>1</v>
      </c>
      <c r="CD1468" s="56">
        <v>42095</v>
      </c>
      <c r="CE1468" s="56">
        <v>42342</v>
      </c>
      <c r="CF1468" s="56">
        <v>42342</v>
      </c>
      <c r="CG1468" s="56">
        <v>42419</v>
      </c>
      <c r="CH1468" s="56"/>
      <c r="CI1468" s="56"/>
      <c r="CJ1468">
        <v>0</v>
      </c>
      <c r="CK1468">
        <v>0</v>
      </c>
      <c r="CL1468">
        <v>0</v>
      </c>
      <c r="CM1468">
        <v>0</v>
      </c>
      <c r="CN1468">
        <v>0</v>
      </c>
      <c r="CO1468">
        <v>0</v>
      </c>
      <c r="CP1468">
        <v>0.96</v>
      </c>
      <c r="CQ1468" t="s">
        <v>1154</v>
      </c>
      <c r="CR1468" t="s">
        <v>1153</v>
      </c>
      <c r="CS1468" t="s">
        <v>1748</v>
      </c>
      <c r="CT1468" t="s">
        <v>1397</v>
      </c>
      <c r="CU1468" t="s">
        <v>1396</v>
      </c>
      <c r="CV1468" t="s">
        <v>5814</v>
      </c>
      <c r="CW1468" t="s">
        <v>1727</v>
      </c>
      <c r="CX1468" t="s">
        <v>853</v>
      </c>
      <c r="DC1468" t="s">
        <v>1387</v>
      </c>
      <c r="DE1468" t="s">
        <v>1392</v>
      </c>
    </row>
    <row r="1469" spans="1:109" x14ac:dyDescent="0.25">
      <c r="A1469" t="s">
        <v>1025</v>
      </c>
      <c r="B1469">
        <v>6</v>
      </c>
      <c r="C1469" s="56">
        <v>42419</v>
      </c>
      <c r="D1469" t="s">
        <v>1153</v>
      </c>
      <c r="E1469" t="s">
        <v>1674</v>
      </c>
      <c r="G1469" t="s">
        <v>5815</v>
      </c>
      <c r="H1469" t="s">
        <v>1144</v>
      </c>
      <c r="I1469" t="s">
        <v>1144</v>
      </c>
      <c r="J1469" t="s">
        <v>1144</v>
      </c>
      <c r="K1469" t="s">
        <v>1144</v>
      </c>
      <c r="L1469">
        <v>2</v>
      </c>
      <c r="M1469">
        <v>4.0199999999999996</v>
      </c>
      <c r="N1469">
        <v>0</v>
      </c>
      <c r="O1469" s="56">
        <v>0</v>
      </c>
      <c r="P1469" s="56">
        <v>0</v>
      </c>
      <c r="Q1469">
        <v>1</v>
      </c>
      <c r="R1469">
        <v>1</v>
      </c>
      <c r="S1469">
        <v>11</v>
      </c>
      <c r="T1469">
        <v>8</v>
      </c>
      <c r="U1469">
        <v>3</v>
      </c>
      <c r="V1469">
        <v>1</v>
      </c>
      <c r="W1469" t="s">
        <v>1156</v>
      </c>
      <c r="X1469" t="s">
        <v>7755</v>
      </c>
      <c r="Y1469">
        <v>240</v>
      </c>
      <c r="AA1469">
        <v>0</v>
      </c>
      <c r="AB1469">
        <v>0</v>
      </c>
      <c r="AC1469">
        <v>0</v>
      </c>
      <c r="AD1469">
        <v>0</v>
      </c>
      <c r="AE1469">
        <v>0</v>
      </c>
      <c r="AF1469">
        <v>2</v>
      </c>
      <c r="AG1469">
        <v>0</v>
      </c>
      <c r="AJ1469" s="56"/>
      <c r="AK1469" s="56"/>
      <c r="AL1469" s="56"/>
      <c r="AP1469" t="s">
        <v>1155</v>
      </c>
      <c r="AS1469" t="s">
        <v>1152</v>
      </c>
      <c r="AT1469">
        <v>1</v>
      </c>
      <c r="AV1469">
        <v>180</v>
      </c>
      <c r="AW1469">
        <v>120</v>
      </c>
      <c r="AX1469">
        <v>59</v>
      </c>
      <c r="AY1469" t="s">
        <v>1146</v>
      </c>
      <c r="AZ1469" t="s">
        <v>1146</v>
      </c>
      <c r="BA1469">
        <v>180</v>
      </c>
      <c r="BD1469">
        <v>1000000000</v>
      </c>
      <c r="BE1469">
        <v>58</v>
      </c>
      <c r="BF1469">
        <v>0.68</v>
      </c>
      <c r="BG1469">
        <v>0</v>
      </c>
      <c r="BH1469">
        <v>0</v>
      </c>
      <c r="BI1469">
        <v>0</v>
      </c>
      <c r="BJ1469">
        <v>0</v>
      </c>
      <c r="BK1469">
        <v>0</v>
      </c>
      <c r="BL1469">
        <v>0</v>
      </c>
      <c r="BM1469">
        <v>58</v>
      </c>
      <c r="BN1469">
        <v>0.68</v>
      </c>
      <c r="BO1469">
        <v>0</v>
      </c>
      <c r="BP1469">
        <v>0</v>
      </c>
      <c r="BR1469">
        <v>122</v>
      </c>
      <c r="BS1469">
        <v>49</v>
      </c>
      <c r="BX1469">
        <v>2.02</v>
      </c>
      <c r="BY1469">
        <v>0</v>
      </c>
      <c r="BZ1469">
        <v>0</v>
      </c>
      <c r="CA1469">
        <v>4.41</v>
      </c>
      <c r="CB1469">
        <v>0</v>
      </c>
      <c r="CC1469">
        <v>1</v>
      </c>
      <c r="CD1469" s="56">
        <v>42095</v>
      </c>
      <c r="CE1469" s="56">
        <v>42342</v>
      </c>
      <c r="CF1469" s="56">
        <v>42342</v>
      </c>
      <c r="CG1469" s="56">
        <v>42419</v>
      </c>
      <c r="CH1469" s="56"/>
      <c r="CI1469" s="56"/>
      <c r="CJ1469">
        <v>0.31</v>
      </c>
      <c r="CK1469">
        <v>580</v>
      </c>
      <c r="CL1469">
        <v>0.03</v>
      </c>
      <c r="CM1469">
        <v>0.42</v>
      </c>
      <c r="CN1469">
        <v>0.53</v>
      </c>
      <c r="CO1469">
        <v>0</v>
      </c>
      <c r="CP1469">
        <v>0</v>
      </c>
      <c r="CQ1469" t="s">
        <v>1154</v>
      </c>
      <c r="CR1469" t="s">
        <v>1153</v>
      </c>
      <c r="CS1469" t="s">
        <v>1395</v>
      </c>
      <c r="CT1469" t="s">
        <v>1397</v>
      </c>
      <c r="CU1469" t="s">
        <v>1396</v>
      </c>
      <c r="CV1469" t="s">
        <v>5816</v>
      </c>
      <c r="CW1469" t="s">
        <v>3462</v>
      </c>
      <c r="CX1469" t="s">
        <v>853</v>
      </c>
      <c r="DC1469" t="s">
        <v>1389</v>
      </c>
      <c r="DE1469" t="s">
        <v>1728</v>
      </c>
    </row>
    <row r="1470" spans="1:109" x14ac:dyDescent="0.25">
      <c r="A1470" t="s">
        <v>1025</v>
      </c>
      <c r="B1470">
        <v>2</v>
      </c>
      <c r="C1470" s="56">
        <v>42419</v>
      </c>
      <c r="D1470" t="s">
        <v>1153</v>
      </c>
      <c r="E1470" t="s">
        <v>5817</v>
      </c>
      <c r="G1470" t="s">
        <v>5818</v>
      </c>
      <c r="H1470" t="s">
        <v>1144</v>
      </c>
      <c r="I1470" t="s">
        <v>1144</v>
      </c>
      <c r="J1470" t="s">
        <v>1144</v>
      </c>
      <c r="K1470" t="s">
        <v>1144</v>
      </c>
      <c r="L1470">
        <v>1.81</v>
      </c>
      <c r="M1470">
        <v>5.32</v>
      </c>
      <c r="N1470">
        <v>0</v>
      </c>
      <c r="O1470" s="56">
        <v>0</v>
      </c>
      <c r="P1470" s="56">
        <v>0</v>
      </c>
      <c r="Q1470">
        <v>1</v>
      </c>
      <c r="R1470">
        <v>1</v>
      </c>
      <c r="S1470">
        <v>11</v>
      </c>
      <c r="T1470">
        <v>8</v>
      </c>
      <c r="U1470">
        <v>3</v>
      </c>
      <c r="V1470">
        <v>1</v>
      </c>
      <c r="X1470" t="s">
        <v>7755</v>
      </c>
      <c r="AA1470">
        <v>0</v>
      </c>
      <c r="AB1470">
        <v>0</v>
      </c>
      <c r="AC1470">
        <v>0</v>
      </c>
      <c r="AD1470">
        <v>0</v>
      </c>
      <c r="AE1470">
        <v>0</v>
      </c>
      <c r="AF1470">
        <v>0</v>
      </c>
      <c r="AG1470">
        <v>0</v>
      </c>
      <c r="AJ1470" s="56"/>
      <c r="AK1470" s="56"/>
      <c r="AL1470" s="56"/>
      <c r="AP1470" t="s">
        <v>1155</v>
      </c>
      <c r="AS1470" t="s">
        <v>1152</v>
      </c>
      <c r="AT1470">
        <v>1</v>
      </c>
      <c r="AV1470">
        <v>3</v>
      </c>
      <c r="AW1470">
        <v>2</v>
      </c>
      <c r="AX1470">
        <v>1</v>
      </c>
      <c r="AY1470" t="s">
        <v>1147</v>
      </c>
      <c r="AZ1470" t="s">
        <v>1147</v>
      </c>
      <c r="BA1470">
        <v>3</v>
      </c>
      <c r="BD1470">
        <v>1000000000</v>
      </c>
      <c r="BE1470">
        <v>4</v>
      </c>
      <c r="BF1470">
        <v>-0.33</v>
      </c>
      <c r="BG1470">
        <v>0</v>
      </c>
      <c r="BH1470">
        <v>0</v>
      </c>
      <c r="BI1470">
        <v>0</v>
      </c>
      <c r="BJ1470">
        <v>0</v>
      </c>
      <c r="BK1470">
        <v>0</v>
      </c>
      <c r="BL1470">
        <v>0</v>
      </c>
      <c r="BM1470">
        <v>4</v>
      </c>
      <c r="BN1470">
        <v>-0.33</v>
      </c>
      <c r="BO1470">
        <v>0</v>
      </c>
      <c r="BP1470">
        <v>0</v>
      </c>
      <c r="BR1470">
        <v>0</v>
      </c>
      <c r="BS1470">
        <v>1</v>
      </c>
      <c r="BX1470">
        <v>0</v>
      </c>
      <c r="BY1470">
        <v>1.81</v>
      </c>
      <c r="BZ1470">
        <v>0</v>
      </c>
      <c r="CA1470">
        <v>8.4600000000000009</v>
      </c>
      <c r="CB1470">
        <v>0</v>
      </c>
      <c r="CC1470">
        <v>1</v>
      </c>
      <c r="CD1470" s="56">
        <v>42095</v>
      </c>
      <c r="CE1470" s="56">
        <v>42342</v>
      </c>
      <c r="CF1470" s="56">
        <v>42342</v>
      </c>
      <c r="CG1470" s="56">
        <v>42419</v>
      </c>
      <c r="CH1470" s="56"/>
      <c r="CI1470" s="56"/>
      <c r="CJ1470">
        <v>0</v>
      </c>
      <c r="CK1470">
        <v>0</v>
      </c>
      <c r="CL1470">
        <v>0</v>
      </c>
      <c r="CM1470">
        <v>0</v>
      </c>
      <c r="CN1470">
        <v>0</v>
      </c>
      <c r="CO1470">
        <v>0</v>
      </c>
      <c r="CP1470">
        <v>0.96</v>
      </c>
      <c r="CQ1470" t="s">
        <v>1154</v>
      </c>
      <c r="CR1470" t="s">
        <v>1153</v>
      </c>
      <c r="CS1470" t="s">
        <v>1748</v>
      </c>
      <c r="CT1470" t="s">
        <v>1397</v>
      </c>
      <c r="CU1470" t="s">
        <v>1396</v>
      </c>
      <c r="CV1470" t="s">
        <v>5819</v>
      </c>
      <c r="CW1470" t="s">
        <v>1738</v>
      </c>
      <c r="CX1470" t="s">
        <v>853</v>
      </c>
      <c r="DC1470" t="s">
        <v>1387</v>
      </c>
      <c r="DE1470" t="s">
        <v>1392</v>
      </c>
    </row>
    <row r="1471" spans="1:109" x14ac:dyDescent="0.25">
      <c r="A1471" t="s">
        <v>1025</v>
      </c>
      <c r="B1471">
        <v>1</v>
      </c>
      <c r="C1471" s="56">
        <v>42419</v>
      </c>
      <c r="D1471" t="s">
        <v>1153</v>
      </c>
      <c r="E1471" t="s">
        <v>5820</v>
      </c>
      <c r="G1471" t="s">
        <v>5821</v>
      </c>
      <c r="H1471" t="s">
        <v>1144</v>
      </c>
      <c r="I1471" t="s">
        <v>1144</v>
      </c>
      <c r="J1471" t="s">
        <v>1144</v>
      </c>
      <c r="K1471" t="s">
        <v>1144</v>
      </c>
      <c r="L1471">
        <v>2.56</v>
      </c>
      <c r="M1471">
        <v>7.86</v>
      </c>
      <c r="N1471">
        <v>0</v>
      </c>
      <c r="O1471" s="56">
        <v>0</v>
      </c>
      <c r="P1471" s="56">
        <v>0</v>
      </c>
      <c r="Q1471">
        <v>1</v>
      </c>
      <c r="R1471">
        <v>1</v>
      </c>
      <c r="S1471">
        <v>11</v>
      </c>
      <c r="T1471">
        <v>8</v>
      </c>
      <c r="U1471">
        <v>3</v>
      </c>
      <c r="V1471">
        <v>1</v>
      </c>
      <c r="X1471" t="s">
        <v>7755</v>
      </c>
      <c r="AA1471">
        <v>0</v>
      </c>
      <c r="AB1471">
        <v>0</v>
      </c>
      <c r="AC1471">
        <v>0</v>
      </c>
      <c r="AD1471">
        <v>0</v>
      </c>
      <c r="AE1471">
        <v>0</v>
      </c>
      <c r="AF1471">
        <v>0</v>
      </c>
      <c r="AG1471">
        <v>0</v>
      </c>
      <c r="AJ1471" s="56"/>
      <c r="AK1471" s="56"/>
      <c r="AL1471" s="56"/>
      <c r="AP1471" t="s">
        <v>1155</v>
      </c>
      <c r="AS1471" t="s">
        <v>1152</v>
      </c>
      <c r="AT1471">
        <v>1</v>
      </c>
      <c r="AV1471">
        <v>0</v>
      </c>
      <c r="AW1471">
        <v>0</v>
      </c>
      <c r="AX1471">
        <v>0</v>
      </c>
      <c r="AY1471" t="s">
        <v>1388</v>
      </c>
      <c r="AZ1471" t="s">
        <v>1388</v>
      </c>
      <c r="BA1471">
        <v>0</v>
      </c>
      <c r="BD1471">
        <v>1000000000</v>
      </c>
      <c r="BE1471">
        <v>0</v>
      </c>
      <c r="BF1471">
        <v>0</v>
      </c>
      <c r="BG1471">
        <v>0</v>
      </c>
      <c r="BH1471">
        <v>0</v>
      </c>
      <c r="BI1471">
        <v>0</v>
      </c>
      <c r="BJ1471">
        <v>0</v>
      </c>
      <c r="BK1471">
        <v>0</v>
      </c>
      <c r="BL1471">
        <v>0</v>
      </c>
      <c r="BM1471">
        <v>0</v>
      </c>
      <c r="BN1471">
        <v>0</v>
      </c>
      <c r="BO1471">
        <v>0</v>
      </c>
      <c r="BP1471">
        <v>0</v>
      </c>
      <c r="BR1471">
        <v>0</v>
      </c>
      <c r="BS1471">
        <v>0</v>
      </c>
      <c r="BX1471">
        <v>0</v>
      </c>
      <c r="BY1471">
        <v>0</v>
      </c>
      <c r="BZ1471">
        <v>0</v>
      </c>
      <c r="CA1471">
        <v>0</v>
      </c>
      <c r="CB1471">
        <v>0</v>
      </c>
      <c r="CC1471">
        <v>1</v>
      </c>
      <c r="CD1471" s="56">
        <v>42095</v>
      </c>
      <c r="CE1471" s="56">
        <v>42342</v>
      </c>
      <c r="CF1471" s="56">
        <v>42342</v>
      </c>
      <c r="CG1471" s="56">
        <v>42419</v>
      </c>
      <c r="CH1471" s="56"/>
      <c r="CI1471" s="56"/>
      <c r="CJ1471">
        <v>1</v>
      </c>
      <c r="CK1471">
        <v>0</v>
      </c>
      <c r="CL1471">
        <v>0.95</v>
      </c>
      <c r="CM1471">
        <v>0</v>
      </c>
      <c r="CN1471">
        <v>0</v>
      </c>
      <c r="CO1471">
        <v>0</v>
      </c>
      <c r="CP1471">
        <v>0</v>
      </c>
      <c r="CQ1471" t="s">
        <v>1154</v>
      </c>
      <c r="CR1471" t="s">
        <v>1153</v>
      </c>
      <c r="CS1471" t="s">
        <v>1725</v>
      </c>
      <c r="CT1471" t="s">
        <v>1397</v>
      </c>
      <c r="CU1471" t="s">
        <v>1396</v>
      </c>
      <c r="CV1471" t="s">
        <v>5822</v>
      </c>
      <c r="CW1471" t="s">
        <v>1738</v>
      </c>
      <c r="CX1471" t="s">
        <v>853</v>
      </c>
      <c r="DC1471" t="s">
        <v>1387</v>
      </c>
      <c r="DE1471" t="s">
        <v>1728</v>
      </c>
    </row>
    <row r="1472" spans="1:109" x14ac:dyDescent="0.25">
      <c r="A1472" t="s">
        <v>1025</v>
      </c>
      <c r="B1472">
        <v>1</v>
      </c>
      <c r="C1472" s="56">
        <v>42419</v>
      </c>
      <c r="D1472" t="s">
        <v>1153</v>
      </c>
      <c r="E1472" t="s">
        <v>5823</v>
      </c>
      <c r="G1472" t="s">
        <v>5824</v>
      </c>
      <c r="H1472" t="s">
        <v>1144</v>
      </c>
      <c r="I1472" t="s">
        <v>1144</v>
      </c>
      <c r="J1472" t="s">
        <v>1144</v>
      </c>
      <c r="K1472" t="s">
        <v>1144</v>
      </c>
      <c r="L1472">
        <v>45</v>
      </c>
      <c r="M1472">
        <v>114.03</v>
      </c>
      <c r="N1472">
        <v>0</v>
      </c>
      <c r="O1472" s="56">
        <v>0</v>
      </c>
      <c r="P1472" s="56">
        <v>0</v>
      </c>
      <c r="Q1472">
        <v>1</v>
      </c>
      <c r="R1472">
        <v>1</v>
      </c>
      <c r="S1472">
        <v>11</v>
      </c>
      <c r="T1472">
        <v>8</v>
      </c>
      <c r="U1472">
        <v>3</v>
      </c>
      <c r="V1472">
        <v>1</v>
      </c>
      <c r="X1472" t="s">
        <v>7755</v>
      </c>
      <c r="AA1472">
        <v>0</v>
      </c>
      <c r="AB1472">
        <v>0</v>
      </c>
      <c r="AC1472">
        <v>0</v>
      </c>
      <c r="AD1472">
        <v>0</v>
      </c>
      <c r="AE1472">
        <v>0</v>
      </c>
      <c r="AF1472">
        <v>0</v>
      </c>
      <c r="AG1472">
        <v>0</v>
      </c>
      <c r="AJ1472" s="56"/>
      <c r="AK1472" s="56"/>
      <c r="AL1472" s="56"/>
      <c r="AP1472" t="s">
        <v>1155</v>
      </c>
      <c r="AS1472" t="s">
        <v>1152</v>
      </c>
      <c r="AT1472">
        <v>1</v>
      </c>
      <c r="AV1472">
        <v>0</v>
      </c>
      <c r="AW1472">
        <v>0</v>
      </c>
      <c r="AX1472">
        <v>0</v>
      </c>
      <c r="AY1472" t="s">
        <v>1388</v>
      </c>
      <c r="AZ1472" t="s">
        <v>1388</v>
      </c>
      <c r="BA1472">
        <v>0</v>
      </c>
      <c r="BD1472">
        <v>1000000000</v>
      </c>
      <c r="BE1472">
        <v>0</v>
      </c>
      <c r="BF1472">
        <v>0</v>
      </c>
      <c r="BG1472">
        <v>0</v>
      </c>
      <c r="BH1472">
        <v>0</v>
      </c>
      <c r="BI1472">
        <v>0</v>
      </c>
      <c r="BJ1472">
        <v>0</v>
      </c>
      <c r="BK1472">
        <v>0</v>
      </c>
      <c r="BL1472">
        <v>0</v>
      </c>
      <c r="BM1472">
        <v>0</v>
      </c>
      <c r="BN1472">
        <v>0</v>
      </c>
      <c r="BO1472">
        <v>0</v>
      </c>
      <c r="BP1472">
        <v>0</v>
      </c>
      <c r="BR1472">
        <v>0</v>
      </c>
      <c r="BS1472">
        <v>0</v>
      </c>
      <c r="BX1472">
        <v>0</v>
      </c>
      <c r="BY1472">
        <v>0</v>
      </c>
      <c r="BZ1472">
        <v>0</v>
      </c>
      <c r="CA1472">
        <v>0</v>
      </c>
      <c r="CB1472">
        <v>0</v>
      </c>
      <c r="CC1472">
        <v>1</v>
      </c>
      <c r="CD1472" s="56">
        <v>42095</v>
      </c>
      <c r="CE1472" s="56">
        <v>42342</v>
      </c>
      <c r="CF1472" s="56">
        <v>42342</v>
      </c>
      <c r="CG1472" s="56">
        <v>42419</v>
      </c>
      <c r="CH1472" s="56"/>
      <c r="CI1472" s="56"/>
      <c r="CJ1472">
        <v>1</v>
      </c>
      <c r="CK1472">
        <v>0</v>
      </c>
      <c r="CL1472">
        <v>0.95</v>
      </c>
      <c r="CM1472">
        <v>0</v>
      </c>
      <c r="CN1472">
        <v>0</v>
      </c>
      <c r="CO1472">
        <v>0</v>
      </c>
      <c r="CP1472">
        <v>0</v>
      </c>
      <c r="CQ1472" t="s">
        <v>1154</v>
      </c>
      <c r="CR1472" t="s">
        <v>1153</v>
      </c>
      <c r="CS1472" t="s">
        <v>1725</v>
      </c>
      <c r="CT1472" t="s">
        <v>1397</v>
      </c>
      <c r="CU1472" t="s">
        <v>1396</v>
      </c>
      <c r="CV1472" t="s">
        <v>5825</v>
      </c>
      <c r="CW1472" t="s">
        <v>1738</v>
      </c>
      <c r="CX1472" t="s">
        <v>853</v>
      </c>
      <c r="DC1472" t="s">
        <v>1387</v>
      </c>
      <c r="DE1472" t="s">
        <v>1392</v>
      </c>
    </row>
    <row r="1473" spans="1:109" x14ac:dyDescent="0.25">
      <c r="A1473" t="s">
        <v>1025</v>
      </c>
      <c r="B1473">
        <v>2</v>
      </c>
      <c r="C1473" s="56">
        <v>42419</v>
      </c>
      <c r="D1473" t="s">
        <v>1153</v>
      </c>
      <c r="E1473" t="s">
        <v>5826</v>
      </c>
      <c r="G1473" t="s">
        <v>5827</v>
      </c>
      <c r="H1473" t="s">
        <v>1144</v>
      </c>
      <c r="I1473" t="s">
        <v>1144</v>
      </c>
      <c r="J1473" t="s">
        <v>1144</v>
      </c>
      <c r="K1473" t="s">
        <v>1144</v>
      </c>
      <c r="L1473">
        <v>0.77</v>
      </c>
      <c r="M1473">
        <v>2.4</v>
      </c>
      <c r="N1473">
        <v>0</v>
      </c>
      <c r="O1473" s="56">
        <v>0</v>
      </c>
      <c r="P1473" s="56">
        <v>0</v>
      </c>
      <c r="Q1473">
        <v>1</v>
      </c>
      <c r="R1473">
        <v>1</v>
      </c>
      <c r="S1473">
        <v>11</v>
      </c>
      <c r="T1473">
        <v>8</v>
      </c>
      <c r="U1473">
        <v>3</v>
      </c>
      <c r="V1473">
        <v>1</v>
      </c>
      <c r="X1473" t="s">
        <v>7755</v>
      </c>
      <c r="AA1473">
        <v>0</v>
      </c>
      <c r="AB1473">
        <v>0</v>
      </c>
      <c r="AC1473">
        <v>0</v>
      </c>
      <c r="AD1473">
        <v>0</v>
      </c>
      <c r="AE1473">
        <v>0</v>
      </c>
      <c r="AF1473">
        <v>0</v>
      </c>
      <c r="AG1473">
        <v>0</v>
      </c>
      <c r="AJ1473" s="56"/>
      <c r="AK1473" s="56"/>
      <c r="AL1473" s="56"/>
      <c r="AP1473" t="s">
        <v>1155</v>
      </c>
      <c r="AS1473" t="s">
        <v>1152</v>
      </c>
      <c r="AT1473">
        <v>1</v>
      </c>
      <c r="AV1473">
        <v>3</v>
      </c>
      <c r="AW1473">
        <v>2</v>
      </c>
      <c r="AX1473">
        <v>1</v>
      </c>
      <c r="AY1473" t="s">
        <v>1147</v>
      </c>
      <c r="AZ1473" t="s">
        <v>1147</v>
      </c>
      <c r="BA1473">
        <v>3</v>
      </c>
      <c r="BD1473">
        <v>1000000000</v>
      </c>
      <c r="BE1473">
        <v>5</v>
      </c>
      <c r="BF1473">
        <v>-0.67</v>
      </c>
      <c r="BG1473">
        <v>1</v>
      </c>
      <c r="BH1473">
        <v>0</v>
      </c>
      <c r="BI1473">
        <v>0</v>
      </c>
      <c r="BJ1473">
        <v>0</v>
      </c>
      <c r="BK1473">
        <v>0</v>
      </c>
      <c r="BL1473">
        <v>0</v>
      </c>
      <c r="BM1473">
        <v>6</v>
      </c>
      <c r="BN1473">
        <v>-1</v>
      </c>
      <c r="BO1473">
        <v>0</v>
      </c>
      <c r="BP1473">
        <v>0</v>
      </c>
      <c r="BR1473">
        <v>0</v>
      </c>
      <c r="BS1473">
        <v>1</v>
      </c>
      <c r="BX1473">
        <v>0</v>
      </c>
      <c r="BY1473">
        <v>1.54</v>
      </c>
      <c r="BZ1473">
        <v>0</v>
      </c>
      <c r="CA1473">
        <v>9.24</v>
      </c>
      <c r="CB1473">
        <v>0</v>
      </c>
      <c r="CC1473">
        <v>1</v>
      </c>
      <c r="CD1473" s="56">
        <v>42095</v>
      </c>
      <c r="CE1473" s="56">
        <v>42342</v>
      </c>
      <c r="CF1473" s="56">
        <v>42342</v>
      </c>
      <c r="CG1473" s="56">
        <v>42419</v>
      </c>
      <c r="CH1473" s="56"/>
      <c r="CI1473" s="56"/>
      <c r="CJ1473">
        <v>0.45</v>
      </c>
      <c r="CK1473">
        <v>0</v>
      </c>
      <c r="CL1473">
        <v>0</v>
      </c>
      <c r="CM1473">
        <v>0</v>
      </c>
      <c r="CN1473">
        <v>0.55000000000000004</v>
      </c>
      <c r="CO1473">
        <v>0</v>
      </c>
      <c r="CP1473">
        <v>0.42</v>
      </c>
      <c r="CQ1473" t="s">
        <v>1154</v>
      </c>
      <c r="CR1473" t="s">
        <v>1153</v>
      </c>
      <c r="CS1473" t="s">
        <v>1748</v>
      </c>
      <c r="CT1473" t="s">
        <v>1397</v>
      </c>
      <c r="CU1473" t="s">
        <v>1396</v>
      </c>
      <c r="CV1473" t="s">
        <v>5828</v>
      </c>
      <c r="CW1473" t="s">
        <v>1727</v>
      </c>
      <c r="CX1473" t="s">
        <v>853</v>
      </c>
      <c r="DC1473" t="s">
        <v>1387</v>
      </c>
      <c r="DE1473" t="s">
        <v>1392</v>
      </c>
    </row>
    <row r="1474" spans="1:109" x14ac:dyDescent="0.25">
      <c r="A1474" t="s">
        <v>1025</v>
      </c>
      <c r="B1474">
        <v>2</v>
      </c>
      <c r="C1474" s="56">
        <v>42419</v>
      </c>
      <c r="D1474" t="s">
        <v>1153</v>
      </c>
      <c r="E1474" t="s">
        <v>5829</v>
      </c>
      <c r="G1474" t="s">
        <v>5830</v>
      </c>
      <c r="H1474" t="s">
        <v>1144</v>
      </c>
      <c r="I1474" t="s">
        <v>1144</v>
      </c>
      <c r="J1474" t="s">
        <v>1144</v>
      </c>
      <c r="K1474" t="s">
        <v>1144</v>
      </c>
      <c r="L1474">
        <v>0.56999999999999995</v>
      </c>
      <c r="M1474">
        <v>3</v>
      </c>
      <c r="N1474">
        <v>0</v>
      </c>
      <c r="O1474" s="56">
        <v>0</v>
      </c>
      <c r="P1474" s="56">
        <v>0</v>
      </c>
      <c r="Q1474">
        <v>1</v>
      </c>
      <c r="R1474">
        <v>1</v>
      </c>
      <c r="S1474">
        <v>11</v>
      </c>
      <c r="T1474">
        <v>8</v>
      </c>
      <c r="U1474">
        <v>3</v>
      </c>
      <c r="V1474">
        <v>1</v>
      </c>
      <c r="X1474" t="s">
        <v>7755</v>
      </c>
      <c r="AA1474">
        <v>0</v>
      </c>
      <c r="AB1474">
        <v>0</v>
      </c>
      <c r="AC1474">
        <v>0</v>
      </c>
      <c r="AD1474">
        <v>0</v>
      </c>
      <c r="AE1474">
        <v>0</v>
      </c>
      <c r="AF1474">
        <v>0</v>
      </c>
      <c r="AG1474">
        <v>0</v>
      </c>
      <c r="AJ1474" s="56"/>
      <c r="AK1474" s="56"/>
      <c r="AL1474" s="56"/>
      <c r="AP1474" t="s">
        <v>1155</v>
      </c>
      <c r="AS1474" t="s">
        <v>1152</v>
      </c>
      <c r="AT1474">
        <v>1</v>
      </c>
      <c r="AV1474">
        <v>3</v>
      </c>
      <c r="AW1474">
        <v>2</v>
      </c>
      <c r="AX1474">
        <v>1</v>
      </c>
      <c r="AY1474" t="s">
        <v>1147</v>
      </c>
      <c r="AZ1474" t="s">
        <v>1147</v>
      </c>
      <c r="BA1474">
        <v>3</v>
      </c>
      <c r="BD1474">
        <v>1000000000</v>
      </c>
      <c r="BE1474">
        <v>4</v>
      </c>
      <c r="BF1474">
        <v>-0.33</v>
      </c>
      <c r="BG1474">
        <v>0</v>
      </c>
      <c r="BH1474">
        <v>0</v>
      </c>
      <c r="BI1474">
        <v>0</v>
      </c>
      <c r="BJ1474">
        <v>0</v>
      </c>
      <c r="BK1474">
        <v>0</v>
      </c>
      <c r="BL1474">
        <v>0</v>
      </c>
      <c r="BM1474">
        <v>4</v>
      </c>
      <c r="BN1474">
        <v>-0.33</v>
      </c>
      <c r="BO1474">
        <v>0</v>
      </c>
      <c r="BP1474">
        <v>0</v>
      </c>
      <c r="BR1474">
        <v>0</v>
      </c>
      <c r="BS1474">
        <v>1</v>
      </c>
      <c r="BX1474">
        <v>0</v>
      </c>
      <c r="BY1474">
        <v>0.56999999999999995</v>
      </c>
      <c r="BZ1474">
        <v>0</v>
      </c>
      <c r="CA1474">
        <v>18.600000000000001</v>
      </c>
      <c r="CB1474">
        <v>0</v>
      </c>
      <c r="CC1474">
        <v>1</v>
      </c>
      <c r="CD1474" s="56">
        <v>42095</v>
      </c>
      <c r="CE1474" s="56">
        <v>42342</v>
      </c>
      <c r="CF1474" s="56">
        <v>42342</v>
      </c>
      <c r="CG1474" s="56">
        <v>42419</v>
      </c>
      <c r="CH1474" s="56"/>
      <c r="CI1474" s="56"/>
      <c r="CJ1474">
        <v>0</v>
      </c>
      <c r="CK1474">
        <v>0</v>
      </c>
      <c r="CL1474">
        <v>0</v>
      </c>
      <c r="CM1474">
        <v>0</v>
      </c>
      <c r="CN1474">
        <v>0</v>
      </c>
      <c r="CO1474">
        <v>0</v>
      </c>
      <c r="CP1474">
        <v>0.96</v>
      </c>
      <c r="CQ1474" t="s">
        <v>1154</v>
      </c>
      <c r="CR1474" t="s">
        <v>1153</v>
      </c>
      <c r="CS1474" t="s">
        <v>1748</v>
      </c>
      <c r="CT1474" t="s">
        <v>1397</v>
      </c>
      <c r="CU1474" t="s">
        <v>1396</v>
      </c>
      <c r="CV1474" t="s">
        <v>5831</v>
      </c>
      <c r="CW1474" t="s">
        <v>1727</v>
      </c>
      <c r="CX1474" t="s">
        <v>853</v>
      </c>
      <c r="DC1474" t="s">
        <v>1387</v>
      </c>
      <c r="DE1474" t="s">
        <v>1392</v>
      </c>
    </row>
    <row r="1475" spans="1:109" x14ac:dyDescent="0.25">
      <c r="A1475" t="s">
        <v>1025</v>
      </c>
      <c r="B1475">
        <v>2</v>
      </c>
      <c r="C1475" s="56">
        <v>42419</v>
      </c>
      <c r="D1475" t="s">
        <v>1153</v>
      </c>
      <c r="E1475" t="s">
        <v>5832</v>
      </c>
      <c r="G1475" t="s">
        <v>5833</v>
      </c>
      <c r="H1475" t="s">
        <v>1144</v>
      </c>
      <c r="I1475" t="s">
        <v>1144</v>
      </c>
      <c r="J1475" t="s">
        <v>1144</v>
      </c>
      <c r="K1475" t="s">
        <v>1144</v>
      </c>
      <c r="L1475">
        <v>0.34</v>
      </c>
      <c r="M1475">
        <v>1.32</v>
      </c>
      <c r="N1475">
        <v>0</v>
      </c>
      <c r="O1475" s="56">
        <v>0</v>
      </c>
      <c r="P1475" s="56">
        <v>0</v>
      </c>
      <c r="Q1475">
        <v>1</v>
      </c>
      <c r="R1475">
        <v>1</v>
      </c>
      <c r="S1475">
        <v>11</v>
      </c>
      <c r="T1475">
        <v>8</v>
      </c>
      <c r="U1475">
        <v>3</v>
      </c>
      <c r="V1475">
        <v>1</v>
      </c>
      <c r="W1475" t="s">
        <v>1156</v>
      </c>
      <c r="X1475" t="s">
        <v>7659</v>
      </c>
      <c r="Y1475">
        <v>30</v>
      </c>
      <c r="AA1475">
        <v>0</v>
      </c>
      <c r="AB1475">
        <v>0</v>
      </c>
      <c r="AC1475">
        <v>0</v>
      </c>
      <c r="AD1475">
        <v>0</v>
      </c>
      <c r="AE1475">
        <v>0</v>
      </c>
      <c r="AF1475">
        <v>20</v>
      </c>
      <c r="AG1475">
        <v>0</v>
      </c>
      <c r="AJ1475" s="56"/>
      <c r="AK1475" s="56"/>
      <c r="AL1475" s="56"/>
      <c r="AP1475" t="s">
        <v>1155</v>
      </c>
      <c r="AR1475">
        <v>5</v>
      </c>
      <c r="AS1475" t="s">
        <v>1152</v>
      </c>
      <c r="AT1475">
        <v>1</v>
      </c>
      <c r="AV1475">
        <v>22</v>
      </c>
      <c r="AW1475">
        <v>15</v>
      </c>
      <c r="AX1475">
        <v>7</v>
      </c>
      <c r="AY1475" t="s">
        <v>1145</v>
      </c>
      <c r="AZ1475" t="s">
        <v>1147</v>
      </c>
      <c r="BA1475">
        <v>16</v>
      </c>
      <c r="BD1475">
        <v>1000000000</v>
      </c>
      <c r="BE1475">
        <v>13</v>
      </c>
      <c r="BF1475">
        <v>0.41</v>
      </c>
      <c r="BG1475">
        <v>17</v>
      </c>
      <c r="BH1475">
        <v>0</v>
      </c>
      <c r="BI1475">
        <v>0</v>
      </c>
      <c r="BJ1475">
        <v>0</v>
      </c>
      <c r="BK1475">
        <v>0</v>
      </c>
      <c r="BL1475">
        <v>0</v>
      </c>
      <c r="BM1475">
        <v>30</v>
      </c>
      <c r="BN1475">
        <v>-0.36</v>
      </c>
      <c r="BO1475">
        <v>0</v>
      </c>
      <c r="BP1475">
        <v>0</v>
      </c>
      <c r="BR1475">
        <v>0</v>
      </c>
      <c r="BS1475">
        <v>6</v>
      </c>
      <c r="BX1475">
        <v>0</v>
      </c>
      <c r="BY1475">
        <v>0</v>
      </c>
      <c r="BZ1475">
        <v>0</v>
      </c>
      <c r="CA1475">
        <v>12.58</v>
      </c>
      <c r="CB1475">
        <v>0</v>
      </c>
      <c r="CC1475">
        <v>1</v>
      </c>
      <c r="CD1475" s="56">
        <v>42342</v>
      </c>
      <c r="CE1475" s="56">
        <v>42342</v>
      </c>
      <c r="CF1475" s="56">
        <v>42342</v>
      </c>
      <c r="CG1475" s="56">
        <v>42419</v>
      </c>
      <c r="CH1475" s="56"/>
      <c r="CI1475" s="56"/>
      <c r="CJ1475">
        <v>0.61</v>
      </c>
      <c r="CK1475">
        <v>129</v>
      </c>
      <c r="CL1475">
        <v>0.12</v>
      </c>
      <c r="CM1475">
        <v>0.43</v>
      </c>
      <c r="CN1475">
        <v>0.42</v>
      </c>
      <c r="CO1475">
        <v>0</v>
      </c>
      <c r="CP1475">
        <v>0</v>
      </c>
      <c r="CQ1475" t="s">
        <v>1154</v>
      </c>
      <c r="CR1475" t="s">
        <v>1153</v>
      </c>
      <c r="CS1475" t="s">
        <v>1748</v>
      </c>
      <c r="CT1475" t="s">
        <v>1397</v>
      </c>
      <c r="CU1475" t="s">
        <v>1396</v>
      </c>
      <c r="CV1475" t="s">
        <v>5834</v>
      </c>
      <c r="CW1475" t="s">
        <v>1390</v>
      </c>
      <c r="CX1475" t="s">
        <v>853</v>
      </c>
      <c r="DC1475" t="s">
        <v>1387</v>
      </c>
      <c r="DE1475" t="s">
        <v>1392</v>
      </c>
    </row>
    <row r="1476" spans="1:109" x14ac:dyDescent="0.25">
      <c r="A1476" t="s">
        <v>1025</v>
      </c>
      <c r="B1476">
        <v>2</v>
      </c>
      <c r="C1476" s="56">
        <v>42419</v>
      </c>
      <c r="D1476" t="s">
        <v>1153</v>
      </c>
      <c r="E1476" t="s">
        <v>5835</v>
      </c>
      <c r="G1476" t="s">
        <v>5836</v>
      </c>
      <c r="H1476" t="s">
        <v>1144</v>
      </c>
      <c r="I1476" t="s">
        <v>1144</v>
      </c>
      <c r="J1476" t="s">
        <v>1144</v>
      </c>
      <c r="K1476" t="s">
        <v>1144</v>
      </c>
      <c r="L1476">
        <v>0.53</v>
      </c>
      <c r="M1476">
        <v>1.55</v>
      </c>
      <c r="N1476">
        <v>0</v>
      </c>
      <c r="O1476" s="56">
        <v>0</v>
      </c>
      <c r="P1476" s="56">
        <v>0</v>
      </c>
      <c r="Q1476">
        <v>1</v>
      </c>
      <c r="R1476">
        <v>1</v>
      </c>
      <c r="S1476">
        <v>11</v>
      </c>
      <c r="T1476">
        <v>8</v>
      </c>
      <c r="U1476">
        <v>3</v>
      </c>
      <c r="V1476">
        <v>1</v>
      </c>
      <c r="W1476" t="s">
        <v>1156</v>
      </c>
      <c r="X1476" t="s">
        <v>7755</v>
      </c>
      <c r="Y1476">
        <v>14</v>
      </c>
      <c r="AA1476">
        <v>0</v>
      </c>
      <c r="AB1476">
        <v>0</v>
      </c>
      <c r="AC1476">
        <v>0</v>
      </c>
      <c r="AD1476">
        <v>0</v>
      </c>
      <c r="AE1476">
        <v>0</v>
      </c>
      <c r="AF1476">
        <v>0</v>
      </c>
      <c r="AG1476">
        <v>0</v>
      </c>
      <c r="AJ1476" s="56"/>
      <c r="AK1476" s="56"/>
      <c r="AL1476" s="56"/>
      <c r="AP1476" t="s">
        <v>1155</v>
      </c>
      <c r="AR1476">
        <v>5</v>
      </c>
      <c r="AS1476" t="s">
        <v>1152</v>
      </c>
      <c r="AT1476">
        <v>1</v>
      </c>
      <c r="AV1476">
        <v>21</v>
      </c>
      <c r="AW1476">
        <v>14</v>
      </c>
      <c r="AX1476">
        <v>7</v>
      </c>
      <c r="AY1476" t="s">
        <v>1148</v>
      </c>
      <c r="AZ1476" t="s">
        <v>1148</v>
      </c>
      <c r="BA1476">
        <v>21</v>
      </c>
      <c r="BD1476">
        <v>1000000000</v>
      </c>
      <c r="BE1476">
        <v>19</v>
      </c>
      <c r="BF1476">
        <v>0.1</v>
      </c>
      <c r="BG1476">
        <v>0</v>
      </c>
      <c r="BH1476">
        <v>0</v>
      </c>
      <c r="BI1476">
        <v>0</v>
      </c>
      <c r="BJ1476">
        <v>0</v>
      </c>
      <c r="BK1476">
        <v>0</v>
      </c>
      <c r="BL1476">
        <v>0</v>
      </c>
      <c r="BM1476">
        <v>19</v>
      </c>
      <c r="BN1476">
        <v>0.1</v>
      </c>
      <c r="BO1476">
        <v>0</v>
      </c>
      <c r="BP1476">
        <v>0</v>
      </c>
      <c r="BR1476">
        <v>0</v>
      </c>
      <c r="BS1476">
        <v>6</v>
      </c>
      <c r="BX1476">
        <v>0</v>
      </c>
      <c r="BY1476">
        <v>0</v>
      </c>
      <c r="BZ1476">
        <v>0</v>
      </c>
      <c r="CA1476">
        <v>8.4</v>
      </c>
      <c r="CB1476">
        <v>0</v>
      </c>
      <c r="CC1476">
        <v>1</v>
      </c>
      <c r="CD1476" s="56">
        <v>42095</v>
      </c>
      <c r="CE1476" s="56">
        <v>42342</v>
      </c>
      <c r="CF1476" s="56">
        <v>42342</v>
      </c>
      <c r="CG1476" s="56">
        <v>42419</v>
      </c>
      <c r="CH1476" s="56"/>
      <c r="CI1476" s="56"/>
      <c r="CJ1476">
        <v>0</v>
      </c>
      <c r="CK1476">
        <v>0</v>
      </c>
      <c r="CL1476">
        <v>0</v>
      </c>
      <c r="CM1476">
        <v>0</v>
      </c>
      <c r="CN1476">
        <v>0</v>
      </c>
      <c r="CO1476">
        <v>0.96</v>
      </c>
      <c r="CP1476">
        <v>0</v>
      </c>
      <c r="CQ1476" t="s">
        <v>1154</v>
      </c>
      <c r="CR1476" t="s">
        <v>1153</v>
      </c>
      <c r="CS1476" t="s">
        <v>1748</v>
      </c>
      <c r="CT1476" t="s">
        <v>1397</v>
      </c>
      <c r="CU1476" t="s">
        <v>1396</v>
      </c>
      <c r="CV1476" t="s">
        <v>5837</v>
      </c>
      <c r="CW1476" t="s">
        <v>1390</v>
      </c>
      <c r="CX1476" t="s">
        <v>853</v>
      </c>
      <c r="DC1476" t="s">
        <v>1387</v>
      </c>
      <c r="DE1476" t="s">
        <v>1392</v>
      </c>
    </row>
    <row r="1477" spans="1:109" x14ac:dyDescent="0.25">
      <c r="A1477" t="s">
        <v>1025</v>
      </c>
      <c r="B1477">
        <v>1</v>
      </c>
      <c r="C1477" s="56">
        <v>42419</v>
      </c>
      <c r="D1477" t="s">
        <v>1153</v>
      </c>
      <c r="E1477" t="s">
        <v>5838</v>
      </c>
      <c r="G1477" t="s">
        <v>5839</v>
      </c>
      <c r="H1477" t="s">
        <v>1144</v>
      </c>
      <c r="I1477" t="s">
        <v>1144</v>
      </c>
      <c r="J1477" t="s">
        <v>1144</v>
      </c>
      <c r="K1477" t="s">
        <v>1144</v>
      </c>
      <c r="L1477">
        <v>2.04</v>
      </c>
      <c r="M1477">
        <v>4.33</v>
      </c>
      <c r="N1477">
        <v>0</v>
      </c>
      <c r="O1477" s="56">
        <v>0</v>
      </c>
      <c r="P1477" s="56">
        <v>0</v>
      </c>
      <c r="Q1477">
        <v>1</v>
      </c>
      <c r="R1477">
        <v>1</v>
      </c>
      <c r="S1477">
        <v>11</v>
      </c>
      <c r="T1477">
        <v>8</v>
      </c>
      <c r="U1477">
        <v>3</v>
      </c>
      <c r="V1477">
        <v>1</v>
      </c>
      <c r="X1477" t="s">
        <v>7755</v>
      </c>
      <c r="AA1477">
        <v>0</v>
      </c>
      <c r="AB1477">
        <v>0</v>
      </c>
      <c r="AC1477">
        <v>0</v>
      </c>
      <c r="AD1477">
        <v>0</v>
      </c>
      <c r="AE1477">
        <v>0</v>
      </c>
      <c r="AF1477">
        <v>0</v>
      </c>
      <c r="AG1477">
        <v>0</v>
      </c>
      <c r="AJ1477" s="56"/>
      <c r="AK1477" s="56"/>
      <c r="AL1477" s="56"/>
      <c r="AP1477" t="s">
        <v>1155</v>
      </c>
      <c r="AS1477" t="s">
        <v>1152</v>
      </c>
      <c r="AT1477">
        <v>1</v>
      </c>
      <c r="AV1477">
        <v>1</v>
      </c>
      <c r="AW1477">
        <v>1</v>
      </c>
      <c r="AX1477">
        <v>0.5</v>
      </c>
      <c r="AY1477" t="s">
        <v>1147</v>
      </c>
      <c r="AZ1477" t="s">
        <v>1147</v>
      </c>
      <c r="BA1477">
        <v>1</v>
      </c>
      <c r="BD1477">
        <v>1000000000</v>
      </c>
      <c r="BE1477">
        <v>2</v>
      </c>
      <c r="BF1477">
        <v>-1</v>
      </c>
      <c r="BG1477">
        <v>0</v>
      </c>
      <c r="BH1477">
        <v>0</v>
      </c>
      <c r="BI1477">
        <v>0</v>
      </c>
      <c r="BJ1477">
        <v>0</v>
      </c>
      <c r="BK1477">
        <v>0</v>
      </c>
      <c r="BL1477">
        <v>0</v>
      </c>
      <c r="BM1477">
        <v>2</v>
      </c>
      <c r="BN1477">
        <v>-1</v>
      </c>
      <c r="BO1477">
        <v>0</v>
      </c>
      <c r="BP1477">
        <v>0</v>
      </c>
      <c r="BR1477">
        <v>0</v>
      </c>
      <c r="BS1477">
        <v>0</v>
      </c>
      <c r="BX1477">
        <v>0</v>
      </c>
      <c r="BY1477">
        <v>2.04</v>
      </c>
      <c r="BZ1477">
        <v>0</v>
      </c>
      <c r="CA1477">
        <v>4.9000000000000004</v>
      </c>
      <c r="CB1477">
        <v>0</v>
      </c>
      <c r="CC1477">
        <v>1</v>
      </c>
      <c r="CD1477" s="56">
        <v>42095</v>
      </c>
      <c r="CE1477" s="56">
        <v>42342</v>
      </c>
      <c r="CF1477" s="56">
        <v>42342</v>
      </c>
      <c r="CG1477" s="56">
        <v>42419</v>
      </c>
      <c r="CH1477" s="56"/>
      <c r="CI1477" s="56"/>
      <c r="CJ1477">
        <v>0</v>
      </c>
      <c r="CK1477">
        <v>0</v>
      </c>
      <c r="CL1477">
        <v>0</v>
      </c>
      <c r="CM1477">
        <v>0</v>
      </c>
      <c r="CN1477">
        <v>0</v>
      </c>
      <c r="CO1477">
        <v>0</v>
      </c>
      <c r="CP1477">
        <v>0.95</v>
      </c>
      <c r="CQ1477" t="s">
        <v>1154</v>
      </c>
      <c r="CR1477" t="s">
        <v>1153</v>
      </c>
      <c r="CS1477" t="s">
        <v>1725</v>
      </c>
      <c r="CT1477" t="s">
        <v>1397</v>
      </c>
      <c r="CU1477" t="s">
        <v>1396</v>
      </c>
      <c r="CV1477" t="s">
        <v>5840</v>
      </c>
      <c r="CW1477" t="s">
        <v>1390</v>
      </c>
      <c r="CX1477" t="s">
        <v>853</v>
      </c>
      <c r="DC1477" t="s">
        <v>1387</v>
      </c>
      <c r="DE1477" t="s">
        <v>1392</v>
      </c>
    </row>
    <row r="1478" spans="1:109" x14ac:dyDescent="0.25">
      <c r="A1478" t="s">
        <v>1025</v>
      </c>
      <c r="B1478">
        <v>2</v>
      </c>
      <c r="C1478" s="56">
        <v>42419</v>
      </c>
      <c r="D1478" t="s">
        <v>1153</v>
      </c>
      <c r="E1478" t="s">
        <v>5841</v>
      </c>
      <c r="G1478" t="s">
        <v>5842</v>
      </c>
      <c r="H1478" t="s">
        <v>1144</v>
      </c>
      <c r="I1478" t="s">
        <v>1144</v>
      </c>
      <c r="J1478" t="s">
        <v>1144</v>
      </c>
      <c r="K1478" t="s">
        <v>1144</v>
      </c>
      <c r="L1478">
        <v>19.88</v>
      </c>
      <c r="M1478">
        <v>35.42</v>
      </c>
      <c r="N1478">
        <v>0</v>
      </c>
      <c r="O1478" s="56">
        <v>0</v>
      </c>
      <c r="P1478" s="56">
        <v>0</v>
      </c>
      <c r="Q1478">
        <v>1</v>
      </c>
      <c r="R1478">
        <v>1</v>
      </c>
      <c r="S1478">
        <v>11</v>
      </c>
      <c r="T1478">
        <v>8</v>
      </c>
      <c r="U1478">
        <v>3</v>
      </c>
      <c r="V1478">
        <v>1</v>
      </c>
      <c r="X1478" t="s">
        <v>7755</v>
      </c>
      <c r="AA1478">
        <v>0</v>
      </c>
      <c r="AB1478">
        <v>0</v>
      </c>
      <c r="AC1478">
        <v>0</v>
      </c>
      <c r="AD1478">
        <v>0</v>
      </c>
      <c r="AE1478">
        <v>0</v>
      </c>
      <c r="AF1478">
        <v>0</v>
      </c>
      <c r="AG1478">
        <v>0</v>
      </c>
      <c r="AJ1478" s="56"/>
      <c r="AK1478" s="56"/>
      <c r="AL1478" s="56"/>
      <c r="AP1478" t="s">
        <v>1155</v>
      </c>
      <c r="AS1478" t="s">
        <v>1152</v>
      </c>
      <c r="AT1478">
        <v>1</v>
      </c>
      <c r="AV1478">
        <v>4</v>
      </c>
      <c r="AW1478">
        <v>3</v>
      </c>
      <c r="AX1478">
        <v>1</v>
      </c>
      <c r="AY1478" t="s">
        <v>1147</v>
      </c>
      <c r="AZ1478" t="s">
        <v>1147</v>
      </c>
      <c r="BA1478">
        <v>4</v>
      </c>
      <c r="BD1478">
        <v>1000000000</v>
      </c>
      <c r="BE1478">
        <v>11</v>
      </c>
      <c r="BF1478">
        <v>-1.75</v>
      </c>
      <c r="BG1478">
        <v>0</v>
      </c>
      <c r="BH1478">
        <v>0</v>
      </c>
      <c r="BI1478">
        <v>0</v>
      </c>
      <c r="BJ1478">
        <v>0</v>
      </c>
      <c r="BK1478">
        <v>0</v>
      </c>
      <c r="BL1478">
        <v>0</v>
      </c>
      <c r="BM1478">
        <v>11</v>
      </c>
      <c r="BN1478">
        <v>-1.75</v>
      </c>
      <c r="BO1478">
        <v>0</v>
      </c>
      <c r="BP1478">
        <v>0</v>
      </c>
      <c r="BR1478">
        <v>0</v>
      </c>
      <c r="BS1478">
        <v>1</v>
      </c>
      <c r="BX1478">
        <v>0</v>
      </c>
      <c r="BY1478">
        <v>139.16</v>
      </c>
      <c r="BZ1478">
        <v>0</v>
      </c>
      <c r="CA1478">
        <v>3.41</v>
      </c>
      <c r="CB1478">
        <v>0</v>
      </c>
      <c r="CC1478">
        <v>1</v>
      </c>
      <c r="CD1478" s="56">
        <v>42095</v>
      </c>
      <c r="CE1478" s="56">
        <v>42342</v>
      </c>
      <c r="CF1478" s="56">
        <v>42342</v>
      </c>
      <c r="CG1478" s="56">
        <v>42419</v>
      </c>
      <c r="CH1478" s="56"/>
      <c r="CI1478" s="56"/>
      <c r="CJ1478">
        <v>0</v>
      </c>
      <c r="CK1478">
        <v>0</v>
      </c>
      <c r="CL1478">
        <v>0</v>
      </c>
      <c r="CM1478">
        <v>0</v>
      </c>
      <c r="CN1478">
        <v>0</v>
      </c>
      <c r="CO1478">
        <v>0</v>
      </c>
      <c r="CP1478">
        <v>0.96</v>
      </c>
      <c r="CQ1478" t="s">
        <v>1154</v>
      </c>
      <c r="CR1478" t="s">
        <v>1153</v>
      </c>
      <c r="CS1478" t="s">
        <v>1748</v>
      </c>
      <c r="CT1478" t="s">
        <v>1397</v>
      </c>
      <c r="CU1478" t="s">
        <v>1396</v>
      </c>
      <c r="CV1478" t="s">
        <v>5843</v>
      </c>
      <c r="CW1478" t="s">
        <v>1390</v>
      </c>
      <c r="CX1478" t="s">
        <v>853</v>
      </c>
      <c r="DC1478" t="s">
        <v>1387</v>
      </c>
      <c r="DE1478" t="s">
        <v>1392</v>
      </c>
    </row>
    <row r="1479" spans="1:109" x14ac:dyDescent="0.25">
      <c r="A1479" t="s">
        <v>1025</v>
      </c>
      <c r="B1479">
        <v>2</v>
      </c>
      <c r="C1479" s="56">
        <v>42419</v>
      </c>
      <c r="D1479" t="s">
        <v>1153</v>
      </c>
      <c r="E1479" t="s">
        <v>5844</v>
      </c>
      <c r="G1479" t="s">
        <v>5845</v>
      </c>
      <c r="H1479" t="s">
        <v>1144</v>
      </c>
      <c r="I1479" t="s">
        <v>1144</v>
      </c>
      <c r="J1479" t="s">
        <v>1144</v>
      </c>
      <c r="K1479" t="s">
        <v>1144</v>
      </c>
      <c r="L1479">
        <v>0.66</v>
      </c>
      <c r="M1479">
        <v>2.21</v>
      </c>
      <c r="N1479">
        <v>0</v>
      </c>
      <c r="O1479" s="56">
        <v>0</v>
      </c>
      <c r="P1479" s="56">
        <v>0</v>
      </c>
      <c r="Q1479">
        <v>1</v>
      </c>
      <c r="R1479">
        <v>1</v>
      </c>
      <c r="S1479">
        <v>11</v>
      </c>
      <c r="T1479">
        <v>8</v>
      </c>
      <c r="U1479">
        <v>3</v>
      </c>
      <c r="V1479">
        <v>1</v>
      </c>
      <c r="X1479" t="s">
        <v>7757</v>
      </c>
      <c r="AA1479">
        <v>0</v>
      </c>
      <c r="AB1479">
        <v>0</v>
      </c>
      <c r="AC1479">
        <v>0</v>
      </c>
      <c r="AD1479">
        <v>0</v>
      </c>
      <c r="AE1479">
        <v>0</v>
      </c>
      <c r="AF1479">
        <v>0</v>
      </c>
      <c r="AG1479">
        <v>0</v>
      </c>
      <c r="AJ1479" s="56"/>
      <c r="AK1479" s="56"/>
      <c r="AL1479" s="56"/>
      <c r="AP1479" t="s">
        <v>1155</v>
      </c>
      <c r="AR1479">
        <v>2</v>
      </c>
      <c r="AS1479" t="s">
        <v>1152</v>
      </c>
      <c r="AT1479">
        <v>1</v>
      </c>
      <c r="AV1479">
        <v>5</v>
      </c>
      <c r="AW1479">
        <v>3</v>
      </c>
      <c r="AX1479">
        <v>2</v>
      </c>
      <c r="AY1479" t="s">
        <v>1147</v>
      </c>
      <c r="AZ1479" t="s">
        <v>1147</v>
      </c>
      <c r="BA1479">
        <v>7</v>
      </c>
      <c r="BD1479">
        <v>1000000000</v>
      </c>
      <c r="BE1479">
        <v>8</v>
      </c>
      <c r="BF1479">
        <v>-0.6</v>
      </c>
      <c r="BG1479">
        <v>0</v>
      </c>
      <c r="BH1479">
        <v>0</v>
      </c>
      <c r="BI1479">
        <v>0</v>
      </c>
      <c r="BJ1479">
        <v>0</v>
      </c>
      <c r="BK1479">
        <v>0</v>
      </c>
      <c r="BL1479">
        <v>0</v>
      </c>
      <c r="BM1479">
        <v>8</v>
      </c>
      <c r="BN1479">
        <v>-0.6</v>
      </c>
      <c r="BO1479">
        <v>0</v>
      </c>
      <c r="BP1479">
        <v>0</v>
      </c>
      <c r="BR1479">
        <v>0</v>
      </c>
      <c r="BS1479">
        <v>1</v>
      </c>
      <c r="BX1479">
        <v>0</v>
      </c>
      <c r="BY1479">
        <v>1.98</v>
      </c>
      <c r="BZ1479">
        <v>0</v>
      </c>
      <c r="CA1479">
        <v>10.25</v>
      </c>
      <c r="CB1479">
        <v>0</v>
      </c>
      <c r="CC1479">
        <v>1</v>
      </c>
      <c r="CD1479" s="56">
        <v>42341</v>
      </c>
      <c r="CE1479" s="56">
        <v>42342</v>
      </c>
      <c r="CF1479" s="56">
        <v>42342</v>
      </c>
      <c r="CG1479" s="56">
        <v>42419</v>
      </c>
      <c r="CH1479" s="56"/>
      <c r="CI1479" s="56"/>
      <c r="CJ1479">
        <v>0.16</v>
      </c>
      <c r="CK1479">
        <v>0</v>
      </c>
      <c r="CL1479">
        <v>0</v>
      </c>
      <c r="CM1479">
        <v>0</v>
      </c>
      <c r="CN1479">
        <v>0</v>
      </c>
      <c r="CO1479">
        <v>0.12</v>
      </c>
      <c r="CP1479">
        <v>0.84</v>
      </c>
      <c r="CQ1479" t="s">
        <v>1154</v>
      </c>
      <c r="CR1479" t="s">
        <v>1153</v>
      </c>
      <c r="CS1479" t="s">
        <v>1748</v>
      </c>
      <c r="CT1479" t="s">
        <v>1397</v>
      </c>
      <c r="CU1479" t="s">
        <v>1396</v>
      </c>
      <c r="CV1479" t="s">
        <v>5846</v>
      </c>
      <c r="CW1479" t="s">
        <v>1390</v>
      </c>
      <c r="CX1479" t="s">
        <v>853</v>
      </c>
      <c r="DC1479" t="s">
        <v>1387</v>
      </c>
      <c r="DE1479" t="s">
        <v>1392</v>
      </c>
    </row>
    <row r="1480" spans="1:109" x14ac:dyDescent="0.25">
      <c r="A1480" t="s">
        <v>1025</v>
      </c>
      <c r="B1480">
        <v>2</v>
      </c>
      <c r="C1480" s="56">
        <v>42419</v>
      </c>
      <c r="D1480" t="s">
        <v>1153</v>
      </c>
      <c r="E1480" t="s">
        <v>5847</v>
      </c>
      <c r="G1480" t="s">
        <v>5848</v>
      </c>
      <c r="H1480" t="s">
        <v>1144</v>
      </c>
      <c r="I1480" t="s">
        <v>1144</v>
      </c>
      <c r="J1480" t="s">
        <v>1144</v>
      </c>
      <c r="K1480" t="s">
        <v>1144</v>
      </c>
      <c r="L1480">
        <v>1.77</v>
      </c>
      <c r="M1480">
        <v>9.16</v>
      </c>
      <c r="N1480">
        <v>0</v>
      </c>
      <c r="O1480" s="56">
        <v>0</v>
      </c>
      <c r="P1480" s="56">
        <v>0</v>
      </c>
      <c r="Q1480">
        <v>1</v>
      </c>
      <c r="R1480">
        <v>1</v>
      </c>
      <c r="S1480">
        <v>11</v>
      </c>
      <c r="T1480">
        <v>8</v>
      </c>
      <c r="U1480">
        <v>3</v>
      </c>
      <c r="V1480">
        <v>1</v>
      </c>
      <c r="X1480" t="s">
        <v>7757</v>
      </c>
      <c r="AA1480">
        <v>0</v>
      </c>
      <c r="AB1480">
        <v>0</v>
      </c>
      <c r="AC1480">
        <v>0</v>
      </c>
      <c r="AD1480">
        <v>0</v>
      </c>
      <c r="AE1480">
        <v>0</v>
      </c>
      <c r="AF1480">
        <v>0</v>
      </c>
      <c r="AG1480">
        <v>0</v>
      </c>
      <c r="AJ1480" s="56"/>
      <c r="AK1480" s="56"/>
      <c r="AL1480" s="56"/>
      <c r="AP1480" t="s">
        <v>1155</v>
      </c>
      <c r="AR1480">
        <v>5</v>
      </c>
      <c r="AS1480" t="s">
        <v>1152</v>
      </c>
      <c r="AT1480">
        <v>1</v>
      </c>
      <c r="AV1480">
        <v>7</v>
      </c>
      <c r="AW1480">
        <v>5</v>
      </c>
      <c r="AX1480">
        <v>2</v>
      </c>
      <c r="AY1480" t="s">
        <v>1147</v>
      </c>
      <c r="AZ1480" t="s">
        <v>1147</v>
      </c>
      <c r="BA1480">
        <v>10</v>
      </c>
      <c r="BD1480">
        <v>1000000000</v>
      </c>
      <c r="BE1480">
        <v>12</v>
      </c>
      <c r="BF1480">
        <v>-0.71</v>
      </c>
      <c r="BG1480">
        <v>0</v>
      </c>
      <c r="BH1480">
        <v>0</v>
      </c>
      <c r="BI1480">
        <v>0</v>
      </c>
      <c r="BJ1480">
        <v>0</v>
      </c>
      <c r="BK1480">
        <v>0</v>
      </c>
      <c r="BL1480">
        <v>0</v>
      </c>
      <c r="BM1480">
        <v>12</v>
      </c>
      <c r="BN1480">
        <v>-0.71</v>
      </c>
      <c r="BO1480">
        <v>0</v>
      </c>
      <c r="BP1480">
        <v>0</v>
      </c>
      <c r="BR1480">
        <v>0</v>
      </c>
      <c r="BS1480">
        <v>2</v>
      </c>
      <c r="BX1480">
        <v>0</v>
      </c>
      <c r="BY1480">
        <v>8.85</v>
      </c>
      <c r="BZ1480">
        <v>0</v>
      </c>
      <c r="CA1480">
        <v>18.22</v>
      </c>
      <c r="CB1480">
        <v>0</v>
      </c>
      <c r="CC1480">
        <v>1</v>
      </c>
      <c r="CD1480" s="56">
        <v>42341</v>
      </c>
      <c r="CE1480" s="56">
        <v>42342</v>
      </c>
      <c r="CF1480" s="56">
        <v>42342</v>
      </c>
      <c r="CG1480" s="56">
        <v>42419</v>
      </c>
      <c r="CH1480" s="56"/>
      <c r="CI1480" s="56"/>
      <c r="CJ1480">
        <v>0.03</v>
      </c>
      <c r="CK1480">
        <v>0</v>
      </c>
      <c r="CL1480">
        <v>0</v>
      </c>
      <c r="CM1480">
        <v>0</v>
      </c>
      <c r="CN1480">
        <v>0</v>
      </c>
      <c r="CO1480">
        <v>0</v>
      </c>
      <c r="CP1480">
        <v>0.96</v>
      </c>
      <c r="CQ1480" t="s">
        <v>1154</v>
      </c>
      <c r="CR1480" t="s">
        <v>1153</v>
      </c>
      <c r="CS1480" t="s">
        <v>1748</v>
      </c>
      <c r="CT1480" t="s">
        <v>1397</v>
      </c>
      <c r="CU1480" t="s">
        <v>1396</v>
      </c>
      <c r="CV1480" t="s">
        <v>5849</v>
      </c>
      <c r="CW1480" t="s">
        <v>1390</v>
      </c>
      <c r="CX1480" t="s">
        <v>853</v>
      </c>
      <c r="DC1480" t="s">
        <v>1387</v>
      </c>
      <c r="DE1480" t="s">
        <v>1392</v>
      </c>
    </row>
    <row r="1481" spans="1:109" x14ac:dyDescent="0.25">
      <c r="A1481" t="s">
        <v>1025</v>
      </c>
      <c r="B1481">
        <v>2</v>
      </c>
      <c r="C1481" s="56">
        <v>42419</v>
      </c>
      <c r="D1481" t="s">
        <v>1153</v>
      </c>
      <c r="E1481" t="s">
        <v>5850</v>
      </c>
      <c r="G1481" t="s">
        <v>5851</v>
      </c>
      <c r="H1481" t="s">
        <v>1144</v>
      </c>
      <c r="I1481" t="s">
        <v>1144</v>
      </c>
      <c r="J1481" t="s">
        <v>1144</v>
      </c>
      <c r="K1481" t="s">
        <v>1144</v>
      </c>
      <c r="L1481">
        <v>3.08</v>
      </c>
      <c r="M1481">
        <v>8.1300000000000008</v>
      </c>
      <c r="N1481">
        <v>0</v>
      </c>
      <c r="O1481" s="56">
        <v>0</v>
      </c>
      <c r="P1481" s="56">
        <v>0</v>
      </c>
      <c r="Q1481">
        <v>1</v>
      </c>
      <c r="R1481">
        <v>1</v>
      </c>
      <c r="S1481">
        <v>11</v>
      </c>
      <c r="T1481">
        <v>8</v>
      </c>
      <c r="U1481">
        <v>3</v>
      </c>
      <c r="V1481">
        <v>1</v>
      </c>
      <c r="W1481" t="s">
        <v>1156</v>
      </c>
      <c r="X1481" t="s">
        <v>7760</v>
      </c>
      <c r="Y1481">
        <v>21</v>
      </c>
      <c r="AA1481">
        <v>0</v>
      </c>
      <c r="AB1481">
        <v>0</v>
      </c>
      <c r="AC1481">
        <v>0</v>
      </c>
      <c r="AD1481">
        <v>0</v>
      </c>
      <c r="AE1481">
        <v>0</v>
      </c>
      <c r="AF1481">
        <v>0</v>
      </c>
      <c r="AG1481">
        <v>0</v>
      </c>
      <c r="AJ1481" s="56"/>
      <c r="AK1481" s="56"/>
      <c r="AL1481" s="56"/>
      <c r="AP1481" t="s">
        <v>1155</v>
      </c>
      <c r="AR1481">
        <v>5</v>
      </c>
      <c r="AS1481" t="s">
        <v>1152</v>
      </c>
      <c r="AT1481">
        <v>1</v>
      </c>
      <c r="AV1481">
        <v>27</v>
      </c>
      <c r="AW1481">
        <v>18</v>
      </c>
      <c r="AX1481">
        <v>9</v>
      </c>
      <c r="AY1481" t="s">
        <v>1145</v>
      </c>
      <c r="AZ1481" t="s">
        <v>1148</v>
      </c>
      <c r="BA1481">
        <v>20</v>
      </c>
      <c r="BD1481">
        <v>1000000000</v>
      </c>
      <c r="BE1481">
        <v>15</v>
      </c>
      <c r="BF1481">
        <v>0.44</v>
      </c>
      <c r="BG1481">
        <v>0</v>
      </c>
      <c r="BH1481">
        <v>0</v>
      </c>
      <c r="BI1481">
        <v>0</v>
      </c>
      <c r="BJ1481">
        <v>0</v>
      </c>
      <c r="BK1481">
        <v>0</v>
      </c>
      <c r="BL1481">
        <v>10</v>
      </c>
      <c r="BM1481">
        <v>25</v>
      </c>
      <c r="BN1481">
        <v>7.0000000000000007E-2</v>
      </c>
      <c r="BO1481">
        <v>0</v>
      </c>
      <c r="BP1481">
        <v>0</v>
      </c>
      <c r="BR1481">
        <v>0</v>
      </c>
      <c r="BS1481">
        <v>7</v>
      </c>
      <c r="BT1481">
        <v>10</v>
      </c>
      <c r="BX1481">
        <v>0</v>
      </c>
      <c r="BY1481">
        <v>0</v>
      </c>
      <c r="BZ1481">
        <v>0</v>
      </c>
      <c r="CA1481">
        <v>7.15</v>
      </c>
      <c r="CB1481">
        <v>0</v>
      </c>
      <c r="CC1481">
        <v>1</v>
      </c>
      <c r="CD1481" s="56">
        <v>42271</v>
      </c>
      <c r="CE1481" s="56">
        <v>42342</v>
      </c>
      <c r="CF1481" s="56">
        <v>42342</v>
      </c>
      <c r="CG1481" s="56">
        <v>42419</v>
      </c>
      <c r="CH1481" s="56"/>
      <c r="CI1481" s="56"/>
      <c r="CJ1481">
        <v>0.15</v>
      </c>
      <c r="CK1481">
        <v>0</v>
      </c>
      <c r="CL1481">
        <v>0</v>
      </c>
      <c r="CM1481">
        <v>0</v>
      </c>
      <c r="CN1481">
        <v>0.9</v>
      </c>
      <c r="CO1481">
        <v>0.06</v>
      </c>
      <c r="CP1481">
        <v>0</v>
      </c>
      <c r="CQ1481" t="s">
        <v>1154</v>
      </c>
      <c r="CR1481" t="s">
        <v>1153</v>
      </c>
      <c r="CS1481" t="s">
        <v>1748</v>
      </c>
      <c r="CT1481" t="s">
        <v>1397</v>
      </c>
      <c r="CU1481" t="s">
        <v>1396</v>
      </c>
      <c r="CV1481" t="s">
        <v>5852</v>
      </c>
      <c r="CW1481" t="s">
        <v>1390</v>
      </c>
      <c r="CX1481" t="s">
        <v>853</v>
      </c>
      <c r="DC1481" t="s">
        <v>1387</v>
      </c>
      <c r="DE1481" t="s">
        <v>1392</v>
      </c>
    </row>
    <row r="1482" spans="1:109" x14ac:dyDescent="0.25">
      <c r="A1482" t="s">
        <v>1025</v>
      </c>
      <c r="B1482">
        <v>2</v>
      </c>
      <c r="C1482" s="56">
        <v>42419</v>
      </c>
      <c r="D1482" t="s">
        <v>1153</v>
      </c>
      <c r="E1482" t="s">
        <v>5853</v>
      </c>
      <c r="G1482" t="s">
        <v>5854</v>
      </c>
      <c r="H1482" t="s">
        <v>1144</v>
      </c>
      <c r="I1482" t="s">
        <v>1144</v>
      </c>
      <c r="J1482" t="s">
        <v>1144</v>
      </c>
      <c r="K1482" t="s">
        <v>1144</v>
      </c>
      <c r="L1482">
        <v>0.6</v>
      </c>
      <c r="M1482">
        <v>2.63</v>
      </c>
      <c r="N1482">
        <v>0</v>
      </c>
      <c r="O1482" s="56">
        <v>0</v>
      </c>
      <c r="P1482" s="56">
        <v>0</v>
      </c>
      <c r="Q1482">
        <v>1</v>
      </c>
      <c r="R1482">
        <v>1</v>
      </c>
      <c r="S1482">
        <v>11</v>
      </c>
      <c r="T1482">
        <v>8</v>
      </c>
      <c r="U1482">
        <v>3</v>
      </c>
      <c r="V1482">
        <v>1</v>
      </c>
      <c r="W1482" t="s">
        <v>1156</v>
      </c>
      <c r="X1482" t="s">
        <v>7659</v>
      </c>
      <c r="Y1482">
        <v>11</v>
      </c>
      <c r="AA1482">
        <v>0</v>
      </c>
      <c r="AB1482">
        <v>0</v>
      </c>
      <c r="AC1482">
        <v>0</v>
      </c>
      <c r="AD1482">
        <v>0</v>
      </c>
      <c r="AE1482">
        <v>0</v>
      </c>
      <c r="AF1482">
        <v>0</v>
      </c>
      <c r="AG1482">
        <v>0</v>
      </c>
      <c r="AJ1482" s="56"/>
      <c r="AK1482" s="56"/>
      <c r="AL1482" s="56"/>
      <c r="AP1482" t="s">
        <v>1155</v>
      </c>
      <c r="AR1482">
        <v>2</v>
      </c>
      <c r="AS1482" t="s">
        <v>1152</v>
      </c>
      <c r="AT1482">
        <v>1</v>
      </c>
      <c r="AV1482">
        <v>8</v>
      </c>
      <c r="AW1482">
        <v>5</v>
      </c>
      <c r="AX1482">
        <v>3</v>
      </c>
      <c r="AY1482" t="s">
        <v>1145</v>
      </c>
      <c r="AZ1482" t="s">
        <v>1147</v>
      </c>
      <c r="BA1482">
        <v>6</v>
      </c>
      <c r="BD1482">
        <v>1000000000</v>
      </c>
      <c r="BE1482">
        <v>5</v>
      </c>
      <c r="BF1482">
        <v>0.38</v>
      </c>
      <c r="BG1482">
        <v>6</v>
      </c>
      <c r="BH1482">
        <v>0</v>
      </c>
      <c r="BI1482">
        <v>0</v>
      </c>
      <c r="BJ1482">
        <v>0</v>
      </c>
      <c r="BK1482">
        <v>0</v>
      </c>
      <c r="BL1482">
        <v>0</v>
      </c>
      <c r="BM1482">
        <v>11</v>
      </c>
      <c r="BN1482">
        <v>-0.38</v>
      </c>
      <c r="BO1482">
        <v>0</v>
      </c>
      <c r="BP1482">
        <v>0</v>
      </c>
      <c r="BR1482">
        <v>0</v>
      </c>
      <c r="BS1482">
        <v>2</v>
      </c>
      <c r="BX1482">
        <v>0</v>
      </c>
      <c r="BY1482">
        <v>0</v>
      </c>
      <c r="BZ1482">
        <v>0</v>
      </c>
      <c r="CA1482">
        <v>14.76</v>
      </c>
      <c r="CB1482">
        <v>0</v>
      </c>
      <c r="CC1482">
        <v>1</v>
      </c>
      <c r="CD1482" s="56">
        <v>42342</v>
      </c>
      <c r="CE1482" s="56">
        <v>42342</v>
      </c>
      <c r="CF1482" s="56">
        <v>42342</v>
      </c>
      <c r="CG1482" s="56">
        <v>42419</v>
      </c>
      <c r="CH1482" s="56"/>
      <c r="CI1482" s="56"/>
      <c r="CJ1482">
        <v>0.51</v>
      </c>
      <c r="CK1482">
        <v>42</v>
      </c>
      <c r="CL1482">
        <v>0</v>
      </c>
      <c r="CM1482">
        <v>0.55000000000000004</v>
      </c>
      <c r="CN1482">
        <v>0.18</v>
      </c>
      <c r="CO1482">
        <v>0.23</v>
      </c>
      <c r="CP1482">
        <v>0</v>
      </c>
      <c r="CQ1482" t="s">
        <v>1154</v>
      </c>
      <c r="CR1482" t="s">
        <v>1153</v>
      </c>
      <c r="CS1482" t="s">
        <v>1748</v>
      </c>
      <c r="CT1482" t="s">
        <v>1397</v>
      </c>
      <c r="CU1482" t="s">
        <v>1396</v>
      </c>
      <c r="CV1482" t="s">
        <v>5855</v>
      </c>
      <c r="CW1482" t="s">
        <v>1390</v>
      </c>
      <c r="CX1482" t="s">
        <v>853</v>
      </c>
      <c r="DC1482" t="s">
        <v>1387</v>
      </c>
      <c r="DE1482" t="s">
        <v>1392</v>
      </c>
    </row>
    <row r="1483" spans="1:109" x14ac:dyDescent="0.25">
      <c r="A1483" t="s">
        <v>1025</v>
      </c>
      <c r="B1483">
        <v>2</v>
      </c>
      <c r="C1483" s="56">
        <v>42419</v>
      </c>
      <c r="D1483" t="s">
        <v>1153</v>
      </c>
      <c r="E1483" t="s">
        <v>5856</v>
      </c>
      <c r="G1483" t="s">
        <v>5857</v>
      </c>
      <c r="H1483" t="s">
        <v>1144</v>
      </c>
      <c r="I1483" t="s">
        <v>1144</v>
      </c>
      <c r="J1483" t="s">
        <v>1144</v>
      </c>
      <c r="K1483" t="s">
        <v>1144</v>
      </c>
      <c r="L1483">
        <v>0.66</v>
      </c>
      <c r="M1483">
        <v>2.11</v>
      </c>
      <c r="N1483">
        <v>0</v>
      </c>
      <c r="O1483" s="56">
        <v>0</v>
      </c>
      <c r="P1483" s="56">
        <v>0</v>
      </c>
      <c r="Q1483">
        <v>1</v>
      </c>
      <c r="R1483">
        <v>1</v>
      </c>
      <c r="S1483">
        <v>11</v>
      </c>
      <c r="T1483">
        <v>8</v>
      </c>
      <c r="U1483">
        <v>3</v>
      </c>
      <c r="V1483">
        <v>1</v>
      </c>
      <c r="X1483" t="s">
        <v>7757</v>
      </c>
      <c r="AA1483">
        <v>0</v>
      </c>
      <c r="AB1483">
        <v>0</v>
      </c>
      <c r="AC1483">
        <v>0</v>
      </c>
      <c r="AD1483">
        <v>0</v>
      </c>
      <c r="AE1483">
        <v>0</v>
      </c>
      <c r="AF1483">
        <v>0</v>
      </c>
      <c r="AG1483">
        <v>0</v>
      </c>
      <c r="AJ1483" s="56"/>
      <c r="AK1483" s="56"/>
      <c r="AL1483" s="56"/>
      <c r="AP1483" t="s">
        <v>1155</v>
      </c>
      <c r="AR1483">
        <v>2</v>
      </c>
      <c r="AS1483" t="s">
        <v>1152</v>
      </c>
      <c r="AT1483">
        <v>1</v>
      </c>
      <c r="AV1483">
        <v>3</v>
      </c>
      <c r="AW1483">
        <v>2</v>
      </c>
      <c r="AX1483">
        <v>1</v>
      </c>
      <c r="AY1483" t="s">
        <v>1147</v>
      </c>
      <c r="AZ1483" t="s">
        <v>1147</v>
      </c>
      <c r="BA1483">
        <v>5</v>
      </c>
      <c r="BD1483">
        <v>1000000000</v>
      </c>
      <c r="BE1483">
        <v>5</v>
      </c>
      <c r="BF1483">
        <v>-0.67</v>
      </c>
      <c r="BG1483">
        <v>0</v>
      </c>
      <c r="BH1483">
        <v>0</v>
      </c>
      <c r="BI1483">
        <v>0</v>
      </c>
      <c r="BJ1483">
        <v>0</v>
      </c>
      <c r="BK1483">
        <v>0</v>
      </c>
      <c r="BL1483">
        <v>0</v>
      </c>
      <c r="BM1483">
        <v>5</v>
      </c>
      <c r="BN1483">
        <v>-0.67</v>
      </c>
      <c r="BO1483">
        <v>0</v>
      </c>
      <c r="BP1483">
        <v>0</v>
      </c>
      <c r="BR1483">
        <v>0</v>
      </c>
      <c r="BS1483">
        <v>1</v>
      </c>
      <c r="BX1483">
        <v>0</v>
      </c>
      <c r="BY1483">
        <v>1.32</v>
      </c>
      <c r="BZ1483">
        <v>0</v>
      </c>
      <c r="CA1483">
        <v>9.59</v>
      </c>
      <c r="CB1483">
        <v>0</v>
      </c>
      <c r="CC1483">
        <v>1</v>
      </c>
      <c r="CD1483" s="56">
        <v>42341</v>
      </c>
      <c r="CE1483" s="56">
        <v>42342</v>
      </c>
      <c r="CF1483" s="56">
        <v>42342</v>
      </c>
      <c r="CG1483" s="56">
        <v>42419</v>
      </c>
      <c r="CH1483" s="56"/>
      <c r="CI1483" s="56"/>
      <c r="CJ1483">
        <v>0</v>
      </c>
      <c r="CK1483">
        <v>0</v>
      </c>
      <c r="CL1483">
        <v>0</v>
      </c>
      <c r="CM1483">
        <v>0</v>
      </c>
      <c r="CN1483">
        <v>0</v>
      </c>
      <c r="CO1483">
        <v>0</v>
      </c>
      <c r="CP1483">
        <v>0.96</v>
      </c>
      <c r="CQ1483" t="s">
        <v>1154</v>
      </c>
      <c r="CR1483" t="s">
        <v>1153</v>
      </c>
      <c r="CS1483" t="s">
        <v>1748</v>
      </c>
      <c r="CT1483" t="s">
        <v>1397</v>
      </c>
      <c r="CU1483" t="s">
        <v>1396</v>
      </c>
      <c r="CV1483" t="s">
        <v>5858</v>
      </c>
      <c r="CW1483" t="s">
        <v>1727</v>
      </c>
      <c r="CX1483" t="s">
        <v>853</v>
      </c>
      <c r="DC1483" t="s">
        <v>1387</v>
      </c>
      <c r="DE1483" t="s">
        <v>1392</v>
      </c>
    </row>
    <row r="1484" spans="1:109" x14ac:dyDescent="0.25">
      <c r="A1484" t="s">
        <v>1025</v>
      </c>
      <c r="B1484">
        <v>2</v>
      </c>
      <c r="C1484" s="56">
        <v>42419</v>
      </c>
      <c r="D1484" t="s">
        <v>1153</v>
      </c>
      <c r="E1484" t="s">
        <v>5859</v>
      </c>
      <c r="G1484" t="s">
        <v>5860</v>
      </c>
      <c r="H1484" t="s">
        <v>1144</v>
      </c>
      <c r="I1484" t="s">
        <v>1144</v>
      </c>
      <c r="J1484" t="s">
        <v>1144</v>
      </c>
      <c r="K1484" t="s">
        <v>1144</v>
      </c>
      <c r="L1484">
        <v>1.41</v>
      </c>
      <c r="M1484">
        <v>3.5</v>
      </c>
      <c r="N1484">
        <v>0</v>
      </c>
      <c r="O1484" s="56">
        <v>0</v>
      </c>
      <c r="P1484" s="56">
        <v>0</v>
      </c>
      <c r="Q1484">
        <v>1</v>
      </c>
      <c r="R1484">
        <v>1</v>
      </c>
      <c r="S1484">
        <v>11</v>
      </c>
      <c r="T1484">
        <v>8</v>
      </c>
      <c r="U1484">
        <v>3</v>
      </c>
      <c r="V1484">
        <v>1</v>
      </c>
      <c r="X1484" t="s">
        <v>7755</v>
      </c>
      <c r="AA1484">
        <v>0</v>
      </c>
      <c r="AB1484">
        <v>0</v>
      </c>
      <c r="AC1484">
        <v>0</v>
      </c>
      <c r="AD1484">
        <v>0</v>
      </c>
      <c r="AE1484">
        <v>0</v>
      </c>
      <c r="AF1484">
        <v>0</v>
      </c>
      <c r="AG1484">
        <v>0</v>
      </c>
      <c r="AJ1484" s="56"/>
      <c r="AK1484" s="56"/>
      <c r="AL1484" s="56"/>
      <c r="AP1484" t="s">
        <v>1155</v>
      </c>
      <c r="AR1484">
        <v>2</v>
      </c>
      <c r="AS1484" t="s">
        <v>1152</v>
      </c>
      <c r="AT1484">
        <v>1</v>
      </c>
      <c r="AV1484">
        <v>7</v>
      </c>
      <c r="AW1484">
        <v>5</v>
      </c>
      <c r="AX1484">
        <v>2</v>
      </c>
      <c r="AY1484" t="s">
        <v>1147</v>
      </c>
      <c r="AZ1484" t="s">
        <v>1147</v>
      </c>
      <c r="BA1484">
        <v>7</v>
      </c>
      <c r="BD1484">
        <v>1000000000</v>
      </c>
      <c r="BE1484">
        <v>10</v>
      </c>
      <c r="BF1484">
        <v>-0.43</v>
      </c>
      <c r="BG1484">
        <v>0</v>
      </c>
      <c r="BH1484">
        <v>0</v>
      </c>
      <c r="BI1484">
        <v>0</v>
      </c>
      <c r="BJ1484">
        <v>0</v>
      </c>
      <c r="BK1484">
        <v>0</v>
      </c>
      <c r="BL1484">
        <v>0</v>
      </c>
      <c r="BM1484">
        <v>10</v>
      </c>
      <c r="BN1484">
        <v>-0.43</v>
      </c>
      <c r="BO1484">
        <v>0</v>
      </c>
      <c r="BP1484">
        <v>0</v>
      </c>
      <c r="BR1484">
        <v>0</v>
      </c>
      <c r="BS1484">
        <v>2</v>
      </c>
      <c r="BX1484">
        <v>0</v>
      </c>
      <c r="BY1484">
        <v>4.2300000000000004</v>
      </c>
      <c r="BZ1484">
        <v>0</v>
      </c>
      <c r="CA1484">
        <v>6.47</v>
      </c>
      <c r="CB1484">
        <v>0</v>
      </c>
      <c r="CC1484">
        <v>1</v>
      </c>
      <c r="CD1484" s="56">
        <v>42095</v>
      </c>
      <c r="CE1484" s="56">
        <v>42342</v>
      </c>
      <c r="CF1484" s="56">
        <v>42342</v>
      </c>
      <c r="CG1484" s="56">
        <v>42419</v>
      </c>
      <c r="CH1484" s="56"/>
      <c r="CI1484" s="56"/>
      <c r="CJ1484">
        <v>0</v>
      </c>
      <c r="CK1484">
        <v>0</v>
      </c>
      <c r="CL1484">
        <v>0</v>
      </c>
      <c r="CM1484">
        <v>0</v>
      </c>
      <c r="CN1484">
        <v>0</v>
      </c>
      <c r="CO1484">
        <v>0</v>
      </c>
      <c r="CP1484">
        <v>0.96</v>
      </c>
      <c r="CQ1484" t="s">
        <v>1154</v>
      </c>
      <c r="CR1484" t="s">
        <v>1153</v>
      </c>
      <c r="CS1484" t="s">
        <v>1748</v>
      </c>
      <c r="CT1484" t="s">
        <v>1397</v>
      </c>
      <c r="CU1484" t="s">
        <v>1396</v>
      </c>
      <c r="CV1484" t="s">
        <v>5861</v>
      </c>
      <c r="CW1484" t="s">
        <v>1727</v>
      </c>
      <c r="CX1484" t="s">
        <v>853</v>
      </c>
      <c r="DC1484" t="s">
        <v>1387</v>
      </c>
      <c r="DE1484" t="s">
        <v>1392</v>
      </c>
    </row>
    <row r="1485" spans="1:109" x14ac:dyDescent="0.25">
      <c r="A1485" t="s">
        <v>1025</v>
      </c>
      <c r="B1485">
        <v>2</v>
      </c>
      <c r="C1485" s="56">
        <v>42419</v>
      </c>
      <c r="D1485" t="s">
        <v>1153</v>
      </c>
      <c r="E1485" t="s">
        <v>5862</v>
      </c>
      <c r="G1485" t="s">
        <v>5863</v>
      </c>
      <c r="H1485" t="s">
        <v>1144</v>
      </c>
      <c r="I1485" t="s">
        <v>1144</v>
      </c>
      <c r="J1485" t="s">
        <v>1144</v>
      </c>
      <c r="K1485" t="s">
        <v>1144</v>
      </c>
      <c r="L1485">
        <v>5.63</v>
      </c>
      <c r="M1485">
        <v>16.260000000000002</v>
      </c>
      <c r="N1485">
        <v>0</v>
      </c>
      <c r="O1485" s="56">
        <v>0</v>
      </c>
      <c r="P1485" s="56">
        <v>0</v>
      </c>
      <c r="Q1485">
        <v>1</v>
      </c>
      <c r="R1485">
        <v>1</v>
      </c>
      <c r="S1485">
        <v>11</v>
      </c>
      <c r="T1485">
        <v>8</v>
      </c>
      <c r="U1485">
        <v>3</v>
      </c>
      <c r="V1485">
        <v>1</v>
      </c>
      <c r="X1485" t="s">
        <v>7757</v>
      </c>
      <c r="AA1485">
        <v>0</v>
      </c>
      <c r="AB1485">
        <v>0</v>
      </c>
      <c r="AC1485">
        <v>0</v>
      </c>
      <c r="AD1485">
        <v>0</v>
      </c>
      <c r="AE1485">
        <v>0</v>
      </c>
      <c r="AF1485">
        <v>0</v>
      </c>
      <c r="AG1485">
        <v>0</v>
      </c>
      <c r="AJ1485" s="56"/>
      <c r="AK1485" s="56"/>
      <c r="AL1485" s="56"/>
      <c r="AP1485" t="s">
        <v>1155</v>
      </c>
      <c r="AR1485">
        <v>2</v>
      </c>
      <c r="AS1485" t="s">
        <v>1152</v>
      </c>
      <c r="AT1485">
        <v>1</v>
      </c>
      <c r="AV1485">
        <v>3</v>
      </c>
      <c r="AW1485">
        <v>2</v>
      </c>
      <c r="AX1485">
        <v>1</v>
      </c>
      <c r="AY1485" t="s">
        <v>1147</v>
      </c>
      <c r="AZ1485" t="s">
        <v>1147</v>
      </c>
      <c r="BA1485">
        <v>5</v>
      </c>
      <c r="BD1485">
        <v>1000000000</v>
      </c>
      <c r="BE1485">
        <v>5</v>
      </c>
      <c r="BF1485">
        <v>-0.67</v>
      </c>
      <c r="BG1485">
        <v>0</v>
      </c>
      <c r="BH1485">
        <v>0</v>
      </c>
      <c r="BI1485">
        <v>0</v>
      </c>
      <c r="BJ1485">
        <v>0</v>
      </c>
      <c r="BK1485">
        <v>0</v>
      </c>
      <c r="BL1485">
        <v>0</v>
      </c>
      <c r="BM1485">
        <v>5</v>
      </c>
      <c r="BN1485">
        <v>-0.67</v>
      </c>
      <c r="BO1485">
        <v>0</v>
      </c>
      <c r="BP1485">
        <v>0</v>
      </c>
      <c r="BR1485">
        <v>0</v>
      </c>
      <c r="BS1485">
        <v>1</v>
      </c>
      <c r="BX1485">
        <v>0</v>
      </c>
      <c r="BY1485">
        <v>11.26</v>
      </c>
      <c r="BZ1485">
        <v>0</v>
      </c>
      <c r="CA1485">
        <v>8.24</v>
      </c>
      <c r="CB1485">
        <v>0</v>
      </c>
      <c r="CC1485">
        <v>1</v>
      </c>
      <c r="CD1485" s="56">
        <v>42341</v>
      </c>
      <c r="CE1485" s="56">
        <v>42342</v>
      </c>
      <c r="CF1485" s="56">
        <v>42342</v>
      </c>
      <c r="CG1485" s="56">
        <v>42419</v>
      </c>
      <c r="CH1485" s="56"/>
      <c r="CI1485" s="56"/>
      <c r="CJ1485">
        <v>0</v>
      </c>
      <c r="CK1485">
        <v>0</v>
      </c>
      <c r="CL1485">
        <v>0</v>
      </c>
      <c r="CM1485">
        <v>0</v>
      </c>
      <c r="CN1485">
        <v>0</v>
      </c>
      <c r="CO1485">
        <v>0</v>
      </c>
      <c r="CP1485">
        <v>0.96</v>
      </c>
      <c r="CQ1485" t="s">
        <v>1154</v>
      </c>
      <c r="CR1485" t="s">
        <v>1153</v>
      </c>
      <c r="CS1485" t="s">
        <v>1748</v>
      </c>
      <c r="CT1485" t="s">
        <v>1397</v>
      </c>
      <c r="CU1485" t="s">
        <v>1396</v>
      </c>
      <c r="CV1485" t="s">
        <v>5864</v>
      </c>
      <c r="CW1485" t="s">
        <v>1390</v>
      </c>
      <c r="CX1485" t="s">
        <v>853</v>
      </c>
      <c r="DC1485" t="s">
        <v>1387</v>
      </c>
      <c r="DE1485" t="s">
        <v>1392</v>
      </c>
    </row>
    <row r="1486" spans="1:109" x14ac:dyDescent="0.25">
      <c r="A1486" t="s">
        <v>1025</v>
      </c>
      <c r="B1486">
        <v>2</v>
      </c>
      <c r="C1486" s="56">
        <v>42419</v>
      </c>
      <c r="D1486" t="s">
        <v>1153</v>
      </c>
      <c r="E1486" t="s">
        <v>5865</v>
      </c>
      <c r="G1486" t="s">
        <v>5866</v>
      </c>
      <c r="H1486" t="s">
        <v>1144</v>
      </c>
      <c r="I1486" t="s">
        <v>1144</v>
      </c>
      <c r="J1486" t="s">
        <v>1144</v>
      </c>
      <c r="K1486" t="s">
        <v>1144</v>
      </c>
      <c r="L1486">
        <v>1.23</v>
      </c>
      <c r="M1486">
        <v>3.24</v>
      </c>
      <c r="N1486">
        <v>0</v>
      </c>
      <c r="O1486" s="56">
        <v>0</v>
      </c>
      <c r="P1486" s="56">
        <v>0</v>
      </c>
      <c r="Q1486">
        <v>1</v>
      </c>
      <c r="R1486">
        <v>1</v>
      </c>
      <c r="S1486">
        <v>11</v>
      </c>
      <c r="T1486">
        <v>8</v>
      </c>
      <c r="U1486">
        <v>3</v>
      </c>
      <c r="V1486">
        <v>1</v>
      </c>
      <c r="X1486" t="s">
        <v>7757</v>
      </c>
      <c r="AA1486">
        <v>0</v>
      </c>
      <c r="AB1486">
        <v>0</v>
      </c>
      <c r="AC1486">
        <v>0</v>
      </c>
      <c r="AD1486">
        <v>0</v>
      </c>
      <c r="AE1486">
        <v>0</v>
      </c>
      <c r="AF1486">
        <v>0</v>
      </c>
      <c r="AG1486">
        <v>0</v>
      </c>
      <c r="AJ1486" s="56"/>
      <c r="AK1486" s="56"/>
      <c r="AL1486" s="56"/>
      <c r="AP1486" t="s">
        <v>1155</v>
      </c>
      <c r="AR1486">
        <v>2</v>
      </c>
      <c r="AS1486" t="s">
        <v>1152</v>
      </c>
      <c r="AT1486">
        <v>1</v>
      </c>
      <c r="AV1486">
        <v>3</v>
      </c>
      <c r="AW1486">
        <v>2</v>
      </c>
      <c r="AX1486">
        <v>1</v>
      </c>
      <c r="AY1486" t="s">
        <v>1147</v>
      </c>
      <c r="AZ1486" t="s">
        <v>1147</v>
      </c>
      <c r="BA1486">
        <v>5</v>
      </c>
      <c r="BD1486">
        <v>1000000000</v>
      </c>
      <c r="BE1486">
        <v>7</v>
      </c>
      <c r="BF1486">
        <v>-1.33</v>
      </c>
      <c r="BG1486">
        <v>0</v>
      </c>
      <c r="BH1486">
        <v>0</v>
      </c>
      <c r="BI1486">
        <v>0</v>
      </c>
      <c r="BJ1486">
        <v>0</v>
      </c>
      <c r="BK1486">
        <v>0</v>
      </c>
      <c r="BL1486">
        <v>0</v>
      </c>
      <c r="BM1486">
        <v>7</v>
      </c>
      <c r="BN1486">
        <v>-1.33</v>
      </c>
      <c r="BO1486">
        <v>0</v>
      </c>
      <c r="BP1486">
        <v>0</v>
      </c>
      <c r="BR1486">
        <v>0</v>
      </c>
      <c r="BS1486">
        <v>1</v>
      </c>
      <c r="BX1486">
        <v>0</v>
      </c>
      <c r="BY1486">
        <v>4.92</v>
      </c>
      <c r="BZ1486">
        <v>0</v>
      </c>
      <c r="CA1486">
        <v>7.13</v>
      </c>
      <c r="CB1486">
        <v>0</v>
      </c>
      <c r="CC1486">
        <v>1</v>
      </c>
      <c r="CD1486" s="56">
        <v>42341</v>
      </c>
      <c r="CE1486" s="56">
        <v>42342</v>
      </c>
      <c r="CF1486" s="56">
        <v>42342</v>
      </c>
      <c r="CG1486" s="56">
        <v>42419</v>
      </c>
      <c r="CH1486" s="56"/>
      <c r="CI1486" s="56"/>
      <c r="CJ1486">
        <v>0.12</v>
      </c>
      <c r="CK1486">
        <v>0</v>
      </c>
      <c r="CL1486">
        <v>0</v>
      </c>
      <c r="CM1486">
        <v>0</v>
      </c>
      <c r="CN1486">
        <v>0</v>
      </c>
      <c r="CO1486">
        <v>0</v>
      </c>
      <c r="CP1486">
        <v>0.96</v>
      </c>
      <c r="CQ1486" t="s">
        <v>1154</v>
      </c>
      <c r="CR1486" t="s">
        <v>1153</v>
      </c>
      <c r="CS1486" t="s">
        <v>1748</v>
      </c>
      <c r="CT1486" t="s">
        <v>1397</v>
      </c>
      <c r="CU1486" t="s">
        <v>1396</v>
      </c>
      <c r="CV1486" t="s">
        <v>5867</v>
      </c>
      <c r="CW1486" t="s">
        <v>1727</v>
      </c>
      <c r="CX1486" t="s">
        <v>853</v>
      </c>
      <c r="DC1486" t="s">
        <v>1387</v>
      </c>
      <c r="DE1486" t="s">
        <v>1392</v>
      </c>
    </row>
    <row r="1487" spans="1:109" x14ac:dyDescent="0.25">
      <c r="A1487" t="s">
        <v>1025</v>
      </c>
      <c r="B1487">
        <v>2</v>
      </c>
      <c r="C1487" s="56">
        <v>42419</v>
      </c>
      <c r="D1487" t="s">
        <v>1153</v>
      </c>
      <c r="E1487" t="s">
        <v>5868</v>
      </c>
      <c r="G1487" t="s">
        <v>5869</v>
      </c>
      <c r="H1487" t="s">
        <v>1144</v>
      </c>
      <c r="I1487" t="s">
        <v>1144</v>
      </c>
      <c r="J1487" t="s">
        <v>1144</v>
      </c>
      <c r="K1487" t="s">
        <v>1144</v>
      </c>
      <c r="L1487">
        <v>5.72</v>
      </c>
      <c r="M1487">
        <v>16.8</v>
      </c>
      <c r="N1487">
        <v>0</v>
      </c>
      <c r="O1487" s="56">
        <v>0</v>
      </c>
      <c r="P1487" s="56">
        <v>0</v>
      </c>
      <c r="Q1487">
        <v>1</v>
      </c>
      <c r="R1487">
        <v>1</v>
      </c>
      <c r="S1487">
        <v>11</v>
      </c>
      <c r="T1487">
        <v>8</v>
      </c>
      <c r="U1487">
        <v>3</v>
      </c>
      <c r="V1487">
        <v>1</v>
      </c>
      <c r="W1487" t="s">
        <v>1156</v>
      </c>
      <c r="X1487" t="s">
        <v>7659</v>
      </c>
      <c r="Y1487">
        <v>11</v>
      </c>
      <c r="AA1487">
        <v>0</v>
      </c>
      <c r="AB1487">
        <v>0</v>
      </c>
      <c r="AC1487">
        <v>0</v>
      </c>
      <c r="AD1487">
        <v>0</v>
      </c>
      <c r="AE1487">
        <v>0</v>
      </c>
      <c r="AF1487">
        <v>45</v>
      </c>
      <c r="AG1487">
        <v>0</v>
      </c>
      <c r="AJ1487" s="56"/>
      <c r="AK1487" s="56"/>
      <c r="AL1487" s="56"/>
      <c r="AP1487" t="s">
        <v>1155</v>
      </c>
      <c r="AR1487">
        <v>2</v>
      </c>
      <c r="AS1487" t="s">
        <v>1152</v>
      </c>
      <c r="AT1487">
        <v>1</v>
      </c>
      <c r="AV1487">
        <v>8</v>
      </c>
      <c r="AW1487">
        <v>5</v>
      </c>
      <c r="AX1487">
        <v>3</v>
      </c>
      <c r="AY1487" t="s">
        <v>1148</v>
      </c>
      <c r="AZ1487" t="s">
        <v>1148</v>
      </c>
      <c r="BA1487">
        <v>6</v>
      </c>
      <c r="BD1487">
        <v>1000000000</v>
      </c>
      <c r="BE1487">
        <v>6</v>
      </c>
      <c r="BF1487">
        <v>0.25</v>
      </c>
      <c r="BG1487">
        <v>2</v>
      </c>
      <c r="BH1487">
        <v>0</v>
      </c>
      <c r="BI1487">
        <v>0</v>
      </c>
      <c r="BJ1487">
        <v>0</v>
      </c>
      <c r="BK1487">
        <v>0</v>
      </c>
      <c r="BL1487">
        <v>0</v>
      </c>
      <c r="BM1487">
        <v>8</v>
      </c>
      <c r="BN1487">
        <v>0</v>
      </c>
      <c r="BO1487">
        <v>0</v>
      </c>
      <c r="BP1487">
        <v>0</v>
      </c>
      <c r="BR1487">
        <v>0</v>
      </c>
      <c r="BS1487">
        <v>2</v>
      </c>
      <c r="BX1487">
        <v>0</v>
      </c>
      <c r="BY1487">
        <v>0</v>
      </c>
      <c r="BZ1487">
        <v>0</v>
      </c>
      <c r="CA1487">
        <v>8.4499999999999993</v>
      </c>
      <c r="CB1487">
        <v>0</v>
      </c>
      <c r="CC1487">
        <v>1</v>
      </c>
      <c r="CD1487" s="56">
        <v>42342</v>
      </c>
      <c r="CE1487" s="56">
        <v>42342</v>
      </c>
      <c r="CF1487" s="56">
        <v>42342</v>
      </c>
      <c r="CG1487" s="56">
        <v>42419</v>
      </c>
      <c r="CH1487" s="56"/>
      <c r="CI1487" s="56"/>
      <c r="CJ1487">
        <v>0.37</v>
      </c>
      <c r="CK1487">
        <v>27</v>
      </c>
      <c r="CL1487">
        <v>0.12</v>
      </c>
      <c r="CM1487">
        <v>0</v>
      </c>
      <c r="CN1487">
        <v>0</v>
      </c>
      <c r="CO1487">
        <v>0.84</v>
      </c>
      <c r="CP1487">
        <v>0</v>
      </c>
      <c r="CQ1487" t="s">
        <v>1154</v>
      </c>
      <c r="CR1487" t="s">
        <v>1153</v>
      </c>
      <c r="CS1487" t="s">
        <v>1748</v>
      </c>
      <c r="CT1487" t="s">
        <v>1397</v>
      </c>
      <c r="CU1487" t="s">
        <v>1396</v>
      </c>
      <c r="CV1487" t="s">
        <v>5870</v>
      </c>
      <c r="CW1487" t="s">
        <v>1727</v>
      </c>
      <c r="CX1487" t="s">
        <v>853</v>
      </c>
      <c r="DC1487" t="s">
        <v>1387</v>
      </c>
      <c r="DE1487" t="s">
        <v>1392</v>
      </c>
    </row>
    <row r="1488" spans="1:109" x14ac:dyDescent="0.25">
      <c r="A1488" t="s">
        <v>1025</v>
      </c>
      <c r="B1488">
        <v>2</v>
      </c>
      <c r="C1488" s="56">
        <v>42419</v>
      </c>
      <c r="D1488" t="s">
        <v>1153</v>
      </c>
      <c r="E1488" t="s">
        <v>5871</v>
      </c>
      <c r="G1488" t="s">
        <v>5872</v>
      </c>
      <c r="H1488" t="s">
        <v>1144</v>
      </c>
      <c r="I1488" t="s">
        <v>1144</v>
      </c>
      <c r="J1488" t="s">
        <v>1144</v>
      </c>
      <c r="K1488" t="s">
        <v>1144</v>
      </c>
      <c r="L1488">
        <v>5.95</v>
      </c>
      <c r="M1488">
        <v>13.43</v>
      </c>
      <c r="N1488">
        <v>0</v>
      </c>
      <c r="O1488" s="56">
        <v>0</v>
      </c>
      <c r="P1488" s="56">
        <v>0</v>
      </c>
      <c r="Q1488">
        <v>1</v>
      </c>
      <c r="R1488">
        <v>1</v>
      </c>
      <c r="S1488">
        <v>11</v>
      </c>
      <c r="T1488">
        <v>8</v>
      </c>
      <c r="U1488">
        <v>3</v>
      </c>
      <c r="V1488">
        <v>1</v>
      </c>
      <c r="W1488" t="s">
        <v>1394</v>
      </c>
      <c r="X1488" t="s">
        <v>7758</v>
      </c>
      <c r="AA1488">
        <v>0</v>
      </c>
      <c r="AB1488">
        <v>0</v>
      </c>
      <c r="AC1488">
        <v>0</v>
      </c>
      <c r="AD1488">
        <v>0</v>
      </c>
      <c r="AE1488">
        <v>0</v>
      </c>
      <c r="AF1488">
        <v>0</v>
      </c>
      <c r="AG1488">
        <v>0</v>
      </c>
      <c r="AJ1488" s="56"/>
      <c r="AK1488" s="56"/>
      <c r="AL1488" s="56"/>
      <c r="AP1488" t="s">
        <v>1155</v>
      </c>
      <c r="AR1488">
        <v>5</v>
      </c>
      <c r="AS1488" t="s">
        <v>1152</v>
      </c>
      <c r="AT1488">
        <v>1</v>
      </c>
      <c r="AV1488">
        <v>34</v>
      </c>
      <c r="AW1488">
        <v>23</v>
      </c>
      <c r="AX1488">
        <v>11</v>
      </c>
      <c r="AY1488" t="s">
        <v>1145</v>
      </c>
      <c r="AZ1488" t="s">
        <v>1148</v>
      </c>
      <c r="BA1488">
        <v>25</v>
      </c>
      <c r="BD1488">
        <v>1000000000</v>
      </c>
      <c r="BE1488">
        <v>12</v>
      </c>
      <c r="BF1488">
        <v>0.65</v>
      </c>
      <c r="BG1488">
        <v>12</v>
      </c>
      <c r="BH1488">
        <v>0</v>
      </c>
      <c r="BI1488">
        <v>0</v>
      </c>
      <c r="BJ1488">
        <v>0</v>
      </c>
      <c r="BK1488">
        <v>0</v>
      </c>
      <c r="BL1488">
        <v>0</v>
      </c>
      <c r="BM1488">
        <v>24</v>
      </c>
      <c r="BN1488">
        <v>0.28999999999999998</v>
      </c>
      <c r="BO1488">
        <v>0</v>
      </c>
      <c r="BP1488">
        <v>0</v>
      </c>
      <c r="BR1488">
        <v>10</v>
      </c>
      <c r="BS1488">
        <v>9</v>
      </c>
      <c r="BX1488">
        <v>0</v>
      </c>
      <c r="BY1488">
        <v>0</v>
      </c>
      <c r="BZ1488">
        <v>0</v>
      </c>
      <c r="CA1488">
        <v>5.49</v>
      </c>
      <c r="CB1488">
        <v>0</v>
      </c>
      <c r="CC1488">
        <v>1</v>
      </c>
      <c r="CD1488" s="56">
        <v>42404</v>
      </c>
      <c r="CE1488" s="56">
        <v>42404</v>
      </c>
      <c r="CF1488" s="56">
        <v>42404</v>
      </c>
      <c r="CG1488" s="56">
        <v>42481</v>
      </c>
      <c r="CH1488" s="56"/>
      <c r="CI1488" s="56"/>
      <c r="CJ1488">
        <v>0</v>
      </c>
      <c r="CK1488">
        <v>0</v>
      </c>
      <c r="CL1488">
        <v>0</v>
      </c>
      <c r="CM1488">
        <v>0</v>
      </c>
      <c r="CN1488">
        <v>0.27</v>
      </c>
      <c r="CO1488">
        <v>0</v>
      </c>
      <c r="CP1488">
        <v>0</v>
      </c>
      <c r="CQ1488" t="s">
        <v>1154</v>
      </c>
      <c r="CR1488" t="s">
        <v>1153</v>
      </c>
      <c r="CS1488" t="s">
        <v>1748</v>
      </c>
      <c r="CT1488" t="s">
        <v>1397</v>
      </c>
      <c r="CU1488" t="s">
        <v>1396</v>
      </c>
      <c r="CV1488" t="s">
        <v>5873</v>
      </c>
      <c r="CW1488" t="s">
        <v>1738</v>
      </c>
      <c r="CX1488" t="s">
        <v>853</v>
      </c>
      <c r="DC1488" t="s">
        <v>1387</v>
      </c>
      <c r="DE1488" t="s">
        <v>1392</v>
      </c>
    </row>
    <row r="1489" spans="1:109" x14ac:dyDescent="0.25">
      <c r="A1489" t="s">
        <v>1025</v>
      </c>
      <c r="B1489">
        <v>2</v>
      </c>
      <c r="C1489" s="56">
        <v>42419</v>
      </c>
      <c r="D1489" t="s">
        <v>1153</v>
      </c>
      <c r="E1489" t="s">
        <v>5874</v>
      </c>
      <c r="G1489" t="s">
        <v>5875</v>
      </c>
      <c r="H1489" t="s">
        <v>1144</v>
      </c>
      <c r="I1489" t="s">
        <v>1144</v>
      </c>
      <c r="J1489" t="s">
        <v>1144</v>
      </c>
      <c r="K1489" t="s">
        <v>1144</v>
      </c>
      <c r="L1489">
        <v>0.15</v>
      </c>
      <c r="M1489">
        <v>0.6</v>
      </c>
      <c r="N1489">
        <v>0</v>
      </c>
      <c r="O1489" s="56">
        <v>0</v>
      </c>
      <c r="P1489" s="56">
        <v>0</v>
      </c>
      <c r="Q1489">
        <v>1</v>
      </c>
      <c r="R1489">
        <v>1</v>
      </c>
      <c r="S1489">
        <v>11</v>
      </c>
      <c r="T1489">
        <v>8</v>
      </c>
      <c r="U1489">
        <v>3</v>
      </c>
      <c r="V1489">
        <v>1</v>
      </c>
      <c r="W1489" t="s">
        <v>1156</v>
      </c>
      <c r="X1489" t="s">
        <v>7755</v>
      </c>
      <c r="Y1489">
        <v>7</v>
      </c>
      <c r="AA1489">
        <v>0</v>
      </c>
      <c r="AB1489">
        <v>0</v>
      </c>
      <c r="AC1489">
        <v>0</v>
      </c>
      <c r="AD1489">
        <v>0</v>
      </c>
      <c r="AE1489">
        <v>0</v>
      </c>
      <c r="AF1489">
        <v>0</v>
      </c>
      <c r="AG1489">
        <v>0</v>
      </c>
      <c r="AJ1489" s="56"/>
      <c r="AK1489" s="56"/>
      <c r="AL1489" s="56"/>
      <c r="AP1489" t="s">
        <v>1155</v>
      </c>
      <c r="AR1489">
        <v>5</v>
      </c>
      <c r="AS1489" t="s">
        <v>1152</v>
      </c>
      <c r="AT1489">
        <v>1</v>
      </c>
      <c r="AV1489">
        <v>10</v>
      </c>
      <c r="AW1489">
        <v>7</v>
      </c>
      <c r="AX1489">
        <v>3</v>
      </c>
      <c r="AY1489" t="s">
        <v>1148</v>
      </c>
      <c r="AZ1489" t="s">
        <v>1148</v>
      </c>
      <c r="BA1489">
        <v>10</v>
      </c>
      <c r="BD1489">
        <v>1000000000</v>
      </c>
      <c r="BE1489">
        <v>8</v>
      </c>
      <c r="BF1489">
        <v>0.2</v>
      </c>
      <c r="BG1489">
        <v>0</v>
      </c>
      <c r="BH1489">
        <v>0</v>
      </c>
      <c r="BI1489">
        <v>0</v>
      </c>
      <c r="BJ1489">
        <v>0</v>
      </c>
      <c r="BK1489">
        <v>0</v>
      </c>
      <c r="BL1489">
        <v>0</v>
      </c>
      <c r="BM1489">
        <v>8</v>
      </c>
      <c r="BN1489">
        <v>0.2</v>
      </c>
      <c r="BO1489">
        <v>0</v>
      </c>
      <c r="BP1489">
        <v>0</v>
      </c>
      <c r="BR1489">
        <v>0</v>
      </c>
      <c r="BS1489">
        <v>3</v>
      </c>
      <c r="BX1489">
        <v>0</v>
      </c>
      <c r="BY1489">
        <v>0</v>
      </c>
      <c r="BZ1489">
        <v>0</v>
      </c>
      <c r="CA1489">
        <v>13.09</v>
      </c>
      <c r="CB1489">
        <v>0</v>
      </c>
      <c r="CC1489">
        <v>1</v>
      </c>
      <c r="CD1489" s="56">
        <v>42095</v>
      </c>
      <c r="CE1489" s="56">
        <v>42342</v>
      </c>
      <c r="CF1489" s="56">
        <v>42342</v>
      </c>
      <c r="CG1489" s="56">
        <v>42419</v>
      </c>
      <c r="CH1489" s="56"/>
      <c r="CI1489" s="56"/>
      <c r="CJ1489">
        <v>0.19</v>
      </c>
      <c r="CK1489">
        <v>0</v>
      </c>
      <c r="CL1489">
        <v>0</v>
      </c>
      <c r="CM1489">
        <v>0</v>
      </c>
      <c r="CN1489">
        <v>0</v>
      </c>
      <c r="CO1489">
        <v>0.84</v>
      </c>
      <c r="CP1489">
        <v>0.12</v>
      </c>
      <c r="CQ1489" t="s">
        <v>1154</v>
      </c>
      <c r="CR1489" t="s">
        <v>1153</v>
      </c>
      <c r="CS1489" t="s">
        <v>1748</v>
      </c>
      <c r="CT1489" t="s">
        <v>1397</v>
      </c>
      <c r="CU1489" t="s">
        <v>1396</v>
      </c>
      <c r="CV1489" t="s">
        <v>5876</v>
      </c>
      <c r="CW1489" t="s">
        <v>1727</v>
      </c>
      <c r="CX1489" t="s">
        <v>853</v>
      </c>
      <c r="DC1489" t="s">
        <v>1387</v>
      </c>
      <c r="DE1489" t="s">
        <v>1392</v>
      </c>
    </row>
    <row r="1490" spans="1:109" x14ac:dyDescent="0.25">
      <c r="A1490" t="s">
        <v>1025</v>
      </c>
      <c r="B1490">
        <v>2</v>
      </c>
      <c r="C1490" s="56">
        <v>42419</v>
      </c>
      <c r="D1490" t="s">
        <v>1153</v>
      </c>
      <c r="E1490" t="s">
        <v>5877</v>
      </c>
      <c r="G1490" t="s">
        <v>5878</v>
      </c>
      <c r="H1490" t="s">
        <v>1144</v>
      </c>
      <c r="I1490" t="s">
        <v>1144</v>
      </c>
      <c r="J1490" t="s">
        <v>1144</v>
      </c>
      <c r="K1490" t="s">
        <v>1144</v>
      </c>
      <c r="L1490">
        <v>1.39</v>
      </c>
      <c r="M1490">
        <v>4.42</v>
      </c>
      <c r="N1490">
        <v>0</v>
      </c>
      <c r="O1490" s="56">
        <v>0</v>
      </c>
      <c r="P1490" s="56">
        <v>0</v>
      </c>
      <c r="Q1490">
        <v>1</v>
      </c>
      <c r="R1490">
        <v>1</v>
      </c>
      <c r="S1490">
        <v>11</v>
      </c>
      <c r="T1490">
        <v>8</v>
      </c>
      <c r="U1490">
        <v>3</v>
      </c>
      <c r="V1490">
        <v>1</v>
      </c>
      <c r="X1490" t="s">
        <v>7755</v>
      </c>
      <c r="AA1490">
        <v>0</v>
      </c>
      <c r="AB1490">
        <v>0</v>
      </c>
      <c r="AC1490">
        <v>0</v>
      </c>
      <c r="AD1490">
        <v>0</v>
      </c>
      <c r="AE1490">
        <v>0</v>
      </c>
      <c r="AF1490">
        <v>0</v>
      </c>
      <c r="AG1490">
        <v>0</v>
      </c>
      <c r="AJ1490" s="56"/>
      <c r="AK1490" s="56"/>
      <c r="AL1490" s="56"/>
      <c r="AP1490" t="s">
        <v>1155</v>
      </c>
      <c r="AR1490">
        <v>2</v>
      </c>
      <c r="AS1490" t="s">
        <v>1152</v>
      </c>
      <c r="AT1490">
        <v>1</v>
      </c>
      <c r="AV1490">
        <v>6</v>
      </c>
      <c r="AW1490">
        <v>4</v>
      </c>
      <c r="AX1490">
        <v>2</v>
      </c>
      <c r="AY1490" t="s">
        <v>1147</v>
      </c>
      <c r="AZ1490" t="s">
        <v>1147</v>
      </c>
      <c r="BA1490">
        <v>6</v>
      </c>
      <c r="BD1490">
        <v>1000000000</v>
      </c>
      <c r="BE1490">
        <v>7</v>
      </c>
      <c r="BF1490">
        <v>-0.17</v>
      </c>
      <c r="BG1490">
        <v>0</v>
      </c>
      <c r="BH1490">
        <v>0</v>
      </c>
      <c r="BI1490">
        <v>0</v>
      </c>
      <c r="BJ1490">
        <v>0</v>
      </c>
      <c r="BK1490">
        <v>0</v>
      </c>
      <c r="BL1490">
        <v>0</v>
      </c>
      <c r="BM1490">
        <v>7</v>
      </c>
      <c r="BN1490">
        <v>-0.17</v>
      </c>
      <c r="BO1490">
        <v>0</v>
      </c>
      <c r="BP1490">
        <v>0</v>
      </c>
      <c r="BR1490">
        <v>0</v>
      </c>
      <c r="BS1490">
        <v>2</v>
      </c>
      <c r="BX1490">
        <v>0</v>
      </c>
      <c r="BY1490">
        <v>1.39</v>
      </c>
      <c r="BZ1490">
        <v>0</v>
      </c>
      <c r="CA1490">
        <v>9.51</v>
      </c>
      <c r="CB1490">
        <v>0</v>
      </c>
      <c r="CC1490">
        <v>1</v>
      </c>
      <c r="CD1490" s="56">
        <v>42095</v>
      </c>
      <c r="CE1490" s="56">
        <v>42342</v>
      </c>
      <c r="CF1490" s="56">
        <v>42342</v>
      </c>
      <c r="CG1490" s="56">
        <v>42419</v>
      </c>
      <c r="CH1490" s="56"/>
      <c r="CI1490" s="56"/>
      <c r="CJ1490">
        <v>0</v>
      </c>
      <c r="CK1490">
        <v>0</v>
      </c>
      <c r="CL1490">
        <v>0</v>
      </c>
      <c r="CM1490">
        <v>0</v>
      </c>
      <c r="CN1490">
        <v>0</v>
      </c>
      <c r="CO1490">
        <v>0</v>
      </c>
      <c r="CP1490">
        <v>0.96</v>
      </c>
      <c r="CQ1490" t="s">
        <v>1154</v>
      </c>
      <c r="CR1490" t="s">
        <v>1153</v>
      </c>
      <c r="CS1490" t="s">
        <v>1748</v>
      </c>
      <c r="CT1490" t="s">
        <v>1397</v>
      </c>
      <c r="CU1490" t="s">
        <v>1396</v>
      </c>
      <c r="CV1490" t="s">
        <v>5879</v>
      </c>
      <c r="CW1490" t="s">
        <v>1738</v>
      </c>
      <c r="CX1490" t="s">
        <v>853</v>
      </c>
      <c r="DC1490" t="s">
        <v>1387</v>
      </c>
      <c r="DE1490" t="s">
        <v>1392</v>
      </c>
    </row>
    <row r="1491" spans="1:109" x14ac:dyDescent="0.25">
      <c r="A1491" t="s">
        <v>1025</v>
      </c>
      <c r="B1491">
        <v>1</v>
      </c>
      <c r="C1491" s="56">
        <v>42419</v>
      </c>
      <c r="D1491" t="s">
        <v>1153</v>
      </c>
      <c r="E1491" t="s">
        <v>5880</v>
      </c>
      <c r="G1491" t="s">
        <v>5881</v>
      </c>
      <c r="H1491" t="s">
        <v>1144</v>
      </c>
      <c r="I1491" t="s">
        <v>1144</v>
      </c>
      <c r="J1491" t="s">
        <v>1144</v>
      </c>
      <c r="K1491" t="s">
        <v>1144</v>
      </c>
      <c r="L1491">
        <v>0.54</v>
      </c>
      <c r="M1491">
        <v>1.97</v>
      </c>
      <c r="N1491">
        <v>0</v>
      </c>
      <c r="O1491" s="56">
        <v>0</v>
      </c>
      <c r="P1491" s="56">
        <v>0</v>
      </c>
      <c r="Q1491">
        <v>1</v>
      </c>
      <c r="R1491">
        <v>1</v>
      </c>
      <c r="S1491">
        <v>11</v>
      </c>
      <c r="T1491">
        <v>8</v>
      </c>
      <c r="U1491">
        <v>3</v>
      </c>
      <c r="V1491">
        <v>1</v>
      </c>
      <c r="X1491" t="s">
        <v>7716</v>
      </c>
      <c r="AA1491">
        <v>0</v>
      </c>
      <c r="AB1491">
        <v>0</v>
      </c>
      <c r="AC1491">
        <v>0</v>
      </c>
      <c r="AD1491">
        <v>0</v>
      </c>
      <c r="AE1491">
        <v>0</v>
      </c>
      <c r="AF1491">
        <v>0</v>
      </c>
      <c r="AG1491">
        <v>0</v>
      </c>
      <c r="AJ1491" s="56"/>
      <c r="AK1491" s="56"/>
      <c r="AL1491" s="56"/>
      <c r="AP1491" t="s">
        <v>1155</v>
      </c>
      <c r="AR1491">
        <v>5</v>
      </c>
      <c r="AS1491" t="s">
        <v>1152</v>
      </c>
      <c r="AT1491">
        <v>1</v>
      </c>
      <c r="AV1491">
        <v>14</v>
      </c>
      <c r="AW1491">
        <v>9</v>
      </c>
      <c r="AX1491">
        <v>5</v>
      </c>
      <c r="AY1491" t="s">
        <v>1147</v>
      </c>
      <c r="AZ1491" t="s">
        <v>1147</v>
      </c>
      <c r="BA1491">
        <v>20</v>
      </c>
      <c r="BD1491">
        <v>1000000000</v>
      </c>
      <c r="BE1491">
        <v>19</v>
      </c>
      <c r="BF1491">
        <v>-0.36</v>
      </c>
      <c r="BG1491">
        <v>0</v>
      </c>
      <c r="BH1491">
        <v>0</v>
      </c>
      <c r="BI1491">
        <v>0</v>
      </c>
      <c r="BJ1491">
        <v>0</v>
      </c>
      <c r="BK1491">
        <v>0</v>
      </c>
      <c r="BL1491">
        <v>0</v>
      </c>
      <c r="BM1491">
        <v>19</v>
      </c>
      <c r="BN1491">
        <v>-0.36</v>
      </c>
      <c r="BO1491">
        <v>0</v>
      </c>
      <c r="BP1491">
        <v>0</v>
      </c>
      <c r="BR1491">
        <v>0</v>
      </c>
      <c r="BS1491">
        <v>4</v>
      </c>
      <c r="BX1491">
        <v>0</v>
      </c>
      <c r="BY1491">
        <v>2.7</v>
      </c>
      <c r="BZ1491">
        <v>0</v>
      </c>
      <c r="CA1491">
        <v>11.56</v>
      </c>
      <c r="CB1491">
        <v>0</v>
      </c>
      <c r="CC1491">
        <v>1</v>
      </c>
      <c r="CD1491" s="56">
        <v>42284</v>
      </c>
      <c r="CE1491" s="56">
        <v>42342</v>
      </c>
      <c r="CF1491" s="56">
        <v>42342</v>
      </c>
      <c r="CG1491" s="56">
        <v>42419</v>
      </c>
      <c r="CH1491" s="56"/>
      <c r="CI1491" s="56"/>
      <c r="CJ1491">
        <v>0.01</v>
      </c>
      <c r="CK1491">
        <v>0</v>
      </c>
      <c r="CL1491">
        <v>0</v>
      </c>
      <c r="CM1491">
        <v>0</v>
      </c>
      <c r="CN1491">
        <v>0</v>
      </c>
      <c r="CO1491">
        <v>0</v>
      </c>
      <c r="CP1491">
        <v>0.95</v>
      </c>
      <c r="CQ1491" t="s">
        <v>1154</v>
      </c>
      <c r="CR1491" t="s">
        <v>1153</v>
      </c>
      <c r="CS1491" t="s">
        <v>1725</v>
      </c>
      <c r="CT1491" t="s">
        <v>1397</v>
      </c>
      <c r="CU1491" t="s">
        <v>1396</v>
      </c>
      <c r="CV1491" t="s">
        <v>5882</v>
      </c>
      <c r="CW1491" t="s">
        <v>1738</v>
      </c>
      <c r="CX1491" t="s">
        <v>853</v>
      </c>
      <c r="DC1491" t="s">
        <v>1387</v>
      </c>
      <c r="DE1491" t="s">
        <v>1728</v>
      </c>
    </row>
    <row r="1492" spans="1:109" x14ac:dyDescent="0.25">
      <c r="A1492" t="s">
        <v>1025</v>
      </c>
      <c r="B1492">
        <v>2</v>
      </c>
      <c r="C1492" s="56">
        <v>42419</v>
      </c>
      <c r="D1492" t="s">
        <v>1153</v>
      </c>
      <c r="E1492" t="s">
        <v>5883</v>
      </c>
      <c r="G1492" t="s">
        <v>5884</v>
      </c>
      <c r="H1492" t="s">
        <v>1144</v>
      </c>
      <c r="I1492" t="s">
        <v>1144</v>
      </c>
      <c r="J1492" t="s">
        <v>1144</v>
      </c>
      <c r="K1492" t="s">
        <v>1144</v>
      </c>
      <c r="L1492">
        <v>7.46</v>
      </c>
      <c r="M1492">
        <v>12.88</v>
      </c>
      <c r="N1492">
        <v>0</v>
      </c>
      <c r="O1492" s="56">
        <v>0</v>
      </c>
      <c r="P1492" s="56">
        <v>0</v>
      </c>
      <c r="Q1492">
        <v>1</v>
      </c>
      <c r="R1492">
        <v>1</v>
      </c>
      <c r="S1492">
        <v>11</v>
      </c>
      <c r="T1492">
        <v>8</v>
      </c>
      <c r="U1492">
        <v>3</v>
      </c>
      <c r="V1492">
        <v>1</v>
      </c>
      <c r="X1492" t="s">
        <v>7659</v>
      </c>
      <c r="AA1492">
        <v>0</v>
      </c>
      <c r="AB1492">
        <v>0</v>
      </c>
      <c r="AC1492">
        <v>0</v>
      </c>
      <c r="AD1492">
        <v>0</v>
      </c>
      <c r="AE1492">
        <v>0</v>
      </c>
      <c r="AF1492">
        <v>0</v>
      </c>
      <c r="AG1492">
        <v>0</v>
      </c>
      <c r="AJ1492" s="56"/>
      <c r="AK1492" s="56"/>
      <c r="AL1492" s="56"/>
      <c r="AP1492" t="s">
        <v>1155</v>
      </c>
      <c r="AS1492" t="s">
        <v>1152</v>
      </c>
      <c r="AT1492">
        <v>1</v>
      </c>
      <c r="AV1492">
        <v>2</v>
      </c>
      <c r="AW1492">
        <v>2</v>
      </c>
      <c r="AX1492">
        <v>1</v>
      </c>
      <c r="AY1492" t="s">
        <v>1147</v>
      </c>
      <c r="AZ1492" t="s">
        <v>1147</v>
      </c>
      <c r="BA1492">
        <v>3</v>
      </c>
      <c r="BD1492">
        <v>1000000000</v>
      </c>
      <c r="BE1492">
        <v>3</v>
      </c>
      <c r="BF1492">
        <v>-0.5</v>
      </c>
      <c r="BG1492">
        <v>0</v>
      </c>
      <c r="BH1492">
        <v>0</v>
      </c>
      <c r="BI1492">
        <v>0</v>
      </c>
      <c r="BJ1492">
        <v>0</v>
      </c>
      <c r="BK1492">
        <v>0</v>
      </c>
      <c r="BL1492">
        <v>0</v>
      </c>
      <c r="BM1492">
        <v>3</v>
      </c>
      <c r="BN1492">
        <v>-0.5</v>
      </c>
      <c r="BO1492">
        <v>0</v>
      </c>
      <c r="BP1492">
        <v>0</v>
      </c>
      <c r="BR1492">
        <v>0</v>
      </c>
      <c r="BS1492">
        <v>1</v>
      </c>
      <c r="BX1492">
        <v>0</v>
      </c>
      <c r="BY1492">
        <v>7.46</v>
      </c>
      <c r="BZ1492">
        <v>0</v>
      </c>
      <c r="CA1492">
        <v>3.17</v>
      </c>
      <c r="CB1492">
        <v>0</v>
      </c>
      <c r="CC1492">
        <v>1</v>
      </c>
      <c r="CD1492" s="56">
        <v>42342</v>
      </c>
      <c r="CE1492" s="56">
        <v>42342</v>
      </c>
      <c r="CF1492" s="56">
        <v>42342</v>
      </c>
      <c r="CG1492" s="56">
        <v>42419</v>
      </c>
      <c r="CH1492" s="56"/>
      <c r="CI1492" s="56"/>
      <c r="CJ1492">
        <v>0.2</v>
      </c>
      <c r="CK1492">
        <v>0</v>
      </c>
      <c r="CL1492">
        <v>0</v>
      </c>
      <c r="CM1492">
        <v>0</v>
      </c>
      <c r="CN1492">
        <v>0.43</v>
      </c>
      <c r="CO1492">
        <v>0</v>
      </c>
      <c r="CP1492">
        <v>0.53</v>
      </c>
      <c r="CQ1492" t="s">
        <v>1154</v>
      </c>
      <c r="CR1492" t="s">
        <v>1153</v>
      </c>
      <c r="CS1492" t="s">
        <v>1748</v>
      </c>
      <c r="CT1492" t="s">
        <v>1397</v>
      </c>
      <c r="CU1492" t="s">
        <v>1396</v>
      </c>
      <c r="CV1492" t="s">
        <v>5885</v>
      </c>
      <c r="CW1492" t="s">
        <v>1738</v>
      </c>
      <c r="CX1492" t="s">
        <v>853</v>
      </c>
      <c r="DC1492" t="s">
        <v>1387</v>
      </c>
      <c r="DE1492" t="s">
        <v>1392</v>
      </c>
    </row>
    <row r="1493" spans="1:109" x14ac:dyDescent="0.25">
      <c r="A1493" t="s">
        <v>1025</v>
      </c>
      <c r="B1493">
        <v>2</v>
      </c>
      <c r="C1493" s="56">
        <v>42419</v>
      </c>
      <c r="D1493" t="s">
        <v>1153</v>
      </c>
      <c r="E1493" t="s">
        <v>5886</v>
      </c>
      <c r="G1493" t="s">
        <v>5887</v>
      </c>
      <c r="H1493" t="s">
        <v>1144</v>
      </c>
      <c r="I1493" t="s">
        <v>1144</v>
      </c>
      <c r="J1493" t="s">
        <v>1144</v>
      </c>
      <c r="K1493" t="s">
        <v>1144</v>
      </c>
      <c r="L1493">
        <v>68.260000000000005</v>
      </c>
      <c r="M1493">
        <v>121.88</v>
      </c>
      <c r="N1493">
        <v>0</v>
      </c>
      <c r="O1493" s="56">
        <v>0</v>
      </c>
      <c r="P1493" s="56">
        <v>0</v>
      </c>
      <c r="Q1493">
        <v>1</v>
      </c>
      <c r="R1493">
        <v>1</v>
      </c>
      <c r="S1493">
        <v>11</v>
      </c>
      <c r="T1493">
        <v>8</v>
      </c>
      <c r="U1493">
        <v>3</v>
      </c>
      <c r="V1493">
        <v>1</v>
      </c>
      <c r="X1493" t="s">
        <v>7755</v>
      </c>
      <c r="AA1493">
        <v>0</v>
      </c>
      <c r="AB1493">
        <v>0</v>
      </c>
      <c r="AC1493">
        <v>0</v>
      </c>
      <c r="AD1493">
        <v>0</v>
      </c>
      <c r="AE1493">
        <v>0</v>
      </c>
      <c r="AF1493">
        <v>0</v>
      </c>
      <c r="AG1493">
        <v>0</v>
      </c>
      <c r="AJ1493" s="56"/>
      <c r="AK1493" s="56"/>
      <c r="AL1493" s="56"/>
      <c r="AP1493" t="s">
        <v>1155</v>
      </c>
      <c r="AR1493">
        <v>2</v>
      </c>
      <c r="AS1493" t="s">
        <v>1152</v>
      </c>
      <c r="AT1493">
        <v>1</v>
      </c>
      <c r="AV1493">
        <v>6</v>
      </c>
      <c r="AW1493">
        <v>4</v>
      </c>
      <c r="AX1493">
        <v>2</v>
      </c>
      <c r="AY1493" t="s">
        <v>1147</v>
      </c>
      <c r="AZ1493" t="s">
        <v>1147</v>
      </c>
      <c r="BA1493">
        <v>6</v>
      </c>
      <c r="BD1493">
        <v>1000000000</v>
      </c>
      <c r="BE1493">
        <v>7</v>
      </c>
      <c r="BF1493">
        <v>-0.17</v>
      </c>
      <c r="BG1493">
        <v>0</v>
      </c>
      <c r="BH1493">
        <v>0</v>
      </c>
      <c r="BI1493">
        <v>0</v>
      </c>
      <c r="BJ1493">
        <v>0</v>
      </c>
      <c r="BK1493">
        <v>0</v>
      </c>
      <c r="BL1493">
        <v>0</v>
      </c>
      <c r="BM1493">
        <v>7</v>
      </c>
      <c r="BN1493">
        <v>-0.17</v>
      </c>
      <c r="BO1493">
        <v>0</v>
      </c>
      <c r="BP1493">
        <v>0</v>
      </c>
      <c r="BR1493">
        <v>0</v>
      </c>
      <c r="BS1493">
        <v>2</v>
      </c>
      <c r="BX1493">
        <v>0</v>
      </c>
      <c r="BY1493">
        <v>68.260000000000005</v>
      </c>
      <c r="BZ1493">
        <v>0</v>
      </c>
      <c r="CA1493">
        <v>3.43</v>
      </c>
      <c r="CB1493">
        <v>0</v>
      </c>
      <c r="CC1493">
        <v>1</v>
      </c>
      <c r="CD1493" s="56">
        <v>42095</v>
      </c>
      <c r="CE1493" s="56">
        <v>42342</v>
      </c>
      <c r="CF1493" s="56">
        <v>42342</v>
      </c>
      <c r="CG1493" s="56">
        <v>42419</v>
      </c>
      <c r="CH1493" s="56"/>
      <c r="CI1493" s="56"/>
      <c r="CJ1493">
        <v>0</v>
      </c>
      <c r="CK1493">
        <v>0</v>
      </c>
      <c r="CL1493">
        <v>0</v>
      </c>
      <c r="CM1493">
        <v>0</v>
      </c>
      <c r="CN1493">
        <v>0</v>
      </c>
      <c r="CO1493">
        <v>0</v>
      </c>
      <c r="CP1493">
        <v>0.96</v>
      </c>
      <c r="CQ1493" t="s">
        <v>1154</v>
      </c>
      <c r="CR1493" t="s">
        <v>1153</v>
      </c>
      <c r="CS1493" t="s">
        <v>1748</v>
      </c>
      <c r="CT1493" t="s">
        <v>1397</v>
      </c>
      <c r="CU1493" t="s">
        <v>1396</v>
      </c>
      <c r="CV1493" t="s">
        <v>5888</v>
      </c>
      <c r="CW1493" t="s">
        <v>1738</v>
      </c>
      <c r="CX1493" t="s">
        <v>853</v>
      </c>
      <c r="DC1493" t="s">
        <v>1387</v>
      </c>
      <c r="DE1493" t="s">
        <v>1392</v>
      </c>
    </row>
    <row r="1494" spans="1:109" x14ac:dyDescent="0.25">
      <c r="A1494" t="s">
        <v>1025</v>
      </c>
      <c r="B1494">
        <v>1</v>
      </c>
      <c r="C1494" s="56">
        <v>42419</v>
      </c>
      <c r="D1494" t="s">
        <v>1153</v>
      </c>
      <c r="E1494" t="s">
        <v>5889</v>
      </c>
      <c r="G1494" t="s">
        <v>5890</v>
      </c>
      <c r="H1494" t="s">
        <v>1144</v>
      </c>
      <c r="I1494" t="s">
        <v>1144</v>
      </c>
      <c r="J1494" t="s">
        <v>1144</v>
      </c>
      <c r="K1494" t="s">
        <v>1144</v>
      </c>
      <c r="L1494">
        <v>1.27</v>
      </c>
      <c r="M1494">
        <v>4.01</v>
      </c>
      <c r="N1494">
        <v>0</v>
      </c>
      <c r="O1494" s="56">
        <v>0</v>
      </c>
      <c r="P1494" s="56">
        <v>0</v>
      </c>
      <c r="Q1494">
        <v>1</v>
      </c>
      <c r="R1494">
        <v>1</v>
      </c>
      <c r="S1494">
        <v>11</v>
      </c>
      <c r="T1494">
        <v>8</v>
      </c>
      <c r="U1494">
        <v>3</v>
      </c>
      <c r="V1494">
        <v>1</v>
      </c>
      <c r="X1494" t="s">
        <v>7755</v>
      </c>
      <c r="AA1494">
        <v>0</v>
      </c>
      <c r="AB1494">
        <v>0</v>
      </c>
      <c r="AC1494">
        <v>0</v>
      </c>
      <c r="AD1494">
        <v>0</v>
      </c>
      <c r="AE1494">
        <v>0</v>
      </c>
      <c r="AF1494">
        <v>0</v>
      </c>
      <c r="AG1494">
        <v>0</v>
      </c>
      <c r="AJ1494" s="56"/>
      <c r="AK1494" s="56"/>
      <c r="AL1494" s="56"/>
      <c r="AP1494" t="s">
        <v>1155</v>
      </c>
      <c r="AR1494">
        <v>5</v>
      </c>
      <c r="AS1494" t="s">
        <v>1152</v>
      </c>
      <c r="AT1494">
        <v>1</v>
      </c>
      <c r="AV1494">
        <v>23</v>
      </c>
      <c r="AW1494">
        <v>15</v>
      </c>
      <c r="AX1494">
        <v>8</v>
      </c>
      <c r="AY1494" t="s">
        <v>1147</v>
      </c>
      <c r="AZ1494" t="s">
        <v>1147</v>
      </c>
      <c r="BA1494">
        <v>23</v>
      </c>
      <c r="BD1494">
        <v>1000000000</v>
      </c>
      <c r="BE1494">
        <v>27</v>
      </c>
      <c r="BF1494">
        <v>-0.17</v>
      </c>
      <c r="BG1494">
        <v>0</v>
      </c>
      <c r="BH1494">
        <v>0</v>
      </c>
      <c r="BI1494">
        <v>0</v>
      </c>
      <c r="BJ1494">
        <v>0</v>
      </c>
      <c r="BK1494">
        <v>0</v>
      </c>
      <c r="BL1494">
        <v>0</v>
      </c>
      <c r="BM1494">
        <v>27</v>
      </c>
      <c r="BN1494">
        <v>-0.17</v>
      </c>
      <c r="BO1494">
        <v>0</v>
      </c>
      <c r="BP1494">
        <v>0</v>
      </c>
      <c r="BR1494">
        <v>0</v>
      </c>
      <c r="BS1494">
        <v>6</v>
      </c>
      <c r="BX1494">
        <v>0</v>
      </c>
      <c r="BY1494">
        <v>5.08</v>
      </c>
      <c r="BZ1494">
        <v>0</v>
      </c>
      <c r="CA1494">
        <v>9.41</v>
      </c>
      <c r="CB1494">
        <v>0</v>
      </c>
      <c r="CC1494">
        <v>1</v>
      </c>
      <c r="CD1494" s="56">
        <v>42095</v>
      </c>
      <c r="CE1494" s="56">
        <v>42342</v>
      </c>
      <c r="CF1494" s="56">
        <v>42342</v>
      </c>
      <c r="CG1494" s="56">
        <v>42419</v>
      </c>
      <c r="CH1494" s="56"/>
      <c r="CI1494" s="56"/>
      <c r="CJ1494">
        <v>0</v>
      </c>
      <c r="CK1494">
        <v>0</v>
      </c>
      <c r="CL1494">
        <v>0</v>
      </c>
      <c r="CM1494">
        <v>0</v>
      </c>
      <c r="CN1494">
        <v>0</v>
      </c>
      <c r="CO1494">
        <v>0</v>
      </c>
      <c r="CP1494">
        <v>0.95</v>
      </c>
      <c r="CQ1494" t="s">
        <v>1154</v>
      </c>
      <c r="CR1494" t="s">
        <v>1153</v>
      </c>
      <c r="CS1494" t="s">
        <v>1725</v>
      </c>
      <c r="CT1494" t="s">
        <v>1397</v>
      </c>
      <c r="CU1494" t="s">
        <v>1396</v>
      </c>
      <c r="CV1494" t="s">
        <v>5891</v>
      </c>
      <c r="CW1494" t="s">
        <v>1727</v>
      </c>
      <c r="CX1494" t="s">
        <v>853</v>
      </c>
      <c r="DC1494" t="s">
        <v>1387</v>
      </c>
      <c r="DE1494" t="s">
        <v>1728</v>
      </c>
    </row>
    <row r="1495" spans="1:109" x14ac:dyDescent="0.25">
      <c r="A1495" t="s">
        <v>1025</v>
      </c>
      <c r="B1495">
        <v>1</v>
      </c>
      <c r="C1495" s="56">
        <v>42419</v>
      </c>
      <c r="D1495" t="s">
        <v>1153</v>
      </c>
      <c r="E1495" t="s">
        <v>5892</v>
      </c>
      <c r="G1495" t="s">
        <v>5893</v>
      </c>
      <c r="H1495" t="s">
        <v>1144</v>
      </c>
      <c r="I1495" t="s">
        <v>1144</v>
      </c>
      <c r="J1495" t="s">
        <v>1144</v>
      </c>
      <c r="K1495" t="s">
        <v>1144</v>
      </c>
      <c r="L1495">
        <v>1.74</v>
      </c>
      <c r="M1495">
        <v>4.49</v>
      </c>
      <c r="N1495">
        <v>0</v>
      </c>
      <c r="O1495" s="56">
        <v>0</v>
      </c>
      <c r="P1495" s="56">
        <v>0</v>
      </c>
      <c r="Q1495">
        <v>1</v>
      </c>
      <c r="R1495">
        <v>1</v>
      </c>
      <c r="S1495">
        <v>11</v>
      </c>
      <c r="T1495">
        <v>8</v>
      </c>
      <c r="U1495">
        <v>3</v>
      </c>
      <c r="V1495">
        <v>1</v>
      </c>
      <c r="W1495" t="s">
        <v>1156</v>
      </c>
      <c r="X1495" t="s">
        <v>7659</v>
      </c>
      <c r="Y1495">
        <v>48</v>
      </c>
      <c r="AA1495">
        <v>0</v>
      </c>
      <c r="AB1495">
        <v>0</v>
      </c>
      <c r="AC1495">
        <v>0</v>
      </c>
      <c r="AD1495">
        <v>0</v>
      </c>
      <c r="AE1495">
        <v>0</v>
      </c>
      <c r="AF1495">
        <v>64</v>
      </c>
      <c r="AG1495">
        <v>0</v>
      </c>
      <c r="AJ1495" s="56"/>
      <c r="AK1495" s="56"/>
      <c r="AL1495" s="56"/>
      <c r="AP1495" t="s">
        <v>1155</v>
      </c>
      <c r="AR1495">
        <v>5</v>
      </c>
      <c r="AS1495" t="s">
        <v>1152</v>
      </c>
      <c r="AT1495">
        <v>1</v>
      </c>
      <c r="AV1495">
        <v>36</v>
      </c>
      <c r="AW1495">
        <v>24</v>
      </c>
      <c r="AX1495">
        <v>12</v>
      </c>
      <c r="AY1495" t="s">
        <v>839</v>
      </c>
      <c r="AZ1495" t="s">
        <v>1147</v>
      </c>
      <c r="BA1495">
        <v>27</v>
      </c>
      <c r="BD1495">
        <v>1000000000</v>
      </c>
      <c r="BE1495">
        <v>0</v>
      </c>
      <c r="BF1495">
        <v>1</v>
      </c>
      <c r="BG1495">
        <v>27</v>
      </c>
      <c r="BH1495">
        <v>0</v>
      </c>
      <c r="BI1495">
        <v>0</v>
      </c>
      <c r="BJ1495">
        <v>0</v>
      </c>
      <c r="BK1495">
        <v>0</v>
      </c>
      <c r="BL1495">
        <v>10</v>
      </c>
      <c r="BM1495">
        <v>37</v>
      </c>
      <c r="BN1495">
        <v>-0.03</v>
      </c>
      <c r="BO1495">
        <v>0</v>
      </c>
      <c r="BP1495">
        <v>0</v>
      </c>
      <c r="BR1495">
        <v>0</v>
      </c>
      <c r="BS1495">
        <v>10</v>
      </c>
      <c r="BX1495">
        <v>33</v>
      </c>
      <c r="BY1495">
        <v>0</v>
      </c>
      <c r="BZ1495">
        <v>0</v>
      </c>
      <c r="CA1495">
        <v>6.9</v>
      </c>
      <c r="CB1495">
        <v>0</v>
      </c>
      <c r="CC1495">
        <v>1</v>
      </c>
      <c r="CD1495" s="56">
        <v>42342</v>
      </c>
      <c r="CE1495" s="56">
        <v>42342</v>
      </c>
      <c r="CF1495" s="56">
        <v>42342</v>
      </c>
      <c r="CG1495" s="56">
        <v>42419</v>
      </c>
      <c r="CH1495" s="56"/>
      <c r="CI1495" s="56"/>
      <c r="CJ1495">
        <v>2.69</v>
      </c>
      <c r="CK1495">
        <v>797</v>
      </c>
      <c r="CL1495">
        <v>0.83</v>
      </c>
      <c r="CM1495">
        <v>0.12</v>
      </c>
      <c r="CN1495">
        <v>0</v>
      </c>
      <c r="CO1495">
        <v>0</v>
      </c>
      <c r="CP1495">
        <v>0</v>
      </c>
      <c r="CQ1495" t="s">
        <v>1154</v>
      </c>
      <c r="CR1495" t="s">
        <v>1153</v>
      </c>
      <c r="CS1495" t="s">
        <v>1725</v>
      </c>
      <c r="CT1495" t="s">
        <v>1397</v>
      </c>
      <c r="CU1495" t="s">
        <v>1396</v>
      </c>
      <c r="CV1495" t="s">
        <v>5894</v>
      </c>
      <c r="CW1495" t="s">
        <v>1727</v>
      </c>
      <c r="CX1495" t="s">
        <v>853</v>
      </c>
      <c r="DC1495" t="s">
        <v>1387</v>
      </c>
      <c r="DE1495" t="s">
        <v>1728</v>
      </c>
    </row>
    <row r="1496" spans="1:109" x14ac:dyDescent="0.25">
      <c r="A1496" t="s">
        <v>1025</v>
      </c>
      <c r="B1496">
        <v>2</v>
      </c>
      <c r="C1496" s="56">
        <v>42419</v>
      </c>
      <c r="D1496" t="s">
        <v>1153</v>
      </c>
      <c r="E1496" t="s">
        <v>5895</v>
      </c>
      <c r="G1496" t="s">
        <v>5896</v>
      </c>
      <c r="H1496" t="s">
        <v>1144</v>
      </c>
      <c r="I1496" t="s">
        <v>1144</v>
      </c>
      <c r="J1496" t="s">
        <v>1144</v>
      </c>
      <c r="K1496" t="s">
        <v>1144</v>
      </c>
      <c r="L1496">
        <v>5.49</v>
      </c>
      <c r="M1496">
        <v>12.76</v>
      </c>
      <c r="N1496">
        <v>0</v>
      </c>
      <c r="O1496" s="56">
        <v>0</v>
      </c>
      <c r="P1496" s="56">
        <v>0</v>
      </c>
      <c r="Q1496">
        <v>1</v>
      </c>
      <c r="R1496">
        <v>1</v>
      </c>
      <c r="S1496">
        <v>11</v>
      </c>
      <c r="T1496">
        <v>8</v>
      </c>
      <c r="U1496">
        <v>3</v>
      </c>
      <c r="V1496">
        <v>1</v>
      </c>
      <c r="X1496" t="s">
        <v>7659</v>
      </c>
      <c r="AA1496">
        <v>0</v>
      </c>
      <c r="AB1496">
        <v>0</v>
      </c>
      <c r="AC1496">
        <v>0</v>
      </c>
      <c r="AD1496">
        <v>0</v>
      </c>
      <c r="AE1496">
        <v>0</v>
      </c>
      <c r="AF1496">
        <v>0</v>
      </c>
      <c r="AG1496">
        <v>0</v>
      </c>
      <c r="AJ1496" s="56"/>
      <c r="AK1496" s="56"/>
      <c r="AL1496" s="56"/>
      <c r="AM1496">
        <v>1</v>
      </c>
      <c r="AP1496" t="s">
        <v>1155</v>
      </c>
      <c r="AS1496" t="s">
        <v>1152</v>
      </c>
      <c r="AT1496">
        <v>1</v>
      </c>
      <c r="AV1496">
        <v>2</v>
      </c>
      <c r="AW1496">
        <v>2</v>
      </c>
      <c r="AX1496">
        <v>1</v>
      </c>
      <c r="AY1496" t="s">
        <v>1147</v>
      </c>
      <c r="AZ1496" t="s">
        <v>1147</v>
      </c>
      <c r="BA1496">
        <v>4</v>
      </c>
      <c r="BD1496">
        <v>1000000000</v>
      </c>
      <c r="BE1496">
        <v>4</v>
      </c>
      <c r="BF1496">
        <v>-1</v>
      </c>
      <c r="BG1496">
        <v>0</v>
      </c>
      <c r="BH1496">
        <v>0</v>
      </c>
      <c r="BI1496">
        <v>0</v>
      </c>
      <c r="BJ1496">
        <v>0</v>
      </c>
      <c r="BK1496">
        <v>0</v>
      </c>
      <c r="BL1496">
        <v>0</v>
      </c>
      <c r="BM1496">
        <v>4</v>
      </c>
      <c r="BN1496">
        <v>-1</v>
      </c>
      <c r="BO1496">
        <v>0</v>
      </c>
      <c r="BP1496">
        <v>0</v>
      </c>
      <c r="BR1496">
        <v>0</v>
      </c>
      <c r="BS1496">
        <v>1</v>
      </c>
      <c r="BX1496">
        <v>0</v>
      </c>
      <c r="BY1496">
        <v>10.98</v>
      </c>
      <c r="BZ1496">
        <v>0</v>
      </c>
      <c r="CA1496">
        <v>5.78</v>
      </c>
      <c r="CB1496">
        <v>0</v>
      </c>
      <c r="CC1496">
        <v>1</v>
      </c>
      <c r="CD1496" s="56">
        <v>42342</v>
      </c>
      <c r="CE1496" s="56">
        <v>42342</v>
      </c>
      <c r="CF1496" s="56">
        <v>42342</v>
      </c>
      <c r="CG1496" s="56">
        <v>42419</v>
      </c>
      <c r="CH1496" s="56"/>
      <c r="CI1496" s="56"/>
      <c r="CJ1496">
        <v>0</v>
      </c>
      <c r="CK1496">
        <v>0</v>
      </c>
      <c r="CL1496">
        <v>0</v>
      </c>
      <c r="CM1496">
        <v>0</v>
      </c>
      <c r="CN1496">
        <v>0</v>
      </c>
      <c r="CO1496">
        <v>0</v>
      </c>
      <c r="CP1496">
        <v>0.96</v>
      </c>
      <c r="CQ1496" t="s">
        <v>1154</v>
      </c>
      <c r="CR1496" t="s">
        <v>1153</v>
      </c>
      <c r="CS1496" t="s">
        <v>1748</v>
      </c>
      <c r="CT1496" t="s">
        <v>1397</v>
      </c>
      <c r="CU1496" t="s">
        <v>1396</v>
      </c>
      <c r="CV1496" t="s">
        <v>5897</v>
      </c>
      <c r="CW1496" t="s">
        <v>1390</v>
      </c>
      <c r="CX1496" t="s">
        <v>853</v>
      </c>
      <c r="DC1496" t="s">
        <v>1387</v>
      </c>
      <c r="DE1496" t="s">
        <v>1392</v>
      </c>
    </row>
    <row r="1497" spans="1:109" x14ac:dyDescent="0.25">
      <c r="A1497" t="s">
        <v>1025</v>
      </c>
      <c r="B1497">
        <v>2</v>
      </c>
      <c r="C1497" s="56">
        <v>42419</v>
      </c>
      <c r="D1497" t="s">
        <v>1153</v>
      </c>
      <c r="E1497" t="s">
        <v>5898</v>
      </c>
      <c r="G1497" t="s">
        <v>5899</v>
      </c>
      <c r="H1497" t="s">
        <v>1144</v>
      </c>
      <c r="I1497" t="s">
        <v>1144</v>
      </c>
      <c r="J1497" t="s">
        <v>1144</v>
      </c>
      <c r="K1497" t="s">
        <v>1144</v>
      </c>
      <c r="L1497">
        <v>10.96</v>
      </c>
      <c r="M1497">
        <v>28.44</v>
      </c>
      <c r="N1497">
        <v>0</v>
      </c>
      <c r="O1497" s="56">
        <v>0</v>
      </c>
      <c r="P1497" s="56">
        <v>0</v>
      </c>
      <c r="Q1497">
        <v>1</v>
      </c>
      <c r="R1497">
        <v>1</v>
      </c>
      <c r="S1497">
        <v>11</v>
      </c>
      <c r="T1497">
        <v>8</v>
      </c>
      <c r="U1497">
        <v>3</v>
      </c>
      <c r="V1497">
        <v>1</v>
      </c>
      <c r="X1497" t="s">
        <v>7755</v>
      </c>
      <c r="AA1497">
        <v>0</v>
      </c>
      <c r="AB1497">
        <v>0</v>
      </c>
      <c r="AC1497">
        <v>0</v>
      </c>
      <c r="AD1497">
        <v>0</v>
      </c>
      <c r="AE1497">
        <v>0</v>
      </c>
      <c r="AF1497">
        <v>0</v>
      </c>
      <c r="AG1497">
        <v>0</v>
      </c>
      <c r="AJ1497" s="56"/>
      <c r="AK1497" s="56"/>
      <c r="AL1497" s="56"/>
      <c r="AP1497" t="s">
        <v>1155</v>
      </c>
      <c r="AR1497">
        <v>2</v>
      </c>
      <c r="AS1497" t="s">
        <v>1152</v>
      </c>
      <c r="AT1497">
        <v>1</v>
      </c>
      <c r="AV1497">
        <v>6</v>
      </c>
      <c r="AW1497">
        <v>4</v>
      </c>
      <c r="AX1497">
        <v>2</v>
      </c>
      <c r="AY1497" t="s">
        <v>1147</v>
      </c>
      <c r="AZ1497" t="s">
        <v>1147</v>
      </c>
      <c r="BA1497">
        <v>6</v>
      </c>
      <c r="BD1497">
        <v>1000000000</v>
      </c>
      <c r="BE1497">
        <v>14</v>
      </c>
      <c r="BF1497">
        <v>-1.33</v>
      </c>
      <c r="BG1497">
        <v>0</v>
      </c>
      <c r="BH1497">
        <v>0</v>
      </c>
      <c r="BI1497">
        <v>0</v>
      </c>
      <c r="BJ1497">
        <v>0</v>
      </c>
      <c r="BK1497">
        <v>0</v>
      </c>
      <c r="BL1497">
        <v>0</v>
      </c>
      <c r="BM1497">
        <v>14</v>
      </c>
      <c r="BN1497">
        <v>-1.33</v>
      </c>
      <c r="BO1497">
        <v>0</v>
      </c>
      <c r="BP1497">
        <v>0</v>
      </c>
      <c r="BR1497">
        <v>0</v>
      </c>
      <c r="BS1497">
        <v>2</v>
      </c>
      <c r="BX1497">
        <v>0</v>
      </c>
      <c r="BY1497">
        <v>87.68</v>
      </c>
      <c r="BZ1497">
        <v>0</v>
      </c>
      <c r="CA1497">
        <v>6.96</v>
      </c>
      <c r="CB1497">
        <v>0</v>
      </c>
      <c r="CC1497">
        <v>1</v>
      </c>
      <c r="CD1497" s="56">
        <v>42095</v>
      </c>
      <c r="CE1497" s="56">
        <v>42342</v>
      </c>
      <c r="CF1497" s="56">
        <v>42342</v>
      </c>
      <c r="CG1497" s="56">
        <v>42419</v>
      </c>
      <c r="CH1497" s="56"/>
      <c r="CI1497" s="56"/>
      <c r="CJ1497">
        <v>0</v>
      </c>
      <c r="CK1497">
        <v>0</v>
      </c>
      <c r="CL1497">
        <v>0</v>
      </c>
      <c r="CM1497">
        <v>0</v>
      </c>
      <c r="CN1497">
        <v>0</v>
      </c>
      <c r="CO1497">
        <v>0</v>
      </c>
      <c r="CP1497">
        <v>0.96</v>
      </c>
      <c r="CQ1497" t="s">
        <v>1154</v>
      </c>
      <c r="CR1497" t="s">
        <v>1153</v>
      </c>
      <c r="CS1497" t="s">
        <v>1748</v>
      </c>
      <c r="CT1497" t="s">
        <v>1397</v>
      </c>
      <c r="CU1497" t="s">
        <v>1396</v>
      </c>
      <c r="CV1497" t="s">
        <v>5900</v>
      </c>
      <c r="CW1497" t="s">
        <v>1727</v>
      </c>
      <c r="CX1497" t="s">
        <v>853</v>
      </c>
      <c r="DC1497" t="s">
        <v>1387</v>
      </c>
      <c r="DE1497" t="s">
        <v>1392</v>
      </c>
    </row>
    <row r="1498" spans="1:109" x14ac:dyDescent="0.25">
      <c r="A1498" t="s">
        <v>1025</v>
      </c>
      <c r="B1498">
        <v>1</v>
      </c>
      <c r="C1498" s="56">
        <v>42419</v>
      </c>
      <c r="D1498" t="s">
        <v>1153</v>
      </c>
      <c r="E1498" t="s">
        <v>5901</v>
      </c>
      <c r="G1498" t="s">
        <v>5902</v>
      </c>
      <c r="H1498" t="s">
        <v>1144</v>
      </c>
      <c r="I1498" t="s">
        <v>1144</v>
      </c>
      <c r="J1498" t="s">
        <v>1144</v>
      </c>
      <c r="K1498" t="s">
        <v>1144</v>
      </c>
      <c r="L1498">
        <v>2.17</v>
      </c>
      <c r="M1498">
        <v>5.14</v>
      </c>
      <c r="N1498">
        <v>0</v>
      </c>
      <c r="O1498" s="56">
        <v>0</v>
      </c>
      <c r="P1498" s="56">
        <v>0</v>
      </c>
      <c r="Q1498">
        <v>1</v>
      </c>
      <c r="R1498">
        <v>1</v>
      </c>
      <c r="S1498">
        <v>11</v>
      </c>
      <c r="T1498">
        <v>8</v>
      </c>
      <c r="U1498">
        <v>3</v>
      </c>
      <c r="V1498">
        <v>1</v>
      </c>
      <c r="W1498" t="s">
        <v>1156</v>
      </c>
      <c r="X1498" t="s">
        <v>7662</v>
      </c>
      <c r="Y1498">
        <v>13</v>
      </c>
      <c r="AA1498">
        <v>0</v>
      </c>
      <c r="AB1498">
        <v>0</v>
      </c>
      <c r="AC1498">
        <v>0</v>
      </c>
      <c r="AD1498">
        <v>0</v>
      </c>
      <c r="AE1498">
        <v>0</v>
      </c>
      <c r="AF1498">
        <v>0</v>
      </c>
      <c r="AG1498">
        <v>0</v>
      </c>
      <c r="AJ1498" s="56"/>
      <c r="AK1498" s="56"/>
      <c r="AL1498" s="56"/>
      <c r="AP1498" t="s">
        <v>1155</v>
      </c>
      <c r="AR1498">
        <v>2</v>
      </c>
      <c r="AS1498" t="s">
        <v>1152</v>
      </c>
      <c r="AT1498">
        <v>1</v>
      </c>
      <c r="AV1498">
        <v>19</v>
      </c>
      <c r="AW1498">
        <v>13</v>
      </c>
      <c r="AX1498">
        <v>6</v>
      </c>
      <c r="AY1498" t="s">
        <v>1148</v>
      </c>
      <c r="AZ1498" t="s">
        <v>1148</v>
      </c>
      <c r="BA1498">
        <v>14</v>
      </c>
      <c r="BD1498">
        <v>1000000000</v>
      </c>
      <c r="BE1498">
        <v>19</v>
      </c>
      <c r="BF1498">
        <v>0</v>
      </c>
      <c r="BG1498">
        <v>0</v>
      </c>
      <c r="BH1498">
        <v>0</v>
      </c>
      <c r="BI1498">
        <v>0</v>
      </c>
      <c r="BJ1498">
        <v>0</v>
      </c>
      <c r="BK1498">
        <v>0</v>
      </c>
      <c r="BL1498">
        <v>0</v>
      </c>
      <c r="BM1498">
        <v>19</v>
      </c>
      <c r="BN1498">
        <v>0</v>
      </c>
      <c r="BO1498">
        <v>0</v>
      </c>
      <c r="BP1498">
        <v>0</v>
      </c>
      <c r="BR1498">
        <v>0</v>
      </c>
      <c r="BS1498">
        <v>5</v>
      </c>
      <c r="BX1498">
        <v>0</v>
      </c>
      <c r="BY1498">
        <v>0</v>
      </c>
      <c r="BZ1498">
        <v>0</v>
      </c>
      <c r="CA1498">
        <v>5.97</v>
      </c>
      <c r="CB1498">
        <v>0</v>
      </c>
      <c r="CC1498">
        <v>1</v>
      </c>
      <c r="CD1498" s="56">
        <v>42272</v>
      </c>
      <c r="CE1498" s="56">
        <v>42342</v>
      </c>
      <c r="CF1498" s="56">
        <v>42342</v>
      </c>
      <c r="CG1498" s="56">
        <v>42419</v>
      </c>
      <c r="CH1498" s="56"/>
      <c r="CI1498" s="56"/>
      <c r="CJ1498">
        <v>0</v>
      </c>
      <c r="CK1498">
        <v>0</v>
      </c>
      <c r="CL1498">
        <v>0</v>
      </c>
      <c r="CM1498">
        <v>0</v>
      </c>
      <c r="CN1498">
        <v>0</v>
      </c>
      <c r="CO1498">
        <v>0.95</v>
      </c>
      <c r="CP1498">
        <v>0</v>
      </c>
      <c r="CQ1498" t="s">
        <v>1154</v>
      </c>
      <c r="CR1498" t="s">
        <v>1153</v>
      </c>
      <c r="CS1498" t="s">
        <v>1725</v>
      </c>
      <c r="CT1498" t="s">
        <v>1397</v>
      </c>
      <c r="CU1498" t="s">
        <v>1396</v>
      </c>
      <c r="CV1498" t="s">
        <v>5903</v>
      </c>
      <c r="CW1498" t="s">
        <v>1727</v>
      </c>
      <c r="CX1498" t="s">
        <v>853</v>
      </c>
      <c r="DC1498" t="s">
        <v>1387</v>
      </c>
      <c r="DE1498" t="s">
        <v>1728</v>
      </c>
    </row>
    <row r="1499" spans="1:109" x14ac:dyDescent="0.25">
      <c r="A1499" t="s">
        <v>1025</v>
      </c>
      <c r="B1499">
        <v>2</v>
      </c>
      <c r="C1499" s="56">
        <v>42419</v>
      </c>
      <c r="D1499" t="s">
        <v>1153</v>
      </c>
      <c r="E1499" t="s">
        <v>5904</v>
      </c>
      <c r="G1499" t="s">
        <v>5905</v>
      </c>
      <c r="H1499" t="s">
        <v>1144</v>
      </c>
      <c r="I1499" t="s">
        <v>1144</v>
      </c>
      <c r="J1499" t="s">
        <v>1144</v>
      </c>
      <c r="K1499" t="s">
        <v>1144</v>
      </c>
      <c r="L1499">
        <v>32.340000000000003</v>
      </c>
      <c r="M1499">
        <v>68.03</v>
      </c>
      <c r="N1499">
        <v>0</v>
      </c>
      <c r="O1499" s="56">
        <v>0</v>
      </c>
      <c r="P1499" s="56">
        <v>0</v>
      </c>
      <c r="Q1499">
        <v>1</v>
      </c>
      <c r="R1499">
        <v>1</v>
      </c>
      <c r="S1499">
        <v>11</v>
      </c>
      <c r="T1499">
        <v>8</v>
      </c>
      <c r="U1499">
        <v>3</v>
      </c>
      <c r="V1499">
        <v>1</v>
      </c>
      <c r="X1499" t="s">
        <v>7755</v>
      </c>
      <c r="AA1499">
        <v>0</v>
      </c>
      <c r="AB1499">
        <v>0</v>
      </c>
      <c r="AC1499">
        <v>0</v>
      </c>
      <c r="AD1499">
        <v>0</v>
      </c>
      <c r="AE1499">
        <v>0</v>
      </c>
      <c r="AF1499">
        <v>0</v>
      </c>
      <c r="AG1499">
        <v>0</v>
      </c>
      <c r="AJ1499" s="56"/>
      <c r="AK1499" s="56"/>
      <c r="AL1499" s="56"/>
      <c r="AP1499" t="s">
        <v>1155</v>
      </c>
      <c r="AS1499" t="s">
        <v>1152</v>
      </c>
      <c r="AT1499">
        <v>1</v>
      </c>
      <c r="AV1499">
        <v>1</v>
      </c>
      <c r="AW1499">
        <v>1</v>
      </c>
      <c r="AX1499">
        <v>0.5</v>
      </c>
      <c r="AY1499" t="s">
        <v>1147</v>
      </c>
      <c r="AZ1499" t="s">
        <v>1147</v>
      </c>
      <c r="BA1499">
        <v>1</v>
      </c>
      <c r="BD1499">
        <v>1000000000</v>
      </c>
      <c r="BE1499">
        <v>2</v>
      </c>
      <c r="BF1499">
        <v>-1</v>
      </c>
      <c r="BG1499">
        <v>0</v>
      </c>
      <c r="BH1499">
        <v>0</v>
      </c>
      <c r="BI1499">
        <v>0</v>
      </c>
      <c r="BJ1499">
        <v>0</v>
      </c>
      <c r="BK1499">
        <v>0</v>
      </c>
      <c r="BL1499">
        <v>0</v>
      </c>
      <c r="BM1499">
        <v>2</v>
      </c>
      <c r="BN1499">
        <v>-1</v>
      </c>
      <c r="BO1499">
        <v>0</v>
      </c>
      <c r="BP1499">
        <v>0</v>
      </c>
      <c r="BR1499">
        <v>0</v>
      </c>
      <c r="BS1499">
        <v>0</v>
      </c>
      <c r="BX1499">
        <v>0</v>
      </c>
      <c r="BY1499">
        <v>32.340000000000003</v>
      </c>
      <c r="BZ1499">
        <v>0</v>
      </c>
      <c r="CA1499">
        <v>4.82</v>
      </c>
      <c r="CB1499">
        <v>0</v>
      </c>
      <c r="CC1499">
        <v>1</v>
      </c>
      <c r="CD1499" s="56">
        <v>42095</v>
      </c>
      <c r="CE1499" s="56">
        <v>42342</v>
      </c>
      <c r="CF1499" s="56">
        <v>42342</v>
      </c>
      <c r="CG1499" s="56">
        <v>42419</v>
      </c>
      <c r="CH1499" s="56"/>
      <c r="CI1499" s="56"/>
      <c r="CJ1499">
        <v>0</v>
      </c>
      <c r="CK1499">
        <v>0</v>
      </c>
      <c r="CL1499">
        <v>0</v>
      </c>
      <c r="CM1499">
        <v>0</v>
      </c>
      <c r="CN1499">
        <v>0</v>
      </c>
      <c r="CO1499">
        <v>0</v>
      </c>
      <c r="CP1499">
        <v>0.96</v>
      </c>
      <c r="CQ1499" t="s">
        <v>1154</v>
      </c>
      <c r="CR1499" t="s">
        <v>1153</v>
      </c>
      <c r="CS1499" t="s">
        <v>1748</v>
      </c>
      <c r="CT1499" t="s">
        <v>1397</v>
      </c>
      <c r="CU1499" t="s">
        <v>1396</v>
      </c>
      <c r="CV1499" t="s">
        <v>5906</v>
      </c>
      <c r="CW1499" t="s">
        <v>1390</v>
      </c>
      <c r="CX1499" t="s">
        <v>853</v>
      </c>
      <c r="DC1499" t="s">
        <v>1387</v>
      </c>
      <c r="DE1499" t="s">
        <v>1392</v>
      </c>
    </row>
    <row r="1500" spans="1:109" x14ac:dyDescent="0.25">
      <c r="A1500" t="s">
        <v>1025</v>
      </c>
      <c r="B1500">
        <v>2</v>
      </c>
      <c r="C1500" s="56">
        <v>42419</v>
      </c>
      <c r="D1500" t="s">
        <v>1153</v>
      </c>
      <c r="E1500" t="s">
        <v>5907</v>
      </c>
      <c r="G1500" t="s">
        <v>5908</v>
      </c>
      <c r="H1500" t="s">
        <v>1144</v>
      </c>
      <c r="I1500" t="s">
        <v>1144</v>
      </c>
      <c r="J1500" t="s">
        <v>1144</v>
      </c>
      <c r="K1500" t="s">
        <v>1144</v>
      </c>
      <c r="L1500">
        <v>2.92</v>
      </c>
      <c r="M1500">
        <v>6.87</v>
      </c>
      <c r="N1500">
        <v>0</v>
      </c>
      <c r="O1500" s="56">
        <v>0</v>
      </c>
      <c r="P1500" s="56">
        <v>0</v>
      </c>
      <c r="Q1500">
        <v>1</v>
      </c>
      <c r="R1500">
        <v>1</v>
      </c>
      <c r="S1500">
        <v>11</v>
      </c>
      <c r="T1500">
        <v>8</v>
      </c>
      <c r="U1500">
        <v>3</v>
      </c>
      <c r="V1500">
        <v>1</v>
      </c>
      <c r="X1500" t="s">
        <v>7757</v>
      </c>
      <c r="AA1500">
        <v>0</v>
      </c>
      <c r="AB1500">
        <v>0</v>
      </c>
      <c r="AC1500">
        <v>0</v>
      </c>
      <c r="AD1500">
        <v>0</v>
      </c>
      <c r="AE1500">
        <v>0</v>
      </c>
      <c r="AF1500">
        <v>0</v>
      </c>
      <c r="AG1500">
        <v>0</v>
      </c>
      <c r="AJ1500" s="56"/>
      <c r="AK1500" s="56"/>
      <c r="AL1500" s="56"/>
      <c r="AP1500" t="s">
        <v>1155</v>
      </c>
      <c r="AR1500">
        <v>5</v>
      </c>
      <c r="AS1500" t="s">
        <v>1152</v>
      </c>
      <c r="AT1500">
        <v>1</v>
      </c>
      <c r="AV1500">
        <v>10</v>
      </c>
      <c r="AW1500">
        <v>7</v>
      </c>
      <c r="AX1500">
        <v>3</v>
      </c>
      <c r="AY1500" t="s">
        <v>1147</v>
      </c>
      <c r="AZ1500" t="s">
        <v>1147</v>
      </c>
      <c r="BA1500">
        <v>13</v>
      </c>
      <c r="BD1500">
        <v>1000000000</v>
      </c>
      <c r="BE1500">
        <v>16</v>
      </c>
      <c r="BF1500">
        <v>-0.6</v>
      </c>
      <c r="BG1500">
        <v>0</v>
      </c>
      <c r="BH1500">
        <v>0</v>
      </c>
      <c r="BI1500">
        <v>0</v>
      </c>
      <c r="BJ1500">
        <v>0</v>
      </c>
      <c r="BK1500">
        <v>0</v>
      </c>
      <c r="BL1500">
        <v>0</v>
      </c>
      <c r="BM1500">
        <v>16</v>
      </c>
      <c r="BN1500">
        <v>-0.6</v>
      </c>
      <c r="BO1500">
        <v>0</v>
      </c>
      <c r="BP1500">
        <v>0</v>
      </c>
      <c r="BR1500">
        <v>0</v>
      </c>
      <c r="BS1500">
        <v>3</v>
      </c>
      <c r="BT1500">
        <v>0</v>
      </c>
      <c r="BX1500">
        <v>0</v>
      </c>
      <c r="BY1500">
        <v>17.52</v>
      </c>
      <c r="BZ1500">
        <v>0</v>
      </c>
      <c r="CA1500">
        <v>5.9</v>
      </c>
      <c r="CB1500">
        <v>0</v>
      </c>
      <c r="CC1500">
        <v>1</v>
      </c>
      <c r="CD1500" s="56">
        <v>42341</v>
      </c>
      <c r="CE1500" s="56">
        <v>42342</v>
      </c>
      <c r="CF1500" s="56">
        <v>42342</v>
      </c>
      <c r="CG1500" s="56">
        <v>42419</v>
      </c>
      <c r="CH1500" s="56"/>
      <c r="CI1500" s="56"/>
      <c r="CJ1500">
        <v>0.19</v>
      </c>
      <c r="CK1500">
        <v>0</v>
      </c>
      <c r="CL1500">
        <v>0</v>
      </c>
      <c r="CM1500">
        <v>0</v>
      </c>
      <c r="CN1500">
        <v>0</v>
      </c>
      <c r="CO1500">
        <v>0.12</v>
      </c>
      <c r="CP1500">
        <v>0.84</v>
      </c>
      <c r="CQ1500" t="s">
        <v>1154</v>
      </c>
      <c r="CR1500" t="s">
        <v>1153</v>
      </c>
      <c r="CS1500" t="s">
        <v>1748</v>
      </c>
      <c r="CT1500" t="s">
        <v>1397</v>
      </c>
      <c r="CU1500" t="s">
        <v>1396</v>
      </c>
      <c r="CV1500" t="s">
        <v>5909</v>
      </c>
      <c r="CW1500" t="s">
        <v>1390</v>
      </c>
      <c r="CX1500" t="s">
        <v>853</v>
      </c>
      <c r="DC1500" t="s">
        <v>1387</v>
      </c>
      <c r="DE1500" t="s">
        <v>1392</v>
      </c>
    </row>
    <row r="1501" spans="1:109" x14ac:dyDescent="0.25">
      <c r="A1501" t="s">
        <v>1025</v>
      </c>
      <c r="B1501">
        <v>2</v>
      </c>
      <c r="C1501" s="56">
        <v>42419</v>
      </c>
      <c r="D1501" t="s">
        <v>1153</v>
      </c>
      <c r="E1501" t="s">
        <v>5910</v>
      </c>
      <c r="G1501" t="s">
        <v>5911</v>
      </c>
      <c r="H1501" t="s">
        <v>1144</v>
      </c>
      <c r="I1501" t="s">
        <v>1144</v>
      </c>
      <c r="J1501" t="s">
        <v>1144</v>
      </c>
      <c r="K1501" t="s">
        <v>1144</v>
      </c>
      <c r="L1501">
        <v>13.83</v>
      </c>
      <c r="M1501">
        <v>35.64</v>
      </c>
      <c r="N1501">
        <v>0</v>
      </c>
      <c r="O1501" s="56">
        <v>0</v>
      </c>
      <c r="P1501" s="56">
        <v>0</v>
      </c>
      <c r="Q1501">
        <v>1</v>
      </c>
      <c r="R1501">
        <v>1</v>
      </c>
      <c r="S1501">
        <v>11</v>
      </c>
      <c r="T1501">
        <v>8</v>
      </c>
      <c r="U1501">
        <v>3</v>
      </c>
      <c r="V1501">
        <v>1</v>
      </c>
      <c r="X1501" t="s">
        <v>7659</v>
      </c>
      <c r="AA1501">
        <v>0</v>
      </c>
      <c r="AB1501">
        <v>0</v>
      </c>
      <c r="AC1501">
        <v>0</v>
      </c>
      <c r="AD1501">
        <v>0</v>
      </c>
      <c r="AE1501">
        <v>0</v>
      </c>
      <c r="AF1501">
        <v>0</v>
      </c>
      <c r="AG1501">
        <v>0</v>
      </c>
      <c r="AJ1501" s="56"/>
      <c r="AK1501" s="56"/>
      <c r="AL1501" s="56"/>
      <c r="AP1501" t="s">
        <v>1155</v>
      </c>
      <c r="AS1501" t="s">
        <v>1152</v>
      </c>
      <c r="AT1501">
        <v>1</v>
      </c>
      <c r="AV1501">
        <v>2</v>
      </c>
      <c r="AW1501">
        <v>2</v>
      </c>
      <c r="AX1501">
        <v>1</v>
      </c>
      <c r="AY1501" t="s">
        <v>1147</v>
      </c>
      <c r="AZ1501" t="s">
        <v>1147</v>
      </c>
      <c r="BA1501">
        <v>3</v>
      </c>
      <c r="BD1501">
        <v>1000000000</v>
      </c>
      <c r="BE1501">
        <v>3</v>
      </c>
      <c r="BF1501">
        <v>-0.5</v>
      </c>
      <c r="BG1501">
        <v>0</v>
      </c>
      <c r="BH1501">
        <v>0</v>
      </c>
      <c r="BI1501">
        <v>0</v>
      </c>
      <c r="BJ1501">
        <v>0</v>
      </c>
      <c r="BK1501">
        <v>0</v>
      </c>
      <c r="BL1501">
        <v>0</v>
      </c>
      <c r="BM1501">
        <v>3</v>
      </c>
      <c r="BN1501">
        <v>-0.5</v>
      </c>
      <c r="BO1501">
        <v>0</v>
      </c>
      <c r="BP1501">
        <v>0</v>
      </c>
      <c r="BR1501">
        <v>0</v>
      </c>
      <c r="BS1501">
        <v>1</v>
      </c>
      <c r="BX1501">
        <v>0</v>
      </c>
      <c r="BY1501">
        <v>13.83</v>
      </c>
      <c r="BZ1501">
        <v>0</v>
      </c>
      <c r="CA1501">
        <v>6.88</v>
      </c>
      <c r="CB1501">
        <v>0</v>
      </c>
      <c r="CC1501">
        <v>1</v>
      </c>
      <c r="CD1501" s="56">
        <v>42342</v>
      </c>
      <c r="CE1501" s="56">
        <v>42342</v>
      </c>
      <c r="CF1501" s="56">
        <v>42342</v>
      </c>
      <c r="CG1501" s="56">
        <v>42419</v>
      </c>
      <c r="CH1501" s="56"/>
      <c r="CI1501" s="56"/>
      <c r="CJ1501">
        <v>0</v>
      </c>
      <c r="CK1501">
        <v>0</v>
      </c>
      <c r="CL1501">
        <v>0</v>
      </c>
      <c r="CM1501">
        <v>0</v>
      </c>
      <c r="CN1501">
        <v>0</v>
      </c>
      <c r="CO1501">
        <v>0</v>
      </c>
      <c r="CP1501">
        <v>0.96</v>
      </c>
      <c r="CQ1501" t="s">
        <v>1154</v>
      </c>
      <c r="CR1501" t="s">
        <v>1153</v>
      </c>
      <c r="CS1501" t="s">
        <v>1748</v>
      </c>
      <c r="CT1501" t="s">
        <v>1397</v>
      </c>
      <c r="CU1501" t="s">
        <v>1396</v>
      </c>
      <c r="CV1501" t="s">
        <v>5912</v>
      </c>
      <c r="CW1501" t="s">
        <v>1390</v>
      </c>
      <c r="CX1501" t="s">
        <v>853</v>
      </c>
      <c r="DC1501" t="s">
        <v>1387</v>
      </c>
      <c r="DE1501" t="s">
        <v>1392</v>
      </c>
    </row>
    <row r="1502" spans="1:109" x14ac:dyDescent="0.25">
      <c r="A1502" t="s">
        <v>1025</v>
      </c>
      <c r="B1502">
        <v>2</v>
      </c>
      <c r="C1502" s="56">
        <v>42419</v>
      </c>
      <c r="D1502" t="s">
        <v>1153</v>
      </c>
      <c r="E1502" t="s">
        <v>5913</v>
      </c>
      <c r="G1502" t="s">
        <v>5914</v>
      </c>
      <c r="H1502" t="s">
        <v>1144</v>
      </c>
      <c r="I1502" t="s">
        <v>1144</v>
      </c>
      <c r="J1502" t="s">
        <v>1144</v>
      </c>
      <c r="K1502" t="s">
        <v>1144</v>
      </c>
      <c r="L1502">
        <v>2.13</v>
      </c>
      <c r="M1502">
        <v>4.3</v>
      </c>
      <c r="N1502">
        <v>0</v>
      </c>
      <c r="O1502" s="56">
        <v>0</v>
      </c>
      <c r="P1502" s="56">
        <v>0</v>
      </c>
      <c r="Q1502">
        <v>1</v>
      </c>
      <c r="R1502">
        <v>1</v>
      </c>
      <c r="S1502">
        <v>11</v>
      </c>
      <c r="T1502">
        <v>8</v>
      </c>
      <c r="U1502">
        <v>3</v>
      </c>
      <c r="V1502">
        <v>1</v>
      </c>
      <c r="W1502" t="s">
        <v>1156</v>
      </c>
      <c r="X1502" t="s">
        <v>7760</v>
      </c>
      <c r="Y1502">
        <v>10</v>
      </c>
      <c r="AA1502">
        <v>0</v>
      </c>
      <c r="AB1502">
        <v>0</v>
      </c>
      <c r="AC1502">
        <v>0</v>
      </c>
      <c r="AD1502">
        <v>0</v>
      </c>
      <c r="AE1502">
        <v>0</v>
      </c>
      <c r="AF1502">
        <v>42</v>
      </c>
      <c r="AG1502">
        <v>0</v>
      </c>
      <c r="AJ1502" s="56"/>
      <c r="AK1502" s="56"/>
      <c r="AL1502" s="56"/>
      <c r="AP1502" t="s">
        <v>1155</v>
      </c>
      <c r="AR1502">
        <v>2</v>
      </c>
      <c r="AS1502" t="s">
        <v>1152</v>
      </c>
      <c r="AT1502">
        <v>1</v>
      </c>
      <c r="AV1502">
        <v>7</v>
      </c>
      <c r="AW1502">
        <v>5</v>
      </c>
      <c r="AX1502">
        <v>2</v>
      </c>
      <c r="AY1502" t="s">
        <v>1148</v>
      </c>
      <c r="AZ1502" t="s">
        <v>1147</v>
      </c>
      <c r="BA1502">
        <v>5</v>
      </c>
      <c r="BD1502">
        <v>1000000000</v>
      </c>
      <c r="BE1502">
        <v>7</v>
      </c>
      <c r="BF1502">
        <v>0</v>
      </c>
      <c r="BG1502">
        <v>5</v>
      </c>
      <c r="BH1502">
        <v>0</v>
      </c>
      <c r="BI1502">
        <v>0</v>
      </c>
      <c r="BJ1502">
        <v>0</v>
      </c>
      <c r="BK1502">
        <v>0</v>
      </c>
      <c r="BL1502">
        <v>0</v>
      </c>
      <c r="BM1502">
        <v>12</v>
      </c>
      <c r="BN1502">
        <v>-0.71</v>
      </c>
      <c r="BO1502">
        <v>0</v>
      </c>
      <c r="BP1502">
        <v>0</v>
      </c>
      <c r="BR1502">
        <v>0</v>
      </c>
      <c r="BS1502">
        <v>2</v>
      </c>
      <c r="BX1502">
        <v>0</v>
      </c>
      <c r="BY1502">
        <v>0</v>
      </c>
      <c r="BZ1502">
        <v>0</v>
      </c>
      <c r="CA1502">
        <v>4.45</v>
      </c>
      <c r="CB1502">
        <v>0</v>
      </c>
      <c r="CC1502">
        <v>1</v>
      </c>
      <c r="CD1502" s="56">
        <v>42271</v>
      </c>
      <c r="CE1502" s="56">
        <v>42342</v>
      </c>
      <c r="CF1502" s="56">
        <v>42342</v>
      </c>
      <c r="CG1502" s="56">
        <v>42419</v>
      </c>
      <c r="CH1502" s="56"/>
      <c r="CI1502" s="56"/>
      <c r="CJ1502">
        <v>0.71</v>
      </c>
      <c r="CK1502">
        <v>51</v>
      </c>
      <c r="CL1502">
        <v>0.12</v>
      </c>
      <c r="CM1502">
        <v>0.43</v>
      </c>
      <c r="CN1502">
        <v>0</v>
      </c>
      <c r="CO1502">
        <v>0.42</v>
      </c>
      <c r="CP1502">
        <v>0</v>
      </c>
      <c r="CQ1502" t="s">
        <v>1154</v>
      </c>
      <c r="CR1502" t="s">
        <v>1153</v>
      </c>
      <c r="CS1502" t="s">
        <v>1748</v>
      </c>
      <c r="CT1502" t="s">
        <v>1397</v>
      </c>
      <c r="CU1502" t="s">
        <v>1396</v>
      </c>
      <c r="CV1502" t="s">
        <v>5915</v>
      </c>
      <c r="CW1502" t="s">
        <v>2121</v>
      </c>
      <c r="CX1502" t="s">
        <v>853</v>
      </c>
      <c r="DC1502" t="s">
        <v>1387</v>
      </c>
      <c r="DE1502" t="s">
        <v>1392</v>
      </c>
    </row>
    <row r="1503" spans="1:109" x14ac:dyDescent="0.25">
      <c r="A1503" t="s">
        <v>1025</v>
      </c>
      <c r="B1503">
        <v>1</v>
      </c>
      <c r="C1503" s="56">
        <v>42419</v>
      </c>
      <c r="D1503" t="s">
        <v>1153</v>
      </c>
      <c r="E1503" t="s">
        <v>5916</v>
      </c>
      <c r="G1503" t="s">
        <v>5917</v>
      </c>
      <c r="H1503" t="s">
        <v>1144</v>
      </c>
      <c r="I1503" t="s">
        <v>1144</v>
      </c>
      <c r="J1503" t="s">
        <v>1144</v>
      </c>
      <c r="K1503" t="s">
        <v>1144</v>
      </c>
      <c r="L1503">
        <v>0.24</v>
      </c>
      <c r="M1503">
        <v>1.45</v>
      </c>
      <c r="N1503">
        <v>0</v>
      </c>
      <c r="O1503" s="56">
        <v>0</v>
      </c>
      <c r="P1503" s="56">
        <v>0</v>
      </c>
      <c r="Q1503">
        <v>1</v>
      </c>
      <c r="R1503">
        <v>1</v>
      </c>
      <c r="S1503">
        <v>11</v>
      </c>
      <c r="T1503">
        <v>8</v>
      </c>
      <c r="U1503">
        <v>3</v>
      </c>
      <c r="V1503">
        <v>1</v>
      </c>
      <c r="X1503" t="s">
        <v>7755</v>
      </c>
      <c r="AA1503">
        <v>0</v>
      </c>
      <c r="AB1503">
        <v>0</v>
      </c>
      <c r="AC1503">
        <v>0</v>
      </c>
      <c r="AD1503">
        <v>0</v>
      </c>
      <c r="AE1503">
        <v>0</v>
      </c>
      <c r="AF1503">
        <v>0</v>
      </c>
      <c r="AG1503">
        <v>0</v>
      </c>
      <c r="AJ1503" s="56"/>
      <c r="AK1503" s="56"/>
      <c r="AL1503" s="56"/>
      <c r="AP1503" t="s">
        <v>1155</v>
      </c>
      <c r="AR1503">
        <v>5</v>
      </c>
      <c r="AS1503" t="s">
        <v>1152</v>
      </c>
      <c r="AT1503">
        <v>1</v>
      </c>
      <c r="AV1503">
        <v>30</v>
      </c>
      <c r="AW1503">
        <v>20</v>
      </c>
      <c r="AX1503">
        <v>10</v>
      </c>
      <c r="AY1503" t="s">
        <v>1147</v>
      </c>
      <c r="AZ1503" t="s">
        <v>1147</v>
      </c>
      <c r="BA1503">
        <v>30</v>
      </c>
      <c r="BD1503">
        <v>1000000000</v>
      </c>
      <c r="BE1503">
        <v>35</v>
      </c>
      <c r="BF1503">
        <v>-0.17</v>
      </c>
      <c r="BG1503">
        <v>0</v>
      </c>
      <c r="BH1503">
        <v>0</v>
      </c>
      <c r="BI1503">
        <v>0</v>
      </c>
      <c r="BJ1503">
        <v>0</v>
      </c>
      <c r="BK1503">
        <v>0</v>
      </c>
      <c r="BL1503">
        <v>0</v>
      </c>
      <c r="BM1503">
        <v>35</v>
      </c>
      <c r="BN1503">
        <v>-0.17</v>
      </c>
      <c r="BO1503">
        <v>0</v>
      </c>
      <c r="BP1503">
        <v>0</v>
      </c>
      <c r="BR1503">
        <v>0</v>
      </c>
      <c r="BS1503">
        <v>8</v>
      </c>
      <c r="BX1503">
        <v>0</v>
      </c>
      <c r="BY1503">
        <v>1.2</v>
      </c>
      <c r="BZ1503">
        <v>0</v>
      </c>
      <c r="CA1503">
        <v>22</v>
      </c>
      <c r="CB1503">
        <v>0</v>
      </c>
      <c r="CC1503">
        <v>1</v>
      </c>
      <c r="CD1503" s="56">
        <v>42095</v>
      </c>
      <c r="CE1503" s="56">
        <v>42342</v>
      </c>
      <c r="CF1503" s="56">
        <v>42342</v>
      </c>
      <c r="CG1503" s="56">
        <v>42419</v>
      </c>
      <c r="CH1503" s="56"/>
      <c r="CI1503" s="56"/>
      <c r="CJ1503">
        <v>0</v>
      </c>
      <c r="CK1503">
        <v>0</v>
      </c>
      <c r="CL1503">
        <v>0</v>
      </c>
      <c r="CM1503">
        <v>0</v>
      </c>
      <c r="CN1503">
        <v>0</v>
      </c>
      <c r="CO1503">
        <v>0</v>
      </c>
      <c r="CP1503">
        <v>0.95</v>
      </c>
      <c r="CQ1503" t="s">
        <v>1154</v>
      </c>
      <c r="CR1503" t="s">
        <v>1153</v>
      </c>
      <c r="CS1503" t="s">
        <v>1725</v>
      </c>
      <c r="CT1503" t="s">
        <v>1397</v>
      </c>
      <c r="CU1503" t="s">
        <v>1396</v>
      </c>
      <c r="CV1503" t="s">
        <v>5918</v>
      </c>
      <c r="CW1503" t="s">
        <v>1727</v>
      </c>
      <c r="CX1503" t="s">
        <v>853</v>
      </c>
      <c r="DC1503" t="s">
        <v>1387</v>
      </c>
      <c r="DE1503" t="s">
        <v>1728</v>
      </c>
    </row>
    <row r="1504" spans="1:109" x14ac:dyDescent="0.25">
      <c r="A1504" t="s">
        <v>1025</v>
      </c>
      <c r="B1504">
        <v>2</v>
      </c>
      <c r="C1504" s="56">
        <v>42419</v>
      </c>
      <c r="D1504" t="s">
        <v>1153</v>
      </c>
      <c r="E1504" t="s">
        <v>5919</v>
      </c>
      <c r="G1504" t="s">
        <v>5920</v>
      </c>
      <c r="H1504" t="s">
        <v>1144</v>
      </c>
      <c r="I1504" t="s">
        <v>1144</v>
      </c>
      <c r="J1504" t="s">
        <v>1144</v>
      </c>
      <c r="K1504" t="s">
        <v>1144</v>
      </c>
      <c r="L1504">
        <v>31.13</v>
      </c>
      <c r="M1504">
        <v>74.41</v>
      </c>
      <c r="N1504">
        <v>0</v>
      </c>
      <c r="O1504" s="56">
        <v>0</v>
      </c>
      <c r="P1504" s="56">
        <v>0</v>
      </c>
      <c r="Q1504">
        <v>1</v>
      </c>
      <c r="R1504">
        <v>1</v>
      </c>
      <c r="S1504">
        <v>11</v>
      </c>
      <c r="T1504">
        <v>8</v>
      </c>
      <c r="U1504">
        <v>3</v>
      </c>
      <c r="V1504">
        <v>1</v>
      </c>
      <c r="X1504" t="s">
        <v>7659</v>
      </c>
      <c r="AA1504">
        <v>0</v>
      </c>
      <c r="AB1504">
        <v>0</v>
      </c>
      <c r="AC1504">
        <v>0</v>
      </c>
      <c r="AD1504">
        <v>0</v>
      </c>
      <c r="AE1504">
        <v>0</v>
      </c>
      <c r="AF1504">
        <v>0</v>
      </c>
      <c r="AG1504">
        <v>0</v>
      </c>
      <c r="AJ1504" s="56"/>
      <c r="AK1504" s="56"/>
      <c r="AL1504" s="56"/>
      <c r="AP1504" t="s">
        <v>1155</v>
      </c>
      <c r="AS1504" t="s">
        <v>1152</v>
      </c>
      <c r="AT1504">
        <v>1</v>
      </c>
      <c r="AV1504">
        <v>2</v>
      </c>
      <c r="AW1504">
        <v>2</v>
      </c>
      <c r="AX1504">
        <v>1</v>
      </c>
      <c r="AY1504" t="s">
        <v>1147</v>
      </c>
      <c r="AZ1504" t="s">
        <v>1147</v>
      </c>
      <c r="BA1504">
        <v>4</v>
      </c>
      <c r="BD1504">
        <v>1000000000</v>
      </c>
      <c r="BE1504">
        <v>4</v>
      </c>
      <c r="BF1504">
        <v>-1</v>
      </c>
      <c r="BG1504">
        <v>0</v>
      </c>
      <c r="BH1504">
        <v>0</v>
      </c>
      <c r="BI1504">
        <v>0</v>
      </c>
      <c r="BJ1504">
        <v>0</v>
      </c>
      <c r="BK1504">
        <v>0</v>
      </c>
      <c r="BL1504">
        <v>0</v>
      </c>
      <c r="BM1504">
        <v>4</v>
      </c>
      <c r="BN1504">
        <v>-1</v>
      </c>
      <c r="BO1504">
        <v>0</v>
      </c>
      <c r="BP1504">
        <v>0</v>
      </c>
      <c r="BR1504">
        <v>0</v>
      </c>
      <c r="BS1504">
        <v>1</v>
      </c>
      <c r="BX1504">
        <v>0</v>
      </c>
      <c r="BY1504">
        <v>62.26</v>
      </c>
      <c r="BZ1504">
        <v>0</v>
      </c>
      <c r="CA1504">
        <v>6.07</v>
      </c>
      <c r="CB1504">
        <v>0</v>
      </c>
      <c r="CC1504">
        <v>1</v>
      </c>
      <c r="CD1504" s="56">
        <v>42342</v>
      </c>
      <c r="CE1504" s="56">
        <v>42342</v>
      </c>
      <c r="CF1504" s="56">
        <v>42342</v>
      </c>
      <c r="CG1504" s="56">
        <v>42419</v>
      </c>
      <c r="CH1504" s="56"/>
      <c r="CI1504" s="56"/>
      <c r="CJ1504">
        <v>0</v>
      </c>
      <c r="CK1504">
        <v>0</v>
      </c>
      <c r="CL1504">
        <v>0</v>
      </c>
      <c r="CM1504">
        <v>0</v>
      </c>
      <c r="CN1504">
        <v>0</v>
      </c>
      <c r="CO1504">
        <v>0</v>
      </c>
      <c r="CP1504">
        <v>0.96</v>
      </c>
      <c r="CQ1504" t="s">
        <v>1154</v>
      </c>
      <c r="CR1504" t="s">
        <v>1153</v>
      </c>
      <c r="CS1504" t="s">
        <v>1748</v>
      </c>
      <c r="CT1504" t="s">
        <v>1397</v>
      </c>
      <c r="CU1504" t="s">
        <v>1396</v>
      </c>
      <c r="CV1504" t="s">
        <v>5921</v>
      </c>
      <c r="CW1504" t="s">
        <v>1390</v>
      </c>
      <c r="CX1504" t="s">
        <v>853</v>
      </c>
      <c r="DC1504" t="s">
        <v>1387</v>
      </c>
      <c r="DE1504" t="s">
        <v>1392</v>
      </c>
    </row>
    <row r="1505" spans="1:109" x14ac:dyDescent="0.25">
      <c r="A1505" t="s">
        <v>1025</v>
      </c>
      <c r="B1505">
        <v>6</v>
      </c>
      <c r="C1505" s="56">
        <v>42419</v>
      </c>
      <c r="D1505" t="s">
        <v>1153</v>
      </c>
      <c r="E1505" t="s">
        <v>5922</v>
      </c>
      <c r="G1505" t="s">
        <v>5923</v>
      </c>
      <c r="H1505" t="s">
        <v>1144</v>
      </c>
      <c r="I1505" t="s">
        <v>1144</v>
      </c>
      <c r="J1505" t="s">
        <v>1144</v>
      </c>
      <c r="K1505" t="s">
        <v>1144</v>
      </c>
      <c r="L1505">
        <v>160.15</v>
      </c>
      <c r="M1505">
        <v>232</v>
      </c>
      <c r="N1505">
        <v>0</v>
      </c>
      <c r="O1505" s="56">
        <v>0</v>
      </c>
      <c r="P1505" s="56">
        <v>0</v>
      </c>
      <c r="Q1505">
        <v>1</v>
      </c>
      <c r="R1505">
        <v>1</v>
      </c>
      <c r="S1505">
        <v>11</v>
      </c>
      <c r="T1505">
        <v>8</v>
      </c>
      <c r="U1505">
        <v>3</v>
      </c>
      <c r="V1505">
        <v>1</v>
      </c>
      <c r="X1505" t="s">
        <v>7755</v>
      </c>
      <c r="AA1505">
        <v>0</v>
      </c>
      <c r="AB1505">
        <v>0</v>
      </c>
      <c r="AC1505">
        <v>0</v>
      </c>
      <c r="AD1505">
        <v>0</v>
      </c>
      <c r="AE1505">
        <v>0</v>
      </c>
      <c r="AF1505">
        <v>0</v>
      </c>
      <c r="AG1505">
        <v>0</v>
      </c>
      <c r="AJ1505" s="56"/>
      <c r="AK1505" s="56"/>
      <c r="AL1505" s="56"/>
      <c r="AP1505" t="s">
        <v>1155</v>
      </c>
      <c r="AS1505" t="s">
        <v>1152</v>
      </c>
      <c r="AT1505">
        <v>1</v>
      </c>
      <c r="AV1505">
        <v>0</v>
      </c>
      <c r="AW1505">
        <v>0</v>
      </c>
      <c r="AX1505">
        <v>0</v>
      </c>
      <c r="AY1505" t="s">
        <v>1388</v>
      </c>
      <c r="AZ1505" t="s">
        <v>1388</v>
      </c>
      <c r="BA1505">
        <v>0</v>
      </c>
      <c r="BD1505">
        <v>1000000000</v>
      </c>
      <c r="BE1505">
        <v>0</v>
      </c>
      <c r="BF1505">
        <v>0</v>
      </c>
      <c r="BG1505">
        <v>0</v>
      </c>
      <c r="BH1505">
        <v>0</v>
      </c>
      <c r="BI1505">
        <v>0</v>
      </c>
      <c r="BJ1505">
        <v>0</v>
      </c>
      <c r="BK1505">
        <v>0</v>
      </c>
      <c r="BL1505">
        <v>0</v>
      </c>
      <c r="BM1505">
        <v>0</v>
      </c>
      <c r="BN1505">
        <v>0</v>
      </c>
      <c r="BO1505">
        <v>0</v>
      </c>
      <c r="BP1505">
        <v>0</v>
      </c>
      <c r="BR1505">
        <v>0</v>
      </c>
      <c r="BS1505">
        <v>0</v>
      </c>
      <c r="BX1505">
        <v>0</v>
      </c>
      <c r="BY1505">
        <v>0</v>
      </c>
      <c r="BZ1505">
        <v>0</v>
      </c>
      <c r="CA1505">
        <v>0</v>
      </c>
      <c r="CB1505">
        <v>0</v>
      </c>
      <c r="CC1505">
        <v>1</v>
      </c>
      <c r="CD1505" s="56">
        <v>42095</v>
      </c>
      <c r="CE1505" s="56">
        <v>42342</v>
      </c>
      <c r="CF1505" s="56">
        <v>42342</v>
      </c>
      <c r="CG1505" s="56">
        <v>42419</v>
      </c>
      <c r="CH1505" s="56"/>
      <c r="CI1505" s="56"/>
      <c r="CJ1505">
        <v>1</v>
      </c>
      <c r="CK1505">
        <v>0</v>
      </c>
      <c r="CL1505">
        <v>0.97</v>
      </c>
      <c r="CM1505">
        <v>0</v>
      </c>
      <c r="CN1505">
        <v>0</v>
      </c>
      <c r="CO1505">
        <v>0</v>
      </c>
      <c r="CP1505">
        <v>0</v>
      </c>
      <c r="CQ1505" t="s">
        <v>1154</v>
      </c>
      <c r="CR1505" t="s">
        <v>1153</v>
      </c>
      <c r="CS1505" t="s">
        <v>1395</v>
      </c>
      <c r="CT1505" t="s">
        <v>1397</v>
      </c>
      <c r="CU1505" t="s">
        <v>1396</v>
      </c>
      <c r="CV1505" t="s">
        <v>5924</v>
      </c>
      <c r="CW1505" t="s">
        <v>1742</v>
      </c>
      <c r="CX1505" t="s">
        <v>853</v>
      </c>
      <c r="DC1505" t="s">
        <v>1389</v>
      </c>
      <c r="DE1505" t="s">
        <v>1392</v>
      </c>
    </row>
    <row r="1506" spans="1:109" x14ac:dyDescent="0.25">
      <c r="A1506" t="s">
        <v>1025</v>
      </c>
      <c r="B1506">
        <v>1</v>
      </c>
      <c r="C1506" s="56">
        <v>42419</v>
      </c>
      <c r="D1506" t="s">
        <v>1153</v>
      </c>
      <c r="E1506" t="s">
        <v>5925</v>
      </c>
      <c r="G1506" t="s">
        <v>5926</v>
      </c>
      <c r="H1506" t="s">
        <v>1144</v>
      </c>
      <c r="I1506" t="s">
        <v>1144</v>
      </c>
      <c r="J1506" t="s">
        <v>1144</v>
      </c>
      <c r="K1506" t="s">
        <v>1144</v>
      </c>
      <c r="L1506">
        <v>1.91</v>
      </c>
      <c r="M1506">
        <v>5.9</v>
      </c>
      <c r="N1506">
        <v>0</v>
      </c>
      <c r="O1506" s="56">
        <v>0</v>
      </c>
      <c r="P1506" s="56">
        <v>0</v>
      </c>
      <c r="Q1506">
        <v>1</v>
      </c>
      <c r="R1506">
        <v>1</v>
      </c>
      <c r="S1506">
        <v>11</v>
      </c>
      <c r="T1506">
        <v>8</v>
      </c>
      <c r="U1506">
        <v>3</v>
      </c>
      <c r="V1506">
        <v>1</v>
      </c>
      <c r="X1506" t="s">
        <v>7755</v>
      </c>
      <c r="AA1506">
        <v>0</v>
      </c>
      <c r="AB1506">
        <v>0</v>
      </c>
      <c r="AC1506">
        <v>0</v>
      </c>
      <c r="AD1506">
        <v>0</v>
      </c>
      <c r="AE1506">
        <v>0</v>
      </c>
      <c r="AF1506">
        <v>0</v>
      </c>
      <c r="AG1506">
        <v>0</v>
      </c>
      <c r="AJ1506" s="56"/>
      <c r="AK1506" s="56"/>
      <c r="AL1506" s="56"/>
      <c r="AP1506" t="s">
        <v>1155</v>
      </c>
      <c r="AS1506" t="s">
        <v>1152</v>
      </c>
      <c r="AT1506">
        <v>1</v>
      </c>
      <c r="AV1506">
        <v>5</v>
      </c>
      <c r="AW1506">
        <v>3</v>
      </c>
      <c r="AX1506">
        <v>2</v>
      </c>
      <c r="AY1506" t="s">
        <v>1147</v>
      </c>
      <c r="AZ1506" t="s">
        <v>1147</v>
      </c>
      <c r="BA1506">
        <v>5</v>
      </c>
      <c r="BD1506">
        <v>1000000000</v>
      </c>
      <c r="BE1506">
        <v>6</v>
      </c>
      <c r="BF1506">
        <v>-0.2</v>
      </c>
      <c r="BG1506">
        <v>0</v>
      </c>
      <c r="BH1506">
        <v>0</v>
      </c>
      <c r="BI1506">
        <v>0</v>
      </c>
      <c r="BJ1506">
        <v>0</v>
      </c>
      <c r="BK1506">
        <v>0</v>
      </c>
      <c r="BL1506">
        <v>0</v>
      </c>
      <c r="BM1506">
        <v>6</v>
      </c>
      <c r="BN1506">
        <v>-0.2</v>
      </c>
      <c r="BO1506">
        <v>0</v>
      </c>
      <c r="BP1506">
        <v>0</v>
      </c>
      <c r="BR1506">
        <v>0</v>
      </c>
      <c r="BS1506">
        <v>1</v>
      </c>
      <c r="BX1506">
        <v>0</v>
      </c>
      <c r="BY1506">
        <v>1.91</v>
      </c>
      <c r="BZ1506">
        <v>0</v>
      </c>
      <c r="CA1506">
        <v>9.1199999999999992</v>
      </c>
      <c r="CB1506">
        <v>0</v>
      </c>
      <c r="CC1506">
        <v>1</v>
      </c>
      <c r="CD1506" s="56">
        <v>42095</v>
      </c>
      <c r="CE1506" s="56">
        <v>42342</v>
      </c>
      <c r="CF1506" s="56">
        <v>42342</v>
      </c>
      <c r="CG1506" s="56">
        <v>42419</v>
      </c>
      <c r="CH1506" s="56"/>
      <c r="CI1506" s="56"/>
      <c r="CJ1506">
        <v>0</v>
      </c>
      <c r="CK1506">
        <v>0</v>
      </c>
      <c r="CL1506">
        <v>0</v>
      </c>
      <c r="CM1506">
        <v>0</v>
      </c>
      <c r="CN1506">
        <v>0</v>
      </c>
      <c r="CO1506">
        <v>0</v>
      </c>
      <c r="CP1506">
        <v>0.95</v>
      </c>
      <c r="CQ1506" t="s">
        <v>1154</v>
      </c>
      <c r="CR1506" t="s">
        <v>1153</v>
      </c>
      <c r="CS1506" t="s">
        <v>1725</v>
      </c>
      <c r="CT1506" t="s">
        <v>1397</v>
      </c>
      <c r="CU1506" t="s">
        <v>1396</v>
      </c>
      <c r="CV1506" t="s">
        <v>5927</v>
      </c>
      <c r="CW1506" t="s">
        <v>1727</v>
      </c>
      <c r="CX1506" t="s">
        <v>853</v>
      </c>
      <c r="DC1506" t="s">
        <v>1387</v>
      </c>
      <c r="DE1506" t="s">
        <v>1728</v>
      </c>
    </row>
    <row r="1507" spans="1:109" x14ac:dyDescent="0.25">
      <c r="A1507" t="s">
        <v>1025</v>
      </c>
      <c r="B1507">
        <v>2</v>
      </c>
      <c r="C1507" s="56">
        <v>42419</v>
      </c>
      <c r="D1507" t="s">
        <v>1153</v>
      </c>
      <c r="E1507" t="s">
        <v>5928</v>
      </c>
      <c r="G1507" t="s">
        <v>5929</v>
      </c>
      <c r="H1507" t="s">
        <v>1144</v>
      </c>
      <c r="I1507" t="s">
        <v>1144</v>
      </c>
      <c r="J1507" t="s">
        <v>1144</v>
      </c>
      <c r="K1507" t="s">
        <v>1144</v>
      </c>
      <c r="L1507">
        <v>12.61</v>
      </c>
      <c r="M1507">
        <v>25.72</v>
      </c>
      <c r="N1507">
        <v>0</v>
      </c>
      <c r="O1507" s="56">
        <v>0</v>
      </c>
      <c r="P1507" s="56">
        <v>0</v>
      </c>
      <c r="Q1507">
        <v>1</v>
      </c>
      <c r="R1507">
        <v>1</v>
      </c>
      <c r="S1507">
        <v>11</v>
      </c>
      <c r="T1507">
        <v>8</v>
      </c>
      <c r="U1507">
        <v>3</v>
      </c>
      <c r="V1507">
        <v>1</v>
      </c>
      <c r="X1507" t="s">
        <v>7755</v>
      </c>
      <c r="AA1507">
        <v>0</v>
      </c>
      <c r="AB1507">
        <v>0</v>
      </c>
      <c r="AC1507">
        <v>0</v>
      </c>
      <c r="AD1507">
        <v>0</v>
      </c>
      <c r="AE1507">
        <v>0</v>
      </c>
      <c r="AF1507">
        <v>0</v>
      </c>
      <c r="AG1507">
        <v>0</v>
      </c>
      <c r="AJ1507" s="56"/>
      <c r="AK1507" s="56"/>
      <c r="AL1507" s="56"/>
      <c r="AP1507" t="s">
        <v>1155</v>
      </c>
      <c r="AS1507" t="s">
        <v>1152</v>
      </c>
      <c r="AT1507">
        <v>1</v>
      </c>
      <c r="AV1507">
        <v>0</v>
      </c>
      <c r="AW1507">
        <v>0</v>
      </c>
      <c r="AX1507">
        <v>0</v>
      </c>
      <c r="AY1507" t="s">
        <v>1388</v>
      </c>
      <c r="AZ1507" t="s">
        <v>1388</v>
      </c>
      <c r="BA1507">
        <v>0</v>
      </c>
      <c r="BD1507">
        <v>1000000000</v>
      </c>
      <c r="BE1507">
        <v>0</v>
      </c>
      <c r="BF1507">
        <v>0</v>
      </c>
      <c r="BG1507">
        <v>0</v>
      </c>
      <c r="BH1507">
        <v>0</v>
      </c>
      <c r="BI1507">
        <v>0</v>
      </c>
      <c r="BJ1507">
        <v>0</v>
      </c>
      <c r="BK1507">
        <v>0</v>
      </c>
      <c r="BL1507">
        <v>0</v>
      </c>
      <c r="BM1507">
        <v>0</v>
      </c>
      <c r="BN1507">
        <v>0</v>
      </c>
      <c r="BO1507">
        <v>0</v>
      </c>
      <c r="BP1507">
        <v>0</v>
      </c>
      <c r="BR1507">
        <v>0</v>
      </c>
      <c r="BS1507">
        <v>0</v>
      </c>
      <c r="BX1507">
        <v>0</v>
      </c>
      <c r="BY1507">
        <v>0</v>
      </c>
      <c r="BZ1507">
        <v>0</v>
      </c>
      <c r="CA1507">
        <v>0</v>
      </c>
      <c r="CB1507">
        <v>0</v>
      </c>
      <c r="CC1507">
        <v>1</v>
      </c>
      <c r="CD1507" s="56">
        <v>42095</v>
      </c>
      <c r="CE1507" s="56">
        <v>42342</v>
      </c>
      <c r="CF1507" s="56">
        <v>42342</v>
      </c>
      <c r="CG1507" s="56">
        <v>42419</v>
      </c>
      <c r="CH1507" s="56"/>
      <c r="CI1507" s="56"/>
      <c r="CJ1507">
        <v>1</v>
      </c>
      <c r="CK1507">
        <v>0</v>
      </c>
      <c r="CL1507">
        <v>0.96</v>
      </c>
      <c r="CM1507">
        <v>0</v>
      </c>
      <c r="CN1507">
        <v>0</v>
      </c>
      <c r="CO1507">
        <v>0</v>
      </c>
      <c r="CP1507">
        <v>0</v>
      </c>
      <c r="CQ1507" t="s">
        <v>1154</v>
      </c>
      <c r="CR1507" t="s">
        <v>1153</v>
      </c>
      <c r="CS1507" t="s">
        <v>1748</v>
      </c>
      <c r="CT1507" t="s">
        <v>1397</v>
      </c>
      <c r="CU1507" t="s">
        <v>1396</v>
      </c>
      <c r="CV1507" t="s">
        <v>5930</v>
      </c>
      <c r="CW1507" t="s">
        <v>3202</v>
      </c>
      <c r="CX1507" t="s">
        <v>853</v>
      </c>
      <c r="DC1507" t="s">
        <v>1158</v>
      </c>
      <c r="DE1507" t="s">
        <v>1392</v>
      </c>
    </row>
    <row r="1508" spans="1:109" x14ac:dyDescent="0.25">
      <c r="A1508" t="s">
        <v>1025</v>
      </c>
      <c r="B1508">
        <v>1</v>
      </c>
      <c r="C1508" s="56">
        <v>42419</v>
      </c>
      <c r="D1508" t="s">
        <v>1153</v>
      </c>
      <c r="E1508" t="s">
        <v>5931</v>
      </c>
      <c r="G1508" t="s">
        <v>5932</v>
      </c>
      <c r="H1508" t="s">
        <v>1144</v>
      </c>
      <c r="I1508" t="s">
        <v>1144</v>
      </c>
      <c r="J1508" t="s">
        <v>1144</v>
      </c>
      <c r="K1508" t="s">
        <v>1144</v>
      </c>
      <c r="L1508">
        <v>3.79</v>
      </c>
      <c r="M1508">
        <v>6.68</v>
      </c>
      <c r="N1508">
        <v>0</v>
      </c>
      <c r="O1508" s="56">
        <v>0</v>
      </c>
      <c r="P1508" s="56">
        <v>0</v>
      </c>
      <c r="Q1508">
        <v>1</v>
      </c>
      <c r="R1508">
        <v>1</v>
      </c>
      <c r="S1508">
        <v>11</v>
      </c>
      <c r="T1508">
        <v>8</v>
      </c>
      <c r="U1508">
        <v>3</v>
      </c>
      <c r="V1508">
        <v>1</v>
      </c>
      <c r="W1508" t="s">
        <v>1156</v>
      </c>
      <c r="X1508" t="s">
        <v>7755</v>
      </c>
      <c r="Y1508">
        <v>12</v>
      </c>
      <c r="AA1508">
        <v>0</v>
      </c>
      <c r="AB1508">
        <v>0</v>
      </c>
      <c r="AC1508">
        <v>0</v>
      </c>
      <c r="AD1508">
        <v>0</v>
      </c>
      <c r="AE1508">
        <v>0</v>
      </c>
      <c r="AF1508">
        <v>0</v>
      </c>
      <c r="AG1508">
        <v>0</v>
      </c>
      <c r="AJ1508" s="56"/>
      <c r="AK1508" s="56"/>
      <c r="AL1508" s="56"/>
      <c r="AM1508">
        <v>2</v>
      </c>
      <c r="AP1508" t="s">
        <v>1155</v>
      </c>
      <c r="AR1508">
        <v>5</v>
      </c>
      <c r="AS1508" t="s">
        <v>1152</v>
      </c>
      <c r="AT1508">
        <v>1</v>
      </c>
      <c r="AV1508">
        <v>18</v>
      </c>
      <c r="AW1508">
        <v>12</v>
      </c>
      <c r="AX1508">
        <v>6</v>
      </c>
      <c r="AY1508" t="s">
        <v>1148</v>
      </c>
      <c r="AZ1508" t="s">
        <v>1147</v>
      </c>
      <c r="BA1508">
        <v>18</v>
      </c>
      <c r="BD1508">
        <v>1000000000</v>
      </c>
      <c r="BE1508">
        <v>14</v>
      </c>
      <c r="BF1508">
        <v>0.22</v>
      </c>
      <c r="BG1508">
        <v>0</v>
      </c>
      <c r="BH1508">
        <v>0</v>
      </c>
      <c r="BI1508">
        <v>0</v>
      </c>
      <c r="BJ1508">
        <v>0</v>
      </c>
      <c r="BK1508">
        <v>0</v>
      </c>
      <c r="BL1508">
        <v>5</v>
      </c>
      <c r="BM1508">
        <v>19</v>
      </c>
      <c r="BN1508">
        <v>-0.06</v>
      </c>
      <c r="BO1508">
        <v>0</v>
      </c>
      <c r="BP1508">
        <v>0</v>
      </c>
      <c r="BR1508">
        <v>0</v>
      </c>
      <c r="BS1508">
        <v>5</v>
      </c>
      <c r="BX1508">
        <v>0</v>
      </c>
      <c r="BY1508">
        <v>0</v>
      </c>
      <c r="BZ1508">
        <v>0</v>
      </c>
      <c r="CA1508">
        <v>3.33</v>
      </c>
      <c r="CB1508">
        <v>0</v>
      </c>
      <c r="CC1508">
        <v>1</v>
      </c>
      <c r="CD1508" s="56">
        <v>42095</v>
      </c>
      <c r="CE1508" s="56">
        <v>42342</v>
      </c>
      <c r="CF1508" s="56">
        <v>42342</v>
      </c>
      <c r="CG1508" s="56">
        <v>42419</v>
      </c>
      <c r="CH1508" s="56"/>
      <c r="CI1508" s="56"/>
      <c r="CJ1508">
        <v>0.05</v>
      </c>
      <c r="CK1508">
        <v>0</v>
      </c>
      <c r="CL1508">
        <v>0</v>
      </c>
      <c r="CM1508">
        <v>0</v>
      </c>
      <c r="CN1508">
        <v>0</v>
      </c>
      <c r="CO1508">
        <v>0.95</v>
      </c>
      <c r="CP1508">
        <v>0</v>
      </c>
      <c r="CQ1508" t="s">
        <v>1154</v>
      </c>
      <c r="CR1508" t="s">
        <v>1153</v>
      </c>
      <c r="CS1508" t="s">
        <v>1725</v>
      </c>
      <c r="CT1508" t="s">
        <v>1397</v>
      </c>
      <c r="CU1508" t="s">
        <v>1396</v>
      </c>
      <c r="CV1508" t="s">
        <v>5933</v>
      </c>
      <c r="CW1508" t="s">
        <v>1727</v>
      </c>
      <c r="CX1508" t="s">
        <v>853</v>
      </c>
      <c r="DC1508" t="s">
        <v>1387</v>
      </c>
      <c r="DE1508" t="s">
        <v>1728</v>
      </c>
    </row>
    <row r="1509" spans="1:109" x14ac:dyDescent="0.25">
      <c r="A1509" t="s">
        <v>1025</v>
      </c>
      <c r="B1509">
        <v>2</v>
      </c>
      <c r="C1509" s="56">
        <v>42419</v>
      </c>
      <c r="D1509" t="s">
        <v>1153</v>
      </c>
      <c r="E1509" t="s">
        <v>5934</v>
      </c>
      <c r="G1509" t="s">
        <v>5935</v>
      </c>
      <c r="H1509" t="s">
        <v>1144</v>
      </c>
      <c r="I1509" t="s">
        <v>1144</v>
      </c>
      <c r="J1509" t="s">
        <v>1144</v>
      </c>
      <c r="K1509" t="s">
        <v>1144</v>
      </c>
      <c r="L1509">
        <v>16.11</v>
      </c>
      <c r="M1509">
        <v>35.799999999999997</v>
      </c>
      <c r="N1509">
        <v>0</v>
      </c>
      <c r="O1509" s="56">
        <v>0</v>
      </c>
      <c r="P1509" s="56">
        <v>0</v>
      </c>
      <c r="Q1509">
        <v>1</v>
      </c>
      <c r="R1509">
        <v>1</v>
      </c>
      <c r="S1509">
        <v>11</v>
      </c>
      <c r="T1509">
        <v>8</v>
      </c>
      <c r="U1509">
        <v>3</v>
      </c>
      <c r="V1509">
        <v>1</v>
      </c>
      <c r="X1509" t="s">
        <v>7755</v>
      </c>
      <c r="AA1509">
        <v>0</v>
      </c>
      <c r="AB1509">
        <v>0</v>
      </c>
      <c r="AC1509">
        <v>0</v>
      </c>
      <c r="AD1509">
        <v>0</v>
      </c>
      <c r="AE1509">
        <v>0</v>
      </c>
      <c r="AF1509">
        <v>0</v>
      </c>
      <c r="AG1509">
        <v>0</v>
      </c>
      <c r="AJ1509" s="56"/>
      <c r="AK1509" s="56"/>
      <c r="AL1509" s="56"/>
      <c r="AM1509">
        <v>8</v>
      </c>
      <c r="AP1509" t="s">
        <v>1155</v>
      </c>
      <c r="AR1509">
        <v>2</v>
      </c>
      <c r="AS1509" t="s">
        <v>1152</v>
      </c>
      <c r="AT1509">
        <v>1</v>
      </c>
      <c r="AV1509">
        <v>8</v>
      </c>
      <c r="AW1509">
        <v>5</v>
      </c>
      <c r="AX1509">
        <v>3</v>
      </c>
      <c r="AY1509" t="s">
        <v>1147</v>
      </c>
      <c r="AZ1509" t="s">
        <v>1147</v>
      </c>
      <c r="BA1509">
        <v>8</v>
      </c>
      <c r="BD1509">
        <v>1000000000</v>
      </c>
      <c r="BE1509">
        <v>9</v>
      </c>
      <c r="BF1509">
        <v>-0.13</v>
      </c>
      <c r="BG1509">
        <v>0</v>
      </c>
      <c r="BH1509">
        <v>0</v>
      </c>
      <c r="BI1509">
        <v>0</v>
      </c>
      <c r="BJ1509">
        <v>0</v>
      </c>
      <c r="BK1509">
        <v>0</v>
      </c>
      <c r="BL1509">
        <v>0</v>
      </c>
      <c r="BM1509">
        <v>9</v>
      </c>
      <c r="BN1509">
        <v>-0.13</v>
      </c>
      <c r="BO1509">
        <v>0</v>
      </c>
      <c r="BP1509">
        <v>0</v>
      </c>
      <c r="BR1509">
        <v>0</v>
      </c>
      <c r="BS1509">
        <v>2</v>
      </c>
      <c r="BX1509">
        <v>0</v>
      </c>
      <c r="BY1509">
        <v>16.11</v>
      </c>
      <c r="BZ1509">
        <v>0</v>
      </c>
      <c r="CA1509">
        <v>5.33</v>
      </c>
      <c r="CB1509">
        <v>0</v>
      </c>
      <c r="CC1509">
        <v>1</v>
      </c>
      <c r="CD1509" s="56">
        <v>42095</v>
      </c>
      <c r="CE1509" s="56">
        <v>42342</v>
      </c>
      <c r="CF1509" s="56">
        <v>42342</v>
      </c>
      <c r="CG1509" s="56">
        <v>42419</v>
      </c>
      <c r="CH1509" s="56"/>
      <c r="CI1509" s="56"/>
      <c r="CJ1509">
        <v>0</v>
      </c>
      <c r="CK1509">
        <v>0</v>
      </c>
      <c r="CL1509">
        <v>0</v>
      </c>
      <c r="CM1509">
        <v>0</v>
      </c>
      <c r="CN1509">
        <v>0</v>
      </c>
      <c r="CO1509">
        <v>0</v>
      </c>
      <c r="CP1509">
        <v>0.96</v>
      </c>
      <c r="CQ1509" t="s">
        <v>1154</v>
      </c>
      <c r="CR1509" t="s">
        <v>1153</v>
      </c>
      <c r="CS1509" t="s">
        <v>1748</v>
      </c>
      <c r="CT1509" t="s">
        <v>1397</v>
      </c>
      <c r="CU1509" t="s">
        <v>1396</v>
      </c>
      <c r="CV1509" t="s">
        <v>7702</v>
      </c>
      <c r="CW1509" t="s">
        <v>1738</v>
      </c>
      <c r="CX1509" t="s">
        <v>853</v>
      </c>
      <c r="DC1509" t="s">
        <v>1387</v>
      </c>
      <c r="DE1509" t="s">
        <v>1392</v>
      </c>
    </row>
    <row r="1510" spans="1:109" x14ac:dyDescent="0.25">
      <c r="A1510" t="s">
        <v>1025</v>
      </c>
      <c r="B1510">
        <v>1</v>
      </c>
      <c r="C1510" s="56">
        <v>42419</v>
      </c>
      <c r="D1510" t="s">
        <v>1153</v>
      </c>
      <c r="E1510" t="s">
        <v>5936</v>
      </c>
      <c r="G1510" t="s">
        <v>5937</v>
      </c>
      <c r="H1510" t="s">
        <v>1144</v>
      </c>
      <c r="I1510" t="s">
        <v>1144</v>
      </c>
      <c r="J1510" t="s">
        <v>1144</v>
      </c>
      <c r="K1510" t="s">
        <v>1144</v>
      </c>
      <c r="L1510">
        <v>1.53</v>
      </c>
      <c r="M1510">
        <v>5.69</v>
      </c>
      <c r="N1510">
        <v>0</v>
      </c>
      <c r="O1510" s="56">
        <v>0</v>
      </c>
      <c r="P1510" s="56">
        <v>0</v>
      </c>
      <c r="Q1510">
        <v>1</v>
      </c>
      <c r="R1510">
        <v>1</v>
      </c>
      <c r="S1510">
        <v>11</v>
      </c>
      <c r="T1510">
        <v>8</v>
      </c>
      <c r="U1510">
        <v>3</v>
      </c>
      <c r="V1510">
        <v>1</v>
      </c>
      <c r="W1510" t="s">
        <v>1156</v>
      </c>
      <c r="X1510" t="s">
        <v>7755</v>
      </c>
      <c r="Y1510">
        <v>7</v>
      </c>
      <c r="AA1510">
        <v>0</v>
      </c>
      <c r="AB1510">
        <v>0</v>
      </c>
      <c r="AC1510">
        <v>0</v>
      </c>
      <c r="AD1510">
        <v>0</v>
      </c>
      <c r="AE1510">
        <v>0</v>
      </c>
      <c r="AF1510">
        <v>0</v>
      </c>
      <c r="AG1510">
        <v>0</v>
      </c>
      <c r="AJ1510" s="56"/>
      <c r="AK1510" s="56"/>
      <c r="AL1510" s="56"/>
      <c r="AP1510" t="s">
        <v>1155</v>
      </c>
      <c r="AR1510">
        <v>2</v>
      </c>
      <c r="AS1510" t="s">
        <v>1152</v>
      </c>
      <c r="AT1510">
        <v>1</v>
      </c>
      <c r="AV1510">
        <v>10</v>
      </c>
      <c r="AW1510">
        <v>7</v>
      </c>
      <c r="AX1510">
        <v>3</v>
      </c>
      <c r="AY1510" t="s">
        <v>1148</v>
      </c>
      <c r="AZ1510" t="s">
        <v>1148</v>
      </c>
      <c r="BA1510">
        <v>10</v>
      </c>
      <c r="BD1510">
        <v>1000000000</v>
      </c>
      <c r="BE1510">
        <v>10</v>
      </c>
      <c r="BF1510">
        <v>0</v>
      </c>
      <c r="BG1510">
        <v>0</v>
      </c>
      <c r="BH1510">
        <v>0</v>
      </c>
      <c r="BI1510">
        <v>0</v>
      </c>
      <c r="BJ1510">
        <v>0</v>
      </c>
      <c r="BK1510">
        <v>0</v>
      </c>
      <c r="BL1510">
        <v>0</v>
      </c>
      <c r="BM1510">
        <v>10</v>
      </c>
      <c r="BN1510">
        <v>0</v>
      </c>
      <c r="BO1510">
        <v>0</v>
      </c>
      <c r="BP1510">
        <v>0</v>
      </c>
      <c r="BR1510">
        <v>0</v>
      </c>
      <c r="BS1510">
        <v>3</v>
      </c>
      <c r="BX1510">
        <v>0</v>
      </c>
      <c r="BY1510">
        <v>0</v>
      </c>
      <c r="BZ1510">
        <v>0</v>
      </c>
      <c r="CA1510">
        <v>11.86</v>
      </c>
      <c r="CB1510">
        <v>0</v>
      </c>
      <c r="CC1510">
        <v>1</v>
      </c>
      <c r="CD1510" s="56">
        <v>42095</v>
      </c>
      <c r="CE1510" s="56">
        <v>42342</v>
      </c>
      <c r="CF1510" s="56">
        <v>42342</v>
      </c>
      <c r="CG1510" s="56">
        <v>42419</v>
      </c>
      <c r="CH1510" s="56"/>
      <c r="CI1510" s="56"/>
      <c r="CJ1510">
        <v>0</v>
      </c>
      <c r="CK1510">
        <v>0</v>
      </c>
      <c r="CL1510">
        <v>0</v>
      </c>
      <c r="CM1510">
        <v>0</v>
      </c>
      <c r="CN1510">
        <v>0</v>
      </c>
      <c r="CO1510">
        <v>0.95</v>
      </c>
      <c r="CP1510">
        <v>0</v>
      </c>
      <c r="CQ1510" t="s">
        <v>1154</v>
      </c>
      <c r="CR1510" t="s">
        <v>1153</v>
      </c>
      <c r="CS1510" t="s">
        <v>1725</v>
      </c>
      <c r="CT1510" t="s">
        <v>1397</v>
      </c>
      <c r="CU1510" t="s">
        <v>1396</v>
      </c>
      <c r="CV1510" t="s">
        <v>5938</v>
      </c>
      <c r="CW1510" t="s">
        <v>1727</v>
      </c>
      <c r="CX1510" t="s">
        <v>853</v>
      </c>
      <c r="DC1510" t="s">
        <v>1387</v>
      </c>
      <c r="DE1510" t="s">
        <v>1728</v>
      </c>
    </row>
    <row r="1511" spans="1:109" x14ac:dyDescent="0.25">
      <c r="A1511" t="s">
        <v>1025</v>
      </c>
      <c r="B1511">
        <v>2</v>
      </c>
      <c r="C1511" s="56">
        <v>42419</v>
      </c>
      <c r="D1511" t="s">
        <v>1153</v>
      </c>
      <c r="E1511" t="s">
        <v>5939</v>
      </c>
      <c r="G1511" t="s">
        <v>5940</v>
      </c>
      <c r="H1511" t="s">
        <v>1144</v>
      </c>
      <c r="I1511" t="s">
        <v>1144</v>
      </c>
      <c r="J1511" t="s">
        <v>1144</v>
      </c>
      <c r="K1511" t="s">
        <v>1144</v>
      </c>
      <c r="L1511">
        <v>11.92</v>
      </c>
      <c r="M1511">
        <v>19.989999999999998</v>
      </c>
      <c r="N1511">
        <v>0</v>
      </c>
      <c r="O1511" s="56">
        <v>0</v>
      </c>
      <c r="P1511" s="56">
        <v>0</v>
      </c>
      <c r="Q1511">
        <v>1</v>
      </c>
      <c r="R1511">
        <v>1</v>
      </c>
      <c r="S1511">
        <v>11</v>
      </c>
      <c r="T1511">
        <v>8</v>
      </c>
      <c r="U1511">
        <v>3</v>
      </c>
      <c r="V1511">
        <v>1</v>
      </c>
      <c r="X1511" t="s">
        <v>7755</v>
      </c>
      <c r="AA1511">
        <v>0</v>
      </c>
      <c r="AB1511">
        <v>0</v>
      </c>
      <c r="AC1511">
        <v>0</v>
      </c>
      <c r="AD1511">
        <v>0</v>
      </c>
      <c r="AE1511">
        <v>0</v>
      </c>
      <c r="AF1511">
        <v>0</v>
      </c>
      <c r="AG1511">
        <v>0</v>
      </c>
      <c r="AJ1511" s="56"/>
      <c r="AK1511" s="56"/>
      <c r="AL1511" s="56"/>
      <c r="AP1511" t="s">
        <v>1155</v>
      </c>
      <c r="AS1511" t="s">
        <v>1152</v>
      </c>
      <c r="AT1511">
        <v>1</v>
      </c>
      <c r="AV1511">
        <v>4</v>
      </c>
      <c r="AW1511">
        <v>3</v>
      </c>
      <c r="AX1511">
        <v>1</v>
      </c>
      <c r="AY1511" t="s">
        <v>1147</v>
      </c>
      <c r="AZ1511" t="s">
        <v>1147</v>
      </c>
      <c r="BA1511">
        <v>4</v>
      </c>
      <c r="BD1511">
        <v>1000000000</v>
      </c>
      <c r="BE1511">
        <v>5</v>
      </c>
      <c r="BF1511">
        <v>-0.25</v>
      </c>
      <c r="BG1511">
        <v>0</v>
      </c>
      <c r="BH1511">
        <v>0</v>
      </c>
      <c r="BI1511">
        <v>0</v>
      </c>
      <c r="BJ1511">
        <v>0</v>
      </c>
      <c r="BK1511">
        <v>0</v>
      </c>
      <c r="BL1511">
        <v>0</v>
      </c>
      <c r="BM1511">
        <v>5</v>
      </c>
      <c r="BN1511">
        <v>-0.25</v>
      </c>
      <c r="BO1511">
        <v>0</v>
      </c>
      <c r="BP1511">
        <v>0</v>
      </c>
      <c r="BR1511">
        <v>0</v>
      </c>
      <c r="BS1511">
        <v>1</v>
      </c>
      <c r="BX1511">
        <v>0</v>
      </c>
      <c r="BY1511">
        <v>11.92</v>
      </c>
      <c r="BZ1511">
        <v>0</v>
      </c>
      <c r="CA1511">
        <v>2.95</v>
      </c>
      <c r="CB1511">
        <v>0</v>
      </c>
      <c r="CC1511">
        <v>1</v>
      </c>
      <c r="CD1511" s="56">
        <v>42095</v>
      </c>
      <c r="CE1511" s="56">
        <v>42342</v>
      </c>
      <c r="CF1511" s="56">
        <v>42342</v>
      </c>
      <c r="CG1511" s="56">
        <v>42419</v>
      </c>
      <c r="CH1511" s="56"/>
      <c r="CI1511" s="56"/>
      <c r="CJ1511">
        <v>0</v>
      </c>
      <c r="CK1511">
        <v>0</v>
      </c>
      <c r="CL1511">
        <v>0</v>
      </c>
      <c r="CM1511">
        <v>0</v>
      </c>
      <c r="CN1511">
        <v>0</v>
      </c>
      <c r="CO1511">
        <v>0</v>
      </c>
      <c r="CP1511">
        <v>0.96</v>
      </c>
      <c r="CQ1511" t="s">
        <v>1154</v>
      </c>
      <c r="CR1511" t="s">
        <v>1153</v>
      </c>
      <c r="CS1511" t="s">
        <v>1748</v>
      </c>
      <c r="CT1511" t="s">
        <v>1397</v>
      </c>
      <c r="CU1511" t="s">
        <v>1396</v>
      </c>
      <c r="CV1511" t="s">
        <v>5941</v>
      </c>
      <c r="CW1511" t="s">
        <v>1727</v>
      </c>
      <c r="CX1511" t="s">
        <v>853</v>
      </c>
      <c r="DC1511" t="s">
        <v>1387</v>
      </c>
      <c r="DE1511" t="s">
        <v>1392</v>
      </c>
    </row>
    <row r="1512" spans="1:109" x14ac:dyDescent="0.25">
      <c r="A1512" t="s">
        <v>1025</v>
      </c>
      <c r="B1512">
        <v>2</v>
      </c>
      <c r="C1512" s="56">
        <v>42419</v>
      </c>
      <c r="D1512" t="s">
        <v>1153</v>
      </c>
      <c r="E1512" t="s">
        <v>5942</v>
      </c>
      <c r="G1512" t="s">
        <v>5943</v>
      </c>
      <c r="H1512" t="s">
        <v>1144</v>
      </c>
      <c r="I1512" t="s">
        <v>1144</v>
      </c>
      <c r="J1512" t="s">
        <v>1144</v>
      </c>
      <c r="K1512" t="s">
        <v>1144</v>
      </c>
      <c r="L1512">
        <v>36.020000000000003</v>
      </c>
      <c r="M1512">
        <v>85.31</v>
      </c>
      <c r="N1512">
        <v>0</v>
      </c>
      <c r="O1512" s="56">
        <v>0</v>
      </c>
      <c r="P1512" s="56">
        <v>0</v>
      </c>
      <c r="Q1512">
        <v>1</v>
      </c>
      <c r="R1512">
        <v>1</v>
      </c>
      <c r="S1512">
        <v>11</v>
      </c>
      <c r="T1512">
        <v>8</v>
      </c>
      <c r="U1512">
        <v>3</v>
      </c>
      <c r="V1512">
        <v>1</v>
      </c>
      <c r="X1512" t="s">
        <v>7755</v>
      </c>
      <c r="AA1512">
        <v>0</v>
      </c>
      <c r="AB1512">
        <v>0</v>
      </c>
      <c r="AC1512">
        <v>0</v>
      </c>
      <c r="AD1512">
        <v>0</v>
      </c>
      <c r="AE1512">
        <v>0</v>
      </c>
      <c r="AF1512">
        <v>0</v>
      </c>
      <c r="AG1512">
        <v>0</v>
      </c>
      <c r="AJ1512" s="56"/>
      <c r="AK1512" s="56"/>
      <c r="AL1512" s="56"/>
      <c r="AP1512" t="s">
        <v>1155</v>
      </c>
      <c r="AS1512" t="s">
        <v>1152</v>
      </c>
      <c r="AT1512">
        <v>1</v>
      </c>
      <c r="AV1512">
        <v>3</v>
      </c>
      <c r="AW1512">
        <v>2</v>
      </c>
      <c r="AX1512">
        <v>1</v>
      </c>
      <c r="AY1512" t="s">
        <v>1147</v>
      </c>
      <c r="AZ1512" t="s">
        <v>1147</v>
      </c>
      <c r="BA1512">
        <v>3</v>
      </c>
      <c r="BD1512">
        <v>1000000000</v>
      </c>
      <c r="BE1512">
        <v>4</v>
      </c>
      <c r="BF1512">
        <v>-0.33</v>
      </c>
      <c r="BG1512">
        <v>0</v>
      </c>
      <c r="BH1512">
        <v>0</v>
      </c>
      <c r="BI1512">
        <v>0</v>
      </c>
      <c r="BJ1512">
        <v>0</v>
      </c>
      <c r="BK1512">
        <v>0</v>
      </c>
      <c r="BL1512">
        <v>0</v>
      </c>
      <c r="BM1512">
        <v>4</v>
      </c>
      <c r="BN1512">
        <v>-0.33</v>
      </c>
      <c r="BO1512">
        <v>0</v>
      </c>
      <c r="BP1512">
        <v>0</v>
      </c>
      <c r="BR1512">
        <v>0</v>
      </c>
      <c r="BS1512">
        <v>1</v>
      </c>
      <c r="BX1512">
        <v>0</v>
      </c>
      <c r="BY1512">
        <v>36.020000000000003</v>
      </c>
      <c r="BZ1512">
        <v>0</v>
      </c>
      <c r="CA1512">
        <v>5.97</v>
      </c>
      <c r="CB1512">
        <v>0</v>
      </c>
      <c r="CC1512">
        <v>1</v>
      </c>
      <c r="CD1512" s="56">
        <v>42095</v>
      </c>
      <c r="CE1512" s="56">
        <v>42342</v>
      </c>
      <c r="CF1512" s="56">
        <v>42342</v>
      </c>
      <c r="CG1512" s="56">
        <v>42419</v>
      </c>
      <c r="CH1512" s="56"/>
      <c r="CI1512" s="56"/>
      <c r="CJ1512">
        <v>0</v>
      </c>
      <c r="CK1512">
        <v>0</v>
      </c>
      <c r="CL1512">
        <v>0</v>
      </c>
      <c r="CM1512">
        <v>0</v>
      </c>
      <c r="CN1512">
        <v>0</v>
      </c>
      <c r="CO1512">
        <v>0</v>
      </c>
      <c r="CP1512">
        <v>0.96</v>
      </c>
      <c r="CQ1512" t="s">
        <v>1154</v>
      </c>
      <c r="CR1512" t="s">
        <v>1153</v>
      </c>
      <c r="CS1512" t="s">
        <v>1748</v>
      </c>
      <c r="CT1512" t="s">
        <v>1397</v>
      </c>
      <c r="CU1512" t="s">
        <v>1396</v>
      </c>
      <c r="CV1512" t="s">
        <v>5944</v>
      </c>
      <c r="CW1512" t="s">
        <v>1738</v>
      </c>
      <c r="CX1512" t="s">
        <v>853</v>
      </c>
      <c r="DC1512" t="s">
        <v>1387</v>
      </c>
      <c r="DE1512" t="s">
        <v>1392</v>
      </c>
    </row>
    <row r="1513" spans="1:109" x14ac:dyDescent="0.25">
      <c r="A1513" t="s">
        <v>1025</v>
      </c>
      <c r="B1513">
        <v>2</v>
      </c>
      <c r="C1513" s="56">
        <v>42419</v>
      </c>
      <c r="D1513" t="s">
        <v>1153</v>
      </c>
      <c r="E1513" t="s">
        <v>5945</v>
      </c>
      <c r="G1513" t="s">
        <v>5946</v>
      </c>
      <c r="H1513" t="s">
        <v>1144</v>
      </c>
      <c r="I1513" t="s">
        <v>1144</v>
      </c>
      <c r="J1513" t="s">
        <v>1144</v>
      </c>
      <c r="K1513" t="s">
        <v>1144</v>
      </c>
      <c r="L1513">
        <v>0.33</v>
      </c>
      <c r="M1513">
        <v>1.25</v>
      </c>
      <c r="N1513">
        <v>0</v>
      </c>
      <c r="O1513" s="56">
        <v>0</v>
      </c>
      <c r="P1513" s="56">
        <v>0</v>
      </c>
      <c r="Q1513">
        <v>1</v>
      </c>
      <c r="R1513">
        <v>1</v>
      </c>
      <c r="S1513">
        <v>11</v>
      </c>
      <c r="T1513">
        <v>8</v>
      </c>
      <c r="U1513">
        <v>3</v>
      </c>
      <c r="V1513">
        <v>1</v>
      </c>
      <c r="X1513" t="s">
        <v>7755</v>
      </c>
      <c r="AA1513">
        <v>0</v>
      </c>
      <c r="AB1513">
        <v>0</v>
      </c>
      <c r="AC1513">
        <v>0</v>
      </c>
      <c r="AD1513">
        <v>0</v>
      </c>
      <c r="AE1513">
        <v>0</v>
      </c>
      <c r="AF1513">
        <v>0</v>
      </c>
      <c r="AG1513">
        <v>0</v>
      </c>
      <c r="AJ1513" s="56"/>
      <c r="AK1513" s="56"/>
      <c r="AL1513" s="56"/>
      <c r="AP1513" t="s">
        <v>1155</v>
      </c>
      <c r="AR1513">
        <v>2</v>
      </c>
      <c r="AS1513" t="s">
        <v>1152</v>
      </c>
      <c r="AT1513">
        <v>1</v>
      </c>
      <c r="AV1513">
        <v>5</v>
      </c>
      <c r="AW1513">
        <v>3</v>
      </c>
      <c r="AX1513">
        <v>2</v>
      </c>
      <c r="AY1513" t="s">
        <v>1147</v>
      </c>
      <c r="AZ1513" t="s">
        <v>1147</v>
      </c>
      <c r="BA1513">
        <v>5</v>
      </c>
      <c r="BD1513">
        <v>1000000000</v>
      </c>
      <c r="BE1513">
        <v>7</v>
      </c>
      <c r="BF1513">
        <v>-0.4</v>
      </c>
      <c r="BG1513">
        <v>0</v>
      </c>
      <c r="BH1513">
        <v>0</v>
      </c>
      <c r="BI1513">
        <v>0</v>
      </c>
      <c r="BJ1513">
        <v>0</v>
      </c>
      <c r="BK1513">
        <v>0</v>
      </c>
      <c r="BL1513">
        <v>0</v>
      </c>
      <c r="BM1513">
        <v>7</v>
      </c>
      <c r="BN1513">
        <v>-0.4</v>
      </c>
      <c r="BO1513">
        <v>0</v>
      </c>
      <c r="BP1513">
        <v>0</v>
      </c>
      <c r="BR1513">
        <v>0</v>
      </c>
      <c r="BS1513">
        <v>1</v>
      </c>
      <c r="BX1513">
        <v>0</v>
      </c>
      <c r="BY1513">
        <v>0.66</v>
      </c>
      <c r="BZ1513">
        <v>0</v>
      </c>
      <c r="CA1513">
        <v>12.17</v>
      </c>
      <c r="CB1513">
        <v>0</v>
      </c>
      <c r="CC1513">
        <v>1</v>
      </c>
      <c r="CD1513" s="56">
        <v>42095</v>
      </c>
      <c r="CE1513" s="56">
        <v>42342</v>
      </c>
      <c r="CF1513" s="56">
        <v>42342</v>
      </c>
      <c r="CG1513" s="56">
        <v>42419</v>
      </c>
      <c r="CH1513" s="56"/>
      <c r="CI1513" s="56"/>
      <c r="CJ1513">
        <v>0.03</v>
      </c>
      <c r="CK1513">
        <v>0</v>
      </c>
      <c r="CL1513">
        <v>0</v>
      </c>
      <c r="CM1513">
        <v>0</v>
      </c>
      <c r="CN1513">
        <v>0</v>
      </c>
      <c r="CO1513">
        <v>0</v>
      </c>
      <c r="CP1513">
        <v>0.96</v>
      </c>
      <c r="CQ1513" t="s">
        <v>1154</v>
      </c>
      <c r="CR1513" t="s">
        <v>1153</v>
      </c>
      <c r="CS1513" t="s">
        <v>1748</v>
      </c>
      <c r="CT1513" t="s">
        <v>1397</v>
      </c>
      <c r="CU1513" t="s">
        <v>1396</v>
      </c>
      <c r="CV1513" t="s">
        <v>5947</v>
      </c>
      <c r="CW1513" t="s">
        <v>1727</v>
      </c>
      <c r="CX1513" t="s">
        <v>853</v>
      </c>
      <c r="DC1513" t="s">
        <v>1387</v>
      </c>
      <c r="DE1513" t="s">
        <v>1392</v>
      </c>
    </row>
    <row r="1514" spans="1:109" x14ac:dyDescent="0.25">
      <c r="A1514" t="s">
        <v>1025</v>
      </c>
      <c r="B1514">
        <v>2</v>
      </c>
      <c r="C1514" s="56">
        <v>42419</v>
      </c>
      <c r="D1514" t="s">
        <v>1153</v>
      </c>
      <c r="E1514" t="s">
        <v>5948</v>
      </c>
      <c r="G1514" t="s">
        <v>5949</v>
      </c>
      <c r="H1514" t="s">
        <v>1144</v>
      </c>
      <c r="I1514" t="s">
        <v>1144</v>
      </c>
      <c r="J1514" t="s">
        <v>1144</v>
      </c>
      <c r="K1514" t="s">
        <v>1144</v>
      </c>
      <c r="L1514">
        <v>2.59</v>
      </c>
      <c r="M1514">
        <v>8.1199999999999992</v>
      </c>
      <c r="N1514">
        <v>0</v>
      </c>
      <c r="O1514" s="56">
        <v>0</v>
      </c>
      <c r="P1514" s="56">
        <v>0</v>
      </c>
      <c r="Q1514">
        <v>1</v>
      </c>
      <c r="R1514">
        <v>1</v>
      </c>
      <c r="S1514">
        <v>11</v>
      </c>
      <c r="T1514">
        <v>8</v>
      </c>
      <c r="U1514">
        <v>3</v>
      </c>
      <c r="V1514">
        <v>1</v>
      </c>
      <c r="X1514" t="s">
        <v>7757</v>
      </c>
      <c r="AA1514">
        <v>0</v>
      </c>
      <c r="AB1514">
        <v>0</v>
      </c>
      <c r="AC1514">
        <v>0</v>
      </c>
      <c r="AD1514">
        <v>0</v>
      </c>
      <c r="AE1514">
        <v>0</v>
      </c>
      <c r="AF1514">
        <v>0</v>
      </c>
      <c r="AG1514">
        <v>0</v>
      </c>
      <c r="AJ1514" s="56"/>
      <c r="AK1514" s="56"/>
      <c r="AL1514" s="56"/>
      <c r="AP1514" t="s">
        <v>1155</v>
      </c>
      <c r="AR1514">
        <v>2</v>
      </c>
      <c r="AS1514" t="s">
        <v>1152</v>
      </c>
      <c r="AT1514">
        <v>1</v>
      </c>
      <c r="AV1514">
        <v>3</v>
      </c>
      <c r="AW1514">
        <v>2</v>
      </c>
      <c r="AX1514">
        <v>1</v>
      </c>
      <c r="AY1514" t="s">
        <v>1147</v>
      </c>
      <c r="AZ1514" t="s">
        <v>1147</v>
      </c>
      <c r="BA1514">
        <v>5</v>
      </c>
      <c r="BD1514">
        <v>1000000000</v>
      </c>
      <c r="BE1514">
        <v>5</v>
      </c>
      <c r="BF1514">
        <v>-0.67</v>
      </c>
      <c r="BG1514">
        <v>0</v>
      </c>
      <c r="BH1514">
        <v>0</v>
      </c>
      <c r="BI1514">
        <v>0</v>
      </c>
      <c r="BJ1514">
        <v>0</v>
      </c>
      <c r="BK1514">
        <v>0</v>
      </c>
      <c r="BL1514">
        <v>0</v>
      </c>
      <c r="BM1514">
        <v>5</v>
      </c>
      <c r="BN1514">
        <v>-0.67</v>
      </c>
      <c r="BO1514">
        <v>0</v>
      </c>
      <c r="BP1514">
        <v>0</v>
      </c>
      <c r="BR1514">
        <v>0</v>
      </c>
      <c r="BS1514">
        <v>1</v>
      </c>
      <c r="BX1514">
        <v>0</v>
      </c>
      <c r="BY1514">
        <v>5.18</v>
      </c>
      <c r="BZ1514">
        <v>0</v>
      </c>
      <c r="CA1514">
        <v>9.32</v>
      </c>
      <c r="CB1514">
        <v>0</v>
      </c>
      <c r="CC1514">
        <v>1</v>
      </c>
      <c r="CD1514" s="56">
        <v>42341</v>
      </c>
      <c r="CE1514" s="56">
        <v>42342</v>
      </c>
      <c r="CF1514" s="56">
        <v>42342</v>
      </c>
      <c r="CG1514" s="56">
        <v>42419</v>
      </c>
      <c r="CH1514" s="56"/>
      <c r="CI1514" s="56"/>
      <c r="CJ1514">
        <v>0</v>
      </c>
      <c r="CK1514">
        <v>0</v>
      </c>
      <c r="CL1514">
        <v>0</v>
      </c>
      <c r="CM1514">
        <v>0</v>
      </c>
      <c r="CN1514">
        <v>0</v>
      </c>
      <c r="CO1514">
        <v>0</v>
      </c>
      <c r="CP1514">
        <v>0.96</v>
      </c>
      <c r="CQ1514" t="s">
        <v>1154</v>
      </c>
      <c r="CR1514" t="s">
        <v>1153</v>
      </c>
      <c r="CS1514" t="s">
        <v>1748</v>
      </c>
      <c r="CT1514" t="s">
        <v>1397</v>
      </c>
      <c r="CU1514" t="s">
        <v>1396</v>
      </c>
      <c r="CV1514" t="s">
        <v>5950</v>
      </c>
      <c r="CW1514" t="s">
        <v>1727</v>
      </c>
      <c r="CX1514" t="s">
        <v>853</v>
      </c>
      <c r="DC1514" t="s">
        <v>1387</v>
      </c>
      <c r="DE1514" t="s">
        <v>1392</v>
      </c>
    </row>
    <row r="1515" spans="1:109" x14ac:dyDescent="0.25">
      <c r="A1515" t="s">
        <v>1025</v>
      </c>
      <c r="B1515">
        <v>6</v>
      </c>
      <c r="C1515" s="56">
        <v>42419</v>
      </c>
      <c r="D1515" t="s">
        <v>1153</v>
      </c>
      <c r="E1515" t="s">
        <v>5951</v>
      </c>
      <c r="G1515" t="s">
        <v>5952</v>
      </c>
      <c r="H1515" t="s">
        <v>1144</v>
      </c>
      <c r="I1515" t="s">
        <v>1144</v>
      </c>
      <c r="J1515" t="s">
        <v>1144</v>
      </c>
      <c r="K1515" t="s">
        <v>1144</v>
      </c>
      <c r="L1515">
        <v>5.49</v>
      </c>
      <c r="M1515">
        <v>11.19</v>
      </c>
      <c r="N1515">
        <v>0</v>
      </c>
      <c r="O1515" s="56">
        <v>0</v>
      </c>
      <c r="P1515" s="56">
        <v>0</v>
      </c>
      <c r="Q1515">
        <v>1</v>
      </c>
      <c r="R1515">
        <v>1</v>
      </c>
      <c r="S1515">
        <v>11</v>
      </c>
      <c r="T1515">
        <v>8</v>
      </c>
      <c r="U1515">
        <v>3</v>
      </c>
      <c r="V1515">
        <v>1</v>
      </c>
      <c r="X1515" t="s">
        <v>7755</v>
      </c>
      <c r="AA1515">
        <v>0</v>
      </c>
      <c r="AB1515">
        <v>0</v>
      </c>
      <c r="AC1515">
        <v>0</v>
      </c>
      <c r="AD1515">
        <v>0</v>
      </c>
      <c r="AE1515">
        <v>0</v>
      </c>
      <c r="AF1515">
        <v>0</v>
      </c>
      <c r="AG1515">
        <v>0</v>
      </c>
      <c r="AJ1515" s="56"/>
      <c r="AK1515" s="56"/>
      <c r="AL1515" s="56"/>
      <c r="AP1515" t="s">
        <v>1155</v>
      </c>
      <c r="AS1515" t="s">
        <v>1152</v>
      </c>
      <c r="AT1515">
        <v>1</v>
      </c>
      <c r="AV1515">
        <v>0</v>
      </c>
      <c r="AW1515">
        <v>0</v>
      </c>
      <c r="AX1515">
        <v>0</v>
      </c>
      <c r="AY1515" t="s">
        <v>1388</v>
      </c>
      <c r="AZ1515" t="s">
        <v>1388</v>
      </c>
      <c r="BA1515">
        <v>0</v>
      </c>
      <c r="BD1515">
        <v>1000000000</v>
      </c>
      <c r="BE1515">
        <v>0</v>
      </c>
      <c r="BF1515">
        <v>0</v>
      </c>
      <c r="BG1515">
        <v>0</v>
      </c>
      <c r="BH1515">
        <v>0</v>
      </c>
      <c r="BI1515">
        <v>0</v>
      </c>
      <c r="BJ1515">
        <v>0</v>
      </c>
      <c r="BK1515">
        <v>0</v>
      </c>
      <c r="BL1515">
        <v>0</v>
      </c>
      <c r="BM1515">
        <v>0</v>
      </c>
      <c r="BN1515">
        <v>0</v>
      </c>
      <c r="BO1515">
        <v>0</v>
      </c>
      <c r="BP1515">
        <v>0</v>
      </c>
      <c r="BR1515">
        <v>0</v>
      </c>
      <c r="BS1515">
        <v>0</v>
      </c>
      <c r="BX1515">
        <v>0</v>
      </c>
      <c r="BY1515">
        <v>0</v>
      </c>
      <c r="BZ1515">
        <v>0</v>
      </c>
      <c r="CA1515">
        <v>0</v>
      </c>
      <c r="CB1515">
        <v>0</v>
      </c>
      <c r="CC1515">
        <v>1</v>
      </c>
      <c r="CD1515" s="56">
        <v>42095</v>
      </c>
      <c r="CE1515" s="56">
        <v>42342</v>
      </c>
      <c r="CF1515" s="56">
        <v>42342</v>
      </c>
      <c r="CG1515" s="56">
        <v>42419</v>
      </c>
      <c r="CH1515" s="56"/>
      <c r="CI1515" s="56"/>
      <c r="CJ1515">
        <v>1</v>
      </c>
      <c r="CK1515">
        <v>0</v>
      </c>
      <c r="CL1515">
        <v>0.97</v>
      </c>
      <c r="CM1515">
        <v>0</v>
      </c>
      <c r="CN1515">
        <v>0</v>
      </c>
      <c r="CO1515">
        <v>0</v>
      </c>
      <c r="CP1515">
        <v>0</v>
      </c>
      <c r="CQ1515" t="s">
        <v>1154</v>
      </c>
      <c r="CR1515" t="s">
        <v>1153</v>
      </c>
      <c r="CS1515" t="s">
        <v>1395</v>
      </c>
      <c r="CT1515" t="s">
        <v>1397</v>
      </c>
      <c r="CU1515" t="s">
        <v>1396</v>
      </c>
      <c r="CV1515" t="s">
        <v>5953</v>
      </c>
      <c r="CW1515" t="s">
        <v>1157</v>
      </c>
      <c r="CX1515" t="s">
        <v>853</v>
      </c>
      <c r="DC1515" t="s">
        <v>1158</v>
      </c>
      <c r="DE1515" t="s">
        <v>1392</v>
      </c>
    </row>
    <row r="1516" spans="1:109" x14ac:dyDescent="0.25">
      <c r="A1516" t="s">
        <v>1025</v>
      </c>
      <c r="B1516">
        <v>10</v>
      </c>
      <c r="C1516" s="56">
        <v>42419</v>
      </c>
      <c r="D1516" t="s">
        <v>1153</v>
      </c>
      <c r="E1516" t="s">
        <v>5954</v>
      </c>
      <c r="G1516" t="s">
        <v>5955</v>
      </c>
      <c r="H1516" t="s">
        <v>1144</v>
      </c>
      <c r="I1516" t="s">
        <v>1144</v>
      </c>
      <c r="J1516" t="s">
        <v>1144</v>
      </c>
      <c r="K1516" t="s">
        <v>1144</v>
      </c>
      <c r="L1516">
        <v>316.75</v>
      </c>
      <c r="M1516">
        <v>679.94</v>
      </c>
      <c r="N1516">
        <v>0</v>
      </c>
      <c r="O1516" s="56">
        <v>0</v>
      </c>
      <c r="P1516" s="56">
        <v>0</v>
      </c>
      <c r="Q1516">
        <v>1</v>
      </c>
      <c r="R1516">
        <v>1</v>
      </c>
      <c r="S1516">
        <v>11</v>
      </c>
      <c r="T1516">
        <v>8</v>
      </c>
      <c r="U1516">
        <v>3</v>
      </c>
      <c r="V1516">
        <v>1</v>
      </c>
      <c r="W1516" t="s">
        <v>1394</v>
      </c>
      <c r="X1516" t="s">
        <v>7670</v>
      </c>
      <c r="AA1516">
        <v>0</v>
      </c>
      <c r="AB1516">
        <v>0</v>
      </c>
      <c r="AC1516">
        <v>0</v>
      </c>
      <c r="AD1516">
        <v>0</v>
      </c>
      <c r="AE1516">
        <v>0</v>
      </c>
      <c r="AF1516">
        <v>0</v>
      </c>
      <c r="AG1516">
        <v>0</v>
      </c>
      <c r="AJ1516" s="56"/>
      <c r="AK1516" s="56"/>
      <c r="AL1516" s="56"/>
      <c r="AP1516" t="s">
        <v>1155</v>
      </c>
      <c r="AS1516" t="s">
        <v>1152</v>
      </c>
      <c r="AT1516">
        <v>1</v>
      </c>
      <c r="AV1516">
        <v>10</v>
      </c>
      <c r="AW1516">
        <v>7</v>
      </c>
      <c r="AX1516">
        <v>3</v>
      </c>
      <c r="AY1516" t="s">
        <v>1148</v>
      </c>
      <c r="AZ1516" t="s">
        <v>1148</v>
      </c>
      <c r="BA1516">
        <v>15</v>
      </c>
      <c r="BD1516">
        <v>1000000000</v>
      </c>
      <c r="BE1516">
        <v>9</v>
      </c>
      <c r="BF1516">
        <v>0.1</v>
      </c>
      <c r="BG1516">
        <v>1</v>
      </c>
      <c r="BH1516">
        <v>0</v>
      </c>
      <c r="BI1516">
        <v>0</v>
      </c>
      <c r="BJ1516">
        <v>0</v>
      </c>
      <c r="BK1516">
        <v>0</v>
      </c>
      <c r="BL1516">
        <v>0</v>
      </c>
      <c r="BM1516">
        <v>10</v>
      </c>
      <c r="BN1516">
        <v>0</v>
      </c>
      <c r="BO1516">
        <v>0</v>
      </c>
      <c r="BP1516">
        <v>0</v>
      </c>
      <c r="BR1516">
        <v>0</v>
      </c>
      <c r="BS1516">
        <v>3</v>
      </c>
      <c r="BX1516">
        <v>0</v>
      </c>
      <c r="BY1516">
        <v>0</v>
      </c>
      <c r="BZ1516">
        <v>0</v>
      </c>
      <c r="CA1516">
        <v>5</v>
      </c>
      <c r="CB1516">
        <v>0</v>
      </c>
      <c r="CC1516">
        <v>1</v>
      </c>
      <c r="CD1516" s="56">
        <v>42353</v>
      </c>
      <c r="CE1516" s="56">
        <v>42353</v>
      </c>
      <c r="CF1516" s="56">
        <v>42353</v>
      </c>
      <c r="CG1516" s="56">
        <v>42430</v>
      </c>
      <c r="CH1516" s="56"/>
      <c r="CI1516" s="56"/>
      <c r="CJ1516">
        <v>0.12</v>
      </c>
      <c r="CK1516">
        <v>0</v>
      </c>
      <c r="CL1516">
        <v>0</v>
      </c>
      <c r="CM1516">
        <v>0</v>
      </c>
      <c r="CN1516">
        <v>0</v>
      </c>
      <c r="CO1516">
        <v>0.62</v>
      </c>
      <c r="CP1516">
        <v>0.27</v>
      </c>
      <c r="CQ1516" t="s">
        <v>1154</v>
      </c>
      <c r="CR1516" t="s">
        <v>1153</v>
      </c>
      <c r="CS1516" t="s">
        <v>3128</v>
      </c>
      <c r="CT1516" t="s">
        <v>1397</v>
      </c>
      <c r="CU1516" t="s">
        <v>1396</v>
      </c>
      <c r="CV1516" t="s">
        <v>5956</v>
      </c>
      <c r="CW1516" t="s">
        <v>5957</v>
      </c>
      <c r="CX1516" t="s">
        <v>853</v>
      </c>
      <c r="DC1516" t="s">
        <v>1158</v>
      </c>
      <c r="DE1516" t="s">
        <v>1392</v>
      </c>
    </row>
    <row r="1517" spans="1:109" x14ac:dyDescent="0.25">
      <c r="A1517" t="s">
        <v>1025</v>
      </c>
      <c r="B1517">
        <v>2</v>
      </c>
      <c r="C1517" s="56">
        <v>42419</v>
      </c>
      <c r="D1517" t="s">
        <v>1153</v>
      </c>
      <c r="E1517" t="s">
        <v>5958</v>
      </c>
      <c r="G1517" t="s">
        <v>5959</v>
      </c>
      <c r="H1517" t="s">
        <v>1144</v>
      </c>
      <c r="I1517" t="s">
        <v>1144</v>
      </c>
      <c r="J1517" t="s">
        <v>1144</v>
      </c>
      <c r="K1517" t="s">
        <v>1144</v>
      </c>
      <c r="L1517">
        <v>1.98</v>
      </c>
      <c r="M1517">
        <v>3.96</v>
      </c>
      <c r="N1517">
        <v>0</v>
      </c>
      <c r="O1517" s="56">
        <v>0</v>
      </c>
      <c r="P1517" s="56">
        <v>0</v>
      </c>
      <c r="Q1517">
        <v>1</v>
      </c>
      <c r="R1517">
        <v>1</v>
      </c>
      <c r="S1517">
        <v>11</v>
      </c>
      <c r="T1517">
        <v>8</v>
      </c>
      <c r="U1517">
        <v>3</v>
      </c>
      <c r="V1517">
        <v>1</v>
      </c>
      <c r="X1517" t="s">
        <v>7755</v>
      </c>
      <c r="AA1517">
        <v>0</v>
      </c>
      <c r="AB1517">
        <v>0</v>
      </c>
      <c r="AC1517">
        <v>0</v>
      </c>
      <c r="AD1517">
        <v>0</v>
      </c>
      <c r="AE1517">
        <v>0</v>
      </c>
      <c r="AF1517">
        <v>0</v>
      </c>
      <c r="AG1517">
        <v>0</v>
      </c>
      <c r="AJ1517" s="56"/>
      <c r="AK1517" s="56"/>
      <c r="AL1517" s="56"/>
      <c r="AP1517" t="s">
        <v>1155</v>
      </c>
      <c r="AR1517">
        <v>5</v>
      </c>
      <c r="AS1517" t="s">
        <v>1152</v>
      </c>
      <c r="AT1517">
        <v>1</v>
      </c>
      <c r="AV1517">
        <v>10</v>
      </c>
      <c r="AW1517">
        <v>7</v>
      </c>
      <c r="AX1517">
        <v>3</v>
      </c>
      <c r="AY1517" t="s">
        <v>1147</v>
      </c>
      <c r="AZ1517" t="s">
        <v>1147</v>
      </c>
      <c r="BA1517">
        <v>10</v>
      </c>
      <c r="BD1517">
        <v>1000000000</v>
      </c>
      <c r="BE1517">
        <v>11</v>
      </c>
      <c r="BF1517">
        <v>-0.1</v>
      </c>
      <c r="BG1517">
        <v>0</v>
      </c>
      <c r="BH1517">
        <v>0</v>
      </c>
      <c r="BI1517">
        <v>0</v>
      </c>
      <c r="BJ1517">
        <v>0</v>
      </c>
      <c r="BK1517">
        <v>0</v>
      </c>
      <c r="BL1517">
        <v>0</v>
      </c>
      <c r="BM1517">
        <v>11</v>
      </c>
      <c r="BN1517">
        <v>-0.1</v>
      </c>
      <c r="BO1517">
        <v>0</v>
      </c>
      <c r="BP1517">
        <v>0</v>
      </c>
      <c r="BR1517">
        <v>0</v>
      </c>
      <c r="BS1517">
        <v>3</v>
      </c>
      <c r="BX1517">
        <v>0</v>
      </c>
      <c r="BY1517">
        <v>1.98</v>
      </c>
      <c r="BZ1517">
        <v>0</v>
      </c>
      <c r="CA1517">
        <v>4.3600000000000003</v>
      </c>
      <c r="CB1517">
        <v>0</v>
      </c>
      <c r="CC1517">
        <v>1</v>
      </c>
      <c r="CD1517" s="56">
        <v>42095</v>
      </c>
      <c r="CE1517" s="56">
        <v>42342</v>
      </c>
      <c r="CF1517" s="56">
        <v>42342</v>
      </c>
      <c r="CG1517" s="56">
        <v>42419</v>
      </c>
      <c r="CH1517" s="56"/>
      <c r="CI1517" s="56"/>
      <c r="CJ1517">
        <v>0.09</v>
      </c>
      <c r="CK1517">
        <v>0</v>
      </c>
      <c r="CL1517">
        <v>0</v>
      </c>
      <c r="CM1517">
        <v>0</v>
      </c>
      <c r="CN1517">
        <v>0</v>
      </c>
      <c r="CO1517">
        <v>0</v>
      </c>
      <c r="CP1517">
        <v>0.96</v>
      </c>
      <c r="CQ1517" t="s">
        <v>1154</v>
      </c>
      <c r="CR1517" t="s">
        <v>1153</v>
      </c>
      <c r="CS1517" t="s">
        <v>1748</v>
      </c>
      <c r="CT1517" t="s">
        <v>1397</v>
      </c>
      <c r="CU1517" t="s">
        <v>1396</v>
      </c>
      <c r="CV1517" t="s">
        <v>5960</v>
      </c>
      <c r="CW1517" t="s">
        <v>2121</v>
      </c>
      <c r="CX1517" t="s">
        <v>853</v>
      </c>
      <c r="DC1517" t="s">
        <v>1387</v>
      </c>
      <c r="DE1517" t="s">
        <v>1392</v>
      </c>
    </row>
    <row r="1518" spans="1:109" x14ac:dyDescent="0.25">
      <c r="A1518" t="s">
        <v>1025</v>
      </c>
      <c r="B1518">
        <v>2</v>
      </c>
      <c r="C1518" s="56">
        <v>42419</v>
      </c>
      <c r="D1518" t="s">
        <v>1153</v>
      </c>
      <c r="E1518" t="s">
        <v>5961</v>
      </c>
      <c r="G1518" t="s">
        <v>5962</v>
      </c>
      <c r="H1518" t="s">
        <v>1144</v>
      </c>
      <c r="I1518" t="s">
        <v>1144</v>
      </c>
      <c r="J1518" t="s">
        <v>1144</v>
      </c>
      <c r="K1518" t="s">
        <v>1144</v>
      </c>
      <c r="L1518">
        <v>11.84</v>
      </c>
      <c r="M1518">
        <v>26.86</v>
      </c>
      <c r="N1518">
        <v>0</v>
      </c>
      <c r="O1518" s="56">
        <v>0</v>
      </c>
      <c r="P1518" s="56">
        <v>0</v>
      </c>
      <c r="Q1518">
        <v>1</v>
      </c>
      <c r="R1518">
        <v>1</v>
      </c>
      <c r="S1518">
        <v>11</v>
      </c>
      <c r="T1518">
        <v>8</v>
      </c>
      <c r="U1518">
        <v>3</v>
      </c>
      <c r="V1518">
        <v>1</v>
      </c>
      <c r="X1518" t="s">
        <v>7755</v>
      </c>
      <c r="AA1518">
        <v>0</v>
      </c>
      <c r="AB1518">
        <v>0</v>
      </c>
      <c r="AC1518">
        <v>0</v>
      </c>
      <c r="AD1518">
        <v>0</v>
      </c>
      <c r="AE1518">
        <v>0</v>
      </c>
      <c r="AF1518">
        <v>0</v>
      </c>
      <c r="AG1518">
        <v>0</v>
      </c>
      <c r="AJ1518" s="56"/>
      <c r="AK1518" s="56"/>
      <c r="AL1518" s="56"/>
      <c r="AP1518" t="s">
        <v>1155</v>
      </c>
      <c r="AR1518">
        <v>2</v>
      </c>
      <c r="AS1518" t="s">
        <v>1152</v>
      </c>
      <c r="AT1518">
        <v>1</v>
      </c>
      <c r="AV1518">
        <v>4</v>
      </c>
      <c r="AW1518">
        <v>3</v>
      </c>
      <c r="AX1518">
        <v>1</v>
      </c>
      <c r="AY1518" t="s">
        <v>1147</v>
      </c>
      <c r="AZ1518" t="s">
        <v>1147</v>
      </c>
      <c r="BA1518">
        <v>4</v>
      </c>
      <c r="BD1518">
        <v>1000000000</v>
      </c>
      <c r="BE1518">
        <v>10</v>
      </c>
      <c r="BF1518">
        <v>-1.5</v>
      </c>
      <c r="BG1518">
        <v>0</v>
      </c>
      <c r="BH1518">
        <v>0</v>
      </c>
      <c r="BI1518">
        <v>0</v>
      </c>
      <c r="BJ1518">
        <v>0</v>
      </c>
      <c r="BK1518">
        <v>0</v>
      </c>
      <c r="BL1518">
        <v>0</v>
      </c>
      <c r="BM1518">
        <v>10</v>
      </c>
      <c r="BN1518">
        <v>-1.5</v>
      </c>
      <c r="BO1518">
        <v>0</v>
      </c>
      <c r="BP1518">
        <v>0</v>
      </c>
      <c r="BR1518">
        <v>0</v>
      </c>
      <c r="BS1518">
        <v>1</v>
      </c>
      <c r="BX1518">
        <v>0</v>
      </c>
      <c r="BY1518">
        <v>71.040000000000006</v>
      </c>
      <c r="BZ1518">
        <v>0</v>
      </c>
      <c r="CA1518">
        <v>5.54</v>
      </c>
      <c r="CB1518">
        <v>0</v>
      </c>
      <c r="CC1518">
        <v>1</v>
      </c>
      <c r="CD1518" s="56">
        <v>42095</v>
      </c>
      <c r="CE1518" s="56">
        <v>42342</v>
      </c>
      <c r="CF1518" s="56">
        <v>42342</v>
      </c>
      <c r="CG1518" s="56">
        <v>42419</v>
      </c>
      <c r="CH1518" s="56"/>
      <c r="CI1518" s="56"/>
      <c r="CJ1518">
        <v>0</v>
      </c>
      <c r="CK1518">
        <v>0</v>
      </c>
      <c r="CL1518">
        <v>0</v>
      </c>
      <c r="CM1518">
        <v>0</v>
      </c>
      <c r="CN1518">
        <v>0</v>
      </c>
      <c r="CO1518">
        <v>0</v>
      </c>
      <c r="CP1518">
        <v>0.96</v>
      </c>
      <c r="CQ1518" t="s">
        <v>1154</v>
      </c>
      <c r="CR1518" t="s">
        <v>1153</v>
      </c>
      <c r="CS1518" t="s">
        <v>1748</v>
      </c>
      <c r="CT1518" t="s">
        <v>1397</v>
      </c>
      <c r="CU1518" t="s">
        <v>1396</v>
      </c>
      <c r="CV1518" t="s">
        <v>5963</v>
      </c>
      <c r="CW1518" t="s">
        <v>1390</v>
      </c>
      <c r="CX1518" t="s">
        <v>853</v>
      </c>
      <c r="DC1518" t="s">
        <v>1387</v>
      </c>
      <c r="DE1518" t="s">
        <v>1392</v>
      </c>
    </row>
    <row r="1519" spans="1:109" x14ac:dyDescent="0.25">
      <c r="A1519" t="s">
        <v>1025</v>
      </c>
      <c r="B1519">
        <v>2</v>
      </c>
      <c r="C1519" s="56">
        <v>42419</v>
      </c>
      <c r="D1519" t="s">
        <v>1153</v>
      </c>
      <c r="E1519" t="s">
        <v>5964</v>
      </c>
      <c r="G1519" t="s">
        <v>5965</v>
      </c>
      <c r="H1519" t="s">
        <v>1144</v>
      </c>
      <c r="I1519" t="s">
        <v>1144</v>
      </c>
      <c r="J1519" t="s">
        <v>1144</v>
      </c>
      <c r="K1519" t="s">
        <v>1144</v>
      </c>
      <c r="L1519">
        <v>0.8</v>
      </c>
      <c r="M1519">
        <v>1.88</v>
      </c>
      <c r="N1519">
        <v>0</v>
      </c>
      <c r="O1519" s="56">
        <v>0</v>
      </c>
      <c r="P1519" s="56">
        <v>0</v>
      </c>
      <c r="Q1519">
        <v>1</v>
      </c>
      <c r="R1519">
        <v>1</v>
      </c>
      <c r="S1519">
        <v>11</v>
      </c>
      <c r="T1519">
        <v>8</v>
      </c>
      <c r="U1519">
        <v>3</v>
      </c>
      <c r="V1519">
        <v>1</v>
      </c>
      <c r="X1519" t="s">
        <v>7659</v>
      </c>
      <c r="AA1519">
        <v>0</v>
      </c>
      <c r="AB1519">
        <v>0</v>
      </c>
      <c r="AC1519">
        <v>0</v>
      </c>
      <c r="AD1519">
        <v>0</v>
      </c>
      <c r="AE1519">
        <v>0</v>
      </c>
      <c r="AF1519">
        <v>0</v>
      </c>
      <c r="AG1519">
        <v>0</v>
      </c>
      <c r="AJ1519" s="56"/>
      <c r="AK1519" s="56"/>
      <c r="AL1519" s="56"/>
      <c r="AP1519" t="s">
        <v>1155</v>
      </c>
      <c r="AS1519" t="s">
        <v>1152</v>
      </c>
      <c r="AT1519">
        <v>1</v>
      </c>
      <c r="AV1519">
        <v>2</v>
      </c>
      <c r="AW1519">
        <v>2</v>
      </c>
      <c r="AX1519">
        <v>1</v>
      </c>
      <c r="AY1519" t="s">
        <v>1147</v>
      </c>
      <c r="AZ1519" t="s">
        <v>1147</v>
      </c>
      <c r="BA1519">
        <v>3</v>
      </c>
      <c r="BD1519">
        <v>1000000000</v>
      </c>
      <c r="BE1519">
        <v>3</v>
      </c>
      <c r="BF1519">
        <v>-0.5</v>
      </c>
      <c r="BG1519">
        <v>0</v>
      </c>
      <c r="BH1519">
        <v>0</v>
      </c>
      <c r="BI1519">
        <v>0</v>
      </c>
      <c r="BJ1519">
        <v>0</v>
      </c>
      <c r="BK1519">
        <v>0</v>
      </c>
      <c r="BL1519">
        <v>0</v>
      </c>
      <c r="BM1519">
        <v>3</v>
      </c>
      <c r="BN1519">
        <v>-0.5</v>
      </c>
      <c r="BO1519">
        <v>0</v>
      </c>
      <c r="BP1519">
        <v>0</v>
      </c>
      <c r="BR1519">
        <v>0</v>
      </c>
      <c r="BS1519">
        <v>1</v>
      </c>
      <c r="BX1519">
        <v>0</v>
      </c>
      <c r="BY1519">
        <v>0.8</v>
      </c>
      <c r="BZ1519">
        <v>0</v>
      </c>
      <c r="CA1519">
        <v>5.89</v>
      </c>
      <c r="CB1519">
        <v>0</v>
      </c>
      <c r="CC1519">
        <v>1</v>
      </c>
      <c r="CD1519" s="56">
        <v>42342</v>
      </c>
      <c r="CE1519" s="56">
        <v>42342</v>
      </c>
      <c r="CF1519" s="56">
        <v>42342</v>
      </c>
      <c r="CG1519" s="56">
        <v>42419</v>
      </c>
      <c r="CH1519" s="56"/>
      <c r="CI1519" s="56"/>
      <c r="CJ1519">
        <v>0</v>
      </c>
      <c r="CK1519">
        <v>0</v>
      </c>
      <c r="CL1519">
        <v>0</v>
      </c>
      <c r="CM1519">
        <v>0</v>
      </c>
      <c r="CN1519">
        <v>0</v>
      </c>
      <c r="CO1519">
        <v>0</v>
      </c>
      <c r="CP1519">
        <v>0.96</v>
      </c>
      <c r="CQ1519" t="s">
        <v>1154</v>
      </c>
      <c r="CR1519" t="s">
        <v>1153</v>
      </c>
      <c r="CS1519" t="s">
        <v>1748</v>
      </c>
      <c r="CT1519" t="s">
        <v>1397</v>
      </c>
      <c r="CU1519" t="s">
        <v>1396</v>
      </c>
      <c r="CV1519" t="s">
        <v>5966</v>
      </c>
      <c r="CW1519" t="s">
        <v>1738</v>
      </c>
      <c r="CX1519" t="s">
        <v>853</v>
      </c>
      <c r="DC1519" t="s">
        <v>1387</v>
      </c>
      <c r="DE1519" t="s">
        <v>1392</v>
      </c>
    </row>
    <row r="1520" spans="1:109" x14ac:dyDescent="0.25">
      <c r="A1520" t="s">
        <v>1025</v>
      </c>
      <c r="B1520">
        <v>2</v>
      </c>
      <c r="C1520" s="56">
        <v>42419</v>
      </c>
      <c r="D1520" t="s">
        <v>1153</v>
      </c>
      <c r="E1520" t="s">
        <v>5967</v>
      </c>
      <c r="G1520" t="s">
        <v>5968</v>
      </c>
      <c r="H1520" t="s">
        <v>1144</v>
      </c>
      <c r="I1520" t="s">
        <v>1144</v>
      </c>
      <c r="J1520" t="s">
        <v>1144</v>
      </c>
      <c r="K1520" t="s">
        <v>1144</v>
      </c>
      <c r="L1520">
        <v>0.62</v>
      </c>
      <c r="M1520">
        <v>1.72</v>
      </c>
      <c r="N1520">
        <v>0</v>
      </c>
      <c r="O1520" s="56">
        <v>0</v>
      </c>
      <c r="P1520" s="56">
        <v>0</v>
      </c>
      <c r="Q1520">
        <v>1</v>
      </c>
      <c r="R1520">
        <v>1</v>
      </c>
      <c r="S1520">
        <v>11</v>
      </c>
      <c r="T1520">
        <v>8</v>
      </c>
      <c r="U1520">
        <v>3</v>
      </c>
      <c r="V1520">
        <v>1</v>
      </c>
      <c r="X1520" t="s">
        <v>7755</v>
      </c>
      <c r="AA1520">
        <v>0</v>
      </c>
      <c r="AB1520">
        <v>0</v>
      </c>
      <c r="AC1520">
        <v>0</v>
      </c>
      <c r="AD1520">
        <v>0</v>
      </c>
      <c r="AE1520">
        <v>0</v>
      </c>
      <c r="AF1520">
        <v>0</v>
      </c>
      <c r="AG1520">
        <v>0</v>
      </c>
      <c r="AJ1520" s="56"/>
      <c r="AK1520" s="56"/>
      <c r="AL1520" s="56"/>
      <c r="AP1520" t="s">
        <v>1155</v>
      </c>
      <c r="AR1520">
        <v>5</v>
      </c>
      <c r="AS1520" t="s">
        <v>1152</v>
      </c>
      <c r="AT1520">
        <v>1</v>
      </c>
      <c r="AV1520">
        <v>14</v>
      </c>
      <c r="AW1520">
        <v>9</v>
      </c>
      <c r="AX1520">
        <v>5</v>
      </c>
      <c r="AY1520" t="s">
        <v>1147</v>
      </c>
      <c r="AZ1520" t="s">
        <v>1147</v>
      </c>
      <c r="BA1520">
        <v>14</v>
      </c>
      <c r="BD1520">
        <v>1000000000</v>
      </c>
      <c r="BE1520">
        <v>21</v>
      </c>
      <c r="BF1520">
        <v>-0.5</v>
      </c>
      <c r="BG1520">
        <v>0</v>
      </c>
      <c r="BH1520">
        <v>0</v>
      </c>
      <c r="BI1520">
        <v>0</v>
      </c>
      <c r="BJ1520">
        <v>0</v>
      </c>
      <c r="BK1520">
        <v>0</v>
      </c>
      <c r="BL1520">
        <v>0</v>
      </c>
      <c r="BM1520">
        <v>21</v>
      </c>
      <c r="BN1520">
        <v>-0.5</v>
      </c>
      <c r="BO1520">
        <v>0</v>
      </c>
      <c r="BP1520">
        <v>0</v>
      </c>
      <c r="BR1520">
        <v>0</v>
      </c>
      <c r="BS1520">
        <v>4</v>
      </c>
      <c r="BX1520">
        <v>0</v>
      </c>
      <c r="BY1520">
        <v>4.34</v>
      </c>
      <c r="BZ1520">
        <v>0</v>
      </c>
      <c r="CA1520">
        <v>7.74</v>
      </c>
      <c r="CB1520">
        <v>0</v>
      </c>
      <c r="CC1520">
        <v>1</v>
      </c>
      <c r="CD1520" s="56">
        <v>42095</v>
      </c>
      <c r="CE1520" s="56">
        <v>42342</v>
      </c>
      <c r="CF1520" s="56">
        <v>42342</v>
      </c>
      <c r="CG1520" s="56">
        <v>42419</v>
      </c>
      <c r="CH1520" s="56"/>
      <c r="CI1520" s="56"/>
      <c r="CJ1520">
        <v>0.04</v>
      </c>
      <c r="CK1520">
        <v>0</v>
      </c>
      <c r="CL1520">
        <v>0</v>
      </c>
      <c r="CM1520">
        <v>0</v>
      </c>
      <c r="CN1520">
        <v>0</v>
      </c>
      <c r="CO1520">
        <v>0</v>
      </c>
      <c r="CP1520">
        <v>0.96</v>
      </c>
      <c r="CQ1520" t="s">
        <v>1154</v>
      </c>
      <c r="CR1520" t="s">
        <v>1153</v>
      </c>
      <c r="CS1520" t="s">
        <v>1748</v>
      </c>
      <c r="CT1520" t="s">
        <v>1397</v>
      </c>
      <c r="CU1520" t="s">
        <v>1396</v>
      </c>
      <c r="CV1520" t="s">
        <v>5969</v>
      </c>
      <c r="CW1520" t="s">
        <v>2121</v>
      </c>
      <c r="CX1520" t="s">
        <v>853</v>
      </c>
      <c r="DC1520" t="s">
        <v>1387</v>
      </c>
      <c r="DE1520" t="s">
        <v>1392</v>
      </c>
    </row>
    <row r="1521" spans="1:109" x14ac:dyDescent="0.25">
      <c r="A1521" t="s">
        <v>1025</v>
      </c>
      <c r="B1521">
        <v>2</v>
      </c>
      <c r="C1521" s="56">
        <v>42419</v>
      </c>
      <c r="D1521" t="s">
        <v>1153</v>
      </c>
      <c r="E1521" t="s">
        <v>5970</v>
      </c>
      <c r="G1521" t="s">
        <v>5971</v>
      </c>
      <c r="H1521" t="s">
        <v>1144</v>
      </c>
      <c r="I1521" t="s">
        <v>1144</v>
      </c>
      <c r="J1521" t="s">
        <v>1144</v>
      </c>
      <c r="K1521" t="s">
        <v>1144</v>
      </c>
      <c r="L1521">
        <v>2.72</v>
      </c>
      <c r="M1521">
        <v>8.14</v>
      </c>
      <c r="N1521">
        <v>0</v>
      </c>
      <c r="O1521" s="56">
        <v>0</v>
      </c>
      <c r="P1521" s="56">
        <v>0</v>
      </c>
      <c r="Q1521">
        <v>1</v>
      </c>
      <c r="R1521">
        <v>1</v>
      </c>
      <c r="S1521">
        <v>11</v>
      </c>
      <c r="T1521">
        <v>8</v>
      </c>
      <c r="U1521">
        <v>3</v>
      </c>
      <c r="V1521">
        <v>1</v>
      </c>
      <c r="X1521" t="s">
        <v>7755</v>
      </c>
      <c r="AA1521">
        <v>0</v>
      </c>
      <c r="AB1521">
        <v>0</v>
      </c>
      <c r="AC1521">
        <v>0</v>
      </c>
      <c r="AD1521">
        <v>0</v>
      </c>
      <c r="AE1521">
        <v>0</v>
      </c>
      <c r="AF1521">
        <v>0</v>
      </c>
      <c r="AG1521">
        <v>0</v>
      </c>
      <c r="AJ1521" s="56"/>
      <c r="AK1521" s="56"/>
      <c r="AL1521" s="56"/>
      <c r="AP1521" t="s">
        <v>1155</v>
      </c>
      <c r="AS1521" t="s">
        <v>1152</v>
      </c>
      <c r="AT1521">
        <v>1</v>
      </c>
      <c r="AV1521">
        <v>4</v>
      </c>
      <c r="AW1521">
        <v>3</v>
      </c>
      <c r="AX1521">
        <v>1</v>
      </c>
      <c r="AY1521" t="s">
        <v>1147</v>
      </c>
      <c r="AZ1521" t="s">
        <v>1147</v>
      </c>
      <c r="BA1521">
        <v>4</v>
      </c>
      <c r="BD1521">
        <v>1000000000</v>
      </c>
      <c r="BE1521">
        <v>6</v>
      </c>
      <c r="BF1521">
        <v>-0.5</v>
      </c>
      <c r="BG1521">
        <v>0</v>
      </c>
      <c r="BH1521">
        <v>0</v>
      </c>
      <c r="BI1521">
        <v>0</v>
      </c>
      <c r="BJ1521">
        <v>0</v>
      </c>
      <c r="BK1521">
        <v>0</v>
      </c>
      <c r="BL1521">
        <v>0</v>
      </c>
      <c r="BM1521">
        <v>6</v>
      </c>
      <c r="BN1521">
        <v>-0.5</v>
      </c>
      <c r="BO1521">
        <v>0</v>
      </c>
      <c r="BP1521">
        <v>0</v>
      </c>
      <c r="BR1521">
        <v>0</v>
      </c>
      <c r="BS1521">
        <v>1</v>
      </c>
      <c r="BX1521">
        <v>0</v>
      </c>
      <c r="BY1521">
        <v>5.44</v>
      </c>
      <c r="BZ1521">
        <v>0</v>
      </c>
      <c r="CA1521">
        <v>8.6999999999999993</v>
      </c>
      <c r="CB1521">
        <v>0</v>
      </c>
      <c r="CC1521">
        <v>1</v>
      </c>
      <c r="CD1521" s="56">
        <v>42095</v>
      </c>
      <c r="CE1521" s="56">
        <v>42342</v>
      </c>
      <c r="CF1521" s="56">
        <v>42342</v>
      </c>
      <c r="CG1521" s="56">
        <v>42419</v>
      </c>
      <c r="CH1521" s="56"/>
      <c r="CI1521" s="56"/>
      <c r="CJ1521">
        <v>0</v>
      </c>
      <c r="CK1521">
        <v>0</v>
      </c>
      <c r="CL1521">
        <v>0</v>
      </c>
      <c r="CM1521">
        <v>0</v>
      </c>
      <c r="CN1521">
        <v>0</v>
      </c>
      <c r="CO1521">
        <v>0</v>
      </c>
      <c r="CP1521">
        <v>0.96</v>
      </c>
      <c r="CQ1521" t="s">
        <v>1154</v>
      </c>
      <c r="CR1521" t="s">
        <v>1153</v>
      </c>
      <c r="CS1521" t="s">
        <v>1748</v>
      </c>
      <c r="CT1521" t="s">
        <v>1397</v>
      </c>
      <c r="CU1521" t="s">
        <v>1396</v>
      </c>
      <c r="CV1521" t="s">
        <v>5972</v>
      </c>
      <c r="CW1521" t="s">
        <v>1727</v>
      </c>
      <c r="CX1521" t="s">
        <v>853</v>
      </c>
      <c r="DC1521" t="s">
        <v>1387</v>
      </c>
      <c r="DE1521" t="s">
        <v>1392</v>
      </c>
    </row>
    <row r="1522" spans="1:109" x14ac:dyDescent="0.25">
      <c r="A1522" t="s">
        <v>1025</v>
      </c>
      <c r="B1522">
        <v>2</v>
      </c>
      <c r="C1522" s="56">
        <v>42419</v>
      </c>
      <c r="D1522" t="s">
        <v>1153</v>
      </c>
      <c r="E1522" t="s">
        <v>5973</v>
      </c>
      <c r="G1522" t="s">
        <v>5974</v>
      </c>
      <c r="H1522" t="s">
        <v>1144</v>
      </c>
      <c r="I1522" t="s">
        <v>1144</v>
      </c>
      <c r="J1522" t="s">
        <v>1144</v>
      </c>
      <c r="K1522" t="s">
        <v>1144</v>
      </c>
      <c r="L1522">
        <v>7.42</v>
      </c>
      <c r="M1522">
        <v>19.37</v>
      </c>
      <c r="N1522">
        <v>0</v>
      </c>
      <c r="O1522" s="56">
        <v>0</v>
      </c>
      <c r="P1522" s="56">
        <v>0</v>
      </c>
      <c r="Q1522">
        <v>1</v>
      </c>
      <c r="R1522">
        <v>1</v>
      </c>
      <c r="S1522">
        <v>11</v>
      </c>
      <c r="T1522">
        <v>8</v>
      </c>
      <c r="U1522">
        <v>3</v>
      </c>
      <c r="V1522">
        <v>1</v>
      </c>
      <c r="X1522" t="s">
        <v>7659</v>
      </c>
      <c r="AA1522">
        <v>0</v>
      </c>
      <c r="AB1522">
        <v>0</v>
      </c>
      <c r="AC1522">
        <v>0</v>
      </c>
      <c r="AD1522">
        <v>0</v>
      </c>
      <c r="AE1522">
        <v>0</v>
      </c>
      <c r="AF1522">
        <v>0</v>
      </c>
      <c r="AG1522">
        <v>0</v>
      </c>
      <c r="AJ1522" s="56"/>
      <c r="AK1522" s="56"/>
      <c r="AL1522" s="56"/>
      <c r="AP1522" t="s">
        <v>1155</v>
      </c>
      <c r="AS1522" t="s">
        <v>1152</v>
      </c>
      <c r="AT1522">
        <v>1</v>
      </c>
      <c r="AV1522">
        <v>2</v>
      </c>
      <c r="AW1522">
        <v>2</v>
      </c>
      <c r="AX1522">
        <v>1</v>
      </c>
      <c r="AY1522" t="s">
        <v>1147</v>
      </c>
      <c r="AZ1522" t="s">
        <v>1147</v>
      </c>
      <c r="BA1522">
        <v>4</v>
      </c>
      <c r="BD1522">
        <v>1000000000</v>
      </c>
      <c r="BE1522">
        <v>4</v>
      </c>
      <c r="BF1522">
        <v>-1</v>
      </c>
      <c r="BG1522">
        <v>0</v>
      </c>
      <c r="BH1522">
        <v>0</v>
      </c>
      <c r="BI1522">
        <v>0</v>
      </c>
      <c r="BJ1522">
        <v>0</v>
      </c>
      <c r="BK1522">
        <v>0</v>
      </c>
      <c r="BL1522">
        <v>0</v>
      </c>
      <c r="BM1522">
        <v>4</v>
      </c>
      <c r="BN1522">
        <v>-1</v>
      </c>
      <c r="BO1522">
        <v>0</v>
      </c>
      <c r="BP1522">
        <v>0</v>
      </c>
      <c r="BR1522">
        <v>0</v>
      </c>
      <c r="BS1522">
        <v>1</v>
      </c>
      <c r="BX1522">
        <v>0</v>
      </c>
      <c r="BY1522">
        <v>14.84</v>
      </c>
      <c r="BZ1522">
        <v>0</v>
      </c>
      <c r="CA1522">
        <v>7.03</v>
      </c>
      <c r="CB1522">
        <v>0</v>
      </c>
      <c r="CC1522">
        <v>1</v>
      </c>
      <c r="CD1522" s="56">
        <v>42342</v>
      </c>
      <c r="CE1522" s="56">
        <v>42342</v>
      </c>
      <c r="CF1522" s="56">
        <v>42342</v>
      </c>
      <c r="CG1522" s="56">
        <v>42419</v>
      </c>
      <c r="CH1522" s="56"/>
      <c r="CI1522" s="56"/>
      <c r="CJ1522">
        <v>0</v>
      </c>
      <c r="CK1522">
        <v>0</v>
      </c>
      <c r="CL1522">
        <v>0</v>
      </c>
      <c r="CM1522">
        <v>0</v>
      </c>
      <c r="CN1522">
        <v>0</v>
      </c>
      <c r="CO1522">
        <v>0</v>
      </c>
      <c r="CP1522">
        <v>0.96</v>
      </c>
      <c r="CQ1522" t="s">
        <v>1154</v>
      </c>
      <c r="CR1522" t="s">
        <v>1153</v>
      </c>
      <c r="CS1522" t="s">
        <v>1748</v>
      </c>
      <c r="CT1522" t="s">
        <v>1397</v>
      </c>
      <c r="CU1522" t="s">
        <v>1396</v>
      </c>
      <c r="CV1522" t="s">
        <v>5975</v>
      </c>
      <c r="CW1522" t="s">
        <v>1727</v>
      </c>
      <c r="CX1522" t="s">
        <v>853</v>
      </c>
      <c r="DC1522" t="s">
        <v>1387</v>
      </c>
      <c r="DE1522" t="s">
        <v>1392</v>
      </c>
    </row>
    <row r="1523" spans="1:109" x14ac:dyDescent="0.25">
      <c r="A1523" t="s">
        <v>1025</v>
      </c>
      <c r="B1523">
        <v>2</v>
      </c>
      <c r="C1523" s="56">
        <v>42419</v>
      </c>
      <c r="D1523" t="s">
        <v>1153</v>
      </c>
      <c r="E1523" t="s">
        <v>5976</v>
      </c>
      <c r="G1523" t="s">
        <v>5977</v>
      </c>
      <c r="H1523" t="s">
        <v>1144</v>
      </c>
      <c r="I1523" t="s">
        <v>1144</v>
      </c>
      <c r="J1523" t="s">
        <v>1144</v>
      </c>
      <c r="K1523" t="s">
        <v>1144</v>
      </c>
      <c r="L1523">
        <v>2.21</v>
      </c>
      <c r="M1523">
        <v>5.14</v>
      </c>
      <c r="N1523">
        <v>0</v>
      </c>
      <c r="O1523" s="56">
        <v>0</v>
      </c>
      <c r="P1523" s="56">
        <v>0</v>
      </c>
      <c r="Q1523">
        <v>1</v>
      </c>
      <c r="R1523">
        <v>1</v>
      </c>
      <c r="S1523">
        <v>11</v>
      </c>
      <c r="T1523">
        <v>8</v>
      </c>
      <c r="U1523">
        <v>3</v>
      </c>
      <c r="V1523">
        <v>1</v>
      </c>
      <c r="X1523" t="s">
        <v>7755</v>
      </c>
      <c r="AA1523">
        <v>0</v>
      </c>
      <c r="AB1523">
        <v>0</v>
      </c>
      <c r="AC1523">
        <v>0</v>
      </c>
      <c r="AD1523">
        <v>0</v>
      </c>
      <c r="AE1523">
        <v>0</v>
      </c>
      <c r="AF1523">
        <v>0</v>
      </c>
      <c r="AG1523">
        <v>0</v>
      </c>
      <c r="AJ1523" s="56"/>
      <c r="AK1523" s="56"/>
      <c r="AL1523" s="56"/>
      <c r="AP1523" t="s">
        <v>1155</v>
      </c>
      <c r="AR1523">
        <v>2</v>
      </c>
      <c r="AS1523" t="s">
        <v>1152</v>
      </c>
      <c r="AT1523">
        <v>1</v>
      </c>
      <c r="AV1523">
        <v>5</v>
      </c>
      <c r="AW1523">
        <v>3</v>
      </c>
      <c r="AX1523">
        <v>2</v>
      </c>
      <c r="AY1523" t="s">
        <v>1147</v>
      </c>
      <c r="AZ1523" t="s">
        <v>1147</v>
      </c>
      <c r="BA1523">
        <v>5</v>
      </c>
      <c r="BD1523">
        <v>1000000000</v>
      </c>
      <c r="BE1523">
        <v>8</v>
      </c>
      <c r="BF1523">
        <v>-0.6</v>
      </c>
      <c r="BG1523">
        <v>0</v>
      </c>
      <c r="BH1523">
        <v>0</v>
      </c>
      <c r="BI1523">
        <v>0</v>
      </c>
      <c r="BJ1523">
        <v>0</v>
      </c>
      <c r="BK1523">
        <v>0</v>
      </c>
      <c r="BL1523">
        <v>0</v>
      </c>
      <c r="BM1523">
        <v>8</v>
      </c>
      <c r="BN1523">
        <v>-0.6</v>
      </c>
      <c r="BO1523">
        <v>0</v>
      </c>
      <c r="BP1523">
        <v>0</v>
      </c>
      <c r="BR1523">
        <v>0</v>
      </c>
      <c r="BS1523">
        <v>1</v>
      </c>
      <c r="BX1523">
        <v>0</v>
      </c>
      <c r="BY1523">
        <v>6.63</v>
      </c>
      <c r="BZ1523">
        <v>0</v>
      </c>
      <c r="CA1523">
        <v>5.79</v>
      </c>
      <c r="CB1523">
        <v>0</v>
      </c>
      <c r="CC1523">
        <v>1</v>
      </c>
      <c r="CD1523" s="56">
        <v>42095</v>
      </c>
      <c r="CE1523" s="56">
        <v>42342</v>
      </c>
      <c r="CF1523" s="56">
        <v>42342</v>
      </c>
      <c r="CG1523" s="56">
        <v>42419</v>
      </c>
      <c r="CH1523" s="56"/>
      <c r="CI1523" s="56"/>
      <c r="CJ1523">
        <v>0</v>
      </c>
      <c r="CK1523">
        <v>0</v>
      </c>
      <c r="CL1523">
        <v>0</v>
      </c>
      <c r="CM1523">
        <v>0</v>
      </c>
      <c r="CN1523">
        <v>0</v>
      </c>
      <c r="CO1523">
        <v>0</v>
      </c>
      <c r="CP1523">
        <v>0.96</v>
      </c>
      <c r="CQ1523" t="s">
        <v>1154</v>
      </c>
      <c r="CR1523" t="s">
        <v>1153</v>
      </c>
      <c r="CS1523" t="s">
        <v>1748</v>
      </c>
      <c r="CT1523" t="s">
        <v>1397</v>
      </c>
      <c r="CU1523" t="s">
        <v>1396</v>
      </c>
      <c r="CV1523" t="s">
        <v>5978</v>
      </c>
      <c r="CW1523" t="s">
        <v>1727</v>
      </c>
      <c r="CX1523" t="s">
        <v>853</v>
      </c>
      <c r="DC1523" t="s">
        <v>1387</v>
      </c>
      <c r="DE1523" t="s">
        <v>1392</v>
      </c>
    </row>
    <row r="1524" spans="1:109" x14ac:dyDescent="0.25">
      <c r="A1524" t="s">
        <v>1025</v>
      </c>
      <c r="B1524">
        <v>2</v>
      </c>
      <c r="C1524" s="56">
        <v>42419</v>
      </c>
      <c r="D1524" t="s">
        <v>1153</v>
      </c>
      <c r="E1524" t="s">
        <v>5979</v>
      </c>
      <c r="G1524" t="s">
        <v>5980</v>
      </c>
      <c r="H1524" t="s">
        <v>1144</v>
      </c>
      <c r="I1524" t="s">
        <v>1144</v>
      </c>
      <c r="J1524" t="s">
        <v>1144</v>
      </c>
      <c r="K1524" t="s">
        <v>1144</v>
      </c>
      <c r="L1524">
        <v>51.85</v>
      </c>
      <c r="M1524">
        <v>61.93</v>
      </c>
      <c r="N1524">
        <v>0</v>
      </c>
      <c r="O1524" s="56">
        <v>0</v>
      </c>
      <c r="P1524" s="56">
        <v>0</v>
      </c>
      <c r="Q1524">
        <v>1</v>
      </c>
      <c r="R1524">
        <v>1</v>
      </c>
      <c r="S1524">
        <v>11</v>
      </c>
      <c r="T1524">
        <v>8</v>
      </c>
      <c r="U1524">
        <v>3</v>
      </c>
      <c r="V1524">
        <v>1</v>
      </c>
      <c r="X1524" t="s">
        <v>7716</v>
      </c>
      <c r="AA1524">
        <v>0</v>
      </c>
      <c r="AB1524">
        <v>0</v>
      </c>
      <c r="AC1524">
        <v>0</v>
      </c>
      <c r="AD1524">
        <v>0</v>
      </c>
      <c r="AE1524">
        <v>0</v>
      </c>
      <c r="AF1524">
        <v>0</v>
      </c>
      <c r="AG1524">
        <v>0</v>
      </c>
      <c r="AJ1524" s="56"/>
      <c r="AK1524" s="56"/>
      <c r="AL1524" s="56"/>
      <c r="AP1524" t="s">
        <v>1155</v>
      </c>
      <c r="AS1524" t="s">
        <v>1152</v>
      </c>
      <c r="AT1524">
        <v>1</v>
      </c>
      <c r="AV1524">
        <v>0</v>
      </c>
      <c r="AW1524">
        <v>0</v>
      </c>
      <c r="AX1524">
        <v>0</v>
      </c>
      <c r="AY1524" t="s">
        <v>1388</v>
      </c>
      <c r="AZ1524" t="s">
        <v>1388</v>
      </c>
      <c r="BA1524">
        <v>0</v>
      </c>
      <c r="BD1524">
        <v>1000000000</v>
      </c>
      <c r="BE1524">
        <v>2</v>
      </c>
      <c r="BF1524">
        <v>0</v>
      </c>
      <c r="BG1524">
        <v>0</v>
      </c>
      <c r="BH1524">
        <v>0</v>
      </c>
      <c r="BI1524">
        <v>0</v>
      </c>
      <c r="BJ1524">
        <v>0</v>
      </c>
      <c r="BK1524">
        <v>0</v>
      </c>
      <c r="BL1524">
        <v>0</v>
      </c>
      <c r="BM1524">
        <v>2</v>
      </c>
      <c r="BN1524">
        <v>0</v>
      </c>
      <c r="BO1524">
        <v>0</v>
      </c>
      <c r="BP1524">
        <v>0</v>
      </c>
      <c r="BR1524">
        <v>0</v>
      </c>
      <c r="BS1524">
        <v>0</v>
      </c>
      <c r="BX1524">
        <v>0</v>
      </c>
      <c r="BY1524">
        <v>0</v>
      </c>
      <c r="BZ1524">
        <v>0</v>
      </c>
      <c r="CA1524">
        <v>0</v>
      </c>
      <c r="CB1524">
        <v>0</v>
      </c>
      <c r="CC1524">
        <v>1</v>
      </c>
      <c r="CD1524" s="56">
        <v>42284</v>
      </c>
      <c r="CE1524" s="56">
        <v>42342</v>
      </c>
      <c r="CF1524" s="56">
        <v>42342</v>
      </c>
      <c r="CG1524" s="56">
        <v>42419</v>
      </c>
      <c r="CH1524" s="56"/>
      <c r="CI1524" s="56"/>
      <c r="CJ1524">
        <v>0</v>
      </c>
      <c r="CK1524">
        <v>0</v>
      </c>
      <c r="CL1524">
        <v>0</v>
      </c>
      <c r="CM1524">
        <v>0</v>
      </c>
      <c r="CN1524">
        <v>0</v>
      </c>
      <c r="CO1524">
        <v>0</v>
      </c>
      <c r="CP1524">
        <v>0.96</v>
      </c>
      <c r="CQ1524" t="s">
        <v>1154</v>
      </c>
      <c r="CR1524" t="s">
        <v>1153</v>
      </c>
      <c r="CS1524" t="s">
        <v>1748</v>
      </c>
      <c r="CT1524" t="s">
        <v>1397</v>
      </c>
      <c r="CU1524" t="s">
        <v>1396</v>
      </c>
      <c r="CV1524" t="s">
        <v>5981</v>
      </c>
      <c r="CW1524" t="s">
        <v>1390</v>
      </c>
      <c r="CX1524" t="s">
        <v>853</v>
      </c>
      <c r="DC1524" t="s">
        <v>1387</v>
      </c>
      <c r="DE1524" t="s">
        <v>1392</v>
      </c>
    </row>
    <row r="1525" spans="1:109" x14ac:dyDescent="0.25">
      <c r="A1525" t="s">
        <v>1025</v>
      </c>
      <c r="B1525">
        <v>2</v>
      </c>
      <c r="C1525" s="56">
        <v>42419</v>
      </c>
      <c r="D1525" t="s">
        <v>1153</v>
      </c>
      <c r="E1525" t="s">
        <v>5982</v>
      </c>
      <c r="G1525" t="s">
        <v>5983</v>
      </c>
      <c r="H1525" t="s">
        <v>1144</v>
      </c>
      <c r="I1525" t="s">
        <v>1144</v>
      </c>
      <c r="J1525" t="s">
        <v>1144</v>
      </c>
      <c r="K1525" t="s">
        <v>1144</v>
      </c>
      <c r="L1525">
        <v>1.66</v>
      </c>
      <c r="M1525">
        <v>3.9</v>
      </c>
      <c r="N1525">
        <v>0</v>
      </c>
      <c r="O1525" s="56">
        <v>0</v>
      </c>
      <c r="P1525" s="56">
        <v>0</v>
      </c>
      <c r="Q1525">
        <v>1</v>
      </c>
      <c r="R1525">
        <v>1</v>
      </c>
      <c r="S1525">
        <v>11</v>
      </c>
      <c r="T1525">
        <v>8</v>
      </c>
      <c r="U1525">
        <v>3</v>
      </c>
      <c r="V1525">
        <v>1</v>
      </c>
      <c r="X1525" t="s">
        <v>7755</v>
      </c>
      <c r="AA1525">
        <v>0</v>
      </c>
      <c r="AB1525">
        <v>0</v>
      </c>
      <c r="AC1525">
        <v>0</v>
      </c>
      <c r="AD1525">
        <v>0</v>
      </c>
      <c r="AE1525">
        <v>0</v>
      </c>
      <c r="AF1525">
        <v>0</v>
      </c>
      <c r="AG1525">
        <v>0</v>
      </c>
      <c r="AJ1525" s="56"/>
      <c r="AK1525" s="56"/>
      <c r="AL1525" s="56"/>
      <c r="AP1525" t="s">
        <v>1155</v>
      </c>
      <c r="AR1525">
        <v>2</v>
      </c>
      <c r="AS1525" t="s">
        <v>1152</v>
      </c>
      <c r="AT1525">
        <v>1</v>
      </c>
      <c r="AV1525">
        <v>9</v>
      </c>
      <c r="AW1525">
        <v>6</v>
      </c>
      <c r="AX1525">
        <v>3</v>
      </c>
      <c r="AY1525" t="s">
        <v>1147</v>
      </c>
      <c r="AZ1525" t="s">
        <v>1147</v>
      </c>
      <c r="BA1525">
        <v>9</v>
      </c>
      <c r="BD1525">
        <v>1000000000</v>
      </c>
      <c r="BE1525">
        <v>11</v>
      </c>
      <c r="BF1525">
        <v>-0.22</v>
      </c>
      <c r="BG1525">
        <v>0</v>
      </c>
      <c r="BH1525">
        <v>0</v>
      </c>
      <c r="BI1525">
        <v>0</v>
      </c>
      <c r="BJ1525">
        <v>0</v>
      </c>
      <c r="BK1525">
        <v>0</v>
      </c>
      <c r="BL1525">
        <v>0</v>
      </c>
      <c r="BM1525">
        <v>11</v>
      </c>
      <c r="BN1525">
        <v>-0.22</v>
      </c>
      <c r="BO1525">
        <v>0</v>
      </c>
      <c r="BP1525">
        <v>0</v>
      </c>
      <c r="BR1525">
        <v>0</v>
      </c>
      <c r="BS1525">
        <v>2</v>
      </c>
      <c r="BX1525">
        <v>0</v>
      </c>
      <c r="BY1525">
        <v>3.32</v>
      </c>
      <c r="BZ1525">
        <v>0</v>
      </c>
      <c r="CA1525">
        <v>5.89</v>
      </c>
      <c r="CB1525">
        <v>0</v>
      </c>
      <c r="CC1525">
        <v>1</v>
      </c>
      <c r="CD1525" s="56">
        <v>42095</v>
      </c>
      <c r="CE1525" s="56">
        <v>42342</v>
      </c>
      <c r="CF1525" s="56">
        <v>42342</v>
      </c>
      <c r="CG1525" s="56">
        <v>42419</v>
      </c>
      <c r="CH1525" s="56"/>
      <c r="CI1525" s="56"/>
      <c r="CJ1525">
        <v>0.06</v>
      </c>
      <c r="CK1525">
        <v>0</v>
      </c>
      <c r="CL1525">
        <v>0</v>
      </c>
      <c r="CM1525">
        <v>0</v>
      </c>
      <c r="CN1525">
        <v>0</v>
      </c>
      <c r="CO1525">
        <v>0</v>
      </c>
      <c r="CP1525">
        <v>0.96</v>
      </c>
      <c r="CQ1525" t="s">
        <v>1154</v>
      </c>
      <c r="CR1525" t="s">
        <v>1153</v>
      </c>
      <c r="CS1525" t="s">
        <v>1748</v>
      </c>
      <c r="CT1525" t="s">
        <v>1397</v>
      </c>
      <c r="CU1525" t="s">
        <v>1396</v>
      </c>
      <c r="CV1525" t="s">
        <v>5984</v>
      </c>
      <c r="CW1525" t="s">
        <v>1727</v>
      </c>
      <c r="CX1525" t="s">
        <v>853</v>
      </c>
      <c r="DC1525" t="s">
        <v>1387</v>
      </c>
      <c r="DE1525" t="s">
        <v>1392</v>
      </c>
    </row>
    <row r="1526" spans="1:109" x14ac:dyDescent="0.25">
      <c r="A1526" t="s">
        <v>1025</v>
      </c>
      <c r="B1526">
        <v>2</v>
      </c>
      <c r="C1526" s="56">
        <v>42419</v>
      </c>
      <c r="D1526" t="s">
        <v>1153</v>
      </c>
      <c r="E1526" t="s">
        <v>5985</v>
      </c>
      <c r="G1526" t="s">
        <v>5986</v>
      </c>
      <c r="H1526" t="s">
        <v>1144</v>
      </c>
      <c r="I1526" t="s">
        <v>1144</v>
      </c>
      <c r="J1526" t="s">
        <v>1144</v>
      </c>
      <c r="K1526" t="s">
        <v>1144</v>
      </c>
      <c r="L1526">
        <v>0.57999999999999996</v>
      </c>
      <c r="M1526">
        <v>1.5</v>
      </c>
      <c r="N1526">
        <v>0</v>
      </c>
      <c r="O1526" s="56">
        <v>0</v>
      </c>
      <c r="P1526" s="56">
        <v>0</v>
      </c>
      <c r="Q1526">
        <v>1</v>
      </c>
      <c r="R1526">
        <v>1</v>
      </c>
      <c r="S1526">
        <v>11</v>
      </c>
      <c r="T1526">
        <v>8</v>
      </c>
      <c r="U1526">
        <v>3</v>
      </c>
      <c r="V1526">
        <v>1</v>
      </c>
      <c r="W1526" t="s">
        <v>1156</v>
      </c>
      <c r="X1526" t="s">
        <v>7757</v>
      </c>
      <c r="AA1526">
        <v>0</v>
      </c>
      <c r="AB1526">
        <v>0</v>
      </c>
      <c r="AC1526">
        <v>0</v>
      </c>
      <c r="AD1526">
        <v>0</v>
      </c>
      <c r="AE1526">
        <v>0</v>
      </c>
      <c r="AF1526">
        <v>0</v>
      </c>
      <c r="AG1526">
        <v>0</v>
      </c>
      <c r="AJ1526" s="56"/>
      <c r="AK1526" s="56"/>
      <c r="AL1526" s="56"/>
      <c r="AP1526" t="s">
        <v>1155</v>
      </c>
      <c r="AR1526">
        <v>2</v>
      </c>
      <c r="AS1526" t="s">
        <v>1152</v>
      </c>
      <c r="AT1526">
        <v>1</v>
      </c>
      <c r="AV1526">
        <v>3</v>
      </c>
      <c r="AW1526">
        <v>2</v>
      </c>
      <c r="AX1526">
        <v>1</v>
      </c>
      <c r="AY1526" t="s">
        <v>1148</v>
      </c>
      <c r="AZ1526" t="s">
        <v>1148</v>
      </c>
      <c r="BA1526">
        <v>5</v>
      </c>
      <c r="BD1526">
        <v>1000000000</v>
      </c>
      <c r="BE1526">
        <v>3</v>
      </c>
      <c r="BF1526">
        <v>0</v>
      </c>
      <c r="BG1526">
        <v>0</v>
      </c>
      <c r="BH1526">
        <v>0</v>
      </c>
      <c r="BI1526">
        <v>0</v>
      </c>
      <c r="BJ1526">
        <v>0</v>
      </c>
      <c r="BK1526">
        <v>0</v>
      </c>
      <c r="BL1526">
        <v>0</v>
      </c>
      <c r="BM1526">
        <v>3</v>
      </c>
      <c r="BN1526">
        <v>0</v>
      </c>
      <c r="BO1526">
        <v>0</v>
      </c>
      <c r="BP1526">
        <v>0</v>
      </c>
      <c r="BR1526">
        <v>0</v>
      </c>
      <c r="BS1526">
        <v>1</v>
      </c>
      <c r="BX1526">
        <v>0</v>
      </c>
      <c r="BY1526">
        <v>0</v>
      </c>
      <c r="BZ1526">
        <v>0</v>
      </c>
      <c r="CA1526">
        <v>6.92</v>
      </c>
      <c r="CB1526">
        <v>0</v>
      </c>
      <c r="CC1526">
        <v>1</v>
      </c>
      <c r="CD1526" s="56">
        <v>42341</v>
      </c>
      <c r="CE1526" s="56">
        <v>42342</v>
      </c>
      <c r="CF1526" s="56">
        <v>42342</v>
      </c>
      <c r="CG1526" s="56">
        <v>42419</v>
      </c>
      <c r="CH1526" s="56"/>
      <c r="CI1526" s="56"/>
      <c r="CJ1526">
        <v>0.26</v>
      </c>
      <c r="CK1526">
        <v>0</v>
      </c>
      <c r="CL1526">
        <v>0</v>
      </c>
      <c r="CM1526">
        <v>0</v>
      </c>
      <c r="CN1526">
        <v>0</v>
      </c>
      <c r="CO1526">
        <v>0.56999999999999995</v>
      </c>
      <c r="CP1526">
        <v>0.39</v>
      </c>
      <c r="CQ1526" t="s">
        <v>1154</v>
      </c>
      <c r="CR1526" t="s">
        <v>1153</v>
      </c>
      <c r="CS1526" t="s">
        <v>1748</v>
      </c>
      <c r="CT1526" t="s">
        <v>1397</v>
      </c>
      <c r="CU1526" t="s">
        <v>1396</v>
      </c>
      <c r="CV1526" t="s">
        <v>5987</v>
      </c>
      <c r="CW1526" t="s">
        <v>1727</v>
      </c>
      <c r="CX1526" t="s">
        <v>853</v>
      </c>
      <c r="DC1526" t="s">
        <v>1387</v>
      </c>
      <c r="DE1526" t="s">
        <v>1392</v>
      </c>
    </row>
    <row r="1527" spans="1:109" x14ac:dyDescent="0.25">
      <c r="A1527" t="s">
        <v>1025</v>
      </c>
      <c r="B1527">
        <v>2</v>
      </c>
      <c r="C1527" s="56">
        <v>42419</v>
      </c>
      <c r="D1527" t="s">
        <v>1153</v>
      </c>
      <c r="E1527" t="s">
        <v>5988</v>
      </c>
      <c r="G1527" t="s">
        <v>5989</v>
      </c>
      <c r="H1527" t="s">
        <v>1144</v>
      </c>
      <c r="I1527" t="s">
        <v>1144</v>
      </c>
      <c r="J1527" t="s">
        <v>1144</v>
      </c>
      <c r="K1527" t="s">
        <v>1144</v>
      </c>
      <c r="L1527">
        <v>13.66</v>
      </c>
      <c r="M1527">
        <v>29.73</v>
      </c>
      <c r="N1527">
        <v>0</v>
      </c>
      <c r="O1527" s="56">
        <v>0</v>
      </c>
      <c r="P1527" s="56">
        <v>0</v>
      </c>
      <c r="Q1527">
        <v>1</v>
      </c>
      <c r="R1527">
        <v>1</v>
      </c>
      <c r="S1527">
        <v>11</v>
      </c>
      <c r="T1527">
        <v>8</v>
      </c>
      <c r="U1527">
        <v>3</v>
      </c>
      <c r="V1527">
        <v>1</v>
      </c>
      <c r="X1527" t="s">
        <v>7755</v>
      </c>
      <c r="AA1527">
        <v>0</v>
      </c>
      <c r="AB1527">
        <v>0</v>
      </c>
      <c r="AC1527">
        <v>0</v>
      </c>
      <c r="AD1527">
        <v>0</v>
      </c>
      <c r="AE1527">
        <v>0</v>
      </c>
      <c r="AF1527">
        <v>0</v>
      </c>
      <c r="AG1527">
        <v>0</v>
      </c>
      <c r="AJ1527" s="56"/>
      <c r="AK1527" s="56"/>
      <c r="AL1527" s="56"/>
      <c r="AP1527" t="s">
        <v>1155</v>
      </c>
      <c r="AS1527" t="s">
        <v>1152</v>
      </c>
      <c r="AT1527">
        <v>1</v>
      </c>
      <c r="AV1527">
        <v>2</v>
      </c>
      <c r="AW1527">
        <v>2</v>
      </c>
      <c r="AX1527">
        <v>1</v>
      </c>
      <c r="AY1527" t="s">
        <v>1147</v>
      </c>
      <c r="AZ1527" t="s">
        <v>1147</v>
      </c>
      <c r="BA1527">
        <v>2</v>
      </c>
      <c r="BD1527">
        <v>1000000000</v>
      </c>
      <c r="BE1527">
        <v>6</v>
      </c>
      <c r="BF1527">
        <v>-2</v>
      </c>
      <c r="BG1527">
        <v>0</v>
      </c>
      <c r="BH1527">
        <v>0</v>
      </c>
      <c r="BI1527">
        <v>0</v>
      </c>
      <c r="BJ1527">
        <v>0</v>
      </c>
      <c r="BK1527">
        <v>0</v>
      </c>
      <c r="BL1527">
        <v>0</v>
      </c>
      <c r="BM1527">
        <v>6</v>
      </c>
      <c r="BN1527">
        <v>-2</v>
      </c>
      <c r="BO1527">
        <v>0</v>
      </c>
      <c r="BP1527">
        <v>0</v>
      </c>
      <c r="BR1527">
        <v>0</v>
      </c>
      <c r="BS1527">
        <v>1</v>
      </c>
      <c r="BX1527">
        <v>0</v>
      </c>
      <c r="BY1527">
        <v>54.64</v>
      </c>
      <c r="BZ1527">
        <v>0</v>
      </c>
      <c r="CA1527">
        <v>5.13</v>
      </c>
      <c r="CB1527">
        <v>0</v>
      </c>
      <c r="CC1527">
        <v>1</v>
      </c>
      <c r="CD1527" s="56">
        <v>42095</v>
      </c>
      <c r="CE1527" s="56">
        <v>42342</v>
      </c>
      <c r="CF1527" s="56">
        <v>42342</v>
      </c>
      <c r="CG1527" s="56">
        <v>42419</v>
      </c>
      <c r="CH1527" s="56"/>
      <c r="CI1527" s="56"/>
      <c r="CJ1527">
        <v>0</v>
      </c>
      <c r="CK1527">
        <v>0</v>
      </c>
      <c r="CL1527">
        <v>0</v>
      </c>
      <c r="CM1527">
        <v>0</v>
      </c>
      <c r="CN1527">
        <v>0</v>
      </c>
      <c r="CO1527">
        <v>0</v>
      </c>
      <c r="CP1527">
        <v>0.96</v>
      </c>
      <c r="CQ1527" t="s">
        <v>1154</v>
      </c>
      <c r="CR1527" t="s">
        <v>1153</v>
      </c>
      <c r="CS1527" t="s">
        <v>1748</v>
      </c>
      <c r="CT1527" t="s">
        <v>1397</v>
      </c>
      <c r="CU1527" t="s">
        <v>1396</v>
      </c>
      <c r="CV1527" t="s">
        <v>5990</v>
      </c>
      <c r="CW1527" t="s">
        <v>1738</v>
      </c>
      <c r="CX1527" t="s">
        <v>853</v>
      </c>
      <c r="DC1527" t="s">
        <v>1387</v>
      </c>
      <c r="DE1527" t="s">
        <v>1392</v>
      </c>
    </row>
    <row r="1528" spans="1:109" x14ac:dyDescent="0.25">
      <c r="A1528" t="s">
        <v>1025</v>
      </c>
      <c r="B1528">
        <v>6</v>
      </c>
      <c r="C1528" s="56">
        <v>42419</v>
      </c>
      <c r="D1528" t="s">
        <v>1153</v>
      </c>
      <c r="E1528" t="s">
        <v>5991</v>
      </c>
      <c r="G1528" t="s">
        <v>5992</v>
      </c>
      <c r="H1528" t="s">
        <v>1144</v>
      </c>
      <c r="I1528" t="s">
        <v>1144</v>
      </c>
      <c r="J1528" t="s">
        <v>1144</v>
      </c>
      <c r="K1528" t="s">
        <v>1144</v>
      </c>
      <c r="L1528">
        <v>22.66</v>
      </c>
      <c r="M1528">
        <v>43.33</v>
      </c>
      <c r="N1528">
        <v>0</v>
      </c>
      <c r="O1528" s="56">
        <v>0</v>
      </c>
      <c r="P1528" s="56">
        <v>0</v>
      </c>
      <c r="Q1528">
        <v>1</v>
      </c>
      <c r="R1528">
        <v>1</v>
      </c>
      <c r="S1528">
        <v>11</v>
      </c>
      <c r="T1528">
        <v>8</v>
      </c>
      <c r="U1528">
        <v>3</v>
      </c>
      <c r="V1528">
        <v>1</v>
      </c>
      <c r="W1528" t="s">
        <v>1156</v>
      </c>
      <c r="X1528" t="s">
        <v>7755</v>
      </c>
      <c r="Y1528">
        <v>20</v>
      </c>
      <c r="AA1528">
        <v>0</v>
      </c>
      <c r="AB1528">
        <v>0</v>
      </c>
      <c r="AC1528">
        <v>0</v>
      </c>
      <c r="AD1528">
        <v>0</v>
      </c>
      <c r="AE1528">
        <v>0</v>
      </c>
      <c r="AF1528">
        <v>2</v>
      </c>
      <c r="AG1528">
        <v>0</v>
      </c>
      <c r="AJ1528" s="56"/>
      <c r="AK1528" s="56"/>
      <c r="AL1528" s="56"/>
      <c r="AP1528" t="s">
        <v>1155</v>
      </c>
      <c r="AS1528" t="s">
        <v>1152</v>
      </c>
      <c r="AT1528">
        <v>1</v>
      </c>
      <c r="AV1528">
        <v>15</v>
      </c>
      <c r="AW1528">
        <v>10</v>
      </c>
      <c r="AX1528">
        <v>5</v>
      </c>
      <c r="AY1528" t="s">
        <v>1148</v>
      </c>
      <c r="AZ1528" t="s">
        <v>1148</v>
      </c>
      <c r="BA1528">
        <v>15</v>
      </c>
      <c r="BD1528">
        <v>1000000000</v>
      </c>
      <c r="BE1528">
        <v>14</v>
      </c>
      <c r="BF1528">
        <v>7.0000000000000007E-2</v>
      </c>
      <c r="BG1528">
        <v>0</v>
      </c>
      <c r="BH1528">
        <v>0</v>
      </c>
      <c r="BI1528">
        <v>0</v>
      </c>
      <c r="BJ1528">
        <v>0</v>
      </c>
      <c r="BK1528">
        <v>0</v>
      </c>
      <c r="BL1528">
        <v>1</v>
      </c>
      <c r="BM1528">
        <v>15</v>
      </c>
      <c r="BN1528">
        <v>0</v>
      </c>
      <c r="BO1528">
        <v>0</v>
      </c>
      <c r="BP1528">
        <v>0</v>
      </c>
      <c r="BR1528">
        <v>0</v>
      </c>
      <c r="BS1528">
        <v>4</v>
      </c>
      <c r="BX1528">
        <v>0</v>
      </c>
      <c r="BY1528">
        <v>0</v>
      </c>
      <c r="BZ1528">
        <v>0</v>
      </c>
      <c r="CA1528">
        <v>3.98</v>
      </c>
      <c r="CB1528">
        <v>0</v>
      </c>
      <c r="CC1528">
        <v>1</v>
      </c>
      <c r="CD1528" s="56">
        <v>42095</v>
      </c>
      <c r="CE1528" s="56">
        <v>42342</v>
      </c>
      <c r="CF1528" s="56">
        <v>42342</v>
      </c>
      <c r="CG1528" s="56">
        <v>42419</v>
      </c>
      <c r="CH1528" s="56"/>
      <c r="CI1528" s="56"/>
      <c r="CJ1528">
        <v>0.18</v>
      </c>
      <c r="CK1528">
        <v>10</v>
      </c>
      <c r="CL1528">
        <v>0.03</v>
      </c>
      <c r="CM1528">
        <v>0</v>
      </c>
      <c r="CN1528">
        <v>0</v>
      </c>
      <c r="CO1528">
        <v>0.95</v>
      </c>
      <c r="CP1528">
        <v>0</v>
      </c>
      <c r="CQ1528" t="s">
        <v>1154</v>
      </c>
      <c r="CR1528" t="s">
        <v>1153</v>
      </c>
      <c r="CS1528" t="s">
        <v>1395</v>
      </c>
      <c r="CT1528" t="s">
        <v>1397</v>
      </c>
      <c r="CU1528" t="s">
        <v>1396</v>
      </c>
      <c r="CV1528" t="s">
        <v>5993</v>
      </c>
      <c r="CW1528" t="s">
        <v>3202</v>
      </c>
      <c r="CX1528" t="s">
        <v>853</v>
      </c>
      <c r="DC1528" t="s">
        <v>1158</v>
      </c>
      <c r="DE1528" t="s">
        <v>1392</v>
      </c>
    </row>
    <row r="1529" spans="1:109" x14ac:dyDescent="0.25">
      <c r="A1529" t="s">
        <v>1025</v>
      </c>
      <c r="B1529">
        <v>1</v>
      </c>
      <c r="C1529" s="56">
        <v>42419</v>
      </c>
      <c r="D1529" t="s">
        <v>1153</v>
      </c>
      <c r="E1529" t="s">
        <v>5994</v>
      </c>
      <c r="G1529" t="s">
        <v>5995</v>
      </c>
      <c r="H1529" t="s">
        <v>1144</v>
      </c>
      <c r="I1529" t="s">
        <v>1144</v>
      </c>
      <c r="J1529" t="s">
        <v>1144</v>
      </c>
      <c r="K1529" t="s">
        <v>1144</v>
      </c>
      <c r="L1529">
        <v>22.81</v>
      </c>
      <c r="M1529">
        <v>55.22</v>
      </c>
      <c r="N1529">
        <v>0</v>
      </c>
      <c r="O1529" s="56">
        <v>0</v>
      </c>
      <c r="P1529" s="56">
        <v>0</v>
      </c>
      <c r="Q1529">
        <v>1</v>
      </c>
      <c r="R1529">
        <v>1</v>
      </c>
      <c r="S1529">
        <v>11</v>
      </c>
      <c r="T1529">
        <v>8</v>
      </c>
      <c r="U1529">
        <v>3</v>
      </c>
      <c r="V1529">
        <v>1</v>
      </c>
      <c r="X1529" t="s">
        <v>7755</v>
      </c>
      <c r="AA1529">
        <v>0</v>
      </c>
      <c r="AB1529">
        <v>0</v>
      </c>
      <c r="AC1529">
        <v>0</v>
      </c>
      <c r="AD1529">
        <v>0</v>
      </c>
      <c r="AE1529">
        <v>0</v>
      </c>
      <c r="AF1529">
        <v>0</v>
      </c>
      <c r="AG1529">
        <v>0</v>
      </c>
      <c r="AJ1529" s="56"/>
      <c r="AK1529" s="56"/>
      <c r="AL1529" s="56"/>
      <c r="AP1529" t="s">
        <v>1155</v>
      </c>
      <c r="AS1529" t="s">
        <v>1152</v>
      </c>
      <c r="AT1529">
        <v>1</v>
      </c>
      <c r="AV1529">
        <v>0</v>
      </c>
      <c r="AW1529">
        <v>0</v>
      </c>
      <c r="AX1529">
        <v>0</v>
      </c>
      <c r="AY1529" t="s">
        <v>1388</v>
      </c>
      <c r="AZ1529" t="s">
        <v>1388</v>
      </c>
      <c r="BA1529">
        <v>0</v>
      </c>
      <c r="BD1529">
        <v>1000000000</v>
      </c>
      <c r="BE1529">
        <v>2</v>
      </c>
      <c r="BF1529">
        <v>0</v>
      </c>
      <c r="BG1529">
        <v>0</v>
      </c>
      <c r="BH1529">
        <v>0</v>
      </c>
      <c r="BI1529">
        <v>0</v>
      </c>
      <c r="BJ1529">
        <v>0</v>
      </c>
      <c r="BK1529">
        <v>0</v>
      </c>
      <c r="BL1529">
        <v>0</v>
      </c>
      <c r="BM1529">
        <v>2</v>
      </c>
      <c r="BN1529">
        <v>0</v>
      </c>
      <c r="BO1529">
        <v>0</v>
      </c>
      <c r="BP1529">
        <v>0</v>
      </c>
      <c r="BR1529">
        <v>0</v>
      </c>
      <c r="BS1529">
        <v>0</v>
      </c>
      <c r="BX1529">
        <v>0</v>
      </c>
      <c r="BY1529">
        <v>0</v>
      </c>
      <c r="BZ1529">
        <v>0</v>
      </c>
      <c r="CA1529">
        <v>0</v>
      </c>
      <c r="CB1529">
        <v>0</v>
      </c>
      <c r="CC1529">
        <v>1</v>
      </c>
      <c r="CD1529" s="56">
        <v>42095</v>
      </c>
      <c r="CE1529" s="56">
        <v>42342</v>
      </c>
      <c r="CF1529" s="56">
        <v>42342</v>
      </c>
      <c r="CG1529" s="56">
        <v>42419</v>
      </c>
      <c r="CH1529" s="56"/>
      <c r="CI1529" s="56"/>
      <c r="CJ1529">
        <v>0</v>
      </c>
      <c r="CK1529">
        <v>0</v>
      </c>
      <c r="CL1529">
        <v>0</v>
      </c>
      <c r="CM1529">
        <v>0</v>
      </c>
      <c r="CN1529">
        <v>0</v>
      </c>
      <c r="CO1529">
        <v>0</v>
      </c>
      <c r="CP1529">
        <v>0.95</v>
      </c>
      <c r="CQ1529" t="s">
        <v>1154</v>
      </c>
      <c r="CR1529" t="s">
        <v>1153</v>
      </c>
      <c r="CS1529" t="s">
        <v>1725</v>
      </c>
      <c r="CT1529" t="s">
        <v>1397</v>
      </c>
      <c r="CU1529" t="s">
        <v>1396</v>
      </c>
      <c r="CV1529" t="s">
        <v>5996</v>
      </c>
      <c r="CW1529" t="s">
        <v>2121</v>
      </c>
      <c r="CX1529" t="s">
        <v>853</v>
      </c>
      <c r="DC1529" t="s">
        <v>1387</v>
      </c>
      <c r="DE1529" t="s">
        <v>1392</v>
      </c>
    </row>
    <row r="1530" spans="1:109" x14ac:dyDescent="0.25">
      <c r="A1530" t="s">
        <v>1025</v>
      </c>
      <c r="B1530">
        <v>2</v>
      </c>
      <c r="C1530" s="56">
        <v>42419</v>
      </c>
      <c r="D1530" t="s">
        <v>1153</v>
      </c>
      <c r="E1530" t="s">
        <v>5997</v>
      </c>
      <c r="G1530" t="s">
        <v>5998</v>
      </c>
      <c r="H1530" t="s">
        <v>1144</v>
      </c>
      <c r="I1530" t="s">
        <v>1144</v>
      </c>
      <c r="J1530" t="s">
        <v>1144</v>
      </c>
      <c r="K1530" t="s">
        <v>1144</v>
      </c>
      <c r="L1530">
        <v>2.97</v>
      </c>
      <c r="M1530">
        <v>5.63</v>
      </c>
      <c r="N1530">
        <v>0</v>
      </c>
      <c r="O1530" s="56">
        <v>0</v>
      </c>
      <c r="P1530" s="56">
        <v>0</v>
      </c>
      <c r="Q1530">
        <v>1</v>
      </c>
      <c r="R1530">
        <v>1</v>
      </c>
      <c r="S1530">
        <v>11</v>
      </c>
      <c r="T1530">
        <v>8</v>
      </c>
      <c r="U1530">
        <v>3</v>
      </c>
      <c r="V1530">
        <v>1</v>
      </c>
      <c r="W1530" t="s">
        <v>1156</v>
      </c>
      <c r="X1530" t="s">
        <v>7757</v>
      </c>
      <c r="Y1530">
        <v>9</v>
      </c>
      <c r="AA1530">
        <v>0</v>
      </c>
      <c r="AB1530">
        <v>0</v>
      </c>
      <c r="AC1530">
        <v>0</v>
      </c>
      <c r="AD1530">
        <v>0</v>
      </c>
      <c r="AE1530">
        <v>0</v>
      </c>
      <c r="AF1530">
        <v>0</v>
      </c>
      <c r="AG1530">
        <v>0</v>
      </c>
      <c r="AJ1530" s="56"/>
      <c r="AK1530" s="56"/>
      <c r="AL1530" s="56"/>
      <c r="AP1530" t="s">
        <v>1155</v>
      </c>
      <c r="AR1530">
        <v>5</v>
      </c>
      <c r="AS1530" t="s">
        <v>1152</v>
      </c>
      <c r="AT1530">
        <v>1</v>
      </c>
      <c r="AV1530">
        <v>14</v>
      </c>
      <c r="AW1530">
        <v>9</v>
      </c>
      <c r="AX1530">
        <v>5</v>
      </c>
      <c r="AY1530" t="s">
        <v>1148</v>
      </c>
      <c r="AZ1530" t="s">
        <v>1148</v>
      </c>
      <c r="BA1530">
        <v>20</v>
      </c>
      <c r="BD1530">
        <v>1000000000</v>
      </c>
      <c r="BE1530">
        <v>14</v>
      </c>
      <c r="BF1530">
        <v>0</v>
      </c>
      <c r="BG1530">
        <v>0</v>
      </c>
      <c r="BH1530">
        <v>0</v>
      </c>
      <c r="BI1530">
        <v>0</v>
      </c>
      <c r="BJ1530">
        <v>0</v>
      </c>
      <c r="BK1530">
        <v>0</v>
      </c>
      <c r="BL1530">
        <v>0</v>
      </c>
      <c r="BM1530">
        <v>14</v>
      </c>
      <c r="BN1530">
        <v>0</v>
      </c>
      <c r="BO1530">
        <v>0</v>
      </c>
      <c r="BP1530">
        <v>0</v>
      </c>
      <c r="BR1530">
        <v>0</v>
      </c>
      <c r="BS1530">
        <v>4</v>
      </c>
      <c r="BX1530">
        <v>0</v>
      </c>
      <c r="BY1530">
        <v>0</v>
      </c>
      <c r="BZ1530">
        <v>0</v>
      </c>
      <c r="CA1530">
        <v>3.91</v>
      </c>
      <c r="CB1530">
        <v>0</v>
      </c>
      <c r="CC1530">
        <v>1</v>
      </c>
      <c r="CD1530" s="56">
        <v>42341</v>
      </c>
      <c r="CE1530" s="56">
        <v>42342</v>
      </c>
      <c r="CF1530" s="56">
        <v>42342</v>
      </c>
      <c r="CG1530" s="56">
        <v>42419</v>
      </c>
      <c r="CH1530" s="56"/>
      <c r="CI1530" s="56"/>
      <c r="CJ1530">
        <v>0.01</v>
      </c>
      <c r="CK1530">
        <v>0</v>
      </c>
      <c r="CL1530">
        <v>0</v>
      </c>
      <c r="CM1530">
        <v>0</v>
      </c>
      <c r="CN1530">
        <v>0</v>
      </c>
      <c r="CO1530">
        <v>0.96</v>
      </c>
      <c r="CP1530">
        <v>0</v>
      </c>
      <c r="CQ1530" t="s">
        <v>1154</v>
      </c>
      <c r="CR1530" t="s">
        <v>1153</v>
      </c>
      <c r="CS1530" t="s">
        <v>1748</v>
      </c>
      <c r="CT1530" t="s">
        <v>1397</v>
      </c>
      <c r="CU1530" t="s">
        <v>1396</v>
      </c>
      <c r="CV1530" t="s">
        <v>5999</v>
      </c>
      <c r="CW1530" t="s">
        <v>1390</v>
      </c>
      <c r="CX1530" t="s">
        <v>853</v>
      </c>
      <c r="DC1530" t="s">
        <v>1387</v>
      </c>
      <c r="DE1530" t="s">
        <v>1392</v>
      </c>
    </row>
    <row r="1531" spans="1:109" x14ac:dyDescent="0.25">
      <c r="A1531" t="s">
        <v>1025</v>
      </c>
      <c r="B1531">
        <v>2</v>
      </c>
      <c r="C1531" s="56">
        <v>42419</v>
      </c>
      <c r="D1531" t="s">
        <v>1153</v>
      </c>
      <c r="E1531" t="s">
        <v>6000</v>
      </c>
      <c r="G1531" t="s">
        <v>6001</v>
      </c>
      <c r="H1531" t="s">
        <v>1144</v>
      </c>
      <c r="I1531" t="s">
        <v>1144</v>
      </c>
      <c r="J1531" t="s">
        <v>1144</v>
      </c>
      <c r="K1531" t="s">
        <v>1144</v>
      </c>
      <c r="L1531">
        <v>0</v>
      </c>
      <c r="M1531">
        <v>0</v>
      </c>
      <c r="N1531">
        <v>0</v>
      </c>
      <c r="O1531" s="56">
        <v>0</v>
      </c>
      <c r="P1531" s="56">
        <v>0</v>
      </c>
      <c r="Q1531">
        <v>1</v>
      </c>
      <c r="R1531">
        <v>1</v>
      </c>
      <c r="S1531">
        <v>11</v>
      </c>
      <c r="T1531">
        <v>8</v>
      </c>
      <c r="U1531">
        <v>3</v>
      </c>
      <c r="V1531">
        <v>1</v>
      </c>
      <c r="X1531" t="s">
        <v>7755</v>
      </c>
      <c r="AA1531">
        <v>0</v>
      </c>
      <c r="AB1531">
        <v>0</v>
      </c>
      <c r="AC1531">
        <v>0</v>
      </c>
      <c r="AD1531">
        <v>0</v>
      </c>
      <c r="AE1531">
        <v>0</v>
      </c>
      <c r="AF1531">
        <v>0</v>
      </c>
      <c r="AG1531">
        <v>0</v>
      </c>
      <c r="AJ1531" s="56"/>
      <c r="AK1531" s="56"/>
      <c r="AL1531" s="56"/>
      <c r="AP1531" t="s">
        <v>1155</v>
      </c>
      <c r="AS1531" t="s">
        <v>1152</v>
      </c>
      <c r="AT1531">
        <v>1</v>
      </c>
      <c r="AV1531">
        <v>0</v>
      </c>
      <c r="AW1531">
        <v>0</v>
      </c>
      <c r="AX1531">
        <v>0</v>
      </c>
      <c r="AY1531" t="s">
        <v>1388</v>
      </c>
      <c r="AZ1531" t="s">
        <v>1388</v>
      </c>
      <c r="BA1531">
        <v>0</v>
      </c>
      <c r="BD1531">
        <v>1000000000</v>
      </c>
      <c r="BE1531">
        <v>0</v>
      </c>
      <c r="BF1531">
        <v>0</v>
      </c>
      <c r="BG1531">
        <v>0</v>
      </c>
      <c r="BH1531">
        <v>0</v>
      </c>
      <c r="BI1531">
        <v>0</v>
      </c>
      <c r="BJ1531">
        <v>0</v>
      </c>
      <c r="BK1531">
        <v>0</v>
      </c>
      <c r="BL1531">
        <v>0</v>
      </c>
      <c r="BM1531">
        <v>0</v>
      </c>
      <c r="BN1531">
        <v>0</v>
      </c>
      <c r="BO1531">
        <v>0</v>
      </c>
      <c r="BP1531">
        <v>0</v>
      </c>
      <c r="BR1531">
        <v>0</v>
      </c>
      <c r="BS1531">
        <v>0</v>
      </c>
      <c r="BX1531">
        <v>0</v>
      </c>
      <c r="BY1531">
        <v>0</v>
      </c>
      <c r="BZ1531">
        <v>0</v>
      </c>
      <c r="CA1531">
        <v>0</v>
      </c>
      <c r="CB1531">
        <v>0</v>
      </c>
      <c r="CC1531">
        <v>1</v>
      </c>
      <c r="CD1531" s="56">
        <v>42095</v>
      </c>
      <c r="CE1531" s="56">
        <v>42342</v>
      </c>
      <c r="CF1531" s="56">
        <v>42342</v>
      </c>
      <c r="CG1531" s="56">
        <v>42419</v>
      </c>
      <c r="CH1531" s="56"/>
      <c r="CI1531" s="56"/>
      <c r="CJ1531">
        <v>1</v>
      </c>
      <c r="CK1531">
        <v>0</v>
      </c>
      <c r="CL1531">
        <v>0.96</v>
      </c>
      <c r="CM1531">
        <v>0</v>
      </c>
      <c r="CN1531">
        <v>0</v>
      </c>
      <c r="CO1531">
        <v>0</v>
      </c>
      <c r="CP1531">
        <v>0</v>
      </c>
      <c r="CQ1531" t="s">
        <v>1154</v>
      </c>
      <c r="CR1531" t="s">
        <v>1153</v>
      </c>
      <c r="CS1531" t="s">
        <v>1748</v>
      </c>
      <c r="CT1531" t="s">
        <v>1397</v>
      </c>
      <c r="CU1531" t="s">
        <v>1396</v>
      </c>
      <c r="CV1531" t="s">
        <v>6002</v>
      </c>
      <c r="CW1531" t="s">
        <v>3202</v>
      </c>
      <c r="CX1531" t="s">
        <v>853</v>
      </c>
      <c r="DC1531" t="s">
        <v>1158</v>
      </c>
      <c r="DE1531" t="s">
        <v>1392</v>
      </c>
    </row>
    <row r="1532" spans="1:109" x14ac:dyDescent="0.25">
      <c r="A1532" t="s">
        <v>1025</v>
      </c>
      <c r="B1532">
        <v>2</v>
      </c>
      <c r="C1532" s="56">
        <v>42419</v>
      </c>
      <c r="D1532" t="s">
        <v>1153</v>
      </c>
      <c r="E1532" t="s">
        <v>6003</v>
      </c>
      <c r="G1532" t="s">
        <v>6004</v>
      </c>
      <c r="H1532" t="s">
        <v>1144</v>
      </c>
      <c r="I1532" t="s">
        <v>1144</v>
      </c>
      <c r="J1532" t="s">
        <v>1144</v>
      </c>
      <c r="K1532" t="s">
        <v>1144</v>
      </c>
      <c r="L1532">
        <v>0</v>
      </c>
      <c r="M1532">
        <v>6.01</v>
      </c>
      <c r="N1532">
        <v>0</v>
      </c>
      <c r="O1532" s="56">
        <v>0</v>
      </c>
      <c r="P1532" s="56">
        <v>0</v>
      </c>
      <c r="Q1532">
        <v>1</v>
      </c>
      <c r="R1532">
        <v>1</v>
      </c>
      <c r="S1532">
        <v>11</v>
      </c>
      <c r="T1532">
        <v>8</v>
      </c>
      <c r="U1532">
        <v>3</v>
      </c>
      <c r="V1532">
        <v>1</v>
      </c>
      <c r="X1532" t="s">
        <v>7755</v>
      </c>
      <c r="AA1532">
        <v>0</v>
      </c>
      <c r="AB1532">
        <v>0</v>
      </c>
      <c r="AC1532">
        <v>0</v>
      </c>
      <c r="AD1532">
        <v>0</v>
      </c>
      <c r="AE1532">
        <v>0</v>
      </c>
      <c r="AF1532">
        <v>0</v>
      </c>
      <c r="AG1532">
        <v>0</v>
      </c>
      <c r="AJ1532" s="56"/>
      <c r="AK1532" s="56"/>
      <c r="AL1532" s="56"/>
      <c r="AP1532" t="s">
        <v>1155</v>
      </c>
      <c r="AS1532" t="s">
        <v>1152</v>
      </c>
      <c r="AT1532">
        <v>1</v>
      </c>
      <c r="AV1532">
        <v>0</v>
      </c>
      <c r="AW1532">
        <v>0</v>
      </c>
      <c r="AX1532">
        <v>0</v>
      </c>
      <c r="AY1532" t="s">
        <v>1388</v>
      </c>
      <c r="AZ1532" t="s">
        <v>1388</v>
      </c>
      <c r="BA1532">
        <v>0</v>
      </c>
      <c r="BD1532">
        <v>1000000000</v>
      </c>
      <c r="BE1532">
        <v>0</v>
      </c>
      <c r="BF1532">
        <v>0</v>
      </c>
      <c r="BG1532">
        <v>0</v>
      </c>
      <c r="BH1532">
        <v>0</v>
      </c>
      <c r="BI1532">
        <v>0</v>
      </c>
      <c r="BJ1532">
        <v>0</v>
      </c>
      <c r="BK1532">
        <v>0</v>
      </c>
      <c r="BL1532">
        <v>0</v>
      </c>
      <c r="BM1532">
        <v>0</v>
      </c>
      <c r="BN1532">
        <v>0</v>
      </c>
      <c r="BO1532">
        <v>0</v>
      </c>
      <c r="BP1532">
        <v>0</v>
      </c>
      <c r="BR1532">
        <v>0</v>
      </c>
      <c r="BS1532">
        <v>0</v>
      </c>
      <c r="BX1532">
        <v>0</v>
      </c>
      <c r="BY1532">
        <v>0</v>
      </c>
      <c r="BZ1532">
        <v>0</v>
      </c>
      <c r="CA1532">
        <v>0</v>
      </c>
      <c r="CB1532">
        <v>0</v>
      </c>
      <c r="CC1532">
        <v>1</v>
      </c>
      <c r="CD1532" s="56">
        <v>42095</v>
      </c>
      <c r="CE1532" s="56">
        <v>42342</v>
      </c>
      <c r="CF1532" s="56">
        <v>42342</v>
      </c>
      <c r="CG1532" s="56">
        <v>42419</v>
      </c>
      <c r="CH1532" s="56"/>
      <c r="CI1532" s="56"/>
      <c r="CJ1532">
        <v>1</v>
      </c>
      <c r="CK1532">
        <v>0</v>
      </c>
      <c r="CL1532">
        <v>0.96</v>
      </c>
      <c r="CM1532">
        <v>0</v>
      </c>
      <c r="CN1532">
        <v>0</v>
      </c>
      <c r="CO1532">
        <v>0</v>
      </c>
      <c r="CP1532">
        <v>0</v>
      </c>
      <c r="CQ1532" t="s">
        <v>1154</v>
      </c>
      <c r="CR1532" t="s">
        <v>1153</v>
      </c>
      <c r="CS1532" t="s">
        <v>1748</v>
      </c>
      <c r="CT1532" t="s">
        <v>1397</v>
      </c>
      <c r="CU1532" t="s">
        <v>1396</v>
      </c>
      <c r="CV1532" t="s">
        <v>6005</v>
      </c>
      <c r="CW1532" t="s">
        <v>1390</v>
      </c>
      <c r="CX1532" t="s">
        <v>853</v>
      </c>
      <c r="DC1532" t="s">
        <v>1387</v>
      </c>
      <c r="DE1532" t="s">
        <v>1392</v>
      </c>
    </row>
    <row r="1533" spans="1:109" x14ac:dyDescent="0.25">
      <c r="A1533" t="s">
        <v>1025</v>
      </c>
      <c r="B1533">
        <v>6</v>
      </c>
      <c r="C1533" s="56">
        <v>42419</v>
      </c>
      <c r="D1533" t="s">
        <v>1153</v>
      </c>
      <c r="E1533" t="s">
        <v>6006</v>
      </c>
      <c r="G1533" t="s">
        <v>6007</v>
      </c>
      <c r="H1533" t="s">
        <v>1144</v>
      </c>
      <c r="I1533" t="s">
        <v>1144</v>
      </c>
      <c r="J1533" t="s">
        <v>1144</v>
      </c>
      <c r="K1533" t="s">
        <v>1144</v>
      </c>
      <c r="L1533">
        <v>0</v>
      </c>
      <c r="M1533">
        <v>0</v>
      </c>
      <c r="N1533">
        <v>0</v>
      </c>
      <c r="O1533" s="56">
        <v>0</v>
      </c>
      <c r="P1533" s="56">
        <v>0</v>
      </c>
      <c r="Q1533">
        <v>1</v>
      </c>
      <c r="R1533">
        <v>1</v>
      </c>
      <c r="S1533">
        <v>11</v>
      </c>
      <c r="T1533">
        <v>8</v>
      </c>
      <c r="U1533">
        <v>3</v>
      </c>
      <c r="V1533">
        <v>1</v>
      </c>
      <c r="X1533" t="s">
        <v>7755</v>
      </c>
      <c r="AA1533">
        <v>0</v>
      </c>
      <c r="AB1533">
        <v>0</v>
      </c>
      <c r="AC1533">
        <v>0</v>
      </c>
      <c r="AD1533">
        <v>0</v>
      </c>
      <c r="AE1533">
        <v>0</v>
      </c>
      <c r="AF1533">
        <v>0</v>
      </c>
      <c r="AG1533">
        <v>0</v>
      </c>
      <c r="AJ1533" s="56"/>
      <c r="AK1533" s="56"/>
      <c r="AL1533" s="56"/>
      <c r="AP1533" t="s">
        <v>1155</v>
      </c>
      <c r="AS1533" t="s">
        <v>1152</v>
      </c>
      <c r="AT1533">
        <v>1</v>
      </c>
      <c r="AV1533">
        <v>0</v>
      </c>
      <c r="AW1533">
        <v>0</v>
      </c>
      <c r="AX1533">
        <v>0</v>
      </c>
      <c r="AY1533" t="s">
        <v>1388</v>
      </c>
      <c r="AZ1533" t="s">
        <v>1388</v>
      </c>
      <c r="BA1533">
        <v>0</v>
      </c>
      <c r="BD1533">
        <v>1000000000</v>
      </c>
      <c r="BE1533">
        <v>0</v>
      </c>
      <c r="BF1533">
        <v>0</v>
      </c>
      <c r="BG1533">
        <v>0</v>
      </c>
      <c r="BH1533">
        <v>0</v>
      </c>
      <c r="BI1533">
        <v>0</v>
      </c>
      <c r="BJ1533">
        <v>0</v>
      </c>
      <c r="BK1533">
        <v>0</v>
      </c>
      <c r="BL1533">
        <v>0</v>
      </c>
      <c r="BM1533">
        <v>0</v>
      </c>
      <c r="BN1533">
        <v>0</v>
      </c>
      <c r="BO1533">
        <v>0</v>
      </c>
      <c r="BP1533">
        <v>0</v>
      </c>
      <c r="BR1533">
        <v>0</v>
      </c>
      <c r="BS1533">
        <v>0</v>
      </c>
      <c r="BX1533">
        <v>0</v>
      </c>
      <c r="BY1533">
        <v>0</v>
      </c>
      <c r="BZ1533">
        <v>0</v>
      </c>
      <c r="CA1533">
        <v>0</v>
      </c>
      <c r="CB1533">
        <v>0</v>
      </c>
      <c r="CC1533">
        <v>1</v>
      </c>
      <c r="CD1533" s="56">
        <v>42095</v>
      </c>
      <c r="CE1533" s="56">
        <v>42342</v>
      </c>
      <c r="CF1533" s="56">
        <v>42342</v>
      </c>
      <c r="CG1533" s="56">
        <v>42419</v>
      </c>
      <c r="CH1533" s="56"/>
      <c r="CI1533" s="56"/>
      <c r="CJ1533">
        <v>1</v>
      </c>
      <c r="CK1533">
        <v>0</v>
      </c>
      <c r="CL1533">
        <v>0.97</v>
      </c>
      <c r="CM1533">
        <v>0</v>
      </c>
      <c r="CN1533">
        <v>0</v>
      </c>
      <c r="CO1533">
        <v>0</v>
      </c>
      <c r="CP1533">
        <v>0</v>
      </c>
      <c r="CQ1533" t="s">
        <v>1154</v>
      </c>
      <c r="CR1533" t="s">
        <v>1153</v>
      </c>
      <c r="CS1533" t="s">
        <v>1395</v>
      </c>
      <c r="CT1533" t="s">
        <v>1397</v>
      </c>
      <c r="CU1533" t="s">
        <v>1396</v>
      </c>
      <c r="CV1533" t="s">
        <v>6008</v>
      </c>
      <c r="CW1533" t="s">
        <v>3202</v>
      </c>
      <c r="CX1533" t="s">
        <v>853</v>
      </c>
      <c r="DC1533" t="s">
        <v>1158</v>
      </c>
      <c r="DE1533" t="s">
        <v>1392</v>
      </c>
    </row>
    <row r="1534" spans="1:109" x14ac:dyDescent="0.25">
      <c r="A1534" t="s">
        <v>1025</v>
      </c>
      <c r="B1534">
        <v>6</v>
      </c>
      <c r="C1534" s="56">
        <v>42419</v>
      </c>
      <c r="D1534" t="s">
        <v>1153</v>
      </c>
      <c r="E1534" t="s">
        <v>6009</v>
      </c>
      <c r="G1534" t="s">
        <v>6010</v>
      </c>
      <c r="H1534" t="s">
        <v>1144</v>
      </c>
      <c r="I1534" t="s">
        <v>1144</v>
      </c>
      <c r="J1534" t="s">
        <v>1144</v>
      </c>
      <c r="K1534" t="s">
        <v>1144</v>
      </c>
      <c r="L1534">
        <v>3.67</v>
      </c>
      <c r="M1534">
        <v>5.22</v>
      </c>
      <c r="N1534">
        <v>0</v>
      </c>
      <c r="O1534" s="56">
        <v>0</v>
      </c>
      <c r="P1534" s="56">
        <v>0</v>
      </c>
      <c r="Q1534">
        <v>1</v>
      </c>
      <c r="R1534">
        <v>1</v>
      </c>
      <c r="S1534">
        <v>11</v>
      </c>
      <c r="T1534">
        <v>8</v>
      </c>
      <c r="U1534">
        <v>3</v>
      </c>
      <c r="V1534">
        <v>1</v>
      </c>
      <c r="X1534" t="s">
        <v>7755</v>
      </c>
      <c r="AA1534">
        <v>0</v>
      </c>
      <c r="AB1534">
        <v>0</v>
      </c>
      <c r="AC1534">
        <v>0</v>
      </c>
      <c r="AD1534">
        <v>0</v>
      </c>
      <c r="AE1534">
        <v>0</v>
      </c>
      <c r="AF1534">
        <v>0</v>
      </c>
      <c r="AG1534">
        <v>0</v>
      </c>
      <c r="AJ1534" s="56"/>
      <c r="AK1534" s="56"/>
      <c r="AL1534" s="56"/>
      <c r="AP1534" t="s">
        <v>1155</v>
      </c>
      <c r="AS1534" t="s">
        <v>1152</v>
      </c>
      <c r="AT1534">
        <v>1</v>
      </c>
      <c r="AV1534">
        <v>0</v>
      </c>
      <c r="AW1534">
        <v>0</v>
      </c>
      <c r="AX1534">
        <v>0</v>
      </c>
      <c r="AY1534" t="s">
        <v>1388</v>
      </c>
      <c r="AZ1534" t="s">
        <v>1388</v>
      </c>
      <c r="BA1534">
        <v>0</v>
      </c>
      <c r="BD1534">
        <v>1000000000</v>
      </c>
      <c r="BE1534">
        <v>0</v>
      </c>
      <c r="BF1534">
        <v>0</v>
      </c>
      <c r="BG1534">
        <v>0</v>
      </c>
      <c r="BH1534">
        <v>0</v>
      </c>
      <c r="BI1534">
        <v>0</v>
      </c>
      <c r="BJ1534">
        <v>0</v>
      </c>
      <c r="BK1534">
        <v>0</v>
      </c>
      <c r="BL1534">
        <v>0</v>
      </c>
      <c r="BM1534">
        <v>0</v>
      </c>
      <c r="BN1534">
        <v>0</v>
      </c>
      <c r="BO1534">
        <v>0</v>
      </c>
      <c r="BP1534">
        <v>0</v>
      </c>
      <c r="BR1534">
        <v>0</v>
      </c>
      <c r="BS1534">
        <v>0</v>
      </c>
      <c r="BX1534">
        <v>0</v>
      </c>
      <c r="BY1534">
        <v>0</v>
      </c>
      <c r="BZ1534">
        <v>0</v>
      </c>
      <c r="CA1534">
        <v>0</v>
      </c>
      <c r="CB1534">
        <v>0</v>
      </c>
      <c r="CC1534">
        <v>1</v>
      </c>
      <c r="CD1534" s="56">
        <v>42095</v>
      </c>
      <c r="CE1534" s="56">
        <v>42342</v>
      </c>
      <c r="CF1534" s="56">
        <v>42342</v>
      </c>
      <c r="CG1534" s="56">
        <v>42419</v>
      </c>
      <c r="CH1534" s="56"/>
      <c r="CI1534" s="56"/>
      <c r="CJ1534">
        <v>1</v>
      </c>
      <c r="CK1534">
        <v>0</v>
      </c>
      <c r="CL1534">
        <v>0.97</v>
      </c>
      <c r="CM1534">
        <v>0</v>
      </c>
      <c r="CN1534">
        <v>0</v>
      </c>
      <c r="CO1534">
        <v>0</v>
      </c>
      <c r="CP1534">
        <v>0</v>
      </c>
      <c r="CQ1534" t="s">
        <v>1154</v>
      </c>
      <c r="CR1534" t="s">
        <v>1153</v>
      </c>
      <c r="CS1534" t="s">
        <v>1395</v>
      </c>
      <c r="CT1534" t="s">
        <v>1397</v>
      </c>
      <c r="CU1534" t="s">
        <v>1396</v>
      </c>
      <c r="CV1534" t="s">
        <v>6011</v>
      </c>
      <c r="CW1534" t="s">
        <v>1391</v>
      </c>
      <c r="CX1534" t="s">
        <v>853</v>
      </c>
      <c r="DC1534" t="s">
        <v>3186</v>
      </c>
      <c r="DE1534" t="s">
        <v>1728</v>
      </c>
    </row>
    <row r="1535" spans="1:109" x14ac:dyDescent="0.25">
      <c r="A1535" t="s">
        <v>1025</v>
      </c>
      <c r="B1535">
        <v>2</v>
      </c>
      <c r="C1535" s="56">
        <v>42419</v>
      </c>
      <c r="D1535" t="s">
        <v>1153</v>
      </c>
      <c r="E1535" t="s">
        <v>6012</v>
      </c>
      <c r="G1535" t="s">
        <v>6013</v>
      </c>
      <c r="H1535" t="s">
        <v>1144</v>
      </c>
      <c r="I1535" t="s">
        <v>1144</v>
      </c>
      <c r="J1535" t="s">
        <v>1144</v>
      </c>
      <c r="K1535" t="s">
        <v>1144</v>
      </c>
      <c r="L1535">
        <v>7.86</v>
      </c>
      <c r="M1535">
        <v>16</v>
      </c>
      <c r="N1535">
        <v>0</v>
      </c>
      <c r="O1535" s="56">
        <v>0</v>
      </c>
      <c r="P1535" s="56">
        <v>0</v>
      </c>
      <c r="Q1535">
        <v>1</v>
      </c>
      <c r="R1535">
        <v>1</v>
      </c>
      <c r="S1535">
        <v>11</v>
      </c>
      <c r="T1535">
        <v>8</v>
      </c>
      <c r="U1535">
        <v>3</v>
      </c>
      <c r="V1535">
        <v>1</v>
      </c>
      <c r="X1535" t="s">
        <v>7757</v>
      </c>
      <c r="AA1535">
        <v>0</v>
      </c>
      <c r="AB1535">
        <v>0</v>
      </c>
      <c r="AC1535">
        <v>0</v>
      </c>
      <c r="AD1535">
        <v>0</v>
      </c>
      <c r="AE1535">
        <v>0</v>
      </c>
      <c r="AF1535">
        <v>0</v>
      </c>
      <c r="AG1535">
        <v>0</v>
      </c>
      <c r="AJ1535" s="56"/>
      <c r="AK1535" s="56"/>
      <c r="AL1535" s="56"/>
      <c r="AP1535" t="s">
        <v>1155</v>
      </c>
      <c r="AR1535">
        <v>5</v>
      </c>
      <c r="AS1535" t="s">
        <v>1152</v>
      </c>
      <c r="AT1535">
        <v>1</v>
      </c>
      <c r="AV1535">
        <v>10</v>
      </c>
      <c r="AW1535">
        <v>7</v>
      </c>
      <c r="AX1535">
        <v>3</v>
      </c>
      <c r="AY1535" t="s">
        <v>1147</v>
      </c>
      <c r="AZ1535" t="s">
        <v>1147</v>
      </c>
      <c r="BA1535">
        <v>15</v>
      </c>
      <c r="BD1535">
        <v>1000000000</v>
      </c>
      <c r="BE1535">
        <v>17</v>
      </c>
      <c r="BF1535">
        <v>-0.7</v>
      </c>
      <c r="BG1535">
        <v>0</v>
      </c>
      <c r="BH1535">
        <v>0</v>
      </c>
      <c r="BI1535">
        <v>0</v>
      </c>
      <c r="BJ1535">
        <v>0</v>
      </c>
      <c r="BK1535">
        <v>0</v>
      </c>
      <c r="BL1535">
        <v>0</v>
      </c>
      <c r="BM1535">
        <v>17</v>
      </c>
      <c r="BN1535">
        <v>-0.7</v>
      </c>
      <c r="BO1535">
        <v>0</v>
      </c>
      <c r="BP1535">
        <v>0</v>
      </c>
      <c r="BR1535">
        <v>0</v>
      </c>
      <c r="BS1535">
        <v>3</v>
      </c>
      <c r="BX1535">
        <v>0</v>
      </c>
      <c r="BY1535">
        <v>55.02</v>
      </c>
      <c r="BZ1535">
        <v>0</v>
      </c>
      <c r="CA1535">
        <v>4.5199999999999996</v>
      </c>
      <c r="CB1535">
        <v>0</v>
      </c>
      <c r="CC1535">
        <v>1</v>
      </c>
      <c r="CD1535" s="56">
        <v>42341</v>
      </c>
      <c r="CE1535" s="56">
        <v>42342</v>
      </c>
      <c r="CF1535" s="56">
        <v>42342</v>
      </c>
      <c r="CG1535" s="56">
        <v>42419</v>
      </c>
      <c r="CH1535" s="56"/>
      <c r="CI1535" s="56"/>
      <c r="CJ1535">
        <v>0.02</v>
      </c>
      <c r="CK1535">
        <v>0</v>
      </c>
      <c r="CL1535">
        <v>0</v>
      </c>
      <c r="CM1535">
        <v>0</v>
      </c>
      <c r="CN1535">
        <v>0</v>
      </c>
      <c r="CO1535">
        <v>0</v>
      </c>
      <c r="CP1535">
        <v>0.96</v>
      </c>
      <c r="CQ1535" t="s">
        <v>1154</v>
      </c>
      <c r="CR1535" t="s">
        <v>1153</v>
      </c>
      <c r="CS1535" t="s">
        <v>1748</v>
      </c>
      <c r="CT1535" t="s">
        <v>1397</v>
      </c>
      <c r="CU1535" t="s">
        <v>1396</v>
      </c>
      <c r="CV1535" t="s">
        <v>6014</v>
      </c>
      <c r="CW1535" t="s">
        <v>1727</v>
      </c>
      <c r="CX1535" t="s">
        <v>853</v>
      </c>
      <c r="DC1535" t="s">
        <v>1387</v>
      </c>
      <c r="DE1535" t="s">
        <v>1392</v>
      </c>
    </row>
    <row r="1536" spans="1:109" x14ac:dyDescent="0.25">
      <c r="A1536" t="s">
        <v>1025</v>
      </c>
      <c r="B1536">
        <v>2</v>
      </c>
      <c r="C1536" s="56">
        <v>42419</v>
      </c>
      <c r="D1536" t="s">
        <v>1153</v>
      </c>
      <c r="E1536" t="s">
        <v>6015</v>
      </c>
      <c r="G1536" t="s">
        <v>6016</v>
      </c>
      <c r="H1536" t="s">
        <v>1144</v>
      </c>
      <c r="I1536" t="s">
        <v>1144</v>
      </c>
      <c r="J1536" t="s">
        <v>1144</v>
      </c>
      <c r="K1536" t="s">
        <v>1144</v>
      </c>
      <c r="L1536">
        <v>17.21</v>
      </c>
      <c r="M1536">
        <v>38.42</v>
      </c>
      <c r="N1536">
        <v>0</v>
      </c>
      <c r="O1536" s="56">
        <v>0</v>
      </c>
      <c r="P1536" s="56">
        <v>0</v>
      </c>
      <c r="Q1536">
        <v>1</v>
      </c>
      <c r="R1536">
        <v>1</v>
      </c>
      <c r="S1536">
        <v>11</v>
      </c>
      <c r="T1536">
        <v>8</v>
      </c>
      <c r="U1536">
        <v>3</v>
      </c>
      <c r="V1536">
        <v>1</v>
      </c>
      <c r="X1536" t="s">
        <v>7755</v>
      </c>
      <c r="AA1536">
        <v>0</v>
      </c>
      <c r="AB1536">
        <v>0</v>
      </c>
      <c r="AC1536">
        <v>0</v>
      </c>
      <c r="AD1536">
        <v>0</v>
      </c>
      <c r="AE1536">
        <v>0</v>
      </c>
      <c r="AF1536">
        <v>0</v>
      </c>
      <c r="AG1536">
        <v>0</v>
      </c>
      <c r="AJ1536" s="56"/>
      <c r="AK1536" s="56"/>
      <c r="AL1536" s="56"/>
      <c r="AP1536" t="s">
        <v>1155</v>
      </c>
      <c r="AR1536">
        <v>5</v>
      </c>
      <c r="AS1536" t="s">
        <v>1152</v>
      </c>
      <c r="AT1536">
        <v>1</v>
      </c>
      <c r="AV1536">
        <v>12</v>
      </c>
      <c r="AW1536">
        <v>8</v>
      </c>
      <c r="AX1536">
        <v>4</v>
      </c>
      <c r="AY1536" t="s">
        <v>1147</v>
      </c>
      <c r="AZ1536" t="s">
        <v>1147</v>
      </c>
      <c r="BA1536">
        <v>12</v>
      </c>
      <c r="BD1536">
        <v>1000000000</v>
      </c>
      <c r="BE1536">
        <v>23</v>
      </c>
      <c r="BF1536">
        <v>-0.92</v>
      </c>
      <c r="BG1536">
        <v>0</v>
      </c>
      <c r="BH1536">
        <v>0</v>
      </c>
      <c r="BI1536">
        <v>0</v>
      </c>
      <c r="BJ1536">
        <v>0</v>
      </c>
      <c r="BK1536">
        <v>0</v>
      </c>
      <c r="BL1536">
        <v>0</v>
      </c>
      <c r="BM1536">
        <v>23</v>
      </c>
      <c r="BN1536">
        <v>-0.92</v>
      </c>
      <c r="BO1536">
        <v>0</v>
      </c>
      <c r="BP1536">
        <v>0</v>
      </c>
      <c r="BR1536">
        <v>0</v>
      </c>
      <c r="BS1536">
        <v>3</v>
      </c>
      <c r="BX1536">
        <v>0</v>
      </c>
      <c r="BY1536">
        <v>189.31</v>
      </c>
      <c r="BZ1536">
        <v>0</v>
      </c>
      <c r="CA1536">
        <v>5.38</v>
      </c>
      <c r="CB1536">
        <v>0</v>
      </c>
      <c r="CC1536">
        <v>1</v>
      </c>
      <c r="CD1536" s="56">
        <v>42095</v>
      </c>
      <c r="CE1536" s="56">
        <v>42342</v>
      </c>
      <c r="CF1536" s="56">
        <v>42342</v>
      </c>
      <c r="CG1536" s="56">
        <v>42419</v>
      </c>
      <c r="CH1536" s="56"/>
      <c r="CI1536" s="56"/>
      <c r="CJ1536">
        <v>0</v>
      </c>
      <c r="CK1536">
        <v>0</v>
      </c>
      <c r="CL1536">
        <v>0</v>
      </c>
      <c r="CM1536">
        <v>0</v>
      </c>
      <c r="CN1536">
        <v>0</v>
      </c>
      <c r="CO1536">
        <v>0</v>
      </c>
      <c r="CP1536">
        <v>0.96</v>
      </c>
      <c r="CQ1536" t="s">
        <v>1154</v>
      </c>
      <c r="CR1536" t="s">
        <v>1153</v>
      </c>
      <c r="CS1536" t="s">
        <v>1748</v>
      </c>
      <c r="CT1536" t="s">
        <v>1397</v>
      </c>
      <c r="CU1536" t="s">
        <v>1396</v>
      </c>
      <c r="CV1536" t="s">
        <v>6017</v>
      </c>
      <c r="CW1536" t="s">
        <v>1390</v>
      </c>
      <c r="CX1536" t="s">
        <v>853</v>
      </c>
      <c r="DC1536" t="s">
        <v>1387</v>
      </c>
      <c r="DE1536" t="s">
        <v>1392</v>
      </c>
    </row>
    <row r="1537" spans="1:109" x14ac:dyDescent="0.25">
      <c r="A1537" t="s">
        <v>1025</v>
      </c>
      <c r="B1537">
        <v>1</v>
      </c>
      <c r="C1537" s="56">
        <v>42419</v>
      </c>
      <c r="D1537" t="s">
        <v>1153</v>
      </c>
      <c r="E1537" t="s">
        <v>6018</v>
      </c>
      <c r="G1537" t="s">
        <v>6019</v>
      </c>
      <c r="H1537" t="s">
        <v>1144</v>
      </c>
      <c r="I1537" t="s">
        <v>1144</v>
      </c>
      <c r="J1537" t="s">
        <v>1144</v>
      </c>
      <c r="K1537" t="s">
        <v>1144</v>
      </c>
      <c r="L1537">
        <v>0.82</v>
      </c>
      <c r="M1537">
        <v>3.73</v>
      </c>
      <c r="N1537">
        <v>0</v>
      </c>
      <c r="O1537" s="56">
        <v>0</v>
      </c>
      <c r="P1537" s="56">
        <v>0</v>
      </c>
      <c r="Q1537">
        <v>1</v>
      </c>
      <c r="R1537">
        <v>1</v>
      </c>
      <c r="S1537">
        <v>11</v>
      </c>
      <c r="T1537">
        <v>8</v>
      </c>
      <c r="U1537">
        <v>3</v>
      </c>
      <c r="V1537">
        <v>1</v>
      </c>
      <c r="X1537" t="s">
        <v>7716</v>
      </c>
      <c r="AA1537">
        <v>0</v>
      </c>
      <c r="AB1537">
        <v>0</v>
      </c>
      <c r="AC1537">
        <v>0</v>
      </c>
      <c r="AD1537">
        <v>0</v>
      </c>
      <c r="AE1537">
        <v>0</v>
      </c>
      <c r="AF1537">
        <v>0</v>
      </c>
      <c r="AG1537">
        <v>0</v>
      </c>
      <c r="AJ1537" s="56"/>
      <c r="AK1537" s="56"/>
      <c r="AL1537" s="56"/>
      <c r="AP1537" t="s">
        <v>1155</v>
      </c>
      <c r="AR1537">
        <v>5</v>
      </c>
      <c r="AS1537" t="s">
        <v>1152</v>
      </c>
      <c r="AT1537">
        <v>1</v>
      </c>
      <c r="AV1537">
        <v>14</v>
      </c>
      <c r="AW1537">
        <v>9</v>
      </c>
      <c r="AX1537">
        <v>5</v>
      </c>
      <c r="AY1537" t="s">
        <v>1147</v>
      </c>
      <c r="AZ1537" t="s">
        <v>1147</v>
      </c>
      <c r="BA1537">
        <v>20</v>
      </c>
      <c r="BD1537">
        <v>1000000000</v>
      </c>
      <c r="BE1537">
        <v>15</v>
      </c>
      <c r="BF1537">
        <v>-7.0000000000000007E-2</v>
      </c>
      <c r="BG1537">
        <v>0</v>
      </c>
      <c r="BH1537">
        <v>0</v>
      </c>
      <c r="BI1537">
        <v>0</v>
      </c>
      <c r="BJ1537">
        <v>0</v>
      </c>
      <c r="BK1537">
        <v>0</v>
      </c>
      <c r="BL1537">
        <v>0</v>
      </c>
      <c r="BM1537">
        <v>15</v>
      </c>
      <c r="BN1537">
        <v>-7.0000000000000007E-2</v>
      </c>
      <c r="BO1537">
        <v>0</v>
      </c>
      <c r="BP1537">
        <v>0</v>
      </c>
      <c r="BR1537">
        <v>0</v>
      </c>
      <c r="BS1537">
        <v>4</v>
      </c>
      <c r="BX1537">
        <v>0</v>
      </c>
      <c r="BY1537">
        <v>0.82</v>
      </c>
      <c r="BZ1537">
        <v>0</v>
      </c>
      <c r="CA1537">
        <v>15.49</v>
      </c>
      <c r="CB1537">
        <v>0</v>
      </c>
      <c r="CC1537">
        <v>1</v>
      </c>
      <c r="CD1537" s="56">
        <v>42284</v>
      </c>
      <c r="CE1537" s="56">
        <v>42342</v>
      </c>
      <c r="CF1537" s="56">
        <v>42342</v>
      </c>
      <c r="CG1537" s="56">
        <v>42419</v>
      </c>
      <c r="CH1537" s="56"/>
      <c r="CI1537" s="56"/>
      <c r="CJ1537">
        <v>0.13</v>
      </c>
      <c r="CK1537">
        <v>0</v>
      </c>
      <c r="CL1537">
        <v>0</v>
      </c>
      <c r="CM1537">
        <v>0</v>
      </c>
      <c r="CN1537">
        <v>0</v>
      </c>
      <c r="CO1537">
        <v>0</v>
      </c>
      <c r="CP1537">
        <v>0.95</v>
      </c>
      <c r="CQ1537" t="s">
        <v>1154</v>
      </c>
      <c r="CR1537" t="s">
        <v>1153</v>
      </c>
      <c r="CS1537" t="s">
        <v>1725</v>
      </c>
      <c r="CT1537" t="s">
        <v>1397</v>
      </c>
      <c r="CU1537" t="s">
        <v>1396</v>
      </c>
      <c r="CV1537" t="s">
        <v>6020</v>
      </c>
      <c r="CW1537" t="s">
        <v>1727</v>
      </c>
      <c r="CX1537" t="s">
        <v>853</v>
      </c>
      <c r="DC1537" t="s">
        <v>1387</v>
      </c>
      <c r="DE1537" t="s">
        <v>1392</v>
      </c>
    </row>
    <row r="1538" spans="1:109" x14ac:dyDescent="0.25">
      <c r="A1538" t="s">
        <v>1025</v>
      </c>
      <c r="B1538">
        <v>2</v>
      </c>
      <c r="C1538" s="56">
        <v>42419</v>
      </c>
      <c r="D1538" t="s">
        <v>1153</v>
      </c>
      <c r="E1538" t="s">
        <v>1675</v>
      </c>
      <c r="G1538" t="s">
        <v>6021</v>
      </c>
      <c r="H1538" t="s">
        <v>1144</v>
      </c>
      <c r="I1538" t="s">
        <v>1144</v>
      </c>
      <c r="J1538" t="s">
        <v>1144</v>
      </c>
      <c r="K1538" t="s">
        <v>1144</v>
      </c>
      <c r="L1538">
        <v>1.94</v>
      </c>
      <c r="M1538">
        <v>5.94</v>
      </c>
      <c r="N1538">
        <v>0</v>
      </c>
      <c r="O1538" s="56">
        <v>0</v>
      </c>
      <c r="P1538" s="56">
        <v>0</v>
      </c>
      <c r="Q1538">
        <v>1</v>
      </c>
      <c r="R1538">
        <v>1</v>
      </c>
      <c r="S1538">
        <v>11</v>
      </c>
      <c r="T1538">
        <v>8</v>
      </c>
      <c r="U1538">
        <v>3</v>
      </c>
      <c r="V1538">
        <v>1</v>
      </c>
      <c r="W1538" t="s">
        <v>1156</v>
      </c>
      <c r="X1538" t="s">
        <v>7757</v>
      </c>
      <c r="AA1538">
        <v>0</v>
      </c>
      <c r="AB1538">
        <v>0</v>
      </c>
      <c r="AC1538">
        <v>0</v>
      </c>
      <c r="AD1538">
        <v>0</v>
      </c>
      <c r="AE1538">
        <v>0</v>
      </c>
      <c r="AF1538">
        <v>0</v>
      </c>
      <c r="AG1538">
        <v>0</v>
      </c>
      <c r="AJ1538" s="56"/>
      <c r="AK1538" s="56"/>
      <c r="AL1538" s="56"/>
      <c r="AP1538" t="s">
        <v>1155</v>
      </c>
      <c r="AR1538">
        <v>5</v>
      </c>
      <c r="AS1538" t="s">
        <v>1152</v>
      </c>
      <c r="AT1538">
        <v>1</v>
      </c>
      <c r="AV1538">
        <v>28</v>
      </c>
      <c r="AW1538">
        <v>19</v>
      </c>
      <c r="AX1538">
        <v>9</v>
      </c>
      <c r="AY1538" t="s">
        <v>1148</v>
      </c>
      <c r="AZ1538" t="s">
        <v>1148</v>
      </c>
      <c r="BA1538">
        <v>40</v>
      </c>
      <c r="BD1538">
        <v>1000000000</v>
      </c>
      <c r="BE1538">
        <v>22</v>
      </c>
      <c r="BF1538">
        <v>0.21</v>
      </c>
      <c r="BG1538">
        <v>0</v>
      </c>
      <c r="BH1538">
        <v>0</v>
      </c>
      <c r="BI1538">
        <v>0</v>
      </c>
      <c r="BJ1538">
        <v>0</v>
      </c>
      <c r="BK1538">
        <v>0</v>
      </c>
      <c r="BL1538">
        <v>0</v>
      </c>
      <c r="BM1538">
        <v>22</v>
      </c>
      <c r="BN1538">
        <v>0.21</v>
      </c>
      <c r="BO1538">
        <v>0</v>
      </c>
      <c r="BP1538">
        <v>0</v>
      </c>
      <c r="BR1538">
        <v>5</v>
      </c>
      <c r="BS1538">
        <v>8</v>
      </c>
      <c r="BX1538">
        <v>0</v>
      </c>
      <c r="BY1538">
        <v>0</v>
      </c>
      <c r="BZ1538">
        <v>0</v>
      </c>
      <c r="CA1538">
        <v>9</v>
      </c>
      <c r="CB1538">
        <v>0</v>
      </c>
      <c r="CC1538">
        <v>1</v>
      </c>
      <c r="CD1538" s="56">
        <v>42341</v>
      </c>
      <c r="CE1538" s="56">
        <v>42342</v>
      </c>
      <c r="CF1538" s="56">
        <v>42342</v>
      </c>
      <c r="CG1538" s="56">
        <v>42419</v>
      </c>
      <c r="CH1538" s="56"/>
      <c r="CI1538" s="56"/>
      <c r="CJ1538">
        <v>0.21</v>
      </c>
      <c r="CK1538">
        <v>0</v>
      </c>
      <c r="CL1538">
        <v>0</v>
      </c>
      <c r="CM1538">
        <v>0</v>
      </c>
      <c r="CN1538">
        <v>0</v>
      </c>
      <c r="CO1538">
        <v>0.45</v>
      </c>
      <c r="CP1538">
        <v>0.51</v>
      </c>
      <c r="CQ1538" t="s">
        <v>1154</v>
      </c>
      <c r="CR1538" t="s">
        <v>1153</v>
      </c>
      <c r="CS1538" t="s">
        <v>1748</v>
      </c>
      <c r="CT1538" t="s">
        <v>1397</v>
      </c>
      <c r="CU1538" t="s">
        <v>1396</v>
      </c>
      <c r="CV1538" t="s">
        <v>6022</v>
      </c>
      <c r="CW1538" t="s">
        <v>1727</v>
      </c>
      <c r="CX1538" t="s">
        <v>853</v>
      </c>
      <c r="DC1538" t="s">
        <v>1387</v>
      </c>
      <c r="DE1538" t="s">
        <v>1392</v>
      </c>
    </row>
    <row r="1539" spans="1:109" x14ac:dyDescent="0.25">
      <c r="A1539" t="s">
        <v>1025</v>
      </c>
      <c r="B1539">
        <v>2</v>
      </c>
      <c r="C1539" s="56">
        <v>42419</v>
      </c>
      <c r="D1539" t="s">
        <v>1153</v>
      </c>
      <c r="E1539" t="s">
        <v>6023</v>
      </c>
      <c r="G1539" t="s">
        <v>6024</v>
      </c>
      <c r="H1539" t="s">
        <v>1144</v>
      </c>
      <c r="I1539" t="s">
        <v>1144</v>
      </c>
      <c r="J1539" t="s">
        <v>1144</v>
      </c>
      <c r="K1539" t="s">
        <v>1144</v>
      </c>
      <c r="L1539">
        <v>0.36</v>
      </c>
      <c r="M1539">
        <v>2.2799999999999998</v>
      </c>
      <c r="N1539">
        <v>0</v>
      </c>
      <c r="O1539" s="56">
        <v>0</v>
      </c>
      <c r="P1539" s="56">
        <v>0</v>
      </c>
      <c r="Q1539">
        <v>1</v>
      </c>
      <c r="R1539">
        <v>1</v>
      </c>
      <c r="S1539">
        <v>11</v>
      </c>
      <c r="T1539">
        <v>8</v>
      </c>
      <c r="U1539">
        <v>3</v>
      </c>
      <c r="V1539">
        <v>1</v>
      </c>
      <c r="W1539" t="s">
        <v>1156</v>
      </c>
      <c r="X1539" t="s">
        <v>7755</v>
      </c>
      <c r="Y1539">
        <v>3</v>
      </c>
      <c r="AA1539">
        <v>0</v>
      </c>
      <c r="AB1539">
        <v>0</v>
      </c>
      <c r="AC1539">
        <v>0</v>
      </c>
      <c r="AD1539">
        <v>0</v>
      </c>
      <c r="AE1539">
        <v>0</v>
      </c>
      <c r="AF1539">
        <v>0</v>
      </c>
      <c r="AG1539">
        <v>0</v>
      </c>
      <c r="AJ1539" s="56"/>
      <c r="AK1539" s="56"/>
      <c r="AL1539" s="56"/>
      <c r="AP1539" t="s">
        <v>1155</v>
      </c>
      <c r="AR1539">
        <v>2</v>
      </c>
      <c r="AS1539" t="s">
        <v>1152</v>
      </c>
      <c r="AT1539">
        <v>1</v>
      </c>
      <c r="AV1539">
        <v>5</v>
      </c>
      <c r="AW1539">
        <v>3</v>
      </c>
      <c r="AX1539">
        <v>2</v>
      </c>
      <c r="AY1539" t="s">
        <v>1148</v>
      </c>
      <c r="AZ1539" t="s">
        <v>1148</v>
      </c>
      <c r="BA1539">
        <v>5</v>
      </c>
      <c r="BD1539">
        <v>1000000000</v>
      </c>
      <c r="BE1539">
        <v>5</v>
      </c>
      <c r="BF1539">
        <v>0</v>
      </c>
      <c r="BG1539">
        <v>0</v>
      </c>
      <c r="BH1539">
        <v>0</v>
      </c>
      <c r="BI1539">
        <v>0</v>
      </c>
      <c r="BJ1539">
        <v>0</v>
      </c>
      <c r="BK1539">
        <v>0</v>
      </c>
      <c r="BL1539">
        <v>0</v>
      </c>
      <c r="BM1539">
        <v>5</v>
      </c>
      <c r="BN1539">
        <v>0</v>
      </c>
      <c r="BO1539">
        <v>0</v>
      </c>
      <c r="BP1539">
        <v>0</v>
      </c>
      <c r="BR1539">
        <v>0</v>
      </c>
      <c r="BS1539">
        <v>1</v>
      </c>
      <c r="BX1539">
        <v>0</v>
      </c>
      <c r="BY1539">
        <v>0</v>
      </c>
      <c r="BZ1539">
        <v>0</v>
      </c>
      <c r="CA1539">
        <v>23.27</v>
      </c>
      <c r="CB1539">
        <v>0</v>
      </c>
      <c r="CC1539">
        <v>1</v>
      </c>
      <c r="CD1539" s="56">
        <v>42095</v>
      </c>
      <c r="CE1539" s="56">
        <v>42342</v>
      </c>
      <c r="CF1539" s="56">
        <v>42342</v>
      </c>
      <c r="CG1539" s="56">
        <v>42419</v>
      </c>
      <c r="CH1539" s="56"/>
      <c r="CI1539" s="56"/>
      <c r="CJ1539">
        <v>0</v>
      </c>
      <c r="CK1539">
        <v>0</v>
      </c>
      <c r="CL1539">
        <v>0</v>
      </c>
      <c r="CM1539">
        <v>0</v>
      </c>
      <c r="CN1539">
        <v>0</v>
      </c>
      <c r="CO1539">
        <v>0.96</v>
      </c>
      <c r="CP1539">
        <v>0</v>
      </c>
      <c r="CQ1539" t="s">
        <v>1154</v>
      </c>
      <c r="CR1539" t="s">
        <v>1153</v>
      </c>
      <c r="CS1539" t="s">
        <v>1748</v>
      </c>
      <c r="CT1539" t="s">
        <v>1397</v>
      </c>
      <c r="CU1539" t="s">
        <v>1396</v>
      </c>
      <c r="CV1539" t="s">
        <v>7703</v>
      </c>
      <c r="CW1539" t="s">
        <v>1738</v>
      </c>
      <c r="CX1539" t="s">
        <v>853</v>
      </c>
      <c r="DC1539" t="s">
        <v>1387</v>
      </c>
      <c r="DE1539" t="s">
        <v>1392</v>
      </c>
    </row>
    <row r="1540" spans="1:109" x14ac:dyDescent="0.25">
      <c r="A1540" t="s">
        <v>1025</v>
      </c>
      <c r="B1540">
        <v>2</v>
      </c>
      <c r="C1540" s="56">
        <v>42419</v>
      </c>
      <c r="D1540" t="s">
        <v>1153</v>
      </c>
      <c r="E1540" t="s">
        <v>6025</v>
      </c>
      <c r="G1540" t="s">
        <v>6026</v>
      </c>
      <c r="H1540" t="s">
        <v>1144</v>
      </c>
      <c r="I1540" t="s">
        <v>1144</v>
      </c>
      <c r="J1540" t="s">
        <v>1144</v>
      </c>
      <c r="K1540" t="s">
        <v>1144</v>
      </c>
      <c r="L1540">
        <v>0.22</v>
      </c>
      <c r="M1540">
        <v>0.71</v>
      </c>
      <c r="N1540">
        <v>0</v>
      </c>
      <c r="O1540" s="56">
        <v>0</v>
      </c>
      <c r="P1540" s="56">
        <v>0</v>
      </c>
      <c r="Q1540">
        <v>1</v>
      </c>
      <c r="R1540">
        <v>1</v>
      </c>
      <c r="S1540">
        <v>11</v>
      </c>
      <c r="T1540">
        <v>8</v>
      </c>
      <c r="U1540">
        <v>3</v>
      </c>
      <c r="V1540">
        <v>1</v>
      </c>
      <c r="X1540" t="s">
        <v>7757</v>
      </c>
      <c r="AA1540">
        <v>0</v>
      </c>
      <c r="AB1540">
        <v>0</v>
      </c>
      <c r="AC1540">
        <v>0</v>
      </c>
      <c r="AD1540">
        <v>0</v>
      </c>
      <c r="AE1540">
        <v>0</v>
      </c>
      <c r="AF1540">
        <v>0</v>
      </c>
      <c r="AG1540">
        <v>0</v>
      </c>
      <c r="AJ1540" s="56"/>
      <c r="AK1540" s="56"/>
      <c r="AL1540" s="56"/>
      <c r="AM1540">
        <v>4</v>
      </c>
      <c r="AP1540" t="s">
        <v>1155</v>
      </c>
      <c r="AR1540">
        <v>5</v>
      </c>
      <c r="AS1540" t="s">
        <v>1152</v>
      </c>
      <c r="AT1540">
        <v>1</v>
      </c>
      <c r="AV1540">
        <v>14</v>
      </c>
      <c r="AW1540">
        <v>9</v>
      </c>
      <c r="AX1540">
        <v>5</v>
      </c>
      <c r="AY1540" t="s">
        <v>1147</v>
      </c>
      <c r="AZ1540" t="s">
        <v>1147</v>
      </c>
      <c r="BA1540">
        <v>20</v>
      </c>
      <c r="BD1540">
        <v>1000000000</v>
      </c>
      <c r="BE1540">
        <v>16</v>
      </c>
      <c r="BF1540">
        <v>-0.14000000000000001</v>
      </c>
      <c r="BG1540">
        <v>0</v>
      </c>
      <c r="BH1540">
        <v>0</v>
      </c>
      <c r="BI1540">
        <v>0</v>
      </c>
      <c r="BJ1540">
        <v>0</v>
      </c>
      <c r="BK1540">
        <v>0</v>
      </c>
      <c r="BL1540">
        <v>0</v>
      </c>
      <c r="BM1540">
        <v>16</v>
      </c>
      <c r="BN1540">
        <v>-0.14000000000000001</v>
      </c>
      <c r="BO1540">
        <v>0</v>
      </c>
      <c r="BP1540">
        <v>0</v>
      </c>
      <c r="BR1540">
        <v>0</v>
      </c>
      <c r="BS1540">
        <v>4</v>
      </c>
      <c r="BX1540">
        <v>0</v>
      </c>
      <c r="BY1540">
        <v>0.44</v>
      </c>
      <c r="BZ1540">
        <v>0</v>
      </c>
      <c r="CA1540">
        <v>9.7200000000000006</v>
      </c>
      <c r="CB1540">
        <v>0</v>
      </c>
      <c r="CC1540">
        <v>1</v>
      </c>
      <c r="CD1540" s="56">
        <v>42341</v>
      </c>
      <c r="CE1540" s="56">
        <v>42342</v>
      </c>
      <c r="CF1540" s="56">
        <v>42342</v>
      </c>
      <c r="CG1540" s="56">
        <v>42419</v>
      </c>
      <c r="CH1540" s="56"/>
      <c r="CI1540" s="56"/>
      <c r="CJ1540">
        <v>0</v>
      </c>
      <c r="CK1540">
        <v>0</v>
      </c>
      <c r="CL1540">
        <v>0</v>
      </c>
      <c r="CM1540">
        <v>0</v>
      </c>
      <c r="CN1540">
        <v>0</v>
      </c>
      <c r="CO1540">
        <v>0</v>
      </c>
      <c r="CP1540">
        <v>0.96</v>
      </c>
      <c r="CQ1540" t="s">
        <v>1154</v>
      </c>
      <c r="CR1540" t="s">
        <v>1153</v>
      </c>
      <c r="CS1540" t="s">
        <v>1748</v>
      </c>
      <c r="CT1540" t="s">
        <v>1397</v>
      </c>
      <c r="CU1540" t="s">
        <v>1396</v>
      </c>
      <c r="CV1540" t="s">
        <v>6027</v>
      </c>
      <c r="CW1540" t="s">
        <v>1390</v>
      </c>
      <c r="CX1540" t="s">
        <v>853</v>
      </c>
      <c r="DC1540" t="s">
        <v>1387</v>
      </c>
      <c r="DE1540" t="s">
        <v>1392</v>
      </c>
    </row>
    <row r="1541" spans="1:109" x14ac:dyDescent="0.25">
      <c r="A1541" t="s">
        <v>1025</v>
      </c>
      <c r="B1541">
        <v>2</v>
      </c>
      <c r="C1541" s="56">
        <v>42419</v>
      </c>
      <c r="D1541" t="s">
        <v>1153</v>
      </c>
      <c r="E1541" t="s">
        <v>6028</v>
      </c>
      <c r="G1541" t="s">
        <v>6029</v>
      </c>
      <c r="H1541" t="s">
        <v>1144</v>
      </c>
      <c r="I1541" t="s">
        <v>1144</v>
      </c>
      <c r="J1541" t="s">
        <v>1144</v>
      </c>
      <c r="K1541" t="s">
        <v>1144</v>
      </c>
      <c r="L1541">
        <v>0.3</v>
      </c>
      <c r="M1541">
        <v>0.95</v>
      </c>
      <c r="N1541">
        <v>0</v>
      </c>
      <c r="O1541" s="56">
        <v>0</v>
      </c>
      <c r="P1541" s="56">
        <v>0</v>
      </c>
      <c r="Q1541">
        <v>1</v>
      </c>
      <c r="R1541">
        <v>1</v>
      </c>
      <c r="S1541">
        <v>11</v>
      </c>
      <c r="T1541">
        <v>8</v>
      </c>
      <c r="U1541">
        <v>3</v>
      </c>
      <c r="V1541">
        <v>1</v>
      </c>
      <c r="X1541" t="s">
        <v>7757</v>
      </c>
      <c r="AA1541">
        <v>0</v>
      </c>
      <c r="AB1541">
        <v>0</v>
      </c>
      <c r="AC1541">
        <v>0</v>
      </c>
      <c r="AD1541">
        <v>0</v>
      </c>
      <c r="AE1541">
        <v>0</v>
      </c>
      <c r="AF1541">
        <v>0</v>
      </c>
      <c r="AG1541">
        <v>0</v>
      </c>
      <c r="AJ1541" s="56"/>
      <c r="AK1541" s="56"/>
      <c r="AL1541" s="56"/>
      <c r="AM1541">
        <v>4</v>
      </c>
      <c r="AP1541" t="s">
        <v>1155</v>
      </c>
      <c r="AR1541">
        <v>5</v>
      </c>
      <c r="AS1541" t="s">
        <v>1152</v>
      </c>
      <c r="AT1541">
        <v>1</v>
      </c>
      <c r="AV1541">
        <v>28</v>
      </c>
      <c r="AW1541">
        <v>19</v>
      </c>
      <c r="AX1541">
        <v>9</v>
      </c>
      <c r="AY1541" t="s">
        <v>1147</v>
      </c>
      <c r="AZ1541" t="s">
        <v>1147</v>
      </c>
      <c r="BA1541">
        <v>40</v>
      </c>
      <c r="BD1541">
        <v>1000000000</v>
      </c>
      <c r="BE1541">
        <v>36</v>
      </c>
      <c r="BF1541">
        <v>-0.28999999999999998</v>
      </c>
      <c r="BG1541">
        <v>0</v>
      </c>
      <c r="BH1541">
        <v>0</v>
      </c>
      <c r="BI1541">
        <v>0</v>
      </c>
      <c r="BJ1541">
        <v>0</v>
      </c>
      <c r="BK1541">
        <v>0</v>
      </c>
      <c r="BL1541">
        <v>0</v>
      </c>
      <c r="BM1541">
        <v>36</v>
      </c>
      <c r="BN1541">
        <v>-0.28999999999999998</v>
      </c>
      <c r="BO1541">
        <v>0</v>
      </c>
      <c r="BP1541">
        <v>0</v>
      </c>
      <c r="BR1541">
        <v>0</v>
      </c>
      <c r="BS1541">
        <v>8</v>
      </c>
      <c r="BX1541">
        <v>0</v>
      </c>
      <c r="BY1541">
        <v>2.4</v>
      </c>
      <c r="BZ1541">
        <v>0</v>
      </c>
      <c r="CA1541">
        <v>9.4499999999999993</v>
      </c>
      <c r="CB1541">
        <v>0</v>
      </c>
      <c r="CC1541">
        <v>1</v>
      </c>
      <c r="CD1541" s="56">
        <v>42341</v>
      </c>
      <c r="CE1541" s="56">
        <v>42342</v>
      </c>
      <c r="CF1541" s="56">
        <v>42342</v>
      </c>
      <c r="CG1541" s="56">
        <v>42419</v>
      </c>
      <c r="CH1541" s="56"/>
      <c r="CI1541" s="56"/>
      <c r="CJ1541">
        <v>0</v>
      </c>
      <c r="CK1541">
        <v>0</v>
      </c>
      <c r="CL1541">
        <v>0</v>
      </c>
      <c r="CM1541">
        <v>0</v>
      </c>
      <c r="CN1541">
        <v>0</v>
      </c>
      <c r="CO1541">
        <v>0</v>
      </c>
      <c r="CP1541">
        <v>0.96</v>
      </c>
      <c r="CQ1541" t="s">
        <v>1154</v>
      </c>
      <c r="CR1541" t="s">
        <v>1153</v>
      </c>
      <c r="CS1541" t="s">
        <v>1748</v>
      </c>
      <c r="CT1541" t="s">
        <v>1397</v>
      </c>
      <c r="CU1541" t="s">
        <v>1396</v>
      </c>
      <c r="CV1541" t="s">
        <v>6030</v>
      </c>
      <c r="CW1541" t="s">
        <v>1390</v>
      </c>
      <c r="CX1541" t="s">
        <v>853</v>
      </c>
      <c r="DC1541" t="s">
        <v>1387</v>
      </c>
      <c r="DE1541" t="s">
        <v>1392</v>
      </c>
    </row>
    <row r="1542" spans="1:109" x14ac:dyDescent="0.25">
      <c r="A1542" t="s">
        <v>1025</v>
      </c>
      <c r="B1542">
        <v>2</v>
      </c>
      <c r="C1542" s="56">
        <v>42419</v>
      </c>
      <c r="D1542" t="s">
        <v>1153</v>
      </c>
      <c r="E1542" t="s">
        <v>6031</v>
      </c>
      <c r="G1542" t="s">
        <v>6032</v>
      </c>
      <c r="H1542" t="s">
        <v>1144</v>
      </c>
      <c r="I1542" t="s">
        <v>1144</v>
      </c>
      <c r="J1542" t="s">
        <v>1144</v>
      </c>
      <c r="K1542" t="s">
        <v>1144</v>
      </c>
      <c r="L1542">
        <v>0.48</v>
      </c>
      <c r="M1542">
        <v>1.1200000000000001</v>
      </c>
      <c r="N1542">
        <v>0</v>
      </c>
      <c r="O1542" s="56">
        <v>0</v>
      </c>
      <c r="P1542" s="56">
        <v>0</v>
      </c>
      <c r="Q1542">
        <v>1</v>
      </c>
      <c r="R1542">
        <v>1</v>
      </c>
      <c r="S1542">
        <v>11</v>
      </c>
      <c r="T1542">
        <v>8</v>
      </c>
      <c r="U1542">
        <v>3</v>
      </c>
      <c r="V1542">
        <v>1</v>
      </c>
      <c r="W1542" t="s">
        <v>1156</v>
      </c>
      <c r="X1542" t="s">
        <v>7755</v>
      </c>
      <c r="AA1542">
        <v>0</v>
      </c>
      <c r="AB1542">
        <v>0</v>
      </c>
      <c r="AC1542">
        <v>0</v>
      </c>
      <c r="AD1542">
        <v>0</v>
      </c>
      <c r="AE1542">
        <v>0</v>
      </c>
      <c r="AF1542">
        <v>0</v>
      </c>
      <c r="AG1542">
        <v>0</v>
      </c>
      <c r="AJ1542" s="56"/>
      <c r="AK1542" s="56"/>
      <c r="AL1542" s="56"/>
      <c r="AM1542">
        <v>4</v>
      </c>
      <c r="AP1542" t="s">
        <v>1155</v>
      </c>
      <c r="AS1542" t="s">
        <v>1152</v>
      </c>
      <c r="AT1542">
        <v>1</v>
      </c>
      <c r="AV1542">
        <v>4</v>
      </c>
      <c r="AW1542">
        <v>3</v>
      </c>
      <c r="AX1542">
        <v>1</v>
      </c>
      <c r="AY1542" t="s">
        <v>1148</v>
      </c>
      <c r="AZ1542" t="s">
        <v>1148</v>
      </c>
      <c r="BA1542">
        <v>4</v>
      </c>
      <c r="BD1542">
        <v>1000000000</v>
      </c>
      <c r="BE1542">
        <v>4</v>
      </c>
      <c r="BF1542">
        <v>0</v>
      </c>
      <c r="BG1542">
        <v>0</v>
      </c>
      <c r="BH1542">
        <v>0</v>
      </c>
      <c r="BI1542">
        <v>0</v>
      </c>
      <c r="BJ1542">
        <v>0</v>
      </c>
      <c r="BK1542">
        <v>0</v>
      </c>
      <c r="BL1542">
        <v>0</v>
      </c>
      <c r="BM1542">
        <v>4</v>
      </c>
      <c r="BN1542">
        <v>0</v>
      </c>
      <c r="BO1542">
        <v>0</v>
      </c>
      <c r="BP1542">
        <v>0</v>
      </c>
      <c r="BR1542">
        <v>0</v>
      </c>
      <c r="BS1542">
        <v>1</v>
      </c>
      <c r="BX1542">
        <v>0</v>
      </c>
      <c r="BY1542">
        <v>0</v>
      </c>
      <c r="BZ1542">
        <v>0</v>
      </c>
      <c r="CA1542">
        <v>5.82</v>
      </c>
      <c r="CB1542">
        <v>0</v>
      </c>
      <c r="CC1542">
        <v>1</v>
      </c>
      <c r="CD1542" s="56">
        <v>42095</v>
      </c>
      <c r="CE1542" s="56">
        <v>42342</v>
      </c>
      <c r="CF1542" s="56">
        <v>42342</v>
      </c>
      <c r="CG1542" s="56">
        <v>42419</v>
      </c>
      <c r="CH1542" s="56"/>
      <c r="CI1542" s="56"/>
      <c r="CJ1542">
        <v>0</v>
      </c>
      <c r="CK1542">
        <v>0</v>
      </c>
      <c r="CL1542">
        <v>0</v>
      </c>
      <c r="CM1542">
        <v>0</v>
      </c>
      <c r="CN1542">
        <v>0</v>
      </c>
      <c r="CO1542">
        <v>0.96</v>
      </c>
      <c r="CP1542">
        <v>0</v>
      </c>
      <c r="CQ1542" t="s">
        <v>1154</v>
      </c>
      <c r="CR1542" t="s">
        <v>1153</v>
      </c>
      <c r="CS1542" t="s">
        <v>1748</v>
      </c>
      <c r="CT1542" t="s">
        <v>1397</v>
      </c>
      <c r="CU1542" t="s">
        <v>1396</v>
      </c>
      <c r="CV1542" t="s">
        <v>6033</v>
      </c>
      <c r="CW1542" t="s">
        <v>1390</v>
      </c>
      <c r="CX1542" t="s">
        <v>853</v>
      </c>
      <c r="DC1542" t="s">
        <v>1387</v>
      </c>
      <c r="DE1542" t="s">
        <v>1728</v>
      </c>
    </row>
    <row r="1543" spans="1:109" x14ac:dyDescent="0.25">
      <c r="A1543" t="s">
        <v>1025</v>
      </c>
      <c r="B1543">
        <v>1</v>
      </c>
      <c r="C1543" s="56">
        <v>42419</v>
      </c>
      <c r="D1543" t="s">
        <v>1153</v>
      </c>
      <c r="E1543" t="s">
        <v>6034</v>
      </c>
      <c r="G1543" t="s">
        <v>6035</v>
      </c>
      <c r="H1543" t="s">
        <v>1144</v>
      </c>
      <c r="I1543" t="s">
        <v>1144</v>
      </c>
      <c r="J1543" t="s">
        <v>1144</v>
      </c>
      <c r="K1543" t="s">
        <v>1144</v>
      </c>
      <c r="L1543">
        <v>5.08</v>
      </c>
      <c r="M1543">
        <v>18.16</v>
      </c>
      <c r="N1543">
        <v>0</v>
      </c>
      <c r="O1543" s="56">
        <v>0</v>
      </c>
      <c r="P1543" s="56">
        <v>0</v>
      </c>
      <c r="Q1543">
        <v>1</v>
      </c>
      <c r="R1543">
        <v>1</v>
      </c>
      <c r="S1543">
        <v>11</v>
      </c>
      <c r="T1543">
        <v>8</v>
      </c>
      <c r="U1543">
        <v>3</v>
      </c>
      <c r="V1543">
        <v>1</v>
      </c>
      <c r="X1543" t="s">
        <v>7659</v>
      </c>
      <c r="AA1543">
        <v>0</v>
      </c>
      <c r="AB1543">
        <v>0</v>
      </c>
      <c r="AC1543">
        <v>0</v>
      </c>
      <c r="AD1543">
        <v>0</v>
      </c>
      <c r="AE1543">
        <v>0</v>
      </c>
      <c r="AF1543">
        <v>0</v>
      </c>
      <c r="AG1543">
        <v>0</v>
      </c>
      <c r="AJ1543" s="56"/>
      <c r="AK1543" s="56"/>
      <c r="AL1543" s="56"/>
      <c r="AP1543" t="s">
        <v>1155</v>
      </c>
      <c r="AR1543">
        <v>2</v>
      </c>
      <c r="AS1543" t="s">
        <v>1152</v>
      </c>
      <c r="AT1543">
        <v>1</v>
      </c>
      <c r="AV1543">
        <v>7</v>
      </c>
      <c r="AW1543">
        <v>5</v>
      </c>
      <c r="AX1543">
        <v>2</v>
      </c>
      <c r="AY1543" t="s">
        <v>1147</v>
      </c>
      <c r="AZ1543" t="s">
        <v>1147</v>
      </c>
      <c r="BA1543">
        <v>10</v>
      </c>
      <c r="BD1543">
        <v>1000000000</v>
      </c>
      <c r="BE1543">
        <v>10</v>
      </c>
      <c r="BF1543">
        <v>-0.43</v>
      </c>
      <c r="BG1543">
        <v>0</v>
      </c>
      <c r="BH1543">
        <v>0</v>
      </c>
      <c r="BI1543">
        <v>0</v>
      </c>
      <c r="BJ1543">
        <v>0</v>
      </c>
      <c r="BK1543">
        <v>0</v>
      </c>
      <c r="BL1543">
        <v>0</v>
      </c>
      <c r="BM1543">
        <v>10</v>
      </c>
      <c r="BN1543">
        <v>-0.43</v>
      </c>
      <c r="BO1543">
        <v>0</v>
      </c>
      <c r="BP1543">
        <v>0</v>
      </c>
      <c r="BR1543">
        <v>0</v>
      </c>
      <c r="BS1543">
        <v>2</v>
      </c>
      <c r="BX1543">
        <v>0</v>
      </c>
      <c r="BY1543">
        <v>15.24</v>
      </c>
      <c r="BZ1543">
        <v>0</v>
      </c>
      <c r="CA1543">
        <v>11.24</v>
      </c>
      <c r="CB1543">
        <v>0</v>
      </c>
      <c r="CC1543">
        <v>1</v>
      </c>
      <c r="CD1543" s="56">
        <v>42342</v>
      </c>
      <c r="CE1543" s="56">
        <v>42342</v>
      </c>
      <c r="CF1543" s="56">
        <v>42342</v>
      </c>
      <c r="CG1543" s="56">
        <v>42419</v>
      </c>
      <c r="CH1543" s="56"/>
      <c r="CI1543" s="56"/>
      <c r="CJ1543">
        <v>0</v>
      </c>
      <c r="CK1543">
        <v>0</v>
      </c>
      <c r="CL1543">
        <v>0</v>
      </c>
      <c r="CM1543">
        <v>0</v>
      </c>
      <c r="CN1543">
        <v>0</v>
      </c>
      <c r="CO1543">
        <v>0</v>
      </c>
      <c r="CP1543">
        <v>0.95</v>
      </c>
      <c r="CQ1543" t="s">
        <v>1154</v>
      </c>
      <c r="CR1543" t="s">
        <v>1153</v>
      </c>
      <c r="CS1543" t="s">
        <v>1725</v>
      </c>
      <c r="CT1543" t="s">
        <v>1397</v>
      </c>
      <c r="CU1543" t="s">
        <v>1396</v>
      </c>
      <c r="CV1543" t="s">
        <v>7704</v>
      </c>
      <c r="CW1543" t="s">
        <v>1727</v>
      </c>
      <c r="CX1543" t="s">
        <v>853</v>
      </c>
      <c r="DC1543" t="s">
        <v>1387</v>
      </c>
      <c r="DE1543" t="s">
        <v>1728</v>
      </c>
    </row>
    <row r="1544" spans="1:109" x14ac:dyDescent="0.25">
      <c r="A1544" t="s">
        <v>1025</v>
      </c>
      <c r="B1544">
        <v>2</v>
      </c>
      <c r="C1544" s="56">
        <v>42419</v>
      </c>
      <c r="D1544" t="s">
        <v>1153</v>
      </c>
      <c r="E1544" t="s">
        <v>6036</v>
      </c>
      <c r="G1544" t="s">
        <v>6037</v>
      </c>
      <c r="H1544" t="s">
        <v>1144</v>
      </c>
      <c r="I1544" t="s">
        <v>1144</v>
      </c>
      <c r="J1544" t="s">
        <v>1144</v>
      </c>
      <c r="K1544" t="s">
        <v>1144</v>
      </c>
      <c r="L1544">
        <v>0</v>
      </c>
      <c r="M1544">
        <v>0</v>
      </c>
      <c r="N1544">
        <v>0</v>
      </c>
      <c r="O1544" s="56">
        <v>0</v>
      </c>
      <c r="P1544" s="56">
        <v>0</v>
      </c>
      <c r="Q1544">
        <v>1</v>
      </c>
      <c r="R1544">
        <v>1</v>
      </c>
      <c r="S1544">
        <v>11</v>
      </c>
      <c r="T1544">
        <v>8</v>
      </c>
      <c r="U1544">
        <v>3</v>
      </c>
      <c r="V1544">
        <v>1</v>
      </c>
      <c r="X1544" t="s">
        <v>7755</v>
      </c>
      <c r="AA1544">
        <v>0</v>
      </c>
      <c r="AB1544">
        <v>0</v>
      </c>
      <c r="AC1544">
        <v>0</v>
      </c>
      <c r="AD1544">
        <v>0</v>
      </c>
      <c r="AE1544">
        <v>0</v>
      </c>
      <c r="AF1544">
        <v>0</v>
      </c>
      <c r="AG1544">
        <v>0</v>
      </c>
      <c r="AJ1544" s="56"/>
      <c r="AK1544" s="56"/>
      <c r="AL1544" s="56"/>
      <c r="AP1544" t="s">
        <v>1155</v>
      </c>
      <c r="AS1544" t="s">
        <v>1152</v>
      </c>
      <c r="AT1544">
        <v>1</v>
      </c>
      <c r="AV1544">
        <v>0</v>
      </c>
      <c r="AW1544">
        <v>0</v>
      </c>
      <c r="AX1544">
        <v>0</v>
      </c>
      <c r="AY1544" t="s">
        <v>1388</v>
      </c>
      <c r="AZ1544" t="s">
        <v>1388</v>
      </c>
      <c r="BA1544">
        <v>0</v>
      </c>
      <c r="BD1544">
        <v>1000000000</v>
      </c>
      <c r="BE1544">
        <v>0</v>
      </c>
      <c r="BF1544">
        <v>0</v>
      </c>
      <c r="BG1544">
        <v>0</v>
      </c>
      <c r="BH1544">
        <v>0</v>
      </c>
      <c r="BI1544">
        <v>0</v>
      </c>
      <c r="BJ1544">
        <v>0</v>
      </c>
      <c r="BK1544">
        <v>0</v>
      </c>
      <c r="BL1544">
        <v>0</v>
      </c>
      <c r="BM1544">
        <v>0</v>
      </c>
      <c r="BN1544">
        <v>0</v>
      </c>
      <c r="BO1544">
        <v>0</v>
      </c>
      <c r="BP1544">
        <v>0</v>
      </c>
      <c r="BR1544">
        <v>0</v>
      </c>
      <c r="BS1544">
        <v>0</v>
      </c>
      <c r="BX1544">
        <v>0</v>
      </c>
      <c r="BY1544">
        <v>0</v>
      </c>
      <c r="BZ1544">
        <v>0</v>
      </c>
      <c r="CA1544">
        <v>0</v>
      </c>
      <c r="CB1544">
        <v>0</v>
      </c>
      <c r="CC1544">
        <v>1</v>
      </c>
      <c r="CD1544" s="56">
        <v>42095</v>
      </c>
      <c r="CE1544" s="56">
        <v>42342</v>
      </c>
      <c r="CF1544" s="56">
        <v>42342</v>
      </c>
      <c r="CG1544" s="56">
        <v>42419</v>
      </c>
      <c r="CH1544" s="56"/>
      <c r="CI1544" s="56"/>
      <c r="CJ1544">
        <v>1</v>
      </c>
      <c r="CK1544">
        <v>0</v>
      </c>
      <c r="CL1544">
        <v>0.96</v>
      </c>
      <c r="CM1544">
        <v>0</v>
      </c>
      <c r="CN1544">
        <v>0</v>
      </c>
      <c r="CO1544">
        <v>0</v>
      </c>
      <c r="CP1544">
        <v>0</v>
      </c>
      <c r="CQ1544" t="s">
        <v>1154</v>
      </c>
      <c r="CR1544" t="s">
        <v>1153</v>
      </c>
      <c r="CS1544" t="s">
        <v>1748</v>
      </c>
      <c r="CT1544" t="s">
        <v>1397</v>
      </c>
      <c r="CU1544" t="s">
        <v>1396</v>
      </c>
      <c r="CV1544" t="s">
        <v>6038</v>
      </c>
      <c r="CW1544" t="s">
        <v>3202</v>
      </c>
      <c r="CX1544" t="s">
        <v>853</v>
      </c>
      <c r="DC1544" t="s">
        <v>1158</v>
      </c>
      <c r="DE1544" t="s">
        <v>1392</v>
      </c>
    </row>
    <row r="1545" spans="1:109" x14ac:dyDescent="0.25">
      <c r="A1545" t="s">
        <v>1025</v>
      </c>
      <c r="B1545">
        <v>2</v>
      </c>
      <c r="C1545" s="56">
        <v>42419</v>
      </c>
      <c r="D1545" t="s">
        <v>1153</v>
      </c>
      <c r="E1545" t="s">
        <v>6039</v>
      </c>
      <c r="G1545" t="s">
        <v>6040</v>
      </c>
      <c r="H1545" t="s">
        <v>1144</v>
      </c>
      <c r="I1545" t="s">
        <v>1144</v>
      </c>
      <c r="J1545" t="s">
        <v>1144</v>
      </c>
      <c r="K1545" t="s">
        <v>1144</v>
      </c>
      <c r="L1545">
        <v>2.41</v>
      </c>
      <c r="M1545">
        <v>7.11</v>
      </c>
      <c r="N1545">
        <v>0</v>
      </c>
      <c r="O1545" s="56">
        <v>0</v>
      </c>
      <c r="P1545" s="56">
        <v>0</v>
      </c>
      <c r="Q1545">
        <v>1</v>
      </c>
      <c r="R1545">
        <v>1</v>
      </c>
      <c r="S1545">
        <v>11</v>
      </c>
      <c r="T1545">
        <v>8</v>
      </c>
      <c r="U1545">
        <v>3</v>
      </c>
      <c r="V1545">
        <v>1</v>
      </c>
      <c r="X1545" t="s">
        <v>7757</v>
      </c>
      <c r="AA1545">
        <v>0</v>
      </c>
      <c r="AB1545">
        <v>0</v>
      </c>
      <c r="AC1545">
        <v>0</v>
      </c>
      <c r="AD1545">
        <v>0</v>
      </c>
      <c r="AE1545">
        <v>0</v>
      </c>
      <c r="AF1545">
        <v>0</v>
      </c>
      <c r="AG1545">
        <v>0</v>
      </c>
      <c r="AJ1545" s="56"/>
      <c r="AK1545" s="56"/>
      <c r="AL1545" s="56"/>
      <c r="AP1545" t="s">
        <v>1155</v>
      </c>
      <c r="AR1545">
        <v>2</v>
      </c>
      <c r="AS1545" t="s">
        <v>1152</v>
      </c>
      <c r="AT1545">
        <v>1</v>
      </c>
      <c r="AV1545">
        <v>3</v>
      </c>
      <c r="AW1545">
        <v>2</v>
      </c>
      <c r="AX1545">
        <v>1</v>
      </c>
      <c r="AY1545" t="s">
        <v>1147</v>
      </c>
      <c r="AZ1545" t="s">
        <v>1147</v>
      </c>
      <c r="BA1545">
        <v>5</v>
      </c>
      <c r="BD1545">
        <v>1000000000</v>
      </c>
      <c r="BE1545">
        <v>5</v>
      </c>
      <c r="BF1545">
        <v>-0.67</v>
      </c>
      <c r="BG1545">
        <v>0</v>
      </c>
      <c r="BH1545">
        <v>0</v>
      </c>
      <c r="BI1545">
        <v>0</v>
      </c>
      <c r="BJ1545">
        <v>0</v>
      </c>
      <c r="BK1545">
        <v>0</v>
      </c>
      <c r="BL1545">
        <v>0</v>
      </c>
      <c r="BM1545">
        <v>5</v>
      </c>
      <c r="BN1545">
        <v>-0.67</v>
      </c>
      <c r="BO1545">
        <v>0</v>
      </c>
      <c r="BP1545">
        <v>0</v>
      </c>
      <c r="BR1545">
        <v>0</v>
      </c>
      <c r="BS1545">
        <v>1</v>
      </c>
      <c r="BX1545">
        <v>0</v>
      </c>
      <c r="BY1545">
        <v>4.82</v>
      </c>
      <c r="BZ1545">
        <v>0</v>
      </c>
      <c r="CA1545">
        <v>8.51</v>
      </c>
      <c r="CB1545">
        <v>0</v>
      </c>
      <c r="CC1545">
        <v>1</v>
      </c>
      <c r="CD1545" s="56">
        <v>42341</v>
      </c>
      <c r="CE1545" s="56">
        <v>42342</v>
      </c>
      <c r="CF1545" s="56">
        <v>42342</v>
      </c>
      <c r="CG1545" s="56">
        <v>42419</v>
      </c>
      <c r="CH1545" s="56"/>
      <c r="CI1545" s="56"/>
      <c r="CJ1545">
        <v>0</v>
      </c>
      <c r="CK1545">
        <v>0</v>
      </c>
      <c r="CL1545">
        <v>0</v>
      </c>
      <c r="CM1545">
        <v>0</v>
      </c>
      <c r="CN1545">
        <v>0</v>
      </c>
      <c r="CO1545">
        <v>0</v>
      </c>
      <c r="CP1545">
        <v>0.96</v>
      </c>
      <c r="CQ1545" t="s">
        <v>1154</v>
      </c>
      <c r="CR1545" t="s">
        <v>1153</v>
      </c>
      <c r="CS1545" t="s">
        <v>1748</v>
      </c>
      <c r="CT1545" t="s">
        <v>1397</v>
      </c>
      <c r="CU1545" t="s">
        <v>1396</v>
      </c>
      <c r="CV1545" t="s">
        <v>6041</v>
      </c>
      <c r="CW1545" t="s">
        <v>1390</v>
      </c>
      <c r="CX1545" t="s">
        <v>853</v>
      </c>
      <c r="DC1545" t="s">
        <v>1387</v>
      </c>
      <c r="DE1545" t="s">
        <v>1392</v>
      </c>
    </row>
    <row r="1546" spans="1:109" x14ac:dyDescent="0.25">
      <c r="A1546" t="s">
        <v>1025</v>
      </c>
      <c r="B1546">
        <v>10</v>
      </c>
      <c r="C1546" s="56">
        <v>42419</v>
      </c>
      <c r="D1546" t="s">
        <v>1153</v>
      </c>
      <c r="E1546" t="s">
        <v>6042</v>
      </c>
      <c r="G1546" t="s">
        <v>6043</v>
      </c>
      <c r="H1546" t="s">
        <v>1144</v>
      </c>
      <c r="I1546" t="s">
        <v>1144</v>
      </c>
      <c r="J1546" t="s">
        <v>1144</v>
      </c>
      <c r="K1546" t="s">
        <v>1144</v>
      </c>
      <c r="L1546">
        <v>202.02</v>
      </c>
      <c r="M1546">
        <v>409</v>
      </c>
      <c r="N1546">
        <v>0</v>
      </c>
      <c r="O1546" s="56">
        <v>0</v>
      </c>
      <c r="P1546" s="56">
        <v>0</v>
      </c>
      <c r="Q1546">
        <v>1</v>
      </c>
      <c r="R1546">
        <v>1</v>
      </c>
      <c r="S1546">
        <v>11</v>
      </c>
      <c r="T1546">
        <v>8</v>
      </c>
      <c r="U1546">
        <v>3</v>
      </c>
      <c r="V1546">
        <v>1</v>
      </c>
      <c r="X1546" t="s">
        <v>7764</v>
      </c>
      <c r="AA1546">
        <v>0</v>
      </c>
      <c r="AB1546">
        <v>0</v>
      </c>
      <c r="AC1546">
        <v>0</v>
      </c>
      <c r="AD1546">
        <v>0</v>
      </c>
      <c r="AE1546">
        <v>0</v>
      </c>
      <c r="AF1546">
        <v>0</v>
      </c>
      <c r="AG1546">
        <v>0</v>
      </c>
      <c r="AJ1546" s="56"/>
      <c r="AK1546" s="56"/>
      <c r="AL1546" s="56"/>
      <c r="AP1546" t="s">
        <v>1155</v>
      </c>
      <c r="AS1546" t="s">
        <v>1152</v>
      </c>
      <c r="AT1546">
        <v>1</v>
      </c>
      <c r="AV1546">
        <v>3</v>
      </c>
      <c r="AW1546">
        <v>2</v>
      </c>
      <c r="AX1546">
        <v>1</v>
      </c>
      <c r="AY1546" t="s">
        <v>1147</v>
      </c>
      <c r="AZ1546" t="s">
        <v>1147</v>
      </c>
      <c r="BA1546">
        <v>6</v>
      </c>
      <c r="BD1546">
        <v>1000000000</v>
      </c>
      <c r="BE1546">
        <v>5</v>
      </c>
      <c r="BF1546">
        <v>-0.67</v>
      </c>
      <c r="BG1546">
        <v>0</v>
      </c>
      <c r="BH1546">
        <v>0</v>
      </c>
      <c r="BI1546">
        <v>0</v>
      </c>
      <c r="BJ1546">
        <v>0</v>
      </c>
      <c r="BK1546">
        <v>0</v>
      </c>
      <c r="BL1546">
        <v>0</v>
      </c>
      <c r="BM1546">
        <v>5</v>
      </c>
      <c r="BN1546">
        <v>-0.67</v>
      </c>
      <c r="BO1546">
        <v>0</v>
      </c>
      <c r="BP1546">
        <v>0</v>
      </c>
      <c r="BR1546">
        <v>0</v>
      </c>
      <c r="BS1546">
        <v>1</v>
      </c>
      <c r="BX1546">
        <v>0</v>
      </c>
      <c r="BY1546">
        <v>404.04</v>
      </c>
      <c r="BZ1546">
        <v>0</v>
      </c>
      <c r="CA1546">
        <v>4.47</v>
      </c>
      <c r="CB1546">
        <v>0</v>
      </c>
      <c r="CC1546">
        <v>1</v>
      </c>
      <c r="CD1546" s="56">
        <v>42352</v>
      </c>
      <c r="CE1546" s="56">
        <v>42352</v>
      </c>
      <c r="CF1546" s="56">
        <v>42352</v>
      </c>
      <c r="CG1546" s="56">
        <v>42429</v>
      </c>
      <c r="CH1546" s="56"/>
      <c r="CI1546" s="56"/>
      <c r="CJ1546">
        <v>0.08</v>
      </c>
      <c r="CK1546">
        <v>0</v>
      </c>
      <c r="CL1546">
        <v>0</v>
      </c>
      <c r="CM1546">
        <v>0</v>
      </c>
      <c r="CN1546">
        <v>0</v>
      </c>
      <c r="CO1546">
        <v>0</v>
      </c>
      <c r="CP1546">
        <v>0.89</v>
      </c>
      <c r="CQ1546" t="s">
        <v>1154</v>
      </c>
      <c r="CR1546" t="s">
        <v>1153</v>
      </c>
      <c r="CS1546" t="s">
        <v>3128</v>
      </c>
      <c r="CT1546" t="s">
        <v>1397</v>
      </c>
      <c r="CU1546" t="s">
        <v>1396</v>
      </c>
      <c r="CV1546" t="s">
        <v>6044</v>
      </c>
      <c r="CW1546" t="s">
        <v>3166</v>
      </c>
      <c r="CX1546" t="s">
        <v>853</v>
      </c>
      <c r="DC1546" t="s">
        <v>3167</v>
      </c>
      <c r="DE1546" t="s">
        <v>1392</v>
      </c>
    </row>
    <row r="1547" spans="1:109" x14ac:dyDescent="0.25">
      <c r="A1547" t="s">
        <v>1025</v>
      </c>
      <c r="B1547">
        <v>2</v>
      </c>
      <c r="C1547" s="56">
        <v>42419</v>
      </c>
      <c r="D1547" t="s">
        <v>1153</v>
      </c>
      <c r="E1547" t="s">
        <v>6045</v>
      </c>
      <c r="G1547" t="s">
        <v>6046</v>
      </c>
      <c r="H1547" t="s">
        <v>1144</v>
      </c>
      <c r="I1547" t="s">
        <v>1144</v>
      </c>
      <c r="J1547" t="s">
        <v>1144</v>
      </c>
      <c r="K1547" t="s">
        <v>1144</v>
      </c>
      <c r="L1547">
        <v>12.15</v>
      </c>
      <c r="M1547">
        <v>22.5</v>
      </c>
      <c r="N1547">
        <v>0</v>
      </c>
      <c r="O1547" s="56">
        <v>0</v>
      </c>
      <c r="P1547" s="56">
        <v>0</v>
      </c>
      <c r="Q1547">
        <v>1</v>
      </c>
      <c r="R1547">
        <v>1</v>
      </c>
      <c r="S1547">
        <v>11</v>
      </c>
      <c r="T1547">
        <v>8</v>
      </c>
      <c r="U1547">
        <v>3</v>
      </c>
      <c r="V1547">
        <v>1</v>
      </c>
      <c r="X1547" t="s">
        <v>7755</v>
      </c>
      <c r="AA1547">
        <v>0</v>
      </c>
      <c r="AB1547">
        <v>0</v>
      </c>
      <c r="AC1547">
        <v>0</v>
      </c>
      <c r="AD1547">
        <v>0</v>
      </c>
      <c r="AE1547">
        <v>0</v>
      </c>
      <c r="AF1547">
        <v>0</v>
      </c>
      <c r="AG1547">
        <v>0</v>
      </c>
      <c r="AJ1547" s="56"/>
      <c r="AK1547" s="56"/>
      <c r="AL1547" s="56"/>
      <c r="AP1547" t="s">
        <v>1155</v>
      </c>
      <c r="AR1547">
        <v>5</v>
      </c>
      <c r="AS1547" t="s">
        <v>1152</v>
      </c>
      <c r="AT1547">
        <v>1</v>
      </c>
      <c r="AV1547">
        <v>15</v>
      </c>
      <c r="AW1547">
        <v>10</v>
      </c>
      <c r="AX1547">
        <v>5</v>
      </c>
      <c r="AY1547" t="s">
        <v>1147</v>
      </c>
      <c r="AZ1547" t="s">
        <v>1147</v>
      </c>
      <c r="BA1547">
        <v>15</v>
      </c>
      <c r="BD1547">
        <v>1000000000</v>
      </c>
      <c r="BE1547">
        <v>71</v>
      </c>
      <c r="BF1547">
        <v>-3.73</v>
      </c>
      <c r="BG1547">
        <v>0</v>
      </c>
      <c r="BH1547">
        <v>0</v>
      </c>
      <c r="BI1547">
        <v>0</v>
      </c>
      <c r="BJ1547">
        <v>0</v>
      </c>
      <c r="BK1547">
        <v>0</v>
      </c>
      <c r="BL1547">
        <v>0</v>
      </c>
      <c r="BM1547">
        <v>71</v>
      </c>
      <c r="BN1547">
        <v>-3.73</v>
      </c>
      <c r="BO1547">
        <v>0</v>
      </c>
      <c r="BP1547">
        <v>0</v>
      </c>
      <c r="BR1547">
        <v>0</v>
      </c>
      <c r="BS1547">
        <v>4</v>
      </c>
      <c r="BX1547">
        <v>0</v>
      </c>
      <c r="BY1547">
        <v>680.4</v>
      </c>
      <c r="BZ1547">
        <v>0</v>
      </c>
      <c r="CA1547">
        <v>3.72</v>
      </c>
      <c r="CB1547">
        <v>0</v>
      </c>
      <c r="CC1547">
        <v>1</v>
      </c>
      <c r="CD1547" s="56">
        <v>42095</v>
      </c>
      <c r="CE1547" s="56">
        <v>42342</v>
      </c>
      <c r="CF1547" s="56">
        <v>42342</v>
      </c>
      <c r="CG1547" s="56">
        <v>42419</v>
      </c>
      <c r="CH1547" s="56"/>
      <c r="CI1547" s="56"/>
      <c r="CJ1547">
        <v>0.02</v>
      </c>
      <c r="CK1547">
        <v>0</v>
      </c>
      <c r="CL1547">
        <v>0</v>
      </c>
      <c r="CM1547">
        <v>0</v>
      </c>
      <c r="CN1547">
        <v>0</v>
      </c>
      <c r="CO1547">
        <v>0</v>
      </c>
      <c r="CP1547">
        <v>0.96</v>
      </c>
      <c r="CQ1547" t="s">
        <v>1154</v>
      </c>
      <c r="CR1547" t="s">
        <v>1153</v>
      </c>
      <c r="CS1547" t="s">
        <v>1748</v>
      </c>
      <c r="CT1547" t="s">
        <v>1397</v>
      </c>
      <c r="CU1547" t="s">
        <v>1396</v>
      </c>
      <c r="CV1547" t="s">
        <v>6047</v>
      </c>
      <c r="CW1547" t="s">
        <v>1727</v>
      </c>
      <c r="CX1547" t="s">
        <v>853</v>
      </c>
      <c r="DC1547" t="s">
        <v>1387</v>
      </c>
      <c r="DE1547" t="s">
        <v>1392</v>
      </c>
    </row>
    <row r="1548" spans="1:109" x14ac:dyDescent="0.25">
      <c r="A1548" t="s">
        <v>1025</v>
      </c>
      <c r="B1548">
        <v>6</v>
      </c>
      <c r="C1548" s="56">
        <v>42419</v>
      </c>
      <c r="D1548" t="s">
        <v>1153</v>
      </c>
      <c r="E1548" t="s">
        <v>1676</v>
      </c>
      <c r="G1548" t="s">
        <v>6048</v>
      </c>
      <c r="H1548" t="s">
        <v>1144</v>
      </c>
      <c r="I1548" t="s">
        <v>1144</v>
      </c>
      <c r="J1548" t="s">
        <v>1144</v>
      </c>
      <c r="K1548" t="s">
        <v>1144</v>
      </c>
      <c r="L1548">
        <v>3114.11</v>
      </c>
      <c r="M1548">
        <v>7100</v>
      </c>
      <c r="N1548">
        <v>0</v>
      </c>
      <c r="O1548" s="56">
        <v>0</v>
      </c>
      <c r="P1548" s="56">
        <v>0</v>
      </c>
      <c r="Q1548">
        <v>1</v>
      </c>
      <c r="R1548">
        <v>1</v>
      </c>
      <c r="S1548">
        <v>11</v>
      </c>
      <c r="T1548">
        <v>8</v>
      </c>
      <c r="U1548">
        <v>3</v>
      </c>
      <c r="V1548">
        <v>1</v>
      </c>
      <c r="W1548" t="s">
        <v>1156</v>
      </c>
      <c r="X1548" t="s">
        <v>7762</v>
      </c>
      <c r="Y1548">
        <v>7</v>
      </c>
      <c r="AA1548">
        <v>0</v>
      </c>
      <c r="AB1548">
        <v>0</v>
      </c>
      <c r="AC1548">
        <v>0</v>
      </c>
      <c r="AD1548">
        <v>0</v>
      </c>
      <c r="AE1548">
        <v>0</v>
      </c>
      <c r="AF1548">
        <v>6</v>
      </c>
      <c r="AG1548">
        <v>0</v>
      </c>
      <c r="AJ1548" s="56"/>
      <c r="AK1548" s="56"/>
      <c r="AL1548" s="56"/>
      <c r="AP1548" t="s">
        <v>1155</v>
      </c>
      <c r="AS1548" t="s">
        <v>1152</v>
      </c>
      <c r="AT1548">
        <v>1</v>
      </c>
      <c r="AV1548">
        <v>5</v>
      </c>
      <c r="AW1548">
        <v>3</v>
      </c>
      <c r="AX1548">
        <v>2</v>
      </c>
      <c r="AY1548" t="s">
        <v>1146</v>
      </c>
      <c r="AZ1548" t="s">
        <v>1146</v>
      </c>
      <c r="BA1548">
        <v>4</v>
      </c>
      <c r="BD1548">
        <v>1000000000</v>
      </c>
      <c r="BE1548">
        <v>2</v>
      </c>
      <c r="BF1548">
        <v>0.6</v>
      </c>
      <c r="BG1548">
        <v>0</v>
      </c>
      <c r="BH1548">
        <v>0</v>
      </c>
      <c r="BI1548">
        <v>0</v>
      </c>
      <c r="BJ1548">
        <v>0</v>
      </c>
      <c r="BK1548">
        <v>0</v>
      </c>
      <c r="BL1548">
        <v>0</v>
      </c>
      <c r="BM1548">
        <v>2</v>
      </c>
      <c r="BN1548">
        <v>0.6</v>
      </c>
      <c r="BO1548">
        <v>0</v>
      </c>
      <c r="BP1548">
        <v>0</v>
      </c>
      <c r="BR1548">
        <v>3</v>
      </c>
      <c r="BS1548">
        <v>1</v>
      </c>
      <c r="BX1548">
        <v>0</v>
      </c>
      <c r="BY1548">
        <v>0</v>
      </c>
      <c r="BZ1548">
        <v>0</v>
      </c>
      <c r="CA1548">
        <v>5.59</v>
      </c>
      <c r="CB1548">
        <v>0</v>
      </c>
      <c r="CC1548">
        <v>1</v>
      </c>
      <c r="CD1548" s="56">
        <v>42243</v>
      </c>
      <c r="CE1548" s="56">
        <v>42342</v>
      </c>
      <c r="CF1548" s="56">
        <v>42342</v>
      </c>
      <c r="CG1548" s="56">
        <v>42419</v>
      </c>
      <c r="CH1548" s="56"/>
      <c r="CI1548" s="56"/>
      <c r="CJ1548">
        <v>0.22</v>
      </c>
      <c r="CK1548">
        <v>17</v>
      </c>
      <c r="CL1548">
        <v>0.03</v>
      </c>
      <c r="CM1548">
        <v>0.17</v>
      </c>
      <c r="CN1548">
        <v>0.78</v>
      </c>
      <c r="CO1548">
        <v>0</v>
      </c>
      <c r="CP1548">
        <v>0</v>
      </c>
      <c r="CQ1548" t="s">
        <v>1154</v>
      </c>
      <c r="CR1548" t="s">
        <v>1153</v>
      </c>
      <c r="CS1548" t="s">
        <v>1395</v>
      </c>
      <c r="CT1548" t="s">
        <v>1397</v>
      </c>
      <c r="CU1548" t="s">
        <v>1396</v>
      </c>
      <c r="CV1548" t="s">
        <v>6049</v>
      </c>
      <c r="CW1548" t="s">
        <v>1159</v>
      </c>
      <c r="CX1548" t="s">
        <v>853</v>
      </c>
      <c r="DC1548" t="s">
        <v>1160</v>
      </c>
      <c r="DE1548" t="s">
        <v>1728</v>
      </c>
    </row>
    <row r="1549" spans="1:109" x14ac:dyDescent="0.25">
      <c r="A1549" t="s">
        <v>1025</v>
      </c>
      <c r="B1549">
        <v>2</v>
      </c>
      <c r="C1549" s="56">
        <v>42419</v>
      </c>
      <c r="D1549" t="s">
        <v>1153</v>
      </c>
      <c r="E1549" t="s">
        <v>6050</v>
      </c>
      <c r="G1549" t="s">
        <v>6051</v>
      </c>
      <c r="H1549" t="s">
        <v>1144</v>
      </c>
      <c r="I1549" t="s">
        <v>1144</v>
      </c>
      <c r="J1549" t="s">
        <v>1144</v>
      </c>
      <c r="K1549" t="s">
        <v>1144</v>
      </c>
      <c r="L1549">
        <v>2.62</v>
      </c>
      <c r="M1549">
        <v>7.73</v>
      </c>
      <c r="N1549">
        <v>0</v>
      </c>
      <c r="O1549" s="56">
        <v>0</v>
      </c>
      <c r="P1549" s="56">
        <v>0</v>
      </c>
      <c r="Q1549">
        <v>1</v>
      </c>
      <c r="R1549">
        <v>1</v>
      </c>
      <c r="S1549">
        <v>11</v>
      </c>
      <c r="T1549">
        <v>8</v>
      </c>
      <c r="U1549">
        <v>3</v>
      </c>
      <c r="V1549">
        <v>1</v>
      </c>
      <c r="X1549" t="s">
        <v>7755</v>
      </c>
      <c r="AA1549">
        <v>0</v>
      </c>
      <c r="AB1549">
        <v>0</v>
      </c>
      <c r="AC1549">
        <v>0</v>
      </c>
      <c r="AD1549">
        <v>0</v>
      </c>
      <c r="AE1549">
        <v>0</v>
      </c>
      <c r="AF1549">
        <v>0</v>
      </c>
      <c r="AG1549">
        <v>0</v>
      </c>
      <c r="AJ1549" s="56"/>
      <c r="AK1549" s="56"/>
      <c r="AL1549" s="56"/>
      <c r="AP1549" t="s">
        <v>1155</v>
      </c>
      <c r="AR1549">
        <v>5</v>
      </c>
      <c r="AS1549" t="s">
        <v>1152</v>
      </c>
      <c r="AT1549">
        <v>1</v>
      </c>
      <c r="AV1549">
        <v>18</v>
      </c>
      <c r="AW1549">
        <v>12</v>
      </c>
      <c r="AX1549">
        <v>6</v>
      </c>
      <c r="AY1549" t="s">
        <v>1147</v>
      </c>
      <c r="AZ1549" t="s">
        <v>1147</v>
      </c>
      <c r="BA1549">
        <v>18</v>
      </c>
      <c r="BD1549">
        <v>1000000000</v>
      </c>
      <c r="BE1549">
        <v>26</v>
      </c>
      <c r="BF1549">
        <v>-0.44</v>
      </c>
      <c r="BG1549">
        <v>0</v>
      </c>
      <c r="BH1549">
        <v>0</v>
      </c>
      <c r="BI1549">
        <v>0</v>
      </c>
      <c r="BJ1549">
        <v>0</v>
      </c>
      <c r="BK1549">
        <v>0</v>
      </c>
      <c r="BL1549">
        <v>0</v>
      </c>
      <c r="BM1549">
        <v>26</v>
      </c>
      <c r="BN1549">
        <v>-0.44</v>
      </c>
      <c r="BO1549">
        <v>0</v>
      </c>
      <c r="BP1549">
        <v>0</v>
      </c>
      <c r="BR1549">
        <v>0</v>
      </c>
      <c r="BS1549">
        <v>5</v>
      </c>
      <c r="BX1549">
        <v>0</v>
      </c>
      <c r="BY1549">
        <v>20.96</v>
      </c>
      <c r="BZ1549">
        <v>0</v>
      </c>
      <c r="CA1549">
        <v>8.51</v>
      </c>
      <c r="CB1549">
        <v>0</v>
      </c>
      <c r="CC1549">
        <v>1</v>
      </c>
      <c r="CD1549" s="56">
        <v>42095</v>
      </c>
      <c r="CE1549" s="56">
        <v>42342</v>
      </c>
      <c r="CF1549" s="56">
        <v>42342</v>
      </c>
      <c r="CG1549" s="56">
        <v>42419</v>
      </c>
      <c r="CH1549" s="56"/>
      <c r="CI1549" s="56"/>
      <c r="CJ1549">
        <v>0</v>
      </c>
      <c r="CK1549">
        <v>0</v>
      </c>
      <c r="CL1549">
        <v>0</v>
      </c>
      <c r="CM1549">
        <v>0</v>
      </c>
      <c r="CN1549">
        <v>0</v>
      </c>
      <c r="CO1549">
        <v>0</v>
      </c>
      <c r="CP1549">
        <v>0.96</v>
      </c>
      <c r="CQ1549" t="s">
        <v>1154</v>
      </c>
      <c r="CR1549" t="s">
        <v>1153</v>
      </c>
      <c r="CS1549" t="s">
        <v>1748</v>
      </c>
      <c r="CT1549" t="s">
        <v>1397</v>
      </c>
      <c r="CU1549" t="s">
        <v>1396</v>
      </c>
      <c r="CV1549" t="s">
        <v>6052</v>
      </c>
      <c r="CW1549" t="s">
        <v>1738</v>
      </c>
      <c r="CX1549" t="s">
        <v>853</v>
      </c>
      <c r="DC1549" t="s">
        <v>1387</v>
      </c>
      <c r="DE1549" t="s">
        <v>1392</v>
      </c>
    </row>
    <row r="1550" spans="1:109" x14ac:dyDescent="0.25">
      <c r="A1550" t="s">
        <v>1025</v>
      </c>
      <c r="B1550">
        <v>1</v>
      </c>
      <c r="C1550" s="56">
        <v>42419</v>
      </c>
      <c r="D1550" t="s">
        <v>1153</v>
      </c>
      <c r="E1550" t="s">
        <v>6053</v>
      </c>
      <c r="G1550" t="s">
        <v>6054</v>
      </c>
      <c r="H1550" t="s">
        <v>1144</v>
      </c>
      <c r="I1550" t="s">
        <v>1144</v>
      </c>
      <c r="J1550" t="s">
        <v>1144</v>
      </c>
      <c r="K1550" t="s">
        <v>1144</v>
      </c>
      <c r="L1550">
        <v>6.37</v>
      </c>
      <c r="M1550">
        <v>15.93</v>
      </c>
      <c r="N1550">
        <v>0</v>
      </c>
      <c r="O1550" s="56">
        <v>0</v>
      </c>
      <c r="P1550" s="56">
        <v>0</v>
      </c>
      <c r="Q1550">
        <v>1</v>
      </c>
      <c r="R1550">
        <v>1</v>
      </c>
      <c r="S1550">
        <v>11</v>
      </c>
      <c r="T1550">
        <v>8</v>
      </c>
      <c r="U1550">
        <v>3</v>
      </c>
      <c r="V1550">
        <v>1</v>
      </c>
      <c r="X1550" t="s">
        <v>7756</v>
      </c>
      <c r="AA1550">
        <v>0</v>
      </c>
      <c r="AB1550">
        <v>0</v>
      </c>
      <c r="AC1550">
        <v>0</v>
      </c>
      <c r="AD1550">
        <v>0</v>
      </c>
      <c r="AE1550">
        <v>0</v>
      </c>
      <c r="AF1550">
        <v>0</v>
      </c>
      <c r="AG1550">
        <v>0</v>
      </c>
      <c r="AJ1550" s="56"/>
      <c r="AK1550" s="56"/>
      <c r="AL1550" s="56"/>
      <c r="AP1550" t="s">
        <v>1155</v>
      </c>
      <c r="AR1550">
        <v>2</v>
      </c>
      <c r="AS1550" t="s">
        <v>1152</v>
      </c>
      <c r="AT1550">
        <v>1</v>
      </c>
      <c r="AV1550">
        <v>9</v>
      </c>
      <c r="AW1550">
        <v>6</v>
      </c>
      <c r="AX1550">
        <v>3</v>
      </c>
      <c r="AY1550" t="s">
        <v>1147</v>
      </c>
      <c r="AZ1550" t="s">
        <v>1147</v>
      </c>
      <c r="BA1550">
        <v>14</v>
      </c>
      <c r="BD1550">
        <v>1000000000</v>
      </c>
      <c r="BE1550">
        <v>13</v>
      </c>
      <c r="BF1550">
        <v>-0.44</v>
      </c>
      <c r="BG1550">
        <v>0</v>
      </c>
      <c r="BH1550">
        <v>0</v>
      </c>
      <c r="BI1550">
        <v>0</v>
      </c>
      <c r="BJ1550">
        <v>0</v>
      </c>
      <c r="BK1550">
        <v>0</v>
      </c>
      <c r="BL1550">
        <v>0</v>
      </c>
      <c r="BM1550">
        <v>13</v>
      </c>
      <c r="BN1550">
        <v>-0.44</v>
      </c>
      <c r="BO1550">
        <v>0</v>
      </c>
      <c r="BP1550">
        <v>0</v>
      </c>
      <c r="BR1550">
        <v>0</v>
      </c>
      <c r="BS1550">
        <v>2</v>
      </c>
      <c r="BX1550">
        <v>0</v>
      </c>
      <c r="BY1550">
        <v>25.48</v>
      </c>
      <c r="BZ1550">
        <v>0</v>
      </c>
      <c r="CA1550">
        <v>6.55</v>
      </c>
      <c r="CB1550">
        <v>0</v>
      </c>
      <c r="CC1550">
        <v>1</v>
      </c>
      <c r="CD1550" s="56">
        <v>42318</v>
      </c>
      <c r="CE1550" s="56">
        <v>42342</v>
      </c>
      <c r="CF1550" s="56">
        <v>42342</v>
      </c>
      <c r="CG1550" s="56">
        <v>42419</v>
      </c>
      <c r="CH1550" s="56"/>
      <c r="CI1550" s="56"/>
      <c r="CJ1550">
        <v>0</v>
      </c>
      <c r="CK1550">
        <v>0</v>
      </c>
      <c r="CL1550">
        <v>0</v>
      </c>
      <c r="CM1550">
        <v>0</v>
      </c>
      <c r="CN1550">
        <v>0</v>
      </c>
      <c r="CO1550">
        <v>0</v>
      </c>
      <c r="CP1550">
        <v>0.95</v>
      </c>
      <c r="CQ1550" t="s">
        <v>1154</v>
      </c>
      <c r="CR1550" t="s">
        <v>1153</v>
      </c>
      <c r="CS1550" t="s">
        <v>1725</v>
      </c>
      <c r="CT1550" t="s">
        <v>1397</v>
      </c>
      <c r="CU1550" t="s">
        <v>1396</v>
      </c>
      <c r="CV1550" t="s">
        <v>6055</v>
      </c>
      <c r="CW1550" t="s">
        <v>1738</v>
      </c>
      <c r="CX1550" t="s">
        <v>853</v>
      </c>
      <c r="DC1550" t="s">
        <v>1387</v>
      </c>
      <c r="DE1550" t="s">
        <v>1392</v>
      </c>
    </row>
    <row r="1551" spans="1:109" x14ac:dyDescent="0.25">
      <c r="A1551" t="s">
        <v>1025</v>
      </c>
      <c r="B1551">
        <v>1</v>
      </c>
      <c r="C1551" s="56">
        <v>42419</v>
      </c>
      <c r="D1551" t="s">
        <v>1153</v>
      </c>
      <c r="E1551" t="s">
        <v>6056</v>
      </c>
      <c r="G1551" t="s">
        <v>6057</v>
      </c>
      <c r="H1551" t="s">
        <v>1144</v>
      </c>
      <c r="I1551" t="s">
        <v>1144</v>
      </c>
      <c r="J1551" t="s">
        <v>1144</v>
      </c>
      <c r="K1551" t="s">
        <v>1144</v>
      </c>
      <c r="L1551">
        <v>3.61</v>
      </c>
      <c r="M1551">
        <v>8.6199999999999992</v>
      </c>
      <c r="N1551">
        <v>0</v>
      </c>
      <c r="O1551" s="56">
        <v>0</v>
      </c>
      <c r="P1551" s="56">
        <v>0</v>
      </c>
      <c r="Q1551">
        <v>1</v>
      </c>
      <c r="R1551">
        <v>1</v>
      </c>
      <c r="S1551">
        <v>11</v>
      </c>
      <c r="T1551">
        <v>8</v>
      </c>
      <c r="U1551">
        <v>3</v>
      </c>
      <c r="V1551">
        <v>1</v>
      </c>
      <c r="W1551" t="s">
        <v>1156</v>
      </c>
      <c r="X1551" t="s">
        <v>7756</v>
      </c>
      <c r="Y1551">
        <v>2</v>
      </c>
      <c r="AA1551">
        <v>0</v>
      </c>
      <c r="AB1551">
        <v>0</v>
      </c>
      <c r="AC1551">
        <v>0</v>
      </c>
      <c r="AD1551">
        <v>0</v>
      </c>
      <c r="AE1551">
        <v>0</v>
      </c>
      <c r="AF1551">
        <v>0</v>
      </c>
      <c r="AG1551">
        <v>0</v>
      </c>
      <c r="AJ1551" s="56"/>
      <c r="AK1551" s="56"/>
      <c r="AL1551" s="56"/>
      <c r="AP1551" t="s">
        <v>1155</v>
      </c>
      <c r="AS1551" t="s">
        <v>1152</v>
      </c>
      <c r="AT1551">
        <v>1</v>
      </c>
      <c r="AV1551">
        <v>4</v>
      </c>
      <c r="AW1551">
        <v>3</v>
      </c>
      <c r="AX1551">
        <v>1</v>
      </c>
      <c r="AY1551" t="s">
        <v>1148</v>
      </c>
      <c r="AZ1551" t="s">
        <v>1148</v>
      </c>
      <c r="BA1551">
        <v>5</v>
      </c>
      <c r="BD1551">
        <v>1000000000</v>
      </c>
      <c r="BE1551">
        <v>4</v>
      </c>
      <c r="BF1551">
        <v>0</v>
      </c>
      <c r="BG1551">
        <v>0</v>
      </c>
      <c r="BH1551">
        <v>0</v>
      </c>
      <c r="BI1551">
        <v>0</v>
      </c>
      <c r="BJ1551">
        <v>0</v>
      </c>
      <c r="BK1551">
        <v>0</v>
      </c>
      <c r="BL1551">
        <v>0</v>
      </c>
      <c r="BM1551">
        <v>4</v>
      </c>
      <c r="BN1551">
        <v>0</v>
      </c>
      <c r="BO1551">
        <v>0</v>
      </c>
      <c r="BP1551">
        <v>0</v>
      </c>
      <c r="BR1551">
        <v>0</v>
      </c>
      <c r="BS1551">
        <v>1</v>
      </c>
      <c r="BX1551">
        <v>0</v>
      </c>
      <c r="BY1551">
        <v>0</v>
      </c>
      <c r="BZ1551">
        <v>0</v>
      </c>
      <c r="CA1551">
        <v>6.06</v>
      </c>
      <c r="CB1551">
        <v>0</v>
      </c>
      <c r="CC1551">
        <v>1</v>
      </c>
      <c r="CD1551" s="56">
        <v>42318</v>
      </c>
      <c r="CE1551" s="56">
        <v>42342</v>
      </c>
      <c r="CF1551" s="56">
        <v>42342</v>
      </c>
      <c r="CG1551" s="56">
        <v>42419</v>
      </c>
      <c r="CH1551" s="56"/>
      <c r="CI1551" s="56"/>
      <c r="CJ1551">
        <v>0</v>
      </c>
      <c r="CK1551">
        <v>0</v>
      </c>
      <c r="CL1551">
        <v>0</v>
      </c>
      <c r="CM1551">
        <v>0</v>
      </c>
      <c r="CN1551">
        <v>0</v>
      </c>
      <c r="CO1551">
        <v>0.95</v>
      </c>
      <c r="CP1551">
        <v>0</v>
      </c>
      <c r="CQ1551" t="s">
        <v>1154</v>
      </c>
      <c r="CR1551" t="s">
        <v>1153</v>
      </c>
      <c r="CS1551" t="s">
        <v>1725</v>
      </c>
      <c r="CT1551" t="s">
        <v>1397</v>
      </c>
      <c r="CU1551" t="s">
        <v>1396</v>
      </c>
      <c r="CV1551" t="s">
        <v>6058</v>
      </c>
      <c r="CW1551" t="s">
        <v>2121</v>
      </c>
      <c r="CX1551" t="s">
        <v>853</v>
      </c>
      <c r="DC1551" t="s">
        <v>1387</v>
      </c>
      <c r="DE1551" t="s">
        <v>1392</v>
      </c>
    </row>
    <row r="1552" spans="1:109" x14ac:dyDescent="0.25">
      <c r="A1552" t="s">
        <v>1025</v>
      </c>
      <c r="B1552">
        <v>2</v>
      </c>
      <c r="C1552" s="56">
        <v>42419</v>
      </c>
      <c r="D1552" t="s">
        <v>1153</v>
      </c>
      <c r="E1552" t="s">
        <v>6059</v>
      </c>
      <c r="G1552" t="s">
        <v>6060</v>
      </c>
      <c r="H1552" t="s">
        <v>1144</v>
      </c>
      <c r="I1552" t="s">
        <v>1144</v>
      </c>
      <c r="J1552" t="s">
        <v>1144</v>
      </c>
      <c r="K1552" t="s">
        <v>1144</v>
      </c>
      <c r="L1552">
        <v>2.3199999999999998</v>
      </c>
      <c r="M1552">
        <v>6.01</v>
      </c>
      <c r="N1552">
        <v>0</v>
      </c>
      <c r="O1552" s="56">
        <v>0</v>
      </c>
      <c r="P1552" s="56">
        <v>0</v>
      </c>
      <c r="Q1552">
        <v>1</v>
      </c>
      <c r="R1552">
        <v>1</v>
      </c>
      <c r="S1552">
        <v>11</v>
      </c>
      <c r="T1552">
        <v>8</v>
      </c>
      <c r="U1552">
        <v>3</v>
      </c>
      <c r="V1552">
        <v>1</v>
      </c>
      <c r="X1552" t="s">
        <v>7757</v>
      </c>
      <c r="AA1552">
        <v>0</v>
      </c>
      <c r="AB1552">
        <v>0</v>
      </c>
      <c r="AC1552">
        <v>0</v>
      </c>
      <c r="AD1552">
        <v>0</v>
      </c>
      <c r="AE1552">
        <v>0</v>
      </c>
      <c r="AF1552">
        <v>0</v>
      </c>
      <c r="AG1552">
        <v>0</v>
      </c>
      <c r="AJ1552" s="56"/>
      <c r="AK1552" s="56"/>
      <c r="AL1552" s="56"/>
      <c r="AP1552" t="s">
        <v>1155</v>
      </c>
      <c r="AR1552">
        <v>2</v>
      </c>
      <c r="AS1552" t="s">
        <v>1152</v>
      </c>
      <c r="AT1552">
        <v>1</v>
      </c>
      <c r="AV1552">
        <v>7</v>
      </c>
      <c r="AW1552">
        <v>5</v>
      </c>
      <c r="AX1552">
        <v>2</v>
      </c>
      <c r="AY1552" t="s">
        <v>1147</v>
      </c>
      <c r="AZ1552" t="s">
        <v>1147</v>
      </c>
      <c r="BA1552">
        <v>9</v>
      </c>
      <c r="BD1552">
        <v>1000000000</v>
      </c>
      <c r="BE1552">
        <v>8</v>
      </c>
      <c r="BF1552">
        <v>-0.14000000000000001</v>
      </c>
      <c r="BG1552">
        <v>0</v>
      </c>
      <c r="BH1552">
        <v>0</v>
      </c>
      <c r="BI1552">
        <v>0</v>
      </c>
      <c r="BJ1552">
        <v>0</v>
      </c>
      <c r="BK1552">
        <v>0</v>
      </c>
      <c r="BL1552">
        <v>0</v>
      </c>
      <c r="BM1552">
        <v>8</v>
      </c>
      <c r="BN1552">
        <v>-0.14000000000000001</v>
      </c>
      <c r="BO1552">
        <v>0</v>
      </c>
      <c r="BP1552">
        <v>0</v>
      </c>
      <c r="BR1552">
        <v>0</v>
      </c>
      <c r="BS1552">
        <v>2</v>
      </c>
      <c r="BX1552">
        <v>0</v>
      </c>
      <c r="BY1552">
        <v>2.3199999999999998</v>
      </c>
      <c r="BZ1552">
        <v>0</v>
      </c>
      <c r="CA1552">
        <v>6.94</v>
      </c>
      <c r="CB1552">
        <v>0</v>
      </c>
      <c r="CC1552">
        <v>1</v>
      </c>
      <c r="CD1552" s="56">
        <v>42341</v>
      </c>
      <c r="CE1552" s="56">
        <v>42342</v>
      </c>
      <c r="CF1552" s="56">
        <v>42342</v>
      </c>
      <c r="CG1552" s="56">
        <v>42419</v>
      </c>
      <c r="CH1552" s="56"/>
      <c r="CI1552" s="56"/>
      <c r="CJ1552">
        <v>0.18</v>
      </c>
      <c r="CK1552">
        <v>0</v>
      </c>
      <c r="CL1552">
        <v>0</v>
      </c>
      <c r="CM1552">
        <v>0</v>
      </c>
      <c r="CN1552">
        <v>0.19</v>
      </c>
      <c r="CO1552">
        <v>0.35</v>
      </c>
      <c r="CP1552">
        <v>0.42</v>
      </c>
      <c r="CQ1552" t="s">
        <v>1154</v>
      </c>
      <c r="CR1552" t="s">
        <v>1153</v>
      </c>
      <c r="CS1552" t="s">
        <v>1748</v>
      </c>
      <c r="CT1552" t="s">
        <v>1397</v>
      </c>
      <c r="CU1552" t="s">
        <v>1396</v>
      </c>
      <c r="CV1552" t="s">
        <v>6061</v>
      </c>
      <c r="CW1552" t="s">
        <v>1390</v>
      </c>
      <c r="CX1552" t="s">
        <v>853</v>
      </c>
      <c r="DC1552" t="s">
        <v>1387</v>
      </c>
      <c r="DE1552" t="s">
        <v>1392</v>
      </c>
    </row>
    <row r="1553" spans="1:109" x14ac:dyDescent="0.25">
      <c r="A1553" t="s">
        <v>1025</v>
      </c>
      <c r="B1553">
        <v>2</v>
      </c>
      <c r="C1553" s="56">
        <v>42419</v>
      </c>
      <c r="D1553" t="s">
        <v>1153</v>
      </c>
      <c r="E1553" t="s">
        <v>6062</v>
      </c>
      <c r="G1553" t="s">
        <v>6063</v>
      </c>
      <c r="H1553" t="s">
        <v>1144</v>
      </c>
      <c r="I1553" t="s">
        <v>1144</v>
      </c>
      <c r="J1553" t="s">
        <v>1144</v>
      </c>
      <c r="K1553" t="s">
        <v>1144</v>
      </c>
      <c r="L1553">
        <v>1.57</v>
      </c>
      <c r="M1553">
        <v>3</v>
      </c>
      <c r="N1553">
        <v>0</v>
      </c>
      <c r="O1553" s="56">
        <v>0</v>
      </c>
      <c r="P1553" s="56">
        <v>0</v>
      </c>
      <c r="Q1553">
        <v>1</v>
      </c>
      <c r="R1553">
        <v>1</v>
      </c>
      <c r="S1553">
        <v>11</v>
      </c>
      <c r="T1553">
        <v>8</v>
      </c>
      <c r="U1553">
        <v>3</v>
      </c>
      <c r="V1553">
        <v>1</v>
      </c>
      <c r="X1553" t="s">
        <v>7755</v>
      </c>
      <c r="AA1553">
        <v>0</v>
      </c>
      <c r="AB1553">
        <v>0</v>
      </c>
      <c r="AC1553">
        <v>0</v>
      </c>
      <c r="AD1553">
        <v>0</v>
      </c>
      <c r="AE1553">
        <v>0</v>
      </c>
      <c r="AF1553">
        <v>0</v>
      </c>
      <c r="AG1553">
        <v>0</v>
      </c>
      <c r="AJ1553" s="56"/>
      <c r="AK1553" s="56"/>
      <c r="AL1553" s="56"/>
      <c r="AP1553" t="s">
        <v>1155</v>
      </c>
      <c r="AS1553" t="s">
        <v>1152</v>
      </c>
      <c r="AT1553">
        <v>1</v>
      </c>
      <c r="AV1553">
        <v>0</v>
      </c>
      <c r="AW1553">
        <v>0</v>
      </c>
      <c r="AX1553">
        <v>0</v>
      </c>
      <c r="AY1553" t="s">
        <v>1388</v>
      </c>
      <c r="AZ1553" t="s">
        <v>1388</v>
      </c>
      <c r="BA1553">
        <v>0</v>
      </c>
      <c r="BD1553">
        <v>1000000000</v>
      </c>
      <c r="BE1553">
        <v>0</v>
      </c>
      <c r="BF1553">
        <v>0</v>
      </c>
      <c r="BG1553">
        <v>0</v>
      </c>
      <c r="BH1553">
        <v>0</v>
      </c>
      <c r="BI1553">
        <v>0</v>
      </c>
      <c r="BJ1553">
        <v>0</v>
      </c>
      <c r="BK1553">
        <v>0</v>
      </c>
      <c r="BL1553">
        <v>0</v>
      </c>
      <c r="BM1553">
        <v>0</v>
      </c>
      <c r="BN1553">
        <v>0</v>
      </c>
      <c r="BO1553">
        <v>0</v>
      </c>
      <c r="BP1553">
        <v>0</v>
      </c>
      <c r="BR1553">
        <v>0</v>
      </c>
      <c r="BS1553">
        <v>0</v>
      </c>
      <c r="BX1553">
        <v>0</v>
      </c>
      <c r="BY1553">
        <v>0</v>
      </c>
      <c r="BZ1553">
        <v>0</v>
      </c>
      <c r="CA1553">
        <v>0</v>
      </c>
      <c r="CB1553">
        <v>0</v>
      </c>
      <c r="CC1553">
        <v>1</v>
      </c>
      <c r="CD1553" s="56">
        <v>42095</v>
      </c>
      <c r="CE1553" s="56">
        <v>42342</v>
      </c>
      <c r="CF1553" s="56">
        <v>42342</v>
      </c>
      <c r="CG1553" s="56">
        <v>42419</v>
      </c>
      <c r="CH1553" s="56"/>
      <c r="CI1553" s="56"/>
      <c r="CJ1553">
        <v>1</v>
      </c>
      <c r="CK1553">
        <v>0</v>
      </c>
      <c r="CL1553">
        <v>0.96</v>
      </c>
      <c r="CM1553">
        <v>0</v>
      </c>
      <c r="CN1553">
        <v>0</v>
      </c>
      <c r="CO1553">
        <v>0</v>
      </c>
      <c r="CP1553">
        <v>0</v>
      </c>
      <c r="CQ1553" t="s">
        <v>1154</v>
      </c>
      <c r="CR1553" t="s">
        <v>1153</v>
      </c>
      <c r="CS1553" t="s">
        <v>1748</v>
      </c>
      <c r="CT1553" t="s">
        <v>1397</v>
      </c>
      <c r="CU1553" t="s">
        <v>1396</v>
      </c>
      <c r="CV1553" t="s">
        <v>6064</v>
      </c>
      <c r="CW1553" t="s">
        <v>1738</v>
      </c>
      <c r="CX1553" t="s">
        <v>853</v>
      </c>
      <c r="DC1553" t="s">
        <v>1387</v>
      </c>
      <c r="DE1553" t="s">
        <v>1728</v>
      </c>
    </row>
    <row r="1554" spans="1:109" x14ac:dyDescent="0.25">
      <c r="A1554" t="s">
        <v>1025</v>
      </c>
      <c r="B1554">
        <v>6</v>
      </c>
      <c r="C1554" s="56">
        <v>42419</v>
      </c>
      <c r="D1554" t="s">
        <v>1153</v>
      </c>
      <c r="E1554" t="s">
        <v>6065</v>
      </c>
      <c r="G1554" t="s">
        <v>6066</v>
      </c>
      <c r="H1554" t="s">
        <v>1144</v>
      </c>
      <c r="I1554" t="s">
        <v>1144</v>
      </c>
      <c r="J1554" t="s">
        <v>1144</v>
      </c>
      <c r="K1554" t="s">
        <v>1144</v>
      </c>
      <c r="L1554">
        <v>3.02</v>
      </c>
      <c r="M1554">
        <v>24</v>
      </c>
      <c r="N1554">
        <v>0</v>
      </c>
      <c r="O1554" s="56">
        <v>0</v>
      </c>
      <c r="P1554" s="56">
        <v>0</v>
      </c>
      <c r="Q1554">
        <v>1</v>
      </c>
      <c r="R1554">
        <v>1</v>
      </c>
      <c r="S1554">
        <v>11</v>
      </c>
      <c r="T1554">
        <v>8</v>
      </c>
      <c r="U1554">
        <v>3</v>
      </c>
      <c r="V1554">
        <v>1</v>
      </c>
      <c r="X1554" t="s">
        <v>7755</v>
      </c>
      <c r="AA1554">
        <v>0</v>
      </c>
      <c r="AB1554">
        <v>0</v>
      </c>
      <c r="AC1554">
        <v>0</v>
      </c>
      <c r="AD1554">
        <v>0</v>
      </c>
      <c r="AE1554">
        <v>0</v>
      </c>
      <c r="AF1554">
        <v>0</v>
      </c>
      <c r="AG1554">
        <v>0</v>
      </c>
      <c r="AJ1554" s="56"/>
      <c r="AK1554" s="56"/>
      <c r="AL1554" s="56"/>
      <c r="AP1554" t="s">
        <v>1155</v>
      </c>
      <c r="AS1554" t="s">
        <v>1152</v>
      </c>
      <c r="AT1554">
        <v>1</v>
      </c>
      <c r="AV1554">
        <v>0</v>
      </c>
      <c r="AW1554">
        <v>0</v>
      </c>
      <c r="AX1554">
        <v>0</v>
      </c>
      <c r="AY1554" t="s">
        <v>1388</v>
      </c>
      <c r="AZ1554" t="s">
        <v>1388</v>
      </c>
      <c r="BA1554">
        <v>0</v>
      </c>
      <c r="BD1554">
        <v>1000000000</v>
      </c>
      <c r="BE1554">
        <v>0</v>
      </c>
      <c r="BF1554">
        <v>0</v>
      </c>
      <c r="BG1554">
        <v>0</v>
      </c>
      <c r="BH1554">
        <v>0</v>
      </c>
      <c r="BI1554">
        <v>0</v>
      </c>
      <c r="BJ1554">
        <v>0</v>
      </c>
      <c r="BK1554">
        <v>0</v>
      </c>
      <c r="BL1554">
        <v>0</v>
      </c>
      <c r="BM1554">
        <v>0</v>
      </c>
      <c r="BN1554">
        <v>0</v>
      </c>
      <c r="BO1554">
        <v>0</v>
      </c>
      <c r="BP1554">
        <v>0</v>
      </c>
      <c r="BR1554">
        <v>0</v>
      </c>
      <c r="BS1554">
        <v>0</v>
      </c>
      <c r="BX1554">
        <v>0</v>
      </c>
      <c r="BY1554">
        <v>0</v>
      </c>
      <c r="BZ1554">
        <v>0</v>
      </c>
      <c r="CA1554">
        <v>0</v>
      </c>
      <c r="CB1554">
        <v>0</v>
      </c>
      <c r="CC1554">
        <v>1</v>
      </c>
      <c r="CD1554" s="56">
        <v>42095</v>
      </c>
      <c r="CE1554" s="56">
        <v>42342</v>
      </c>
      <c r="CF1554" s="56">
        <v>42342</v>
      </c>
      <c r="CG1554" s="56">
        <v>42419</v>
      </c>
      <c r="CH1554" s="56"/>
      <c r="CI1554" s="56"/>
      <c r="CJ1554">
        <v>1</v>
      </c>
      <c r="CK1554">
        <v>0</v>
      </c>
      <c r="CL1554">
        <v>0.97</v>
      </c>
      <c r="CM1554">
        <v>0</v>
      </c>
      <c r="CN1554">
        <v>0</v>
      </c>
      <c r="CO1554">
        <v>0</v>
      </c>
      <c r="CP1554">
        <v>0</v>
      </c>
      <c r="CQ1554" t="s">
        <v>1154</v>
      </c>
      <c r="CR1554" t="s">
        <v>1153</v>
      </c>
      <c r="CS1554" t="s">
        <v>1395</v>
      </c>
      <c r="CT1554" t="s">
        <v>1397</v>
      </c>
      <c r="CU1554" t="s">
        <v>1396</v>
      </c>
      <c r="CV1554" t="s">
        <v>6067</v>
      </c>
      <c r="CW1554" t="s">
        <v>1391</v>
      </c>
      <c r="CX1554" t="s">
        <v>853</v>
      </c>
      <c r="DC1554" t="s">
        <v>1389</v>
      </c>
      <c r="DE1554" t="s">
        <v>1728</v>
      </c>
    </row>
    <row r="1555" spans="1:109" x14ac:dyDescent="0.25">
      <c r="A1555" t="s">
        <v>1025</v>
      </c>
      <c r="B1555">
        <v>2</v>
      </c>
      <c r="C1555" s="56">
        <v>42419</v>
      </c>
      <c r="D1555" t="s">
        <v>1153</v>
      </c>
      <c r="E1555" t="s">
        <v>6068</v>
      </c>
      <c r="G1555" t="s">
        <v>6069</v>
      </c>
      <c r="H1555" t="s">
        <v>1144</v>
      </c>
      <c r="I1555" t="s">
        <v>1144</v>
      </c>
      <c r="J1555" t="s">
        <v>1144</v>
      </c>
      <c r="K1555" t="s">
        <v>1144</v>
      </c>
      <c r="L1555">
        <v>3.44</v>
      </c>
      <c r="M1555">
        <v>6.87</v>
      </c>
      <c r="N1555">
        <v>0</v>
      </c>
      <c r="O1555" s="56">
        <v>0</v>
      </c>
      <c r="P1555" s="56">
        <v>0</v>
      </c>
      <c r="Q1555">
        <v>1</v>
      </c>
      <c r="R1555">
        <v>1</v>
      </c>
      <c r="S1555">
        <v>11</v>
      </c>
      <c r="T1555">
        <v>8</v>
      </c>
      <c r="U1555">
        <v>3</v>
      </c>
      <c r="V1555">
        <v>1</v>
      </c>
      <c r="X1555" t="s">
        <v>7716</v>
      </c>
      <c r="AA1555">
        <v>0</v>
      </c>
      <c r="AB1555">
        <v>0</v>
      </c>
      <c r="AC1555">
        <v>0</v>
      </c>
      <c r="AD1555">
        <v>0</v>
      </c>
      <c r="AE1555">
        <v>0</v>
      </c>
      <c r="AF1555">
        <v>0</v>
      </c>
      <c r="AG1555">
        <v>0</v>
      </c>
      <c r="AJ1555" s="56"/>
      <c r="AK1555" s="56"/>
      <c r="AL1555" s="56"/>
      <c r="AP1555" t="s">
        <v>1155</v>
      </c>
      <c r="AS1555" t="s">
        <v>1152</v>
      </c>
      <c r="AT1555">
        <v>1</v>
      </c>
      <c r="AV1555">
        <v>0</v>
      </c>
      <c r="AW1555">
        <v>0</v>
      </c>
      <c r="AX1555">
        <v>0</v>
      </c>
      <c r="AY1555" t="s">
        <v>1388</v>
      </c>
      <c r="AZ1555" t="s">
        <v>1388</v>
      </c>
      <c r="BA1555">
        <v>0</v>
      </c>
      <c r="BD1555">
        <v>1000000000</v>
      </c>
      <c r="BE1555">
        <v>2</v>
      </c>
      <c r="BF1555">
        <v>0</v>
      </c>
      <c r="BG1555">
        <v>0</v>
      </c>
      <c r="BH1555">
        <v>0</v>
      </c>
      <c r="BI1555">
        <v>0</v>
      </c>
      <c r="BJ1555">
        <v>0</v>
      </c>
      <c r="BK1555">
        <v>0</v>
      </c>
      <c r="BL1555">
        <v>0</v>
      </c>
      <c r="BM1555">
        <v>2</v>
      </c>
      <c r="BN1555">
        <v>0</v>
      </c>
      <c r="BO1555">
        <v>0</v>
      </c>
      <c r="BP1555">
        <v>0</v>
      </c>
      <c r="BR1555">
        <v>0</v>
      </c>
      <c r="BS1555">
        <v>0</v>
      </c>
      <c r="BX1555">
        <v>0</v>
      </c>
      <c r="BY1555">
        <v>0</v>
      </c>
      <c r="BZ1555">
        <v>0</v>
      </c>
      <c r="CA1555">
        <v>0</v>
      </c>
      <c r="CB1555">
        <v>0</v>
      </c>
      <c r="CC1555">
        <v>1</v>
      </c>
      <c r="CD1555" s="56">
        <v>42284</v>
      </c>
      <c r="CE1555" s="56">
        <v>42342</v>
      </c>
      <c r="CF1555" s="56">
        <v>42342</v>
      </c>
      <c r="CG1555" s="56">
        <v>42419</v>
      </c>
      <c r="CH1555" s="56"/>
      <c r="CI1555" s="56"/>
      <c r="CJ1555">
        <v>0</v>
      </c>
      <c r="CK1555">
        <v>0</v>
      </c>
      <c r="CL1555">
        <v>0</v>
      </c>
      <c r="CM1555">
        <v>0</v>
      </c>
      <c r="CN1555">
        <v>0</v>
      </c>
      <c r="CO1555">
        <v>0</v>
      </c>
      <c r="CP1555">
        <v>0.96</v>
      </c>
      <c r="CQ1555" t="s">
        <v>1154</v>
      </c>
      <c r="CR1555" t="s">
        <v>1153</v>
      </c>
      <c r="CS1555" t="s">
        <v>1748</v>
      </c>
      <c r="CT1555" t="s">
        <v>1397</v>
      </c>
      <c r="CU1555" t="s">
        <v>1396</v>
      </c>
      <c r="CV1555" t="s">
        <v>6070</v>
      </c>
      <c r="CW1555" t="s">
        <v>1738</v>
      </c>
      <c r="CX1555" t="s">
        <v>853</v>
      </c>
      <c r="DC1555" t="s">
        <v>1387</v>
      </c>
      <c r="DE1555" t="s">
        <v>1728</v>
      </c>
    </row>
    <row r="1556" spans="1:109" x14ac:dyDescent="0.25">
      <c r="A1556" t="s">
        <v>1025</v>
      </c>
      <c r="B1556">
        <v>2</v>
      </c>
      <c r="C1556" s="56">
        <v>42419</v>
      </c>
      <c r="D1556" t="s">
        <v>1153</v>
      </c>
      <c r="E1556" t="s">
        <v>6071</v>
      </c>
      <c r="G1556" t="s">
        <v>6072</v>
      </c>
      <c r="H1556" t="s">
        <v>1144</v>
      </c>
      <c r="I1556" t="s">
        <v>1144</v>
      </c>
      <c r="J1556" t="s">
        <v>1144</v>
      </c>
      <c r="K1556" t="s">
        <v>1144</v>
      </c>
      <c r="L1556">
        <v>15.94</v>
      </c>
      <c r="M1556">
        <v>30.75</v>
      </c>
      <c r="N1556">
        <v>0</v>
      </c>
      <c r="O1556" s="56">
        <v>0</v>
      </c>
      <c r="P1556" s="56">
        <v>0</v>
      </c>
      <c r="Q1556">
        <v>1</v>
      </c>
      <c r="R1556">
        <v>1</v>
      </c>
      <c r="S1556">
        <v>11</v>
      </c>
      <c r="T1556">
        <v>8</v>
      </c>
      <c r="U1556">
        <v>3</v>
      </c>
      <c r="V1556">
        <v>1</v>
      </c>
      <c r="X1556" t="s">
        <v>7755</v>
      </c>
      <c r="AA1556">
        <v>0</v>
      </c>
      <c r="AB1556">
        <v>0</v>
      </c>
      <c r="AC1556">
        <v>0</v>
      </c>
      <c r="AD1556">
        <v>0</v>
      </c>
      <c r="AE1556">
        <v>0</v>
      </c>
      <c r="AF1556">
        <v>0</v>
      </c>
      <c r="AG1556">
        <v>0</v>
      </c>
      <c r="AJ1556" s="56"/>
      <c r="AK1556" s="56"/>
      <c r="AL1556" s="56"/>
      <c r="AP1556" t="s">
        <v>1155</v>
      </c>
      <c r="AS1556" t="s">
        <v>1152</v>
      </c>
      <c r="AT1556">
        <v>1</v>
      </c>
      <c r="AV1556">
        <v>3</v>
      </c>
      <c r="AW1556">
        <v>2</v>
      </c>
      <c r="AX1556">
        <v>1</v>
      </c>
      <c r="AY1556" t="s">
        <v>1147</v>
      </c>
      <c r="AZ1556" t="s">
        <v>1147</v>
      </c>
      <c r="BA1556">
        <v>3</v>
      </c>
      <c r="BD1556">
        <v>1000000000</v>
      </c>
      <c r="BE1556">
        <v>5</v>
      </c>
      <c r="BF1556">
        <v>-0.67</v>
      </c>
      <c r="BG1556">
        <v>0</v>
      </c>
      <c r="BH1556">
        <v>0</v>
      </c>
      <c r="BI1556">
        <v>0</v>
      </c>
      <c r="BJ1556">
        <v>0</v>
      </c>
      <c r="BK1556">
        <v>0</v>
      </c>
      <c r="BL1556">
        <v>0</v>
      </c>
      <c r="BM1556">
        <v>5</v>
      </c>
      <c r="BN1556">
        <v>-0.67</v>
      </c>
      <c r="BO1556">
        <v>0</v>
      </c>
      <c r="BP1556">
        <v>0</v>
      </c>
      <c r="BR1556">
        <v>0</v>
      </c>
      <c r="BS1556">
        <v>1</v>
      </c>
      <c r="BX1556">
        <v>0</v>
      </c>
      <c r="BY1556">
        <v>31.88</v>
      </c>
      <c r="BZ1556">
        <v>0</v>
      </c>
      <c r="CA1556">
        <v>4.05</v>
      </c>
      <c r="CB1556">
        <v>0</v>
      </c>
      <c r="CC1556">
        <v>1</v>
      </c>
      <c r="CD1556" s="56">
        <v>42095</v>
      </c>
      <c r="CE1556" s="56">
        <v>42342</v>
      </c>
      <c r="CF1556" s="56">
        <v>42342</v>
      </c>
      <c r="CG1556" s="56">
        <v>42419</v>
      </c>
      <c r="CH1556" s="56"/>
      <c r="CI1556" s="56"/>
      <c r="CJ1556">
        <v>0</v>
      </c>
      <c r="CK1556">
        <v>0</v>
      </c>
      <c r="CL1556">
        <v>0</v>
      </c>
      <c r="CM1556">
        <v>0</v>
      </c>
      <c r="CN1556">
        <v>0</v>
      </c>
      <c r="CO1556">
        <v>0</v>
      </c>
      <c r="CP1556">
        <v>0.96</v>
      </c>
      <c r="CQ1556" t="s">
        <v>1154</v>
      </c>
      <c r="CR1556" t="s">
        <v>1153</v>
      </c>
      <c r="CS1556" t="s">
        <v>1748</v>
      </c>
      <c r="CT1556" t="s">
        <v>1397</v>
      </c>
      <c r="CU1556" t="s">
        <v>1396</v>
      </c>
      <c r="CV1556" t="s">
        <v>6073</v>
      </c>
      <c r="CW1556" t="s">
        <v>1727</v>
      </c>
      <c r="CX1556" t="s">
        <v>853</v>
      </c>
      <c r="DC1556" t="s">
        <v>1387</v>
      </c>
      <c r="DE1556" t="s">
        <v>1392</v>
      </c>
    </row>
    <row r="1557" spans="1:109" x14ac:dyDescent="0.25">
      <c r="A1557" t="s">
        <v>1025</v>
      </c>
      <c r="B1557">
        <v>6</v>
      </c>
      <c r="C1557" s="56">
        <v>42419</v>
      </c>
      <c r="D1557" t="s">
        <v>1153</v>
      </c>
      <c r="E1557" t="s">
        <v>1677</v>
      </c>
      <c r="G1557" t="s">
        <v>6074</v>
      </c>
      <c r="H1557" t="s">
        <v>1144</v>
      </c>
      <c r="I1557" t="s">
        <v>1144</v>
      </c>
      <c r="J1557" t="s">
        <v>1144</v>
      </c>
      <c r="K1557" t="s">
        <v>1144</v>
      </c>
      <c r="L1557">
        <v>4.21</v>
      </c>
      <c r="M1557">
        <v>7.5</v>
      </c>
      <c r="N1557">
        <v>0</v>
      </c>
      <c r="O1557" s="56">
        <v>0</v>
      </c>
      <c r="P1557" s="56">
        <v>0</v>
      </c>
      <c r="Q1557">
        <v>1</v>
      </c>
      <c r="R1557">
        <v>1</v>
      </c>
      <c r="S1557">
        <v>11</v>
      </c>
      <c r="T1557">
        <v>8</v>
      </c>
      <c r="U1557">
        <v>3</v>
      </c>
      <c r="V1557">
        <v>1</v>
      </c>
      <c r="W1557" t="s">
        <v>1156</v>
      </c>
      <c r="X1557" t="s">
        <v>7755</v>
      </c>
      <c r="Y1557">
        <v>200</v>
      </c>
      <c r="AA1557">
        <v>0</v>
      </c>
      <c r="AB1557">
        <v>0</v>
      </c>
      <c r="AC1557">
        <v>0</v>
      </c>
      <c r="AD1557">
        <v>0</v>
      </c>
      <c r="AE1557">
        <v>0</v>
      </c>
      <c r="AF1557">
        <v>2</v>
      </c>
      <c r="AG1557">
        <v>0</v>
      </c>
      <c r="AJ1557" s="56"/>
      <c r="AK1557" s="56"/>
      <c r="AL1557" s="56"/>
      <c r="AO1557">
        <v>12</v>
      </c>
      <c r="AP1557" t="s">
        <v>1155</v>
      </c>
      <c r="AS1557" t="s">
        <v>1152</v>
      </c>
      <c r="AT1557">
        <v>1</v>
      </c>
      <c r="AV1557">
        <v>150</v>
      </c>
      <c r="AW1557">
        <v>100</v>
      </c>
      <c r="AX1557">
        <v>50</v>
      </c>
      <c r="AY1557" t="s">
        <v>1146</v>
      </c>
      <c r="AZ1557" t="s">
        <v>1146</v>
      </c>
      <c r="BA1557">
        <v>150</v>
      </c>
      <c r="BD1557">
        <v>1000000000</v>
      </c>
      <c r="BE1557">
        <v>1</v>
      </c>
      <c r="BF1557">
        <v>0.99</v>
      </c>
      <c r="BG1557">
        <v>0</v>
      </c>
      <c r="BH1557">
        <v>0</v>
      </c>
      <c r="BI1557">
        <v>0</v>
      </c>
      <c r="BJ1557">
        <v>0</v>
      </c>
      <c r="BK1557">
        <v>0</v>
      </c>
      <c r="BL1557">
        <v>0</v>
      </c>
      <c r="BM1557">
        <v>1</v>
      </c>
      <c r="BN1557">
        <v>0.99</v>
      </c>
      <c r="BO1557">
        <v>0</v>
      </c>
      <c r="BP1557">
        <v>0</v>
      </c>
      <c r="BR1557">
        <v>149</v>
      </c>
      <c r="BS1557">
        <v>41</v>
      </c>
      <c r="BX1557">
        <v>161.21</v>
      </c>
      <c r="BY1557">
        <v>0</v>
      </c>
      <c r="BZ1557">
        <v>0</v>
      </c>
      <c r="CA1557">
        <v>3.41</v>
      </c>
      <c r="CB1557">
        <v>0</v>
      </c>
      <c r="CC1557">
        <v>1</v>
      </c>
      <c r="CD1557" s="56">
        <v>42095</v>
      </c>
      <c r="CE1557" s="56">
        <v>42342</v>
      </c>
      <c r="CF1557" s="56">
        <v>42342</v>
      </c>
      <c r="CG1557" s="56">
        <v>42419</v>
      </c>
      <c r="CH1557" s="56"/>
      <c r="CI1557" s="56"/>
      <c r="CJ1557">
        <v>2.69</v>
      </c>
      <c r="CK1557">
        <v>3391</v>
      </c>
      <c r="CL1557">
        <v>0.03</v>
      </c>
      <c r="CM1557">
        <v>0.9</v>
      </c>
      <c r="CN1557">
        <v>0.05</v>
      </c>
      <c r="CO1557">
        <v>0</v>
      </c>
      <c r="CP1557">
        <v>0</v>
      </c>
      <c r="CQ1557" t="s">
        <v>1154</v>
      </c>
      <c r="CR1557" t="s">
        <v>1153</v>
      </c>
      <c r="CS1557" t="s">
        <v>1395</v>
      </c>
      <c r="CT1557" t="s">
        <v>1397</v>
      </c>
      <c r="CU1557" t="s">
        <v>1396</v>
      </c>
      <c r="CV1557" t="s">
        <v>6075</v>
      </c>
      <c r="CW1557" t="s">
        <v>3462</v>
      </c>
      <c r="CX1557" t="s">
        <v>853</v>
      </c>
      <c r="DC1557" t="s">
        <v>1389</v>
      </c>
      <c r="DE1557" t="s">
        <v>1728</v>
      </c>
    </row>
    <row r="1558" spans="1:109" x14ac:dyDescent="0.25">
      <c r="A1558" t="s">
        <v>1025</v>
      </c>
      <c r="B1558">
        <v>2</v>
      </c>
      <c r="C1558" s="56">
        <v>42419</v>
      </c>
      <c r="D1558" t="s">
        <v>1153</v>
      </c>
      <c r="E1558" t="s">
        <v>6076</v>
      </c>
      <c r="G1558" t="s">
        <v>6077</v>
      </c>
      <c r="H1558" t="s">
        <v>1144</v>
      </c>
      <c r="I1558" t="s">
        <v>1144</v>
      </c>
      <c r="J1558" t="s">
        <v>1144</v>
      </c>
      <c r="K1558" t="s">
        <v>1144</v>
      </c>
      <c r="L1558">
        <v>15.15</v>
      </c>
      <c r="M1558">
        <v>33.299999999999997</v>
      </c>
      <c r="N1558">
        <v>0</v>
      </c>
      <c r="O1558" s="56">
        <v>0</v>
      </c>
      <c r="P1558" s="56">
        <v>0</v>
      </c>
      <c r="Q1558">
        <v>1</v>
      </c>
      <c r="R1558">
        <v>1</v>
      </c>
      <c r="S1558">
        <v>11</v>
      </c>
      <c r="T1558">
        <v>8</v>
      </c>
      <c r="U1558">
        <v>3</v>
      </c>
      <c r="V1558">
        <v>1</v>
      </c>
      <c r="X1558" t="s">
        <v>7659</v>
      </c>
      <c r="AA1558">
        <v>0</v>
      </c>
      <c r="AB1558">
        <v>0</v>
      </c>
      <c r="AC1558">
        <v>0</v>
      </c>
      <c r="AD1558">
        <v>0</v>
      </c>
      <c r="AE1558">
        <v>0</v>
      </c>
      <c r="AF1558">
        <v>0</v>
      </c>
      <c r="AG1558">
        <v>0</v>
      </c>
      <c r="AJ1558" s="56"/>
      <c r="AK1558" s="56"/>
      <c r="AL1558" s="56"/>
      <c r="AP1558" t="s">
        <v>1155</v>
      </c>
      <c r="AS1558" t="s">
        <v>1152</v>
      </c>
      <c r="AT1558">
        <v>1</v>
      </c>
      <c r="AV1558">
        <v>2</v>
      </c>
      <c r="AW1558">
        <v>2</v>
      </c>
      <c r="AX1558">
        <v>1</v>
      </c>
      <c r="AY1558" t="s">
        <v>1147</v>
      </c>
      <c r="AZ1558" t="s">
        <v>1147</v>
      </c>
      <c r="BA1558">
        <v>4</v>
      </c>
      <c r="BD1558">
        <v>1000000000</v>
      </c>
      <c r="BE1558">
        <v>4</v>
      </c>
      <c r="BF1558">
        <v>-1</v>
      </c>
      <c r="BG1558">
        <v>0</v>
      </c>
      <c r="BH1558">
        <v>0</v>
      </c>
      <c r="BI1558">
        <v>0</v>
      </c>
      <c r="BJ1558">
        <v>0</v>
      </c>
      <c r="BK1558">
        <v>0</v>
      </c>
      <c r="BL1558">
        <v>0</v>
      </c>
      <c r="BM1558">
        <v>4</v>
      </c>
      <c r="BN1558">
        <v>-1</v>
      </c>
      <c r="BO1558">
        <v>0</v>
      </c>
      <c r="BP1558">
        <v>0</v>
      </c>
      <c r="BR1558">
        <v>0</v>
      </c>
      <c r="BS1558">
        <v>1</v>
      </c>
      <c r="BX1558">
        <v>0</v>
      </c>
      <c r="BY1558">
        <v>30.3</v>
      </c>
      <c r="BZ1558">
        <v>0</v>
      </c>
      <c r="CA1558">
        <v>5.23</v>
      </c>
      <c r="CB1558">
        <v>0</v>
      </c>
      <c r="CC1558">
        <v>1</v>
      </c>
      <c r="CD1558" s="56">
        <v>42342</v>
      </c>
      <c r="CE1558" s="56">
        <v>42342</v>
      </c>
      <c r="CF1558" s="56">
        <v>42342</v>
      </c>
      <c r="CG1558" s="56">
        <v>42419</v>
      </c>
      <c r="CH1558" s="56"/>
      <c r="CI1558" s="56"/>
      <c r="CJ1558">
        <v>0</v>
      </c>
      <c r="CK1558">
        <v>0</v>
      </c>
      <c r="CL1558">
        <v>0</v>
      </c>
      <c r="CM1558">
        <v>0</v>
      </c>
      <c r="CN1558">
        <v>0</v>
      </c>
      <c r="CO1558">
        <v>0</v>
      </c>
      <c r="CP1558">
        <v>0.96</v>
      </c>
      <c r="CQ1558" t="s">
        <v>1154</v>
      </c>
      <c r="CR1558" t="s">
        <v>1153</v>
      </c>
      <c r="CS1558" t="s">
        <v>1748</v>
      </c>
      <c r="CT1558" t="s">
        <v>1397</v>
      </c>
      <c r="CU1558" t="s">
        <v>1396</v>
      </c>
      <c r="CV1558" t="s">
        <v>6078</v>
      </c>
      <c r="CW1558" t="s">
        <v>1738</v>
      </c>
      <c r="CX1558" t="s">
        <v>853</v>
      </c>
      <c r="DC1558" t="s">
        <v>1387</v>
      </c>
      <c r="DE1558" t="s">
        <v>1392</v>
      </c>
    </row>
    <row r="1559" spans="1:109" x14ac:dyDescent="0.25">
      <c r="A1559" t="s">
        <v>1025</v>
      </c>
      <c r="B1559">
        <v>2</v>
      </c>
      <c r="C1559" s="56">
        <v>42419</v>
      </c>
      <c r="D1559" t="s">
        <v>1153</v>
      </c>
      <c r="E1559" t="s">
        <v>6079</v>
      </c>
      <c r="G1559" t="s">
        <v>6080</v>
      </c>
      <c r="H1559" t="s">
        <v>1144</v>
      </c>
      <c r="I1559" t="s">
        <v>1144</v>
      </c>
      <c r="J1559" t="s">
        <v>1144</v>
      </c>
      <c r="K1559" t="s">
        <v>1144</v>
      </c>
      <c r="L1559">
        <v>0.49</v>
      </c>
      <c r="M1559">
        <v>2.12</v>
      </c>
      <c r="N1559">
        <v>0</v>
      </c>
      <c r="O1559" s="56">
        <v>0</v>
      </c>
      <c r="P1559" s="56">
        <v>0</v>
      </c>
      <c r="Q1559">
        <v>1</v>
      </c>
      <c r="R1559">
        <v>1</v>
      </c>
      <c r="S1559">
        <v>11</v>
      </c>
      <c r="T1559">
        <v>8</v>
      </c>
      <c r="U1559">
        <v>3</v>
      </c>
      <c r="V1559">
        <v>1</v>
      </c>
      <c r="X1559" t="s">
        <v>7755</v>
      </c>
      <c r="AA1559">
        <v>0</v>
      </c>
      <c r="AB1559">
        <v>0</v>
      </c>
      <c r="AC1559">
        <v>0</v>
      </c>
      <c r="AD1559">
        <v>0</v>
      </c>
      <c r="AE1559">
        <v>0</v>
      </c>
      <c r="AF1559">
        <v>0</v>
      </c>
      <c r="AG1559">
        <v>0</v>
      </c>
      <c r="AJ1559" s="56"/>
      <c r="AK1559" s="56"/>
      <c r="AL1559" s="56"/>
      <c r="AP1559" t="s">
        <v>1155</v>
      </c>
      <c r="AR1559">
        <v>2</v>
      </c>
      <c r="AS1559" t="s">
        <v>1152</v>
      </c>
      <c r="AT1559">
        <v>1</v>
      </c>
      <c r="AV1559">
        <v>9</v>
      </c>
      <c r="AW1559">
        <v>6</v>
      </c>
      <c r="AX1559">
        <v>3</v>
      </c>
      <c r="AY1559" t="s">
        <v>1147</v>
      </c>
      <c r="AZ1559" t="s">
        <v>1147</v>
      </c>
      <c r="BA1559">
        <v>9</v>
      </c>
      <c r="BD1559">
        <v>1000000000</v>
      </c>
      <c r="BE1559">
        <v>18</v>
      </c>
      <c r="BF1559">
        <v>-1</v>
      </c>
      <c r="BG1559">
        <v>0</v>
      </c>
      <c r="BH1559">
        <v>0</v>
      </c>
      <c r="BI1559">
        <v>0</v>
      </c>
      <c r="BJ1559">
        <v>0</v>
      </c>
      <c r="BK1559">
        <v>0</v>
      </c>
      <c r="BL1559">
        <v>0</v>
      </c>
      <c r="BM1559">
        <v>18</v>
      </c>
      <c r="BN1559">
        <v>-1</v>
      </c>
      <c r="BO1559">
        <v>0</v>
      </c>
      <c r="BP1559">
        <v>0</v>
      </c>
      <c r="BR1559">
        <v>0</v>
      </c>
      <c r="BS1559">
        <v>2</v>
      </c>
      <c r="BX1559">
        <v>0</v>
      </c>
      <c r="BY1559">
        <v>4.41</v>
      </c>
      <c r="BZ1559">
        <v>0</v>
      </c>
      <c r="CA1559">
        <v>14.52</v>
      </c>
      <c r="CB1559">
        <v>0</v>
      </c>
      <c r="CC1559">
        <v>1</v>
      </c>
      <c r="CD1559" s="56">
        <v>42095</v>
      </c>
      <c r="CE1559" s="56">
        <v>42342</v>
      </c>
      <c r="CF1559" s="56">
        <v>42342</v>
      </c>
      <c r="CG1559" s="56">
        <v>42419</v>
      </c>
      <c r="CH1559" s="56"/>
      <c r="CI1559" s="56"/>
      <c r="CJ1559">
        <v>0</v>
      </c>
      <c r="CK1559">
        <v>0</v>
      </c>
      <c r="CL1559">
        <v>0</v>
      </c>
      <c r="CM1559">
        <v>0</v>
      </c>
      <c r="CN1559">
        <v>0</v>
      </c>
      <c r="CO1559">
        <v>0</v>
      </c>
      <c r="CP1559">
        <v>0.96</v>
      </c>
      <c r="CQ1559" t="s">
        <v>1154</v>
      </c>
      <c r="CR1559" t="s">
        <v>1153</v>
      </c>
      <c r="CS1559" t="s">
        <v>1748</v>
      </c>
      <c r="CT1559" t="s">
        <v>1397</v>
      </c>
      <c r="CU1559" t="s">
        <v>1396</v>
      </c>
      <c r="CV1559" t="s">
        <v>6081</v>
      </c>
      <c r="CW1559" t="s">
        <v>1738</v>
      </c>
      <c r="CX1559" t="s">
        <v>853</v>
      </c>
      <c r="DC1559" t="s">
        <v>1387</v>
      </c>
      <c r="DE1559" t="s">
        <v>1392</v>
      </c>
    </row>
    <row r="1560" spans="1:109" x14ac:dyDescent="0.25">
      <c r="A1560" t="s">
        <v>1025</v>
      </c>
      <c r="B1560">
        <v>1</v>
      </c>
      <c r="C1560" s="56">
        <v>42419</v>
      </c>
      <c r="D1560" t="s">
        <v>1153</v>
      </c>
      <c r="E1560" t="s">
        <v>6082</v>
      </c>
      <c r="G1560" t="s">
        <v>6083</v>
      </c>
      <c r="H1560" t="s">
        <v>1144</v>
      </c>
      <c r="I1560" t="s">
        <v>1144</v>
      </c>
      <c r="J1560" t="s">
        <v>1144</v>
      </c>
      <c r="K1560" t="s">
        <v>1144</v>
      </c>
      <c r="L1560">
        <v>6.11</v>
      </c>
      <c r="M1560">
        <v>18.16</v>
      </c>
      <c r="N1560">
        <v>0</v>
      </c>
      <c r="O1560" s="56">
        <v>0</v>
      </c>
      <c r="P1560" s="56">
        <v>0</v>
      </c>
      <c r="Q1560">
        <v>1</v>
      </c>
      <c r="R1560">
        <v>1</v>
      </c>
      <c r="S1560">
        <v>11</v>
      </c>
      <c r="T1560">
        <v>8</v>
      </c>
      <c r="U1560">
        <v>3</v>
      </c>
      <c r="V1560">
        <v>1</v>
      </c>
      <c r="X1560" t="s">
        <v>7755</v>
      </c>
      <c r="AA1560">
        <v>0</v>
      </c>
      <c r="AB1560">
        <v>0</v>
      </c>
      <c r="AC1560">
        <v>0</v>
      </c>
      <c r="AD1560">
        <v>0</v>
      </c>
      <c r="AE1560">
        <v>0</v>
      </c>
      <c r="AF1560">
        <v>0</v>
      </c>
      <c r="AG1560">
        <v>0</v>
      </c>
      <c r="AJ1560" s="56"/>
      <c r="AK1560" s="56"/>
      <c r="AL1560" s="56"/>
      <c r="AP1560" t="s">
        <v>1155</v>
      </c>
      <c r="AR1560">
        <v>5</v>
      </c>
      <c r="AS1560" t="s">
        <v>1152</v>
      </c>
      <c r="AT1560">
        <v>1</v>
      </c>
      <c r="AV1560">
        <v>15</v>
      </c>
      <c r="AW1560">
        <v>10</v>
      </c>
      <c r="AX1560">
        <v>5</v>
      </c>
      <c r="AY1560" t="s">
        <v>1147</v>
      </c>
      <c r="AZ1560" t="s">
        <v>1147</v>
      </c>
      <c r="BA1560">
        <v>15</v>
      </c>
      <c r="BD1560">
        <v>1000000000</v>
      </c>
      <c r="BE1560">
        <v>20</v>
      </c>
      <c r="BF1560">
        <v>-0.33</v>
      </c>
      <c r="BG1560">
        <v>0</v>
      </c>
      <c r="BH1560">
        <v>0</v>
      </c>
      <c r="BI1560">
        <v>0</v>
      </c>
      <c r="BJ1560">
        <v>0</v>
      </c>
      <c r="BK1560">
        <v>0</v>
      </c>
      <c r="BL1560">
        <v>0</v>
      </c>
      <c r="BM1560">
        <v>20</v>
      </c>
      <c r="BN1560">
        <v>-0.33</v>
      </c>
      <c r="BO1560">
        <v>0</v>
      </c>
      <c r="BP1560">
        <v>0</v>
      </c>
      <c r="BR1560">
        <v>0</v>
      </c>
      <c r="BS1560">
        <v>4</v>
      </c>
      <c r="BX1560">
        <v>0</v>
      </c>
      <c r="BY1560">
        <v>30.55</v>
      </c>
      <c r="BZ1560">
        <v>0</v>
      </c>
      <c r="CA1560">
        <v>8.61</v>
      </c>
      <c r="CB1560">
        <v>0</v>
      </c>
      <c r="CC1560">
        <v>1</v>
      </c>
      <c r="CD1560" s="56">
        <v>42095</v>
      </c>
      <c r="CE1560" s="56">
        <v>42342</v>
      </c>
      <c r="CF1560" s="56">
        <v>42342</v>
      </c>
      <c r="CG1560" s="56">
        <v>42419</v>
      </c>
      <c r="CH1560" s="56"/>
      <c r="CI1560" s="56"/>
      <c r="CJ1560">
        <v>0</v>
      </c>
      <c r="CK1560">
        <v>0</v>
      </c>
      <c r="CL1560">
        <v>0</v>
      </c>
      <c r="CM1560">
        <v>0</v>
      </c>
      <c r="CN1560">
        <v>0</v>
      </c>
      <c r="CO1560">
        <v>0</v>
      </c>
      <c r="CP1560">
        <v>0.95</v>
      </c>
      <c r="CQ1560" t="s">
        <v>1154</v>
      </c>
      <c r="CR1560" t="s">
        <v>1153</v>
      </c>
      <c r="CS1560" t="s">
        <v>1725</v>
      </c>
      <c r="CT1560" t="s">
        <v>1397</v>
      </c>
      <c r="CU1560" t="s">
        <v>1396</v>
      </c>
      <c r="CV1560" t="s">
        <v>7705</v>
      </c>
      <c r="CW1560" t="s">
        <v>1727</v>
      </c>
      <c r="CX1560" t="s">
        <v>853</v>
      </c>
      <c r="DC1560" t="s">
        <v>1387</v>
      </c>
      <c r="DE1560" t="s">
        <v>1728</v>
      </c>
    </row>
    <row r="1561" spans="1:109" x14ac:dyDescent="0.25">
      <c r="A1561" t="s">
        <v>1025</v>
      </c>
      <c r="B1561">
        <v>2</v>
      </c>
      <c r="C1561" s="56">
        <v>42419</v>
      </c>
      <c r="D1561" t="s">
        <v>1153</v>
      </c>
      <c r="E1561" t="s">
        <v>6084</v>
      </c>
      <c r="G1561" t="s">
        <v>6085</v>
      </c>
      <c r="H1561" t="s">
        <v>1144</v>
      </c>
      <c r="I1561" t="s">
        <v>1144</v>
      </c>
      <c r="J1561" t="s">
        <v>1144</v>
      </c>
      <c r="K1561" t="s">
        <v>1144</v>
      </c>
      <c r="L1561">
        <v>0.82</v>
      </c>
      <c r="M1561">
        <v>3.42</v>
      </c>
      <c r="N1561">
        <v>0</v>
      </c>
      <c r="O1561" s="56">
        <v>0</v>
      </c>
      <c r="P1561" s="56">
        <v>0</v>
      </c>
      <c r="Q1561">
        <v>1</v>
      </c>
      <c r="R1561">
        <v>1</v>
      </c>
      <c r="S1561">
        <v>11</v>
      </c>
      <c r="T1561">
        <v>8</v>
      </c>
      <c r="U1561">
        <v>3</v>
      </c>
      <c r="V1561">
        <v>1</v>
      </c>
      <c r="X1561" t="s">
        <v>7755</v>
      </c>
      <c r="AA1561">
        <v>0</v>
      </c>
      <c r="AB1561">
        <v>0</v>
      </c>
      <c r="AC1561">
        <v>0</v>
      </c>
      <c r="AD1561">
        <v>0</v>
      </c>
      <c r="AE1561">
        <v>0</v>
      </c>
      <c r="AF1561">
        <v>0</v>
      </c>
      <c r="AG1561">
        <v>0</v>
      </c>
      <c r="AJ1561" s="56"/>
      <c r="AK1561" s="56"/>
      <c r="AL1561" s="56"/>
      <c r="AP1561" t="s">
        <v>1155</v>
      </c>
      <c r="AR1561">
        <v>2</v>
      </c>
      <c r="AS1561" t="s">
        <v>1152</v>
      </c>
      <c r="AT1561">
        <v>1</v>
      </c>
      <c r="AV1561">
        <v>5</v>
      </c>
      <c r="AW1561">
        <v>3</v>
      </c>
      <c r="AX1561">
        <v>2</v>
      </c>
      <c r="AY1561" t="s">
        <v>1147</v>
      </c>
      <c r="AZ1561" t="s">
        <v>1147</v>
      </c>
      <c r="BA1561">
        <v>5</v>
      </c>
      <c r="BD1561">
        <v>1000000000</v>
      </c>
      <c r="BE1561">
        <v>6</v>
      </c>
      <c r="BF1561">
        <v>-0.2</v>
      </c>
      <c r="BG1561">
        <v>0</v>
      </c>
      <c r="BH1561">
        <v>0</v>
      </c>
      <c r="BI1561">
        <v>0</v>
      </c>
      <c r="BJ1561">
        <v>0</v>
      </c>
      <c r="BK1561">
        <v>0</v>
      </c>
      <c r="BL1561">
        <v>0</v>
      </c>
      <c r="BM1561">
        <v>6</v>
      </c>
      <c r="BN1561">
        <v>-0.2</v>
      </c>
      <c r="BO1561">
        <v>0</v>
      </c>
      <c r="BP1561">
        <v>0</v>
      </c>
      <c r="BR1561">
        <v>0</v>
      </c>
      <c r="BS1561">
        <v>1</v>
      </c>
      <c r="BX1561">
        <v>0</v>
      </c>
      <c r="BY1561">
        <v>0.82</v>
      </c>
      <c r="BZ1561">
        <v>0</v>
      </c>
      <c r="CA1561">
        <v>13.84</v>
      </c>
      <c r="CB1561">
        <v>0</v>
      </c>
      <c r="CC1561">
        <v>1</v>
      </c>
      <c r="CD1561" s="56">
        <v>42095</v>
      </c>
      <c r="CE1561" s="56">
        <v>42342</v>
      </c>
      <c r="CF1561" s="56">
        <v>42342</v>
      </c>
      <c r="CG1561" s="56">
        <v>42419</v>
      </c>
      <c r="CH1561" s="56"/>
      <c r="CI1561" s="56"/>
      <c r="CJ1561">
        <v>0</v>
      </c>
      <c r="CK1561">
        <v>0</v>
      </c>
      <c r="CL1561">
        <v>0</v>
      </c>
      <c r="CM1561">
        <v>0</v>
      </c>
      <c r="CN1561">
        <v>0</v>
      </c>
      <c r="CO1561">
        <v>0</v>
      </c>
      <c r="CP1561">
        <v>0.96</v>
      </c>
      <c r="CQ1561" t="s">
        <v>1154</v>
      </c>
      <c r="CR1561" t="s">
        <v>1153</v>
      </c>
      <c r="CS1561" t="s">
        <v>1748</v>
      </c>
      <c r="CT1561" t="s">
        <v>1397</v>
      </c>
      <c r="CU1561" t="s">
        <v>1396</v>
      </c>
      <c r="CV1561" t="s">
        <v>6086</v>
      </c>
      <c r="CW1561" t="s">
        <v>1390</v>
      </c>
      <c r="CX1561" t="s">
        <v>853</v>
      </c>
      <c r="DC1561" t="s">
        <v>1387</v>
      </c>
      <c r="DE1561" t="s">
        <v>1392</v>
      </c>
    </row>
    <row r="1562" spans="1:109" x14ac:dyDescent="0.25">
      <c r="A1562" t="s">
        <v>1025</v>
      </c>
      <c r="B1562">
        <v>2</v>
      </c>
      <c r="C1562" s="56">
        <v>42419</v>
      </c>
      <c r="D1562" t="s">
        <v>1153</v>
      </c>
      <c r="E1562" t="s">
        <v>1678</v>
      </c>
      <c r="G1562" t="s">
        <v>6087</v>
      </c>
      <c r="H1562" t="s">
        <v>1144</v>
      </c>
      <c r="I1562" t="s">
        <v>1144</v>
      </c>
      <c r="J1562" t="s">
        <v>1144</v>
      </c>
      <c r="K1562" t="s">
        <v>1144</v>
      </c>
      <c r="L1562">
        <v>1.25</v>
      </c>
      <c r="M1562">
        <v>3.26</v>
      </c>
      <c r="N1562">
        <v>0</v>
      </c>
      <c r="O1562" s="56">
        <v>0</v>
      </c>
      <c r="P1562" s="56">
        <v>0</v>
      </c>
      <c r="Q1562">
        <v>1</v>
      </c>
      <c r="R1562">
        <v>1</v>
      </c>
      <c r="S1562">
        <v>11</v>
      </c>
      <c r="T1562">
        <v>8</v>
      </c>
      <c r="U1562">
        <v>3</v>
      </c>
      <c r="V1562">
        <v>1</v>
      </c>
      <c r="W1562" t="s">
        <v>1156</v>
      </c>
      <c r="X1562" t="s">
        <v>7755</v>
      </c>
      <c r="Y1562">
        <v>10</v>
      </c>
      <c r="AA1562">
        <v>0</v>
      </c>
      <c r="AB1562">
        <v>0</v>
      </c>
      <c r="AC1562">
        <v>0</v>
      </c>
      <c r="AD1562">
        <v>0</v>
      </c>
      <c r="AE1562">
        <v>0</v>
      </c>
      <c r="AF1562">
        <v>0</v>
      </c>
      <c r="AG1562">
        <v>0</v>
      </c>
      <c r="AJ1562" s="56"/>
      <c r="AK1562" s="56"/>
      <c r="AL1562" s="56"/>
      <c r="AP1562" t="s">
        <v>1155</v>
      </c>
      <c r="AR1562">
        <v>5</v>
      </c>
      <c r="AS1562" t="s">
        <v>1152</v>
      </c>
      <c r="AT1562">
        <v>1</v>
      </c>
      <c r="AV1562">
        <v>13</v>
      </c>
      <c r="AW1562">
        <v>9</v>
      </c>
      <c r="AX1562">
        <v>4</v>
      </c>
      <c r="AY1562" t="s">
        <v>1145</v>
      </c>
      <c r="AZ1562" t="s">
        <v>1145</v>
      </c>
      <c r="BA1562">
        <v>13</v>
      </c>
      <c r="BD1562">
        <v>1000000000</v>
      </c>
      <c r="BE1562">
        <v>5</v>
      </c>
      <c r="BF1562">
        <v>0.62</v>
      </c>
      <c r="BG1562">
        <v>4</v>
      </c>
      <c r="BH1562">
        <v>0</v>
      </c>
      <c r="BI1562">
        <v>0</v>
      </c>
      <c r="BJ1562">
        <v>0</v>
      </c>
      <c r="BK1562">
        <v>0</v>
      </c>
      <c r="BL1562">
        <v>0</v>
      </c>
      <c r="BM1562">
        <v>9</v>
      </c>
      <c r="BN1562">
        <v>0.31</v>
      </c>
      <c r="BO1562">
        <v>0</v>
      </c>
      <c r="BP1562">
        <v>0</v>
      </c>
      <c r="BR1562">
        <v>5</v>
      </c>
      <c r="BS1562">
        <v>4</v>
      </c>
      <c r="BX1562">
        <v>0</v>
      </c>
      <c r="BY1562">
        <v>0</v>
      </c>
      <c r="BZ1562">
        <v>0</v>
      </c>
      <c r="CA1562">
        <v>7.02</v>
      </c>
      <c r="CB1562">
        <v>0</v>
      </c>
      <c r="CC1562">
        <v>1</v>
      </c>
      <c r="CD1562" s="56">
        <v>42095</v>
      </c>
      <c r="CE1562" s="56">
        <v>42342</v>
      </c>
      <c r="CF1562" s="56">
        <v>42342</v>
      </c>
      <c r="CG1562" s="56">
        <v>42419</v>
      </c>
      <c r="CH1562" s="56"/>
      <c r="CI1562" s="56"/>
      <c r="CJ1562">
        <v>0.17</v>
      </c>
      <c r="CK1562">
        <v>0</v>
      </c>
      <c r="CL1562">
        <v>0</v>
      </c>
      <c r="CM1562">
        <v>0</v>
      </c>
      <c r="CN1562">
        <v>0.96</v>
      </c>
      <c r="CO1562">
        <v>0</v>
      </c>
      <c r="CP1562">
        <v>0</v>
      </c>
      <c r="CQ1562" t="s">
        <v>1154</v>
      </c>
      <c r="CR1562" t="s">
        <v>1153</v>
      </c>
      <c r="CS1562" t="s">
        <v>1748</v>
      </c>
      <c r="CT1562" t="s">
        <v>1397</v>
      </c>
      <c r="CU1562" t="s">
        <v>1396</v>
      </c>
      <c r="CV1562" t="s">
        <v>6088</v>
      </c>
      <c r="CW1562" t="s">
        <v>1390</v>
      </c>
      <c r="CX1562" t="s">
        <v>853</v>
      </c>
      <c r="DC1562" t="s">
        <v>1387</v>
      </c>
      <c r="DE1562" t="s">
        <v>1392</v>
      </c>
    </row>
    <row r="1563" spans="1:109" x14ac:dyDescent="0.25">
      <c r="A1563" t="s">
        <v>1025</v>
      </c>
      <c r="B1563">
        <v>1</v>
      </c>
      <c r="C1563" s="56">
        <v>42419</v>
      </c>
      <c r="D1563" t="s">
        <v>1153</v>
      </c>
      <c r="E1563" t="s">
        <v>6089</v>
      </c>
      <c r="G1563" t="s">
        <v>6090</v>
      </c>
      <c r="H1563" t="s">
        <v>1144</v>
      </c>
      <c r="I1563" t="s">
        <v>1144</v>
      </c>
      <c r="J1563" t="s">
        <v>1144</v>
      </c>
      <c r="K1563" t="s">
        <v>1144</v>
      </c>
      <c r="L1563">
        <v>0.18</v>
      </c>
      <c r="M1563">
        <v>0.78</v>
      </c>
      <c r="N1563">
        <v>0</v>
      </c>
      <c r="O1563" s="56">
        <v>0</v>
      </c>
      <c r="P1563" s="56">
        <v>0</v>
      </c>
      <c r="Q1563">
        <v>1</v>
      </c>
      <c r="R1563">
        <v>1</v>
      </c>
      <c r="S1563">
        <v>11</v>
      </c>
      <c r="T1563">
        <v>8</v>
      </c>
      <c r="U1563">
        <v>3</v>
      </c>
      <c r="V1563">
        <v>1</v>
      </c>
      <c r="X1563" t="s">
        <v>7716</v>
      </c>
      <c r="AA1563">
        <v>0</v>
      </c>
      <c r="AB1563">
        <v>0</v>
      </c>
      <c r="AC1563">
        <v>0</v>
      </c>
      <c r="AD1563">
        <v>0</v>
      </c>
      <c r="AE1563">
        <v>0</v>
      </c>
      <c r="AF1563">
        <v>0</v>
      </c>
      <c r="AG1563">
        <v>0</v>
      </c>
      <c r="AJ1563" s="56"/>
      <c r="AK1563" s="56"/>
      <c r="AL1563" s="56"/>
      <c r="AP1563" t="s">
        <v>1155</v>
      </c>
      <c r="AR1563">
        <v>5</v>
      </c>
      <c r="AS1563" t="s">
        <v>1152</v>
      </c>
      <c r="AT1563">
        <v>1</v>
      </c>
      <c r="AV1563">
        <v>21</v>
      </c>
      <c r="AW1563">
        <v>14</v>
      </c>
      <c r="AX1563">
        <v>7</v>
      </c>
      <c r="AY1563" t="s">
        <v>1147</v>
      </c>
      <c r="AZ1563" t="s">
        <v>1147</v>
      </c>
      <c r="BA1563">
        <v>30</v>
      </c>
      <c r="BD1563">
        <v>1000000000</v>
      </c>
      <c r="BE1563">
        <v>30</v>
      </c>
      <c r="BF1563">
        <v>-0.43</v>
      </c>
      <c r="BG1563">
        <v>0</v>
      </c>
      <c r="BH1563">
        <v>0</v>
      </c>
      <c r="BI1563">
        <v>0</v>
      </c>
      <c r="BJ1563">
        <v>0</v>
      </c>
      <c r="BK1563">
        <v>0</v>
      </c>
      <c r="BL1563">
        <v>0</v>
      </c>
      <c r="BM1563">
        <v>30</v>
      </c>
      <c r="BN1563">
        <v>-0.43</v>
      </c>
      <c r="BO1563">
        <v>0</v>
      </c>
      <c r="BP1563">
        <v>0</v>
      </c>
      <c r="BR1563">
        <v>0</v>
      </c>
      <c r="BS1563">
        <v>6</v>
      </c>
      <c r="BX1563">
        <v>0</v>
      </c>
      <c r="BY1563">
        <v>1.62</v>
      </c>
      <c r="BZ1563">
        <v>0</v>
      </c>
      <c r="CA1563">
        <v>14.55</v>
      </c>
      <c r="CB1563">
        <v>0</v>
      </c>
      <c r="CC1563">
        <v>1</v>
      </c>
      <c r="CD1563" s="56">
        <v>42284</v>
      </c>
      <c r="CE1563" s="56">
        <v>42342</v>
      </c>
      <c r="CF1563" s="56">
        <v>42342</v>
      </c>
      <c r="CG1563" s="56">
        <v>42419</v>
      </c>
      <c r="CH1563" s="56"/>
      <c r="CI1563" s="56"/>
      <c r="CJ1563">
        <v>0</v>
      </c>
      <c r="CK1563">
        <v>0</v>
      </c>
      <c r="CL1563">
        <v>0</v>
      </c>
      <c r="CM1563">
        <v>0</v>
      </c>
      <c r="CN1563">
        <v>0</v>
      </c>
      <c r="CO1563">
        <v>0</v>
      </c>
      <c r="CP1563">
        <v>0.95</v>
      </c>
      <c r="CQ1563" t="s">
        <v>1154</v>
      </c>
      <c r="CR1563" t="s">
        <v>1153</v>
      </c>
      <c r="CS1563" t="s">
        <v>1725</v>
      </c>
      <c r="CT1563" t="s">
        <v>1397</v>
      </c>
      <c r="CU1563" t="s">
        <v>1396</v>
      </c>
      <c r="CV1563" t="s">
        <v>6091</v>
      </c>
      <c r="CW1563" t="s">
        <v>1727</v>
      </c>
      <c r="CX1563" t="s">
        <v>853</v>
      </c>
      <c r="DC1563" t="s">
        <v>1387</v>
      </c>
      <c r="DE1563" t="s">
        <v>1728</v>
      </c>
    </row>
    <row r="1564" spans="1:109" x14ac:dyDescent="0.25">
      <c r="A1564" t="s">
        <v>1025</v>
      </c>
      <c r="B1564">
        <v>1</v>
      </c>
      <c r="C1564" s="56">
        <v>42419</v>
      </c>
      <c r="D1564" t="s">
        <v>1153</v>
      </c>
      <c r="E1564" t="s">
        <v>6092</v>
      </c>
      <c r="G1564" t="s">
        <v>6093</v>
      </c>
      <c r="H1564" t="s">
        <v>1144</v>
      </c>
      <c r="I1564" t="s">
        <v>1144</v>
      </c>
      <c r="J1564" t="s">
        <v>1144</v>
      </c>
      <c r="K1564" t="s">
        <v>1144</v>
      </c>
      <c r="L1564">
        <v>0.59</v>
      </c>
      <c r="M1564">
        <v>1.82</v>
      </c>
      <c r="N1564">
        <v>0</v>
      </c>
      <c r="O1564" s="56">
        <v>0</v>
      </c>
      <c r="P1564" s="56">
        <v>0</v>
      </c>
      <c r="Q1564">
        <v>1</v>
      </c>
      <c r="R1564">
        <v>1</v>
      </c>
      <c r="S1564">
        <v>11</v>
      </c>
      <c r="T1564">
        <v>8</v>
      </c>
      <c r="U1564">
        <v>3</v>
      </c>
      <c r="V1564">
        <v>1</v>
      </c>
      <c r="X1564" t="s">
        <v>7716</v>
      </c>
      <c r="AA1564">
        <v>0</v>
      </c>
      <c r="AB1564">
        <v>0</v>
      </c>
      <c r="AC1564">
        <v>0</v>
      </c>
      <c r="AD1564">
        <v>0</v>
      </c>
      <c r="AE1564">
        <v>0</v>
      </c>
      <c r="AF1564">
        <v>0</v>
      </c>
      <c r="AG1564">
        <v>0</v>
      </c>
      <c r="AJ1564" s="56"/>
      <c r="AK1564" s="56"/>
      <c r="AL1564" s="56"/>
      <c r="AP1564" t="s">
        <v>1155</v>
      </c>
      <c r="AR1564">
        <v>5</v>
      </c>
      <c r="AS1564" t="s">
        <v>1152</v>
      </c>
      <c r="AT1564">
        <v>1</v>
      </c>
      <c r="AV1564">
        <v>14</v>
      </c>
      <c r="AW1564">
        <v>9</v>
      </c>
      <c r="AX1564">
        <v>5</v>
      </c>
      <c r="AY1564" t="s">
        <v>1147</v>
      </c>
      <c r="AZ1564" t="s">
        <v>1147</v>
      </c>
      <c r="BA1564">
        <v>21</v>
      </c>
      <c r="BD1564">
        <v>1000000000</v>
      </c>
      <c r="BE1564">
        <v>16</v>
      </c>
      <c r="BF1564">
        <v>-0.14000000000000001</v>
      </c>
      <c r="BG1564">
        <v>0</v>
      </c>
      <c r="BH1564">
        <v>0</v>
      </c>
      <c r="BI1564">
        <v>0</v>
      </c>
      <c r="BJ1564">
        <v>0</v>
      </c>
      <c r="BK1564">
        <v>0</v>
      </c>
      <c r="BL1564">
        <v>0</v>
      </c>
      <c r="BM1564">
        <v>16</v>
      </c>
      <c r="BN1564">
        <v>-0.14000000000000001</v>
      </c>
      <c r="BO1564">
        <v>0</v>
      </c>
      <c r="BP1564">
        <v>0</v>
      </c>
      <c r="BR1564">
        <v>0</v>
      </c>
      <c r="BS1564">
        <v>4</v>
      </c>
      <c r="BX1564">
        <v>0</v>
      </c>
      <c r="BY1564">
        <v>1.18</v>
      </c>
      <c r="BZ1564">
        <v>0</v>
      </c>
      <c r="CA1564">
        <v>9.1</v>
      </c>
      <c r="CB1564">
        <v>0</v>
      </c>
      <c r="CC1564">
        <v>1</v>
      </c>
      <c r="CD1564" s="56">
        <v>42284</v>
      </c>
      <c r="CE1564" s="56">
        <v>42342</v>
      </c>
      <c r="CF1564" s="56">
        <v>42342</v>
      </c>
      <c r="CG1564" s="56">
        <v>42419</v>
      </c>
      <c r="CH1564" s="56"/>
      <c r="CI1564" s="56"/>
      <c r="CJ1564">
        <v>0</v>
      </c>
      <c r="CK1564">
        <v>0</v>
      </c>
      <c r="CL1564">
        <v>0</v>
      </c>
      <c r="CM1564">
        <v>0</v>
      </c>
      <c r="CN1564">
        <v>0</v>
      </c>
      <c r="CO1564">
        <v>0</v>
      </c>
      <c r="CP1564">
        <v>0.95</v>
      </c>
      <c r="CQ1564" t="s">
        <v>1154</v>
      </c>
      <c r="CR1564" t="s">
        <v>1153</v>
      </c>
      <c r="CS1564" t="s">
        <v>1725</v>
      </c>
      <c r="CT1564" t="s">
        <v>1397</v>
      </c>
      <c r="CU1564" t="s">
        <v>1396</v>
      </c>
      <c r="CV1564" t="s">
        <v>6094</v>
      </c>
      <c r="CW1564" t="s">
        <v>1727</v>
      </c>
      <c r="CX1564" t="s">
        <v>853</v>
      </c>
      <c r="DC1564" t="s">
        <v>1387</v>
      </c>
      <c r="DE1564" t="s">
        <v>1728</v>
      </c>
    </row>
    <row r="1565" spans="1:109" x14ac:dyDescent="0.25">
      <c r="A1565" t="s">
        <v>1025</v>
      </c>
      <c r="B1565">
        <v>1</v>
      </c>
      <c r="C1565" s="56">
        <v>42419</v>
      </c>
      <c r="D1565" t="s">
        <v>1153</v>
      </c>
      <c r="E1565" t="s">
        <v>6095</v>
      </c>
      <c r="G1565" t="s">
        <v>6096</v>
      </c>
      <c r="H1565" t="s">
        <v>1144</v>
      </c>
      <c r="I1565" t="s">
        <v>1144</v>
      </c>
      <c r="J1565" t="s">
        <v>1144</v>
      </c>
      <c r="K1565" t="s">
        <v>1144</v>
      </c>
      <c r="L1565">
        <v>4.24</v>
      </c>
      <c r="M1565">
        <v>9.52</v>
      </c>
      <c r="N1565">
        <v>0</v>
      </c>
      <c r="O1565" s="56">
        <v>0</v>
      </c>
      <c r="P1565" s="56">
        <v>0</v>
      </c>
      <c r="Q1565">
        <v>1</v>
      </c>
      <c r="R1565">
        <v>1</v>
      </c>
      <c r="S1565">
        <v>11</v>
      </c>
      <c r="T1565">
        <v>8</v>
      </c>
      <c r="U1565">
        <v>3</v>
      </c>
      <c r="V1565">
        <v>1</v>
      </c>
      <c r="X1565" t="s">
        <v>7659</v>
      </c>
      <c r="AA1565">
        <v>0</v>
      </c>
      <c r="AB1565">
        <v>0</v>
      </c>
      <c r="AC1565">
        <v>0</v>
      </c>
      <c r="AD1565">
        <v>0</v>
      </c>
      <c r="AE1565">
        <v>0</v>
      </c>
      <c r="AF1565">
        <v>0</v>
      </c>
      <c r="AG1565">
        <v>0</v>
      </c>
      <c r="AJ1565" s="56"/>
      <c r="AK1565" s="56"/>
      <c r="AL1565" s="56"/>
      <c r="AP1565" t="s">
        <v>1155</v>
      </c>
      <c r="AS1565" t="s">
        <v>1152</v>
      </c>
      <c r="AT1565">
        <v>1</v>
      </c>
      <c r="AV1565">
        <v>3</v>
      </c>
      <c r="AW1565">
        <v>2</v>
      </c>
      <c r="AX1565">
        <v>1</v>
      </c>
      <c r="AY1565" t="s">
        <v>1147</v>
      </c>
      <c r="AZ1565" t="s">
        <v>1147</v>
      </c>
      <c r="BA1565">
        <v>4</v>
      </c>
      <c r="BD1565">
        <v>1000000000</v>
      </c>
      <c r="BE1565">
        <v>5</v>
      </c>
      <c r="BF1565">
        <v>-0.67</v>
      </c>
      <c r="BG1565">
        <v>0</v>
      </c>
      <c r="BH1565">
        <v>0</v>
      </c>
      <c r="BI1565">
        <v>0</v>
      </c>
      <c r="BJ1565">
        <v>0</v>
      </c>
      <c r="BK1565">
        <v>0</v>
      </c>
      <c r="BL1565">
        <v>0</v>
      </c>
      <c r="BM1565">
        <v>5</v>
      </c>
      <c r="BN1565">
        <v>-0.67</v>
      </c>
      <c r="BO1565">
        <v>0</v>
      </c>
      <c r="BP1565">
        <v>0</v>
      </c>
      <c r="BR1565">
        <v>0</v>
      </c>
      <c r="BS1565">
        <v>1</v>
      </c>
      <c r="BX1565">
        <v>0</v>
      </c>
      <c r="BY1565">
        <v>8.48</v>
      </c>
      <c r="BZ1565">
        <v>0</v>
      </c>
      <c r="CA1565">
        <v>5.43</v>
      </c>
      <c r="CB1565">
        <v>0</v>
      </c>
      <c r="CC1565">
        <v>1</v>
      </c>
      <c r="CD1565" s="56">
        <v>42342</v>
      </c>
      <c r="CE1565" s="56">
        <v>42342</v>
      </c>
      <c r="CF1565" s="56">
        <v>42342</v>
      </c>
      <c r="CG1565" s="56">
        <v>42419</v>
      </c>
      <c r="CH1565" s="56"/>
      <c r="CI1565" s="56"/>
      <c r="CJ1565">
        <v>0.04</v>
      </c>
      <c r="CK1565">
        <v>0</v>
      </c>
      <c r="CL1565">
        <v>0</v>
      </c>
      <c r="CM1565">
        <v>0</v>
      </c>
      <c r="CN1565">
        <v>0</v>
      </c>
      <c r="CO1565">
        <v>0</v>
      </c>
      <c r="CP1565">
        <v>0.95</v>
      </c>
      <c r="CQ1565" t="s">
        <v>1154</v>
      </c>
      <c r="CR1565" t="s">
        <v>1153</v>
      </c>
      <c r="CS1565" t="s">
        <v>1725</v>
      </c>
      <c r="CT1565" t="s">
        <v>1397</v>
      </c>
      <c r="CU1565" t="s">
        <v>1396</v>
      </c>
      <c r="CV1565" t="s">
        <v>6097</v>
      </c>
      <c r="CW1565" t="s">
        <v>1727</v>
      </c>
      <c r="CX1565" t="s">
        <v>853</v>
      </c>
      <c r="DC1565" t="s">
        <v>1387</v>
      </c>
      <c r="DE1565" t="s">
        <v>1728</v>
      </c>
    </row>
    <row r="1566" spans="1:109" x14ac:dyDescent="0.25">
      <c r="A1566" t="s">
        <v>1025</v>
      </c>
      <c r="B1566">
        <v>1</v>
      </c>
      <c r="C1566" s="56">
        <v>42419</v>
      </c>
      <c r="D1566" t="s">
        <v>1153</v>
      </c>
      <c r="E1566" t="s">
        <v>6098</v>
      </c>
      <c r="G1566" t="s">
        <v>6099</v>
      </c>
      <c r="H1566" t="s">
        <v>1144</v>
      </c>
      <c r="I1566" t="s">
        <v>1144</v>
      </c>
      <c r="J1566" t="s">
        <v>1144</v>
      </c>
      <c r="K1566" t="s">
        <v>1144</v>
      </c>
      <c r="L1566">
        <v>0.23</v>
      </c>
      <c r="M1566">
        <v>1.19</v>
      </c>
      <c r="N1566">
        <v>0</v>
      </c>
      <c r="O1566" s="56">
        <v>0</v>
      </c>
      <c r="P1566" s="56">
        <v>0</v>
      </c>
      <c r="Q1566">
        <v>1</v>
      </c>
      <c r="R1566">
        <v>1</v>
      </c>
      <c r="S1566">
        <v>11</v>
      </c>
      <c r="T1566">
        <v>8</v>
      </c>
      <c r="U1566">
        <v>3</v>
      </c>
      <c r="V1566">
        <v>1</v>
      </c>
      <c r="X1566" t="s">
        <v>3766</v>
      </c>
      <c r="AA1566">
        <v>0</v>
      </c>
      <c r="AB1566">
        <v>0</v>
      </c>
      <c r="AC1566">
        <v>0</v>
      </c>
      <c r="AD1566">
        <v>0</v>
      </c>
      <c r="AE1566">
        <v>0</v>
      </c>
      <c r="AF1566">
        <v>0</v>
      </c>
      <c r="AG1566">
        <v>0</v>
      </c>
      <c r="AJ1566" s="56"/>
      <c r="AK1566" s="56"/>
      <c r="AL1566" s="56"/>
      <c r="AP1566" t="s">
        <v>1155</v>
      </c>
      <c r="AS1566" t="s">
        <v>1152</v>
      </c>
      <c r="AT1566">
        <v>1</v>
      </c>
      <c r="AV1566">
        <v>2</v>
      </c>
      <c r="AW1566">
        <v>2</v>
      </c>
      <c r="AX1566">
        <v>1</v>
      </c>
      <c r="AY1566" t="s">
        <v>1147</v>
      </c>
      <c r="AZ1566" t="s">
        <v>1147</v>
      </c>
      <c r="BA1566">
        <v>21</v>
      </c>
      <c r="BD1566">
        <v>1000000000</v>
      </c>
      <c r="BE1566">
        <v>24</v>
      </c>
      <c r="BF1566">
        <v>-11</v>
      </c>
      <c r="BG1566">
        <v>0</v>
      </c>
      <c r="BH1566">
        <v>0</v>
      </c>
      <c r="BI1566">
        <v>0</v>
      </c>
      <c r="BJ1566">
        <v>0</v>
      </c>
      <c r="BK1566">
        <v>0</v>
      </c>
      <c r="BL1566">
        <v>0</v>
      </c>
      <c r="BM1566">
        <v>24</v>
      </c>
      <c r="BN1566">
        <v>-11</v>
      </c>
      <c r="BO1566">
        <v>0</v>
      </c>
      <c r="BP1566">
        <v>0</v>
      </c>
      <c r="BR1566">
        <v>0</v>
      </c>
      <c r="BS1566">
        <v>1</v>
      </c>
      <c r="BX1566">
        <v>0</v>
      </c>
      <c r="BY1566">
        <v>5.0599999999999996</v>
      </c>
      <c r="BZ1566">
        <v>0</v>
      </c>
      <c r="CA1566">
        <v>18.21</v>
      </c>
      <c r="CB1566">
        <v>0</v>
      </c>
      <c r="CC1566">
        <v>1</v>
      </c>
      <c r="CD1566" s="56">
        <v>42195</v>
      </c>
      <c r="CE1566" s="56">
        <v>42342</v>
      </c>
      <c r="CF1566" s="56">
        <v>42342</v>
      </c>
      <c r="CG1566" s="56">
        <v>42419</v>
      </c>
      <c r="CH1566" s="56"/>
      <c r="CI1566" s="56"/>
      <c r="CJ1566">
        <v>0</v>
      </c>
      <c r="CK1566">
        <v>0</v>
      </c>
      <c r="CL1566">
        <v>0</v>
      </c>
      <c r="CM1566">
        <v>0</v>
      </c>
      <c r="CN1566">
        <v>0</v>
      </c>
      <c r="CO1566">
        <v>0</v>
      </c>
      <c r="CP1566">
        <v>0.95</v>
      </c>
      <c r="CQ1566" t="s">
        <v>1154</v>
      </c>
      <c r="CR1566" t="s">
        <v>1153</v>
      </c>
      <c r="CS1566" t="s">
        <v>1725</v>
      </c>
      <c r="CT1566" t="s">
        <v>1397</v>
      </c>
      <c r="CU1566" t="s">
        <v>1396</v>
      </c>
      <c r="CV1566" t="s">
        <v>6100</v>
      </c>
      <c r="CW1566" t="s">
        <v>1727</v>
      </c>
      <c r="CX1566" t="s">
        <v>853</v>
      </c>
      <c r="DC1566" t="s">
        <v>1387</v>
      </c>
      <c r="DE1566" t="s">
        <v>1728</v>
      </c>
    </row>
    <row r="1567" spans="1:109" x14ac:dyDescent="0.25">
      <c r="A1567" t="s">
        <v>1025</v>
      </c>
      <c r="B1567">
        <v>1</v>
      </c>
      <c r="C1567" s="56">
        <v>42419</v>
      </c>
      <c r="D1567" t="s">
        <v>1153</v>
      </c>
      <c r="E1567" t="s">
        <v>6101</v>
      </c>
      <c r="G1567" t="s">
        <v>6102</v>
      </c>
      <c r="H1567" t="s">
        <v>1144</v>
      </c>
      <c r="I1567" t="s">
        <v>1144</v>
      </c>
      <c r="J1567" t="s">
        <v>1144</v>
      </c>
      <c r="K1567" t="s">
        <v>1144</v>
      </c>
      <c r="L1567">
        <v>1.5</v>
      </c>
      <c r="M1567">
        <v>3.14</v>
      </c>
      <c r="N1567">
        <v>0</v>
      </c>
      <c r="O1567" s="56">
        <v>0</v>
      </c>
      <c r="P1567" s="56">
        <v>0</v>
      </c>
      <c r="Q1567">
        <v>1</v>
      </c>
      <c r="R1567">
        <v>1</v>
      </c>
      <c r="S1567">
        <v>11</v>
      </c>
      <c r="T1567">
        <v>8</v>
      </c>
      <c r="U1567">
        <v>3</v>
      </c>
      <c r="V1567">
        <v>1</v>
      </c>
      <c r="X1567" t="s">
        <v>7755</v>
      </c>
      <c r="AA1567">
        <v>0</v>
      </c>
      <c r="AB1567">
        <v>0</v>
      </c>
      <c r="AC1567">
        <v>0</v>
      </c>
      <c r="AD1567">
        <v>0</v>
      </c>
      <c r="AE1567">
        <v>0</v>
      </c>
      <c r="AF1567">
        <v>0</v>
      </c>
      <c r="AG1567">
        <v>0</v>
      </c>
      <c r="AJ1567" s="56"/>
      <c r="AK1567" s="56"/>
      <c r="AL1567" s="56"/>
      <c r="AP1567" t="s">
        <v>1155</v>
      </c>
      <c r="AR1567">
        <v>2</v>
      </c>
      <c r="AS1567" t="s">
        <v>1152</v>
      </c>
      <c r="AT1567">
        <v>1</v>
      </c>
      <c r="AV1567">
        <v>10</v>
      </c>
      <c r="AW1567">
        <v>7</v>
      </c>
      <c r="AX1567">
        <v>3</v>
      </c>
      <c r="AY1567" t="s">
        <v>1147</v>
      </c>
      <c r="AZ1567" t="s">
        <v>1147</v>
      </c>
      <c r="BA1567">
        <v>10</v>
      </c>
      <c r="BD1567">
        <v>1000000000</v>
      </c>
      <c r="BE1567">
        <v>13</v>
      </c>
      <c r="BF1567">
        <v>-0.3</v>
      </c>
      <c r="BG1567">
        <v>0</v>
      </c>
      <c r="BH1567">
        <v>0</v>
      </c>
      <c r="BI1567">
        <v>0</v>
      </c>
      <c r="BJ1567">
        <v>0</v>
      </c>
      <c r="BK1567">
        <v>0</v>
      </c>
      <c r="BL1567">
        <v>0</v>
      </c>
      <c r="BM1567">
        <v>13</v>
      </c>
      <c r="BN1567">
        <v>-0.3</v>
      </c>
      <c r="BO1567">
        <v>0</v>
      </c>
      <c r="BP1567">
        <v>0</v>
      </c>
      <c r="BR1567">
        <v>0</v>
      </c>
      <c r="BS1567">
        <v>3</v>
      </c>
      <c r="BX1567">
        <v>0</v>
      </c>
      <c r="BY1567">
        <v>4.5</v>
      </c>
      <c r="BZ1567">
        <v>0</v>
      </c>
      <c r="CA1567">
        <v>4.7699999999999996</v>
      </c>
      <c r="CB1567">
        <v>0</v>
      </c>
      <c r="CC1567">
        <v>1</v>
      </c>
      <c r="CD1567" s="56">
        <v>42095</v>
      </c>
      <c r="CE1567" s="56">
        <v>42342</v>
      </c>
      <c r="CF1567" s="56">
        <v>42342</v>
      </c>
      <c r="CG1567" s="56">
        <v>42419</v>
      </c>
      <c r="CH1567" s="56"/>
      <c r="CI1567" s="56"/>
      <c r="CJ1567">
        <v>0</v>
      </c>
      <c r="CK1567">
        <v>0</v>
      </c>
      <c r="CL1567">
        <v>0</v>
      </c>
      <c r="CM1567">
        <v>0</v>
      </c>
      <c r="CN1567">
        <v>0</v>
      </c>
      <c r="CO1567">
        <v>0</v>
      </c>
      <c r="CP1567">
        <v>0.95</v>
      </c>
      <c r="CQ1567" t="s">
        <v>1154</v>
      </c>
      <c r="CR1567" t="s">
        <v>1153</v>
      </c>
      <c r="CS1567" t="s">
        <v>1725</v>
      </c>
      <c r="CT1567" t="s">
        <v>1397</v>
      </c>
      <c r="CU1567" t="s">
        <v>1396</v>
      </c>
      <c r="CV1567" t="s">
        <v>6103</v>
      </c>
      <c r="CW1567" t="s">
        <v>1727</v>
      </c>
      <c r="CX1567" t="s">
        <v>853</v>
      </c>
      <c r="DC1567" t="s">
        <v>1387</v>
      </c>
      <c r="DE1567" t="s">
        <v>1728</v>
      </c>
    </row>
    <row r="1568" spans="1:109" x14ac:dyDescent="0.25">
      <c r="A1568" t="s">
        <v>1025</v>
      </c>
      <c r="B1568">
        <v>1</v>
      </c>
      <c r="C1568" s="56">
        <v>42419</v>
      </c>
      <c r="D1568" t="s">
        <v>1153</v>
      </c>
      <c r="E1568" t="s">
        <v>6104</v>
      </c>
      <c r="G1568" t="s">
        <v>6105</v>
      </c>
      <c r="H1568" t="s">
        <v>1144</v>
      </c>
      <c r="I1568" t="s">
        <v>1144</v>
      </c>
      <c r="J1568" t="s">
        <v>1144</v>
      </c>
      <c r="K1568" t="s">
        <v>1144</v>
      </c>
      <c r="L1568">
        <v>3.03</v>
      </c>
      <c r="M1568">
        <v>6.21</v>
      </c>
      <c r="N1568">
        <v>0</v>
      </c>
      <c r="O1568" s="56">
        <v>0</v>
      </c>
      <c r="P1568" s="56">
        <v>0</v>
      </c>
      <c r="Q1568">
        <v>1</v>
      </c>
      <c r="R1568">
        <v>1</v>
      </c>
      <c r="S1568">
        <v>11</v>
      </c>
      <c r="T1568">
        <v>8</v>
      </c>
      <c r="U1568">
        <v>3</v>
      </c>
      <c r="V1568">
        <v>1</v>
      </c>
      <c r="W1568" t="s">
        <v>1156</v>
      </c>
      <c r="X1568" t="s">
        <v>7755</v>
      </c>
      <c r="Y1568">
        <v>1</v>
      </c>
      <c r="AA1568">
        <v>0</v>
      </c>
      <c r="AB1568">
        <v>0</v>
      </c>
      <c r="AC1568">
        <v>0</v>
      </c>
      <c r="AD1568">
        <v>0</v>
      </c>
      <c r="AE1568">
        <v>0</v>
      </c>
      <c r="AF1568">
        <v>0</v>
      </c>
      <c r="AG1568">
        <v>0</v>
      </c>
      <c r="AJ1568" s="56"/>
      <c r="AK1568" s="56"/>
      <c r="AL1568" s="56"/>
      <c r="AP1568" t="s">
        <v>1155</v>
      </c>
      <c r="AS1568" t="s">
        <v>1152</v>
      </c>
      <c r="AT1568">
        <v>1</v>
      </c>
      <c r="AV1568">
        <v>2</v>
      </c>
      <c r="AW1568">
        <v>2</v>
      </c>
      <c r="AX1568">
        <v>1</v>
      </c>
      <c r="AY1568" t="s">
        <v>1145</v>
      </c>
      <c r="AZ1568" t="s">
        <v>1145</v>
      </c>
      <c r="BA1568">
        <v>2</v>
      </c>
      <c r="BD1568">
        <v>1000000000</v>
      </c>
      <c r="BE1568">
        <v>2</v>
      </c>
      <c r="BF1568">
        <v>0</v>
      </c>
      <c r="BG1568">
        <v>0</v>
      </c>
      <c r="BH1568">
        <v>0</v>
      </c>
      <c r="BI1568">
        <v>0</v>
      </c>
      <c r="BJ1568">
        <v>0</v>
      </c>
      <c r="BK1568">
        <v>0</v>
      </c>
      <c r="BL1568">
        <v>0</v>
      </c>
      <c r="BM1568">
        <v>2</v>
      </c>
      <c r="BN1568">
        <v>0</v>
      </c>
      <c r="BO1568">
        <v>0</v>
      </c>
      <c r="BP1568">
        <v>0</v>
      </c>
      <c r="BR1568">
        <v>0</v>
      </c>
      <c r="BS1568">
        <v>1</v>
      </c>
      <c r="BX1568">
        <v>0</v>
      </c>
      <c r="BY1568">
        <v>0</v>
      </c>
      <c r="BZ1568">
        <v>0</v>
      </c>
      <c r="CA1568">
        <v>4.58</v>
      </c>
      <c r="CB1568">
        <v>0</v>
      </c>
      <c r="CC1568">
        <v>1</v>
      </c>
      <c r="CD1568" s="56">
        <v>42095</v>
      </c>
      <c r="CE1568" s="56">
        <v>42342</v>
      </c>
      <c r="CF1568" s="56">
        <v>42342</v>
      </c>
      <c r="CG1568" s="56">
        <v>42419</v>
      </c>
      <c r="CH1568" s="56"/>
      <c r="CI1568" s="56"/>
      <c r="CJ1568">
        <v>0</v>
      </c>
      <c r="CK1568">
        <v>0</v>
      </c>
      <c r="CL1568">
        <v>0</v>
      </c>
      <c r="CM1568">
        <v>0</v>
      </c>
      <c r="CN1568">
        <v>0.95</v>
      </c>
      <c r="CO1568">
        <v>0</v>
      </c>
      <c r="CP1568">
        <v>0</v>
      </c>
      <c r="CQ1568" t="s">
        <v>1154</v>
      </c>
      <c r="CR1568" t="s">
        <v>1153</v>
      </c>
      <c r="CS1568" t="s">
        <v>1725</v>
      </c>
      <c r="CT1568" t="s">
        <v>1397</v>
      </c>
      <c r="CU1568" t="s">
        <v>1396</v>
      </c>
      <c r="CV1568" t="s">
        <v>6106</v>
      </c>
      <c r="CW1568" t="s">
        <v>1727</v>
      </c>
      <c r="CX1568" t="s">
        <v>853</v>
      </c>
      <c r="DC1568" t="s">
        <v>1387</v>
      </c>
      <c r="DE1568" t="s">
        <v>1728</v>
      </c>
    </row>
    <row r="1569" spans="1:109" x14ac:dyDescent="0.25">
      <c r="A1569" t="s">
        <v>1025</v>
      </c>
      <c r="B1569">
        <v>1</v>
      </c>
      <c r="C1569" s="56">
        <v>42419</v>
      </c>
      <c r="D1569" t="s">
        <v>1153</v>
      </c>
      <c r="E1569" t="s">
        <v>6107</v>
      </c>
      <c r="G1569" t="s">
        <v>6108</v>
      </c>
      <c r="H1569" t="s">
        <v>1144</v>
      </c>
      <c r="I1569" t="s">
        <v>1144</v>
      </c>
      <c r="J1569" t="s">
        <v>1144</v>
      </c>
      <c r="K1569" t="s">
        <v>1144</v>
      </c>
      <c r="L1569">
        <v>0.82</v>
      </c>
      <c r="M1569">
        <v>4.25</v>
      </c>
      <c r="N1569">
        <v>0</v>
      </c>
      <c r="O1569" s="56">
        <v>0</v>
      </c>
      <c r="P1569" s="56">
        <v>0</v>
      </c>
      <c r="Q1569">
        <v>1</v>
      </c>
      <c r="R1569">
        <v>1</v>
      </c>
      <c r="S1569">
        <v>11</v>
      </c>
      <c r="T1569">
        <v>8</v>
      </c>
      <c r="U1569">
        <v>3</v>
      </c>
      <c r="V1569">
        <v>1</v>
      </c>
      <c r="X1569" t="s">
        <v>7755</v>
      </c>
      <c r="AA1569">
        <v>0</v>
      </c>
      <c r="AB1569">
        <v>0</v>
      </c>
      <c r="AC1569">
        <v>0</v>
      </c>
      <c r="AD1569">
        <v>0</v>
      </c>
      <c r="AE1569">
        <v>0</v>
      </c>
      <c r="AF1569">
        <v>0</v>
      </c>
      <c r="AG1569">
        <v>0</v>
      </c>
      <c r="AJ1569" s="56"/>
      <c r="AK1569" s="56"/>
      <c r="AL1569" s="56"/>
      <c r="AP1569" t="s">
        <v>1155</v>
      </c>
      <c r="AS1569" t="s">
        <v>1152</v>
      </c>
      <c r="AT1569">
        <v>1</v>
      </c>
      <c r="AV1569">
        <v>2</v>
      </c>
      <c r="AW1569">
        <v>2</v>
      </c>
      <c r="AX1569">
        <v>1</v>
      </c>
      <c r="AY1569" t="s">
        <v>1147</v>
      </c>
      <c r="AZ1569" t="s">
        <v>1147</v>
      </c>
      <c r="BA1569">
        <v>2</v>
      </c>
      <c r="BD1569">
        <v>1000000000</v>
      </c>
      <c r="BE1569">
        <v>3</v>
      </c>
      <c r="BF1569">
        <v>-0.5</v>
      </c>
      <c r="BG1569">
        <v>0</v>
      </c>
      <c r="BH1569">
        <v>0</v>
      </c>
      <c r="BI1569">
        <v>0</v>
      </c>
      <c r="BJ1569">
        <v>0</v>
      </c>
      <c r="BK1569">
        <v>0</v>
      </c>
      <c r="BL1569">
        <v>0</v>
      </c>
      <c r="BM1569">
        <v>3</v>
      </c>
      <c r="BN1569">
        <v>-0.5</v>
      </c>
      <c r="BO1569">
        <v>0</v>
      </c>
      <c r="BP1569">
        <v>0</v>
      </c>
      <c r="BR1569">
        <v>0</v>
      </c>
      <c r="BS1569">
        <v>1</v>
      </c>
      <c r="BX1569">
        <v>0</v>
      </c>
      <c r="BY1569">
        <v>0.82</v>
      </c>
      <c r="BZ1569">
        <v>0</v>
      </c>
      <c r="CA1569">
        <v>18.25</v>
      </c>
      <c r="CB1569">
        <v>0</v>
      </c>
      <c r="CC1569">
        <v>1</v>
      </c>
      <c r="CD1569" s="56">
        <v>42095</v>
      </c>
      <c r="CE1569" s="56">
        <v>42342</v>
      </c>
      <c r="CF1569" s="56">
        <v>42342</v>
      </c>
      <c r="CG1569" s="56">
        <v>42419</v>
      </c>
      <c r="CH1569" s="56"/>
      <c r="CI1569" s="56"/>
      <c r="CJ1569">
        <v>0</v>
      </c>
      <c r="CK1569">
        <v>0</v>
      </c>
      <c r="CL1569">
        <v>0</v>
      </c>
      <c r="CM1569">
        <v>0</v>
      </c>
      <c r="CN1569">
        <v>0</v>
      </c>
      <c r="CO1569">
        <v>0</v>
      </c>
      <c r="CP1569">
        <v>0.95</v>
      </c>
      <c r="CQ1569" t="s">
        <v>1154</v>
      </c>
      <c r="CR1569" t="s">
        <v>1153</v>
      </c>
      <c r="CS1569" t="s">
        <v>1725</v>
      </c>
      <c r="CT1569" t="s">
        <v>1397</v>
      </c>
      <c r="CU1569" t="s">
        <v>1396</v>
      </c>
      <c r="CV1569" t="s">
        <v>6109</v>
      </c>
      <c r="CW1569" t="s">
        <v>1727</v>
      </c>
      <c r="CX1569" t="s">
        <v>853</v>
      </c>
      <c r="DC1569" t="s">
        <v>1387</v>
      </c>
      <c r="DE1569" t="s">
        <v>1728</v>
      </c>
    </row>
    <row r="1570" spans="1:109" x14ac:dyDescent="0.25">
      <c r="A1570" t="s">
        <v>1025</v>
      </c>
      <c r="B1570">
        <v>1</v>
      </c>
      <c r="C1570" s="56">
        <v>42419</v>
      </c>
      <c r="D1570" t="s">
        <v>1153</v>
      </c>
      <c r="E1570" t="s">
        <v>6110</v>
      </c>
      <c r="G1570" t="s">
        <v>6111</v>
      </c>
      <c r="H1570" t="s">
        <v>1144</v>
      </c>
      <c r="I1570" t="s">
        <v>1144</v>
      </c>
      <c r="J1570" t="s">
        <v>1144</v>
      </c>
      <c r="K1570" t="s">
        <v>1144</v>
      </c>
      <c r="L1570">
        <v>11.56</v>
      </c>
      <c r="M1570">
        <v>25.21</v>
      </c>
      <c r="N1570">
        <v>0</v>
      </c>
      <c r="O1570" s="56">
        <v>0</v>
      </c>
      <c r="P1570" s="56">
        <v>0</v>
      </c>
      <c r="Q1570">
        <v>1</v>
      </c>
      <c r="R1570">
        <v>1</v>
      </c>
      <c r="S1570">
        <v>11</v>
      </c>
      <c r="T1570">
        <v>8</v>
      </c>
      <c r="U1570">
        <v>3</v>
      </c>
      <c r="V1570">
        <v>1</v>
      </c>
      <c r="W1570" t="s">
        <v>1156</v>
      </c>
      <c r="X1570" t="s">
        <v>7662</v>
      </c>
      <c r="Y1570">
        <v>4</v>
      </c>
      <c r="AA1570">
        <v>0</v>
      </c>
      <c r="AB1570">
        <v>0</v>
      </c>
      <c r="AC1570">
        <v>0</v>
      </c>
      <c r="AD1570">
        <v>0</v>
      </c>
      <c r="AE1570">
        <v>0</v>
      </c>
      <c r="AF1570">
        <v>4</v>
      </c>
      <c r="AG1570">
        <v>0</v>
      </c>
      <c r="AJ1570" s="56"/>
      <c r="AK1570" s="56"/>
      <c r="AL1570" s="56"/>
      <c r="AP1570" t="s">
        <v>1155</v>
      </c>
      <c r="AS1570" t="s">
        <v>1152</v>
      </c>
      <c r="AT1570">
        <v>1</v>
      </c>
      <c r="AV1570">
        <v>3</v>
      </c>
      <c r="AW1570">
        <v>2</v>
      </c>
      <c r="AX1570">
        <v>1</v>
      </c>
      <c r="AY1570" t="s">
        <v>1148</v>
      </c>
      <c r="AZ1570" t="s">
        <v>1147</v>
      </c>
      <c r="BA1570">
        <v>2</v>
      </c>
      <c r="BD1570">
        <v>1000000000</v>
      </c>
      <c r="BE1570">
        <v>3</v>
      </c>
      <c r="BF1570">
        <v>0</v>
      </c>
      <c r="BG1570">
        <v>2</v>
      </c>
      <c r="BH1570">
        <v>0</v>
      </c>
      <c r="BI1570">
        <v>0</v>
      </c>
      <c r="BJ1570">
        <v>0</v>
      </c>
      <c r="BK1570">
        <v>0</v>
      </c>
      <c r="BL1570">
        <v>0</v>
      </c>
      <c r="BM1570">
        <v>5</v>
      </c>
      <c r="BN1570">
        <v>-0.67</v>
      </c>
      <c r="BO1570">
        <v>0</v>
      </c>
      <c r="BP1570">
        <v>0</v>
      </c>
      <c r="BR1570">
        <v>0</v>
      </c>
      <c r="BS1570">
        <v>1</v>
      </c>
      <c r="BX1570">
        <v>0</v>
      </c>
      <c r="BY1570">
        <v>0</v>
      </c>
      <c r="BZ1570">
        <v>0</v>
      </c>
      <c r="CA1570">
        <v>5.15</v>
      </c>
      <c r="CB1570">
        <v>0</v>
      </c>
      <c r="CC1570">
        <v>1</v>
      </c>
      <c r="CD1570" s="56">
        <v>42272</v>
      </c>
      <c r="CE1570" s="56">
        <v>42342</v>
      </c>
      <c r="CF1570" s="56">
        <v>42342</v>
      </c>
      <c r="CG1570" s="56">
        <v>42419</v>
      </c>
      <c r="CH1570" s="56"/>
      <c r="CI1570" s="56"/>
      <c r="CJ1570">
        <v>0.53</v>
      </c>
      <c r="CK1570">
        <v>1</v>
      </c>
      <c r="CL1570">
        <v>0</v>
      </c>
      <c r="CM1570">
        <v>0.53</v>
      </c>
      <c r="CN1570">
        <v>0</v>
      </c>
      <c r="CO1570">
        <v>0.42</v>
      </c>
      <c r="CP1570">
        <v>0</v>
      </c>
      <c r="CQ1570" t="s">
        <v>1154</v>
      </c>
      <c r="CR1570" t="s">
        <v>1153</v>
      </c>
      <c r="CS1570" t="s">
        <v>1725</v>
      </c>
      <c r="CT1570" t="s">
        <v>1397</v>
      </c>
      <c r="CU1570" t="s">
        <v>1396</v>
      </c>
      <c r="CV1570" t="s">
        <v>6112</v>
      </c>
      <c r="CW1570" t="s">
        <v>1727</v>
      </c>
      <c r="CX1570" t="s">
        <v>853</v>
      </c>
      <c r="DC1570" t="s">
        <v>1387</v>
      </c>
      <c r="DE1570" t="s">
        <v>1728</v>
      </c>
    </row>
    <row r="1571" spans="1:109" x14ac:dyDescent="0.25">
      <c r="A1571" t="s">
        <v>1025</v>
      </c>
      <c r="B1571">
        <v>1</v>
      </c>
      <c r="C1571" s="56">
        <v>42419</v>
      </c>
      <c r="D1571" t="s">
        <v>1153</v>
      </c>
      <c r="E1571" t="s">
        <v>6113</v>
      </c>
      <c r="G1571" t="s">
        <v>6114</v>
      </c>
      <c r="H1571" t="s">
        <v>1144</v>
      </c>
      <c r="I1571" t="s">
        <v>1144</v>
      </c>
      <c r="J1571" t="s">
        <v>1144</v>
      </c>
      <c r="K1571" t="s">
        <v>1144</v>
      </c>
      <c r="L1571">
        <v>2.59</v>
      </c>
      <c r="M1571">
        <v>6.21</v>
      </c>
      <c r="N1571">
        <v>0</v>
      </c>
      <c r="O1571" s="56">
        <v>0</v>
      </c>
      <c r="P1571" s="56">
        <v>0</v>
      </c>
      <c r="Q1571">
        <v>1</v>
      </c>
      <c r="R1571">
        <v>1</v>
      </c>
      <c r="S1571">
        <v>11</v>
      </c>
      <c r="T1571">
        <v>8</v>
      </c>
      <c r="U1571">
        <v>3</v>
      </c>
      <c r="V1571">
        <v>1</v>
      </c>
      <c r="X1571" t="s">
        <v>7755</v>
      </c>
      <c r="AA1571">
        <v>0</v>
      </c>
      <c r="AB1571">
        <v>0</v>
      </c>
      <c r="AC1571">
        <v>0</v>
      </c>
      <c r="AD1571">
        <v>0</v>
      </c>
      <c r="AE1571">
        <v>0</v>
      </c>
      <c r="AF1571">
        <v>0</v>
      </c>
      <c r="AG1571">
        <v>0</v>
      </c>
      <c r="AJ1571" s="56"/>
      <c r="AK1571" s="56"/>
      <c r="AL1571" s="56"/>
      <c r="AP1571" t="s">
        <v>1155</v>
      </c>
      <c r="AR1571">
        <v>2</v>
      </c>
      <c r="AS1571" t="s">
        <v>1152</v>
      </c>
      <c r="AT1571">
        <v>1</v>
      </c>
      <c r="AV1571">
        <v>14</v>
      </c>
      <c r="AW1571">
        <v>9</v>
      </c>
      <c r="AX1571">
        <v>5</v>
      </c>
      <c r="AY1571" t="s">
        <v>1147</v>
      </c>
      <c r="AZ1571" t="s">
        <v>1147</v>
      </c>
      <c r="BA1571">
        <v>14</v>
      </c>
      <c r="BD1571">
        <v>1000000000</v>
      </c>
      <c r="BE1571">
        <v>18</v>
      </c>
      <c r="BF1571">
        <v>-0.28999999999999998</v>
      </c>
      <c r="BG1571">
        <v>0</v>
      </c>
      <c r="BH1571">
        <v>0</v>
      </c>
      <c r="BI1571">
        <v>0</v>
      </c>
      <c r="BJ1571">
        <v>0</v>
      </c>
      <c r="BK1571">
        <v>0</v>
      </c>
      <c r="BL1571">
        <v>0</v>
      </c>
      <c r="BM1571">
        <v>18</v>
      </c>
      <c r="BN1571">
        <v>-0.28999999999999998</v>
      </c>
      <c r="BO1571">
        <v>0</v>
      </c>
      <c r="BP1571">
        <v>0</v>
      </c>
      <c r="BR1571">
        <v>0</v>
      </c>
      <c r="BS1571">
        <v>4</v>
      </c>
      <c r="BX1571">
        <v>0</v>
      </c>
      <c r="BY1571">
        <v>10.36</v>
      </c>
      <c r="BZ1571">
        <v>0</v>
      </c>
      <c r="CA1571">
        <v>6.1</v>
      </c>
      <c r="CB1571">
        <v>0</v>
      </c>
      <c r="CC1571">
        <v>1</v>
      </c>
      <c r="CD1571" s="56">
        <v>42095</v>
      </c>
      <c r="CE1571" s="56">
        <v>42342</v>
      </c>
      <c r="CF1571" s="56">
        <v>42342</v>
      </c>
      <c r="CG1571" s="56">
        <v>42419</v>
      </c>
      <c r="CH1571" s="56"/>
      <c r="CI1571" s="56"/>
      <c r="CJ1571">
        <v>0</v>
      </c>
      <c r="CK1571">
        <v>0</v>
      </c>
      <c r="CL1571">
        <v>0</v>
      </c>
      <c r="CM1571">
        <v>0</v>
      </c>
      <c r="CN1571">
        <v>0</v>
      </c>
      <c r="CO1571">
        <v>0</v>
      </c>
      <c r="CP1571">
        <v>0.95</v>
      </c>
      <c r="CQ1571" t="s">
        <v>1154</v>
      </c>
      <c r="CR1571" t="s">
        <v>1153</v>
      </c>
      <c r="CS1571" t="s">
        <v>1725</v>
      </c>
      <c r="CT1571" t="s">
        <v>1397</v>
      </c>
      <c r="CU1571" t="s">
        <v>1396</v>
      </c>
      <c r="CV1571" t="s">
        <v>6115</v>
      </c>
      <c r="CW1571" t="s">
        <v>1727</v>
      </c>
      <c r="CX1571" t="s">
        <v>853</v>
      </c>
      <c r="DC1571" t="s">
        <v>1387</v>
      </c>
      <c r="DE1571" t="s">
        <v>1728</v>
      </c>
    </row>
    <row r="1572" spans="1:109" x14ac:dyDescent="0.25">
      <c r="A1572" t="s">
        <v>1025</v>
      </c>
      <c r="B1572">
        <v>1</v>
      </c>
      <c r="C1572" s="56">
        <v>42419</v>
      </c>
      <c r="D1572" t="s">
        <v>1153</v>
      </c>
      <c r="E1572" t="s">
        <v>6116</v>
      </c>
      <c r="G1572" t="s">
        <v>6117</v>
      </c>
      <c r="H1572" t="s">
        <v>1144</v>
      </c>
      <c r="I1572" t="s">
        <v>1144</v>
      </c>
      <c r="J1572" t="s">
        <v>1144</v>
      </c>
      <c r="K1572" t="s">
        <v>1144</v>
      </c>
      <c r="L1572">
        <v>11.25</v>
      </c>
      <c r="M1572">
        <v>25.42</v>
      </c>
      <c r="N1572">
        <v>0</v>
      </c>
      <c r="O1572" s="56">
        <v>0</v>
      </c>
      <c r="P1572" s="56">
        <v>0</v>
      </c>
      <c r="Q1572">
        <v>1</v>
      </c>
      <c r="R1572">
        <v>1</v>
      </c>
      <c r="S1572">
        <v>11</v>
      </c>
      <c r="T1572">
        <v>8</v>
      </c>
      <c r="U1572">
        <v>3</v>
      </c>
      <c r="V1572">
        <v>1</v>
      </c>
      <c r="W1572" t="s">
        <v>1156</v>
      </c>
      <c r="X1572" t="s">
        <v>7755</v>
      </c>
      <c r="Y1572">
        <v>1</v>
      </c>
      <c r="AA1572">
        <v>0</v>
      </c>
      <c r="AB1572">
        <v>0</v>
      </c>
      <c r="AC1572">
        <v>0</v>
      </c>
      <c r="AD1572">
        <v>0</v>
      </c>
      <c r="AE1572">
        <v>0</v>
      </c>
      <c r="AF1572">
        <v>0</v>
      </c>
      <c r="AG1572">
        <v>0</v>
      </c>
      <c r="AJ1572" s="56"/>
      <c r="AK1572" s="56"/>
      <c r="AL1572" s="56"/>
      <c r="AP1572" t="s">
        <v>1155</v>
      </c>
      <c r="AS1572" t="s">
        <v>1152</v>
      </c>
      <c r="AT1572">
        <v>1</v>
      </c>
      <c r="AV1572">
        <v>2</v>
      </c>
      <c r="AW1572">
        <v>2</v>
      </c>
      <c r="AX1572">
        <v>1</v>
      </c>
      <c r="AY1572" t="s">
        <v>1145</v>
      </c>
      <c r="AZ1572" t="s">
        <v>1145</v>
      </c>
      <c r="BA1572">
        <v>2</v>
      </c>
      <c r="BD1572">
        <v>1000000000</v>
      </c>
      <c r="BE1572">
        <v>2</v>
      </c>
      <c r="BF1572">
        <v>0</v>
      </c>
      <c r="BG1572">
        <v>0</v>
      </c>
      <c r="BH1572">
        <v>0</v>
      </c>
      <c r="BI1572">
        <v>0</v>
      </c>
      <c r="BJ1572">
        <v>0</v>
      </c>
      <c r="BK1572">
        <v>0</v>
      </c>
      <c r="BL1572">
        <v>0</v>
      </c>
      <c r="BM1572">
        <v>2</v>
      </c>
      <c r="BN1572">
        <v>0</v>
      </c>
      <c r="BO1572">
        <v>0</v>
      </c>
      <c r="BP1572">
        <v>0</v>
      </c>
      <c r="BR1572">
        <v>0</v>
      </c>
      <c r="BS1572">
        <v>1</v>
      </c>
      <c r="BX1572">
        <v>0</v>
      </c>
      <c r="BY1572">
        <v>0</v>
      </c>
      <c r="BZ1572">
        <v>0</v>
      </c>
      <c r="CA1572">
        <v>5.5</v>
      </c>
      <c r="CB1572">
        <v>0</v>
      </c>
      <c r="CC1572">
        <v>1</v>
      </c>
      <c r="CD1572" s="56">
        <v>42095</v>
      </c>
      <c r="CE1572" s="56">
        <v>42342</v>
      </c>
      <c r="CF1572" s="56">
        <v>42342</v>
      </c>
      <c r="CG1572" s="56">
        <v>42419</v>
      </c>
      <c r="CH1572" s="56"/>
      <c r="CI1572" s="56"/>
      <c r="CJ1572">
        <v>0</v>
      </c>
      <c r="CK1572">
        <v>0</v>
      </c>
      <c r="CL1572">
        <v>0</v>
      </c>
      <c r="CM1572">
        <v>0</v>
      </c>
      <c r="CN1572">
        <v>0.95</v>
      </c>
      <c r="CO1572">
        <v>0</v>
      </c>
      <c r="CP1572">
        <v>0</v>
      </c>
      <c r="CQ1572" t="s">
        <v>1154</v>
      </c>
      <c r="CR1572" t="s">
        <v>1153</v>
      </c>
      <c r="CS1572" t="s">
        <v>1725</v>
      </c>
      <c r="CT1572" t="s">
        <v>1397</v>
      </c>
      <c r="CU1572" t="s">
        <v>1396</v>
      </c>
      <c r="CV1572" t="s">
        <v>6118</v>
      </c>
      <c r="CW1572" t="s">
        <v>1727</v>
      </c>
      <c r="CX1572" t="s">
        <v>853</v>
      </c>
      <c r="DC1572" t="s">
        <v>1387</v>
      </c>
      <c r="DE1572" t="s">
        <v>1728</v>
      </c>
    </row>
    <row r="1573" spans="1:109" x14ac:dyDescent="0.25">
      <c r="A1573" t="s">
        <v>1025</v>
      </c>
      <c r="B1573">
        <v>1</v>
      </c>
      <c r="C1573" s="56">
        <v>42419</v>
      </c>
      <c r="D1573" t="s">
        <v>1153</v>
      </c>
      <c r="E1573" t="s">
        <v>6119</v>
      </c>
      <c r="G1573" t="s">
        <v>6120</v>
      </c>
      <c r="H1573" t="s">
        <v>1144</v>
      </c>
      <c r="I1573" t="s">
        <v>1144</v>
      </c>
      <c r="J1573" t="s">
        <v>1144</v>
      </c>
      <c r="K1573" t="s">
        <v>1144</v>
      </c>
      <c r="L1573">
        <v>2.4900000000000002</v>
      </c>
      <c r="M1573">
        <v>5.54</v>
      </c>
      <c r="N1573">
        <v>0</v>
      </c>
      <c r="O1573" s="56">
        <v>0</v>
      </c>
      <c r="P1573" s="56">
        <v>0</v>
      </c>
      <c r="Q1573">
        <v>1</v>
      </c>
      <c r="R1573">
        <v>1</v>
      </c>
      <c r="S1573">
        <v>11</v>
      </c>
      <c r="T1573">
        <v>8</v>
      </c>
      <c r="U1573">
        <v>3</v>
      </c>
      <c r="V1573">
        <v>1</v>
      </c>
      <c r="X1573" t="s">
        <v>7755</v>
      </c>
      <c r="AA1573">
        <v>0</v>
      </c>
      <c r="AB1573">
        <v>0</v>
      </c>
      <c r="AC1573">
        <v>0</v>
      </c>
      <c r="AD1573">
        <v>0</v>
      </c>
      <c r="AE1573">
        <v>0</v>
      </c>
      <c r="AF1573">
        <v>0</v>
      </c>
      <c r="AG1573">
        <v>0</v>
      </c>
      <c r="AJ1573" s="56"/>
      <c r="AK1573" s="56"/>
      <c r="AL1573" s="56"/>
      <c r="AP1573" t="s">
        <v>1155</v>
      </c>
      <c r="AS1573" t="s">
        <v>1152</v>
      </c>
      <c r="AT1573">
        <v>1</v>
      </c>
      <c r="AV1573">
        <v>4</v>
      </c>
      <c r="AW1573">
        <v>3</v>
      </c>
      <c r="AX1573">
        <v>1</v>
      </c>
      <c r="AY1573" t="s">
        <v>1147</v>
      </c>
      <c r="AZ1573" t="s">
        <v>1147</v>
      </c>
      <c r="BA1573">
        <v>4</v>
      </c>
      <c r="BD1573">
        <v>1000000000</v>
      </c>
      <c r="BE1573">
        <v>10</v>
      </c>
      <c r="BF1573">
        <v>-1.5</v>
      </c>
      <c r="BG1573">
        <v>0</v>
      </c>
      <c r="BH1573">
        <v>0</v>
      </c>
      <c r="BI1573">
        <v>0</v>
      </c>
      <c r="BJ1573">
        <v>0</v>
      </c>
      <c r="BK1573">
        <v>0</v>
      </c>
      <c r="BL1573">
        <v>0</v>
      </c>
      <c r="BM1573">
        <v>10</v>
      </c>
      <c r="BN1573">
        <v>-1.5</v>
      </c>
      <c r="BO1573">
        <v>0</v>
      </c>
      <c r="BP1573">
        <v>0</v>
      </c>
      <c r="BR1573">
        <v>0</v>
      </c>
      <c r="BS1573">
        <v>1</v>
      </c>
      <c r="BX1573">
        <v>0</v>
      </c>
      <c r="BY1573">
        <v>14.94</v>
      </c>
      <c r="BZ1573">
        <v>0</v>
      </c>
      <c r="CA1573">
        <v>5.35</v>
      </c>
      <c r="CB1573">
        <v>0</v>
      </c>
      <c r="CC1573">
        <v>1</v>
      </c>
      <c r="CD1573" s="56">
        <v>42095</v>
      </c>
      <c r="CE1573" s="56">
        <v>42342</v>
      </c>
      <c r="CF1573" s="56">
        <v>42342</v>
      </c>
      <c r="CG1573" s="56">
        <v>42419</v>
      </c>
      <c r="CH1573" s="56"/>
      <c r="CI1573" s="56"/>
      <c r="CJ1573">
        <v>0.1</v>
      </c>
      <c r="CK1573">
        <v>0</v>
      </c>
      <c r="CL1573">
        <v>0</v>
      </c>
      <c r="CM1573">
        <v>0</v>
      </c>
      <c r="CN1573">
        <v>0</v>
      </c>
      <c r="CO1573">
        <v>0</v>
      </c>
      <c r="CP1573">
        <v>0.95</v>
      </c>
      <c r="CQ1573" t="s">
        <v>1154</v>
      </c>
      <c r="CR1573" t="s">
        <v>1153</v>
      </c>
      <c r="CS1573" t="s">
        <v>1725</v>
      </c>
      <c r="CT1573" t="s">
        <v>1397</v>
      </c>
      <c r="CU1573" t="s">
        <v>1396</v>
      </c>
      <c r="CV1573" t="s">
        <v>6121</v>
      </c>
      <c r="CW1573" t="s">
        <v>1727</v>
      </c>
      <c r="CX1573" t="s">
        <v>853</v>
      </c>
      <c r="DC1573" t="s">
        <v>1387</v>
      </c>
      <c r="DE1573" t="s">
        <v>1728</v>
      </c>
    </row>
    <row r="1574" spans="1:109" x14ac:dyDescent="0.25">
      <c r="A1574" t="s">
        <v>1025</v>
      </c>
      <c r="B1574">
        <v>1</v>
      </c>
      <c r="C1574" s="56">
        <v>42419</v>
      </c>
      <c r="D1574" t="s">
        <v>1153</v>
      </c>
      <c r="E1574" t="s">
        <v>6122</v>
      </c>
      <c r="G1574" t="s">
        <v>6123</v>
      </c>
      <c r="H1574" t="s">
        <v>1144</v>
      </c>
      <c r="I1574" t="s">
        <v>1144</v>
      </c>
      <c r="J1574" t="s">
        <v>1144</v>
      </c>
      <c r="K1574" t="s">
        <v>1144</v>
      </c>
      <c r="L1574">
        <v>1.64</v>
      </c>
      <c r="M1574">
        <v>3.78</v>
      </c>
      <c r="N1574">
        <v>0</v>
      </c>
      <c r="O1574" s="56">
        <v>0</v>
      </c>
      <c r="P1574" s="56">
        <v>0</v>
      </c>
      <c r="Q1574">
        <v>1</v>
      </c>
      <c r="R1574">
        <v>1</v>
      </c>
      <c r="S1574">
        <v>11</v>
      </c>
      <c r="T1574">
        <v>8</v>
      </c>
      <c r="U1574">
        <v>3</v>
      </c>
      <c r="V1574">
        <v>1</v>
      </c>
      <c r="X1574" t="s">
        <v>7755</v>
      </c>
      <c r="AA1574">
        <v>0</v>
      </c>
      <c r="AB1574">
        <v>0</v>
      </c>
      <c r="AC1574">
        <v>0</v>
      </c>
      <c r="AD1574">
        <v>0</v>
      </c>
      <c r="AE1574">
        <v>0</v>
      </c>
      <c r="AF1574">
        <v>0</v>
      </c>
      <c r="AG1574">
        <v>0</v>
      </c>
      <c r="AJ1574" s="56"/>
      <c r="AK1574" s="56"/>
      <c r="AL1574" s="56"/>
      <c r="AP1574" t="s">
        <v>1155</v>
      </c>
      <c r="AR1574">
        <v>2</v>
      </c>
      <c r="AS1574" t="s">
        <v>1152</v>
      </c>
      <c r="AT1574">
        <v>1</v>
      </c>
      <c r="AV1574">
        <v>14</v>
      </c>
      <c r="AW1574">
        <v>9</v>
      </c>
      <c r="AX1574">
        <v>5</v>
      </c>
      <c r="AY1574" t="s">
        <v>1147</v>
      </c>
      <c r="AZ1574" t="s">
        <v>1147</v>
      </c>
      <c r="BA1574">
        <v>14</v>
      </c>
      <c r="BD1574">
        <v>1000000000</v>
      </c>
      <c r="BE1574">
        <v>20</v>
      </c>
      <c r="BF1574">
        <v>-0.43</v>
      </c>
      <c r="BG1574">
        <v>0</v>
      </c>
      <c r="BH1574">
        <v>0</v>
      </c>
      <c r="BI1574">
        <v>0</v>
      </c>
      <c r="BJ1574">
        <v>0</v>
      </c>
      <c r="BK1574">
        <v>0</v>
      </c>
      <c r="BL1574">
        <v>0</v>
      </c>
      <c r="BM1574">
        <v>20</v>
      </c>
      <c r="BN1574">
        <v>-0.43</v>
      </c>
      <c r="BO1574">
        <v>0</v>
      </c>
      <c r="BP1574">
        <v>0</v>
      </c>
      <c r="BR1574">
        <v>0</v>
      </c>
      <c r="BS1574">
        <v>4</v>
      </c>
      <c r="BX1574">
        <v>0</v>
      </c>
      <c r="BY1574">
        <v>9.84</v>
      </c>
      <c r="BZ1574">
        <v>0</v>
      </c>
      <c r="CA1574">
        <v>5.69</v>
      </c>
      <c r="CB1574">
        <v>0</v>
      </c>
      <c r="CC1574">
        <v>1</v>
      </c>
      <c r="CD1574" s="56">
        <v>42095</v>
      </c>
      <c r="CE1574" s="56">
        <v>42342</v>
      </c>
      <c r="CF1574" s="56">
        <v>42342</v>
      </c>
      <c r="CG1574" s="56">
        <v>42419</v>
      </c>
      <c r="CH1574" s="56"/>
      <c r="CI1574" s="56"/>
      <c r="CJ1574">
        <v>0</v>
      </c>
      <c r="CK1574">
        <v>0</v>
      </c>
      <c r="CL1574">
        <v>0</v>
      </c>
      <c r="CM1574">
        <v>0</v>
      </c>
      <c r="CN1574">
        <v>0</v>
      </c>
      <c r="CO1574">
        <v>0</v>
      </c>
      <c r="CP1574">
        <v>0.95</v>
      </c>
      <c r="CQ1574" t="s">
        <v>1154</v>
      </c>
      <c r="CR1574" t="s">
        <v>1153</v>
      </c>
      <c r="CS1574" t="s">
        <v>1725</v>
      </c>
      <c r="CT1574" t="s">
        <v>1397</v>
      </c>
      <c r="CU1574" t="s">
        <v>1396</v>
      </c>
      <c r="CV1574" t="s">
        <v>6124</v>
      </c>
      <c r="CW1574" t="s">
        <v>1727</v>
      </c>
      <c r="CX1574" t="s">
        <v>853</v>
      </c>
      <c r="DC1574" t="s">
        <v>1387</v>
      </c>
      <c r="DE1574" t="s">
        <v>1728</v>
      </c>
    </row>
    <row r="1575" spans="1:109" x14ac:dyDescent="0.25">
      <c r="A1575" t="s">
        <v>1025</v>
      </c>
      <c r="B1575">
        <v>1</v>
      </c>
      <c r="C1575" s="56">
        <v>42419</v>
      </c>
      <c r="D1575" t="s">
        <v>1153</v>
      </c>
      <c r="E1575" t="s">
        <v>6125</v>
      </c>
      <c r="G1575" t="s">
        <v>6126</v>
      </c>
      <c r="H1575" t="s">
        <v>1144</v>
      </c>
      <c r="I1575" t="s">
        <v>1144</v>
      </c>
      <c r="J1575" t="s">
        <v>1144</v>
      </c>
      <c r="K1575" t="s">
        <v>1144</v>
      </c>
      <c r="L1575">
        <v>0</v>
      </c>
      <c r="M1575">
        <v>0</v>
      </c>
      <c r="N1575">
        <v>0</v>
      </c>
      <c r="O1575" s="56">
        <v>0</v>
      </c>
      <c r="P1575" s="56">
        <v>0</v>
      </c>
      <c r="Q1575">
        <v>1</v>
      </c>
      <c r="R1575">
        <v>1</v>
      </c>
      <c r="S1575">
        <v>11</v>
      </c>
      <c r="T1575">
        <v>8</v>
      </c>
      <c r="U1575">
        <v>3</v>
      </c>
      <c r="V1575">
        <v>1</v>
      </c>
      <c r="X1575" t="s">
        <v>7755</v>
      </c>
      <c r="AA1575">
        <v>0</v>
      </c>
      <c r="AB1575">
        <v>0</v>
      </c>
      <c r="AC1575">
        <v>0</v>
      </c>
      <c r="AD1575">
        <v>0</v>
      </c>
      <c r="AE1575">
        <v>0</v>
      </c>
      <c r="AF1575">
        <v>0</v>
      </c>
      <c r="AG1575">
        <v>0</v>
      </c>
      <c r="AJ1575" s="56"/>
      <c r="AK1575" s="56"/>
      <c r="AL1575" s="56"/>
      <c r="AP1575" t="s">
        <v>1155</v>
      </c>
      <c r="AS1575" t="s">
        <v>1152</v>
      </c>
      <c r="AT1575">
        <v>1</v>
      </c>
      <c r="AV1575">
        <v>0</v>
      </c>
      <c r="AW1575">
        <v>0</v>
      </c>
      <c r="AX1575">
        <v>0</v>
      </c>
      <c r="AY1575" t="s">
        <v>1388</v>
      </c>
      <c r="AZ1575" t="s">
        <v>1388</v>
      </c>
      <c r="BA1575">
        <v>0</v>
      </c>
      <c r="BD1575">
        <v>1000000000</v>
      </c>
      <c r="BE1575">
        <v>0</v>
      </c>
      <c r="BF1575">
        <v>0</v>
      </c>
      <c r="BG1575">
        <v>0</v>
      </c>
      <c r="BH1575">
        <v>0</v>
      </c>
      <c r="BI1575">
        <v>0</v>
      </c>
      <c r="BJ1575">
        <v>0</v>
      </c>
      <c r="BK1575">
        <v>0</v>
      </c>
      <c r="BL1575">
        <v>0</v>
      </c>
      <c r="BM1575">
        <v>0</v>
      </c>
      <c r="BN1575">
        <v>0</v>
      </c>
      <c r="BO1575">
        <v>0</v>
      </c>
      <c r="BP1575">
        <v>0</v>
      </c>
      <c r="BR1575">
        <v>0</v>
      </c>
      <c r="BS1575">
        <v>0</v>
      </c>
      <c r="BX1575">
        <v>0</v>
      </c>
      <c r="BY1575">
        <v>0</v>
      </c>
      <c r="BZ1575">
        <v>0</v>
      </c>
      <c r="CA1575">
        <v>0</v>
      </c>
      <c r="CB1575">
        <v>0</v>
      </c>
      <c r="CC1575">
        <v>1</v>
      </c>
      <c r="CD1575" s="56">
        <v>42095</v>
      </c>
      <c r="CE1575" s="56">
        <v>42342</v>
      </c>
      <c r="CF1575" s="56">
        <v>42342</v>
      </c>
      <c r="CG1575" s="56">
        <v>42419</v>
      </c>
      <c r="CH1575" s="56"/>
      <c r="CI1575" s="56"/>
      <c r="CJ1575">
        <v>1</v>
      </c>
      <c r="CK1575">
        <v>0</v>
      </c>
      <c r="CL1575">
        <v>0.95</v>
      </c>
      <c r="CM1575">
        <v>0</v>
      </c>
      <c r="CN1575">
        <v>0</v>
      </c>
      <c r="CO1575">
        <v>0</v>
      </c>
      <c r="CP1575">
        <v>0</v>
      </c>
      <c r="CQ1575" t="s">
        <v>1154</v>
      </c>
      <c r="CR1575" t="s">
        <v>1153</v>
      </c>
      <c r="CS1575" t="s">
        <v>1725</v>
      </c>
      <c r="CT1575" t="s">
        <v>1397</v>
      </c>
      <c r="CU1575" t="s">
        <v>1396</v>
      </c>
      <c r="CV1575" t="s">
        <v>6127</v>
      </c>
      <c r="CW1575" t="s">
        <v>1727</v>
      </c>
      <c r="CX1575" t="s">
        <v>853</v>
      </c>
      <c r="DC1575" t="s">
        <v>1387</v>
      </c>
      <c r="DE1575" t="s">
        <v>1728</v>
      </c>
    </row>
    <row r="1576" spans="1:109" x14ac:dyDescent="0.25">
      <c r="A1576" t="s">
        <v>1025</v>
      </c>
      <c r="B1576">
        <v>1</v>
      </c>
      <c r="C1576" s="56">
        <v>42419</v>
      </c>
      <c r="D1576" t="s">
        <v>1153</v>
      </c>
      <c r="E1576" t="s">
        <v>6128</v>
      </c>
      <c r="G1576" t="s">
        <v>6129</v>
      </c>
      <c r="H1576" t="s">
        <v>1144</v>
      </c>
      <c r="I1576" t="s">
        <v>1144</v>
      </c>
      <c r="J1576" t="s">
        <v>1144</v>
      </c>
      <c r="K1576" t="s">
        <v>1144</v>
      </c>
      <c r="L1576">
        <v>18.41</v>
      </c>
      <c r="M1576">
        <v>65</v>
      </c>
      <c r="N1576">
        <v>0</v>
      </c>
      <c r="O1576" s="56">
        <v>0</v>
      </c>
      <c r="P1576" s="56">
        <v>0</v>
      </c>
      <c r="Q1576">
        <v>1</v>
      </c>
      <c r="R1576">
        <v>1</v>
      </c>
      <c r="S1576">
        <v>11</v>
      </c>
      <c r="T1576">
        <v>8</v>
      </c>
      <c r="U1576">
        <v>3</v>
      </c>
      <c r="V1576">
        <v>1</v>
      </c>
      <c r="X1576" t="s">
        <v>7755</v>
      </c>
      <c r="AA1576">
        <v>0</v>
      </c>
      <c r="AB1576">
        <v>0</v>
      </c>
      <c r="AC1576">
        <v>0</v>
      </c>
      <c r="AD1576">
        <v>0</v>
      </c>
      <c r="AE1576">
        <v>0</v>
      </c>
      <c r="AF1576">
        <v>0</v>
      </c>
      <c r="AG1576">
        <v>0</v>
      </c>
      <c r="AJ1576" s="56"/>
      <c r="AK1576" s="56"/>
      <c r="AL1576" s="56"/>
      <c r="AP1576" t="s">
        <v>1155</v>
      </c>
      <c r="AR1576">
        <v>2</v>
      </c>
      <c r="AS1576" t="s">
        <v>1152</v>
      </c>
      <c r="AT1576">
        <v>1</v>
      </c>
      <c r="AV1576">
        <v>8</v>
      </c>
      <c r="AW1576">
        <v>5</v>
      </c>
      <c r="AX1576">
        <v>3</v>
      </c>
      <c r="AY1576" t="s">
        <v>1147</v>
      </c>
      <c r="AZ1576" t="s">
        <v>1147</v>
      </c>
      <c r="BA1576">
        <v>8</v>
      </c>
      <c r="BD1576">
        <v>1000000000</v>
      </c>
      <c r="BE1576">
        <v>15</v>
      </c>
      <c r="BF1576">
        <v>-0.88</v>
      </c>
      <c r="BG1576">
        <v>0</v>
      </c>
      <c r="BH1576">
        <v>0</v>
      </c>
      <c r="BI1576">
        <v>0</v>
      </c>
      <c r="BJ1576">
        <v>0</v>
      </c>
      <c r="BK1576">
        <v>0</v>
      </c>
      <c r="BL1576">
        <v>0</v>
      </c>
      <c r="BM1576">
        <v>15</v>
      </c>
      <c r="BN1576">
        <v>-0.88</v>
      </c>
      <c r="BO1576">
        <v>0</v>
      </c>
      <c r="BP1576">
        <v>0</v>
      </c>
      <c r="BR1576">
        <v>0</v>
      </c>
      <c r="BS1576">
        <v>2</v>
      </c>
      <c r="BX1576">
        <v>0</v>
      </c>
      <c r="BY1576">
        <v>128.87</v>
      </c>
      <c r="BZ1576">
        <v>0</v>
      </c>
      <c r="CA1576">
        <v>11.04</v>
      </c>
      <c r="CB1576">
        <v>0</v>
      </c>
      <c r="CC1576">
        <v>1</v>
      </c>
      <c r="CD1576" s="56">
        <v>42095</v>
      </c>
      <c r="CE1576" s="56">
        <v>42342</v>
      </c>
      <c r="CF1576" s="56">
        <v>42342</v>
      </c>
      <c r="CG1576" s="56">
        <v>42419</v>
      </c>
      <c r="CH1576" s="56"/>
      <c r="CI1576" s="56"/>
      <c r="CJ1576">
        <v>0.01</v>
      </c>
      <c r="CK1576">
        <v>0</v>
      </c>
      <c r="CL1576">
        <v>0</v>
      </c>
      <c r="CM1576">
        <v>0</v>
      </c>
      <c r="CN1576">
        <v>0</v>
      </c>
      <c r="CO1576">
        <v>0</v>
      </c>
      <c r="CP1576">
        <v>0.95</v>
      </c>
      <c r="CQ1576" t="s">
        <v>1154</v>
      </c>
      <c r="CR1576" t="s">
        <v>1153</v>
      </c>
      <c r="CS1576" t="s">
        <v>1725</v>
      </c>
      <c r="CT1576" t="s">
        <v>1397</v>
      </c>
      <c r="CU1576" t="s">
        <v>1396</v>
      </c>
      <c r="CV1576" t="s">
        <v>6130</v>
      </c>
      <c r="CW1576" t="s">
        <v>1727</v>
      </c>
      <c r="CX1576" t="s">
        <v>853</v>
      </c>
      <c r="DC1576" t="s">
        <v>1387</v>
      </c>
      <c r="DE1576" t="s">
        <v>1728</v>
      </c>
    </row>
    <row r="1577" spans="1:109" x14ac:dyDescent="0.25">
      <c r="A1577" t="s">
        <v>1025</v>
      </c>
      <c r="B1577">
        <v>1</v>
      </c>
      <c r="C1577" s="56">
        <v>42419</v>
      </c>
      <c r="D1577" t="s">
        <v>1153</v>
      </c>
      <c r="E1577" t="s">
        <v>6131</v>
      </c>
      <c r="G1577" t="s">
        <v>6132</v>
      </c>
      <c r="H1577" t="s">
        <v>1144</v>
      </c>
      <c r="I1577" t="s">
        <v>1144</v>
      </c>
      <c r="J1577" t="s">
        <v>1144</v>
      </c>
      <c r="K1577" t="s">
        <v>1144</v>
      </c>
      <c r="L1577">
        <v>2.77</v>
      </c>
      <c r="M1577">
        <v>6.99</v>
      </c>
      <c r="N1577">
        <v>0</v>
      </c>
      <c r="O1577" s="56">
        <v>0</v>
      </c>
      <c r="P1577" s="56">
        <v>0</v>
      </c>
      <c r="Q1577">
        <v>1</v>
      </c>
      <c r="R1577">
        <v>1</v>
      </c>
      <c r="S1577">
        <v>11</v>
      </c>
      <c r="T1577">
        <v>8</v>
      </c>
      <c r="U1577">
        <v>3</v>
      </c>
      <c r="V1577">
        <v>1</v>
      </c>
      <c r="X1577" t="s">
        <v>7755</v>
      </c>
      <c r="AA1577">
        <v>0</v>
      </c>
      <c r="AB1577">
        <v>0</v>
      </c>
      <c r="AC1577">
        <v>0</v>
      </c>
      <c r="AD1577">
        <v>0</v>
      </c>
      <c r="AE1577">
        <v>0</v>
      </c>
      <c r="AF1577">
        <v>0</v>
      </c>
      <c r="AG1577">
        <v>0</v>
      </c>
      <c r="AJ1577" s="56"/>
      <c r="AK1577" s="56"/>
      <c r="AL1577" s="56"/>
      <c r="AP1577" t="s">
        <v>1155</v>
      </c>
      <c r="AR1577">
        <v>2</v>
      </c>
      <c r="AS1577" t="s">
        <v>1152</v>
      </c>
      <c r="AT1577">
        <v>1</v>
      </c>
      <c r="AV1577">
        <v>6</v>
      </c>
      <c r="AW1577">
        <v>4</v>
      </c>
      <c r="AX1577">
        <v>2</v>
      </c>
      <c r="AY1577" t="s">
        <v>1147</v>
      </c>
      <c r="AZ1577" t="s">
        <v>1147</v>
      </c>
      <c r="BA1577">
        <v>6</v>
      </c>
      <c r="BD1577">
        <v>1000000000</v>
      </c>
      <c r="BE1577">
        <v>10</v>
      </c>
      <c r="BF1577">
        <v>-0.67</v>
      </c>
      <c r="BG1577">
        <v>0</v>
      </c>
      <c r="BH1577">
        <v>0</v>
      </c>
      <c r="BI1577">
        <v>0</v>
      </c>
      <c r="BJ1577">
        <v>0</v>
      </c>
      <c r="BK1577">
        <v>0</v>
      </c>
      <c r="BL1577">
        <v>0</v>
      </c>
      <c r="BM1577">
        <v>10</v>
      </c>
      <c r="BN1577">
        <v>-0.67</v>
      </c>
      <c r="BO1577">
        <v>0</v>
      </c>
      <c r="BP1577">
        <v>0</v>
      </c>
      <c r="BR1577">
        <v>0</v>
      </c>
      <c r="BS1577">
        <v>2</v>
      </c>
      <c r="BX1577">
        <v>0</v>
      </c>
      <c r="BY1577">
        <v>11.08</v>
      </c>
      <c r="BZ1577">
        <v>0</v>
      </c>
      <c r="CA1577">
        <v>6.65</v>
      </c>
      <c r="CB1577">
        <v>0</v>
      </c>
      <c r="CC1577">
        <v>1</v>
      </c>
      <c r="CD1577" s="56">
        <v>42095</v>
      </c>
      <c r="CE1577" s="56">
        <v>42342</v>
      </c>
      <c r="CF1577" s="56">
        <v>42342</v>
      </c>
      <c r="CG1577" s="56">
        <v>42419</v>
      </c>
      <c r="CH1577" s="56"/>
      <c r="CI1577" s="56"/>
      <c r="CJ1577">
        <v>0</v>
      </c>
      <c r="CK1577">
        <v>0</v>
      </c>
      <c r="CL1577">
        <v>0</v>
      </c>
      <c r="CM1577">
        <v>0</v>
      </c>
      <c r="CN1577">
        <v>0</v>
      </c>
      <c r="CO1577">
        <v>0</v>
      </c>
      <c r="CP1577">
        <v>0.95</v>
      </c>
      <c r="CQ1577" t="s">
        <v>1154</v>
      </c>
      <c r="CR1577" t="s">
        <v>1153</v>
      </c>
      <c r="CS1577" t="s">
        <v>1725</v>
      </c>
      <c r="CT1577" t="s">
        <v>1397</v>
      </c>
      <c r="CU1577" t="s">
        <v>1396</v>
      </c>
      <c r="CV1577" t="s">
        <v>6133</v>
      </c>
      <c r="CW1577" t="s">
        <v>1727</v>
      </c>
      <c r="CX1577" t="s">
        <v>853</v>
      </c>
      <c r="DC1577" t="s">
        <v>1387</v>
      </c>
      <c r="DE1577" t="s">
        <v>1728</v>
      </c>
    </row>
    <row r="1578" spans="1:109" x14ac:dyDescent="0.25">
      <c r="A1578" t="s">
        <v>1025</v>
      </c>
      <c r="B1578">
        <v>1</v>
      </c>
      <c r="C1578" s="56">
        <v>42419</v>
      </c>
      <c r="D1578" t="s">
        <v>1153</v>
      </c>
      <c r="E1578" t="s">
        <v>6134</v>
      </c>
      <c r="G1578" t="s">
        <v>6135</v>
      </c>
      <c r="H1578" t="s">
        <v>1144</v>
      </c>
      <c r="I1578" t="s">
        <v>1144</v>
      </c>
      <c r="J1578" t="s">
        <v>1144</v>
      </c>
      <c r="K1578" t="s">
        <v>1144</v>
      </c>
      <c r="L1578">
        <v>0.3</v>
      </c>
      <c r="M1578">
        <v>1.78</v>
      </c>
      <c r="N1578">
        <v>0</v>
      </c>
      <c r="O1578" s="56">
        <v>0</v>
      </c>
      <c r="P1578" s="56">
        <v>0</v>
      </c>
      <c r="Q1578">
        <v>1</v>
      </c>
      <c r="R1578">
        <v>1</v>
      </c>
      <c r="S1578">
        <v>11</v>
      </c>
      <c r="T1578">
        <v>8</v>
      </c>
      <c r="U1578">
        <v>3</v>
      </c>
      <c r="V1578">
        <v>1</v>
      </c>
      <c r="W1578" t="s">
        <v>1156</v>
      </c>
      <c r="X1578" t="s">
        <v>7662</v>
      </c>
      <c r="Y1578">
        <v>15</v>
      </c>
      <c r="AA1578">
        <v>0</v>
      </c>
      <c r="AB1578">
        <v>0</v>
      </c>
      <c r="AC1578">
        <v>0</v>
      </c>
      <c r="AD1578">
        <v>0</v>
      </c>
      <c r="AE1578">
        <v>0</v>
      </c>
      <c r="AF1578">
        <v>0</v>
      </c>
      <c r="AG1578">
        <v>0</v>
      </c>
      <c r="AJ1578" s="56"/>
      <c r="AK1578" s="56"/>
      <c r="AL1578" s="56"/>
      <c r="AP1578" t="s">
        <v>1155</v>
      </c>
      <c r="AR1578">
        <v>5</v>
      </c>
      <c r="AS1578" t="s">
        <v>1152</v>
      </c>
      <c r="AT1578">
        <v>1</v>
      </c>
      <c r="AV1578">
        <v>22</v>
      </c>
      <c r="AW1578">
        <v>15</v>
      </c>
      <c r="AX1578">
        <v>7</v>
      </c>
      <c r="AY1578" t="s">
        <v>1148</v>
      </c>
      <c r="AZ1578" t="s">
        <v>1148</v>
      </c>
      <c r="BA1578">
        <v>16</v>
      </c>
      <c r="BD1578">
        <v>1000000000</v>
      </c>
      <c r="BE1578">
        <v>16</v>
      </c>
      <c r="BF1578">
        <v>0.27</v>
      </c>
      <c r="BG1578">
        <v>0</v>
      </c>
      <c r="BH1578">
        <v>0</v>
      </c>
      <c r="BI1578">
        <v>0</v>
      </c>
      <c r="BJ1578">
        <v>0</v>
      </c>
      <c r="BK1578">
        <v>0</v>
      </c>
      <c r="BL1578">
        <v>5</v>
      </c>
      <c r="BM1578">
        <v>21</v>
      </c>
      <c r="BN1578">
        <v>0.05</v>
      </c>
      <c r="BO1578">
        <v>0</v>
      </c>
      <c r="BP1578">
        <v>0</v>
      </c>
      <c r="BR1578">
        <v>0</v>
      </c>
      <c r="BS1578">
        <v>6</v>
      </c>
      <c r="BX1578">
        <v>0</v>
      </c>
      <c r="BY1578">
        <v>0</v>
      </c>
      <c r="BZ1578">
        <v>0</v>
      </c>
      <c r="CA1578">
        <v>21.53</v>
      </c>
      <c r="CB1578">
        <v>0</v>
      </c>
      <c r="CC1578">
        <v>1</v>
      </c>
      <c r="CD1578" s="56">
        <v>42272</v>
      </c>
      <c r="CE1578" s="56">
        <v>42342</v>
      </c>
      <c r="CF1578" s="56">
        <v>42342</v>
      </c>
      <c r="CG1578" s="56">
        <v>42419</v>
      </c>
      <c r="CH1578" s="56"/>
      <c r="CI1578" s="56"/>
      <c r="CJ1578">
        <v>0</v>
      </c>
      <c r="CK1578">
        <v>0</v>
      </c>
      <c r="CL1578">
        <v>0</v>
      </c>
      <c r="CM1578">
        <v>0</v>
      </c>
      <c r="CN1578">
        <v>0</v>
      </c>
      <c r="CO1578">
        <v>0.95</v>
      </c>
      <c r="CP1578">
        <v>0</v>
      </c>
      <c r="CQ1578" t="s">
        <v>1154</v>
      </c>
      <c r="CR1578" t="s">
        <v>1153</v>
      </c>
      <c r="CS1578" t="s">
        <v>1725</v>
      </c>
      <c r="CT1578" t="s">
        <v>1397</v>
      </c>
      <c r="CU1578" t="s">
        <v>1396</v>
      </c>
      <c r="CV1578" t="s">
        <v>6136</v>
      </c>
      <c r="CW1578" t="s">
        <v>1727</v>
      </c>
      <c r="CX1578" t="s">
        <v>853</v>
      </c>
      <c r="DC1578" t="s">
        <v>1387</v>
      </c>
      <c r="DE1578" t="s">
        <v>1728</v>
      </c>
    </row>
    <row r="1579" spans="1:109" x14ac:dyDescent="0.25">
      <c r="A1579" t="s">
        <v>1025</v>
      </c>
      <c r="B1579">
        <v>1</v>
      </c>
      <c r="C1579" s="56">
        <v>42419</v>
      </c>
      <c r="D1579" t="s">
        <v>1153</v>
      </c>
      <c r="E1579" t="s">
        <v>6137</v>
      </c>
      <c r="G1579" t="s">
        <v>6138</v>
      </c>
      <c r="H1579" t="s">
        <v>1144</v>
      </c>
      <c r="I1579" t="s">
        <v>1144</v>
      </c>
      <c r="J1579" t="s">
        <v>1144</v>
      </c>
      <c r="K1579" t="s">
        <v>1144</v>
      </c>
      <c r="L1579">
        <v>0.13</v>
      </c>
      <c r="M1579">
        <v>1.33</v>
      </c>
      <c r="N1579">
        <v>0</v>
      </c>
      <c r="O1579" s="56">
        <v>0</v>
      </c>
      <c r="P1579" s="56">
        <v>0</v>
      </c>
      <c r="Q1579">
        <v>1</v>
      </c>
      <c r="R1579">
        <v>1</v>
      </c>
      <c r="S1579">
        <v>11</v>
      </c>
      <c r="T1579">
        <v>8</v>
      </c>
      <c r="U1579">
        <v>3</v>
      </c>
      <c r="V1579">
        <v>1</v>
      </c>
      <c r="W1579" t="s">
        <v>1156</v>
      </c>
      <c r="X1579" t="s">
        <v>7756</v>
      </c>
      <c r="AA1579">
        <v>0</v>
      </c>
      <c r="AB1579">
        <v>0</v>
      </c>
      <c r="AC1579">
        <v>0</v>
      </c>
      <c r="AD1579">
        <v>0</v>
      </c>
      <c r="AE1579">
        <v>0</v>
      </c>
      <c r="AF1579">
        <v>0</v>
      </c>
      <c r="AG1579">
        <v>0</v>
      </c>
      <c r="AJ1579" s="56"/>
      <c r="AK1579" s="56"/>
      <c r="AL1579" s="56"/>
      <c r="AM1579">
        <v>6</v>
      </c>
      <c r="AP1579" t="s">
        <v>1155</v>
      </c>
      <c r="AR1579">
        <v>2</v>
      </c>
      <c r="AS1579" t="s">
        <v>1152</v>
      </c>
      <c r="AT1579">
        <v>1</v>
      </c>
      <c r="AV1579">
        <v>8</v>
      </c>
      <c r="AW1579">
        <v>5</v>
      </c>
      <c r="AX1579">
        <v>3</v>
      </c>
      <c r="AY1579" t="s">
        <v>1148</v>
      </c>
      <c r="AZ1579" t="s">
        <v>1148</v>
      </c>
      <c r="BA1579">
        <v>6</v>
      </c>
      <c r="BD1579">
        <v>1000000000</v>
      </c>
      <c r="BE1579">
        <v>8</v>
      </c>
      <c r="BF1579">
        <v>0</v>
      </c>
      <c r="BG1579">
        <v>0</v>
      </c>
      <c r="BH1579">
        <v>0</v>
      </c>
      <c r="BI1579">
        <v>0</v>
      </c>
      <c r="BJ1579">
        <v>0</v>
      </c>
      <c r="BK1579">
        <v>0</v>
      </c>
      <c r="BL1579">
        <v>0</v>
      </c>
      <c r="BM1579">
        <v>8</v>
      </c>
      <c r="BN1579">
        <v>0</v>
      </c>
      <c r="BO1579">
        <v>0</v>
      </c>
      <c r="BP1579">
        <v>0</v>
      </c>
      <c r="BR1579">
        <v>0</v>
      </c>
      <c r="BS1579">
        <v>2</v>
      </c>
      <c r="BT1579">
        <v>3</v>
      </c>
      <c r="BX1579">
        <v>0</v>
      </c>
      <c r="BY1579">
        <v>0</v>
      </c>
      <c r="BZ1579">
        <v>0</v>
      </c>
      <c r="CA1579">
        <v>40.28</v>
      </c>
      <c r="CB1579">
        <v>0</v>
      </c>
      <c r="CC1579">
        <v>1</v>
      </c>
      <c r="CD1579" s="56">
        <v>42318</v>
      </c>
      <c r="CE1579" s="56">
        <v>42342</v>
      </c>
      <c r="CF1579" s="56">
        <v>42342</v>
      </c>
      <c r="CG1579" s="56">
        <v>42419</v>
      </c>
      <c r="CH1579" s="56"/>
      <c r="CI1579" s="56"/>
      <c r="CJ1579">
        <v>0</v>
      </c>
      <c r="CK1579">
        <v>0</v>
      </c>
      <c r="CL1579">
        <v>0</v>
      </c>
      <c r="CM1579">
        <v>0</v>
      </c>
      <c r="CN1579">
        <v>0</v>
      </c>
      <c r="CO1579">
        <v>0.95</v>
      </c>
      <c r="CP1579">
        <v>0</v>
      </c>
      <c r="CQ1579" t="s">
        <v>1154</v>
      </c>
      <c r="CR1579" t="s">
        <v>1153</v>
      </c>
      <c r="CS1579" t="s">
        <v>1725</v>
      </c>
      <c r="CT1579" t="s">
        <v>1397</v>
      </c>
      <c r="CU1579" t="s">
        <v>1396</v>
      </c>
      <c r="CV1579" t="s">
        <v>6139</v>
      </c>
      <c r="CW1579" t="s">
        <v>1727</v>
      </c>
      <c r="CX1579" t="s">
        <v>853</v>
      </c>
      <c r="DC1579" t="s">
        <v>1387</v>
      </c>
      <c r="DE1579" t="s">
        <v>1728</v>
      </c>
    </row>
    <row r="1580" spans="1:109" x14ac:dyDescent="0.25">
      <c r="A1580" t="s">
        <v>1025</v>
      </c>
      <c r="B1580">
        <v>1</v>
      </c>
      <c r="C1580" s="56">
        <v>42419</v>
      </c>
      <c r="D1580" t="s">
        <v>1153</v>
      </c>
      <c r="E1580" t="s">
        <v>1679</v>
      </c>
      <c r="G1580" t="s">
        <v>6140</v>
      </c>
      <c r="H1580" t="s">
        <v>1144</v>
      </c>
      <c r="I1580" t="s">
        <v>1144</v>
      </c>
      <c r="J1580" t="s">
        <v>1144</v>
      </c>
      <c r="K1580" t="s">
        <v>1144</v>
      </c>
      <c r="L1580">
        <v>1.18</v>
      </c>
      <c r="M1580">
        <v>3.75</v>
      </c>
      <c r="N1580">
        <v>0</v>
      </c>
      <c r="O1580" s="56">
        <v>0</v>
      </c>
      <c r="P1580" s="56">
        <v>0</v>
      </c>
      <c r="Q1580">
        <v>1</v>
      </c>
      <c r="R1580">
        <v>1</v>
      </c>
      <c r="S1580">
        <v>11</v>
      </c>
      <c r="T1580">
        <v>8</v>
      </c>
      <c r="U1580">
        <v>3</v>
      </c>
      <c r="V1580">
        <v>1</v>
      </c>
      <c r="W1580" t="s">
        <v>1156</v>
      </c>
      <c r="X1580" t="s">
        <v>7755</v>
      </c>
      <c r="Y1580">
        <v>27</v>
      </c>
      <c r="AA1580">
        <v>0</v>
      </c>
      <c r="AB1580">
        <v>0</v>
      </c>
      <c r="AC1580">
        <v>0</v>
      </c>
      <c r="AD1580">
        <v>0</v>
      </c>
      <c r="AE1580">
        <v>0</v>
      </c>
      <c r="AF1580">
        <v>0</v>
      </c>
      <c r="AG1580">
        <v>0</v>
      </c>
      <c r="AJ1580" s="56"/>
      <c r="AK1580" s="56"/>
      <c r="AL1580" s="56"/>
      <c r="AP1580" t="s">
        <v>1155</v>
      </c>
      <c r="AR1580">
        <v>5</v>
      </c>
      <c r="AS1580" t="s">
        <v>1152</v>
      </c>
      <c r="AT1580">
        <v>1</v>
      </c>
      <c r="AV1580">
        <v>20</v>
      </c>
      <c r="AW1580">
        <v>13</v>
      </c>
      <c r="AX1580">
        <v>7</v>
      </c>
      <c r="AY1580" t="s">
        <v>1146</v>
      </c>
      <c r="AZ1580" t="s">
        <v>1146</v>
      </c>
      <c r="BA1580">
        <v>20</v>
      </c>
      <c r="BD1580">
        <v>1000000000</v>
      </c>
      <c r="BE1580">
        <v>7</v>
      </c>
      <c r="BF1580">
        <v>0.65</v>
      </c>
      <c r="BG1580">
        <v>0</v>
      </c>
      <c r="BH1580">
        <v>0</v>
      </c>
      <c r="BI1580">
        <v>0</v>
      </c>
      <c r="BJ1580">
        <v>0</v>
      </c>
      <c r="BK1580">
        <v>0</v>
      </c>
      <c r="BL1580">
        <v>0</v>
      </c>
      <c r="BM1580">
        <v>7</v>
      </c>
      <c r="BN1580">
        <v>0.65</v>
      </c>
      <c r="BO1580">
        <v>0</v>
      </c>
      <c r="BP1580">
        <v>0</v>
      </c>
      <c r="BR1580">
        <v>15</v>
      </c>
      <c r="BS1580">
        <v>5</v>
      </c>
      <c r="BX1580">
        <v>0</v>
      </c>
      <c r="BY1580">
        <v>0</v>
      </c>
      <c r="BZ1580">
        <v>0</v>
      </c>
      <c r="CA1580">
        <v>9.5</v>
      </c>
      <c r="CB1580">
        <v>0</v>
      </c>
      <c r="CC1580">
        <v>1</v>
      </c>
      <c r="CD1580" s="56">
        <v>42095</v>
      </c>
      <c r="CE1580" s="56">
        <v>42342</v>
      </c>
      <c r="CF1580" s="56">
        <v>42342</v>
      </c>
      <c r="CG1580" s="56">
        <v>42419</v>
      </c>
      <c r="CH1580" s="56"/>
      <c r="CI1580" s="56"/>
      <c r="CJ1580">
        <v>0.42</v>
      </c>
      <c r="CK1580">
        <v>16</v>
      </c>
      <c r="CL1580">
        <v>0</v>
      </c>
      <c r="CM1580">
        <v>0.21</v>
      </c>
      <c r="CN1580">
        <v>0.36</v>
      </c>
      <c r="CO1580">
        <v>0.25</v>
      </c>
      <c r="CP1580">
        <v>0.13</v>
      </c>
      <c r="CQ1580" t="s">
        <v>1154</v>
      </c>
      <c r="CR1580" t="s">
        <v>1153</v>
      </c>
      <c r="CS1580" t="s">
        <v>1725</v>
      </c>
      <c r="CT1580" t="s">
        <v>1397</v>
      </c>
      <c r="CU1580" t="s">
        <v>1396</v>
      </c>
      <c r="CV1580" t="s">
        <v>6141</v>
      </c>
      <c r="CW1580" t="s">
        <v>1727</v>
      </c>
      <c r="CX1580" t="s">
        <v>853</v>
      </c>
      <c r="DC1580" t="s">
        <v>1387</v>
      </c>
      <c r="DE1580" t="s">
        <v>1728</v>
      </c>
    </row>
    <row r="1581" spans="1:109" x14ac:dyDescent="0.25">
      <c r="A1581" t="s">
        <v>1025</v>
      </c>
      <c r="B1581">
        <v>1</v>
      </c>
      <c r="C1581" s="56">
        <v>42419</v>
      </c>
      <c r="D1581" t="s">
        <v>1153</v>
      </c>
      <c r="E1581" t="s">
        <v>6142</v>
      </c>
      <c r="G1581" t="s">
        <v>6143</v>
      </c>
      <c r="H1581" t="s">
        <v>1144</v>
      </c>
      <c r="I1581" t="s">
        <v>1144</v>
      </c>
      <c r="J1581" t="s">
        <v>1144</v>
      </c>
      <c r="K1581" t="s">
        <v>1144</v>
      </c>
      <c r="L1581">
        <v>13.19</v>
      </c>
      <c r="M1581">
        <v>36.04</v>
      </c>
      <c r="N1581">
        <v>0</v>
      </c>
      <c r="O1581" s="56">
        <v>0</v>
      </c>
      <c r="P1581" s="56">
        <v>0</v>
      </c>
      <c r="Q1581">
        <v>1</v>
      </c>
      <c r="R1581">
        <v>1</v>
      </c>
      <c r="S1581">
        <v>11</v>
      </c>
      <c r="T1581">
        <v>8</v>
      </c>
      <c r="U1581">
        <v>3</v>
      </c>
      <c r="V1581">
        <v>1</v>
      </c>
      <c r="W1581" t="s">
        <v>1156</v>
      </c>
      <c r="X1581" t="s">
        <v>7756</v>
      </c>
      <c r="Y1581">
        <v>16</v>
      </c>
      <c r="AA1581">
        <v>0</v>
      </c>
      <c r="AB1581">
        <v>0</v>
      </c>
      <c r="AC1581">
        <v>0</v>
      </c>
      <c r="AD1581">
        <v>0</v>
      </c>
      <c r="AE1581">
        <v>0</v>
      </c>
      <c r="AF1581">
        <v>0</v>
      </c>
      <c r="AG1581">
        <v>0</v>
      </c>
      <c r="AJ1581" s="56"/>
      <c r="AK1581" s="56"/>
      <c r="AL1581" s="56"/>
      <c r="AP1581" t="s">
        <v>1155</v>
      </c>
      <c r="AR1581">
        <v>2</v>
      </c>
      <c r="AS1581" t="s">
        <v>1152</v>
      </c>
      <c r="AT1581">
        <v>1</v>
      </c>
      <c r="AV1581">
        <v>12</v>
      </c>
      <c r="AW1581">
        <v>8</v>
      </c>
      <c r="AX1581">
        <v>4</v>
      </c>
      <c r="AY1581" t="s">
        <v>1148</v>
      </c>
      <c r="AZ1581" t="s">
        <v>1148</v>
      </c>
      <c r="BA1581">
        <v>10</v>
      </c>
      <c r="BD1581">
        <v>1000000000</v>
      </c>
      <c r="BE1581">
        <v>12</v>
      </c>
      <c r="BF1581">
        <v>0</v>
      </c>
      <c r="BG1581">
        <v>0</v>
      </c>
      <c r="BH1581">
        <v>0</v>
      </c>
      <c r="BI1581">
        <v>0</v>
      </c>
      <c r="BJ1581">
        <v>0</v>
      </c>
      <c r="BK1581">
        <v>0</v>
      </c>
      <c r="BL1581">
        <v>0</v>
      </c>
      <c r="BM1581">
        <v>12</v>
      </c>
      <c r="BN1581">
        <v>0</v>
      </c>
      <c r="BO1581">
        <v>0</v>
      </c>
      <c r="BP1581">
        <v>0</v>
      </c>
      <c r="BR1581">
        <v>0</v>
      </c>
      <c r="BS1581">
        <v>3</v>
      </c>
      <c r="BX1581">
        <v>0</v>
      </c>
      <c r="BY1581">
        <v>0</v>
      </c>
      <c r="BZ1581">
        <v>0</v>
      </c>
      <c r="CA1581">
        <v>7.56</v>
      </c>
      <c r="CB1581">
        <v>0</v>
      </c>
      <c r="CC1581">
        <v>1</v>
      </c>
      <c r="CD1581" s="56">
        <v>42318</v>
      </c>
      <c r="CE1581" s="56">
        <v>42342</v>
      </c>
      <c r="CF1581" s="56">
        <v>42342</v>
      </c>
      <c r="CG1581" s="56">
        <v>42419</v>
      </c>
      <c r="CH1581" s="56"/>
      <c r="CI1581" s="56"/>
      <c r="CJ1581">
        <v>0.65</v>
      </c>
      <c r="CK1581">
        <v>41</v>
      </c>
      <c r="CL1581">
        <v>0</v>
      </c>
      <c r="CM1581">
        <v>0.53</v>
      </c>
      <c r="CN1581">
        <v>0</v>
      </c>
      <c r="CO1581">
        <v>0.42</v>
      </c>
      <c r="CP1581">
        <v>0</v>
      </c>
      <c r="CQ1581" t="s">
        <v>1154</v>
      </c>
      <c r="CR1581" t="s">
        <v>1153</v>
      </c>
      <c r="CS1581" t="s">
        <v>1725</v>
      </c>
      <c r="CT1581" t="s">
        <v>1397</v>
      </c>
      <c r="CU1581" t="s">
        <v>1396</v>
      </c>
      <c r="CV1581" t="s">
        <v>6144</v>
      </c>
      <c r="CW1581" t="s">
        <v>1727</v>
      </c>
      <c r="CX1581" t="s">
        <v>853</v>
      </c>
      <c r="DC1581" t="s">
        <v>1387</v>
      </c>
      <c r="DE1581" t="s">
        <v>1728</v>
      </c>
    </row>
    <row r="1582" spans="1:109" x14ac:dyDescent="0.25">
      <c r="A1582" t="s">
        <v>1025</v>
      </c>
      <c r="B1582">
        <v>2</v>
      </c>
      <c r="C1582" s="56">
        <v>42419</v>
      </c>
      <c r="D1582" t="s">
        <v>1153</v>
      </c>
      <c r="E1582" t="s">
        <v>6145</v>
      </c>
      <c r="G1582" t="s">
        <v>6146</v>
      </c>
      <c r="H1582" t="s">
        <v>1144</v>
      </c>
      <c r="I1582" t="s">
        <v>1144</v>
      </c>
      <c r="J1582" t="s">
        <v>1144</v>
      </c>
      <c r="K1582" t="s">
        <v>1144</v>
      </c>
      <c r="L1582">
        <v>60.32</v>
      </c>
      <c r="M1582">
        <v>141.75</v>
      </c>
      <c r="N1582">
        <v>0</v>
      </c>
      <c r="O1582" s="56">
        <v>0</v>
      </c>
      <c r="P1582" s="56">
        <v>0</v>
      </c>
      <c r="Q1582">
        <v>1</v>
      </c>
      <c r="R1582">
        <v>1</v>
      </c>
      <c r="S1582">
        <v>11</v>
      </c>
      <c r="T1582">
        <v>8</v>
      </c>
      <c r="U1582">
        <v>3</v>
      </c>
      <c r="V1582">
        <v>1</v>
      </c>
      <c r="X1582" t="s">
        <v>7659</v>
      </c>
      <c r="AA1582">
        <v>0</v>
      </c>
      <c r="AB1582">
        <v>0</v>
      </c>
      <c r="AC1582">
        <v>0</v>
      </c>
      <c r="AD1582">
        <v>0</v>
      </c>
      <c r="AE1582">
        <v>0</v>
      </c>
      <c r="AF1582">
        <v>0</v>
      </c>
      <c r="AG1582">
        <v>0</v>
      </c>
      <c r="AJ1582" s="56"/>
      <c r="AK1582" s="56"/>
      <c r="AL1582" s="56"/>
      <c r="AP1582" t="s">
        <v>1155</v>
      </c>
      <c r="AS1582" t="s">
        <v>1152</v>
      </c>
      <c r="AT1582">
        <v>1</v>
      </c>
      <c r="AV1582">
        <v>2</v>
      </c>
      <c r="AW1582">
        <v>2</v>
      </c>
      <c r="AX1582">
        <v>1</v>
      </c>
      <c r="AY1582" t="s">
        <v>1147</v>
      </c>
      <c r="AZ1582" t="s">
        <v>1147</v>
      </c>
      <c r="BA1582">
        <v>4</v>
      </c>
      <c r="BD1582">
        <v>1000000000</v>
      </c>
      <c r="BE1582">
        <v>4</v>
      </c>
      <c r="BF1582">
        <v>-1</v>
      </c>
      <c r="BG1582">
        <v>0</v>
      </c>
      <c r="BH1582">
        <v>0</v>
      </c>
      <c r="BI1582">
        <v>0</v>
      </c>
      <c r="BJ1582">
        <v>0</v>
      </c>
      <c r="BK1582">
        <v>0</v>
      </c>
      <c r="BL1582">
        <v>0</v>
      </c>
      <c r="BM1582">
        <v>4</v>
      </c>
      <c r="BN1582">
        <v>-1</v>
      </c>
      <c r="BO1582">
        <v>0</v>
      </c>
      <c r="BP1582">
        <v>0</v>
      </c>
      <c r="BR1582">
        <v>0</v>
      </c>
      <c r="BS1582">
        <v>1</v>
      </c>
      <c r="BX1582">
        <v>0</v>
      </c>
      <c r="BY1582">
        <v>120.64</v>
      </c>
      <c r="BZ1582">
        <v>0</v>
      </c>
      <c r="CA1582">
        <v>5.89</v>
      </c>
      <c r="CB1582">
        <v>0</v>
      </c>
      <c r="CC1582">
        <v>1</v>
      </c>
      <c r="CD1582" s="56">
        <v>42342</v>
      </c>
      <c r="CE1582" s="56">
        <v>42342</v>
      </c>
      <c r="CF1582" s="56">
        <v>42342</v>
      </c>
      <c r="CG1582" s="56">
        <v>42419</v>
      </c>
      <c r="CH1582" s="56"/>
      <c r="CI1582" s="56"/>
      <c r="CJ1582">
        <v>0</v>
      </c>
      <c r="CK1582">
        <v>0</v>
      </c>
      <c r="CL1582">
        <v>0</v>
      </c>
      <c r="CM1582">
        <v>0</v>
      </c>
      <c r="CN1582">
        <v>0</v>
      </c>
      <c r="CO1582">
        <v>0</v>
      </c>
      <c r="CP1582">
        <v>0.96</v>
      </c>
      <c r="CQ1582" t="s">
        <v>1154</v>
      </c>
      <c r="CR1582" t="s">
        <v>1153</v>
      </c>
      <c r="CS1582" t="s">
        <v>1748</v>
      </c>
      <c r="CT1582" t="s">
        <v>1397</v>
      </c>
      <c r="CU1582" t="s">
        <v>1396</v>
      </c>
      <c r="CV1582" t="s">
        <v>6147</v>
      </c>
      <c r="CW1582" t="s">
        <v>1390</v>
      </c>
      <c r="CX1582" t="s">
        <v>853</v>
      </c>
      <c r="DC1582" t="s">
        <v>1387</v>
      </c>
      <c r="DE1582" t="s">
        <v>1392</v>
      </c>
    </row>
    <row r="1583" spans="1:109" x14ac:dyDescent="0.25">
      <c r="A1583" t="s">
        <v>1025</v>
      </c>
      <c r="B1583">
        <v>2</v>
      </c>
      <c r="C1583" s="56">
        <v>42419</v>
      </c>
      <c r="D1583" t="s">
        <v>1153</v>
      </c>
      <c r="E1583" t="s">
        <v>6148</v>
      </c>
      <c r="G1583" t="s">
        <v>6149</v>
      </c>
      <c r="H1583" t="s">
        <v>1144</v>
      </c>
      <c r="I1583" t="s">
        <v>1144</v>
      </c>
      <c r="J1583" t="s">
        <v>1144</v>
      </c>
      <c r="K1583" t="s">
        <v>1144</v>
      </c>
      <c r="L1583">
        <v>0.15</v>
      </c>
      <c r="M1583">
        <v>0.75</v>
      </c>
      <c r="N1583">
        <v>0</v>
      </c>
      <c r="O1583" s="56">
        <v>0</v>
      </c>
      <c r="P1583" s="56">
        <v>0</v>
      </c>
      <c r="Q1583">
        <v>1</v>
      </c>
      <c r="R1583">
        <v>1</v>
      </c>
      <c r="S1583">
        <v>11</v>
      </c>
      <c r="T1583">
        <v>8</v>
      </c>
      <c r="U1583">
        <v>3</v>
      </c>
      <c r="V1583">
        <v>1</v>
      </c>
      <c r="W1583" t="s">
        <v>1156</v>
      </c>
      <c r="X1583" t="s">
        <v>7755</v>
      </c>
      <c r="AA1583">
        <v>0</v>
      </c>
      <c r="AB1583">
        <v>0</v>
      </c>
      <c r="AC1583">
        <v>0</v>
      </c>
      <c r="AD1583">
        <v>0</v>
      </c>
      <c r="AE1583">
        <v>0</v>
      </c>
      <c r="AF1583">
        <v>0</v>
      </c>
      <c r="AG1583">
        <v>0</v>
      </c>
      <c r="AJ1583" s="56"/>
      <c r="AK1583" s="56"/>
      <c r="AL1583" s="56"/>
      <c r="AP1583" t="s">
        <v>1155</v>
      </c>
      <c r="AR1583">
        <v>5</v>
      </c>
      <c r="AS1583" t="s">
        <v>1152</v>
      </c>
      <c r="AT1583">
        <v>1</v>
      </c>
      <c r="AV1583">
        <v>14</v>
      </c>
      <c r="AW1583">
        <v>9</v>
      </c>
      <c r="AX1583">
        <v>5</v>
      </c>
      <c r="AY1583" t="s">
        <v>1148</v>
      </c>
      <c r="AZ1583" t="s">
        <v>1148</v>
      </c>
      <c r="BA1583">
        <v>14</v>
      </c>
      <c r="BD1583">
        <v>1000000000</v>
      </c>
      <c r="BE1583">
        <v>12</v>
      </c>
      <c r="BF1583">
        <v>0.14000000000000001</v>
      </c>
      <c r="BG1583">
        <v>0</v>
      </c>
      <c r="BH1583">
        <v>0</v>
      </c>
      <c r="BI1583">
        <v>0</v>
      </c>
      <c r="BJ1583">
        <v>0</v>
      </c>
      <c r="BK1583">
        <v>0</v>
      </c>
      <c r="BL1583">
        <v>0</v>
      </c>
      <c r="BM1583">
        <v>12</v>
      </c>
      <c r="BN1583">
        <v>0.14000000000000001</v>
      </c>
      <c r="BO1583">
        <v>0</v>
      </c>
      <c r="BP1583">
        <v>0</v>
      </c>
      <c r="BR1583">
        <v>0</v>
      </c>
      <c r="BS1583">
        <v>4</v>
      </c>
      <c r="BX1583">
        <v>0</v>
      </c>
      <c r="BY1583">
        <v>0</v>
      </c>
      <c r="BZ1583">
        <v>0</v>
      </c>
      <c r="CA1583">
        <v>17.45</v>
      </c>
      <c r="CB1583">
        <v>0</v>
      </c>
      <c r="CC1583">
        <v>1</v>
      </c>
      <c r="CD1583" s="56">
        <v>42095</v>
      </c>
      <c r="CE1583" s="56">
        <v>42342</v>
      </c>
      <c r="CF1583" s="56">
        <v>42342</v>
      </c>
      <c r="CG1583" s="56">
        <v>42419</v>
      </c>
      <c r="CH1583" s="56"/>
      <c r="CI1583" s="56"/>
      <c r="CJ1583">
        <v>0.11</v>
      </c>
      <c r="CK1583">
        <v>0</v>
      </c>
      <c r="CL1583">
        <v>0</v>
      </c>
      <c r="CM1583">
        <v>0</v>
      </c>
      <c r="CN1583">
        <v>0</v>
      </c>
      <c r="CO1583">
        <v>0.36</v>
      </c>
      <c r="CP1583">
        <v>0.6</v>
      </c>
      <c r="CQ1583" t="s">
        <v>1154</v>
      </c>
      <c r="CR1583" t="s">
        <v>1153</v>
      </c>
      <c r="CS1583" t="s">
        <v>1748</v>
      </c>
      <c r="CT1583" t="s">
        <v>1397</v>
      </c>
      <c r="CU1583" t="s">
        <v>1396</v>
      </c>
      <c r="CV1583" t="s">
        <v>6150</v>
      </c>
      <c r="CW1583" t="s">
        <v>1390</v>
      </c>
      <c r="CX1583" t="s">
        <v>853</v>
      </c>
      <c r="DC1583" t="s">
        <v>1387</v>
      </c>
      <c r="DE1583" t="s">
        <v>1392</v>
      </c>
    </row>
    <row r="1584" spans="1:109" x14ac:dyDescent="0.25">
      <c r="A1584" t="s">
        <v>1025</v>
      </c>
      <c r="B1584">
        <v>2</v>
      </c>
      <c r="C1584" s="56">
        <v>42419</v>
      </c>
      <c r="D1584" t="s">
        <v>1153</v>
      </c>
      <c r="E1584" t="s">
        <v>6151</v>
      </c>
      <c r="G1584" t="s">
        <v>6152</v>
      </c>
      <c r="H1584" t="s">
        <v>1144</v>
      </c>
      <c r="I1584" t="s">
        <v>1144</v>
      </c>
      <c r="J1584" t="s">
        <v>1144</v>
      </c>
      <c r="K1584" t="s">
        <v>1144</v>
      </c>
      <c r="L1584">
        <v>52.48</v>
      </c>
      <c r="M1584">
        <v>96.35</v>
      </c>
      <c r="N1584">
        <v>0</v>
      </c>
      <c r="O1584" s="56">
        <v>0</v>
      </c>
      <c r="P1584" s="56">
        <v>0</v>
      </c>
      <c r="Q1584">
        <v>1</v>
      </c>
      <c r="R1584">
        <v>1</v>
      </c>
      <c r="S1584">
        <v>11</v>
      </c>
      <c r="T1584">
        <v>8</v>
      </c>
      <c r="U1584">
        <v>3</v>
      </c>
      <c r="V1584">
        <v>1</v>
      </c>
      <c r="W1584" t="s">
        <v>1156</v>
      </c>
      <c r="X1584" t="s">
        <v>7760</v>
      </c>
      <c r="Y1584">
        <v>4</v>
      </c>
      <c r="AA1584">
        <v>0</v>
      </c>
      <c r="AB1584">
        <v>0</v>
      </c>
      <c r="AC1584">
        <v>0</v>
      </c>
      <c r="AD1584">
        <v>0</v>
      </c>
      <c r="AE1584">
        <v>0</v>
      </c>
      <c r="AF1584">
        <v>0</v>
      </c>
      <c r="AG1584">
        <v>0</v>
      </c>
      <c r="AJ1584" s="56"/>
      <c r="AK1584" s="56"/>
      <c r="AL1584" s="56"/>
      <c r="AP1584" t="s">
        <v>1155</v>
      </c>
      <c r="AS1584" t="s">
        <v>1152</v>
      </c>
      <c r="AT1584">
        <v>1</v>
      </c>
      <c r="AV1584">
        <v>6</v>
      </c>
      <c r="AW1584">
        <v>4</v>
      </c>
      <c r="AX1584">
        <v>2</v>
      </c>
      <c r="AY1584" t="s">
        <v>1148</v>
      </c>
      <c r="AZ1584" t="s">
        <v>1148</v>
      </c>
      <c r="BA1584">
        <v>4</v>
      </c>
      <c r="BD1584">
        <v>1000000000</v>
      </c>
      <c r="BE1584">
        <v>6</v>
      </c>
      <c r="BF1584">
        <v>0</v>
      </c>
      <c r="BG1584">
        <v>0</v>
      </c>
      <c r="BH1584">
        <v>0</v>
      </c>
      <c r="BI1584">
        <v>0</v>
      </c>
      <c r="BJ1584">
        <v>0</v>
      </c>
      <c r="BK1584">
        <v>0</v>
      </c>
      <c r="BL1584">
        <v>0</v>
      </c>
      <c r="BM1584">
        <v>6</v>
      </c>
      <c r="BN1584">
        <v>0</v>
      </c>
      <c r="BO1584">
        <v>0</v>
      </c>
      <c r="BP1584">
        <v>0</v>
      </c>
      <c r="BR1584">
        <v>0</v>
      </c>
      <c r="BS1584">
        <v>2</v>
      </c>
      <c r="BX1584">
        <v>0</v>
      </c>
      <c r="BY1584">
        <v>0</v>
      </c>
      <c r="BZ1584">
        <v>0</v>
      </c>
      <c r="CA1584">
        <v>3.65</v>
      </c>
      <c r="CB1584">
        <v>0</v>
      </c>
      <c r="CC1584">
        <v>1</v>
      </c>
      <c r="CD1584" s="56">
        <v>42271</v>
      </c>
      <c r="CE1584" s="56">
        <v>42342</v>
      </c>
      <c r="CF1584" s="56">
        <v>42342</v>
      </c>
      <c r="CG1584" s="56">
        <v>42419</v>
      </c>
      <c r="CH1584" s="56"/>
      <c r="CI1584" s="56"/>
      <c r="CJ1584">
        <v>0</v>
      </c>
      <c r="CK1584">
        <v>0</v>
      </c>
      <c r="CL1584">
        <v>0</v>
      </c>
      <c r="CM1584">
        <v>0</v>
      </c>
      <c r="CN1584">
        <v>0</v>
      </c>
      <c r="CO1584">
        <v>0.96</v>
      </c>
      <c r="CP1584">
        <v>0</v>
      </c>
      <c r="CQ1584" t="s">
        <v>1154</v>
      </c>
      <c r="CR1584" t="s">
        <v>1153</v>
      </c>
      <c r="CS1584" t="s">
        <v>1748</v>
      </c>
      <c r="CT1584" t="s">
        <v>1397</v>
      </c>
      <c r="CU1584" t="s">
        <v>1396</v>
      </c>
      <c r="CV1584" t="s">
        <v>6153</v>
      </c>
      <c r="CW1584" t="s">
        <v>1390</v>
      </c>
      <c r="CX1584" t="s">
        <v>853</v>
      </c>
      <c r="DC1584" t="s">
        <v>1387</v>
      </c>
      <c r="DE1584" t="s">
        <v>1392</v>
      </c>
    </row>
    <row r="1585" spans="1:109" x14ac:dyDescent="0.25">
      <c r="A1585" t="s">
        <v>1025</v>
      </c>
      <c r="B1585">
        <v>2</v>
      </c>
      <c r="C1585" s="56">
        <v>42419</v>
      </c>
      <c r="D1585" t="s">
        <v>1153</v>
      </c>
      <c r="E1585" t="s">
        <v>6154</v>
      </c>
      <c r="G1585" t="s">
        <v>6155</v>
      </c>
      <c r="H1585" t="s">
        <v>1144</v>
      </c>
      <c r="I1585" t="s">
        <v>1144</v>
      </c>
      <c r="J1585" t="s">
        <v>1144</v>
      </c>
      <c r="K1585" t="s">
        <v>1144</v>
      </c>
      <c r="L1585">
        <v>0.52</v>
      </c>
      <c r="M1585">
        <v>2.5099999999999998</v>
      </c>
      <c r="N1585">
        <v>0</v>
      </c>
      <c r="O1585" s="56">
        <v>0</v>
      </c>
      <c r="P1585" s="56">
        <v>0</v>
      </c>
      <c r="Q1585">
        <v>1</v>
      </c>
      <c r="R1585">
        <v>1</v>
      </c>
      <c r="S1585">
        <v>11</v>
      </c>
      <c r="T1585">
        <v>8</v>
      </c>
      <c r="U1585">
        <v>3</v>
      </c>
      <c r="V1585">
        <v>1</v>
      </c>
      <c r="X1585" t="s">
        <v>7757</v>
      </c>
      <c r="AA1585">
        <v>0</v>
      </c>
      <c r="AB1585">
        <v>0</v>
      </c>
      <c r="AC1585">
        <v>0</v>
      </c>
      <c r="AD1585">
        <v>0</v>
      </c>
      <c r="AE1585">
        <v>0</v>
      </c>
      <c r="AF1585">
        <v>0</v>
      </c>
      <c r="AG1585">
        <v>0</v>
      </c>
      <c r="AJ1585" s="56"/>
      <c r="AK1585" s="56"/>
      <c r="AL1585" s="56"/>
      <c r="AP1585" t="s">
        <v>1155</v>
      </c>
      <c r="AR1585">
        <v>5</v>
      </c>
      <c r="AS1585" t="s">
        <v>1152</v>
      </c>
      <c r="AT1585">
        <v>1</v>
      </c>
      <c r="AV1585">
        <v>26</v>
      </c>
      <c r="AW1585">
        <v>17</v>
      </c>
      <c r="AX1585">
        <v>9</v>
      </c>
      <c r="AY1585" t="s">
        <v>1147</v>
      </c>
      <c r="AZ1585" t="s">
        <v>1147</v>
      </c>
      <c r="BA1585">
        <v>38</v>
      </c>
      <c r="BD1585">
        <v>1000000000</v>
      </c>
      <c r="BE1585">
        <v>37</v>
      </c>
      <c r="BF1585">
        <v>-0.42</v>
      </c>
      <c r="BG1585">
        <v>0</v>
      </c>
      <c r="BH1585">
        <v>0</v>
      </c>
      <c r="BI1585">
        <v>0</v>
      </c>
      <c r="BJ1585">
        <v>0</v>
      </c>
      <c r="BK1585">
        <v>0</v>
      </c>
      <c r="BL1585">
        <v>0</v>
      </c>
      <c r="BM1585">
        <v>37</v>
      </c>
      <c r="BN1585">
        <v>-0.42</v>
      </c>
      <c r="BO1585">
        <v>0</v>
      </c>
      <c r="BP1585">
        <v>0</v>
      </c>
      <c r="BR1585">
        <v>0</v>
      </c>
      <c r="BS1585">
        <v>7</v>
      </c>
      <c r="BX1585">
        <v>0</v>
      </c>
      <c r="BY1585">
        <v>5.72</v>
      </c>
      <c r="BZ1585">
        <v>0</v>
      </c>
      <c r="CA1585">
        <v>16.7</v>
      </c>
      <c r="CB1585">
        <v>0</v>
      </c>
      <c r="CC1585">
        <v>1</v>
      </c>
      <c r="CD1585" s="56">
        <v>42341</v>
      </c>
      <c r="CE1585" s="56">
        <v>42342</v>
      </c>
      <c r="CF1585" s="56">
        <v>42342</v>
      </c>
      <c r="CG1585" s="56">
        <v>42419</v>
      </c>
      <c r="CH1585" s="56"/>
      <c r="CI1585" s="56"/>
      <c r="CJ1585">
        <v>0</v>
      </c>
      <c r="CK1585">
        <v>0</v>
      </c>
      <c r="CL1585">
        <v>0</v>
      </c>
      <c r="CM1585">
        <v>0</v>
      </c>
      <c r="CN1585">
        <v>0</v>
      </c>
      <c r="CO1585">
        <v>0</v>
      </c>
      <c r="CP1585">
        <v>0.96</v>
      </c>
      <c r="CQ1585" t="s">
        <v>1154</v>
      </c>
      <c r="CR1585" t="s">
        <v>1153</v>
      </c>
      <c r="CS1585" t="s">
        <v>1748</v>
      </c>
      <c r="CT1585" t="s">
        <v>1397</v>
      </c>
      <c r="CU1585" t="s">
        <v>1396</v>
      </c>
      <c r="CV1585" t="s">
        <v>6156</v>
      </c>
      <c r="CW1585" t="s">
        <v>1390</v>
      </c>
      <c r="CX1585" t="s">
        <v>853</v>
      </c>
      <c r="DC1585" t="s">
        <v>1387</v>
      </c>
      <c r="DE1585" t="s">
        <v>1392</v>
      </c>
    </row>
    <row r="1586" spans="1:109" x14ac:dyDescent="0.25">
      <c r="A1586" t="s">
        <v>1025</v>
      </c>
      <c r="B1586">
        <v>2</v>
      </c>
      <c r="C1586" s="56">
        <v>42419</v>
      </c>
      <c r="D1586" t="s">
        <v>1153</v>
      </c>
      <c r="E1586" t="s">
        <v>6157</v>
      </c>
      <c r="G1586" t="s">
        <v>6158</v>
      </c>
      <c r="H1586" t="s">
        <v>1144</v>
      </c>
      <c r="I1586" t="s">
        <v>1144</v>
      </c>
      <c r="J1586" t="s">
        <v>1144</v>
      </c>
      <c r="K1586" t="s">
        <v>1144</v>
      </c>
      <c r="L1586">
        <v>24.96</v>
      </c>
      <c r="M1586">
        <v>53.56</v>
      </c>
      <c r="N1586">
        <v>0</v>
      </c>
      <c r="O1586" s="56">
        <v>0</v>
      </c>
      <c r="P1586" s="56">
        <v>0</v>
      </c>
      <c r="Q1586">
        <v>1</v>
      </c>
      <c r="R1586">
        <v>1</v>
      </c>
      <c r="S1586">
        <v>11</v>
      </c>
      <c r="T1586">
        <v>8</v>
      </c>
      <c r="U1586">
        <v>3</v>
      </c>
      <c r="V1586">
        <v>1</v>
      </c>
      <c r="X1586" t="s">
        <v>7755</v>
      </c>
      <c r="AA1586">
        <v>0</v>
      </c>
      <c r="AB1586">
        <v>0</v>
      </c>
      <c r="AC1586">
        <v>0</v>
      </c>
      <c r="AD1586">
        <v>0</v>
      </c>
      <c r="AE1586">
        <v>0</v>
      </c>
      <c r="AF1586">
        <v>0</v>
      </c>
      <c r="AG1586">
        <v>0</v>
      </c>
      <c r="AJ1586" s="56"/>
      <c r="AK1586" s="56"/>
      <c r="AL1586" s="56"/>
      <c r="AP1586" t="s">
        <v>1155</v>
      </c>
      <c r="AS1586" t="s">
        <v>1152</v>
      </c>
      <c r="AT1586">
        <v>1</v>
      </c>
      <c r="AV1586">
        <v>2</v>
      </c>
      <c r="AW1586">
        <v>2</v>
      </c>
      <c r="AX1586">
        <v>1</v>
      </c>
      <c r="AY1586" t="s">
        <v>1147</v>
      </c>
      <c r="AZ1586" t="s">
        <v>1147</v>
      </c>
      <c r="BA1586">
        <v>2</v>
      </c>
      <c r="BD1586">
        <v>1000000000</v>
      </c>
      <c r="BE1586">
        <v>4</v>
      </c>
      <c r="BF1586">
        <v>-1</v>
      </c>
      <c r="BG1586">
        <v>0</v>
      </c>
      <c r="BH1586">
        <v>0</v>
      </c>
      <c r="BI1586">
        <v>0</v>
      </c>
      <c r="BJ1586">
        <v>0</v>
      </c>
      <c r="BK1586">
        <v>0</v>
      </c>
      <c r="BL1586">
        <v>0</v>
      </c>
      <c r="BM1586">
        <v>4</v>
      </c>
      <c r="BN1586">
        <v>-1</v>
      </c>
      <c r="BO1586">
        <v>0</v>
      </c>
      <c r="BP1586">
        <v>0</v>
      </c>
      <c r="BR1586">
        <v>0</v>
      </c>
      <c r="BS1586">
        <v>1</v>
      </c>
      <c r="BX1586">
        <v>0</v>
      </c>
      <c r="BY1586">
        <v>49.92</v>
      </c>
      <c r="BZ1586">
        <v>0</v>
      </c>
      <c r="CA1586">
        <v>5</v>
      </c>
      <c r="CB1586">
        <v>0</v>
      </c>
      <c r="CC1586">
        <v>1</v>
      </c>
      <c r="CD1586" s="56">
        <v>42095</v>
      </c>
      <c r="CE1586" s="56">
        <v>42342</v>
      </c>
      <c r="CF1586" s="56">
        <v>42342</v>
      </c>
      <c r="CG1586" s="56">
        <v>42419</v>
      </c>
      <c r="CH1586" s="56"/>
      <c r="CI1586" s="56"/>
      <c r="CJ1586">
        <v>0</v>
      </c>
      <c r="CK1586">
        <v>0</v>
      </c>
      <c r="CL1586">
        <v>0</v>
      </c>
      <c r="CM1586">
        <v>0</v>
      </c>
      <c r="CN1586">
        <v>0</v>
      </c>
      <c r="CO1586">
        <v>0</v>
      </c>
      <c r="CP1586">
        <v>0.96</v>
      </c>
      <c r="CQ1586" t="s">
        <v>1154</v>
      </c>
      <c r="CR1586" t="s">
        <v>1153</v>
      </c>
      <c r="CS1586" t="s">
        <v>1748</v>
      </c>
      <c r="CT1586" t="s">
        <v>1397</v>
      </c>
      <c r="CU1586" t="s">
        <v>1396</v>
      </c>
      <c r="CV1586" t="s">
        <v>6159</v>
      </c>
      <c r="CW1586" t="s">
        <v>1738</v>
      </c>
      <c r="CX1586" t="s">
        <v>853</v>
      </c>
      <c r="DC1586" t="s">
        <v>1387</v>
      </c>
      <c r="DE1586" t="s">
        <v>1392</v>
      </c>
    </row>
    <row r="1587" spans="1:109" x14ac:dyDescent="0.25">
      <c r="A1587" t="s">
        <v>1025</v>
      </c>
      <c r="B1587">
        <v>2</v>
      </c>
      <c r="C1587" s="56">
        <v>42419</v>
      </c>
      <c r="D1587" t="s">
        <v>1153</v>
      </c>
      <c r="E1587" t="s">
        <v>6160</v>
      </c>
      <c r="G1587" t="s">
        <v>6161</v>
      </c>
      <c r="H1587" t="s">
        <v>1144</v>
      </c>
      <c r="I1587" t="s">
        <v>1144</v>
      </c>
      <c r="J1587" t="s">
        <v>1144</v>
      </c>
      <c r="K1587" t="s">
        <v>1144</v>
      </c>
      <c r="L1587">
        <v>2.2400000000000002</v>
      </c>
      <c r="M1587">
        <v>4.25</v>
      </c>
      <c r="N1587">
        <v>0</v>
      </c>
      <c r="O1587" s="56">
        <v>0</v>
      </c>
      <c r="P1587" s="56">
        <v>0</v>
      </c>
      <c r="Q1587">
        <v>1</v>
      </c>
      <c r="R1587">
        <v>1</v>
      </c>
      <c r="S1587">
        <v>11</v>
      </c>
      <c r="T1587">
        <v>8</v>
      </c>
      <c r="U1587">
        <v>3</v>
      </c>
      <c r="V1587">
        <v>1</v>
      </c>
      <c r="X1587" t="s">
        <v>7755</v>
      </c>
      <c r="AA1587">
        <v>0</v>
      </c>
      <c r="AB1587">
        <v>0</v>
      </c>
      <c r="AC1587">
        <v>0</v>
      </c>
      <c r="AD1587">
        <v>0</v>
      </c>
      <c r="AE1587">
        <v>0</v>
      </c>
      <c r="AF1587">
        <v>0</v>
      </c>
      <c r="AG1587">
        <v>0</v>
      </c>
      <c r="AJ1587" s="56"/>
      <c r="AK1587" s="56"/>
      <c r="AL1587" s="56"/>
      <c r="AP1587" t="s">
        <v>1155</v>
      </c>
      <c r="AR1587">
        <v>2</v>
      </c>
      <c r="AS1587" t="s">
        <v>1152</v>
      </c>
      <c r="AT1587">
        <v>1</v>
      </c>
      <c r="AV1587">
        <v>6</v>
      </c>
      <c r="AW1587">
        <v>4</v>
      </c>
      <c r="AX1587">
        <v>2</v>
      </c>
      <c r="AY1587" t="s">
        <v>1147</v>
      </c>
      <c r="AZ1587" t="s">
        <v>1147</v>
      </c>
      <c r="BA1587">
        <v>6</v>
      </c>
      <c r="BD1587">
        <v>1000000000</v>
      </c>
      <c r="BE1587">
        <v>12</v>
      </c>
      <c r="BF1587">
        <v>-1</v>
      </c>
      <c r="BG1587">
        <v>0</v>
      </c>
      <c r="BH1587">
        <v>0</v>
      </c>
      <c r="BI1587">
        <v>0</v>
      </c>
      <c r="BJ1587">
        <v>0</v>
      </c>
      <c r="BK1587">
        <v>0</v>
      </c>
      <c r="BL1587">
        <v>0</v>
      </c>
      <c r="BM1587">
        <v>12</v>
      </c>
      <c r="BN1587">
        <v>-1</v>
      </c>
      <c r="BO1587">
        <v>0</v>
      </c>
      <c r="BP1587">
        <v>0</v>
      </c>
      <c r="BR1587">
        <v>0</v>
      </c>
      <c r="BS1587">
        <v>2</v>
      </c>
      <c r="BX1587">
        <v>0</v>
      </c>
      <c r="BY1587">
        <v>13.44</v>
      </c>
      <c r="BZ1587">
        <v>0</v>
      </c>
      <c r="CA1587">
        <v>3.92</v>
      </c>
      <c r="CB1587">
        <v>0</v>
      </c>
      <c r="CC1587">
        <v>1</v>
      </c>
      <c r="CD1587" s="56">
        <v>42095</v>
      </c>
      <c r="CE1587" s="56">
        <v>42342</v>
      </c>
      <c r="CF1587" s="56">
        <v>42342</v>
      </c>
      <c r="CG1587" s="56">
        <v>42419</v>
      </c>
      <c r="CH1587" s="56"/>
      <c r="CI1587" s="56"/>
      <c r="CJ1587">
        <v>0</v>
      </c>
      <c r="CK1587">
        <v>0</v>
      </c>
      <c r="CL1587">
        <v>0</v>
      </c>
      <c r="CM1587">
        <v>0</v>
      </c>
      <c r="CN1587">
        <v>0</v>
      </c>
      <c r="CO1587">
        <v>0</v>
      </c>
      <c r="CP1587">
        <v>0.96</v>
      </c>
      <c r="CQ1587" t="s">
        <v>1154</v>
      </c>
      <c r="CR1587" t="s">
        <v>1153</v>
      </c>
      <c r="CS1587" t="s">
        <v>1748</v>
      </c>
      <c r="CT1587" t="s">
        <v>1397</v>
      </c>
      <c r="CU1587" t="s">
        <v>1396</v>
      </c>
      <c r="CV1587" t="s">
        <v>6162</v>
      </c>
      <c r="CW1587" t="s">
        <v>1738</v>
      </c>
      <c r="CX1587" t="s">
        <v>853</v>
      </c>
      <c r="DC1587" t="s">
        <v>1387</v>
      </c>
      <c r="DE1587" t="s">
        <v>1392</v>
      </c>
    </row>
    <row r="1588" spans="1:109" x14ac:dyDescent="0.25">
      <c r="A1588" t="s">
        <v>1025</v>
      </c>
      <c r="B1588">
        <v>2</v>
      </c>
      <c r="C1588" s="56">
        <v>42419</v>
      </c>
      <c r="D1588" t="s">
        <v>1153</v>
      </c>
      <c r="E1588" t="s">
        <v>6163</v>
      </c>
      <c r="G1588" t="s">
        <v>6164</v>
      </c>
      <c r="H1588" t="s">
        <v>1144</v>
      </c>
      <c r="I1588" t="s">
        <v>1144</v>
      </c>
      <c r="J1588" t="s">
        <v>1144</v>
      </c>
      <c r="K1588" t="s">
        <v>1144</v>
      </c>
      <c r="L1588">
        <v>43.89</v>
      </c>
      <c r="M1588">
        <v>95.75</v>
      </c>
      <c r="N1588">
        <v>0</v>
      </c>
      <c r="O1588" s="56">
        <v>0</v>
      </c>
      <c r="P1588" s="56">
        <v>0</v>
      </c>
      <c r="Q1588">
        <v>1</v>
      </c>
      <c r="R1588">
        <v>1</v>
      </c>
      <c r="S1588">
        <v>11</v>
      </c>
      <c r="T1588">
        <v>8</v>
      </c>
      <c r="U1588">
        <v>3</v>
      </c>
      <c r="V1588">
        <v>1</v>
      </c>
      <c r="X1588" t="s">
        <v>7659</v>
      </c>
      <c r="AA1588">
        <v>0</v>
      </c>
      <c r="AB1588">
        <v>0</v>
      </c>
      <c r="AC1588">
        <v>0</v>
      </c>
      <c r="AD1588">
        <v>0</v>
      </c>
      <c r="AE1588">
        <v>0</v>
      </c>
      <c r="AF1588">
        <v>0</v>
      </c>
      <c r="AG1588">
        <v>0</v>
      </c>
      <c r="AJ1588" s="56"/>
      <c r="AK1588" s="56"/>
      <c r="AL1588" s="56"/>
      <c r="AP1588" t="s">
        <v>1155</v>
      </c>
      <c r="AS1588" t="s">
        <v>1152</v>
      </c>
      <c r="AT1588">
        <v>1</v>
      </c>
      <c r="AV1588">
        <v>2</v>
      </c>
      <c r="AW1588">
        <v>2</v>
      </c>
      <c r="AX1588">
        <v>1</v>
      </c>
      <c r="AY1588" t="s">
        <v>1147</v>
      </c>
      <c r="AZ1588" t="s">
        <v>1147</v>
      </c>
      <c r="BA1588">
        <v>4</v>
      </c>
      <c r="BD1588">
        <v>1000000000</v>
      </c>
      <c r="BE1588">
        <v>4</v>
      </c>
      <c r="BF1588">
        <v>-1</v>
      </c>
      <c r="BG1588">
        <v>0</v>
      </c>
      <c r="BH1588">
        <v>0</v>
      </c>
      <c r="BI1588">
        <v>0</v>
      </c>
      <c r="BJ1588">
        <v>0</v>
      </c>
      <c r="BK1588">
        <v>0</v>
      </c>
      <c r="BL1588">
        <v>0</v>
      </c>
      <c r="BM1588">
        <v>4</v>
      </c>
      <c r="BN1588">
        <v>-1</v>
      </c>
      <c r="BO1588">
        <v>0</v>
      </c>
      <c r="BP1588">
        <v>0</v>
      </c>
      <c r="BR1588">
        <v>0</v>
      </c>
      <c r="BS1588">
        <v>1</v>
      </c>
      <c r="BX1588">
        <v>0</v>
      </c>
      <c r="BY1588">
        <v>87.78</v>
      </c>
      <c r="BZ1588">
        <v>0</v>
      </c>
      <c r="CA1588">
        <v>5.16</v>
      </c>
      <c r="CB1588">
        <v>0</v>
      </c>
      <c r="CC1588">
        <v>1</v>
      </c>
      <c r="CD1588" s="56">
        <v>42342</v>
      </c>
      <c r="CE1588" s="56">
        <v>42342</v>
      </c>
      <c r="CF1588" s="56">
        <v>42342</v>
      </c>
      <c r="CG1588" s="56">
        <v>42419</v>
      </c>
      <c r="CH1588" s="56"/>
      <c r="CI1588" s="56"/>
      <c r="CJ1588">
        <v>0</v>
      </c>
      <c r="CK1588">
        <v>0</v>
      </c>
      <c r="CL1588">
        <v>0</v>
      </c>
      <c r="CM1588">
        <v>0</v>
      </c>
      <c r="CN1588">
        <v>0</v>
      </c>
      <c r="CO1588">
        <v>0</v>
      </c>
      <c r="CP1588">
        <v>0.96</v>
      </c>
      <c r="CQ1588" t="s">
        <v>1154</v>
      </c>
      <c r="CR1588" t="s">
        <v>1153</v>
      </c>
      <c r="CS1588" t="s">
        <v>1748</v>
      </c>
      <c r="CT1588" t="s">
        <v>1397</v>
      </c>
      <c r="CU1588" t="s">
        <v>1396</v>
      </c>
      <c r="CV1588" t="s">
        <v>6165</v>
      </c>
      <c r="CW1588" t="s">
        <v>1738</v>
      </c>
      <c r="CX1588" t="s">
        <v>853</v>
      </c>
      <c r="DC1588" t="s">
        <v>1387</v>
      </c>
      <c r="DE1588" t="s">
        <v>1392</v>
      </c>
    </row>
    <row r="1589" spans="1:109" x14ac:dyDescent="0.25">
      <c r="A1589" t="s">
        <v>1025</v>
      </c>
      <c r="B1589">
        <v>2</v>
      </c>
      <c r="C1589" s="56">
        <v>42419</v>
      </c>
      <c r="D1589" t="s">
        <v>1153</v>
      </c>
      <c r="E1589" t="s">
        <v>6166</v>
      </c>
      <c r="G1589" t="s">
        <v>6167</v>
      </c>
      <c r="H1589" t="s">
        <v>1144</v>
      </c>
      <c r="I1589" t="s">
        <v>1144</v>
      </c>
      <c r="J1589" t="s">
        <v>1144</v>
      </c>
      <c r="K1589" t="s">
        <v>1144</v>
      </c>
      <c r="L1589">
        <v>0.3</v>
      </c>
      <c r="M1589">
        <v>1.1499999999999999</v>
      </c>
      <c r="N1589">
        <v>0</v>
      </c>
      <c r="O1589" s="56">
        <v>0</v>
      </c>
      <c r="P1589" s="56">
        <v>0</v>
      </c>
      <c r="Q1589">
        <v>1</v>
      </c>
      <c r="R1589">
        <v>1</v>
      </c>
      <c r="S1589">
        <v>11</v>
      </c>
      <c r="T1589">
        <v>8</v>
      </c>
      <c r="U1589">
        <v>3</v>
      </c>
      <c r="V1589">
        <v>1</v>
      </c>
      <c r="X1589" t="s">
        <v>7755</v>
      </c>
      <c r="AA1589">
        <v>0</v>
      </c>
      <c r="AB1589">
        <v>0</v>
      </c>
      <c r="AC1589">
        <v>0</v>
      </c>
      <c r="AD1589">
        <v>0</v>
      </c>
      <c r="AE1589">
        <v>0</v>
      </c>
      <c r="AF1589">
        <v>0</v>
      </c>
      <c r="AG1589">
        <v>0</v>
      </c>
      <c r="AJ1589" s="56"/>
      <c r="AK1589" s="56"/>
      <c r="AL1589" s="56"/>
      <c r="AP1589" t="s">
        <v>1155</v>
      </c>
      <c r="AR1589">
        <v>5</v>
      </c>
      <c r="AS1589" t="s">
        <v>1152</v>
      </c>
      <c r="AT1589">
        <v>1</v>
      </c>
      <c r="AV1589">
        <v>12</v>
      </c>
      <c r="AW1589">
        <v>8</v>
      </c>
      <c r="AX1589">
        <v>4</v>
      </c>
      <c r="AY1589" t="s">
        <v>1147</v>
      </c>
      <c r="AZ1589" t="s">
        <v>1147</v>
      </c>
      <c r="BA1589">
        <v>12</v>
      </c>
      <c r="BD1589">
        <v>1000000000</v>
      </c>
      <c r="BE1589">
        <v>15</v>
      </c>
      <c r="BF1589">
        <v>-0.25</v>
      </c>
      <c r="BG1589">
        <v>0</v>
      </c>
      <c r="BH1589">
        <v>0</v>
      </c>
      <c r="BI1589">
        <v>0</v>
      </c>
      <c r="BJ1589">
        <v>0</v>
      </c>
      <c r="BK1589">
        <v>0</v>
      </c>
      <c r="BL1589">
        <v>0</v>
      </c>
      <c r="BM1589">
        <v>15</v>
      </c>
      <c r="BN1589">
        <v>-0.25</v>
      </c>
      <c r="BO1589">
        <v>0</v>
      </c>
      <c r="BP1589">
        <v>0</v>
      </c>
      <c r="BR1589">
        <v>0</v>
      </c>
      <c r="BS1589">
        <v>3</v>
      </c>
      <c r="BX1589">
        <v>0</v>
      </c>
      <c r="BY1589">
        <v>0.9</v>
      </c>
      <c r="BZ1589">
        <v>0</v>
      </c>
      <c r="CA1589">
        <v>12.36</v>
      </c>
      <c r="CB1589">
        <v>0</v>
      </c>
      <c r="CC1589">
        <v>1</v>
      </c>
      <c r="CD1589" s="56">
        <v>42095</v>
      </c>
      <c r="CE1589" s="56">
        <v>42342</v>
      </c>
      <c r="CF1589" s="56">
        <v>42342</v>
      </c>
      <c r="CG1589" s="56">
        <v>42419</v>
      </c>
      <c r="CH1589" s="56"/>
      <c r="CI1589" s="56"/>
      <c r="CJ1589">
        <v>0</v>
      </c>
      <c r="CK1589">
        <v>0</v>
      </c>
      <c r="CL1589">
        <v>0</v>
      </c>
      <c r="CM1589">
        <v>0</v>
      </c>
      <c r="CN1589">
        <v>0</v>
      </c>
      <c r="CO1589">
        <v>0</v>
      </c>
      <c r="CP1589">
        <v>0.96</v>
      </c>
      <c r="CQ1589" t="s">
        <v>1154</v>
      </c>
      <c r="CR1589" t="s">
        <v>1153</v>
      </c>
      <c r="CS1589" t="s">
        <v>1748</v>
      </c>
      <c r="CT1589" t="s">
        <v>1397</v>
      </c>
      <c r="CU1589" t="s">
        <v>1396</v>
      </c>
      <c r="CV1589" t="s">
        <v>6168</v>
      </c>
      <c r="CW1589" t="s">
        <v>1738</v>
      </c>
      <c r="CX1589" t="s">
        <v>853</v>
      </c>
      <c r="DC1589" t="s">
        <v>1387</v>
      </c>
      <c r="DE1589" t="s">
        <v>1392</v>
      </c>
    </row>
    <row r="1590" spans="1:109" x14ac:dyDescent="0.25">
      <c r="A1590" t="s">
        <v>1025</v>
      </c>
      <c r="B1590">
        <v>2</v>
      </c>
      <c r="C1590" s="56">
        <v>42419</v>
      </c>
      <c r="D1590" t="s">
        <v>1153</v>
      </c>
      <c r="E1590" t="s">
        <v>6169</v>
      </c>
      <c r="G1590" t="s">
        <v>6170</v>
      </c>
      <c r="H1590" t="s">
        <v>1144</v>
      </c>
      <c r="I1590" t="s">
        <v>1144</v>
      </c>
      <c r="J1590" t="s">
        <v>1144</v>
      </c>
      <c r="K1590" t="s">
        <v>1144</v>
      </c>
      <c r="L1590">
        <v>28.7</v>
      </c>
      <c r="M1590">
        <v>60.13</v>
      </c>
      <c r="N1590">
        <v>0</v>
      </c>
      <c r="O1590" s="56">
        <v>0</v>
      </c>
      <c r="P1590" s="56">
        <v>0</v>
      </c>
      <c r="Q1590">
        <v>1</v>
      </c>
      <c r="R1590">
        <v>1</v>
      </c>
      <c r="S1590">
        <v>11</v>
      </c>
      <c r="T1590">
        <v>8</v>
      </c>
      <c r="U1590">
        <v>3</v>
      </c>
      <c r="V1590">
        <v>1</v>
      </c>
      <c r="X1590" t="s">
        <v>7755</v>
      </c>
      <c r="AA1590">
        <v>0</v>
      </c>
      <c r="AB1590">
        <v>0</v>
      </c>
      <c r="AC1590">
        <v>0</v>
      </c>
      <c r="AD1590">
        <v>0</v>
      </c>
      <c r="AE1590">
        <v>0</v>
      </c>
      <c r="AF1590">
        <v>0</v>
      </c>
      <c r="AG1590">
        <v>0</v>
      </c>
      <c r="AJ1590" s="56"/>
      <c r="AK1590" s="56"/>
      <c r="AL1590" s="56"/>
      <c r="AP1590" t="s">
        <v>1155</v>
      </c>
      <c r="AS1590" t="s">
        <v>1152</v>
      </c>
      <c r="AT1590">
        <v>1</v>
      </c>
      <c r="AV1590">
        <v>2</v>
      </c>
      <c r="AW1590">
        <v>2</v>
      </c>
      <c r="AX1590">
        <v>1</v>
      </c>
      <c r="AY1590" t="s">
        <v>1147</v>
      </c>
      <c r="AZ1590" t="s">
        <v>1147</v>
      </c>
      <c r="BA1590">
        <v>2</v>
      </c>
      <c r="BD1590">
        <v>1000000000</v>
      </c>
      <c r="BE1590">
        <v>5</v>
      </c>
      <c r="BF1590">
        <v>-1.5</v>
      </c>
      <c r="BG1590">
        <v>0</v>
      </c>
      <c r="BH1590">
        <v>0</v>
      </c>
      <c r="BI1590">
        <v>0</v>
      </c>
      <c r="BJ1590">
        <v>0</v>
      </c>
      <c r="BK1590">
        <v>0</v>
      </c>
      <c r="BL1590">
        <v>0</v>
      </c>
      <c r="BM1590">
        <v>5</v>
      </c>
      <c r="BN1590">
        <v>-1.5</v>
      </c>
      <c r="BO1590">
        <v>0</v>
      </c>
      <c r="BP1590">
        <v>0</v>
      </c>
      <c r="BR1590">
        <v>0</v>
      </c>
      <c r="BS1590">
        <v>1</v>
      </c>
      <c r="BX1590">
        <v>0</v>
      </c>
      <c r="BY1590">
        <v>86.1</v>
      </c>
      <c r="BZ1590">
        <v>0</v>
      </c>
      <c r="CA1590">
        <v>4.78</v>
      </c>
      <c r="CB1590">
        <v>0</v>
      </c>
      <c r="CC1590">
        <v>1</v>
      </c>
      <c r="CD1590" s="56">
        <v>42095</v>
      </c>
      <c r="CE1590" s="56">
        <v>42342</v>
      </c>
      <c r="CF1590" s="56">
        <v>42342</v>
      </c>
      <c r="CG1590" s="56">
        <v>42419</v>
      </c>
      <c r="CH1590" s="56"/>
      <c r="CI1590" s="56"/>
      <c r="CJ1590">
        <v>0</v>
      </c>
      <c r="CK1590">
        <v>0</v>
      </c>
      <c r="CL1590">
        <v>0</v>
      </c>
      <c r="CM1590">
        <v>0</v>
      </c>
      <c r="CN1590">
        <v>0</v>
      </c>
      <c r="CO1590">
        <v>0</v>
      </c>
      <c r="CP1590">
        <v>0.96</v>
      </c>
      <c r="CQ1590" t="s">
        <v>1154</v>
      </c>
      <c r="CR1590" t="s">
        <v>1153</v>
      </c>
      <c r="CS1590" t="s">
        <v>1748</v>
      </c>
      <c r="CT1590" t="s">
        <v>1397</v>
      </c>
      <c r="CU1590" t="s">
        <v>1396</v>
      </c>
      <c r="CV1590" t="s">
        <v>6171</v>
      </c>
      <c r="CW1590" t="s">
        <v>1738</v>
      </c>
      <c r="CX1590" t="s">
        <v>853</v>
      </c>
      <c r="DC1590" t="s">
        <v>1387</v>
      </c>
      <c r="DE1590" t="s">
        <v>1392</v>
      </c>
    </row>
    <row r="1591" spans="1:109" x14ac:dyDescent="0.25">
      <c r="A1591" t="s">
        <v>1025</v>
      </c>
      <c r="B1591">
        <v>2</v>
      </c>
      <c r="C1591" s="56">
        <v>42419</v>
      </c>
      <c r="D1591" t="s">
        <v>1153</v>
      </c>
      <c r="E1591" t="s">
        <v>6172</v>
      </c>
      <c r="G1591" t="s">
        <v>6173</v>
      </c>
      <c r="H1591" t="s">
        <v>1144</v>
      </c>
      <c r="I1591" t="s">
        <v>1144</v>
      </c>
      <c r="J1591" t="s">
        <v>1144</v>
      </c>
      <c r="K1591" t="s">
        <v>1144</v>
      </c>
      <c r="L1591">
        <v>6.76</v>
      </c>
      <c r="M1591">
        <v>15.9</v>
      </c>
      <c r="N1591">
        <v>0</v>
      </c>
      <c r="O1591" s="56">
        <v>0</v>
      </c>
      <c r="P1591" s="56">
        <v>0</v>
      </c>
      <c r="Q1591">
        <v>1</v>
      </c>
      <c r="R1591">
        <v>1</v>
      </c>
      <c r="S1591">
        <v>11</v>
      </c>
      <c r="T1591">
        <v>8</v>
      </c>
      <c r="U1591">
        <v>3</v>
      </c>
      <c r="V1591">
        <v>1</v>
      </c>
      <c r="X1591" t="s">
        <v>7659</v>
      </c>
      <c r="AA1591">
        <v>0</v>
      </c>
      <c r="AB1591">
        <v>0</v>
      </c>
      <c r="AC1591">
        <v>0</v>
      </c>
      <c r="AD1591">
        <v>0</v>
      </c>
      <c r="AE1591">
        <v>0</v>
      </c>
      <c r="AF1591">
        <v>0</v>
      </c>
      <c r="AG1591">
        <v>0</v>
      </c>
      <c r="AJ1591" s="56"/>
      <c r="AK1591" s="56"/>
      <c r="AL1591" s="56"/>
      <c r="AP1591" t="s">
        <v>1155</v>
      </c>
      <c r="AS1591" t="s">
        <v>1152</v>
      </c>
      <c r="AT1591">
        <v>1</v>
      </c>
      <c r="AV1591">
        <v>2</v>
      </c>
      <c r="AW1591">
        <v>2</v>
      </c>
      <c r="AX1591">
        <v>1</v>
      </c>
      <c r="AY1591" t="s">
        <v>1147</v>
      </c>
      <c r="AZ1591" t="s">
        <v>1147</v>
      </c>
      <c r="BA1591">
        <v>4</v>
      </c>
      <c r="BD1591">
        <v>1000000000</v>
      </c>
      <c r="BE1591">
        <v>4</v>
      </c>
      <c r="BF1591">
        <v>-1</v>
      </c>
      <c r="BG1591">
        <v>0</v>
      </c>
      <c r="BH1591">
        <v>0</v>
      </c>
      <c r="BI1591">
        <v>0</v>
      </c>
      <c r="BJ1591">
        <v>0</v>
      </c>
      <c r="BK1591">
        <v>0</v>
      </c>
      <c r="BL1591">
        <v>0</v>
      </c>
      <c r="BM1591">
        <v>4</v>
      </c>
      <c r="BN1591">
        <v>-1</v>
      </c>
      <c r="BO1591">
        <v>0</v>
      </c>
      <c r="BP1591">
        <v>0</v>
      </c>
      <c r="BR1591">
        <v>0</v>
      </c>
      <c r="BS1591">
        <v>1</v>
      </c>
      <c r="BX1591">
        <v>0</v>
      </c>
      <c r="BY1591">
        <v>13.52</v>
      </c>
      <c r="BZ1591">
        <v>0</v>
      </c>
      <c r="CA1591">
        <v>5.9</v>
      </c>
      <c r="CB1591">
        <v>0</v>
      </c>
      <c r="CC1591">
        <v>1</v>
      </c>
      <c r="CD1591" s="56">
        <v>42342</v>
      </c>
      <c r="CE1591" s="56">
        <v>42342</v>
      </c>
      <c r="CF1591" s="56">
        <v>42342</v>
      </c>
      <c r="CG1591" s="56">
        <v>42419</v>
      </c>
      <c r="CH1591" s="56"/>
      <c r="CI1591" s="56"/>
      <c r="CJ1591">
        <v>0</v>
      </c>
      <c r="CK1591">
        <v>0</v>
      </c>
      <c r="CL1591">
        <v>0</v>
      </c>
      <c r="CM1591">
        <v>0</v>
      </c>
      <c r="CN1591">
        <v>0</v>
      </c>
      <c r="CO1591">
        <v>0</v>
      </c>
      <c r="CP1591">
        <v>0.96</v>
      </c>
      <c r="CQ1591" t="s">
        <v>1154</v>
      </c>
      <c r="CR1591" t="s">
        <v>1153</v>
      </c>
      <c r="CS1591" t="s">
        <v>1748</v>
      </c>
      <c r="CT1591" t="s">
        <v>1397</v>
      </c>
      <c r="CU1591" t="s">
        <v>1396</v>
      </c>
      <c r="CV1591" t="s">
        <v>6174</v>
      </c>
      <c r="CW1591" t="s">
        <v>1738</v>
      </c>
      <c r="CX1591" t="s">
        <v>853</v>
      </c>
      <c r="DC1591" t="s">
        <v>1387</v>
      </c>
      <c r="DE1591" t="s">
        <v>1392</v>
      </c>
    </row>
    <row r="1592" spans="1:109" x14ac:dyDescent="0.25">
      <c r="A1592" t="s">
        <v>1025</v>
      </c>
      <c r="B1592">
        <v>2</v>
      </c>
      <c r="C1592" s="56">
        <v>42419</v>
      </c>
      <c r="D1592" t="s">
        <v>1153</v>
      </c>
      <c r="E1592" t="s">
        <v>6175</v>
      </c>
      <c r="G1592" t="s">
        <v>6176</v>
      </c>
      <c r="H1592" t="s">
        <v>1144</v>
      </c>
      <c r="I1592" t="s">
        <v>1144</v>
      </c>
      <c r="J1592" t="s">
        <v>1144</v>
      </c>
      <c r="K1592" t="s">
        <v>1144</v>
      </c>
      <c r="L1592">
        <v>1.23</v>
      </c>
      <c r="M1592">
        <v>3.25</v>
      </c>
      <c r="N1592">
        <v>0</v>
      </c>
      <c r="O1592" s="56">
        <v>0</v>
      </c>
      <c r="P1592" s="56">
        <v>0</v>
      </c>
      <c r="Q1592">
        <v>1</v>
      </c>
      <c r="R1592">
        <v>1</v>
      </c>
      <c r="S1592">
        <v>11</v>
      </c>
      <c r="T1592">
        <v>8</v>
      </c>
      <c r="U1592">
        <v>3</v>
      </c>
      <c r="V1592">
        <v>1</v>
      </c>
      <c r="X1592" t="s">
        <v>7755</v>
      </c>
      <c r="AA1592">
        <v>0</v>
      </c>
      <c r="AB1592">
        <v>0</v>
      </c>
      <c r="AC1592">
        <v>0</v>
      </c>
      <c r="AD1592">
        <v>0</v>
      </c>
      <c r="AE1592">
        <v>0</v>
      </c>
      <c r="AF1592">
        <v>0</v>
      </c>
      <c r="AG1592">
        <v>0</v>
      </c>
      <c r="AJ1592" s="56"/>
      <c r="AK1592" s="56"/>
      <c r="AL1592" s="56"/>
      <c r="AP1592" t="s">
        <v>1155</v>
      </c>
      <c r="AS1592" t="s">
        <v>1152</v>
      </c>
      <c r="AT1592">
        <v>1</v>
      </c>
      <c r="AV1592">
        <v>4</v>
      </c>
      <c r="AW1592">
        <v>3</v>
      </c>
      <c r="AX1592">
        <v>1</v>
      </c>
      <c r="AY1592" t="s">
        <v>1147</v>
      </c>
      <c r="AZ1592" t="s">
        <v>1147</v>
      </c>
      <c r="BA1592">
        <v>4</v>
      </c>
      <c r="BD1592">
        <v>1000000000</v>
      </c>
      <c r="BE1592">
        <v>6</v>
      </c>
      <c r="BF1592">
        <v>-0.5</v>
      </c>
      <c r="BG1592">
        <v>0</v>
      </c>
      <c r="BH1592">
        <v>0</v>
      </c>
      <c r="BI1592">
        <v>0</v>
      </c>
      <c r="BJ1592">
        <v>0</v>
      </c>
      <c r="BK1592">
        <v>0</v>
      </c>
      <c r="BL1592">
        <v>0</v>
      </c>
      <c r="BM1592">
        <v>6</v>
      </c>
      <c r="BN1592">
        <v>-0.5</v>
      </c>
      <c r="BO1592">
        <v>0</v>
      </c>
      <c r="BP1592">
        <v>0</v>
      </c>
      <c r="BR1592">
        <v>0</v>
      </c>
      <c r="BS1592">
        <v>1</v>
      </c>
      <c r="BX1592">
        <v>0</v>
      </c>
      <c r="BY1592">
        <v>2.46</v>
      </c>
      <c r="BZ1592">
        <v>0</v>
      </c>
      <c r="CA1592">
        <v>7.17</v>
      </c>
      <c r="CB1592">
        <v>0</v>
      </c>
      <c r="CC1592">
        <v>1</v>
      </c>
      <c r="CD1592" s="56">
        <v>42095</v>
      </c>
      <c r="CE1592" s="56">
        <v>42342</v>
      </c>
      <c r="CF1592" s="56">
        <v>42342</v>
      </c>
      <c r="CG1592" s="56">
        <v>42419</v>
      </c>
      <c r="CH1592" s="56"/>
      <c r="CI1592" s="56"/>
      <c r="CJ1592">
        <v>0</v>
      </c>
      <c r="CK1592">
        <v>0</v>
      </c>
      <c r="CL1592">
        <v>0</v>
      </c>
      <c r="CM1592">
        <v>0</v>
      </c>
      <c r="CN1592">
        <v>0</v>
      </c>
      <c r="CO1592">
        <v>0</v>
      </c>
      <c r="CP1592">
        <v>0.96</v>
      </c>
      <c r="CQ1592" t="s">
        <v>1154</v>
      </c>
      <c r="CR1592" t="s">
        <v>1153</v>
      </c>
      <c r="CS1592" t="s">
        <v>1748</v>
      </c>
      <c r="CT1592" t="s">
        <v>1397</v>
      </c>
      <c r="CU1592" t="s">
        <v>1396</v>
      </c>
      <c r="CV1592" t="s">
        <v>6177</v>
      </c>
      <c r="CW1592" t="s">
        <v>1738</v>
      </c>
      <c r="CX1592" t="s">
        <v>853</v>
      </c>
      <c r="DC1592" t="s">
        <v>1387</v>
      </c>
      <c r="DE1592" t="s">
        <v>1392</v>
      </c>
    </row>
    <row r="1593" spans="1:109" x14ac:dyDescent="0.25">
      <c r="A1593" t="s">
        <v>1025</v>
      </c>
      <c r="B1593">
        <v>2</v>
      </c>
      <c r="C1593" s="56">
        <v>42419</v>
      </c>
      <c r="D1593" t="s">
        <v>1153</v>
      </c>
      <c r="E1593" t="s">
        <v>6178</v>
      </c>
      <c r="G1593" t="s">
        <v>6179</v>
      </c>
      <c r="H1593" t="s">
        <v>1144</v>
      </c>
      <c r="I1593" t="s">
        <v>1144</v>
      </c>
      <c r="J1593" t="s">
        <v>1144</v>
      </c>
      <c r="K1593" t="s">
        <v>1144</v>
      </c>
      <c r="L1593">
        <v>0.34</v>
      </c>
      <c r="M1593">
        <v>1.43</v>
      </c>
      <c r="N1593">
        <v>0</v>
      </c>
      <c r="O1593" s="56">
        <v>0</v>
      </c>
      <c r="P1593" s="56">
        <v>0</v>
      </c>
      <c r="Q1593">
        <v>1</v>
      </c>
      <c r="R1593">
        <v>1</v>
      </c>
      <c r="S1593">
        <v>11</v>
      </c>
      <c r="T1593">
        <v>8</v>
      </c>
      <c r="U1593">
        <v>3</v>
      </c>
      <c r="V1593">
        <v>1</v>
      </c>
      <c r="X1593" t="s">
        <v>7755</v>
      </c>
      <c r="AA1593">
        <v>0</v>
      </c>
      <c r="AB1593">
        <v>0</v>
      </c>
      <c r="AC1593">
        <v>0</v>
      </c>
      <c r="AD1593">
        <v>0</v>
      </c>
      <c r="AE1593">
        <v>0</v>
      </c>
      <c r="AF1593">
        <v>0</v>
      </c>
      <c r="AG1593">
        <v>0</v>
      </c>
      <c r="AJ1593" s="56"/>
      <c r="AK1593" s="56"/>
      <c r="AL1593" s="56"/>
      <c r="AP1593" t="s">
        <v>1155</v>
      </c>
      <c r="AR1593">
        <v>5</v>
      </c>
      <c r="AS1593" t="s">
        <v>1152</v>
      </c>
      <c r="AT1593">
        <v>1</v>
      </c>
      <c r="AV1593">
        <v>14</v>
      </c>
      <c r="AW1593">
        <v>9</v>
      </c>
      <c r="AX1593">
        <v>5</v>
      </c>
      <c r="AY1593" t="s">
        <v>1147</v>
      </c>
      <c r="AZ1593" t="s">
        <v>1147</v>
      </c>
      <c r="BA1593">
        <v>14</v>
      </c>
      <c r="BD1593">
        <v>1000000000</v>
      </c>
      <c r="BE1593">
        <v>21</v>
      </c>
      <c r="BF1593">
        <v>-0.5</v>
      </c>
      <c r="BG1593">
        <v>0</v>
      </c>
      <c r="BH1593">
        <v>0</v>
      </c>
      <c r="BI1593">
        <v>0</v>
      </c>
      <c r="BJ1593">
        <v>0</v>
      </c>
      <c r="BK1593">
        <v>0</v>
      </c>
      <c r="BL1593">
        <v>0</v>
      </c>
      <c r="BM1593">
        <v>21</v>
      </c>
      <c r="BN1593">
        <v>-0.5</v>
      </c>
      <c r="BO1593">
        <v>0</v>
      </c>
      <c r="BP1593">
        <v>0</v>
      </c>
      <c r="BR1593">
        <v>0</v>
      </c>
      <c r="BS1593">
        <v>4</v>
      </c>
      <c r="BX1593">
        <v>0</v>
      </c>
      <c r="BY1593">
        <v>2.38</v>
      </c>
      <c r="BZ1593">
        <v>0</v>
      </c>
      <c r="CA1593">
        <v>13.99</v>
      </c>
      <c r="CB1593">
        <v>0</v>
      </c>
      <c r="CC1593">
        <v>1</v>
      </c>
      <c r="CD1593" s="56">
        <v>42095</v>
      </c>
      <c r="CE1593" s="56">
        <v>42342</v>
      </c>
      <c r="CF1593" s="56">
        <v>42342</v>
      </c>
      <c r="CG1593" s="56">
        <v>42419</v>
      </c>
      <c r="CH1593" s="56"/>
      <c r="CI1593" s="56"/>
      <c r="CJ1593">
        <v>0</v>
      </c>
      <c r="CK1593">
        <v>0</v>
      </c>
      <c r="CL1593">
        <v>0</v>
      </c>
      <c r="CM1593">
        <v>0</v>
      </c>
      <c r="CN1593">
        <v>0</v>
      </c>
      <c r="CO1593">
        <v>0</v>
      </c>
      <c r="CP1593">
        <v>0.96</v>
      </c>
      <c r="CQ1593" t="s">
        <v>1154</v>
      </c>
      <c r="CR1593" t="s">
        <v>1153</v>
      </c>
      <c r="CS1593" t="s">
        <v>1748</v>
      </c>
      <c r="CT1593" t="s">
        <v>1397</v>
      </c>
      <c r="CU1593" t="s">
        <v>1396</v>
      </c>
      <c r="CV1593" t="s">
        <v>6180</v>
      </c>
      <c r="CW1593" t="s">
        <v>2121</v>
      </c>
      <c r="CX1593" t="s">
        <v>853</v>
      </c>
      <c r="DC1593" t="s">
        <v>1387</v>
      </c>
      <c r="DE1593" t="s">
        <v>1392</v>
      </c>
    </row>
    <row r="1594" spans="1:109" x14ac:dyDescent="0.25">
      <c r="A1594" t="s">
        <v>1025</v>
      </c>
      <c r="B1594">
        <v>2</v>
      </c>
      <c r="C1594" s="56">
        <v>42419</v>
      </c>
      <c r="D1594" t="s">
        <v>1153</v>
      </c>
      <c r="E1594" t="s">
        <v>6181</v>
      </c>
      <c r="G1594" t="s">
        <v>6182</v>
      </c>
      <c r="H1594" t="s">
        <v>1144</v>
      </c>
      <c r="I1594" t="s">
        <v>1144</v>
      </c>
      <c r="J1594" t="s">
        <v>1144</v>
      </c>
      <c r="K1594" t="s">
        <v>1144</v>
      </c>
      <c r="L1594">
        <v>0.34</v>
      </c>
      <c r="M1594">
        <v>1.43</v>
      </c>
      <c r="N1594">
        <v>0</v>
      </c>
      <c r="O1594" s="56">
        <v>0</v>
      </c>
      <c r="P1594" s="56">
        <v>0</v>
      </c>
      <c r="Q1594">
        <v>1</v>
      </c>
      <c r="R1594">
        <v>1</v>
      </c>
      <c r="S1594">
        <v>11</v>
      </c>
      <c r="T1594">
        <v>8</v>
      </c>
      <c r="U1594">
        <v>3</v>
      </c>
      <c r="V1594">
        <v>1</v>
      </c>
      <c r="X1594" t="s">
        <v>7755</v>
      </c>
      <c r="AA1594">
        <v>0</v>
      </c>
      <c r="AB1594">
        <v>0</v>
      </c>
      <c r="AC1594">
        <v>0</v>
      </c>
      <c r="AD1594">
        <v>0</v>
      </c>
      <c r="AE1594">
        <v>0</v>
      </c>
      <c r="AF1594">
        <v>0</v>
      </c>
      <c r="AG1594">
        <v>0</v>
      </c>
      <c r="AJ1594" s="56"/>
      <c r="AK1594" s="56"/>
      <c r="AL1594" s="56"/>
      <c r="AP1594" t="s">
        <v>1155</v>
      </c>
      <c r="AR1594">
        <v>5</v>
      </c>
      <c r="AS1594" t="s">
        <v>1152</v>
      </c>
      <c r="AT1594">
        <v>1</v>
      </c>
      <c r="AV1594">
        <v>16</v>
      </c>
      <c r="AW1594">
        <v>11</v>
      </c>
      <c r="AX1594">
        <v>5</v>
      </c>
      <c r="AY1594" t="s">
        <v>1147</v>
      </c>
      <c r="AZ1594" t="s">
        <v>1147</v>
      </c>
      <c r="BA1594">
        <v>16</v>
      </c>
      <c r="BD1594">
        <v>1000000000</v>
      </c>
      <c r="BE1594">
        <v>23</v>
      </c>
      <c r="BF1594">
        <v>-0.44</v>
      </c>
      <c r="BG1594">
        <v>0</v>
      </c>
      <c r="BH1594">
        <v>0</v>
      </c>
      <c r="BI1594">
        <v>0</v>
      </c>
      <c r="BJ1594">
        <v>0</v>
      </c>
      <c r="BK1594">
        <v>0</v>
      </c>
      <c r="BL1594">
        <v>0</v>
      </c>
      <c r="BM1594">
        <v>23</v>
      </c>
      <c r="BN1594">
        <v>-0.44</v>
      </c>
      <c r="BO1594">
        <v>0</v>
      </c>
      <c r="BP1594">
        <v>0</v>
      </c>
      <c r="BR1594">
        <v>0</v>
      </c>
      <c r="BS1594">
        <v>4</v>
      </c>
      <c r="BX1594">
        <v>0</v>
      </c>
      <c r="BY1594">
        <v>2.38</v>
      </c>
      <c r="BZ1594">
        <v>0</v>
      </c>
      <c r="CA1594">
        <v>13.99</v>
      </c>
      <c r="CB1594">
        <v>0</v>
      </c>
      <c r="CC1594">
        <v>1</v>
      </c>
      <c r="CD1594" s="56">
        <v>42095</v>
      </c>
      <c r="CE1594" s="56">
        <v>42342</v>
      </c>
      <c r="CF1594" s="56">
        <v>42342</v>
      </c>
      <c r="CG1594" s="56">
        <v>42419</v>
      </c>
      <c r="CH1594" s="56"/>
      <c r="CI1594" s="56"/>
      <c r="CJ1594">
        <v>0.06</v>
      </c>
      <c r="CK1594">
        <v>0</v>
      </c>
      <c r="CL1594">
        <v>0</v>
      </c>
      <c r="CM1594">
        <v>0</v>
      </c>
      <c r="CN1594">
        <v>0</v>
      </c>
      <c r="CO1594">
        <v>0</v>
      </c>
      <c r="CP1594">
        <v>0.96</v>
      </c>
      <c r="CQ1594" t="s">
        <v>1154</v>
      </c>
      <c r="CR1594" t="s">
        <v>1153</v>
      </c>
      <c r="CS1594" t="s">
        <v>1748</v>
      </c>
      <c r="CT1594" t="s">
        <v>1397</v>
      </c>
      <c r="CU1594" t="s">
        <v>1396</v>
      </c>
      <c r="CV1594" t="s">
        <v>6183</v>
      </c>
      <c r="CW1594" t="s">
        <v>2121</v>
      </c>
      <c r="CX1594" t="s">
        <v>853</v>
      </c>
      <c r="DC1594" t="s">
        <v>1387</v>
      </c>
      <c r="DE1594" t="s">
        <v>1392</v>
      </c>
    </row>
    <row r="1595" spans="1:109" x14ac:dyDescent="0.25">
      <c r="A1595" t="s">
        <v>1025</v>
      </c>
      <c r="B1595">
        <v>1</v>
      </c>
      <c r="C1595" s="56">
        <v>42419</v>
      </c>
      <c r="D1595" t="s">
        <v>1153</v>
      </c>
      <c r="E1595" t="s">
        <v>6184</v>
      </c>
      <c r="G1595" t="s">
        <v>6185</v>
      </c>
      <c r="H1595" t="s">
        <v>1144</v>
      </c>
      <c r="I1595" t="s">
        <v>1144</v>
      </c>
      <c r="J1595" t="s">
        <v>1144</v>
      </c>
      <c r="K1595" t="s">
        <v>1144</v>
      </c>
      <c r="L1595">
        <v>15.9</v>
      </c>
      <c r="M1595">
        <v>39.08</v>
      </c>
      <c r="N1595">
        <v>0</v>
      </c>
      <c r="O1595" s="56">
        <v>0</v>
      </c>
      <c r="P1595" s="56">
        <v>0</v>
      </c>
      <c r="Q1595">
        <v>1</v>
      </c>
      <c r="R1595">
        <v>1</v>
      </c>
      <c r="S1595">
        <v>11</v>
      </c>
      <c r="T1595">
        <v>8</v>
      </c>
      <c r="U1595">
        <v>3</v>
      </c>
      <c r="V1595">
        <v>1</v>
      </c>
      <c r="X1595" t="s">
        <v>7716</v>
      </c>
      <c r="AA1595">
        <v>0</v>
      </c>
      <c r="AB1595">
        <v>0</v>
      </c>
      <c r="AC1595">
        <v>0</v>
      </c>
      <c r="AD1595">
        <v>0</v>
      </c>
      <c r="AE1595">
        <v>0</v>
      </c>
      <c r="AF1595">
        <v>0</v>
      </c>
      <c r="AG1595">
        <v>0</v>
      </c>
      <c r="AJ1595" s="56"/>
      <c r="AK1595" s="56"/>
      <c r="AL1595" s="56"/>
      <c r="AP1595" t="s">
        <v>1155</v>
      </c>
      <c r="AR1595">
        <v>5</v>
      </c>
      <c r="AS1595" t="s">
        <v>1152</v>
      </c>
      <c r="AT1595">
        <v>1</v>
      </c>
      <c r="AV1595">
        <v>14</v>
      </c>
      <c r="AW1595">
        <v>9</v>
      </c>
      <c r="AX1595">
        <v>5</v>
      </c>
      <c r="AY1595" t="s">
        <v>1147</v>
      </c>
      <c r="AZ1595" t="s">
        <v>1147</v>
      </c>
      <c r="BA1595">
        <v>20</v>
      </c>
      <c r="BD1595">
        <v>1000000000</v>
      </c>
      <c r="BE1595">
        <v>19</v>
      </c>
      <c r="BF1595">
        <v>-0.36</v>
      </c>
      <c r="BG1595">
        <v>0</v>
      </c>
      <c r="BH1595">
        <v>0</v>
      </c>
      <c r="BI1595">
        <v>0</v>
      </c>
      <c r="BJ1595">
        <v>0</v>
      </c>
      <c r="BK1595">
        <v>0</v>
      </c>
      <c r="BL1595">
        <v>0</v>
      </c>
      <c r="BM1595">
        <v>19</v>
      </c>
      <c r="BN1595">
        <v>-0.36</v>
      </c>
      <c r="BO1595">
        <v>0</v>
      </c>
      <c r="BP1595">
        <v>0</v>
      </c>
      <c r="BR1595">
        <v>0</v>
      </c>
      <c r="BS1595">
        <v>4</v>
      </c>
      <c r="BX1595">
        <v>0</v>
      </c>
      <c r="BY1595">
        <v>79.5</v>
      </c>
      <c r="BZ1595">
        <v>0</v>
      </c>
      <c r="CA1595">
        <v>6.36</v>
      </c>
      <c r="CB1595">
        <v>0</v>
      </c>
      <c r="CC1595">
        <v>1</v>
      </c>
      <c r="CD1595" s="56">
        <v>42284</v>
      </c>
      <c r="CE1595" s="56">
        <v>42342</v>
      </c>
      <c r="CF1595" s="56">
        <v>42342</v>
      </c>
      <c r="CG1595" s="56">
        <v>42419</v>
      </c>
      <c r="CH1595" s="56"/>
      <c r="CI1595" s="56"/>
      <c r="CJ1595">
        <v>0</v>
      </c>
      <c r="CK1595">
        <v>0</v>
      </c>
      <c r="CL1595">
        <v>0</v>
      </c>
      <c r="CM1595">
        <v>0</v>
      </c>
      <c r="CN1595">
        <v>0</v>
      </c>
      <c r="CO1595">
        <v>0</v>
      </c>
      <c r="CP1595">
        <v>0.95</v>
      </c>
      <c r="CQ1595" t="s">
        <v>1154</v>
      </c>
      <c r="CR1595" t="s">
        <v>1153</v>
      </c>
      <c r="CS1595" t="s">
        <v>1725</v>
      </c>
      <c r="CT1595" t="s">
        <v>1397</v>
      </c>
      <c r="CU1595" t="s">
        <v>1396</v>
      </c>
      <c r="CV1595" t="s">
        <v>6186</v>
      </c>
      <c r="CW1595" t="s">
        <v>1738</v>
      </c>
      <c r="CX1595" t="s">
        <v>853</v>
      </c>
      <c r="DC1595" t="s">
        <v>1387</v>
      </c>
      <c r="DE1595" t="s">
        <v>1392</v>
      </c>
    </row>
    <row r="1596" spans="1:109" x14ac:dyDescent="0.25">
      <c r="A1596" t="s">
        <v>1025</v>
      </c>
      <c r="B1596">
        <v>2</v>
      </c>
      <c r="C1596" s="56">
        <v>42419</v>
      </c>
      <c r="D1596" t="s">
        <v>1153</v>
      </c>
      <c r="E1596" t="s">
        <v>6187</v>
      </c>
      <c r="G1596" t="s">
        <v>6188</v>
      </c>
      <c r="H1596" t="s">
        <v>1144</v>
      </c>
      <c r="I1596" t="s">
        <v>1144</v>
      </c>
      <c r="J1596" t="s">
        <v>1144</v>
      </c>
      <c r="K1596" t="s">
        <v>1144</v>
      </c>
      <c r="L1596">
        <v>1.06</v>
      </c>
      <c r="M1596">
        <v>2.86</v>
      </c>
      <c r="N1596">
        <v>0</v>
      </c>
      <c r="O1596" s="56">
        <v>0</v>
      </c>
      <c r="P1596" s="56">
        <v>0</v>
      </c>
      <c r="Q1596">
        <v>1</v>
      </c>
      <c r="R1596">
        <v>1</v>
      </c>
      <c r="S1596">
        <v>11</v>
      </c>
      <c r="T1596">
        <v>8</v>
      </c>
      <c r="U1596">
        <v>3</v>
      </c>
      <c r="V1596">
        <v>1</v>
      </c>
      <c r="X1596" t="s">
        <v>7755</v>
      </c>
      <c r="AA1596">
        <v>0</v>
      </c>
      <c r="AB1596">
        <v>0</v>
      </c>
      <c r="AC1596">
        <v>0</v>
      </c>
      <c r="AD1596">
        <v>0</v>
      </c>
      <c r="AE1596">
        <v>0</v>
      </c>
      <c r="AF1596">
        <v>0</v>
      </c>
      <c r="AG1596">
        <v>0</v>
      </c>
      <c r="AJ1596" s="56"/>
      <c r="AK1596" s="56"/>
      <c r="AL1596" s="56"/>
      <c r="AP1596" t="s">
        <v>1155</v>
      </c>
      <c r="AR1596">
        <v>5</v>
      </c>
      <c r="AS1596" t="s">
        <v>1152</v>
      </c>
      <c r="AT1596">
        <v>1</v>
      </c>
      <c r="AV1596">
        <v>14</v>
      </c>
      <c r="AW1596">
        <v>9</v>
      </c>
      <c r="AX1596">
        <v>5</v>
      </c>
      <c r="AY1596" t="s">
        <v>1147</v>
      </c>
      <c r="AZ1596" t="s">
        <v>1147</v>
      </c>
      <c r="BA1596">
        <v>14</v>
      </c>
      <c r="BD1596">
        <v>1000000000</v>
      </c>
      <c r="BE1596">
        <v>16</v>
      </c>
      <c r="BF1596">
        <v>-0.14000000000000001</v>
      </c>
      <c r="BG1596">
        <v>0</v>
      </c>
      <c r="BH1596">
        <v>0</v>
      </c>
      <c r="BI1596">
        <v>0</v>
      </c>
      <c r="BJ1596">
        <v>0</v>
      </c>
      <c r="BK1596">
        <v>0</v>
      </c>
      <c r="BL1596">
        <v>0</v>
      </c>
      <c r="BM1596">
        <v>16</v>
      </c>
      <c r="BN1596">
        <v>-0.14000000000000001</v>
      </c>
      <c r="BO1596">
        <v>0</v>
      </c>
      <c r="BP1596">
        <v>0</v>
      </c>
      <c r="BR1596">
        <v>0</v>
      </c>
      <c r="BS1596">
        <v>4</v>
      </c>
      <c r="BX1596">
        <v>0</v>
      </c>
      <c r="BY1596">
        <v>2.12</v>
      </c>
      <c r="BZ1596">
        <v>0</v>
      </c>
      <c r="CA1596">
        <v>7.41</v>
      </c>
      <c r="CB1596">
        <v>0</v>
      </c>
      <c r="CC1596">
        <v>1</v>
      </c>
      <c r="CD1596" s="56">
        <v>42095</v>
      </c>
      <c r="CE1596" s="56">
        <v>42342</v>
      </c>
      <c r="CF1596" s="56">
        <v>42342</v>
      </c>
      <c r="CG1596" s="56">
        <v>42419</v>
      </c>
      <c r="CH1596" s="56"/>
      <c r="CI1596" s="56"/>
      <c r="CJ1596">
        <v>0</v>
      </c>
      <c r="CK1596">
        <v>0</v>
      </c>
      <c r="CL1596">
        <v>0</v>
      </c>
      <c r="CM1596">
        <v>0</v>
      </c>
      <c r="CN1596">
        <v>0</v>
      </c>
      <c r="CO1596">
        <v>0</v>
      </c>
      <c r="CP1596">
        <v>0.96</v>
      </c>
      <c r="CQ1596" t="s">
        <v>1154</v>
      </c>
      <c r="CR1596" t="s">
        <v>1153</v>
      </c>
      <c r="CS1596" t="s">
        <v>1748</v>
      </c>
      <c r="CT1596" t="s">
        <v>1397</v>
      </c>
      <c r="CU1596" t="s">
        <v>1396</v>
      </c>
      <c r="CV1596" t="s">
        <v>6189</v>
      </c>
      <c r="CW1596" t="s">
        <v>1738</v>
      </c>
      <c r="CX1596" t="s">
        <v>853</v>
      </c>
      <c r="DC1596" t="s">
        <v>1387</v>
      </c>
      <c r="DE1596" t="s">
        <v>1392</v>
      </c>
    </row>
    <row r="1597" spans="1:109" x14ac:dyDescent="0.25">
      <c r="A1597" t="s">
        <v>1025</v>
      </c>
      <c r="B1597">
        <v>2</v>
      </c>
      <c r="C1597" s="56">
        <v>42419</v>
      </c>
      <c r="D1597" t="s">
        <v>1153</v>
      </c>
      <c r="E1597" t="s">
        <v>6190</v>
      </c>
      <c r="G1597" t="s">
        <v>6191</v>
      </c>
      <c r="H1597" t="s">
        <v>1144</v>
      </c>
      <c r="I1597" t="s">
        <v>1144</v>
      </c>
      <c r="J1597" t="s">
        <v>1144</v>
      </c>
      <c r="K1597" t="s">
        <v>1144</v>
      </c>
      <c r="L1597">
        <v>7.78</v>
      </c>
      <c r="M1597">
        <v>20.149999999999999</v>
      </c>
      <c r="N1597">
        <v>0</v>
      </c>
      <c r="O1597" s="56">
        <v>0</v>
      </c>
      <c r="P1597" s="56">
        <v>0</v>
      </c>
      <c r="Q1597">
        <v>1</v>
      </c>
      <c r="R1597">
        <v>1</v>
      </c>
      <c r="S1597">
        <v>11</v>
      </c>
      <c r="T1597">
        <v>8</v>
      </c>
      <c r="U1597">
        <v>3</v>
      </c>
      <c r="V1597">
        <v>1</v>
      </c>
      <c r="W1597" t="s">
        <v>1156</v>
      </c>
      <c r="X1597" t="s">
        <v>7755</v>
      </c>
      <c r="Y1597">
        <v>7</v>
      </c>
      <c r="AA1597">
        <v>0</v>
      </c>
      <c r="AB1597">
        <v>0</v>
      </c>
      <c r="AC1597">
        <v>0</v>
      </c>
      <c r="AD1597">
        <v>0</v>
      </c>
      <c r="AE1597">
        <v>0</v>
      </c>
      <c r="AF1597">
        <v>0</v>
      </c>
      <c r="AG1597">
        <v>0</v>
      </c>
      <c r="AJ1597" s="56"/>
      <c r="AK1597" s="56"/>
      <c r="AL1597" s="56"/>
      <c r="AP1597" t="s">
        <v>1155</v>
      </c>
      <c r="AR1597">
        <v>5</v>
      </c>
      <c r="AS1597" t="s">
        <v>1152</v>
      </c>
      <c r="AT1597">
        <v>1</v>
      </c>
      <c r="AV1597">
        <v>10</v>
      </c>
      <c r="AW1597">
        <v>7</v>
      </c>
      <c r="AX1597">
        <v>3</v>
      </c>
      <c r="AY1597" t="s">
        <v>1148</v>
      </c>
      <c r="AZ1597" t="s">
        <v>1148</v>
      </c>
      <c r="BA1597">
        <v>10</v>
      </c>
      <c r="BD1597">
        <v>1000000000</v>
      </c>
      <c r="BE1597">
        <v>10</v>
      </c>
      <c r="BF1597">
        <v>0</v>
      </c>
      <c r="BG1597">
        <v>0</v>
      </c>
      <c r="BH1597">
        <v>0</v>
      </c>
      <c r="BI1597">
        <v>0</v>
      </c>
      <c r="BJ1597">
        <v>0</v>
      </c>
      <c r="BK1597">
        <v>0</v>
      </c>
      <c r="BL1597">
        <v>0</v>
      </c>
      <c r="BM1597">
        <v>10</v>
      </c>
      <c r="BN1597">
        <v>0</v>
      </c>
      <c r="BO1597">
        <v>0</v>
      </c>
      <c r="BP1597">
        <v>0</v>
      </c>
      <c r="BR1597">
        <v>0</v>
      </c>
      <c r="BS1597">
        <v>3</v>
      </c>
      <c r="BX1597">
        <v>0</v>
      </c>
      <c r="BY1597">
        <v>0</v>
      </c>
      <c r="BZ1597">
        <v>0</v>
      </c>
      <c r="CA1597">
        <v>6.94</v>
      </c>
      <c r="CB1597">
        <v>0</v>
      </c>
      <c r="CC1597">
        <v>1</v>
      </c>
      <c r="CD1597" s="56">
        <v>42095</v>
      </c>
      <c r="CE1597" s="56">
        <v>42342</v>
      </c>
      <c r="CF1597" s="56">
        <v>42342</v>
      </c>
      <c r="CG1597" s="56">
        <v>42419</v>
      </c>
      <c r="CH1597" s="56"/>
      <c r="CI1597" s="56"/>
      <c r="CJ1597">
        <v>0</v>
      </c>
      <c r="CK1597">
        <v>0</v>
      </c>
      <c r="CL1597">
        <v>0</v>
      </c>
      <c r="CM1597">
        <v>0</v>
      </c>
      <c r="CN1597">
        <v>0</v>
      </c>
      <c r="CO1597">
        <v>0.96</v>
      </c>
      <c r="CP1597">
        <v>0</v>
      </c>
      <c r="CQ1597" t="s">
        <v>1154</v>
      </c>
      <c r="CR1597" t="s">
        <v>1153</v>
      </c>
      <c r="CS1597" t="s">
        <v>1748</v>
      </c>
      <c r="CT1597" t="s">
        <v>1397</v>
      </c>
      <c r="CU1597" t="s">
        <v>1396</v>
      </c>
      <c r="CV1597" t="s">
        <v>6192</v>
      </c>
      <c r="CW1597" t="s">
        <v>1390</v>
      </c>
      <c r="CX1597" t="s">
        <v>853</v>
      </c>
      <c r="DC1597" t="s">
        <v>1387</v>
      </c>
      <c r="DE1597" t="s">
        <v>1392</v>
      </c>
    </row>
    <row r="1598" spans="1:109" x14ac:dyDescent="0.25">
      <c r="A1598" t="s">
        <v>1025</v>
      </c>
      <c r="B1598">
        <v>2</v>
      </c>
      <c r="C1598" s="56">
        <v>42419</v>
      </c>
      <c r="D1598" t="s">
        <v>1153</v>
      </c>
      <c r="E1598" t="s">
        <v>6193</v>
      </c>
      <c r="G1598" t="s">
        <v>6194</v>
      </c>
      <c r="H1598" t="s">
        <v>1144</v>
      </c>
      <c r="I1598" t="s">
        <v>1144</v>
      </c>
      <c r="J1598" t="s">
        <v>1144</v>
      </c>
      <c r="K1598" t="s">
        <v>1144</v>
      </c>
      <c r="L1598">
        <v>0.34</v>
      </c>
      <c r="M1598">
        <v>2.04</v>
      </c>
      <c r="N1598">
        <v>0</v>
      </c>
      <c r="O1598" s="56">
        <v>0</v>
      </c>
      <c r="P1598" s="56">
        <v>0</v>
      </c>
      <c r="Q1598">
        <v>1</v>
      </c>
      <c r="R1598">
        <v>1</v>
      </c>
      <c r="S1598">
        <v>11</v>
      </c>
      <c r="T1598">
        <v>8</v>
      </c>
      <c r="U1598">
        <v>3</v>
      </c>
      <c r="V1598">
        <v>1</v>
      </c>
      <c r="X1598" t="s">
        <v>7755</v>
      </c>
      <c r="AA1598">
        <v>0</v>
      </c>
      <c r="AB1598">
        <v>0</v>
      </c>
      <c r="AC1598">
        <v>0</v>
      </c>
      <c r="AD1598">
        <v>0</v>
      </c>
      <c r="AE1598">
        <v>0</v>
      </c>
      <c r="AF1598">
        <v>0</v>
      </c>
      <c r="AG1598">
        <v>0</v>
      </c>
      <c r="AJ1598" s="56"/>
      <c r="AK1598" s="56"/>
      <c r="AL1598" s="56"/>
      <c r="AP1598" t="s">
        <v>1155</v>
      </c>
      <c r="AR1598">
        <v>5</v>
      </c>
      <c r="AS1598" t="s">
        <v>1152</v>
      </c>
      <c r="AT1598">
        <v>1</v>
      </c>
      <c r="AV1598">
        <v>14</v>
      </c>
      <c r="AW1598">
        <v>9</v>
      </c>
      <c r="AX1598">
        <v>5</v>
      </c>
      <c r="AY1598" t="s">
        <v>1147</v>
      </c>
      <c r="AZ1598" t="s">
        <v>1147</v>
      </c>
      <c r="BA1598">
        <v>14</v>
      </c>
      <c r="BD1598">
        <v>1000000000</v>
      </c>
      <c r="BE1598">
        <v>17</v>
      </c>
      <c r="BF1598">
        <v>-0.21</v>
      </c>
      <c r="BG1598">
        <v>0</v>
      </c>
      <c r="BH1598">
        <v>0</v>
      </c>
      <c r="BI1598">
        <v>0</v>
      </c>
      <c r="BJ1598">
        <v>0</v>
      </c>
      <c r="BK1598">
        <v>0</v>
      </c>
      <c r="BL1598">
        <v>0</v>
      </c>
      <c r="BM1598">
        <v>17</v>
      </c>
      <c r="BN1598">
        <v>-0.21</v>
      </c>
      <c r="BO1598">
        <v>0</v>
      </c>
      <c r="BP1598">
        <v>0</v>
      </c>
      <c r="BR1598">
        <v>0</v>
      </c>
      <c r="BS1598">
        <v>4</v>
      </c>
      <c r="BX1598">
        <v>0</v>
      </c>
      <c r="BY1598">
        <v>1.02</v>
      </c>
      <c r="BZ1598">
        <v>0</v>
      </c>
      <c r="CA1598">
        <v>21.82</v>
      </c>
      <c r="CB1598">
        <v>0</v>
      </c>
      <c r="CC1598">
        <v>1</v>
      </c>
      <c r="CD1598" s="56">
        <v>42095</v>
      </c>
      <c r="CE1598" s="56">
        <v>42342</v>
      </c>
      <c r="CF1598" s="56">
        <v>42342</v>
      </c>
      <c r="CG1598" s="56">
        <v>42419</v>
      </c>
      <c r="CH1598" s="56"/>
      <c r="CI1598" s="56"/>
      <c r="CJ1598">
        <v>0</v>
      </c>
      <c r="CK1598">
        <v>0</v>
      </c>
      <c r="CL1598">
        <v>0</v>
      </c>
      <c r="CM1598">
        <v>0</v>
      </c>
      <c r="CN1598">
        <v>0</v>
      </c>
      <c r="CO1598">
        <v>0</v>
      </c>
      <c r="CP1598">
        <v>0.96</v>
      </c>
      <c r="CQ1598" t="s">
        <v>1154</v>
      </c>
      <c r="CR1598" t="s">
        <v>1153</v>
      </c>
      <c r="CS1598" t="s">
        <v>1748</v>
      </c>
      <c r="CT1598" t="s">
        <v>1397</v>
      </c>
      <c r="CU1598" t="s">
        <v>1396</v>
      </c>
      <c r="CV1598" t="s">
        <v>6195</v>
      </c>
      <c r="CW1598" t="s">
        <v>1390</v>
      </c>
      <c r="CX1598" t="s">
        <v>853</v>
      </c>
      <c r="DC1598" t="s">
        <v>1387</v>
      </c>
      <c r="DE1598" t="s">
        <v>1392</v>
      </c>
    </row>
    <row r="1599" spans="1:109" x14ac:dyDescent="0.25">
      <c r="A1599" t="s">
        <v>1025</v>
      </c>
      <c r="B1599">
        <v>6</v>
      </c>
      <c r="C1599" s="56">
        <v>42419</v>
      </c>
      <c r="D1599" t="s">
        <v>1153</v>
      </c>
      <c r="E1599" t="s">
        <v>6196</v>
      </c>
      <c r="G1599" t="s">
        <v>6197</v>
      </c>
      <c r="H1599" t="s">
        <v>1144</v>
      </c>
      <c r="I1599" t="s">
        <v>1144</v>
      </c>
      <c r="J1599" t="s">
        <v>1144</v>
      </c>
      <c r="K1599" t="s">
        <v>1144</v>
      </c>
      <c r="L1599">
        <v>7.62</v>
      </c>
      <c r="M1599">
        <v>12.55</v>
      </c>
      <c r="N1599">
        <v>0</v>
      </c>
      <c r="O1599" s="56">
        <v>0</v>
      </c>
      <c r="P1599" s="56">
        <v>0</v>
      </c>
      <c r="Q1599">
        <v>1</v>
      </c>
      <c r="R1599">
        <v>1</v>
      </c>
      <c r="S1599">
        <v>11</v>
      </c>
      <c r="T1599">
        <v>8</v>
      </c>
      <c r="U1599">
        <v>3</v>
      </c>
      <c r="V1599">
        <v>1</v>
      </c>
      <c r="W1599" t="s">
        <v>1156</v>
      </c>
      <c r="X1599" t="s">
        <v>7755</v>
      </c>
      <c r="Y1599">
        <v>14</v>
      </c>
      <c r="AA1599">
        <v>0</v>
      </c>
      <c r="AB1599">
        <v>0</v>
      </c>
      <c r="AC1599">
        <v>0</v>
      </c>
      <c r="AD1599">
        <v>0</v>
      </c>
      <c r="AE1599">
        <v>0</v>
      </c>
      <c r="AF1599">
        <v>2</v>
      </c>
      <c r="AG1599">
        <v>0</v>
      </c>
      <c r="AJ1599" s="56"/>
      <c r="AK1599" s="56"/>
      <c r="AL1599" s="56"/>
      <c r="AP1599" t="s">
        <v>1155</v>
      </c>
      <c r="AS1599" t="s">
        <v>1152</v>
      </c>
      <c r="AT1599">
        <v>1</v>
      </c>
      <c r="AV1599">
        <v>10</v>
      </c>
      <c r="AW1599">
        <v>7</v>
      </c>
      <c r="AX1599">
        <v>3</v>
      </c>
      <c r="AY1599" t="s">
        <v>1145</v>
      </c>
      <c r="AZ1599" t="s">
        <v>1145</v>
      </c>
      <c r="BA1599">
        <v>10</v>
      </c>
      <c r="BD1599">
        <v>1000000000</v>
      </c>
      <c r="BE1599">
        <v>6</v>
      </c>
      <c r="BF1599">
        <v>0.4</v>
      </c>
      <c r="BG1599">
        <v>0</v>
      </c>
      <c r="BH1599">
        <v>0</v>
      </c>
      <c r="BI1599">
        <v>0</v>
      </c>
      <c r="BJ1599">
        <v>0</v>
      </c>
      <c r="BK1599">
        <v>0</v>
      </c>
      <c r="BL1599">
        <v>0</v>
      </c>
      <c r="BM1599">
        <v>6</v>
      </c>
      <c r="BN1599">
        <v>0.4</v>
      </c>
      <c r="BO1599">
        <v>0</v>
      </c>
      <c r="BP1599">
        <v>0</v>
      </c>
      <c r="BR1599">
        <v>4</v>
      </c>
      <c r="BS1599">
        <v>3</v>
      </c>
      <c r="BX1599">
        <v>0</v>
      </c>
      <c r="BY1599">
        <v>0</v>
      </c>
      <c r="BZ1599">
        <v>0</v>
      </c>
      <c r="CA1599">
        <v>2.82</v>
      </c>
      <c r="CB1599">
        <v>0</v>
      </c>
      <c r="CC1599">
        <v>1</v>
      </c>
      <c r="CD1599" s="56">
        <v>42095</v>
      </c>
      <c r="CE1599" s="56">
        <v>42342</v>
      </c>
      <c r="CF1599" s="56">
        <v>42342</v>
      </c>
      <c r="CG1599" s="56">
        <v>42419</v>
      </c>
      <c r="CH1599" s="56"/>
      <c r="CI1599" s="56"/>
      <c r="CJ1599">
        <v>0.26</v>
      </c>
      <c r="CK1599">
        <v>6</v>
      </c>
      <c r="CL1599">
        <v>0.03</v>
      </c>
      <c r="CM1599">
        <v>0</v>
      </c>
      <c r="CN1599">
        <v>0.01</v>
      </c>
      <c r="CO1599">
        <v>0</v>
      </c>
      <c r="CP1599">
        <v>0.94</v>
      </c>
      <c r="CQ1599" t="s">
        <v>1154</v>
      </c>
      <c r="CR1599" t="s">
        <v>1153</v>
      </c>
      <c r="CS1599" t="s">
        <v>1395</v>
      </c>
      <c r="CT1599" t="s">
        <v>1397</v>
      </c>
      <c r="CU1599" t="s">
        <v>1396</v>
      </c>
      <c r="CV1599" t="s">
        <v>6198</v>
      </c>
      <c r="CW1599" t="s">
        <v>1391</v>
      </c>
      <c r="CX1599" t="s">
        <v>853</v>
      </c>
      <c r="DC1599" t="s">
        <v>1389</v>
      </c>
      <c r="DE1599" t="s">
        <v>1392</v>
      </c>
    </row>
    <row r="1600" spans="1:109" x14ac:dyDescent="0.25">
      <c r="A1600" t="s">
        <v>1025</v>
      </c>
      <c r="B1600">
        <v>2</v>
      </c>
      <c r="C1600" s="56">
        <v>42419</v>
      </c>
      <c r="D1600" t="s">
        <v>1153</v>
      </c>
      <c r="E1600" t="s">
        <v>6199</v>
      </c>
      <c r="G1600" t="s">
        <v>6200</v>
      </c>
      <c r="H1600" t="s">
        <v>1144</v>
      </c>
      <c r="I1600" t="s">
        <v>1144</v>
      </c>
      <c r="J1600" t="s">
        <v>1144</v>
      </c>
      <c r="K1600" t="s">
        <v>1144</v>
      </c>
      <c r="L1600">
        <v>0.83</v>
      </c>
      <c r="M1600">
        <v>2.29</v>
      </c>
      <c r="N1600">
        <v>0</v>
      </c>
      <c r="O1600" s="56">
        <v>0</v>
      </c>
      <c r="P1600" s="56">
        <v>0</v>
      </c>
      <c r="Q1600">
        <v>1</v>
      </c>
      <c r="R1600">
        <v>1</v>
      </c>
      <c r="S1600">
        <v>11</v>
      </c>
      <c r="T1600">
        <v>8</v>
      </c>
      <c r="U1600">
        <v>3</v>
      </c>
      <c r="V1600">
        <v>1</v>
      </c>
      <c r="X1600" t="s">
        <v>7755</v>
      </c>
      <c r="AA1600">
        <v>0</v>
      </c>
      <c r="AB1600">
        <v>0</v>
      </c>
      <c r="AC1600">
        <v>0</v>
      </c>
      <c r="AD1600">
        <v>0</v>
      </c>
      <c r="AE1600">
        <v>0</v>
      </c>
      <c r="AF1600">
        <v>0</v>
      </c>
      <c r="AG1600">
        <v>0</v>
      </c>
      <c r="AJ1600" s="56"/>
      <c r="AK1600" s="56"/>
      <c r="AL1600" s="56"/>
      <c r="AP1600" t="s">
        <v>1155</v>
      </c>
      <c r="AR1600">
        <v>5</v>
      </c>
      <c r="AS1600" t="s">
        <v>1152</v>
      </c>
      <c r="AT1600">
        <v>1</v>
      </c>
      <c r="AV1600">
        <v>13</v>
      </c>
      <c r="AW1600">
        <v>9</v>
      </c>
      <c r="AX1600">
        <v>4</v>
      </c>
      <c r="AY1600" t="s">
        <v>1147</v>
      </c>
      <c r="AZ1600" t="s">
        <v>1147</v>
      </c>
      <c r="BA1600">
        <v>13</v>
      </c>
      <c r="BD1600">
        <v>1000000000</v>
      </c>
      <c r="BE1600">
        <v>16</v>
      </c>
      <c r="BF1600">
        <v>-0.23</v>
      </c>
      <c r="BG1600">
        <v>0</v>
      </c>
      <c r="BH1600">
        <v>0</v>
      </c>
      <c r="BI1600">
        <v>0</v>
      </c>
      <c r="BJ1600">
        <v>0</v>
      </c>
      <c r="BK1600">
        <v>0</v>
      </c>
      <c r="BL1600">
        <v>0</v>
      </c>
      <c r="BM1600">
        <v>16</v>
      </c>
      <c r="BN1600">
        <v>-0.23</v>
      </c>
      <c r="BO1600">
        <v>0</v>
      </c>
      <c r="BP1600">
        <v>0</v>
      </c>
      <c r="BR1600">
        <v>0</v>
      </c>
      <c r="BS1600">
        <v>4</v>
      </c>
      <c r="BX1600">
        <v>0</v>
      </c>
      <c r="BY1600">
        <v>2.4900000000000002</v>
      </c>
      <c r="BZ1600">
        <v>0</v>
      </c>
      <c r="CA1600">
        <v>7.68</v>
      </c>
      <c r="CB1600">
        <v>0</v>
      </c>
      <c r="CC1600">
        <v>1</v>
      </c>
      <c r="CD1600" s="56">
        <v>42095</v>
      </c>
      <c r="CE1600" s="56">
        <v>42342</v>
      </c>
      <c r="CF1600" s="56">
        <v>42342</v>
      </c>
      <c r="CG1600" s="56">
        <v>42419</v>
      </c>
      <c r="CH1600" s="56"/>
      <c r="CI1600" s="56"/>
      <c r="CJ1600">
        <v>0</v>
      </c>
      <c r="CK1600">
        <v>0</v>
      </c>
      <c r="CL1600">
        <v>0</v>
      </c>
      <c r="CM1600">
        <v>0</v>
      </c>
      <c r="CN1600">
        <v>0</v>
      </c>
      <c r="CO1600">
        <v>0</v>
      </c>
      <c r="CP1600">
        <v>0.96</v>
      </c>
      <c r="CQ1600" t="s">
        <v>1154</v>
      </c>
      <c r="CR1600" t="s">
        <v>1153</v>
      </c>
      <c r="CS1600" t="s">
        <v>1748</v>
      </c>
      <c r="CT1600" t="s">
        <v>1397</v>
      </c>
      <c r="CU1600" t="s">
        <v>1396</v>
      </c>
      <c r="CV1600" t="s">
        <v>6201</v>
      </c>
      <c r="CW1600" t="s">
        <v>1738</v>
      </c>
      <c r="CX1600" t="s">
        <v>853</v>
      </c>
      <c r="DC1600" t="s">
        <v>1387</v>
      </c>
      <c r="DE1600" t="s">
        <v>1392</v>
      </c>
    </row>
    <row r="1601" spans="1:109" x14ac:dyDescent="0.25">
      <c r="A1601" t="s">
        <v>1025</v>
      </c>
      <c r="B1601">
        <v>2</v>
      </c>
      <c r="C1601" s="56">
        <v>42419</v>
      </c>
      <c r="D1601" t="s">
        <v>1153</v>
      </c>
      <c r="E1601" t="s">
        <v>6202</v>
      </c>
      <c r="G1601" t="s">
        <v>6203</v>
      </c>
      <c r="H1601" t="s">
        <v>1144</v>
      </c>
      <c r="I1601" t="s">
        <v>1144</v>
      </c>
      <c r="J1601" t="s">
        <v>1144</v>
      </c>
      <c r="K1601" t="s">
        <v>1144</v>
      </c>
      <c r="L1601">
        <v>1.66</v>
      </c>
      <c r="M1601">
        <v>3.55</v>
      </c>
      <c r="N1601">
        <v>0</v>
      </c>
      <c r="O1601" s="56">
        <v>0</v>
      </c>
      <c r="P1601" s="56">
        <v>0</v>
      </c>
      <c r="Q1601">
        <v>1</v>
      </c>
      <c r="R1601">
        <v>1</v>
      </c>
      <c r="S1601">
        <v>11</v>
      </c>
      <c r="T1601">
        <v>8</v>
      </c>
      <c r="U1601">
        <v>3</v>
      </c>
      <c r="V1601">
        <v>1</v>
      </c>
      <c r="X1601" t="s">
        <v>7757</v>
      </c>
      <c r="AA1601">
        <v>0</v>
      </c>
      <c r="AB1601">
        <v>0</v>
      </c>
      <c r="AC1601">
        <v>0</v>
      </c>
      <c r="AD1601">
        <v>0</v>
      </c>
      <c r="AE1601">
        <v>0</v>
      </c>
      <c r="AF1601">
        <v>0</v>
      </c>
      <c r="AG1601">
        <v>0</v>
      </c>
      <c r="AJ1601" s="56"/>
      <c r="AK1601" s="56"/>
      <c r="AL1601" s="56"/>
      <c r="AP1601" t="s">
        <v>1155</v>
      </c>
      <c r="AR1601">
        <v>5</v>
      </c>
      <c r="AS1601" t="s">
        <v>1152</v>
      </c>
      <c r="AT1601">
        <v>1</v>
      </c>
      <c r="AV1601">
        <v>7</v>
      </c>
      <c r="AW1601">
        <v>5</v>
      </c>
      <c r="AX1601">
        <v>2</v>
      </c>
      <c r="AY1601" t="s">
        <v>1147</v>
      </c>
      <c r="AZ1601" t="s">
        <v>1147</v>
      </c>
      <c r="BA1601">
        <v>10</v>
      </c>
      <c r="BD1601">
        <v>1000000000</v>
      </c>
      <c r="BE1601">
        <v>9</v>
      </c>
      <c r="BF1601">
        <v>-0.28999999999999998</v>
      </c>
      <c r="BG1601">
        <v>0</v>
      </c>
      <c r="BH1601">
        <v>0</v>
      </c>
      <c r="BI1601">
        <v>0</v>
      </c>
      <c r="BJ1601">
        <v>0</v>
      </c>
      <c r="BK1601">
        <v>0</v>
      </c>
      <c r="BL1601">
        <v>0</v>
      </c>
      <c r="BM1601">
        <v>9</v>
      </c>
      <c r="BN1601">
        <v>-0.28999999999999998</v>
      </c>
      <c r="BO1601">
        <v>0</v>
      </c>
      <c r="BP1601">
        <v>0</v>
      </c>
      <c r="BR1601">
        <v>0</v>
      </c>
      <c r="BS1601">
        <v>2</v>
      </c>
      <c r="BX1601">
        <v>0</v>
      </c>
      <c r="BY1601">
        <v>3.32</v>
      </c>
      <c r="BZ1601">
        <v>0</v>
      </c>
      <c r="CA1601">
        <v>4.97</v>
      </c>
      <c r="CB1601">
        <v>0</v>
      </c>
      <c r="CC1601">
        <v>1</v>
      </c>
      <c r="CD1601" s="56">
        <v>42341</v>
      </c>
      <c r="CE1601" s="56">
        <v>42342</v>
      </c>
      <c r="CF1601" s="56">
        <v>42342</v>
      </c>
      <c r="CG1601" s="56">
        <v>42419</v>
      </c>
      <c r="CH1601" s="56"/>
      <c r="CI1601" s="56"/>
      <c r="CJ1601">
        <v>0</v>
      </c>
      <c r="CK1601">
        <v>0</v>
      </c>
      <c r="CL1601">
        <v>0</v>
      </c>
      <c r="CM1601">
        <v>0</v>
      </c>
      <c r="CN1601">
        <v>0</v>
      </c>
      <c r="CO1601">
        <v>0</v>
      </c>
      <c r="CP1601">
        <v>0.96</v>
      </c>
      <c r="CQ1601" t="s">
        <v>1154</v>
      </c>
      <c r="CR1601" t="s">
        <v>1153</v>
      </c>
      <c r="CS1601" t="s">
        <v>1748</v>
      </c>
      <c r="CT1601" t="s">
        <v>1397</v>
      </c>
      <c r="CU1601" t="s">
        <v>1396</v>
      </c>
      <c r="CV1601" t="s">
        <v>6204</v>
      </c>
      <c r="CW1601" t="s">
        <v>1738</v>
      </c>
      <c r="CX1601" t="s">
        <v>853</v>
      </c>
      <c r="DC1601" t="s">
        <v>1387</v>
      </c>
      <c r="DE1601" t="s">
        <v>1392</v>
      </c>
    </row>
    <row r="1602" spans="1:109" x14ac:dyDescent="0.25">
      <c r="A1602" t="s">
        <v>1025</v>
      </c>
      <c r="B1602">
        <v>1</v>
      </c>
      <c r="C1602" s="56">
        <v>42419</v>
      </c>
      <c r="D1602" t="s">
        <v>1153</v>
      </c>
      <c r="E1602" t="s">
        <v>6205</v>
      </c>
      <c r="G1602" t="s">
        <v>6206</v>
      </c>
      <c r="H1602" t="s">
        <v>1144</v>
      </c>
      <c r="I1602" t="s">
        <v>1144</v>
      </c>
      <c r="J1602" t="s">
        <v>1144</v>
      </c>
      <c r="K1602" t="s">
        <v>1144</v>
      </c>
      <c r="L1602">
        <v>5.25</v>
      </c>
      <c r="M1602">
        <v>18.399999999999999</v>
      </c>
      <c r="N1602">
        <v>0</v>
      </c>
      <c r="O1602" s="56">
        <v>0</v>
      </c>
      <c r="P1602" s="56">
        <v>0</v>
      </c>
      <c r="Q1602">
        <v>1</v>
      </c>
      <c r="R1602">
        <v>1</v>
      </c>
      <c r="S1602">
        <v>11</v>
      </c>
      <c r="T1602">
        <v>8</v>
      </c>
      <c r="U1602">
        <v>3</v>
      </c>
      <c r="V1602">
        <v>1</v>
      </c>
      <c r="W1602" t="s">
        <v>1156</v>
      </c>
      <c r="X1602" t="s">
        <v>7659</v>
      </c>
      <c r="Y1602">
        <v>21</v>
      </c>
      <c r="AA1602">
        <v>0</v>
      </c>
      <c r="AB1602">
        <v>0</v>
      </c>
      <c r="AC1602">
        <v>0</v>
      </c>
      <c r="AD1602">
        <v>0</v>
      </c>
      <c r="AE1602">
        <v>0</v>
      </c>
      <c r="AF1602">
        <v>0</v>
      </c>
      <c r="AG1602">
        <v>0</v>
      </c>
      <c r="AJ1602" s="56"/>
      <c r="AK1602" s="56"/>
      <c r="AL1602" s="56"/>
      <c r="AP1602" t="s">
        <v>1155</v>
      </c>
      <c r="AR1602">
        <v>5</v>
      </c>
      <c r="AS1602" t="s">
        <v>1152</v>
      </c>
      <c r="AT1602">
        <v>1</v>
      </c>
      <c r="AV1602">
        <v>27</v>
      </c>
      <c r="AW1602">
        <v>18</v>
      </c>
      <c r="AX1602">
        <v>9</v>
      </c>
      <c r="AY1602" t="s">
        <v>1145</v>
      </c>
      <c r="AZ1602" t="s">
        <v>1148</v>
      </c>
      <c r="BA1602">
        <v>20</v>
      </c>
      <c r="BD1602">
        <v>1000000000</v>
      </c>
      <c r="BE1602">
        <v>16</v>
      </c>
      <c r="BF1602">
        <v>0.41</v>
      </c>
      <c r="BG1602">
        <v>5</v>
      </c>
      <c r="BH1602">
        <v>0</v>
      </c>
      <c r="BI1602">
        <v>0</v>
      </c>
      <c r="BJ1602">
        <v>0</v>
      </c>
      <c r="BK1602">
        <v>0</v>
      </c>
      <c r="BL1602">
        <v>5</v>
      </c>
      <c r="BM1602">
        <v>26</v>
      </c>
      <c r="BN1602">
        <v>0.04</v>
      </c>
      <c r="BO1602">
        <v>0</v>
      </c>
      <c r="BP1602">
        <v>0</v>
      </c>
      <c r="BR1602">
        <v>0</v>
      </c>
      <c r="BS1602">
        <v>7</v>
      </c>
      <c r="BX1602">
        <v>0</v>
      </c>
      <c r="BY1602">
        <v>0</v>
      </c>
      <c r="BZ1602">
        <v>0</v>
      </c>
      <c r="CA1602">
        <v>10.93</v>
      </c>
      <c r="CB1602">
        <v>0</v>
      </c>
      <c r="CC1602">
        <v>1</v>
      </c>
      <c r="CD1602" s="56">
        <v>42342</v>
      </c>
      <c r="CE1602" s="56">
        <v>42342</v>
      </c>
      <c r="CF1602" s="56">
        <v>42342</v>
      </c>
      <c r="CG1602" s="56">
        <v>42419</v>
      </c>
      <c r="CH1602" s="56"/>
      <c r="CI1602" s="56"/>
      <c r="CJ1602">
        <v>0.03</v>
      </c>
      <c r="CK1602">
        <v>0</v>
      </c>
      <c r="CL1602">
        <v>0</v>
      </c>
      <c r="CM1602">
        <v>0</v>
      </c>
      <c r="CN1602">
        <v>0.95</v>
      </c>
      <c r="CO1602">
        <v>0</v>
      </c>
      <c r="CP1602">
        <v>0</v>
      </c>
      <c r="CQ1602" t="s">
        <v>1154</v>
      </c>
      <c r="CR1602" t="s">
        <v>1153</v>
      </c>
      <c r="CS1602" t="s">
        <v>1725</v>
      </c>
      <c r="CT1602" t="s">
        <v>1397</v>
      </c>
      <c r="CU1602" t="s">
        <v>1396</v>
      </c>
      <c r="CV1602" t="s">
        <v>6207</v>
      </c>
      <c r="CW1602" t="s">
        <v>1738</v>
      </c>
      <c r="CX1602" t="s">
        <v>853</v>
      </c>
      <c r="DC1602" t="s">
        <v>1387</v>
      </c>
      <c r="DE1602" t="s">
        <v>1392</v>
      </c>
    </row>
    <row r="1603" spans="1:109" x14ac:dyDescent="0.25">
      <c r="A1603" t="s">
        <v>1025</v>
      </c>
      <c r="B1603">
        <v>2</v>
      </c>
      <c r="C1603" s="56">
        <v>42419</v>
      </c>
      <c r="D1603" t="s">
        <v>1153</v>
      </c>
      <c r="E1603" t="s">
        <v>6208</v>
      </c>
      <c r="G1603" t="s">
        <v>6209</v>
      </c>
      <c r="H1603" t="s">
        <v>1144</v>
      </c>
      <c r="I1603" t="s">
        <v>1144</v>
      </c>
      <c r="J1603" t="s">
        <v>1144</v>
      </c>
      <c r="K1603" t="s">
        <v>1144</v>
      </c>
      <c r="L1603">
        <v>6</v>
      </c>
      <c r="M1603">
        <v>14.03</v>
      </c>
      <c r="N1603">
        <v>0</v>
      </c>
      <c r="O1603" s="56">
        <v>0</v>
      </c>
      <c r="P1603" s="56">
        <v>0</v>
      </c>
      <c r="Q1603">
        <v>1</v>
      </c>
      <c r="R1603">
        <v>1</v>
      </c>
      <c r="S1603">
        <v>11</v>
      </c>
      <c r="T1603">
        <v>8</v>
      </c>
      <c r="U1603">
        <v>3</v>
      </c>
      <c r="V1603">
        <v>1</v>
      </c>
      <c r="X1603" t="s">
        <v>7757</v>
      </c>
      <c r="AA1603">
        <v>0</v>
      </c>
      <c r="AB1603">
        <v>0</v>
      </c>
      <c r="AC1603">
        <v>0</v>
      </c>
      <c r="AD1603">
        <v>0</v>
      </c>
      <c r="AE1603">
        <v>0</v>
      </c>
      <c r="AF1603">
        <v>0</v>
      </c>
      <c r="AG1603">
        <v>0</v>
      </c>
      <c r="AJ1603" s="56"/>
      <c r="AK1603" s="56"/>
      <c r="AL1603" s="56"/>
      <c r="AP1603" t="s">
        <v>1155</v>
      </c>
      <c r="AS1603" t="s">
        <v>1152</v>
      </c>
      <c r="AT1603">
        <v>1</v>
      </c>
      <c r="AV1603">
        <v>3</v>
      </c>
      <c r="AW1603">
        <v>2</v>
      </c>
      <c r="AX1603">
        <v>1</v>
      </c>
      <c r="AY1603" t="s">
        <v>1147</v>
      </c>
      <c r="AZ1603" t="s">
        <v>1147</v>
      </c>
      <c r="BA1603">
        <v>4</v>
      </c>
      <c r="BD1603">
        <v>1000000000</v>
      </c>
      <c r="BE1603">
        <v>4</v>
      </c>
      <c r="BF1603">
        <v>-0.33</v>
      </c>
      <c r="BG1603">
        <v>0</v>
      </c>
      <c r="BH1603">
        <v>0</v>
      </c>
      <c r="BI1603">
        <v>0</v>
      </c>
      <c r="BJ1603">
        <v>0</v>
      </c>
      <c r="BK1603">
        <v>0</v>
      </c>
      <c r="BL1603">
        <v>0</v>
      </c>
      <c r="BM1603">
        <v>4</v>
      </c>
      <c r="BN1603">
        <v>-0.33</v>
      </c>
      <c r="BO1603">
        <v>0</v>
      </c>
      <c r="BP1603">
        <v>0</v>
      </c>
      <c r="BR1603">
        <v>0</v>
      </c>
      <c r="BS1603">
        <v>1</v>
      </c>
      <c r="BX1603">
        <v>0</v>
      </c>
      <c r="BY1603">
        <v>6</v>
      </c>
      <c r="BZ1603">
        <v>0</v>
      </c>
      <c r="CA1603">
        <v>5.84</v>
      </c>
      <c r="CB1603">
        <v>0</v>
      </c>
      <c r="CC1603">
        <v>1</v>
      </c>
      <c r="CD1603" s="56">
        <v>42341</v>
      </c>
      <c r="CE1603" s="56">
        <v>42342</v>
      </c>
      <c r="CF1603" s="56">
        <v>42342</v>
      </c>
      <c r="CG1603" s="56">
        <v>42419</v>
      </c>
      <c r="CH1603" s="56"/>
      <c r="CI1603" s="56"/>
      <c r="CJ1603">
        <v>0</v>
      </c>
      <c r="CK1603">
        <v>0</v>
      </c>
      <c r="CL1603">
        <v>0</v>
      </c>
      <c r="CM1603">
        <v>0</v>
      </c>
      <c r="CN1603">
        <v>0</v>
      </c>
      <c r="CO1603">
        <v>0</v>
      </c>
      <c r="CP1603">
        <v>0.96</v>
      </c>
      <c r="CQ1603" t="s">
        <v>1154</v>
      </c>
      <c r="CR1603" t="s">
        <v>1153</v>
      </c>
      <c r="CS1603" t="s">
        <v>1748</v>
      </c>
      <c r="CT1603" t="s">
        <v>1397</v>
      </c>
      <c r="CU1603" t="s">
        <v>1396</v>
      </c>
      <c r="CV1603" t="s">
        <v>6210</v>
      </c>
      <c r="CW1603" t="s">
        <v>1738</v>
      </c>
      <c r="CX1603" t="s">
        <v>853</v>
      </c>
      <c r="DC1603" t="s">
        <v>1387</v>
      </c>
      <c r="DE1603" t="s">
        <v>1392</v>
      </c>
    </row>
    <row r="1604" spans="1:109" x14ac:dyDescent="0.25">
      <c r="A1604" t="s">
        <v>1025</v>
      </c>
      <c r="B1604">
        <v>1</v>
      </c>
      <c r="C1604" s="56">
        <v>42419</v>
      </c>
      <c r="D1604" t="s">
        <v>1153</v>
      </c>
      <c r="E1604" t="s">
        <v>6211</v>
      </c>
      <c r="G1604" t="s">
        <v>6212</v>
      </c>
      <c r="H1604" t="s">
        <v>1144</v>
      </c>
      <c r="I1604" t="s">
        <v>1144</v>
      </c>
      <c r="J1604" t="s">
        <v>1144</v>
      </c>
      <c r="K1604" t="s">
        <v>1144</v>
      </c>
      <c r="L1604">
        <v>2.69</v>
      </c>
      <c r="M1604">
        <v>5.55</v>
      </c>
      <c r="N1604">
        <v>0</v>
      </c>
      <c r="O1604" s="56">
        <v>0</v>
      </c>
      <c r="P1604" s="56">
        <v>0</v>
      </c>
      <c r="Q1604">
        <v>1</v>
      </c>
      <c r="R1604">
        <v>1</v>
      </c>
      <c r="S1604">
        <v>11</v>
      </c>
      <c r="T1604">
        <v>8</v>
      </c>
      <c r="U1604">
        <v>3</v>
      </c>
      <c r="V1604">
        <v>1</v>
      </c>
      <c r="X1604" t="s">
        <v>7716</v>
      </c>
      <c r="AA1604">
        <v>0</v>
      </c>
      <c r="AB1604">
        <v>0</v>
      </c>
      <c r="AC1604">
        <v>0</v>
      </c>
      <c r="AD1604">
        <v>0</v>
      </c>
      <c r="AE1604">
        <v>0</v>
      </c>
      <c r="AF1604">
        <v>0</v>
      </c>
      <c r="AG1604">
        <v>0</v>
      </c>
      <c r="AJ1604" s="56"/>
      <c r="AK1604" s="56"/>
      <c r="AL1604" s="56"/>
      <c r="AP1604" t="s">
        <v>1155</v>
      </c>
      <c r="AS1604" t="s">
        <v>1152</v>
      </c>
      <c r="AT1604">
        <v>1</v>
      </c>
      <c r="AV1604">
        <v>4</v>
      </c>
      <c r="AW1604">
        <v>3</v>
      </c>
      <c r="AX1604">
        <v>1</v>
      </c>
      <c r="AY1604" t="s">
        <v>1147</v>
      </c>
      <c r="AZ1604" t="s">
        <v>1147</v>
      </c>
      <c r="BA1604">
        <v>5</v>
      </c>
      <c r="BD1604">
        <v>1000000000</v>
      </c>
      <c r="BE1604">
        <v>9</v>
      </c>
      <c r="BF1604">
        <v>-1.25</v>
      </c>
      <c r="BG1604">
        <v>0</v>
      </c>
      <c r="BH1604">
        <v>0</v>
      </c>
      <c r="BI1604">
        <v>0</v>
      </c>
      <c r="BJ1604">
        <v>0</v>
      </c>
      <c r="BK1604">
        <v>0</v>
      </c>
      <c r="BL1604">
        <v>0</v>
      </c>
      <c r="BM1604">
        <v>9</v>
      </c>
      <c r="BN1604">
        <v>-1.25</v>
      </c>
      <c r="BO1604">
        <v>0</v>
      </c>
      <c r="BP1604">
        <v>0</v>
      </c>
      <c r="BR1604">
        <v>0</v>
      </c>
      <c r="BS1604">
        <v>1</v>
      </c>
      <c r="BX1604">
        <v>0</v>
      </c>
      <c r="BY1604">
        <v>13.45</v>
      </c>
      <c r="BZ1604">
        <v>0</v>
      </c>
      <c r="CA1604">
        <v>4.6399999999999997</v>
      </c>
      <c r="CB1604">
        <v>0</v>
      </c>
      <c r="CC1604">
        <v>1</v>
      </c>
      <c r="CD1604" s="56">
        <v>42284</v>
      </c>
      <c r="CE1604" s="56">
        <v>42342</v>
      </c>
      <c r="CF1604" s="56">
        <v>42342</v>
      </c>
      <c r="CG1604" s="56">
        <v>42419</v>
      </c>
      <c r="CH1604" s="56"/>
      <c r="CI1604" s="56"/>
      <c r="CJ1604">
        <v>0.13</v>
      </c>
      <c r="CK1604">
        <v>0</v>
      </c>
      <c r="CL1604">
        <v>0</v>
      </c>
      <c r="CM1604">
        <v>0</v>
      </c>
      <c r="CN1604">
        <v>0</v>
      </c>
      <c r="CO1604">
        <v>0.04</v>
      </c>
      <c r="CP1604">
        <v>0.91</v>
      </c>
      <c r="CQ1604" t="s">
        <v>1154</v>
      </c>
      <c r="CR1604" t="s">
        <v>1153</v>
      </c>
      <c r="CS1604" t="s">
        <v>1725</v>
      </c>
      <c r="CT1604" t="s">
        <v>1397</v>
      </c>
      <c r="CU1604" t="s">
        <v>1396</v>
      </c>
      <c r="CV1604" t="s">
        <v>6213</v>
      </c>
      <c r="CW1604" t="s">
        <v>1727</v>
      </c>
      <c r="CX1604" t="s">
        <v>853</v>
      </c>
      <c r="DC1604" t="s">
        <v>1387</v>
      </c>
      <c r="DE1604" t="s">
        <v>1392</v>
      </c>
    </row>
    <row r="1605" spans="1:109" x14ac:dyDescent="0.25">
      <c r="A1605" t="s">
        <v>1025</v>
      </c>
      <c r="B1605">
        <v>1</v>
      </c>
      <c r="C1605" s="56">
        <v>42419</v>
      </c>
      <c r="D1605" t="s">
        <v>1153</v>
      </c>
      <c r="E1605" t="s">
        <v>6214</v>
      </c>
      <c r="G1605" t="s">
        <v>6215</v>
      </c>
      <c r="H1605" t="s">
        <v>1144</v>
      </c>
      <c r="I1605" t="s">
        <v>1144</v>
      </c>
      <c r="J1605" t="s">
        <v>1144</v>
      </c>
      <c r="K1605" t="s">
        <v>1144</v>
      </c>
      <c r="L1605">
        <v>0.84</v>
      </c>
      <c r="M1605">
        <v>3.04</v>
      </c>
      <c r="N1605">
        <v>0</v>
      </c>
      <c r="O1605" s="56">
        <v>0</v>
      </c>
      <c r="P1605" s="56">
        <v>0</v>
      </c>
      <c r="Q1605">
        <v>1</v>
      </c>
      <c r="R1605">
        <v>1</v>
      </c>
      <c r="S1605">
        <v>11</v>
      </c>
      <c r="T1605">
        <v>8</v>
      </c>
      <c r="U1605">
        <v>3</v>
      </c>
      <c r="V1605">
        <v>1</v>
      </c>
      <c r="X1605" t="s">
        <v>7755</v>
      </c>
      <c r="AA1605">
        <v>0</v>
      </c>
      <c r="AB1605">
        <v>0</v>
      </c>
      <c r="AC1605">
        <v>0</v>
      </c>
      <c r="AD1605">
        <v>0</v>
      </c>
      <c r="AE1605">
        <v>0</v>
      </c>
      <c r="AF1605">
        <v>0</v>
      </c>
      <c r="AG1605">
        <v>0</v>
      </c>
      <c r="AJ1605" s="56"/>
      <c r="AK1605" s="56"/>
      <c r="AL1605" s="56"/>
      <c r="AP1605" t="s">
        <v>1155</v>
      </c>
      <c r="AS1605" t="s">
        <v>1152</v>
      </c>
      <c r="AT1605">
        <v>1</v>
      </c>
      <c r="AV1605">
        <v>4</v>
      </c>
      <c r="AW1605">
        <v>3</v>
      </c>
      <c r="AX1605">
        <v>1</v>
      </c>
      <c r="AY1605" t="s">
        <v>1147</v>
      </c>
      <c r="AZ1605" t="s">
        <v>1147</v>
      </c>
      <c r="BA1605">
        <v>4</v>
      </c>
      <c r="BD1605">
        <v>1000000000</v>
      </c>
      <c r="BE1605">
        <v>5</v>
      </c>
      <c r="BF1605">
        <v>-0.25</v>
      </c>
      <c r="BG1605">
        <v>0</v>
      </c>
      <c r="BH1605">
        <v>0</v>
      </c>
      <c r="BI1605">
        <v>0</v>
      </c>
      <c r="BJ1605">
        <v>0</v>
      </c>
      <c r="BK1605">
        <v>0</v>
      </c>
      <c r="BL1605">
        <v>0</v>
      </c>
      <c r="BM1605">
        <v>5</v>
      </c>
      <c r="BN1605">
        <v>-0.25</v>
      </c>
      <c r="BO1605">
        <v>0</v>
      </c>
      <c r="BP1605">
        <v>0</v>
      </c>
      <c r="BR1605">
        <v>0</v>
      </c>
      <c r="BS1605">
        <v>1</v>
      </c>
      <c r="BX1605">
        <v>0</v>
      </c>
      <c r="BY1605">
        <v>0.84</v>
      </c>
      <c r="BZ1605">
        <v>0</v>
      </c>
      <c r="CA1605">
        <v>11.43</v>
      </c>
      <c r="CB1605">
        <v>0</v>
      </c>
      <c r="CC1605">
        <v>1</v>
      </c>
      <c r="CD1605" s="56">
        <v>42095</v>
      </c>
      <c r="CE1605" s="56">
        <v>42342</v>
      </c>
      <c r="CF1605" s="56">
        <v>42342</v>
      </c>
      <c r="CG1605" s="56">
        <v>42419</v>
      </c>
      <c r="CH1605" s="56"/>
      <c r="CI1605" s="56"/>
      <c r="CJ1605">
        <v>0</v>
      </c>
      <c r="CK1605">
        <v>0</v>
      </c>
      <c r="CL1605">
        <v>0</v>
      </c>
      <c r="CM1605">
        <v>0</v>
      </c>
      <c r="CN1605">
        <v>0</v>
      </c>
      <c r="CO1605">
        <v>0</v>
      </c>
      <c r="CP1605">
        <v>0.95</v>
      </c>
      <c r="CQ1605" t="s">
        <v>1154</v>
      </c>
      <c r="CR1605" t="s">
        <v>1153</v>
      </c>
      <c r="CS1605" t="s">
        <v>1725</v>
      </c>
      <c r="CT1605" t="s">
        <v>1397</v>
      </c>
      <c r="CU1605" t="s">
        <v>1396</v>
      </c>
      <c r="CV1605" t="s">
        <v>6216</v>
      </c>
      <c r="CW1605" t="s">
        <v>1727</v>
      </c>
      <c r="CX1605" t="s">
        <v>853</v>
      </c>
      <c r="DC1605" t="s">
        <v>1387</v>
      </c>
      <c r="DE1605" t="s">
        <v>1728</v>
      </c>
    </row>
    <row r="1606" spans="1:109" x14ac:dyDescent="0.25">
      <c r="A1606" t="s">
        <v>1025</v>
      </c>
      <c r="B1606">
        <v>1</v>
      </c>
      <c r="C1606" s="56">
        <v>42419</v>
      </c>
      <c r="D1606" t="s">
        <v>1153</v>
      </c>
      <c r="E1606" t="s">
        <v>6217</v>
      </c>
      <c r="G1606" t="s">
        <v>6218</v>
      </c>
      <c r="H1606" t="s">
        <v>1144</v>
      </c>
      <c r="I1606" t="s">
        <v>1144</v>
      </c>
      <c r="J1606" t="s">
        <v>1144</v>
      </c>
      <c r="K1606" t="s">
        <v>1144</v>
      </c>
      <c r="L1606">
        <v>2.59</v>
      </c>
      <c r="M1606">
        <v>5.55</v>
      </c>
      <c r="N1606">
        <v>0</v>
      </c>
      <c r="O1606" s="56">
        <v>0</v>
      </c>
      <c r="P1606" s="56">
        <v>0</v>
      </c>
      <c r="Q1606">
        <v>1</v>
      </c>
      <c r="R1606">
        <v>1</v>
      </c>
      <c r="S1606">
        <v>11</v>
      </c>
      <c r="T1606">
        <v>8</v>
      </c>
      <c r="U1606">
        <v>3</v>
      </c>
      <c r="V1606">
        <v>1</v>
      </c>
      <c r="W1606" t="s">
        <v>1156</v>
      </c>
      <c r="X1606" t="s">
        <v>7659</v>
      </c>
      <c r="Y1606">
        <v>3</v>
      </c>
      <c r="AA1606">
        <v>0</v>
      </c>
      <c r="AB1606">
        <v>0</v>
      </c>
      <c r="AC1606">
        <v>0</v>
      </c>
      <c r="AD1606">
        <v>0</v>
      </c>
      <c r="AE1606">
        <v>0</v>
      </c>
      <c r="AF1606">
        <v>0</v>
      </c>
      <c r="AG1606">
        <v>0</v>
      </c>
      <c r="AJ1606" s="56"/>
      <c r="AK1606" s="56"/>
      <c r="AL1606" s="56"/>
      <c r="AP1606" t="s">
        <v>1155</v>
      </c>
      <c r="AS1606" t="s">
        <v>1152</v>
      </c>
      <c r="AT1606">
        <v>1</v>
      </c>
      <c r="AV1606">
        <v>4</v>
      </c>
      <c r="AW1606">
        <v>3</v>
      </c>
      <c r="AX1606">
        <v>1</v>
      </c>
      <c r="AY1606" t="s">
        <v>1145</v>
      </c>
      <c r="AZ1606" t="s">
        <v>1148</v>
      </c>
      <c r="BA1606">
        <v>5</v>
      </c>
      <c r="BD1606">
        <v>1000000000</v>
      </c>
      <c r="BE1606">
        <v>3</v>
      </c>
      <c r="BF1606">
        <v>0.25</v>
      </c>
      <c r="BG1606">
        <v>1</v>
      </c>
      <c r="BH1606">
        <v>0</v>
      </c>
      <c r="BI1606">
        <v>0</v>
      </c>
      <c r="BJ1606">
        <v>0</v>
      </c>
      <c r="BK1606">
        <v>0</v>
      </c>
      <c r="BL1606">
        <v>0</v>
      </c>
      <c r="BM1606">
        <v>4</v>
      </c>
      <c r="BN1606">
        <v>0</v>
      </c>
      <c r="BO1606">
        <v>0</v>
      </c>
      <c r="BP1606">
        <v>0</v>
      </c>
      <c r="BR1606">
        <v>0</v>
      </c>
      <c r="BS1606">
        <v>1</v>
      </c>
      <c r="BX1606">
        <v>0</v>
      </c>
      <c r="BY1606">
        <v>0</v>
      </c>
      <c r="BZ1606">
        <v>0</v>
      </c>
      <c r="CA1606">
        <v>4.99</v>
      </c>
      <c r="CB1606">
        <v>0</v>
      </c>
      <c r="CC1606">
        <v>1</v>
      </c>
      <c r="CD1606" s="56">
        <v>42342</v>
      </c>
      <c r="CE1606" s="56">
        <v>42342</v>
      </c>
      <c r="CF1606" s="56">
        <v>42342</v>
      </c>
      <c r="CG1606" s="56">
        <v>42419</v>
      </c>
      <c r="CH1606" s="56"/>
      <c r="CI1606" s="56"/>
      <c r="CJ1606">
        <v>0</v>
      </c>
      <c r="CK1606">
        <v>0</v>
      </c>
      <c r="CL1606">
        <v>0</v>
      </c>
      <c r="CM1606">
        <v>0</v>
      </c>
      <c r="CN1606">
        <v>0.95</v>
      </c>
      <c r="CO1606">
        <v>0</v>
      </c>
      <c r="CP1606">
        <v>0</v>
      </c>
      <c r="CQ1606" t="s">
        <v>1154</v>
      </c>
      <c r="CR1606" t="s">
        <v>1153</v>
      </c>
      <c r="CS1606" t="s">
        <v>1725</v>
      </c>
      <c r="CT1606" t="s">
        <v>1397</v>
      </c>
      <c r="CU1606" t="s">
        <v>1396</v>
      </c>
      <c r="CV1606" t="s">
        <v>6219</v>
      </c>
      <c r="CW1606" t="s">
        <v>1738</v>
      </c>
      <c r="CX1606" t="s">
        <v>853</v>
      </c>
      <c r="DC1606" t="s">
        <v>1387</v>
      </c>
      <c r="DE1606" t="s">
        <v>1392</v>
      </c>
    </row>
    <row r="1607" spans="1:109" x14ac:dyDescent="0.25">
      <c r="A1607" t="s">
        <v>1025</v>
      </c>
      <c r="B1607">
        <v>1</v>
      </c>
      <c r="C1607" s="56">
        <v>42419</v>
      </c>
      <c r="D1607" t="s">
        <v>1153</v>
      </c>
      <c r="E1607" t="s">
        <v>6220</v>
      </c>
      <c r="G1607" t="s">
        <v>6221</v>
      </c>
      <c r="H1607" t="s">
        <v>1144</v>
      </c>
      <c r="I1607" t="s">
        <v>1144</v>
      </c>
      <c r="J1607" t="s">
        <v>1144</v>
      </c>
      <c r="K1607" t="s">
        <v>1144</v>
      </c>
      <c r="L1607">
        <v>5.05</v>
      </c>
      <c r="M1607">
        <v>11.31</v>
      </c>
      <c r="N1607">
        <v>0</v>
      </c>
      <c r="O1607" s="56">
        <v>0</v>
      </c>
      <c r="P1607" s="56">
        <v>0</v>
      </c>
      <c r="Q1607">
        <v>1</v>
      </c>
      <c r="R1607">
        <v>1</v>
      </c>
      <c r="S1607">
        <v>11</v>
      </c>
      <c r="T1607">
        <v>8</v>
      </c>
      <c r="U1607">
        <v>3</v>
      </c>
      <c r="V1607">
        <v>1</v>
      </c>
      <c r="X1607" t="s">
        <v>7755</v>
      </c>
      <c r="AA1607">
        <v>0</v>
      </c>
      <c r="AB1607">
        <v>0</v>
      </c>
      <c r="AC1607">
        <v>0</v>
      </c>
      <c r="AD1607">
        <v>0</v>
      </c>
      <c r="AE1607">
        <v>0</v>
      </c>
      <c r="AF1607">
        <v>0</v>
      </c>
      <c r="AG1607">
        <v>0</v>
      </c>
      <c r="AJ1607" s="56"/>
      <c r="AK1607" s="56"/>
      <c r="AL1607" s="56"/>
      <c r="AP1607" t="s">
        <v>1155</v>
      </c>
      <c r="AS1607" t="s">
        <v>1152</v>
      </c>
      <c r="AT1607">
        <v>1</v>
      </c>
      <c r="AV1607">
        <v>4</v>
      </c>
      <c r="AW1607">
        <v>3</v>
      </c>
      <c r="AX1607">
        <v>1</v>
      </c>
      <c r="AY1607" t="s">
        <v>1147</v>
      </c>
      <c r="AZ1607" t="s">
        <v>1147</v>
      </c>
      <c r="BA1607">
        <v>4</v>
      </c>
      <c r="BD1607">
        <v>1000000000</v>
      </c>
      <c r="BE1607">
        <v>6</v>
      </c>
      <c r="BF1607">
        <v>-0.5</v>
      </c>
      <c r="BG1607">
        <v>0</v>
      </c>
      <c r="BH1607">
        <v>0</v>
      </c>
      <c r="BI1607">
        <v>0</v>
      </c>
      <c r="BJ1607">
        <v>0</v>
      </c>
      <c r="BK1607">
        <v>0</v>
      </c>
      <c r="BL1607">
        <v>0</v>
      </c>
      <c r="BM1607">
        <v>6</v>
      </c>
      <c r="BN1607">
        <v>-0.5</v>
      </c>
      <c r="BO1607">
        <v>0</v>
      </c>
      <c r="BP1607">
        <v>0</v>
      </c>
      <c r="BR1607">
        <v>0</v>
      </c>
      <c r="BS1607">
        <v>1</v>
      </c>
      <c r="BX1607">
        <v>0</v>
      </c>
      <c r="BY1607">
        <v>10.1</v>
      </c>
      <c r="BZ1607">
        <v>0</v>
      </c>
      <c r="CA1607">
        <v>5.41</v>
      </c>
      <c r="CB1607">
        <v>0</v>
      </c>
      <c r="CC1607">
        <v>1</v>
      </c>
      <c r="CD1607" s="56">
        <v>42095</v>
      </c>
      <c r="CE1607" s="56">
        <v>42342</v>
      </c>
      <c r="CF1607" s="56">
        <v>42342</v>
      </c>
      <c r="CG1607" s="56">
        <v>42419</v>
      </c>
      <c r="CH1607" s="56"/>
      <c r="CI1607" s="56"/>
      <c r="CJ1607">
        <v>0</v>
      </c>
      <c r="CK1607">
        <v>0</v>
      </c>
      <c r="CL1607">
        <v>0</v>
      </c>
      <c r="CM1607">
        <v>0</v>
      </c>
      <c r="CN1607">
        <v>0</v>
      </c>
      <c r="CO1607">
        <v>0</v>
      </c>
      <c r="CP1607">
        <v>0.95</v>
      </c>
      <c r="CQ1607" t="s">
        <v>1154</v>
      </c>
      <c r="CR1607" t="s">
        <v>1153</v>
      </c>
      <c r="CS1607" t="s">
        <v>1725</v>
      </c>
      <c r="CT1607" t="s">
        <v>1397</v>
      </c>
      <c r="CU1607" t="s">
        <v>1396</v>
      </c>
      <c r="CV1607" t="s">
        <v>6222</v>
      </c>
      <c r="CW1607" t="s">
        <v>1727</v>
      </c>
      <c r="CX1607" t="s">
        <v>853</v>
      </c>
      <c r="DC1607" t="s">
        <v>1387</v>
      </c>
      <c r="DE1607" t="s">
        <v>1728</v>
      </c>
    </row>
    <row r="1608" spans="1:109" x14ac:dyDescent="0.25">
      <c r="A1608" t="s">
        <v>1025</v>
      </c>
      <c r="B1608">
        <v>1</v>
      </c>
      <c r="C1608" s="56">
        <v>42419</v>
      </c>
      <c r="D1608" t="s">
        <v>1153</v>
      </c>
      <c r="E1608" t="s">
        <v>6223</v>
      </c>
      <c r="G1608" t="s">
        <v>6224</v>
      </c>
      <c r="H1608" t="s">
        <v>1144</v>
      </c>
      <c r="I1608" t="s">
        <v>1144</v>
      </c>
      <c r="J1608" t="s">
        <v>1144</v>
      </c>
      <c r="K1608" t="s">
        <v>1144</v>
      </c>
      <c r="L1608">
        <v>0.46</v>
      </c>
      <c r="M1608">
        <v>1.99</v>
      </c>
      <c r="N1608">
        <v>0</v>
      </c>
      <c r="O1608" s="56">
        <v>0</v>
      </c>
      <c r="P1608" s="56">
        <v>0</v>
      </c>
      <c r="Q1608">
        <v>1</v>
      </c>
      <c r="R1608">
        <v>1</v>
      </c>
      <c r="S1608">
        <v>11</v>
      </c>
      <c r="T1608">
        <v>8</v>
      </c>
      <c r="U1608">
        <v>3</v>
      </c>
      <c r="V1608">
        <v>1</v>
      </c>
      <c r="X1608" t="s">
        <v>7755</v>
      </c>
      <c r="AA1608">
        <v>0</v>
      </c>
      <c r="AB1608">
        <v>0</v>
      </c>
      <c r="AC1608">
        <v>0</v>
      </c>
      <c r="AD1608">
        <v>0</v>
      </c>
      <c r="AE1608">
        <v>0</v>
      </c>
      <c r="AF1608">
        <v>0</v>
      </c>
      <c r="AG1608">
        <v>0</v>
      </c>
      <c r="AJ1608" s="56"/>
      <c r="AK1608" s="56"/>
      <c r="AL1608" s="56"/>
      <c r="AP1608" t="s">
        <v>1155</v>
      </c>
      <c r="AR1608">
        <v>5</v>
      </c>
      <c r="AS1608" t="s">
        <v>1152</v>
      </c>
      <c r="AT1608">
        <v>1</v>
      </c>
      <c r="AV1608">
        <v>16</v>
      </c>
      <c r="AW1608">
        <v>11</v>
      </c>
      <c r="AX1608">
        <v>5</v>
      </c>
      <c r="AY1608" t="s">
        <v>1147</v>
      </c>
      <c r="AZ1608" t="s">
        <v>1147</v>
      </c>
      <c r="BA1608">
        <v>16</v>
      </c>
      <c r="BD1608">
        <v>1000000000</v>
      </c>
      <c r="BE1608">
        <v>17</v>
      </c>
      <c r="BF1608">
        <v>-0.06</v>
      </c>
      <c r="BG1608">
        <v>0</v>
      </c>
      <c r="BH1608">
        <v>0</v>
      </c>
      <c r="BI1608">
        <v>0</v>
      </c>
      <c r="BJ1608">
        <v>0</v>
      </c>
      <c r="BK1608">
        <v>0</v>
      </c>
      <c r="BL1608">
        <v>0</v>
      </c>
      <c r="BM1608">
        <v>17</v>
      </c>
      <c r="BN1608">
        <v>-0.06</v>
      </c>
      <c r="BO1608">
        <v>0</v>
      </c>
      <c r="BP1608">
        <v>0</v>
      </c>
      <c r="BR1608">
        <v>0</v>
      </c>
      <c r="BS1608">
        <v>4</v>
      </c>
      <c r="BX1608">
        <v>0</v>
      </c>
      <c r="BY1608">
        <v>0.46</v>
      </c>
      <c r="BZ1608">
        <v>0</v>
      </c>
      <c r="CA1608">
        <v>14.51</v>
      </c>
      <c r="CB1608">
        <v>0</v>
      </c>
      <c r="CC1608">
        <v>1</v>
      </c>
      <c r="CD1608" s="56">
        <v>42095</v>
      </c>
      <c r="CE1608" s="56">
        <v>42342</v>
      </c>
      <c r="CF1608" s="56">
        <v>42342</v>
      </c>
      <c r="CG1608" s="56">
        <v>42419</v>
      </c>
      <c r="CH1608" s="56"/>
      <c r="CI1608" s="56"/>
      <c r="CJ1608">
        <v>0</v>
      </c>
      <c r="CK1608">
        <v>0</v>
      </c>
      <c r="CL1608">
        <v>0</v>
      </c>
      <c r="CM1608">
        <v>0</v>
      </c>
      <c r="CN1608">
        <v>0</v>
      </c>
      <c r="CO1608">
        <v>0</v>
      </c>
      <c r="CP1608">
        <v>0.95</v>
      </c>
      <c r="CQ1608" t="s">
        <v>1154</v>
      </c>
      <c r="CR1608" t="s">
        <v>1153</v>
      </c>
      <c r="CS1608" t="s">
        <v>1725</v>
      </c>
      <c r="CT1608" t="s">
        <v>1397</v>
      </c>
      <c r="CU1608" t="s">
        <v>1396</v>
      </c>
      <c r="CV1608" t="s">
        <v>6225</v>
      </c>
      <c r="CW1608" t="s">
        <v>1727</v>
      </c>
      <c r="CX1608" t="s">
        <v>853</v>
      </c>
      <c r="DC1608" t="s">
        <v>1387</v>
      </c>
      <c r="DE1608" t="s">
        <v>1728</v>
      </c>
    </row>
    <row r="1609" spans="1:109" x14ac:dyDescent="0.25">
      <c r="A1609" t="s">
        <v>1025</v>
      </c>
      <c r="B1609">
        <v>6</v>
      </c>
      <c r="C1609" s="56">
        <v>42419</v>
      </c>
      <c r="D1609" t="s">
        <v>1153</v>
      </c>
      <c r="E1609" t="s">
        <v>6226</v>
      </c>
      <c r="G1609" t="s">
        <v>6227</v>
      </c>
      <c r="H1609" t="s">
        <v>1144</v>
      </c>
      <c r="I1609" t="s">
        <v>1144</v>
      </c>
      <c r="J1609" t="s">
        <v>1144</v>
      </c>
      <c r="K1609" t="s">
        <v>1144</v>
      </c>
      <c r="L1609">
        <v>12.15</v>
      </c>
      <c r="M1609">
        <v>24</v>
      </c>
      <c r="N1609">
        <v>0</v>
      </c>
      <c r="O1609" s="56">
        <v>0</v>
      </c>
      <c r="P1609" s="56">
        <v>0</v>
      </c>
      <c r="Q1609">
        <v>1</v>
      </c>
      <c r="R1609">
        <v>1</v>
      </c>
      <c r="S1609">
        <v>11</v>
      </c>
      <c r="T1609">
        <v>8</v>
      </c>
      <c r="U1609">
        <v>3</v>
      </c>
      <c r="V1609">
        <v>1</v>
      </c>
      <c r="X1609" t="s">
        <v>7755</v>
      </c>
      <c r="AA1609">
        <v>0</v>
      </c>
      <c r="AB1609">
        <v>0</v>
      </c>
      <c r="AC1609">
        <v>0</v>
      </c>
      <c r="AD1609">
        <v>0</v>
      </c>
      <c r="AE1609">
        <v>0</v>
      </c>
      <c r="AF1609">
        <v>2</v>
      </c>
      <c r="AG1609">
        <v>0</v>
      </c>
      <c r="AJ1609" s="56"/>
      <c r="AK1609" s="56"/>
      <c r="AL1609" s="56"/>
      <c r="AP1609" t="s">
        <v>1155</v>
      </c>
      <c r="AS1609" t="s">
        <v>1152</v>
      </c>
      <c r="AT1609">
        <v>1</v>
      </c>
      <c r="AV1609">
        <v>40</v>
      </c>
      <c r="AW1609">
        <v>27</v>
      </c>
      <c r="AX1609">
        <v>13</v>
      </c>
      <c r="AY1609" t="s">
        <v>1147</v>
      </c>
      <c r="AZ1609" t="s">
        <v>1147</v>
      </c>
      <c r="BA1609">
        <v>40</v>
      </c>
      <c r="BD1609">
        <v>1000000000</v>
      </c>
      <c r="BE1609">
        <v>42</v>
      </c>
      <c r="BF1609">
        <v>-0.05</v>
      </c>
      <c r="BG1609">
        <v>0</v>
      </c>
      <c r="BH1609">
        <v>0</v>
      </c>
      <c r="BI1609">
        <v>0</v>
      </c>
      <c r="BJ1609">
        <v>0</v>
      </c>
      <c r="BK1609">
        <v>0</v>
      </c>
      <c r="BL1609">
        <v>0</v>
      </c>
      <c r="BM1609">
        <v>42</v>
      </c>
      <c r="BN1609">
        <v>-0.05</v>
      </c>
      <c r="BO1609">
        <v>0</v>
      </c>
      <c r="BP1609">
        <v>0</v>
      </c>
      <c r="BR1609">
        <v>0</v>
      </c>
      <c r="BS1609">
        <v>11</v>
      </c>
      <c r="BX1609">
        <v>0</v>
      </c>
      <c r="BY1609">
        <v>24.3</v>
      </c>
      <c r="BZ1609">
        <v>0</v>
      </c>
      <c r="CA1609">
        <v>4.26</v>
      </c>
      <c r="CB1609">
        <v>0</v>
      </c>
      <c r="CC1609">
        <v>1</v>
      </c>
      <c r="CD1609" s="56">
        <v>42095</v>
      </c>
      <c r="CE1609" s="56">
        <v>42342</v>
      </c>
      <c r="CF1609" s="56">
        <v>42342</v>
      </c>
      <c r="CG1609" s="56">
        <v>42419</v>
      </c>
      <c r="CH1609" s="56"/>
      <c r="CI1609" s="56"/>
      <c r="CJ1609">
        <v>0.18</v>
      </c>
      <c r="CK1609">
        <v>0</v>
      </c>
      <c r="CL1609">
        <v>0.03</v>
      </c>
      <c r="CM1609">
        <v>0</v>
      </c>
      <c r="CN1609">
        <v>0</v>
      </c>
      <c r="CO1609">
        <v>0</v>
      </c>
      <c r="CP1609">
        <v>0.95</v>
      </c>
      <c r="CQ1609" t="s">
        <v>1154</v>
      </c>
      <c r="CR1609" t="s">
        <v>1153</v>
      </c>
      <c r="CS1609" t="s">
        <v>1395</v>
      </c>
      <c r="CT1609" t="s">
        <v>1397</v>
      </c>
      <c r="CU1609" t="s">
        <v>1396</v>
      </c>
      <c r="CV1609" t="s">
        <v>6228</v>
      </c>
      <c r="CW1609" t="s">
        <v>1157</v>
      </c>
      <c r="CX1609" t="s">
        <v>853</v>
      </c>
      <c r="DC1609" t="s">
        <v>1158</v>
      </c>
      <c r="DE1609" t="s">
        <v>1392</v>
      </c>
    </row>
    <row r="1610" spans="1:109" x14ac:dyDescent="0.25">
      <c r="A1610" t="s">
        <v>1025</v>
      </c>
      <c r="B1610">
        <v>6</v>
      </c>
      <c r="C1610" s="56">
        <v>42419</v>
      </c>
      <c r="D1610" t="s">
        <v>1153</v>
      </c>
      <c r="E1610" t="s">
        <v>1680</v>
      </c>
      <c r="G1610" t="s">
        <v>6229</v>
      </c>
      <c r="H1610" t="s">
        <v>1144</v>
      </c>
      <c r="I1610" t="s">
        <v>1144</v>
      </c>
      <c r="J1610" t="s">
        <v>1144</v>
      </c>
      <c r="K1610" t="s">
        <v>1144</v>
      </c>
      <c r="L1610">
        <v>5.65</v>
      </c>
      <c r="M1610">
        <v>15.37</v>
      </c>
      <c r="N1610">
        <v>0</v>
      </c>
      <c r="O1610" s="56">
        <v>0</v>
      </c>
      <c r="P1610" s="56">
        <v>0</v>
      </c>
      <c r="Q1610">
        <v>1</v>
      </c>
      <c r="R1610">
        <v>1</v>
      </c>
      <c r="S1610">
        <v>11</v>
      </c>
      <c r="T1610">
        <v>8</v>
      </c>
      <c r="U1610">
        <v>3</v>
      </c>
      <c r="V1610">
        <v>1</v>
      </c>
      <c r="W1610" t="s">
        <v>1156</v>
      </c>
      <c r="X1610" t="s">
        <v>7762</v>
      </c>
      <c r="Y1610">
        <v>1064</v>
      </c>
      <c r="AA1610">
        <v>0</v>
      </c>
      <c r="AB1610">
        <v>0</v>
      </c>
      <c r="AC1610">
        <v>0</v>
      </c>
      <c r="AD1610">
        <v>0</v>
      </c>
      <c r="AE1610">
        <v>0</v>
      </c>
      <c r="AF1610">
        <v>2</v>
      </c>
      <c r="AG1610">
        <v>0</v>
      </c>
      <c r="AJ1610" s="56"/>
      <c r="AK1610" s="56"/>
      <c r="AL1610" s="56"/>
      <c r="AP1610" t="s">
        <v>1155</v>
      </c>
      <c r="AS1610" t="s">
        <v>1152</v>
      </c>
      <c r="AT1610">
        <v>1</v>
      </c>
      <c r="AV1610">
        <v>800</v>
      </c>
      <c r="AW1610">
        <v>532</v>
      </c>
      <c r="AX1610">
        <v>264</v>
      </c>
      <c r="AY1610" t="s">
        <v>1146</v>
      </c>
      <c r="AZ1610" t="s">
        <v>1148</v>
      </c>
      <c r="BA1610">
        <v>600</v>
      </c>
      <c r="BD1610">
        <v>1000000000</v>
      </c>
      <c r="BE1610">
        <v>21</v>
      </c>
      <c r="BF1610">
        <v>0.97</v>
      </c>
      <c r="BG1610">
        <v>0</v>
      </c>
      <c r="BH1610">
        <v>0</v>
      </c>
      <c r="BI1610">
        <v>0</v>
      </c>
      <c r="BJ1610">
        <v>0</v>
      </c>
      <c r="BK1610">
        <v>0</v>
      </c>
      <c r="BL1610">
        <v>633</v>
      </c>
      <c r="BM1610">
        <v>654</v>
      </c>
      <c r="BN1610">
        <v>0.18</v>
      </c>
      <c r="BO1610">
        <v>0</v>
      </c>
      <c r="BP1610">
        <v>0</v>
      </c>
      <c r="BR1610">
        <v>146</v>
      </c>
      <c r="BS1610">
        <v>218</v>
      </c>
      <c r="BX1610">
        <v>2361.96</v>
      </c>
      <c r="BY1610">
        <v>0</v>
      </c>
      <c r="BZ1610">
        <v>0</v>
      </c>
      <c r="CA1610">
        <v>7.51</v>
      </c>
      <c r="CB1610">
        <v>0</v>
      </c>
      <c r="CC1610">
        <v>1</v>
      </c>
      <c r="CD1610" s="56">
        <v>42243</v>
      </c>
      <c r="CE1610" s="56">
        <v>42342</v>
      </c>
      <c r="CF1610" s="56">
        <v>42342</v>
      </c>
      <c r="CG1610" s="56">
        <v>42419</v>
      </c>
      <c r="CH1610" s="56"/>
      <c r="CI1610" s="56"/>
      <c r="CJ1610">
        <v>0.54</v>
      </c>
      <c r="CK1610">
        <v>5202</v>
      </c>
      <c r="CL1610">
        <v>0.03</v>
      </c>
      <c r="CM1610">
        <v>0.42</v>
      </c>
      <c r="CN1610">
        <v>0.53</v>
      </c>
      <c r="CO1610">
        <v>0</v>
      </c>
      <c r="CP1610">
        <v>0</v>
      </c>
      <c r="CQ1610" t="s">
        <v>1154</v>
      </c>
      <c r="CR1610" t="s">
        <v>1153</v>
      </c>
      <c r="CS1610" t="s">
        <v>1395</v>
      </c>
      <c r="CT1610" t="s">
        <v>1397</v>
      </c>
      <c r="CU1610" t="s">
        <v>1396</v>
      </c>
      <c r="CV1610" t="s">
        <v>6230</v>
      </c>
      <c r="CW1610" t="s">
        <v>1391</v>
      </c>
      <c r="CX1610" t="s">
        <v>853</v>
      </c>
      <c r="DC1610" t="s">
        <v>1389</v>
      </c>
      <c r="DE1610" t="s">
        <v>1728</v>
      </c>
    </row>
    <row r="1611" spans="1:109" x14ac:dyDescent="0.25">
      <c r="A1611" t="s">
        <v>1025</v>
      </c>
      <c r="B1611">
        <v>2</v>
      </c>
      <c r="C1611" s="56">
        <v>42419</v>
      </c>
      <c r="D1611" t="s">
        <v>1153</v>
      </c>
      <c r="E1611" t="s">
        <v>6231</v>
      </c>
      <c r="G1611" t="s">
        <v>6232</v>
      </c>
      <c r="H1611" t="s">
        <v>1144</v>
      </c>
      <c r="I1611" t="s">
        <v>1144</v>
      </c>
      <c r="J1611" t="s">
        <v>1144</v>
      </c>
      <c r="K1611" t="s">
        <v>1144</v>
      </c>
      <c r="L1611">
        <v>12.84</v>
      </c>
      <c r="M1611">
        <v>31</v>
      </c>
      <c r="N1611">
        <v>0</v>
      </c>
      <c r="O1611" s="56">
        <v>0</v>
      </c>
      <c r="P1611" s="56">
        <v>0</v>
      </c>
      <c r="Q1611">
        <v>1</v>
      </c>
      <c r="R1611">
        <v>1</v>
      </c>
      <c r="S1611">
        <v>11</v>
      </c>
      <c r="T1611">
        <v>8</v>
      </c>
      <c r="U1611">
        <v>3</v>
      </c>
      <c r="V1611">
        <v>1</v>
      </c>
      <c r="X1611" t="s">
        <v>7659</v>
      </c>
      <c r="AA1611">
        <v>0</v>
      </c>
      <c r="AB1611">
        <v>0</v>
      </c>
      <c r="AC1611">
        <v>0</v>
      </c>
      <c r="AD1611">
        <v>0</v>
      </c>
      <c r="AE1611">
        <v>0</v>
      </c>
      <c r="AF1611">
        <v>0</v>
      </c>
      <c r="AG1611">
        <v>0</v>
      </c>
      <c r="AJ1611" s="56"/>
      <c r="AK1611" s="56"/>
      <c r="AL1611" s="56"/>
      <c r="AP1611" t="s">
        <v>1155</v>
      </c>
      <c r="AS1611" t="s">
        <v>1152</v>
      </c>
      <c r="AT1611">
        <v>1</v>
      </c>
      <c r="AV1611">
        <v>1</v>
      </c>
      <c r="AW1611">
        <v>1</v>
      </c>
      <c r="AX1611">
        <v>0.5</v>
      </c>
      <c r="AY1611" t="s">
        <v>1147</v>
      </c>
      <c r="AZ1611" t="s">
        <v>1147</v>
      </c>
      <c r="BA1611">
        <v>2</v>
      </c>
      <c r="BD1611">
        <v>1000000000</v>
      </c>
      <c r="BE1611">
        <v>2</v>
      </c>
      <c r="BF1611">
        <v>-1</v>
      </c>
      <c r="BG1611">
        <v>0</v>
      </c>
      <c r="BH1611">
        <v>0</v>
      </c>
      <c r="BI1611">
        <v>0</v>
      </c>
      <c r="BJ1611">
        <v>0</v>
      </c>
      <c r="BK1611">
        <v>0</v>
      </c>
      <c r="BL1611">
        <v>0</v>
      </c>
      <c r="BM1611">
        <v>2</v>
      </c>
      <c r="BN1611">
        <v>-1</v>
      </c>
      <c r="BO1611">
        <v>0</v>
      </c>
      <c r="BP1611">
        <v>0</v>
      </c>
      <c r="BR1611">
        <v>0</v>
      </c>
      <c r="BS1611">
        <v>0</v>
      </c>
      <c r="BX1611">
        <v>0</v>
      </c>
      <c r="BY1611">
        <v>12.84</v>
      </c>
      <c r="BZ1611">
        <v>0</v>
      </c>
      <c r="CA1611">
        <v>6.17</v>
      </c>
      <c r="CB1611">
        <v>0</v>
      </c>
      <c r="CC1611">
        <v>1</v>
      </c>
      <c r="CD1611" s="56">
        <v>42342</v>
      </c>
      <c r="CE1611" s="56">
        <v>42342</v>
      </c>
      <c r="CF1611" s="56">
        <v>42342</v>
      </c>
      <c r="CG1611" s="56">
        <v>42419</v>
      </c>
      <c r="CH1611" s="56"/>
      <c r="CI1611" s="56"/>
      <c r="CJ1611">
        <v>0</v>
      </c>
      <c r="CK1611">
        <v>0</v>
      </c>
      <c r="CL1611">
        <v>0</v>
      </c>
      <c r="CM1611">
        <v>0</v>
      </c>
      <c r="CN1611">
        <v>0</v>
      </c>
      <c r="CO1611">
        <v>0</v>
      </c>
      <c r="CP1611">
        <v>0.96</v>
      </c>
      <c r="CQ1611" t="s">
        <v>1154</v>
      </c>
      <c r="CR1611" t="s">
        <v>1153</v>
      </c>
      <c r="CS1611" t="s">
        <v>1748</v>
      </c>
      <c r="CT1611" t="s">
        <v>1397</v>
      </c>
      <c r="CU1611" t="s">
        <v>1396</v>
      </c>
      <c r="CV1611" t="s">
        <v>6233</v>
      </c>
      <c r="CW1611" t="s">
        <v>1727</v>
      </c>
      <c r="CX1611" t="s">
        <v>853</v>
      </c>
      <c r="DC1611" t="s">
        <v>1387</v>
      </c>
      <c r="DE1611" t="s">
        <v>1728</v>
      </c>
    </row>
    <row r="1612" spans="1:109" x14ac:dyDescent="0.25">
      <c r="A1612" t="s">
        <v>1025</v>
      </c>
      <c r="B1612">
        <v>1</v>
      </c>
      <c r="C1612" s="56">
        <v>42419</v>
      </c>
      <c r="D1612" t="s">
        <v>1153</v>
      </c>
      <c r="E1612" t="s">
        <v>6234</v>
      </c>
      <c r="G1612" t="s">
        <v>6235</v>
      </c>
      <c r="H1612" t="s">
        <v>1144</v>
      </c>
      <c r="I1612" t="s">
        <v>1144</v>
      </c>
      <c r="J1612" t="s">
        <v>1144</v>
      </c>
      <c r="K1612" t="s">
        <v>1144</v>
      </c>
      <c r="L1612">
        <v>8.9499999999999993</v>
      </c>
      <c r="M1612">
        <v>24</v>
      </c>
      <c r="N1612">
        <v>0</v>
      </c>
      <c r="O1612" s="56">
        <v>0</v>
      </c>
      <c r="P1612" s="56">
        <v>0</v>
      </c>
      <c r="Q1612">
        <v>1</v>
      </c>
      <c r="R1612">
        <v>1</v>
      </c>
      <c r="S1612">
        <v>11</v>
      </c>
      <c r="T1612">
        <v>8</v>
      </c>
      <c r="U1612">
        <v>3</v>
      </c>
      <c r="V1612">
        <v>1</v>
      </c>
      <c r="X1612" t="s">
        <v>7716</v>
      </c>
      <c r="AA1612">
        <v>0</v>
      </c>
      <c r="AB1612">
        <v>0</v>
      </c>
      <c r="AC1612">
        <v>0</v>
      </c>
      <c r="AD1612">
        <v>0</v>
      </c>
      <c r="AE1612">
        <v>0</v>
      </c>
      <c r="AF1612">
        <v>0</v>
      </c>
      <c r="AG1612">
        <v>0</v>
      </c>
      <c r="AJ1612" s="56"/>
      <c r="AK1612" s="56"/>
      <c r="AL1612" s="56"/>
      <c r="AP1612" t="s">
        <v>1155</v>
      </c>
      <c r="AS1612" t="s">
        <v>1152</v>
      </c>
      <c r="AT1612">
        <v>1</v>
      </c>
      <c r="AV1612">
        <v>0</v>
      </c>
      <c r="AW1612">
        <v>0</v>
      </c>
      <c r="AX1612">
        <v>0</v>
      </c>
      <c r="AY1612" t="s">
        <v>1388</v>
      </c>
      <c r="AZ1612" t="s">
        <v>1388</v>
      </c>
      <c r="BA1612">
        <v>1</v>
      </c>
      <c r="BD1612">
        <v>1000000000</v>
      </c>
      <c r="BE1612">
        <v>1</v>
      </c>
      <c r="BF1612">
        <v>0</v>
      </c>
      <c r="BG1612">
        <v>0</v>
      </c>
      <c r="BH1612">
        <v>0</v>
      </c>
      <c r="BI1612">
        <v>0</v>
      </c>
      <c r="BJ1612">
        <v>0</v>
      </c>
      <c r="BK1612">
        <v>0</v>
      </c>
      <c r="BL1612">
        <v>0</v>
      </c>
      <c r="BM1612">
        <v>1</v>
      </c>
      <c r="BN1612">
        <v>0</v>
      </c>
      <c r="BO1612">
        <v>0</v>
      </c>
      <c r="BP1612">
        <v>0</v>
      </c>
      <c r="BR1612">
        <v>0</v>
      </c>
      <c r="BS1612">
        <v>0</v>
      </c>
      <c r="BX1612">
        <v>0</v>
      </c>
      <c r="BY1612">
        <v>0</v>
      </c>
      <c r="BZ1612">
        <v>0</v>
      </c>
      <c r="CA1612">
        <v>0</v>
      </c>
      <c r="CB1612">
        <v>0</v>
      </c>
      <c r="CC1612">
        <v>1</v>
      </c>
      <c r="CD1612" s="56">
        <v>42284</v>
      </c>
      <c r="CE1612" s="56">
        <v>42342</v>
      </c>
      <c r="CF1612" s="56">
        <v>42342</v>
      </c>
      <c r="CG1612" s="56">
        <v>42419</v>
      </c>
      <c r="CH1612" s="56"/>
      <c r="CI1612" s="56"/>
      <c r="CJ1612">
        <v>0</v>
      </c>
      <c r="CK1612">
        <v>0</v>
      </c>
      <c r="CL1612">
        <v>0</v>
      </c>
      <c r="CM1612">
        <v>0</v>
      </c>
      <c r="CN1612">
        <v>0</v>
      </c>
      <c r="CO1612">
        <v>0</v>
      </c>
      <c r="CP1612">
        <v>0.95</v>
      </c>
      <c r="CQ1612" t="s">
        <v>1154</v>
      </c>
      <c r="CR1612" t="s">
        <v>1153</v>
      </c>
      <c r="CS1612" t="s">
        <v>1725</v>
      </c>
      <c r="CT1612" t="s">
        <v>1397</v>
      </c>
      <c r="CU1612" t="s">
        <v>1396</v>
      </c>
      <c r="CV1612" t="s">
        <v>6236</v>
      </c>
      <c r="CW1612" t="s">
        <v>1727</v>
      </c>
      <c r="CX1612" t="s">
        <v>853</v>
      </c>
      <c r="DC1612" t="s">
        <v>1387</v>
      </c>
      <c r="DE1612" t="s">
        <v>1728</v>
      </c>
    </row>
    <row r="1613" spans="1:109" x14ac:dyDescent="0.25">
      <c r="A1613" t="s">
        <v>1025</v>
      </c>
      <c r="B1613">
        <v>1</v>
      </c>
      <c r="C1613" s="56">
        <v>42419</v>
      </c>
      <c r="D1613" t="s">
        <v>1153</v>
      </c>
      <c r="E1613" t="s">
        <v>6237</v>
      </c>
      <c r="G1613" t="s">
        <v>6238</v>
      </c>
      <c r="H1613" t="s">
        <v>1144</v>
      </c>
      <c r="I1613" t="s">
        <v>1144</v>
      </c>
      <c r="J1613" t="s">
        <v>1144</v>
      </c>
      <c r="K1613" t="s">
        <v>1144</v>
      </c>
      <c r="L1613">
        <v>26.06</v>
      </c>
      <c r="M1613">
        <v>45</v>
      </c>
      <c r="N1613">
        <v>0</v>
      </c>
      <c r="O1613" s="56">
        <v>0</v>
      </c>
      <c r="P1613" s="56">
        <v>0</v>
      </c>
      <c r="Q1613">
        <v>1</v>
      </c>
      <c r="R1613">
        <v>1</v>
      </c>
      <c r="S1613">
        <v>11</v>
      </c>
      <c r="T1613">
        <v>8</v>
      </c>
      <c r="U1613">
        <v>3</v>
      </c>
      <c r="V1613">
        <v>1</v>
      </c>
      <c r="X1613" t="s">
        <v>7755</v>
      </c>
      <c r="AA1613">
        <v>0</v>
      </c>
      <c r="AB1613">
        <v>0</v>
      </c>
      <c r="AC1613">
        <v>0</v>
      </c>
      <c r="AD1613">
        <v>0</v>
      </c>
      <c r="AE1613">
        <v>0</v>
      </c>
      <c r="AF1613">
        <v>0</v>
      </c>
      <c r="AG1613">
        <v>0</v>
      </c>
      <c r="AJ1613" s="56"/>
      <c r="AK1613" s="56"/>
      <c r="AL1613" s="56"/>
      <c r="AP1613" t="s">
        <v>1155</v>
      </c>
      <c r="AS1613" t="s">
        <v>1152</v>
      </c>
      <c r="AT1613">
        <v>1</v>
      </c>
      <c r="AV1613">
        <v>0</v>
      </c>
      <c r="AW1613">
        <v>0</v>
      </c>
      <c r="AX1613">
        <v>0</v>
      </c>
      <c r="AY1613" t="s">
        <v>1388</v>
      </c>
      <c r="AZ1613" t="s">
        <v>1388</v>
      </c>
      <c r="BA1613">
        <v>0</v>
      </c>
      <c r="BD1613">
        <v>1000000000</v>
      </c>
      <c r="BE1613">
        <v>0</v>
      </c>
      <c r="BF1613">
        <v>0</v>
      </c>
      <c r="BG1613">
        <v>0</v>
      </c>
      <c r="BH1613">
        <v>0</v>
      </c>
      <c r="BI1613">
        <v>0</v>
      </c>
      <c r="BJ1613">
        <v>0</v>
      </c>
      <c r="BK1613">
        <v>0</v>
      </c>
      <c r="BL1613">
        <v>0</v>
      </c>
      <c r="BM1613">
        <v>0</v>
      </c>
      <c r="BN1613">
        <v>0</v>
      </c>
      <c r="BO1613">
        <v>0</v>
      </c>
      <c r="BP1613">
        <v>0</v>
      </c>
      <c r="BR1613">
        <v>0</v>
      </c>
      <c r="BS1613">
        <v>0</v>
      </c>
      <c r="BX1613">
        <v>0</v>
      </c>
      <c r="BY1613">
        <v>0</v>
      </c>
      <c r="BZ1613">
        <v>0</v>
      </c>
      <c r="CA1613">
        <v>0</v>
      </c>
      <c r="CB1613">
        <v>0</v>
      </c>
      <c r="CC1613">
        <v>1</v>
      </c>
      <c r="CD1613" s="56">
        <v>42095</v>
      </c>
      <c r="CE1613" s="56">
        <v>42342</v>
      </c>
      <c r="CF1613" s="56">
        <v>42342</v>
      </c>
      <c r="CG1613" s="56">
        <v>42419</v>
      </c>
      <c r="CH1613" s="56"/>
      <c r="CI1613" s="56"/>
      <c r="CJ1613">
        <v>1</v>
      </c>
      <c r="CK1613">
        <v>0</v>
      </c>
      <c r="CL1613">
        <v>0.95</v>
      </c>
      <c r="CM1613">
        <v>0</v>
      </c>
      <c r="CN1613">
        <v>0</v>
      </c>
      <c r="CO1613">
        <v>0</v>
      </c>
      <c r="CP1613">
        <v>0</v>
      </c>
      <c r="CQ1613" t="s">
        <v>1154</v>
      </c>
      <c r="CR1613" t="s">
        <v>1153</v>
      </c>
      <c r="CS1613" t="s">
        <v>1725</v>
      </c>
      <c r="CT1613" t="s">
        <v>1397</v>
      </c>
      <c r="CU1613" t="s">
        <v>1396</v>
      </c>
      <c r="CV1613" t="s">
        <v>6239</v>
      </c>
      <c r="CW1613" t="s">
        <v>1727</v>
      </c>
      <c r="CX1613" t="s">
        <v>853</v>
      </c>
      <c r="DC1613" t="s">
        <v>1387</v>
      </c>
      <c r="DE1613" t="s">
        <v>1728</v>
      </c>
    </row>
    <row r="1614" spans="1:109" x14ac:dyDescent="0.25">
      <c r="A1614" t="s">
        <v>1025</v>
      </c>
      <c r="B1614">
        <v>2</v>
      </c>
      <c r="C1614" s="56">
        <v>42419</v>
      </c>
      <c r="D1614" t="s">
        <v>1153</v>
      </c>
      <c r="E1614" t="s">
        <v>6240</v>
      </c>
      <c r="G1614" t="s">
        <v>6241</v>
      </c>
      <c r="H1614" t="s">
        <v>1144</v>
      </c>
      <c r="I1614" t="s">
        <v>1144</v>
      </c>
      <c r="J1614" t="s">
        <v>1144</v>
      </c>
      <c r="K1614" t="s">
        <v>1144</v>
      </c>
      <c r="L1614">
        <v>11.66</v>
      </c>
      <c r="M1614">
        <v>30.99</v>
      </c>
      <c r="N1614">
        <v>0</v>
      </c>
      <c r="O1614" s="56">
        <v>0</v>
      </c>
      <c r="P1614" s="56">
        <v>0</v>
      </c>
      <c r="Q1614">
        <v>1</v>
      </c>
      <c r="R1614">
        <v>1</v>
      </c>
      <c r="S1614">
        <v>11</v>
      </c>
      <c r="T1614">
        <v>8</v>
      </c>
      <c r="U1614">
        <v>3</v>
      </c>
      <c r="V1614">
        <v>1</v>
      </c>
      <c r="X1614" t="s">
        <v>7659</v>
      </c>
      <c r="AA1614">
        <v>0</v>
      </c>
      <c r="AB1614">
        <v>0</v>
      </c>
      <c r="AC1614">
        <v>0</v>
      </c>
      <c r="AD1614">
        <v>0</v>
      </c>
      <c r="AE1614">
        <v>0</v>
      </c>
      <c r="AF1614">
        <v>0</v>
      </c>
      <c r="AG1614">
        <v>0</v>
      </c>
      <c r="AJ1614" s="56"/>
      <c r="AK1614" s="56"/>
      <c r="AL1614" s="56"/>
      <c r="AP1614" t="s">
        <v>1155</v>
      </c>
      <c r="AS1614" t="s">
        <v>1152</v>
      </c>
      <c r="AT1614">
        <v>1</v>
      </c>
      <c r="AV1614">
        <v>1</v>
      </c>
      <c r="AW1614">
        <v>1</v>
      </c>
      <c r="AX1614">
        <v>0.5</v>
      </c>
      <c r="AY1614" t="s">
        <v>1147</v>
      </c>
      <c r="AZ1614" t="s">
        <v>1147</v>
      </c>
      <c r="BA1614">
        <v>2</v>
      </c>
      <c r="BD1614">
        <v>1000000000</v>
      </c>
      <c r="BE1614">
        <v>2</v>
      </c>
      <c r="BF1614">
        <v>-1</v>
      </c>
      <c r="BG1614">
        <v>0</v>
      </c>
      <c r="BH1614">
        <v>0</v>
      </c>
      <c r="BI1614">
        <v>0</v>
      </c>
      <c r="BJ1614">
        <v>0</v>
      </c>
      <c r="BK1614">
        <v>0</v>
      </c>
      <c r="BL1614">
        <v>0</v>
      </c>
      <c r="BM1614">
        <v>2</v>
      </c>
      <c r="BN1614">
        <v>-1</v>
      </c>
      <c r="BO1614">
        <v>0</v>
      </c>
      <c r="BP1614">
        <v>0</v>
      </c>
      <c r="BR1614">
        <v>0</v>
      </c>
      <c r="BS1614">
        <v>0</v>
      </c>
      <c r="BX1614">
        <v>0</v>
      </c>
      <c r="BY1614">
        <v>11.66</v>
      </c>
      <c r="BZ1614">
        <v>0</v>
      </c>
      <c r="CA1614">
        <v>7.23</v>
      </c>
      <c r="CB1614">
        <v>0</v>
      </c>
      <c r="CC1614">
        <v>1</v>
      </c>
      <c r="CD1614" s="56">
        <v>42342</v>
      </c>
      <c r="CE1614" s="56">
        <v>42342</v>
      </c>
      <c r="CF1614" s="56">
        <v>42342</v>
      </c>
      <c r="CG1614" s="56">
        <v>42419</v>
      </c>
      <c r="CH1614" s="56"/>
      <c r="CI1614" s="56"/>
      <c r="CJ1614">
        <v>0</v>
      </c>
      <c r="CK1614">
        <v>0</v>
      </c>
      <c r="CL1614">
        <v>0</v>
      </c>
      <c r="CM1614">
        <v>0</v>
      </c>
      <c r="CN1614">
        <v>0</v>
      </c>
      <c r="CO1614">
        <v>0</v>
      </c>
      <c r="CP1614">
        <v>0.96</v>
      </c>
      <c r="CQ1614" t="s">
        <v>1154</v>
      </c>
      <c r="CR1614" t="s">
        <v>1153</v>
      </c>
      <c r="CS1614" t="s">
        <v>1748</v>
      </c>
      <c r="CT1614" t="s">
        <v>1397</v>
      </c>
      <c r="CU1614" t="s">
        <v>1396</v>
      </c>
      <c r="CV1614" t="s">
        <v>6242</v>
      </c>
      <c r="CW1614" t="s">
        <v>1727</v>
      </c>
      <c r="CX1614" t="s">
        <v>853</v>
      </c>
      <c r="DC1614" t="s">
        <v>1387</v>
      </c>
      <c r="DE1614" t="s">
        <v>1728</v>
      </c>
    </row>
    <row r="1615" spans="1:109" x14ac:dyDescent="0.25">
      <c r="A1615" t="s">
        <v>1025</v>
      </c>
      <c r="B1615">
        <v>1</v>
      </c>
      <c r="C1615" s="56">
        <v>42419</v>
      </c>
      <c r="D1615" t="s">
        <v>1153</v>
      </c>
      <c r="E1615" t="s">
        <v>6243</v>
      </c>
      <c r="G1615" t="s">
        <v>6244</v>
      </c>
      <c r="H1615" t="s">
        <v>1144</v>
      </c>
      <c r="I1615" t="s">
        <v>1144</v>
      </c>
      <c r="J1615" t="s">
        <v>1144</v>
      </c>
      <c r="K1615" t="s">
        <v>1144</v>
      </c>
      <c r="L1615">
        <v>2.8</v>
      </c>
      <c r="M1615">
        <v>8.4</v>
      </c>
      <c r="N1615">
        <v>0</v>
      </c>
      <c r="O1615" s="56">
        <v>0</v>
      </c>
      <c r="P1615" s="56">
        <v>0</v>
      </c>
      <c r="Q1615">
        <v>1</v>
      </c>
      <c r="R1615">
        <v>1</v>
      </c>
      <c r="S1615">
        <v>11</v>
      </c>
      <c r="T1615">
        <v>8</v>
      </c>
      <c r="U1615">
        <v>3</v>
      </c>
      <c r="V1615">
        <v>1</v>
      </c>
      <c r="W1615" t="s">
        <v>1156</v>
      </c>
      <c r="X1615" t="s">
        <v>7755</v>
      </c>
      <c r="Y1615">
        <v>1</v>
      </c>
      <c r="AA1615">
        <v>0</v>
      </c>
      <c r="AB1615">
        <v>0</v>
      </c>
      <c r="AC1615">
        <v>0</v>
      </c>
      <c r="AD1615">
        <v>0</v>
      </c>
      <c r="AE1615">
        <v>0</v>
      </c>
      <c r="AF1615">
        <v>0</v>
      </c>
      <c r="AG1615">
        <v>0</v>
      </c>
      <c r="AJ1615" s="56"/>
      <c r="AK1615" s="56"/>
      <c r="AL1615" s="56"/>
      <c r="AP1615" t="s">
        <v>1155</v>
      </c>
      <c r="AS1615" t="s">
        <v>1152</v>
      </c>
      <c r="AT1615">
        <v>1</v>
      </c>
      <c r="AV1615">
        <v>2</v>
      </c>
      <c r="AW1615">
        <v>2</v>
      </c>
      <c r="AX1615">
        <v>1</v>
      </c>
      <c r="AY1615" t="s">
        <v>1145</v>
      </c>
      <c r="AZ1615" t="s">
        <v>1145</v>
      </c>
      <c r="BA1615">
        <v>2</v>
      </c>
      <c r="BD1615">
        <v>1000000000</v>
      </c>
      <c r="BE1615">
        <v>2</v>
      </c>
      <c r="BF1615">
        <v>0</v>
      </c>
      <c r="BG1615">
        <v>0</v>
      </c>
      <c r="BH1615">
        <v>0</v>
      </c>
      <c r="BI1615">
        <v>0</v>
      </c>
      <c r="BJ1615">
        <v>0</v>
      </c>
      <c r="BK1615">
        <v>0</v>
      </c>
      <c r="BL1615">
        <v>0</v>
      </c>
      <c r="BM1615">
        <v>2</v>
      </c>
      <c r="BN1615">
        <v>0</v>
      </c>
      <c r="BO1615">
        <v>0</v>
      </c>
      <c r="BP1615">
        <v>0</v>
      </c>
      <c r="BR1615">
        <v>0</v>
      </c>
      <c r="BS1615">
        <v>1</v>
      </c>
      <c r="BX1615">
        <v>0</v>
      </c>
      <c r="BY1615">
        <v>0</v>
      </c>
      <c r="BZ1615">
        <v>0</v>
      </c>
      <c r="CA1615">
        <v>8.73</v>
      </c>
      <c r="CB1615">
        <v>0</v>
      </c>
      <c r="CC1615">
        <v>1</v>
      </c>
      <c r="CD1615" s="56">
        <v>42095</v>
      </c>
      <c r="CE1615" s="56">
        <v>42342</v>
      </c>
      <c r="CF1615" s="56">
        <v>42342</v>
      </c>
      <c r="CG1615" s="56">
        <v>42419</v>
      </c>
      <c r="CH1615" s="56"/>
      <c r="CI1615" s="56"/>
      <c r="CJ1615">
        <v>0</v>
      </c>
      <c r="CK1615">
        <v>0</v>
      </c>
      <c r="CL1615">
        <v>0</v>
      </c>
      <c r="CM1615">
        <v>0</v>
      </c>
      <c r="CN1615">
        <v>0.95</v>
      </c>
      <c r="CO1615">
        <v>0</v>
      </c>
      <c r="CP1615">
        <v>0</v>
      </c>
      <c r="CQ1615" t="s">
        <v>1154</v>
      </c>
      <c r="CR1615" t="s">
        <v>1153</v>
      </c>
      <c r="CS1615" t="s">
        <v>1725</v>
      </c>
      <c r="CT1615" t="s">
        <v>1397</v>
      </c>
      <c r="CU1615" t="s">
        <v>1396</v>
      </c>
      <c r="CV1615" t="s">
        <v>6245</v>
      </c>
      <c r="CW1615" t="s">
        <v>1727</v>
      </c>
      <c r="CX1615" t="s">
        <v>853</v>
      </c>
      <c r="DC1615" t="s">
        <v>1387</v>
      </c>
      <c r="DE1615" t="s">
        <v>1728</v>
      </c>
    </row>
    <row r="1616" spans="1:109" x14ac:dyDescent="0.25">
      <c r="A1616" t="s">
        <v>1025</v>
      </c>
      <c r="B1616">
        <v>2</v>
      </c>
      <c r="C1616" s="56">
        <v>42419</v>
      </c>
      <c r="D1616" t="s">
        <v>1153</v>
      </c>
      <c r="E1616" t="s">
        <v>6246</v>
      </c>
      <c r="G1616" t="s">
        <v>6247</v>
      </c>
      <c r="H1616" t="s">
        <v>1144</v>
      </c>
      <c r="I1616" t="s">
        <v>1144</v>
      </c>
      <c r="J1616" t="s">
        <v>1144</v>
      </c>
      <c r="K1616" t="s">
        <v>1144</v>
      </c>
      <c r="L1616">
        <v>0.81</v>
      </c>
      <c r="M1616">
        <v>2.16</v>
      </c>
      <c r="N1616">
        <v>0</v>
      </c>
      <c r="O1616" s="56">
        <v>0</v>
      </c>
      <c r="P1616" s="56">
        <v>0</v>
      </c>
      <c r="Q1616">
        <v>1</v>
      </c>
      <c r="R1616">
        <v>1</v>
      </c>
      <c r="S1616">
        <v>11</v>
      </c>
      <c r="T1616">
        <v>8</v>
      </c>
      <c r="U1616">
        <v>3</v>
      </c>
      <c r="V1616">
        <v>1</v>
      </c>
      <c r="X1616" t="s">
        <v>7760</v>
      </c>
      <c r="AA1616">
        <v>0</v>
      </c>
      <c r="AB1616">
        <v>0</v>
      </c>
      <c r="AC1616">
        <v>0</v>
      </c>
      <c r="AD1616">
        <v>0</v>
      </c>
      <c r="AE1616">
        <v>0</v>
      </c>
      <c r="AF1616">
        <v>42</v>
      </c>
      <c r="AG1616">
        <v>0</v>
      </c>
      <c r="AJ1616" s="56"/>
      <c r="AK1616" s="56"/>
      <c r="AL1616" s="56"/>
      <c r="AP1616" t="s">
        <v>1155</v>
      </c>
      <c r="AS1616" t="s">
        <v>1152</v>
      </c>
      <c r="AT1616">
        <v>1</v>
      </c>
      <c r="AV1616">
        <v>6</v>
      </c>
      <c r="AW1616">
        <v>4</v>
      </c>
      <c r="AX1616">
        <v>2</v>
      </c>
      <c r="AY1616" t="s">
        <v>1147</v>
      </c>
      <c r="AZ1616" t="s">
        <v>1147</v>
      </c>
      <c r="BA1616">
        <v>4</v>
      </c>
      <c r="BD1616">
        <v>1000000000</v>
      </c>
      <c r="BE1616">
        <v>7</v>
      </c>
      <c r="BF1616">
        <v>-0.17</v>
      </c>
      <c r="BG1616">
        <v>5</v>
      </c>
      <c r="BH1616">
        <v>0</v>
      </c>
      <c r="BI1616">
        <v>0</v>
      </c>
      <c r="BJ1616">
        <v>0</v>
      </c>
      <c r="BK1616">
        <v>0</v>
      </c>
      <c r="BL1616">
        <v>0</v>
      </c>
      <c r="BM1616">
        <v>12</v>
      </c>
      <c r="BN1616">
        <v>-1</v>
      </c>
      <c r="BO1616">
        <v>0</v>
      </c>
      <c r="BP1616">
        <v>0</v>
      </c>
      <c r="BR1616">
        <v>0</v>
      </c>
      <c r="BS1616">
        <v>2</v>
      </c>
      <c r="BX1616">
        <v>0</v>
      </c>
      <c r="BY1616">
        <v>0.81</v>
      </c>
      <c r="BZ1616">
        <v>0</v>
      </c>
      <c r="CA1616">
        <v>7.27</v>
      </c>
      <c r="CB1616">
        <v>0</v>
      </c>
      <c r="CC1616">
        <v>1</v>
      </c>
      <c r="CD1616" s="56">
        <v>42271</v>
      </c>
      <c r="CE1616" s="56">
        <v>42342</v>
      </c>
      <c r="CF1616" s="56">
        <v>42342</v>
      </c>
      <c r="CG1616" s="56">
        <v>42419</v>
      </c>
      <c r="CH1616" s="56"/>
      <c r="CI1616" s="56"/>
      <c r="CJ1616">
        <v>0.9</v>
      </c>
      <c r="CK1616">
        <v>0</v>
      </c>
      <c r="CL1616">
        <v>0.12</v>
      </c>
      <c r="CM1616">
        <v>0.43</v>
      </c>
      <c r="CN1616">
        <v>0</v>
      </c>
      <c r="CO1616">
        <v>0</v>
      </c>
      <c r="CP1616">
        <v>0.42</v>
      </c>
      <c r="CQ1616" t="s">
        <v>1154</v>
      </c>
      <c r="CR1616" t="s">
        <v>1153</v>
      </c>
      <c r="CS1616" t="s">
        <v>1748</v>
      </c>
      <c r="CT1616" t="s">
        <v>1397</v>
      </c>
      <c r="CU1616" t="s">
        <v>1396</v>
      </c>
      <c r="CV1616" t="s">
        <v>6248</v>
      </c>
      <c r="CW1616" t="s">
        <v>1390</v>
      </c>
      <c r="CX1616" t="s">
        <v>853</v>
      </c>
      <c r="DC1616" t="s">
        <v>1387</v>
      </c>
      <c r="DE1616" t="s">
        <v>1392</v>
      </c>
    </row>
    <row r="1617" spans="1:109" x14ac:dyDescent="0.25">
      <c r="A1617" t="s">
        <v>1025</v>
      </c>
      <c r="B1617">
        <v>2</v>
      </c>
      <c r="C1617" s="56">
        <v>42419</v>
      </c>
      <c r="D1617" t="s">
        <v>1153</v>
      </c>
      <c r="E1617" t="s">
        <v>6249</v>
      </c>
      <c r="G1617" t="s">
        <v>6250</v>
      </c>
      <c r="H1617" t="s">
        <v>1144</v>
      </c>
      <c r="I1617" t="s">
        <v>1144</v>
      </c>
      <c r="J1617" t="s">
        <v>1144</v>
      </c>
      <c r="K1617" t="s">
        <v>1144</v>
      </c>
      <c r="L1617">
        <v>0.83</v>
      </c>
      <c r="M1617">
        <v>1.89</v>
      </c>
      <c r="N1617">
        <v>0</v>
      </c>
      <c r="O1617" s="56">
        <v>0</v>
      </c>
      <c r="P1617" s="56">
        <v>0</v>
      </c>
      <c r="Q1617">
        <v>1</v>
      </c>
      <c r="R1617">
        <v>1</v>
      </c>
      <c r="S1617">
        <v>11</v>
      </c>
      <c r="T1617">
        <v>8</v>
      </c>
      <c r="U1617">
        <v>3</v>
      </c>
      <c r="V1617">
        <v>1</v>
      </c>
      <c r="X1617" t="s">
        <v>7757</v>
      </c>
      <c r="AA1617">
        <v>0</v>
      </c>
      <c r="AB1617">
        <v>0</v>
      </c>
      <c r="AC1617">
        <v>0</v>
      </c>
      <c r="AD1617">
        <v>0</v>
      </c>
      <c r="AE1617">
        <v>0</v>
      </c>
      <c r="AF1617">
        <v>0</v>
      </c>
      <c r="AG1617">
        <v>0</v>
      </c>
      <c r="AJ1617" s="56"/>
      <c r="AK1617" s="56"/>
      <c r="AL1617" s="56"/>
      <c r="AP1617" t="s">
        <v>1155</v>
      </c>
      <c r="AR1617">
        <v>2</v>
      </c>
      <c r="AS1617" t="s">
        <v>1152</v>
      </c>
      <c r="AT1617">
        <v>1</v>
      </c>
      <c r="AV1617">
        <v>4</v>
      </c>
      <c r="AW1617">
        <v>3</v>
      </c>
      <c r="AX1617">
        <v>1</v>
      </c>
      <c r="AY1617" t="s">
        <v>1147</v>
      </c>
      <c r="AZ1617" t="s">
        <v>1147</v>
      </c>
      <c r="BA1617">
        <v>7</v>
      </c>
      <c r="BD1617">
        <v>1000000000</v>
      </c>
      <c r="BE1617">
        <v>8</v>
      </c>
      <c r="BF1617">
        <v>-1</v>
      </c>
      <c r="BG1617">
        <v>0</v>
      </c>
      <c r="BH1617">
        <v>0</v>
      </c>
      <c r="BI1617">
        <v>0</v>
      </c>
      <c r="BJ1617">
        <v>0</v>
      </c>
      <c r="BK1617">
        <v>0</v>
      </c>
      <c r="BL1617">
        <v>0</v>
      </c>
      <c r="BM1617">
        <v>8</v>
      </c>
      <c r="BN1617">
        <v>-1</v>
      </c>
      <c r="BO1617">
        <v>0</v>
      </c>
      <c r="BP1617">
        <v>0</v>
      </c>
      <c r="BR1617">
        <v>0</v>
      </c>
      <c r="BS1617">
        <v>1</v>
      </c>
      <c r="BX1617">
        <v>0</v>
      </c>
      <c r="BY1617">
        <v>3.32</v>
      </c>
      <c r="BZ1617">
        <v>0</v>
      </c>
      <c r="CA1617">
        <v>5.57</v>
      </c>
      <c r="CB1617">
        <v>0</v>
      </c>
      <c r="CC1617">
        <v>1</v>
      </c>
      <c r="CD1617" s="56">
        <v>42341</v>
      </c>
      <c r="CE1617" s="56">
        <v>42342</v>
      </c>
      <c r="CF1617" s="56">
        <v>42342</v>
      </c>
      <c r="CG1617" s="56">
        <v>42419</v>
      </c>
      <c r="CH1617" s="56"/>
      <c r="CI1617" s="56"/>
      <c r="CJ1617">
        <v>0.08</v>
      </c>
      <c r="CK1617">
        <v>0</v>
      </c>
      <c r="CL1617">
        <v>0</v>
      </c>
      <c r="CM1617">
        <v>0</v>
      </c>
      <c r="CN1617">
        <v>0</v>
      </c>
      <c r="CO1617">
        <v>0</v>
      </c>
      <c r="CP1617">
        <v>0.96</v>
      </c>
      <c r="CQ1617" t="s">
        <v>1154</v>
      </c>
      <c r="CR1617" t="s">
        <v>1153</v>
      </c>
      <c r="CS1617" t="s">
        <v>1748</v>
      </c>
      <c r="CT1617" t="s">
        <v>1397</v>
      </c>
      <c r="CU1617" t="s">
        <v>1396</v>
      </c>
      <c r="CV1617" t="s">
        <v>6251</v>
      </c>
      <c r="CW1617" t="s">
        <v>1390</v>
      </c>
      <c r="CX1617" t="s">
        <v>853</v>
      </c>
      <c r="DC1617" t="s">
        <v>1387</v>
      </c>
      <c r="DE1617" t="s">
        <v>1392</v>
      </c>
    </row>
    <row r="1618" spans="1:109" x14ac:dyDescent="0.25">
      <c r="A1618" t="s">
        <v>1025</v>
      </c>
      <c r="B1618">
        <v>2</v>
      </c>
      <c r="C1618" s="56">
        <v>42419</v>
      </c>
      <c r="D1618" t="s">
        <v>1153</v>
      </c>
      <c r="E1618" t="s">
        <v>6252</v>
      </c>
      <c r="G1618" t="s">
        <v>6253</v>
      </c>
      <c r="H1618" t="s">
        <v>1144</v>
      </c>
      <c r="I1618" t="s">
        <v>1144</v>
      </c>
      <c r="J1618" t="s">
        <v>1144</v>
      </c>
      <c r="K1618" t="s">
        <v>1144</v>
      </c>
      <c r="L1618">
        <v>0.34</v>
      </c>
      <c r="M1618">
        <v>0.91</v>
      </c>
      <c r="N1618">
        <v>0</v>
      </c>
      <c r="O1618" s="56">
        <v>0</v>
      </c>
      <c r="P1618" s="56">
        <v>0</v>
      </c>
      <c r="Q1618">
        <v>1</v>
      </c>
      <c r="R1618">
        <v>1</v>
      </c>
      <c r="S1618">
        <v>11</v>
      </c>
      <c r="T1618">
        <v>8</v>
      </c>
      <c r="U1618">
        <v>3</v>
      </c>
      <c r="V1618">
        <v>1</v>
      </c>
      <c r="X1618" t="s">
        <v>7659</v>
      </c>
      <c r="AA1618">
        <v>0</v>
      </c>
      <c r="AB1618">
        <v>0</v>
      </c>
      <c r="AC1618">
        <v>0</v>
      </c>
      <c r="AD1618">
        <v>0</v>
      </c>
      <c r="AE1618">
        <v>0</v>
      </c>
      <c r="AF1618">
        <v>0</v>
      </c>
      <c r="AG1618">
        <v>0</v>
      </c>
      <c r="AJ1618" s="56"/>
      <c r="AK1618" s="56"/>
      <c r="AL1618" s="56"/>
      <c r="AP1618" t="s">
        <v>1155</v>
      </c>
      <c r="AS1618" t="s">
        <v>1152</v>
      </c>
      <c r="AT1618">
        <v>1</v>
      </c>
      <c r="AV1618">
        <v>2</v>
      </c>
      <c r="AW1618">
        <v>2</v>
      </c>
      <c r="AX1618">
        <v>1</v>
      </c>
      <c r="AY1618" t="s">
        <v>1147</v>
      </c>
      <c r="AZ1618" t="s">
        <v>1147</v>
      </c>
      <c r="BA1618">
        <v>4</v>
      </c>
      <c r="BD1618">
        <v>1000000000</v>
      </c>
      <c r="BE1618">
        <v>4</v>
      </c>
      <c r="BF1618">
        <v>-1</v>
      </c>
      <c r="BG1618">
        <v>0</v>
      </c>
      <c r="BH1618">
        <v>0</v>
      </c>
      <c r="BI1618">
        <v>0</v>
      </c>
      <c r="BJ1618">
        <v>0</v>
      </c>
      <c r="BK1618">
        <v>0</v>
      </c>
      <c r="BL1618">
        <v>0</v>
      </c>
      <c r="BM1618">
        <v>4</v>
      </c>
      <c r="BN1618">
        <v>-1</v>
      </c>
      <c r="BO1618">
        <v>0</v>
      </c>
      <c r="BP1618">
        <v>0</v>
      </c>
      <c r="BR1618">
        <v>0</v>
      </c>
      <c r="BS1618">
        <v>1</v>
      </c>
      <c r="BX1618">
        <v>0</v>
      </c>
      <c r="BY1618">
        <v>0.68</v>
      </c>
      <c r="BZ1618">
        <v>0</v>
      </c>
      <c r="CA1618">
        <v>7.32</v>
      </c>
      <c r="CB1618">
        <v>0</v>
      </c>
      <c r="CC1618">
        <v>1</v>
      </c>
      <c r="CD1618" s="56">
        <v>42342</v>
      </c>
      <c r="CE1618" s="56">
        <v>42342</v>
      </c>
      <c r="CF1618" s="56">
        <v>42342</v>
      </c>
      <c r="CG1618" s="56">
        <v>42419</v>
      </c>
      <c r="CH1618" s="56"/>
      <c r="CI1618" s="56"/>
      <c r="CJ1618">
        <v>0</v>
      </c>
      <c r="CK1618">
        <v>0</v>
      </c>
      <c r="CL1618">
        <v>0</v>
      </c>
      <c r="CM1618">
        <v>0</v>
      </c>
      <c r="CN1618">
        <v>0</v>
      </c>
      <c r="CO1618">
        <v>0</v>
      </c>
      <c r="CP1618">
        <v>0.96</v>
      </c>
      <c r="CQ1618" t="s">
        <v>1154</v>
      </c>
      <c r="CR1618" t="s">
        <v>1153</v>
      </c>
      <c r="CS1618" t="s">
        <v>1748</v>
      </c>
      <c r="CT1618" t="s">
        <v>1397</v>
      </c>
      <c r="CU1618" t="s">
        <v>1396</v>
      </c>
      <c r="CV1618" t="s">
        <v>6254</v>
      </c>
      <c r="CW1618" t="s">
        <v>1390</v>
      </c>
      <c r="CX1618" t="s">
        <v>853</v>
      </c>
      <c r="DC1618" t="s">
        <v>1387</v>
      </c>
      <c r="DE1618" t="s">
        <v>1392</v>
      </c>
    </row>
    <row r="1619" spans="1:109" x14ac:dyDescent="0.25">
      <c r="A1619" t="s">
        <v>1025</v>
      </c>
      <c r="B1619">
        <v>1</v>
      </c>
      <c r="C1619" s="56">
        <v>42419</v>
      </c>
      <c r="D1619" t="s">
        <v>1153</v>
      </c>
      <c r="E1619" t="s">
        <v>6255</v>
      </c>
      <c r="G1619" t="s">
        <v>6256</v>
      </c>
      <c r="H1619" t="s">
        <v>1144</v>
      </c>
      <c r="I1619" t="s">
        <v>1144</v>
      </c>
      <c r="J1619" t="s">
        <v>1144</v>
      </c>
      <c r="K1619" t="s">
        <v>1144</v>
      </c>
      <c r="L1619">
        <v>0.71</v>
      </c>
      <c r="M1619">
        <v>2.12</v>
      </c>
      <c r="N1619">
        <v>0</v>
      </c>
      <c r="O1619" s="56">
        <v>0</v>
      </c>
      <c r="P1619" s="56">
        <v>0</v>
      </c>
      <c r="Q1619">
        <v>1</v>
      </c>
      <c r="R1619">
        <v>1</v>
      </c>
      <c r="S1619">
        <v>11</v>
      </c>
      <c r="T1619">
        <v>8</v>
      </c>
      <c r="U1619">
        <v>3</v>
      </c>
      <c r="V1619">
        <v>1</v>
      </c>
      <c r="X1619" t="s">
        <v>7756</v>
      </c>
      <c r="AA1619">
        <v>0</v>
      </c>
      <c r="AB1619">
        <v>0</v>
      </c>
      <c r="AC1619">
        <v>0</v>
      </c>
      <c r="AD1619">
        <v>0</v>
      </c>
      <c r="AE1619">
        <v>0</v>
      </c>
      <c r="AF1619">
        <v>0</v>
      </c>
      <c r="AG1619">
        <v>0</v>
      </c>
      <c r="AJ1619" s="56"/>
      <c r="AK1619" s="56"/>
      <c r="AL1619" s="56"/>
      <c r="AP1619" t="s">
        <v>1155</v>
      </c>
      <c r="AR1619">
        <v>2</v>
      </c>
      <c r="AS1619" t="s">
        <v>1152</v>
      </c>
      <c r="AT1619">
        <v>1</v>
      </c>
      <c r="AV1619">
        <v>7</v>
      </c>
      <c r="AW1619">
        <v>5</v>
      </c>
      <c r="AX1619">
        <v>2</v>
      </c>
      <c r="AY1619" t="s">
        <v>1147</v>
      </c>
      <c r="AZ1619" t="s">
        <v>1147</v>
      </c>
      <c r="BA1619">
        <v>10</v>
      </c>
      <c r="BD1619">
        <v>1000000000</v>
      </c>
      <c r="BE1619">
        <v>9</v>
      </c>
      <c r="BF1619">
        <v>-0.28999999999999998</v>
      </c>
      <c r="BG1619">
        <v>0</v>
      </c>
      <c r="BH1619">
        <v>0</v>
      </c>
      <c r="BI1619">
        <v>0</v>
      </c>
      <c r="BJ1619">
        <v>0</v>
      </c>
      <c r="BK1619">
        <v>0</v>
      </c>
      <c r="BL1619">
        <v>0</v>
      </c>
      <c r="BM1619">
        <v>9</v>
      </c>
      <c r="BN1619">
        <v>-0.28999999999999998</v>
      </c>
      <c r="BO1619">
        <v>0</v>
      </c>
      <c r="BP1619">
        <v>0</v>
      </c>
      <c r="BR1619">
        <v>0</v>
      </c>
      <c r="BS1619">
        <v>2</v>
      </c>
      <c r="BX1619">
        <v>0</v>
      </c>
      <c r="BY1619">
        <v>1.42</v>
      </c>
      <c r="BZ1619">
        <v>0</v>
      </c>
      <c r="CA1619">
        <v>8.67</v>
      </c>
      <c r="CB1619">
        <v>0</v>
      </c>
      <c r="CC1619">
        <v>1</v>
      </c>
      <c r="CD1619" s="56">
        <v>42318</v>
      </c>
      <c r="CE1619" s="56">
        <v>42342</v>
      </c>
      <c r="CF1619" s="56">
        <v>42342</v>
      </c>
      <c r="CG1619" s="56">
        <v>42419</v>
      </c>
      <c r="CH1619" s="56"/>
      <c r="CI1619" s="56"/>
      <c r="CJ1619">
        <v>0</v>
      </c>
      <c r="CK1619">
        <v>0</v>
      </c>
      <c r="CL1619">
        <v>0</v>
      </c>
      <c r="CM1619">
        <v>0</v>
      </c>
      <c r="CN1619">
        <v>0</v>
      </c>
      <c r="CO1619">
        <v>0</v>
      </c>
      <c r="CP1619">
        <v>0.95</v>
      </c>
      <c r="CQ1619" t="s">
        <v>1154</v>
      </c>
      <c r="CR1619" t="s">
        <v>1153</v>
      </c>
      <c r="CS1619" t="s">
        <v>1725</v>
      </c>
      <c r="CT1619" t="s">
        <v>1397</v>
      </c>
      <c r="CU1619" t="s">
        <v>1396</v>
      </c>
      <c r="CV1619" t="s">
        <v>6257</v>
      </c>
      <c r="CW1619" t="s">
        <v>1390</v>
      </c>
      <c r="CX1619" t="s">
        <v>853</v>
      </c>
      <c r="DC1619" t="s">
        <v>1387</v>
      </c>
      <c r="DE1619" t="s">
        <v>1392</v>
      </c>
    </row>
    <row r="1620" spans="1:109" x14ac:dyDescent="0.25">
      <c r="A1620" t="s">
        <v>1025</v>
      </c>
      <c r="B1620">
        <v>2</v>
      </c>
      <c r="C1620" s="56">
        <v>42419</v>
      </c>
      <c r="D1620" t="s">
        <v>1153</v>
      </c>
      <c r="E1620" t="s">
        <v>6258</v>
      </c>
      <c r="G1620" t="s">
        <v>6259</v>
      </c>
      <c r="H1620" t="s">
        <v>1144</v>
      </c>
      <c r="I1620" t="s">
        <v>1144</v>
      </c>
      <c r="J1620" t="s">
        <v>1144</v>
      </c>
      <c r="K1620" t="s">
        <v>1144</v>
      </c>
      <c r="L1620">
        <v>0.57999999999999996</v>
      </c>
      <c r="M1620">
        <v>1.31</v>
      </c>
      <c r="N1620">
        <v>0</v>
      </c>
      <c r="O1620" s="56">
        <v>0</v>
      </c>
      <c r="P1620" s="56">
        <v>0</v>
      </c>
      <c r="Q1620">
        <v>1</v>
      </c>
      <c r="R1620">
        <v>1</v>
      </c>
      <c r="S1620">
        <v>11</v>
      </c>
      <c r="T1620">
        <v>8</v>
      </c>
      <c r="U1620">
        <v>3</v>
      </c>
      <c r="V1620">
        <v>1</v>
      </c>
      <c r="X1620" t="s">
        <v>7659</v>
      </c>
      <c r="AA1620">
        <v>0</v>
      </c>
      <c r="AB1620">
        <v>0</v>
      </c>
      <c r="AC1620">
        <v>0</v>
      </c>
      <c r="AD1620">
        <v>0</v>
      </c>
      <c r="AE1620">
        <v>0</v>
      </c>
      <c r="AF1620">
        <v>0</v>
      </c>
      <c r="AG1620">
        <v>0</v>
      </c>
      <c r="AJ1620" s="56"/>
      <c r="AK1620" s="56"/>
      <c r="AL1620" s="56"/>
      <c r="AP1620" t="s">
        <v>1155</v>
      </c>
      <c r="AS1620" t="s">
        <v>1152</v>
      </c>
      <c r="AT1620">
        <v>1</v>
      </c>
      <c r="AV1620">
        <v>2</v>
      </c>
      <c r="AW1620">
        <v>2</v>
      </c>
      <c r="AX1620">
        <v>1</v>
      </c>
      <c r="AY1620" t="s">
        <v>1147</v>
      </c>
      <c r="AZ1620" t="s">
        <v>1147</v>
      </c>
      <c r="BA1620">
        <v>4</v>
      </c>
      <c r="BD1620">
        <v>1000000000</v>
      </c>
      <c r="BE1620">
        <v>4</v>
      </c>
      <c r="BF1620">
        <v>-1</v>
      </c>
      <c r="BG1620">
        <v>0</v>
      </c>
      <c r="BH1620">
        <v>0</v>
      </c>
      <c r="BI1620">
        <v>0</v>
      </c>
      <c r="BJ1620">
        <v>0</v>
      </c>
      <c r="BK1620">
        <v>0</v>
      </c>
      <c r="BL1620">
        <v>0</v>
      </c>
      <c r="BM1620">
        <v>4</v>
      </c>
      <c r="BN1620">
        <v>-1</v>
      </c>
      <c r="BO1620">
        <v>0</v>
      </c>
      <c r="BP1620">
        <v>0</v>
      </c>
      <c r="BR1620">
        <v>0</v>
      </c>
      <c r="BS1620">
        <v>1</v>
      </c>
      <c r="BX1620">
        <v>0</v>
      </c>
      <c r="BY1620">
        <v>1.1599999999999999</v>
      </c>
      <c r="BZ1620">
        <v>0</v>
      </c>
      <c r="CA1620">
        <v>5.49</v>
      </c>
      <c r="CB1620">
        <v>0</v>
      </c>
      <c r="CC1620">
        <v>1</v>
      </c>
      <c r="CD1620" s="56">
        <v>42342</v>
      </c>
      <c r="CE1620" s="56">
        <v>42342</v>
      </c>
      <c r="CF1620" s="56">
        <v>42342</v>
      </c>
      <c r="CG1620" s="56">
        <v>42419</v>
      </c>
      <c r="CH1620" s="56"/>
      <c r="CI1620" s="56"/>
      <c r="CJ1620">
        <v>0</v>
      </c>
      <c r="CK1620">
        <v>0</v>
      </c>
      <c r="CL1620">
        <v>0</v>
      </c>
      <c r="CM1620">
        <v>0</v>
      </c>
      <c r="CN1620">
        <v>0</v>
      </c>
      <c r="CO1620">
        <v>0</v>
      </c>
      <c r="CP1620">
        <v>0.96</v>
      </c>
      <c r="CQ1620" t="s">
        <v>1154</v>
      </c>
      <c r="CR1620" t="s">
        <v>1153</v>
      </c>
      <c r="CS1620" t="s">
        <v>1748</v>
      </c>
      <c r="CT1620" t="s">
        <v>1397</v>
      </c>
      <c r="CU1620" t="s">
        <v>1396</v>
      </c>
      <c r="CV1620" t="s">
        <v>6260</v>
      </c>
      <c r="CW1620" t="s">
        <v>1390</v>
      </c>
      <c r="CX1620" t="s">
        <v>853</v>
      </c>
      <c r="DC1620" t="s">
        <v>1387</v>
      </c>
      <c r="DE1620" t="s">
        <v>1392</v>
      </c>
    </row>
    <row r="1621" spans="1:109" x14ac:dyDescent="0.25">
      <c r="A1621" t="s">
        <v>1025</v>
      </c>
      <c r="B1621">
        <v>2</v>
      </c>
      <c r="C1621" s="56">
        <v>42419</v>
      </c>
      <c r="D1621" t="s">
        <v>1153</v>
      </c>
      <c r="E1621" t="s">
        <v>6261</v>
      </c>
      <c r="G1621" t="s">
        <v>6262</v>
      </c>
      <c r="H1621" t="s">
        <v>1144</v>
      </c>
      <c r="I1621" t="s">
        <v>1144</v>
      </c>
      <c r="J1621" t="s">
        <v>1144</v>
      </c>
      <c r="K1621" t="s">
        <v>1144</v>
      </c>
      <c r="L1621">
        <v>0.47</v>
      </c>
      <c r="M1621">
        <v>1.0900000000000001</v>
      </c>
      <c r="N1621">
        <v>0</v>
      </c>
      <c r="O1621" s="56">
        <v>0</v>
      </c>
      <c r="P1621" s="56">
        <v>0</v>
      </c>
      <c r="Q1621">
        <v>1</v>
      </c>
      <c r="R1621">
        <v>1</v>
      </c>
      <c r="S1621">
        <v>11</v>
      </c>
      <c r="T1621">
        <v>8</v>
      </c>
      <c r="U1621">
        <v>3</v>
      </c>
      <c r="V1621">
        <v>1</v>
      </c>
      <c r="X1621" t="s">
        <v>7757</v>
      </c>
      <c r="AA1621">
        <v>0</v>
      </c>
      <c r="AB1621">
        <v>0</v>
      </c>
      <c r="AC1621">
        <v>0</v>
      </c>
      <c r="AD1621">
        <v>0</v>
      </c>
      <c r="AE1621">
        <v>0</v>
      </c>
      <c r="AF1621">
        <v>0</v>
      </c>
      <c r="AG1621">
        <v>0</v>
      </c>
      <c r="AJ1621" s="56"/>
      <c r="AK1621" s="56"/>
      <c r="AL1621" s="56"/>
      <c r="AP1621" t="s">
        <v>1155</v>
      </c>
      <c r="AR1621">
        <v>5</v>
      </c>
      <c r="AS1621" t="s">
        <v>1152</v>
      </c>
      <c r="AT1621">
        <v>1</v>
      </c>
      <c r="AV1621">
        <v>7</v>
      </c>
      <c r="AW1621">
        <v>5</v>
      </c>
      <c r="AX1621">
        <v>2</v>
      </c>
      <c r="AY1621" t="s">
        <v>1147</v>
      </c>
      <c r="AZ1621" t="s">
        <v>1147</v>
      </c>
      <c r="BA1621">
        <v>10</v>
      </c>
      <c r="BD1621">
        <v>1000000000</v>
      </c>
      <c r="BE1621">
        <v>10</v>
      </c>
      <c r="BF1621">
        <v>-0.43</v>
      </c>
      <c r="BG1621">
        <v>0</v>
      </c>
      <c r="BH1621">
        <v>0</v>
      </c>
      <c r="BI1621">
        <v>0</v>
      </c>
      <c r="BJ1621">
        <v>0</v>
      </c>
      <c r="BK1621">
        <v>0</v>
      </c>
      <c r="BL1621">
        <v>0</v>
      </c>
      <c r="BM1621">
        <v>10</v>
      </c>
      <c r="BN1621">
        <v>-0.43</v>
      </c>
      <c r="BO1621">
        <v>0</v>
      </c>
      <c r="BP1621">
        <v>0</v>
      </c>
      <c r="BR1621">
        <v>0</v>
      </c>
      <c r="BS1621">
        <v>2</v>
      </c>
      <c r="BX1621">
        <v>0</v>
      </c>
      <c r="BY1621">
        <v>1.41</v>
      </c>
      <c r="BZ1621">
        <v>0</v>
      </c>
      <c r="CA1621">
        <v>5.76</v>
      </c>
      <c r="CB1621">
        <v>0</v>
      </c>
      <c r="CC1621">
        <v>1</v>
      </c>
      <c r="CD1621" s="56">
        <v>42341</v>
      </c>
      <c r="CE1621" s="56">
        <v>42342</v>
      </c>
      <c r="CF1621" s="56">
        <v>42342</v>
      </c>
      <c r="CG1621" s="56">
        <v>42419</v>
      </c>
      <c r="CH1621" s="56"/>
      <c r="CI1621" s="56"/>
      <c r="CJ1621">
        <v>0</v>
      </c>
      <c r="CK1621">
        <v>0</v>
      </c>
      <c r="CL1621">
        <v>0</v>
      </c>
      <c r="CM1621">
        <v>0</v>
      </c>
      <c r="CN1621">
        <v>0</v>
      </c>
      <c r="CO1621">
        <v>0</v>
      </c>
      <c r="CP1621">
        <v>0.96</v>
      </c>
      <c r="CQ1621" t="s">
        <v>1154</v>
      </c>
      <c r="CR1621" t="s">
        <v>1153</v>
      </c>
      <c r="CS1621" t="s">
        <v>1748</v>
      </c>
      <c r="CT1621" t="s">
        <v>1397</v>
      </c>
      <c r="CU1621" t="s">
        <v>1396</v>
      </c>
      <c r="CV1621" t="s">
        <v>6263</v>
      </c>
      <c r="CW1621" t="s">
        <v>1390</v>
      </c>
      <c r="CX1621" t="s">
        <v>853</v>
      </c>
      <c r="DC1621" t="s">
        <v>1387</v>
      </c>
      <c r="DE1621" t="s">
        <v>1392</v>
      </c>
    </row>
    <row r="1622" spans="1:109" x14ac:dyDescent="0.25">
      <c r="A1622" t="s">
        <v>1025</v>
      </c>
      <c r="B1622">
        <v>2</v>
      </c>
      <c r="C1622" s="56">
        <v>42419</v>
      </c>
      <c r="D1622" t="s">
        <v>1153</v>
      </c>
      <c r="E1622" t="s">
        <v>6264</v>
      </c>
      <c r="G1622" t="s">
        <v>6265</v>
      </c>
      <c r="H1622" t="s">
        <v>1144</v>
      </c>
      <c r="I1622" t="s">
        <v>1144</v>
      </c>
      <c r="J1622" t="s">
        <v>1144</v>
      </c>
      <c r="K1622" t="s">
        <v>1144</v>
      </c>
      <c r="L1622">
        <v>3.88</v>
      </c>
      <c r="M1622">
        <v>7.7</v>
      </c>
      <c r="N1622">
        <v>0</v>
      </c>
      <c r="O1622" s="56">
        <v>0</v>
      </c>
      <c r="P1622" s="56">
        <v>0</v>
      </c>
      <c r="Q1622">
        <v>1</v>
      </c>
      <c r="R1622">
        <v>1</v>
      </c>
      <c r="S1622">
        <v>11</v>
      </c>
      <c r="T1622">
        <v>8</v>
      </c>
      <c r="U1622">
        <v>3</v>
      </c>
      <c r="V1622">
        <v>1</v>
      </c>
      <c r="X1622" t="s">
        <v>7755</v>
      </c>
      <c r="AA1622">
        <v>0</v>
      </c>
      <c r="AB1622">
        <v>0</v>
      </c>
      <c r="AC1622">
        <v>0</v>
      </c>
      <c r="AD1622">
        <v>0</v>
      </c>
      <c r="AE1622">
        <v>0</v>
      </c>
      <c r="AF1622">
        <v>0</v>
      </c>
      <c r="AG1622">
        <v>0</v>
      </c>
      <c r="AJ1622" s="56"/>
      <c r="AK1622" s="56"/>
      <c r="AL1622" s="56"/>
      <c r="AP1622" t="s">
        <v>1155</v>
      </c>
      <c r="AR1622">
        <v>2</v>
      </c>
      <c r="AS1622" t="s">
        <v>1152</v>
      </c>
      <c r="AT1622">
        <v>1</v>
      </c>
      <c r="AV1622">
        <v>5</v>
      </c>
      <c r="AW1622">
        <v>3</v>
      </c>
      <c r="AX1622">
        <v>2</v>
      </c>
      <c r="AY1622" t="s">
        <v>1147</v>
      </c>
      <c r="AZ1622" t="s">
        <v>1147</v>
      </c>
      <c r="BA1622">
        <v>5</v>
      </c>
      <c r="BD1622">
        <v>1000000000</v>
      </c>
      <c r="BE1622">
        <v>11</v>
      </c>
      <c r="BF1622">
        <v>-1.2</v>
      </c>
      <c r="BG1622">
        <v>0</v>
      </c>
      <c r="BH1622">
        <v>0</v>
      </c>
      <c r="BI1622">
        <v>0</v>
      </c>
      <c r="BJ1622">
        <v>0</v>
      </c>
      <c r="BK1622">
        <v>0</v>
      </c>
      <c r="BL1622">
        <v>0</v>
      </c>
      <c r="BM1622">
        <v>11</v>
      </c>
      <c r="BN1622">
        <v>-1.2</v>
      </c>
      <c r="BO1622">
        <v>0</v>
      </c>
      <c r="BP1622">
        <v>0</v>
      </c>
      <c r="BR1622">
        <v>0</v>
      </c>
      <c r="BS1622">
        <v>1</v>
      </c>
      <c r="BX1622">
        <v>0</v>
      </c>
      <c r="BY1622">
        <v>23.28</v>
      </c>
      <c r="BZ1622">
        <v>0</v>
      </c>
      <c r="CA1622">
        <v>4.3</v>
      </c>
      <c r="CB1622">
        <v>0</v>
      </c>
      <c r="CC1622">
        <v>1</v>
      </c>
      <c r="CD1622" s="56">
        <v>42095</v>
      </c>
      <c r="CE1622" s="56">
        <v>42342</v>
      </c>
      <c r="CF1622" s="56">
        <v>42342</v>
      </c>
      <c r="CG1622" s="56">
        <v>42419</v>
      </c>
      <c r="CH1622" s="56"/>
      <c r="CI1622" s="56"/>
      <c r="CJ1622">
        <v>0</v>
      </c>
      <c r="CK1622">
        <v>0</v>
      </c>
      <c r="CL1622">
        <v>0</v>
      </c>
      <c r="CM1622">
        <v>0</v>
      </c>
      <c r="CN1622">
        <v>0</v>
      </c>
      <c r="CO1622">
        <v>0</v>
      </c>
      <c r="CP1622">
        <v>0.96</v>
      </c>
      <c r="CQ1622" t="s">
        <v>1154</v>
      </c>
      <c r="CR1622" t="s">
        <v>1153</v>
      </c>
      <c r="CS1622" t="s">
        <v>1748</v>
      </c>
      <c r="CT1622" t="s">
        <v>1397</v>
      </c>
      <c r="CU1622" t="s">
        <v>1396</v>
      </c>
      <c r="CV1622" t="s">
        <v>6266</v>
      </c>
      <c r="CW1622" t="s">
        <v>1390</v>
      </c>
      <c r="CX1622" t="s">
        <v>853</v>
      </c>
      <c r="DC1622" t="s">
        <v>1387</v>
      </c>
      <c r="DE1622" t="s">
        <v>1392</v>
      </c>
    </row>
    <row r="1623" spans="1:109" x14ac:dyDescent="0.25">
      <c r="A1623" t="s">
        <v>1025</v>
      </c>
      <c r="B1623">
        <v>1</v>
      </c>
      <c r="C1623" s="56">
        <v>42419</v>
      </c>
      <c r="D1623" t="s">
        <v>1153</v>
      </c>
      <c r="E1623" t="s">
        <v>6267</v>
      </c>
      <c r="G1623" t="s">
        <v>6268</v>
      </c>
      <c r="H1623" t="s">
        <v>1144</v>
      </c>
      <c r="I1623" t="s">
        <v>1144</v>
      </c>
      <c r="J1623" t="s">
        <v>1144</v>
      </c>
      <c r="K1623" t="s">
        <v>1144</v>
      </c>
      <c r="L1623">
        <v>0.43</v>
      </c>
      <c r="M1623">
        <v>1.8</v>
      </c>
      <c r="N1623">
        <v>0</v>
      </c>
      <c r="O1623" s="56">
        <v>0</v>
      </c>
      <c r="P1623" s="56">
        <v>0</v>
      </c>
      <c r="Q1623">
        <v>1</v>
      </c>
      <c r="R1623">
        <v>1</v>
      </c>
      <c r="S1623">
        <v>11</v>
      </c>
      <c r="T1623">
        <v>8</v>
      </c>
      <c r="U1623">
        <v>3</v>
      </c>
      <c r="V1623">
        <v>1</v>
      </c>
      <c r="X1623" t="s">
        <v>7716</v>
      </c>
      <c r="AA1623">
        <v>0</v>
      </c>
      <c r="AB1623">
        <v>0</v>
      </c>
      <c r="AC1623">
        <v>0</v>
      </c>
      <c r="AD1623">
        <v>0</v>
      </c>
      <c r="AE1623">
        <v>0</v>
      </c>
      <c r="AF1623">
        <v>0</v>
      </c>
      <c r="AG1623">
        <v>0</v>
      </c>
      <c r="AJ1623" s="56"/>
      <c r="AK1623" s="56"/>
      <c r="AL1623" s="56"/>
      <c r="AP1623" t="s">
        <v>1155</v>
      </c>
      <c r="AS1623" t="s">
        <v>1152</v>
      </c>
      <c r="AT1623">
        <v>1</v>
      </c>
      <c r="AV1623">
        <v>0</v>
      </c>
      <c r="AW1623">
        <v>0</v>
      </c>
      <c r="AX1623">
        <v>0</v>
      </c>
      <c r="AY1623" t="s">
        <v>1388</v>
      </c>
      <c r="AZ1623" t="s">
        <v>1388</v>
      </c>
      <c r="BA1623">
        <v>1</v>
      </c>
      <c r="BD1623">
        <v>1000000000</v>
      </c>
      <c r="BE1623">
        <v>0</v>
      </c>
      <c r="BF1623">
        <v>0</v>
      </c>
      <c r="BG1623">
        <v>0</v>
      </c>
      <c r="BH1623">
        <v>0</v>
      </c>
      <c r="BI1623">
        <v>0</v>
      </c>
      <c r="BJ1623">
        <v>0</v>
      </c>
      <c r="BK1623">
        <v>0</v>
      </c>
      <c r="BL1623">
        <v>0</v>
      </c>
      <c r="BM1623">
        <v>0</v>
      </c>
      <c r="BN1623">
        <v>0</v>
      </c>
      <c r="BO1623">
        <v>0</v>
      </c>
      <c r="BP1623">
        <v>0</v>
      </c>
      <c r="BR1623">
        <v>0</v>
      </c>
      <c r="BS1623">
        <v>0</v>
      </c>
      <c r="BX1623">
        <v>0</v>
      </c>
      <c r="BY1623">
        <v>0</v>
      </c>
      <c r="BZ1623">
        <v>0</v>
      </c>
      <c r="CA1623">
        <v>0</v>
      </c>
      <c r="CB1623">
        <v>0</v>
      </c>
      <c r="CC1623">
        <v>1</v>
      </c>
      <c r="CD1623" s="56">
        <v>42284</v>
      </c>
      <c r="CE1623" s="56">
        <v>42342</v>
      </c>
      <c r="CF1623" s="56">
        <v>42342</v>
      </c>
      <c r="CG1623" s="56">
        <v>42419</v>
      </c>
      <c r="CH1623" s="56"/>
      <c r="CI1623" s="56"/>
      <c r="CJ1623">
        <v>2.0699999999999998</v>
      </c>
      <c r="CK1623">
        <v>0</v>
      </c>
      <c r="CL1623">
        <v>0.77</v>
      </c>
      <c r="CM1623">
        <v>0</v>
      </c>
      <c r="CN1623">
        <v>0</v>
      </c>
      <c r="CO1623">
        <v>0</v>
      </c>
      <c r="CP1623">
        <v>0.18</v>
      </c>
      <c r="CQ1623" t="s">
        <v>1154</v>
      </c>
      <c r="CR1623" t="s">
        <v>1153</v>
      </c>
      <c r="CS1623" t="s">
        <v>1725</v>
      </c>
      <c r="CT1623" t="s">
        <v>1397</v>
      </c>
      <c r="CU1623" t="s">
        <v>1396</v>
      </c>
      <c r="CV1623" t="s">
        <v>6269</v>
      </c>
      <c r="CW1623" t="s">
        <v>1727</v>
      </c>
      <c r="CX1623" t="s">
        <v>853</v>
      </c>
      <c r="DC1623" t="s">
        <v>1387</v>
      </c>
      <c r="DE1623" t="s">
        <v>1728</v>
      </c>
    </row>
    <row r="1624" spans="1:109" x14ac:dyDescent="0.25">
      <c r="A1624" t="s">
        <v>1025</v>
      </c>
      <c r="B1624">
        <v>1</v>
      </c>
      <c r="C1624" s="56">
        <v>42419</v>
      </c>
      <c r="D1624" t="s">
        <v>1153</v>
      </c>
      <c r="E1624" t="s">
        <v>6270</v>
      </c>
      <c r="G1624" t="s">
        <v>6271</v>
      </c>
      <c r="H1624" t="s">
        <v>1144</v>
      </c>
      <c r="I1624" t="s">
        <v>1144</v>
      </c>
      <c r="J1624" t="s">
        <v>1144</v>
      </c>
      <c r="K1624" t="s">
        <v>1144</v>
      </c>
      <c r="L1624">
        <v>0.23</v>
      </c>
      <c r="M1624">
        <v>1.44</v>
      </c>
      <c r="N1624">
        <v>0</v>
      </c>
      <c r="O1624" s="56">
        <v>0</v>
      </c>
      <c r="P1624" s="56">
        <v>0</v>
      </c>
      <c r="Q1624">
        <v>1</v>
      </c>
      <c r="R1624">
        <v>1</v>
      </c>
      <c r="S1624">
        <v>11</v>
      </c>
      <c r="T1624">
        <v>8</v>
      </c>
      <c r="U1624">
        <v>3</v>
      </c>
      <c r="V1624">
        <v>1</v>
      </c>
      <c r="X1624" t="s">
        <v>7756</v>
      </c>
      <c r="AA1624">
        <v>0</v>
      </c>
      <c r="AB1624">
        <v>0</v>
      </c>
      <c r="AC1624">
        <v>0</v>
      </c>
      <c r="AD1624">
        <v>0</v>
      </c>
      <c r="AE1624">
        <v>0</v>
      </c>
      <c r="AF1624">
        <v>0</v>
      </c>
      <c r="AG1624">
        <v>0</v>
      </c>
      <c r="AJ1624" s="56"/>
      <c r="AK1624" s="56"/>
      <c r="AL1624" s="56"/>
      <c r="AP1624" t="s">
        <v>1155</v>
      </c>
      <c r="AS1624" t="s">
        <v>1152</v>
      </c>
      <c r="AT1624">
        <v>1</v>
      </c>
      <c r="AV1624">
        <v>2</v>
      </c>
      <c r="AW1624">
        <v>2</v>
      </c>
      <c r="AX1624">
        <v>1</v>
      </c>
      <c r="AY1624" t="s">
        <v>1147</v>
      </c>
      <c r="AZ1624" t="s">
        <v>1147</v>
      </c>
      <c r="BA1624">
        <v>4</v>
      </c>
      <c r="BD1624">
        <v>1000000000</v>
      </c>
      <c r="BE1624">
        <v>7</v>
      </c>
      <c r="BF1624">
        <v>-2.5</v>
      </c>
      <c r="BG1624">
        <v>0</v>
      </c>
      <c r="BH1624">
        <v>0</v>
      </c>
      <c r="BI1624">
        <v>0</v>
      </c>
      <c r="BJ1624">
        <v>0</v>
      </c>
      <c r="BK1624">
        <v>0</v>
      </c>
      <c r="BL1624">
        <v>0</v>
      </c>
      <c r="BM1624">
        <v>7</v>
      </c>
      <c r="BN1624">
        <v>-2.5</v>
      </c>
      <c r="BO1624">
        <v>0</v>
      </c>
      <c r="BP1624">
        <v>0</v>
      </c>
      <c r="BR1624">
        <v>0</v>
      </c>
      <c r="BS1624">
        <v>1</v>
      </c>
      <c r="BX1624">
        <v>0</v>
      </c>
      <c r="BY1624">
        <v>1.1499999999999999</v>
      </c>
      <c r="BZ1624">
        <v>0</v>
      </c>
      <c r="CA1624">
        <v>22.96</v>
      </c>
      <c r="CB1624">
        <v>0</v>
      </c>
      <c r="CC1624">
        <v>1</v>
      </c>
      <c r="CD1624" s="56">
        <v>42318</v>
      </c>
      <c r="CE1624" s="56">
        <v>42342</v>
      </c>
      <c r="CF1624" s="56">
        <v>42342</v>
      </c>
      <c r="CG1624" s="56">
        <v>42419</v>
      </c>
      <c r="CH1624" s="56"/>
      <c r="CI1624" s="56"/>
      <c r="CJ1624">
        <v>0.09</v>
      </c>
      <c r="CK1624">
        <v>0</v>
      </c>
      <c r="CL1624">
        <v>0</v>
      </c>
      <c r="CM1624">
        <v>0</v>
      </c>
      <c r="CN1624">
        <v>0</v>
      </c>
      <c r="CO1624">
        <v>0</v>
      </c>
      <c r="CP1624">
        <v>0.95</v>
      </c>
      <c r="CQ1624" t="s">
        <v>1154</v>
      </c>
      <c r="CR1624" t="s">
        <v>1153</v>
      </c>
      <c r="CS1624" t="s">
        <v>1725</v>
      </c>
      <c r="CT1624" t="s">
        <v>1397</v>
      </c>
      <c r="CU1624" t="s">
        <v>1396</v>
      </c>
      <c r="CV1624" t="s">
        <v>6272</v>
      </c>
      <c r="CW1624" t="s">
        <v>1727</v>
      </c>
      <c r="CX1624" t="s">
        <v>853</v>
      </c>
      <c r="DC1624" t="s">
        <v>1387</v>
      </c>
      <c r="DE1624" t="s">
        <v>1728</v>
      </c>
    </row>
    <row r="1625" spans="1:109" x14ac:dyDescent="0.25">
      <c r="A1625" t="s">
        <v>1025</v>
      </c>
      <c r="B1625">
        <v>1</v>
      </c>
      <c r="C1625" s="56">
        <v>42419</v>
      </c>
      <c r="D1625" t="s">
        <v>1153</v>
      </c>
      <c r="E1625" t="s">
        <v>6273</v>
      </c>
      <c r="G1625" t="s">
        <v>6274</v>
      </c>
      <c r="H1625" t="s">
        <v>1144</v>
      </c>
      <c r="I1625" t="s">
        <v>1144</v>
      </c>
      <c r="J1625" t="s">
        <v>1144</v>
      </c>
      <c r="K1625" t="s">
        <v>1144</v>
      </c>
      <c r="L1625">
        <v>0.24</v>
      </c>
      <c r="M1625">
        <v>1.2</v>
      </c>
      <c r="N1625">
        <v>0</v>
      </c>
      <c r="O1625" s="56">
        <v>0</v>
      </c>
      <c r="P1625" s="56">
        <v>0</v>
      </c>
      <c r="Q1625">
        <v>1</v>
      </c>
      <c r="R1625">
        <v>1</v>
      </c>
      <c r="S1625">
        <v>11</v>
      </c>
      <c r="T1625">
        <v>8</v>
      </c>
      <c r="U1625">
        <v>3</v>
      </c>
      <c r="V1625">
        <v>1</v>
      </c>
      <c r="X1625" t="s">
        <v>7659</v>
      </c>
      <c r="AA1625">
        <v>0</v>
      </c>
      <c r="AB1625">
        <v>0</v>
      </c>
      <c r="AC1625">
        <v>0</v>
      </c>
      <c r="AD1625">
        <v>0</v>
      </c>
      <c r="AE1625">
        <v>0</v>
      </c>
      <c r="AF1625">
        <v>0</v>
      </c>
      <c r="AG1625">
        <v>0</v>
      </c>
      <c r="AJ1625" s="56"/>
      <c r="AK1625" s="56"/>
      <c r="AL1625" s="56"/>
      <c r="AP1625" t="s">
        <v>1155</v>
      </c>
      <c r="AS1625" t="s">
        <v>1152</v>
      </c>
      <c r="AT1625">
        <v>1</v>
      </c>
      <c r="AV1625">
        <v>2</v>
      </c>
      <c r="AW1625">
        <v>2</v>
      </c>
      <c r="AX1625">
        <v>1</v>
      </c>
      <c r="AY1625" t="s">
        <v>1147</v>
      </c>
      <c r="AZ1625" t="s">
        <v>1147</v>
      </c>
      <c r="BA1625">
        <v>4</v>
      </c>
      <c r="BD1625">
        <v>1000000000</v>
      </c>
      <c r="BE1625">
        <v>4</v>
      </c>
      <c r="BF1625">
        <v>-1</v>
      </c>
      <c r="BG1625">
        <v>0</v>
      </c>
      <c r="BH1625">
        <v>0</v>
      </c>
      <c r="BI1625">
        <v>0</v>
      </c>
      <c r="BJ1625">
        <v>0</v>
      </c>
      <c r="BK1625">
        <v>0</v>
      </c>
      <c r="BL1625">
        <v>0</v>
      </c>
      <c r="BM1625">
        <v>4</v>
      </c>
      <c r="BN1625">
        <v>-1</v>
      </c>
      <c r="BO1625">
        <v>0</v>
      </c>
      <c r="BP1625">
        <v>0</v>
      </c>
      <c r="BR1625">
        <v>0</v>
      </c>
      <c r="BS1625">
        <v>1</v>
      </c>
      <c r="BX1625">
        <v>0</v>
      </c>
      <c r="BY1625">
        <v>0.48</v>
      </c>
      <c r="BZ1625">
        <v>0</v>
      </c>
      <c r="CA1625">
        <v>17.45</v>
      </c>
      <c r="CB1625">
        <v>0</v>
      </c>
      <c r="CC1625">
        <v>1</v>
      </c>
      <c r="CD1625" s="56">
        <v>42342</v>
      </c>
      <c r="CE1625" s="56">
        <v>42342</v>
      </c>
      <c r="CF1625" s="56">
        <v>42342</v>
      </c>
      <c r="CG1625" s="56">
        <v>42419</v>
      </c>
      <c r="CH1625" s="56"/>
      <c r="CI1625" s="56"/>
      <c r="CJ1625">
        <v>0</v>
      </c>
      <c r="CK1625">
        <v>0</v>
      </c>
      <c r="CL1625">
        <v>0</v>
      </c>
      <c r="CM1625">
        <v>0</v>
      </c>
      <c r="CN1625">
        <v>0</v>
      </c>
      <c r="CO1625">
        <v>0</v>
      </c>
      <c r="CP1625">
        <v>0.95</v>
      </c>
      <c r="CQ1625" t="s">
        <v>1154</v>
      </c>
      <c r="CR1625" t="s">
        <v>1153</v>
      </c>
      <c r="CS1625" t="s">
        <v>1725</v>
      </c>
      <c r="CT1625" t="s">
        <v>1397</v>
      </c>
      <c r="CU1625" t="s">
        <v>1396</v>
      </c>
      <c r="CV1625" t="s">
        <v>6275</v>
      </c>
      <c r="CW1625" t="s">
        <v>1727</v>
      </c>
      <c r="CX1625" t="s">
        <v>853</v>
      </c>
      <c r="DC1625" t="s">
        <v>1387</v>
      </c>
      <c r="DE1625" t="s">
        <v>1728</v>
      </c>
    </row>
    <row r="1626" spans="1:109" x14ac:dyDescent="0.25">
      <c r="A1626" t="s">
        <v>1025</v>
      </c>
      <c r="B1626">
        <v>1</v>
      </c>
      <c r="C1626" s="56">
        <v>42419</v>
      </c>
      <c r="D1626" t="s">
        <v>1153</v>
      </c>
      <c r="E1626" t="s">
        <v>6276</v>
      </c>
      <c r="G1626" t="s">
        <v>6277</v>
      </c>
      <c r="H1626" t="s">
        <v>1144</v>
      </c>
      <c r="I1626" t="s">
        <v>1144</v>
      </c>
      <c r="J1626" t="s">
        <v>1144</v>
      </c>
      <c r="K1626" t="s">
        <v>1144</v>
      </c>
      <c r="L1626">
        <v>4.3499999999999996</v>
      </c>
      <c r="M1626">
        <v>9.74</v>
      </c>
      <c r="N1626">
        <v>0</v>
      </c>
      <c r="O1626" s="56">
        <v>0</v>
      </c>
      <c r="P1626" s="56">
        <v>0</v>
      </c>
      <c r="Q1626">
        <v>1</v>
      </c>
      <c r="R1626">
        <v>1</v>
      </c>
      <c r="S1626">
        <v>11</v>
      </c>
      <c r="T1626">
        <v>8</v>
      </c>
      <c r="U1626">
        <v>3</v>
      </c>
      <c r="V1626">
        <v>1</v>
      </c>
      <c r="X1626" t="s">
        <v>7755</v>
      </c>
      <c r="AA1626">
        <v>0</v>
      </c>
      <c r="AB1626">
        <v>0</v>
      </c>
      <c r="AC1626">
        <v>0</v>
      </c>
      <c r="AD1626">
        <v>0</v>
      </c>
      <c r="AE1626">
        <v>0</v>
      </c>
      <c r="AF1626">
        <v>0</v>
      </c>
      <c r="AG1626">
        <v>0</v>
      </c>
      <c r="AJ1626" s="56"/>
      <c r="AK1626" s="56"/>
      <c r="AL1626" s="56"/>
      <c r="AP1626" t="s">
        <v>1155</v>
      </c>
      <c r="AR1626">
        <v>2</v>
      </c>
      <c r="AS1626" t="s">
        <v>1152</v>
      </c>
      <c r="AT1626">
        <v>1</v>
      </c>
      <c r="AV1626">
        <v>8</v>
      </c>
      <c r="AW1626">
        <v>5</v>
      </c>
      <c r="AX1626">
        <v>3</v>
      </c>
      <c r="AY1626" t="s">
        <v>1147</v>
      </c>
      <c r="AZ1626" t="s">
        <v>1147</v>
      </c>
      <c r="BA1626">
        <v>8</v>
      </c>
      <c r="BD1626">
        <v>1000000000</v>
      </c>
      <c r="BE1626">
        <v>11</v>
      </c>
      <c r="BF1626">
        <v>-0.38</v>
      </c>
      <c r="BG1626">
        <v>0</v>
      </c>
      <c r="BH1626">
        <v>0</v>
      </c>
      <c r="BI1626">
        <v>0</v>
      </c>
      <c r="BJ1626">
        <v>0</v>
      </c>
      <c r="BK1626">
        <v>0</v>
      </c>
      <c r="BL1626">
        <v>0</v>
      </c>
      <c r="BM1626">
        <v>11</v>
      </c>
      <c r="BN1626">
        <v>-0.38</v>
      </c>
      <c r="BO1626">
        <v>0</v>
      </c>
      <c r="BP1626">
        <v>0</v>
      </c>
      <c r="BR1626">
        <v>0</v>
      </c>
      <c r="BS1626">
        <v>2</v>
      </c>
      <c r="BX1626">
        <v>0</v>
      </c>
      <c r="BY1626">
        <v>13.05</v>
      </c>
      <c r="BZ1626">
        <v>0</v>
      </c>
      <c r="CA1626">
        <v>5.41</v>
      </c>
      <c r="CB1626">
        <v>0</v>
      </c>
      <c r="CC1626">
        <v>1</v>
      </c>
      <c r="CD1626" s="56">
        <v>42095</v>
      </c>
      <c r="CE1626" s="56">
        <v>42342</v>
      </c>
      <c r="CF1626" s="56">
        <v>42342</v>
      </c>
      <c r="CG1626" s="56">
        <v>42419</v>
      </c>
      <c r="CH1626" s="56"/>
      <c r="CI1626" s="56"/>
      <c r="CJ1626">
        <v>0</v>
      </c>
      <c r="CK1626">
        <v>0</v>
      </c>
      <c r="CL1626">
        <v>0</v>
      </c>
      <c r="CM1626">
        <v>0</v>
      </c>
      <c r="CN1626">
        <v>0</v>
      </c>
      <c r="CO1626">
        <v>0</v>
      </c>
      <c r="CP1626">
        <v>0.95</v>
      </c>
      <c r="CQ1626" t="s">
        <v>1154</v>
      </c>
      <c r="CR1626" t="s">
        <v>1153</v>
      </c>
      <c r="CS1626" t="s">
        <v>1725</v>
      </c>
      <c r="CT1626" t="s">
        <v>1397</v>
      </c>
      <c r="CU1626" t="s">
        <v>1396</v>
      </c>
      <c r="CV1626" t="s">
        <v>6278</v>
      </c>
      <c r="CW1626" t="s">
        <v>1727</v>
      </c>
      <c r="CX1626" t="s">
        <v>853</v>
      </c>
      <c r="DC1626" t="s">
        <v>1387</v>
      </c>
      <c r="DE1626" t="s">
        <v>1728</v>
      </c>
    </row>
    <row r="1627" spans="1:109" x14ac:dyDescent="0.25">
      <c r="A1627" t="s">
        <v>1025</v>
      </c>
      <c r="B1627">
        <v>1</v>
      </c>
      <c r="C1627" s="56">
        <v>42419</v>
      </c>
      <c r="D1627" t="s">
        <v>1153</v>
      </c>
      <c r="E1627" t="s">
        <v>6279</v>
      </c>
      <c r="G1627" t="s">
        <v>6280</v>
      </c>
      <c r="H1627" t="s">
        <v>1144</v>
      </c>
      <c r="I1627" t="s">
        <v>1144</v>
      </c>
      <c r="J1627" t="s">
        <v>1144</v>
      </c>
      <c r="K1627" t="s">
        <v>1144</v>
      </c>
      <c r="L1627">
        <v>1.21</v>
      </c>
      <c r="M1627">
        <v>2.99</v>
      </c>
      <c r="N1627">
        <v>0</v>
      </c>
      <c r="O1627" s="56">
        <v>0</v>
      </c>
      <c r="P1627" s="56">
        <v>0</v>
      </c>
      <c r="Q1627">
        <v>1</v>
      </c>
      <c r="R1627">
        <v>1</v>
      </c>
      <c r="S1627">
        <v>11</v>
      </c>
      <c r="T1627">
        <v>8</v>
      </c>
      <c r="U1627">
        <v>3</v>
      </c>
      <c r="V1627">
        <v>1</v>
      </c>
      <c r="X1627" t="s">
        <v>7716</v>
      </c>
      <c r="AA1627">
        <v>0</v>
      </c>
      <c r="AB1627">
        <v>0</v>
      </c>
      <c r="AC1627">
        <v>0</v>
      </c>
      <c r="AD1627">
        <v>0</v>
      </c>
      <c r="AE1627">
        <v>0</v>
      </c>
      <c r="AF1627">
        <v>0</v>
      </c>
      <c r="AG1627">
        <v>0</v>
      </c>
      <c r="AJ1627" s="56"/>
      <c r="AK1627" s="56"/>
      <c r="AL1627" s="56"/>
      <c r="AP1627" t="s">
        <v>1155</v>
      </c>
      <c r="AR1627">
        <v>2</v>
      </c>
      <c r="AS1627" t="s">
        <v>1152</v>
      </c>
      <c r="AT1627">
        <v>1</v>
      </c>
      <c r="AV1627">
        <v>8</v>
      </c>
      <c r="AW1627">
        <v>5</v>
      </c>
      <c r="AX1627">
        <v>3</v>
      </c>
      <c r="AY1627" t="s">
        <v>1147</v>
      </c>
      <c r="AZ1627" t="s">
        <v>1147</v>
      </c>
      <c r="BA1627">
        <v>12</v>
      </c>
      <c r="BD1627">
        <v>1000000000</v>
      </c>
      <c r="BE1627">
        <v>10</v>
      </c>
      <c r="BF1627">
        <v>-0.25</v>
      </c>
      <c r="BG1627">
        <v>0</v>
      </c>
      <c r="BH1627">
        <v>0</v>
      </c>
      <c r="BI1627">
        <v>0</v>
      </c>
      <c r="BJ1627">
        <v>0</v>
      </c>
      <c r="BK1627">
        <v>0</v>
      </c>
      <c r="BL1627">
        <v>0</v>
      </c>
      <c r="BM1627">
        <v>10</v>
      </c>
      <c r="BN1627">
        <v>-0.25</v>
      </c>
      <c r="BO1627">
        <v>0</v>
      </c>
      <c r="BP1627">
        <v>0</v>
      </c>
      <c r="BR1627">
        <v>0</v>
      </c>
      <c r="BS1627">
        <v>2</v>
      </c>
      <c r="BX1627">
        <v>0</v>
      </c>
      <c r="BY1627">
        <v>2.42</v>
      </c>
      <c r="BZ1627">
        <v>0</v>
      </c>
      <c r="CA1627">
        <v>6.42</v>
      </c>
      <c r="CB1627">
        <v>0</v>
      </c>
      <c r="CC1627">
        <v>1</v>
      </c>
      <c r="CD1627" s="56">
        <v>42284</v>
      </c>
      <c r="CE1627" s="56">
        <v>42342</v>
      </c>
      <c r="CF1627" s="56">
        <v>42342</v>
      </c>
      <c r="CG1627" s="56">
        <v>42419</v>
      </c>
      <c r="CH1627" s="56"/>
      <c r="CI1627" s="56"/>
      <c r="CJ1627">
        <v>7.0000000000000007E-2</v>
      </c>
      <c r="CK1627">
        <v>0</v>
      </c>
      <c r="CL1627">
        <v>0</v>
      </c>
      <c r="CM1627">
        <v>0</v>
      </c>
      <c r="CN1627">
        <v>0</v>
      </c>
      <c r="CO1627">
        <v>0</v>
      </c>
      <c r="CP1627">
        <v>0.95</v>
      </c>
      <c r="CQ1627" t="s">
        <v>1154</v>
      </c>
      <c r="CR1627" t="s">
        <v>1153</v>
      </c>
      <c r="CS1627" t="s">
        <v>1725</v>
      </c>
      <c r="CT1627" t="s">
        <v>1397</v>
      </c>
      <c r="CU1627" t="s">
        <v>1396</v>
      </c>
      <c r="CV1627" t="s">
        <v>6281</v>
      </c>
      <c r="CW1627" t="s">
        <v>1727</v>
      </c>
      <c r="CX1627" t="s">
        <v>853</v>
      </c>
      <c r="DC1627" t="s">
        <v>1387</v>
      </c>
      <c r="DE1627" t="s">
        <v>1728</v>
      </c>
    </row>
    <row r="1628" spans="1:109" x14ac:dyDescent="0.25">
      <c r="A1628" t="s">
        <v>1025</v>
      </c>
      <c r="B1628">
        <v>1</v>
      </c>
      <c r="C1628" s="56">
        <v>42419</v>
      </c>
      <c r="D1628" t="s">
        <v>1153</v>
      </c>
      <c r="E1628" t="s">
        <v>6282</v>
      </c>
      <c r="G1628" t="s">
        <v>6283</v>
      </c>
      <c r="H1628" t="s">
        <v>1144</v>
      </c>
      <c r="I1628" t="s">
        <v>1144</v>
      </c>
      <c r="J1628" t="s">
        <v>1144</v>
      </c>
      <c r="K1628" t="s">
        <v>1144</v>
      </c>
      <c r="L1628">
        <v>2.5</v>
      </c>
      <c r="M1628">
        <v>4.5</v>
      </c>
      <c r="N1628">
        <v>0</v>
      </c>
      <c r="O1628" s="56">
        <v>0</v>
      </c>
      <c r="P1628" s="56">
        <v>0</v>
      </c>
      <c r="Q1628">
        <v>1</v>
      </c>
      <c r="R1628">
        <v>1</v>
      </c>
      <c r="S1628">
        <v>11</v>
      </c>
      <c r="T1628">
        <v>8</v>
      </c>
      <c r="U1628">
        <v>3</v>
      </c>
      <c r="V1628">
        <v>1</v>
      </c>
      <c r="X1628" t="s">
        <v>7755</v>
      </c>
      <c r="AA1628">
        <v>0</v>
      </c>
      <c r="AB1628">
        <v>0</v>
      </c>
      <c r="AC1628">
        <v>0</v>
      </c>
      <c r="AD1628">
        <v>0</v>
      </c>
      <c r="AE1628">
        <v>0</v>
      </c>
      <c r="AF1628">
        <v>0</v>
      </c>
      <c r="AG1628">
        <v>0</v>
      </c>
      <c r="AJ1628" s="56"/>
      <c r="AK1628" s="56"/>
      <c r="AL1628" s="56"/>
      <c r="AP1628" t="s">
        <v>1155</v>
      </c>
      <c r="AS1628" t="s">
        <v>1152</v>
      </c>
      <c r="AT1628">
        <v>1</v>
      </c>
      <c r="AV1628">
        <v>4</v>
      </c>
      <c r="AW1628">
        <v>3</v>
      </c>
      <c r="AX1628">
        <v>1</v>
      </c>
      <c r="AY1628" t="s">
        <v>1147</v>
      </c>
      <c r="AZ1628" t="s">
        <v>1147</v>
      </c>
      <c r="BA1628">
        <v>4</v>
      </c>
      <c r="BD1628">
        <v>1000000000</v>
      </c>
      <c r="BE1628">
        <v>6</v>
      </c>
      <c r="BF1628">
        <v>-0.5</v>
      </c>
      <c r="BG1628">
        <v>0</v>
      </c>
      <c r="BH1628">
        <v>0</v>
      </c>
      <c r="BI1628">
        <v>0</v>
      </c>
      <c r="BJ1628">
        <v>0</v>
      </c>
      <c r="BK1628">
        <v>0</v>
      </c>
      <c r="BL1628">
        <v>0</v>
      </c>
      <c r="BM1628">
        <v>6</v>
      </c>
      <c r="BN1628">
        <v>-0.5</v>
      </c>
      <c r="BO1628">
        <v>0</v>
      </c>
      <c r="BP1628">
        <v>0</v>
      </c>
      <c r="BR1628">
        <v>0</v>
      </c>
      <c r="BS1628">
        <v>1</v>
      </c>
      <c r="BX1628">
        <v>0</v>
      </c>
      <c r="BY1628">
        <v>5</v>
      </c>
      <c r="BZ1628">
        <v>0</v>
      </c>
      <c r="CA1628">
        <v>3.49</v>
      </c>
      <c r="CB1628">
        <v>0</v>
      </c>
      <c r="CC1628">
        <v>1</v>
      </c>
      <c r="CD1628" s="56">
        <v>42095</v>
      </c>
      <c r="CE1628" s="56">
        <v>42342</v>
      </c>
      <c r="CF1628" s="56">
        <v>42342</v>
      </c>
      <c r="CG1628" s="56">
        <v>42419</v>
      </c>
      <c r="CH1628" s="56"/>
      <c r="CI1628" s="56"/>
      <c r="CJ1628">
        <v>0</v>
      </c>
      <c r="CK1628">
        <v>0</v>
      </c>
      <c r="CL1628">
        <v>0</v>
      </c>
      <c r="CM1628">
        <v>0</v>
      </c>
      <c r="CN1628">
        <v>0</v>
      </c>
      <c r="CO1628">
        <v>0</v>
      </c>
      <c r="CP1628">
        <v>0.95</v>
      </c>
      <c r="CQ1628" t="s">
        <v>1154</v>
      </c>
      <c r="CR1628" t="s">
        <v>1153</v>
      </c>
      <c r="CS1628" t="s">
        <v>1725</v>
      </c>
      <c r="CT1628" t="s">
        <v>1397</v>
      </c>
      <c r="CU1628" t="s">
        <v>1396</v>
      </c>
      <c r="CV1628" t="s">
        <v>6284</v>
      </c>
      <c r="CW1628" t="s">
        <v>1727</v>
      </c>
      <c r="CX1628" t="s">
        <v>853</v>
      </c>
      <c r="DC1628" t="s">
        <v>1387</v>
      </c>
      <c r="DE1628" t="s">
        <v>1728</v>
      </c>
    </row>
    <row r="1629" spans="1:109" x14ac:dyDescent="0.25">
      <c r="A1629" t="s">
        <v>1025</v>
      </c>
      <c r="B1629">
        <v>1</v>
      </c>
      <c r="C1629" s="56">
        <v>42419</v>
      </c>
      <c r="D1629" t="s">
        <v>1153</v>
      </c>
      <c r="E1629" t="s">
        <v>6285</v>
      </c>
      <c r="G1629" t="s">
        <v>6286</v>
      </c>
      <c r="H1629" t="s">
        <v>1144</v>
      </c>
      <c r="I1629" t="s">
        <v>1144</v>
      </c>
      <c r="J1629" t="s">
        <v>1144</v>
      </c>
      <c r="K1629" t="s">
        <v>1144</v>
      </c>
      <c r="L1629">
        <v>15.5</v>
      </c>
      <c r="M1629">
        <v>31</v>
      </c>
      <c r="N1629">
        <v>0</v>
      </c>
      <c r="O1629" s="56">
        <v>0</v>
      </c>
      <c r="P1629" s="56">
        <v>0</v>
      </c>
      <c r="Q1629">
        <v>1</v>
      </c>
      <c r="R1629">
        <v>1</v>
      </c>
      <c r="S1629">
        <v>11</v>
      </c>
      <c r="T1629">
        <v>8</v>
      </c>
      <c r="U1629">
        <v>3</v>
      </c>
      <c r="V1629">
        <v>1</v>
      </c>
      <c r="X1629" t="s">
        <v>7763</v>
      </c>
      <c r="AA1629">
        <v>0</v>
      </c>
      <c r="AB1629">
        <v>0</v>
      </c>
      <c r="AC1629">
        <v>0</v>
      </c>
      <c r="AD1629">
        <v>0</v>
      </c>
      <c r="AE1629">
        <v>0</v>
      </c>
      <c r="AF1629">
        <v>0</v>
      </c>
      <c r="AG1629">
        <v>0</v>
      </c>
      <c r="AJ1629" s="56"/>
      <c r="AK1629" s="56"/>
      <c r="AL1629" s="56"/>
      <c r="AP1629" t="s">
        <v>1155</v>
      </c>
      <c r="AS1629" t="s">
        <v>1152</v>
      </c>
      <c r="AT1629">
        <v>1</v>
      </c>
      <c r="AV1629">
        <v>0</v>
      </c>
      <c r="AW1629">
        <v>0</v>
      </c>
      <c r="AX1629">
        <v>0</v>
      </c>
      <c r="AY1629" t="s">
        <v>1388</v>
      </c>
      <c r="AZ1629" t="s">
        <v>1388</v>
      </c>
      <c r="BA1629">
        <v>0</v>
      </c>
      <c r="BD1629">
        <v>1000000000</v>
      </c>
      <c r="BE1629">
        <v>0</v>
      </c>
      <c r="BF1629">
        <v>0</v>
      </c>
      <c r="BG1629">
        <v>0</v>
      </c>
      <c r="BH1629">
        <v>0</v>
      </c>
      <c r="BI1629">
        <v>0</v>
      </c>
      <c r="BJ1629">
        <v>0</v>
      </c>
      <c r="BK1629">
        <v>0</v>
      </c>
      <c r="BL1629">
        <v>0</v>
      </c>
      <c r="BM1629">
        <v>0</v>
      </c>
      <c r="BN1629">
        <v>0</v>
      </c>
      <c r="BO1629">
        <v>0</v>
      </c>
      <c r="BP1629">
        <v>0</v>
      </c>
      <c r="BR1629">
        <v>0</v>
      </c>
      <c r="BS1629">
        <v>0</v>
      </c>
      <c r="BX1629">
        <v>0</v>
      </c>
      <c r="BY1629">
        <v>0</v>
      </c>
      <c r="BZ1629">
        <v>0</v>
      </c>
      <c r="CA1629">
        <v>0</v>
      </c>
      <c r="CB1629">
        <v>0</v>
      </c>
      <c r="CC1629">
        <v>1</v>
      </c>
      <c r="CD1629" s="56">
        <v>42254</v>
      </c>
      <c r="CE1629" s="56">
        <v>42342</v>
      </c>
      <c r="CF1629" s="56">
        <v>42342</v>
      </c>
      <c r="CG1629" s="56">
        <v>42419</v>
      </c>
      <c r="CH1629" s="56"/>
      <c r="CI1629" s="56"/>
      <c r="CJ1629">
        <v>0.49</v>
      </c>
      <c r="CK1629">
        <v>0</v>
      </c>
      <c r="CL1629">
        <v>0.18</v>
      </c>
      <c r="CM1629">
        <v>0</v>
      </c>
      <c r="CN1629">
        <v>0</v>
      </c>
      <c r="CO1629">
        <v>0</v>
      </c>
      <c r="CP1629">
        <v>0.77</v>
      </c>
      <c r="CQ1629" t="s">
        <v>1154</v>
      </c>
      <c r="CR1629" t="s">
        <v>1153</v>
      </c>
      <c r="CS1629" t="s">
        <v>1725</v>
      </c>
      <c r="CT1629" t="s">
        <v>1397</v>
      </c>
      <c r="CU1629" t="s">
        <v>1396</v>
      </c>
      <c r="CV1629" t="s">
        <v>6287</v>
      </c>
      <c r="CW1629" t="s">
        <v>1727</v>
      </c>
      <c r="CX1629" t="s">
        <v>853</v>
      </c>
      <c r="DC1629" t="s">
        <v>1387</v>
      </c>
      <c r="DE1629" t="s">
        <v>1728</v>
      </c>
    </row>
    <row r="1630" spans="1:109" x14ac:dyDescent="0.25">
      <c r="A1630" t="s">
        <v>1025</v>
      </c>
      <c r="B1630">
        <v>1</v>
      </c>
      <c r="C1630" s="56">
        <v>42419</v>
      </c>
      <c r="D1630" t="s">
        <v>1153</v>
      </c>
      <c r="E1630" t="s">
        <v>6288</v>
      </c>
      <c r="G1630" t="s">
        <v>6289</v>
      </c>
      <c r="H1630" t="s">
        <v>1144</v>
      </c>
      <c r="I1630" t="s">
        <v>1144</v>
      </c>
      <c r="J1630" t="s">
        <v>1144</v>
      </c>
      <c r="K1630" t="s">
        <v>1144</v>
      </c>
      <c r="L1630">
        <v>1.68</v>
      </c>
      <c r="M1630">
        <v>3.3</v>
      </c>
      <c r="N1630">
        <v>0</v>
      </c>
      <c r="O1630" s="56">
        <v>0</v>
      </c>
      <c r="P1630" s="56">
        <v>0</v>
      </c>
      <c r="Q1630">
        <v>1</v>
      </c>
      <c r="R1630">
        <v>1</v>
      </c>
      <c r="S1630">
        <v>11</v>
      </c>
      <c r="T1630">
        <v>8</v>
      </c>
      <c r="U1630">
        <v>3</v>
      </c>
      <c r="V1630">
        <v>1</v>
      </c>
      <c r="X1630" t="s">
        <v>7659</v>
      </c>
      <c r="AA1630">
        <v>0</v>
      </c>
      <c r="AB1630">
        <v>0</v>
      </c>
      <c r="AC1630">
        <v>0</v>
      </c>
      <c r="AD1630">
        <v>0</v>
      </c>
      <c r="AE1630">
        <v>0</v>
      </c>
      <c r="AF1630">
        <v>0</v>
      </c>
      <c r="AG1630">
        <v>0</v>
      </c>
      <c r="AJ1630" s="56"/>
      <c r="AK1630" s="56"/>
      <c r="AL1630" s="56"/>
      <c r="AP1630" t="s">
        <v>1155</v>
      </c>
      <c r="AS1630" t="s">
        <v>1152</v>
      </c>
      <c r="AT1630">
        <v>1</v>
      </c>
      <c r="AV1630">
        <v>3</v>
      </c>
      <c r="AW1630">
        <v>2</v>
      </c>
      <c r="AX1630">
        <v>1</v>
      </c>
      <c r="AY1630" t="s">
        <v>1147</v>
      </c>
      <c r="AZ1630" t="s">
        <v>1147</v>
      </c>
      <c r="BA1630">
        <v>4</v>
      </c>
      <c r="BD1630">
        <v>1000000000</v>
      </c>
      <c r="BE1630">
        <v>4</v>
      </c>
      <c r="BF1630">
        <v>-0.33</v>
      </c>
      <c r="BG1630">
        <v>0</v>
      </c>
      <c r="BH1630">
        <v>0</v>
      </c>
      <c r="BI1630">
        <v>0</v>
      </c>
      <c r="BJ1630">
        <v>0</v>
      </c>
      <c r="BK1630">
        <v>0</v>
      </c>
      <c r="BL1630">
        <v>0</v>
      </c>
      <c r="BM1630">
        <v>4</v>
      </c>
      <c r="BN1630">
        <v>-0.33</v>
      </c>
      <c r="BO1630">
        <v>0</v>
      </c>
      <c r="BP1630">
        <v>0</v>
      </c>
      <c r="BR1630">
        <v>0</v>
      </c>
      <c r="BS1630">
        <v>1</v>
      </c>
      <c r="BX1630">
        <v>0</v>
      </c>
      <c r="BY1630">
        <v>1.68</v>
      </c>
      <c r="BZ1630">
        <v>0</v>
      </c>
      <c r="CA1630">
        <v>4.21</v>
      </c>
      <c r="CB1630">
        <v>0</v>
      </c>
      <c r="CC1630">
        <v>1</v>
      </c>
      <c r="CD1630" s="56">
        <v>42342</v>
      </c>
      <c r="CE1630" s="56">
        <v>42342</v>
      </c>
      <c r="CF1630" s="56">
        <v>42342</v>
      </c>
      <c r="CG1630" s="56">
        <v>42419</v>
      </c>
      <c r="CH1630" s="56"/>
      <c r="CI1630" s="56"/>
      <c r="CJ1630">
        <v>0</v>
      </c>
      <c r="CK1630">
        <v>0</v>
      </c>
      <c r="CL1630">
        <v>0</v>
      </c>
      <c r="CM1630">
        <v>0</v>
      </c>
      <c r="CN1630">
        <v>0</v>
      </c>
      <c r="CO1630">
        <v>0</v>
      </c>
      <c r="CP1630">
        <v>0.95</v>
      </c>
      <c r="CQ1630" t="s">
        <v>1154</v>
      </c>
      <c r="CR1630" t="s">
        <v>1153</v>
      </c>
      <c r="CS1630" t="s">
        <v>1725</v>
      </c>
      <c r="CT1630" t="s">
        <v>1397</v>
      </c>
      <c r="CU1630" t="s">
        <v>1396</v>
      </c>
      <c r="CV1630" t="s">
        <v>6290</v>
      </c>
      <c r="CW1630" t="s">
        <v>1727</v>
      </c>
      <c r="CX1630" t="s">
        <v>853</v>
      </c>
      <c r="DC1630" t="s">
        <v>1387</v>
      </c>
      <c r="DE1630" t="s">
        <v>1728</v>
      </c>
    </row>
    <row r="1631" spans="1:109" x14ac:dyDescent="0.25">
      <c r="A1631" t="s">
        <v>1025</v>
      </c>
      <c r="B1631">
        <v>1</v>
      </c>
      <c r="C1631" s="56">
        <v>42419</v>
      </c>
      <c r="D1631" t="s">
        <v>1153</v>
      </c>
      <c r="E1631" t="s">
        <v>6291</v>
      </c>
      <c r="G1631" t="s">
        <v>6292</v>
      </c>
      <c r="H1631" t="s">
        <v>1144</v>
      </c>
      <c r="I1631" t="s">
        <v>1144</v>
      </c>
      <c r="J1631" t="s">
        <v>1144</v>
      </c>
      <c r="K1631" t="s">
        <v>1144</v>
      </c>
      <c r="L1631">
        <v>2.0699999999999998</v>
      </c>
      <c r="M1631">
        <v>12.99</v>
      </c>
      <c r="N1631">
        <v>0</v>
      </c>
      <c r="O1631" s="56">
        <v>0</v>
      </c>
      <c r="P1631" s="56">
        <v>0</v>
      </c>
      <c r="Q1631">
        <v>1</v>
      </c>
      <c r="R1631">
        <v>1</v>
      </c>
      <c r="S1631">
        <v>11</v>
      </c>
      <c r="T1631">
        <v>8</v>
      </c>
      <c r="U1631">
        <v>3</v>
      </c>
      <c r="V1631">
        <v>1</v>
      </c>
      <c r="X1631" t="s">
        <v>7755</v>
      </c>
      <c r="AA1631">
        <v>0</v>
      </c>
      <c r="AB1631">
        <v>0</v>
      </c>
      <c r="AC1631">
        <v>0</v>
      </c>
      <c r="AD1631">
        <v>0</v>
      </c>
      <c r="AE1631">
        <v>0</v>
      </c>
      <c r="AF1631">
        <v>0</v>
      </c>
      <c r="AG1631">
        <v>0</v>
      </c>
      <c r="AJ1631" s="56"/>
      <c r="AK1631" s="56"/>
      <c r="AL1631" s="56"/>
      <c r="AP1631" t="s">
        <v>1155</v>
      </c>
      <c r="AS1631" t="s">
        <v>1152</v>
      </c>
      <c r="AT1631">
        <v>1</v>
      </c>
      <c r="AV1631">
        <v>1</v>
      </c>
      <c r="AW1631">
        <v>1</v>
      </c>
      <c r="AX1631">
        <v>0.5</v>
      </c>
      <c r="AY1631" t="s">
        <v>1147</v>
      </c>
      <c r="AZ1631" t="s">
        <v>1147</v>
      </c>
      <c r="BA1631">
        <v>1</v>
      </c>
      <c r="BD1631">
        <v>1000000000</v>
      </c>
      <c r="BE1631">
        <v>4</v>
      </c>
      <c r="BF1631">
        <v>-3</v>
      </c>
      <c r="BG1631">
        <v>0</v>
      </c>
      <c r="BH1631">
        <v>0</v>
      </c>
      <c r="BI1631">
        <v>0</v>
      </c>
      <c r="BJ1631">
        <v>0</v>
      </c>
      <c r="BK1631">
        <v>0</v>
      </c>
      <c r="BL1631">
        <v>0</v>
      </c>
      <c r="BM1631">
        <v>4</v>
      </c>
      <c r="BN1631">
        <v>-3</v>
      </c>
      <c r="BO1631">
        <v>0</v>
      </c>
      <c r="BP1631">
        <v>0</v>
      </c>
      <c r="BR1631">
        <v>0</v>
      </c>
      <c r="BS1631">
        <v>0</v>
      </c>
      <c r="BX1631">
        <v>0</v>
      </c>
      <c r="BY1631">
        <v>6.21</v>
      </c>
      <c r="BZ1631">
        <v>0</v>
      </c>
      <c r="CA1631">
        <v>23.02</v>
      </c>
      <c r="CB1631">
        <v>0</v>
      </c>
      <c r="CC1631">
        <v>1</v>
      </c>
      <c r="CD1631" s="56">
        <v>42095</v>
      </c>
      <c r="CE1631" s="56">
        <v>42342</v>
      </c>
      <c r="CF1631" s="56">
        <v>42342</v>
      </c>
      <c r="CG1631" s="56">
        <v>42419</v>
      </c>
      <c r="CH1631" s="56"/>
      <c r="CI1631" s="56"/>
      <c r="CJ1631">
        <v>0</v>
      </c>
      <c r="CK1631">
        <v>0</v>
      </c>
      <c r="CL1631">
        <v>0</v>
      </c>
      <c r="CM1631">
        <v>0</v>
      </c>
      <c r="CN1631">
        <v>0</v>
      </c>
      <c r="CO1631">
        <v>0</v>
      </c>
      <c r="CP1631">
        <v>0.95</v>
      </c>
      <c r="CQ1631" t="s">
        <v>1154</v>
      </c>
      <c r="CR1631" t="s">
        <v>1153</v>
      </c>
      <c r="CS1631" t="s">
        <v>1725</v>
      </c>
      <c r="CT1631" t="s">
        <v>1397</v>
      </c>
      <c r="CU1631" t="s">
        <v>1396</v>
      </c>
      <c r="CV1631" t="s">
        <v>6293</v>
      </c>
      <c r="CW1631" t="s">
        <v>1727</v>
      </c>
      <c r="CX1631" t="s">
        <v>853</v>
      </c>
      <c r="DC1631" t="s">
        <v>1387</v>
      </c>
      <c r="DE1631" t="s">
        <v>1728</v>
      </c>
    </row>
    <row r="1632" spans="1:109" x14ac:dyDescent="0.25">
      <c r="A1632" t="s">
        <v>1025</v>
      </c>
      <c r="B1632">
        <v>2</v>
      </c>
      <c r="C1632" s="56">
        <v>42419</v>
      </c>
      <c r="D1632" t="s">
        <v>1153</v>
      </c>
      <c r="E1632" t="s">
        <v>6294</v>
      </c>
      <c r="G1632" t="s">
        <v>6295</v>
      </c>
      <c r="H1632" t="s">
        <v>1144</v>
      </c>
      <c r="I1632" t="s">
        <v>1144</v>
      </c>
      <c r="J1632" t="s">
        <v>1144</v>
      </c>
      <c r="K1632" t="s">
        <v>1144</v>
      </c>
      <c r="L1632">
        <v>22.93</v>
      </c>
      <c r="M1632">
        <v>40.44</v>
      </c>
      <c r="N1632">
        <v>0</v>
      </c>
      <c r="O1632" s="56">
        <v>0</v>
      </c>
      <c r="P1632" s="56">
        <v>0</v>
      </c>
      <c r="Q1632">
        <v>1</v>
      </c>
      <c r="R1632">
        <v>1</v>
      </c>
      <c r="S1632">
        <v>11</v>
      </c>
      <c r="T1632">
        <v>8</v>
      </c>
      <c r="U1632">
        <v>3</v>
      </c>
      <c r="V1632">
        <v>1</v>
      </c>
      <c r="X1632" t="s">
        <v>7755</v>
      </c>
      <c r="AA1632">
        <v>0</v>
      </c>
      <c r="AB1632">
        <v>0</v>
      </c>
      <c r="AC1632">
        <v>0</v>
      </c>
      <c r="AD1632">
        <v>0</v>
      </c>
      <c r="AE1632">
        <v>0</v>
      </c>
      <c r="AF1632">
        <v>0</v>
      </c>
      <c r="AG1632">
        <v>0</v>
      </c>
      <c r="AJ1632" s="56"/>
      <c r="AK1632" s="56"/>
      <c r="AL1632" s="56"/>
      <c r="AP1632" t="s">
        <v>1155</v>
      </c>
      <c r="AS1632" t="s">
        <v>1152</v>
      </c>
      <c r="AT1632">
        <v>1</v>
      </c>
      <c r="AV1632">
        <v>4</v>
      </c>
      <c r="AW1632">
        <v>3</v>
      </c>
      <c r="AX1632">
        <v>1</v>
      </c>
      <c r="AY1632" t="s">
        <v>1147</v>
      </c>
      <c r="AZ1632" t="s">
        <v>1147</v>
      </c>
      <c r="BA1632">
        <v>4</v>
      </c>
      <c r="BD1632">
        <v>1000000000</v>
      </c>
      <c r="BE1632">
        <v>6</v>
      </c>
      <c r="BF1632">
        <v>-0.5</v>
      </c>
      <c r="BG1632">
        <v>0</v>
      </c>
      <c r="BH1632">
        <v>0</v>
      </c>
      <c r="BI1632">
        <v>0</v>
      </c>
      <c r="BJ1632">
        <v>0</v>
      </c>
      <c r="BK1632">
        <v>0</v>
      </c>
      <c r="BL1632">
        <v>0</v>
      </c>
      <c r="BM1632">
        <v>6</v>
      </c>
      <c r="BN1632">
        <v>-0.5</v>
      </c>
      <c r="BO1632">
        <v>0</v>
      </c>
      <c r="BP1632">
        <v>0</v>
      </c>
      <c r="BR1632">
        <v>0</v>
      </c>
      <c r="BS1632">
        <v>1</v>
      </c>
      <c r="BX1632">
        <v>0</v>
      </c>
      <c r="BY1632">
        <v>45.86</v>
      </c>
      <c r="BZ1632">
        <v>0</v>
      </c>
      <c r="CA1632">
        <v>3.33</v>
      </c>
      <c r="CB1632">
        <v>0</v>
      </c>
      <c r="CC1632">
        <v>1</v>
      </c>
      <c r="CD1632" s="56">
        <v>42095</v>
      </c>
      <c r="CE1632" s="56">
        <v>42342</v>
      </c>
      <c r="CF1632" s="56">
        <v>42342</v>
      </c>
      <c r="CG1632" s="56">
        <v>42419</v>
      </c>
      <c r="CH1632" s="56"/>
      <c r="CI1632" s="56"/>
      <c r="CJ1632">
        <v>0.28999999999999998</v>
      </c>
      <c r="CK1632">
        <v>0</v>
      </c>
      <c r="CL1632">
        <v>0</v>
      </c>
      <c r="CM1632">
        <v>0</v>
      </c>
      <c r="CN1632">
        <v>0.12</v>
      </c>
      <c r="CO1632">
        <v>0.43</v>
      </c>
      <c r="CP1632">
        <v>0.42</v>
      </c>
      <c r="CQ1632" t="s">
        <v>1154</v>
      </c>
      <c r="CR1632" t="s">
        <v>1153</v>
      </c>
      <c r="CS1632" t="s">
        <v>1748</v>
      </c>
      <c r="CT1632" t="s">
        <v>1397</v>
      </c>
      <c r="CU1632" t="s">
        <v>1396</v>
      </c>
      <c r="CV1632" t="s">
        <v>6296</v>
      </c>
      <c r="CW1632" t="s">
        <v>1727</v>
      </c>
      <c r="CX1632" t="s">
        <v>853</v>
      </c>
      <c r="DC1632" t="s">
        <v>1387</v>
      </c>
      <c r="DE1632" t="s">
        <v>1728</v>
      </c>
    </row>
    <row r="1633" spans="1:109" x14ac:dyDescent="0.25">
      <c r="A1633" t="s">
        <v>1025</v>
      </c>
      <c r="B1633">
        <v>2</v>
      </c>
      <c r="C1633" s="56">
        <v>42419</v>
      </c>
      <c r="D1633" t="s">
        <v>1153</v>
      </c>
      <c r="E1633" t="s">
        <v>6297</v>
      </c>
      <c r="G1633" t="s">
        <v>6298</v>
      </c>
      <c r="H1633" t="s">
        <v>1144</v>
      </c>
      <c r="I1633" t="s">
        <v>1144</v>
      </c>
      <c r="J1633" t="s">
        <v>1144</v>
      </c>
      <c r="K1633" t="s">
        <v>1144</v>
      </c>
      <c r="L1633">
        <v>1.38</v>
      </c>
      <c r="M1633">
        <v>4.07</v>
      </c>
      <c r="N1633">
        <v>0</v>
      </c>
      <c r="O1633" s="56">
        <v>0</v>
      </c>
      <c r="P1633" s="56">
        <v>0</v>
      </c>
      <c r="Q1633">
        <v>1</v>
      </c>
      <c r="R1633">
        <v>1</v>
      </c>
      <c r="S1633">
        <v>11</v>
      </c>
      <c r="T1633">
        <v>8</v>
      </c>
      <c r="U1633">
        <v>3</v>
      </c>
      <c r="V1633">
        <v>1</v>
      </c>
      <c r="X1633" t="s">
        <v>7659</v>
      </c>
      <c r="AA1633">
        <v>0</v>
      </c>
      <c r="AB1633">
        <v>0</v>
      </c>
      <c r="AC1633">
        <v>0</v>
      </c>
      <c r="AD1633">
        <v>0</v>
      </c>
      <c r="AE1633">
        <v>0</v>
      </c>
      <c r="AF1633">
        <v>0</v>
      </c>
      <c r="AG1633">
        <v>0</v>
      </c>
      <c r="AJ1633" s="56"/>
      <c r="AK1633" s="56"/>
      <c r="AL1633" s="56"/>
      <c r="AP1633" t="s">
        <v>1155</v>
      </c>
      <c r="AS1633" t="s">
        <v>1152</v>
      </c>
      <c r="AT1633">
        <v>1</v>
      </c>
      <c r="AV1633">
        <v>2</v>
      </c>
      <c r="AW1633">
        <v>2</v>
      </c>
      <c r="AX1633">
        <v>1</v>
      </c>
      <c r="AY1633" t="s">
        <v>1147</v>
      </c>
      <c r="AZ1633" t="s">
        <v>1147</v>
      </c>
      <c r="BA1633">
        <v>4</v>
      </c>
      <c r="BD1633">
        <v>1000000000</v>
      </c>
      <c r="BE1633">
        <v>4</v>
      </c>
      <c r="BF1633">
        <v>-1</v>
      </c>
      <c r="BG1633">
        <v>0</v>
      </c>
      <c r="BH1633">
        <v>0</v>
      </c>
      <c r="BI1633">
        <v>0</v>
      </c>
      <c r="BJ1633">
        <v>0</v>
      </c>
      <c r="BK1633">
        <v>0</v>
      </c>
      <c r="BL1633">
        <v>0</v>
      </c>
      <c r="BM1633">
        <v>4</v>
      </c>
      <c r="BN1633">
        <v>-1</v>
      </c>
      <c r="BO1633">
        <v>0</v>
      </c>
      <c r="BP1633">
        <v>0</v>
      </c>
      <c r="BR1633">
        <v>0</v>
      </c>
      <c r="BS1633">
        <v>1</v>
      </c>
      <c r="BX1633">
        <v>0</v>
      </c>
      <c r="BY1633">
        <v>2.76</v>
      </c>
      <c r="BZ1633">
        <v>0</v>
      </c>
      <c r="CA1633">
        <v>8.51</v>
      </c>
      <c r="CB1633">
        <v>0</v>
      </c>
      <c r="CC1633">
        <v>1</v>
      </c>
      <c r="CD1633" s="56">
        <v>42342</v>
      </c>
      <c r="CE1633" s="56">
        <v>42342</v>
      </c>
      <c r="CF1633" s="56">
        <v>42342</v>
      </c>
      <c r="CG1633" s="56">
        <v>42419</v>
      </c>
      <c r="CH1633" s="56"/>
      <c r="CI1633" s="56"/>
      <c r="CJ1633">
        <v>0</v>
      </c>
      <c r="CK1633">
        <v>0</v>
      </c>
      <c r="CL1633">
        <v>0</v>
      </c>
      <c r="CM1633">
        <v>0</v>
      </c>
      <c r="CN1633">
        <v>0</v>
      </c>
      <c r="CO1633">
        <v>0</v>
      </c>
      <c r="CP1633">
        <v>0.96</v>
      </c>
      <c r="CQ1633" t="s">
        <v>1154</v>
      </c>
      <c r="CR1633" t="s">
        <v>1153</v>
      </c>
      <c r="CS1633" t="s">
        <v>1748</v>
      </c>
      <c r="CT1633" t="s">
        <v>1397</v>
      </c>
      <c r="CU1633" t="s">
        <v>1396</v>
      </c>
      <c r="CV1633" t="s">
        <v>6299</v>
      </c>
      <c r="CW1633" t="s">
        <v>2121</v>
      </c>
      <c r="CX1633" t="s">
        <v>853</v>
      </c>
      <c r="DC1633" t="s">
        <v>1387</v>
      </c>
      <c r="DE1633" t="s">
        <v>1392</v>
      </c>
    </row>
    <row r="1634" spans="1:109" x14ac:dyDescent="0.25">
      <c r="A1634" t="s">
        <v>1025</v>
      </c>
      <c r="B1634">
        <v>2</v>
      </c>
      <c r="C1634" s="56">
        <v>42419</v>
      </c>
      <c r="D1634" t="s">
        <v>1153</v>
      </c>
      <c r="E1634" t="s">
        <v>6300</v>
      </c>
      <c r="G1634" t="s">
        <v>6301</v>
      </c>
      <c r="H1634" t="s">
        <v>1144</v>
      </c>
      <c r="I1634" t="s">
        <v>1144</v>
      </c>
      <c r="J1634" t="s">
        <v>1144</v>
      </c>
      <c r="K1634" t="s">
        <v>1144</v>
      </c>
      <c r="L1634">
        <v>1.95</v>
      </c>
      <c r="M1634">
        <v>4.62</v>
      </c>
      <c r="N1634">
        <v>0</v>
      </c>
      <c r="O1634" s="56">
        <v>0</v>
      </c>
      <c r="P1634" s="56">
        <v>0</v>
      </c>
      <c r="Q1634">
        <v>1</v>
      </c>
      <c r="R1634">
        <v>1</v>
      </c>
      <c r="S1634">
        <v>11</v>
      </c>
      <c r="T1634">
        <v>8</v>
      </c>
      <c r="U1634">
        <v>3</v>
      </c>
      <c r="V1634">
        <v>1</v>
      </c>
      <c r="X1634" t="s">
        <v>7757</v>
      </c>
      <c r="AA1634">
        <v>0</v>
      </c>
      <c r="AB1634">
        <v>0</v>
      </c>
      <c r="AC1634">
        <v>0</v>
      </c>
      <c r="AD1634">
        <v>0</v>
      </c>
      <c r="AE1634">
        <v>0</v>
      </c>
      <c r="AF1634">
        <v>0</v>
      </c>
      <c r="AG1634">
        <v>0</v>
      </c>
      <c r="AJ1634" s="56"/>
      <c r="AK1634" s="56"/>
      <c r="AL1634" s="56"/>
      <c r="AP1634" t="s">
        <v>1155</v>
      </c>
      <c r="AR1634">
        <v>5</v>
      </c>
      <c r="AS1634" t="s">
        <v>1152</v>
      </c>
      <c r="AT1634">
        <v>1</v>
      </c>
      <c r="AV1634">
        <v>11</v>
      </c>
      <c r="AW1634">
        <v>7</v>
      </c>
      <c r="AX1634">
        <v>4</v>
      </c>
      <c r="AY1634" t="s">
        <v>1147</v>
      </c>
      <c r="AZ1634" t="s">
        <v>1147</v>
      </c>
      <c r="BA1634">
        <v>14</v>
      </c>
      <c r="BD1634">
        <v>1000000000</v>
      </c>
      <c r="BE1634">
        <v>12</v>
      </c>
      <c r="BF1634">
        <v>-0.09</v>
      </c>
      <c r="BG1634">
        <v>0</v>
      </c>
      <c r="BH1634">
        <v>0</v>
      </c>
      <c r="BI1634">
        <v>0</v>
      </c>
      <c r="BJ1634">
        <v>0</v>
      </c>
      <c r="BK1634">
        <v>0</v>
      </c>
      <c r="BL1634">
        <v>0</v>
      </c>
      <c r="BM1634">
        <v>12</v>
      </c>
      <c r="BN1634">
        <v>-0.09</v>
      </c>
      <c r="BO1634">
        <v>0</v>
      </c>
      <c r="BP1634">
        <v>0</v>
      </c>
      <c r="BR1634">
        <v>0</v>
      </c>
      <c r="BS1634">
        <v>3</v>
      </c>
      <c r="BX1634">
        <v>0</v>
      </c>
      <c r="BY1634">
        <v>1.95</v>
      </c>
      <c r="BZ1634">
        <v>0</v>
      </c>
      <c r="CA1634">
        <v>5.97</v>
      </c>
      <c r="CB1634">
        <v>0</v>
      </c>
      <c r="CC1634">
        <v>1</v>
      </c>
      <c r="CD1634" s="56">
        <v>42341</v>
      </c>
      <c r="CE1634" s="56">
        <v>42342</v>
      </c>
      <c r="CF1634" s="56">
        <v>42342</v>
      </c>
      <c r="CG1634" s="56">
        <v>42419</v>
      </c>
      <c r="CH1634" s="56"/>
      <c r="CI1634" s="56"/>
      <c r="CJ1634">
        <v>0.03</v>
      </c>
      <c r="CK1634">
        <v>0</v>
      </c>
      <c r="CL1634">
        <v>0</v>
      </c>
      <c r="CM1634">
        <v>0</v>
      </c>
      <c r="CN1634">
        <v>0</v>
      </c>
      <c r="CO1634">
        <v>0</v>
      </c>
      <c r="CP1634">
        <v>0.96</v>
      </c>
      <c r="CQ1634" t="s">
        <v>1154</v>
      </c>
      <c r="CR1634" t="s">
        <v>1153</v>
      </c>
      <c r="CS1634" t="s">
        <v>1748</v>
      </c>
      <c r="CT1634" t="s">
        <v>1397</v>
      </c>
      <c r="CU1634" t="s">
        <v>1396</v>
      </c>
      <c r="CV1634" t="s">
        <v>6302</v>
      </c>
      <c r="CW1634" t="s">
        <v>1738</v>
      </c>
      <c r="CX1634" t="s">
        <v>853</v>
      </c>
      <c r="DC1634" t="s">
        <v>1387</v>
      </c>
      <c r="DE1634" t="s">
        <v>1392</v>
      </c>
    </row>
    <row r="1635" spans="1:109" x14ac:dyDescent="0.25">
      <c r="A1635" t="s">
        <v>1025</v>
      </c>
      <c r="B1635">
        <v>1</v>
      </c>
      <c r="C1635" s="56">
        <v>42419</v>
      </c>
      <c r="D1635" t="s">
        <v>1153</v>
      </c>
      <c r="E1635" t="s">
        <v>6303</v>
      </c>
      <c r="G1635" t="s">
        <v>6304</v>
      </c>
      <c r="H1635" t="s">
        <v>1144</v>
      </c>
      <c r="I1635" t="s">
        <v>1144</v>
      </c>
      <c r="J1635" t="s">
        <v>1144</v>
      </c>
      <c r="K1635" t="s">
        <v>1144</v>
      </c>
      <c r="L1635">
        <v>13.78</v>
      </c>
      <c r="M1635">
        <v>33.5</v>
      </c>
      <c r="N1635">
        <v>0</v>
      </c>
      <c r="O1635" s="56">
        <v>0</v>
      </c>
      <c r="P1635" s="56">
        <v>0</v>
      </c>
      <c r="Q1635">
        <v>1</v>
      </c>
      <c r="R1635">
        <v>1</v>
      </c>
      <c r="S1635">
        <v>11</v>
      </c>
      <c r="T1635">
        <v>8</v>
      </c>
      <c r="U1635">
        <v>3</v>
      </c>
      <c r="V1635">
        <v>1</v>
      </c>
      <c r="W1635" t="s">
        <v>1156</v>
      </c>
      <c r="X1635" t="s">
        <v>7755</v>
      </c>
      <c r="Y1635">
        <v>0</v>
      </c>
      <c r="AA1635">
        <v>0</v>
      </c>
      <c r="AB1635">
        <v>0</v>
      </c>
      <c r="AC1635">
        <v>0</v>
      </c>
      <c r="AD1635">
        <v>0</v>
      </c>
      <c r="AE1635">
        <v>0</v>
      </c>
      <c r="AF1635">
        <v>0</v>
      </c>
      <c r="AG1635">
        <v>0</v>
      </c>
      <c r="AJ1635" s="56"/>
      <c r="AK1635" s="56"/>
      <c r="AL1635" s="56"/>
      <c r="AP1635" t="s">
        <v>1155</v>
      </c>
      <c r="AS1635" t="s">
        <v>1152</v>
      </c>
      <c r="AT1635">
        <v>1</v>
      </c>
      <c r="AV1635">
        <v>1</v>
      </c>
      <c r="AW1635">
        <v>1</v>
      </c>
      <c r="AX1635">
        <v>0.5</v>
      </c>
      <c r="AY1635" t="s">
        <v>1145</v>
      </c>
      <c r="AZ1635" t="s">
        <v>1145</v>
      </c>
      <c r="BA1635">
        <v>1</v>
      </c>
      <c r="BD1635">
        <v>1000000000</v>
      </c>
      <c r="BE1635">
        <v>1</v>
      </c>
      <c r="BF1635">
        <v>0</v>
      </c>
      <c r="BG1635">
        <v>0</v>
      </c>
      <c r="BH1635">
        <v>0</v>
      </c>
      <c r="BI1635">
        <v>0</v>
      </c>
      <c r="BJ1635">
        <v>0</v>
      </c>
      <c r="BK1635">
        <v>0</v>
      </c>
      <c r="BL1635">
        <v>0</v>
      </c>
      <c r="BM1635">
        <v>1</v>
      </c>
      <c r="BN1635">
        <v>0</v>
      </c>
      <c r="BO1635">
        <v>0</v>
      </c>
      <c r="BP1635">
        <v>0</v>
      </c>
      <c r="BR1635">
        <v>0</v>
      </c>
      <c r="BS1635">
        <v>0</v>
      </c>
      <c r="BX1635">
        <v>0</v>
      </c>
      <c r="BY1635">
        <v>0</v>
      </c>
      <c r="BZ1635">
        <v>0</v>
      </c>
      <c r="CA1635">
        <v>6.24</v>
      </c>
      <c r="CB1635">
        <v>0</v>
      </c>
      <c r="CC1635">
        <v>1</v>
      </c>
      <c r="CD1635" s="56">
        <v>42095</v>
      </c>
      <c r="CE1635" s="56">
        <v>42342</v>
      </c>
      <c r="CF1635" s="56">
        <v>42342</v>
      </c>
      <c r="CG1635" s="56">
        <v>42419</v>
      </c>
      <c r="CH1635" s="56"/>
      <c r="CI1635" s="56"/>
      <c r="CJ1635">
        <v>0</v>
      </c>
      <c r="CK1635">
        <v>0</v>
      </c>
      <c r="CL1635">
        <v>0</v>
      </c>
      <c r="CM1635">
        <v>0</v>
      </c>
      <c r="CN1635">
        <v>0.95</v>
      </c>
      <c r="CO1635">
        <v>0</v>
      </c>
      <c r="CP1635">
        <v>0</v>
      </c>
      <c r="CQ1635" t="s">
        <v>1154</v>
      </c>
      <c r="CR1635" t="s">
        <v>1153</v>
      </c>
      <c r="CS1635" t="s">
        <v>1725</v>
      </c>
      <c r="CT1635" t="s">
        <v>1397</v>
      </c>
      <c r="CU1635" t="s">
        <v>1396</v>
      </c>
      <c r="CV1635" t="s">
        <v>6305</v>
      </c>
      <c r="CW1635" t="s">
        <v>1727</v>
      </c>
      <c r="CX1635" t="s">
        <v>853</v>
      </c>
      <c r="DC1635" t="s">
        <v>1387</v>
      </c>
      <c r="DE1635" t="s">
        <v>1728</v>
      </c>
    </row>
    <row r="1636" spans="1:109" x14ac:dyDescent="0.25">
      <c r="A1636" t="s">
        <v>1025</v>
      </c>
      <c r="B1636">
        <v>2</v>
      </c>
      <c r="C1636" s="56">
        <v>42419</v>
      </c>
      <c r="D1636" t="s">
        <v>1153</v>
      </c>
      <c r="E1636" t="s">
        <v>6306</v>
      </c>
      <c r="G1636" t="s">
        <v>6307</v>
      </c>
      <c r="H1636" t="s">
        <v>1144</v>
      </c>
      <c r="I1636" t="s">
        <v>1144</v>
      </c>
      <c r="J1636" t="s">
        <v>1144</v>
      </c>
      <c r="K1636" t="s">
        <v>1144</v>
      </c>
      <c r="L1636">
        <v>5.58</v>
      </c>
      <c r="M1636">
        <v>13.73</v>
      </c>
      <c r="N1636">
        <v>0</v>
      </c>
      <c r="O1636" s="56">
        <v>0</v>
      </c>
      <c r="P1636" s="56">
        <v>0</v>
      </c>
      <c r="Q1636">
        <v>1</v>
      </c>
      <c r="R1636">
        <v>1</v>
      </c>
      <c r="S1636">
        <v>11</v>
      </c>
      <c r="T1636">
        <v>8</v>
      </c>
      <c r="U1636">
        <v>3</v>
      </c>
      <c r="V1636">
        <v>1</v>
      </c>
      <c r="X1636" t="s">
        <v>7755</v>
      </c>
      <c r="AA1636">
        <v>0</v>
      </c>
      <c r="AB1636">
        <v>0</v>
      </c>
      <c r="AC1636">
        <v>0</v>
      </c>
      <c r="AD1636">
        <v>0</v>
      </c>
      <c r="AE1636">
        <v>0</v>
      </c>
      <c r="AF1636">
        <v>0</v>
      </c>
      <c r="AG1636">
        <v>0</v>
      </c>
      <c r="AJ1636" s="56"/>
      <c r="AK1636" s="56"/>
      <c r="AL1636" s="56"/>
      <c r="AP1636" t="s">
        <v>1155</v>
      </c>
      <c r="AS1636" t="s">
        <v>1152</v>
      </c>
      <c r="AT1636">
        <v>1</v>
      </c>
      <c r="AV1636">
        <v>4</v>
      </c>
      <c r="AW1636">
        <v>3</v>
      </c>
      <c r="AX1636">
        <v>1</v>
      </c>
      <c r="AY1636" t="s">
        <v>1147</v>
      </c>
      <c r="AZ1636" t="s">
        <v>1147</v>
      </c>
      <c r="BA1636">
        <v>4</v>
      </c>
      <c r="BD1636">
        <v>1000000000</v>
      </c>
      <c r="BE1636">
        <v>6</v>
      </c>
      <c r="BF1636">
        <v>-0.5</v>
      </c>
      <c r="BG1636">
        <v>0</v>
      </c>
      <c r="BH1636">
        <v>0</v>
      </c>
      <c r="BI1636">
        <v>0</v>
      </c>
      <c r="BJ1636">
        <v>0</v>
      </c>
      <c r="BK1636">
        <v>0</v>
      </c>
      <c r="BL1636">
        <v>0</v>
      </c>
      <c r="BM1636">
        <v>6</v>
      </c>
      <c r="BN1636">
        <v>-0.5</v>
      </c>
      <c r="BO1636">
        <v>0</v>
      </c>
      <c r="BP1636">
        <v>0</v>
      </c>
      <c r="BR1636">
        <v>0</v>
      </c>
      <c r="BS1636">
        <v>1</v>
      </c>
      <c r="BX1636">
        <v>0</v>
      </c>
      <c r="BY1636">
        <v>11.16</v>
      </c>
      <c r="BZ1636">
        <v>0</v>
      </c>
      <c r="CA1636">
        <v>6.37</v>
      </c>
      <c r="CB1636">
        <v>0</v>
      </c>
      <c r="CC1636">
        <v>1</v>
      </c>
      <c r="CD1636" s="56">
        <v>42095</v>
      </c>
      <c r="CE1636" s="56">
        <v>42342</v>
      </c>
      <c r="CF1636" s="56">
        <v>42342</v>
      </c>
      <c r="CG1636" s="56">
        <v>42419</v>
      </c>
      <c r="CH1636" s="56"/>
      <c r="CI1636" s="56"/>
      <c r="CJ1636">
        <v>0</v>
      </c>
      <c r="CK1636">
        <v>0</v>
      </c>
      <c r="CL1636">
        <v>0</v>
      </c>
      <c r="CM1636">
        <v>0</v>
      </c>
      <c r="CN1636">
        <v>0</v>
      </c>
      <c r="CO1636">
        <v>0</v>
      </c>
      <c r="CP1636">
        <v>0.96</v>
      </c>
      <c r="CQ1636" t="s">
        <v>1154</v>
      </c>
      <c r="CR1636" t="s">
        <v>1153</v>
      </c>
      <c r="CS1636" t="s">
        <v>1748</v>
      </c>
      <c r="CT1636" t="s">
        <v>1397</v>
      </c>
      <c r="CU1636" t="s">
        <v>1396</v>
      </c>
      <c r="CV1636" t="s">
        <v>6308</v>
      </c>
      <c r="CW1636" t="s">
        <v>1390</v>
      </c>
      <c r="CX1636" t="s">
        <v>853</v>
      </c>
      <c r="DC1636" t="s">
        <v>1387</v>
      </c>
      <c r="DE1636" t="s">
        <v>1392</v>
      </c>
    </row>
    <row r="1637" spans="1:109" x14ac:dyDescent="0.25">
      <c r="A1637" t="s">
        <v>1025</v>
      </c>
      <c r="B1637">
        <v>1</v>
      </c>
      <c r="C1637" s="56">
        <v>42419</v>
      </c>
      <c r="D1637" t="s">
        <v>1153</v>
      </c>
      <c r="E1637" t="s">
        <v>6309</v>
      </c>
      <c r="G1637" t="s">
        <v>6310</v>
      </c>
      <c r="H1637" t="s">
        <v>1144</v>
      </c>
      <c r="I1637" t="s">
        <v>1144</v>
      </c>
      <c r="J1637" t="s">
        <v>1144</v>
      </c>
      <c r="K1637" t="s">
        <v>1144</v>
      </c>
      <c r="L1637">
        <v>0.24</v>
      </c>
      <c r="M1637">
        <v>0.94</v>
      </c>
      <c r="N1637">
        <v>0</v>
      </c>
      <c r="O1637" s="56">
        <v>0</v>
      </c>
      <c r="P1637" s="56">
        <v>0</v>
      </c>
      <c r="Q1637">
        <v>1</v>
      </c>
      <c r="R1637">
        <v>1</v>
      </c>
      <c r="S1637">
        <v>11</v>
      </c>
      <c r="T1637">
        <v>8</v>
      </c>
      <c r="U1637">
        <v>3</v>
      </c>
      <c r="V1637">
        <v>1</v>
      </c>
      <c r="X1637" t="s">
        <v>7716</v>
      </c>
      <c r="AA1637">
        <v>0</v>
      </c>
      <c r="AB1637">
        <v>0</v>
      </c>
      <c r="AC1637">
        <v>0</v>
      </c>
      <c r="AD1637">
        <v>0</v>
      </c>
      <c r="AE1637">
        <v>0</v>
      </c>
      <c r="AF1637">
        <v>0</v>
      </c>
      <c r="AG1637">
        <v>0</v>
      </c>
      <c r="AJ1637" s="56"/>
      <c r="AK1637" s="56"/>
      <c r="AL1637" s="56"/>
      <c r="AP1637" t="s">
        <v>1155</v>
      </c>
      <c r="AR1637">
        <v>5</v>
      </c>
      <c r="AS1637" t="s">
        <v>1152</v>
      </c>
      <c r="AT1637">
        <v>1</v>
      </c>
      <c r="AV1637">
        <v>35</v>
      </c>
      <c r="AW1637">
        <v>23</v>
      </c>
      <c r="AX1637">
        <v>12</v>
      </c>
      <c r="AY1637" t="s">
        <v>1147</v>
      </c>
      <c r="AZ1637" t="s">
        <v>1147</v>
      </c>
      <c r="BA1637">
        <v>50</v>
      </c>
      <c r="BD1637">
        <v>1000000000</v>
      </c>
      <c r="BE1637">
        <v>50</v>
      </c>
      <c r="BF1637">
        <v>-0.43</v>
      </c>
      <c r="BG1637">
        <v>0</v>
      </c>
      <c r="BH1637">
        <v>0</v>
      </c>
      <c r="BI1637">
        <v>0</v>
      </c>
      <c r="BJ1637">
        <v>0</v>
      </c>
      <c r="BK1637">
        <v>0</v>
      </c>
      <c r="BL1637">
        <v>0</v>
      </c>
      <c r="BM1637">
        <v>50</v>
      </c>
      <c r="BN1637">
        <v>-0.43</v>
      </c>
      <c r="BO1637">
        <v>0</v>
      </c>
      <c r="BP1637">
        <v>0</v>
      </c>
      <c r="BR1637">
        <v>0</v>
      </c>
      <c r="BS1637">
        <v>10</v>
      </c>
      <c r="BX1637">
        <v>0</v>
      </c>
      <c r="BY1637">
        <v>3.6</v>
      </c>
      <c r="BZ1637">
        <v>0</v>
      </c>
      <c r="CA1637">
        <v>12.73</v>
      </c>
      <c r="CB1637">
        <v>0</v>
      </c>
      <c r="CC1637">
        <v>1</v>
      </c>
      <c r="CD1637" s="56">
        <v>42284</v>
      </c>
      <c r="CE1637" s="56">
        <v>42342</v>
      </c>
      <c r="CF1637" s="56">
        <v>42342</v>
      </c>
      <c r="CG1637" s="56">
        <v>42419</v>
      </c>
      <c r="CH1637" s="56"/>
      <c r="CI1637" s="56"/>
      <c r="CJ1637">
        <v>0</v>
      </c>
      <c r="CK1637">
        <v>0</v>
      </c>
      <c r="CL1637">
        <v>0</v>
      </c>
      <c r="CM1637">
        <v>0</v>
      </c>
      <c r="CN1637">
        <v>0</v>
      </c>
      <c r="CO1637">
        <v>0</v>
      </c>
      <c r="CP1637">
        <v>0.95</v>
      </c>
      <c r="CQ1637" t="s">
        <v>1154</v>
      </c>
      <c r="CR1637" t="s">
        <v>1153</v>
      </c>
      <c r="CS1637" t="s">
        <v>1725</v>
      </c>
      <c r="CT1637" t="s">
        <v>1397</v>
      </c>
      <c r="CU1637" t="s">
        <v>1396</v>
      </c>
      <c r="CV1637" t="s">
        <v>6311</v>
      </c>
      <c r="CW1637" t="s">
        <v>1727</v>
      </c>
      <c r="CX1637" t="s">
        <v>853</v>
      </c>
      <c r="DC1637" t="s">
        <v>1387</v>
      </c>
      <c r="DE1637" t="s">
        <v>1728</v>
      </c>
    </row>
    <row r="1638" spans="1:109" x14ac:dyDescent="0.25">
      <c r="A1638" t="s">
        <v>1025</v>
      </c>
      <c r="B1638">
        <v>1</v>
      </c>
      <c r="C1638" s="56">
        <v>42419</v>
      </c>
      <c r="D1638" t="s">
        <v>1153</v>
      </c>
      <c r="E1638" t="s">
        <v>6312</v>
      </c>
      <c r="G1638" t="s">
        <v>6313</v>
      </c>
      <c r="H1638" t="s">
        <v>1144</v>
      </c>
      <c r="I1638" t="s">
        <v>1144</v>
      </c>
      <c r="J1638" t="s">
        <v>1144</v>
      </c>
      <c r="K1638" t="s">
        <v>1144</v>
      </c>
      <c r="L1638">
        <v>0.69</v>
      </c>
      <c r="M1638">
        <v>1.75</v>
      </c>
      <c r="N1638">
        <v>0</v>
      </c>
      <c r="O1638" s="56">
        <v>0</v>
      </c>
      <c r="P1638" s="56">
        <v>0</v>
      </c>
      <c r="Q1638">
        <v>1</v>
      </c>
      <c r="R1638">
        <v>1</v>
      </c>
      <c r="S1638">
        <v>11</v>
      </c>
      <c r="T1638">
        <v>8</v>
      </c>
      <c r="U1638">
        <v>3</v>
      </c>
      <c r="V1638">
        <v>1</v>
      </c>
      <c r="X1638" t="s">
        <v>7716</v>
      </c>
      <c r="AA1638">
        <v>0</v>
      </c>
      <c r="AB1638">
        <v>0</v>
      </c>
      <c r="AC1638">
        <v>0</v>
      </c>
      <c r="AD1638">
        <v>0</v>
      </c>
      <c r="AE1638">
        <v>0</v>
      </c>
      <c r="AF1638">
        <v>0</v>
      </c>
      <c r="AG1638">
        <v>0</v>
      </c>
      <c r="AJ1638" s="56"/>
      <c r="AK1638" s="56"/>
      <c r="AL1638" s="56"/>
      <c r="AP1638" t="s">
        <v>1155</v>
      </c>
      <c r="AR1638">
        <v>5</v>
      </c>
      <c r="AS1638" t="s">
        <v>1152</v>
      </c>
      <c r="AT1638">
        <v>1</v>
      </c>
      <c r="AV1638">
        <v>21</v>
      </c>
      <c r="AW1638">
        <v>14</v>
      </c>
      <c r="AX1638">
        <v>7</v>
      </c>
      <c r="AY1638" t="s">
        <v>1147</v>
      </c>
      <c r="AZ1638" t="s">
        <v>1147</v>
      </c>
      <c r="BA1638">
        <v>30</v>
      </c>
      <c r="BD1638">
        <v>1000000000</v>
      </c>
      <c r="BE1638">
        <v>29</v>
      </c>
      <c r="BF1638">
        <v>-0.38</v>
      </c>
      <c r="BG1638">
        <v>0</v>
      </c>
      <c r="BH1638">
        <v>0</v>
      </c>
      <c r="BI1638">
        <v>0</v>
      </c>
      <c r="BJ1638">
        <v>0</v>
      </c>
      <c r="BK1638">
        <v>0</v>
      </c>
      <c r="BL1638">
        <v>0</v>
      </c>
      <c r="BM1638">
        <v>29</v>
      </c>
      <c r="BN1638">
        <v>-0.38</v>
      </c>
      <c r="BO1638">
        <v>0</v>
      </c>
      <c r="BP1638">
        <v>0</v>
      </c>
      <c r="BR1638">
        <v>0</v>
      </c>
      <c r="BS1638">
        <v>6</v>
      </c>
      <c r="BT1638">
        <v>5</v>
      </c>
      <c r="BX1638">
        <v>0</v>
      </c>
      <c r="BY1638">
        <v>5.52</v>
      </c>
      <c r="BZ1638">
        <v>0</v>
      </c>
      <c r="CA1638">
        <v>6.7</v>
      </c>
      <c r="CB1638">
        <v>0</v>
      </c>
      <c r="CC1638">
        <v>1</v>
      </c>
      <c r="CD1638" s="56">
        <v>42284</v>
      </c>
      <c r="CE1638" s="56">
        <v>42342</v>
      </c>
      <c r="CF1638" s="56">
        <v>42342</v>
      </c>
      <c r="CG1638" s="56">
        <v>42419</v>
      </c>
      <c r="CH1638" s="56"/>
      <c r="CI1638" s="56"/>
      <c r="CJ1638">
        <v>0</v>
      </c>
      <c r="CK1638">
        <v>0</v>
      </c>
      <c r="CL1638">
        <v>0</v>
      </c>
      <c r="CM1638">
        <v>0</v>
      </c>
      <c r="CN1638">
        <v>0</v>
      </c>
      <c r="CO1638">
        <v>0</v>
      </c>
      <c r="CP1638">
        <v>0.95</v>
      </c>
      <c r="CQ1638" t="s">
        <v>1154</v>
      </c>
      <c r="CR1638" t="s">
        <v>1153</v>
      </c>
      <c r="CS1638" t="s">
        <v>1725</v>
      </c>
      <c r="CT1638" t="s">
        <v>1397</v>
      </c>
      <c r="CU1638" t="s">
        <v>1396</v>
      </c>
      <c r="CV1638" t="s">
        <v>6314</v>
      </c>
      <c r="CW1638" t="s">
        <v>1390</v>
      </c>
      <c r="CX1638" t="s">
        <v>853</v>
      </c>
      <c r="DC1638" t="s">
        <v>1387</v>
      </c>
      <c r="DE1638" t="s">
        <v>1728</v>
      </c>
    </row>
    <row r="1639" spans="1:109" x14ac:dyDescent="0.25">
      <c r="A1639" t="s">
        <v>1025</v>
      </c>
      <c r="B1639">
        <v>2</v>
      </c>
      <c r="C1639" s="56">
        <v>42419</v>
      </c>
      <c r="D1639" t="s">
        <v>1153</v>
      </c>
      <c r="E1639" t="s">
        <v>6315</v>
      </c>
      <c r="G1639" t="s">
        <v>6316</v>
      </c>
      <c r="H1639" t="s">
        <v>1144</v>
      </c>
      <c r="I1639" t="s">
        <v>1144</v>
      </c>
      <c r="J1639" t="s">
        <v>1144</v>
      </c>
      <c r="K1639" t="s">
        <v>1144</v>
      </c>
      <c r="L1639">
        <v>1.85</v>
      </c>
      <c r="M1639">
        <v>4.6500000000000004</v>
      </c>
      <c r="N1639">
        <v>0</v>
      </c>
      <c r="O1639" s="56">
        <v>0</v>
      </c>
      <c r="P1639" s="56">
        <v>0</v>
      </c>
      <c r="Q1639">
        <v>1</v>
      </c>
      <c r="R1639">
        <v>1</v>
      </c>
      <c r="S1639">
        <v>11</v>
      </c>
      <c r="T1639">
        <v>8</v>
      </c>
      <c r="U1639">
        <v>3</v>
      </c>
      <c r="V1639">
        <v>1</v>
      </c>
      <c r="X1639" t="s">
        <v>7755</v>
      </c>
      <c r="AA1639">
        <v>0</v>
      </c>
      <c r="AB1639">
        <v>0</v>
      </c>
      <c r="AC1639">
        <v>0</v>
      </c>
      <c r="AD1639">
        <v>0</v>
      </c>
      <c r="AE1639">
        <v>0</v>
      </c>
      <c r="AF1639">
        <v>0</v>
      </c>
      <c r="AG1639">
        <v>0</v>
      </c>
      <c r="AJ1639" s="56"/>
      <c r="AK1639" s="56"/>
      <c r="AL1639" s="56"/>
      <c r="AP1639" t="s">
        <v>1155</v>
      </c>
      <c r="AS1639" t="s">
        <v>1152</v>
      </c>
      <c r="AT1639">
        <v>1</v>
      </c>
      <c r="AV1639">
        <v>2</v>
      </c>
      <c r="AW1639">
        <v>2</v>
      </c>
      <c r="AX1639">
        <v>1</v>
      </c>
      <c r="AY1639" t="s">
        <v>1147</v>
      </c>
      <c r="AZ1639" t="s">
        <v>1147</v>
      </c>
      <c r="BA1639">
        <v>2</v>
      </c>
      <c r="BD1639">
        <v>1000000000</v>
      </c>
      <c r="BE1639">
        <v>6</v>
      </c>
      <c r="BF1639">
        <v>-2</v>
      </c>
      <c r="BG1639">
        <v>0</v>
      </c>
      <c r="BH1639">
        <v>0</v>
      </c>
      <c r="BI1639">
        <v>0</v>
      </c>
      <c r="BJ1639">
        <v>0</v>
      </c>
      <c r="BK1639">
        <v>0</v>
      </c>
      <c r="BL1639">
        <v>0</v>
      </c>
      <c r="BM1639">
        <v>6</v>
      </c>
      <c r="BN1639">
        <v>-2</v>
      </c>
      <c r="BO1639">
        <v>0</v>
      </c>
      <c r="BP1639">
        <v>0</v>
      </c>
      <c r="BR1639">
        <v>0</v>
      </c>
      <c r="BS1639">
        <v>1</v>
      </c>
      <c r="BX1639">
        <v>0</v>
      </c>
      <c r="BY1639">
        <v>7.4</v>
      </c>
      <c r="BZ1639">
        <v>0</v>
      </c>
      <c r="CA1639">
        <v>6.6</v>
      </c>
      <c r="CB1639">
        <v>0</v>
      </c>
      <c r="CC1639">
        <v>1</v>
      </c>
      <c r="CD1639" s="56">
        <v>42095</v>
      </c>
      <c r="CE1639" s="56">
        <v>42342</v>
      </c>
      <c r="CF1639" s="56">
        <v>42342</v>
      </c>
      <c r="CG1639" s="56">
        <v>42419</v>
      </c>
      <c r="CH1639" s="56"/>
      <c r="CI1639" s="56"/>
      <c r="CJ1639">
        <v>0</v>
      </c>
      <c r="CK1639">
        <v>0</v>
      </c>
      <c r="CL1639">
        <v>0</v>
      </c>
      <c r="CM1639">
        <v>0</v>
      </c>
      <c r="CN1639">
        <v>0</v>
      </c>
      <c r="CO1639">
        <v>0</v>
      </c>
      <c r="CP1639">
        <v>0.96</v>
      </c>
      <c r="CQ1639" t="s">
        <v>1154</v>
      </c>
      <c r="CR1639" t="s">
        <v>1153</v>
      </c>
      <c r="CS1639" t="s">
        <v>1748</v>
      </c>
      <c r="CT1639" t="s">
        <v>1397</v>
      </c>
      <c r="CU1639" t="s">
        <v>1396</v>
      </c>
      <c r="CV1639" t="s">
        <v>6317</v>
      </c>
      <c r="CW1639" t="s">
        <v>1727</v>
      </c>
      <c r="CX1639" t="s">
        <v>853</v>
      </c>
      <c r="DC1639" t="s">
        <v>1387</v>
      </c>
      <c r="DE1639" t="s">
        <v>1392</v>
      </c>
    </row>
    <row r="1640" spans="1:109" x14ac:dyDescent="0.25">
      <c r="A1640" t="s">
        <v>1025</v>
      </c>
      <c r="B1640">
        <v>2</v>
      </c>
      <c r="C1640" s="56">
        <v>42419</v>
      </c>
      <c r="D1640" t="s">
        <v>1153</v>
      </c>
      <c r="E1640" t="s">
        <v>6318</v>
      </c>
      <c r="G1640" t="s">
        <v>6319</v>
      </c>
      <c r="H1640" t="s">
        <v>1144</v>
      </c>
      <c r="I1640" t="s">
        <v>1144</v>
      </c>
      <c r="J1640" t="s">
        <v>1144</v>
      </c>
      <c r="K1640" t="s">
        <v>1144</v>
      </c>
      <c r="L1640">
        <v>0.83</v>
      </c>
      <c r="M1640">
        <v>1.99</v>
      </c>
      <c r="N1640">
        <v>0</v>
      </c>
      <c r="O1640" s="56">
        <v>0</v>
      </c>
      <c r="P1640" s="56">
        <v>0</v>
      </c>
      <c r="Q1640">
        <v>1</v>
      </c>
      <c r="R1640">
        <v>1</v>
      </c>
      <c r="S1640">
        <v>11</v>
      </c>
      <c r="T1640">
        <v>8</v>
      </c>
      <c r="U1640">
        <v>3</v>
      </c>
      <c r="V1640">
        <v>1</v>
      </c>
      <c r="X1640" t="s">
        <v>7757</v>
      </c>
      <c r="AA1640">
        <v>0</v>
      </c>
      <c r="AB1640">
        <v>0</v>
      </c>
      <c r="AC1640">
        <v>0</v>
      </c>
      <c r="AD1640">
        <v>0</v>
      </c>
      <c r="AE1640">
        <v>0</v>
      </c>
      <c r="AF1640">
        <v>0</v>
      </c>
      <c r="AG1640">
        <v>0</v>
      </c>
      <c r="AJ1640" s="56"/>
      <c r="AK1640" s="56"/>
      <c r="AL1640" s="56"/>
      <c r="AP1640" t="s">
        <v>1155</v>
      </c>
      <c r="AR1640">
        <v>5</v>
      </c>
      <c r="AS1640" t="s">
        <v>1152</v>
      </c>
      <c r="AT1640">
        <v>1</v>
      </c>
      <c r="AV1640">
        <v>14</v>
      </c>
      <c r="AW1640">
        <v>9</v>
      </c>
      <c r="AX1640">
        <v>5</v>
      </c>
      <c r="AY1640" t="s">
        <v>1147</v>
      </c>
      <c r="AZ1640" t="s">
        <v>1147</v>
      </c>
      <c r="BA1640">
        <v>20</v>
      </c>
      <c r="BD1640">
        <v>1000000000</v>
      </c>
      <c r="BE1640">
        <v>21</v>
      </c>
      <c r="BF1640">
        <v>-0.5</v>
      </c>
      <c r="BG1640">
        <v>0</v>
      </c>
      <c r="BH1640">
        <v>0</v>
      </c>
      <c r="BI1640">
        <v>0</v>
      </c>
      <c r="BJ1640">
        <v>0</v>
      </c>
      <c r="BK1640">
        <v>0</v>
      </c>
      <c r="BL1640">
        <v>0</v>
      </c>
      <c r="BM1640">
        <v>21</v>
      </c>
      <c r="BN1640">
        <v>-0.5</v>
      </c>
      <c r="BO1640">
        <v>0</v>
      </c>
      <c r="BP1640">
        <v>0</v>
      </c>
      <c r="BR1640">
        <v>0</v>
      </c>
      <c r="BS1640">
        <v>4</v>
      </c>
      <c r="BX1640">
        <v>0</v>
      </c>
      <c r="BY1640">
        <v>5.81</v>
      </c>
      <c r="BZ1640">
        <v>0</v>
      </c>
      <c r="CA1640">
        <v>6.1</v>
      </c>
      <c r="CB1640">
        <v>0</v>
      </c>
      <c r="CC1640">
        <v>1</v>
      </c>
      <c r="CD1640" s="56">
        <v>42341</v>
      </c>
      <c r="CE1640" s="56">
        <v>42342</v>
      </c>
      <c r="CF1640" s="56">
        <v>42342</v>
      </c>
      <c r="CG1640" s="56">
        <v>42419</v>
      </c>
      <c r="CH1640" s="56"/>
      <c r="CI1640" s="56"/>
      <c r="CJ1640">
        <v>0.14000000000000001</v>
      </c>
      <c r="CK1640">
        <v>0</v>
      </c>
      <c r="CL1640">
        <v>0</v>
      </c>
      <c r="CM1640">
        <v>0</v>
      </c>
      <c r="CN1640">
        <v>0</v>
      </c>
      <c r="CO1640">
        <v>0</v>
      </c>
      <c r="CP1640">
        <v>0.96</v>
      </c>
      <c r="CQ1640" t="s">
        <v>1154</v>
      </c>
      <c r="CR1640" t="s">
        <v>1153</v>
      </c>
      <c r="CS1640" t="s">
        <v>1748</v>
      </c>
      <c r="CT1640" t="s">
        <v>1397</v>
      </c>
      <c r="CU1640" t="s">
        <v>1396</v>
      </c>
      <c r="CV1640" t="s">
        <v>6320</v>
      </c>
      <c r="CW1640" t="s">
        <v>1738</v>
      </c>
      <c r="CX1640" t="s">
        <v>853</v>
      </c>
      <c r="DC1640" t="s">
        <v>1387</v>
      </c>
      <c r="DE1640" t="s">
        <v>1392</v>
      </c>
    </row>
    <row r="1641" spans="1:109" x14ac:dyDescent="0.25">
      <c r="A1641" t="s">
        <v>1025</v>
      </c>
      <c r="B1641">
        <v>2</v>
      </c>
      <c r="C1641" s="56">
        <v>42419</v>
      </c>
      <c r="D1641" t="s">
        <v>1153</v>
      </c>
      <c r="E1641" t="s">
        <v>6321</v>
      </c>
      <c r="G1641" t="s">
        <v>6322</v>
      </c>
      <c r="H1641" t="s">
        <v>1144</v>
      </c>
      <c r="I1641" t="s">
        <v>1144</v>
      </c>
      <c r="J1641" t="s">
        <v>1144</v>
      </c>
      <c r="K1641" t="s">
        <v>1144</v>
      </c>
      <c r="L1641">
        <v>12.38</v>
      </c>
      <c r="M1641">
        <v>24.65</v>
      </c>
      <c r="N1641">
        <v>0</v>
      </c>
      <c r="O1641" s="56">
        <v>0</v>
      </c>
      <c r="P1641" s="56">
        <v>0</v>
      </c>
      <c r="Q1641">
        <v>1</v>
      </c>
      <c r="R1641">
        <v>1</v>
      </c>
      <c r="S1641">
        <v>11</v>
      </c>
      <c r="T1641">
        <v>8</v>
      </c>
      <c r="U1641">
        <v>3</v>
      </c>
      <c r="V1641">
        <v>1</v>
      </c>
      <c r="W1641" t="s">
        <v>1156</v>
      </c>
      <c r="X1641" t="s">
        <v>7755</v>
      </c>
      <c r="AA1641">
        <v>0</v>
      </c>
      <c r="AB1641">
        <v>0</v>
      </c>
      <c r="AC1641">
        <v>0</v>
      </c>
      <c r="AD1641">
        <v>0</v>
      </c>
      <c r="AE1641">
        <v>0</v>
      </c>
      <c r="AF1641">
        <v>0</v>
      </c>
      <c r="AG1641">
        <v>0</v>
      </c>
      <c r="AJ1641" s="56"/>
      <c r="AK1641" s="56"/>
      <c r="AL1641" s="56"/>
      <c r="AP1641" t="s">
        <v>1155</v>
      </c>
      <c r="AS1641" t="s">
        <v>1152</v>
      </c>
      <c r="AT1641">
        <v>1</v>
      </c>
      <c r="AV1641">
        <v>2</v>
      </c>
      <c r="AW1641">
        <v>2</v>
      </c>
      <c r="AX1641">
        <v>1</v>
      </c>
      <c r="AY1641" t="s">
        <v>1145</v>
      </c>
      <c r="AZ1641" t="s">
        <v>1145</v>
      </c>
      <c r="BA1641">
        <v>2</v>
      </c>
      <c r="BD1641">
        <v>1000000000</v>
      </c>
      <c r="BE1641">
        <v>2</v>
      </c>
      <c r="BF1641">
        <v>0</v>
      </c>
      <c r="BG1641">
        <v>0</v>
      </c>
      <c r="BH1641">
        <v>0</v>
      </c>
      <c r="BI1641">
        <v>0</v>
      </c>
      <c r="BJ1641">
        <v>0</v>
      </c>
      <c r="BK1641">
        <v>0</v>
      </c>
      <c r="BL1641">
        <v>0</v>
      </c>
      <c r="BM1641">
        <v>2</v>
      </c>
      <c r="BN1641">
        <v>0</v>
      </c>
      <c r="BO1641">
        <v>0</v>
      </c>
      <c r="BP1641">
        <v>0</v>
      </c>
      <c r="BR1641">
        <v>0</v>
      </c>
      <c r="BS1641">
        <v>1</v>
      </c>
      <c r="BX1641">
        <v>0</v>
      </c>
      <c r="BY1641">
        <v>0</v>
      </c>
      <c r="BZ1641">
        <v>0</v>
      </c>
      <c r="CA1641">
        <v>4.32</v>
      </c>
      <c r="CB1641">
        <v>0</v>
      </c>
      <c r="CC1641">
        <v>1</v>
      </c>
      <c r="CD1641" s="56">
        <v>42095</v>
      </c>
      <c r="CE1641" s="56">
        <v>42342</v>
      </c>
      <c r="CF1641" s="56">
        <v>42342</v>
      </c>
      <c r="CG1641" s="56">
        <v>42419</v>
      </c>
      <c r="CH1641" s="56"/>
      <c r="CI1641" s="56"/>
      <c r="CJ1641">
        <v>0.19</v>
      </c>
      <c r="CK1641">
        <v>0</v>
      </c>
      <c r="CL1641">
        <v>0</v>
      </c>
      <c r="CM1641">
        <v>0</v>
      </c>
      <c r="CN1641">
        <v>0.42</v>
      </c>
      <c r="CO1641">
        <v>0</v>
      </c>
      <c r="CP1641">
        <v>0.55000000000000004</v>
      </c>
      <c r="CQ1641" t="s">
        <v>1154</v>
      </c>
      <c r="CR1641" t="s">
        <v>1153</v>
      </c>
      <c r="CS1641" t="s">
        <v>1748</v>
      </c>
      <c r="CT1641" t="s">
        <v>1397</v>
      </c>
      <c r="CU1641" t="s">
        <v>1396</v>
      </c>
      <c r="CV1641" t="s">
        <v>7706</v>
      </c>
      <c r="CW1641" t="s">
        <v>1727</v>
      </c>
      <c r="CX1641" t="s">
        <v>853</v>
      </c>
      <c r="DC1641" t="s">
        <v>1387</v>
      </c>
      <c r="DE1641" t="s">
        <v>1392</v>
      </c>
    </row>
    <row r="1642" spans="1:109" x14ac:dyDescent="0.25">
      <c r="A1642" t="s">
        <v>1025</v>
      </c>
      <c r="B1642">
        <v>2</v>
      </c>
      <c r="C1642" s="56">
        <v>42419</v>
      </c>
      <c r="D1642" t="s">
        <v>1153</v>
      </c>
      <c r="E1642" t="s">
        <v>6323</v>
      </c>
      <c r="G1642" t="s">
        <v>6324</v>
      </c>
      <c r="H1642" t="s">
        <v>1144</v>
      </c>
      <c r="I1642" t="s">
        <v>1144</v>
      </c>
      <c r="J1642" t="s">
        <v>1144</v>
      </c>
      <c r="K1642" t="s">
        <v>1144</v>
      </c>
      <c r="L1642">
        <v>1.75</v>
      </c>
      <c r="M1642">
        <v>3.99</v>
      </c>
      <c r="N1642">
        <v>0</v>
      </c>
      <c r="O1642" s="56">
        <v>0</v>
      </c>
      <c r="P1642" s="56">
        <v>0</v>
      </c>
      <c r="Q1642">
        <v>1</v>
      </c>
      <c r="R1642">
        <v>1</v>
      </c>
      <c r="S1642">
        <v>11</v>
      </c>
      <c r="T1642">
        <v>8</v>
      </c>
      <c r="U1642">
        <v>3</v>
      </c>
      <c r="V1642">
        <v>1</v>
      </c>
      <c r="X1642" t="s">
        <v>7757</v>
      </c>
      <c r="AA1642">
        <v>0</v>
      </c>
      <c r="AB1642">
        <v>0</v>
      </c>
      <c r="AC1642">
        <v>0</v>
      </c>
      <c r="AD1642">
        <v>0</v>
      </c>
      <c r="AE1642">
        <v>0</v>
      </c>
      <c r="AF1642">
        <v>0</v>
      </c>
      <c r="AG1642">
        <v>0</v>
      </c>
      <c r="AJ1642" s="56"/>
      <c r="AK1642" s="56"/>
      <c r="AL1642" s="56"/>
      <c r="AP1642" t="s">
        <v>1155</v>
      </c>
      <c r="AR1642">
        <v>2</v>
      </c>
      <c r="AS1642" t="s">
        <v>1152</v>
      </c>
      <c r="AT1642">
        <v>1</v>
      </c>
      <c r="AV1642">
        <v>3</v>
      </c>
      <c r="AW1642">
        <v>2</v>
      </c>
      <c r="AX1642">
        <v>1</v>
      </c>
      <c r="AY1642" t="s">
        <v>1147</v>
      </c>
      <c r="AZ1642" t="s">
        <v>1147</v>
      </c>
      <c r="BA1642">
        <v>5</v>
      </c>
      <c r="BD1642">
        <v>1000000000</v>
      </c>
      <c r="BE1642">
        <v>4</v>
      </c>
      <c r="BF1642">
        <v>-0.33</v>
      </c>
      <c r="BG1642">
        <v>0</v>
      </c>
      <c r="BH1642">
        <v>0</v>
      </c>
      <c r="BI1642">
        <v>0</v>
      </c>
      <c r="BJ1642">
        <v>0</v>
      </c>
      <c r="BK1642">
        <v>0</v>
      </c>
      <c r="BL1642">
        <v>0</v>
      </c>
      <c r="BM1642">
        <v>4</v>
      </c>
      <c r="BN1642">
        <v>-0.33</v>
      </c>
      <c r="BO1642">
        <v>0</v>
      </c>
      <c r="BP1642">
        <v>0</v>
      </c>
      <c r="BR1642">
        <v>0</v>
      </c>
      <c r="BS1642">
        <v>1</v>
      </c>
      <c r="BX1642">
        <v>0</v>
      </c>
      <c r="BY1642">
        <v>1.75</v>
      </c>
      <c r="BZ1642">
        <v>0</v>
      </c>
      <c r="CA1642">
        <v>5.59</v>
      </c>
      <c r="CB1642">
        <v>0</v>
      </c>
      <c r="CC1642">
        <v>1</v>
      </c>
      <c r="CD1642" s="56">
        <v>42341</v>
      </c>
      <c r="CE1642" s="56">
        <v>42342</v>
      </c>
      <c r="CF1642" s="56">
        <v>42342</v>
      </c>
      <c r="CG1642" s="56">
        <v>42419</v>
      </c>
      <c r="CH1642" s="56"/>
      <c r="CI1642" s="56"/>
      <c r="CJ1642">
        <v>0</v>
      </c>
      <c r="CK1642">
        <v>0</v>
      </c>
      <c r="CL1642">
        <v>0</v>
      </c>
      <c r="CM1642">
        <v>0</v>
      </c>
      <c r="CN1642">
        <v>0</v>
      </c>
      <c r="CO1642">
        <v>0</v>
      </c>
      <c r="CP1642">
        <v>0.96</v>
      </c>
      <c r="CQ1642" t="s">
        <v>1154</v>
      </c>
      <c r="CR1642" t="s">
        <v>1153</v>
      </c>
      <c r="CS1642" t="s">
        <v>1748</v>
      </c>
      <c r="CT1642" t="s">
        <v>1397</v>
      </c>
      <c r="CU1642" t="s">
        <v>1396</v>
      </c>
      <c r="CV1642" t="s">
        <v>6325</v>
      </c>
      <c r="CW1642" t="s">
        <v>1727</v>
      </c>
      <c r="CX1642" t="s">
        <v>853</v>
      </c>
      <c r="DC1642" t="s">
        <v>1387</v>
      </c>
      <c r="DE1642" t="s">
        <v>1392</v>
      </c>
    </row>
    <row r="1643" spans="1:109" x14ac:dyDescent="0.25">
      <c r="A1643" t="s">
        <v>1025</v>
      </c>
      <c r="B1643">
        <v>2</v>
      </c>
      <c r="C1643" s="56">
        <v>42419</v>
      </c>
      <c r="D1643" t="s">
        <v>1153</v>
      </c>
      <c r="E1643" t="s">
        <v>6326</v>
      </c>
      <c r="G1643" t="s">
        <v>6327</v>
      </c>
      <c r="H1643" t="s">
        <v>1144</v>
      </c>
      <c r="I1643" t="s">
        <v>1144</v>
      </c>
      <c r="J1643" t="s">
        <v>1144</v>
      </c>
      <c r="K1643" t="s">
        <v>1144</v>
      </c>
      <c r="L1643">
        <v>3.58</v>
      </c>
      <c r="M1643">
        <v>8.01</v>
      </c>
      <c r="N1643">
        <v>0</v>
      </c>
      <c r="O1643" s="56">
        <v>0</v>
      </c>
      <c r="P1643" s="56">
        <v>0</v>
      </c>
      <c r="Q1643">
        <v>1</v>
      </c>
      <c r="R1643">
        <v>1</v>
      </c>
      <c r="S1643">
        <v>11</v>
      </c>
      <c r="T1643">
        <v>8</v>
      </c>
      <c r="U1643">
        <v>3</v>
      </c>
      <c r="V1643">
        <v>1</v>
      </c>
      <c r="X1643" t="s">
        <v>7659</v>
      </c>
      <c r="AA1643">
        <v>0</v>
      </c>
      <c r="AB1643">
        <v>0</v>
      </c>
      <c r="AC1643">
        <v>0</v>
      </c>
      <c r="AD1643">
        <v>0</v>
      </c>
      <c r="AE1643">
        <v>0</v>
      </c>
      <c r="AF1643">
        <v>0</v>
      </c>
      <c r="AG1643">
        <v>0</v>
      </c>
      <c r="AJ1643" s="56"/>
      <c r="AK1643" s="56"/>
      <c r="AL1643" s="56"/>
      <c r="AP1643" t="s">
        <v>1155</v>
      </c>
      <c r="AS1643" t="s">
        <v>1152</v>
      </c>
      <c r="AT1643">
        <v>1</v>
      </c>
      <c r="AV1643">
        <v>1</v>
      </c>
      <c r="AW1643">
        <v>1</v>
      </c>
      <c r="AX1643">
        <v>0.5</v>
      </c>
      <c r="AY1643" t="s">
        <v>1147</v>
      </c>
      <c r="AZ1643" t="s">
        <v>1147</v>
      </c>
      <c r="BA1643">
        <v>2</v>
      </c>
      <c r="BD1643">
        <v>1000000000</v>
      </c>
      <c r="BE1643">
        <v>2</v>
      </c>
      <c r="BF1643">
        <v>-1</v>
      </c>
      <c r="BG1643">
        <v>0</v>
      </c>
      <c r="BH1643">
        <v>0</v>
      </c>
      <c r="BI1643">
        <v>0</v>
      </c>
      <c r="BJ1643">
        <v>0</v>
      </c>
      <c r="BK1643">
        <v>0</v>
      </c>
      <c r="BL1643">
        <v>0</v>
      </c>
      <c r="BM1643">
        <v>2</v>
      </c>
      <c r="BN1643">
        <v>-1</v>
      </c>
      <c r="BO1643">
        <v>0</v>
      </c>
      <c r="BP1643">
        <v>0</v>
      </c>
      <c r="BR1643">
        <v>0</v>
      </c>
      <c r="BS1643">
        <v>0</v>
      </c>
      <c r="BX1643">
        <v>0</v>
      </c>
      <c r="BY1643">
        <v>3.58</v>
      </c>
      <c r="BZ1643">
        <v>0</v>
      </c>
      <c r="CA1643">
        <v>5.4</v>
      </c>
      <c r="CB1643">
        <v>0</v>
      </c>
      <c r="CC1643">
        <v>1</v>
      </c>
      <c r="CD1643" s="56">
        <v>42342</v>
      </c>
      <c r="CE1643" s="56">
        <v>42342</v>
      </c>
      <c r="CF1643" s="56">
        <v>42342</v>
      </c>
      <c r="CG1643" s="56">
        <v>42419</v>
      </c>
      <c r="CH1643" s="56"/>
      <c r="CI1643" s="56"/>
      <c r="CJ1643">
        <v>0</v>
      </c>
      <c r="CK1643">
        <v>0</v>
      </c>
      <c r="CL1643">
        <v>0</v>
      </c>
      <c r="CM1643">
        <v>0</v>
      </c>
      <c r="CN1643">
        <v>0</v>
      </c>
      <c r="CO1643">
        <v>0</v>
      </c>
      <c r="CP1643">
        <v>0.96</v>
      </c>
      <c r="CQ1643" t="s">
        <v>1154</v>
      </c>
      <c r="CR1643" t="s">
        <v>1153</v>
      </c>
      <c r="CS1643" t="s">
        <v>1748</v>
      </c>
      <c r="CT1643" t="s">
        <v>1397</v>
      </c>
      <c r="CU1643" t="s">
        <v>1396</v>
      </c>
      <c r="CV1643" t="s">
        <v>6328</v>
      </c>
      <c r="CW1643" t="s">
        <v>1727</v>
      </c>
      <c r="CX1643" t="s">
        <v>853</v>
      </c>
      <c r="DC1643" t="s">
        <v>1387</v>
      </c>
      <c r="DE1643" t="s">
        <v>1392</v>
      </c>
    </row>
    <row r="1644" spans="1:109" x14ac:dyDescent="0.25">
      <c r="A1644" t="s">
        <v>1025</v>
      </c>
      <c r="B1644">
        <v>2</v>
      </c>
      <c r="C1644" s="56">
        <v>42419</v>
      </c>
      <c r="D1644" t="s">
        <v>1153</v>
      </c>
      <c r="E1644" t="s">
        <v>6329</v>
      </c>
      <c r="G1644" t="s">
        <v>6330</v>
      </c>
      <c r="H1644" t="s">
        <v>1144</v>
      </c>
      <c r="I1644" t="s">
        <v>1144</v>
      </c>
      <c r="J1644" t="s">
        <v>1144</v>
      </c>
      <c r="K1644" t="s">
        <v>1144</v>
      </c>
      <c r="L1644">
        <v>0.19</v>
      </c>
      <c r="M1644">
        <v>0.65</v>
      </c>
      <c r="N1644">
        <v>0</v>
      </c>
      <c r="O1644" s="56">
        <v>0</v>
      </c>
      <c r="P1644" s="56">
        <v>0</v>
      </c>
      <c r="Q1644">
        <v>1</v>
      </c>
      <c r="R1644">
        <v>1</v>
      </c>
      <c r="S1644">
        <v>11</v>
      </c>
      <c r="T1644">
        <v>8</v>
      </c>
      <c r="U1644">
        <v>3</v>
      </c>
      <c r="V1644">
        <v>1</v>
      </c>
      <c r="X1644" t="s">
        <v>7755</v>
      </c>
      <c r="AA1644">
        <v>0</v>
      </c>
      <c r="AB1644">
        <v>0</v>
      </c>
      <c r="AC1644">
        <v>0</v>
      </c>
      <c r="AD1644">
        <v>0</v>
      </c>
      <c r="AE1644">
        <v>0</v>
      </c>
      <c r="AF1644">
        <v>0</v>
      </c>
      <c r="AG1644">
        <v>0</v>
      </c>
      <c r="AJ1644" s="56"/>
      <c r="AK1644" s="56"/>
      <c r="AL1644" s="56"/>
      <c r="AP1644" t="s">
        <v>1155</v>
      </c>
      <c r="AR1644">
        <v>5</v>
      </c>
      <c r="AS1644" t="s">
        <v>1152</v>
      </c>
      <c r="AT1644">
        <v>1</v>
      </c>
      <c r="AV1644">
        <v>20</v>
      </c>
      <c r="AW1644">
        <v>13</v>
      </c>
      <c r="AX1644">
        <v>7</v>
      </c>
      <c r="AY1644" t="s">
        <v>1147</v>
      </c>
      <c r="AZ1644" t="s">
        <v>1147</v>
      </c>
      <c r="BA1644">
        <v>20</v>
      </c>
      <c r="BD1644">
        <v>1000000000</v>
      </c>
      <c r="BE1644">
        <v>21</v>
      </c>
      <c r="BF1644">
        <v>-0.05</v>
      </c>
      <c r="BG1644">
        <v>0</v>
      </c>
      <c r="BH1644">
        <v>0</v>
      </c>
      <c r="BI1644">
        <v>0</v>
      </c>
      <c r="BJ1644">
        <v>0</v>
      </c>
      <c r="BK1644">
        <v>0</v>
      </c>
      <c r="BL1644">
        <v>0</v>
      </c>
      <c r="BM1644">
        <v>21</v>
      </c>
      <c r="BN1644">
        <v>-0.05</v>
      </c>
      <c r="BO1644">
        <v>0</v>
      </c>
      <c r="BP1644">
        <v>0</v>
      </c>
      <c r="BR1644">
        <v>0</v>
      </c>
      <c r="BS1644">
        <v>5</v>
      </c>
      <c r="BT1644">
        <v>0</v>
      </c>
      <c r="BX1644">
        <v>0</v>
      </c>
      <c r="BY1644">
        <v>0.19</v>
      </c>
      <c r="BZ1644">
        <v>0</v>
      </c>
      <c r="CA1644">
        <v>10.56</v>
      </c>
      <c r="CB1644">
        <v>0</v>
      </c>
      <c r="CC1644">
        <v>1</v>
      </c>
      <c r="CD1644" s="56">
        <v>42095</v>
      </c>
      <c r="CE1644" s="56">
        <v>42342</v>
      </c>
      <c r="CF1644" s="56">
        <v>42342</v>
      </c>
      <c r="CG1644" s="56">
        <v>42419</v>
      </c>
      <c r="CH1644" s="56"/>
      <c r="CI1644" s="56"/>
      <c r="CJ1644">
        <v>0.01</v>
      </c>
      <c r="CK1644">
        <v>0</v>
      </c>
      <c r="CL1644">
        <v>0</v>
      </c>
      <c r="CM1644">
        <v>0</v>
      </c>
      <c r="CN1644">
        <v>0</v>
      </c>
      <c r="CO1644">
        <v>0</v>
      </c>
      <c r="CP1644">
        <v>0.96</v>
      </c>
      <c r="CQ1644" t="s">
        <v>1154</v>
      </c>
      <c r="CR1644" t="s">
        <v>1153</v>
      </c>
      <c r="CS1644" t="s">
        <v>1748</v>
      </c>
      <c r="CT1644" t="s">
        <v>1397</v>
      </c>
      <c r="CU1644" t="s">
        <v>1396</v>
      </c>
      <c r="CV1644" t="s">
        <v>6331</v>
      </c>
      <c r="CW1644" t="s">
        <v>1738</v>
      </c>
      <c r="CX1644" t="s">
        <v>853</v>
      </c>
      <c r="DC1644" t="s">
        <v>1387</v>
      </c>
      <c r="DE1644" t="s">
        <v>1392</v>
      </c>
    </row>
    <row r="1645" spans="1:109" x14ac:dyDescent="0.25">
      <c r="A1645" t="s">
        <v>1025</v>
      </c>
      <c r="B1645">
        <v>2</v>
      </c>
      <c r="C1645" s="56">
        <v>42419</v>
      </c>
      <c r="D1645" t="s">
        <v>1153</v>
      </c>
      <c r="E1645" t="s">
        <v>6332</v>
      </c>
      <c r="G1645" t="s">
        <v>6333</v>
      </c>
      <c r="H1645" t="s">
        <v>1144</v>
      </c>
      <c r="I1645" t="s">
        <v>1144</v>
      </c>
      <c r="J1645" t="s">
        <v>1144</v>
      </c>
      <c r="K1645" t="s">
        <v>1144</v>
      </c>
      <c r="L1645">
        <v>0.25</v>
      </c>
      <c r="M1645">
        <v>0.55000000000000004</v>
      </c>
      <c r="N1645">
        <v>0</v>
      </c>
      <c r="O1645" s="56">
        <v>0</v>
      </c>
      <c r="P1645" s="56">
        <v>0</v>
      </c>
      <c r="Q1645">
        <v>1</v>
      </c>
      <c r="R1645">
        <v>1</v>
      </c>
      <c r="S1645">
        <v>11</v>
      </c>
      <c r="T1645">
        <v>8</v>
      </c>
      <c r="U1645">
        <v>3</v>
      </c>
      <c r="V1645">
        <v>1</v>
      </c>
      <c r="X1645" t="s">
        <v>7755</v>
      </c>
      <c r="AA1645">
        <v>0</v>
      </c>
      <c r="AB1645">
        <v>0</v>
      </c>
      <c r="AC1645">
        <v>0</v>
      </c>
      <c r="AD1645">
        <v>0</v>
      </c>
      <c r="AE1645">
        <v>0</v>
      </c>
      <c r="AF1645">
        <v>0</v>
      </c>
      <c r="AG1645">
        <v>0</v>
      </c>
      <c r="AJ1645" s="56"/>
      <c r="AK1645" s="56"/>
      <c r="AL1645" s="56"/>
      <c r="AP1645" t="s">
        <v>1155</v>
      </c>
      <c r="AR1645">
        <v>5</v>
      </c>
      <c r="AS1645" t="s">
        <v>1152</v>
      </c>
      <c r="AT1645">
        <v>1</v>
      </c>
      <c r="AV1645">
        <v>14</v>
      </c>
      <c r="AW1645">
        <v>9</v>
      </c>
      <c r="AX1645">
        <v>5</v>
      </c>
      <c r="AY1645" t="s">
        <v>1147</v>
      </c>
      <c r="AZ1645" t="s">
        <v>1147</v>
      </c>
      <c r="BA1645">
        <v>14</v>
      </c>
      <c r="BD1645">
        <v>1000000000</v>
      </c>
      <c r="BE1645">
        <v>20</v>
      </c>
      <c r="BF1645">
        <v>-0.43</v>
      </c>
      <c r="BG1645">
        <v>0</v>
      </c>
      <c r="BH1645">
        <v>0</v>
      </c>
      <c r="BI1645">
        <v>0</v>
      </c>
      <c r="BJ1645">
        <v>0</v>
      </c>
      <c r="BK1645">
        <v>0</v>
      </c>
      <c r="BL1645">
        <v>0</v>
      </c>
      <c r="BM1645">
        <v>20</v>
      </c>
      <c r="BN1645">
        <v>-0.43</v>
      </c>
      <c r="BO1645">
        <v>0</v>
      </c>
      <c r="BP1645">
        <v>0</v>
      </c>
      <c r="BR1645">
        <v>0</v>
      </c>
      <c r="BS1645">
        <v>4</v>
      </c>
      <c r="BX1645">
        <v>0</v>
      </c>
      <c r="BY1645">
        <v>1.5</v>
      </c>
      <c r="BZ1645">
        <v>0</v>
      </c>
      <c r="CA1645">
        <v>5.24</v>
      </c>
      <c r="CB1645">
        <v>0</v>
      </c>
      <c r="CC1645">
        <v>1</v>
      </c>
      <c r="CD1645" s="56">
        <v>42095</v>
      </c>
      <c r="CE1645" s="56">
        <v>42342</v>
      </c>
      <c r="CF1645" s="56">
        <v>42342</v>
      </c>
      <c r="CG1645" s="56">
        <v>42419</v>
      </c>
      <c r="CH1645" s="56"/>
      <c r="CI1645" s="56"/>
      <c r="CJ1645">
        <v>0</v>
      </c>
      <c r="CK1645">
        <v>0</v>
      </c>
      <c r="CL1645">
        <v>0</v>
      </c>
      <c r="CM1645">
        <v>0</v>
      </c>
      <c r="CN1645">
        <v>0</v>
      </c>
      <c r="CO1645">
        <v>0</v>
      </c>
      <c r="CP1645">
        <v>0.96</v>
      </c>
      <c r="CQ1645" t="s">
        <v>1154</v>
      </c>
      <c r="CR1645" t="s">
        <v>1153</v>
      </c>
      <c r="CS1645" t="s">
        <v>1748</v>
      </c>
      <c r="CT1645" t="s">
        <v>1397</v>
      </c>
      <c r="CU1645" t="s">
        <v>1396</v>
      </c>
      <c r="CV1645" t="s">
        <v>6334</v>
      </c>
      <c r="CW1645" t="s">
        <v>1738</v>
      </c>
      <c r="CX1645" t="s">
        <v>853</v>
      </c>
      <c r="DC1645" t="s">
        <v>1387</v>
      </c>
      <c r="DE1645" t="s">
        <v>1392</v>
      </c>
    </row>
    <row r="1646" spans="1:109" x14ac:dyDescent="0.25">
      <c r="A1646" t="s">
        <v>1025</v>
      </c>
      <c r="B1646">
        <v>2</v>
      </c>
      <c r="C1646" s="56">
        <v>42419</v>
      </c>
      <c r="D1646" t="s">
        <v>1153</v>
      </c>
      <c r="E1646" t="s">
        <v>6335</v>
      </c>
      <c r="G1646" t="s">
        <v>6336</v>
      </c>
      <c r="H1646" t="s">
        <v>1144</v>
      </c>
      <c r="I1646" t="s">
        <v>1144</v>
      </c>
      <c r="J1646" t="s">
        <v>1144</v>
      </c>
      <c r="K1646" t="s">
        <v>1144</v>
      </c>
      <c r="L1646">
        <v>0.25</v>
      </c>
      <c r="M1646">
        <v>0.59</v>
      </c>
      <c r="N1646">
        <v>0</v>
      </c>
      <c r="O1646" s="56">
        <v>0</v>
      </c>
      <c r="P1646" s="56">
        <v>0</v>
      </c>
      <c r="Q1646">
        <v>1</v>
      </c>
      <c r="R1646">
        <v>1</v>
      </c>
      <c r="S1646">
        <v>11</v>
      </c>
      <c r="T1646">
        <v>8</v>
      </c>
      <c r="U1646">
        <v>3</v>
      </c>
      <c r="V1646">
        <v>1</v>
      </c>
      <c r="W1646" t="s">
        <v>1156</v>
      </c>
      <c r="X1646" t="s">
        <v>7773</v>
      </c>
      <c r="Y1646">
        <v>7</v>
      </c>
      <c r="AA1646">
        <v>0</v>
      </c>
      <c r="AB1646">
        <v>0</v>
      </c>
      <c r="AC1646">
        <v>0</v>
      </c>
      <c r="AD1646">
        <v>0</v>
      </c>
      <c r="AE1646">
        <v>0</v>
      </c>
      <c r="AF1646">
        <v>0</v>
      </c>
      <c r="AG1646">
        <v>0</v>
      </c>
      <c r="AJ1646" s="56"/>
      <c r="AK1646" s="56"/>
      <c r="AL1646" s="56"/>
      <c r="AP1646" t="s">
        <v>1155</v>
      </c>
      <c r="AS1646" t="s">
        <v>1152</v>
      </c>
      <c r="AT1646">
        <v>1</v>
      </c>
      <c r="AV1646">
        <v>10</v>
      </c>
      <c r="AW1646">
        <v>7</v>
      </c>
      <c r="AX1646">
        <v>3</v>
      </c>
      <c r="AY1646" t="s">
        <v>1148</v>
      </c>
      <c r="AZ1646" t="s">
        <v>1148</v>
      </c>
      <c r="BA1646">
        <v>0</v>
      </c>
      <c r="BD1646">
        <v>1000000000</v>
      </c>
      <c r="BE1646">
        <v>10</v>
      </c>
      <c r="BF1646">
        <v>0</v>
      </c>
      <c r="BG1646">
        <v>0</v>
      </c>
      <c r="BH1646">
        <v>0</v>
      </c>
      <c r="BI1646">
        <v>0</v>
      </c>
      <c r="BJ1646">
        <v>0</v>
      </c>
      <c r="BK1646">
        <v>0</v>
      </c>
      <c r="BL1646">
        <v>0</v>
      </c>
      <c r="BM1646">
        <v>10</v>
      </c>
      <c r="BN1646">
        <v>0</v>
      </c>
      <c r="BO1646">
        <v>0</v>
      </c>
      <c r="BP1646">
        <v>0</v>
      </c>
      <c r="BR1646">
        <v>0</v>
      </c>
      <c r="BS1646">
        <v>3</v>
      </c>
      <c r="BX1646">
        <v>0</v>
      </c>
      <c r="BY1646">
        <v>0</v>
      </c>
      <c r="BZ1646">
        <v>0</v>
      </c>
      <c r="CA1646">
        <v>5.93</v>
      </c>
      <c r="CB1646">
        <v>0</v>
      </c>
      <c r="CC1646">
        <v>1</v>
      </c>
      <c r="CD1646" s="56">
        <v>42278</v>
      </c>
      <c r="CE1646" s="56">
        <v>42342</v>
      </c>
      <c r="CF1646" s="56">
        <v>42342</v>
      </c>
      <c r="CG1646" s="56">
        <v>42419</v>
      </c>
      <c r="CH1646" s="56"/>
      <c r="CI1646" s="56"/>
      <c r="CJ1646">
        <v>0.18</v>
      </c>
      <c r="CK1646">
        <v>0</v>
      </c>
      <c r="CL1646">
        <v>0</v>
      </c>
      <c r="CM1646">
        <v>0</v>
      </c>
      <c r="CN1646">
        <v>0.12</v>
      </c>
      <c r="CO1646">
        <v>0.84</v>
      </c>
      <c r="CP1646">
        <v>0</v>
      </c>
      <c r="CQ1646" t="s">
        <v>1154</v>
      </c>
      <c r="CR1646" t="s">
        <v>1153</v>
      </c>
      <c r="CS1646" t="s">
        <v>1748</v>
      </c>
      <c r="CT1646" t="s">
        <v>1397</v>
      </c>
      <c r="CU1646" t="s">
        <v>1396</v>
      </c>
      <c r="CV1646" t="s">
        <v>6337</v>
      </c>
      <c r="CW1646" t="s">
        <v>1738</v>
      </c>
      <c r="CX1646" t="s">
        <v>853</v>
      </c>
      <c r="DC1646" t="s">
        <v>1387</v>
      </c>
      <c r="DE1646" t="s">
        <v>1392</v>
      </c>
    </row>
    <row r="1647" spans="1:109" x14ac:dyDescent="0.25">
      <c r="A1647" t="s">
        <v>1025</v>
      </c>
      <c r="B1647">
        <v>2</v>
      </c>
      <c r="C1647" s="56">
        <v>42419</v>
      </c>
      <c r="D1647" t="s">
        <v>1153</v>
      </c>
      <c r="E1647" t="s">
        <v>6338</v>
      </c>
      <c r="G1647" t="s">
        <v>6339</v>
      </c>
      <c r="H1647" t="s">
        <v>1144</v>
      </c>
      <c r="I1647" t="s">
        <v>1144</v>
      </c>
      <c r="J1647" t="s">
        <v>1144</v>
      </c>
      <c r="K1647" t="s">
        <v>1144</v>
      </c>
      <c r="L1647">
        <v>0.39</v>
      </c>
      <c r="M1647">
        <v>1.2</v>
      </c>
      <c r="N1647">
        <v>0</v>
      </c>
      <c r="O1647" s="56">
        <v>0</v>
      </c>
      <c r="P1647" s="56">
        <v>0</v>
      </c>
      <c r="Q1647">
        <v>1</v>
      </c>
      <c r="R1647">
        <v>1</v>
      </c>
      <c r="S1647">
        <v>11</v>
      </c>
      <c r="T1647">
        <v>8</v>
      </c>
      <c r="U1647">
        <v>3</v>
      </c>
      <c r="V1647">
        <v>1</v>
      </c>
      <c r="X1647" t="s">
        <v>7755</v>
      </c>
      <c r="AA1647">
        <v>0</v>
      </c>
      <c r="AB1647">
        <v>0</v>
      </c>
      <c r="AC1647">
        <v>0</v>
      </c>
      <c r="AD1647">
        <v>0</v>
      </c>
      <c r="AE1647">
        <v>0</v>
      </c>
      <c r="AF1647">
        <v>0</v>
      </c>
      <c r="AG1647">
        <v>0</v>
      </c>
      <c r="AJ1647" s="56"/>
      <c r="AK1647" s="56"/>
      <c r="AL1647" s="56"/>
      <c r="AP1647" t="s">
        <v>1155</v>
      </c>
      <c r="AR1647">
        <v>2</v>
      </c>
      <c r="AS1647" t="s">
        <v>1152</v>
      </c>
      <c r="AT1647">
        <v>1</v>
      </c>
      <c r="AV1647">
        <v>7</v>
      </c>
      <c r="AW1647">
        <v>5</v>
      </c>
      <c r="AX1647">
        <v>2</v>
      </c>
      <c r="AY1647" t="s">
        <v>1147</v>
      </c>
      <c r="AZ1647" t="s">
        <v>1147</v>
      </c>
      <c r="BA1647">
        <v>7</v>
      </c>
      <c r="BD1647">
        <v>1000000000</v>
      </c>
      <c r="BE1647">
        <v>10</v>
      </c>
      <c r="BF1647">
        <v>-0.43</v>
      </c>
      <c r="BG1647">
        <v>0</v>
      </c>
      <c r="BH1647">
        <v>0</v>
      </c>
      <c r="BI1647">
        <v>0</v>
      </c>
      <c r="BJ1647">
        <v>0</v>
      </c>
      <c r="BK1647">
        <v>0</v>
      </c>
      <c r="BL1647">
        <v>0</v>
      </c>
      <c r="BM1647">
        <v>10</v>
      </c>
      <c r="BN1647">
        <v>-0.43</v>
      </c>
      <c r="BO1647">
        <v>0</v>
      </c>
      <c r="BP1647">
        <v>0</v>
      </c>
      <c r="BR1647">
        <v>0</v>
      </c>
      <c r="BS1647">
        <v>2</v>
      </c>
      <c r="BX1647">
        <v>0</v>
      </c>
      <c r="BY1647">
        <v>1.17</v>
      </c>
      <c r="BZ1647">
        <v>0</v>
      </c>
      <c r="CA1647">
        <v>9.06</v>
      </c>
      <c r="CB1647">
        <v>0</v>
      </c>
      <c r="CC1647">
        <v>1</v>
      </c>
      <c r="CD1647" s="56">
        <v>42095</v>
      </c>
      <c r="CE1647" s="56">
        <v>42342</v>
      </c>
      <c r="CF1647" s="56">
        <v>42342</v>
      </c>
      <c r="CG1647" s="56">
        <v>42419</v>
      </c>
      <c r="CH1647" s="56"/>
      <c r="CI1647" s="56"/>
      <c r="CJ1647">
        <v>0</v>
      </c>
      <c r="CK1647">
        <v>0</v>
      </c>
      <c r="CL1647">
        <v>0</v>
      </c>
      <c r="CM1647">
        <v>0</v>
      </c>
      <c r="CN1647">
        <v>0</v>
      </c>
      <c r="CO1647">
        <v>0</v>
      </c>
      <c r="CP1647">
        <v>0.96</v>
      </c>
      <c r="CQ1647" t="s">
        <v>1154</v>
      </c>
      <c r="CR1647" t="s">
        <v>1153</v>
      </c>
      <c r="CS1647" t="s">
        <v>1748</v>
      </c>
      <c r="CT1647" t="s">
        <v>1397</v>
      </c>
      <c r="CU1647" t="s">
        <v>1396</v>
      </c>
      <c r="CV1647" t="s">
        <v>6340</v>
      </c>
      <c r="CW1647" t="s">
        <v>1738</v>
      </c>
      <c r="CX1647" t="s">
        <v>853</v>
      </c>
      <c r="DC1647" t="s">
        <v>1387</v>
      </c>
      <c r="DE1647" t="s">
        <v>1392</v>
      </c>
    </row>
    <row r="1648" spans="1:109" x14ac:dyDescent="0.25">
      <c r="A1648" t="s">
        <v>1025</v>
      </c>
      <c r="B1648">
        <v>1</v>
      </c>
      <c r="C1648" s="56">
        <v>42419</v>
      </c>
      <c r="D1648" t="s">
        <v>1153</v>
      </c>
      <c r="E1648" t="s">
        <v>6341</v>
      </c>
      <c r="G1648" t="s">
        <v>6342</v>
      </c>
      <c r="H1648" t="s">
        <v>1144</v>
      </c>
      <c r="I1648" t="s">
        <v>1144</v>
      </c>
      <c r="J1648" t="s">
        <v>1144</v>
      </c>
      <c r="K1648" t="s">
        <v>1144</v>
      </c>
      <c r="L1648">
        <v>14.24</v>
      </c>
      <c r="M1648">
        <v>31.64</v>
      </c>
      <c r="N1648">
        <v>0</v>
      </c>
      <c r="O1648" s="56">
        <v>0</v>
      </c>
      <c r="P1648" s="56">
        <v>0</v>
      </c>
      <c r="Q1648">
        <v>1</v>
      </c>
      <c r="R1648">
        <v>1</v>
      </c>
      <c r="S1648">
        <v>11</v>
      </c>
      <c r="T1648">
        <v>8</v>
      </c>
      <c r="U1648">
        <v>3</v>
      </c>
      <c r="V1648">
        <v>1</v>
      </c>
      <c r="X1648" t="s">
        <v>7755</v>
      </c>
      <c r="AA1648">
        <v>0</v>
      </c>
      <c r="AB1648">
        <v>0</v>
      </c>
      <c r="AC1648">
        <v>0</v>
      </c>
      <c r="AD1648">
        <v>0</v>
      </c>
      <c r="AE1648">
        <v>0</v>
      </c>
      <c r="AF1648">
        <v>0</v>
      </c>
      <c r="AG1648">
        <v>0</v>
      </c>
      <c r="AJ1648" s="56"/>
      <c r="AK1648" s="56"/>
      <c r="AL1648" s="56"/>
      <c r="AP1648" t="s">
        <v>1155</v>
      </c>
      <c r="AS1648" t="s">
        <v>1152</v>
      </c>
      <c r="AT1648">
        <v>1</v>
      </c>
      <c r="AV1648">
        <v>5</v>
      </c>
      <c r="AW1648">
        <v>3</v>
      </c>
      <c r="AX1648">
        <v>2</v>
      </c>
      <c r="AY1648" t="s">
        <v>1147</v>
      </c>
      <c r="AZ1648" t="s">
        <v>1147</v>
      </c>
      <c r="BA1648">
        <v>5</v>
      </c>
      <c r="BD1648">
        <v>1000000000</v>
      </c>
      <c r="BE1648">
        <v>8</v>
      </c>
      <c r="BF1648">
        <v>-0.6</v>
      </c>
      <c r="BG1648">
        <v>0</v>
      </c>
      <c r="BH1648">
        <v>0</v>
      </c>
      <c r="BI1648">
        <v>0</v>
      </c>
      <c r="BJ1648">
        <v>0</v>
      </c>
      <c r="BK1648">
        <v>0</v>
      </c>
      <c r="BL1648">
        <v>0</v>
      </c>
      <c r="BM1648">
        <v>8</v>
      </c>
      <c r="BN1648">
        <v>-0.6</v>
      </c>
      <c r="BO1648">
        <v>0</v>
      </c>
      <c r="BP1648">
        <v>0</v>
      </c>
      <c r="BR1648">
        <v>0</v>
      </c>
      <c r="BS1648">
        <v>1</v>
      </c>
      <c r="BX1648">
        <v>0</v>
      </c>
      <c r="BY1648">
        <v>42.72</v>
      </c>
      <c r="BZ1648">
        <v>0</v>
      </c>
      <c r="CA1648">
        <v>5.33</v>
      </c>
      <c r="CB1648">
        <v>0</v>
      </c>
      <c r="CC1648">
        <v>1</v>
      </c>
      <c r="CD1648" s="56">
        <v>42095</v>
      </c>
      <c r="CE1648" s="56">
        <v>42342</v>
      </c>
      <c r="CF1648" s="56">
        <v>42342</v>
      </c>
      <c r="CG1648" s="56">
        <v>42419</v>
      </c>
      <c r="CH1648" s="56"/>
      <c r="CI1648" s="56"/>
      <c r="CJ1648">
        <v>0</v>
      </c>
      <c r="CK1648">
        <v>0</v>
      </c>
      <c r="CL1648">
        <v>0</v>
      </c>
      <c r="CM1648">
        <v>0</v>
      </c>
      <c r="CN1648">
        <v>0</v>
      </c>
      <c r="CO1648">
        <v>0</v>
      </c>
      <c r="CP1648">
        <v>0.95</v>
      </c>
      <c r="CQ1648" t="s">
        <v>1154</v>
      </c>
      <c r="CR1648" t="s">
        <v>1153</v>
      </c>
      <c r="CS1648" t="s">
        <v>1725</v>
      </c>
      <c r="CT1648" t="s">
        <v>1397</v>
      </c>
      <c r="CU1648" t="s">
        <v>1396</v>
      </c>
      <c r="CV1648" t="s">
        <v>6343</v>
      </c>
      <c r="CW1648" t="s">
        <v>1727</v>
      </c>
      <c r="CX1648" t="s">
        <v>853</v>
      </c>
      <c r="DC1648" t="s">
        <v>1387</v>
      </c>
      <c r="DE1648" t="s">
        <v>1728</v>
      </c>
    </row>
    <row r="1649" spans="1:109" x14ac:dyDescent="0.25">
      <c r="A1649" t="s">
        <v>1025</v>
      </c>
      <c r="B1649">
        <v>2</v>
      </c>
      <c r="C1649" s="56">
        <v>42419</v>
      </c>
      <c r="D1649" t="s">
        <v>1153</v>
      </c>
      <c r="E1649" t="s">
        <v>6344</v>
      </c>
      <c r="G1649" t="s">
        <v>6345</v>
      </c>
      <c r="H1649" t="s">
        <v>1144</v>
      </c>
      <c r="I1649" t="s">
        <v>1144</v>
      </c>
      <c r="J1649" t="s">
        <v>1144</v>
      </c>
      <c r="K1649" t="s">
        <v>1144</v>
      </c>
      <c r="L1649">
        <v>0.33</v>
      </c>
      <c r="M1649">
        <v>1.52</v>
      </c>
      <c r="N1649">
        <v>0</v>
      </c>
      <c r="O1649" s="56">
        <v>0</v>
      </c>
      <c r="P1649" s="56">
        <v>0</v>
      </c>
      <c r="Q1649">
        <v>1</v>
      </c>
      <c r="R1649">
        <v>1</v>
      </c>
      <c r="S1649">
        <v>11</v>
      </c>
      <c r="T1649">
        <v>8</v>
      </c>
      <c r="U1649">
        <v>3</v>
      </c>
      <c r="V1649">
        <v>1</v>
      </c>
      <c r="X1649" t="s">
        <v>7755</v>
      </c>
      <c r="AA1649">
        <v>0</v>
      </c>
      <c r="AB1649">
        <v>0</v>
      </c>
      <c r="AC1649">
        <v>0</v>
      </c>
      <c r="AD1649">
        <v>0</v>
      </c>
      <c r="AE1649">
        <v>0</v>
      </c>
      <c r="AF1649">
        <v>0</v>
      </c>
      <c r="AG1649">
        <v>0</v>
      </c>
      <c r="AJ1649" s="56"/>
      <c r="AK1649" s="56"/>
      <c r="AL1649" s="56"/>
      <c r="AP1649" t="s">
        <v>1155</v>
      </c>
      <c r="AS1649" t="s">
        <v>1152</v>
      </c>
      <c r="AT1649">
        <v>1</v>
      </c>
      <c r="AV1649">
        <v>3</v>
      </c>
      <c r="AW1649">
        <v>2</v>
      </c>
      <c r="AX1649">
        <v>1</v>
      </c>
      <c r="AY1649" t="s">
        <v>1147</v>
      </c>
      <c r="AZ1649" t="s">
        <v>1147</v>
      </c>
      <c r="BA1649">
        <v>3</v>
      </c>
      <c r="BD1649">
        <v>1000000000</v>
      </c>
      <c r="BE1649">
        <v>5</v>
      </c>
      <c r="BF1649">
        <v>-0.67</v>
      </c>
      <c r="BG1649">
        <v>0</v>
      </c>
      <c r="BH1649">
        <v>0</v>
      </c>
      <c r="BI1649">
        <v>0</v>
      </c>
      <c r="BJ1649">
        <v>0</v>
      </c>
      <c r="BK1649">
        <v>0</v>
      </c>
      <c r="BL1649">
        <v>0</v>
      </c>
      <c r="BM1649">
        <v>5</v>
      </c>
      <c r="BN1649">
        <v>-0.67</v>
      </c>
      <c r="BO1649">
        <v>0</v>
      </c>
      <c r="BP1649">
        <v>0</v>
      </c>
      <c r="BR1649">
        <v>0</v>
      </c>
      <c r="BS1649">
        <v>1</v>
      </c>
      <c r="BX1649">
        <v>0</v>
      </c>
      <c r="BY1649">
        <v>0.66</v>
      </c>
      <c r="BZ1649">
        <v>0</v>
      </c>
      <c r="CA1649">
        <v>15.74</v>
      </c>
      <c r="CB1649">
        <v>0</v>
      </c>
      <c r="CC1649">
        <v>1</v>
      </c>
      <c r="CD1649" s="56">
        <v>42095</v>
      </c>
      <c r="CE1649" s="56">
        <v>42342</v>
      </c>
      <c r="CF1649" s="56">
        <v>42342</v>
      </c>
      <c r="CG1649" s="56">
        <v>42419</v>
      </c>
      <c r="CH1649" s="56"/>
      <c r="CI1649" s="56"/>
      <c r="CJ1649">
        <v>0</v>
      </c>
      <c r="CK1649">
        <v>0</v>
      </c>
      <c r="CL1649">
        <v>0</v>
      </c>
      <c r="CM1649">
        <v>0</v>
      </c>
      <c r="CN1649">
        <v>0</v>
      </c>
      <c r="CO1649">
        <v>0</v>
      </c>
      <c r="CP1649">
        <v>0.96</v>
      </c>
      <c r="CQ1649" t="s">
        <v>1154</v>
      </c>
      <c r="CR1649" t="s">
        <v>1153</v>
      </c>
      <c r="CS1649" t="s">
        <v>1748</v>
      </c>
      <c r="CT1649" t="s">
        <v>1397</v>
      </c>
      <c r="CU1649" t="s">
        <v>1396</v>
      </c>
      <c r="CV1649" t="s">
        <v>6346</v>
      </c>
      <c r="CW1649" t="s">
        <v>1738</v>
      </c>
      <c r="CX1649" t="s">
        <v>853</v>
      </c>
      <c r="DC1649" t="s">
        <v>1387</v>
      </c>
      <c r="DE1649" t="s">
        <v>1392</v>
      </c>
    </row>
    <row r="1650" spans="1:109" x14ac:dyDescent="0.25">
      <c r="A1650" t="s">
        <v>1025</v>
      </c>
      <c r="B1650">
        <v>2</v>
      </c>
      <c r="C1650" s="56">
        <v>42419</v>
      </c>
      <c r="D1650" t="s">
        <v>1153</v>
      </c>
      <c r="E1650" t="s">
        <v>6347</v>
      </c>
      <c r="G1650" t="s">
        <v>6348</v>
      </c>
      <c r="H1650" t="s">
        <v>1144</v>
      </c>
      <c r="I1650" t="s">
        <v>1144</v>
      </c>
      <c r="J1650" t="s">
        <v>1144</v>
      </c>
      <c r="K1650" t="s">
        <v>1144</v>
      </c>
      <c r="L1650">
        <v>48.27</v>
      </c>
      <c r="M1650">
        <v>96.32</v>
      </c>
      <c r="N1650">
        <v>0</v>
      </c>
      <c r="O1650" s="56">
        <v>0</v>
      </c>
      <c r="P1650" s="56">
        <v>0</v>
      </c>
      <c r="Q1650">
        <v>1</v>
      </c>
      <c r="R1650">
        <v>1</v>
      </c>
      <c r="S1650">
        <v>11</v>
      </c>
      <c r="T1650">
        <v>8</v>
      </c>
      <c r="U1650">
        <v>3</v>
      </c>
      <c r="V1650">
        <v>1</v>
      </c>
      <c r="X1650" t="s">
        <v>7659</v>
      </c>
      <c r="AA1650">
        <v>0</v>
      </c>
      <c r="AB1650">
        <v>0</v>
      </c>
      <c r="AC1650">
        <v>0</v>
      </c>
      <c r="AD1650">
        <v>0</v>
      </c>
      <c r="AE1650">
        <v>0</v>
      </c>
      <c r="AF1650">
        <v>0</v>
      </c>
      <c r="AG1650">
        <v>0</v>
      </c>
      <c r="AJ1650" s="56"/>
      <c r="AK1650" s="56"/>
      <c r="AL1650" s="56"/>
      <c r="AP1650" t="s">
        <v>1155</v>
      </c>
      <c r="AS1650" t="s">
        <v>1152</v>
      </c>
      <c r="AT1650">
        <v>1</v>
      </c>
      <c r="AV1650">
        <v>1</v>
      </c>
      <c r="AW1650">
        <v>1</v>
      </c>
      <c r="AX1650">
        <v>0.5</v>
      </c>
      <c r="AY1650" t="s">
        <v>1147</v>
      </c>
      <c r="AZ1650" t="s">
        <v>1147</v>
      </c>
      <c r="BA1650">
        <v>2</v>
      </c>
      <c r="BD1650">
        <v>1000000000</v>
      </c>
      <c r="BE1650">
        <v>2</v>
      </c>
      <c r="BF1650">
        <v>-1</v>
      </c>
      <c r="BG1650">
        <v>0</v>
      </c>
      <c r="BH1650">
        <v>0</v>
      </c>
      <c r="BI1650">
        <v>0</v>
      </c>
      <c r="BJ1650">
        <v>0</v>
      </c>
      <c r="BK1650">
        <v>0</v>
      </c>
      <c r="BL1650">
        <v>0</v>
      </c>
      <c r="BM1650">
        <v>2</v>
      </c>
      <c r="BN1650">
        <v>-1</v>
      </c>
      <c r="BO1650">
        <v>0</v>
      </c>
      <c r="BP1650">
        <v>0</v>
      </c>
      <c r="BR1650">
        <v>0</v>
      </c>
      <c r="BS1650">
        <v>0</v>
      </c>
      <c r="BX1650">
        <v>0</v>
      </c>
      <c r="BY1650">
        <v>48.27</v>
      </c>
      <c r="BZ1650">
        <v>0</v>
      </c>
      <c r="CA1650">
        <v>4.34</v>
      </c>
      <c r="CB1650">
        <v>0</v>
      </c>
      <c r="CC1650">
        <v>1</v>
      </c>
      <c r="CD1650" s="56">
        <v>42342</v>
      </c>
      <c r="CE1650" s="56">
        <v>42342</v>
      </c>
      <c r="CF1650" s="56">
        <v>42342</v>
      </c>
      <c r="CG1650" s="56">
        <v>42419</v>
      </c>
      <c r="CH1650" s="56"/>
      <c r="CI1650" s="56"/>
      <c r="CJ1650">
        <v>0</v>
      </c>
      <c r="CK1650">
        <v>0</v>
      </c>
      <c r="CL1650">
        <v>0</v>
      </c>
      <c r="CM1650">
        <v>0</v>
      </c>
      <c r="CN1650">
        <v>0</v>
      </c>
      <c r="CO1650">
        <v>0</v>
      </c>
      <c r="CP1650">
        <v>0.96</v>
      </c>
      <c r="CQ1650" t="s">
        <v>1154</v>
      </c>
      <c r="CR1650" t="s">
        <v>1153</v>
      </c>
      <c r="CS1650" t="s">
        <v>1748</v>
      </c>
      <c r="CT1650" t="s">
        <v>1397</v>
      </c>
      <c r="CU1650" t="s">
        <v>1396</v>
      </c>
      <c r="CV1650" t="s">
        <v>7707</v>
      </c>
      <c r="CW1650" t="s">
        <v>1738</v>
      </c>
      <c r="CX1650" t="s">
        <v>853</v>
      </c>
      <c r="DC1650" t="s">
        <v>1387</v>
      </c>
      <c r="DE1650" t="s">
        <v>1392</v>
      </c>
    </row>
    <row r="1651" spans="1:109" x14ac:dyDescent="0.25">
      <c r="A1651" t="s">
        <v>1025</v>
      </c>
      <c r="B1651">
        <v>1</v>
      </c>
      <c r="C1651" s="56">
        <v>42419</v>
      </c>
      <c r="D1651" t="s">
        <v>1153</v>
      </c>
      <c r="E1651" t="s">
        <v>6349</v>
      </c>
      <c r="G1651" t="s">
        <v>6350</v>
      </c>
      <c r="H1651" t="s">
        <v>1144</v>
      </c>
      <c r="I1651" t="s">
        <v>1144</v>
      </c>
      <c r="J1651" t="s">
        <v>1144</v>
      </c>
      <c r="K1651" t="s">
        <v>1144</v>
      </c>
      <c r="L1651">
        <v>0.83</v>
      </c>
      <c r="M1651">
        <v>4.28</v>
      </c>
      <c r="N1651">
        <v>0</v>
      </c>
      <c r="O1651" s="56">
        <v>0</v>
      </c>
      <c r="P1651" s="56">
        <v>0</v>
      </c>
      <c r="Q1651">
        <v>1</v>
      </c>
      <c r="R1651">
        <v>1</v>
      </c>
      <c r="S1651">
        <v>11</v>
      </c>
      <c r="T1651">
        <v>8</v>
      </c>
      <c r="U1651">
        <v>3</v>
      </c>
      <c r="V1651">
        <v>1</v>
      </c>
      <c r="W1651" t="s">
        <v>1156</v>
      </c>
      <c r="X1651" t="s">
        <v>7716</v>
      </c>
      <c r="Y1651">
        <v>29</v>
      </c>
      <c r="AA1651">
        <v>0</v>
      </c>
      <c r="AB1651">
        <v>0</v>
      </c>
      <c r="AC1651">
        <v>0</v>
      </c>
      <c r="AD1651">
        <v>0</v>
      </c>
      <c r="AE1651">
        <v>0</v>
      </c>
      <c r="AF1651">
        <v>0</v>
      </c>
      <c r="AG1651">
        <v>0</v>
      </c>
      <c r="AJ1651" s="56"/>
      <c r="AK1651" s="56"/>
      <c r="AL1651" s="56"/>
      <c r="AP1651" t="s">
        <v>1155</v>
      </c>
      <c r="AR1651">
        <v>5</v>
      </c>
      <c r="AS1651" t="s">
        <v>1152</v>
      </c>
      <c r="AT1651">
        <v>1</v>
      </c>
      <c r="AV1651">
        <v>42</v>
      </c>
      <c r="AW1651">
        <v>28</v>
      </c>
      <c r="AX1651">
        <v>14</v>
      </c>
      <c r="AY1651" t="s">
        <v>1148</v>
      </c>
      <c r="AZ1651" t="s">
        <v>1147</v>
      </c>
      <c r="BA1651">
        <v>60</v>
      </c>
      <c r="BD1651">
        <v>1000000000</v>
      </c>
      <c r="BE1651">
        <v>38</v>
      </c>
      <c r="BF1651">
        <v>0.1</v>
      </c>
      <c r="BG1651">
        <v>0</v>
      </c>
      <c r="BH1651">
        <v>0</v>
      </c>
      <c r="BI1651">
        <v>0</v>
      </c>
      <c r="BJ1651">
        <v>0</v>
      </c>
      <c r="BK1651">
        <v>0</v>
      </c>
      <c r="BL1651">
        <v>5</v>
      </c>
      <c r="BM1651">
        <v>43</v>
      </c>
      <c r="BN1651">
        <v>-0.02</v>
      </c>
      <c r="BO1651">
        <v>0</v>
      </c>
      <c r="BP1651">
        <v>0</v>
      </c>
      <c r="BR1651">
        <v>0</v>
      </c>
      <c r="BS1651">
        <v>11</v>
      </c>
      <c r="BX1651">
        <v>0</v>
      </c>
      <c r="BY1651">
        <v>0</v>
      </c>
      <c r="BZ1651">
        <v>0</v>
      </c>
      <c r="CA1651">
        <v>18.14</v>
      </c>
      <c r="CB1651">
        <v>0</v>
      </c>
      <c r="CC1651">
        <v>1</v>
      </c>
      <c r="CD1651" s="56">
        <v>42284</v>
      </c>
      <c r="CE1651" s="56">
        <v>42342</v>
      </c>
      <c r="CF1651" s="56">
        <v>42342</v>
      </c>
      <c r="CG1651" s="56">
        <v>42419</v>
      </c>
      <c r="CH1651" s="56"/>
      <c r="CI1651" s="56"/>
      <c r="CJ1651">
        <v>7.0000000000000007E-2</v>
      </c>
      <c r="CK1651">
        <v>0</v>
      </c>
      <c r="CL1651">
        <v>0</v>
      </c>
      <c r="CM1651">
        <v>0</v>
      </c>
      <c r="CN1651">
        <v>0</v>
      </c>
      <c r="CO1651">
        <v>0.88</v>
      </c>
      <c r="CP1651">
        <v>0.06</v>
      </c>
      <c r="CQ1651" t="s">
        <v>1154</v>
      </c>
      <c r="CR1651" t="s">
        <v>1153</v>
      </c>
      <c r="CS1651" t="s">
        <v>1725</v>
      </c>
      <c r="CT1651" t="s">
        <v>1397</v>
      </c>
      <c r="CU1651" t="s">
        <v>1396</v>
      </c>
      <c r="CV1651" t="s">
        <v>6351</v>
      </c>
      <c r="CW1651" t="s">
        <v>1390</v>
      </c>
      <c r="CX1651" t="s">
        <v>853</v>
      </c>
      <c r="DC1651" t="s">
        <v>1387</v>
      </c>
      <c r="DE1651" t="s">
        <v>1728</v>
      </c>
    </row>
    <row r="1652" spans="1:109" x14ac:dyDescent="0.25">
      <c r="A1652" t="s">
        <v>1025</v>
      </c>
      <c r="B1652">
        <v>1</v>
      </c>
      <c r="C1652" s="56">
        <v>42419</v>
      </c>
      <c r="D1652" t="s">
        <v>1153</v>
      </c>
      <c r="E1652" t="s">
        <v>6352</v>
      </c>
      <c r="G1652" t="s">
        <v>6353</v>
      </c>
      <c r="H1652" t="s">
        <v>1144</v>
      </c>
      <c r="I1652" t="s">
        <v>1144</v>
      </c>
      <c r="J1652" t="s">
        <v>1144</v>
      </c>
      <c r="K1652" t="s">
        <v>1144</v>
      </c>
      <c r="L1652">
        <v>4.18</v>
      </c>
      <c r="M1652">
        <v>9.39</v>
      </c>
      <c r="N1652">
        <v>0</v>
      </c>
      <c r="O1652" s="56">
        <v>0</v>
      </c>
      <c r="P1652" s="56">
        <v>0</v>
      </c>
      <c r="Q1652">
        <v>1</v>
      </c>
      <c r="R1652">
        <v>1</v>
      </c>
      <c r="S1652">
        <v>11</v>
      </c>
      <c r="T1652">
        <v>8</v>
      </c>
      <c r="U1652">
        <v>3</v>
      </c>
      <c r="V1652">
        <v>1</v>
      </c>
      <c r="X1652" t="s">
        <v>7659</v>
      </c>
      <c r="AA1652">
        <v>0</v>
      </c>
      <c r="AB1652">
        <v>0</v>
      </c>
      <c r="AC1652">
        <v>0</v>
      </c>
      <c r="AD1652">
        <v>0</v>
      </c>
      <c r="AE1652">
        <v>0</v>
      </c>
      <c r="AF1652">
        <v>0</v>
      </c>
      <c r="AG1652">
        <v>0</v>
      </c>
      <c r="AJ1652" s="56"/>
      <c r="AK1652" s="56"/>
      <c r="AL1652" s="56"/>
      <c r="AP1652" t="s">
        <v>1155</v>
      </c>
      <c r="AS1652" t="s">
        <v>1152</v>
      </c>
      <c r="AT1652">
        <v>1</v>
      </c>
      <c r="AV1652">
        <v>2</v>
      </c>
      <c r="AW1652">
        <v>2</v>
      </c>
      <c r="AX1652">
        <v>1</v>
      </c>
      <c r="AY1652" t="s">
        <v>1147</v>
      </c>
      <c r="AZ1652" t="s">
        <v>1147</v>
      </c>
      <c r="BA1652">
        <v>3</v>
      </c>
      <c r="BD1652">
        <v>1000000000</v>
      </c>
      <c r="BE1652">
        <v>3</v>
      </c>
      <c r="BF1652">
        <v>-0.5</v>
      </c>
      <c r="BG1652">
        <v>0</v>
      </c>
      <c r="BH1652">
        <v>0</v>
      </c>
      <c r="BI1652">
        <v>0</v>
      </c>
      <c r="BJ1652">
        <v>0</v>
      </c>
      <c r="BK1652">
        <v>0</v>
      </c>
      <c r="BL1652">
        <v>0</v>
      </c>
      <c r="BM1652">
        <v>3</v>
      </c>
      <c r="BN1652">
        <v>-0.5</v>
      </c>
      <c r="BO1652">
        <v>0</v>
      </c>
      <c r="BP1652">
        <v>0</v>
      </c>
      <c r="BR1652">
        <v>0</v>
      </c>
      <c r="BS1652">
        <v>1</v>
      </c>
      <c r="BX1652">
        <v>0</v>
      </c>
      <c r="BY1652">
        <v>4.18</v>
      </c>
      <c r="BZ1652">
        <v>0</v>
      </c>
      <c r="CA1652">
        <v>5.44</v>
      </c>
      <c r="CB1652">
        <v>0</v>
      </c>
      <c r="CC1652">
        <v>1</v>
      </c>
      <c r="CD1652" s="56">
        <v>42342</v>
      </c>
      <c r="CE1652" s="56">
        <v>42342</v>
      </c>
      <c r="CF1652" s="56">
        <v>42342</v>
      </c>
      <c r="CG1652" s="56">
        <v>42419</v>
      </c>
      <c r="CH1652" s="56"/>
      <c r="CI1652" s="56"/>
      <c r="CJ1652">
        <v>0</v>
      </c>
      <c r="CK1652">
        <v>0</v>
      </c>
      <c r="CL1652">
        <v>0</v>
      </c>
      <c r="CM1652">
        <v>0</v>
      </c>
      <c r="CN1652">
        <v>0</v>
      </c>
      <c r="CO1652">
        <v>0</v>
      </c>
      <c r="CP1652">
        <v>0.95</v>
      </c>
      <c r="CQ1652" t="s">
        <v>1154</v>
      </c>
      <c r="CR1652" t="s">
        <v>1153</v>
      </c>
      <c r="CS1652" t="s">
        <v>1725</v>
      </c>
      <c r="CT1652" t="s">
        <v>1397</v>
      </c>
      <c r="CU1652" t="s">
        <v>1396</v>
      </c>
      <c r="CV1652" t="s">
        <v>6354</v>
      </c>
      <c r="CW1652" t="s">
        <v>1727</v>
      </c>
      <c r="CX1652" t="s">
        <v>853</v>
      </c>
      <c r="DC1652" t="s">
        <v>1387</v>
      </c>
      <c r="DE1652" t="s">
        <v>1728</v>
      </c>
    </row>
    <row r="1653" spans="1:109" x14ac:dyDescent="0.25">
      <c r="A1653" t="s">
        <v>1025</v>
      </c>
      <c r="B1653">
        <v>1</v>
      </c>
      <c r="C1653" s="56">
        <v>42419</v>
      </c>
      <c r="D1653" t="s">
        <v>1153</v>
      </c>
      <c r="E1653" t="s">
        <v>6355</v>
      </c>
      <c r="G1653" t="s">
        <v>6356</v>
      </c>
      <c r="H1653" t="s">
        <v>1144</v>
      </c>
      <c r="I1653" t="s">
        <v>1144</v>
      </c>
      <c r="J1653" t="s">
        <v>1144</v>
      </c>
      <c r="K1653" t="s">
        <v>1144</v>
      </c>
      <c r="L1653">
        <v>17.48</v>
      </c>
      <c r="M1653">
        <v>43.55</v>
      </c>
      <c r="N1653">
        <v>0</v>
      </c>
      <c r="O1653" s="56">
        <v>0</v>
      </c>
      <c r="P1653" s="56">
        <v>0</v>
      </c>
      <c r="Q1653">
        <v>1</v>
      </c>
      <c r="R1653">
        <v>1</v>
      </c>
      <c r="S1653">
        <v>11</v>
      </c>
      <c r="T1653">
        <v>8</v>
      </c>
      <c r="U1653">
        <v>3</v>
      </c>
      <c r="V1653">
        <v>1</v>
      </c>
      <c r="W1653" t="s">
        <v>1156</v>
      </c>
      <c r="X1653" t="s">
        <v>7755</v>
      </c>
      <c r="Y1653">
        <v>1</v>
      </c>
      <c r="AA1653">
        <v>0</v>
      </c>
      <c r="AB1653">
        <v>0</v>
      </c>
      <c r="AC1653">
        <v>0</v>
      </c>
      <c r="AD1653">
        <v>0</v>
      </c>
      <c r="AE1653">
        <v>0</v>
      </c>
      <c r="AF1653">
        <v>0</v>
      </c>
      <c r="AG1653">
        <v>0</v>
      </c>
      <c r="AJ1653" s="56"/>
      <c r="AK1653" s="56"/>
      <c r="AL1653" s="56"/>
      <c r="AP1653" t="s">
        <v>1155</v>
      </c>
      <c r="AS1653" t="s">
        <v>1152</v>
      </c>
      <c r="AT1653">
        <v>1</v>
      </c>
      <c r="AV1653">
        <v>2</v>
      </c>
      <c r="AW1653">
        <v>2</v>
      </c>
      <c r="AX1653">
        <v>1</v>
      </c>
      <c r="AY1653" t="s">
        <v>1145</v>
      </c>
      <c r="AZ1653" t="s">
        <v>1145</v>
      </c>
      <c r="BA1653">
        <v>2</v>
      </c>
      <c r="BD1653">
        <v>1000000000</v>
      </c>
      <c r="BE1653">
        <v>2</v>
      </c>
      <c r="BF1653">
        <v>0</v>
      </c>
      <c r="BG1653">
        <v>0</v>
      </c>
      <c r="BH1653">
        <v>0</v>
      </c>
      <c r="BI1653">
        <v>0</v>
      </c>
      <c r="BJ1653">
        <v>0</v>
      </c>
      <c r="BK1653">
        <v>0</v>
      </c>
      <c r="BL1653">
        <v>0</v>
      </c>
      <c r="BM1653">
        <v>2</v>
      </c>
      <c r="BN1653">
        <v>0</v>
      </c>
      <c r="BO1653">
        <v>0</v>
      </c>
      <c r="BP1653">
        <v>0</v>
      </c>
      <c r="BR1653">
        <v>0</v>
      </c>
      <c r="BS1653">
        <v>1</v>
      </c>
      <c r="BX1653">
        <v>0</v>
      </c>
      <c r="BY1653">
        <v>0</v>
      </c>
      <c r="BZ1653">
        <v>0</v>
      </c>
      <c r="CA1653">
        <v>6.51</v>
      </c>
      <c r="CB1653">
        <v>0</v>
      </c>
      <c r="CC1653">
        <v>1</v>
      </c>
      <c r="CD1653" s="56">
        <v>42095</v>
      </c>
      <c r="CE1653" s="56">
        <v>42342</v>
      </c>
      <c r="CF1653" s="56">
        <v>42342</v>
      </c>
      <c r="CG1653" s="56">
        <v>42419</v>
      </c>
      <c r="CH1653" s="56"/>
      <c r="CI1653" s="56"/>
      <c r="CJ1653">
        <v>0</v>
      </c>
      <c r="CK1653">
        <v>0</v>
      </c>
      <c r="CL1653">
        <v>0</v>
      </c>
      <c r="CM1653">
        <v>0</v>
      </c>
      <c r="CN1653">
        <v>0.95</v>
      </c>
      <c r="CO1653">
        <v>0</v>
      </c>
      <c r="CP1653">
        <v>0</v>
      </c>
      <c r="CQ1653" t="s">
        <v>1154</v>
      </c>
      <c r="CR1653" t="s">
        <v>1153</v>
      </c>
      <c r="CS1653" t="s">
        <v>1725</v>
      </c>
      <c r="CT1653" t="s">
        <v>1397</v>
      </c>
      <c r="CU1653" t="s">
        <v>1396</v>
      </c>
      <c r="CV1653" t="s">
        <v>6357</v>
      </c>
      <c r="CW1653" t="s">
        <v>1727</v>
      </c>
      <c r="CX1653" t="s">
        <v>853</v>
      </c>
      <c r="DC1653" t="s">
        <v>1387</v>
      </c>
      <c r="DE1653" t="s">
        <v>1392</v>
      </c>
    </row>
    <row r="1654" spans="1:109" x14ac:dyDescent="0.25">
      <c r="A1654" t="s">
        <v>1025</v>
      </c>
      <c r="B1654">
        <v>2</v>
      </c>
      <c r="C1654" s="56">
        <v>42419</v>
      </c>
      <c r="D1654" t="s">
        <v>1153</v>
      </c>
      <c r="E1654" t="s">
        <v>6358</v>
      </c>
      <c r="G1654" t="s">
        <v>6359</v>
      </c>
      <c r="H1654" t="s">
        <v>1144</v>
      </c>
      <c r="I1654" t="s">
        <v>1144</v>
      </c>
      <c r="J1654" t="s">
        <v>1144</v>
      </c>
      <c r="K1654" t="s">
        <v>1144</v>
      </c>
      <c r="L1654">
        <v>3.77</v>
      </c>
      <c r="M1654">
        <v>8.76</v>
      </c>
      <c r="N1654">
        <v>0</v>
      </c>
      <c r="O1654" s="56">
        <v>0</v>
      </c>
      <c r="P1654" s="56">
        <v>0</v>
      </c>
      <c r="Q1654">
        <v>1</v>
      </c>
      <c r="R1654">
        <v>1</v>
      </c>
      <c r="S1654">
        <v>11</v>
      </c>
      <c r="T1654">
        <v>8</v>
      </c>
      <c r="U1654">
        <v>3</v>
      </c>
      <c r="V1654">
        <v>1</v>
      </c>
      <c r="W1654" t="s">
        <v>1156</v>
      </c>
      <c r="X1654" t="s">
        <v>7755</v>
      </c>
      <c r="AA1654">
        <v>0</v>
      </c>
      <c r="AB1654">
        <v>0</v>
      </c>
      <c r="AC1654">
        <v>0</v>
      </c>
      <c r="AD1654">
        <v>0</v>
      </c>
      <c r="AE1654">
        <v>0</v>
      </c>
      <c r="AF1654">
        <v>0</v>
      </c>
      <c r="AG1654">
        <v>0</v>
      </c>
      <c r="AJ1654" s="56"/>
      <c r="AK1654" s="56"/>
      <c r="AL1654" s="56"/>
      <c r="AP1654" t="s">
        <v>1155</v>
      </c>
      <c r="AS1654" t="s">
        <v>1152</v>
      </c>
      <c r="AT1654">
        <v>1</v>
      </c>
      <c r="AV1654">
        <v>2</v>
      </c>
      <c r="AW1654">
        <v>2</v>
      </c>
      <c r="AX1654">
        <v>1</v>
      </c>
      <c r="AY1654" t="s">
        <v>1145</v>
      </c>
      <c r="AZ1654" t="s">
        <v>1145</v>
      </c>
      <c r="BA1654">
        <v>2</v>
      </c>
      <c r="BD1654">
        <v>1000000000</v>
      </c>
      <c r="BE1654">
        <v>2</v>
      </c>
      <c r="BF1654">
        <v>0</v>
      </c>
      <c r="BG1654">
        <v>0</v>
      </c>
      <c r="BH1654">
        <v>0</v>
      </c>
      <c r="BI1654">
        <v>0</v>
      </c>
      <c r="BJ1654">
        <v>0</v>
      </c>
      <c r="BK1654">
        <v>0</v>
      </c>
      <c r="BL1654">
        <v>0</v>
      </c>
      <c r="BM1654">
        <v>2</v>
      </c>
      <c r="BN1654">
        <v>0</v>
      </c>
      <c r="BO1654">
        <v>0</v>
      </c>
      <c r="BP1654">
        <v>0</v>
      </c>
      <c r="BR1654">
        <v>0</v>
      </c>
      <c r="BS1654">
        <v>1</v>
      </c>
      <c r="BX1654">
        <v>0</v>
      </c>
      <c r="BY1654">
        <v>0</v>
      </c>
      <c r="BZ1654">
        <v>0</v>
      </c>
      <c r="CA1654">
        <v>5.78</v>
      </c>
      <c r="CB1654">
        <v>0</v>
      </c>
      <c r="CC1654">
        <v>1</v>
      </c>
      <c r="CD1654" s="56">
        <v>42095</v>
      </c>
      <c r="CE1654" s="56">
        <v>42342</v>
      </c>
      <c r="CF1654" s="56">
        <v>42342</v>
      </c>
      <c r="CG1654" s="56">
        <v>42419</v>
      </c>
      <c r="CH1654" s="56"/>
      <c r="CI1654" s="56"/>
      <c r="CJ1654">
        <v>0.2</v>
      </c>
      <c r="CK1654">
        <v>0</v>
      </c>
      <c r="CL1654">
        <v>0</v>
      </c>
      <c r="CM1654">
        <v>0</v>
      </c>
      <c r="CN1654">
        <v>0.47</v>
      </c>
      <c r="CO1654">
        <v>0</v>
      </c>
      <c r="CP1654">
        <v>0.49</v>
      </c>
      <c r="CQ1654" t="s">
        <v>1154</v>
      </c>
      <c r="CR1654" t="s">
        <v>1153</v>
      </c>
      <c r="CS1654" t="s">
        <v>1748</v>
      </c>
      <c r="CT1654" t="s">
        <v>1397</v>
      </c>
      <c r="CU1654" t="s">
        <v>1396</v>
      </c>
      <c r="CV1654" t="s">
        <v>6360</v>
      </c>
      <c r="CW1654" t="s">
        <v>1738</v>
      </c>
      <c r="CX1654" t="s">
        <v>853</v>
      </c>
      <c r="DC1654" t="s">
        <v>1387</v>
      </c>
      <c r="DE1654" t="s">
        <v>1392</v>
      </c>
    </row>
    <row r="1655" spans="1:109" x14ac:dyDescent="0.25">
      <c r="A1655" t="s">
        <v>1025</v>
      </c>
      <c r="B1655">
        <v>2</v>
      </c>
      <c r="C1655" s="56">
        <v>42419</v>
      </c>
      <c r="D1655" t="s">
        <v>1153</v>
      </c>
      <c r="E1655" t="s">
        <v>6361</v>
      </c>
      <c r="G1655" t="s">
        <v>6362</v>
      </c>
      <c r="H1655" t="s">
        <v>1144</v>
      </c>
      <c r="I1655" t="s">
        <v>1144</v>
      </c>
      <c r="J1655" t="s">
        <v>1144</v>
      </c>
      <c r="K1655" t="s">
        <v>1144</v>
      </c>
      <c r="L1655">
        <v>0.97</v>
      </c>
      <c r="M1655">
        <v>2.41</v>
      </c>
      <c r="N1655">
        <v>0</v>
      </c>
      <c r="O1655" s="56">
        <v>0</v>
      </c>
      <c r="P1655" s="56">
        <v>0</v>
      </c>
      <c r="Q1655">
        <v>1</v>
      </c>
      <c r="R1655">
        <v>1</v>
      </c>
      <c r="S1655">
        <v>11</v>
      </c>
      <c r="T1655">
        <v>8</v>
      </c>
      <c r="U1655">
        <v>3</v>
      </c>
      <c r="V1655">
        <v>1</v>
      </c>
      <c r="X1655" t="s">
        <v>7755</v>
      </c>
      <c r="AA1655">
        <v>0</v>
      </c>
      <c r="AB1655">
        <v>0</v>
      </c>
      <c r="AC1655">
        <v>0</v>
      </c>
      <c r="AD1655">
        <v>0</v>
      </c>
      <c r="AE1655">
        <v>0</v>
      </c>
      <c r="AF1655">
        <v>0</v>
      </c>
      <c r="AG1655">
        <v>0</v>
      </c>
      <c r="AJ1655" s="56"/>
      <c r="AK1655" s="56"/>
      <c r="AL1655" s="56"/>
      <c r="AP1655" t="s">
        <v>1155</v>
      </c>
      <c r="AS1655" t="s">
        <v>1152</v>
      </c>
      <c r="AT1655">
        <v>1</v>
      </c>
      <c r="AV1655">
        <v>3</v>
      </c>
      <c r="AW1655">
        <v>2</v>
      </c>
      <c r="AX1655">
        <v>1</v>
      </c>
      <c r="AY1655" t="s">
        <v>1147</v>
      </c>
      <c r="AZ1655" t="s">
        <v>1147</v>
      </c>
      <c r="BA1655">
        <v>3</v>
      </c>
      <c r="BD1655">
        <v>1000000000</v>
      </c>
      <c r="BE1655">
        <v>5</v>
      </c>
      <c r="BF1655">
        <v>-0.67</v>
      </c>
      <c r="BG1655">
        <v>0</v>
      </c>
      <c r="BH1655">
        <v>0</v>
      </c>
      <c r="BI1655">
        <v>0</v>
      </c>
      <c r="BJ1655">
        <v>0</v>
      </c>
      <c r="BK1655">
        <v>0</v>
      </c>
      <c r="BL1655">
        <v>0</v>
      </c>
      <c r="BM1655">
        <v>5</v>
      </c>
      <c r="BN1655">
        <v>-0.67</v>
      </c>
      <c r="BO1655">
        <v>0</v>
      </c>
      <c r="BP1655">
        <v>0</v>
      </c>
      <c r="BR1655">
        <v>0</v>
      </c>
      <c r="BS1655">
        <v>1</v>
      </c>
      <c r="BX1655">
        <v>0</v>
      </c>
      <c r="BY1655">
        <v>1.94</v>
      </c>
      <c r="BZ1655">
        <v>0</v>
      </c>
      <c r="CA1655">
        <v>6.48</v>
      </c>
      <c r="CB1655">
        <v>0</v>
      </c>
      <c r="CC1655">
        <v>1</v>
      </c>
      <c r="CD1655" s="56">
        <v>42095</v>
      </c>
      <c r="CE1655" s="56">
        <v>42342</v>
      </c>
      <c r="CF1655" s="56">
        <v>42342</v>
      </c>
      <c r="CG1655" s="56">
        <v>42419</v>
      </c>
      <c r="CH1655" s="56"/>
      <c r="CI1655" s="56"/>
      <c r="CJ1655">
        <v>0</v>
      </c>
      <c r="CK1655">
        <v>0</v>
      </c>
      <c r="CL1655">
        <v>0</v>
      </c>
      <c r="CM1655">
        <v>0</v>
      </c>
      <c r="CN1655">
        <v>0</v>
      </c>
      <c r="CO1655">
        <v>0</v>
      </c>
      <c r="CP1655">
        <v>0.96</v>
      </c>
      <c r="CQ1655" t="s">
        <v>1154</v>
      </c>
      <c r="CR1655" t="s">
        <v>1153</v>
      </c>
      <c r="CS1655" t="s">
        <v>1748</v>
      </c>
      <c r="CT1655" t="s">
        <v>1397</v>
      </c>
      <c r="CU1655" t="s">
        <v>1396</v>
      </c>
      <c r="CV1655" t="s">
        <v>6363</v>
      </c>
      <c r="CW1655" t="s">
        <v>1738</v>
      </c>
      <c r="CX1655" t="s">
        <v>853</v>
      </c>
      <c r="DC1655" t="s">
        <v>1387</v>
      </c>
      <c r="DE1655" t="s">
        <v>1728</v>
      </c>
    </row>
    <row r="1656" spans="1:109" x14ac:dyDescent="0.25">
      <c r="A1656" t="s">
        <v>1025</v>
      </c>
      <c r="B1656">
        <v>6</v>
      </c>
      <c r="C1656" s="56">
        <v>42419</v>
      </c>
      <c r="D1656" t="s">
        <v>1153</v>
      </c>
      <c r="E1656" t="s">
        <v>6364</v>
      </c>
      <c r="G1656" t="s">
        <v>6365</v>
      </c>
      <c r="H1656" t="s">
        <v>1144</v>
      </c>
      <c r="I1656" t="s">
        <v>1144</v>
      </c>
      <c r="J1656" t="s">
        <v>1144</v>
      </c>
      <c r="K1656" t="s">
        <v>1144</v>
      </c>
      <c r="L1656">
        <v>6.78</v>
      </c>
      <c r="M1656">
        <v>15.19</v>
      </c>
      <c r="N1656">
        <v>0</v>
      </c>
      <c r="O1656" s="56">
        <v>0</v>
      </c>
      <c r="P1656" s="56">
        <v>0</v>
      </c>
      <c r="Q1656">
        <v>1</v>
      </c>
      <c r="R1656">
        <v>1</v>
      </c>
      <c r="S1656">
        <v>11</v>
      </c>
      <c r="T1656">
        <v>8</v>
      </c>
      <c r="U1656">
        <v>3</v>
      </c>
      <c r="V1656">
        <v>1</v>
      </c>
      <c r="X1656" t="s">
        <v>7755</v>
      </c>
      <c r="AA1656">
        <v>0</v>
      </c>
      <c r="AB1656">
        <v>0</v>
      </c>
      <c r="AC1656">
        <v>0</v>
      </c>
      <c r="AD1656">
        <v>0</v>
      </c>
      <c r="AE1656">
        <v>0</v>
      </c>
      <c r="AF1656">
        <v>0</v>
      </c>
      <c r="AG1656">
        <v>0</v>
      </c>
      <c r="AJ1656" s="56"/>
      <c r="AK1656" s="56"/>
      <c r="AL1656" s="56"/>
      <c r="AP1656" t="s">
        <v>1155</v>
      </c>
      <c r="AS1656" t="s">
        <v>1152</v>
      </c>
      <c r="AT1656">
        <v>1</v>
      </c>
      <c r="AV1656">
        <v>0</v>
      </c>
      <c r="AW1656">
        <v>0</v>
      </c>
      <c r="AX1656">
        <v>0</v>
      </c>
      <c r="AY1656" t="s">
        <v>1388</v>
      </c>
      <c r="AZ1656" t="s">
        <v>1388</v>
      </c>
      <c r="BA1656">
        <v>0</v>
      </c>
      <c r="BD1656">
        <v>1000000000</v>
      </c>
      <c r="BE1656">
        <v>2</v>
      </c>
      <c r="BF1656">
        <v>0</v>
      </c>
      <c r="BG1656">
        <v>0</v>
      </c>
      <c r="BH1656">
        <v>0</v>
      </c>
      <c r="BI1656">
        <v>0</v>
      </c>
      <c r="BJ1656">
        <v>0</v>
      </c>
      <c r="BK1656">
        <v>0</v>
      </c>
      <c r="BL1656">
        <v>0</v>
      </c>
      <c r="BM1656">
        <v>2</v>
      </c>
      <c r="BN1656">
        <v>0</v>
      </c>
      <c r="BO1656">
        <v>0</v>
      </c>
      <c r="BP1656">
        <v>0</v>
      </c>
      <c r="BR1656">
        <v>0</v>
      </c>
      <c r="BS1656">
        <v>0</v>
      </c>
      <c r="BX1656">
        <v>0</v>
      </c>
      <c r="BY1656">
        <v>0</v>
      </c>
      <c r="BZ1656">
        <v>0</v>
      </c>
      <c r="CA1656">
        <v>0</v>
      </c>
      <c r="CB1656">
        <v>0</v>
      </c>
      <c r="CC1656">
        <v>1</v>
      </c>
      <c r="CD1656" s="56">
        <v>42095</v>
      </c>
      <c r="CE1656" s="56">
        <v>42342</v>
      </c>
      <c r="CF1656" s="56">
        <v>42342</v>
      </c>
      <c r="CG1656" s="56">
        <v>42419</v>
      </c>
      <c r="CH1656" s="56"/>
      <c r="CI1656" s="56"/>
      <c r="CJ1656">
        <v>0.17</v>
      </c>
      <c r="CK1656">
        <v>0</v>
      </c>
      <c r="CL1656">
        <v>0.03</v>
      </c>
      <c r="CM1656">
        <v>0</v>
      </c>
      <c r="CN1656">
        <v>0</v>
      </c>
      <c r="CO1656">
        <v>0</v>
      </c>
      <c r="CP1656">
        <v>0.95</v>
      </c>
      <c r="CQ1656" t="s">
        <v>1154</v>
      </c>
      <c r="CR1656" t="s">
        <v>1153</v>
      </c>
      <c r="CS1656" t="s">
        <v>1395</v>
      </c>
      <c r="CT1656" t="s">
        <v>1397</v>
      </c>
      <c r="CU1656" t="s">
        <v>1396</v>
      </c>
      <c r="CV1656" t="s">
        <v>6366</v>
      </c>
      <c r="CW1656" t="s">
        <v>1742</v>
      </c>
      <c r="CX1656" t="s">
        <v>853</v>
      </c>
      <c r="DC1656" t="s">
        <v>1389</v>
      </c>
      <c r="DE1656" t="s">
        <v>1392</v>
      </c>
    </row>
    <row r="1657" spans="1:109" x14ac:dyDescent="0.25">
      <c r="A1657" t="s">
        <v>1025</v>
      </c>
      <c r="B1657">
        <v>2</v>
      </c>
      <c r="C1657" s="56">
        <v>42419</v>
      </c>
      <c r="D1657" t="s">
        <v>1153</v>
      </c>
      <c r="E1657" t="s">
        <v>6367</v>
      </c>
      <c r="G1657" t="s">
        <v>6368</v>
      </c>
      <c r="H1657" t="s">
        <v>1144</v>
      </c>
      <c r="I1657" t="s">
        <v>1144</v>
      </c>
      <c r="J1657" t="s">
        <v>1144</v>
      </c>
      <c r="K1657" t="s">
        <v>1144</v>
      </c>
      <c r="L1657">
        <v>1.17</v>
      </c>
      <c r="M1657">
        <v>2.1</v>
      </c>
      <c r="N1657">
        <v>0</v>
      </c>
      <c r="O1657" s="56">
        <v>0</v>
      </c>
      <c r="P1657" s="56">
        <v>0</v>
      </c>
      <c r="Q1657">
        <v>1</v>
      </c>
      <c r="R1657">
        <v>1</v>
      </c>
      <c r="S1657">
        <v>11</v>
      </c>
      <c r="T1657">
        <v>8</v>
      </c>
      <c r="U1657">
        <v>3</v>
      </c>
      <c r="V1657">
        <v>1</v>
      </c>
      <c r="W1657" t="s">
        <v>1156</v>
      </c>
      <c r="X1657" t="s">
        <v>7760</v>
      </c>
      <c r="Y1657">
        <v>8</v>
      </c>
      <c r="AA1657">
        <v>0</v>
      </c>
      <c r="AB1657">
        <v>0</v>
      </c>
      <c r="AC1657">
        <v>0</v>
      </c>
      <c r="AD1657">
        <v>0</v>
      </c>
      <c r="AE1657">
        <v>0</v>
      </c>
      <c r="AF1657">
        <v>12</v>
      </c>
      <c r="AG1657">
        <v>0</v>
      </c>
      <c r="AJ1657" s="56"/>
      <c r="AK1657" s="56"/>
      <c r="AL1657" s="56"/>
      <c r="AP1657" t="s">
        <v>1155</v>
      </c>
      <c r="AS1657" t="s">
        <v>1152</v>
      </c>
      <c r="AT1657">
        <v>1</v>
      </c>
      <c r="AV1657">
        <v>10</v>
      </c>
      <c r="AW1657">
        <v>7</v>
      </c>
      <c r="AX1657">
        <v>3</v>
      </c>
      <c r="AY1657" t="s">
        <v>1148</v>
      </c>
      <c r="AZ1657" t="s">
        <v>1147</v>
      </c>
      <c r="BA1657">
        <v>3</v>
      </c>
      <c r="BD1657">
        <v>1000000000</v>
      </c>
      <c r="BE1657">
        <v>8</v>
      </c>
      <c r="BF1657">
        <v>0.2</v>
      </c>
      <c r="BG1657">
        <v>4</v>
      </c>
      <c r="BH1657">
        <v>0</v>
      </c>
      <c r="BI1657">
        <v>0</v>
      </c>
      <c r="BJ1657">
        <v>0</v>
      </c>
      <c r="BK1657">
        <v>0</v>
      </c>
      <c r="BL1657">
        <v>0</v>
      </c>
      <c r="BM1657">
        <v>12</v>
      </c>
      <c r="BN1657">
        <v>-0.2</v>
      </c>
      <c r="BO1657">
        <v>0</v>
      </c>
      <c r="BP1657">
        <v>0</v>
      </c>
      <c r="BR1657">
        <v>0</v>
      </c>
      <c r="BS1657">
        <v>3</v>
      </c>
      <c r="BT1657">
        <v>1</v>
      </c>
      <c r="BX1657">
        <v>0</v>
      </c>
      <c r="BY1657">
        <v>0</v>
      </c>
      <c r="BZ1657">
        <v>0</v>
      </c>
      <c r="CA1657">
        <v>3.47</v>
      </c>
      <c r="CB1657">
        <v>0</v>
      </c>
      <c r="CC1657">
        <v>1</v>
      </c>
      <c r="CD1657" s="56">
        <v>42271</v>
      </c>
      <c r="CE1657" s="56">
        <v>42342</v>
      </c>
      <c r="CF1657" s="56">
        <v>42342</v>
      </c>
      <c r="CG1657" s="56">
        <v>42419</v>
      </c>
      <c r="CH1657" s="56"/>
      <c r="CI1657" s="56"/>
      <c r="CJ1657">
        <v>0.15</v>
      </c>
      <c r="CK1657">
        <v>0</v>
      </c>
      <c r="CL1657">
        <v>0</v>
      </c>
      <c r="CM1657">
        <v>0</v>
      </c>
      <c r="CN1657">
        <v>0.55000000000000004</v>
      </c>
      <c r="CO1657">
        <v>0.42</v>
      </c>
      <c r="CP1657">
        <v>0</v>
      </c>
      <c r="CQ1657" t="s">
        <v>1154</v>
      </c>
      <c r="CR1657" t="s">
        <v>1153</v>
      </c>
      <c r="CS1657" t="s">
        <v>1748</v>
      </c>
      <c r="CT1657" t="s">
        <v>1397</v>
      </c>
      <c r="CU1657" t="s">
        <v>1396</v>
      </c>
      <c r="CV1657" t="s">
        <v>6369</v>
      </c>
      <c r="CW1657" t="s">
        <v>1727</v>
      </c>
      <c r="CX1657" t="s">
        <v>853</v>
      </c>
      <c r="DC1657" t="s">
        <v>1387</v>
      </c>
      <c r="DE1657" t="s">
        <v>1392</v>
      </c>
    </row>
    <row r="1658" spans="1:109" x14ac:dyDescent="0.25">
      <c r="A1658" t="s">
        <v>1025</v>
      </c>
      <c r="B1658">
        <v>1</v>
      </c>
      <c r="C1658" s="56">
        <v>42419</v>
      </c>
      <c r="D1658" t="s">
        <v>1153</v>
      </c>
      <c r="E1658" t="s">
        <v>6370</v>
      </c>
      <c r="G1658" t="s">
        <v>6371</v>
      </c>
      <c r="H1658" t="s">
        <v>1144</v>
      </c>
      <c r="I1658" t="s">
        <v>1144</v>
      </c>
      <c r="J1658" t="s">
        <v>1144</v>
      </c>
      <c r="K1658" t="s">
        <v>1144</v>
      </c>
      <c r="L1658">
        <v>1.1000000000000001</v>
      </c>
      <c r="M1658">
        <v>2.5</v>
      </c>
      <c r="N1658">
        <v>0</v>
      </c>
      <c r="O1658" s="56">
        <v>0</v>
      </c>
      <c r="P1658" s="56">
        <v>0</v>
      </c>
      <c r="Q1658">
        <v>1</v>
      </c>
      <c r="R1658">
        <v>1</v>
      </c>
      <c r="S1658">
        <v>11</v>
      </c>
      <c r="T1658">
        <v>8</v>
      </c>
      <c r="U1658">
        <v>3</v>
      </c>
      <c r="V1658">
        <v>1</v>
      </c>
      <c r="X1658" t="s">
        <v>7755</v>
      </c>
      <c r="AA1658">
        <v>0</v>
      </c>
      <c r="AB1658">
        <v>0</v>
      </c>
      <c r="AC1658">
        <v>0</v>
      </c>
      <c r="AD1658">
        <v>0</v>
      </c>
      <c r="AE1658">
        <v>0</v>
      </c>
      <c r="AF1658">
        <v>0</v>
      </c>
      <c r="AG1658">
        <v>0</v>
      </c>
      <c r="AJ1658" s="56"/>
      <c r="AK1658" s="56"/>
      <c r="AL1658" s="56"/>
      <c r="AP1658" t="s">
        <v>1155</v>
      </c>
      <c r="AS1658" t="s">
        <v>1152</v>
      </c>
      <c r="AT1658">
        <v>1</v>
      </c>
      <c r="AV1658">
        <v>5</v>
      </c>
      <c r="AW1658">
        <v>3</v>
      </c>
      <c r="AX1658">
        <v>2</v>
      </c>
      <c r="AY1658" t="s">
        <v>1147</v>
      </c>
      <c r="AZ1658" t="s">
        <v>1147</v>
      </c>
      <c r="BA1658">
        <v>5</v>
      </c>
      <c r="BD1658">
        <v>1000000000</v>
      </c>
      <c r="BE1658">
        <v>9</v>
      </c>
      <c r="BF1658">
        <v>-0.8</v>
      </c>
      <c r="BG1658">
        <v>0</v>
      </c>
      <c r="BH1658">
        <v>0</v>
      </c>
      <c r="BI1658">
        <v>0</v>
      </c>
      <c r="BJ1658">
        <v>0</v>
      </c>
      <c r="BK1658">
        <v>0</v>
      </c>
      <c r="BL1658">
        <v>0</v>
      </c>
      <c r="BM1658">
        <v>9</v>
      </c>
      <c r="BN1658">
        <v>-0.8</v>
      </c>
      <c r="BO1658">
        <v>0</v>
      </c>
      <c r="BP1658">
        <v>0</v>
      </c>
      <c r="BR1658">
        <v>0</v>
      </c>
      <c r="BS1658">
        <v>1</v>
      </c>
      <c r="BX1658">
        <v>0</v>
      </c>
      <c r="BY1658">
        <v>4.4000000000000004</v>
      </c>
      <c r="BZ1658">
        <v>0</v>
      </c>
      <c r="CA1658">
        <v>5.55</v>
      </c>
      <c r="CB1658">
        <v>0</v>
      </c>
      <c r="CC1658">
        <v>1</v>
      </c>
      <c r="CD1658" s="56">
        <v>42095</v>
      </c>
      <c r="CE1658" s="56">
        <v>42342</v>
      </c>
      <c r="CF1658" s="56">
        <v>42342</v>
      </c>
      <c r="CG1658" s="56">
        <v>42419</v>
      </c>
      <c r="CH1658" s="56"/>
      <c r="CI1658" s="56"/>
      <c r="CJ1658">
        <v>0.04</v>
      </c>
      <c r="CK1658">
        <v>0</v>
      </c>
      <c r="CL1658">
        <v>0</v>
      </c>
      <c r="CM1658">
        <v>0</v>
      </c>
      <c r="CN1658">
        <v>0</v>
      </c>
      <c r="CO1658">
        <v>0</v>
      </c>
      <c r="CP1658">
        <v>0.95</v>
      </c>
      <c r="CQ1658" t="s">
        <v>1154</v>
      </c>
      <c r="CR1658" t="s">
        <v>1153</v>
      </c>
      <c r="CS1658" t="s">
        <v>1725</v>
      </c>
      <c r="CT1658" t="s">
        <v>1397</v>
      </c>
      <c r="CU1658" t="s">
        <v>1396</v>
      </c>
      <c r="CV1658" t="s">
        <v>6372</v>
      </c>
      <c r="CW1658" t="s">
        <v>1727</v>
      </c>
      <c r="CX1658" t="s">
        <v>853</v>
      </c>
      <c r="DC1658" t="s">
        <v>1387</v>
      </c>
      <c r="DE1658" t="s">
        <v>1392</v>
      </c>
    </row>
    <row r="1659" spans="1:109" x14ac:dyDescent="0.25">
      <c r="A1659" t="s">
        <v>1025</v>
      </c>
      <c r="B1659">
        <v>2</v>
      </c>
      <c r="C1659" s="56">
        <v>42419</v>
      </c>
      <c r="D1659" t="s">
        <v>1153</v>
      </c>
      <c r="E1659" t="s">
        <v>6373</v>
      </c>
      <c r="G1659" t="s">
        <v>6374</v>
      </c>
      <c r="H1659" t="s">
        <v>1144</v>
      </c>
      <c r="I1659" t="s">
        <v>1144</v>
      </c>
      <c r="J1659" t="s">
        <v>1144</v>
      </c>
      <c r="K1659" t="s">
        <v>1144</v>
      </c>
      <c r="L1659">
        <v>1.22</v>
      </c>
      <c r="M1659">
        <v>2.5</v>
      </c>
      <c r="N1659">
        <v>0</v>
      </c>
      <c r="O1659" s="56">
        <v>0</v>
      </c>
      <c r="P1659" s="56">
        <v>0</v>
      </c>
      <c r="Q1659">
        <v>1</v>
      </c>
      <c r="R1659">
        <v>1</v>
      </c>
      <c r="S1659">
        <v>11</v>
      </c>
      <c r="T1659">
        <v>8</v>
      </c>
      <c r="U1659">
        <v>3</v>
      </c>
      <c r="V1659">
        <v>1</v>
      </c>
      <c r="X1659" t="s">
        <v>7755</v>
      </c>
      <c r="AA1659">
        <v>0</v>
      </c>
      <c r="AB1659">
        <v>0</v>
      </c>
      <c r="AC1659">
        <v>0</v>
      </c>
      <c r="AD1659">
        <v>0</v>
      </c>
      <c r="AE1659">
        <v>0</v>
      </c>
      <c r="AF1659">
        <v>0</v>
      </c>
      <c r="AG1659">
        <v>0</v>
      </c>
      <c r="AJ1659" s="56"/>
      <c r="AK1659" s="56"/>
      <c r="AL1659" s="56"/>
      <c r="AP1659" t="s">
        <v>1155</v>
      </c>
      <c r="AR1659">
        <v>2</v>
      </c>
      <c r="AS1659" t="s">
        <v>1152</v>
      </c>
      <c r="AT1659">
        <v>1</v>
      </c>
      <c r="AV1659">
        <v>5</v>
      </c>
      <c r="AW1659">
        <v>3</v>
      </c>
      <c r="AX1659">
        <v>2</v>
      </c>
      <c r="AY1659" t="s">
        <v>1147</v>
      </c>
      <c r="AZ1659" t="s">
        <v>1147</v>
      </c>
      <c r="BA1659">
        <v>5</v>
      </c>
      <c r="BD1659">
        <v>1000000000</v>
      </c>
      <c r="BE1659">
        <v>10</v>
      </c>
      <c r="BF1659">
        <v>-1</v>
      </c>
      <c r="BG1659">
        <v>0</v>
      </c>
      <c r="BH1659">
        <v>0</v>
      </c>
      <c r="BI1659">
        <v>0</v>
      </c>
      <c r="BJ1659">
        <v>0</v>
      </c>
      <c r="BK1659">
        <v>0</v>
      </c>
      <c r="BL1659">
        <v>0</v>
      </c>
      <c r="BM1659">
        <v>10</v>
      </c>
      <c r="BN1659">
        <v>-1</v>
      </c>
      <c r="BO1659">
        <v>0</v>
      </c>
      <c r="BP1659">
        <v>0</v>
      </c>
      <c r="BR1659">
        <v>0</v>
      </c>
      <c r="BS1659">
        <v>1</v>
      </c>
      <c r="BX1659">
        <v>0</v>
      </c>
      <c r="BY1659">
        <v>6.1</v>
      </c>
      <c r="BZ1659">
        <v>0</v>
      </c>
      <c r="CA1659">
        <v>4.58</v>
      </c>
      <c r="CB1659">
        <v>0</v>
      </c>
      <c r="CC1659">
        <v>1</v>
      </c>
      <c r="CD1659" s="56">
        <v>42095</v>
      </c>
      <c r="CE1659" s="56">
        <v>42342</v>
      </c>
      <c r="CF1659" s="56">
        <v>42342</v>
      </c>
      <c r="CG1659" s="56">
        <v>42419</v>
      </c>
      <c r="CH1659" s="56"/>
      <c r="CI1659" s="56"/>
      <c r="CJ1659">
        <v>0.04</v>
      </c>
      <c r="CK1659">
        <v>0</v>
      </c>
      <c r="CL1659">
        <v>0</v>
      </c>
      <c r="CM1659">
        <v>0</v>
      </c>
      <c r="CN1659">
        <v>0</v>
      </c>
      <c r="CO1659">
        <v>0</v>
      </c>
      <c r="CP1659">
        <v>0.96</v>
      </c>
      <c r="CQ1659" t="s">
        <v>1154</v>
      </c>
      <c r="CR1659" t="s">
        <v>1153</v>
      </c>
      <c r="CS1659" t="s">
        <v>1748</v>
      </c>
      <c r="CT1659" t="s">
        <v>1397</v>
      </c>
      <c r="CU1659" t="s">
        <v>1396</v>
      </c>
      <c r="CV1659" t="s">
        <v>6375</v>
      </c>
      <c r="CW1659" t="s">
        <v>1738</v>
      </c>
      <c r="CX1659" t="s">
        <v>853</v>
      </c>
      <c r="DC1659" t="s">
        <v>1387</v>
      </c>
      <c r="DE1659" t="s">
        <v>1392</v>
      </c>
    </row>
    <row r="1660" spans="1:109" x14ac:dyDescent="0.25">
      <c r="A1660" t="s">
        <v>1025</v>
      </c>
      <c r="B1660">
        <v>2</v>
      </c>
      <c r="C1660" s="56">
        <v>42419</v>
      </c>
      <c r="D1660" t="s">
        <v>1153</v>
      </c>
      <c r="E1660" t="s">
        <v>6376</v>
      </c>
      <c r="G1660" t="s">
        <v>6377</v>
      </c>
      <c r="H1660" t="s">
        <v>1144</v>
      </c>
      <c r="I1660" t="s">
        <v>1144</v>
      </c>
      <c r="J1660" t="s">
        <v>1144</v>
      </c>
      <c r="K1660" t="s">
        <v>1144</v>
      </c>
      <c r="L1660">
        <v>5.13</v>
      </c>
      <c r="M1660">
        <v>11.49</v>
      </c>
      <c r="N1660">
        <v>0</v>
      </c>
      <c r="O1660" s="56">
        <v>0</v>
      </c>
      <c r="P1660" s="56">
        <v>0</v>
      </c>
      <c r="Q1660">
        <v>1</v>
      </c>
      <c r="R1660">
        <v>1</v>
      </c>
      <c r="S1660">
        <v>11</v>
      </c>
      <c r="T1660">
        <v>8</v>
      </c>
      <c r="U1660">
        <v>3</v>
      </c>
      <c r="V1660">
        <v>1</v>
      </c>
      <c r="X1660" t="s">
        <v>7757</v>
      </c>
      <c r="AA1660">
        <v>0</v>
      </c>
      <c r="AB1660">
        <v>0</v>
      </c>
      <c r="AC1660">
        <v>0</v>
      </c>
      <c r="AD1660">
        <v>0</v>
      </c>
      <c r="AE1660">
        <v>0</v>
      </c>
      <c r="AF1660">
        <v>0</v>
      </c>
      <c r="AG1660">
        <v>0</v>
      </c>
      <c r="AJ1660" s="56"/>
      <c r="AK1660" s="56"/>
      <c r="AL1660" s="56"/>
      <c r="AP1660" t="s">
        <v>1155</v>
      </c>
      <c r="AS1660" t="s">
        <v>1152</v>
      </c>
      <c r="AT1660">
        <v>1</v>
      </c>
      <c r="AV1660">
        <v>1</v>
      </c>
      <c r="AW1660">
        <v>1</v>
      </c>
      <c r="AX1660">
        <v>0.5</v>
      </c>
      <c r="AY1660" t="s">
        <v>1147</v>
      </c>
      <c r="AZ1660" t="s">
        <v>1147</v>
      </c>
      <c r="BA1660">
        <v>2</v>
      </c>
      <c r="BD1660">
        <v>1000000000</v>
      </c>
      <c r="BE1660">
        <v>2</v>
      </c>
      <c r="BF1660">
        <v>-1</v>
      </c>
      <c r="BG1660">
        <v>0</v>
      </c>
      <c r="BH1660">
        <v>0</v>
      </c>
      <c r="BI1660">
        <v>0</v>
      </c>
      <c r="BJ1660">
        <v>0</v>
      </c>
      <c r="BK1660">
        <v>0</v>
      </c>
      <c r="BL1660">
        <v>0</v>
      </c>
      <c r="BM1660">
        <v>2</v>
      </c>
      <c r="BN1660">
        <v>-1</v>
      </c>
      <c r="BO1660">
        <v>0</v>
      </c>
      <c r="BP1660">
        <v>0</v>
      </c>
      <c r="BR1660">
        <v>0</v>
      </c>
      <c r="BS1660">
        <v>0</v>
      </c>
      <c r="BX1660">
        <v>0</v>
      </c>
      <c r="BY1660">
        <v>5.13</v>
      </c>
      <c r="BZ1660">
        <v>0</v>
      </c>
      <c r="CA1660">
        <v>5.41</v>
      </c>
      <c r="CB1660">
        <v>0</v>
      </c>
      <c r="CC1660">
        <v>1</v>
      </c>
      <c r="CD1660" s="56">
        <v>42341</v>
      </c>
      <c r="CE1660" s="56">
        <v>42342</v>
      </c>
      <c r="CF1660" s="56">
        <v>42342</v>
      </c>
      <c r="CG1660" s="56">
        <v>42419</v>
      </c>
      <c r="CH1660" s="56"/>
      <c r="CI1660" s="56"/>
      <c r="CJ1660">
        <v>0</v>
      </c>
      <c r="CK1660">
        <v>0</v>
      </c>
      <c r="CL1660">
        <v>0</v>
      </c>
      <c r="CM1660">
        <v>0</v>
      </c>
      <c r="CN1660">
        <v>0</v>
      </c>
      <c r="CO1660">
        <v>0</v>
      </c>
      <c r="CP1660">
        <v>0.96</v>
      </c>
      <c r="CQ1660" t="s">
        <v>1154</v>
      </c>
      <c r="CR1660" t="s">
        <v>1153</v>
      </c>
      <c r="CS1660" t="s">
        <v>1748</v>
      </c>
      <c r="CT1660" t="s">
        <v>1397</v>
      </c>
      <c r="CU1660" t="s">
        <v>1396</v>
      </c>
      <c r="CV1660" t="s">
        <v>6378</v>
      </c>
      <c r="CW1660" t="s">
        <v>1727</v>
      </c>
      <c r="CX1660" t="s">
        <v>853</v>
      </c>
      <c r="DC1660" t="s">
        <v>1387</v>
      </c>
      <c r="DE1660" t="s">
        <v>1392</v>
      </c>
    </row>
    <row r="1661" spans="1:109" x14ac:dyDescent="0.25">
      <c r="A1661" t="s">
        <v>1025</v>
      </c>
      <c r="B1661">
        <v>2</v>
      </c>
      <c r="C1661" s="56">
        <v>42419</v>
      </c>
      <c r="D1661" t="s">
        <v>1153</v>
      </c>
      <c r="E1661" t="s">
        <v>6379</v>
      </c>
      <c r="G1661" t="s">
        <v>6380</v>
      </c>
      <c r="H1661" t="s">
        <v>1144</v>
      </c>
      <c r="I1661" t="s">
        <v>1144</v>
      </c>
      <c r="J1661" t="s">
        <v>1144</v>
      </c>
      <c r="K1661" t="s">
        <v>1144</v>
      </c>
      <c r="L1661">
        <v>2.69</v>
      </c>
      <c r="M1661">
        <v>5.38</v>
      </c>
      <c r="N1661">
        <v>0</v>
      </c>
      <c r="O1661" s="56">
        <v>0</v>
      </c>
      <c r="P1661" s="56">
        <v>0</v>
      </c>
      <c r="Q1661">
        <v>1</v>
      </c>
      <c r="R1661">
        <v>1</v>
      </c>
      <c r="S1661">
        <v>11</v>
      </c>
      <c r="T1661">
        <v>8</v>
      </c>
      <c r="U1661">
        <v>3</v>
      </c>
      <c r="V1661">
        <v>1</v>
      </c>
      <c r="X1661" t="s">
        <v>7757</v>
      </c>
      <c r="AA1661">
        <v>0</v>
      </c>
      <c r="AB1661">
        <v>0</v>
      </c>
      <c r="AC1661">
        <v>0</v>
      </c>
      <c r="AD1661">
        <v>0</v>
      </c>
      <c r="AE1661">
        <v>0</v>
      </c>
      <c r="AF1661">
        <v>0</v>
      </c>
      <c r="AG1661">
        <v>0</v>
      </c>
      <c r="AJ1661" s="56"/>
      <c r="AK1661" s="56"/>
      <c r="AL1661" s="56"/>
      <c r="AP1661" t="s">
        <v>1155</v>
      </c>
      <c r="AR1661">
        <v>2</v>
      </c>
      <c r="AS1661" t="s">
        <v>1152</v>
      </c>
      <c r="AT1661">
        <v>1</v>
      </c>
      <c r="AV1661">
        <v>5</v>
      </c>
      <c r="AW1661">
        <v>3</v>
      </c>
      <c r="AX1661">
        <v>2</v>
      </c>
      <c r="AY1661" t="s">
        <v>1147</v>
      </c>
      <c r="AZ1661" t="s">
        <v>1147</v>
      </c>
      <c r="BA1661">
        <v>8</v>
      </c>
      <c r="BD1661">
        <v>1000000000</v>
      </c>
      <c r="BE1661">
        <v>8</v>
      </c>
      <c r="BF1661">
        <v>-0.6</v>
      </c>
      <c r="BG1661">
        <v>0</v>
      </c>
      <c r="BH1661">
        <v>0</v>
      </c>
      <c r="BI1661">
        <v>0</v>
      </c>
      <c r="BJ1661">
        <v>0</v>
      </c>
      <c r="BK1661">
        <v>0</v>
      </c>
      <c r="BL1661">
        <v>0</v>
      </c>
      <c r="BM1661">
        <v>8</v>
      </c>
      <c r="BN1661">
        <v>-0.6</v>
      </c>
      <c r="BO1661">
        <v>0</v>
      </c>
      <c r="BP1661">
        <v>0</v>
      </c>
      <c r="BR1661">
        <v>0</v>
      </c>
      <c r="BS1661">
        <v>1</v>
      </c>
      <c r="BX1661">
        <v>0</v>
      </c>
      <c r="BY1661">
        <v>8.07</v>
      </c>
      <c r="BZ1661">
        <v>0</v>
      </c>
      <c r="CA1661">
        <v>4.3600000000000003</v>
      </c>
      <c r="CB1661">
        <v>0</v>
      </c>
      <c r="CC1661">
        <v>1</v>
      </c>
      <c r="CD1661" s="56">
        <v>42341</v>
      </c>
      <c r="CE1661" s="56">
        <v>42342</v>
      </c>
      <c r="CF1661" s="56">
        <v>42342</v>
      </c>
      <c r="CG1661" s="56">
        <v>42419</v>
      </c>
      <c r="CH1661" s="56"/>
      <c r="CI1661" s="56"/>
      <c r="CJ1661">
        <v>0</v>
      </c>
      <c r="CK1661">
        <v>0</v>
      </c>
      <c r="CL1661">
        <v>0</v>
      </c>
      <c r="CM1661">
        <v>0</v>
      </c>
      <c r="CN1661">
        <v>0</v>
      </c>
      <c r="CO1661">
        <v>0</v>
      </c>
      <c r="CP1661">
        <v>0.96</v>
      </c>
      <c r="CQ1661" t="s">
        <v>1154</v>
      </c>
      <c r="CR1661" t="s">
        <v>1153</v>
      </c>
      <c r="CS1661" t="s">
        <v>1748</v>
      </c>
      <c r="CT1661" t="s">
        <v>1397</v>
      </c>
      <c r="CU1661" t="s">
        <v>1396</v>
      </c>
      <c r="CV1661" t="s">
        <v>7708</v>
      </c>
      <c r="CW1661" t="s">
        <v>1727</v>
      </c>
      <c r="CX1661" t="s">
        <v>853</v>
      </c>
      <c r="DC1661" t="s">
        <v>1387</v>
      </c>
      <c r="DE1661" t="s">
        <v>1392</v>
      </c>
    </row>
    <row r="1662" spans="1:109" x14ac:dyDescent="0.25">
      <c r="A1662" t="s">
        <v>1025</v>
      </c>
      <c r="B1662">
        <v>2</v>
      </c>
      <c r="C1662" s="56">
        <v>42419</v>
      </c>
      <c r="D1662" t="s">
        <v>1153</v>
      </c>
      <c r="E1662" t="s">
        <v>6381</v>
      </c>
      <c r="G1662" t="s">
        <v>6382</v>
      </c>
      <c r="H1662" t="s">
        <v>1144</v>
      </c>
      <c r="I1662" t="s">
        <v>1144</v>
      </c>
      <c r="J1662" t="s">
        <v>1144</v>
      </c>
      <c r="K1662" t="s">
        <v>1144</v>
      </c>
      <c r="L1662">
        <v>2.15</v>
      </c>
      <c r="M1662">
        <v>5.15</v>
      </c>
      <c r="N1662">
        <v>0</v>
      </c>
      <c r="O1662" s="56">
        <v>0</v>
      </c>
      <c r="P1662" s="56">
        <v>0</v>
      </c>
      <c r="Q1662">
        <v>1</v>
      </c>
      <c r="R1662">
        <v>1</v>
      </c>
      <c r="S1662">
        <v>11</v>
      </c>
      <c r="T1662">
        <v>8</v>
      </c>
      <c r="U1662">
        <v>3</v>
      </c>
      <c r="V1662">
        <v>1</v>
      </c>
      <c r="W1662" t="s">
        <v>1156</v>
      </c>
      <c r="X1662" t="s">
        <v>7659</v>
      </c>
      <c r="Y1662">
        <v>4</v>
      </c>
      <c r="AA1662">
        <v>0</v>
      </c>
      <c r="AB1662">
        <v>0</v>
      </c>
      <c r="AC1662">
        <v>0</v>
      </c>
      <c r="AD1662">
        <v>0</v>
      </c>
      <c r="AE1662">
        <v>0</v>
      </c>
      <c r="AF1662">
        <v>73</v>
      </c>
      <c r="AG1662">
        <v>0</v>
      </c>
      <c r="AJ1662" s="56"/>
      <c r="AK1662" s="56"/>
      <c r="AL1662" s="56"/>
      <c r="AP1662" t="s">
        <v>1155</v>
      </c>
      <c r="AS1662" t="s">
        <v>1152</v>
      </c>
      <c r="AT1662">
        <v>1</v>
      </c>
      <c r="AV1662">
        <v>3</v>
      </c>
      <c r="AW1662">
        <v>2</v>
      </c>
      <c r="AX1662">
        <v>1</v>
      </c>
      <c r="AY1662" t="s">
        <v>839</v>
      </c>
      <c r="AZ1662" t="s">
        <v>1148</v>
      </c>
      <c r="BA1662">
        <v>2</v>
      </c>
      <c r="BD1662">
        <v>1000000000</v>
      </c>
      <c r="BE1662">
        <v>0</v>
      </c>
      <c r="BF1662">
        <v>1</v>
      </c>
      <c r="BG1662">
        <v>3</v>
      </c>
      <c r="BH1662">
        <v>0</v>
      </c>
      <c r="BI1662">
        <v>0</v>
      </c>
      <c r="BJ1662">
        <v>0</v>
      </c>
      <c r="BK1662">
        <v>0</v>
      </c>
      <c r="BL1662">
        <v>0</v>
      </c>
      <c r="BM1662">
        <v>3</v>
      </c>
      <c r="BN1662">
        <v>0</v>
      </c>
      <c r="BO1662">
        <v>0</v>
      </c>
      <c r="BP1662">
        <v>0</v>
      </c>
      <c r="BR1662">
        <v>0</v>
      </c>
      <c r="BS1662">
        <v>1</v>
      </c>
      <c r="BX1662">
        <v>3</v>
      </c>
      <c r="BY1662">
        <v>0</v>
      </c>
      <c r="BZ1662">
        <v>0</v>
      </c>
      <c r="CA1662">
        <v>6.09</v>
      </c>
      <c r="CB1662">
        <v>0</v>
      </c>
      <c r="CC1662">
        <v>1</v>
      </c>
      <c r="CD1662" s="56">
        <v>42342</v>
      </c>
      <c r="CE1662" s="56">
        <v>42342</v>
      </c>
      <c r="CF1662" s="56">
        <v>42342</v>
      </c>
      <c r="CG1662" s="56">
        <v>42419</v>
      </c>
      <c r="CH1662" s="56"/>
      <c r="CI1662" s="56"/>
      <c r="CJ1662">
        <v>1</v>
      </c>
      <c r="CK1662">
        <v>1</v>
      </c>
      <c r="CL1662">
        <v>0.96</v>
      </c>
      <c r="CM1662">
        <v>0</v>
      </c>
      <c r="CN1662">
        <v>0</v>
      </c>
      <c r="CO1662">
        <v>0</v>
      </c>
      <c r="CP1662">
        <v>0</v>
      </c>
      <c r="CQ1662" t="s">
        <v>1154</v>
      </c>
      <c r="CR1662" t="s">
        <v>1153</v>
      </c>
      <c r="CS1662" t="s">
        <v>1748</v>
      </c>
      <c r="CT1662" t="s">
        <v>1397</v>
      </c>
      <c r="CU1662" t="s">
        <v>1396</v>
      </c>
      <c r="CV1662" t="s">
        <v>6383</v>
      </c>
      <c r="CW1662" t="s">
        <v>1738</v>
      </c>
      <c r="CX1662" t="s">
        <v>853</v>
      </c>
      <c r="DC1662" t="s">
        <v>1387</v>
      </c>
      <c r="DE1662" t="s">
        <v>1392</v>
      </c>
    </row>
    <row r="1663" spans="1:109" x14ac:dyDescent="0.25">
      <c r="A1663" t="s">
        <v>1025</v>
      </c>
      <c r="B1663">
        <v>2</v>
      </c>
      <c r="C1663" s="56">
        <v>42419</v>
      </c>
      <c r="D1663" t="s">
        <v>1153</v>
      </c>
      <c r="E1663" t="s">
        <v>6384</v>
      </c>
      <c r="G1663" t="s">
        <v>6385</v>
      </c>
      <c r="H1663" t="s">
        <v>1144</v>
      </c>
      <c r="I1663" t="s">
        <v>1144</v>
      </c>
      <c r="J1663" t="s">
        <v>1144</v>
      </c>
      <c r="K1663" t="s">
        <v>1144</v>
      </c>
      <c r="L1663">
        <v>1.1499999999999999</v>
      </c>
      <c r="M1663">
        <v>2.92</v>
      </c>
      <c r="N1663">
        <v>0</v>
      </c>
      <c r="O1663" s="56">
        <v>0</v>
      </c>
      <c r="P1663" s="56">
        <v>0</v>
      </c>
      <c r="Q1663">
        <v>1</v>
      </c>
      <c r="R1663">
        <v>1</v>
      </c>
      <c r="S1663">
        <v>11</v>
      </c>
      <c r="T1663">
        <v>8</v>
      </c>
      <c r="U1663">
        <v>3</v>
      </c>
      <c r="V1663">
        <v>1</v>
      </c>
      <c r="X1663" t="s">
        <v>7755</v>
      </c>
      <c r="AA1663">
        <v>0</v>
      </c>
      <c r="AB1663">
        <v>0</v>
      </c>
      <c r="AC1663">
        <v>0</v>
      </c>
      <c r="AD1663">
        <v>0</v>
      </c>
      <c r="AE1663">
        <v>0</v>
      </c>
      <c r="AF1663">
        <v>0</v>
      </c>
      <c r="AG1663">
        <v>0</v>
      </c>
      <c r="AJ1663" s="56"/>
      <c r="AK1663" s="56"/>
      <c r="AL1663" s="56"/>
      <c r="AP1663" t="s">
        <v>1155</v>
      </c>
      <c r="AR1663">
        <v>5</v>
      </c>
      <c r="AS1663" t="s">
        <v>1152</v>
      </c>
      <c r="AT1663">
        <v>1</v>
      </c>
      <c r="AV1663">
        <v>10</v>
      </c>
      <c r="AW1663">
        <v>7</v>
      </c>
      <c r="AX1663">
        <v>3</v>
      </c>
      <c r="AY1663" t="s">
        <v>1147</v>
      </c>
      <c r="AZ1663" t="s">
        <v>1147</v>
      </c>
      <c r="BA1663">
        <v>10</v>
      </c>
      <c r="BD1663">
        <v>1000000000</v>
      </c>
      <c r="BE1663">
        <v>15</v>
      </c>
      <c r="BF1663">
        <v>-0.5</v>
      </c>
      <c r="BG1663">
        <v>0</v>
      </c>
      <c r="BH1663">
        <v>0</v>
      </c>
      <c r="BI1663">
        <v>0</v>
      </c>
      <c r="BJ1663">
        <v>0</v>
      </c>
      <c r="BK1663">
        <v>0</v>
      </c>
      <c r="BL1663">
        <v>0</v>
      </c>
      <c r="BM1663">
        <v>15</v>
      </c>
      <c r="BN1663">
        <v>-0.5</v>
      </c>
      <c r="BO1663">
        <v>0</v>
      </c>
      <c r="BP1663">
        <v>0</v>
      </c>
      <c r="BR1663">
        <v>0</v>
      </c>
      <c r="BS1663">
        <v>3</v>
      </c>
      <c r="BX1663">
        <v>0</v>
      </c>
      <c r="BY1663">
        <v>5.75</v>
      </c>
      <c r="BZ1663">
        <v>0</v>
      </c>
      <c r="CA1663">
        <v>6.72</v>
      </c>
      <c r="CB1663">
        <v>0</v>
      </c>
      <c r="CC1663">
        <v>1</v>
      </c>
      <c r="CD1663" s="56">
        <v>42095</v>
      </c>
      <c r="CE1663" s="56">
        <v>42342</v>
      </c>
      <c r="CF1663" s="56">
        <v>42342</v>
      </c>
      <c r="CG1663" s="56">
        <v>42419</v>
      </c>
      <c r="CH1663" s="56"/>
      <c r="CI1663" s="56"/>
      <c r="CJ1663">
        <v>0</v>
      </c>
      <c r="CK1663">
        <v>0</v>
      </c>
      <c r="CL1663">
        <v>0</v>
      </c>
      <c r="CM1663">
        <v>0</v>
      </c>
      <c r="CN1663">
        <v>0</v>
      </c>
      <c r="CO1663">
        <v>0</v>
      </c>
      <c r="CP1663">
        <v>0.96</v>
      </c>
      <c r="CQ1663" t="s">
        <v>1154</v>
      </c>
      <c r="CR1663" t="s">
        <v>1153</v>
      </c>
      <c r="CS1663" t="s">
        <v>1748</v>
      </c>
      <c r="CT1663" t="s">
        <v>1397</v>
      </c>
      <c r="CU1663" t="s">
        <v>1396</v>
      </c>
      <c r="CV1663" t="s">
        <v>6386</v>
      </c>
      <c r="CW1663" t="s">
        <v>1738</v>
      </c>
      <c r="CX1663" t="s">
        <v>853</v>
      </c>
      <c r="DC1663" t="s">
        <v>1387</v>
      </c>
      <c r="DE1663" t="s">
        <v>1392</v>
      </c>
    </row>
    <row r="1664" spans="1:109" x14ac:dyDescent="0.25">
      <c r="A1664" t="s">
        <v>1025</v>
      </c>
      <c r="B1664">
        <v>2</v>
      </c>
      <c r="C1664" s="56">
        <v>42419</v>
      </c>
      <c r="D1664" t="s">
        <v>1153</v>
      </c>
      <c r="E1664" t="s">
        <v>6387</v>
      </c>
      <c r="G1664" t="s">
        <v>6388</v>
      </c>
      <c r="H1664" t="s">
        <v>1144</v>
      </c>
      <c r="I1664" t="s">
        <v>1144</v>
      </c>
      <c r="J1664" t="s">
        <v>1144</v>
      </c>
      <c r="K1664" t="s">
        <v>1144</v>
      </c>
      <c r="L1664">
        <v>1.92</v>
      </c>
      <c r="M1664">
        <v>3.44</v>
      </c>
      <c r="N1664">
        <v>0</v>
      </c>
      <c r="O1664" s="56">
        <v>0</v>
      </c>
      <c r="P1664" s="56">
        <v>0</v>
      </c>
      <c r="Q1664">
        <v>1</v>
      </c>
      <c r="R1664">
        <v>1</v>
      </c>
      <c r="S1664">
        <v>11</v>
      </c>
      <c r="T1664">
        <v>8</v>
      </c>
      <c r="U1664">
        <v>3</v>
      </c>
      <c r="V1664">
        <v>1</v>
      </c>
      <c r="W1664" t="s">
        <v>1156</v>
      </c>
      <c r="X1664" t="s">
        <v>7659</v>
      </c>
      <c r="Y1664">
        <v>2</v>
      </c>
      <c r="AA1664">
        <v>0</v>
      </c>
      <c r="AB1664">
        <v>0</v>
      </c>
      <c r="AC1664">
        <v>0</v>
      </c>
      <c r="AD1664">
        <v>0</v>
      </c>
      <c r="AE1664">
        <v>0</v>
      </c>
      <c r="AF1664">
        <v>29</v>
      </c>
      <c r="AG1664">
        <v>0</v>
      </c>
      <c r="AJ1664" s="56"/>
      <c r="AK1664" s="56"/>
      <c r="AL1664" s="56"/>
      <c r="AP1664" t="s">
        <v>1155</v>
      </c>
      <c r="AS1664" t="s">
        <v>1152</v>
      </c>
      <c r="AT1664">
        <v>1</v>
      </c>
      <c r="AV1664">
        <v>3</v>
      </c>
      <c r="AW1664">
        <v>2</v>
      </c>
      <c r="AX1664">
        <v>1</v>
      </c>
      <c r="AY1664" t="s">
        <v>1145</v>
      </c>
      <c r="AZ1664" t="s">
        <v>1148</v>
      </c>
      <c r="BA1664">
        <v>2</v>
      </c>
      <c r="BD1664">
        <v>1000000000</v>
      </c>
      <c r="BE1664">
        <v>2</v>
      </c>
      <c r="BF1664">
        <v>0.33</v>
      </c>
      <c r="BG1664">
        <v>1</v>
      </c>
      <c r="BH1664">
        <v>0</v>
      </c>
      <c r="BI1664">
        <v>0</v>
      </c>
      <c r="BJ1664">
        <v>0</v>
      </c>
      <c r="BK1664">
        <v>0</v>
      </c>
      <c r="BL1664">
        <v>0</v>
      </c>
      <c r="BM1664">
        <v>3</v>
      </c>
      <c r="BN1664">
        <v>0</v>
      </c>
      <c r="BO1664">
        <v>0</v>
      </c>
      <c r="BP1664">
        <v>0</v>
      </c>
      <c r="BR1664">
        <v>0</v>
      </c>
      <c r="BS1664">
        <v>1</v>
      </c>
      <c r="BT1664">
        <v>2</v>
      </c>
      <c r="BX1664">
        <v>0</v>
      </c>
      <c r="BY1664">
        <v>0</v>
      </c>
      <c r="BZ1664">
        <v>0</v>
      </c>
      <c r="CA1664">
        <v>3.45</v>
      </c>
      <c r="CB1664">
        <v>0</v>
      </c>
      <c r="CC1664">
        <v>1</v>
      </c>
      <c r="CD1664" s="56">
        <v>42342</v>
      </c>
      <c r="CE1664" s="56">
        <v>42342</v>
      </c>
      <c r="CF1664" s="56">
        <v>42342</v>
      </c>
      <c r="CG1664" s="56">
        <v>42419</v>
      </c>
      <c r="CH1664" s="56"/>
      <c r="CI1664" s="56"/>
      <c r="CJ1664">
        <v>0</v>
      </c>
      <c r="CK1664">
        <v>0</v>
      </c>
      <c r="CL1664">
        <v>0</v>
      </c>
      <c r="CM1664">
        <v>0</v>
      </c>
      <c r="CN1664">
        <v>0.96</v>
      </c>
      <c r="CO1664">
        <v>0</v>
      </c>
      <c r="CP1664">
        <v>0</v>
      </c>
      <c r="CQ1664" t="s">
        <v>1154</v>
      </c>
      <c r="CR1664" t="s">
        <v>1153</v>
      </c>
      <c r="CS1664" t="s">
        <v>1748</v>
      </c>
      <c r="CT1664" t="s">
        <v>1397</v>
      </c>
      <c r="CU1664" t="s">
        <v>1396</v>
      </c>
      <c r="CV1664" t="s">
        <v>6389</v>
      </c>
      <c r="CW1664" t="s">
        <v>1738</v>
      </c>
      <c r="CX1664" t="s">
        <v>853</v>
      </c>
      <c r="DC1664" t="s">
        <v>1387</v>
      </c>
      <c r="DE1664" t="s">
        <v>1392</v>
      </c>
    </row>
    <row r="1665" spans="1:109" x14ac:dyDescent="0.25">
      <c r="A1665" t="s">
        <v>1025</v>
      </c>
      <c r="B1665">
        <v>2</v>
      </c>
      <c r="C1665" s="56">
        <v>42419</v>
      </c>
      <c r="D1665" t="s">
        <v>1153</v>
      </c>
      <c r="E1665" t="s">
        <v>6390</v>
      </c>
      <c r="G1665" t="s">
        <v>6391</v>
      </c>
      <c r="H1665" t="s">
        <v>1144</v>
      </c>
      <c r="I1665" t="s">
        <v>1144</v>
      </c>
      <c r="J1665" t="s">
        <v>1144</v>
      </c>
      <c r="K1665" t="s">
        <v>1144</v>
      </c>
      <c r="L1665">
        <v>3.01</v>
      </c>
      <c r="M1665">
        <v>7.16</v>
      </c>
      <c r="N1665">
        <v>0</v>
      </c>
      <c r="O1665" s="56">
        <v>0</v>
      </c>
      <c r="P1665" s="56">
        <v>0</v>
      </c>
      <c r="Q1665">
        <v>1</v>
      </c>
      <c r="R1665">
        <v>1</v>
      </c>
      <c r="S1665">
        <v>11</v>
      </c>
      <c r="T1665">
        <v>8</v>
      </c>
      <c r="U1665">
        <v>3</v>
      </c>
      <c r="V1665">
        <v>1</v>
      </c>
      <c r="X1665" t="s">
        <v>7757</v>
      </c>
      <c r="AA1665">
        <v>0</v>
      </c>
      <c r="AB1665">
        <v>0</v>
      </c>
      <c r="AC1665">
        <v>0</v>
      </c>
      <c r="AD1665">
        <v>0</v>
      </c>
      <c r="AE1665">
        <v>0</v>
      </c>
      <c r="AF1665">
        <v>0</v>
      </c>
      <c r="AG1665">
        <v>0</v>
      </c>
      <c r="AJ1665" s="56"/>
      <c r="AK1665" s="56"/>
      <c r="AL1665" s="56"/>
      <c r="AP1665" t="s">
        <v>1155</v>
      </c>
      <c r="AS1665" t="s">
        <v>1152</v>
      </c>
      <c r="AT1665">
        <v>1</v>
      </c>
      <c r="AV1665">
        <v>1</v>
      </c>
      <c r="AW1665">
        <v>1</v>
      </c>
      <c r="AX1665">
        <v>0.5</v>
      </c>
      <c r="AY1665" t="s">
        <v>1147</v>
      </c>
      <c r="AZ1665" t="s">
        <v>1147</v>
      </c>
      <c r="BA1665">
        <v>2</v>
      </c>
      <c r="BD1665">
        <v>1000000000</v>
      </c>
      <c r="BE1665">
        <v>2</v>
      </c>
      <c r="BF1665">
        <v>-1</v>
      </c>
      <c r="BG1665">
        <v>0</v>
      </c>
      <c r="BH1665">
        <v>0</v>
      </c>
      <c r="BI1665">
        <v>0</v>
      </c>
      <c r="BJ1665">
        <v>0</v>
      </c>
      <c r="BK1665">
        <v>0</v>
      </c>
      <c r="BL1665">
        <v>0</v>
      </c>
      <c r="BM1665">
        <v>2</v>
      </c>
      <c r="BN1665">
        <v>-1</v>
      </c>
      <c r="BO1665">
        <v>0</v>
      </c>
      <c r="BP1665">
        <v>0</v>
      </c>
      <c r="BR1665">
        <v>0</v>
      </c>
      <c r="BS1665">
        <v>0</v>
      </c>
      <c r="BX1665">
        <v>0</v>
      </c>
      <c r="BY1665">
        <v>3.01</v>
      </c>
      <c r="BZ1665">
        <v>0</v>
      </c>
      <c r="CA1665">
        <v>6.02</v>
      </c>
      <c r="CB1665">
        <v>0</v>
      </c>
      <c r="CC1665">
        <v>1</v>
      </c>
      <c r="CD1665" s="56">
        <v>42341</v>
      </c>
      <c r="CE1665" s="56">
        <v>42342</v>
      </c>
      <c r="CF1665" s="56">
        <v>42342</v>
      </c>
      <c r="CG1665" s="56">
        <v>42419</v>
      </c>
      <c r="CH1665" s="56"/>
      <c r="CI1665" s="56"/>
      <c r="CJ1665">
        <v>0</v>
      </c>
      <c r="CK1665">
        <v>0</v>
      </c>
      <c r="CL1665">
        <v>0</v>
      </c>
      <c r="CM1665">
        <v>0</v>
      </c>
      <c r="CN1665">
        <v>0</v>
      </c>
      <c r="CO1665">
        <v>0</v>
      </c>
      <c r="CP1665">
        <v>0.96</v>
      </c>
      <c r="CQ1665" t="s">
        <v>1154</v>
      </c>
      <c r="CR1665" t="s">
        <v>1153</v>
      </c>
      <c r="CS1665" t="s">
        <v>1748</v>
      </c>
      <c r="CT1665" t="s">
        <v>1397</v>
      </c>
      <c r="CU1665" t="s">
        <v>1396</v>
      </c>
      <c r="CV1665" t="s">
        <v>6392</v>
      </c>
      <c r="CW1665" t="s">
        <v>1738</v>
      </c>
      <c r="CX1665" t="s">
        <v>853</v>
      </c>
      <c r="DC1665" t="s">
        <v>1387</v>
      </c>
      <c r="DE1665" t="s">
        <v>1392</v>
      </c>
    </row>
    <row r="1666" spans="1:109" x14ac:dyDescent="0.25">
      <c r="A1666" t="s">
        <v>1025</v>
      </c>
      <c r="B1666">
        <v>2</v>
      </c>
      <c r="C1666" s="56">
        <v>42419</v>
      </c>
      <c r="D1666" t="s">
        <v>1153</v>
      </c>
      <c r="E1666" t="s">
        <v>6393</v>
      </c>
      <c r="G1666" t="s">
        <v>6394</v>
      </c>
      <c r="H1666" t="s">
        <v>1144</v>
      </c>
      <c r="I1666" t="s">
        <v>1144</v>
      </c>
      <c r="J1666" t="s">
        <v>1144</v>
      </c>
      <c r="K1666" t="s">
        <v>1144</v>
      </c>
      <c r="L1666">
        <v>33.89</v>
      </c>
      <c r="M1666">
        <v>72.989999999999995</v>
      </c>
      <c r="N1666">
        <v>0</v>
      </c>
      <c r="O1666" s="56">
        <v>0</v>
      </c>
      <c r="P1666" s="56">
        <v>0</v>
      </c>
      <c r="Q1666">
        <v>1</v>
      </c>
      <c r="R1666">
        <v>1</v>
      </c>
      <c r="S1666">
        <v>11</v>
      </c>
      <c r="T1666">
        <v>8</v>
      </c>
      <c r="U1666">
        <v>3</v>
      </c>
      <c r="V1666">
        <v>1</v>
      </c>
      <c r="X1666" t="s">
        <v>7757</v>
      </c>
      <c r="AA1666">
        <v>0</v>
      </c>
      <c r="AB1666">
        <v>0</v>
      </c>
      <c r="AC1666">
        <v>0</v>
      </c>
      <c r="AD1666">
        <v>0</v>
      </c>
      <c r="AE1666">
        <v>0</v>
      </c>
      <c r="AF1666">
        <v>0</v>
      </c>
      <c r="AG1666">
        <v>0</v>
      </c>
      <c r="AH1666" t="s">
        <v>6395</v>
      </c>
      <c r="AJ1666" s="56"/>
      <c r="AK1666" s="56"/>
      <c r="AL1666" s="56"/>
      <c r="AP1666" t="s">
        <v>1155</v>
      </c>
      <c r="AS1666" t="s">
        <v>1152</v>
      </c>
      <c r="AT1666">
        <v>1</v>
      </c>
      <c r="AV1666">
        <v>1</v>
      </c>
      <c r="AW1666">
        <v>1</v>
      </c>
      <c r="AX1666">
        <v>0.5</v>
      </c>
      <c r="AY1666" t="s">
        <v>1147</v>
      </c>
      <c r="AZ1666" t="s">
        <v>1147</v>
      </c>
      <c r="BA1666">
        <v>2</v>
      </c>
      <c r="BD1666">
        <v>1000000000</v>
      </c>
      <c r="BE1666">
        <v>2</v>
      </c>
      <c r="BF1666">
        <v>-1</v>
      </c>
      <c r="BG1666">
        <v>0</v>
      </c>
      <c r="BH1666">
        <v>0</v>
      </c>
      <c r="BI1666">
        <v>0</v>
      </c>
      <c r="BJ1666">
        <v>0</v>
      </c>
      <c r="BK1666">
        <v>0</v>
      </c>
      <c r="BL1666">
        <v>0</v>
      </c>
      <c r="BM1666">
        <v>2</v>
      </c>
      <c r="BN1666">
        <v>-1</v>
      </c>
      <c r="BO1666">
        <v>0</v>
      </c>
      <c r="BP1666">
        <v>0</v>
      </c>
      <c r="BR1666">
        <v>0</v>
      </c>
      <c r="BS1666">
        <v>0</v>
      </c>
      <c r="BX1666">
        <v>0</v>
      </c>
      <c r="BY1666">
        <v>33.89</v>
      </c>
      <c r="BZ1666">
        <v>0</v>
      </c>
      <c r="CA1666">
        <v>5.03</v>
      </c>
      <c r="CB1666">
        <v>0</v>
      </c>
      <c r="CC1666">
        <v>1</v>
      </c>
      <c r="CD1666" s="56">
        <v>42341</v>
      </c>
      <c r="CE1666" s="56">
        <v>42342</v>
      </c>
      <c r="CF1666" s="56">
        <v>42342</v>
      </c>
      <c r="CG1666" s="56">
        <v>42419</v>
      </c>
      <c r="CH1666" s="56"/>
      <c r="CI1666" s="56"/>
      <c r="CJ1666">
        <v>0</v>
      </c>
      <c r="CK1666">
        <v>0</v>
      </c>
      <c r="CL1666">
        <v>0</v>
      </c>
      <c r="CM1666">
        <v>0</v>
      </c>
      <c r="CN1666">
        <v>0</v>
      </c>
      <c r="CO1666">
        <v>0</v>
      </c>
      <c r="CP1666">
        <v>0.96</v>
      </c>
      <c r="CQ1666" t="s">
        <v>1154</v>
      </c>
      <c r="CR1666" t="s">
        <v>1153</v>
      </c>
      <c r="CS1666" t="s">
        <v>1748</v>
      </c>
      <c r="CT1666" t="s">
        <v>1397</v>
      </c>
      <c r="CU1666" t="s">
        <v>1396</v>
      </c>
      <c r="CV1666" t="s">
        <v>6396</v>
      </c>
      <c r="CW1666" t="s">
        <v>1738</v>
      </c>
      <c r="CX1666" t="s">
        <v>853</v>
      </c>
      <c r="DC1666" t="s">
        <v>1387</v>
      </c>
      <c r="DE1666" t="s">
        <v>1392</v>
      </c>
    </row>
    <row r="1667" spans="1:109" x14ac:dyDescent="0.25">
      <c r="A1667" t="s">
        <v>1025</v>
      </c>
      <c r="B1667">
        <v>2</v>
      </c>
      <c r="C1667" s="56">
        <v>42419</v>
      </c>
      <c r="D1667" t="s">
        <v>1153</v>
      </c>
      <c r="E1667" t="s">
        <v>6397</v>
      </c>
      <c r="G1667" t="s">
        <v>6398</v>
      </c>
      <c r="H1667" t="s">
        <v>1144</v>
      </c>
      <c r="I1667" t="s">
        <v>1144</v>
      </c>
      <c r="J1667" t="s">
        <v>1144</v>
      </c>
      <c r="K1667" t="s">
        <v>1144</v>
      </c>
      <c r="L1667">
        <v>4.12</v>
      </c>
      <c r="M1667">
        <v>8.51</v>
      </c>
      <c r="N1667">
        <v>0</v>
      </c>
      <c r="O1667" s="56">
        <v>0</v>
      </c>
      <c r="P1667" s="56">
        <v>0</v>
      </c>
      <c r="Q1667">
        <v>1</v>
      </c>
      <c r="R1667">
        <v>1</v>
      </c>
      <c r="S1667">
        <v>11</v>
      </c>
      <c r="T1667">
        <v>8</v>
      </c>
      <c r="U1667">
        <v>3</v>
      </c>
      <c r="V1667">
        <v>1</v>
      </c>
      <c r="X1667" t="s">
        <v>7659</v>
      </c>
      <c r="AA1667">
        <v>0</v>
      </c>
      <c r="AB1667">
        <v>0</v>
      </c>
      <c r="AC1667">
        <v>0</v>
      </c>
      <c r="AD1667">
        <v>0</v>
      </c>
      <c r="AE1667">
        <v>0</v>
      </c>
      <c r="AF1667">
        <v>0</v>
      </c>
      <c r="AG1667">
        <v>0</v>
      </c>
      <c r="AJ1667" s="56"/>
      <c r="AK1667" s="56"/>
      <c r="AL1667" s="56"/>
      <c r="AP1667" t="s">
        <v>1155</v>
      </c>
      <c r="AS1667" t="s">
        <v>1152</v>
      </c>
      <c r="AT1667">
        <v>1</v>
      </c>
      <c r="AV1667">
        <v>2</v>
      </c>
      <c r="AW1667">
        <v>2</v>
      </c>
      <c r="AX1667">
        <v>1</v>
      </c>
      <c r="AY1667" t="s">
        <v>1147</v>
      </c>
      <c r="AZ1667" t="s">
        <v>1147</v>
      </c>
      <c r="BA1667">
        <v>3</v>
      </c>
      <c r="BD1667">
        <v>1000000000</v>
      </c>
      <c r="BE1667">
        <v>3</v>
      </c>
      <c r="BF1667">
        <v>-0.5</v>
      </c>
      <c r="BG1667">
        <v>0</v>
      </c>
      <c r="BH1667">
        <v>0</v>
      </c>
      <c r="BI1667">
        <v>0</v>
      </c>
      <c r="BJ1667">
        <v>0</v>
      </c>
      <c r="BK1667">
        <v>0</v>
      </c>
      <c r="BL1667">
        <v>0</v>
      </c>
      <c r="BM1667">
        <v>3</v>
      </c>
      <c r="BN1667">
        <v>-0.5</v>
      </c>
      <c r="BO1667">
        <v>0</v>
      </c>
      <c r="BP1667">
        <v>0</v>
      </c>
      <c r="BR1667">
        <v>0</v>
      </c>
      <c r="BS1667">
        <v>1</v>
      </c>
      <c r="BX1667">
        <v>0</v>
      </c>
      <c r="BY1667">
        <v>4.12</v>
      </c>
      <c r="BZ1667">
        <v>0</v>
      </c>
      <c r="CA1667">
        <v>4.6500000000000004</v>
      </c>
      <c r="CB1667">
        <v>0</v>
      </c>
      <c r="CC1667">
        <v>1</v>
      </c>
      <c r="CD1667" s="56">
        <v>42342</v>
      </c>
      <c r="CE1667" s="56">
        <v>42342</v>
      </c>
      <c r="CF1667" s="56">
        <v>42342</v>
      </c>
      <c r="CG1667" s="56">
        <v>42419</v>
      </c>
      <c r="CH1667" s="56"/>
      <c r="CI1667" s="56"/>
      <c r="CJ1667">
        <v>0</v>
      </c>
      <c r="CK1667">
        <v>0</v>
      </c>
      <c r="CL1667">
        <v>0</v>
      </c>
      <c r="CM1667">
        <v>0</v>
      </c>
      <c r="CN1667">
        <v>0</v>
      </c>
      <c r="CO1667">
        <v>0</v>
      </c>
      <c r="CP1667">
        <v>0.96</v>
      </c>
      <c r="CQ1667" t="s">
        <v>1154</v>
      </c>
      <c r="CR1667" t="s">
        <v>1153</v>
      </c>
      <c r="CS1667" t="s">
        <v>1748</v>
      </c>
      <c r="CT1667" t="s">
        <v>1397</v>
      </c>
      <c r="CU1667" t="s">
        <v>1396</v>
      </c>
      <c r="CV1667" t="s">
        <v>6399</v>
      </c>
      <c r="CW1667" t="s">
        <v>1727</v>
      </c>
      <c r="CX1667" t="s">
        <v>853</v>
      </c>
      <c r="DC1667" t="s">
        <v>1387</v>
      </c>
      <c r="DE1667" t="s">
        <v>1392</v>
      </c>
    </row>
    <row r="1668" spans="1:109" x14ac:dyDescent="0.25">
      <c r="A1668" t="s">
        <v>1025</v>
      </c>
      <c r="B1668">
        <v>2</v>
      </c>
      <c r="C1668" s="56">
        <v>42419</v>
      </c>
      <c r="D1668" t="s">
        <v>1153</v>
      </c>
      <c r="E1668" t="s">
        <v>6400</v>
      </c>
      <c r="G1668" t="s">
        <v>6401</v>
      </c>
      <c r="H1668" t="s">
        <v>1144</v>
      </c>
      <c r="I1668" t="s">
        <v>1144</v>
      </c>
      <c r="J1668" t="s">
        <v>1144</v>
      </c>
      <c r="K1668" t="s">
        <v>1144</v>
      </c>
      <c r="L1668">
        <v>1.28</v>
      </c>
      <c r="M1668">
        <v>5.46</v>
      </c>
      <c r="N1668">
        <v>0</v>
      </c>
      <c r="O1668" s="56">
        <v>0</v>
      </c>
      <c r="P1668" s="56">
        <v>0</v>
      </c>
      <c r="Q1668">
        <v>1</v>
      </c>
      <c r="R1668">
        <v>1</v>
      </c>
      <c r="S1668">
        <v>11</v>
      </c>
      <c r="T1668">
        <v>8</v>
      </c>
      <c r="U1668">
        <v>3</v>
      </c>
      <c r="V1668">
        <v>1</v>
      </c>
      <c r="X1668" t="s">
        <v>7757</v>
      </c>
      <c r="AA1668">
        <v>0</v>
      </c>
      <c r="AB1668">
        <v>0</v>
      </c>
      <c r="AC1668">
        <v>0</v>
      </c>
      <c r="AD1668">
        <v>0</v>
      </c>
      <c r="AE1668">
        <v>0</v>
      </c>
      <c r="AF1668">
        <v>0</v>
      </c>
      <c r="AG1668">
        <v>0</v>
      </c>
      <c r="AJ1668" s="56"/>
      <c r="AK1668" s="56"/>
      <c r="AL1668" s="56"/>
      <c r="AP1668" t="s">
        <v>1155</v>
      </c>
      <c r="AS1668" t="s">
        <v>1152</v>
      </c>
      <c r="AT1668">
        <v>1</v>
      </c>
      <c r="AV1668">
        <v>3</v>
      </c>
      <c r="AW1668">
        <v>2</v>
      </c>
      <c r="AX1668">
        <v>1</v>
      </c>
      <c r="AY1668" t="s">
        <v>1147</v>
      </c>
      <c r="AZ1668" t="s">
        <v>1147</v>
      </c>
      <c r="BA1668">
        <v>4</v>
      </c>
      <c r="BD1668">
        <v>1000000000</v>
      </c>
      <c r="BE1668">
        <v>4</v>
      </c>
      <c r="BF1668">
        <v>-0.33</v>
      </c>
      <c r="BG1668">
        <v>0</v>
      </c>
      <c r="BH1668">
        <v>0</v>
      </c>
      <c r="BI1668">
        <v>0</v>
      </c>
      <c r="BJ1668">
        <v>0</v>
      </c>
      <c r="BK1668">
        <v>0</v>
      </c>
      <c r="BL1668">
        <v>0</v>
      </c>
      <c r="BM1668">
        <v>4</v>
      </c>
      <c r="BN1668">
        <v>-0.33</v>
      </c>
      <c r="BO1668">
        <v>0</v>
      </c>
      <c r="BP1668">
        <v>0</v>
      </c>
      <c r="BR1668">
        <v>0</v>
      </c>
      <c r="BS1668">
        <v>1</v>
      </c>
      <c r="BX1668">
        <v>0</v>
      </c>
      <c r="BY1668">
        <v>1.28</v>
      </c>
      <c r="BZ1668">
        <v>0</v>
      </c>
      <c r="CA1668">
        <v>14.25</v>
      </c>
      <c r="CB1668">
        <v>0</v>
      </c>
      <c r="CC1668">
        <v>1</v>
      </c>
      <c r="CD1668" s="56">
        <v>42341</v>
      </c>
      <c r="CE1668" s="56">
        <v>42342</v>
      </c>
      <c r="CF1668" s="56">
        <v>42342</v>
      </c>
      <c r="CG1668" s="56">
        <v>42419</v>
      </c>
      <c r="CH1668" s="56"/>
      <c r="CI1668" s="56"/>
      <c r="CJ1668">
        <v>0</v>
      </c>
      <c r="CK1668">
        <v>0</v>
      </c>
      <c r="CL1668">
        <v>0</v>
      </c>
      <c r="CM1668">
        <v>0</v>
      </c>
      <c r="CN1668">
        <v>0</v>
      </c>
      <c r="CO1668">
        <v>0</v>
      </c>
      <c r="CP1668">
        <v>0.96</v>
      </c>
      <c r="CQ1668" t="s">
        <v>1154</v>
      </c>
      <c r="CR1668" t="s">
        <v>1153</v>
      </c>
      <c r="CS1668" t="s">
        <v>1748</v>
      </c>
      <c r="CT1668" t="s">
        <v>1397</v>
      </c>
      <c r="CU1668" t="s">
        <v>1396</v>
      </c>
      <c r="CV1668" t="s">
        <v>6402</v>
      </c>
      <c r="CW1668" t="s">
        <v>1727</v>
      </c>
      <c r="CX1668" t="s">
        <v>853</v>
      </c>
      <c r="DC1668" t="s">
        <v>1387</v>
      </c>
      <c r="DE1668" t="s">
        <v>1392</v>
      </c>
    </row>
    <row r="1669" spans="1:109" x14ac:dyDescent="0.25">
      <c r="A1669" t="s">
        <v>1025</v>
      </c>
      <c r="B1669">
        <v>2</v>
      </c>
      <c r="C1669" s="56">
        <v>42419</v>
      </c>
      <c r="D1669" t="s">
        <v>1153</v>
      </c>
      <c r="E1669" t="s">
        <v>6403</v>
      </c>
      <c r="G1669" t="s">
        <v>6404</v>
      </c>
      <c r="H1669" t="s">
        <v>1144</v>
      </c>
      <c r="I1669" t="s">
        <v>1144</v>
      </c>
      <c r="J1669" t="s">
        <v>1144</v>
      </c>
      <c r="K1669" t="s">
        <v>1144</v>
      </c>
      <c r="L1669">
        <v>3.4</v>
      </c>
      <c r="M1669">
        <v>6.25</v>
      </c>
      <c r="N1669">
        <v>0</v>
      </c>
      <c r="O1669" s="56">
        <v>0</v>
      </c>
      <c r="P1669" s="56">
        <v>0</v>
      </c>
      <c r="Q1669">
        <v>1</v>
      </c>
      <c r="R1669">
        <v>1</v>
      </c>
      <c r="S1669">
        <v>11</v>
      </c>
      <c r="T1669">
        <v>8</v>
      </c>
      <c r="U1669">
        <v>3</v>
      </c>
      <c r="V1669">
        <v>1</v>
      </c>
      <c r="W1669" t="s">
        <v>1156</v>
      </c>
      <c r="X1669" t="s">
        <v>7755</v>
      </c>
      <c r="Y1669">
        <v>3</v>
      </c>
      <c r="AA1669">
        <v>0</v>
      </c>
      <c r="AB1669">
        <v>0</v>
      </c>
      <c r="AC1669">
        <v>0</v>
      </c>
      <c r="AD1669">
        <v>0</v>
      </c>
      <c r="AE1669">
        <v>0</v>
      </c>
      <c r="AF1669">
        <v>0</v>
      </c>
      <c r="AG1669">
        <v>0</v>
      </c>
      <c r="AJ1669" s="56"/>
      <c r="AK1669" s="56"/>
      <c r="AL1669" s="56"/>
      <c r="AP1669" t="s">
        <v>1155</v>
      </c>
      <c r="AS1669" t="s">
        <v>1152</v>
      </c>
      <c r="AT1669">
        <v>1</v>
      </c>
      <c r="AV1669">
        <v>4</v>
      </c>
      <c r="AW1669">
        <v>3</v>
      </c>
      <c r="AX1669">
        <v>1</v>
      </c>
      <c r="AY1669" t="s">
        <v>1145</v>
      </c>
      <c r="AZ1669" t="s">
        <v>1148</v>
      </c>
      <c r="BA1669">
        <v>4</v>
      </c>
      <c r="BD1669">
        <v>1000000000</v>
      </c>
      <c r="BE1669">
        <v>3</v>
      </c>
      <c r="BF1669">
        <v>0.25</v>
      </c>
      <c r="BG1669">
        <v>1</v>
      </c>
      <c r="BH1669">
        <v>0</v>
      </c>
      <c r="BI1669">
        <v>0</v>
      </c>
      <c r="BJ1669">
        <v>0</v>
      </c>
      <c r="BK1669">
        <v>0</v>
      </c>
      <c r="BL1669">
        <v>0</v>
      </c>
      <c r="BM1669">
        <v>4</v>
      </c>
      <c r="BN1669">
        <v>0</v>
      </c>
      <c r="BO1669">
        <v>0</v>
      </c>
      <c r="BP1669">
        <v>0</v>
      </c>
      <c r="BR1669">
        <v>0</v>
      </c>
      <c r="BS1669">
        <v>1</v>
      </c>
      <c r="BX1669">
        <v>0</v>
      </c>
      <c r="BY1669">
        <v>0</v>
      </c>
      <c r="BZ1669">
        <v>0</v>
      </c>
      <c r="CA1669">
        <v>3.66</v>
      </c>
      <c r="CB1669">
        <v>0</v>
      </c>
      <c r="CC1669">
        <v>1</v>
      </c>
      <c r="CD1669" s="56">
        <v>42095</v>
      </c>
      <c r="CE1669" s="56">
        <v>42342</v>
      </c>
      <c r="CF1669" s="56">
        <v>42342</v>
      </c>
      <c r="CG1669" s="56">
        <v>42419</v>
      </c>
      <c r="CH1669" s="56"/>
      <c r="CI1669" s="56"/>
      <c r="CJ1669">
        <v>0.13</v>
      </c>
      <c r="CK1669">
        <v>0</v>
      </c>
      <c r="CL1669">
        <v>0</v>
      </c>
      <c r="CM1669">
        <v>0</v>
      </c>
      <c r="CN1669">
        <v>0.92</v>
      </c>
      <c r="CO1669">
        <v>0</v>
      </c>
      <c r="CP1669">
        <v>0.04</v>
      </c>
      <c r="CQ1669" t="s">
        <v>1154</v>
      </c>
      <c r="CR1669" t="s">
        <v>1153</v>
      </c>
      <c r="CS1669" t="s">
        <v>1748</v>
      </c>
      <c r="CT1669" t="s">
        <v>1397</v>
      </c>
      <c r="CU1669" t="s">
        <v>1396</v>
      </c>
      <c r="CV1669" t="s">
        <v>6405</v>
      </c>
      <c r="CW1669" t="s">
        <v>1727</v>
      </c>
      <c r="CX1669" t="s">
        <v>853</v>
      </c>
      <c r="DC1669" t="s">
        <v>1387</v>
      </c>
      <c r="DE1669" t="s">
        <v>1392</v>
      </c>
    </row>
    <row r="1670" spans="1:109" x14ac:dyDescent="0.25">
      <c r="A1670" t="s">
        <v>1025</v>
      </c>
      <c r="B1670">
        <v>10</v>
      </c>
      <c r="C1670" s="56">
        <v>42419</v>
      </c>
      <c r="D1670" t="s">
        <v>1153</v>
      </c>
      <c r="E1670" t="s">
        <v>6406</v>
      </c>
      <c r="G1670" t="s">
        <v>6407</v>
      </c>
      <c r="H1670" t="s">
        <v>1144</v>
      </c>
      <c r="I1670" t="s">
        <v>1144</v>
      </c>
      <c r="J1670" t="s">
        <v>1144</v>
      </c>
      <c r="K1670" t="s">
        <v>1144</v>
      </c>
      <c r="L1670">
        <v>144.32</v>
      </c>
      <c r="M1670">
        <v>307.86</v>
      </c>
      <c r="N1670">
        <v>0</v>
      </c>
      <c r="O1670" s="56">
        <v>0</v>
      </c>
      <c r="P1670" s="56">
        <v>0</v>
      </c>
      <c r="Q1670">
        <v>1</v>
      </c>
      <c r="R1670">
        <v>1</v>
      </c>
      <c r="S1670">
        <v>11</v>
      </c>
      <c r="T1670">
        <v>8</v>
      </c>
      <c r="U1670">
        <v>3</v>
      </c>
      <c r="V1670">
        <v>1</v>
      </c>
      <c r="X1670" t="s">
        <v>7764</v>
      </c>
      <c r="AA1670">
        <v>0</v>
      </c>
      <c r="AB1670">
        <v>0</v>
      </c>
      <c r="AC1670">
        <v>0</v>
      </c>
      <c r="AD1670">
        <v>0</v>
      </c>
      <c r="AE1670">
        <v>0</v>
      </c>
      <c r="AF1670">
        <v>0</v>
      </c>
      <c r="AG1670">
        <v>0</v>
      </c>
      <c r="AJ1670" s="56"/>
      <c r="AK1670" s="56"/>
      <c r="AL1670" s="56"/>
      <c r="AP1670" t="s">
        <v>1155</v>
      </c>
      <c r="AS1670" t="s">
        <v>1152</v>
      </c>
      <c r="AT1670">
        <v>1</v>
      </c>
      <c r="AV1670">
        <v>3</v>
      </c>
      <c r="AW1670">
        <v>2</v>
      </c>
      <c r="AX1670">
        <v>1</v>
      </c>
      <c r="AY1670" t="s">
        <v>1147</v>
      </c>
      <c r="AZ1670" t="s">
        <v>1147</v>
      </c>
      <c r="BA1670">
        <v>6</v>
      </c>
      <c r="BD1670">
        <v>1000000000</v>
      </c>
      <c r="BE1670">
        <v>12</v>
      </c>
      <c r="BF1670">
        <v>-3</v>
      </c>
      <c r="BG1670">
        <v>0</v>
      </c>
      <c r="BH1670">
        <v>0</v>
      </c>
      <c r="BI1670">
        <v>0</v>
      </c>
      <c r="BJ1670">
        <v>0</v>
      </c>
      <c r="BK1670">
        <v>0</v>
      </c>
      <c r="BL1670">
        <v>0</v>
      </c>
      <c r="BM1670">
        <v>12</v>
      </c>
      <c r="BN1670">
        <v>-3</v>
      </c>
      <c r="BO1670">
        <v>0</v>
      </c>
      <c r="BP1670">
        <v>0</v>
      </c>
      <c r="BR1670">
        <v>0</v>
      </c>
      <c r="BS1670">
        <v>1</v>
      </c>
      <c r="BX1670">
        <v>0</v>
      </c>
      <c r="BY1670">
        <v>1298.8800000000001</v>
      </c>
      <c r="BZ1670">
        <v>0</v>
      </c>
      <c r="CA1670">
        <v>4.9400000000000004</v>
      </c>
      <c r="CB1670">
        <v>0</v>
      </c>
      <c r="CC1670">
        <v>1</v>
      </c>
      <c r="CD1670" s="56">
        <v>42352</v>
      </c>
      <c r="CE1670" s="56">
        <v>42352</v>
      </c>
      <c r="CF1670" s="56">
        <v>42352</v>
      </c>
      <c r="CG1670" s="56">
        <v>42429</v>
      </c>
      <c r="CH1670" s="56"/>
      <c r="CI1670" s="56"/>
      <c r="CJ1670">
        <v>0</v>
      </c>
      <c r="CK1670">
        <v>0</v>
      </c>
      <c r="CL1670">
        <v>0</v>
      </c>
      <c r="CM1670">
        <v>0</v>
      </c>
      <c r="CN1670">
        <v>0</v>
      </c>
      <c r="CO1670">
        <v>0</v>
      </c>
      <c r="CP1670">
        <v>0.89</v>
      </c>
      <c r="CQ1670" t="s">
        <v>1154</v>
      </c>
      <c r="CR1670" t="s">
        <v>1153</v>
      </c>
      <c r="CS1670" t="s">
        <v>3128</v>
      </c>
      <c r="CT1670" t="s">
        <v>1397</v>
      </c>
      <c r="CU1670" t="s">
        <v>1396</v>
      </c>
      <c r="CV1670" t="s">
        <v>6408</v>
      </c>
      <c r="CW1670" t="s">
        <v>3166</v>
      </c>
      <c r="CX1670" t="s">
        <v>853</v>
      </c>
      <c r="DC1670" t="s">
        <v>3167</v>
      </c>
      <c r="DE1670" t="s">
        <v>1392</v>
      </c>
    </row>
    <row r="1671" spans="1:109" x14ac:dyDescent="0.25">
      <c r="A1671" t="s">
        <v>1025</v>
      </c>
      <c r="B1671">
        <v>1</v>
      </c>
      <c r="C1671" s="56">
        <v>42419</v>
      </c>
      <c r="D1671" t="s">
        <v>1153</v>
      </c>
      <c r="E1671" t="s">
        <v>1681</v>
      </c>
      <c r="G1671" t="s">
        <v>6409</v>
      </c>
      <c r="H1671" t="s">
        <v>1144</v>
      </c>
      <c r="I1671" t="s">
        <v>1144</v>
      </c>
      <c r="J1671" t="s">
        <v>1144</v>
      </c>
      <c r="K1671" t="s">
        <v>1144</v>
      </c>
      <c r="L1671">
        <v>11.07</v>
      </c>
      <c r="M1671">
        <v>23.87</v>
      </c>
      <c r="N1671">
        <v>0</v>
      </c>
      <c r="O1671" s="56">
        <v>0</v>
      </c>
      <c r="P1671" s="56">
        <v>0</v>
      </c>
      <c r="Q1671">
        <v>1</v>
      </c>
      <c r="R1671">
        <v>1</v>
      </c>
      <c r="S1671">
        <v>11</v>
      </c>
      <c r="T1671">
        <v>8</v>
      </c>
      <c r="U1671">
        <v>3</v>
      </c>
      <c r="V1671">
        <v>1</v>
      </c>
      <c r="W1671" t="s">
        <v>1394</v>
      </c>
      <c r="X1671" t="s">
        <v>7759</v>
      </c>
      <c r="AA1671">
        <v>0</v>
      </c>
      <c r="AB1671">
        <v>0</v>
      </c>
      <c r="AC1671">
        <v>0</v>
      </c>
      <c r="AD1671">
        <v>0</v>
      </c>
      <c r="AE1671">
        <v>0</v>
      </c>
      <c r="AF1671">
        <v>35</v>
      </c>
      <c r="AG1671">
        <v>0</v>
      </c>
      <c r="AJ1671" s="56"/>
      <c r="AK1671" s="56"/>
      <c r="AL1671" s="56"/>
      <c r="AP1671" t="s">
        <v>1155</v>
      </c>
      <c r="AR1671">
        <v>5</v>
      </c>
      <c r="AS1671" t="s">
        <v>1152</v>
      </c>
      <c r="AT1671">
        <v>1</v>
      </c>
      <c r="AV1671">
        <v>22</v>
      </c>
      <c r="AW1671">
        <v>15</v>
      </c>
      <c r="AX1671">
        <v>7</v>
      </c>
      <c r="AY1671" t="s">
        <v>839</v>
      </c>
      <c r="AZ1671" t="s">
        <v>839</v>
      </c>
      <c r="BA1671">
        <v>16</v>
      </c>
      <c r="BD1671">
        <v>1000000000</v>
      </c>
      <c r="BE1671">
        <v>0</v>
      </c>
      <c r="BF1671">
        <v>1</v>
      </c>
      <c r="BG1671">
        <v>0</v>
      </c>
      <c r="BH1671">
        <v>0</v>
      </c>
      <c r="BI1671">
        <v>0</v>
      </c>
      <c r="BJ1671">
        <v>0</v>
      </c>
      <c r="BK1671">
        <v>0</v>
      </c>
      <c r="BL1671">
        <v>0</v>
      </c>
      <c r="BM1671">
        <v>0</v>
      </c>
      <c r="BN1671">
        <v>1</v>
      </c>
      <c r="BO1671">
        <v>0</v>
      </c>
      <c r="BP1671">
        <v>0</v>
      </c>
      <c r="BR1671">
        <v>20</v>
      </c>
      <c r="BS1671">
        <v>6</v>
      </c>
      <c r="BX1671">
        <v>89.6</v>
      </c>
      <c r="BY1671">
        <v>0</v>
      </c>
      <c r="BZ1671">
        <v>0</v>
      </c>
      <c r="CA1671">
        <v>5.05</v>
      </c>
      <c r="CB1671">
        <v>0</v>
      </c>
      <c r="CC1671">
        <v>1</v>
      </c>
      <c r="CD1671" s="56">
        <v>42416</v>
      </c>
      <c r="CE1671" s="56">
        <v>42416</v>
      </c>
      <c r="CF1671" s="56">
        <v>42416</v>
      </c>
      <c r="CG1671" s="56">
        <v>42493</v>
      </c>
      <c r="CH1671" s="56"/>
      <c r="CI1671" s="56"/>
      <c r="CJ1671">
        <v>1</v>
      </c>
      <c r="CK1671">
        <v>0</v>
      </c>
      <c r="CL1671">
        <v>7.0000000000000007E-2</v>
      </c>
      <c r="CM1671">
        <v>0</v>
      </c>
      <c r="CN1671">
        <v>0</v>
      </c>
      <c r="CO1671">
        <v>0</v>
      </c>
      <c r="CP1671">
        <v>0</v>
      </c>
      <c r="CQ1671" t="s">
        <v>1154</v>
      </c>
      <c r="CR1671" t="s">
        <v>1153</v>
      </c>
      <c r="CS1671" t="s">
        <v>1725</v>
      </c>
      <c r="CT1671" t="s">
        <v>1397</v>
      </c>
      <c r="CU1671" t="s">
        <v>1396</v>
      </c>
      <c r="CV1671" t="s">
        <v>6410</v>
      </c>
      <c r="CW1671" t="s">
        <v>1390</v>
      </c>
      <c r="CX1671" t="s">
        <v>853</v>
      </c>
      <c r="DC1671" t="s">
        <v>1387</v>
      </c>
      <c r="DE1671" t="s">
        <v>1392</v>
      </c>
    </row>
    <row r="1672" spans="1:109" x14ac:dyDescent="0.25">
      <c r="A1672" t="s">
        <v>1025</v>
      </c>
      <c r="B1672">
        <v>2</v>
      </c>
      <c r="C1672" s="56">
        <v>42419</v>
      </c>
      <c r="D1672" t="s">
        <v>1153</v>
      </c>
      <c r="E1672" t="s">
        <v>6411</v>
      </c>
      <c r="G1672" t="s">
        <v>6412</v>
      </c>
      <c r="H1672" t="s">
        <v>1144</v>
      </c>
      <c r="I1672" t="s">
        <v>1144</v>
      </c>
      <c r="J1672" t="s">
        <v>1144</v>
      </c>
      <c r="K1672" t="s">
        <v>1144</v>
      </c>
      <c r="L1672">
        <v>0.25</v>
      </c>
      <c r="M1672">
        <v>0.77</v>
      </c>
      <c r="N1672">
        <v>0</v>
      </c>
      <c r="O1672" s="56">
        <v>0</v>
      </c>
      <c r="P1672" s="56">
        <v>0</v>
      </c>
      <c r="Q1672">
        <v>1</v>
      </c>
      <c r="R1672">
        <v>1</v>
      </c>
      <c r="S1672">
        <v>11</v>
      </c>
      <c r="T1672">
        <v>8</v>
      </c>
      <c r="U1672">
        <v>3</v>
      </c>
      <c r="V1672">
        <v>1</v>
      </c>
      <c r="X1672" t="s">
        <v>7761</v>
      </c>
      <c r="AA1672">
        <v>0</v>
      </c>
      <c r="AB1672">
        <v>0</v>
      </c>
      <c r="AC1672">
        <v>0</v>
      </c>
      <c r="AD1672">
        <v>0</v>
      </c>
      <c r="AE1672">
        <v>0</v>
      </c>
      <c r="AF1672">
        <v>0</v>
      </c>
      <c r="AG1672">
        <v>0</v>
      </c>
      <c r="AJ1672" s="56"/>
      <c r="AK1672" s="56"/>
      <c r="AL1672" s="56"/>
      <c r="AP1672" t="s">
        <v>1155</v>
      </c>
      <c r="AR1672">
        <v>5</v>
      </c>
      <c r="AS1672" t="s">
        <v>1152</v>
      </c>
      <c r="AT1672">
        <v>1</v>
      </c>
      <c r="AV1672">
        <v>70</v>
      </c>
      <c r="AW1672">
        <v>47</v>
      </c>
      <c r="AX1672">
        <v>23</v>
      </c>
      <c r="AY1672" t="s">
        <v>1147</v>
      </c>
      <c r="AZ1672" t="s">
        <v>1147</v>
      </c>
      <c r="BA1672">
        <v>50</v>
      </c>
      <c r="BD1672">
        <v>1000000000</v>
      </c>
      <c r="BE1672">
        <v>120</v>
      </c>
      <c r="BF1672">
        <v>-0.71</v>
      </c>
      <c r="BG1672">
        <v>0</v>
      </c>
      <c r="BH1672">
        <v>0</v>
      </c>
      <c r="BI1672">
        <v>0</v>
      </c>
      <c r="BJ1672">
        <v>0</v>
      </c>
      <c r="BK1672">
        <v>0</v>
      </c>
      <c r="BL1672">
        <v>0</v>
      </c>
      <c r="BM1672">
        <v>120</v>
      </c>
      <c r="BN1672">
        <v>-0.71</v>
      </c>
      <c r="BO1672">
        <v>0</v>
      </c>
      <c r="BP1672">
        <v>0</v>
      </c>
      <c r="BR1672">
        <v>0</v>
      </c>
      <c r="BS1672">
        <v>19</v>
      </c>
      <c r="BX1672">
        <v>0</v>
      </c>
      <c r="BY1672">
        <v>12.5</v>
      </c>
      <c r="BZ1672">
        <v>0</v>
      </c>
      <c r="CA1672">
        <v>9.08</v>
      </c>
      <c r="CB1672">
        <v>0</v>
      </c>
      <c r="CC1672">
        <v>1</v>
      </c>
      <c r="CD1672" s="56">
        <v>42194</v>
      </c>
      <c r="CE1672" s="56">
        <v>42342</v>
      </c>
      <c r="CF1672" s="56">
        <v>42342</v>
      </c>
      <c r="CG1672" s="56">
        <v>42419</v>
      </c>
      <c r="CH1672" s="56"/>
      <c r="CI1672" s="56"/>
      <c r="CJ1672">
        <v>0</v>
      </c>
      <c r="CK1672">
        <v>0</v>
      </c>
      <c r="CL1672">
        <v>0</v>
      </c>
      <c r="CM1672">
        <v>0</v>
      </c>
      <c r="CN1672">
        <v>0</v>
      </c>
      <c r="CO1672">
        <v>0</v>
      </c>
      <c r="CP1672">
        <v>0.96</v>
      </c>
      <c r="CQ1672" t="s">
        <v>1154</v>
      </c>
      <c r="CR1672" t="s">
        <v>1153</v>
      </c>
      <c r="CS1672" t="s">
        <v>1748</v>
      </c>
      <c r="CT1672" t="s">
        <v>1397</v>
      </c>
      <c r="CU1672" t="s">
        <v>1396</v>
      </c>
      <c r="CV1672" t="s">
        <v>6413</v>
      </c>
      <c r="CW1672" t="s">
        <v>1390</v>
      </c>
      <c r="CX1672" t="s">
        <v>853</v>
      </c>
      <c r="DC1672" t="s">
        <v>1387</v>
      </c>
      <c r="DE1672" t="s">
        <v>1392</v>
      </c>
    </row>
    <row r="1673" spans="1:109" x14ac:dyDescent="0.25">
      <c r="A1673" t="s">
        <v>1025</v>
      </c>
      <c r="B1673">
        <v>2</v>
      </c>
      <c r="C1673" s="56">
        <v>42419</v>
      </c>
      <c r="D1673" t="s">
        <v>1153</v>
      </c>
      <c r="E1673" t="s">
        <v>6414</v>
      </c>
      <c r="G1673" t="s">
        <v>6415</v>
      </c>
      <c r="H1673" t="s">
        <v>1144</v>
      </c>
      <c r="I1673" t="s">
        <v>1144</v>
      </c>
      <c r="J1673" t="s">
        <v>1144</v>
      </c>
      <c r="K1673" t="s">
        <v>1144</v>
      </c>
      <c r="L1673">
        <v>2.97</v>
      </c>
      <c r="M1673">
        <v>5.91</v>
      </c>
      <c r="N1673">
        <v>0</v>
      </c>
      <c r="O1673" s="56">
        <v>0</v>
      </c>
      <c r="P1673" s="56">
        <v>0</v>
      </c>
      <c r="Q1673">
        <v>1</v>
      </c>
      <c r="R1673">
        <v>1</v>
      </c>
      <c r="S1673">
        <v>11</v>
      </c>
      <c r="T1673">
        <v>8</v>
      </c>
      <c r="U1673">
        <v>3</v>
      </c>
      <c r="V1673">
        <v>1</v>
      </c>
      <c r="X1673" t="s">
        <v>7716</v>
      </c>
      <c r="AA1673">
        <v>0</v>
      </c>
      <c r="AB1673">
        <v>0</v>
      </c>
      <c r="AC1673">
        <v>0</v>
      </c>
      <c r="AD1673">
        <v>0</v>
      </c>
      <c r="AE1673">
        <v>0</v>
      </c>
      <c r="AF1673">
        <v>0</v>
      </c>
      <c r="AG1673">
        <v>0</v>
      </c>
      <c r="AJ1673" s="56"/>
      <c r="AK1673" s="56"/>
      <c r="AL1673" s="56"/>
      <c r="AP1673" t="s">
        <v>1155</v>
      </c>
      <c r="AS1673" t="s">
        <v>1152</v>
      </c>
      <c r="AT1673">
        <v>1</v>
      </c>
      <c r="AV1673">
        <v>0</v>
      </c>
      <c r="AW1673">
        <v>0</v>
      </c>
      <c r="AX1673">
        <v>0</v>
      </c>
      <c r="AY1673" t="s">
        <v>1388</v>
      </c>
      <c r="AZ1673" t="s">
        <v>1388</v>
      </c>
      <c r="BA1673">
        <v>0</v>
      </c>
      <c r="BD1673">
        <v>1000000000</v>
      </c>
      <c r="BE1673">
        <v>0</v>
      </c>
      <c r="BF1673">
        <v>0</v>
      </c>
      <c r="BG1673">
        <v>0</v>
      </c>
      <c r="BH1673">
        <v>0</v>
      </c>
      <c r="BI1673">
        <v>0</v>
      </c>
      <c r="BJ1673">
        <v>0</v>
      </c>
      <c r="BK1673">
        <v>0</v>
      </c>
      <c r="BL1673">
        <v>0</v>
      </c>
      <c r="BM1673">
        <v>0</v>
      </c>
      <c r="BN1673">
        <v>0</v>
      </c>
      <c r="BO1673">
        <v>0</v>
      </c>
      <c r="BP1673">
        <v>0</v>
      </c>
      <c r="BR1673">
        <v>0</v>
      </c>
      <c r="BS1673">
        <v>0</v>
      </c>
      <c r="BX1673">
        <v>0</v>
      </c>
      <c r="BY1673">
        <v>0</v>
      </c>
      <c r="BZ1673">
        <v>0</v>
      </c>
      <c r="CA1673">
        <v>0</v>
      </c>
      <c r="CB1673">
        <v>0</v>
      </c>
      <c r="CC1673">
        <v>1</v>
      </c>
      <c r="CD1673" s="56">
        <v>42284</v>
      </c>
      <c r="CE1673" s="56">
        <v>42342</v>
      </c>
      <c r="CF1673" s="56">
        <v>42342</v>
      </c>
      <c r="CG1673" s="56">
        <v>42419</v>
      </c>
      <c r="CH1673" s="56"/>
      <c r="CI1673" s="56"/>
      <c r="CJ1673">
        <v>1</v>
      </c>
      <c r="CK1673">
        <v>0</v>
      </c>
      <c r="CL1673">
        <v>0.96</v>
      </c>
      <c r="CM1673">
        <v>0</v>
      </c>
      <c r="CN1673">
        <v>0</v>
      </c>
      <c r="CO1673">
        <v>0</v>
      </c>
      <c r="CP1673">
        <v>0</v>
      </c>
      <c r="CQ1673" t="s">
        <v>1154</v>
      </c>
      <c r="CR1673" t="s">
        <v>1153</v>
      </c>
      <c r="CS1673" t="s">
        <v>1748</v>
      </c>
      <c r="CT1673" t="s">
        <v>1397</v>
      </c>
      <c r="CU1673" t="s">
        <v>1396</v>
      </c>
      <c r="CV1673" t="s">
        <v>6416</v>
      </c>
      <c r="CW1673" t="s">
        <v>1157</v>
      </c>
      <c r="CX1673" t="s">
        <v>853</v>
      </c>
      <c r="DC1673" t="s">
        <v>1158</v>
      </c>
      <c r="DE1673" t="s">
        <v>1392</v>
      </c>
    </row>
    <row r="1674" spans="1:109" x14ac:dyDescent="0.25">
      <c r="A1674" t="s">
        <v>1025</v>
      </c>
      <c r="B1674">
        <v>1</v>
      </c>
      <c r="C1674" s="56">
        <v>42419</v>
      </c>
      <c r="D1674" t="s">
        <v>1153</v>
      </c>
      <c r="E1674" t="s">
        <v>6417</v>
      </c>
      <c r="G1674" t="s">
        <v>6418</v>
      </c>
      <c r="H1674" t="s">
        <v>1144</v>
      </c>
      <c r="I1674" t="s">
        <v>1144</v>
      </c>
      <c r="J1674" t="s">
        <v>1144</v>
      </c>
      <c r="K1674" t="s">
        <v>1144</v>
      </c>
      <c r="L1674">
        <v>0.74</v>
      </c>
      <c r="M1674">
        <v>2.04</v>
      </c>
      <c r="N1674">
        <v>0</v>
      </c>
      <c r="O1674" s="56">
        <v>0</v>
      </c>
      <c r="P1674" s="56">
        <v>0</v>
      </c>
      <c r="Q1674">
        <v>1</v>
      </c>
      <c r="R1674">
        <v>1</v>
      </c>
      <c r="S1674">
        <v>11</v>
      </c>
      <c r="T1674">
        <v>8</v>
      </c>
      <c r="U1674">
        <v>3</v>
      </c>
      <c r="V1674">
        <v>1</v>
      </c>
      <c r="X1674" t="s">
        <v>7755</v>
      </c>
      <c r="AA1674">
        <v>0</v>
      </c>
      <c r="AB1674">
        <v>0</v>
      </c>
      <c r="AC1674">
        <v>0</v>
      </c>
      <c r="AD1674">
        <v>0</v>
      </c>
      <c r="AE1674">
        <v>0</v>
      </c>
      <c r="AF1674">
        <v>0</v>
      </c>
      <c r="AG1674">
        <v>0</v>
      </c>
      <c r="AJ1674" s="56"/>
      <c r="AK1674" s="56"/>
      <c r="AL1674" s="56"/>
      <c r="AP1674" t="s">
        <v>1155</v>
      </c>
      <c r="AR1674">
        <v>5</v>
      </c>
      <c r="AS1674" t="s">
        <v>1152</v>
      </c>
      <c r="AT1674">
        <v>1</v>
      </c>
      <c r="AV1674">
        <v>15</v>
      </c>
      <c r="AW1674">
        <v>10</v>
      </c>
      <c r="AX1674">
        <v>5</v>
      </c>
      <c r="AY1674" t="s">
        <v>1147</v>
      </c>
      <c r="AZ1674" t="s">
        <v>1147</v>
      </c>
      <c r="BA1674">
        <v>15</v>
      </c>
      <c r="BD1674">
        <v>1000000000</v>
      </c>
      <c r="BE1674">
        <v>24</v>
      </c>
      <c r="BF1674">
        <v>-0.6</v>
      </c>
      <c r="BG1674">
        <v>0</v>
      </c>
      <c r="BH1674">
        <v>0</v>
      </c>
      <c r="BI1674">
        <v>0</v>
      </c>
      <c r="BJ1674">
        <v>0</v>
      </c>
      <c r="BK1674">
        <v>0</v>
      </c>
      <c r="BL1674">
        <v>0</v>
      </c>
      <c r="BM1674">
        <v>24</v>
      </c>
      <c r="BN1674">
        <v>-0.6</v>
      </c>
      <c r="BO1674">
        <v>0</v>
      </c>
      <c r="BP1674">
        <v>0</v>
      </c>
      <c r="BR1674">
        <v>0</v>
      </c>
      <c r="BS1674">
        <v>4</v>
      </c>
      <c r="BX1674">
        <v>0</v>
      </c>
      <c r="BY1674">
        <v>6.66</v>
      </c>
      <c r="BZ1674">
        <v>0</v>
      </c>
      <c r="CA1674">
        <v>7.67</v>
      </c>
      <c r="CB1674">
        <v>0</v>
      </c>
      <c r="CC1674">
        <v>1</v>
      </c>
      <c r="CD1674" s="56">
        <v>42095</v>
      </c>
      <c r="CE1674" s="56">
        <v>42342</v>
      </c>
      <c r="CF1674" s="56">
        <v>42342</v>
      </c>
      <c r="CG1674" s="56">
        <v>42419</v>
      </c>
      <c r="CH1674" s="56"/>
      <c r="CI1674" s="56"/>
      <c r="CJ1674">
        <v>0</v>
      </c>
      <c r="CK1674">
        <v>0</v>
      </c>
      <c r="CL1674">
        <v>0</v>
      </c>
      <c r="CM1674">
        <v>0</v>
      </c>
      <c r="CN1674">
        <v>0</v>
      </c>
      <c r="CO1674">
        <v>0</v>
      </c>
      <c r="CP1674">
        <v>0.95</v>
      </c>
      <c r="CQ1674" t="s">
        <v>1154</v>
      </c>
      <c r="CR1674" t="s">
        <v>1153</v>
      </c>
      <c r="CS1674" t="s">
        <v>1725</v>
      </c>
      <c r="CT1674" t="s">
        <v>1397</v>
      </c>
      <c r="CU1674" t="s">
        <v>1396</v>
      </c>
      <c r="CV1674" t="s">
        <v>6419</v>
      </c>
      <c r="CW1674" t="s">
        <v>1727</v>
      </c>
      <c r="CX1674" t="s">
        <v>853</v>
      </c>
      <c r="DC1674" t="s">
        <v>1387</v>
      </c>
      <c r="DE1674" t="s">
        <v>1728</v>
      </c>
    </row>
    <row r="1675" spans="1:109" x14ac:dyDescent="0.25">
      <c r="A1675" t="s">
        <v>1025</v>
      </c>
      <c r="B1675">
        <v>2</v>
      </c>
      <c r="C1675" s="56">
        <v>42419</v>
      </c>
      <c r="D1675" t="s">
        <v>1153</v>
      </c>
      <c r="E1675" t="s">
        <v>6420</v>
      </c>
      <c r="G1675" t="s">
        <v>6421</v>
      </c>
      <c r="H1675" t="s">
        <v>1144</v>
      </c>
      <c r="I1675" t="s">
        <v>1144</v>
      </c>
      <c r="J1675" t="s">
        <v>1144</v>
      </c>
      <c r="K1675" t="s">
        <v>1144</v>
      </c>
      <c r="L1675">
        <v>16.95</v>
      </c>
      <c r="M1675">
        <v>34</v>
      </c>
      <c r="N1675">
        <v>0</v>
      </c>
      <c r="O1675" s="56">
        <v>0</v>
      </c>
      <c r="P1675" s="56">
        <v>0</v>
      </c>
      <c r="Q1675">
        <v>1</v>
      </c>
      <c r="R1675">
        <v>1</v>
      </c>
      <c r="S1675">
        <v>11</v>
      </c>
      <c r="T1675">
        <v>8</v>
      </c>
      <c r="U1675">
        <v>3</v>
      </c>
      <c r="V1675">
        <v>1</v>
      </c>
      <c r="X1675" t="s">
        <v>7659</v>
      </c>
      <c r="AA1675">
        <v>0</v>
      </c>
      <c r="AB1675">
        <v>0</v>
      </c>
      <c r="AC1675">
        <v>0</v>
      </c>
      <c r="AD1675">
        <v>0</v>
      </c>
      <c r="AE1675">
        <v>0</v>
      </c>
      <c r="AF1675">
        <v>0</v>
      </c>
      <c r="AG1675">
        <v>0</v>
      </c>
      <c r="AJ1675" s="56"/>
      <c r="AK1675" s="56"/>
      <c r="AL1675" s="56"/>
      <c r="AP1675" t="s">
        <v>1155</v>
      </c>
      <c r="AS1675" t="s">
        <v>1152</v>
      </c>
      <c r="AT1675">
        <v>1</v>
      </c>
      <c r="AV1675">
        <v>1</v>
      </c>
      <c r="AW1675">
        <v>1</v>
      </c>
      <c r="AX1675">
        <v>0.5</v>
      </c>
      <c r="AY1675" t="s">
        <v>1147</v>
      </c>
      <c r="AZ1675" t="s">
        <v>1147</v>
      </c>
      <c r="BA1675">
        <v>2</v>
      </c>
      <c r="BD1675">
        <v>1000000000</v>
      </c>
      <c r="BE1675">
        <v>2</v>
      </c>
      <c r="BF1675">
        <v>-1</v>
      </c>
      <c r="BG1675">
        <v>0</v>
      </c>
      <c r="BH1675">
        <v>0</v>
      </c>
      <c r="BI1675">
        <v>0</v>
      </c>
      <c r="BJ1675">
        <v>0</v>
      </c>
      <c r="BK1675">
        <v>0</v>
      </c>
      <c r="BL1675">
        <v>0</v>
      </c>
      <c r="BM1675">
        <v>2</v>
      </c>
      <c r="BN1675">
        <v>-1</v>
      </c>
      <c r="BO1675">
        <v>0</v>
      </c>
      <c r="BP1675">
        <v>0</v>
      </c>
      <c r="BR1675">
        <v>0</v>
      </c>
      <c r="BS1675">
        <v>0</v>
      </c>
      <c r="BX1675">
        <v>0</v>
      </c>
      <c r="BY1675">
        <v>16.95</v>
      </c>
      <c r="BZ1675">
        <v>0</v>
      </c>
      <c r="CA1675">
        <v>4.3899999999999997</v>
      </c>
      <c r="CB1675">
        <v>0</v>
      </c>
      <c r="CC1675">
        <v>1</v>
      </c>
      <c r="CD1675" s="56">
        <v>42342</v>
      </c>
      <c r="CE1675" s="56">
        <v>42342</v>
      </c>
      <c r="CF1675" s="56">
        <v>42342</v>
      </c>
      <c r="CG1675" s="56">
        <v>42419</v>
      </c>
      <c r="CH1675" s="56"/>
      <c r="CI1675" s="56"/>
      <c r="CJ1675">
        <v>0</v>
      </c>
      <c r="CK1675">
        <v>0</v>
      </c>
      <c r="CL1675">
        <v>0</v>
      </c>
      <c r="CM1675">
        <v>0</v>
      </c>
      <c r="CN1675">
        <v>0</v>
      </c>
      <c r="CO1675">
        <v>0</v>
      </c>
      <c r="CP1675">
        <v>0.96</v>
      </c>
      <c r="CQ1675" t="s">
        <v>1154</v>
      </c>
      <c r="CR1675" t="s">
        <v>1153</v>
      </c>
      <c r="CS1675" t="s">
        <v>1748</v>
      </c>
      <c r="CT1675" t="s">
        <v>1397</v>
      </c>
      <c r="CU1675" t="s">
        <v>1396</v>
      </c>
      <c r="CV1675" t="s">
        <v>6422</v>
      </c>
      <c r="CW1675" t="s">
        <v>1727</v>
      </c>
      <c r="CX1675" t="s">
        <v>853</v>
      </c>
      <c r="DC1675" t="s">
        <v>1387</v>
      </c>
      <c r="DE1675" t="s">
        <v>1392</v>
      </c>
    </row>
    <row r="1676" spans="1:109" x14ac:dyDescent="0.25">
      <c r="A1676" t="s">
        <v>1025</v>
      </c>
      <c r="B1676">
        <v>6</v>
      </c>
      <c r="C1676" s="56">
        <v>42419</v>
      </c>
      <c r="D1676" t="s">
        <v>1153</v>
      </c>
      <c r="E1676" t="s">
        <v>1682</v>
      </c>
      <c r="G1676" t="s">
        <v>6423</v>
      </c>
      <c r="H1676" t="s">
        <v>1144</v>
      </c>
      <c r="I1676" t="s">
        <v>1144</v>
      </c>
      <c r="J1676" t="s">
        <v>1144</v>
      </c>
      <c r="K1676" t="s">
        <v>1144</v>
      </c>
      <c r="L1676">
        <v>14.95</v>
      </c>
      <c r="M1676">
        <v>32.43</v>
      </c>
      <c r="N1676">
        <v>0</v>
      </c>
      <c r="O1676" s="56">
        <v>0</v>
      </c>
      <c r="P1676" s="56">
        <v>0</v>
      </c>
      <c r="Q1676">
        <v>1</v>
      </c>
      <c r="R1676">
        <v>1</v>
      </c>
      <c r="S1676">
        <v>11</v>
      </c>
      <c r="T1676">
        <v>8</v>
      </c>
      <c r="U1676">
        <v>3</v>
      </c>
      <c r="V1676">
        <v>1</v>
      </c>
      <c r="W1676" t="s">
        <v>1156</v>
      </c>
      <c r="X1676" t="s">
        <v>7755</v>
      </c>
      <c r="Y1676">
        <v>64</v>
      </c>
      <c r="AA1676">
        <v>0</v>
      </c>
      <c r="AB1676">
        <v>0</v>
      </c>
      <c r="AC1676">
        <v>0</v>
      </c>
      <c r="AD1676">
        <v>0</v>
      </c>
      <c r="AE1676">
        <v>0</v>
      </c>
      <c r="AF1676">
        <v>2</v>
      </c>
      <c r="AG1676">
        <v>0</v>
      </c>
      <c r="AJ1676" s="56"/>
      <c r="AK1676" s="56"/>
      <c r="AL1676" s="56"/>
      <c r="AP1676" t="s">
        <v>1155</v>
      </c>
      <c r="AS1676" t="s">
        <v>1152</v>
      </c>
      <c r="AT1676">
        <v>1</v>
      </c>
      <c r="AV1676">
        <v>48</v>
      </c>
      <c r="AW1676">
        <v>32</v>
      </c>
      <c r="AX1676">
        <v>16</v>
      </c>
      <c r="AY1676" t="s">
        <v>1146</v>
      </c>
      <c r="AZ1676" t="s">
        <v>1146</v>
      </c>
      <c r="BA1676">
        <v>48</v>
      </c>
      <c r="BD1676">
        <v>1000000000</v>
      </c>
      <c r="BE1676">
        <v>4</v>
      </c>
      <c r="BF1676">
        <v>0.92</v>
      </c>
      <c r="BG1676">
        <v>0</v>
      </c>
      <c r="BH1676">
        <v>0</v>
      </c>
      <c r="BI1676">
        <v>0</v>
      </c>
      <c r="BJ1676">
        <v>0</v>
      </c>
      <c r="BK1676">
        <v>0</v>
      </c>
      <c r="BL1676">
        <v>0</v>
      </c>
      <c r="BM1676">
        <v>4</v>
      </c>
      <c r="BN1676">
        <v>0.92</v>
      </c>
      <c r="BO1676">
        <v>0</v>
      </c>
      <c r="BP1676">
        <v>0</v>
      </c>
      <c r="BR1676">
        <v>44</v>
      </c>
      <c r="BS1676">
        <v>13</v>
      </c>
      <c r="BX1676">
        <v>209.76</v>
      </c>
      <c r="BY1676">
        <v>0</v>
      </c>
      <c r="BZ1676">
        <v>0</v>
      </c>
      <c r="CA1676">
        <v>5.0999999999999996</v>
      </c>
      <c r="CB1676">
        <v>0</v>
      </c>
      <c r="CC1676">
        <v>1</v>
      </c>
      <c r="CD1676" s="56">
        <v>42095</v>
      </c>
      <c r="CE1676" s="56">
        <v>42342</v>
      </c>
      <c r="CF1676" s="56">
        <v>42342</v>
      </c>
      <c r="CG1676" s="56">
        <v>42419</v>
      </c>
      <c r="CH1676" s="56"/>
      <c r="CI1676" s="56"/>
      <c r="CJ1676">
        <v>0.87</v>
      </c>
      <c r="CK1676">
        <v>440</v>
      </c>
      <c r="CL1676">
        <v>0.03</v>
      </c>
      <c r="CM1676">
        <v>0.47</v>
      </c>
      <c r="CN1676">
        <v>0</v>
      </c>
      <c r="CO1676">
        <v>0</v>
      </c>
      <c r="CP1676">
        <v>0.48</v>
      </c>
      <c r="CQ1676" t="s">
        <v>1154</v>
      </c>
      <c r="CR1676" t="s">
        <v>1153</v>
      </c>
      <c r="CS1676" t="s">
        <v>1395</v>
      </c>
      <c r="CT1676" t="s">
        <v>1397</v>
      </c>
      <c r="CU1676" t="s">
        <v>1396</v>
      </c>
      <c r="CV1676" t="s">
        <v>6424</v>
      </c>
      <c r="CW1676" t="s">
        <v>1391</v>
      </c>
      <c r="CX1676" t="s">
        <v>853</v>
      </c>
      <c r="DC1676" t="s">
        <v>1389</v>
      </c>
      <c r="DE1676" t="s">
        <v>1392</v>
      </c>
    </row>
    <row r="1677" spans="1:109" x14ac:dyDescent="0.25">
      <c r="A1677" t="s">
        <v>1025</v>
      </c>
      <c r="B1677">
        <v>6</v>
      </c>
      <c r="C1677" s="56">
        <v>42419</v>
      </c>
      <c r="D1677" t="s">
        <v>1153</v>
      </c>
      <c r="E1677" t="s">
        <v>6425</v>
      </c>
      <c r="G1677" t="s">
        <v>6426</v>
      </c>
      <c r="H1677" t="s">
        <v>1144</v>
      </c>
      <c r="I1677" t="s">
        <v>1144</v>
      </c>
      <c r="J1677" t="s">
        <v>1144</v>
      </c>
      <c r="K1677" t="s">
        <v>1144</v>
      </c>
      <c r="L1677">
        <v>10.59</v>
      </c>
      <c r="M1677">
        <v>21.64</v>
      </c>
      <c r="N1677">
        <v>0</v>
      </c>
      <c r="O1677" s="56">
        <v>0</v>
      </c>
      <c r="P1677" s="56">
        <v>0</v>
      </c>
      <c r="Q1677">
        <v>1</v>
      </c>
      <c r="R1677">
        <v>1</v>
      </c>
      <c r="S1677">
        <v>11</v>
      </c>
      <c r="T1677">
        <v>8</v>
      </c>
      <c r="U1677">
        <v>3</v>
      </c>
      <c r="V1677">
        <v>1</v>
      </c>
      <c r="X1677" t="s">
        <v>7755</v>
      </c>
      <c r="AA1677">
        <v>0</v>
      </c>
      <c r="AB1677">
        <v>0</v>
      </c>
      <c r="AC1677">
        <v>0</v>
      </c>
      <c r="AD1677">
        <v>0</v>
      </c>
      <c r="AE1677">
        <v>0</v>
      </c>
      <c r="AF1677">
        <v>0</v>
      </c>
      <c r="AG1677">
        <v>0</v>
      </c>
      <c r="AJ1677" s="56"/>
      <c r="AK1677" s="56"/>
      <c r="AL1677" s="56"/>
      <c r="AP1677" t="s">
        <v>1155</v>
      </c>
      <c r="AS1677" t="s">
        <v>1152</v>
      </c>
      <c r="AT1677">
        <v>1</v>
      </c>
      <c r="AV1677">
        <v>0</v>
      </c>
      <c r="AW1677">
        <v>0</v>
      </c>
      <c r="AX1677">
        <v>0</v>
      </c>
      <c r="AY1677" t="s">
        <v>1388</v>
      </c>
      <c r="AZ1677" t="s">
        <v>1388</v>
      </c>
      <c r="BA1677">
        <v>0</v>
      </c>
      <c r="BD1677">
        <v>1000000000</v>
      </c>
      <c r="BE1677">
        <v>0</v>
      </c>
      <c r="BF1677">
        <v>0</v>
      </c>
      <c r="BG1677">
        <v>0</v>
      </c>
      <c r="BH1677">
        <v>0</v>
      </c>
      <c r="BI1677">
        <v>0</v>
      </c>
      <c r="BJ1677">
        <v>0</v>
      </c>
      <c r="BK1677">
        <v>0</v>
      </c>
      <c r="BL1677">
        <v>0</v>
      </c>
      <c r="BM1677">
        <v>0</v>
      </c>
      <c r="BN1677">
        <v>0</v>
      </c>
      <c r="BO1677">
        <v>0</v>
      </c>
      <c r="BP1677">
        <v>0</v>
      </c>
      <c r="BR1677">
        <v>0</v>
      </c>
      <c r="BS1677">
        <v>0</v>
      </c>
      <c r="BX1677">
        <v>0</v>
      </c>
      <c r="BY1677">
        <v>0</v>
      </c>
      <c r="BZ1677">
        <v>0</v>
      </c>
      <c r="CA1677">
        <v>0</v>
      </c>
      <c r="CB1677">
        <v>0</v>
      </c>
      <c r="CC1677">
        <v>1</v>
      </c>
      <c r="CD1677" s="56">
        <v>42095</v>
      </c>
      <c r="CE1677" s="56">
        <v>42342</v>
      </c>
      <c r="CF1677" s="56">
        <v>42342</v>
      </c>
      <c r="CG1677" s="56">
        <v>42419</v>
      </c>
      <c r="CH1677" s="56"/>
      <c r="CI1677" s="56"/>
      <c r="CJ1677">
        <v>0.83</v>
      </c>
      <c r="CK1677">
        <v>0</v>
      </c>
      <c r="CL1677">
        <v>0.08</v>
      </c>
      <c r="CM1677">
        <v>0</v>
      </c>
      <c r="CN1677">
        <v>0</v>
      </c>
      <c r="CO1677">
        <v>0</v>
      </c>
      <c r="CP1677">
        <v>0.9</v>
      </c>
      <c r="CQ1677" t="s">
        <v>1154</v>
      </c>
      <c r="CR1677" t="s">
        <v>1153</v>
      </c>
      <c r="CS1677" t="s">
        <v>1395</v>
      </c>
      <c r="CT1677" t="s">
        <v>1397</v>
      </c>
      <c r="CU1677" t="s">
        <v>1396</v>
      </c>
      <c r="CV1677" t="s">
        <v>6427</v>
      </c>
      <c r="CW1677" t="s">
        <v>1391</v>
      </c>
      <c r="CX1677" t="s">
        <v>853</v>
      </c>
      <c r="DC1677" t="s">
        <v>1389</v>
      </c>
      <c r="DE1677" t="s">
        <v>1728</v>
      </c>
    </row>
    <row r="1678" spans="1:109" x14ac:dyDescent="0.25">
      <c r="A1678" t="s">
        <v>1025</v>
      </c>
      <c r="B1678">
        <v>2</v>
      </c>
      <c r="C1678" s="56">
        <v>42419</v>
      </c>
      <c r="D1678" t="s">
        <v>1153</v>
      </c>
      <c r="E1678" t="s">
        <v>6428</v>
      </c>
      <c r="G1678" t="s">
        <v>6429</v>
      </c>
      <c r="H1678" t="s">
        <v>1144</v>
      </c>
      <c r="I1678" t="s">
        <v>1144</v>
      </c>
      <c r="J1678" t="s">
        <v>1144</v>
      </c>
      <c r="K1678" t="s">
        <v>1144</v>
      </c>
      <c r="L1678">
        <v>1.35</v>
      </c>
      <c r="M1678">
        <v>3.15</v>
      </c>
      <c r="N1678">
        <v>0</v>
      </c>
      <c r="O1678" s="56">
        <v>0</v>
      </c>
      <c r="P1678" s="56">
        <v>0</v>
      </c>
      <c r="Q1678">
        <v>1</v>
      </c>
      <c r="R1678">
        <v>1</v>
      </c>
      <c r="S1678">
        <v>11</v>
      </c>
      <c r="T1678">
        <v>8</v>
      </c>
      <c r="U1678">
        <v>3</v>
      </c>
      <c r="V1678">
        <v>1</v>
      </c>
      <c r="X1678" t="s">
        <v>7755</v>
      </c>
      <c r="AA1678">
        <v>0</v>
      </c>
      <c r="AB1678">
        <v>0</v>
      </c>
      <c r="AC1678">
        <v>0</v>
      </c>
      <c r="AD1678">
        <v>0</v>
      </c>
      <c r="AE1678">
        <v>0</v>
      </c>
      <c r="AF1678">
        <v>0</v>
      </c>
      <c r="AG1678">
        <v>0</v>
      </c>
      <c r="AJ1678" s="56"/>
      <c r="AK1678" s="56"/>
      <c r="AL1678" s="56"/>
      <c r="AP1678" t="s">
        <v>1155</v>
      </c>
      <c r="AR1678">
        <v>2</v>
      </c>
      <c r="AS1678" t="s">
        <v>1152</v>
      </c>
      <c r="AT1678">
        <v>1</v>
      </c>
      <c r="AV1678">
        <v>7</v>
      </c>
      <c r="AW1678">
        <v>5</v>
      </c>
      <c r="AX1678">
        <v>2</v>
      </c>
      <c r="AY1678" t="s">
        <v>1147</v>
      </c>
      <c r="AZ1678" t="s">
        <v>1147</v>
      </c>
      <c r="BA1678">
        <v>7</v>
      </c>
      <c r="BD1678">
        <v>1000000000</v>
      </c>
      <c r="BE1678">
        <v>12</v>
      </c>
      <c r="BF1678">
        <v>-0.71</v>
      </c>
      <c r="BG1678">
        <v>0</v>
      </c>
      <c r="BH1678">
        <v>0</v>
      </c>
      <c r="BI1678">
        <v>0</v>
      </c>
      <c r="BJ1678">
        <v>0</v>
      </c>
      <c r="BK1678">
        <v>0</v>
      </c>
      <c r="BL1678">
        <v>0</v>
      </c>
      <c r="BM1678">
        <v>12</v>
      </c>
      <c r="BN1678">
        <v>-0.71</v>
      </c>
      <c r="BO1678">
        <v>0</v>
      </c>
      <c r="BP1678">
        <v>0</v>
      </c>
      <c r="BR1678">
        <v>0</v>
      </c>
      <c r="BS1678">
        <v>2</v>
      </c>
      <c r="BX1678">
        <v>0</v>
      </c>
      <c r="BY1678">
        <v>6.75</v>
      </c>
      <c r="BZ1678">
        <v>0</v>
      </c>
      <c r="CA1678">
        <v>5.82</v>
      </c>
      <c r="CB1678">
        <v>0</v>
      </c>
      <c r="CC1678">
        <v>1</v>
      </c>
      <c r="CD1678" s="56">
        <v>42095</v>
      </c>
      <c r="CE1678" s="56">
        <v>42342</v>
      </c>
      <c r="CF1678" s="56">
        <v>42342</v>
      </c>
      <c r="CG1678" s="56">
        <v>42419</v>
      </c>
      <c r="CH1678" s="56"/>
      <c r="CI1678" s="56"/>
      <c r="CJ1678">
        <v>0</v>
      </c>
      <c r="CK1678">
        <v>0</v>
      </c>
      <c r="CL1678">
        <v>0</v>
      </c>
      <c r="CM1678">
        <v>0</v>
      </c>
      <c r="CN1678">
        <v>0</v>
      </c>
      <c r="CO1678">
        <v>0</v>
      </c>
      <c r="CP1678">
        <v>0.96</v>
      </c>
      <c r="CQ1678" t="s">
        <v>1154</v>
      </c>
      <c r="CR1678" t="s">
        <v>1153</v>
      </c>
      <c r="CS1678" t="s">
        <v>1748</v>
      </c>
      <c r="CT1678" t="s">
        <v>1397</v>
      </c>
      <c r="CU1678" t="s">
        <v>1396</v>
      </c>
      <c r="CV1678" t="s">
        <v>6430</v>
      </c>
      <c r="CW1678" t="s">
        <v>1738</v>
      </c>
      <c r="CX1678" t="s">
        <v>853</v>
      </c>
      <c r="DC1678" t="s">
        <v>1387</v>
      </c>
      <c r="DE1678" t="s">
        <v>1392</v>
      </c>
    </row>
    <row r="1679" spans="1:109" x14ac:dyDescent="0.25">
      <c r="A1679" t="s">
        <v>1025</v>
      </c>
      <c r="B1679">
        <v>2</v>
      </c>
      <c r="C1679" s="56">
        <v>42419</v>
      </c>
      <c r="D1679" t="s">
        <v>1153</v>
      </c>
      <c r="E1679" t="s">
        <v>6431</v>
      </c>
      <c r="G1679" t="s">
        <v>6432</v>
      </c>
      <c r="H1679" t="s">
        <v>1144</v>
      </c>
      <c r="I1679" t="s">
        <v>1144</v>
      </c>
      <c r="J1679" t="s">
        <v>1144</v>
      </c>
      <c r="K1679" t="s">
        <v>1144</v>
      </c>
      <c r="L1679">
        <v>14.45</v>
      </c>
      <c r="M1679">
        <v>38.31</v>
      </c>
      <c r="N1679">
        <v>0</v>
      </c>
      <c r="O1679" s="56">
        <v>0</v>
      </c>
      <c r="P1679" s="56">
        <v>0</v>
      </c>
      <c r="Q1679">
        <v>1</v>
      </c>
      <c r="R1679">
        <v>1</v>
      </c>
      <c r="S1679">
        <v>11</v>
      </c>
      <c r="T1679">
        <v>8</v>
      </c>
      <c r="U1679">
        <v>3</v>
      </c>
      <c r="V1679">
        <v>1</v>
      </c>
      <c r="W1679" t="s">
        <v>1156</v>
      </c>
      <c r="X1679" t="s">
        <v>7755</v>
      </c>
      <c r="Y1679">
        <v>32</v>
      </c>
      <c r="AA1679">
        <v>0</v>
      </c>
      <c r="AB1679">
        <v>0</v>
      </c>
      <c r="AC1679">
        <v>0</v>
      </c>
      <c r="AD1679">
        <v>0</v>
      </c>
      <c r="AE1679">
        <v>0</v>
      </c>
      <c r="AF1679">
        <v>0</v>
      </c>
      <c r="AG1679">
        <v>0</v>
      </c>
      <c r="AJ1679" s="56"/>
      <c r="AK1679" s="56"/>
      <c r="AL1679" s="56"/>
      <c r="AP1679" t="s">
        <v>1155</v>
      </c>
      <c r="AR1679">
        <v>5</v>
      </c>
      <c r="AS1679" t="s">
        <v>1152</v>
      </c>
      <c r="AT1679">
        <v>1</v>
      </c>
      <c r="AV1679">
        <v>40</v>
      </c>
      <c r="AW1679">
        <v>27</v>
      </c>
      <c r="AX1679">
        <v>13</v>
      </c>
      <c r="AY1679" t="s">
        <v>1145</v>
      </c>
      <c r="AZ1679" t="s">
        <v>1147</v>
      </c>
      <c r="BA1679">
        <v>40</v>
      </c>
      <c r="BD1679">
        <v>1000000000</v>
      </c>
      <c r="BE1679">
        <v>25</v>
      </c>
      <c r="BF1679">
        <v>0.38</v>
      </c>
      <c r="BG1679">
        <v>19</v>
      </c>
      <c r="BH1679">
        <v>0</v>
      </c>
      <c r="BI1679">
        <v>0</v>
      </c>
      <c r="BJ1679">
        <v>0</v>
      </c>
      <c r="BK1679">
        <v>0</v>
      </c>
      <c r="BL1679">
        <v>0</v>
      </c>
      <c r="BM1679">
        <v>44</v>
      </c>
      <c r="BN1679">
        <v>-0.1</v>
      </c>
      <c r="BO1679">
        <v>0</v>
      </c>
      <c r="BP1679">
        <v>0</v>
      </c>
      <c r="BR1679">
        <v>0</v>
      </c>
      <c r="BS1679">
        <v>11</v>
      </c>
      <c r="BT1679">
        <v>5</v>
      </c>
      <c r="BX1679">
        <v>0</v>
      </c>
      <c r="BY1679">
        <v>0</v>
      </c>
      <c r="BZ1679">
        <v>0</v>
      </c>
      <c r="CA1679">
        <v>7.21</v>
      </c>
      <c r="CB1679">
        <v>0</v>
      </c>
      <c r="CC1679">
        <v>1</v>
      </c>
      <c r="CD1679" s="56">
        <v>42095</v>
      </c>
      <c r="CE1679" s="56">
        <v>42342</v>
      </c>
      <c r="CF1679" s="56">
        <v>42342</v>
      </c>
      <c r="CG1679" s="56">
        <v>42419</v>
      </c>
      <c r="CH1679" s="56"/>
      <c r="CI1679" s="56"/>
      <c r="CJ1679">
        <v>0.21</v>
      </c>
      <c r="CK1679">
        <v>0</v>
      </c>
      <c r="CL1679">
        <v>0</v>
      </c>
      <c r="CM1679">
        <v>0</v>
      </c>
      <c r="CN1679">
        <v>0.82</v>
      </c>
      <c r="CO1679">
        <v>0.14000000000000001</v>
      </c>
      <c r="CP1679">
        <v>0</v>
      </c>
      <c r="CQ1679" t="s">
        <v>1154</v>
      </c>
      <c r="CR1679" t="s">
        <v>1153</v>
      </c>
      <c r="CS1679" t="s">
        <v>1748</v>
      </c>
      <c r="CT1679" t="s">
        <v>1397</v>
      </c>
      <c r="CU1679" t="s">
        <v>1396</v>
      </c>
      <c r="CV1679" t="s">
        <v>7709</v>
      </c>
      <c r="CW1679" t="s">
        <v>1727</v>
      </c>
      <c r="CX1679" t="s">
        <v>853</v>
      </c>
      <c r="DC1679" t="s">
        <v>1387</v>
      </c>
      <c r="DE1679" t="s">
        <v>1392</v>
      </c>
    </row>
    <row r="1680" spans="1:109" x14ac:dyDescent="0.25">
      <c r="A1680" t="s">
        <v>1025</v>
      </c>
      <c r="B1680">
        <v>2</v>
      </c>
      <c r="C1680" s="56">
        <v>42419</v>
      </c>
      <c r="D1680" t="s">
        <v>1153</v>
      </c>
      <c r="E1680" t="s">
        <v>6433</v>
      </c>
      <c r="G1680" t="s">
        <v>6434</v>
      </c>
      <c r="H1680" t="s">
        <v>1144</v>
      </c>
      <c r="I1680" t="s">
        <v>1144</v>
      </c>
      <c r="J1680" t="s">
        <v>1144</v>
      </c>
      <c r="K1680" t="s">
        <v>1144</v>
      </c>
      <c r="L1680">
        <v>19.54</v>
      </c>
      <c r="M1680">
        <v>56.38</v>
      </c>
      <c r="N1680">
        <v>0</v>
      </c>
      <c r="O1680" s="56">
        <v>0</v>
      </c>
      <c r="P1680" s="56">
        <v>0</v>
      </c>
      <c r="Q1680">
        <v>1</v>
      </c>
      <c r="R1680">
        <v>1</v>
      </c>
      <c r="S1680">
        <v>11</v>
      </c>
      <c r="T1680">
        <v>8</v>
      </c>
      <c r="U1680">
        <v>3</v>
      </c>
      <c r="V1680">
        <v>1</v>
      </c>
      <c r="X1680" t="s">
        <v>7755</v>
      </c>
      <c r="AA1680">
        <v>0</v>
      </c>
      <c r="AB1680">
        <v>0</v>
      </c>
      <c r="AC1680">
        <v>0</v>
      </c>
      <c r="AD1680">
        <v>0</v>
      </c>
      <c r="AE1680">
        <v>0</v>
      </c>
      <c r="AF1680">
        <v>0</v>
      </c>
      <c r="AG1680">
        <v>0</v>
      </c>
      <c r="AJ1680" s="56"/>
      <c r="AK1680" s="56"/>
      <c r="AL1680" s="56"/>
      <c r="AP1680" t="s">
        <v>1155</v>
      </c>
      <c r="AS1680" t="s">
        <v>1152</v>
      </c>
      <c r="AT1680">
        <v>1</v>
      </c>
      <c r="AV1680">
        <v>3</v>
      </c>
      <c r="AW1680">
        <v>2</v>
      </c>
      <c r="AX1680">
        <v>1</v>
      </c>
      <c r="AY1680" t="s">
        <v>1147</v>
      </c>
      <c r="AZ1680" t="s">
        <v>1147</v>
      </c>
      <c r="BA1680">
        <v>3</v>
      </c>
      <c r="BD1680">
        <v>1000000000</v>
      </c>
      <c r="BE1680">
        <v>5</v>
      </c>
      <c r="BF1680">
        <v>-0.67</v>
      </c>
      <c r="BG1680">
        <v>0</v>
      </c>
      <c r="BH1680">
        <v>0</v>
      </c>
      <c r="BI1680">
        <v>0</v>
      </c>
      <c r="BJ1680">
        <v>0</v>
      </c>
      <c r="BK1680">
        <v>0</v>
      </c>
      <c r="BL1680">
        <v>0</v>
      </c>
      <c r="BM1680">
        <v>5</v>
      </c>
      <c r="BN1680">
        <v>-0.67</v>
      </c>
      <c r="BO1680">
        <v>0</v>
      </c>
      <c r="BP1680">
        <v>0</v>
      </c>
      <c r="BR1680">
        <v>0</v>
      </c>
      <c r="BS1680">
        <v>1</v>
      </c>
      <c r="BX1680">
        <v>0</v>
      </c>
      <c r="BY1680">
        <v>39.08</v>
      </c>
      <c r="BZ1680">
        <v>0</v>
      </c>
      <c r="CA1680">
        <v>8.23</v>
      </c>
      <c r="CB1680">
        <v>0</v>
      </c>
      <c r="CC1680">
        <v>1</v>
      </c>
      <c r="CD1680" s="56">
        <v>42095</v>
      </c>
      <c r="CE1680" s="56">
        <v>42342</v>
      </c>
      <c r="CF1680" s="56">
        <v>42342</v>
      </c>
      <c r="CG1680" s="56">
        <v>42419</v>
      </c>
      <c r="CH1680" s="56"/>
      <c r="CI1680" s="56"/>
      <c r="CJ1680">
        <v>0.09</v>
      </c>
      <c r="CK1680">
        <v>0</v>
      </c>
      <c r="CL1680">
        <v>0</v>
      </c>
      <c r="CM1680">
        <v>0</v>
      </c>
      <c r="CN1680">
        <v>0</v>
      </c>
      <c r="CO1680">
        <v>0</v>
      </c>
      <c r="CP1680">
        <v>0.96</v>
      </c>
      <c r="CQ1680" t="s">
        <v>1154</v>
      </c>
      <c r="CR1680" t="s">
        <v>1153</v>
      </c>
      <c r="CS1680" t="s">
        <v>1748</v>
      </c>
      <c r="CT1680" t="s">
        <v>1397</v>
      </c>
      <c r="CU1680" t="s">
        <v>1396</v>
      </c>
      <c r="CV1680" t="s">
        <v>6435</v>
      </c>
      <c r="CW1680" t="s">
        <v>1738</v>
      </c>
      <c r="CX1680" t="s">
        <v>853</v>
      </c>
      <c r="DC1680" t="s">
        <v>1387</v>
      </c>
      <c r="DE1680" t="s">
        <v>1392</v>
      </c>
    </row>
    <row r="1681" spans="1:109" x14ac:dyDescent="0.25">
      <c r="A1681" t="s">
        <v>1025</v>
      </c>
      <c r="B1681">
        <v>2</v>
      </c>
      <c r="C1681" s="56">
        <v>42419</v>
      </c>
      <c r="D1681" t="s">
        <v>1153</v>
      </c>
      <c r="E1681" t="s">
        <v>6436</v>
      </c>
      <c r="G1681" t="s">
        <v>6437</v>
      </c>
      <c r="H1681" t="s">
        <v>1144</v>
      </c>
      <c r="I1681" t="s">
        <v>1144</v>
      </c>
      <c r="J1681" t="s">
        <v>1144</v>
      </c>
      <c r="K1681" t="s">
        <v>1144</v>
      </c>
      <c r="L1681">
        <v>1.92</v>
      </c>
      <c r="M1681">
        <v>5.27</v>
      </c>
      <c r="N1681">
        <v>0</v>
      </c>
      <c r="O1681" s="56">
        <v>0</v>
      </c>
      <c r="P1681" s="56">
        <v>0</v>
      </c>
      <c r="Q1681">
        <v>1</v>
      </c>
      <c r="R1681">
        <v>1</v>
      </c>
      <c r="S1681">
        <v>11</v>
      </c>
      <c r="T1681">
        <v>8</v>
      </c>
      <c r="U1681">
        <v>3</v>
      </c>
      <c r="V1681">
        <v>1</v>
      </c>
      <c r="X1681" t="s">
        <v>7757</v>
      </c>
      <c r="AA1681">
        <v>0</v>
      </c>
      <c r="AB1681">
        <v>0</v>
      </c>
      <c r="AC1681">
        <v>0</v>
      </c>
      <c r="AD1681">
        <v>0</v>
      </c>
      <c r="AE1681">
        <v>0</v>
      </c>
      <c r="AF1681">
        <v>0</v>
      </c>
      <c r="AG1681">
        <v>0</v>
      </c>
      <c r="AJ1681" s="56"/>
      <c r="AK1681" s="56"/>
      <c r="AL1681" s="56"/>
      <c r="AP1681" t="s">
        <v>1155</v>
      </c>
      <c r="AR1681">
        <v>5</v>
      </c>
      <c r="AS1681" t="s">
        <v>1152</v>
      </c>
      <c r="AT1681">
        <v>1</v>
      </c>
      <c r="AV1681">
        <v>10</v>
      </c>
      <c r="AW1681">
        <v>7</v>
      </c>
      <c r="AX1681">
        <v>3</v>
      </c>
      <c r="AY1681" t="s">
        <v>1147</v>
      </c>
      <c r="AZ1681" t="s">
        <v>1147</v>
      </c>
      <c r="BA1681">
        <v>15</v>
      </c>
      <c r="BD1681">
        <v>1000000000</v>
      </c>
      <c r="BE1681">
        <v>14</v>
      </c>
      <c r="BF1681">
        <v>-0.4</v>
      </c>
      <c r="BG1681">
        <v>0</v>
      </c>
      <c r="BH1681">
        <v>0</v>
      </c>
      <c r="BI1681">
        <v>0</v>
      </c>
      <c r="BJ1681">
        <v>0</v>
      </c>
      <c r="BK1681">
        <v>0</v>
      </c>
      <c r="BL1681">
        <v>0</v>
      </c>
      <c r="BM1681">
        <v>14</v>
      </c>
      <c r="BN1681">
        <v>-0.4</v>
      </c>
      <c r="BO1681">
        <v>0</v>
      </c>
      <c r="BP1681">
        <v>0</v>
      </c>
      <c r="BR1681">
        <v>0</v>
      </c>
      <c r="BS1681">
        <v>3</v>
      </c>
      <c r="BX1681">
        <v>0</v>
      </c>
      <c r="BY1681">
        <v>7.68</v>
      </c>
      <c r="BZ1681">
        <v>0</v>
      </c>
      <c r="CA1681">
        <v>7.61</v>
      </c>
      <c r="CB1681">
        <v>0</v>
      </c>
      <c r="CC1681">
        <v>1</v>
      </c>
      <c r="CD1681" s="56">
        <v>42341</v>
      </c>
      <c r="CE1681" s="56">
        <v>42342</v>
      </c>
      <c r="CF1681" s="56">
        <v>42342</v>
      </c>
      <c r="CG1681" s="56">
        <v>42419</v>
      </c>
      <c r="CH1681" s="56"/>
      <c r="CI1681" s="56"/>
      <c r="CJ1681">
        <v>0</v>
      </c>
      <c r="CK1681">
        <v>0</v>
      </c>
      <c r="CL1681">
        <v>0</v>
      </c>
      <c r="CM1681">
        <v>0</v>
      </c>
      <c r="CN1681">
        <v>0</v>
      </c>
      <c r="CO1681">
        <v>0</v>
      </c>
      <c r="CP1681">
        <v>0.96</v>
      </c>
      <c r="CQ1681" t="s">
        <v>1154</v>
      </c>
      <c r="CR1681" t="s">
        <v>1153</v>
      </c>
      <c r="CS1681" t="s">
        <v>1748</v>
      </c>
      <c r="CT1681" t="s">
        <v>1397</v>
      </c>
      <c r="CU1681" t="s">
        <v>1396</v>
      </c>
      <c r="CV1681" t="s">
        <v>6438</v>
      </c>
      <c r="CW1681" t="s">
        <v>1738</v>
      </c>
      <c r="CX1681" t="s">
        <v>853</v>
      </c>
      <c r="DC1681" t="s">
        <v>1387</v>
      </c>
      <c r="DE1681" t="s">
        <v>1392</v>
      </c>
    </row>
    <row r="1682" spans="1:109" x14ac:dyDescent="0.25">
      <c r="A1682" t="s">
        <v>1025</v>
      </c>
      <c r="B1682">
        <v>2</v>
      </c>
      <c r="C1682" s="56">
        <v>42419</v>
      </c>
      <c r="D1682" t="s">
        <v>1153</v>
      </c>
      <c r="E1682" t="s">
        <v>6439</v>
      </c>
      <c r="G1682" t="s">
        <v>6440</v>
      </c>
      <c r="H1682" t="s">
        <v>1144</v>
      </c>
      <c r="I1682" t="s">
        <v>1144</v>
      </c>
      <c r="J1682" t="s">
        <v>1144</v>
      </c>
      <c r="K1682" t="s">
        <v>1144</v>
      </c>
      <c r="L1682">
        <v>3.1</v>
      </c>
      <c r="M1682">
        <v>7.9</v>
      </c>
      <c r="N1682">
        <v>0</v>
      </c>
      <c r="O1682" s="56">
        <v>0</v>
      </c>
      <c r="P1682" s="56">
        <v>0</v>
      </c>
      <c r="Q1682">
        <v>1</v>
      </c>
      <c r="R1682">
        <v>1</v>
      </c>
      <c r="S1682">
        <v>11</v>
      </c>
      <c r="T1682">
        <v>8</v>
      </c>
      <c r="U1682">
        <v>3</v>
      </c>
      <c r="V1682">
        <v>1</v>
      </c>
      <c r="X1682" t="s">
        <v>7755</v>
      </c>
      <c r="AA1682">
        <v>0</v>
      </c>
      <c r="AB1682">
        <v>0</v>
      </c>
      <c r="AC1682">
        <v>0</v>
      </c>
      <c r="AD1682">
        <v>0</v>
      </c>
      <c r="AE1682">
        <v>0</v>
      </c>
      <c r="AF1682">
        <v>0</v>
      </c>
      <c r="AG1682">
        <v>0</v>
      </c>
      <c r="AJ1682" s="56"/>
      <c r="AK1682" s="56"/>
      <c r="AL1682" s="56"/>
      <c r="AP1682" t="s">
        <v>1155</v>
      </c>
      <c r="AS1682" t="s">
        <v>1152</v>
      </c>
      <c r="AT1682">
        <v>1</v>
      </c>
      <c r="AV1682">
        <v>2</v>
      </c>
      <c r="AW1682">
        <v>2</v>
      </c>
      <c r="AX1682">
        <v>1</v>
      </c>
      <c r="AY1682" t="s">
        <v>1147</v>
      </c>
      <c r="AZ1682" t="s">
        <v>1147</v>
      </c>
      <c r="BA1682">
        <v>2</v>
      </c>
      <c r="BD1682">
        <v>1000000000</v>
      </c>
      <c r="BE1682">
        <v>3</v>
      </c>
      <c r="BF1682">
        <v>-0.5</v>
      </c>
      <c r="BG1682">
        <v>0</v>
      </c>
      <c r="BH1682">
        <v>0</v>
      </c>
      <c r="BI1682">
        <v>0</v>
      </c>
      <c r="BJ1682">
        <v>0</v>
      </c>
      <c r="BK1682">
        <v>0</v>
      </c>
      <c r="BL1682">
        <v>0</v>
      </c>
      <c r="BM1682">
        <v>3</v>
      </c>
      <c r="BN1682">
        <v>-0.5</v>
      </c>
      <c r="BO1682">
        <v>0</v>
      </c>
      <c r="BP1682">
        <v>0</v>
      </c>
      <c r="BR1682">
        <v>0</v>
      </c>
      <c r="BS1682">
        <v>1</v>
      </c>
      <c r="BX1682">
        <v>0</v>
      </c>
      <c r="BY1682">
        <v>3.1</v>
      </c>
      <c r="BZ1682">
        <v>0</v>
      </c>
      <c r="CA1682">
        <v>6.76</v>
      </c>
      <c r="CB1682">
        <v>0</v>
      </c>
      <c r="CC1682">
        <v>1</v>
      </c>
      <c r="CD1682" s="56">
        <v>42095</v>
      </c>
      <c r="CE1682" s="56">
        <v>42342</v>
      </c>
      <c r="CF1682" s="56">
        <v>42342</v>
      </c>
      <c r="CG1682" s="56">
        <v>42419</v>
      </c>
      <c r="CH1682" s="56"/>
      <c r="CI1682" s="56"/>
      <c r="CJ1682">
        <v>0</v>
      </c>
      <c r="CK1682">
        <v>0</v>
      </c>
      <c r="CL1682">
        <v>0</v>
      </c>
      <c r="CM1682">
        <v>0</v>
      </c>
      <c r="CN1682">
        <v>0</v>
      </c>
      <c r="CO1682">
        <v>0</v>
      </c>
      <c r="CP1682">
        <v>0.96</v>
      </c>
      <c r="CQ1682" t="s">
        <v>1154</v>
      </c>
      <c r="CR1682" t="s">
        <v>1153</v>
      </c>
      <c r="CS1682" t="s">
        <v>1748</v>
      </c>
      <c r="CT1682" t="s">
        <v>1397</v>
      </c>
      <c r="CU1682" t="s">
        <v>1396</v>
      </c>
      <c r="CV1682" t="s">
        <v>6441</v>
      </c>
      <c r="CW1682" t="s">
        <v>1390</v>
      </c>
      <c r="CX1682" t="s">
        <v>853</v>
      </c>
      <c r="DC1682" t="s">
        <v>1387</v>
      </c>
      <c r="DE1682" t="s">
        <v>1392</v>
      </c>
    </row>
    <row r="1683" spans="1:109" x14ac:dyDescent="0.25">
      <c r="A1683" t="s">
        <v>1025</v>
      </c>
      <c r="B1683">
        <v>2</v>
      </c>
      <c r="C1683" s="56">
        <v>42419</v>
      </c>
      <c r="D1683" t="s">
        <v>1153</v>
      </c>
      <c r="E1683" t="s">
        <v>6442</v>
      </c>
      <c r="G1683" t="s">
        <v>6443</v>
      </c>
      <c r="H1683" t="s">
        <v>1144</v>
      </c>
      <c r="I1683" t="s">
        <v>1144</v>
      </c>
      <c r="J1683" t="s">
        <v>1144</v>
      </c>
      <c r="K1683" t="s">
        <v>1144</v>
      </c>
      <c r="L1683">
        <v>3.98</v>
      </c>
      <c r="M1683">
        <v>9.7200000000000006</v>
      </c>
      <c r="N1683">
        <v>0</v>
      </c>
      <c r="O1683" s="56">
        <v>0</v>
      </c>
      <c r="P1683" s="56">
        <v>0</v>
      </c>
      <c r="Q1683">
        <v>1</v>
      </c>
      <c r="R1683">
        <v>1</v>
      </c>
      <c r="S1683">
        <v>11</v>
      </c>
      <c r="T1683">
        <v>8</v>
      </c>
      <c r="U1683">
        <v>3</v>
      </c>
      <c r="V1683">
        <v>1</v>
      </c>
      <c r="W1683" t="s">
        <v>1156</v>
      </c>
      <c r="X1683" t="s">
        <v>7755</v>
      </c>
      <c r="AA1683">
        <v>0</v>
      </c>
      <c r="AB1683">
        <v>0</v>
      </c>
      <c r="AC1683">
        <v>0</v>
      </c>
      <c r="AD1683">
        <v>0</v>
      </c>
      <c r="AE1683">
        <v>0</v>
      </c>
      <c r="AF1683">
        <v>0</v>
      </c>
      <c r="AG1683">
        <v>0</v>
      </c>
      <c r="AJ1683" s="56"/>
      <c r="AK1683" s="56"/>
      <c r="AL1683" s="56"/>
      <c r="AP1683" t="s">
        <v>1155</v>
      </c>
      <c r="AS1683" t="s">
        <v>1152</v>
      </c>
      <c r="AT1683">
        <v>1</v>
      </c>
      <c r="AV1683">
        <v>4</v>
      </c>
      <c r="AW1683">
        <v>3</v>
      </c>
      <c r="AX1683">
        <v>1</v>
      </c>
      <c r="AY1683" t="s">
        <v>1145</v>
      </c>
      <c r="AZ1683" t="s">
        <v>1145</v>
      </c>
      <c r="BA1683">
        <v>4</v>
      </c>
      <c r="BD1683">
        <v>1000000000</v>
      </c>
      <c r="BE1683">
        <v>3</v>
      </c>
      <c r="BF1683">
        <v>0.25</v>
      </c>
      <c r="BG1683">
        <v>0</v>
      </c>
      <c r="BH1683">
        <v>0</v>
      </c>
      <c r="BI1683">
        <v>0</v>
      </c>
      <c r="BJ1683">
        <v>0</v>
      </c>
      <c r="BK1683">
        <v>0</v>
      </c>
      <c r="BL1683">
        <v>0</v>
      </c>
      <c r="BM1683">
        <v>3</v>
      </c>
      <c r="BN1683">
        <v>0.25</v>
      </c>
      <c r="BO1683">
        <v>0</v>
      </c>
      <c r="BP1683">
        <v>0</v>
      </c>
      <c r="BR1683">
        <v>1</v>
      </c>
      <c r="BS1683">
        <v>1</v>
      </c>
      <c r="BX1683">
        <v>0</v>
      </c>
      <c r="BY1683">
        <v>0</v>
      </c>
      <c r="BZ1683">
        <v>0</v>
      </c>
      <c r="CA1683">
        <v>6.29</v>
      </c>
      <c r="CB1683">
        <v>0</v>
      </c>
      <c r="CC1683">
        <v>1</v>
      </c>
      <c r="CD1683" s="56">
        <v>42095</v>
      </c>
      <c r="CE1683" s="56">
        <v>42342</v>
      </c>
      <c r="CF1683" s="56">
        <v>42342</v>
      </c>
      <c r="CG1683" s="56">
        <v>42419</v>
      </c>
      <c r="CH1683" s="56"/>
      <c r="CI1683" s="56"/>
      <c r="CJ1683">
        <v>0.19</v>
      </c>
      <c r="CK1683">
        <v>0</v>
      </c>
      <c r="CL1683">
        <v>0</v>
      </c>
      <c r="CM1683">
        <v>0</v>
      </c>
      <c r="CN1683">
        <v>0.04</v>
      </c>
      <c r="CO1683">
        <v>0.48</v>
      </c>
      <c r="CP1683">
        <v>0.44</v>
      </c>
      <c r="CQ1683" t="s">
        <v>1154</v>
      </c>
      <c r="CR1683" t="s">
        <v>1153</v>
      </c>
      <c r="CS1683" t="s">
        <v>1748</v>
      </c>
      <c r="CT1683" t="s">
        <v>1397</v>
      </c>
      <c r="CU1683" t="s">
        <v>1396</v>
      </c>
      <c r="CV1683" t="s">
        <v>6444</v>
      </c>
      <c r="CW1683" t="s">
        <v>1727</v>
      </c>
      <c r="CX1683" t="s">
        <v>853</v>
      </c>
      <c r="DC1683" t="s">
        <v>1387</v>
      </c>
      <c r="DE1683" t="s">
        <v>1392</v>
      </c>
    </row>
    <row r="1684" spans="1:109" x14ac:dyDescent="0.25">
      <c r="A1684" t="s">
        <v>1025</v>
      </c>
      <c r="B1684">
        <v>2</v>
      </c>
      <c r="C1684" s="56">
        <v>42419</v>
      </c>
      <c r="D1684" t="s">
        <v>1153</v>
      </c>
      <c r="E1684" t="s">
        <v>6445</v>
      </c>
      <c r="G1684" t="s">
        <v>6446</v>
      </c>
      <c r="H1684" t="s">
        <v>1144</v>
      </c>
      <c r="I1684" t="s">
        <v>1144</v>
      </c>
      <c r="J1684" t="s">
        <v>1144</v>
      </c>
      <c r="K1684" t="s">
        <v>1144</v>
      </c>
      <c r="L1684">
        <v>0.3</v>
      </c>
      <c r="M1684">
        <v>1.25</v>
      </c>
      <c r="N1684">
        <v>0</v>
      </c>
      <c r="O1684" s="56">
        <v>0</v>
      </c>
      <c r="P1684" s="56">
        <v>0</v>
      </c>
      <c r="Q1684">
        <v>1</v>
      </c>
      <c r="R1684">
        <v>1</v>
      </c>
      <c r="S1684">
        <v>11</v>
      </c>
      <c r="T1684">
        <v>8</v>
      </c>
      <c r="U1684">
        <v>3</v>
      </c>
      <c r="V1684">
        <v>1</v>
      </c>
      <c r="X1684" t="s">
        <v>7659</v>
      </c>
      <c r="AA1684">
        <v>0</v>
      </c>
      <c r="AB1684">
        <v>0</v>
      </c>
      <c r="AC1684">
        <v>0</v>
      </c>
      <c r="AD1684">
        <v>0</v>
      </c>
      <c r="AE1684">
        <v>0</v>
      </c>
      <c r="AF1684">
        <v>0</v>
      </c>
      <c r="AG1684">
        <v>0</v>
      </c>
      <c r="AJ1684" s="56"/>
      <c r="AK1684" s="56"/>
      <c r="AL1684" s="56"/>
      <c r="AP1684" t="s">
        <v>1155</v>
      </c>
      <c r="AS1684" t="s">
        <v>1152</v>
      </c>
      <c r="AT1684">
        <v>1</v>
      </c>
      <c r="AV1684">
        <v>1</v>
      </c>
      <c r="AW1684">
        <v>1</v>
      </c>
      <c r="AX1684">
        <v>0.5</v>
      </c>
      <c r="AY1684" t="s">
        <v>1147</v>
      </c>
      <c r="AZ1684" t="s">
        <v>1147</v>
      </c>
      <c r="BA1684">
        <v>2</v>
      </c>
      <c r="BD1684">
        <v>1000000000</v>
      </c>
      <c r="BE1684">
        <v>2</v>
      </c>
      <c r="BF1684">
        <v>-1</v>
      </c>
      <c r="BG1684">
        <v>0</v>
      </c>
      <c r="BH1684">
        <v>0</v>
      </c>
      <c r="BI1684">
        <v>0</v>
      </c>
      <c r="BJ1684">
        <v>0</v>
      </c>
      <c r="BK1684">
        <v>0</v>
      </c>
      <c r="BL1684">
        <v>0</v>
      </c>
      <c r="BM1684">
        <v>2</v>
      </c>
      <c r="BN1684">
        <v>-1</v>
      </c>
      <c r="BO1684">
        <v>0</v>
      </c>
      <c r="BP1684">
        <v>0</v>
      </c>
      <c r="BR1684">
        <v>0</v>
      </c>
      <c r="BS1684">
        <v>0</v>
      </c>
      <c r="BX1684">
        <v>0</v>
      </c>
      <c r="BY1684">
        <v>0.3</v>
      </c>
      <c r="BZ1684">
        <v>0</v>
      </c>
      <c r="CA1684">
        <v>13.82</v>
      </c>
      <c r="CB1684">
        <v>0</v>
      </c>
      <c r="CC1684">
        <v>1</v>
      </c>
      <c r="CD1684" s="56">
        <v>42342</v>
      </c>
      <c r="CE1684" s="56">
        <v>42342</v>
      </c>
      <c r="CF1684" s="56">
        <v>42342</v>
      </c>
      <c r="CG1684" s="56">
        <v>42419</v>
      </c>
      <c r="CH1684" s="56"/>
      <c r="CI1684" s="56"/>
      <c r="CJ1684">
        <v>0</v>
      </c>
      <c r="CK1684">
        <v>0</v>
      </c>
      <c r="CL1684">
        <v>0</v>
      </c>
      <c r="CM1684">
        <v>0</v>
      </c>
      <c r="CN1684">
        <v>0</v>
      </c>
      <c r="CO1684">
        <v>0</v>
      </c>
      <c r="CP1684">
        <v>0.96</v>
      </c>
      <c r="CQ1684" t="s">
        <v>1154</v>
      </c>
      <c r="CR1684" t="s">
        <v>1153</v>
      </c>
      <c r="CS1684" t="s">
        <v>1748</v>
      </c>
      <c r="CT1684" t="s">
        <v>1397</v>
      </c>
      <c r="CU1684" t="s">
        <v>1396</v>
      </c>
      <c r="CV1684" t="s">
        <v>6447</v>
      </c>
      <c r="CW1684" t="s">
        <v>1738</v>
      </c>
      <c r="CX1684" t="s">
        <v>853</v>
      </c>
      <c r="DC1684" t="s">
        <v>1387</v>
      </c>
      <c r="DE1684" t="s">
        <v>1392</v>
      </c>
    </row>
    <row r="1685" spans="1:109" x14ac:dyDescent="0.25">
      <c r="A1685" t="s">
        <v>1025</v>
      </c>
      <c r="B1685">
        <v>2</v>
      </c>
      <c r="C1685" s="56">
        <v>42419</v>
      </c>
      <c r="D1685" t="s">
        <v>1153</v>
      </c>
      <c r="E1685" t="s">
        <v>6448</v>
      </c>
      <c r="G1685" t="s">
        <v>6449</v>
      </c>
      <c r="H1685" t="s">
        <v>1144</v>
      </c>
      <c r="I1685" t="s">
        <v>1144</v>
      </c>
      <c r="J1685" t="s">
        <v>1144</v>
      </c>
      <c r="K1685" t="s">
        <v>1144</v>
      </c>
      <c r="L1685">
        <v>5.12</v>
      </c>
      <c r="M1685">
        <v>15.15</v>
      </c>
      <c r="N1685">
        <v>0</v>
      </c>
      <c r="O1685" s="56">
        <v>0</v>
      </c>
      <c r="P1685" s="56">
        <v>0</v>
      </c>
      <c r="Q1685">
        <v>1</v>
      </c>
      <c r="R1685">
        <v>1</v>
      </c>
      <c r="S1685">
        <v>11</v>
      </c>
      <c r="T1685">
        <v>8</v>
      </c>
      <c r="U1685">
        <v>3</v>
      </c>
      <c r="V1685">
        <v>1</v>
      </c>
      <c r="X1685" t="s">
        <v>7757</v>
      </c>
      <c r="AA1685">
        <v>0</v>
      </c>
      <c r="AB1685">
        <v>0</v>
      </c>
      <c r="AC1685">
        <v>0</v>
      </c>
      <c r="AD1685">
        <v>0</v>
      </c>
      <c r="AE1685">
        <v>0</v>
      </c>
      <c r="AF1685">
        <v>0</v>
      </c>
      <c r="AG1685">
        <v>0</v>
      </c>
      <c r="AJ1685" s="56"/>
      <c r="AK1685" s="56"/>
      <c r="AL1685" s="56"/>
      <c r="AP1685" t="s">
        <v>1155</v>
      </c>
      <c r="AR1685">
        <v>2</v>
      </c>
      <c r="AS1685" t="s">
        <v>1152</v>
      </c>
      <c r="AT1685">
        <v>1</v>
      </c>
      <c r="AV1685">
        <v>3</v>
      </c>
      <c r="AW1685">
        <v>2</v>
      </c>
      <c r="AX1685">
        <v>1</v>
      </c>
      <c r="AY1685" t="s">
        <v>1147</v>
      </c>
      <c r="AZ1685" t="s">
        <v>1147</v>
      </c>
      <c r="BA1685">
        <v>5</v>
      </c>
      <c r="BD1685">
        <v>1000000000</v>
      </c>
      <c r="BE1685">
        <v>6</v>
      </c>
      <c r="BF1685">
        <v>-1</v>
      </c>
      <c r="BG1685">
        <v>0</v>
      </c>
      <c r="BH1685">
        <v>0</v>
      </c>
      <c r="BI1685">
        <v>0</v>
      </c>
      <c r="BJ1685">
        <v>0</v>
      </c>
      <c r="BK1685">
        <v>0</v>
      </c>
      <c r="BL1685">
        <v>0</v>
      </c>
      <c r="BM1685">
        <v>6</v>
      </c>
      <c r="BN1685">
        <v>-1</v>
      </c>
      <c r="BO1685">
        <v>0</v>
      </c>
      <c r="BP1685">
        <v>0</v>
      </c>
      <c r="BR1685">
        <v>0</v>
      </c>
      <c r="BS1685">
        <v>1</v>
      </c>
      <c r="BX1685">
        <v>0</v>
      </c>
      <c r="BY1685">
        <v>15.36</v>
      </c>
      <c r="BZ1685">
        <v>0</v>
      </c>
      <c r="CA1685">
        <v>8.5500000000000007</v>
      </c>
      <c r="CB1685">
        <v>0</v>
      </c>
      <c r="CC1685">
        <v>1</v>
      </c>
      <c r="CD1685" s="56">
        <v>42341</v>
      </c>
      <c r="CE1685" s="56">
        <v>42342</v>
      </c>
      <c r="CF1685" s="56">
        <v>42342</v>
      </c>
      <c r="CG1685" s="56">
        <v>42419</v>
      </c>
      <c r="CH1685" s="56"/>
      <c r="CI1685" s="56"/>
      <c r="CJ1685">
        <v>0.11</v>
      </c>
      <c r="CK1685">
        <v>0</v>
      </c>
      <c r="CL1685">
        <v>0</v>
      </c>
      <c r="CM1685">
        <v>0</v>
      </c>
      <c r="CN1685">
        <v>0</v>
      </c>
      <c r="CO1685">
        <v>0</v>
      </c>
      <c r="CP1685">
        <v>0.96</v>
      </c>
      <c r="CQ1685" t="s">
        <v>1154</v>
      </c>
      <c r="CR1685" t="s">
        <v>1153</v>
      </c>
      <c r="CS1685" t="s">
        <v>1748</v>
      </c>
      <c r="CT1685" t="s">
        <v>1397</v>
      </c>
      <c r="CU1685" t="s">
        <v>1396</v>
      </c>
      <c r="CV1685" t="s">
        <v>6450</v>
      </c>
      <c r="CW1685" t="s">
        <v>1738</v>
      </c>
      <c r="CX1685" t="s">
        <v>853</v>
      </c>
      <c r="DC1685" t="s">
        <v>1387</v>
      </c>
      <c r="DE1685" t="s">
        <v>1392</v>
      </c>
    </row>
    <row r="1686" spans="1:109" x14ac:dyDescent="0.25">
      <c r="A1686" t="s">
        <v>1025</v>
      </c>
      <c r="B1686">
        <v>2</v>
      </c>
      <c r="C1686" s="56">
        <v>42419</v>
      </c>
      <c r="D1686" t="s">
        <v>1153</v>
      </c>
      <c r="E1686" t="s">
        <v>6451</v>
      </c>
      <c r="G1686" t="s">
        <v>6452</v>
      </c>
      <c r="H1686" t="s">
        <v>1144</v>
      </c>
      <c r="I1686" t="s">
        <v>1144</v>
      </c>
      <c r="J1686" t="s">
        <v>1144</v>
      </c>
      <c r="K1686" t="s">
        <v>1144</v>
      </c>
      <c r="L1686">
        <v>2.46</v>
      </c>
      <c r="M1686">
        <v>5.5</v>
      </c>
      <c r="N1686">
        <v>0</v>
      </c>
      <c r="O1686" s="56">
        <v>0</v>
      </c>
      <c r="P1686" s="56">
        <v>0</v>
      </c>
      <c r="Q1686">
        <v>1</v>
      </c>
      <c r="R1686">
        <v>1</v>
      </c>
      <c r="S1686">
        <v>11</v>
      </c>
      <c r="T1686">
        <v>8</v>
      </c>
      <c r="U1686">
        <v>3</v>
      </c>
      <c r="V1686">
        <v>1</v>
      </c>
      <c r="X1686" t="s">
        <v>7755</v>
      </c>
      <c r="AA1686">
        <v>0</v>
      </c>
      <c r="AB1686">
        <v>0</v>
      </c>
      <c r="AC1686">
        <v>0</v>
      </c>
      <c r="AD1686">
        <v>0</v>
      </c>
      <c r="AE1686">
        <v>0</v>
      </c>
      <c r="AF1686">
        <v>0</v>
      </c>
      <c r="AG1686">
        <v>0</v>
      </c>
      <c r="AJ1686" s="56"/>
      <c r="AK1686" s="56"/>
      <c r="AL1686" s="56"/>
      <c r="AP1686" t="s">
        <v>1155</v>
      </c>
      <c r="AR1686">
        <v>2</v>
      </c>
      <c r="AS1686" t="s">
        <v>1152</v>
      </c>
      <c r="AT1686">
        <v>1</v>
      </c>
      <c r="AV1686">
        <v>8</v>
      </c>
      <c r="AW1686">
        <v>5</v>
      </c>
      <c r="AX1686">
        <v>3</v>
      </c>
      <c r="AY1686" t="s">
        <v>1147</v>
      </c>
      <c r="AZ1686" t="s">
        <v>1147</v>
      </c>
      <c r="BA1686">
        <v>8</v>
      </c>
      <c r="BD1686">
        <v>1000000000</v>
      </c>
      <c r="BE1686">
        <v>18</v>
      </c>
      <c r="BF1686">
        <v>-1.25</v>
      </c>
      <c r="BG1686">
        <v>0</v>
      </c>
      <c r="BH1686">
        <v>0</v>
      </c>
      <c r="BI1686">
        <v>0</v>
      </c>
      <c r="BJ1686">
        <v>0</v>
      </c>
      <c r="BK1686">
        <v>0</v>
      </c>
      <c r="BL1686">
        <v>0</v>
      </c>
      <c r="BM1686">
        <v>18</v>
      </c>
      <c r="BN1686">
        <v>-1.25</v>
      </c>
      <c r="BO1686">
        <v>0</v>
      </c>
      <c r="BP1686">
        <v>0</v>
      </c>
      <c r="BR1686">
        <v>0</v>
      </c>
      <c r="BS1686">
        <v>2</v>
      </c>
      <c r="BX1686">
        <v>0</v>
      </c>
      <c r="BY1686">
        <v>24.6</v>
      </c>
      <c r="BZ1686">
        <v>0</v>
      </c>
      <c r="CA1686">
        <v>5.39</v>
      </c>
      <c r="CB1686">
        <v>0</v>
      </c>
      <c r="CC1686">
        <v>1</v>
      </c>
      <c r="CD1686" s="56">
        <v>42095</v>
      </c>
      <c r="CE1686" s="56">
        <v>42342</v>
      </c>
      <c r="CF1686" s="56">
        <v>42342</v>
      </c>
      <c r="CG1686" s="56">
        <v>42419</v>
      </c>
      <c r="CH1686" s="56"/>
      <c r="CI1686" s="56"/>
      <c r="CJ1686">
        <v>0</v>
      </c>
      <c r="CK1686">
        <v>0</v>
      </c>
      <c r="CL1686">
        <v>0</v>
      </c>
      <c r="CM1686">
        <v>0</v>
      </c>
      <c r="CN1686">
        <v>0</v>
      </c>
      <c r="CO1686">
        <v>0</v>
      </c>
      <c r="CP1686">
        <v>0.96</v>
      </c>
      <c r="CQ1686" t="s">
        <v>1154</v>
      </c>
      <c r="CR1686" t="s">
        <v>1153</v>
      </c>
      <c r="CS1686" t="s">
        <v>1748</v>
      </c>
      <c r="CT1686" t="s">
        <v>1397</v>
      </c>
      <c r="CU1686" t="s">
        <v>1396</v>
      </c>
      <c r="CV1686" t="s">
        <v>7710</v>
      </c>
      <c r="CW1686" t="s">
        <v>1738</v>
      </c>
      <c r="CX1686" t="s">
        <v>853</v>
      </c>
      <c r="DC1686" t="s">
        <v>1387</v>
      </c>
      <c r="DE1686" t="s">
        <v>1392</v>
      </c>
    </row>
    <row r="1687" spans="1:109" x14ac:dyDescent="0.25">
      <c r="A1687" t="s">
        <v>1025</v>
      </c>
      <c r="B1687">
        <v>2</v>
      </c>
      <c r="C1687" s="56">
        <v>42419</v>
      </c>
      <c r="D1687" t="s">
        <v>1153</v>
      </c>
      <c r="E1687" t="s">
        <v>6453</v>
      </c>
      <c r="G1687" t="s">
        <v>6454</v>
      </c>
      <c r="H1687" t="s">
        <v>1144</v>
      </c>
      <c r="I1687" t="s">
        <v>1144</v>
      </c>
      <c r="J1687" t="s">
        <v>1144</v>
      </c>
      <c r="K1687" t="s">
        <v>1144</v>
      </c>
      <c r="L1687">
        <v>2.52</v>
      </c>
      <c r="M1687">
        <v>6.01</v>
      </c>
      <c r="N1687">
        <v>0</v>
      </c>
      <c r="O1687" s="56">
        <v>0</v>
      </c>
      <c r="P1687" s="56">
        <v>0</v>
      </c>
      <c r="Q1687">
        <v>1</v>
      </c>
      <c r="R1687">
        <v>1</v>
      </c>
      <c r="S1687">
        <v>11</v>
      </c>
      <c r="T1687">
        <v>8</v>
      </c>
      <c r="U1687">
        <v>3</v>
      </c>
      <c r="V1687">
        <v>1</v>
      </c>
      <c r="X1687" t="s">
        <v>7757</v>
      </c>
      <c r="AA1687">
        <v>0</v>
      </c>
      <c r="AB1687">
        <v>0</v>
      </c>
      <c r="AC1687">
        <v>0</v>
      </c>
      <c r="AD1687">
        <v>0</v>
      </c>
      <c r="AE1687">
        <v>0</v>
      </c>
      <c r="AF1687">
        <v>0</v>
      </c>
      <c r="AG1687">
        <v>0</v>
      </c>
      <c r="AJ1687" s="56"/>
      <c r="AK1687" s="56"/>
      <c r="AL1687" s="56"/>
      <c r="AP1687" t="s">
        <v>1155</v>
      </c>
      <c r="AR1687">
        <v>5</v>
      </c>
      <c r="AS1687" t="s">
        <v>1152</v>
      </c>
      <c r="AT1687">
        <v>1</v>
      </c>
      <c r="AV1687">
        <v>8</v>
      </c>
      <c r="AW1687">
        <v>5</v>
      </c>
      <c r="AX1687">
        <v>3</v>
      </c>
      <c r="AY1687" t="s">
        <v>1147</v>
      </c>
      <c r="AZ1687" t="s">
        <v>1147</v>
      </c>
      <c r="BA1687">
        <v>12</v>
      </c>
      <c r="BD1687">
        <v>1000000000</v>
      </c>
      <c r="BE1687">
        <v>11</v>
      </c>
      <c r="BF1687">
        <v>-0.38</v>
      </c>
      <c r="BG1687">
        <v>0</v>
      </c>
      <c r="BH1687">
        <v>0</v>
      </c>
      <c r="BI1687">
        <v>0</v>
      </c>
      <c r="BJ1687">
        <v>0</v>
      </c>
      <c r="BK1687">
        <v>0</v>
      </c>
      <c r="BL1687">
        <v>0</v>
      </c>
      <c r="BM1687">
        <v>11</v>
      </c>
      <c r="BN1687">
        <v>-0.38</v>
      </c>
      <c r="BO1687">
        <v>0</v>
      </c>
      <c r="BP1687">
        <v>0</v>
      </c>
      <c r="BR1687">
        <v>0</v>
      </c>
      <c r="BS1687">
        <v>2</v>
      </c>
      <c r="BX1687">
        <v>0</v>
      </c>
      <c r="BY1687">
        <v>7.56</v>
      </c>
      <c r="BZ1687">
        <v>0</v>
      </c>
      <c r="CA1687">
        <v>6.04</v>
      </c>
      <c r="CB1687">
        <v>0</v>
      </c>
      <c r="CC1687">
        <v>1</v>
      </c>
      <c r="CD1687" s="56">
        <v>42341</v>
      </c>
      <c r="CE1687" s="56">
        <v>42342</v>
      </c>
      <c r="CF1687" s="56">
        <v>42342</v>
      </c>
      <c r="CG1687" s="56">
        <v>42419</v>
      </c>
      <c r="CH1687" s="56"/>
      <c r="CI1687" s="56"/>
      <c r="CJ1687">
        <v>0</v>
      </c>
      <c r="CK1687">
        <v>0</v>
      </c>
      <c r="CL1687">
        <v>0</v>
      </c>
      <c r="CM1687">
        <v>0</v>
      </c>
      <c r="CN1687">
        <v>0</v>
      </c>
      <c r="CO1687">
        <v>0</v>
      </c>
      <c r="CP1687">
        <v>0.96</v>
      </c>
      <c r="CQ1687" t="s">
        <v>1154</v>
      </c>
      <c r="CR1687" t="s">
        <v>1153</v>
      </c>
      <c r="CS1687" t="s">
        <v>1748</v>
      </c>
      <c r="CT1687" t="s">
        <v>1397</v>
      </c>
      <c r="CU1687" t="s">
        <v>1396</v>
      </c>
      <c r="CV1687" t="s">
        <v>7711</v>
      </c>
      <c r="CW1687" t="s">
        <v>1738</v>
      </c>
      <c r="CX1687" t="s">
        <v>853</v>
      </c>
      <c r="DC1687" t="s">
        <v>1387</v>
      </c>
      <c r="DE1687" t="s">
        <v>1392</v>
      </c>
    </row>
    <row r="1688" spans="1:109" x14ac:dyDescent="0.25">
      <c r="A1688" t="s">
        <v>1025</v>
      </c>
      <c r="B1688">
        <v>2</v>
      </c>
      <c r="C1688" s="56">
        <v>42419</v>
      </c>
      <c r="D1688" t="s">
        <v>1153</v>
      </c>
      <c r="E1688" t="s">
        <v>6455</v>
      </c>
      <c r="G1688" t="s">
        <v>6456</v>
      </c>
      <c r="H1688" t="s">
        <v>1144</v>
      </c>
      <c r="I1688" t="s">
        <v>1144</v>
      </c>
      <c r="J1688" t="s">
        <v>1144</v>
      </c>
      <c r="K1688" t="s">
        <v>1144</v>
      </c>
      <c r="L1688">
        <v>1.98</v>
      </c>
      <c r="M1688">
        <v>4.57</v>
      </c>
      <c r="N1688">
        <v>0</v>
      </c>
      <c r="O1688" s="56">
        <v>0</v>
      </c>
      <c r="P1688" s="56">
        <v>0</v>
      </c>
      <c r="Q1688">
        <v>1</v>
      </c>
      <c r="R1688">
        <v>1</v>
      </c>
      <c r="S1688">
        <v>11</v>
      </c>
      <c r="T1688">
        <v>8</v>
      </c>
      <c r="U1688">
        <v>3</v>
      </c>
      <c r="V1688">
        <v>1</v>
      </c>
      <c r="X1688" t="s">
        <v>7755</v>
      </c>
      <c r="AA1688">
        <v>0</v>
      </c>
      <c r="AB1688">
        <v>0</v>
      </c>
      <c r="AC1688">
        <v>0</v>
      </c>
      <c r="AD1688">
        <v>0</v>
      </c>
      <c r="AE1688">
        <v>0</v>
      </c>
      <c r="AF1688">
        <v>0</v>
      </c>
      <c r="AG1688">
        <v>0</v>
      </c>
      <c r="AJ1688" s="56"/>
      <c r="AK1688" s="56"/>
      <c r="AL1688" s="56"/>
      <c r="AP1688" t="s">
        <v>1155</v>
      </c>
      <c r="AR1688">
        <v>2</v>
      </c>
      <c r="AS1688" t="s">
        <v>1152</v>
      </c>
      <c r="AT1688">
        <v>1</v>
      </c>
      <c r="AV1688">
        <v>6</v>
      </c>
      <c r="AW1688">
        <v>4</v>
      </c>
      <c r="AX1688">
        <v>2</v>
      </c>
      <c r="AY1688" t="s">
        <v>1147</v>
      </c>
      <c r="AZ1688" t="s">
        <v>1147</v>
      </c>
      <c r="BA1688">
        <v>6</v>
      </c>
      <c r="BD1688">
        <v>1000000000</v>
      </c>
      <c r="BE1688">
        <v>8</v>
      </c>
      <c r="BF1688">
        <v>-0.33</v>
      </c>
      <c r="BG1688">
        <v>0</v>
      </c>
      <c r="BH1688">
        <v>0</v>
      </c>
      <c r="BI1688">
        <v>0</v>
      </c>
      <c r="BJ1688">
        <v>0</v>
      </c>
      <c r="BK1688">
        <v>0</v>
      </c>
      <c r="BL1688">
        <v>0</v>
      </c>
      <c r="BM1688">
        <v>8</v>
      </c>
      <c r="BN1688">
        <v>-0.33</v>
      </c>
      <c r="BO1688">
        <v>0</v>
      </c>
      <c r="BP1688">
        <v>0</v>
      </c>
      <c r="BR1688">
        <v>0</v>
      </c>
      <c r="BS1688">
        <v>2</v>
      </c>
      <c r="BX1688">
        <v>0</v>
      </c>
      <c r="BY1688">
        <v>3.96</v>
      </c>
      <c r="BZ1688">
        <v>0</v>
      </c>
      <c r="CA1688">
        <v>5.71</v>
      </c>
      <c r="CB1688">
        <v>0</v>
      </c>
      <c r="CC1688">
        <v>1</v>
      </c>
      <c r="CD1688" s="56">
        <v>42095</v>
      </c>
      <c r="CE1688" s="56">
        <v>42342</v>
      </c>
      <c r="CF1688" s="56">
        <v>42342</v>
      </c>
      <c r="CG1688" s="56">
        <v>42419</v>
      </c>
      <c r="CH1688" s="56"/>
      <c r="CI1688" s="56"/>
      <c r="CJ1688">
        <v>0</v>
      </c>
      <c r="CK1688">
        <v>0</v>
      </c>
      <c r="CL1688">
        <v>0</v>
      </c>
      <c r="CM1688">
        <v>0</v>
      </c>
      <c r="CN1688">
        <v>0</v>
      </c>
      <c r="CO1688">
        <v>0</v>
      </c>
      <c r="CP1688">
        <v>0.96</v>
      </c>
      <c r="CQ1688" t="s">
        <v>1154</v>
      </c>
      <c r="CR1688" t="s">
        <v>1153</v>
      </c>
      <c r="CS1688" t="s">
        <v>1748</v>
      </c>
      <c r="CT1688" t="s">
        <v>1397</v>
      </c>
      <c r="CU1688" t="s">
        <v>1396</v>
      </c>
      <c r="CV1688" t="s">
        <v>6457</v>
      </c>
      <c r="CW1688" t="s">
        <v>1738</v>
      </c>
      <c r="CX1688" t="s">
        <v>853</v>
      </c>
      <c r="DC1688" t="s">
        <v>1387</v>
      </c>
      <c r="DE1688" t="s">
        <v>1392</v>
      </c>
    </row>
    <row r="1689" spans="1:109" x14ac:dyDescent="0.25">
      <c r="A1689" t="s">
        <v>1025</v>
      </c>
      <c r="B1689">
        <v>2</v>
      </c>
      <c r="C1689" s="56">
        <v>42419</v>
      </c>
      <c r="D1689" t="s">
        <v>1153</v>
      </c>
      <c r="E1689" t="s">
        <v>6458</v>
      </c>
      <c r="G1689" t="s">
        <v>6459</v>
      </c>
      <c r="H1689" t="s">
        <v>1144</v>
      </c>
      <c r="I1689" t="s">
        <v>1144</v>
      </c>
      <c r="J1689" t="s">
        <v>1144</v>
      </c>
      <c r="K1689" t="s">
        <v>1144</v>
      </c>
      <c r="L1689">
        <v>1.83</v>
      </c>
      <c r="M1689">
        <v>4.01</v>
      </c>
      <c r="N1689">
        <v>0</v>
      </c>
      <c r="O1689" s="56">
        <v>0</v>
      </c>
      <c r="P1689" s="56">
        <v>0</v>
      </c>
      <c r="Q1689">
        <v>1</v>
      </c>
      <c r="R1689">
        <v>1</v>
      </c>
      <c r="S1689">
        <v>11</v>
      </c>
      <c r="T1689">
        <v>8</v>
      </c>
      <c r="U1689">
        <v>3</v>
      </c>
      <c r="V1689">
        <v>1</v>
      </c>
      <c r="X1689" t="s">
        <v>7755</v>
      </c>
      <c r="AA1689">
        <v>0</v>
      </c>
      <c r="AB1689">
        <v>0</v>
      </c>
      <c r="AC1689">
        <v>0</v>
      </c>
      <c r="AD1689">
        <v>0</v>
      </c>
      <c r="AE1689">
        <v>0</v>
      </c>
      <c r="AF1689">
        <v>0</v>
      </c>
      <c r="AG1689">
        <v>0</v>
      </c>
      <c r="AJ1689" s="56"/>
      <c r="AK1689" s="56"/>
      <c r="AL1689" s="56"/>
      <c r="AP1689" t="s">
        <v>1155</v>
      </c>
      <c r="AS1689" t="s">
        <v>1152</v>
      </c>
      <c r="AT1689">
        <v>1</v>
      </c>
      <c r="AV1689">
        <v>2</v>
      </c>
      <c r="AW1689">
        <v>2</v>
      </c>
      <c r="AX1689">
        <v>1</v>
      </c>
      <c r="AY1689" t="s">
        <v>1147</v>
      </c>
      <c r="AZ1689" t="s">
        <v>1147</v>
      </c>
      <c r="BA1689">
        <v>2</v>
      </c>
      <c r="BD1689">
        <v>1000000000</v>
      </c>
      <c r="BE1689">
        <v>5</v>
      </c>
      <c r="BF1689">
        <v>-1.5</v>
      </c>
      <c r="BG1689">
        <v>0</v>
      </c>
      <c r="BH1689">
        <v>0</v>
      </c>
      <c r="BI1689">
        <v>0</v>
      </c>
      <c r="BJ1689">
        <v>0</v>
      </c>
      <c r="BK1689">
        <v>0</v>
      </c>
      <c r="BL1689">
        <v>0</v>
      </c>
      <c r="BM1689">
        <v>5</v>
      </c>
      <c r="BN1689">
        <v>-1.5</v>
      </c>
      <c r="BO1689">
        <v>0</v>
      </c>
      <c r="BP1689">
        <v>0</v>
      </c>
      <c r="BR1689">
        <v>0</v>
      </c>
      <c r="BS1689">
        <v>1</v>
      </c>
      <c r="BX1689">
        <v>0</v>
      </c>
      <c r="BY1689">
        <v>5.49</v>
      </c>
      <c r="BZ1689">
        <v>0</v>
      </c>
      <c r="CA1689">
        <v>5.2</v>
      </c>
      <c r="CB1689">
        <v>0</v>
      </c>
      <c r="CC1689">
        <v>1</v>
      </c>
      <c r="CD1689" s="56">
        <v>42095</v>
      </c>
      <c r="CE1689" s="56">
        <v>42342</v>
      </c>
      <c r="CF1689" s="56">
        <v>42342</v>
      </c>
      <c r="CG1689" s="56">
        <v>42419</v>
      </c>
      <c r="CH1689" s="56"/>
      <c r="CI1689" s="56"/>
      <c r="CJ1689">
        <v>0</v>
      </c>
      <c r="CK1689">
        <v>0</v>
      </c>
      <c r="CL1689">
        <v>0</v>
      </c>
      <c r="CM1689">
        <v>0</v>
      </c>
      <c r="CN1689">
        <v>0</v>
      </c>
      <c r="CO1689">
        <v>0</v>
      </c>
      <c r="CP1689">
        <v>0.96</v>
      </c>
      <c r="CQ1689" t="s">
        <v>1154</v>
      </c>
      <c r="CR1689" t="s">
        <v>1153</v>
      </c>
      <c r="CS1689" t="s">
        <v>1748</v>
      </c>
      <c r="CT1689" t="s">
        <v>1397</v>
      </c>
      <c r="CU1689" t="s">
        <v>1396</v>
      </c>
      <c r="CV1689" t="s">
        <v>6457</v>
      </c>
      <c r="CW1689" t="s">
        <v>1738</v>
      </c>
      <c r="CX1689" t="s">
        <v>853</v>
      </c>
      <c r="DC1689" t="s">
        <v>1387</v>
      </c>
      <c r="DE1689" t="s">
        <v>1392</v>
      </c>
    </row>
    <row r="1690" spans="1:109" x14ac:dyDescent="0.25">
      <c r="A1690" t="s">
        <v>1025</v>
      </c>
      <c r="B1690">
        <v>2</v>
      </c>
      <c r="C1690" s="56">
        <v>42419</v>
      </c>
      <c r="D1690" t="s">
        <v>1153</v>
      </c>
      <c r="E1690" t="s">
        <v>6460</v>
      </c>
      <c r="G1690" t="s">
        <v>6461</v>
      </c>
      <c r="H1690" t="s">
        <v>1144</v>
      </c>
      <c r="I1690" t="s">
        <v>1144</v>
      </c>
      <c r="J1690" t="s">
        <v>1144</v>
      </c>
      <c r="K1690" t="s">
        <v>1144</v>
      </c>
      <c r="L1690">
        <v>0.35</v>
      </c>
      <c r="M1690">
        <v>0.75</v>
      </c>
      <c r="N1690">
        <v>0</v>
      </c>
      <c r="O1690" s="56">
        <v>0</v>
      </c>
      <c r="P1690" s="56">
        <v>0</v>
      </c>
      <c r="Q1690">
        <v>1</v>
      </c>
      <c r="R1690">
        <v>1</v>
      </c>
      <c r="S1690">
        <v>11</v>
      </c>
      <c r="T1690">
        <v>8</v>
      </c>
      <c r="U1690">
        <v>3</v>
      </c>
      <c r="V1690">
        <v>1</v>
      </c>
      <c r="X1690" t="s">
        <v>7757</v>
      </c>
      <c r="AA1690">
        <v>0</v>
      </c>
      <c r="AB1690">
        <v>0</v>
      </c>
      <c r="AC1690">
        <v>0</v>
      </c>
      <c r="AD1690">
        <v>0</v>
      </c>
      <c r="AE1690">
        <v>0</v>
      </c>
      <c r="AF1690">
        <v>0</v>
      </c>
      <c r="AG1690">
        <v>0</v>
      </c>
      <c r="AJ1690" s="56"/>
      <c r="AK1690" s="56"/>
      <c r="AL1690" s="56"/>
      <c r="AP1690" t="s">
        <v>1155</v>
      </c>
      <c r="AR1690">
        <v>5</v>
      </c>
      <c r="AS1690" t="s">
        <v>1152</v>
      </c>
      <c r="AT1690">
        <v>1</v>
      </c>
      <c r="AV1690">
        <v>14</v>
      </c>
      <c r="AW1690">
        <v>9</v>
      </c>
      <c r="AX1690">
        <v>5</v>
      </c>
      <c r="AY1690" t="s">
        <v>1147</v>
      </c>
      <c r="AZ1690" t="s">
        <v>1147</v>
      </c>
      <c r="BA1690">
        <v>20</v>
      </c>
      <c r="BD1690">
        <v>1000000000</v>
      </c>
      <c r="BE1690">
        <v>20</v>
      </c>
      <c r="BF1690">
        <v>-0.43</v>
      </c>
      <c r="BG1690">
        <v>0</v>
      </c>
      <c r="BH1690">
        <v>0</v>
      </c>
      <c r="BI1690">
        <v>0</v>
      </c>
      <c r="BJ1690">
        <v>0</v>
      </c>
      <c r="BK1690">
        <v>0</v>
      </c>
      <c r="BL1690">
        <v>0</v>
      </c>
      <c r="BM1690">
        <v>20</v>
      </c>
      <c r="BN1690">
        <v>-0.43</v>
      </c>
      <c r="BO1690">
        <v>0</v>
      </c>
      <c r="BP1690">
        <v>0</v>
      </c>
      <c r="BR1690">
        <v>0</v>
      </c>
      <c r="BS1690">
        <v>4</v>
      </c>
      <c r="BX1690">
        <v>0</v>
      </c>
      <c r="BY1690">
        <v>2.1</v>
      </c>
      <c r="BZ1690">
        <v>0</v>
      </c>
      <c r="CA1690">
        <v>4.99</v>
      </c>
      <c r="CB1690">
        <v>0</v>
      </c>
      <c r="CC1690">
        <v>1</v>
      </c>
      <c r="CD1690" s="56">
        <v>42341</v>
      </c>
      <c r="CE1690" s="56">
        <v>42342</v>
      </c>
      <c r="CF1690" s="56">
        <v>42342</v>
      </c>
      <c r="CG1690" s="56">
        <v>42419</v>
      </c>
      <c r="CH1690" s="56"/>
      <c r="CI1690" s="56"/>
      <c r="CJ1690">
        <v>0</v>
      </c>
      <c r="CK1690">
        <v>0</v>
      </c>
      <c r="CL1690">
        <v>0</v>
      </c>
      <c r="CM1690">
        <v>0</v>
      </c>
      <c r="CN1690">
        <v>0</v>
      </c>
      <c r="CO1690">
        <v>0</v>
      </c>
      <c r="CP1690">
        <v>0.96</v>
      </c>
      <c r="CQ1690" t="s">
        <v>1154</v>
      </c>
      <c r="CR1690" t="s">
        <v>1153</v>
      </c>
      <c r="CS1690" t="s">
        <v>1748</v>
      </c>
      <c r="CT1690" t="s">
        <v>1397</v>
      </c>
      <c r="CU1690" t="s">
        <v>1396</v>
      </c>
      <c r="CV1690" t="s">
        <v>6462</v>
      </c>
      <c r="CW1690" t="s">
        <v>1738</v>
      </c>
      <c r="CX1690" t="s">
        <v>853</v>
      </c>
      <c r="DC1690" t="s">
        <v>1387</v>
      </c>
      <c r="DE1690" t="s">
        <v>1392</v>
      </c>
    </row>
    <row r="1691" spans="1:109" x14ac:dyDescent="0.25">
      <c r="A1691" t="s">
        <v>1025</v>
      </c>
      <c r="B1691">
        <v>2</v>
      </c>
      <c r="C1691" s="56">
        <v>42419</v>
      </c>
      <c r="D1691" t="s">
        <v>1153</v>
      </c>
      <c r="E1691" t="s">
        <v>6463</v>
      </c>
      <c r="G1691" t="s">
        <v>6464</v>
      </c>
      <c r="H1691" t="s">
        <v>1144</v>
      </c>
      <c r="I1691" t="s">
        <v>1144</v>
      </c>
      <c r="J1691" t="s">
        <v>1144</v>
      </c>
      <c r="K1691" t="s">
        <v>1144</v>
      </c>
      <c r="L1691">
        <v>1.78</v>
      </c>
      <c r="M1691">
        <v>3.55</v>
      </c>
      <c r="N1691">
        <v>0</v>
      </c>
      <c r="O1691" s="56">
        <v>0</v>
      </c>
      <c r="P1691" s="56">
        <v>0</v>
      </c>
      <c r="Q1691">
        <v>1</v>
      </c>
      <c r="R1691">
        <v>1</v>
      </c>
      <c r="S1691">
        <v>11</v>
      </c>
      <c r="T1691">
        <v>8</v>
      </c>
      <c r="U1691">
        <v>3</v>
      </c>
      <c r="V1691">
        <v>1</v>
      </c>
      <c r="X1691" t="s">
        <v>7755</v>
      </c>
      <c r="AA1691">
        <v>0</v>
      </c>
      <c r="AB1691">
        <v>0</v>
      </c>
      <c r="AC1691">
        <v>0</v>
      </c>
      <c r="AD1691">
        <v>0</v>
      </c>
      <c r="AE1691">
        <v>0</v>
      </c>
      <c r="AF1691">
        <v>0</v>
      </c>
      <c r="AG1691">
        <v>0</v>
      </c>
      <c r="AJ1691" s="56"/>
      <c r="AK1691" s="56"/>
      <c r="AL1691" s="56"/>
      <c r="AP1691" t="s">
        <v>1155</v>
      </c>
      <c r="AS1691" t="s">
        <v>1152</v>
      </c>
      <c r="AT1691">
        <v>1</v>
      </c>
      <c r="AV1691">
        <v>3</v>
      </c>
      <c r="AW1691">
        <v>2</v>
      </c>
      <c r="AX1691">
        <v>1</v>
      </c>
      <c r="AY1691" t="s">
        <v>1147</v>
      </c>
      <c r="AZ1691" t="s">
        <v>1147</v>
      </c>
      <c r="BA1691">
        <v>3</v>
      </c>
      <c r="BD1691">
        <v>1000000000</v>
      </c>
      <c r="BE1691">
        <v>5</v>
      </c>
      <c r="BF1691">
        <v>-0.67</v>
      </c>
      <c r="BG1691">
        <v>0</v>
      </c>
      <c r="BH1691">
        <v>0</v>
      </c>
      <c r="BI1691">
        <v>0</v>
      </c>
      <c r="BJ1691">
        <v>0</v>
      </c>
      <c r="BK1691">
        <v>0</v>
      </c>
      <c r="BL1691">
        <v>0</v>
      </c>
      <c r="BM1691">
        <v>5</v>
      </c>
      <c r="BN1691">
        <v>-0.67</v>
      </c>
      <c r="BO1691">
        <v>0</v>
      </c>
      <c r="BP1691">
        <v>0</v>
      </c>
      <c r="BR1691">
        <v>0</v>
      </c>
      <c r="BS1691">
        <v>1</v>
      </c>
      <c r="BX1691">
        <v>0</v>
      </c>
      <c r="BY1691">
        <v>3.56</v>
      </c>
      <c r="BZ1691">
        <v>0</v>
      </c>
      <c r="CA1691">
        <v>4.34</v>
      </c>
      <c r="CB1691">
        <v>0</v>
      </c>
      <c r="CC1691">
        <v>1</v>
      </c>
      <c r="CD1691" s="56">
        <v>42095</v>
      </c>
      <c r="CE1691" s="56">
        <v>42342</v>
      </c>
      <c r="CF1691" s="56">
        <v>42342</v>
      </c>
      <c r="CG1691" s="56">
        <v>42419</v>
      </c>
      <c r="CH1691" s="56"/>
      <c r="CI1691" s="56"/>
      <c r="CJ1691">
        <v>0</v>
      </c>
      <c r="CK1691">
        <v>0</v>
      </c>
      <c r="CL1691">
        <v>0</v>
      </c>
      <c r="CM1691">
        <v>0</v>
      </c>
      <c r="CN1691">
        <v>0</v>
      </c>
      <c r="CO1691">
        <v>0</v>
      </c>
      <c r="CP1691">
        <v>0.96</v>
      </c>
      <c r="CQ1691" t="s">
        <v>1154</v>
      </c>
      <c r="CR1691" t="s">
        <v>1153</v>
      </c>
      <c r="CS1691" t="s">
        <v>1748</v>
      </c>
      <c r="CT1691" t="s">
        <v>1397</v>
      </c>
      <c r="CU1691" t="s">
        <v>1396</v>
      </c>
      <c r="CV1691" t="s">
        <v>6465</v>
      </c>
      <c r="CW1691" t="s">
        <v>1738</v>
      </c>
      <c r="CX1691" t="s">
        <v>853</v>
      </c>
      <c r="DC1691" t="s">
        <v>1387</v>
      </c>
      <c r="DE1691" t="s">
        <v>1392</v>
      </c>
    </row>
    <row r="1692" spans="1:109" x14ac:dyDescent="0.25">
      <c r="A1692" t="s">
        <v>1025</v>
      </c>
      <c r="B1692">
        <v>2</v>
      </c>
      <c r="C1692" s="56">
        <v>42419</v>
      </c>
      <c r="D1692" t="s">
        <v>1153</v>
      </c>
      <c r="E1692" t="s">
        <v>6466</v>
      </c>
      <c r="G1692" t="s">
        <v>6467</v>
      </c>
      <c r="H1692" t="s">
        <v>1144</v>
      </c>
      <c r="I1692" t="s">
        <v>1144</v>
      </c>
      <c r="J1692" t="s">
        <v>1144</v>
      </c>
      <c r="K1692" t="s">
        <v>1144</v>
      </c>
      <c r="L1692">
        <v>1.53</v>
      </c>
      <c r="M1692">
        <v>3.1</v>
      </c>
      <c r="N1692">
        <v>0</v>
      </c>
      <c r="O1692" s="56">
        <v>0</v>
      </c>
      <c r="P1692" s="56">
        <v>0</v>
      </c>
      <c r="Q1692">
        <v>1</v>
      </c>
      <c r="R1692">
        <v>1</v>
      </c>
      <c r="S1692">
        <v>11</v>
      </c>
      <c r="T1692">
        <v>8</v>
      </c>
      <c r="U1692">
        <v>3</v>
      </c>
      <c r="V1692">
        <v>1</v>
      </c>
      <c r="X1692" t="s">
        <v>7755</v>
      </c>
      <c r="AA1692">
        <v>0</v>
      </c>
      <c r="AB1692">
        <v>0</v>
      </c>
      <c r="AC1692">
        <v>0</v>
      </c>
      <c r="AD1692">
        <v>0</v>
      </c>
      <c r="AE1692">
        <v>0</v>
      </c>
      <c r="AF1692">
        <v>0</v>
      </c>
      <c r="AG1692">
        <v>0</v>
      </c>
      <c r="AJ1692" s="56"/>
      <c r="AK1692" s="56"/>
      <c r="AL1692" s="56"/>
      <c r="AP1692" t="s">
        <v>1155</v>
      </c>
      <c r="AS1692" t="s">
        <v>1152</v>
      </c>
      <c r="AT1692">
        <v>1</v>
      </c>
      <c r="AV1692">
        <v>2</v>
      </c>
      <c r="AW1692">
        <v>2</v>
      </c>
      <c r="AX1692">
        <v>1</v>
      </c>
      <c r="AY1692" t="s">
        <v>1147</v>
      </c>
      <c r="AZ1692" t="s">
        <v>1147</v>
      </c>
      <c r="BA1692">
        <v>2</v>
      </c>
      <c r="BD1692">
        <v>1000000000</v>
      </c>
      <c r="BE1692">
        <v>3</v>
      </c>
      <c r="BF1692">
        <v>-0.5</v>
      </c>
      <c r="BG1692">
        <v>0</v>
      </c>
      <c r="BH1692">
        <v>0</v>
      </c>
      <c r="BI1692">
        <v>0</v>
      </c>
      <c r="BJ1692">
        <v>0</v>
      </c>
      <c r="BK1692">
        <v>0</v>
      </c>
      <c r="BL1692">
        <v>0</v>
      </c>
      <c r="BM1692">
        <v>3</v>
      </c>
      <c r="BN1692">
        <v>-0.5</v>
      </c>
      <c r="BO1692">
        <v>0</v>
      </c>
      <c r="BP1692">
        <v>0</v>
      </c>
      <c r="BR1692">
        <v>0</v>
      </c>
      <c r="BS1692">
        <v>1</v>
      </c>
      <c r="BX1692">
        <v>0</v>
      </c>
      <c r="BY1692">
        <v>1.53</v>
      </c>
      <c r="BZ1692">
        <v>0</v>
      </c>
      <c r="CA1692">
        <v>4.4800000000000004</v>
      </c>
      <c r="CB1692">
        <v>0</v>
      </c>
      <c r="CC1692">
        <v>1</v>
      </c>
      <c r="CD1692" s="56">
        <v>42095</v>
      </c>
      <c r="CE1692" s="56">
        <v>42342</v>
      </c>
      <c r="CF1692" s="56">
        <v>42342</v>
      </c>
      <c r="CG1692" s="56">
        <v>42419</v>
      </c>
      <c r="CH1692" s="56"/>
      <c r="CI1692" s="56"/>
      <c r="CJ1692">
        <v>0</v>
      </c>
      <c r="CK1692">
        <v>0</v>
      </c>
      <c r="CL1692">
        <v>0</v>
      </c>
      <c r="CM1692">
        <v>0</v>
      </c>
      <c r="CN1692">
        <v>0</v>
      </c>
      <c r="CO1692">
        <v>0</v>
      </c>
      <c r="CP1692">
        <v>0.96</v>
      </c>
      <c r="CQ1692" t="s">
        <v>1154</v>
      </c>
      <c r="CR1692" t="s">
        <v>1153</v>
      </c>
      <c r="CS1692" t="s">
        <v>1748</v>
      </c>
      <c r="CT1692" t="s">
        <v>1397</v>
      </c>
      <c r="CU1692" t="s">
        <v>1396</v>
      </c>
      <c r="CV1692" t="s">
        <v>6468</v>
      </c>
      <c r="CW1692" t="s">
        <v>1738</v>
      </c>
      <c r="CX1692" t="s">
        <v>853</v>
      </c>
      <c r="DC1692" t="s">
        <v>1387</v>
      </c>
      <c r="DE1692" t="s">
        <v>1392</v>
      </c>
    </row>
    <row r="1693" spans="1:109" x14ac:dyDescent="0.25">
      <c r="A1693" t="s">
        <v>1025</v>
      </c>
      <c r="B1693">
        <v>2</v>
      </c>
      <c r="C1693" s="56">
        <v>42419</v>
      </c>
      <c r="D1693" t="s">
        <v>1153</v>
      </c>
      <c r="E1693" t="s">
        <v>6469</v>
      </c>
      <c r="G1693" t="s">
        <v>6470</v>
      </c>
      <c r="H1693" t="s">
        <v>1144</v>
      </c>
      <c r="I1693" t="s">
        <v>1144</v>
      </c>
      <c r="J1693" t="s">
        <v>1144</v>
      </c>
      <c r="K1693" t="s">
        <v>1144</v>
      </c>
      <c r="L1693">
        <v>0.78</v>
      </c>
      <c r="M1693">
        <v>1.6</v>
      </c>
      <c r="N1693">
        <v>0</v>
      </c>
      <c r="O1693" s="56">
        <v>0</v>
      </c>
      <c r="P1693" s="56">
        <v>0</v>
      </c>
      <c r="Q1693">
        <v>1</v>
      </c>
      <c r="R1693">
        <v>1</v>
      </c>
      <c r="S1693">
        <v>11</v>
      </c>
      <c r="T1693">
        <v>8</v>
      </c>
      <c r="U1693">
        <v>3</v>
      </c>
      <c r="V1693">
        <v>1</v>
      </c>
      <c r="X1693" t="s">
        <v>7755</v>
      </c>
      <c r="AA1693">
        <v>0</v>
      </c>
      <c r="AB1693">
        <v>0</v>
      </c>
      <c r="AC1693">
        <v>0</v>
      </c>
      <c r="AD1693">
        <v>0</v>
      </c>
      <c r="AE1693">
        <v>0</v>
      </c>
      <c r="AF1693">
        <v>0</v>
      </c>
      <c r="AG1693">
        <v>0</v>
      </c>
      <c r="AJ1693" s="56"/>
      <c r="AK1693" s="56"/>
      <c r="AL1693" s="56"/>
      <c r="AP1693" t="s">
        <v>1155</v>
      </c>
      <c r="AS1693" t="s">
        <v>1152</v>
      </c>
      <c r="AT1693">
        <v>1</v>
      </c>
      <c r="AV1693">
        <v>3</v>
      </c>
      <c r="AW1693">
        <v>2</v>
      </c>
      <c r="AX1693">
        <v>1</v>
      </c>
      <c r="AY1693" t="s">
        <v>1147</v>
      </c>
      <c r="AZ1693" t="s">
        <v>1147</v>
      </c>
      <c r="BA1693">
        <v>3</v>
      </c>
      <c r="BD1693">
        <v>1000000000</v>
      </c>
      <c r="BE1693">
        <v>5</v>
      </c>
      <c r="BF1693">
        <v>-0.67</v>
      </c>
      <c r="BG1693">
        <v>0</v>
      </c>
      <c r="BH1693">
        <v>0</v>
      </c>
      <c r="BI1693">
        <v>0</v>
      </c>
      <c r="BJ1693">
        <v>0</v>
      </c>
      <c r="BK1693">
        <v>0</v>
      </c>
      <c r="BL1693">
        <v>0</v>
      </c>
      <c r="BM1693">
        <v>5</v>
      </c>
      <c r="BN1693">
        <v>-0.67</v>
      </c>
      <c r="BO1693">
        <v>0</v>
      </c>
      <c r="BP1693">
        <v>0</v>
      </c>
      <c r="BR1693">
        <v>0</v>
      </c>
      <c r="BS1693">
        <v>1</v>
      </c>
      <c r="BX1693">
        <v>0</v>
      </c>
      <c r="BY1693">
        <v>1.56</v>
      </c>
      <c r="BZ1693">
        <v>0</v>
      </c>
      <c r="CA1693">
        <v>4.59</v>
      </c>
      <c r="CB1693">
        <v>0</v>
      </c>
      <c r="CC1693">
        <v>1</v>
      </c>
      <c r="CD1693" s="56">
        <v>42095</v>
      </c>
      <c r="CE1693" s="56">
        <v>42342</v>
      </c>
      <c r="CF1693" s="56">
        <v>42342</v>
      </c>
      <c r="CG1693" s="56">
        <v>42419</v>
      </c>
      <c r="CH1693" s="56"/>
      <c r="CI1693" s="56"/>
      <c r="CJ1693">
        <v>0</v>
      </c>
      <c r="CK1693">
        <v>0</v>
      </c>
      <c r="CL1693">
        <v>0</v>
      </c>
      <c r="CM1693">
        <v>0</v>
      </c>
      <c r="CN1693">
        <v>0</v>
      </c>
      <c r="CO1693">
        <v>0</v>
      </c>
      <c r="CP1693">
        <v>0.96</v>
      </c>
      <c r="CQ1693" t="s">
        <v>1154</v>
      </c>
      <c r="CR1693" t="s">
        <v>1153</v>
      </c>
      <c r="CS1693" t="s">
        <v>1748</v>
      </c>
      <c r="CT1693" t="s">
        <v>1397</v>
      </c>
      <c r="CU1693" t="s">
        <v>1396</v>
      </c>
      <c r="CV1693" t="s">
        <v>6471</v>
      </c>
      <c r="CW1693" t="s">
        <v>1738</v>
      </c>
      <c r="CX1693" t="s">
        <v>853</v>
      </c>
      <c r="DC1693" t="s">
        <v>1387</v>
      </c>
      <c r="DE1693" t="s">
        <v>1392</v>
      </c>
    </row>
    <row r="1694" spans="1:109" x14ac:dyDescent="0.25">
      <c r="A1694" t="s">
        <v>1025</v>
      </c>
      <c r="B1694">
        <v>2</v>
      </c>
      <c r="C1694" s="56">
        <v>42419</v>
      </c>
      <c r="D1694" t="s">
        <v>1153</v>
      </c>
      <c r="E1694" t="s">
        <v>6472</v>
      </c>
      <c r="G1694" t="s">
        <v>6473</v>
      </c>
      <c r="H1694" t="s">
        <v>1144</v>
      </c>
      <c r="I1694" t="s">
        <v>1144</v>
      </c>
      <c r="J1694" t="s">
        <v>1144</v>
      </c>
      <c r="K1694" t="s">
        <v>1144</v>
      </c>
      <c r="L1694">
        <v>2.36</v>
      </c>
      <c r="M1694">
        <v>7.1</v>
      </c>
      <c r="N1694">
        <v>0</v>
      </c>
      <c r="O1694" s="56">
        <v>0</v>
      </c>
      <c r="P1694" s="56">
        <v>0</v>
      </c>
      <c r="Q1694">
        <v>1</v>
      </c>
      <c r="R1694">
        <v>1</v>
      </c>
      <c r="S1694">
        <v>11</v>
      </c>
      <c r="T1694">
        <v>8</v>
      </c>
      <c r="U1694">
        <v>3</v>
      </c>
      <c r="V1694">
        <v>1</v>
      </c>
      <c r="X1694" t="s">
        <v>7757</v>
      </c>
      <c r="AA1694">
        <v>0</v>
      </c>
      <c r="AB1694">
        <v>0</v>
      </c>
      <c r="AC1694">
        <v>0</v>
      </c>
      <c r="AD1694">
        <v>0</v>
      </c>
      <c r="AE1694">
        <v>0</v>
      </c>
      <c r="AF1694">
        <v>0</v>
      </c>
      <c r="AG1694">
        <v>0</v>
      </c>
      <c r="AJ1694" s="56"/>
      <c r="AK1694" s="56"/>
      <c r="AL1694" s="56"/>
      <c r="AP1694" t="s">
        <v>1155</v>
      </c>
      <c r="AR1694">
        <v>5</v>
      </c>
      <c r="AS1694" t="s">
        <v>1152</v>
      </c>
      <c r="AT1694">
        <v>1</v>
      </c>
      <c r="AV1694">
        <v>7</v>
      </c>
      <c r="AW1694">
        <v>5</v>
      </c>
      <c r="AX1694">
        <v>2</v>
      </c>
      <c r="AY1694" t="s">
        <v>1147</v>
      </c>
      <c r="AZ1694" t="s">
        <v>1147</v>
      </c>
      <c r="BA1694">
        <v>10</v>
      </c>
      <c r="BD1694">
        <v>1000000000</v>
      </c>
      <c r="BE1694">
        <v>9</v>
      </c>
      <c r="BF1694">
        <v>-0.28999999999999998</v>
      </c>
      <c r="BG1694">
        <v>0</v>
      </c>
      <c r="BH1694">
        <v>0</v>
      </c>
      <c r="BI1694">
        <v>0</v>
      </c>
      <c r="BJ1694">
        <v>0</v>
      </c>
      <c r="BK1694">
        <v>0</v>
      </c>
      <c r="BL1694">
        <v>0</v>
      </c>
      <c r="BM1694">
        <v>9</v>
      </c>
      <c r="BN1694">
        <v>-0.28999999999999998</v>
      </c>
      <c r="BO1694">
        <v>0</v>
      </c>
      <c r="BP1694">
        <v>0</v>
      </c>
      <c r="BR1694">
        <v>0</v>
      </c>
      <c r="BS1694">
        <v>2</v>
      </c>
      <c r="BX1694">
        <v>0</v>
      </c>
      <c r="BY1694">
        <v>4.72</v>
      </c>
      <c r="BZ1694">
        <v>0</v>
      </c>
      <c r="CA1694">
        <v>8.76</v>
      </c>
      <c r="CB1694">
        <v>0</v>
      </c>
      <c r="CC1694">
        <v>1</v>
      </c>
      <c r="CD1694" s="56">
        <v>42341</v>
      </c>
      <c r="CE1694" s="56">
        <v>42342</v>
      </c>
      <c r="CF1694" s="56">
        <v>42342</v>
      </c>
      <c r="CG1694" s="56">
        <v>42419</v>
      </c>
      <c r="CH1694" s="56"/>
      <c r="CI1694" s="56"/>
      <c r="CJ1694">
        <v>0</v>
      </c>
      <c r="CK1694">
        <v>0</v>
      </c>
      <c r="CL1694">
        <v>0</v>
      </c>
      <c r="CM1694">
        <v>0</v>
      </c>
      <c r="CN1694">
        <v>0</v>
      </c>
      <c r="CO1694">
        <v>0</v>
      </c>
      <c r="CP1694">
        <v>0.96</v>
      </c>
      <c r="CQ1694" t="s">
        <v>1154</v>
      </c>
      <c r="CR1694" t="s">
        <v>1153</v>
      </c>
      <c r="CS1694" t="s">
        <v>1748</v>
      </c>
      <c r="CT1694" t="s">
        <v>1397</v>
      </c>
      <c r="CU1694" t="s">
        <v>1396</v>
      </c>
      <c r="CV1694" t="s">
        <v>6474</v>
      </c>
      <c r="CW1694" t="s">
        <v>1738</v>
      </c>
      <c r="CX1694" t="s">
        <v>853</v>
      </c>
      <c r="DC1694" t="s">
        <v>1387</v>
      </c>
      <c r="DE1694" t="s">
        <v>1392</v>
      </c>
    </row>
    <row r="1695" spans="1:109" x14ac:dyDescent="0.25">
      <c r="A1695" t="s">
        <v>1025</v>
      </c>
      <c r="B1695">
        <v>2</v>
      </c>
      <c r="C1695" s="56">
        <v>42419</v>
      </c>
      <c r="D1695" t="s">
        <v>1153</v>
      </c>
      <c r="E1695" t="s">
        <v>1683</v>
      </c>
      <c r="G1695" t="s">
        <v>6475</v>
      </c>
      <c r="H1695" t="s">
        <v>1144</v>
      </c>
      <c r="I1695" t="s">
        <v>1144</v>
      </c>
      <c r="J1695" t="s">
        <v>1144</v>
      </c>
      <c r="K1695" t="s">
        <v>1144</v>
      </c>
      <c r="L1695">
        <v>0.86</v>
      </c>
      <c r="M1695">
        <v>2</v>
      </c>
      <c r="N1695">
        <v>0</v>
      </c>
      <c r="O1695" s="56">
        <v>0</v>
      </c>
      <c r="P1695" s="56">
        <v>0</v>
      </c>
      <c r="Q1695">
        <v>1</v>
      </c>
      <c r="R1695">
        <v>1</v>
      </c>
      <c r="S1695">
        <v>11</v>
      </c>
      <c r="T1695">
        <v>8</v>
      </c>
      <c r="U1695">
        <v>3</v>
      </c>
      <c r="V1695">
        <v>1</v>
      </c>
      <c r="W1695" t="s">
        <v>1156</v>
      </c>
      <c r="X1695" t="s">
        <v>7755</v>
      </c>
      <c r="Y1695">
        <v>14</v>
      </c>
      <c r="AA1695">
        <v>0</v>
      </c>
      <c r="AB1695">
        <v>0</v>
      </c>
      <c r="AC1695">
        <v>0</v>
      </c>
      <c r="AD1695">
        <v>0</v>
      </c>
      <c r="AE1695">
        <v>0</v>
      </c>
      <c r="AF1695">
        <v>37</v>
      </c>
      <c r="AG1695">
        <v>0</v>
      </c>
      <c r="AJ1695" s="56"/>
      <c r="AK1695" s="56"/>
      <c r="AL1695" s="56"/>
      <c r="AP1695" t="s">
        <v>1155</v>
      </c>
      <c r="AR1695">
        <v>5</v>
      </c>
      <c r="AS1695" t="s">
        <v>1152</v>
      </c>
      <c r="AT1695">
        <v>1</v>
      </c>
      <c r="AV1695">
        <v>10</v>
      </c>
      <c r="AW1695">
        <v>7</v>
      </c>
      <c r="AX1695">
        <v>3</v>
      </c>
      <c r="AY1695" t="s">
        <v>839</v>
      </c>
      <c r="AZ1695" t="s">
        <v>839</v>
      </c>
      <c r="BA1695">
        <v>10</v>
      </c>
      <c r="BD1695">
        <v>1000000000</v>
      </c>
      <c r="BE1695">
        <v>0</v>
      </c>
      <c r="BF1695">
        <v>1</v>
      </c>
      <c r="BG1695">
        <v>0</v>
      </c>
      <c r="BH1695">
        <v>0</v>
      </c>
      <c r="BI1695">
        <v>0</v>
      </c>
      <c r="BJ1695">
        <v>0</v>
      </c>
      <c r="BK1695">
        <v>0</v>
      </c>
      <c r="BL1695">
        <v>0</v>
      </c>
      <c r="BM1695">
        <v>0</v>
      </c>
      <c r="BN1695">
        <v>1</v>
      </c>
      <c r="BO1695">
        <v>0</v>
      </c>
      <c r="BP1695">
        <v>0</v>
      </c>
      <c r="BR1695">
        <v>10</v>
      </c>
      <c r="BS1695">
        <v>3</v>
      </c>
      <c r="BX1695">
        <v>3.42</v>
      </c>
      <c r="BY1695">
        <v>0</v>
      </c>
      <c r="BZ1695">
        <v>0</v>
      </c>
      <c r="CA1695">
        <v>5.78</v>
      </c>
      <c r="CB1695">
        <v>0</v>
      </c>
      <c r="CC1695">
        <v>1</v>
      </c>
      <c r="CD1695" s="56">
        <v>42095</v>
      </c>
      <c r="CE1695" s="56">
        <v>42342</v>
      </c>
      <c r="CF1695" s="56">
        <v>42342</v>
      </c>
      <c r="CG1695" s="56">
        <v>42419</v>
      </c>
      <c r="CH1695" s="56"/>
      <c r="CI1695" s="56"/>
      <c r="CJ1695">
        <v>1.03</v>
      </c>
      <c r="CK1695">
        <v>114</v>
      </c>
      <c r="CL1695">
        <v>0.49</v>
      </c>
      <c r="CM1695">
        <v>0</v>
      </c>
      <c r="CN1695">
        <v>0</v>
      </c>
      <c r="CO1695">
        <v>0</v>
      </c>
      <c r="CP1695">
        <v>0.47</v>
      </c>
      <c r="CQ1695" t="s">
        <v>1154</v>
      </c>
      <c r="CR1695" t="s">
        <v>1153</v>
      </c>
      <c r="CS1695" t="s">
        <v>1748</v>
      </c>
      <c r="CT1695" t="s">
        <v>1397</v>
      </c>
      <c r="CU1695" t="s">
        <v>1396</v>
      </c>
      <c r="CV1695" t="s">
        <v>6476</v>
      </c>
      <c r="CW1695" t="s">
        <v>1738</v>
      </c>
      <c r="CX1695" t="s">
        <v>853</v>
      </c>
      <c r="DC1695" t="s">
        <v>1387</v>
      </c>
      <c r="DE1695" t="s">
        <v>1392</v>
      </c>
    </row>
    <row r="1696" spans="1:109" x14ac:dyDescent="0.25">
      <c r="A1696" t="s">
        <v>1025</v>
      </c>
      <c r="B1696">
        <v>2</v>
      </c>
      <c r="C1696" s="56">
        <v>42419</v>
      </c>
      <c r="D1696" t="s">
        <v>1153</v>
      </c>
      <c r="E1696" t="s">
        <v>6477</v>
      </c>
      <c r="G1696" t="s">
        <v>6478</v>
      </c>
      <c r="H1696" t="s">
        <v>1144</v>
      </c>
      <c r="I1696" t="s">
        <v>1144</v>
      </c>
      <c r="J1696" t="s">
        <v>1144</v>
      </c>
      <c r="K1696" t="s">
        <v>1144</v>
      </c>
      <c r="L1696">
        <v>0.56999999999999995</v>
      </c>
      <c r="M1696">
        <v>1.25</v>
      </c>
      <c r="N1696">
        <v>0</v>
      </c>
      <c r="O1696" s="56">
        <v>0</v>
      </c>
      <c r="P1696" s="56">
        <v>0</v>
      </c>
      <c r="Q1696">
        <v>1</v>
      </c>
      <c r="R1696">
        <v>1</v>
      </c>
      <c r="S1696">
        <v>11</v>
      </c>
      <c r="T1696">
        <v>8</v>
      </c>
      <c r="U1696">
        <v>3</v>
      </c>
      <c r="V1696">
        <v>1</v>
      </c>
      <c r="X1696" t="s">
        <v>7755</v>
      </c>
      <c r="AA1696">
        <v>0</v>
      </c>
      <c r="AB1696">
        <v>0</v>
      </c>
      <c r="AC1696">
        <v>0</v>
      </c>
      <c r="AD1696">
        <v>0</v>
      </c>
      <c r="AE1696">
        <v>0</v>
      </c>
      <c r="AF1696">
        <v>0</v>
      </c>
      <c r="AG1696">
        <v>0</v>
      </c>
      <c r="AJ1696" s="56"/>
      <c r="AK1696" s="56"/>
      <c r="AL1696" s="56"/>
      <c r="AP1696" t="s">
        <v>1155</v>
      </c>
      <c r="AR1696">
        <v>2</v>
      </c>
      <c r="AS1696" t="s">
        <v>1152</v>
      </c>
      <c r="AT1696">
        <v>1</v>
      </c>
      <c r="AV1696">
        <v>7</v>
      </c>
      <c r="AW1696">
        <v>5</v>
      </c>
      <c r="AX1696">
        <v>2</v>
      </c>
      <c r="AY1696" t="s">
        <v>1147</v>
      </c>
      <c r="AZ1696" t="s">
        <v>1147</v>
      </c>
      <c r="BA1696">
        <v>7</v>
      </c>
      <c r="BD1696">
        <v>1000000000</v>
      </c>
      <c r="BE1696">
        <v>10</v>
      </c>
      <c r="BF1696">
        <v>-0.43</v>
      </c>
      <c r="BG1696">
        <v>0</v>
      </c>
      <c r="BH1696">
        <v>0</v>
      </c>
      <c r="BI1696">
        <v>0</v>
      </c>
      <c r="BJ1696">
        <v>0</v>
      </c>
      <c r="BK1696">
        <v>0</v>
      </c>
      <c r="BL1696">
        <v>0</v>
      </c>
      <c r="BM1696">
        <v>10</v>
      </c>
      <c r="BN1696">
        <v>-0.43</v>
      </c>
      <c r="BO1696">
        <v>0</v>
      </c>
      <c r="BP1696">
        <v>0</v>
      </c>
      <c r="BR1696">
        <v>0</v>
      </c>
      <c r="BS1696">
        <v>2</v>
      </c>
      <c r="BX1696">
        <v>0</v>
      </c>
      <c r="BY1696">
        <v>1.71</v>
      </c>
      <c r="BZ1696">
        <v>0</v>
      </c>
      <c r="CA1696">
        <v>5.21</v>
      </c>
      <c r="CB1696">
        <v>0</v>
      </c>
      <c r="CC1696">
        <v>1</v>
      </c>
      <c r="CD1696" s="56">
        <v>42095</v>
      </c>
      <c r="CE1696" s="56">
        <v>42342</v>
      </c>
      <c r="CF1696" s="56">
        <v>42342</v>
      </c>
      <c r="CG1696" s="56">
        <v>42419</v>
      </c>
      <c r="CH1696" s="56"/>
      <c r="CI1696" s="56"/>
      <c r="CJ1696">
        <v>0</v>
      </c>
      <c r="CK1696">
        <v>0</v>
      </c>
      <c r="CL1696">
        <v>0</v>
      </c>
      <c r="CM1696">
        <v>0</v>
      </c>
      <c r="CN1696">
        <v>0</v>
      </c>
      <c r="CO1696">
        <v>0</v>
      </c>
      <c r="CP1696">
        <v>0.96</v>
      </c>
      <c r="CQ1696" t="s">
        <v>1154</v>
      </c>
      <c r="CR1696" t="s">
        <v>1153</v>
      </c>
      <c r="CS1696" t="s">
        <v>1748</v>
      </c>
      <c r="CT1696" t="s">
        <v>1397</v>
      </c>
      <c r="CU1696" t="s">
        <v>1396</v>
      </c>
      <c r="CV1696" t="s">
        <v>7712</v>
      </c>
      <c r="CW1696" t="s">
        <v>1738</v>
      </c>
      <c r="CX1696" t="s">
        <v>853</v>
      </c>
      <c r="DC1696" t="s">
        <v>1387</v>
      </c>
      <c r="DE1696" t="s">
        <v>1392</v>
      </c>
    </row>
    <row r="1697" spans="1:109" x14ac:dyDescent="0.25">
      <c r="A1697" t="s">
        <v>1025</v>
      </c>
      <c r="B1697">
        <v>2</v>
      </c>
      <c r="C1697" s="56">
        <v>42419</v>
      </c>
      <c r="D1697" t="s">
        <v>1153</v>
      </c>
      <c r="E1697" t="s">
        <v>6479</v>
      </c>
      <c r="G1697" t="s">
        <v>6480</v>
      </c>
      <c r="H1697" t="s">
        <v>1144</v>
      </c>
      <c r="I1697" t="s">
        <v>1144</v>
      </c>
      <c r="J1697" t="s">
        <v>1144</v>
      </c>
      <c r="K1697" t="s">
        <v>1144</v>
      </c>
      <c r="L1697">
        <v>0.77</v>
      </c>
      <c r="M1697">
        <v>1.78</v>
      </c>
      <c r="N1697">
        <v>0</v>
      </c>
      <c r="O1697" s="56">
        <v>0</v>
      </c>
      <c r="P1697" s="56">
        <v>0</v>
      </c>
      <c r="Q1697">
        <v>1</v>
      </c>
      <c r="R1697">
        <v>1</v>
      </c>
      <c r="S1697">
        <v>11</v>
      </c>
      <c r="T1697">
        <v>8</v>
      </c>
      <c r="U1697">
        <v>3</v>
      </c>
      <c r="V1697">
        <v>1</v>
      </c>
      <c r="X1697" t="s">
        <v>7757</v>
      </c>
      <c r="AA1697">
        <v>0</v>
      </c>
      <c r="AB1697">
        <v>0</v>
      </c>
      <c r="AC1697">
        <v>0</v>
      </c>
      <c r="AD1697">
        <v>0</v>
      </c>
      <c r="AE1697">
        <v>0</v>
      </c>
      <c r="AF1697">
        <v>0</v>
      </c>
      <c r="AG1697">
        <v>0</v>
      </c>
      <c r="AJ1697" s="56"/>
      <c r="AK1697" s="56"/>
      <c r="AL1697" s="56"/>
      <c r="AP1697" t="s">
        <v>1155</v>
      </c>
      <c r="AR1697">
        <v>2</v>
      </c>
      <c r="AS1697" t="s">
        <v>1152</v>
      </c>
      <c r="AT1697">
        <v>1</v>
      </c>
      <c r="AV1697">
        <v>4</v>
      </c>
      <c r="AW1697">
        <v>3</v>
      </c>
      <c r="AX1697">
        <v>1</v>
      </c>
      <c r="AY1697" t="s">
        <v>1147</v>
      </c>
      <c r="AZ1697" t="s">
        <v>1147</v>
      </c>
      <c r="BA1697">
        <v>7</v>
      </c>
      <c r="BD1697">
        <v>1000000000</v>
      </c>
      <c r="BE1697">
        <v>7</v>
      </c>
      <c r="BF1697">
        <v>-0.75</v>
      </c>
      <c r="BG1697">
        <v>0</v>
      </c>
      <c r="BH1697">
        <v>0</v>
      </c>
      <c r="BI1697">
        <v>0</v>
      </c>
      <c r="BJ1697">
        <v>0</v>
      </c>
      <c r="BK1697">
        <v>0</v>
      </c>
      <c r="BL1697">
        <v>0</v>
      </c>
      <c r="BM1697">
        <v>7</v>
      </c>
      <c r="BN1697">
        <v>-0.75</v>
      </c>
      <c r="BO1697">
        <v>0</v>
      </c>
      <c r="BP1697">
        <v>0</v>
      </c>
      <c r="BR1697">
        <v>0</v>
      </c>
      <c r="BS1697">
        <v>1</v>
      </c>
      <c r="BX1697">
        <v>0</v>
      </c>
      <c r="BY1697">
        <v>2.31</v>
      </c>
      <c r="BZ1697">
        <v>0</v>
      </c>
      <c r="CA1697">
        <v>5.72</v>
      </c>
      <c r="CB1697">
        <v>0</v>
      </c>
      <c r="CC1697">
        <v>1</v>
      </c>
      <c r="CD1697" s="56">
        <v>42341</v>
      </c>
      <c r="CE1697" s="56">
        <v>42342</v>
      </c>
      <c r="CF1697" s="56">
        <v>42342</v>
      </c>
      <c r="CG1697" s="56">
        <v>42419</v>
      </c>
      <c r="CH1697" s="56"/>
      <c r="CI1697" s="56"/>
      <c r="CJ1697">
        <v>0</v>
      </c>
      <c r="CK1697">
        <v>0</v>
      </c>
      <c r="CL1697">
        <v>0</v>
      </c>
      <c r="CM1697">
        <v>0</v>
      </c>
      <c r="CN1697">
        <v>0</v>
      </c>
      <c r="CO1697">
        <v>0</v>
      </c>
      <c r="CP1697">
        <v>0.96</v>
      </c>
      <c r="CQ1697" t="s">
        <v>1154</v>
      </c>
      <c r="CR1697" t="s">
        <v>1153</v>
      </c>
      <c r="CS1697" t="s">
        <v>1748</v>
      </c>
      <c r="CT1697" t="s">
        <v>1397</v>
      </c>
      <c r="CU1697" t="s">
        <v>1396</v>
      </c>
      <c r="CV1697" t="s">
        <v>6481</v>
      </c>
      <c r="CW1697" t="s">
        <v>1390</v>
      </c>
      <c r="CX1697" t="s">
        <v>853</v>
      </c>
      <c r="DC1697" t="s">
        <v>1387</v>
      </c>
      <c r="DE1697" t="s">
        <v>1392</v>
      </c>
    </row>
    <row r="1698" spans="1:109" x14ac:dyDescent="0.25">
      <c r="A1698" t="s">
        <v>1025</v>
      </c>
      <c r="B1698">
        <v>2</v>
      </c>
      <c r="C1698" s="56">
        <v>42419</v>
      </c>
      <c r="D1698" t="s">
        <v>1153</v>
      </c>
      <c r="E1698" t="s">
        <v>6482</v>
      </c>
      <c r="G1698" t="s">
        <v>6483</v>
      </c>
      <c r="H1698" t="s">
        <v>1144</v>
      </c>
      <c r="I1698" t="s">
        <v>1144</v>
      </c>
      <c r="J1698" t="s">
        <v>1144</v>
      </c>
      <c r="K1698" t="s">
        <v>1144</v>
      </c>
      <c r="L1698">
        <v>0.66</v>
      </c>
      <c r="M1698">
        <v>1.98</v>
      </c>
      <c r="N1698">
        <v>0</v>
      </c>
      <c r="O1698" s="56">
        <v>0</v>
      </c>
      <c r="P1698" s="56">
        <v>0</v>
      </c>
      <c r="Q1698">
        <v>1</v>
      </c>
      <c r="R1698">
        <v>1</v>
      </c>
      <c r="S1698">
        <v>11</v>
      </c>
      <c r="T1698">
        <v>8</v>
      </c>
      <c r="U1698">
        <v>3</v>
      </c>
      <c r="V1698">
        <v>1</v>
      </c>
      <c r="X1698" t="s">
        <v>7757</v>
      </c>
      <c r="AA1698">
        <v>0</v>
      </c>
      <c r="AB1698">
        <v>0</v>
      </c>
      <c r="AC1698">
        <v>0</v>
      </c>
      <c r="AD1698">
        <v>0</v>
      </c>
      <c r="AE1698">
        <v>0</v>
      </c>
      <c r="AF1698">
        <v>0</v>
      </c>
      <c r="AG1698">
        <v>0</v>
      </c>
      <c r="AJ1698" s="56"/>
      <c r="AK1698" s="56"/>
      <c r="AL1698" s="56"/>
      <c r="AP1698" t="s">
        <v>1155</v>
      </c>
      <c r="AR1698">
        <v>5</v>
      </c>
      <c r="AS1698" t="s">
        <v>1152</v>
      </c>
      <c r="AT1698">
        <v>1</v>
      </c>
      <c r="AV1698">
        <v>7</v>
      </c>
      <c r="AW1698">
        <v>5</v>
      </c>
      <c r="AX1698">
        <v>2</v>
      </c>
      <c r="AY1698" t="s">
        <v>1147</v>
      </c>
      <c r="AZ1698" t="s">
        <v>1147</v>
      </c>
      <c r="BA1698">
        <v>10</v>
      </c>
      <c r="BD1698">
        <v>1000000000</v>
      </c>
      <c r="BE1698">
        <v>9</v>
      </c>
      <c r="BF1698">
        <v>-0.28999999999999998</v>
      </c>
      <c r="BG1698">
        <v>0</v>
      </c>
      <c r="BH1698">
        <v>0</v>
      </c>
      <c r="BI1698">
        <v>0</v>
      </c>
      <c r="BJ1698">
        <v>0</v>
      </c>
      <c r="BK1698">
        <v>0</v>
      </c>
      <c r="BL1698">
        <v>0</v>
      </c>
      <c r="BM1698">
        <v>9</v>
      </c>
      <c r="BN1698">
        <v>-0.28999999999999998</v>
      </c>
      <c r="BO1698">
        <v>0</v>
      </c>
      <c r="BP1698">
        <v>0</v>
      </c>
      <c r="BR1698">
        <v>0</v>
      </c>
      <c r="BS1698">
        <v>2</v>
      </c>
      <c r="BX1698">
        <v>0</v>
      </c>
      <c r="BY1698">
        <v>1.32</v>
      </c>
      <c r="BZ1698">
        <v>0</v>
      </c>
      <c r="CA1698">
        <v>8.73</v>
      </c>
      <c r="CB1698">
        <v>0</v>
      </c>
      <c r="CC1698">
        <v>1</v>
      </c>
      <c r="CD1698" s="56">
        <v>42341</v>
      </c>
      <c r="CE1698" s="56">
        <v>42342</v>
      </c>
      <c r="CF1698" s="56">
        <v>42342</v>
      </c>
      <c r="CG1698" s="56">
        <v>42419</v>
      </c>
      <c r="CH1698" s="56"/>
      <c r="CI1698" s="56"/>
      <c r="CJ1698">
        <v>0</v>
      </c>
      <c r="CK1698">
        <v>0</v>
      </c>
      <c r="CL1698">
        <v>0</v>
      </c>
      <c r="CM1698">
        <v>0</v>
      </c>
      <c r="CN1698">
        <v>0</v>
      </c>
      <c r="CO1698">
        <v>0</v>
      </c>
      <c r="CP1698">
        <v>0.96</v>
      </c>
      <c r="CQ1698" t="s">
        <v>1154</v>
      </c>
      <c r="CR1698" t="s">
        <v>1153</v>
      </c>
      <c r="CS1698" t="s">
        <v>1748</v>
      </c>
      <c r="CT1698" t="s">
        <v>1397</v>
      </c>
      <c r="CU1698" t="s">
        <v>1396</v>
      </c>
      <c r="CV1698" t="s">
        <v>6484</v>
      </c>
      <c r="CW1698" t="s">
        <v>1738</v>
      </c>
      <c r="CX1698" t="s">
        <v>853</v>
      </c>
      <c r="DC1698" t="s">
        <v>1387</v>
      </c>
      <c r="DE1698" t="s">
        <v>1392</v>
      </c>
    </row>
    <row r="1699" spans="1:109" x14ac:dyDescent="0.25">
      <c r="A1699" t="s">
        <v>1025</v>
      </c>
      <c r="B1699">
        <v>2</v>
      </c>
      <c r="C1699" s="56">
        <v>42419</v>
      </c>
      <c r="D1699" t="s">
        <v>1153</v>
      </c>
      <c r="E1699" t="s">
        <v>6485</v>
      </c>
      <c r="G1699" t="s">
        <v>6486</v>
      </c>
      <c r="H1699" t="s">
        <v>1144</v>
      </c>
      <c r="I1699" t="s">
        <v>1144</v>
      </c>
      <c r="J1699" t="s">
        <v>1144</v>
      </c>
      <c r="K1699" t="s">
        <v>1144</v>
      </c>
      <c r="L1699">
        <v>1.83</v>
      </c>
      <c r="M1699">
        <v>4.01</v>
      </c>
      <c r="N1699">
        <v>0</v>
      </c>
      <c r="O1699" s="56">
        <v>0</v>
      </c>
      <c r="P1699" s="56">
        <v>0</v>
      </c>
      <c r="Q1699">
        <v>1</v>
      </c>
      <c r="R1699">
        <v>1</v>
      </c>
      <c r="S1699">
        <v>11</v>
      </c>
      <c r="T1699">
        <v>8</v>
      </c>
      <c r="U1699">
        <v>3</v>
      </c>
      <c r="V1699">
        <v>1</v>
      </c>
      <c r="X1699" t="s">
        <v>7755</v>
      </c>
      <c r="AA1699">
        <v>0</v>
      </c>
      <c r="AB1699">
        <v>0</v>
      </c>
      <c r="AC1699">
        <v>0</v>
      </c>
      <c r="AD1699">
        <v>0</v>
      </c>
      <c r="AE1699">
        <v>0</v>
      </c>
      <c r="AF1699">
        <v>0</v>
      </c>
      <c r="AG1699">
        <v>0</v>
      </c>
      <c r="AJ1699" s="56"/>
      <c r="AK1699" s="56"/>
      <c r="AL1699" s="56"/>
      <c r="AP1699" t="s">
        <v>1155</v>
      </c>
      <c r="AS1699" t="s">
        <v>1152</v>
      </c>
      <c r="AT1699">
        <v>1</v>
      </c>
      <c r="AV1699">
        <v>2</v>
      </c>
      <c r="AW1699">
        <v>2</v>
      </c>
      <c r="AX1699">
        <v>1</v>
      </c>
      <c r="AY1699" t="s">
        <v>1147</v>
      </c>
      <c r="AZ1699" t="s">
        <v>1147</v>
      </c>
      <c r="BA1699">
        <v>2</v>
      </c>
      <c r="BD1699">
        <v>1000000000</v>
      </c>
      <c r="BE1699">
        <v>5</v>
      </c>
      <c r="BF1699">
        <v>-1.5</v>
      </c>
      <c r="BG1699">
        <v>0</v>
      </c>
      <c r="BH1699">
        <v>0</v>
      </c>
      <c r="BI1699">
        <v>0</v>
      </c>
      <c r="BJ1699">
        <v>0</v>
      </c>
      <c r="BK1699">
        <v>0</v>
      </c>
      <c r="BL1699">
        <v>0</v>
      </c>
      <c r="BM1699">
        <v>5</v>
      </c>
      <c r="BN1699">
        <v>-1.5</v>
      </c>
      <c r="BO1699">
        <v>0</v>
      </c>
      <c r="BP1699">
        <v>0</v>
      </c>
      <c r="BR1699">
        <v>0</v>
      </c>
      <c r="BS1699">
        <v>1</v>
      </c>
      <c r="BX1699">
        <v>0</v>
      </c>
      <c r="BY1699">
        <v>5.49</v>
      </c>
      <c r="BZ1699">
        <v>0</v>
      </c>
      <c r="CA1699">
        <v>5.2</v>
      </c>
      <c r="CB1699">
        <v>0</v>
      </c>
      <c r="CC1699">
        <v>1</v>
      </c>
      <c r="CD1699" s="56">
        <v>42095</v>
      </c>
      <c r="CE1699" s="56">
        <v>42342</v>
      </c>
      <c r="CF1699" s="56">
        <v>42342</v>
      </c>
      <c r="CG1699" s="56">
        <v>42419</v>
      </c>
      <c r="CH1699" s="56"/>
      <c r="CI1699" s="56"/>
      <c r="CJ1699">
        <v>0</v>
      </c>
      <c r="CK1699">
        <v>0</v>
      </c>
      <c r="CL1699">
        <v>0</v>
      </c>
      <c r="CM1699">
        <v>0</v>
      </c>
      <c r="CN1699">
        <v>0</v>
      </c>
      <c r="CO1699">
        <v>0</v>
      </c>
      <c r="CP1699">
        <v>0.96</v>
      </c>
      <c r="CQ1699" t="s">
        <v>1154</v>
      </c>
      <c r="CR1699" t="s">
        <v>1153</v>
      </c>
      <c r="CS1699" t="s">
        <v>1748</v>
      </c>
      <c r="CT1699" t="s">
        <v>1397</v>
      </c>
      <c r="CU1699" t="s">
        <v>1396</v>
      </c>
      <c r="CV1699" t="s">
        <v>6487</v>
      </c>
      <c r="CW1699" t="s">
        <v>1738</v>
      </c>
      <c r="CX1699" t="s">
        <v>853</v>
      </c>
      <c r="DC1699" t="s">
        <v>1387</v>
      </c>
      <c r="DE1699" t="s">
        <v>1392</v>
      </c>
    </row>
    <row r="1700" spans="1:109" x14ac:dyDescent="0.25">
      <c r="A1700" t="s">
        <v>1025</v>
      </c>
      <c r="B1700">
        <v>2</v>
      </c>
      <c r="C1700" s="56">
        <v>42419</v>
      </c>
      <c r="D1700" t="s">
        <v>1153</v>
      </c>
      <c r="E1700" t="s">
        <v>6488</v>
      </c>
      <c r="G1700" t="s">
        <v>6489</v>
      </c>
      <c r="H1700" t="s">
        <v>1144</v>
      </c>
      <c r="I1700" t="s">
        <v>1144</v>
      </c>
      <c r="J1700" t="s">
        <v>1144</v>
      </c>
      <c r="K1700" t="s">
        <v>1144</v>
      </c>
      <c r="L1700">
        <v>1.71</v>
      </c>
      <c r="M1700">
        <v>3.72</v>
      </c>
      <c r="N1700">
        <v>0</v>
      </c>
      <c r="O1700" s="56">
        <v>0</v>
      </c>
      <c r="P1700" s="56">
        <v>0</v>
      </c>
      <c r="Q1700">
        <v>1</v>
      </c>
      <c r="R1700">
        <v>1</v>
      </c>
      <c r="S1700">
        <v>11</v>
      </c>
      <c r="T1700">
        <v>8</v>
      </c>
      <c r="U1700">
        <v>3</v>
      </c>
      <c r="V1700">
        <v>1</v>
      </c>
      <c r="X1700" t="s">
        <v>7755</v>
      </c>
      <c r="AA1700">
        <v>0</v>
      </c>
      <c r="AB1700">
        <v>0</v>
      </c>
      <c r="AC1700">
        <v>0</v>
      </c>
      <c r="AD1700">
        <v>0</v>
      </c>
      <c r="AE1700">
        <v>0</v>
      </c>
      <c r="AF1700">
        <v>0</v>
      </c>
      <c r="AG1700">
        <v>0</v>
      </c>
      <c r="AJ1700" s="56"/>
      <c r="AK1700" s="56"/>
      <c r="AL1700" s="56"/>
      <c r="AP1700" t="s">
        <v>1155</v>
      </c>
      <c r="AS1700" t="s">
        <v>1152</v>
      </c>
      <c r="AT1700">
        <v>1</v>
      </c>
      <c r="AV1700">
        <v>3</v>
      </c>
      <c r="AW1700">
        <v>2</v>
      </c>
      <c r="AX1700">
        <v>1</v>
      </c>
      <c r="AY1700" t="s">
        <v>1147</v>
      </c>
      <c r="AZ1700" t="s">
        <v>1147</v>
      </c>
      <c r="BA1700">
        <v>3</v>
      </c>
      <c r="BD1700">
        <v>1000000000</v>
      </c>
      <c r="BE1700">
        <v>5</v>
      </c>
      <c r="BF1700">
        <v>-0.67</v>
      </c>
      <c r="BG1700">
        <v>0</v>
      </c>
      <c r="BH1700">
        <v>0</v>
      </c>
      <c r="BI1700">
        <v>0</v>
      </c>
      <c r="BJ1700">
        <v>0</v>
      </c>
      <c r="BK1700">
        <v>0</v>
      </c>
      <c r="BL1700">
        <v>0</v>
      </c>
      <c r="BM1700">
        <v>5</v>
      </c>
      <c r="BN1700">
        <v>-0.67</v>
      </c>
      <c r="BO1700">
        <v>0</v>
      </c>
      <c r="BP1700">
        <v>0</v>
      </c>
      <c r="BR1700">
        <v>0</v>
      </c>
      <c r="BS1700">
        <v>1</v>
      </c>
      <c r="BX1700">
        <v>0</v>
      </c>
      <c r="BY1700">
        <v>3.42</v>
      </c>
      <c r="BZ1700">
        <v>0</v>
      </c>
      <c r="CA1700">
        <v>5.13</v>
      </c>
      <c r="CB1700">
        <v>0</v>
      </c>
      <c r="CC1700">
        <v>1</v>
      </c>
      <c r="CD1700" s="56">
        <v>42095</v>
      </c>
      <c r="CE1700" s="56">
        <v>42342</v>
      </c>
      <c r="CF1700" s="56">
        <v>42342</v>
      </c>
      <c r="CG1700" s="56">
        <v>42419</v>
      </c>
      <c r="CH1700" s="56"/>
      <c r="CI1700" s="56"/>
      <c r="CJ1700">
        <v>0</v>
      </c>
      <c r="CK1700">
        <v>0</v>
      </c>
      <c r="CL1700">
        <v>0</v>
      </c>
      <c r="CM1700">
        <v>0</v>
      </c>
      <c r="CN1700">
        <v>0</v>
      </c>
      <c r="CO1700">
        <v>0</v>
      </c>
      <c r="CP1700">
        <v>0.96</v>
      </c>
      <c r="CQ1700" t="s">
        <v>1154</v>
      </c>
      <c r="CR1700" t="s">
        <v>1153</v>
      </c>
      <c r="CS1700" t="s">
        <v>1748</v>
      </c>
      <c r="CT1700" t="s">
        <v>1397</v>
      </c>
      <c r="CU1700" t="s">
        <v>1396</v>
      </c>
      <c r="CV1700" t="s">
        <v>6490</v>
      </c>
      <c r="CW1700" t="s">
        <v>1738</v>
      </c>
      <c r="CX1700" t="s">
        <v>853</v>
      </c>
      <c r="DC1700" t="s">
        <v>1387</v>
      </c>
      <c r="DE1700" t="s">
        <v>1392</v>
      </c>
    </row>
    <row r="1701" spans="1:109" x14ac:dyDescent="0.25">
      <c r="A1701" t="s">
        <v>1025</v>
      </c>
      <c r="B1701">
        <v>2</v>
      </c>
      <c r="C1701" s="56">
        <v>42419</v>
      </c>
      <c r="D1701" t="s">
        <v>1153</v>
      </c>
      <c r="E1701" t="s">
        <v>6491</v>
      </c>
      <c r="G1701" t="s">
        <v>6492</v>
      </c>
      <c r="H1701" t="s">
        <v>1144</v>
      </c>
      <c r="I1701" t="s">
        <v>1144</v>
      </c>
      <c r="J1701" t="s">
        <v>1144</v>
      </c>
      <c r="K1701" t="s">
        <v>1144</v>
      </c>
      <c r="L1701">
        <v>1.56</v>
      </c>
      <c r="M1701">
        <v>3.55</v>
      </c>
      <c r="N1701">
        <v>0</v>
      </c>
      <c r="O1701" s="56">
        <v>0</v>
      </c>
      <c r="P1701" s="56">
        <v>0</v>
      </c>
      <c r="Q1701">
        <v>1</v>
      </c>
      <c r="R1701">
        <v>1</v>
      </c>
      <c r="S1701">
        <v>11</v>
      </c>
      <c r="T1701">
        <v>8</v>
      </c>
      <c r="U1701">
        <v>3</v>
      </c>
      <c r="V1701">
        <v>1</v>
      </c>
      <c r="X1701" t="s">
        <v>7757</v>
      </c>
      <c r="AA1701">
        <v>0</v>
      </c>
      <c r="AB1701">
        <v>0</v>
      </c>
      <c r="AC1701">
        <v>0</v>
      </c>
      <c r="AD1701">
        <v>0</v>
      </c>
      <c r="AE1701">
        <v>0</v>
      </c>
      <c r="AF1701">
        <v>0</v>
      </c>
      <c r="AG1701">
        <v>0</v>
      </c>
      <c r="AJ1701" s="56"/>
      <c r="AK1701" s="56"/>
      <c r="AL1701" s="56"/>
      <c r="AP1701" t="s">
        <v>1155</v>
      </c>
      <c r="AR1701">
        <v>5</v>
      </c>
      <c r="AS1701" t="s">
        <v>1152</v>
      </c>
      <c r="AT1701">
        <v>1</v>
      </c>
      <c r="AV1701">
        <v>8</v>
      </c>
      <c r="AW1701">
        <v>5</v>
      </c>
      <c r="AX1701">
        <v>3</v>
      </c>
      <c r="AY1701" t="s">
        <v>1147</v>
      </c>
      <c r="AZ1701" t="s">
        <v>1147</v>
      </c>
      <c r="BA1701">
        <v>12</v>
      </c>
      <c r="BD1701">
        <v>1000000000</v>
      </c>
      <c r="BE1701">
        <v>12</v>
      </c>
      <c r="BF1701">
        <v>-0.5</v>
      </c>
      <c r="BG1701">
        <v>0</v>
      </c>
      <c r="BH1701">
        <v>0</v>
      </c>
      <c r="BI1701">
        <v>0</v>
      </c>
      <c r="BJ1701">
        <v>0</v>
      </c>
      <c r="BK1701">
        <v>0</v>
      </c>
      <c r="BL1701">
        <v>0</v>
      </c>
      <c r="BM1701">
        <v>12</v>
      </c>
      <c r="BN1701">
        <v>-0.5</v>
      </c>
      <c r="BO1701">
        <v>0</v>
      </c>
      <c r="BP1701">
        <v>0</v>
      </c>
      <c r="BR1701">
        <v>0</v>
      </c>
      <c r="BS1701">
        <v>2</v>
      </c>
      <c r="BX1701">
        <v>0</v>
      </c>
      <c r="BY1701">
        <v>6.24</v>
      </c>
      <c r="BZ1701">
        <v>0</v>
      </c>
      <c r="CA1701">
        <v>5.57</v>
      </c>
      <c r="CB1701">
        <v>0</v>
      </c>
      <c r="CC1701">
        <v>1</v>
      </c>
      <c r="CD1701" s="56">
        <v>42341</v>
      </c>
      <c r="CE1701" s="56">
        <v>42342</v>
      </c>
      <c r="CF1701" s="56">
        <v>42342</v>
      </c>
      <c r="CG1701" s="56">
        <v>42419</v>
      </c>
      <c r="CH1701" s="56"/>
      <c r="CI1701" s="56"/>
      <c r="CJ1701">
        <v>0</v>
      </c>
      <c r="CK1701">
        <v>0</v>
      </c>
      <c r="CL1701">
        <v>0</v>
      </c>
      <c r="CM1701">
        <v>0</v>
      </c>
      <c r="CN1701">
        <v>0</v>
      </c>
      <c r="CO1701">
        <v>0</v>
      </c>
      <c r="CP1701">
        <v>0.96</v>
      </c>
      <c r="CQ1701" t="s">
        <v>1154</v>
      </c>
      <c r="CR1701" t="s">
        <v>1153</v>
      </c>
      <c r="CS1701" t="s">
        <v>1748</v>
      </c>
      <c r="CT1701" t="s">
        <v>1397</v>
      </c>
      <c r="CU1701" t="s">
        <v>1396</v>
      </c>
      <c r="CV1701" t="s">
        <v>6493</v>
      </c>
      <c r="CW1701" t="s">
        <v>1738</v>
      </c>
      <c r="CX1701" t="s">
        <v>853</v>
      </c>
      <c r="DC1701" t="s">
        <v>1387</v>
      </c>
      <c r="DE1701" t="s">
        <v>1392</v>
      </c>
    </row>
    <row r="1702" spans="1:109" x14ac:dyDescent="0.25">
      <c r="A1702" t="s">
        <v>1025</v>
      </c>
      <c r="B1702">
        <v>1</v>
      </c>
      <c r="C1702" s="56">
        <v>42419</v>
      </c>
      <c r="D1702" t="s">
        <v>1153</v>
      </c>
      <c r="E1702" t="s">
        <v>6494</v>
      </c>
      <c r="G1702" t="s">
        <v>6495</v>
      </c>
      <c r="H1702" t="s">
        <v>1144</v>
      </c>
      <c r="I1702" t="s">
        <v>1144</v>
      </c>
      <c r="J1702" t="s">
        <v>1144</v>
      </c>
      <c r="K1702" t="s">
        <v>1144</v>
      </c>
      <c r="L1702">
        <v>0.2</v>
      </c>
      <c r="M1702">
        <v>0.55000000000000004</v>
      </c>
      <c r="N1702">
        <v>0</v>
      </c>
      <c r="O1702" s="56">
        <v>0</v>
      </c>
      <c r="P1702" s="56">
        <v>0</v>
      </c>
      <c r="Q1702">
        <v>1</v>
      </c>
      <c r="R1702">
        <v>1</v>
      </c>
      <c r="S1702">
        <v>11</v>
      </c>
      <c r="T1702">
        <v>8</v>
      </c>
      <c r="U1702">
        <v>3</v>
      </c>
      <c r="V1702">
        <v>1</v>
      </c>
      <c r="X1702" t="s">
        <v>7756</v>
      </c>
      <c r="AA1702">
        <v>0</v>
      </c>
      <c r="AB1702">
        <v>0</v>
      </c>
      <c r="AC1702">
        <v>0</v>
      </c>
      <c r="AD1702">
        <v>0</v>
      </c>
      <c r="AE1702">
        <v>0</v>
      </c>
      <c r="AF1702">
        <v>0</v>
      </c>
      <c r="AG1702">
        <v>0</v>
      </c>
      <c r="AJ1702" s="56"/>
      <c r="AK1702" s="56"/>
      <c r="AL1702" s="56"/>
      <c r="AP1702" t="s">
        <v>1155</v>
      </c>
      <c r="AR1702">
        <v>2</v>
      </c>
      <c r="AS1702" t="s">
        <v>1152</v>
      </c>
      <c r="AT1702">
        <v>1</v>
      </c>
      <c r="AV1702">
        <v>7</v>
      </c>
      <c r="AW1702">
        <v>5</v>
      </c>
      <c r="AX1702">
        <v>2</v>
      </c>
      <c r="AY1702" t="s">
        <v>1147</v>
      </c>
      <c r="AZ1702" t="s">
        <v>1147</v>
      </c>
      <c r="BA1702">
        <v>10</v>
      </c>
      <c r="BD1702">
        <v>1000000000</v>
      </c>
      <c r="BE1702">
        <v>9</v>
      </c>
      <c r="BF1702">
        <v>-0.28999999999999998</v>
      </c>
      <c r="BG1702">
        <v>0</v>
      </c>
      <c r="BH1702">
        <v>0</v>
      </c>
      <c r="BI1702">
        <v>0</v>
      </c>
      <c r="BJ1702">
        <v>0</v>
      </c>
      <c r="BK1702">
        <v>0</v>
      </c>
      <c r="BL1702">
        <v>0</v>
      </c>
      <c r="BM1702">
        <v>9</v>
      </c>
      <c r="BN1702">
        <v>-0.28999999999999998</v>
      </c>
      <c r="BO1702">
        <v>0</v>
      </c>
      <c r="BP1702">
        <v>0</v>
      </c>
      <c r="BR1702">
        <v>0</v>
      </c>
      <c r="BS1702">
        <v>2</v>
      </c>
      <c r="BX1702">
        <v>0</v>
      </c>
      <c r="BY1702">
        <v>0.4</v>
      </c>
      <c r="BZ1702">
        <v>0</v>
      </c>
      <c r="CA1702">
        <v>7.64</v>
      </c>
      <c r="CB1702">
        <v>0</v>
      </c>
      <c r="CC1702">
        <v>1</v>
      </c>
      <c r="CD1702" s="56">
        <v>42318</v>
      </c>
      <c r="CE1702" s="56">
        <v>42342</v>
      </c>
      <c r="CF1702" s="56">
        <v>42342</v>
      </c>
      <c r="CG1702" s="56">
        <v>42419</v>
      </c>
      <c r="CH1702" s="56"/>
      <c r="CI1702" s="56"/>
      <c r="CJ1702">
        <v>0</v>
      </c>
      <c r="CK1702">
        <v>0</v>
      </c>
      <c r="CL1702">
        <v>0</v>
      </c>
      <c r="CM1702">
        <v>0</v>
      </c>
      <c r="CN1702">
        <v>0</v>
      </c>
      <c r="CO1702">
        <v>0</v>
      </c>
      <c r="CP1702">
        <v>0.95</v>
      </c>
      <c r="CQ1702" t="s">
        <v>1154</v>
      </c>
      <c r="CR1702" t="s">
        <v>1153</v>
      </c>
      <c r="CS1702" t="s">
        <v>1725</v>
      </c>
      <c r="CT1702" t="s">
        <v>1397</v>
      </c>
      <c r="CU1702" t="s">
        <v>1396</v>
      </c>
      <c r="CV1702" t="s">
        <v>6496</v>
      </c>
      <c r="CW1702" t="s">
        <v>1738</v>
      </c>
      <c r="CX1702" t="s">
        <v>853</v>
      </c>
      <c r="DC1702" t="s">
        <v>1387</v>
      </c>
      <c r="DE1702" t="s">
        <v>1392</v>
      </c>
    </row>
    <row r="1703" spans="1:109" x14ac:dyDescent="0.25">
      <c r="A1703" t="s">
        <v>1025</v>
      </c>
      <c r="B1703">
        <v>2</v>
      </c>
      <c r="C1703" s="56">
        <v>42419</v>
      </c>
      <c r="D1703" t="s">
        <v>1153</v>
      </c>
      <c r="E1703" t="s">
        <v>6497</v>
      </c>
      <c r="G1703" t="s">
        <v>6498</v>
      </c>
      <c r="H1703" t="s">
        <v>1144</v>
      </c>
      <c r="I1703" t="s">
        <v>1144</v>
      </c>
      <c r="J1703" t="s">
        <v>1144</v>
      </c>
      <c r="K1703" t="s">
        <v>1144</v>
      </c>
      <c r="L1703">
        <v>0.5</v>
      </c>
      <c r="M1703">
        <v>1.25</v>
      </c>
      <c r="N1703">
        <v>0</v>
      </c>
      <c r="O1703" s="56">
        <v>0</v>
      </c>
      <c r="P1703" s="56">
        <v>0</v>
      </c>
      <c r="Q1703">
        <v>1</v>
      </c>
      <c r="R1703">
        <v>1</v>
      </c>
      <c r="S1703">
        <v>11</v>
      </c>
      <c r="T1703">
        <v>8</v>
      </c>
      <c r="U1703">
        <v>3</v>
      </c>
      <c r="V1703">
        <v>1</v>
      </c>
      <c r="X1703" t="s">
        <v>7757</v>
      </c>
      <c r="AA1703">
        <v>0</v>
      </c>
      <c r="AB1703">
        <v>0</v>
      </c>
      <c r="AC1703">
        <v>0</v>
      </c>
      <c r="AD1703">
        <v>0</v>
      </c>
      <c r="AE1703">
        <v>0</v>
      </c>
      <c r="AF1703">
        <v>0</v>
      </c>
      <c r="AG1703">
        <v>0</v>
      </c>
      <c r="AJ1703" s="56"/>
      <c r="AK1703" s="56"/>
      <c r="AL1703" s="56"/>
      <c r="AP1703" t="s">
        <v>1155</v>
      </c>
      <c r="AR1703">
        <v>5</v>
      </c>
      <c r="AS1703" t="s">
        <v>1152</v>
      </c>
      <c r="AT1703">
        <v>1</v>
      </c>
      <c r="AV1703">
        <v>7</v>
      </c>
      <c r="AW1703">
        <v>5</v>
      </c>
      <c r="AX1703">
        <v>2</v>
      </c>
      <c r="AY1703" t="s">
        <v>1147</v>
      </c>
      <c r="AZ1703" t="s">
        <v>1147</v>
      </c>
      <c r="BA1703">
        <v>10</v>
      </c>
      <c r="BD1703">
        <v>1000000000</v>
      </c>
      <c r="BE1703">
        <v>9</v>
      </c>
      <c r="BF1703">
        <v>-0.28999999999999998</v>
      </c>
      <c r="BG1703">
        <v>0</v>
      </c>
      <c r="BH1703">
        <v>0</v>
      </c>
      <c r="BI1703">
        <v>0</v>
      </c>
      <c r="BJ1703">
        <v>0</v>
      </c>
      <c r="BK1703">
        <v>0</v>
      </c>
      <c r="BL1703">
        <v>0</v>
      </c>
      <c r="BM1703">
        <v>9</v>
      </c>
      <c r="BN1703">
        <v>-0.28999999999999998</v>
      </c>
      <c r="BO1703">
        <v>0</v>
      </c>
      <c r="BP1703">
        <v>0</v>
      </c>
      <c r="BR1703">
        <v>0</v>
      </c>
      <c r="BS1703">
        <v>2</v>
      </c>
      <c r="BX1703">
        <v>0</v>
      </c>
      <c r="BY1703">
        <v>1</v>
      </c>
      <c r="BZ1703">
        <v>0</v>
      </c>
      <c r="CA1703">
        <v>6.55</v>
      </c>
      <c r="CB1703">
        <v>0</v>
      </c>
      <c r="CC1703">
        <v>1</v>
      </c>
      <c r="CD1703" s="56">
        <v>42341</v>
      </c>
      <c r="CE1703" s="56">
        <v>42342</v>
      </c>
      <c r="CF1703" s="56">
        <v>42342</v>
      </c>
      <c r="CG1703" s="56">
        <v>42419</v>
      </c>
      <c r="CH1703" s="56"/>
      <c r="CI1703" s="56"/>
      <c r="CJ1703">
        <v>0</v>
      </c>
      <c r="CK1703">
        <v>0</v>
      </c>
      <c r="CL1703">
        <v>0</v>
      </c>
      <c r="CM1703">
        <v>0</v>
      </c>
      <c r="CN1703">
        <v>0</v>
      </c>
      <c r="CO1703">
        <v>0</v>
      </c>
      <c r="CP1703">
        <v>0.96</v>
      </c>
      <c r="CQ1703" t="s">
        <v>1154</v>
      </c>
      <c r="CR1703" t="s">
        <v>1153</v>
      </c>
      <c r="CS1703" t="s">
        <v>1748</v>
      </c>
      <c r="CT1703" t="s">
        <v>1397</v>
      </c>
      <c r="CU1703" t="s">
        <v>1396</v>
      </c>
      <c r="CV1703" t="s">
        <v>6499</v>
      </c>
      <c r="CW1703" t="s">
        <v>1738</v>
      </c>
      <c r="CX1703" t="s">
        <v>853</v>
      </c>
      <c r="DC1703" t="s">
        <v>1387</v>
      </c>
      <c r="DE1703" t="s">
        <v>1392</v>
      </c>
    </row>
    <row r="1704" spans="1:109" x14ac:dyDescent="0.25">
      <c r="A1704" t="s">
        <v>1025</v>
      </c>
      <c r="B1704">
        <v>2</v>
      </c>
      <c r="C1704" s="56">
        <v>42419</v>
      </c>
      <c r="D1704" t="s">
        <v>1153</v>
      </c>
      <c r="E1704" t="s">
        <v>6500</v>
      </c>
      <c r="G1704" t="s">
        <v>6501</v>
      </c>
      <c r="H1704" t="s">
        <v>1144</v>
      </c>
      <c r="I1704" t="s">
        <v>1144</v>
      </c>
      <c r="J1704" t="s">
        <v>1144</v>
      </c>
      <c r="K1704" t="s">
        <v>1144</v>
      </c>
      <c r="L1704">
        <v>1.66</v>
      </c>
      <c r="M1704">
        <v>3.25</v>
      </c>
      <c r="N1704">
        <v>0</v>
      </c>
      <c r="O1704" s="56">
        <v>0</v>
      </c>
      <c r="P1704" s="56">
        <v>0</v>
      </c>
      <c r="Q1704">
        <v>1</v>
      </c>
      <c r="R1704">
        <v>1</v>
      </c>
      <c r="S1704">
        <v>11</v>
      </c>
      <c r="T1704">
        <v>8</v>
      </c>
      <c r="U1704">
        <v>3</v>
      </c>
      <c r="V1704">
        <v>1</v>
      </c>
      <c r="W1704" t="s">
        <v>1156</v>
      </c>
      <c r="X1704" t="s">
        <v>7760</v>
      </c>
      <c r="Y1704">
        <v>2</v>
      </c>
      <c r="AA1704">
        <v>0</v>
      </c>
      <c r="AB1704">
        <v>0</v>
      </c>
      <c r="AC1704">
        <v>0</v>
      </c>
      <c r="AD1704">
        <v>0</v>
      </c>
      <c r="AE1704">
        <v>0</v>
      </c>
      <c r="AF1704">
        <v>0</v>
      </c>
      <c r="AG1704">
        <v>0</v>
      </c>
      <c r="AJ1704" s="56"/>
      <c r="AK1704" s="56"/>
      <c r="AL1704" s="56"/>
      <c r="AP1704" t="s">
        <v>1155</v>
      </c>
      <c r="AS1704" t="s">
        <v>1152</v>
      </c>
      <c r="AT1704">
        <v>1</v>
      </c>
      <c r="AV1704">
        <v>3</v>
      </c>
      <c r="AW1704">
        <v>2</v>
      </c>
      <c r="AX1704">
        <v>1</v>
      </c>
      <c r="AY1704" t="s">
        <v>1148</v>
      </c>
      <c r="AZ1704" t="s">
        <v>1148</v>
      </c>
      <c r="BA1704">
        <v>2</v>
      </c>
      <c r="BD1704">
        <v>1000000000</v>
      </c>
      <c r="BE1704">
        <v>3</v>
      </c>
      <c r="BF1704">
        <v>0</v>
      </c>
      <c r="BG1704">
        <v>0</v>
      </c>
      <c r="BH1704">
        <v>0</v>
      </c>
      <c r="BI1704">
        <v>0</v>
      </c>
      <c r="BJ1704">
        <v>0</v>
      </c>
      <c r="BK1704">
        <v>0</v>
      </c>
      <c r="BL1704">
        <v>0</v>
      </c>
      <c r="BM1704">
        <v>3</v>
      </c>
      <c r="BN1704">
        <v>0</v>
      </c>
      <c r="BO1704">
        <v>0</v>
      </c>
      <c r="BP1704">
        <v>0</v>
      </c>
      <c r="BR1704">
        <v>0</v>
      </c>
      <c r="BS1704">
        <v>1</v>
      </c>
      <c r="BX1704">
        <v>0</v>
      </c>
      <c r="BY1704">
        <v>0</v>
      </c>
      <c r="BZ1704">
        <v>0</v>
      </c>
      <c r="CA1704">
        <v>4.18</v>
      </c>
      <c r="CB1704">
        <v>0</v>
      </c>
      <c r="CC1704">
        <v>1</v>
      </c>
      <c r="CD1704" s="56">
        <v>42271</v>
      </c>
      <c r="CE1704" s="56">
        <v>42342</v>
      </c>
      <c r="CF1704" s="56">
        <v>42342</v>
      </c>
      <c r="CG1704" s="56">
        <v>42419</v>
      </c>
      <c r="CH1704" s="56"/>
      <c r="CI1704" s="56"/>
      <c r="CJ1704">
        <v>0</v>
      </c>
      <c r="CK1704">
        <v>0</v>
      </c>
      <c r="CL1704">
        <v>0</v>
      </c>
      <c r="CM1704">
        <v>0</v>
      </c>
      <c r="CN1704">
        <v>0</v>
      </c>
      <c r="CO1704">
        <v>0.96</v>
      </c>
      <c r="CP1704">
        <v>0</v>
      </c>
      <c r="CQ1704" t="s">
        <v>1154</v>
      </c>
      <c r="CR1704" t="s">
        <v>1153</v>
      </c>
      <c r="CS1704" t="s">
        <v>1748</v>
      </c>
      <c r="CT1704" t="s">
        <v>1397</v>
      </c>
      <c r="CU1704" t="s">
        <v>1396</v>
      </c>
      <c r="CV1704" t="s">
        <v>6502</v>
      </c>
      <c r="CW1704" t="s">
        <v>1738</v>
      </c>
      <c r="CX1704" t="s">
        <v>853</v>
      </c>
      <c r="DC1704" t="s">
        <v>1387</v>
      </c>
      <c r="DE1704" t="s">
        <v>1392</v>
      </c>
    </row>
    <row r="1705" spans="1:109" x14ac:dyDescent="0.25">
      <c r="A1705" t="s">
        <v>1025</v>
      </c>
      <c r="B1705">
        <v>2</v>
      </c>
      <c r="C1705" s="56">
        <v>42419</v>
      </c>
      <c r="D1705" t="s">
        <v>1153</v>
      </c>
      <c r="E1705" t="s">
        <v>6503</v>
      </c>
      <c r="G1705" t="s">
        <v>6504</v>
      </c>
      <c r="H1705" t="s">
        <v>1144</v>
      </c>
      <c r="I1705" t="s">
        <v>1144</v>
      </c>
      <c r="J1705" t="s">
        <v>1144</v>
      </c>
      <c r="K1705" t="s">
        <v>1144</v>
      </c>
      <c r="L1705">
        <v>7.43</v>
      </c>
      <c r="M1705">
        <v>17.18</v>
      </c>
      <c r="N1705">
        <v>0</v>
      </c>
      <c r="O1705" s="56">
        <v>0</v>
      </c>
      <c r="P1705" s="56">
        <v>0</v>
      </c>
      <c r="Q1705">
        <v>1</v>
      </c>
      <c r="R1705">
        <v>1</v>
      </c>
      <c r="S1705">
        <v>11</v>
      </c>
      <c r="T1705">
        <v>8</v>
      </c>
      <c r="U1705">
        <v>3</v>
      </c>
      <c r="V1705">
        <v>1</v>
      </c>
      <c r="W1705" t="s">
        <v>1156</v>
      </c>
      <c r="X1705" t="s">
        <v>7757</v>
      </c>
      <c r="Y1705">
        <v>6</v>
      </c>
      <c r="AA1705">
        <v>0</v>
      </c>
      <c r="AB1705">
        <v>0</v>
      </c>
      <c r="AC1705">
        <v>0</v>
      </c>
      <c r="AD1705">
        <v>0</v>
      </c>
      <c r="AE1705">
        <v>0</v>
      </c>
      <c r="AF1705">
        <v>0</v>
      </c>
      <c r="AG1705">
        <v>0</v>
      </c>
      <c r="AJ1705" s="56"/>
      <c r="AK1705" s="56"/>
      <c r="AL1705" s="56"/>
      <c r="AP1705" t="s">
        <v>1155</v>
      </c>
      <c r="AS1705" t="s">
        <v>1152</v>
      </c>
      <c r="AT1705">
        <v>1</v>
      </c>
      <c r="AV1705">
        <v>4</v>
      </c>
      <c r="AW1705">
        <v>3</v>
      </c>
      <c r="AX1705">
        <v>1</v>
      </c>
      <c r="AY1705" t="s">
        <v>1146</v>
      </c>
      <c r="AZ1705" t="s">
        <v>1148</v>
      </c>
      <c r="BA1705">
        <v>3</v>
      </c>
      <c r="BD1705">
        <v>1000000000</v>
      </c>
      <c r="BE1705">
        <v>1</v>
      </c>
      <c r="BF1705">
        <v>0.75</v>
      </c>
      <c r="BG1705">
        <v>3</v>
      </c>
      <c r="BH1705">
        <v>0</v>
      </c>
      <c r="BI1705">
        <v>0</v>
      </c>
      <c r="BJ1705">
        <v>0</v>
      </c>
      <c r="BK1705">
        <v>0</v>
      </c>
      <c r="BL1705">
        <v>0</v>
      </c>
      <c r="BM1705">
        <v>4</v>
      </c>
      <c r="BN1705">
        <v>0</v>
      </c>
      <c r="BO1705">
        <v>0</v>
      </c>
      <c r="BP1705">
        <v>0</v>
      </c>
      <c r="BR1705">
        <v>0</v>
      </c>
      <c r="BS1705">
        <v>1</v>
      </c>
      <c r="BX1705">
        <v>0</v>
      </c>
      <c r="BY1705">
        <v>0</v>
      </c>
      <c r="BZ1705">
        <v>0</v>
      </c>
      <c r="CA1705">
        <v>5.73</v>
      </c>
      <c r="CB1705">
        <v>0</v>
      </c>
      <c r="CC1705">
        <v>1</v>
      </c>
      <c r="CD1705" s="56">
        <v>42341</v>
      </c>
      <c r="CE1705" s="56">
        <v>42342</v>
      </c>
      <c r="CF1705" s="56">
        <v>42342</v>
      </c>
      <c r="CG1705" s="56">
        <v>42419</v>
      </c>
      <c r="CH1705" s="56"/>
      <c r="CI1705" s="56"/>
      <c r="CJ1705">
        <v>0</v>
      </c>
      <c r="CK1705">
        <v>1</v>
      </c>
      <c r="CL1705">
        <v>0</v>
      </c>
      <c r="CM1705">
        <v>0.96</v>
      </c>
      <c r="CN1705">
        <v>0</v>
      </c>
      <c r="CO1705">
        <v>0</v>
      </c>
      <c r="CP1705">
        <v>0</v>
      </c>
      <c r="CQ1705" t="s">
        <v>1154</v>
      </c>
      <c r="CR1705" t="s">
        <v>1153</v>
      </c>
      <c r="CS1705" t="s">
        <v>1748</v>
      </c>
      <c r="CT1705" t="s">
        <v>1397</v>
      </c>
      <c r="CU1705" t="s">
        <v>1396</v>
      </c>
      <c r="CV1705" t="s">
        <v>6505</v>
      </c>
      <c r="CW1705" t="s">
        <v>1738</v>
      </c>
      <c r="CX1705" t="s">
        <v>853</v>
      </c>
      <c r="DC1705" t="s">
        <v>1387</v>
      </c>
      <c r="DE1705" t="s">
        <v>1392</v>
      </c>
    </row>
    <row r="1706" spans="1:109" x14ac:dyDescent="0.25">
      <c r="A1706" t="s">
        <v>1025</v>
      </c>
      <c r="B1706">
        <v>2</v>
      </c>
      <c r="C1706" s="56">
        <v>42419</v>
      </c>
      <c r="D1706" t="s">
        <v>1153</v>
      </c>
      <c r="E1706" t="s">
        <v>1684</v>
      </c>
      <c r="G1706" t="s">
        <v>6506</v>
      </c>
      <c r="H1706" t="s">
        <v>1144</v>
      </c>
      <c r="I1706" t="s">
        <v>1144</v>
      </c>
      <c r="J1706" t="s">
        <v>1144</v>
      </c>
      <c r="K1706" t="s">
        <v>1144</v>
      </c>
      <c r="L1706">
        <v>0.94</v>
      </c>
      <c r="M1706">
        <v>2.82</v>
      </c>
      <c r="N1706">
        <v>0</v>
      </c>
      <c r="O1706" s="56">
        <v>0</v>
      </c>
      <c r="P1706" s="56">
        <v>0</v>
      </c>
      <c r="Q1706">
        <v>1</v>
      </c>
      <c r="R1706">
        <v>1</v>
      </c>
      <c r="S1706">
        <v>11</v>
      </c>
      <c r="T1706">
        <v>8</v>
      </c>
      <c r="U1706">
        <v>3</v>
      </c>
      <c r="V1706">
        <v>1</v>
      </c>
      <c r="W1706" t="s">
        <v>1394</v>
      </c>
      <c r="X1706" t="s">
        <v>7758</v>
      </c>
      <c r="AA1706">
        <v>0</v>
      </c>
      <c r="AB1706">
        <v>0</v>
      </c>
      <c r="AC1706">
        <v>0</v>
      </c>
      <c r="AD1706">
        <v>0</v>
      </c>
      <c r="AE1706">
        <v>0</v>
      </c>
      <c r="AF1706">
        <v>0</v>
      </c>
      <c r="AG1706">
        <v>0</v>
      </c>
      <c r="AJ1706" s="56"/>
      <c r="AK1706" s="56"/>
      <c r="AL1706" s="56"/>
      <c r="AP1706" t="s">
        <v>1155</v>
      </c>
      <c r="AR1706">
        <v>5</v>
      </c>
      <c r="AS1706" t="s">
        <v>1152</v>
      </c>
      <c r="AT1706">
        <v>1</v>
      </c>
      <c r="AV1706">
        <v>60</v>
      </c>
      <c r="AW1706">
        <v>40</v>
      </c>
      <c r="AX1706">
        <v>20</v>
      </c>
      <c r="AY1706" t="s">
        <v>1145</v>
      </c>
      <c r="AZ1706" t="s">
        <v>1145</v>
      </c>
      <c r="BA1706">
        <v>45</v>
      </c>
      <c r="BD1706">
        <v>1000000000</v>
      </c>
      <c r="BE1706">
        <v>32</v>
      </c>
      <c r="BF1706">
        <v>0.47</v>
      </c>
      <c r="BG1706">
        <v>0</v>
      </c>
      <c r="BH1706">
        <v>0</v>
      </c>
      <c r="BI1706">
        <v>0</v>
      </c>
      <c r="BJ1706">
        <v>0</v>
      </c>
      <c r="BK1706">
        <v>0</v>
      </c>
      <c r="BL1706">
        <v>5</v>
      </c>
      <c r="BM1706">
        <v>37</v>
      </c>
      <c r="BN1706">
        <v>0.38</v>
      </c>
      <c r="BO1706">
        <v>0</v>
      </c>
      <c r="BP1706">
        <v>0</v>
      </c>
      <c r="BR1706">
        <v>25</v>
      </c>
      <c r="BS1706">
        <v>16</v>
      </c>
      <c r="BX1706">
        <v>0</v>
      </c>
      <c r="BY1706">
        <v>0</v>
      </c>
      <c r="BZ1706">
        <v>0</v>
      </c>
      <c r="CA1706">
        <v>8.73</v>
      </c>
      <c r="CB1706">
        <v>0</v>
      </c>
      <c r="CC1706">
        <v>1</v>
      </c>
      <c r="CD1706" s="56">
        <v>42404</v>
      </c>
      <c r="CE1706" s="56">
        <v>42404</v>
      </c>
      <c r="CF1706" s="56">
        <v>42404</v>
      </c>
      <c r="CG1706" s="56">
        <v>42481</v>
      </c>
      <c r="CH1706" s="56"/>
      <c r="CI1706" s="56"/>
      <c r="CJ1706">
        <v>0</v>
      </c>
      <c r="CK1706">
        <v>0</v>
      </c>
      <c r="CL1706">
        <v>0</v>
      </c>
      <c r="CM1706">
        <v>0</v>
      </c>
      <c r="CN1706">
        <v>0.27</v>
      </c>
      <c r="CO1706">
        <v>0</v>
      </c>
      <c r="CP1706">
        <v>0</v>
      </c>
      <c r="CQ1706" t="s">
        <v>1154</v>
      </c>
      <c r="CR1706" t="s">
        <v>1153</v>
      </c>
      <c r="CS1706" t="s">
        <v>1748</v>
      </c>
      <c r="CT1706" t="s">
        <v>1397</v>
      </c>
      <c r="CU1706" t="s">
        <v>1396</v>
      </c>
      <c r="CV1706" t="s">
        <v>6507</v>
      </c>
      <c r="CW1706" t="s">
        <v>1738</v>
      </c>
      <c r="CX1706" t="s">
        <v>853</v>
      </c>
      <c r="DC1706" t="s">
        <v>1387</v>
      </c>
      <c r="DE1706" t="s">
        <v>1392</v>
      </c>
    </row>
    <row r="1707" spans="1:109" x14ac:dyDescent="0.25">
      <c r="A1707" t="s">
        <v>1025</v>
      </c>
      <c r="B1707">
        <v>2</v>
      </c>
      <c r="C1707" s="56">
        <v>42419</v>
      </c>
      <c r="D1707" t="s">
        <v>1153</v>
      </c>
      <c r="E1707" t="s">
        <v>6508</v>
      </c>
      <c r="G1707" t="s">
        <v>6509</v>
      </c>
      <c r="H1707" t="s">
        <v>1144</v>
      </c>
      <c r="I1707" t="s">
        <v>1144</v>
      </c>
      <c r="J1707" t="s">
        <v>1144</v>
      </c>
      <c r="K1707" t="s">
        <v>1144</v>
      </c>
      <c r="L1707">
        <v>0.99</v>
      </c>
      <c r="M1707">
        <v>2</v>
      </c>
      <c r="N1707">
        <v>0</v>
      </c>
      <c r="O1707" s="56">
        <v>0</v>
      </c>
      <c r="P1707" s="56">
        <v>0</v>
      </c>
      <c r="Q1707">
        <v>1</v>
      </c>
      <c r="R1707">
        <v>1</v>
      </c>
      <c r="S1707">
        <v>11</v>
      </c>
      <c r="T1707">
        <v>8</v>
      </c>
      <c r="U1707">
        <v>3</v>
      </c>
      <c r="V1707">
        <v>1</v>
      </c>
      <c r="X1707" t="s">
        <v>7757</v>
      </c>
      <c r="AA1707">
        <v>0</v>
      </c>
      <c r="AB1707">
        <v>0</v>
      </c>
      <c r="AC1707">
        <v>0</v>
      </c>
      <c r="AD1707">
        <v>0</v>
      </c>
      <c r="AE1707">
        <v>0</v>
      </c>
      <c r="AF1707">
        <v>0</v>
      </c>
      <c r="AG1707">
        <v>0</v>
      </c>
      <c r="AJ1707" s="56"/>
      <c r="AK1707" s="56"/>
      <c r="AL1707" s="56"/>
      <c r="AP1707" t="s">
        <v>1155</v>
      </c>
      <c r="AR1707">
        <v>5</v>
      </c>
      <c r="AS1707" t="s">
        <v>1152</v>
      </c>
      <c r="AT1707">
        <v>1</v>
      </c>
      <c r="AV1707">
        <v>7</v>
      </c>
      <c r="AW1707">
        <v>5</v>
      </c>
      <c r="AX1707">
        <v>2</v>
      </c>
      <c r="AY1707" t="s">
        <v>1147</v>
      </c>
      <c r="AZ1707" t="s">
        <v>1147</v>
      </c>
      <c r="BA1707">
        <v>10</v>
      </c>
      <c r="BD1707">
        <v>1000000000</v>
      </c>
      <c r="BE1707">
        <v>8</v>
      </c>
      <c r="BF1707">
        <v>-0.14000000000000001</v>
      </c>
      <c r="BG1707">
        <v>0</v>
      </c>
      <c r="BH1707">
        <v>0</v>
      </c>
      <c r="BI1707">
        <v>0</v>
      </c>
      <c r="BJ1707">
        <v>0</v>
      </c>
      <c r="BK1707">
        <v>0</v>
      </c>
      <c r="BL1707">
        <v>0</v>
      </c>
      <c r="BM1707">
        <v>8</v>
      </c>
      <c r="BN1707">
        <v>-0.14000000000000001</v>
      </c>
      <c r="BO1707">
        <v>0</v>
      </c>
      <c r="BP1707">
        <v>0</v>
      </c>
      <c r="BR1707">
        <v>0</v>
      </c>
      <c r="BS1707">
        <v>2</v>
      </c>
      <c r="BX1707">
        <v>0</v>
      </c>
      <c r="BY1707">
        <v>0.99</v>
      </c>
      <c r="BZ1707">
        <v>0</v>
      </c>
      <c r="CA1707">
        <v>4.45</v>
      </c>
      <c r="CB1707">
        <v>0</v>
      </c>
      <c r="CC1707">
        <v>1</v>
      </c>
      <c r="CD1707" s="56">
        <v>42341</v>
      </c>
      <c r="CE1707" s="56">
        <v>42342</v>
      </c>
      <c r="CF1707" s="56">
        <v>42342</v>
      </c>
      <c r="CG1707" s="56">
        <v>42419</v>
      </c>
      <c r="CH1707" s="56"/>
      <c r="CI1707" s="56"/>
      <c r="CJ1707">
        <v>0</v>
      </c>
      <c r="CK1707">
        <v>0</v>
      </c>
      <c r="CL1707">
        <v>0</v>
      </c>
      <c r="CM1707">
        <v>0</v>
      </c>
      <c r="CN1707">
        <v>0</v>
      </c>
      <c r="CO1707">
        <v>0</v>
      </c>
      <c r="CP1707">
        <v>0.96</v>
      </c>
      <c r="CQ1707" t="s">
        <v>1154</v>
      </c>
      <c r="CR1707" t="s">
        <v>1153</v>
      </c>
      <c r="CS1707" t="s">
        <v>1748</v>
      </c>
      <c r="CT1707" t="s">
        <v>1397</v>
      </c>
      <c r="CU1707" t="s">
        <v>1396</v>
      </c>
      <c r="CV1707" t="s">
        <v>6510</v>
      </c>
      <c r="CW1707" t="s">
        <v>1738</v>
      </c>
      <c r="CX1707" t="s">
        <v>853</v>
      </c>
      <c r="DC1707" t="s">
        <v>1387</v>
      </c>
      <c r="DE1707" t="s">
        <v>1392</v>
      </c>
    </row>
    <row r="1708" spans="1:109" x14ac:dyDescent="0.25">
      <c r="A1708" t="s">
        <v>1025</v>
      </c>
      <c r="B1708">
        <v>2</v>
      </c>
      <c r="C1708" s="56">
        <v>42419</v>
      </c>
      <c r="D1708" t="s">
        <v>1153</v>
      </c>
      <c r="E1708" t="s">
        <v>6511</v>
      </c>
      <c r="G1708" t="s">
        <v>6512</v>
      </c>
      <c r="H1708" t="s">
        <v>1144</v>
      </c>
      <c r="I1708" t="s">
        <v>1144</v>
      </c>
      <c r="J1708" t="s">
        <v>1144</v>
      </c>
      <c r="K1708" t="s">
        <v>1144</v>
      </c>
      <c r="L1708">
        <v>9.1199999999999992</v>
      </c>
      <c r="M1708">
        <v>22.2</v>
      </c>
      <c r="N1708">
        <v>0</v>
      </c>
      <c r="O1708" s="56">
        <v>0</v>
      </c>
      <c r="P1708" s="56">
        <v>0</v>
      </c>
      <c r="Q1708">
        <v>1</v>
      </c>
      <c r="R1708">
        <v>1</v>
      </c>
      <c r="S1708">
        <v>11</v>
      </c>
      <c r="T1708">
        <v>8</v>
      </c>
      <c r="U1708">
        <v>3</v>
      </c>
      <c r="V1708">
        <v>1</v>
      </c>
      <c r="W1708" t="s">
        <v>1156</v>
      </c>
      <c r="X1708" t="s">
        <v>7755</v>
      </c>
      <c r="AA1708">
        <v>0</v>
      </c>
      <c r="AB1708">
        <v>0</v>
      </c>
      <c r="AC1708">
        <v>0</v>
      </c>
      <c r="AD1708">
        <v>0</v>
      </c>
      <c r="AE1708">
        <v>0</v>
      </c>
      <c r="AF1708">
        <v>0</v>
      </c>
      <c r="AG1708">
        <v>0</v>
      </c>
      <c r="AJ1708" s="56"/>
      <c r="AK1708" s="56"/>
      <c r="AL1708" s="56"/>
      <c r="AP1708" t="s">
        <v>1155</v>
      </c>
      <c r="AS1708" t="s">
        <v>1152</v>
      </c>
      <c r="AT1708">
        <v>1</v>
      </c>
      <c r="AV1708">
        <v>4</v>
      </c>
      <c r="AW1708">
        <v>3</v>
      </c>
      <c r="AX1708">
        <v>1</v>
      </c>
      <c r="AY1708" t="s">
        <v>1145</v>
      </c>
      <c r="AZ1708" t="s">
        <v>1145</v>
      </c>
      <c r="BA1708">
        <v>4</v>
      </c>
      <c r="BD1708">
        <v>1000000000</v>
      </c>
      <c r="BE1708">
        <v>3</v>
      </c>
      <c r="BF1708">
        <v>0.25</v>
      </c>
      <c r="BG1708">
        <v>0</v>
      </c>
      <c r="BH1708">
        <v>0</v>
      </c>
      <c r="BI1708">
        <v>0</v>
      </c>
      <c r="BJ1708">
        <v>0</v>
      </c>
      <c r="BK1708">
        <v>0</v>
      </c>
      <c r="BL1708">
        <v>0</v>
      </c>
      <c r="BM1708">
        <v>3</v>
      </c>
      <c r="BN1708">
        <v>0.25</v>
      </c>
      <c r="BO1708">
        <v>0</v>
      </c>
      <c r="BP1708">
        <v>0</v>
      </c>
      <c r="BR1708">
        <v>1</v>
      </c>
      <c r="BS1708">
        <v>1</v>
      </c>
      <c r="BX1708">
        <v>0</v>
      </c>
      <c r="BY1708">
        <v>0</v>
      </c>
      <c r="BZ1708">
        <v>0</v>
      </c>
      <c r="CA1708">
        <v>6.26</v>
      </c>
      <c r="CB1708">
        <v>0</v>
      </c>
      <c r="CC1708">
        <v>1</v>
      </c>
      <c r="CD1708" s="56">
        <v>42095</v>
      </c>
      <c r="CE1708" s="56">
        <v>42342</v>
      </c>
      <c r="CF1708" s="56">
        <v>42342</v>
      </c>
      <c r="CG1708" s="56">
        <v>42419</v>
      </c>
      <c r="CH1708" s="56"/>
      <c r="CI1708" s="56"/>
      <c r="CJ1708">
        <v>0.18</v>
      </c>
      <c r="CK1708">
        <v>0</v>
      </c>
      <c r="CL1708">
        <v>0</v>
      </c>
      <c r="CM1708">
        <v>0</v>
      </c>
      <c r="CN1708">
        <v>0.21</v>
      </c>
      <c r="CO1708">
        <v>0.01</v>
      </c>
      <c r="CP1708">
        <v>0.74</v>
      </c>
      <c r="CQ1708" t="s">
        <v>1154</v>
      </c>
      <c r="CR1708" t="s">
        <v>1153</v>
      </c>
      <c r="CS1708" t="s">
        <v>1748</v>
      </c>
      <c r="CT1708" t="s">
        <v>1397</v>
      </c>
      <c r="CU1708" t="s">
        <v>1396</v>
      </c>
      <c r="CV1708" t="s">
        <v>6513</v>
      </c>
      <c r="CW1708" t="s">
        <v>1738</v>
      </c>
      <c r="CX1708" t="s">
        <v>853</v>
      </c>
      <c r="DC1708" t="s">
        <v>1387</v>
      </c>
      <c r="DE1708" t="s">
        <v>1392</v>
      </c>
    </row>
    <row r="1709" spans="1:109" x14ac:dyDescent="0.25">
      <c r="A1709" t="s">
        <v>1025</v>
      </c>
      <c r="B1709">
        <v>2</v>
      </c>
      <c r="C1709" s="56">
        <v>42419</v>
      </c>
      <c r="D1709" t="s">
        <v>1153</v>
      </c>
      <c r="E1709" t="s">
        <v>6514</v>
      </c>
      <c r="G1709" t="s">
        <v>6515</v>
      </c>
      <c r="H1709" t="s">
        <v>1144</v>
      </c>
      <c r="I1709" t="s">
        <v>1144</v>
      </c>
      <c r="J1709" t="s">
        <v>1144</v>
      </c>
      <c r="K1709" t="s">
        <v>1144</v>
      </c>
      <c r="L1709">
        <v>11.34</v>
      </c>
      <c r="M1709">
        <v>0</v>
      </c>
      <c r="N1709">
        <v>0</v>
      </c>
      <c r="O1709" s="56">
        <v>0</v>
      </c>
      <c r="P1709" s="56">
        <v>0</v>
      </c>
      <c r="Q1709">
        <v>1</v>
      </c>
      <c r="R1709">
        <v>1</v>
      </c>
      <c r="S1709">
        <v>11</v>
      </c>
      <c r="T1709">
        <v>8</v>
      </c>
      <c r="U1709">
        <v>3</v>
      </c>
      <c r="V1709">
        <v>1</v>
      </c>
      <c r="X1709" t="s">
        <v>7755</v>
      </c>
      <c r="AA1709">
        <v>0</v>
      </c>
      <c r="AB1709">
        <v>0</v>
      </c>
      <c r="AC1709">
        <v>0</v>
      </c>
      <c r="AD1709">
        <v>0</v>
      </c>
      <c r="AE1709">
        <v>0</v>
      </c>
      <c r="AF1709">
        <v>0</v>
      </c>
      <c r="AG1709">
        <v>0</v>
      </c>
      <c r="AJ1709" s="56"/>
      <c r="AK1709" s="56"/>
      <c r="AL1709" s="56"/>
      <c r="AP1709" t="s">
        <v>1155</v>
      </c>
      <c r="AS1709" t="s">
        <v>1152</v>
      </c>
      <c r="AT1709">
        <v>1</v>
      </c>
      <c r="AV1709">
        <v>0</v>
      </c>
      <c r="AW1709">
        <v>0</v>
      </c>
      <c r="AX1709">
        <v>0</v>
      </c>
      <c r="AY1709" t="s">
        <v>1388</v>
      </c>
      <c r="AZ1709" t="s">
        <v>1388</v>
      </c>
      <c r="BA1709">
        <v>0</v>
      </c>
      <c r="BD1709">
        <v>1000000000</v>
      </c>
      <c r="BE1709">
        <v>0</v>
      </c>
      <c r="BF1709">
        <v>0</v>
      </c>
      <c r="BG1709">
        <v>0</v>
      </c>
      <c r="BH1709">
        <v>0</v>
      </c>
      <c r="BI1709">
        <v>0</v>
      </c>
      <c r="BJ1709">
        <v>0</v>
      </c>
      <c r="BK1709">
        <v>0</v>
      </c>
      <c r="BL1709">
        <v>0</v>
      </c>
      <c r="BM1709">
        <v>0</v>
      </c>
      <c r="BN1709">
        <v>0</v>
      </c>
      <c r="BO1709">
        <v>0</v>
      </c>
      <c r="BP1709">
        <v>0</v>
      </c>
      <c r="BR1709">
        <v>0</v>
      </c>
      <c r="BS1709">
        <v>0</v>
      </c>
      <c r="BX1709">
        <v>0</v>
      </c>
      <c r="BY1709">
        <v>0</v>
      </c>
      <c r="BZ1709">
        <v>0</v>
      </c>
      <c r="CA1709">
        <v>0</v>
      </c>
      <c r="CB1709">
        <v>0</v>
      </c>
      <c r="CC1709">
        <v>1</v>
      </c>
      <c r="CD1709" s="56">
        <v>42095</v>
      </c>
      <c r="CE1709" s="56">
        <v>42342</v>
      </c>
      <c r="CF1709" s="56">
        <v>42342</v>
      </c>
      <c r="CG1709" s="56">
        <v>42419</v>
      </c>
      <c r="CH1709" s="56"/>
      <c r="CI1709" s="56"/>
      <c r="CJ1709">
        <v>1</v>
      </c>
      <c r="CK1709">
        <v>0</v>
      </c>
      <c r="CL1709">
        <v>0.96</v>
      </c>
      <c r="CM1709">
        <v>0</v>
      </c>
      <c r="CN1709">
        <v>0</v>
      </c>
      <c r="CO1709">
        <v>0</v>
      </c>
      <c r="CP1709">
        <v>0</v>
      </c>
      <c r="CQ1709" t="s">
        <v>1154</v>
      </c>
      <c r="CR1709" t="s">
        <v>1153</v>
      </c>
      <c r="CS1709" t="s">
        <v>1748</v>
      </c>
      <c r="CT1709" t="s">
        <v>1397</v>
      </c>
      <c r="CU1709" t="s">
        <v>1396</v>
      </c>
      <c r="CV1709" t="s">
        <v>6516</v>
      </c>
      <c r="CW1709" t="s">
        <v>1390</v>
      </c>
      <c r="CX1709" t="s">
        <v>853</v>
      </c>
      <c r="DC1709" t="s">
        <v>1387</v>
      </c>
      <c r="DE1709" t="s">
        <v>1728</v>
      </c>
    </row>
    <row r="1710" spans="1:109" x14ac:dyDescent="0.25">
      <c r="A1710" t="s">
        <v>1025</v>
      </c>
      <c r="B1710">
        <v>1</v>
      </c>
      <c r="C1710" s="56">
        <v>42419</v>
      </c>
      <c r="D1710" t="s">
        <v>1153</v>
      </c>
      <c r="E1710" t="s">
        <v>6517</v>
      </c>
      <c r="G1710" t="s">
        <v>6518</v>
      </c>
      <c r="H1710" t="s">
        <v>1144</v>
      </c>
      <c r="I1710" t="s">
        <v>1144</v>
      </c>
      <c r="J1710" t="s">
        <v>1144</v>
      </c>
      <c r="K1710" t="s">
        <v>1144</v>
      </c>
      <c r="L1710">
        <v>10.41</v>
      </c>
      <c r="M1710">
        <v>27.56</v>
      </c>
      <c r="N1710">
        <v>0</v>
      </c>
      <c r="O1710" s="56">
        <v>0</v>
      </c>
      <c r="P1710" s="56">
        <v>0</v>
      </c>
      <c r="Q1710">
        <v>1</v>
      </c>
      <c r="R1710">
        <v>1</v>
      </c>
      <c r="S1710">
        <v>11</v>
      </c>
      <c r="T1710">
        <v>8</v>
      </c>
      <c r="U1710">
        <v>3</v>
      </c>
      <c r="V1710">
        <v>1</v>
      </c>
      <c r="X1710" t="s">
        <v>7659</v>
      </c>
      <c r="AA1710">
        <v>0</v>
      </c>
      <c r="AB1710">
        <v>0</v>
      </c>
      <c r="AC1710">
        <v>0</v>
      </c>
      <c r="AD1710">
        <v>0</v>
      </c>
      <c r="AE1710">
        <v>0</v>
      </c>
      <c r="AF1710">
        <v>0</v>
      </c>
      <c r="AG1710">
        <v>0</v>
      </c>
      <c r="AJ1710" s="56"/>
      <c r="AK1710" s="56"/>
      <c r="AL1710" s="56"/>
      <c r="AP1710" t="s">
        <v>1155</v>
      </c>
      <c r="AS1710" t="s">
        <v>1152</v>
      </c>
      <c r="AT1710">
        <v>1</v>
      </c>
      <c r="AV1710">
        <v>2</v>
      </c>
      <c r="AW1710">
        <v>2</v>
      </c>
      <c r="AX1710">
        <v>1</v>
      </c>
      <c r="AY1710" t="s">
        <v>1147</v>
      </c>
      <c r="AZ1710" t="s">
        <v>1147</v>
      </c>
      <c r="BA1710">
        <v>3</v>
      </c>
      <c r="BD1710">
        <v>1000000000</v>
      </c>
      <c r="BE1710">
        <v>3</v>
      </c>
      <c r="BF1710">
        <v>-0.5</v>
      </c>
      <c r="BG1710">
        <v>0</v>
      </c>
      <c r="BH1710">
        <v>0</v>
      </c>
      <c r="BI1710">
        <v>0</v>
      </c>
      <c r="BJ1710">
        <v>0</v>
      </c>
      <c r="BK1710">
        <v>0</v>
      </c>
      <c r="BL1710">
        <v>0</v>
      </c>
      <c r="BM1710">
        <v>3</v>
      </c>
      <c r="BN1710">
        <v>-0.5</v>
      </c>
      <c r="BO1710">
        <v>0</v>
      </c>
      <c r="BP1710">
        <v>0</v>
      </c>
      <c r="BR1710">
        <v>0</v>
      </c>
      <c r="BS1710">
        <v>1</v>
      </c>
      <c r="BX1710">
        <v>0</v>
      </c>
      <c r="BY1710">
        <v>10.41</v>
      </c>
      <c r="BZ1710">
        <v>0</v>
      </c>
      <c r="CA1710">
        <v>7.19</v>
      </c>
      <c r="CB1710">
        <v>0</v>
      </c>
      <c r="CC1710">
        <v>1</v>
      </c>
      <c r="CD1710" s="56">
        <v>42342</v>
      </c>
      <c r="CE1710" s="56">
        <v>42342</v>
      </c>
      <c r="CF1710" s="56">
        <v>42342</v>
      </c>
      <c r="CG1710" s="56">
        <v>42419</v>
      </c>
      <c r="CH1710" s="56"/>
      <c r="CI1710" s="56"/>
      <c r="CJ1710">
        <v>0</v>
      </c>
      <c r="CK1710">
        <v>0</v>
      </c>
      <c r="CL1710">
        <v>0</v>
      </c>
      <c r="CM1710">
        <v>0</v>
      </c>
      <c r="CN1710">
        <v>0</v>
      </c>
      <c r="CO1710">
        <v>0</v>
      </c>
      <c r="CP1710">
        <v>0.95</v>
      </c>
      <c r="CQ1710" t="s">
        <v>1154</v>
      </c>
      <c r="CR1710" t="s">
        <v>1153</v>
      </c>
      <c r="CS1710" t="s">
        <v>1725</v>
      </c>
      <c r="CT1710" t="s">
        <v>1397</v>
      </c>
      <c r="CU1710" t="s">
        <v>1396</v>
      </c>
      <c r="CV1710" t="s">
        <v>7713</v>
      </c>
      <c r="CW1710" t="s">
        <v>2121</v>
      </c>
      <c r="CX1710" t="s">
        <v>853</v>
      </c>
      <c r="DC1710" t="s">
        <v>1387</v>
      </c>
      <c r="DE1710" t="s">
        <v>1392</v>
      </c>
    </row>
    <row r="1711" spans="1:109" x14ac:dyDescent="0.25">
      <c r="A1711" t="s">
        <v>1025</v>
      </c>
      <c r="B1711">
        <v>2</v>
      </c>
      <c r="C1711" s="56">
        <v>42419</v>
      </c>
      <c r="D1711" t="s">
        <v>1153</v>
      </c>
      <c r="E1711" t="s">
        <v>6519</v>
      </c>
      <c r="G1711" t="s">
        <v>6520</v>
      </c>
      <c r="H1711" t="s">
        <v>1144</v>
      </c>
      <c r="I1711" t="s">
        <v>1144</v>
      </c>
      <c r="J1711" t="s">
        <v>1144</v>
      </c>
      <c r="K1711" t="s">
        <v>1144</v>
      </c>
      <c r="L1711">
        <v>0.6</v>
      </c>
      <c r="M1711">
        <v>1.7</v>
      </c>
      <c r="N1711">
        <v>0</v>
      </c>
      <c r="O1711" s="56">
        <v>0</v>
      </c>
      <c r="P1711" s="56">
        <v>0</v>
      </c>
      <c r="Q1711">
        <v>1</v>
      </c>
      <c r="R1711">
        <v>1</v>
      </c>
      <c r="S1711">
        <v>11</v>
      </c>
      <c r="T1711">
        <v>8</v>
      </c>
      <c r="U1711">
        <v>3</v>
      </c>
      <c r="V1711">
        <v>1</v>
      </c>
      <c r="X1711" t="s">
        <v>7659</v>
      </c>
      <c r="AA1711">
        <v>0</v>
      </c>
      <c r="AB1711">
        <v>0</v>
      </c>
      <c r="AC1711">
        <v>0</v>
      </c>
      <c r="AD1711">
        <v>0</v>
      </c>
      <c r="AE1711">
        <v>0</v>
      </c>
      <c r="AF1711">
        <v>0</v>
      </c>
      <c r="AG1711">
        <v>0</v>
      </c>
      <c r="AJ1711" s="56"/>
      <c r="AK1711" s="56"/>
      <c r="AL1711" s="56"/>
      <c r="AP1711" t="s">
        <v>1155</v>
      </c>
      <c r="AS1711" t="s">
        <v>1152</v>
      </c>
      <c r="AT1711">
        <v>1</v>
      </c>
      <c r="AV1711">
        <v>2</v>
      </c>
      <c r="AW1711">
        <v>2</v>
      </c>
      <c r="AX1711">
        <v>1</v>
      </c>
      <c r="AY1711" t="s">
        <v>1147</v>
      </c>
      <c r="AZ1711" t="s">
        <v>1147</v>
      </c>
      <c r="BA1711">
        <v>3</v>
      </c>
      <c r="BD1711">
        <v>1000000000</v>
      </c>
      <c r="BE1711">
        <v>3</v>
      </c>
      <c r="BF1711">
        <v>-0.5</v>
      </c>
      <c r="BG1711">
        <v>0</v>
      </c>
      <c r="BH1711">
        <v>0</v>
      </c>
      <c r="BI1711">
        <v>0</v>
      </c>
      <c r="BJ1711">
        <v>0</v>
      </c>
      <c r="BK1711">
        <v>0</v>
      </c>
      <c r="BL1711">
        <v>0</v>
      </c>
      <c r="BM1711">
        <v>3</v>
      </c>
      <c r="BN1711">
        <v>-0.5</v>
      </c>
      <c r="BO1711">
        <v>0</v>
      </c>
      <c r="BP1711">
        <v>0</v>
      </c>
      <c r="BR1711">
        <v>0</v>
      </c>
      <c r="BS1711">
        <v>1</v>
      </c>
      <c r="BX1711">
        <v>0</v>
      </c>
      <c r="BY1711">
        <v>0.6</v>
      </c>
      <c r="BZ1711">
        <v>0</v>
      </c>
      <c r="CA1711">
        <v>8</v>
      </c>
      <c r="CB1711">
        <v>0</v>
      </c>
      <c r="CC1711">
        <v>1</v>
      </c>
      <c r="CD1711" s="56">
        <v>42342</v>
      </c>
      <c r="CE1711" s="56">
        <v>42342</v>
      </c>
      <c r="CF1711" s="56">
        <v>42342</v>
      </c>
      <c r="CG1711" s="56">
        <v>42419</v>
      </c>
      <c r="CH1711" s="56"/>
      <c r="CI1711" s="56"/>
      <c r="CJ1711">
        <v>0</v>
      </c>
      <c r="CK1711">
        <v>0</v>
      </c>
      <c r="CL1711">
        <v>0</v>
      </c>
      <c r="CM1711">
        <v>0</v>
      </c>
      <c r="CN1711">
        <v>0</v>
      </c>
      <c r="CO1711">
        <v>0</v>
      </c>
      <c r="CP1711">
        <v>0.96</v>
      </c>
      <c r="CQ1711" t="s">
        <v>1154</v>
      </c>
      <c r="CR1711" t="s">
        <v>1153</v>
      </c>
      <c r="CS1711" t="s">
        <v>1748</v>
      </c>
      <c r="CT1711" t="s">
        <v>1397</v>
      </c>
      <c r="CU1711" t="s">
        <v>1396</v>
      </c>
      <c r="CV1711" t="s">
        <v>6521</v>
      </c>
      <c r="CW1711" t="s">
        <v>2121</v>
      </c>
      <c r="CX1711" t="s">
        <v>853</v>
      </c>
      <c r="DC1711" t="s">
        <v>1387</v>
      </c>
      <c r="DE1711" t="s">
        <v>1392</v>
      </c>
    </row>
    <row r="1712" spans="1:109" x14ac:dyDescent="0.25">
      <c r="A1712" t="s">
        <v>1025</v>
      </c>
      <c r="B1712">
        <v>2</v>
      </c>
      <c r="C1712" s="56">
        <v>42419</v>
      </c>
      <c r="D1712" t="s">
        <v>1153</v>
      </c>
      <c r="E1712" t="s">
        <v>6522</v>
      </c>
      <c r="G1712" t="s">
        <v>6523</v>
      </c>
      <c r="H1712" t="s">
        <v>1144</v>
      </c>
      <c r="I1712" t="s">
        <v>1144</v>
      </c>
      <c r="J1712" t="s">
        <v>1144</v>
      </c>
      <c r="K1712" t="s">
        <v>1144</v>
      </c>
      <c r="L1712">
        <v>4.0999999999999996</v>
      </c>
      <c r="M1712">
        <v>15</v>
      </c>
      <c r="N1712">
        <v>0</v>
      </c>
      <c r="O1712" s="56">
        <v>0</v>
      </c>
      <c r="P1712" s="56">
        <v>0</v>
      </c>
      <c r="Q1712">
        <v>1</v>
      </c>
      <c r="R1712">
        <v>1</v>
      </c>
      <c r="S1712">
        <v>11</v>
      </c>
      <c r="T1712">
        <v>8</v>
      </c>
      <c r="U1712">
        <v>3</v>
      </c>
      <c r="V1712">
        <v>1</v>
      </c>
      <c r="X1712" t="s">
        <v>7757</v>
      </c>
      <c r="AA1712">
        <v>0</v>
      </c>
      <c r="AB1712">
        <v>0</v>
      </c>
      <c r="AC1712">
        <v>0</v>
      </c>
      <c r="AD1712">
        <v>0</v>
      </c>
      <c r="AE1712">
        <v>0</v>
      </c>
      <c r="AF1712">
        <v>0</v>
      </c>
      <c r="AG1712">
        <v>0</v>
      </c>
      <c r="AJ1712" s="56"/>
      <c r="AK1712" s="56"/>
      <c r="AL1712" s="56"/>
      <c r="AP1712" t="s">
        <v>1155</v>
      </c>
      <c r="AR1712">
        <v>5</v>
      </c>
      <c r="AS1712" t="s">
        <v>1152</v>
      </c>
      <c r="AT1712">
        <v>1</v>
      </c>
      <c r="AV1712">
        <v>10</v>
      </c>
      <c r="AW1712">
        <v>7</v>
      </c>
      <c r="AX1712">
        <v>3</v>
      </c>
      <c r="AY1712" t="s">
        <v>1147</v>
      </c>
      <c r="AZ1712" t="s">
        <v>1147</v>
      </c>
      <c r="BA1712">
        <v>15</v>
      </c>
      <c r="BD1712">
        <v>1000000000</v>
      </c>
      <c r="BE1712">
        <v>14</v>
      </c>
      <c r="BF1712">
        <v>-0.4</v>
      </c>
      <c r="BG1712">
        <v>0</v>
      </c>
      <c r="BH1712">
        <v>0</v>
      </c>
      <c r="BI1712">
        <v>0</v>
      </c>
      <c r="BJ1712">
        <v>0</v>
      </c>
      <c r="BK1712">
        <v>0</v>
      </c>
      <c r="BL1712">
        <v>0</v>
      </c>
      <c r="BM1712">
        <v>14</v>
      </c>
      <c r="BN1712">
        <v>-0.4</v>
      </c>
      <c r="BO1712">
        <v>0</v>
      </c>
      <c r="BP1712">
        <v>0</v>
      </c>
      <c r="BR1712">
        <v>0</v>
      </c>
      <c r="BS1712">
        <v>3</v>
      </c>
      <c r="BX1712">
        <v>0</v>
      </c>
      <c r="BY1712">
        <v>16.399999999999999</v>
      </c>
      <c r="BZ1712">
        <v>0</v>
      </c>
      <c r="CA1712">
        <v>11.6</v>
      </c>
      <c r="CB1712">
        <v>0</v>
      </c>
      <c r="CC1712">
        <v>1</v>
      </c>
      <c r="CD1712" s="56">
        <v>42341</v>
      </c>
      <c r="CE1712" s="56">
        <v>42342</v>
      </c>
      <c r="CF1712" s="56">
        <v>42342</v>
      </c>
      <c r="CG1712" s="56">
        <v>42419</v>
      </c>
      <c r="CH1712" s="56"/>
      <c r="CI1712" s="56"/>
      <c r="CJ1712">
        <v>0</v>
      </c>
      <c r="CK1712">
        <v>0</v>
      </c>
      <c r="CL1712">
        <v>0</v>
      </c>
      <c r="CM1712">
        <v>0</v>
      </c>
      <c r="CN1712">
        <v>0</v>
      </c>
      <c r="CO1712">
        <v>0</v>
      </c>
      <c r="CP1712">
        <v>0.96</v>
      </c>
      <c r="CQ1712" t="s">
        <v>1154</v>
      </c>
      <c r="CR1712" t="s">
        <v>1153</v>
      </c>
      <c r="CS1712" t="s">
        <v>1748</v>
      </c>
      <c r="CT1712" t="s">
        <v>1397</v>
      </c>
      <c r="CU1712" t="s">
        <v>1396</v>
      </c>
      <c r="CV1712" t="s">
        <v>6524</v>
      </c>
      <c r="CW1712" t="s">
        <v>1738</v>
      </c>
      <c r="CX1712" t="s">
        <v>853</v>
      </c>
      <c r="DC1712" t="s">
        <v>1387</v>
      </c>
      <c r="DE1712" t="s">
        <v>1392</v>
      </c>
    </row>
    <row r="1713" spans="1:109" x14ac:dyDescent="0.25">
      <c r="A1713" t="s">
        <v>1025</v>
      </c>
      <c r="B1713">
        <v>2</v>
      </c>
      <c r="C1713" s="56">
        <v>42419</v>
      </c>
      <c r="D1713" t="s">
        <v>1153</v>
      </c>
      <c r="E1713" t="s">
        <v>6525</v>
      </c>
      <c r="G1713" t="s">
        <v>6526</v>
      </c>
      <c r="H1713" t="s">
        <v>1144</v>
      </c>
      <c r="I1713" t="s">
        <v>1144</v>
      </c>
      <c r="J1713" t="s">
        <v>1144</v>
      </c>
      <c r="K1713" t="s">
        <v>1144</v>
      </c>
      <c r="L1713">
        <v>0.76</v>
      </c>
      <c r="M1713">
        <v>2.2200000000000002</v>
      </c>
      <c r="N1713">
        <v>0</v>
      </c>
      <c r="O1713" s="56">
        <v>0</v>
      </c>
      <c r="P1713" s="56">
        <v>0</v>
      </c>
      <c r="Q1713">
        <v>1</v>
      </c>
      <c r="R1713">
        <v>1</v>
      </c>
      <c r="S1713">
        <v>11</v>
      </c>
      <c r="T1713">
        <v>8</v>
      </c>
      <c r="U1713">
        <v>3</v>
      </c>
      <c r="V1713">
        <v>1</v>
      </c>
      <c r="X1713" t="s">
        <v>7755</v>
      </c>
      <c r="AA1713">
        <v>0</v>
      </c>
      <c r="AB1713">
        <v>0</v>
      </c>
      <c r="AC1713">
        <v>0</v>
      </c>
      <c r="AD1713">
        <v>0</v>
      </c>
      <c r="AE1713">
        <v>0</v>
      </c>
      <c r="AF1713">
        <v>0</v>
      </c>
      <c r="AG1713">
        <v>0</v>
      </c>
      <c r="AJ1713" s="56"/>
      <c r="AK1713" s="56"/>
      <c r="AL1713" s="56"/>
      <c r="AP1713" t="s">
        <v>1155</v>
      </c>
      <c r="AR1713">
        <v>5</v>
      </c>
      <c r="AS1713" t="s">
        <v>1152</v>
      </c>
      <c r="AT1713">
        <v>1</v>
      </c>
      <c r="AV1713">
        <v>10</v>
      </c>
      <c r="AW1713">
        <v>7</v>
      </c>
      <c r="AX1713">
        <v>3</v>
      </c>
      <c r="AY1713" t="s">
        <v>1147</v>
      </c>
      <c r="AZ1713" t="s">
        <v>1147</v>
      </c>
      <c r="BA1713">
        <v>10</v>
      </c>
      <c r="BD1713">
        <v>1000000000</v>
      </c>
      <c r="BE1713">
        <v>13</v>
      </c>
      <c r="BF1713">
        <v>-0.3</v>
      </c>
      <c r="BG1713">
        <v>0</v>
      </c>
      <c r="BH1713">
        <v>0</v>
      </c>
      <c r="BI1713">
        <v>0</v>
      </c>
      <c r="BJ1713">
        <v>0</v>
      </c>
      <c r="BK1713">
        <v>0</v>
      </c>
      <c r="BL1713">
        <v>0</v>
      </c>
      <c r="BM1713">
        <v>13</v>
      </c>
      <c r="BN1713">
        <v>-0.3</v>
      </c>
      <c r="BO1713">
        <v>0</v>
      </c>
      <c r="BP1713">
        <v>0</v>
      </c>
      <c r="BR1713">
        <v>0</v>
      </c>
      <c r="BS1713">
        <v>3</v>
      </c>
      <c r="BX1713">
        <v>0</v>
      </c>
      <c r="BY1713">
        <v>2.2799999999999998</v>
      </c>
      <c r="BZ1713">
        <v>0</v>
      </c>
      <c r="CA1713">
        <v>8.3800000000000008</v>
      </c>
      <c r="CB1713">
        <v>0</v>
      </c>
      <c r="CC1713">
        <v>1</v>
      </c>
      <c r="CD1713" s="56">
        <v>42095</v>
      </c>
      <c r="CE1713" s="56">
        <v>42342</v>
      </c>
      <c r="CF1713" s="56">
        <v>42342</v>
      </c>
      <c r="CG1713" s="56">
        <v>42419</v>
      </c>
      <c r="CH1713" s="56"/>
      <c r="CI1713" s="56"/>
      <c r="CJ1713">
        <v>0</v>
      </c>
      <c r="CK1713">
        <v>0</v>
      </c>
      <c r="CL1713">
        <v>0</v>
      </c>
      <c r="CM1713">
        <v>0</v>
      </c>
      <c r="CN1713">
        <v>0</v>
      </c>
      <c r="CO1713">
        <v>0</v>
      </c>
      <c r="CP1713">
        <v>0.96</v>
      </c>
      <c r="CQ1713" t="s">
        <v>1154</v>
      </c>
      <c r="CR1713" t="s">
        <v>1153</v>
      </c>
      <c r="CS1713" t="s">
        <v>1748</v>
      </c>
      <c r="CT1713" t="s">
        <v>1397</v>
      </c>
      <c r="CU1713" t="s">
        <v>1396</v>
      </c>
      <c r="CV1713" t="s">
        <v>6527</v>
      </c>
      <c r="CW1713" t="s">
        <v>1738</v>
      </c>
      <c r="CX1713" t="s">
        <v>853</v>
      </c>
      <c r="DC1713" t="s">
        <v>1387</v>
      </c>
      <c r="DE1713" t="s">
        <v>1392</v>
      </c>
    </row>
    <row r="1714" spans="1:109" x14ac:dyDescent="0.25">
      <c r="A1714" t="s">
        <v>1025</v>
      </c>
      <c r="B1714">
        <v>2</v>
      </c>
      <c r="C1714" s="56">
        <v>42419</v>
      </c>
      <c r="D1714" t="s">
        <v>1153</v>
      </c>
      <c r="E1714" t="s">
        <v>6528</v>
      </c>
      <c r="G1714" t="s">
        <v>6529</v>
      </c>
      <c r="H1714" t="s">
        <v>1144</v>
      </c>
      <c r="I1714" t="s">
        <v>1144</v>
      </c>
      <c r="J1714" t="s">
        <v>1144</v>
      </c>
      <c r="K1714" t="s">
        <v>1144</v>
      </c>
      <c r="L1714">
        <v>0.52</v>
      </c>
      <c r="M1714">
        <v>1.43</v>
      </c>
      <c r="N1714">
        <v>0</v>
      </c>
      <c r="O1714" s="56">
        <v>0</v>
      </c>
      <c r="P1714" s="56">
        <v>0</v>
      </c>
      <c r="Q1714">
        <v>1</v>
      </c>
      <c r="R1714">
        <v>1</v>
      </c>
      <c r="S1714">
        <v>11</v>
      </c>
      <c r="T1714">
        <v>8</v>
      </c>
      <c r="U1714">
        <v>3</v>
      </c>
      <c r="V1714">
        <v>1</v>
      </c>
      <c r="X1714" t="s">
        <v>7755</v>
      </c>
      <c r="AA1714">
        <v>0</v>
      </c>
      <c r="AB1714">
        <v>0</v>
      </c>
      <c r="AC1714">
        <v>0</v>
      </c>
      <c r="AD1714">
        <v>0</v>
      </c>
      <c r="AE1714">
        <v>0</v>
      </c>
      <c r="AF1714">
        <v>0</v>
      </c>
      <c r="AG1714">
        <v>0</v>
      </c>
      <c r="AJ1714" s="56"/>
      <c r="AK1714" s="56"/>
      <c r="AL1714" s="56"/>
      <c r="AP1714" t="s">
        <v>1155</v>
      </c>
      <c r="AR1714">
        <v>2</v>
      </c>
      <c r="AS1714" t="s">
        <v>1152</v>
      </c>
      <c r="AT1714">
        <v>1</v>
      </c>
      <c r="AV1714">
        <v>5</v>
      </c>
      <c r="AW1714">
        <v>3</v>
      </c>
      <c r="AX1714">
        <v>2</v>
      </c>
      <c r="AY1714" t="s">
        <v>1147</v>
      </c>
      <c r="AZ1714" t="s">
        <v>1147</v>
      </c>
      <c r="BA1714">
        <v>5</v>
      </c>
      <c r="BD1714">
        <v>1000000000</v>
      </c>
      <c r="BE1714">
        <v>13</v>
      </c>
      <c r="BF1714">
        <v>-1.6</v>
      </c>
      <c r="BG1714">
        <v>0</v>
      </c>
      <c r="BH1714">
        <v>0</v>
      </c>
      <c r="BI1714">
        <v>0</v>
      </c>
      <c r="BJ1714">
        <v>0</v>
      </c>
      <c r="BK1714">
        <v>0</v>
      </c>
      <c r="BL1714">
        <v>0</v>
      </c>
      <c r="BM1714">
        <v>13</v>
      </c>
      <c r="BN1714">
        <v>-1.6</v>
      </c>
      <c r="BO1714">
        <v>0</v>
      </c>
      <c r="BP1714">
        <v>0</v>
      </c>
      <c r="BR1714">
        <v>0</v>
      </c>
      <c r="BS1714">
        <v>1</v>
      </c>
      <c r="BX1714">
        <v>0</v>
      </c>
      <c r="BY1714">
        <v>4.16</v>
      </c>
      <c r="BZ1714">
        <v>0</v>
      </c>
      <c r="CA1714">
        <v>7.64</v>
      </c>
      <c r="CB1714">
        <v>0</v>
      </c>
      <c r="CC1714">
        <v>1</v>
      </c>
      <c r="CD1714" s="56">
        <v>42095</v>
      </c>
      <c r="CE1714" s="56">
        <v>42342</v>
      </c>
      <c r="CF1714" s="56">
        <v>42342</v>
      </c>
      <c r="CG1714" s="56">
        <v>42419</v>
      </c>
      <c r="CH1714" s="56"/>
      <c r="CI1714" s="56"/>
      <c r="CJ1714">
        <v>0</v>
      </c>
      <c r="CK1714">
        <v>0</v>
      </c>
      <c r="CL1714">
        <v>0</v>
      </c>
      <c r="CM1714">
        <v>0</v>
      </c>
      <c r="CN1714">
        <v>0</v>
      </c>
      <c r="CO1714">
        <v>0</v>
      </c>
      <c r="CP1714">
        <v>0.96</v>
      </c>
      <c r="CQ1714" t="s">
        <v>1154</v>
      </c>
      <c r="CR1714" t="s">
        <v>1153</v>
      </c>
      <c r="CS1714" t="s">
        <v>1748</v>
      </c>
      <c r="CT1714" t="s">
        <v>1397</v>
      </c>
      <c r="CU1714" t="s">
        <v>1396</v>
      </c>
      <c r="CV1714" t="s">
        <v>6530</v>
      </c>
      <c r="CW1714" t="s">
        <v>1738</v>
      </c>
      <c r="CX1714" t="s">
        <v>853</v>
      </c>
      <c r="DC1714" t="s">
        <v>1387</v>
      </c>
      <c r="DE1714" t="s">
        <v>1392</v>
      </c>
    </row>
    <row r="1715" spans="1:109" x14ac:dyDescent="0.25">
      <c r="A1715" t="s">
        <v>1025</v>
      </c>
      <c r="B1715">
        <v>1</v>
      </c>
      <c r="C1715" s="56">
        <v>42419</v>
      </c>
      <c r="D1715" t="s">
        <v>1153</v>
      </c>
      <c r="E1715" t="s">
        <v>6531</v>
      </c>
      <c r="G1715" t="s">
        <v>6532</v>
      </c>
      <c r="H1715" t="s">
        <v>1144</v>
      </c>
      <c r="I1715" t="s">
        <v>1144</v>
      </c>
      <c r="J1715" t="s">
        <v>1144</v>
      </c>
      <c r="K1715" t="s">
        <v>1144</v>
      </c>
      <c r="L1715">
        <v>0.69</v>
      </c>
      <c r="M1715">
        <v>2.7</v>
      </c>
      <c r="N1715">
        <v>0</v>
      </c>
      <c r="O1715" s="56">
        <v>0</v>
      </c>
      <c r="P1715" s="56">
        <v>0</v>
      </c>
      <c r="Q1715">
        <v>1</v>
      </c>
      <c r="R1715">
        <v>1</v>
      </c>
      <c r="S1715">
        <v>11</v>
      </c>
      <c r="T1715">
        <v>8</v>
      </c>
      <c r="U1715">
        <v>3</v>
      </c>
      <c r="V1715">
        <v>1</v>
      </c>
      <c r="X1715" t="s">
        <v>7755</v>
      </c>
      <c r="AA1715">
        <v>0</v>
      </c>
      <c r="AB1715">
        <v>0</v>
      </c>
      <c r="AC1715">
        <v>0</v>
      </c>
      <c r="AD1715">
        <v>0</v>
      </c>
      <c r="AE1715">
        <v>0</v>
      </c>
      <c r="AF1715">
        <v>0</v>
      </c>
      <c r="AG1715">
        <v>0</v>
      </c>
      <c r="AJ1715" s="56"/>
      <c r="AK1715" s="56"/>
      <c r="AL1715" s="56"/>
      <c r="AP1715" t="s">
        <v>1155</v>
      </c>
      <c r="AS1715" t="s">
        <v>1152</v>
      </c>
      <c r="AT1715">
        <v>1</v>
      </c>
      <c r="AV1715">
        <v>5</v>
      </c>
      <c r="AW1715">
        <v>3</v>
      </c>
      <c r="AX1715">
        <v>2</v>
      </c>
      <c r="AY1715" t="s">
        <v>1147</v>
      </c>
      <c r="AZ1715" t="s">
        <v>1147</v>
      </c>
      <c r="BA1715">
        <v>5</v>
      </c>
      <c r="BD1715">
        <v>1000000000</v>
      </c>
      <c r="BE1715">
        <v>8</v>
      </c>
      <c r="BF1715">
        <v>-0.6</v>
      </c>
      <c r="BG1715">
        <v>0</v>
      </c>
      <c r="BH1715">
        <v>0</v>
      </c>
      <c r="BI1715">
        <v>0</v>
      </c>
      <c r="BJ1715">
        <v>0</v>
      </c>
      <c r="BK1715">
        <v>0</v>
      </c>
      <c r="BL1715">
        <v>0</v>
      </c>
      <c r="BM1715">
        <v>8</v>
      </c>
      <c r="BN1715">
        <v>-0.6</v>
      </c>
      <c r="BO1715">
        <v>0</v>
      </c>
      <c r="BP1715">
        <v>0</v>
      </c>
      <c r="BR1715">
        <v>0</v>
      </c>
      <c r="BS1715">
        <v>1</v>
      </c>
      <c r="BX1715">
        <v>0</v>
      </c>
      <c r="BY1715">
        <v>2.0699999999999998</v>
      </c>
      <c r="BZ1715">
        <v>0</v>
      </c>
      <c r="CA1715">
        <v>12.71</v>
      </c>
      <c r="CB1715">
        <v>0</v>
      </c>
      <c r="CC1715">
        <v>1</v>
      </c>
      <c r="CD1715" s="56">
        <v>42095</v>
      </c>
      <c r="CE1715" s="56">
        <v>42342</v>
      </c>
      <c r="CF1715" s="56">
        <v>42342</v>
      </c>
      <c r="CG1715" s="56">
        <v>42419</v>
      </c>
      <c r="CH1715" s="56"/>
      <c r="CI1715" s="56"/>
      <c r="CJ1715">
        <v>0.24</v>
      </c>
      <c r="CK1715">
        <v>0</v>
      </c>
      <c r="CL1715">
        <v>0</v>
      </c>
      <c r="CM1715">
        <v>0</v>
      </c>
      <c r="CN1715">
        <v>0</v>
      </c>
      <c r="CO1715">
        <v>0</v>
      </c>
      <c r="CP1715">
        <v>0.95</v>
      </c>
      <c r="CQ1715" t="s">
        <v>1154</v>
      </c>
      <c r="CR1715" t="s">
        <v>1153</v>
      </c>
      <c r="CS1715" t="s">
        <v>1725</v>
      </c>
      <c r="CT1715" t="s">
        <v>1397</v>
      </c>
      <c r="CU1715" t="s">
        <v>1396</v>
      </c>
      <c r="CV1715" t="s">
        <v>6533</v>
      </c>
      <c r="CW1715" t="s">
        <v>1727</v>
      </c>
      <c r="CX1715" t="s">
        <v>853</v>
      </c>
      <c r="DC1715" t="s">
        <v>1387</v>
      </c>
      <c r="DE1715" t="s">
        <v>1728</v>
      </c>
    </row>
    <row r="1716" spans="1:109" x14ac:dyDescent="0.25">
      <c r="A1716" t="s">
        <v>1025</v>
      </c>
      <c r="B1716">
        <v>2</v>
      </c>
      <c r="C1716" s="56">
        <v>42419</v>
      </c>
      <c r="D1716" t="s">
        <v>1153</v>
      </c>
      <c r="E1716" t="s">
        <v>6534</v>
      </c>
      <c r="G1716" t="s">
        <v>6535</v>
      </c>
      <c r="H1716" t="s">
        <v>1144</v>
      </c>
      <c r="I1716" t="s">
        <v>1144</v>
      </c>
      <c r="J1716" t="s">
        <v>1144</v>
      </c>
      <c r="K1716" t="s">
        <v>1144</v>
      </c>
      <c r="L1716">
        <v>13.65</v>
      </c>
      <c r="M1716">
        <v>33.299999999999997</v>
      </c>
      <c r="N1716">
        <v>0</v>
      </c>
      <c r="O1716" s="56">
        <v>0</v>
      </c>
      <c r="P1716" s="56">
        <v>0</v>
      </c>
      <c r="Q1716">
        <v>1</v>
      </c>
      <c r="R1716">
        <v>1</v>
      </c>
      <c r="S1716">
        <v>11</v>
      </c>
      <c r="T1716">
        <v>8</v>
      </c>
      <c r="U1716">
        <v>3</v>
      </c>
      <c r="V1716">
        <v>1</v>
      </c>
      <c r="X1716" t="s">
        <v>7659</v>
      </c>
      <c r="AA1716">
        <v>0</v>
      </c>
      <c r="AB1716">
        <v>0</v>
      </c>
      <c r="AC1716">
        <v>0</v>
      </c>
      <c r="AD1716">
        <v>0</v>
      </c>
      <c r="AE1716">
        <v>0</v>
      </c>
      <c r="AF1716">
        <v>0</v>
      </c>
      <c r="AG1716">
        <v>0</v>
      </c>
      <c r="AJ1716" s="56"/>
      <c r="AK1716" s="56"/>
      <c r="AL1716" s="56"/>
      <c r="AP1716" t="s">
        <v>1155</v>
      </c>
      <c r="AS1716" t="s">
        <v>1152</v>
      </c>
      <c r="AT1716">
        <v>1</v>
      </c>
      <c r="AV1716">
        <v>1</v>
      </c>
      <c r="AW1716">
        <v>1</v>
      </c>
      <c r="AX1716">
        <v>0.5</v>
      </c>
      <c r="AY1716" t="s">
        <v>1147</v>
      </c>
      <c r="AZ1716" t="s">
        <v>1147</v>
      </c>
      <c r="BA1716">
        <v>2</v>
      </c>
      <c r="BD1716">
        <v>1000000000</v>
      </c>
      <c r="BE1716">
        <v>2</v>
      </c>
      <c r="BF1716">
        <v>-1</v>
      </c>
      <c r="BG1716">
        <v>0</v>
      </c>
      <c r="BH1716">
        <v>0</v>
      </c>
      <c r="BI1716">
        <v>0</v>
      </c>
      <c r="BJ1716">
        <v>0</v>
      </c>
      <c r="BK1716">
        <v>0</v>
      </c>
      <c r="BL1716">
        <v>0</v>
      </c>
      <c r="BM1716">
        <v>2</v>
      </c>
      <c r="BN1716">
        <v>-1</v>
      </c>
      <c r="BO1716">
        <v>0</v>
      </c>
      <c r="BP1716">
        <v>0</v>
      </c>
      <c r="BR1716">
        <v>0</v>
      </c>
      <c r="BS1716">
        <v>0</v>
      </c>
      <c r="BX1716">
        <v>0</v>
      </c>
      <c r="BY1716">
        <v>13.65</v>
      </c>
      <c r="BZ1716">
        <v>0</v>
      </c>
      <c r="CA1716">
        <v>6.28</v>
      </c>
      <c r="CB1716">
        <v>0</v>
      </c>
      <c r="CC1716">
        <v>1</v>
      </c>
      <c r="CD1716" s="56">
        <v>42342</v>
      </c>
      <c r="CE1716" s="56">
        <v>42342</v>
      </c>
      <c r="CF1716" s="56">
        <v>42342</v>
      </c>
      <c r="CG1716" s="56">
        <v>42419</v>
      </c>
      <c r="CH1716" s="56"/>
      <c r="CI1716" s="56"/>
      <c r="CJ1716">
        <v>0</v>
      </c>
      <c r="CK1716">
        <v>0</v>
      </c>
      <c r="CL1716">
        <v>0</v>
      </c>
      <c r="CM1716">
        <v>0</v>
      </c>
      <c r="CN1716">
        <v>0</v>
      </c>
      <c r="CO1716">
        <v>0</v>
      </c>
      <c r="CP1716">
        <v>0.96</v>
      </c>
      <c r="CQ1716" t="s">
        <v>1154</v>
      </c>
      <c r="CR1716" t="s">
        <v>1153</v>
      </c>
      <c r="CS1716" t="s">
        <v>1748</v>
      </c>
      <c r="CT1716" t="s">
        <v>1397</v>
      </c>
      <c r="CU1716" t="s">
        <v>1396</v>
      </c>
      <c r="CV1716" t="s">
        <v>6536</v>
      </c>
      <c r="CW1716" t="s">
        <v>1738</v>
      </c>
      <c r="CX1716" t="s">
        <v>853</v>
      </c>
      <c r="DC1716" t="s">
        <v>1387</v>
      </c>
      <c r="DE1716" t="s">
        <v>1392</v>
      </c>
    </row>
    <row r="1717" spans="1:109" x14ac:dyDescent="0.25">
      <c r="A1717" t="s">
        <v>1025</v>
      </c>
      <c r="B1717">
        <v>2</v>
      </c>
      <c r="C1717" s="56">
        <v>42419</v>
      </c>
      <c r="D1717" t="s">
        <v>1153</v>
      </c>
      <c r="E1717" t="s">
        <v>6537</v>
      </c>
      <c r="G1717" t="s">
        <v>6538</v>
      </c>
      <c r="H1717" t="s">
        <v>1144</v>
      </c>
      <c r="I1717" t="s">
        <v>1144</v>
      </c>
      <c r="J1717" t="s">
        <v>1144</v>
      </c>
      <c r="K1717" t="s">
        <v>1144</v>
      </c>
      <c r="L1717">
        <v>1.1100000000000001</v>
      </c>
      <c r="M1717">
        <v>1.28</v>
      </c>
      <c r="N1717">
        <v>0</v>
      </c>
      <c r="O1717" s="56">
        <v>0</v>
      </c>
      <c r="P1717" s="56">
        <v>0</v>
      </c>
      <c r="Q1717">
        <v>1</v>
      </c>
      <c r="R1717">
        <v>1</v>
      </c>
      <c r="S1717">
        <v>11</v>
      </c>
      <c r="T1717">
        <v>8</v>
      </c>
      <c r="U1717">
        <v>3</v>
      </c>
      <c r="V1717">
        <v>1</v>
      </c>
      <c r="X1717" t="s">
        <v>7755</v>
      </c>
      <c r="AA1717">
        <v>0</v>
      </c>
      <c r="AB1717">
        <v>0</v>
      </c>
      <c r="AC1717">
        <v>0</v>
      </c>
      <c r="AD1717">
        <v>0</v>
      </c>
      <c r="AE1717">
        <v>0</v>
      </c>
      <c r="AF1717">
        <v>0</v>
      </c>
      <c r="AG1717">
        <v>0</v>
      </c>
      <c r="AJ1717" s="56"/>
      <c r="AK1717" s="56"/>
      <c r="AL1717" s="56"/>
      <c r="AP1717" t="s">
        <v>1155</v>
      </c>
      <c r="AR1717">
        <v>5</v>
      </c>
      <c r="AS1717" t="s">
        <v>1152</v>
      </c>
      <c r="AT1717">
        <v>1</v>
      </c>
      <c r="AV1717">
        <v>10</v>
      </c>
      <c r="AW1717">
        <v>7</v>
      </c>
      <c r="AX1717">
        <v>3</v>
      </c>
      <c r="AY1717" t="s">
        <v>1147</v>
      </c>
      <c r="AZ1717" t="s">
        <v>1147</v>
      </c>
      <c r="BA1717">
        <v>10</v>
      </c>
      <c r="BD1717">
        <v>1000000000</v>
      </c>
      <c r="BE1717">
        <v>11</v>
      </c>
      <c r="BF1717">
        <v>-0.1</v>
      </c>
      <c r="BG1717">
        <v>0</v>
      </c>
      <c r="BH1717">
        <v>0</v>
      </c>
      <c r="BI1717">
        <v>0</v>
      </c>
      <c r="BJ1717">
        <v>0</v>
      </c>
      <c r="BK1717">
        <v>0</v>
      </c>
      <c r="BL1717">
        <v>0</v>
      </c>
      <c r="BM1717">
        <v>11</v>
      </c>
      <c r="BN1717">
        <v>-0.1</v>
      </c>
      <c r="BO1717">
        <v>0</v>
      </c>
      <c r="BP1717">
        <v>0</v>
      </c>
      <c r="BR1717">
        <v>0</v>
      </c>
      <c r="BS1717">
        <v>3</v>
      </c>
      <c r="BX1717">
        <v>0</v>
      </c>
      <c r="BY1717">
        <v>1.1100000000000001</v>
      </c>
      <c r="BZ1717">
        <v>0</v>
      </c>
      <c r="CA1717">
        <v>0.67</v>
      </c>
      <c r="CB1717">
        <v>0</v>
      </c>
      <c r="CC1717">
        <v>1</v>
      </c>
      <c r="CD1717" s="56">
        <v>42095</v>
      </c>
      <c r="CE1717" s="56">
        <v>42342</v>
      </c>
      <c r="CF1717" s="56">
        <v>42342</v>
      </c>
      <c r="CG1717" s="56">
        <v>42419</v>
      </c>
      <c r="CH1717" s="56"/>
      <c r="CI1717" s="56"/>
      <c r="CJ1717">
        <v>0.02</v>
      </c>
      <c r="CK1717">
        <v>0</v>
      </c>
      <c r="CL1717">
        <v>0</v>
      </c>
      <c r="CM1717">
        <v>0</v>
      </c>
      <c r="CN1717">
        <v>0</v>
      </c>
      <c r="CO1717">
        <v>0</v>
      </c>
      <c r="CP1717">
        <v>0.96</v>
      </c>
      <c r="CQ1717" t="s">
        <v>1154</v>
      </c>
      <c r="CR1717" t="s">
        <v>1153</v>
      </c>
      <c r="CS1717" t="s">
        <v>1748</v>
      </c>
      <c r="CT1717" t="s">
        <v>1397</v>
      </c>
      <c r="CU1717" t="s">
        <v>1396</v>
      </c>
      <c r="CV1717" t="s">
        <v>6539</v>
      </c>
      <c r="CW1717" t="s">
        <v>1738</v>
      </c>
      <c r="CX1717" t="s">
        <v>853</v>
      </c>
      <c r="DC1717" t="s">
        <v>1387</v>
      </c>
      <c r="DE1717" t="s">
        <v>1392</v>
      </c>
    </row>
    <row r="1718" spans="1:109" x14ac:dyDescent="0.25">
      <c r="A1718" t="s">
        <v>1025</v>
      </c>
      <c r="B1718">
        <v>2</v>
      </c>
      <c r="C1718" s="56">
        <v>42419</v>
      </c>
      <c r="D1718" t="s">
        <v>1153</v>
      </c>
      <c r="E1718" t="s">
        <v>6540</v>
      </c>
      <c r="G1718" t="s">
        <v>6541</v>
      </c>
      <c r="H1718" t="s">
        <v>1144</v>
      </c>
      <c r="I1718" t="s">
        <v>1144</v>
      </c>
      <c r="J1718" t="s">
        <v>1144</v>
      </c>
      <c r="K1718" t="s">
        <v>1144</v>
      </c>
      <c r="L1718">
        <v>0.28999999999999998</v>
      </c>
      <c r="M1718">
        <v>0.77</v>
      </c>
      <c r="N1718">
        <v>0</v>
      </c>
      <c r="O1718" s="56">
        <v>0</v>
      </c>
      <c r="P1718" s="56">
        <v>0</v>
      </c>
      <c r="Q1718">
        <v>1</v>
      </c>
      <c r="R1718">
        <v>1</v>
      </c>
      <c r="S1718">
        <v>11</v>
      </c>
      <c r="T1718">
        <v>8</v>
      </c>
      <c r="U1718">
        <v>3</v>
      </c>
      <c r="V1718">
        <v>1</v>
      </c>
      <c r="X1718" t="s">
        <v>7659</v>
      </c>
      <c r="AA1718">
        <v>0</v>
      </c>
      <c r="AB1718">
        <v>0</v>
      </c>
      <c r="AC1718">
        <v>0</v>
      </c>
      <c r="AD1718">
        <v>0</v>
      </c>
      <c r="AE1718">
        <v>0</v>
      </c>
      <c r="AF1718">
        <v>0</v>
      </c>
      <c r="AG1718">
        <v>0</v>
      </c>
      <c r="AJ1718" s="56"/>
      <c r="AK1718" s="56"/>
      <c r="AL1718" s="56"/>
      <c r="AP1718" t="s">
        <v>1155</v>
      </c>
      <c r="AS1718" t="s">
        <v>1152</v>
      </c>
      <c r="AT1718">
        <v>1</v>
      </c>
      <c r="AV1718">
        <v>1</v>
      </c>
      <c r="AW1718">
        <v>1</v>
      </c>
      <c r="AX1718">
        <v>0.5</v>
      </c>
      <c r="AY1718" t="s">
        <v>1147</v>
      </c>
      <c r="AZ1718" t="s">
        <v>1147</v>
      </c>
      <c r="BA1718">
        <v>2</v>
      </c>
      <c r="BD1718">
        <v>1000000000</v>
      </c>
      <c r="BE1718">
        <v>2</v>
      </c>
      <c r="BF1718">
        <v>-1</v>
      </c>
      <c r="BG1718">
        <v>0</v>
      </c>
      <c r="BH1718">
        <v>0</v>
      </c>
      <c r="BI1718">
        <v>0</v>
      </c>
      <c r="BJ1718">
        <v>0</v>
      </c>
      <c r="BK1718">
        <v>0</v>
      </c>
      <c r="BL1718">
        <v>0</v>
      </c>
      <c r="BM1718">
        <v>2</v>
      </c>
      <c r="BN1718">
        <v>-1</v>
      </c>
      <c r="BO1718">
        <v>0</v>
      </c>
      <c r="BP1718">
        <v>0</v>
      </c>
      <c r="BR1718">
        <v>0</v>
      </c>
      <c r="BS1718">
        <v>0</v>
      </c>
      <c r="BX1718">
        <v>0</v>
      </c>
      <c r="BY1718">
        <v>0.28999999999999998</v>
      </c>
      <c r="BZ1718">
        <v>0</v>
      </c>
      <c r="CA1718">
        <v>7.22</v>
      </c>
      <c r="CB1718">
        <v>0</v>
      </c>
      <c r="CC1718">
        <v>1</v>
      </c>
      <c r="CD1718" s="56">
        <v>42342</v>
      </c>
      <c r="CE1718" s="56">
        <v>42342</v>
      </c>
      <c r="CF1718" s="56">
        <v>42342</v>
      </c>
      <c r="CG1718" s="56">
        <v>42419</v>
      </c>
      <c r="CH1718" s="56"/>
      <c r="CI1718" s="56"/>
      <c r="CJ1718">
        <v>0</v>
      </c>
      <c r="CK1718">
        <v>0</v>
      </c>
      <c r="CL1718">
        <v>0</v>
      </c>
      <c r="CM1718">
        <v>0</v>
      </c>
      <c r="CN1718">
        <v>0</v>
      </c>
      <c r="CO1718">
        <v>0</v>
      </c>
      <c r="CP1718">
        <v>0.96</v>
      </c>
      <c r="CQ1718" t="s">
        <v>1154</v>
      </c>
      <c r="CR1718" t="s">
        <v>1153</v>
      </c>
      <c r="CS1718" t="s">
        <v>1748</v>
      </c>
      <c r="CT1718" t="s">
        <v>1397</v>
      </c>
      <c r="CU1718" t="s">
        <v>1396</v>
      </c>
      <c r="CV1718" t="s">
        <v>6542</v>
      </c>
      <c r="CW1718" t="s">
        <v>1738</v>
      </c>
      <c r="CX1718" t="s">
        <v>853</v>
      </c>
      <c r="DC1718" t="s">
        <v>1387</v>
      </c>
      <c r="DE1718" t="s">
        <v>1392</v>
      </c>
    </row>
    <row r="1719" spans="1:109" x14ac:dyDescent="0.25">
      <c r="A1719" t="s">
        <v>1025</v>
      </c>
      <c r="B1719">
        <v>2</v>
      </c>
      <c r="C1719" s="56">
        <v>42419</v>
      </c>
      <c r="D1719" t="s">
        <v>1153</v>
      </c>
      <c r="E1719" t="s">
        <v>6543</v>
      </c>
      <c r="G1719" t="s">
        <v>6544</v>
      </c>
      <c r="H1719" t="s">
        <v>1144</v>
      </c>
      <c r="I1719" t="s">
        <v>1144</v>
      </c>
      <c r="J1719" t="s">
        <v>1144</v>
      </c>
      <c r="K1719" t="s">
        <v>1144</v>
      </c>
      <c r="L1719">
        <v>5.44</v>
      </c>
      <c r="M1719">
        <v>16.399999999999999</v>
      </c>
      <c r="N1719">
        <v>0</v>
      </c>
      <c r="O1719" s="56">
        <v>0</v>
      </c>
      <c r="P1719" s="56">
        <v>0</v>
      </c>
      <c r="Q1719">
        <v>1</v>
      </c>
      <c r="R1719">
        <v>1</v>
      </c>
      <c r="S1719">
        <v>11</v>
      </c>
      <c r="T1719">
        <v>8</v>
      </c>
      <c r="U1719">
        <v>3</v>
      </c>
      <c r="V1719">
        <v>1</v>
      </c>
      <c r="X1719" t="s">
        <v>7755</v>
      </c>
      <c r="AA1719">
        <v>0</v>
      </c>
      <c r="AB1719">
        <v>0</v>
      </c>
      <c r="AC1719">
        <v>0</v>
      </c>
      <c r="AD1719">
        <v>0</v>
      </c>
      <c r="AE1719">
        <v>0</v>
      </c>
      <c r="AF1719">
        <v>0</v>
      </c>
      <c r="AG1719">
        <v>0</v>
      </c>
      <c r="AJ1719" s="56"/>
      <c r="AK1719" s="56"/>
      <c r="AL1719" s="56"/>
      <c r="AP1719" t="s">
        <v>1155</v>
      </c>
      <c r="AS1719" t="s">
        <v>1152</v>
      </c>
      <c r="AT1719">
        <v>1</v>
      </c>
      <c r="AV1719">
        <v>2</v>
      </c>
      <c r="AW1719">
        <v>2</v>
      </c>
      <c r="AX1719">
        <v>1</v>
      </c>
      <c r="AY1719" t="s">
        <v>1147</v>
      </c>
      <c r="AZ1719" t="s">
        <v>1147</v>
      </c>
      <c r="BA1719">
        <v>2</v>
      </c>
      <c r="BD1719">
        <v>1000000000</v>
      </c>
      <c r="BE1719">
        <v>3</v>
      </c>
      <c r="BF1719">
        <v>-0.5</v>
      </c>
      <c r="BG1719">
        <v>0</v>
      </c>
      <c r="BH1719">
        <v>0</v>
      </c>
      <c r="BI1719">
        <v>0</v>
      </c>
      <c r="BJ1719">
        <v>0</v>
      </c>
      <c r="BK1719">
        <v>0</v>
      </c>
      <c r="BL1719">
        <v>0</v>
      </c>
      <c r="BM1719">
        <v>3</v>
      </c>
      <c r="BN1719">
        <v>-0.5</v>
      </c>
      <c r="BO1719">
        <v>0</v>
      </c>
      <c r="BP1719">
        <v>0</v>
      </c>
      <c r="BR1719">
        <v>0</v>
      </c>
      <c r="BS1719">
        <v>1</v>
      </c>
      <c r="BX1719">
        <v>0</v>
      </c>
      <c r="BY1719">
        <v>5.44</v>
      </c>
      <c r="BZ1719">
        <v>0</v>
      </c>
      <c r="CA1719">
        <v>8.7899999999999991</v>
      </c>
      <c r="CB1719">
        <v>0</v>
      </c>
      <c r="CC1719">
        <v>1</v>
      </c>
      <c r="CD1719" s="56">
        <v>42095</v>
      </c>
      <c r="CE1719" s="56">
        <v>42342</v>
      </c>
      <c r="CF1719" s="56">
        <v>42342</v>
      </c>
      <c r="CG1719" s="56">
        <v>42419</v>
      </c>
      <c r="CH1719" s="56"/>
      <c r="CI1719" s="56"/>
      <c r="CJ1719">
        <v>0</v>
      </c>
      <c r="CK1719">
        <v>0</v>
      </c>
      <c r="CL1719">
        <v>0</v>
      </c>
      <c r="CM1719">
        <v>0</v>
      </c>
      <c r="CN1719">
        <v>0</v>
      </c>
      <c r="CO1719">
        <v>0</v>
      </c>
      <c r="CP1719">
        <v>0.96</v>
      </c>
      <c r="CQ1719" t="s">
        <v>1154</v>
      </c>
      <c r="CR1719" t="s">
        <v>1153</v>
      </c>
      <c r="CS1719" t="s">
        <v>1748</v>
      </c>
      <c r="CT1719" t="s">
        <v>1397</v>
      </c>
      <c r="CU1719" t="s">
        <v>1396</v>
      </c>
      <c r="CV1719" t="s">
        <v>6545</v>
      </c>
      <c r="CW1719" t="s">
        <v>1738</v>
      </c>
      <c r="CX1719" t="s">
        <v>853</v>
      </c>
      <c r="DC1719" t="s">
        <v>1387</v>
      </c>
      <c r="DE1719" t="s">
        <v>1392</v>
      </c>
    </row>
    <row r="1720" spans="1:109" x14ac:dyDescent="0.25">
      <c r="A1720" t="s">
        <v>1025</v>
      </c>
      <c r="B1720">
        <v>2</v>
      </c>
      <c r="C1720" s="56">
        <v>42419</v>
      </c>
      <c r="D1720" t="s">
        <v>1153</v>
      </c>
      <c r="E1720" t="s">
        <v>6546</v>
      </c>
      <c r="G1720" t="s">
        <v>6547</v>
      </c>
      <c r="H1720" t="s">
        <v>1144</v>
      </c>
      <c r="I1720" t="s">
        <v>1144</v>
      </c>
      <c r="J1720" t="s">
        <v>1144</v>
      </c>
      <c r="K1720" t="s">
        <v>1144</v>
      </c>
      <c r="L1720">
        <v>11.55</v>
      </c>
      <c r="M1720">
        <v>25.38</v>
      </c>
      <c r="N1720">
        <v>0</v>
      </c>
      <c r="O1720" s="56">
        <v>0</v>
      </c>
      <c r="P1720" s="56">
        <v>0</v>
      </c>
      <c r="Q1720">
        <v>1</v>
      </c>
      <c r="R1720">
        <v>1</v>
      </c>
      <c r="S1720">
        <v>11</v>
      </c>
      <c r="T1720">
        <v>8</v>
      </c>
      <c r="U1720">
        <v>3</v>
      </c>
      <c r="V1720">
        <v>1</v>
      </c>
      <c r="W1720" t="s">
        <v>1156</v>
      </c>
      <c r="X1720" t="s">
        <v>7757</v>
      </c>
      <c r="AA1720">
        <v>0</v>
      </c>
      <c r="AB1720">
        <v>0</v>
      </c>
      <c r="AC1720">
        <v>0</v>
      </c>
      <c r="AD1720">
        <v>0</v>
      </c>
      <c r="AE1720">
        <v>0</v>
      </c>
      <c r="AF1720">
        <v>0</v>
      </c>
      <c r="AG1720">
        <v>0</v>
      </c>
      <c r="AJ1720" s="56"/>
      <c r="AK1720" s="56"/>
      <c r="AL1720" s="56"/>
      <c r="AP1720" t="s">
        <v>1155</v>
      </c>
      <c r="AR1720">
        <v>5</v>
      </c>
      <c r="AS1720" t="s">
        <v>1152</v>
      </c>
      <c r="AT1720">
        <v>1</v>
      </c>
      <c r="AV1720">
        <v>32</v>
      </c>
      <c r="AW1720">
        <v>21</v>
      </c>
      <c r="AX1720">
        <v>11</v>
      </c>
      <c r="AY1720" t="s">
        <v>1148</v>
      </c>
      <c r="AZ1720" t="s">
        <v>1148</v>
      </c>
      <c r="BA1720">
        <v>47</v>
      </c>
      <c r="BD1720">
        <v>1000000000</v>
      </c>
      <c r="BE1720">
        <v>29</v>
      </c>
      <c r="BF1720">
        <v>0.09</v>
      </c>
      <c r="BG1720">
        <v>0</v>
      </c>
      <c r="BH1720">
        <v>0</v>
      </c>
      <c r="BI1720">
        <v>0</v>
      </c>
      <c r="BJ1720">
        <v>0</v>
      </c>
      <c r="BK1720">
        <v>0</v>
      </c>
      <c r="BL1720">
        <v>0</v>
      </c>
      <c r="BM1720">
        <v>29</v>
      </c>
      <c r="BN1720">
        <v>0.09</v>
      </c>
      <c r="BO1720">
        <v>0</v>
      </c>
      <c r="BP1720">
        <v>0</v>
      </c>
      <c r="BR1720">
        <v>5</v>
      </c>
      <c r="BS1720">
        <v>9</v>
      </c>
      <c r="BX1720">
        <v>0</v>
      </c>
      <c r="BY1720">
        <v>0</v>
      </c>
      <c r="BZ1720">
        <v>0</v>
      </c>
      <c r="CA1720">
        <v>5.23</v>
      </c>
      <c r="CB1720">
        <v>0</v>
      </c>
      <c r="CC1720">
        <v>1</v>
      </c>
      <c r="CD1720" s="56">
        <v>42341</v>
      </c>
      <c r="CE1720" s="56">
        <v>42342</v>
      </c>
      <c r="CF1720" s="56">
        <v>42342</v>
      </c>
      <c r="CG1720" s="56">
        <v>42419</v>
      </c>
      <c r="CH1720" s="56"/>
      <c r="CI1720" s="56"/>
      <c r="CJ1720">
        <v>0.08</v>
      </c>
      <c r="CK1720">
        <v>0</v>
      </c>
      <c r="CL1720">
        <v>0</v>
      </c>
      <c r="CM1720">
        <v>0</v>
      </c>
      <c r="CN1720">
        <v>0</v>
      </c>
      <c r="CO1720">
        <v>0.27</v>
      </c>
      <c r="CP1720">
        <v>0.69</v>
      </c>
      <c r="CQ1720" t="s">
        <v>1154</v>
      </c>
      <c r="CR1720" t="s">
        <v>1153</v>
      </c>
      <c r="CS1720" t="s">
        <v>1748</v>
      </c>
      <c r="CT1720" t="s">
        <v>1397</v>
      </c>
      <c r="CU1720" t="s">
        <v>1396</v>
      </c>
      <c r="CV1720" t="s">
        <v>6548</v>
      </c>
      <c r="CW1720" t="s">
        <v>1727</v>
      </c>
      <c r="CX1720" t="s">
        <v>853</v>
      </c>
      <c r="DC1720" t="s">
        <v>1387</v>
      </c>
      <c r="DE1720" t="s">
        <v>1392</v>
      </c>
    </row>
    <row r="1721" spans="1:109" x14ac:dyDescent="0.25">
      <c r="A1721" t="s">
        <v>1025</v>
      </c>
      <c r="B1721">
        <v>1</v>
      </c>
      <c r="C1721" s="56">
        <v>42419</v>
      </c>
      <c r="D1721" t="s">
        <v>1153</v>
      </c>
      <c r="E1721" t="s">
        <v>6549</v>
      </c>
      <c r="G1721" t="s">
        <v>6550</v>
      </c>
      <c r="H1721" t="s">
        <v>1144</v>
      </c>
      <c r="I1721" t="s">
        <v>1144</v>
      </c>
      <c r="J1721" t="s">
        <v>1144</v>
      </c>
      <c r="K1721" t="s">
        <v>1144</v>
      </c>
      <c r="L1721">
        <v>2.77</v>
      </c>
      <c r="M1721">
        <v>7.39</v>
      </c>
      <c r="N1721">
        <v>0</v>
      </c>
      <c r="O1721" s="56">
        <v>0</v>
      </c>
      <c r="P1721" s="56">
        <v>0</v>
      </c>
      <c r="Q1721">
        <v>1</v>
      </c>
      <c r="R1721">
        <v>1</v>
      </c>
      <c r="S1721">
        <v>11</v>
      </c>
      <c r="T1721">
        <v>8</v>
      </c>
      <c r="U1721">
        <v>3</v>
      </c>
      <c r="V1721">
        <v>1</v>
      </c>
      <c r="W1721" t="s">
        <v>1156</v>
      </c>
      <c r="X1721" t="s">
        <v>7755</v>
      </c>
      <c r="Y1721">
        <v>35</v>
      </c>
      <c r="AA1721">
        <v>0</v>
      </c>
      <c r="AB1721">
        <v>0</v>
      </c>
      <c r="AC1721">
        <v>0</v>
      </c>
      <c r="AD1721">
        <v>0</v>
      </c>
      <c r="AE1721">
        <v>0</v>
      </c>
      <c r="AF1721">
        <v>0</v>
      </c>
      <c r="AG1721">
        <v>0</v>
      </c>
      <c r="AJ1721" s="56"/>
      <c r="AK1721" s="56"/>
      <c r="AL1721" s="56"/>
      <c r="AP1721" t="s">
        <v>1155</v>
      </c>
      <c r="AR1721">
        <v>5</v>
      </c>
      <c r="AS1721" t="s">
        <v>1152</v>
      </c>
      <c r="AT1721">
        <v>1</v>
      </c>
      <c r="AV1721">
        <v>50</v>
      </c>
      <c r="AW1721">
        <v>33</v>
      </c>
      <c r="AX1721">
        <v>17</v>
      </c>
      <c r="AY1721" t="s">
        <v>1148</v>
      </c>
      <c r="AZ1721" t="s">
        <v>1148</v>
      </c>
      <c r="BA1721">
        <v>50</v>
      </c>
      <c r="BD1721">
        <v>1000000000</v>
      </c>
      <c r="BE1721">
        <v>39</v>
      </c>
      <c r="BF1721">
        <v>0.22</v>
      </c>
      <c r="BG1721">
        <v>0</v>
      </c>
      <c r="BH1721">
        <v>0</v>
      </c>
      <c r="BI1721">
        <v>0</v>
      </c>
      <c r="BJ1721">
        <v>0</v>
      </c>
      <c r="BK1721">
        <v>0</v>
      </c>
      <c r="BL1721">
        <v>10</v>
      </c>
      <c r="BM1721">
        <v>49</v>
      </c>
      <c r="BN1721">
        <v>0.02</v>
      </c>
      <c r="BO1721">
        <v>0</v>
      </c>
      <c r="BP1721">
        <v>0</v>
      </c>
      <c r="BR1721">
        <v>0</v>
      </c>
      <c r="BS1721">
        <v>14</v>
      </c>
      <c r="BX1721">
        <v>0</v>
      </c>
      <c r="BY1721">
        <v>0</v>
      </c>
      <c r="BZ1721">
        <v>0</v>
      </c>
      <c r="CA1721">
        <v>7.28</v>
      </c>
      <c r="CB1721">
        <v>0</v>
      </c>
      <c r="CC1721">
        <v>1</v>
      </c>
      <c r="CD1721" s="56">
        <v>42095</v>
      </c>
      <c r="CE1721" s="56">
        <v>42342</v>
      </c>
      <c r="CF1721" s="56">
        <v>42342</v>
      </c>
      <c r="CG1721" s="56">
        <v>42419</v>
      </c>
      <c r="CH1721" s="56"/>
      <c r="CI1721" s="56"/>
      <c r="CJ1721">
        <v>0.05</v>
      </c>
      <c r="CK1721">
        <v>0</v>
      </c>
      <c r="CL1721">
        <v>0</v>
      </c>
      <c r="CM1721">
        <v>0</v>
      </c>
      <c r="CN1721">
        <v>0</v>
      </c>
      <c r="CO1721">
        <v>0.95</v>
      </c>
      <c r="CP1721">
        <v>0</v>
      </c>
      <c r="CQ1721" t="s">
        <v>1154</v>
      </c>
      <c r="CR1721" t="s">
        <v>1153</v>
      </c>
      <c r="CS1721" t="s">
        <v>1725</v>
      </c>
      <c r="CT1721" t="s">
        <v>1397</v>
      </c>
      <c r="CU1721" t="s">
        <v>1396</v>
      </c>
      <c r="CV1721" t="s">
        <v>6551</v>
      </c>
      <c r="CW1721" t="s">
        <v>1391</v>
      </c>
      <c r="CX1721" t="s">
        <v>853</v>
      </c>
      <c r="DC1721" t="s">
        <v>1389</v>
      </c>
      <c r="DE1721" t="s">
        <v>1392</v>
      </c>
    </row>
    <row r="1722" spans="1:109" x14ac:dyDescent="0.25">
      <c r="A1722" t="s">
        <v>1025</v>
      </c>
      <c r="B1722">
        <v>2</v>
      </c>
      <c r="C1722" s="56">
        <v>42419</v>
      </c>
      <c r="D1722" t="s">
        <v>1153</v>
      </c>
      <c r="E1722" t="s">
        <v>1685</v>
      </c>
      <c r="G1722" t="s">
        <v>6552</v>
      </c>
      <c r="H1722" t="s">
        <v>1144</v>
      </c>
      <c r="I1722" t="s">
        <v>1144</v>
      </c>
      <c r="J1722" t="s">
        <v>1144</v>
      </c>
      <c r="K1722" t="s">
        <v>1144</v>
      </c>
      <c r="L1722">
        <v>8.6300000000000008</v>
      </c>
      <c r="M1722">
        <v>16.5</v>
      </c>
      <c r="N1722">
        <v>0</v>
      </c>
      <c r="O1722" s="56">
        <v>0</v>
      </c>
      <c r="P1722" s="56">
        <v>0</v>
      </c>
      <c r="Q1722">
        <v>1</v>
      </c>
      <c r="R1722">
        <v>1</v>
      </c>
      <c r="S1722">
        <v>11</v>
      </c>
      <c r="T1722">
        <v>8</v>
      </c>
      <c r="U1722">
        <v>3</v>
      </c>
      <c r="V1722">
        <v>1</v>
      </c>
      <c r="W1722" t="s">
        <v>1394</v>
      </c>
      <c r="X1722" t="s">
        <v>7758</v>
      </c>
      <c r="AA1722">
        <v>0</v>
      </c>
      <c r="AB1722">
        <v>0</v>
      </c>
      <c r="AC1722">
        <v>0</v>
      </c>
      <c r="AD1722">
        <v>0</v>
      </c>
      <c r="AE1722">
        <v>0</v>
      </c>
      <c r="AF1722">
        <v>0</v>
      </c>
      <c r="AG1722">
        <v>0</v>
      </c>
      <c r="AJ1722" s="56"/>
      <c r="AK1722" s="56"/>
      <c r="AL1722" s="56"/>
      <c r="AM1722">
        <v>5</v>
      </c>
      <c r="AP1722" t="s">
        <v>1155</v>
      </c>
      <c r="AR1722">
        <v>5</v>
      </c>
      <c r="AS1722" t="s">
        <v>1152</v>
      </c>
      <c r="AT1722">
        <v>1</v>
      </c>
      <c r="AV1722">
        <v>266</v>
      </c>
      <c r="AW1722">
        <v>177</v>
      </c>
      <c r="AX1722">
        <v>88</v>
      </c>
      <c r="AY1722" t="s">
        <v>1146</v>
      </c>
      <c r="AZ1722" t="s">
        <v>1146</v>
      </c>
      <c r="BA1722">
        <v>200</v>
      </c>
      <c r="BD1722">
        <v>1000000000</v>
      </c>
      <c r="BE1722">
        <v>36</v>
      </c>
      <c r="BF1722">
        <v>0.86</v>
      </c>
      <c r="BG1722">
        <v>46</v>
      </c>
      <c r="BH1722">
        <v>0</v>
      </c>
      <c r="BI1722">
        <v>0</v>
      </c>
      <c r="BJ1722">
        <v>0</v>
      </c>
      <c r="BK1722">
        <v>0</v>
      </c>
      <c r="BL1722">
        <v>0</v>
      </c>
      <c r="BM1722">
        <v>82</v>
      </c>
      <c r="BN1722">
        <v>0.69</v>
      </c>
      <c r="BO1722">
        <v>0</v>
      </c>
      <c r="BP1722">
        <v>0</v>
      </c>
      <c r="BR1722">
        <v>185</v>
      </c>
      <c r="BS1722">
        <v>73</v>
      </c>
      <c r="BT1722">
        <v>20</v>
      </c>
      <c r="BX1722">
        <v>409.24</v>
      </c>
      <c r="BY1722">
        <v>0</v>
      </c>
      <c r="BZ1722">
        <v>0</v>
      </c>
      <c r="CA1722">
        <v>3.98</v>
      </c>
      <c r="CB1722">
        <v>0</v>
      </c>
      <c r="CC1722">
        <v>1</v>
      </c>
      <c r="CD1722" s="56">
        <v>42404</v>
      </c>
      <c r="CE1722" s="56">
        <v>42404</v>
      </c>
      <c r="CF1722" s="56">
        <v>42404</v>
      </c>
      <c r="CG1722" s="56">
        <v>42481</v>
      </c>
      <c r="CH1722" s="56"/>
      <c r="CI1722" s="56"/>
      <c r="CJ1722">
        <v>0.18</v>
      </c>
      <c r="CK1722">
        <v>0</v>
      </c>
      <c r="CL1722">
        <v>0</v>
      </c>
      <c r="CM1722">
        <v>0.27</v>
      </c>
      <c r="CN1722">
        <v>0</v>
      </c>
      <c r="CO1722">
        <v>0</v>
      </c>
      <c r="CP1722">
        <v>0</v>
      </c>
      <c r="CQ1722" t="s">
        <v>1154</v>
      </c>
      <c r="CR1722" t="s">
        <v>1153</v>
      </c>
      <c r="CS1722" t="s">
        <v>1748</v>
      </c>
      <c r="CT1722" t="s">
        <v>1397</v>
      </c>
      <c r="CU1722" t="s">
        <v>1396</v>
      </c>
      <c r="CV1722" t="s">
        <v>6553</v>
      </c>
      <c r="CW1722" t="s">
        <v>1727</v>
      </c>
      <c r="CX1722" t="s">
        <v>853</v>
      </c>
      <c r="DC1722" t="s">
        <v>1387</v>
      </c>
      <c r="DE1722" t="s">
        <v>1392</v>
      </c>
    </row>
    <row r="1723" spans="1:109" x14ac:dyDescent="0.25">
      <c r="A1723" t="s">
        <v>1025</v>
      </c>
      <c r="B1723">
        <v>2</v>
      </c>
      <c r="C1723" s="56">
        <v>42419</v>
      </c>
      <c r="D1723" t="s">
        <v>1153</v>
      </c>
      <c r="E1723" t="s">
        <v>6554</v>
      </c>
      <c r="G1723" t="s">
        <v>6555</v>
      </c>
      <c r="H1723" t="s">
        <v>1144</v>
      </c>
      <c r="I1723" t="s">
        <v>1144</v>
      </c>
      <c r="J1723" t="s">
        <v>1144</v>
      </c>
      <c r="K1723" t="s">
        <v>1144</v>
      </c>
      <c r="L1723">
        <v>0.56999999999999995</v>
      </c>
      <c r="M1723">
        <v>1.43</v>
      </c>
      <c r="N1723">
        <v>0</v>
      </c>
      <c r="O1723" s="56">
        <v>0</v>
      </c>
      <c r="P1723" s="56">
        <v>0</v>
      </c>
      <c r="Q1723">
        <v>1</v>
      </c>
      <c r="R1723">
        <v>1</v>
      </c>
      <c r="S1723">
        <v>11</v>
      </c>
      <c r="T1723">
        <v>8</v>
      </c>
      <c r="U1723">
        <v>3</v>
      </c>
      <c r="V1723">
        <v>1</v>
      </c>
      <c r="X1723" t="s">
        <v>7659</v>
      </c>
      <c r="AA1723">
        <v>0</v>
      </c>
      <c r="AB1723">
        <v>0</v>
      </c>
      <c r="AC1723">
        <v>0</v>
      </c>
      <c r="AD1723">
        <v>0</v>
      </c>
      <c r="AE1723">
        <v>0</v>
      </c>
      <c r="AF1723">
        <v>0</v>
      </c>
      <c r="AG1723">
        <v>0</v>
      </c>
      <c r="AJ1723" s="56"/>
      <c r="AK1723" s="56"/>
      <c r="AL1723" s="56"/>
      <c r="AP1723" t="s">
        <v>1155</v>
      </c>
      <c r="AS1723" t="s">
        <v>1152</v>
      </c>
      <c r="AT1723">
        <v>1</v>
      </c>
      <c r="AV1723">
        <v>2</v>
      </c>
      <c r="AW1723">
        <v>2</v>
      </c>
      <c r="AX1723">
        <v>1</v>
      </c>
      <c r="AY1723" t="s">
        <v>1147</v>
      </c>
      <c r="AZ1723" t="s">
        <v>1147</v>
      </c>
      <c r="BA1723">
        <v>4</v>
      </c>
      <c r="BD1723">
        <v>1000000000</v>
      </c>
      <c r="BE1723">
        <v>4</v>
      </c>
      <c r="BF1723">
        <v>-1</v>
      </c>
      <c r="BG1723">
        <v>0</v>
      </c>
      <c r="BH1723">
        <v>0</v>
      </c>
      <c r="BI1723">
        <v>0</v>
      </c>
      <c r="BJ1723">
        <v>0</v>
      </c>
      <c r="BK1723">
        <v>0</v>
      </c>
      <c r="BL1723">
        <v>0</v>
      </c>
      <c r="BM1723">
        <v>4</v>
      </c>
      <c r="BN1723">
        <v>-1</v>
      </c>
      <c r="BO1723">
        <v>0</v>
      </c>
      <c r="BP1723">
        <v>0</v>
      </c>
      <c r="BR1723">
        <v>0</v>
      </c>
      <c r="BS1723">
        <v>1</v>
      </c>
      <c r="BX1723">
        <v>0</v>
      </c>
      <c r="BY1723">
        <v>1.1399999999999999</v>
      </c>
      <c r="BZ1723">
        <v>0</v>
      </c>
      <c r="CA1723">
        <v>6.58</v>
      </c>
      <c r="CB1723">
        <v>0</v>
      </c>
      <c r="CC1723">
        <v>1</v>
      </c>
      <c r="CD1723" s="56">
        <v>42342</v>
      </c>
      <c r="CE1723" s="56">
        <v>42342</v>
      </c>
      <c r="CF1723" s="56">
        <v>42342</v>
      </c>
      <c r="CG1723" s="56">
        <v>42419</v>
      </c>
      <c r="CH1723" s="56"/>
      <c r="CI1723" s="56"/>
      <c r="CJ1723">
        <v>0</v>
      </c>
      <c r="CK1723">
        <v>0</v>
      </c>
      <c r="CL1723">
        <v>0</v>
      </c>
      <c r="CM1723">
        <v>0</v>
      </c>
      <c r="CN1723">
        <v>0</v>
      </c>
      <c r="CO1723">
        <v>0</v>
      </c>
      <c r="CP1723">
        <v>0.96</v>
      </c>
      <c r="CQ1723" t="s">
        <v>1154</v>
      </c>
      <c r="CR1723" t="s">
        <v>1153</v>
      </c>
      <c r="CS1723" t="s">
        <v>1748</v>
      </c>
      <c r="CT1723" t="s">
        <v>1397</v>
      </c>
      <c r="CU1723" t="s">
        <v>1396</v>
      </c>
      <c r="CV1723" t="s">
        <v>6556</v>
      </c>
      <c r="CW1723" t="s">
        <v>1390</v>
      </c>
      <c r="CX1723" t="s">
        <v>853</v>
      </c>
      <c r="DC1723" t="s">
        <v>1387</v>
      </c>
      <c r="DE1723" t="s">
        <v>1392</v>
      </c>
    </row>
    <row r="1724" spans="1:109" x14ac:dyDescent="0.25">
      <c r="A1724" t="s">
        <v>1025</v>
      </c>
      <c r="B1724">
        <v>2</v>
      </c>
      <c r="C1724" s="56">
        <v>42419</v>
      </c>
      <c r="D1724" t="s">
        <v>1153</v>
      </c>
      <c r="E1724" t="s">
        <v>6557</v>
      </c>
      <c r="G1724" t="s">
        <v>6558</v>
      </c>
      <c r="H1724" t="s">
        <v>1144</v>
      </c>
      <c r="I1724" t="s">
        <v>1144</v>
      </c>
      <c r="J1724" t="s">
        <v>1144</v>
      </c>
      <c r="K1724" t="s">
        <v>1144</v>
      </c>
      <c r="L1724">
        <v>8.64</v>
      </c>
      <c r="M1724">
        <v>17.7</v>
      </c>
      <c r="N1724">
        <v>0</v>
      </c>
      <c r="O1724" s="56">
        <v>0</v>
      </c>
      <c r="P1724" s="56">
        <v>0</v>
      </c>
      <c r="Q1724">
        <v>1</v>
      </c>
      <c r="R1724">
        <v>1</v>
      </c>
      <c r="S1724">
        <v>11</v>
      </c>
      <c r="T1724">
        <v>8</v>
      </c>
      <c r="U1724">
        <v>3</v>
      </c>
      <c r="V1724">
        <v>1</v>
      </c>
      <c r="W1724" t="s">
        <v>1156</v>
      </c>
      <c r="X1724" t="s">
        <v>7755</v>
      </c>
      <c r="AA1724">
        <v>0</v>
      </c>
      <c r="AB1724">
        <v>0</v>
      </c>
      <c r="AC1724">
        <v>0</v>
      </c>
      <c r="AD1724">
        <v>0</v>
      </c>
      <c r="AE1724">
        <v>0</v>
      </c>
      <c r="AF1724">
        <v>0</v>
      </c>
      <c r="AG1724">
        <v>0</v>
      </c>
      <c r="AJ1724" s="56"/>
      <c r="AK1724" s="56"/>
      <c r="AL1724" s="56"/>
      <c r="AP1724" t="s">
        <v>1155</v>
      </c>
      <c r="AS1724" t="s">
        <v>1152</v>
      </c>
      <c r="AT1724">
        <v>1</v>
      </c>
      <c r="AV1724">
        <v>2</v>
      </c>
      <c r="AW1724">
        <v>2</v>
      </c>
      <c r="AX1724">
        <v>1</v>
      </c>
      <c r="AY1724" t="s">
        <v>1145</v>
      </c>
      <c r="AZ1724" t="s">
        <v>1145</v>
      </c>
      <c r="BA1724">
        <v>2</v>
      </c>
      <c r="BD1724">
        <v>1000000000</v>
      </c>
      <c r="BE1724">
        <v>2</v>
      </c>
      <c r="BF1724">
        <v>0</v>
      </c>
      <c r="BG1724">
        <v>0</v>
      </c>
      <c r="BH1724">
        <v>0</v>
      </c>
      <c r="BI1724">
        <v>0</v>
      </c>
      <c r="BJ1724">
        <v>0</v>
      </c>
      <c r="BK1724">
        <v>0</v>
      </c>
      <c r="BL1724">
        <v>0</v>
      </c>
      <c r="BM1724">
        <v>2</v>
      </c>
      <c r="BN1724">
        <v>0</v>
      </c>
      <c r="BO1724">
        <v>0</v>
      </c>
      <c r="BP1724">
        <v>0</v>
      </c>
      <c r="BR1724">
        <v>0</v>
      </c>
      <c r="BS1724">
        <v>1</v>
      </c>
      <c r="BX1724">
        <v>0</v>
      </c>
      <c r="BY1724">
        <v>0</v>
      </c>
      <c r="BZ1724">
        <v>0</v>
      </c>
      <c r="CA1724">
        <v>4.58</v>
      </c>
      <c r="CB1724">
        <v>0</v>
      </c>
      <c r="CC1724">
        <v>1</v>
      </c>
      <c r="CD1724" s="56">
        <v>42095</v>
      </c>
      <c r="CE1724" s="56">
        <v>42342</v>
      </c>
      <c r="CF1724" s="56">
        <v>42342</v>
      </c>
      <c r="CG1724" s="56">
        <v>42419</v>
      </c>
      <c r="CH1724" s="56"/>
      <c r="CI1724" s="56"/>
      <c r="CJ1724">
        <v>0.1</v>
      </c>
      <c r="CK1724">
        <v>0</v>
      </c>
      <c r="CL1724">
        <v>0</v>
      </c>
      <c r="CM1724">
        <v>0</v>
      </c>
      <c r="CN1724">
        <v>0.09</v>
      </c>
      <c r="CO1724">
        <v>0</v>
      </c>
      <c r="CP1724">
        <v>0.87</v>
      </c>
      <c r="CQ1724" t="s">
        <v>1154</v>
      </c>
      <c r="CR1724" t="s">
        <v>1153</v>
      </c>
      <c r="CS1724" t="s">
        <v>1748</v>
      </c>
      <c r="CT1724" t="s">
        <v>1397</v>
      </c>
      <c r="CU1724" t="s">
        <v>1396</v>
      </c>
      <c r="CV1724" t="s">
        <v>6559</v>
      </c>
      <c r="CW1724" t="s">
        <v>1390</v>
      </c>
      <c r="CX1724" t="s">
        <v>853</v>
      </c>
      <c r="DC1724" t="s">
        <v>1387</v>
      </c>
      <c r="DE1724" t="s">
        <v>1392</v>
      </c>
    </row>
    <row r="1725" spans="1:109" x14ac:dyDescent="0.25">
      <c r="A1725" t="s">
        <v>1025</v>
      </c>
      <c r="B1725">
        <v>2</v>
      </c>
      <c r="C1725" s="56">
        <v>42419</v>
      </c>
      <c r="D1725" t="s">
        <v>1153</v>
      </c>
      <c r="E1725" t="s">
        <v>6560</v>
      </c>
      <c r="G1725" t="s">
        <v>6561</v>
      </c>
      <c r="H1725" t="s">
        <v>1144</v>
      </c>
      <c r="I1725" t="s">
        <v>1144</v>
      </c>
      <c r="J1725" t="s">
        <v>1144</v>
      </c>
      <c r="K1725" t="s">
        <v>1144</v>
      </c>
      <c r="L1725">
        <v>1.0900000000000001</v>
      </c>
      <c r="M1725">
        <v>2.75</v>
      </c>
      <c r="N1725">
        <v>0</v>
      </c>
      <c r="O1725" s="56">
        <v>0</v>
      </c>
      <c r="P1725" s="56">
        <v>0</v>
      </c>
      <c r="Q1725">
        <v>1</v>
      </c>
      <c r="R1725">
        <v>1</v>
      </c>
      <c r="S1725">
        <v>11</v>
      </c>
      <c r="T1725">
        <v>8</v>
      </c>
      <c r="U1725">
        <v>3</v>
      </c>
      <c r="V1725">
        <v>1</v>
      </c>
      <c r="X1725" t="s">
        <v>7757</v>
      </c>
      <c r="AA1725">
        <v>0</v>
      </c>
      <c r="AB1725">
        <v>0</v>
      </c>
      <c r="AC1725">
        <v>0</v>
      </c>
      <c r="AD1725">
        <v>0</v>
      </c>
      <c r="AE1725">
        <v>0</v>
      </c>
      <c r="AF1725">
        <v>0</v>
      </c>
      <c r="AG1725">
        <v>0</v>
      </c>
      <c r="AJ1725" s="56"/>
      <c r="AK1725" s="56"/>
      <c r="AL1725" s="56"/>
      <c r="AP1725" t="s">
        <v>1155</v>
      </c>
      <c r="AR1725">
        <v>2</v>
      </c>
      <c r="AS1725" t="s">
        <v>1152</v>
      </c>
      <c r="AT1725">
        <v>1</v>
      </c>
      <c r="AV1725">
        <v>4</v>
      </c>
      <c r="AW1725">
        <v>3</v>
      </c>
      <c r="AX1725">
        <v>1</v>
      </c>
      <c r="AY1725" t="s">
        <v>1147</v>
      </c>
      <c r="AZ1725" t="s">
        <v>1147</v>
      </c>
      <c r="BA1725">
        <v>7</v>
      </c>
      <c r="BD1725">
        <v>1000000000</v>
      </c>
      <c r="BE1725">
        <v>8</v>
      </c>
      <c r="BF1725">
        <v>-1</v>
      </c>
      <c r="BG1725">
        <v>0</v>
      </c>
      <c r="BH1725">
        <v>0</v>
      </c>
      <c r="BI1725">
        <v>0</v>
      </c>
      <c r="BJ1725">
        <v>0</v>
      </c>
      <c r="BK1725">
        <v>0</v>
      </c>
      <c r="BL1725">
        <v>0</v>
      </c>
      <c r="BM1725">
        <v>8</v>
      </c>
      <c r="BN1725">
        <v>-1</v>
      </c>
      <c r="BO1725">
        <v>0</v>
      </c>
      <c r="BP1725">
        <v>0</v>
      </c>
      <c r="BR1725">
        <v>0</v>
      </c>
      <c r="BS1725">
        <v>1</v>
      </c>
      <c r="BX1725">
        <v>0</v>
      </c>
      <c r="BY1725">
        <v>4.3600000000000003</v>
      </c>
      <c r="BZ1725">
        <v>0</v>
      </c>
      <c r="CA1725">
        <v>6.65</v>
      </c>
      <c r="CB1725">
        <v>0</v>
      </c>
      <c r="CC1725">
        <v>1</v>
      </c>
      <c r="CD1725" s="56">
        <v>42341</v>
      </c>
      <c r="CE1725" s="56">
        <v>42342</v>
      </c>
      <c r="CF1725" s="56">
        <v>42342</v>
      </c>
      <c r="CG1725" s="56">
        <v>42419</v>
      </c>
      <c r="CH1725" s="56"/>
      <c r="CI1725" s="56"/>
      <c r="CJ1725">
        <v>0.08</v>
      </c>
      <c r="CK1725">
        <v>0</v>
      </c>
      <c r="CL1725">
        <v>0</v>
      </c>
      <c r="CM1725">
        <v>0</v>
      </c>
      <c r="CN1725">
        <v>0</v>
      </c>
      <c r="CO1725">
        <v>0</v>
      </c>
      <c r="CP1725">
        <v>0.96</v>
      </c>
      <c r="CQ1725" t="s">
        <v>1154</v>
      </c>
      <c r="CR1725" t="s">
        <v>1153</v>
      </c>
      <c r="CS1725" t="s">
        <v>1748</v>
      </c>
      <c r="CT1725" t="s">
        <v>1397</v>
      </c>
      <c r="CU1725" t="s">
        <v>1396</v>
      </c>
      <c r="CV1725" t="s">
        <v>6562</v>
      </c>
      <c r="CW1725" t="s">
        <v>1390</v>
      </c>
      <c r="CX1725" t="s">
        <v>853</v>
      </c>
      <c r="DC1725" t="s">
        <v>1387</v>
      </c>
      <c r="DE1725" t="s">
        <v>1392</v>
      </c>
    </row>
    <row r="1726" spans="1:109" x14ac:dyDescent="0.25">
      <c r="A1726" t="s">
        <v>1025</v>
      </c>
      <c r="B1726">
        <v>2</v>
      </c>
      <c r="C1726" s="56">
        <v>42419</v>
      </c>
      <c r="D1726" t="s">
        <v>1153</v>
      </c>
      <c r="E1726" t="s">
        <v>6563</v>
      </c>
      <c r="G1726" t="s">
        <v>6564</v>
      </c>
      <c r="H1726" t="s">
        <v>1144</v>
      </c>
      <c r="I1726" t="s">
        <v>1144</v>
      </c>
      <c r="J1726" t="s">
        <v>1144</v>
      </c>
      <c r="K1726" t="s">
        <v>1144</v>
      </c>
      <c r="L1726">
        <v>0</v>
      </c>
      <c r="M1726">
        <v>0.55000000000000004</v>
      </c>
      <c r="N1726">
        <v>0</v>
      </c>
      <c r="O1726" s="56">
        <v>0</v>
      </c>
      <c r="P1726" s="56">
        <v>0</v>
      </c>
      <c r="Q1726">
        <v>1</v>
      </c>
      <c r="R1726">
        <v>1</v>
      </c>
      <c r="S1726">
        <v>11</v>
      </c>
      <c r="T1726">
        <v>8</v>
      </c>
      <c r="U1726">
        <v>3</v>
      </c>
      <c r="V1726">
        <v>1</v>
      </c>
      <c r="X1726" t="s">
        <v>7755</v>
      </c>
      <c r="AA1726">
        <v>0</v>
      </c>
      <c r="AB1726">
        <v>0</v>
      </c>
      <c r="AC1726">
        <v>0</v>
      </c>
      <c r="AD1726">
        <v>0</v>
      </c>
      <c r="AE1726">
        <v>0</v>
      </c>
      <c r="AF1726">
        <v>0</v>
      </c>
      <c r="AG1726">
        <v>0</v>
      </c>
      <c r="AJ1726" s="56"/>
      <c r="AK1726" s="56"/>
      <c r="AL1726" s="56"/>
      <c r="AP1726" t="s">
        <v>1155</v>
      </c>
      <c r="AS1726" t="s">
        <v>1152</v>
      </c>
      <c r="AT1726">
        <v>1</v>
      </c>
      <c r="AV1726">
        <v>0</v>
      </c>
      <c r="AW1726">
        <v>0</v>
      </c>
      <c r="AX1726">
        <v>0</v>
      </c>
      <c r="AY1726" t="s">
        <v>1388</v>
      </c>
      <c r="AZ1726" t="s">
        <v>1388</v>
      </c>
      <c r="BA1726">
        <v>0</v>
      </c>
      <c r="BD1726">
        <v>1000000000</v>
      </c>
      <c r="BE1726">
        <v>0</v>
      </c>
      <c r="BF1726">
        <v>0</v>
      </c>
      <c r="BG1726">
        <v>0</v>
      </c>
      <c r="BH1726">
        <v>0</v>
      </c>
      <c r="BI1726">
        <v>0</v>
      </c>
      <c r="BJ1726">
        <v>0</v>
      </c>
      <c r="BK1726">
        <v>0</v>
      </c>
      <c r="BL1726">
        <v>0</v>
      </c>
      <c r="BM1726">
        <v>0</v>
      </c>
      <c r="BN1726">
        <v>0</v>
      </c>
      <c r="BO1726">
        <v>0</v>
      </c>
      <c r="BP1726">
        <v>0</v>
      </c>
      <c r="BR1726">
        <v>0</v>
      </c>
      <c r="BS1726">
        <v>0</v>
      </c>
      <c r="BX1726">
        <v>0</v>
      </c>
      <c r="BY1726">
        <v>0</v>
      </c>
      <c r="BZ1726">
        <v>0</v>
      </c>
      <c r="CA1726">
        <v>0</v>
      </c>
      <c r="CB1726">
        <v>0</v>
      </c>
      <c r="CC1726">
        <v>1</v>
      </c>
      <c r="CD1726" s="56">
        <v>42095</v>
      </c>
      <c r="CE1726" s="56">
        <v>42342</v>
      </c>
      <c r="CF1726" s="56">
        <v>42342</v>
      </c>
      <c r="CG1726" s="56">
        <v>42419</v>
      </c>
      <c r="CH1726" s="56"/>
      <c r="CI1726" s="56"/>
      <c r="CJ1726">
        <v>1</v>
      </c>
      <c r="CK1726">
        <v>0</v>
      </c>
      <c r="CL1726">
        <v>0.96</v>
      </c>
      <c r="CM1726">
        <v>0</v>
      </c>
      <c r="CN1726">
        <v>0</v>
      </c>
      <c r="CO1726">
        <v>0</v>
      </c>
      <c r="CP1726">
        <v>0</v>
      </c>
      <c r="CQ1726" t="s">
        <v>1154</v>
      </c>
      <c r="CR1726" t="s">
        <v>1153</v>
      </c>
      <c r="CS1726" t="s">
        <v>1748</v>
      </c>
      <c r="CT1726" t="s">
        <v>1397</v>
      </c>
      <c r="CU1726" t="s">
        <v>1396</v>
      </c>
      <c r="CV1726" t="s">
        <v>6565</v>
      </c>
      <c r="CW1726" t="s">
        <v>1390</v>
      </c>
      <c r="CX1726" t="s">
        <v>853</v>
      </c>
      <c r="DC1726" t="s">
        <v>1387</v>
      </c>
      <c r="DE1726" t="s">
        <v>1392</v>
      </c>
    </row>
    <row r="1727" spans="1:109" x14ac:dyDescent="0.25">
      <c r="A1727" t="s">
        <v>1025</v>
      </c>
      <c r="B1727">
        <v>2</v>
      </c>
      <c r="C1727" s="56">
        <v>42419</v>
      </c>
      <c r="D1727" t="s">
        <v>1153</v>
      </c>
      <c r="E1727" t="s">
        <v>6566</v>
      </c>
      <c r="G1727" t="s">
        <v>6567</v>
      </c>
      <c r="H1727" t="s">
        <v>1144</v>
      </c>
      <c r="I1727" t="s">
        <v>1144</v>
      </c>
      <c r="J1727" t="s">
        <v>1144</v>
      </c>
      <c r="K1727" t="s">
        <v>1144</v>
      </c>
      <c r="L1727">
        <v>5.3</v>
      </c>
      <c r="M1727">
        <v>13.43</v>
      </c>
      <c r="N1727">
        <v>0</v>
      </c>
      <c r="O1727" s="56">
        <v>0</v>
      </c>
      <c r="P1727" s="56">
        <v>0</v>
      </c>
      <c r="Q1727">
        <v>1</v>
      </c>
      <c r="R1727">
        <v>1</v>
      </c>
      <c r="S1727">
        <v>11</v>
      </c>
      <c r="T1727">
        <v>8</v>
      </c>
      <c r="U1727">
        <v>3</v>
      </c>
      <c r="V1727">
        <v>1</v>
      </c>
      <c r="X1727" t="s">
        <v>7757</v>
      </c>
      <c r="AA1727">
        <v>0</v>
      </c>
      <c r="AB1727">
        <v>0</v>
      </c>
      <c r="AC1727">
        <v>0</v>
      </c>
      <c r="AD1727">
        <v>0</v>
      </c>
      <c r="AE1727">
        <v>0</v>
      </c>
      <c r="AF1727">
        <v>0</v>
      </c>
      <c r="AG1727">
        <v>0</v>
      </c>
      <c r="AJ1727" s="56"/>
      <c r="AK1727" s="56"/>
      <c r="AL1727" s="56"/>
      <c r="AP1727" t="s">
        <v>1155</v>
      </c>
      <c r="AR1727">
        <v>2</v>
      </c>
      <c r="AS1727" t="s">
        <v>1152</v>
      </c>
      <c r="AT1727">
        <v>1</v>
      </c>
      <c r="AV1727">
        <v>4</v>
      </c>
      <c r="AW1727">
        <v>3</v>
      </c>
      <c r="AX1727">
        <v>1</v>
      </c>
      <c r="AY1727" t="s">
        <v>1147</v>
      </c>
      <c r="AZ1727" t="s">
        <v>1147</v>
      </c>
      <c r="BA1727">
        <v>7</v>
      </c>
      <c r="BD1727">
        <v>1000000000</v>
      </c>
      <c r="BE1727">
        <v>6</v>
      </c>
      <c r="BF1727">
        <v>-0.5</v>
      </c>
      <c r="BG1727">
        <v>0</v>
      </c>
      <c r="BH1727">
        <v>0</v>
      </c>
      <c r="BI1727">
        <v>0</v>
      </c>
      <c r="BJ1727">
        <v>0</v>
      </c>
      <c r="BK1727">
        <v>0</v>
      </c>
      <c r="BL1727">
        <v>0</v>
      </c>
      <c r="BM1727">
        <v>6</v>
      </c>
      <c r="BN1727">
        <v>-0.5</v>
      </c>
      <c r="BO1727">
        <v>0</v>
      </c>
      <c r="BP1727">
        <v>0</v>
      </c>
      <c r="BR1727">
        <v>0</v>
      </c>
      <c r="BS1727">
        <v>1</v>
      </c>
      <c r="BX1727">
        <v>0</v>
      </c>
      <c r="BY1727">
        <v>10.6</v>
      </c>
      <c r="BZ1727">
        <v>0</v>
      </c>
      <c r="CA1727">
        <v>6.69</v>
      </c>
      <c r="CB1727">
        <v>0</v>
      </c>
      <c r="CC1727">
        <v>1</v>
      </c>
      <c r="CD1727" s="56">
        <v>42341</v>
      </c>
      <c r="CE1727" s="56">
        <v>42342</v>
      </c>
      <c r="CF1727" s="56">
        <v>42342</v>
      </c>
      <c r="CG1727" s="56">
        <v>42419</v>
      </c>
      <c r="CH1727" s="56"/>
      <c r="CI1727" s="56"/>
      <c r="CJ1727">
        <v>0.04</v>
      </c>
      <c r="CK1727">
        <v>0</v>
      </c>
      <c r="CL1727">
        <v>0</v>
      </c>
      <c r="CM1727">
        <v>0</v>
      </c>
      <c r="CN1727">
        <v>0</v>
      </c>
      <c r="CO1727">
        <v>0</v>
      </c>
      <c r="CP1727">
        <v>0.96</v>
      </c>
      <c r="CQ1727" t="s">
        <v>1154</v>
      </c>
      <c r="CR1727" t="s">
        <v>1153</v>
      </c>
      <c r="CS1727" t="s">
        <v>1748</v>
      </c>
      <c r="CT1727" t="s">
        <v>1397</v>
      </c>
      <c r="CU1727" t="s">
        <v>1396</v>
      </c>
      <c r="CV1727" t="s">
        <v>6568</v>
      </c>
      <c r="CW1727" t="s">
        <v>1390</v>
      </c>
      <c r="CX1727" t="s">
        <v>853</v>
      </c>
      <c r="DC1727" t="s">
        <v>1387</v>
      </c>
      <c r="DE1727" t="s">
        <v>1392</v>
      </c>
    </row>
    <row r="1728" spans="1:109" x14ac:dyDescent="0.25">
      <c r="A1728" t="s">
        <v>1025</v>
      </c>
      <c r="B1728">
        <v>2</v>
      </c>
      <c r="C1728" s="56">
        <v>42419</v>
      </c>
      <c r="D1728" t="s">
        <v>1153</v>
      </c>
      <c r="E1728" t="s">
        <v>6569</v>
      </c>
      <c r="G1728" t="s">
        <v>6570</v>
      </c>
      <c r="H1728" t="s">
        <v>1144</v>
      </c>
      <c r="I1728" t="s">
        <v>1144</v>
      </c>
      <c r="J1728" t="s">
        <v>1144</v>
      </c>
      <c r="K1728" t="s">
        <v>1144</v>
      </c>
      <c r="L1728">
        <v>0.61</v>
      </c>
      <c r="M1728">
        <v>2.9</v>
      </c>
      <c r="N1728">
        <v>0</v>
      </c>
      <c r="O1728" s="56">
        <v>0</v>
      </c>
      <c r="P1728" s="56">
        <v>0</v>
      </c>
      <c r="Q1728">
        <v>1</v>
      </c>
      <c r="R1728">
        <v>1</v>
      </c>
      <c r="S1728">
        <v>11</v>
      </c>
      <c r="T1728">
        <v>8</v>
      </c>
      <c r="U1728">
        <v>3</v>
      </c>
      <c r="V1728">
        <v>1</v>
      </c>
      <c r="X1728" t="s">
        <v>7755</v>
      </c>
      <c r="AA1728">
        <v>0</v>
      </c>
      <c r="AB1728">
        <v>0</v>
      </c>
      <c r="AC1728">
        <v>0</v>
      </c>
      <c r="AD1728">
        <v>0</v>
      </c>
      <c r="AE1728">
        <v>0</v>
      </c>
      <c r="AF1728">
        <v>0</v>
      </c>
      <c r="AG1728">
        <v>0</v>
      </c>
      <c r="AJ1728" s="56"/>
      <c r="AK1728" s="56"/>
      <c r="AL1728" s="56"/>
      <c r="AP1728" t="s">
        <v>1155</v>
      </c>
      <c r="AR1728">
        <v>5</v>
      </c>
      <c r="AS1728" t="s">
        <v>1152</v>
      </c>
      <c r="AT1728">
        <v>1</v>
      </c>
      <c r="AV1728">
        <v>10</v>
      </c>
      <c r="AW1728">
        <v>7</v>
      </c>
      <c r="AX1728">
        <v>3</v>
      </c>
      <c r="AY1728" t="s">
        <v>1147</v>
      </c>
      <c r="AZ1728" t="s">
        <v>1147</v>
      </c>
      <c r="BA1728">
        <v>10</v>
      </c>
      <c r="BD1728">
        <v>1000000000</v>
      </c>
      <c r="BE1728">
        <v>12</v>
      </c>
      <c r="BF1728">
        <v>-0.2</v>
      </c>
      <c r="BG1728">
        <v>0</v>
      </c>
      <c r="BH1728">
        <v>0</v>
      </c>
      <c r="BI1728">
        <v>0</v>
      </c>
      <c r="BJ1728">
        <v>0</v>
      </c>
      <c r="BK1728">
        <v>0</v>
      </c>
      <c r="BL1728">
        <v>0</v>
      </c>
      <c r="BM1728">
        <v>12</v>
      </c>
      <c r="BN1728">
        <v>-0.2</v>
      </c>
      <c r="BO1728">
        <v>0</v>
      </c>
      <c r="BP1728">
        <v>0</v>
      </c>
      <c r="BR1728">
        <v>0</v>
      </c>
      <c r="BS1728">
        <v>3</v>
      </c>
      <c r="BX1728">
        <v>0</v>
      </c>
      <c r="BY1728">
        <v>1.22</v>
      </c>
      <c r="BZ1728">
        <v>0</v>
      </c>
      <c r="CA1728">
        <v>16.38</v>
      </c>
      <c r="CB1728">
        <v>0</v>
      </c>
      <c r="CC1728">
        <v>1</v>
      </c>
      <c r="CD1728" s="56">
        <v>42095</v>
      </c>
      <c r="CE1728" s="56">
        <v>42342</v>
      </c>
      <c r="CF1728" s="56">
        <v>42342</v>
      </c>
      <c r="CG1728" s="56">
        <v>42419</v>
      </c>
      <c r="CH1728" s="56"/>
      <c r="CI1728" s="56"/>
      <c r="CJ1728">
        <v>0</v>
      </c>
      <c r="CK1728">
        <v>0</v>
      </c>
      <c r="CL1728">
        <v>0</v>
      </c>
      <c r="CM1728">
        <v>0</v>
      </c>
      <c r="CN1728">
        <v>0</v>
      </c>
      <c r="CO1728">
        <v>0</v>
      </c>
      <c r="CP1728">
        <v>0.96</v>
      </c>
      <c r="CQ1728" t="s">
        <v>1154</v>
      </c>
      <c r="CR1728" t="s">
        <v>1153</v>
      </c>
      <c r="CS1728" t="s">
        <v>1748</v>
      </c>
      <c r="CT1728" t="s">
        <v>1397</v>
      </c>
      <c r="CU1728" t="s">
        <v>1396</v>
      </c>
      <c r="CV1728" t="s">
        <v>6571</v>
      </c>
      <c r="CW1728" t="s">
        <v>1390</v>
      </c>
      <c r="CX1728" t="s">
        <v>853</v>
      </c>
      <c r="DC1728" t="s">
        <v>1387</v>
      </c>
      <c r="DE1728" t="s">
        <v>1392</v>
      </c>
    </row>
    <row r="1729" spans="1:109" x14ac:dyDescent="0.25">
      <c r="A1729" t="s">
        <v>1025</v>
      </c>
      <c r="B1729">
        <v>2</v>
      </c>
      <c r="C1729" s="56">
        <v>42419</v>
      </c>
      <c r="D1729" t="s">
        <v>1153</v>
      </c>
      <c r="E1729" t="s">
        <v>6572</v>
      </c>
      <c r="G1729" t="s">
        <v>6573</v>
      </c>
      <c r="H1729" t="s">
        <v>1144</v>
      </c>
      <c r="I1729" t="s">
        <v>1144</v>
      </c>
      <c r="J1729" t="s">
        <v>1144</v>
      </c>
      <c r="K1729" t="s">
        <v>1144</v>
      </c>
      <c r="L1729">
        <v>1.1599999999999999</v>
      </c>
      <c r="M1729">
        <v>1.52</v>
      </c>
      <c r="N1729">
        <v>0</v>
      </c>
      <c r="O1729" s="56">
        <v>0</v>
      </c>
      <c r="P1729" s="56">
        <v>0</v>
      </c>
      <c r="Q1729">
        <v>1</v>
      </c>
      <c r="R1729">
        <v>1</v>
      </c>
      <c r="S1729">
        <v>11</v>
      </c>
      <c r="T1729">
        <v>8</v>
      </c>
      <c r="U1729">
        <v>3</v>
      </c>
      <c r="V1729">
        <v>1</v>
      </c>
      <c r="X1729" t="s">
        <v>7755</v>
      </c>
      <c r="AA1729">
        <v>0</v>
      </c>
      <c r="AB1729">
        <v>0</v>
      </c>
      <c r="AC1729">
        <v>0</v>
      </c>
      <c r="AD1729">
        <v>0</v>
      </c>
      <c r="AE1729">
        <v>0</v>
      </c>
      <c r="AF1729">
        <v>0</v>
      </c>
      <c r="AG1729">
        <v>0</v>
      </c>
      <c r="AJ1729" s="56"/>
      <c r="AK1729" s="56"/>
      <c r="AL1729" s="56"/>
      <c r="AP1729" t="s">
        <v>1155</v>
      </c>
      <c r="AR1729">
        <v>5</v>
      </c>
      <c r="AS1729" t="s">
        <v>1152</v>
      </c>
      <c r="AT1729">
        <v>1</v>
      </c>
      <c r="AV1729">
        <v>10</v>
      </c>
      <c r="AW1729">
        <v>7</v>
      </c>
      <c r="AX1729">
        <v>3</v>
      </c>
      <c r="AY1729" t="s">
        <v>1147</v>
      </c>
      <c r="AZ1729" t="s">
        <v>1147</v>
      </c>
      <c r="BA1729">
        <v>10</v>
      </c>
      <c r="BD1729">
        <v>1000000000</v>
      </c>
      <c r="BE1729">
        <v>12</v>
      </c>
      <c r="BF1729">
        <v>-0.2</v>
      </c>
      <c r="BG1729">
        <v>0</v>
      </c>
      <c r="BH1729">
        <v>0</v>
      </c>
      <c r="BI1729">
        <v>0</v>
      </c>
      <c r="BJ1729">
        <v>0</v>
      </c>
      <c r="BK1729">
        <v>0</v>
      </c>
      <c r="BL1729">
        <v>0</v>
      </c>
      <c r="BM1729">
        <v>12</v>
      </c>
      <c r="BN1729">
        <v>-0.2</v>
      </c>
      <c r="BO1729">
        <v>0</v>
      </c>
      <c r="BP1729">
        <v>0</v>
      </c>
      <c r="BR1729">
        <v>0</v>
      </c>
      <c r="BS1729">
        <v>3</v>
      </c>
      <c r="BX1729">
        <v>0</v>
      </c>
      <c r="BY1729">
        <v>2.3199999999999998</v>
      </c>
      <c r="BZ1729">
        <v>0</v>
      </c>
      <c r="CA1729">
        <v>1.35</v>
      </c>
      <c r="CB1729">
        <v>0</v>
      </c>
      <c r="CC1729">
        <v>1</v>
      </c>
      <c r="CD1729" s="56">
        <v>42095</v>
      </c>
      <c r="CE1729" s="56">
        <v>42342</v>
      </c>
      <c r="CF1729" s="56">
        <v>42342</v>
      </c>
      <c r="CG1729" s="56">
        <v>42419</v>
      </c>
      <c r="CH1729" s="56"/>
      <c r="CI1729" s="56"/>
      <c r="CJ1729">
        <v>0</v>
      </c>
      <c r="CK1729">
        <v>0</v>
      </c>
      <c r="CL1729">
        <v>0</v>
      </c>
      <c r="CM1729">
        <v>0</v>
      </c>
      <c r="CN1729">
        <v>0</v>
      </c>
      <c r="CO1729">
        <v>0</v>
      </c>
      <c r="CP1729">
        <v>0.96</v>
      </c>
      <c r="CQ1729" t="s">
        <v>1154</v>
      </c>
      <c r="CR1729" t="s">
        <v>1153</v>
      </c>
      <c r="CS1729" t="s">
        <v>1748</v>
      </c>
      <c r="CT1729" t="s">
        <v>1397</v>
      </c>
      <c r="CU1729" t="s">
        <v>1396</v>
      </c>
      <c r="CV1729" t="s">
        <v>6574</v>
      </c>
      <c r="CW1729" t="s">
        <v>1390</v>
      </c>
      <c r="CX1729" t="s">
        <v>853</v>
      </c>
      <c r="DC1729" t="s">
        <v>1387</v>
      </c>
      <c r="DE1729" t="s">
        <v>1392</v>
      </c>
    </row>
    <row r="1730" spans="1:109" x14ac:dyDescent="0.25">
      <c r="A1730" t="s">
        <v>1025</v>
      </c>
      <c r="B1730">
        <v>2</v>
      </c>
      <c r="C1730" s="56">
        <v>42419</v>
      </c>
      <c r="D1730" t="s">
        <v>1153</v>
      </c>
      <c r="E1730" t="s">
        <v>6575</v>
      </c>
      <c r="G1730" t="s">
        <v>6576</v>
      </c>
      <c r="H1730" t="s">
        <v>1144</v>
      </c>
      <c r="I1730" t="s">
        <v>1144</v>
      </c>
      <c r="J1730" t="s">
        <v>1144</v>
      </c>
      <c r="K1730" t="s">
        <v>1144</v>
      </c>
      <c r="L1730">
        <v>0.17</v>
      </c>
      <c r="M1730">
        <v>0.33</v>
      </c>
      <c r="N1730">
        <v>0</v>
      </c>
      <c r="O1730" s="56">
        <v>0</v>
      </c>
      <c r="P1730" s="56">
        <v>0</v>
      </c>
      <c r="Q1730">
        <v>1</v>
      </c>
      <c r="R1730">
        <v>1</v>
      </c>
      <c r="S1730">
        <v>11</v>
      </c>
      <c r="T1730">
        <v>8</v>
      </c>
      <c r="U1730">
        <v>3</v>
      </c>
      <c r="V1730">
        <v>1</v>
      </c>
      <c r="W1730" t="s">
        <v>1156</v>
      </c>
      <c r="X1730" t="s">
        <v>7773</v>
      </c>
      <c r="Y1730">
        <v>14</v>
      </c>
      <c r="AA1730">
        <v>0</v>
      </c>
      <c r="AB1730">
        <v>0</v>
      </c>
      <c r="AC1730">
        <v>0</v>
      </c>
      <c r="AD1730">
        <v>0</v>
      </c>
      <c r="AE1730">
        <v>0</v>
      </c>
      <c r="AF1730">
        <v>45</v>
      </c>
      <c r="AG1730">
        <v>0</v>
      </c>
      <c r="AJ1730" s="56"/>
      <c r="AK1730" s="56"/>
      <c r="AL1730" s="56"/>
      <c r="AP1730" t="s">
        <v>1155</v>
      </c>
      <c r="AS1730" t="s">
        <v>1152</v>
      </c>
      <c r="AT1730">
        <v>1</v>
      </c>
      <c r="AV1730">
        <v>10</v>
      </c>
      <c r="AW1730">
        <v>7</v>
      </c>
      <c r="AX1730">
        <v>3</v>
      </c>
      <c r="AY1730" t="s">
        <v>1148</v>
      </c>
      <c r="AZ1730" t="s">
        <v>1148</v>
      </c>
      <c r="BA1730">
        <v>0</v>
      </c>
      <c r="BD1730">
        <v>1000000000</v>
      </c>
      <c r="BE1730">
        <v>10</v>
      </c>
      <c r="BF1730">
        <v>0</v>
      </c>
      <c r="BG1730">
        <v>0</v>
      </c>
      <c r="BH1730">
        <v>0</v>
      </c>
      <c r="BI1730">
        <v>0</v>
      </c>
      <c r="BJ1730">
        <v>0</v>
      </c>
      <c r="BK1730">
        <v>0</v>
      </c>
      <c r="BL1730">
        <v>0</v>
      </c>
      <c r="BM1730">
        <v>10</v>
      </c>
      <c r="BN1730">
        <v>0</v>
      </c>
      <c r="BO1730">
        <v>0</v>
      </c>
      <c r="BP1730">
        <v>0</v>
      </c>
      <c r="BR1730">
        <v>0</v>
      </c>
      <c r="BS1730">
        <v>3</v>
      </c>
      <c r="BX1730">
        <v>0</v>
      </c>
      <c r="BY1730">
        <v>0</v>
      </c>
      <c r="BZ1730">
        <v>0</v>
      </c>
      <c r="CA1730">
        <v>4.1100000000000003</v>
      </c>
      <c r="CB1730">
        <v>0</v>
      </c>
      <c r="CC1730">
        <v>1</v>
      </c>
      <c r="CD1730" s="56">
        <v>42278</v>
      </c>
      <c r="CE1730" s="56">
        <v>42342</v>
      </c>
      <c r="CF1730" s="56">
        <v>42342</v>
      </c>
      <c r="CG1730" s="56">
        <v>42419</v>
      </c>
      <c r="CH1730" s="56"/>
      <c r="CI1730" s="56"/>
      <c r="CJ1730">
        <v>0.37</v>
      </c>
      <c r="CK1730">
        <v>27</v>
      </c>
      <c r="CL1730">
        <v>0.12</v>
      </c>
      <c r="CM1730">
        <v>0</v>
      </c>
      <c r="CN1730">
        <v>0</v>
      </c>
      <c r="CO1730">
        <v>0.84</v>
      </c>
      <c r="CP1730">
        <v>0</v>
      </c>
      <c r="CQ1730" t="s">
        <v>1154</v>
      </c>
      <c r="CR1730" t="s">
        <v>1153</v>
      </c>
      <c r="CS1730" t="s">
        <v>1748</v>
      </c>
      <c r="CT1730" t="s">
        <v>1397</v>
      </c>
      <c r="CU1730" t="s">
        <v>1396</v>
      </c>
      <c r="CV1730" t="s">
        <v>6577</v>
      </c>
      <c r="CW1730" t="s">
        <v>1390</v>
      </c>
      <c r="CX1730" t="s">
        <v>853</v>
      </c>
      <c r="DC1730" t="s">
        <v>1387</v>
      </c>
      <c r="DE1730" t="s">
        <v>1392</v>
      </c>
    </row>
    <row r="1731" spans="1:109" x14ac:dyDescent="0.25">
      <c r="A1731" t="s">
        <v>1025</v>
      </c>
      <c r="B1731">
        <v>2</v>
      </c>
      <c r="C1731" s="56">
        <v>42419</v>
      </c>
      <c r="D1731" t="s">
        <v>1153</v>
      </c>
      <c r="E1731" t="s">
        <v>6578</v>
      </c>
      <c r="G1731" t="s">
        <v>6579</v>
      </c>
      <c r="H1731" t="s">
        <v>1144</v>
      </c>
      <c r="I1731" t="s">
        <v>1144</v>
      </c>
      <c r="J1731" t="s">
        <v>1144</v>
      </c>
      <c r="K1731" t="s">
        <v>1144</v>
      </c>
      <c r="L1731">
        <v>0</v>
      </c>
      <c r="M1731">
        <v>0.55000000000000004</v>
      </c>
      <c r="N1731">
        <v>0</v>
      </c>
      <c r="O1731" s="56">
        <v>0</v>
      </c>
      <c r="P1731" s="56">
        <v>0</v>
      </c>
      <c r="Q1731">
        <v>1</v>
      </c>
      <c r="R1731">
        <v>1</v>
      </c>
      <c r="S1731">
        <v>11</v>
      </c>
      <c r="T1731">
        <v>8</v>
      </c>
      <c r="U1731">
        <v>3</v>
      </c>
      <c r="V1731">
        <v>1</v>
      </c>
      <c r="X1731" t="s">
        <v>7755</v>
      </c>
      <c r="AA1731">
        <v>0</v>
      </c>
      <c r="AB1731">
        <v>0</v>
      </c>
      <c r="AC1731">
        <v>0</v>
      </c>
      <c r="AD1731">
        <v>0</v>
      </c>
      <c r="AE1731">
        <v>0</v>
      </c>
      <c r="AF1731">
        <v>0</v>
      </c>
      <c r="AG1731">
        <v>0</v>
      </c>
      <c r="AJ1731" s="56"/>
      <c r="AK1731" s="56"/>
      <c r="AL1731" s="56"/>
      <c r="AP1731" t="s">
        <v>1155</v>
      </c>
      <c r="AS1731" t="s">
        <v>1152</v>
      </c>
      <c r="AT1731">
        <v>1</v>
      </c>
      <c r="AV1731">
        <v>0</v>
      </c>
      <c r="AW1731">
        <v>0</v>
      </c>
      <c r="AX1731">
        <v>0</v>
      </c>
      <c r="AY1731" t="s">
        <v>1388</v>
      </c>
      <c r="AZ1731" t="s">
        <v>1388</v>
      </c>
      <c r="BA1731">
        <v>0</v>
      </c>
      <c r="BD1731">
        <v>1000000000</v>
      </c>
      <c r="BE1731">
        <v>0</v>
      </c>
      <c r="BF1731">
        <v>0</v>
      </c>
      <c r="BG1731">
        <v>0</v>
      </c>
      <c r="BH1731">
        <v>0</v>
      </c>
      <c r="BI1731">
        <v>0</v>
      </c>
      <c r="BJ1731">
        <v>0</v>
      </c>
      <c r="BK1731">
        <v>0</v>
      </c>
      <c r="BL1731">
        <v>0</v>
      </c>
      <c r="BM1731">
        <v>0</v>
      </c>
      <c r="BN1731">
        <v>0</v>
      </c>
      <c r="BO1731">
        <v>0</v>
      </c>
      <c r="BP1731">
        <v>0</v>
      </c>
      <c r="BR1731">
        <v>0</v>
      </c>
      <c r="BS1731">
        <v>0</v>
      </c>
      <c r="BX1731">
        <v>0</v>
      </c>
      <c r="BY1731">
        <v>0</v>
      </c>
      <c r="BZ1731">
        <v>0</v>
      </c>
      <c r="CA1731">
        <v>0</v>
      </c>
      <c r="CB1731">
        <v>0</v>
      </c>
      <c r="CC1731">
        <v>1</v>
      </c>
      <c r="CD1731" s="56">
        <v>42095</v>
      </c>
      <c r="CE1731" s="56">
        <v>42342</v>
      </c>
      <c r="CF1731" s="56">
        <v>42342</v>
      </c>
      <c r="CG1731" s="56">
        <v>42419</v>
      </c>
      <c r="CH1731" s="56"/>
      <c r="CI1731" s="56"/>
      <c r="CJ1731">
        <v>1</v>
      </c>
      <c r="CK1731">
        <v>0</v>
      </c>
      <c r="CL1731">
        <v>0.96</v>
      </c>
      <c r="CM1731">
        <v>0</v>
      </c>
      <c r="CN1731">
        <v>0</v>
      </c>
      <c r="CO1731">
        <v>0</v>
      </c>
      <c r="CP1731">
        <v>0</v>
      </c>
      <c r="CQ1731" t="s">
        <v>1154</v>
      </c>
      <c r="CR1731" t="s">
        <v>1153</v>
      </c>
      <c r="CS1731" t="s">
        <v>1748</v>
      </c>
      <c r="CT1731" t="s">
        <v>1397</v>
      </c>
      <c r="CU1731" t="s">
        <v>1396</v>
      </c>
      <c r="CV1731" t="s">
        <v>6580</v>
      </c>
      <c r="CW1731" t="s">
        <v>1390</v>
      </c>
      <c r="CX1731" t="s">
        <v>853</v>
      </c>
      <c r="DC1731" t="s">
        <v>1387</v>
      </c>
      <c r="DE1731" t="s">
        <v>1392</v>
      </c>
    </row>
    <row r="1732" spans="1:109" x14ac:dyDescent="0.25">
      <c r="A1732" t="s">
        <v>1025</v>
      </c>
      <c r="B1732">
        <v>2</v>
      </c>
      <c r="C1732" s="56">
        <v>42419</v>
      </c>
      <c r="D1732" t="s">
        <v>1153</v>
      </c>
      <c r="E1732" t="s">
        <v>6581</v>
      </c>
      <c r="G1732" t="s">
        <v>6582</v>
      </c>
      <c r="H1732" t="s">
        <v>1144</v>
      </c>
      <c r="I1732" t="s">
        <v>1144</v>
      </c>
      <c r="J1732" t="s">
        <v>1144</v>
      </c>
      <c r="K1732" t="s">
        <v>1144</v>
      </c>
      <c r="L1732">
        <v>0</v>
      </c>
      <c r="M1732">
        <v>0.38</v>
      </c>
      <c r="N1732">
        <v>0</v>
      </c>
      <c r="O1732" s="56">
        <v>0</v>
      </c>
      <c r="P1732" s="56">
        <v>0</v>
      </c>
      <c r="Q1732">
        <v>1</v>
      </c>
      <c r="R1732">
        <v>1</v>
      </c>
      <c r="S1732">
        <v>11</v>
      </c>
      <c r="T1732">
        <v>8</v>
      </c>
      <c r="U1732">
        <v>3</v>
      </c>
      <c r="V1732">
        <v>1</v>
      </c>
      <c r="X1732" t="s">
        <v>7755</v>
      </c>
      <c r="AA1732">
        <v>0</v>
      </c>
      <c r="AB1732">
        <v>0</v>
      </c>
      <c r="AC1732">
        <v>0</v>
      </c>
      <c r="AD1732">
        <v>0</v>
      </c>
      <c r="AE1732">
        <v>0</v>
      </c>
      <c r="AF1732">
        <v>0</v>
      </c>
      <c r="AG1732">
        <v>0</v>
      </c>
      <c r="AJ1732" s="56"/>
      <c r="AK1732" s="56"/>
      <c r="AL1732" s="56"/>
      <c r="AP1732" t="s">
        <v>1155</v>
      </c>
      <c r="AS1732" t="s">
        <v>1152</v>
      </c>
      <c r="AT1732">
        <v>1</v>
      </c>
      <c r="AV1732">
        <v>0</v>
      </c>
      <c r="AW1732">
        <v>0</v>
      </c>
      <c r="AX1732">
        <v>0</v>
      </c>
      <c r="AY1732" t="s">
        <v>1388</v>
      </c>
      <c r="AZ1732" t="s">
        <v>1388</v>
      </c>
      <c r="BA1732">
        <v>0</v>
      </c>
      <c r="BD1732">
        <v>1000000000</v>
      </c>
      <c r="BE1732">
        <v>0</v>
      </c>
      <c r="BF1732">
        <v>0</v>
      </c>
      <c r="BG1732">
        <v>0</v>
      </c>
      <c r="BH1732">
        <v>0</v>
      </c>
      <c r="BI1732">
        <v>0</v>
      </c>
      <c r="BJ1732">
        <v>0</v>
      </c>
      <c r="BK1732">
        <v>0</v>
      </c>
      <c r="BL1732">
        <v>0</v>
      </c>
      <c r="BM1732">
        <v>0</v>
      </c>
      <c r="BN1732">
        <v>0</v>
      </c>
      <c r="BO1732">
        <v>0</v>
      </c>
      <c r="BP1732">
        <v>0</v>
      </c>
      <c r="BR1732">
        <v>0</v>
      </c>
      <c r="BS1732">
        <v>0</v>
      </c>
      <c r="BX1732">
        <v>0</v>
      </c>
      <c r="BY1732">
        <v>0</v>
      </c>
      <c r="BZ1732">
        <v>0</v>
      </c>
      <c r="CA1732">
        <v>0</v>
      </c>
      <c r="CB1732">
        <v>0</v>
      </c>
      <c r="CC1732">
        <v>1</v>
      </c>
      <c r="CD1732" s="56">
        <v>42095</v>
      </c>
      <c r="CE1732" s="56">
        <v>42342</v>
      </c>
      <c r="CF1732" s="56">
        <v>42342</v>
      </c>
      <c r="CG1732" s="56">
        <v>42419</v>
      </c>
      <c r="CH1732" s="56"/>
      <c r="CI1732" s="56"/>
      <c r="CJ1732">
        <v>1</v>
      </c>
      <c r="CK1732">
        <v>0</v>
      </c>
      <c r="CL1732">
        <v>0.96</v>
      </c>
      <c r="CM1732">
        <v>0</v>
      </c>
      <c r="CN1732">
        <v>0</v>
      </c>
      <c r="CO1732">
        <v>0</v>
      </c>
      <c r="CP1732">
        <v>0</v>
      </c>
      <c r="CQ1732" t="s">
        <v>1154</v>
      </c>
      <c r="CR1732" t="s">
        <v>1153</v>
      </c>
      <c r="CS1732" t="s">
        <v>1748</v>
      </c>
      <c r="CT1732" t="s">
        <v>1397</v>
      </c>
      <c r="CU1732" t="s">
        <v>1396</v>
      </c>
      <c r="CV1732" t="s">
        <v>6583</v>
      </c>
      <c r="CW1732" t="s">
        <v>1390</v>
      </c>
      <c r="CX1732" t="s">
        <v>853</v>
      </c>
      <c r="DC1732" t="s">
        <v>1387</v>
      </c>
      <c r="DE1732" t="s">
        <v>1392</v>
      </c>
    </row>
    <row r="1733" spans="1:109" x14ac:dyDescent="0.25">
      <c r="A1733" t="s">
        <v>1025</v>
      </c>
      <c r="B1733">
        <v>2</v>
      </c>
      <c r="C1733" s="56">
        <v>42419</v>
      </c>
      <c r="D1733" t="s">
        <v>1153</v>
      </c>
      <c r="E1733" t="s">
        <v>6584</v>
      </c>
      <c r="G1733" t="s">
        <v>6585</v>
      </c>
      <c r="H1733" t="s">
        <v>1144</v>
      </c>
      <c r="I1733" t="s">
        <v>1144</v>
      </c>
      <c r="J1733" t="s">
        <v>1144</v>
      </c>
      <c r="K1733" t="s">
        <v>1144</v>
      </c>
      <c r="L1733">
        <v>0.22</v>
      </c>
      <c r="M1733">
        <v>0.48</v>
      </c>
      <c r="N1733">
        <v>0</v>
      </c>
      <c r="O1733" s="56">
        <v>0</v>
      </c>
      <c r="P1733" s="56">
        <v>0</v>
      </c>
      <c r="Q1733">
        <v>1</v>
      </c>
      <c r="R1733">
        <v>1</v>
      </c>
      <c r="S1733">
        <v>11</v>
      </c>
      <c r="T1733">
        <v>8</v>
      </c>
      <c r="U1733">
        <v>3</v>
      </c>
      <c r="V1733">
        <v>1</v>
      </c>
      <c r="W1733" t="s">
        <v>1156</v>
      </c>
      <c r="X1733" t="s">
        <v>7773</v>
      </c>
      <c r="Y1733">
        <v>14</v>
      </c>
      <c r="AA1733">
        <v>0</v>
      </c>
      <c r="AB1733">
        <v>0</v>
      </c>
      <c r="AC1733">
        <v>0</v>
      </c>
      <c r="AD1733">
        <v>0</v>
      </c>
      <c r="AE1733">
        <v>0</v>
      </c>
      <c r="AF1733">
        <v>45</v>
      </c>
      <c r="AG1733">
        <v>0</v>
      </c>
      <c r="AJ1733" s="56"/>
      <c r="AK1733" s="56"/>
      <c r="AL1733" s="56"/>
      <c r="AP1733" t="s">
        <v>1155</v>
      </c>
      <c r="AS1733" t="s">
        <v>1152</v>
      </c>
      <c r="AT1733">
        <v>1</v>
      </c>
      <c r="AV1733">
        <v>10</v>
      </c>
      <c r="AW1733">
        <v>7</v>
      </c>
      <c r="AX1733">
        <v>3</v>
      </c>
      <c r="AY1733" t="s">
        <v>1148</v>
      </c>
      <c r="AZ1733" t="s">
        <v>1148</v>
      </c>
      <c r="BA1733">
        <v>0</v>
      </c>
      <c r="BD1733">
        <v>1000000000</v>
      </c>
      <c r="BE1733">
        <v>10</v>
      </c>
      <c r="BF1733">
        <v>0</v>
      </c>
      <c r="BG1733">
        <v>0</v>
      </c>
      <c r="BH1733">
        <v>0</v>
      </c>
      <c r="BI1733">
        <v>0</v>
      </c>
      <c r="BJ1733">
        <v>0</v>
      </c>
      <c r="BK1733">
        <v>0</v>
      </c>
      <c r="BL1733">
        <v>0</v>
      </c>
      <c r="BM1733">
        <v>10</v>
      </c>
      <c r="BN1733">
        <v>0</v>
      </c>
      <c r="BO1733">
        <v>0</v>
      </c>
      <c r="BP1733">
        <v>0</v>
      </c>
      <c r="BR1733">
        <v>0</v>
      </c>
      <c r="BS1733">
        <v>3</v>
      </c>
      <c r="BX1733">
        <v>0</v>
      </c>
      <c r="BY1733">
        <v>0</v>
      </c>
      <c r="BZ1733">
        <v>0</v>
      </c>
      <c r="CA1733">
        <v>5.16</v>
      </c>
      <c r="CB1733">
        <v>0</v>
      </c>
      <c r="CC1733">
        <v>1</v>
      </c>
      <c r="CD1733" s="56">
        <v>42278</v>
      </c>
      <c r="CE1733" s="56">
        <v>42342</v>
      </c>
      <c r="CF1733" s="56">
        <v>42342</v>
      </c>
      <c r="CG1733" s="56">
        <v>42419</v>
      </c>
      <c r="CH1733" s="56"/>
      <c r="CI1733" s="56"/>
      <c r="CJ1733">
        <v>0.37</v>
      </c>
      <c r="CK1733">
        <v>27</v>
      </c>
      <c r="CL1733">
        <v>0.12</v>
      </c>
      <c r="CM1733">
        <v>0</v>
      </c>
      <c r="CN1733">
        <v>0</v>
      </c>
      <c r="CO1733">
        <v>0.84</v>
      </c>
      <c r="CP1733">
        <v>0</v>
      </c>
      <c r="CQ1733" t="s">
        <v>1154</v>
      </c>
      <c r="CR1733" t="s">
        <v>1153</v>
      </c>
      <c r="CS1733" t="s">
        <v>1748</v>
      </c>
      <c r="CT1733" t="s">
        <v>1397</v>
      </c>
      <c r="CU1733" t="s">
        <v>1396</v>
      </c>
      <c r="CV1733" t="s">
        <v>6586</v>
      </c>
      <c r="CW1733" t="s">
        <v>1390</v>
      </c>
      <c r="CX1733" t="s">
        <v>853</v>
      </c>
      <c r="DC1733" t="s">
        <v>1387</v>
      </c>
      <c r="DE1733" t="s">
        <v>1392</v>
      </c>
    </row>
    <row r="1734" spans="1:109" x14ac:dyDescent="0.25">
      <c r="A1734" t="s">
        <v>1025</v>
      </c>
      <c r="B1734">
        <v>2</v>
      </c>
      <c r="C1734" s="56">
        <v>42419</v>
      </c>
      <c r="D1734" t="s">
        <v>1153</v>
      </c>
      <c r="E1734" t="s">
        <v>6587</v>
      </c>
      <c r="G1734" t="s">
        <v>6588</v>
      </c>
      <c r="H1734" t="s">
        <v>1144</v>
      </c>
      <c r="I1734" t="s">
        <v>1144</v>
      </c>
      <c r="J1734" t="s">
        <v>1144</v>
      </c>
      <c r="K1734" t="s">
        <v>1144</v>
      </c>
      <c r="L1734">
        <v>0.56000000000000005</v>
      </c>
      <c r="M1734">
        <v>1.25</v>
      </c>
      <c r="N1734">
        <v>0</v>
      </c>
      <c r="O1734" s="56">
        <v>0</v>
      </c>
      <c r="P1734" s="56">
        <v>0</v>
      </c>
      <c r="Q1734">
        <v>1</v>
      </c>
      <c r="R1734">
        <v>1</v>
      </c>
      <c r="S1734">
        <v>11</v>
      </c>
      <c r="T1734">
        <v>8</v>
      </c>
      <c r="U1734">
        <v>3</v>
      </c>
      <c r="V1734">
        <v>1</v>
      </c>
      <c r="X1734" t="s">
        <v>7755</v>
      </c>
      <c r="AA1734">
        <v>0</v>
      </c>
      <c r="AB1734">
        <v>0</v>
      </c>
      <c r="AC1734">
        <v>0</v>
      </c>
      <c r="AD1734">
        <v>0</v>
      </c>
      <c r="AE1734">
        <v>0</v>
      </c>
      <c r="AF1734">
        <v>0</v>
      </c>
      <c r="AG1734">
        <v>0</v>
      </c>
      <c r="AJ1734" s="56"/>
      <c r="AK1734" s="56"/>
      <c r="AL1734" s="56"/>
      <c r="AP1734" t="s">
        <v>1155</v>
      </c>
      <c r="AR1734">
        <v>5</v>
      </c>
      <c r="AS1734" t="s">
        <v>1152</v>
      </c>
      <c r="AT1734">
        <v>1</v>
      </c>
      <c r="AV1734">
        <v>20</v>
      </c>
      <c r="AW1734">
        <v>13</v>
      </c>
      <c r="AX1734">
        <v>7</v>
      </c>
      <c r="AY1734" t="s">
        <v>1147</v>
      </c>
      <c r="AZ1734" t="s">
        <v>1147</v>
      </c>
      <c r="BA1734">
        <v>20</v>
      </c>
      <c r="BD1734">
        <v>1000000000</v>
      </c>
      <c r="BE1734">
        <v>27</v>
      </c>
      <c r="BF1734">
        <v>-0.35</v>
      </c>
      <c r="BG1734">
        <v>0</v>
      </c>
      <c r="BH1734">
        <v>0</v>
      </c>
      <c r="BI1734">
        <v>0</v>
      </c>
      <c r="BJ1734">
        <v>0</v>
      </c>
      <c r="BK1734">
        <v>0</v>
      </c>
      <c r="BL1734">
        <v>0</v>
      </c>
      <c r="BM1734">
        <v>27</v>
      </c>
      <c r="BN1734">
        <v>-0.35</v>
      </c>
      <c r="BO1734">
        <v>0</v>
      </c>
      <c r="BP1734">
        <v>0</v>
      </c>
      <c r="BR1734">
        <v>0</v>
      </c>
      <c r="BS1734">
        <v>5</v>
      </c>
      <c r="BX1734">
        <v>0</v>
      </c>
      <c r="BY1734">
        <v>3.92</v>
      </c>
      <c r="BZ1734">
        <v>0</v>
      </c>
      <c r="CA1734">
        <v>5.38</v>
      </c>
      <c r="CB1734">
        <v>0</v>
      </c>
      <c r="CC1734">
        <v>1</v>
      </c>
      <c r="CD1734" s="56">
        <v>42095</v>
      </c>
      <c r="CE1734" s="56">
        <v>42342</v>
      </c>
      <c r="CF1734" s="56">
        <v>42342</v>
      </c>
      <c r="CG1734" s="56">
        <v>42419</v>
      </c>
      <c r="CH1734" s="56"/>
      <c r="CI1734" s="56"/>
      <c r="CJ1734">
        <v>0</v>
      </c>
      <c r="CK1734">
        <v>0</v>
      </c>
      <c r="CL1734">
        <v>0</v>
      </c>
      <c r="CM1734">
        <v>0</v>
      </c>
      <c r="CN1734">
        <v>0</v>
      </c>
      <c r="CO1734">
        <v>0</v>
      </c>
      <c r="CP1734">
        <v>0.96</v>
      </c>
      <c r="CQ1734" t="s">
        <v>1154</v>
      </c>
      <c r="CR1734" t="s">
        <v>1153</v>
      </c>
      <c r="CS1734" t="s">
        <v>1748</v>
      </c>
      <c r="CT1734" t="s">
        <v>1397</v>
      </c>
      <c r="CU1734" t="s">
        <v>1396</v>
      </c>
      <c r="CV1734" t="s">
        <v>6589</v>
      </c>
      <c r="CW1734" t="s">
        <v>1390</v>
      </c>
      <c r="CX1734" t="s">
        <v>853</v>
      </c>
      <c r="DC1734" t="s">
        <v>1387</v>
      </c>
      <c r="DE1734" t="s">
        <v>1392</v>
      </c>
    </row>
    <row r="1735" spans="1:109" x14ac:dyDescent="0.25">
      <c r="A1735" t="s">
        <v>1025</v>
      </c>
      <c r="B1735">
        <v>2</v>
      </c>
      <c r="C1735" s="56">
        <v>42419</v>
      </c>
      <c r="D1735" t="s">
        <v>1153</v>
      </c>
      <c r="E1735" t="s">
        <v>6590</v>
      </c>
      <c r="G1735" t="s">
        <v>6591</v>
      </c>
      <c r="H1735" t="s">
        <v>1144</v>
      </c>
      <c r="I1735" t="s">
        <v>1144</v>
      </c>
      <c r="J1735" t="s">
        <v>1144</v>
      </c>
      <c r="K1735" t="s">
        <v>1144</v>
      </c>
      <c r="L1735">
        <v>0.14000000000000001</v>
      </c>
      <c r="M1735">
        <v>0.35</v>
      </c>
      <c r="N1735">
        <v>0</v>
      </c>
      <c r="O1735" s="56">
        <v>0</v>
      </c>
      <c r="P1735" s="56">
        <v>0</v>
      </c>
      <c r="Q1735">
        <v>1</v>
      </c>
      <c r="R1735">
        <v>1</v>
      </c>
      <c r="S1735">
        <v>11</v>
      </c>
      <c r="T1735">
        <v>8</v>
      </c>
      <c r="U1735">
        <v>3</v>
      </c>
      <c r="V1735">
        <v>1</v>
      </c>
      <c r="W1735" t="s">
        <v>1156</v>
      </c>
      <c r="X1735" t="s">
        <v>7773</v>
      </c>
      <c r="Y1735">
        <v>14</v>
      </c>
      <c r="AA1735">
        <v>0</v>
      </c>
      <c r="AB1735">
        <v>0</v>
      </c>
      <c r="AC1735">
        <v>0</v>
      </c>
      <c r="AD1735">
        <v>0</v>
      </c>
      <c r="AE1735">
        <v>0</v>
      </c>
      <c r="AF1735">
        <v>45</v>
      </c>
      <c r="AG1735">
        <v>0</v>
      </c>
      <c r="AJ1735" s="56"/>
      <c r="AK1735" s="56"/>
      <c r="AL1735" s="56"/>
      <c r="AP1735" t="s">
        <v>1155</v>
      </c>
      <c r="AS1735" t="s">
        <v>1152</v>
      </c>
      <c r="AT1735">
        <v>1</v>
      </c>
      <c r="AV1735">
        <v>10</v>
      </c>
      <c r="AW1735">
        <v>7</v>
      </c>
      <c r="AX1735">
        <v>3</v>
      </c>
      <c r="AY1735" t="s">
        <v>1148</v>
      </c>
      <c r="AZ1735" t="s">
        <v>1148</v>
      </c>
      <c r="BA1735">
        <v>0</v>
      </c>
      <c r="BD1735">
        <v>1000000000</v>
      </c>
      <c r="BE1735">
        <v>10</v>
      </c>
      <c r="BF1735">
        <v>0</v>
      </c>
      <c r="BG1735">
        <v>0</v>
      </c>
      <c r="BH1735">
        <v>0</v>
      </c>
      <c r="BI1735">
        <v>0</v>
      </c>
      <c r="BJ1735">
        <v>0</v>
      </c>
      <c r="BK1735">
        <v>0</v>
      </c>
      <c r="BL1735">
        <v>0</v>
      </c>
      <c r="BM1735">
        <v>10</v>
      </c>
      <c r="BN1735">
        <v>0</v>
      </c>
      <c r="BO1735">
        <v>0</v>
      </c>
      <c r="BP1735">
        <v>0</v>
      </c>
      <c r="BR1735">
        <v>0</v>
      </c>
      <c r="BS1735">
        <v>3</v>
      </c>
      <c r="BX1735">
        <v>0</v>
      </c>
      <c r="BY1735">
        <v>0</v>
      </c>
      <c r="BZ1735">
        <v>0</v>
      </c>
      <c r="CA1735">
        <v>6.55</v>
      </c>
      <c r="CB1735">
        <v>0</v>
      </c>
      <c r="CC1735">
        <v>1</v>
      </c>
      <c r="CD1735" s="56">
        <v>42278</v>
      </c>
      <c r="CE1735" s="56">
        <v>42342</v>
      </c>
      <c r="CF1735" s="56">
        <v>42342</v>
      </c>
      <c r="CG1735" s="56">
        <v>42419</v>
      </c>
      <c r="CH1735" s="56"/>
      <c r="CI1735" s="56"/>
      <c r="CJ1735">
        <v>0.37</v>
      </c>
      <c r="CK1735">
        <v>27</v>
      </c>
      <c r="CL1735">
        <v>0.12</v>
      </c>
      <c r="CM1735">
        <v>0</v>
      </c>
      <c r="CN1735">
        <v>0</v>
      </c>
      <c r="CO1735">
        <v>0.84</v>
      </c>
      <c r="CP1735">
        <v>0</v>
      </c>
      <c r="CQ1735" t="s">
        <v>1154</v>
      </c>
      <c r="CR1735" t="s">
        <v>1153</v>
      </c>
      <c r="CS1735" t="s">
        <v>1748</v>
      </c>
      <c r="CT1735" t="s">
        <v>1397</v>
      </c>
      <c r="CU1735" t="s">
        <v>1396</v>
      </c>
      <c r="CV1735" t="s">
        <v>6592</v>
      </c>
      <c r="CW1735" t="s">
        <v>1390</v>
      </c>
      <c r="CX1735" t="s">
        <v>853</v>
      </c>
      <c r="DC1735" t="s">
        <v>1387</v>
      </c>
      <c r="DE1735" t="s">
        <v>1392</v>
      </c>
    </row>
    <row r="1736" spans="1:109" x14ac:dyDescent="0.25">
      <c r="A1736" t="s">
        <v>1025</v>
      </c>
      <c r="B1736">
        <v>2</v>
      </c>
      <c r="C1736" s="56">
        <v>42419</v>
      </c>
      <c r="D1736" t="s">
        <v>1153</v>
      </c>
      <c r="E1736" t="s">
        <v>6593</v>
      </c>
      <c r="G1736" t="s">
        <v>6594</v>
      </c>
      <c r="H1736" t="s">
        <v>1144</v>
      </c>
      <c r="I1736" t="s">
        <v>1144</v>
      </c>
      <c r="J1736" t="s">
        <v>1144</v>
      </c>
      <c r="K1736" t="s">
        <v>1144</v>
      </c>
      <c r="L1736">
        <v>0.85</v>
      </c>
      <c r="M1736">
        <v>1.9</v>
      </c>
      <c r="N1736">
        <v>0</v>
      </c>
      <c r="O1736" s="56">
        <v>0</v>
      </c>
      <c r="P1736" s="56">
        <v>0</v>
      </c>
      <c r="Q1736">
        <v>1</v>
      </c>
      <c r="R1736">
        <v>1</v>
      </c>
      <c r="S1736">
        <v>11</v>
      </c>
      <c r="T1736">
        <v>8</v>
      </c>
      <c r="U1736">
        <v>3</v>
      </c>
      <c r="V1736">
        <v>1</v>
      </c>
      <c r="W1736" t="s">
        <v>1156</v>
      </c>
      <c r="X1736" t="s">
        <v>7757</v>
      </c>
      <c r="Y1736">
        <v>19</v>
      </c>
      <c r="AA1736">
        <v>0</v>
      </c>
      <c r="AB1736">
        <v>0</v>
      </c>
      <c r="AC1736">
        <v>0</v>
      </c>
      <c r="AD1736">
        <v>0</v>
      </c>
      <c r="AE1736">
        <v>0</v>
      </c>
      <c r="AF1736">
        <v>0</v>
      </c>
      <c r="AG1736">
        <v>0</v>
      </c>
      <c r="AJ1736" s="56"/>
      <c r="AK1736" s="56"/>
      <c r="AL1736" s="56"/>
      <c r="AP1736" t="s">
        <v>1155</v>
      </c>
      <c r="AR1736">
        <v>5</v>
      </c>
      <c r="AS1736" t="s">
        <v>1152</v>
      </c>
      <c r="AT1736">
        <v>1</v>
      </c>
      <c r="AV1736">
        <v>14</v>
      </c>
      <c r="AW1736">
        <v>9</v>
      </c>
      <c r="AX1736">
        <v>5</v>
      </c>
      <c r="AY1736" t="s">
        <v>1148</v>
      </c>
      <c r="AZ1736" t="s">
        <v>1147</v>
      </c>
      <c r="BA1736">
        <v>10</v>
      </c>
      <c r="BD1736">
        <v>1000000000</v>
      </c>
      <c r="BE1736">
        <v>10</v>
      </c>
      <c r="BF1736">
        <v>0.28999999999999998</v>
      </c>
      <c r="BG1736">
        <v>11</v>
      </c>
      <c r="BH1736">
        <v>0</v>
      </c>
      <c r="BI1736">
        <v>0</v>
      </c>
      <c r="BJ1736">
        <v>0</v>
      </c>
      <c r="BK1736">
        <v>0</v>
      </c>
      <c r="BL1736">
        <v>0</v>
      </c>
      <c r="BM1736">
        <v>21</v>
      </c>
      <c r="BN1736">
        <v>-0.5</v>
      </c>
      <c r="BO1736">
        <v>0</v>
      </c>
      <c r="BP1736">
        <v>0</v>
      </c>
      <c r="BR1736">
        <v>0</v>
      </c>
      <c r="BS1736">
        <v>4</v>
      </c>
      <c r="BX1736">
        <v>0</v>
      </c>
      <c r="BY1736">
        <v>0</v>
      </c>
      <c r="BZ1736">
        <v>0</v>
      </c>
      <c r="CA1736">
        <v>5.39</v>
      </c>
      <c r="CB1736">
        <v>0</v>
      </c>
      <c r="CC1736">
        <v>1</v>
      </c>
      <c r="CD1736" s="56">
        <v>42341</v>
      </c>
      <c r="CE1736" s="56">
        <v>42342</v>
      </c>
      <c r="CF1736" s="56">
        <v>42342</v>
      </c>
      <c r="CG1736" s="56">
        <v>42419</v>
      </c>
      <c r="CH1736" s="56"/>
      <c r="CI1736" s="56"/>
      <c r="CJ1736">
        <v>0.57999999999999996</v>
      </c>
      <c r="CK1736">
        <v>84</v>
      </c>
      <c r="CL1736">
        <v>0</v>
      </c>
      <c r="CM1736">
        <v>0.55000000000000004</v>
      </c>
      <c r="CN1736">
        <v>0</v>
      </c>
      <c r="CO1736">
        <v>0.42</v>
      </c>
      <c r="CP1736">
        <v>0</v>
      </c>
      <c r="CQ1736" t="s">
        <v>1154</v>
      </c>
      <c r="CR1736" t="s">
        <v>1153</v>
      </c>
      <c r="CS1736" t="s">
        <v>1748</v>
      </c>
      <c r="CT1736" t="s">
        <v>1397</v>
      </c>
      <c r="CU1736" t="s">
        <v>1396</v>
      </c>
      <c r="CV1736" t="s">
        <v>6595</v>
      </c>
      <c r="CW1736" t="s">
        <v>1390</v>
      </c>
      <c r="CX1736" t="s">
        <v>853</v>
      </c>
      <c r="DC1736" t="s">
        <v>1387</v>
      </c>
      <c r="DE1736" t="s">
        <v>1392</v>
      </c>
    </row>
    <row r="1737" spans="1:109" x14ac:dyDescent="0.25">
      <c r="A1737" t="s">
        <v>1025</v>
      </c>
      <c r="B1737">
        <v>2</v>
      </c>
      <c r="C1737" s="56">
        <v>42419</v>
      </c>
      <c r="D1737" t="s">
        <v>1153</v>
      </c>
      <c r="E1737" t="s">
        <v>6596</v>
      </c>
      <c r="G1737" t="s">
        <v>6597</v>
      </c>
      <c r="H1737" t="s">
        <v>1144</v>
      </c>
      <c r="I1737" t="s">
        <v>1144</v>
      </c>
      <c r="J1737" t="s">
        <v>1144</v>
      </c>
      <c r="K1737" t="s">
        <v>1144</v>
      </c>
      <c r="L1737">
        <v>0.14000000000000001</v>
      </c>
      <c r="M1737">
        <v>0.34</v>
      </c>
      <c r="N1737">
        <v>0</v>
      </c>
      <c r="O1737" s="56">
        <v>0</v>
      </c>
      <c r="P1737" s="56">
        <v>0</v>
      </c>
      <c r="Q1737">
        <v>1</v>
      </c>
      <c r="R1737">
        <v>1</v>
      </c>
      <c r="S1737">
        <v>11</v>
      </c>
      <c r="T1737">
        <v>8</v>
      </c>
      <c r="U1737">
        <v>3</v>
      </c>
      <c r="V1737">
        <v>1</v>
      </c>
      <c r="X1737" t="s">
        <v>7755</v>
      </c>
      <c r="AA1737">
        <v>0</v>
      </c>
      <c r="AB1737">
        <v>0</v>
      </c>
      <c r="AC1737">
        <v>0</v>
      </c>
      <c r="AD1737">
        <v>0</v>
      </c>
      <c r="AE1737">
        <v>0</v>
      </c>
      <c r="AF1737">
        <v>0</v>
      </c>
      <c r="AG1737">
        <v>0</v>
      </c>
      <c r="AJ1737" s="56"/>
      <c r="AK1737" s="56"/>
      <c r="AL1737" s="56"/>
      <c r="AP1737" t="s">
        <v>1155</v>
      </c>
      <c r="AR1737">
        <v>5</v>
      </c>
      <c r="AS1737" t="s">
        <v>1152</v>
      </c>
      <c r="AT1737">
        <v>1</v>
      </c>
      <c r="AV1737">
        <v>10</v>
      </c>
      <c r="AW1737">
        <v>7</v>
      </c>
      <c r="AX1737">
        <v>3</v>
      </c>
      <c r="AY1737" t="s">
        <v>1147</v>
      </c>
      <c r="AZ1737" t="s">
        <v>1147</v>
      </c>
      <c r="BA1737">
        <v>10</v>
      </c>
      <c r="BD1737">
        <v>1000000000</v>
      </c>
      <c r="BE1737">
        <v>14</v>
      </c>
      <c r="BF1737">
        <v>-0.4</v>
      </c>
      <c r="BG1737">
        <v>0</v>
      </c>
      <c r="BH1737">
        <v>0</v>
      </c>
      <c r="BI1737">
        <v>0</v>
      </c>
      <c r="BJ1737">
        <v>0</v>
      </c>
      <c r="BK1737">
        <v>0</v>
      </c>
      <c r="BL1737">
        <v>0</v>
      </c>
      <c r="BM1737">
        <v>14</v>
      </c>
      <c r="BN1737">
        <v>-0.4</v>
      </c>
      <c r="BO1737">
        <v>0</v>
      </c>
      <c r="BP1737">
        <v>0</v>
      </c>
      <c r="BR1737">
        <v>0</v>
      </c>
      <c r="BS1737">
        <v>3</v>
      </c>
      <c r="BX1737">
        <v>0</v>
      </c>
      <c r="BY1737">
        <v>0.56000000000000005</v>
      </c>
      <c r="BZ1737">
        <v>0</v>
      </c>
      <c r="CA1737">
        <v>6.23</v>
      </c>
      <c r="CB1737">
        <v>0</v>
      </c>
      <c r="CC1737">
        <v>1</v>
      </c>
      <c r="CD1737" s="56">
        <v>42095</v>
      </c>
      <c r="CE1737" s="56">
        <v>42342</v>
      </c>
      <c r="CF1737" s="56">
        <v>42342</v>
      </c>
      <c r="CG1737" s="56">
        <v>42419</v>
      </c>
      <c r="CH1737" s="56"/>
      <c r="CI1737" s="56"/>
      <c r="CJ1737">
        <v>0</v>
      </c>
      <c r="CK1737">
        <v>0</v>
      </c>
      <c r="CL1737">
        <v>0</v>
      </c>
      <c r="CM1737">
        <v>0</v>
      </c>
      <c r="CN1737">
        <v>0</v>
      </c>
      <c r="CO1737">
        <v>0</v>
      </c>
      <c r="CP1737">
        <v>0.96</v>
      </c>
      <c r="CQ1737" t="s">
        <v>1154</v>
      </c>
      <c r="CR1737" t="s">
        <v>1153</v>
      </c>
      <c r="CS1737" t="s">
        <v>1748</v>
      </c>
      <c r="CT1737" t="s">
        <v>1397</v>
      </c>
      <c r="CU1737" t="s">
        <v>1396</v>
      </c>
      <c r="CV1737" t="s">
        <v>6598</v>
      </c>
      <c r="CW1737" t="s">
        <v>1390</v>
      </c>
      <c r="CX1737" t="s">
        <v>853</v>
      </c>
      <c r="DC1737" t="s">
        <v>1387</v>
      </c>
      <c r="DE1737" t="s">
        <v>1392</v>
      </c>
    </row>
    <row r="1738" spans="1:109" x14ac:dyDescent="0.25">
      <c r="A1738" t="s">
        <v>1025</v>
      </c>
      <c r="B1738">
        <v>2</v>
      </c>
      <c r="C1738" s="56">
        <v>42419</v>
      </c>
      <c r="D1738" t="s">
        <v>1153</v>
      </c>
      <c r="E1738" t="s">
        <v>6599</v>
      </c>
      <c r="G1738" t="s">
        <v>6600</v>
      </c>
      <c r="H1738" t="s">
        <v>1144</v>
      </c>
      <c r="I1738" t="s">
        <v>1144</v>
      </c>
      <c r="J1738" t="s">
        <v>1144</v>
      </c>
      <c r="K1738" t="s">
        <v>1144</v>
      </c>
      <c r="L1738">
        <v>0.91</v>
      </c>
      <c r="M1738">
        <v>2.0299999999999998</v>
      </c>
      <c r="N1738">
        <v>0</v>
      </c>
      <c r="O1738" s="56">
        <v>0</v>
      </c>
      <c r="P1738" s="56">
        <v>0</v>
      </c>
      <c r="Q1738">
        <v>1</v>
      </c>
      <c r="R1738">
        <v>1</v>
      </c>
      <c r="S1738">
        <v>11</v>
      </c>
      <c r="T1738">
        <v>8</v>
      </c>
      <c r="U1738">
        <v>3</v>
      </c>
      <c r="V1738">
        <v>1</v>
      </c>
      <c r="X1738" t="s">
        <v>7755</v>
      </c>
      <c r="AA1738">
        <v>0</v>
      </c>
      <c r="AB1738">
        <v>0</v>
      </c>
      <c r="AC1738">
        <v>0</v>
      </c>
      <c r="AD1738">
        <v>0</v>
      </c>
      <c r="AE1738">
        <v>0</v>
      </c>
      <c r="AF1738">
        <v>0</v>
      </c>
      <c r="AG1738">
        <v>0</v>
      </c>
      <c r="AJ1738" s="56"/>
      <c r="AK1738" s="56"/>
      <c r="AL1738" s="56"/>
      <c r="AP1738" t="s">
        <v>1155</v>
      </c>
      <c r="AR1738">
        <v>5</v>
      </c>
      <c r="AS1738" t="s">
        <v>1152</v>
      </c>
      <c r="AT1738">
        <v>1</v>
      </c>
      <c r="AV1738">
        <v>10</v>
      </c>
      <c r="AW1738">
        <v>7</v>
      </c>
      <c r="AX1738">
        <v>3</v>
      </c>
      <c r="AY1738" t="s">
        <v>1147</v>
      </c>
      <c r="AZ1738" t="s">
        <v>1147</v>
      </c>
      <c r="BA1738">
        <v>10</v>
      </c>
      <c r="BD1738">
        <v>1000000000</v>
      </c>
      <c r="BE1738">
        <v>11</v>
      </c>
      <c r="BF1738">
        <v>-0.1</v>
      </c>
      <c r="BG1738">
        <v>0</v>
      </c>
      <c r="BH1738">
        <v>0</v>
      </c>
      <c r="BI1738">
        <v>0</v>
      </c>
      <c r="BJ1738">
        <v>0</v>
      </c>
      <c r="BK1738">
        <v>0</v>
      </c>
      <c r="BL1738">
        <v>0</v>
      </c>
      <c r="BM1738">
        <v>11</v>
      </c>
      <c r="BN1738">
        <v>-0.1</v>
      </c>
      <c r="BO1738">
        <v>0</v>
      </c>
      <c r="BP1738">
        <v>0</v>
      </c>
      <c r="BR1738">
        <v>0</v>
      </c>
      <c r="BS1738">
        <v>3</v>
      </c>
      <c r="BX1738">
        <v>0</v>
      </c>
      <c r="BY1738">
        <v>0.91</v>
      </c>
      <c r="BZ1738">
        <v>0</v>
      </c>
      <c r="CA1738">
        <v>5.37</v>
      </c>
      <c r="CB1738">
        <v>0</v>
      </c>
      <c r="CC1738">
        <v>1</v>
      </c>
      <c r="CD1738" s="56">
        <v>42095</v>
      </c>
      <c r="CE1738" s="56">
        <v>42342</v>
      </c>
      <c r="CF1738" s="56">
        <v>42342</v>
      </c>
      <c r="CG1738" s="56">
        <v>42419</v>
      </c>
      <c r="CH1738" s="56"/>
      <c r="CI1738" s="56"/>
      <c r="CJ1738">
        <v>0</v>
      </c>
      <c r="CK1738">
        <v>0</v>
      </c>
      <c r="CL1738">
        <v>0</v>
      </c>
      <c r="CM1738">
        <v>0</v>
      </c>
      <c r="CN1738">
        <v>0</v>
      </c>
      <c r="CO1738">
        <v>0</v>
      </c>
      <c r="CP1738">
        <v>0.96</v>
      </c>
      <c r="CQ1738" t="s">
        <v>1154</v>
      </c>
      <c r="CR1738" t="s">
        <v>1153</v>
      </c>
      <c r="CS1738" t="s">
        <v>1748</v>
      </c>
      <c r="CT1738" t="s">
        <v>1397</v>
      </c>
      <c r="CU1738" t="s">
        <v>1396</v>
      </c>
      <c r="CV1738" t="s">
        <v>6601</v>
      </c>
      <c r="CW1738" t="s">
        <v>1390</v>
      </c>
      <c r="CX1738" t="s">
        <v>853</v>
      </c>
      <c r="DC1738" t="s">
        <v>1387</v>
      </c>
      <c r="DE1738" t="s">
        <v>1392</v>
      </c>
    </row>
    <row r="1739" spans="1:109" x14ac:dyDescent="0.25">
      <c r="A1739" t="s">
        <v>1025</v>
      </c>
      <c r="B1739">
        <v>2</v>
      </c>
      <c r="C1739" s="56">
        <v>42419</v>
      </c>
      <c r="D1739" t="s">
        <v>1153</v>
      </c>
      <c r="E1739" t="s">
        <v>6602</v>
      </c>
      <c r="G1739" t="s">
        <v>6603</v>
      </c>
      <c r="H1739" t="s">
        <v>1144</v>
      </c>
      <c r="I1739" t="s">
        <v>1144</v>
      </c>
      <c r="J1739" t="s">
        <v>1144</v>
      </c>
      <c r="K1739" t="s">
        <v>1144</v>
      </c>
      <c r="L1739">
        <v>0.95</v>
      </c>
      <c r="M1739">
        <v>2.41</v>
      </c>
      <c r="N1739">
        <v>0</v>
      </c>
      <c r="O1739" s="56">
        <v>0</v>
      </c>
      <c r="P1739" s="56">
        <v>0</v>
      </c>
      <c r="Q1739">
        <v>1</v>
      </c>
      <c r="R1739">
        <v>1</v>
      </c>
      <c r="S1739">
        <v>11</v>
      </c>
      <c r="T1739">
        <v>8</v>
      </c>
      <c r="U1739">
        <v>3</v>
      </c>
      <c r="V1739">
        <v>1</v>
      </c>
      <c r="W1739" t="s">
        <v>1156</v>
      </c>
      <c r="X1739" t="s">
        <v>7757</v>
      </c>
      <c r="Y1739">
        <v>5</v>
      </c>
      <c r="AA1739">
        <v>0</v>
      </c>
      <c r="AB1739">
        <v>0</v>
      </c>
      <c r="AC1739">
        <v>0</v>
      </c>
      <c r="AD1739">
        <v>0</v>
      </c>
      <c r="AE1739">
        <v>0</v>
      </c>
      <c r="AF1739">
        <v>0</v>
      </c>
      <c r="AG1739">
        <v>0</v>
      </c>
      <c r="AJ1739" s="56"/>
      <c r="AK1739" s="56"/>
      <c r="AL1739" s="56"/>
      <c r="AP1739" t="s">
        <v>1155</v>
      </c>
      <c r="AR1739">
        <v>5</v>
      </c>
      <c r="AS1739" t="s">
        <v>1152</v>
      </c>
      <c r="AT1739">
        <v>1</v>
      </c>
      <c r="AV1739">
        <v>8</v>
      </c>
      <c r="AW1739">
        <v>5</v>
      </c>
      <c r="AX1739">
        <v>3</v>
      </c>
      <c r="AY1739" t="s">
        <v>1148</v>
      </c>
      <c r="AZ1739" t="s">
        <v>1148</v>
      </c>
      <c r="BA1739">
        <v>10</v>
      </c>
      <c r="BD1739">
        <v>1000000000</v>
      </c>
      <c r="BE1739">
        <v>8</v>
      </c>
      <c r="BF1739">
        <v>0</v>
      </c>
      <c r="BG1739">
        <v>0</v>
      </c>
      <c r="BH1739">
        <v>0</v>
      </c>
      <c r="BI1739">
        <v>0</v>
      </c>
      <c r="BJ1739">
        <v>0</v>
      </c>
      <c r="BK1739">
        <v>0</v>
      </c>
      <c r="BL1739">
        <v>0</v>
      </c>
      <c r="BM1739">
        <v>8</v>
      </c>
      <c r="BN1739">
        <v>0</v>
      </c>
      <c r="BO1739">
        <v>0</v>
      </c>
      <c r="BP1739">
        <v>0</v>
      </c>
      <c r="BR1739">
        <v>0</v>
      </c>
      <c r="BS1739">
        <v>2</v>
      </c>
      <c r="BX1739">
        <v>0</v>
      </c>
      <c r="BY1739">
        <v>0</v>
      </c>
      <c r="BZ1739">
        <v>0</v>
      </c>
      <c r="CA1739">
        <v>6.71</v>
      </c>
      <c r="CB1739">
        <v>0</v>
      </c>
      <c r="CC1739">
        <v>1</v>
      </c>
      <c r="CD1739" s="56">
        <v>42341</v>
      </c>
      <c r="CE1739" s="56">
        <v>42342</v>
      </c>
      <c r="CF1739" s="56">
        <v>42342</v>
      </c>
      <c r="CG1739" s="56">
        <v>42419</v>
      </c>
      <c r="CH1739" s="56"/>
      <c r="CI1739" s="56"/>
      <c r="CJ1739">
        <v>0</v>
      </c>
      <c r="CK1739">
        <v>0</v>
      </c>
      <c r="CL1739">
        <v>0</v>
      </c>
      <c r="CM1739">
        <v>0</v>
      </c>
      <c r="CN1739">
        <v>0</v>
      </c>
      <c r="CO1739">
        <v>0.96</v>
      </c>
      <c r="CP1739">
        <v>0</v>
      </c>
      <c r="CQ1739" t="s">
        <v>1154</v>
      </c>
      <c r="CR1739" t="s">
        <v>1153</v>
      </c>
      <c r="CS1739" t="s">
        <v>1748</v>
      </c>
      <c r="CT1739" t="s">
        <v>1397</v>
      </c>
      <c r="CU1739" t="s">
        <v>1396</v>
      </c>
      <c r="CV1739" t="s">
        <v>6604</v>
      </c>
      <c r="CW1739" t="s">
        <v>1390</v>
      </c>
      <c r="CX1739" t="s">
        <v>853</v>
      </c>
      <c r="DC1739" t="s">
        <v>1387</v>
      </c>
      <c r="DE1739" t="s">
        <v>1392</v>
      </c>
    </row>
    <row r="1740" spans="1:109" x14ac:dyDescent="0.25">
      <c r="A1740" t="s">
        <v>1025</v>
      </c>
      <c r="B1740">
        <v>2</v>
      </c>
      <c r="C1740" s="56">
        <v>42419</v>
      </c>
      <c r="D1740" t="s">
        <v>1153</v>
      </c>
      <c r="E1740" t="s">
        <v>6605</v>
      </c>
      <c r="G1740" t="s">
        <v>6606</v>
      </c>
      <c r="H1740" t="s">
        <v>1144</v>
      </c>
      <c r="I1740" t="s">
        <v>1144</v>
      </c>
      <c r="J1740" t="s">
        <v>1144</v>
      </c>
      <c r="K1740" t="s">
        <v>1144</v>
      </c>
      <c r="L1740">
        <v>8.15</v>
      </c>
      <c r="M1740">
        <v>19.809999999999999</v>
      </c>
      <c r="N1740">
        <v>0</v>
      </c>
      <c r="O1740" s="56">
        <v>0</v>
      </c>
      <c r="P1740" s="56">
        <v>0</v>
      </c>
      <c r="Q1740">
        <v>1</v>
      </c>
      <c r="R1740">
        <v>1</v>
      </c>
      <c r="S1740">
        <v>11</v>
      </c>
      <c r="T1740">
        <v>8</v>
      </c>
      <c r="U1740">
        <v>3</v>
      </c>
      <c r="V1740">
        <v>1</v>
      </c>
      <c r="X1740" t="s">
        <v>7755</v>
      </c>
      <c r="AA1740">
        <v>0</v>
      </c>
      <c r="AB1740">
        <v>0</v>
      </c>
      <c r="AC1740">
        <v>0</v>
      </c>
      <c r="AD1740">
        <v>0</v>
      </c>
      <c r="AE1740">
        <v>0</v>
      </c>
      <c r="AF1740">
        <v>0</v>
      </c>
      <c r="AG1740">
        <v>0</v>
      </c>
      <c r="AJ1740" s="56"/>
      <c r="AK1740" s="56"/>
      <c r="AL1740" s="56"/>
      <c r="AP1740" t="s">
        <v>1155</v>
      </c>
      <c r="AS1740" t="s">
        <v>1152</v>
      </c>
      <c r="AT1740">
        <v>1</v>
      </c>
      <c r="AV1740">
        <v>3</v>
      </c>
      <c r="AW1740">
        <v>2</v>
      </c>
      <c r="AX1740">
        <v>1</v>
      </c>
      <c r="AY1740" t="s">
        <v>1147</v>
      </c>
      <c r="AZ1740" t="s">
        <v>1147</v>
      </c>
      <c r="BA1740">
        <v>3</v>
      </c>
      <c r="BD1740">
        <v>1000000000</v>
      </c>
      <c r="BE1740">
        <v>7</v>
      </c>
      <c r="BF1740">
        <v>-1.33</v>
      </c>
      <c r="BG1740">
        <v>0</v>
      </c>
      <c r="BH1740">
        <v>0</v>
      </c>
      <c r="BI1740">
        <v>0</v>
      </c>
      <c r="BJ1740">
        <v>0</v>
      </c>
      <c r="BK1740">
        <v>0</v>
      </c>
      <c r="BL1740">
        <v>0</v>
      </c>
      <c r="BM1740">
        <v>7</v>
      </c>
      <c r="BN1740">
        <v>-1.33</v>
      </c>
      <c r="BO1740">
        <v>0</v>
      </c>
      <c r="BP1740">
        <v>0</v>
      </c>
      <c r="BR1740">
        <v>0</v>
      </c>
      <c r="BS1740">
        <v>1</v>
      </c>
      <c r="BX1740">
        <v>0</v>
      </c>
      <c r="BY1740">
        <v>32.6</v>
      </c>
      <c r="BZ1740">
        <v>0</v>
      </c>
      <c r="CA1740">
        <v>6.24</v>
      </c>
      <c r="CB1740">
        <v>0</v>
      </c>
      <c r="CC1740">
        <v>1</v>
      </c>
      <c r="CD1740" s="56">
        <v>42095</v>
      </c>
      <c r="CE1740" s="56">
        <v>42342</v>
      </c>
      <c r="CF1740" s="56">
        <v>42342</v>
      </c>
      <c r="CG1740" s="56">
        <v>42419</v>
      </c>
      <c r="CH1740" s="56"/>
      <c r="CI1740" s="56"/>
      <c r="CJ1740">
        <v>0</v>
      </c>
      <c r="CK1740">
        <v>0</v>
      </c>
      <c r="CL1740">
        <v>0</v>
      </c>
      <c r="CM1740">
        <v>0</v>
      </c>
      <c r="CN1740">
        <v>0</v>
      </c>
      <c r="CO1740">
        <v>0</v>
      </c>
      <c r="CP1740">
        <v>0.96</v>
      </c>
      <c r="CQ1740" t="s">
        <v>1154</v>
      </c>
      <c r="CR1740" t="s">
        <v>1153</v>
      </c>
      <c r="CS1740" t="s">
        <v>1748</v>
      </c>
      <c r="CT1740" t="s">
        <v>1397</v>
      </c>
      <c r="CU1740" t="s">
        <v>1396</v>
      </c>
      <c r="CV1740" t="s">
        <v>6607</v>
      </c>
      <c r="CW1740" t="s">
        <v>1390</v>
      </c>
      <c r="CX1740" t="s">
        <v>853</v>
      </c>
      <c r="DC1740" t="s">
        <v>1387</v>
      </c>
      <c r="DE1740" t="s">
        <v>1392</v>
      </c>
    </row>
    <row r="1741" spans="1:109" x14ac:dyDescent="0.25">
      <c r="A1741" t="s">
        <v>1025</v>
      </c>
      <c r="B1741">
        <v>2</v>
      </c>
      <c r="C1741" s="56">
        <v>42419</v>
      </c>
      <c r="D1741" t="s">
        <v>1153</v>
      </c>
      <c r="E1741" t="s">
        <v>6608</v>
      </c>
      <c r="G1741" t="s">
        <v>6609</v>
      </c>
      <c r="H1741" t="s">
        <v>1144</v>
      </c>
      <c r="I1741" t="s">
        <v>1144</v>
      </c>
      <c r="J1741" t="s">
        <v>1144</v>
      </c>
      <c r="K1741" t="s">
        <v>1144</v>
      </c>
      <c r="L1741">
        <v>5.21</v>
      </c>
      <c r="M1741">
        <v>9.68</v>
      </c>
      <c r="N1741">
        <v>0</v>
      </c>
      <c r="O1741" s="56">
        <v>0</v>
      </c>
      <c r="P1741" s="56">
        <v>0</v>
      </c>
      <c r="Q1741">
        <v>1</v>
      </c>
      <c r="R1741">
        <v>1</v>
      </c>
      <c r="S1741">
        <v>11</v>
      </c>
      <c r="T1741">
        <v>8</v>
      </c>
      <c r="U1741">
        <v>3</v>
      </c>
      <c r="V1741">
        <v>1</v>
      </c>
      <c r="X1741" t="s">
        <v>7757</v>
      </c>
      <c r="AA1741">
        <v>0</v>
      </c>
      <c r="AB1741">
        <v>0</v>
      </c>
      <c r="AC1741">
        <v>0</v>
      </c>
      <c r="AD1741">
        <v>0</v>
      </c>
      <c r="AE1741">
        <v>0</v>
      </c>
      <c r="AF1741">
        <v>0</v>
      </c>
      <c r="AG1741">
        <v>0</v>
      </c>
      <c r="AJ1741" s="56"/>
      <c r="AK1741" s="56"/>
      <c r="AL1741" s="56"/>
      <c r="AP1741" t="s">
        <v>1155</v>
      </c>
      <c r="AR1741">
        <v>5</v>
      </c>
      <c r="AS1741" t="s">
        <v>1152</v>
      </c>
      <c r="AT1741">
        <v>1</v>
      </c>
      <c r="AV1741">
        <v>7</v>
      </c>
      <c r="AW1741">
        <v>5</v>
      </c>
      <c r="AX1741">
        <v>2</v>
      </c>
      <c r="AY1741" t="s">
        <v>1147</v>
      </c>
      <c r="AZ1741" t="s">
        <v>1147</v>
      </c>
      <c r="BA1741">
        <v>10</v>
      </c>
      <c r="BD1741">
        <v>1000000000</v>
      </c>
      <c r="BE1741">
        <v>9</v>
      </c>
      <c r="BF1741">
        <v>-0.28999999999999998</v>
      </c>
      <c r="BG1741">
        <v>0</v>
      </c>
      <c r="BH1741">
        <v>0</v>
      </c>
      <c r="BI1741">
        <v>0</v>
      </c>
      <c r="BJ1741">
        <v>0</v>
      </c>
      <c r="BK1741">
        <v>0</v>
      </c>
      <c r="BL1741">
        <v>0</v>
      </c>
      <c r="BM1741">
        <v>9</v>
      </c>
      <c r="BN1741">
        <v>-0.28999999999999998</v>
      </c>
      <c r="BO1741">
        <v>0</v>
      </c>
      <c r="BP1741">
        <v>0</v>
      </c>
      <c r="BR1741">
        <v>0</v>
      </c>
      <c r="BS1741">
        <v>2</v>
      </c>
      <c r="BX1741">
        <v>0</v>
      </c>
      <c r="BY1741">
        <v>10.42</v>
      </c>
      <c r="BZ1741">
        <v>0</v>
      </c>
      <c r="CA1741">
        <v>3.74</v>
      </c>
      <c r="CB1741">
        <v>0</v>
      </c>
      <c r="CC1741">
        <v>1</v>
      </c>
      <c r="CD1741" s="56">
        <v>42341</v>
      </c>
      <c r="CE1741" s="56">
        <v>42342</v>
      </c>
      <c r="CF1741" s="56">
        <v>42342</v>
      </c>
      <c r="CG1741" s="56">
        <v>42419</v>
      </c>
      <c r="CH1741" s="56"/>
      <c r="CI1741" s="56"/>
      <c r="CJ1741">
        <v>0</v>
      </c>
      <c r="CK1741">
        <v>0</v>
      </c>
      <c r="CL1741">
        <v>0</v>
      </c>
      <c r="CM1741">
        <v>0</v>
      </c>
      <c r="CN1741">
        <v>0</v>
      </c>
      <c r="CO1741">
        <v>0</v>
      </c>
      <c r="CP1741">
        <v>0.96</v>
      </c>
      <c r="CQ1741" t="s">
        <v>1154</v>
      </c>
      <c r="CR1741" t="s">
        <v>1153</v>
      </c>
      <c r="CS1741" t="s">
        <v>1748</v>
      </c>
      <c r="CT1741" t="s">
        <v>1397</v>
      </c>
      <c r="CU1741" t="s">
        <v>1396</v>
      </c>
      <c r="CV1741" t="s">
        <v>6610</v>
      </c>
      <c r="CW1741" t="s">
        <v>1390</v>
      </c>
      <c r="CX1741" t="s">
        <v>853</v>
      </c>
      <c r="DC1741" t="s">
        <v>1387</v>
      </c>
      <c r="DE1741" t="s">
        <v>1392</v>
      </c>
    </row>
    <row r="1742" spans="1:109" x14ac:dyDescent="0.25">
      <c r="A1742" t="s">
        <v>1025</v>
      </c>
      <c r="B1742">
        <v>2</v>
      </c>
      <c r="C1742" s="56">
        <v>42419</v>
      </c>
      <c r="D1742" t="s">
        <v>1153</v>
      </c>
      <c r="E1742" t="s">
        <v>6611</v>
      </c>
      <c r="G1742" t="s">
        <v>6612</v>
      </c>
      <c r="H1742" t="s">
        <v>1144</v>
      </c>
      <c r="I1742" t="s">
        <v>1144</v>
      </c>
      <c r="J1742" t="s">
        <v>1144</v>
      </c>
      <c r="K1742" t="s">
        <v>1144</v>
      </c>
      <c r="L1742">
        <v>0.37</v>
      </c>
      <c r="M1742">
        <v>3.2</v>
      </c>
      <c r="N1742">
        <v>0</v>
      </c>
      <c r="O1742" s="56">
        <v>0</v>
      </c>
      <c r="P1742" s="56">
        <v>0</v>
      </c>
      <c r="Q1742">
        <v>1</v>
      </c>
      <c r="R1742">
        <v>1</v>
      </c>
      <c r="S1742">
        <v>11</v>
      </c>
      <c r="T1742">
        <v>8</v>
      </c>
      <c r="U1742">
        <v>3</v>
      </c>
      <c r="V1742">
        <v>1</v>
      </c>
      <c r="X1742" t="s">
        <v>7755</v>
      </c>
      <c r="AA1742">
        <v>0</v>
      </c>
      <c r="AB1742">
        <v>0</v>
      </c>
      <c r="AC1742">
        <v>0</v>
      </c>
      <c r="AD1742">
        <v>0</v>
      </c>
      <c r="AE1742">
        <v>0</v>
      </c>
      <c r="AF1742">
        <v>0</v>
      </c>
      <c r="AG1742">
        <v>0</v>
      </c>
      <c r="AJ1742" s="56"/>
      <c r="AK1742" s="56"/>
      <c r="AL1742" s="56"/>
      <c r="AP1742" t="s">
        <v>1155</v>
      </c>
      <c r="AR1742">
        <v>5</v>
      </c>
      <c r="AS1742" t="s">
        <v>1152</v>
      </c>
      <c r="AT1742">
        <v>1</v>
      </c>
      <c r="AV1742">
        <v>10</v>
      </c>
      <c r="AW1742">
        <v>7</v>
      </c>
      <c r="AX1742">
        <v>3</v>
      </c>
      <c r="AY1742" t="s">
        <v>1147</v>
      </c>
      <c r="AZ1742" t="s">
        <v>1147</v>
      </c>
      <c r="BA1742">
        <v>10</v>
      </c>
      <c r="BD1742">
        <v>1000000000</v>
      </c>
      <c r="BE1742">
        <v>11</v>
      </c>
      <c r="BF1742">
        <v>-0.1</v>
      </c>
      <c r="BG1742">
        <v>0</v>
      </c>
      <c r="BH1742">
        <v>0</v>
      </c>
      <c r="BI1742">
        <v>0</v>
      </c>
      <c r="BJ1742">
        <v>0</v>
      </c>
      <c r="BK1742">
        <v>0</v>
      </c>
      <c r="BL1742">
        <v>0</v>
      </c>
      <c r="BM1742">
        <v>11</v>
      </c>
      <c r="BN1742">
        <v>-0.1</v>
      </c>
      <c r="BO1742">
        <v>0</v>
      </c>
      <c r="BP1742">
        <v>0</v>
      </c>
      <c r="BR1742">
        <v>0</v>
      </c>
      <c r="BS1742">
        <v>3</v>
      </c>
      <c r="BX1742">
        <v>0</v>
      </c>
      <c r="BY1742">
        <v>0.37</v>
      </c>
      <c r="BZ1742">
        <v>0</v>
      </c>
      <c r="CA1742">
        <v>33.380000000000003</v>
      </c>
      <c r="CB1742">
        <v>0</v>
      </c>
      <c r="CC1742">
        <v>1</v>
      </c>
      <c r="CD1742" s="56">
        <v>42095</v>
      </c>
      <c r="CE1742" s="56">
        <v>42342</v>
      </c>
      <c r="CF1742" s="56">
        <v>42342</v>
      </c>
      <c r="CG1742" s="56">
        <v>42419</v>
      </c>
      <c r="CH1742" s="56"/>
      <c r="CI1742" s="56"/>
      <c r="CJ1742">
        <v>0</v>
      </c>
      <c r="CK1742">
        <v>0</v>
      </c>
      <c r="CL1742">
        <v>0</v>
      </c>
      <c r="CM1742">
        <v>0</v>
      </c>
      <c r="CN1742">
        <v>0</v>
      </c>
      <c r="CO1742">
        <v>0</v>
      </c>
      <c r="CP1742">
        <v>0.96</v>
      </c>
      <c r="CQ1742" t="s">
        <v>1154</v>
      </c>
      <c r="CR1742" t="s">
        <v>1153</v>
      </c>
      <c r="CS1742" t="s">
        <v>1748</v>
      </c>
      <c r="CT1742" t="s">
        <v>1397</v>
      </c>
      <c r="CU1742" t="s">
        <v>1396</v>
      </c>
      <c r="CV1742" t="s">
        <v>6613</v>
      </c>
      <c r="CW1742" t="s">
        <v>2121</v>
      </c>
      <c r="CX1742" t="s">
        <v>853</v>
      </c>
      <c r="DC1742" t="s">
        <v>1387</v>
      </c>
      <c r="DE1742" t="s">
        <v>1392</v>
      </c>
    </row>
    <row r="1743" spans="1:109" x14ac:dyDescent="0.25">
      <c r="A1743" t="s">
        <v>1025</v>
      </c>
      <c r="B1743">
        <v>2</v>
      </c>
      <c r="C1743" s="56">
        <v>42419</v>
      </c>
      <c r="D1743" t="s">
        <v>1153</v>
      </c>
      <c r="E1743" t="s">
        <v>6614</v>
      </c>
      <c r="G1743" t="s">
        <v>6615</v>
      </c>
      <c r="H1743" t="s">
        <v>1144</v>
      </c>
      <c r="I1743" t="s">
        <v>1144</v>
      </c>
      <c r="J1743" t="s">
        <v>1144</v>
      </c>
      <c r="K1743" t="s">
        <v>1144</v>
      </c>
      <c r="L1743">
        <v>1.5</v>
      </c>
      <c r="M1743">
        <v>4.0999999999999996</v>
      </c>
      <c r="N1743">
        <v>0</v>
      </c>
      <c r="O1743" s="56">
        <v>0</v>
      </c>
      <c r="P1743" s="56">
        <v>0</v>
      </c>
      <c r="Q1743">
        <v>1</v>
      </c>
      <c r="R1743">
        <v>1</v>
      </c>
      <c r="S1743">
        <v>11</v>
      </c>
      <c r="T1743">
        <v>8</v>
      </c>
      <c r="U1743">
        <v>3</v>
      </c>
      <c r="V1743">
        <v>1</v>
      </c>
      <c r="X1743" t="s">
        <v>7757</v>
      </c>
      <c r="AA1743">
        <v>0</v>
      </c>
      <c r="AB1743">
        <v>0</v>
      </c>
      <c r="AC1743">
        <v>0</v>
      </c>
      <c r="AD1743">
        <v>0</v>
      </c>
      <c r="AE1743">
        <v>0</v>
      </c>
      <c r="AF1743">
        <v>0</v>
      </c>
      <c r="AG1743">
        <v>0</v>
      </c>
      <c r="AJ1743" s="56"/>
      <c r="AK1743" s="56"/>
      <c r="AL1743" s="56"/>
      <c r="AP1743" t="s">
        <v>1155</v>
      </c>
      <c r="AR1743">
        <v>2</v>
      </c>
      <c r="AS1743" t="s">
        <v>1152</v>
      </c>
      <c r="AT1743">
        <v>1</v>
      </c>
      <c r="AV1743">
        <v>3</v>
      </c>
      <c r="AW1743">
        <v>2</v>
      </c>
      <c r="AX1743">
        <v>1</v>
      </c>
      <c r="AY1743" t="s">
        <v>1147</v>
      </c>
      <c r="AZ1743" t="s">
        <v>1147</v>
      </c>
      <c r="BA1743">
        <v>5</v>
      </c>
      <c r="BD1743">
        <v>1000000000</v>
      </c>
      <c r="BE1743">
        <v>6</v>
      </c>
      <c r="BF1743">
        <v>-1</v>
      </c>
      <c r="BG1743">
        <v>0</v>
      </c>
      <c r="BH1743">
        <v>0</v>
      </c>
      <c r="BI1743">
        <v>0</v>
      </c>
      <c r="BJ1743">
        <v>0</v>
      </c>
      <c r="BK1743">
        <v>0</v>
      </c>
      <c r="BL1743">
        <v>0</v>
      </c>
      <c r="BM1743">
        <v>6</v>
      </c>
      <c r="BN1743">
        <v>-1</v>
      </c>
      <c r="BO1743">
        <v>0</v>
      </c>
      <c r="BP1743">
        <v>0</v>
      </c>
      <c r="BR1743">
        <v>0</v>
      </c>
      <c r="BS1743">
        <v>1</v>
      </c>
      <c r="BX1743">
        <v>0</v>
      </c>
      <c r="BY1743">
        <v>4.5</v>
      </c>
      <c r="BZ1743">
        <v>0</v>
      </c>
      <c r="CA1743">
        <v>7.56</v>
      </c>
      <c r="CB1743">
        <v>0</v>
      </c>
      <c r="CC1743">
        <v>1</v>
      </c>
      <c r="CD1743" s="56">
        <v>42341</v>
      </c>
      <c r="CE1743" s="56">
        <v>42342</v>
      </c>
      <c r="CF1743" s="56">
        <v>42342</v>
      </c>
      <c r="CG1743" s="56">
        <v>42419</v>
      </c>
      <c r="CH1743" s="56"/>
      <c r="CI1743" s="56"/>
      <c r="CJ1743">
        <v>0.11</v>
      </c>
      <c r="CK1743">
        <v>0</v>
      </c>
      <c r="CL1743">
        <v>0</v>
      </c>
      <c r="CM1743">
        <v>0</v>
      </c>
      <c r="CN1743">
        <v>0</v>
      </c>
      <c r="CO1743">
        <v>0</v>
      </c>
      <c r="CP1743">
        <v>0.96</v>
      </c>
      <c r="CQ1743" t="s">
        <v>1154</v>
      </c>
      <c r="CR1743" t="s">
        <v>1153</v>
      </c>
      <c r="CS1743" t="s">
        <v>1748</v>
      </c>
      <c r="CT1743" t="s">
        <v>1397</v>
      </c>
      <c r="CU1743" t="s">
        <v>1396</v>
      </c>
      <c r="CV1743" t="s">
        <v>6616</v>
      </c>
      <c r="CW1743" t="s">
        <v>2121</v>
      </c>
      <c r="CX1743" t="s">
        <v>853</v>
      </c>
      <c r="DC1743" t="s">
        <v>1387</v>
      </c>
      <c r="DE1743" t="s">
        <v>1392</v>
      </c>
    </row>
    <row r="1744" spans="1:109" x14ac:dyDescent="0.25">
      <c r="A1744" t="s">
        <v>1025</v>
      </c>
      <c r="B1744">
        <v>2</v>
      </c>
      <c r="C1744" s="56">
        <v>42419</v>
      </c>
      <c r="D1744" t="s">
        <v>1153</v>
      </c>
      <c r="E1744" t="s">
        <v>6617</v>
      </c>
      <c r="G1744" t="s">
        <v>6618</v>
      </c>
      <c r="H1744" t="s">
        <v>1144</v>
      </c>
      <c r="I1744" t="s">
        <v>1144</v>
      </c>
      <c r="J1744" t="s">
        <v>1144</v>
      </c>
      <c r="K1744" t="s">
        <v>1144</v>
      </c>
      <c r="L1744">
        <v>0.15</v>
      </c>
      <c r="M1744">
        <v>0.4</v>
      </c>
      <c r="N1744">
        <v>0</v>
      </c>
      <c r="O1744" s="56">
        <v>0</v>
      </c>
      <c r="P1744" s="56">
        <v>0</v>
      </c>
      <c r="Q1744">
        <v>1</v>
      </c>
      <c r="R1744">
        <v>1</v>
      </c>
      <c r="S1744">
        <v>11</v>
      </c>
      <c r="T1744">
        <v>8</v>
      </c>
      <c r="U1744">
        <v>3</v>
      </c>
      <c r="V1744">
        <v>1</v>
      </c>
      <c r="X1744" t="s">
        <v>7755</v>
      </c>
      <c r="AA1744">
        <v>0</v>
      </c>
      <c r="AB1744">
        <v>0</v>
      </c>
      <c r="AC1744">
        <v>0</v>
      </c>
      <c r="AD1744">
        <v>0</v>
      </c>
      <c r="AE1744">
        <v>0</v>
      </c>
      <c r="AF1744">
        <v>0</v>
      </c>
      <c r="AG1744">
        <v>0</v>
      </c>
      <c r="AJ1744" s="56"/>
      <c r="AK1744" s="56"/>
      <c r="AL1744" s="56"/>
      <c r="AP1744" t="s">
        <v>1155</v>
      </c>
      <c r="AR1744">
        <v>5</v>
      </c>
      <c r="AS1744" t="s">
        <v>1152</v>
      </c>
      <c r="AT1744">
        <v>1</v>
      </c>
      <c r="AV1744">
        <v>10</v>
      </c>
      <c r="AW1744">
        <v>7</v>
      </c>
      <c r="AX1744">
        <v>3</v>
      </c>
      <c r="AY1744" t="s">
        <v>1147</v>
      </c>
      <c r="AZ1744" t="s">
        <v>1147</v>
      </c>
      <c r="BA1744">
        <v>10</v>
      </c>
      <c r="BD1744">
        <v>1000000000</v>
      </c>
      <c r="BE1744">
        <v>14</v>
      </c>
      <c r="BF1744">
        <v>-0.4</v>
      </c>
      <c r="BG1744">
        <v>0</v>
      </c>
      <c r="BH1744">
        <v>0</v>
      </c>
      <c r="BI1744">
        <v>0</v>
      </c>
      <c r="BJ1744">
        <v>0</v>
      </c>
      <c r="BK1744">
        <v>0</v>
      </c>
      <c r="BL1744">
        <v>0</v>
      </c>
      <c r="BM1744">
        <v>14</v>
      </c>
      <c r="BN1744">
        <v>-0.4</v>
      </c>
      <c r="BO1744">
        <v>0</v>
      </c>
      <c r="BP1744">
        <v>0</v>
      </c>
      <c r="BR1744">
        <v>0</v>
      </c>
      <c r="BS1744">
        <v>3</v>
      </c>
      <c r="BX1744">
        <v>0</v>
      </c>
      <c r="BY1744">
        <v>0.6</v>
      </c>
      <c r="BZ1744">
        <v>0</v>
      </c>
      <c r="CA1744">
        <v>7.27</v>
      </c>
      <c r="CB1744">
        <v>0</v>
      </c>
      <c r="CC1744">
        <v>1</v>
      </c>
      <c r="CD1744" s="56">
        <v>42095</v>
      </c>
      <c r="CE1744" s="56">
        <v>42342</v>
      </c>
      <c r="CF1744" s="56">
        <v>42342</v>
      </c>
      <c r="CG1744" s="56">
        <v>42419</v>
      </c>
      <c r="CH1744" s="56"/>
      <c r="CI1744" s="56"/>
      <c r="CJ1744">
        <v>0</v>
      </c>
      <c r="CK1744">
        <v>0</v>
      </c>
      <c r="CL1744">
        <v>0</v>
      </c>
      <c r="CM1744">
        <v>0</v>
      </c>
      <c r="CN1744">
        <v>0</v>
      </c>
      <c r="CO1744">
        <v>0</v>
      </c>
      <c r="CP1744">
        <v>0.96</v>
      </c>
      <c r="CQ1744" t="s">
        <v>1154</v>
      </c>
      <c r="CR1744" t="s">
        <v>1153</v>
      </c>
      <c r="CS1744" t="s">
        <v>1748</v>
      </c>
      <c r="CT1744" t="s">
        <v>1397</v>
      </c>
      <c r="CU1744" t="s">
        <v>1396</v>
      </c>
      <c r="CV1744" t="s">
        <v>6619</v>
      </c>
      <c r="CW1744" t="s">
        <v>2121</v>
      </c>
      <c r="CX1744" t="s">
        <v>853</v>
      </c>
      <c r="DC1744" t="s">
        <v>1387</v>
      </c>
      <c r="DE1744" t="s">
        <v>1392</v>
      </c>
    </row>
    <row r="1745" spans="1:109" x14ac:dyDescent="0.25">
      <c r="A1745" t="s">
        <v>1025</v>
      </c>
      <c r="B1745">
        <v>2</v>
      </c>
      <c r="C1745" s="56">
        <v>42419</v>
      </c>
      <c r="D1745" t="s">
        <v>1153</v>
      </c>
      <c r="E1745" t="s">
        <v>6620</v>
      </c>
      <c r="G1745" t="s">
        <v>6621</v>
      </c>
      <c r="H1745" t="s">
        <v>1144</v>
      </c>
      <c r="I1745" t="s">
        <v>1144</v>
      </c>
      <c r="J1745" t="s">
        <v>1144</v>
      </c>
      <c r="K1745" t="s">
        <v>1144</v>
      </c>
      <c r="L1745">
        <v>0.15</v>
      </c>
      <c r="M1745">
        <v>0.37</v>
      </c>
      <c r="N1745">
        <v>0</v>
      </c>
      <c r="O1745" s="56">
        <v>0</v>
      </c>
      <c r="P1745" s="56">
        <v>0</v>
      </c>
      <c r="Q1745">
        <v>1</v>
      </c>
      <c r="R1745">
        <v>1</v>
      </c>
      <c r="S1745">
        <v>11</v>
      </c>
      <c r="T1745">
        <v>8</v>
      </c>
      <c r="U1745">
        <v>3</v>
      </c>
      <c r="V1745">
        <v>1</v>
      </c>
      <c r="X1745" t="s">
        <v>7755</v>
      </c>
      <c r="AA1745">
        <v>0</v>
      </c>
      <c r="AB1745">
        <v>0</v>
      </c>
      <c r="AC1745">
        <v>0</v>
      </c>
      <c r="AD1745">
        <v>0</v>
      </c>
      <c r="AE1745">
        <v>0</v>
      </c>
      <c r="AF1745">
        <v>0</v>
      </c>
      <c r="AG1745">
        <v>0</v>
      </c>
      <c r="AJ1745" s="56"/>
      <c r="AK1745" s="56"/>
      <c r="AL1745" s="56"/>
      <c r="AP1745" t="s">
        <v>1155</v>
      </c>
      <c r="AR1745">
        <v>5</v>
      </c>
      <c r="AS1745" t="s">
        <v>1152</v>
      </c>
      <c r="AT1745">
        <v>1</v>
      </c>
      <c r="AV1745">
        <v>10</v>
      </c>
      <c r="AW1745">
        <v>7</v>
      </c>
      <c r="AX1745">
        <v>3</v>
      </c>
      <c r="AY1745" t="s">
        <v>1147</v>
      </c>
      <c r="AZ1745" t="s">
        <v>1147</v>
      </c>
      <c r="BA1745">
        <v>10</v>
      </c>
      <c r="BD1745">
        <v>1000000000</v>
      </c>
      <c r="BE1745">
        <v>13</v>
      </c>
      <c r="BF1745">
        <v>-0.3</v>
      </c>
      <c r="BG1745">
        <v>0</v>
      </c>
      <c r="BH1745">
        <v>0</v>
      </c>
      <c r="BI1745">
        <v>0</v>
      </c>
      <c r="BJ1745">
        <v>0</v>
      </c>
      <c r="BK1745">
        <v>0</v>
      </c>
      <c r="BL1745">
        <v>0</v>
      </c>
      <c r="BM1745">
        <v>13</v>
      </c>
      <c r="BN1745">
        <v>-0.3</v>
      </c>
      <c r="BO1745">
        <v>0</v>
      </c>
      <c r="BP1745">
        <v>0</v>
      </c>
      <c r="BR1745">
        <v>0</v>
      </c>
      <c r="BS1745">
        <v>3</v>
      </c>
      <c r="BX1745">
        <v>0</v>
      </c>
      <c r="BY1745">
        <v>0.45</v>
      </c>
      <c r="BZ1745">
        <v>0</v>
      </c>
      <c r="CA1745">
        <v>6.4</v>
      </c>
      <c r="CB1745">
        <v>0</v>
      </c>
      <c r="CC1745">
        <v>1</v>
      </c>
      <c r="CD1745" s="56">
        <v>42095</v>
      </c>
      <c r="CE1745" s="56">
        <v>42342</v>
      </c>
      <c r="CF1745" s="56">
        <v>42342</v>
      </c>
      <c r="CG1745" s="56">
        <v>42419</v>
      </c>
      <c r="CH1745" s="56"/>
      <c r="CI1745" s="56"/>
      <c r="CJ1745">
        <v>0</v>
      </c>
      <c r="CK1745">
        <v>0</v>
      </c>
      <c r="CL1745">
        <v>0</v>
      </c>
      <c r="CM1745">
        <v>0</v>
      </c>
      <c r="CN1745">
        <v>0</v>
      </c>
      <c r="CO1745">
        <v>0</v>
      </c>
      <c r="CP1745">
        <v>0.96</v>
      </c>
      <c r="CQ1745" t="s">
        <v>1154</v>
      </c>
      <c r="CR1745" t="s">
        <v>1153</v>
      </c>
      <c r="CS1745" t="s">
        <v>1748</v>
      </c>
      <c r="CT1745" t="s">
        <v>1397</v>
      </c>
      <c r="CU1745" t="s">
        <v>1396</v>
      </c>
      <c r="CV1745" t="s">
        <v>6622</v>
      </c>
      <c r="CW1745" t="s">
        <v>2121</v>
      </c>
      <c r="CX1745" t="s">
        <v>853</v>
      </c>
      <c r="DC1745" t="s">
        <v>1387</v>
      </c>
      <c r="DE1745" t="s">
        <v>1392</v>
      </c>
    </row>
    <row r="1746" spans="1:109" x14ac:dyDescent="0.25">
      <c r="A1746" t="s">
        <v>1025</v>
      </c>
      <c r="B1746">
        <v>1</v>
      </c>
      <c r="C1746" s="56">
        <v>42419</v>
      </c>
      <c r="D1746" t="s">
        <v>1153</v>
      </c>
      <c r="E1746" t="s">
        <v>6623</v>
      </c>
      <c r="G1746" t="s">
        <v>6624</v>
      </c>
      <c r="H1746" t="s">
        <v>1144</v>
      </c>
      <c r="I1746" t="s">
        <v>1144</v>
      </c>
      <c r="J1746" t="s">
        <v>1144</v>
      </c>
      <c r="K1746" t="s">
        <v>1144</v>
      </c>
      <c r="L1746">
        <v>0.15</v>
      </c>
      <c r="M1746">
        <v>0.4</v>
      </c>
      <c r="N1746">
        <v>0</v>
      </c>
      <c r="O1746" s="56">
        <v>0</v>
      </c>
      <c r="P1746" s="56">
        <v>0</v>
      </c>
      <c r="Q1746">
        <v>1</v>
      </c>
      <c r="R1746">
        <v>1</v>
      </c>
      <c r="S1746">
        <v>11</v>
      </c>
      <c r="T1746">
        <v>8</v>
      </c>
      <c r="U1746">
        <v>3</v>
      </c>
      <c r="V1746">
        <v>1</v>
      </c>
      <c r="X1746" t="s">
        <v>7756</v>
      </c>
      <c r="AA1746">
        <v>0</v>
      </c>
      <c r="AB1746">
        <v>0</v>
      </c>
      <c r="AC1746">
        <v>0</v>
      </c>
      <c r="AD1746">
        <v>0</v>
      </c>
      <c r="AE1746">
        <v>0</v>
      </c>
      <c r="AF1746">
        <v>0</v>
      </c>
      <c r="AG1746">
        <v>0</v>
      </c>
      <c r="AJ1746" s="56"/>
      <c r="AK1746" s="56"/>
      <c r="AL1746" s="56"/>
      <c r="AP1746" t="s">
        <v>1155</v>
      </c>
      <c r="AR1746">
        <v>2</v>
      </c>
      <c r="AS1746" t="s">
        <v>1152</v>
      </c>
      <c r="AT1746">
        <v>1</v>
      </c>
      <c r="AV1746">
        <v>7</v>
      </c>
      <c r="AW1746">
        <v>5</v>
      </c>
      <c r="AX1746">
        <v>2</v>
      </c>
      <c r="AY1746" t="s">
        <v>1147</v>
      </c>
      <c r="AZ1746" t="s">
        <v>1147</v>
      </c>
      <c r="BA1746">
        <v>10</v>
      </c>
      <c r="BD1746">
        <v>1000000000</v>
      </c>
      <c r="BE1746">
        <v>9</v>
      </c>
      <c r="BF1746">
        <v>-0.28999999999999998</v>
      </c>
      <c r="BG1746">
        <v>0</v>
      </c>
      <c r="BH1746">
        <v>0</v>
      </c>
      <c r="BI1746">
        <v>0</v>
      </c>
      <c r="BJ1746">
        <v>0</v>
      </c>
      <c r="BK1746">
        <v>0</v>
      </c>
      <c r="BL1746">
        <v>0</v>
      </c>
      <c r="BM1746">
        <v>9</v>
      </c>
      <c r="BN1746">
        <v>-0.28999999999999998</v>
      </c>
      <c r="BO1746">
        <v>0</v>
      </c>
      <c r="BP1746">
        <v>0</v>
      </c>
      <c r="BR1746">
        <v>0</v>
      </c>
      <c r="BS1746">
        <v>2</v>
      </c>
      <c r="BX1746">
        <v>0</v>
      </c>
      <c r="BY1746">
        <v>0.3</v>
      </c>
      <c r="BZ1746">
        <v>0</v>
      </c>
      <c r="CA1746">
        <v>7.27</v>
      </c>
      <c r="CB1746">
        <v>0</v>
      </c>
      <c r="CC1746">
        <v>1</v>
      </c>
      <c r="CD1746" s="56">
        <v>42318</v>
      </c>
      <c r="CE1746" s="56">
        <v>42342</v>
      </c>
      <c r="CF1746" s="56">
        <v>42342</v>
      </c>
      <c r="CG1746" s="56">
        <v>42419</v>
      </c>
      <c r="CH1746" s="56"/>
      <c r="CI1746" s="56"/>
      <c r="CJ1746">
        <v>0</v>
      </c>
      <c r="CK1746">
        <v>0</v>
      </c>
      <c r="CL1746">
        <v>0</v>
      </c>
      <c r="CM1746">
        <v>0</v>
      </c>
      <c r="CN1746">
        <v>0</v>
      </c>
      <c r="CO1746">
        <v>0</v>
      </c>
      <c r="CP1746">
        <v>0.95</v>
      </c>
      <c r="CQ1746" t="s">
        <v>1154</v>
      </c>
      <c r="CR1746" t="s">
        <v>1153</v>
      </c>
      <c r="CS1746" t="s">
        <v>1725</v>
      </c>
      <c r="CT1746" t="s">
        <v>1397</v>
      </c>
      <c r="CU1746" t="s">
        <v>1396</v>
      </c>
      <c r="CV1746" t="s">
        <v>6625</v>
      </c>
      <c r="CW1746" t="s">
        <v>2121</v>
      </c>
      <c r="CX1746" t="s">
        <v>853</v>
      </c>
      <c r="DC1746" t="s">
        <v>1387</v>
      </c>
      <c r="DE1746" t="s">
        <v>1392</v>
      </c>
    </row>
    <row r="1747" spans="1:109" x14ac:dyDescent="0.25">
      <c r="A1747" t="s">
        <v>1025</v>
      </c>
      <c r="B1747">
        <v>1</v>
      </c>
      <c r="C1747" s="56">
        <v>42419</v>
      </c>
      <c r="D1747" t="s">
        <v>1153</v>
      </c>
      <c r="E1747" t="s">
        <v>6626</v>
      </c>
      <c r="G1747" t="s">
        <v>6627</v>
      </c>
      <c r="H1747" t="s">
        <v>1144</v>
      </c>
      <c r="I1747" t="s">
        <v>1144</v>
      </c>
      <c r="J1747" t="s">
        <v>1144</v>
      </c>
      <c r="K1747" t="s">
        <v>1144</v>
      </c>
      <c r="L1747">
        <v>3.15</v>
      </c>
      <c r="M1747">
        <v>7.25</v>
      </c>
      <c r="N1747">
        <v>0</v>
      </c>
      <c r="O1747" s="56">
        <v>0</v>
      </c>
      <c r="P1747" s="56">
        <v>0</v>
      </c>
      <c r="Q1747">
        <v>1</v>
      </c>
      <c r="R1747">
        <v>1</v>
      </c>
      <c r="S1747">
        <v>11</v>
      </c>
      <c r="T1747">
        <v>8</v>
      </c>
      <c r="U1747">
        <v>3</v>
      </c>
      <c r="V1747">
        <v>1</v>
      </c>
      <c r="X1747" t="s">
        <v>7755</v>
      </c>
      <c r="AA1747">
        <v>0</v>
      </c>
      <c r="AB1747">
        <v>0</v>
      </c>
      <c r="AC1747">
        <v>0</v>
      </c>
      <c r="AD1747">
        <v>0</v>
      </c>
      <c r="AE1747">
        <v>0</v>
      </c>
      <c r="AF1747">
        <v>0</v>
      </c>
      <c r="AG1747">
        <v>0</v>
      </c>
      <c r="AJ1747" s="56"/>
      <c r="AK1747" s="56"/>
      <c r="AL1747" s="56"/>
      <c r="AP1747" t="s">
        <v>1155</v>
      </c>
      <c r="AR1747">
        <v>5</v>
      </c>
      <c r="AS1747" t="s">
        <v>1152</v>
      </c>
      <c r="AT1747">
        <v>1</v>
      </c>
      <c r="AV1747">
        <v>15</v>
      </c>
      <c r="AW1747">
        <v>10</v>
      </c>
      <c r="AX1747">
        <v>5</v>
      </c>
      <c r="AY1747" t="s">
        <v>1147</v>
      </c>
      <c r="AZ1747" t="s">
        <v>1147</v>
      </c>
      <c r="BA1747">
        <v>15</v>
      </c>
      <c r="BD1747">
        <v>1000000000</v>
      </c>
      <c r="BE1747">
        <v>18</v>
      </c>
      <c r="BF1747">
        <v>-0.2</v>
      </c>
      <c r="BG1747">
        <v>0</v>
      </c>
      <c r="BH1747">
        <v>0</v>
      </c>
      <c r="BI1747">
        <v>0</v>
      </c>
      <c r="BJ1747">
        <v>0</v>
      </c>
      <c r="BK1747">
        <v>0</v>
      </c>
      <c r="BL1747">
        <v>0</v>
      </c>
      <c r="BM1747">
        <v>18</v>
      </c>
      <c r="BN1747">
        <v>-0.2</v>
      </c>
      <c r="BO1747">
        <v>0</v>
      </c>
      <c r="BP1747">
        <v>0</v>
      </c>
      <c r="BR1747">
        <v>0</v>
      </c>
      <c r="BS1747">
        <v>4</v>
      </c>
      <c r="BX1747">
        <v>0</v>
      </c>
      <c r="BY1747">
        <v>9.4499999999999993</v>
      </c>
      <c r="BZ1747">
        <v>0</v>
      </c>
      <c r="CA1747">
        <v>5.68</v>
      </c>
      <c r="CB1747">
        <v>0</v>
      </c>
      <c r="CC1747">
        <v>1</v>
      </c>
      <c r="CD1747" s="56">
        <v>42095</v>
      </c>
      <c r="CE1747" s="56">
        <v>42342</v>
      </c>
      <c r="CF1747" s="56">
        <v>42342</v>
      </c>
      <c r="CG1747" s="56">
        <v>42419</v>
      </c>
      <c r="CH1747" s="56"/>
      <c r="CI1747" s="56"/>
      <c r="CJ1747">
        <v>0</v>
      </c>
      <c r="CK1747">
        <v>0</v>
      </c>
      <c r="CL1747">
        <v>0</v>
      </c>
      <c r="CM1747">
        <v>0</v>
      </c>
      <c r="CN1747">
        <v>0</v>
      </c>
      <c r="CO1747">
        <v>0</v>
      </c>
      <c r="CP1747">
        <v>0.95</v>
      </c>
      <c r="CQ1747" t="s">
        <v>1154</v>
      </c>
      <c r="CR1747" t="s">
        <v>1153</v>
      </c>
      <c r="CS1747" t="s">
        <v>1725</v>
      </c>
      <c r="CT1747" t="s">
        <v>1397</v>
      </c>
      <c r="CU1747" t="s">
        <v>1396</v>
      </c>
      <c r="CV1747" t="s">
        <v>6628</v>
      </c>
      <c r="CW1747" t="s">
        <v>1727</v>
      </c>
      <c r="CX1747" t="s">
        <v>853</v>
      </c>
      <c r="DC1747" t="s">
        <v>1387</v>
      </c>
      <c r="DE1747" t="s">
        <v>1728</v>
      </c>
    </row>
    <row r="1748" spans="1:109" x14ac:dyDescent="0.25">
      <c r="A1748" t="s">
        <v>1025</v>
      </c>
      <c r="B1748">
        <v>2</v>
      </c>
      <c r="C1748" s="56">
        <v>42419</v>
      </c>
      <c r="D1748" t="s">
        <v>1153</v>
      </c>
      <c r="E1748" t="s">
        <v>1686</v>
      </c>
      <c r="G1748" t="s">
        <v>6629</v>
      </c>
      <c r="H1748" t="s">
        <v>1144</v>
      </c>
      <c r="I1748" t="s">
        <v>1144</v>
      </c>
      <c r="J1748" t="s">
        <v>1144</v>
      </c>
      <c r="K1748" t="s">
        <v>1144</v>
      </c>
      <c r="L1748">
        <v>1.34</v>
      </c>
      <c r="M1748">
        <v>2.99</v>
      </c>
      <c r="N1748">
        <v>0</v>
      </c>
      <c r="O1748" s="56">
        <v>0</v>
      </c>
      <c r="P1748" s="56">
        <v>0</v>
      </c>
      <c r="Q1748">
        <v>1</v>
      </c>
      <c r="R1748">
        <v>1</v>
      </c>
      <c r="S1748">
        <v>11</v>
      </c>
      <c r="T1748">
        <v>8</v>
      </c>
      <c r="U1748">
        <v>3</v>
      </c>
      <c r="V1748">
        <v>1</v>
      </c>
      <c r="W1748" t="s">
        <v>1394</v>
      </c>
      <c r="X1748" t="s">
        <v>7758</v>
      </c>
      <c r="AA1748">
        <v>0</v>
      </c>
      <c r="AB1748">
        <v>0</v>
      </c>
      <c r="AC1748">
        <v>0</v>
      </c>
      <c r="AD1748">
        <v>0</v>
      </c>
      <c r="AE1748">
        <v>0</v>
      </c>
      <c r="AF1748">
        <v>3</v>
      </c>
      <c r="AG1748">
        <v>0</v>
      </c>
      <c r="AJ1748" s="56"/>
      <c r="AK1748" s="56"/>
      <c r="AL1748" s="56"/>
      <c r="AP1748" t="s">
        <v>1155</v>
      </c>
      <c r="AR1748">
        <v>5</v>
      </c>
      <c r="AS1748" t="s">
        <v>1152</v>
      </c>
      <c r="AT1748">
        <v>1</v>
      </c>
      <c r="AV1748">
        <v>107</v>
      </c>
      <c r="AW1748">
        <v>71</v>
      </c>
      <c r="AX1748">
        <v>35</v>
      </c>
      <c r="AY1748" t="s">
        <v>839</v>
      </c>
      <c r="AZ1748" t="s">
        <v>1146</v>
      </c>
      <c r="BA1748">
        <v>80</v>
      </c>
      <c r="BD1748">
        <v>1000000000</v>
      </c>
      <c r="BE1748">
        <v>0</v>
      </c>
      <c r="BF1748">
        <v>1</v>
      </c>
      <c r="BG1748">
        <v>0</v>
      </c>
      <c r="BH1748">
        <v>0</v>
      </c>
      <c r="BI1748">
        <v>0</v>
      </c>
      <c r="BJ1748">
        <v>0</v>
      </c>
      <c r="BK1748">
        <v>0</v>
      </c>
      <c r="BL1748">
        <v>25</v>
      </c>
      <c r="BM1748">
        <v>25</v>
      </c>
      <c r="BN1748">
        <v>0.77</v>
      </c>
      <c r="BO1748">
        <v>0</v>
      </c>
      <c r="BP1748">
        <v>0</v>
      </c>
      <c r="BR1748">
        <v>80</v>
      </c>
      <c r="BS1748">
        <v>29</v>
      </c>
      <c r="BT1748">
        <v>0</v>
      </c>
      <c r="BX1748">
        <v>57.75</v>
      </c>
      <c r="BY1748">
        <v>0</v>
      </c>
      <c r="BZ1748">
        <v>0</v>
      </c>
      <c r="CA1748">
        <v>5.37</v>
      </c>
      <c r="CB1748">
        <v>0</v>
      </c>
      <c r="CC1748">
        <v>1</v>
      </c>
      <c r="CD1748" s="56">
        <v>42404</v>
      </c>
      <c r="CE1748" s="56">
        <v>42404</v>
      </c>
      <c r="CF1748" s="56">
        <v>42404</v>
      </c>
      <c r="CG1748" s="56">
        <v>42481</v>
      </c>
      <c r="CH1748" s="56"/>
      <c r="CI1748" s="56"/>
      <c r="CJ1748">
        <v>0.6</v>
      </c>
      <c r="CK1748">
        <v>0</v>
      </c>
      <c r="CL1748">
        <v>7.0000000000000007E-2</v>
      </c>
      <c r="CM1748">
        <v>0.2</v>
      </c>
      <c r="CN1748">
        <v>0</v>
      </c>
      <c r="CO1748">
        <v>0</v>
      </c>
      <c r="CP1748">
        <v>0</v>
      </c>
      <c r="CQ1748" t="s">
        <v>1154</v>
      </c>
      <c r="CR1748" t="s">
        <v>1153</v>
      </c>
      <c r="CS1748" t="s">
        <v>1748</v>
      </c>
      <c r="CT1748" t="s">
        <v>1397</v>
      </c>
      <c r="CU1748" t="s">
        <v>1396</v>
      </c>
      <c r="CV1748" t="s">
        <v>6630</v>
      </c>
      <c r="CW1748" t="s">
        <v>1727</v>
      </c>
      <c r="CX1748" t="s">
        <v>853</v>
      </c>
      <c r="DC1748" t="s">
        <v>1387</v>
      </c>
      <c r="DE1748" t="s">
        <v>1392</v>
      </c>
    </row>
    <row r="1749" spans="1:109" x14ac:dyDescent="0.25">
      <c r="A1749" t="s">
        <v>1025</v>
      </c>
      <c r="B1749">
        <v>1</v>
      </c>
      <c r="C1749" s="56">
        <v>42419</v>
      </c>
      <c r="D1749" t="s">
        <v>1153</v>
      </c>
      <c r="E1749" t="s">
        <v>6631</v>
      </c>
      <c r="G1749" t="s">
        <v>6632</v>
      </c>
      <c r="H1749" t="s">
        <v>1144</v>
      </c>
      <c r="I1749" t="s">
        <v>1144</v>
      </c>
      <c r="J1749" t="s">
        <v>1144</v>
      </c>
      <c r="K1749" t="s">
        <v>1144</v>
      </c>
      <c r="L1749">
        <v>1.84</v>
      </c>
      <c r="M1749">
        <v>3.9</v>
      </c>
      <c r="N1749">
        <v>0</v>
      </c>
      <c r="O1749" s="56">
        <v>0</v>
      </c>
      <c r="P1749" s="56">
        <v>0</v>
      </c>
      <c r="Q1749">
        <v>1</v>
      </c>
      <c r="R1749">
        <v>1</v>
      </c>
      <c r="S1749">
        <v>11</v>
      </c>
      <c r="T1749">
        <v>8</v>
      </c>
      <c r="U1749">
        <v>3</v>
      </c>
      <c r="V1749">
        <v>1</v>
      </c>
      <c r="X1749" t="s">
        <v>7755</v>
      </c>
      <c r="AA1749">
        <v>0</v>
      </c>
      <c r="AB1749">
        <v>0</v>
      </c>
      <c r="AC1749">
        <v>0</v>
      </c>
      <c r="AD1749">
        <v>0</v>
      </c>
      <c r="AE1749">
        <v>0</v>
      </c>
      <c r="AF1749">
        <v>0</v>
      </c>
      <c r="AG1749">
        <v>0</v>
      </c>
      <c r="AJ1749" s="56"/>
      <c r="AK1749" s="56"/>
      <c r="AL1749" s="56"/>
      <c r="AP1749" t="s">
        <v>1155</v>
      </c>
      <c r="AS1749" t="s">
        <v>1152</v>
      </c>
      <c r="AT1749">
        <v>1</v>
      </c>
      <c r="AV1749">
        <v>0</v>
      </c>
      <c r="AW1749">
        <v>0</v>
      </c>
      <c r="AX1749">
        <v>0</v>
      </c>
      <c r="AY1749" t="s">
        <v>1388</v>
      </c>
      <c r="AZ1749" t="s">
        <v>1388</v>
      </c>
      <c r="BA1749">
        <v>0</v>
      </c>
      <c r="BD1749">
        <v>1000000000</v>
      </c>
      <c r="BE1749">
        <v>0</v>
      </c>
      <c r="BF1749">
        <v>0</v>
      </c>
      <c r="BG1749">
        <v>0</v>
      </c>
      <c r="BH1749">
        <v>0</v>
      </c>
      <c r="BI1749">
        <v>0</v>
      </c>
      <c r="BJ1749">
        <v>0</v>
      </c>
      <c r="BK1749">
        <v>0</v>
      </c>
      <c r="BL1749">
        <v>0</v>
      </c>
      <c r="BM1749">
        <v>0</v>
      </c>
      <c r="BN1749">
        <v>0</v>
      </c>
      <c r="BO1749">
        <v>0</v>
      </c>
      <c r="BP1749">
        <v>0</v>
      </c>
      <c r="BR1749">
        <v>0</v>
      </c>
      <c r="BS1749">
        <v>0</v>
      </c>
      <c r="BX1749">
        <v>0</v>
      </c>
      <c r="BY1749">
        <v>0</v>
      </c>
      <c r="BZ1749">
        <v>0</v>
      </c>
      <c r="CA1749">
        <v>0</v>
      </c>
      <c r="CB1749">
        <v>0</v>
      </c>
      <c r="CC1749">
        <v>1</v>
      </c>
      <c r="CD1749" s="56">
        <v>42095</v>
      </c>
      <c r="CE1749" s="56">
        <v>42342</v>
      </c>
      <c r="CF1749" s="56">
        <v>42342</v>
      </c>
      <c r="CG1749" s="56">
        <v>42419</v>
      </c>
      <c r="CH1749" s="56"/>
      <c r="CI1749" s="56"/>
      <c r="CJ1749">
        <v>1</v>
      </c>
      <c r="CK1749">
        <v>0</v>
      </c>
      <c r="CL1749">
        <v>0.95</v>
      </c>
      <c r="CM1749">
        <v>0</v>
      </c>
      <c r="CN1749">
        <v>0</v>
      </c>
      <c r="CO1749">
        <v>0</v>
      </c>
      <c r="CP1749">
        <v>0</v>
      </c>
      <c r="CQ1749" t="s">
        <v>1154</v>
      </c>
      <c r="CR1749" t="s">
        <v>1153</v>
      </c>
      <c r="CS1749" t="s">
        <v>1725</v>
      </c>
      <c r="CT1749" t="s">
        <v>1397</v>
      </c>
      <c r="CU1749" t="s">
        <v>1396</v>
      </c>
      <c r="CV1749" t="s">
        <v>6633</v>
      </c>
      <c r="CW1749" t="s">
        <v>1727</v>
      </c>
      <c r="CX1749" t="s">
        <v>853</v>
      </c>
      <c r="DC1749" t="s">
        <v>1387</v>
      </c>
      <c r="DE1749" t="s">
        <v>1392</v>
      </c>
    </row>
    <row r="1750" spans="1:109" x14ac:dyDescent="0.25">
      <c r="A1750" t="s">
        <v>1025</v>
      </c>
      <c r="B1750">
        <v>2</v>
      </c>
      <c r="C1750" s="56">
        <v>42419</v>
      </c>
      <c r="D1750" t="s">
        <v>1153</v>
      </c>
      <c r="E1750" t="s">
        <v>1687</v>
      </c>
      <c r="G1750" t="s">
        <v>6634</v>
      </c>
      <c r="H1750" t="s">
        <v>1144</v>
      </c>
      <c r="I1750" t="s">
        <v>1144</v>
      </c>
      <c r="J1750" t="s">
        <v>1144</v>
      </c>
      <c r="K1750" t="s">
        <v>1144</v>
      </c>
      <c r="L1750">
        <v>2.82</v>
      </c>
      <c r="M1750">
        <v>5.99</v>
      </c>
      <c r="N1750">
        <v>0</v>
      </c>
      <c r="O1750" s="56">
        <v>0</v>
      </c>
      <c r="P1750" s="56">
        <v>0</v>
      </c>
      <c r="Q1750">
        <v>1</v>
      </c>
      <c r="R1750">
        <v>1</v>
      </c>
      <c r="S1750">
        <v>11</v>
      </c>
      <c r="T1750">
        <v>8</v>
      </c>
      <c r="U1750">
        <v>3</v>
      </c>
      <c r="V1750">
        <v>1</v>
      </c>
      <c r="W1750" t="s">
        <v>1156</v>
      </c>
      <c r="X1750" t="s">
        <v>7659</v>
      </c>
      <c r="Y1750">
        <v>54</v>
      </c>
      <c r="AA1750">
        <v>0</v>
      </c>
      <c r="AB1750">
        <v>0</v>
      </c>
      <c r="AC1750">
        <v>0</v>
      </c>
      <c r="AD1750">
        <v>0</v>
      </c>
      <c r="AE1750">
        <v>0</v>
      </c>
      <c r="AF1750">
        <v>0</v>
      </c>
      <c r="AG1750">
        <v>0</v>
      </c>
      <c r="AJ1750" s="56"/>
      <c r="AK1750" s="56"/>
      <c r="AL1750" s="56"/>
      <c r="AP1750" t="s">
        <v>1155</v>
      </c>
      <c r="AR1750">
        <v>5</v>
      </c>
      <c r="AS1750" t="s">
        <v>1152</v>
      </c>
      <c r="AT1750">
        <v>1</v>
      </c>
      <c r="AV1750">
        <v>40</v>
      </c>
      <c r="AW1750">
        <v>27</v>
      </c>
      <c r="AX1750">
        <v>13</v>
      </c>
      <c r="AY1750" t="s">
        <v>1145</v>
      </c>
      <c r="AZ1750" t="s">
        <v>1145</v>
      </c>
      <c r="BA1750">
        <v>30</v>
      </c>
      <c r="BD1750">
        <v>1000000000</v>
      </c>
      <c r="BE1750">
        <v>15</v>
      </c>
      <c r="BF1750">
        <v>0.63</v>
      </c>
      <c r="BG1750">
        <v>11</v>
      </c>
      <c r="BH1750">
        <v>0</v>
      </c>
      <c r="BI1750">
        <v>0</v>
      </c>
      <c r="BJ1750">
        <v>0</v>
      </c>
      <c r="BK1750">
        <v>0</v>
      </c>
      <c r="BL1750">
        <v>0</v>
      </c>
      <c r="BM1750">
        <v>26</v>
      </c>
      <c r="BN1750">
        <v>0.35</v>
      </c>
      <c r="BO1750">
        <v>0</v>
      </c>
      <c r="BP1750">
        <v>0</v>
      </c>
      <c r="BR1750">
        <v>15</v>
      </c>
      <c r="BS1750">
        <v>11</v>
      </c>
      <c r="BX1750">
        <v>0</v>
      </c>
      <c r="BY1750">
        <v>0</v>
      </c>
      <c r="BZ1750">
        <v>0</v>
      </c>
      <c r="CA1750">
        <v>4.91</v>
      </c>
      <c r="CB1750">
        <v>0</v>
      </c>
      <c r="CC1750">
        <v>1</v>
      </c>
      <c r="CD1750" s="56">
        <v>42342</v>
      </c>
      <c r="CE1750" s="56">
        <v>42342</v>
      </c>
      <c r="CF1750" s="56">
        <v>42342</v>
      </c>
      <c r="CG1750" s="56">
        <v>42419</v>
      </c>
      <c r="CH1750" s="56"/>
      <c r="CI1750" s="56"/>
      <c r="CJ1750">
        <v>0.37</v>
      </c>
      <c r="CK1750">
        <v>51</v>
      </c>
      <c r="CL1750">
        <v>0</v>
      </c>
      <c r="CM1750">
        <v>0.12</v>
      </c>
      <c r="CN1750">
        <v>0.84</v>
      </c>
      <c r="CO1750">
        <v>0</v>
      </c>
      <c r="CP1750">
        <v>0</v>
      </c>
      <c r="CQ1750" t="s">
        <v>1154</v>
      </c>
      <c r="CR1750" t="s">
        <v>1153</v>
      </c>
      <c r="CS1750" t="s">
        <v>1748</v>
      </c>
      <c r="CT1750" t="s">
        <v>1397</v>
      </c>
      <c r="CU1750" t="s">
        <v>1396</v>
      </c>
      <c r="CV1750" t="s">
        <v>6635</v>
      </c>
      <c r="CW1750" t="s">
        <v>1727</v>
      </c>
      <c r="CX1750" t="s">
        <v>853</v>
      </c>
      <c r="DC1750" t="s">
        <v>1387</v>
      </c>
      <c r="DE1750" t="s">
        <v>1392</v>
      </c>
    </row>
    <row r="1751" spans="1:109" x14ac:dyDescent="0.25">
      <c r="A1751" t="s">
        <v>1025</v>
      </c>
      <c r="B1751">
        <v>2</v>
      </c>
      <c r="C1751" s="56">
        <v>42419</v>
      </c>
      <c r="D1751" t="s">
        <v>1153</v>
      </c>
      <c r="E1751" t="s">
        <v>6636</v>
      </c>
      <c r="G1751" t="s">
        <v>6637</v>
      </c>
      <c r="H1751" t="s">
        <v>1144</v>
      </c>
      <c r="I1751" t="s">
        <v>1144</v>
      </c>
      <c r="J1751" t="s">
        <v>1144</v>
      </c>
      <c r="K1751" t="s">
        <v>1144</v>
      </c>
      <c r="L1751">
        <v>3.33</v>
      </c>
      <c r="M1751">
        <v>6.9</v>
      </c>
      <c r="N1751">
        <v>0</v>
      </c>
      <c r="O1751" s="56">
        <v>0</v>
      </c>
      <c r="P1751" s="56">
        <v>0</v>
      </c>
      <c r="Q1751">
        <v>1</v>
      </c>
      <c r="R1751">
        <v>1</v>
      </c>
      <c r="S1751">
        <v>11</v>
      </c>
      <c r="T1751">
        <v>8</v>
      </c>
      <c r="U1751">
        <v>3</v>
      </c>
      <c r="V1751">
        <v>1</v>
      </c>
      <c r="X1751" t="s">
        <v>7755</v>
      </c>
      <c r="AA1751">
        <v>0</v>
      </c>
      <c r="AB1751">
        <v>0</v>
      </c>
      <c r="AC1751">
        <v>0</v>
      </c>
      <c r="AD1751">
        <v>0</v>
      </c>
      <c r="AE1751">
        <v>0</v>
      </c>
      <c r="AF1751">
        <v>0</v>
      </c>
      <c r="AG1751">
        <v>0</v>
      </c>
      <c r="AJ1751" s="56"/>
      <c r="AK1751" s="56"/>
      <c r="AL1751" s="56"/>
      <c r="AP1751" t="s">
        <v>1155</v>
      </c>
      <c r="AR1751">
        <v>2</v>
      </c>
      <c r="AS1751" t="s">
        <v>1152</v>
      </c>
      <c r="AT1751">
        <v>1</v>
      </c>
      <c r="AV1751">
        <v>5</v>
      </c>
      <c r="AW1751">
        <v>3</v>
      </c>
      <c r="AX1751">
        <v>2</v>
      </c>
      <c r="AY1751" t="s">
        <v>1147</v>
      </c>
      <c r="AZ1751" t="s">
        <v>1147</v>
      </c>
      <c r="BA1751">
        <v>5</v>
      </c>
      <c r="BD1751">
        <v>1000000000</v>
      </c>
      <c r="BE1751">
        <v>9</v>
      </c>
      <c r="BF1751">
        <v>-0.8</v>
      </c>
      <c r="BG1751">
        <v>0</v>
      </c>
      <c r="BH1751">
        <v>0</v>
      </c>
      <c r="BI1751">
        <v>0</v>
      </c>
      <c r="BJ1751">
        <v>0</v>
      </c>
      <c r="BK1751">
        <v>0</v>
      </c>
      <c r="BL1751">
        <v>0</v>
      </c>
      <c r="BM1751">
        <v>9</v>
      </c>
      <c r="BN1751">
        <v>-0.8</v>
      </c>
      <c r="BO1751">
        <v>0</v>
      </c>
      <c r="BP1751">
        <v>0</v>
      </c>
      <c r="BR1751">
        <v>0</v>
      </c>
      <c r="BS1751">
        <v>1</v>
      </c>
      <c r="BX1751">
        <v>0</v>
      </c>
      <c r="BY1751">
        <v>13.32</v>
      </c>
      <c r="BZ1751">
        <v>0</v>
      </c>
      <c r="CA1751">
        <v>4.68</v>
      </c>
      <c r="CB1751">
        <v>0</v>
      </c>
      <c r="CC1751">
        <v>1</v>
      </c>
      <c r="CD1751" s="56">
        <v>42095</v>
      </c>
      <c r="CE1751" s="56">
        <v>42342</v>
      </c>
      <c r="CF1751" s="56">
        <v>42342</v>
      </c>
      <c r="CG1751" s="56">
        <v>42419</v>
      </c>
      <c r="CH1751" s="56"/>
      <c r="CI1751" s="56"/>
      <c r="CJ1751">
        <v>0</v>
      </c>
      <c r="CK1751">
        <v>0</v>
      </c>
      <c r="CL1751">
        <v>0</v>
      </c>
      <c r="CM1751">
        <v>0</v>
      </c>
      <c r="CN1751">
        <v>0</v>
      </c>
      <c r="CO1751">
        <v>0</v>
      </c>
      <c r="CP1751">
        <v>0.96</v>
      </c>
      <c r="CQ1751" t="s">
        <v>1154</v>
      </c>
      <c r="CR1751" t="s">
        <v>1153</v>
      </c>
      <c r="CS1751" t="s">
        <v>1748</v>
      </c>
      <c r="CT1751" t="s">
        <v>1397</v>
      </c>
      <c r="CU1751" t="s">
        <v>1396</v>
      </c>
      <c r="CV1751" t="s">
        <v>6638</v>
      </c>
      <c r="CW1751" t="s">
        <v>1727</v>
      </c>
      <c r="CX1751" t="s">
        <v>853</v>
      </c>
      <c r="DC1751" t="s">
        <v>1387</v>
      </c>
      <c r="DE1751" t="s">
        <v>1392</v>
      </c>
    </row>
    <row r="1752" spans="1:109" x14ac:dyDescent="0.25">
      <c r="A1752" t="s">
        <v>1025</v>
      </c>
      <c r="B1752">
        <v>2</v>
      </c>
      <c r="C1752" s="56">
        <v>42419</v>
      </c>
      <c r="D1752" t="s">
        <v>1153</v>
      </c>
      <c r="E1752" t="s">
        <v>6639</v>
      </c>
      <c r="G1752" t="s">
        <v>6640</v>
      </c>
      <c r="H1752" t="s">
        <v>1144</v>
      </c>
      <c r="I1752" t="s">
        <v>1144</v>
      </c>
      <c r="J1752" t="s">
        <v>1144</v>
      </c>
      <c r="K1752" t="s">
        <v>1144</v>
      </c>
      <c r="L1752">
        <v>1.49</v>
      </c>
      <c r="M1752">
        <v>3.9</v>
      </c>
      <c r="N1752">
        <v>0</v>
      </c>
      <c r="O1752" s="56">
        <v>0</v>
      </c>
      <c r="P1752" s="56">
        <v>0</v>
      </c>
      <c r="Q1752">
        <v>1</v>
      </c>
      <c r="R1752">
        <v>1</v>
      </c>
      <c r="S1752">
        <v>11</v>
      </c>
      <c r="T1752">
        <v>8</v>
      </c>
      <c r="U1752">
        <v>3</v>
      </c>
      <c r="V1752">
        <v>1</v>
      </c>
      <c r="X1752" t="s">
        <v>7755</v>
      </c>
      <c r="AA1752">
        <v>0</v>
      </c>
      <c r="AB1752">
        <v>0</v>
      </c>
      <c r="AC1752">
        <v>0</v>
      </c>
      <c r="AD1752">
        <v>0</v>
      </c>
      <c r="AE1752">
        <v>0</v>
      </c>
      <c r="AF1752">
        <v>0</v>
      </c>
      <c r="AG1752">
        <v>0</v>
      </c>
      <c r="AJ1752" s="56"/>
      <c r="AK1752" s="56"/>
      <c r="AL1752" s="56"/>
      <c r="AP1752" t="s">
        <v>1155</v>
      </c>
      <c r="AR1752">
        <v>2</v>
      </c>
      <c r="AS1752" t="s">
        <v>1152</v>
      </c>
      <c r="AT1752">
        <v>1</v>
      </c>
      <c r="AV1752">
        <v>5</v>
      </c>
      <c r="AW1752">
        <v>3</v>
      </c>
      <c r="AX1752">
        <v>2</v>
      </c>
      <c r="AY1752" t="s">
        <v>1147</v>
      </c>
      <c r="AZ1752" t="s">
        <v>1147</v>
      </c>
      <c r="BA1752">
        <v>5</v>
      </c>
      <c r="BD1752">
        <v>1000000000</v>
      </c>
      <c r="BE1752">
        <v>9</v>
      </c>
      <c r="BF1752">
        <v>-0.8</v>
      </c>
      <c r="BG1752">
        <v>0</v>
      </c>
      <c r="BH1752">
        <v>0</v>
      </c>
      <c r="BI1752">
        <v>0</v>
      </c>
      <c r="BJ1752">
        <v>0</v>
      </c>
      <c r="BK1752">
        <v>0</v>
      </c>
      <c r="BL1752">
        <v>0</v>
      </c>
      <c r="BM1752">
        <v>9</v>
      </c>
      <c r="BN1752">
        <v>-0.8</v>
      </c>
      <c r="BO1752">
        <v>0</v>
      </c>
      <c r="BP1752">
        <v>0</v>
      </c>
      <c r="BR1752">
        <v>0</v>
      </c>
      <c r="BS1752">
        <v>1</v>
      </c>
      <c r="BX1752">
        <v>0</v>
      </c>
      <c r="BY1752">
        <v>5.96</v>
      </c>
      <c r="BZ1752">
        <v>0</v>
      </c>
      <c r="CA1752">
        <v>7.06</v>
      </c>
      <c r="CB1752">
        <v>0</v>
      </c>
      <c r="CC1752">
        <v>1</v>
      </c>
      <c r="CD1752" s="56">
        <v>42095</v>
      </c>
      <c r="CE1752" s="56">
        <v>42342</v>
      </c>
      <c r="CF1752" s="56">
        <v>42342</v>
      </c>
      <c r="CG1752" s="56">
        <v>42419</v>
      </c>
      <c r="CH1752" s="56"/>
      <c r="CI1752" s="56"/>
      <c r="CJ1752">
        <v>0</v>
      </c>
      <c r="CK1752">
        <v>0</v>
      </c>
      <c r="CL1752">
        <v>0</v>
      </c>
      <c r="CM1752">
        <v>0</v>
      </c>
      <c r="CN1752">
        <v>0</v>
      </c>
      <c r="CO1752">
        <v>0</v>
      </c>
      <c r="CP1752">
        <v>0.96</v>
      </c>
      <c r="CQ1752" t="s">
        <v>1154</v>
      </c>
      <c r="CR1752" t="s">
        <v>1153</v>
      </c>
      <c r="CS1752" t="s">
        <v>1748</v>
      </c>
      <c r="CT1752" t="s">
        <v>1397</v>
      </c>
      <c r="CU1752" t="s">
        <v>1396</v>
      </c>
      <c r="CV1752" t="s">
        <v>6641</v>
      </c>
      <c r="CW1752" t="s">
        <v>1727</v>
      </c>
      <c r="CX1752" t="s">
        <v>853</v>
      </c>
      <c r="DC1752" t="s">
        <v>1387</v>
      </c>
      <c r="DE1752" t="s">
        <v>1392</v>
      </c>
    </row>
    <row r="1753" spans="1:109" x14ac:dyDescent="0.25">
      <c r="A1753" t="s">
        <v>1025</v>
      </c>
      <c r="B1753">
        <v>2</v>
      </c>
      <c r="C1753" s="56">
        <v>42419</v>
      </c>
      <c r="D1753" t="s">
        <v>1153</v>
      </c>
      <c r="E1753" t="s">
        <v>6642</v>
      </c>
      <c r="G1753" t="s">
        <v>6643</v>
      </c>
      <c r="H1753" t="s">
        <v>1144</v>
      </c>
      <c r="I1753" t="s">
        <v>1144</v>
      </c>
      <c r="J1753" t="s">
        <v>1144</v>
      </c>
      <c r="K1753" t="s">
        <v>1144</v>
      </c>
      <c r="L1753">
        <v>3.2</v>
      </c>
      <c r="M1753">
        <v>3.55</v>
      </c>
      <c r="N1753">
        <v>0</v>
      </c>
      <c r="O1753" s="56">
        <v>0</v>
      </c>
      <c r="P1753" s="56">
        <v>0</v>
      </c>
      <c r="Q1753">
        <v>1</v>
      </c>
      <c r="R1753">
        <v>1</v>
      </c>
      <c r="S1753">
        <v>11</v>
      </c>
      <c r="T1753">
        <v>8</v>
      </c>
      <c r="U1753">
        <v>3</v>
      </c>
      <c r="V1753">
        <v>1</v>
      </c>
      <c r="X1753" t="s">
        <v>7755</v>
      </c>
      <c r="AA1753">
        <v>0</v>
      </c>
      <c r="AB1753">
        <v>0</v>
      </c>
      <c r="AC1753">
        <v>0</v>
      </c>
      <c r="AD1753">
        <v>0</v>
      </c>
      <c r="AE1753">
        <v>0</v>
      </c>
      <c r="AF1753">
        <v>0</v>
      </c>
      <c r="AG1753">
        <v>0</v>
      </c>
      <c r="AJ1753" s="56"/>
      <c r="AK1753" s="56"/>
      <c r="AL1753" s="56"/>
      <c r="AP1753" t="s">
        <v>1155</v>
      </c>
      <c r="AR1753">
        <v>2</v>
      </c>
      <c r="AS1753" t="s">
        <v>1152</v>
      </c>
      <c r="AT1753">
        <v>1</v>
      </c>
      <c r="AV1753">
        <v>5</v>
      </c>
      <c r="AW1753">
        <v>3</v>
      </c>
      <c r="AX1753">
        <v>2</v>
      </c>
      <c r="AY1753" t="s">
        <v>1147</v>
      </c>
      <c r="AZ1753" t="s">
        <v>1147</v>
      </c>
      <c r="BA1753">
        <v>5</v>
      </c>
      <c r="BD1753">
        <v>1000000000</v>
      </c>
      <c r="BE1753">
        <v>9</v>
      </c>
      <c r="BF1753">
        <v>-0.8</v>
      </c>
      <c r="BG1753">
        <v>0</v>
      </c>
      <c r="BH1753">
        <v>0</v>
      </c>
      <c r="BI1753">
        <v>0</v>
      </c>
      <c r="BJ1753">
        <v>0</v>
      </c>
      <c r="BK1753">
        <v>0</v>
      </c>
      <c r="BL1753">
        <v>0</v>
      </c>
      <c r="BM1753">
        <v>9</v>
      </c>
      <c r="BN1753">
        <v>-0.8</v>
      </c>
      <c r="BO1753">
        <v>0</v>
      </c>
      <c r="BP1753">
        <v>0</v>
      </c>
      <c r="BR1753">
        <v>0</v>
      </c>
      <c r="BS1753">
        <v>1</v>
      </c>
      <c r="BX1753">
        <v>0</v>
      </c>
      <c r="BY1753">
        <v>12.8</v>
      </c>
      <c r="BZ1753">
        <v>0</v>
      </c>
      <c r="CA1753">
        <v>0.48</v>
      </c>
      <c r="CB1753">
        <v>0</v>
      </c>
      <c r="CC1753">
        <v>1</v>
      </c>
      <c r="CD1753" s="56">
        <v>42095</v>
      </c>
      <c r="CE1753" s="56">
        <v>42342</v>
      </c>
      <c r="CF1753" s="56">
        <v>42342</v>
      </c>
      <c r="CG1753" s="56">
        <v>42419</v>
      </c>
      <c r="CH1753" s="56"/>
      <c r="CI1753" s="56"/>
      <c r="CJ1753">
        <v>0</v>
      </c>
      <c r="CK1753">
        <v>0</v>
      </c>
      <c r="CL1753">
        <v>0</v>
      </c>
      <c r="CM1753">
        <v>0</v>
      </c>
      <c r="CN1753">
        <v>0</v>
      </c>
      <c r="CO1753">
        <v>0</v>
      </c>
      <c r="CP1753">
        <v>0.96</v>
      </c>
      <c r="CQ1753" t="s">
        <v>1154</v>
      </c>
      <c r="CR1753" t="s">
        <v>1153</v>
      </c>
      <c r="CS1753" t="s">
        <v>1748</v>
      </c>
      <c r="CT1753" t="s">
        <v>1397</v>
      </c>
      <c r="CU1753" t="s">
        <v>1396</v>
      </c>
      <c r="CV1753" t="s">
        <v>6644</v>
      </c>
      <c r="CW1753" t="s">
        <v>1727</v>
      </c>
      <c r="CX1753" t="s">
        <v>853</v>
      </c>
      <c r="DC1753" t="s">
        <v>1387</v>
      </c>
      <c r="DE1753" t="s">
        <v>1392</v>
      </c>
    </row>
    <row r="1754" spans="1:109" x14ac:dyDescent="0.25">
      <c r="A1754" t="s">
        <v>1025</v>
      </c>
      <c r="B1754">
        <v>2</v>
      </c>
      <c r="C1754" s="56">
        <v>42419</v>
      </c>
      <c r="D1754" t="s">
        <v>1153</v>
      </c>
      <c r="E1754" t="s">
        <v>1688</v>
      </c>
      <c r="G1754" t="s">
        <v>6645</v>
      </c>
      <c r="H1754" t="s">
        <v>1144</v>
      </c>
      <c r="I1754" t="s">
        <v>1144</v>
      </c>
      <c r="J1754" t="s">
        <v>1144</v>
      </c>
      <c r="K1754" t="s">
        <v>1144</v>
      </c>
      <c r="L1754">
        <v>1.74</v>
      </c>
      <c r="M1754">
        <v>3.55</v>
      </c>
      <c r="N1754">
        <v>0</v>
      </c>
      <c r="O1754" s="56">
        <v>0</v>
      </c>
      <c r="P1754" s="56">
        <v>0</v>
      </c>
      <c r="Q1754">
        <v>1</v>
      </c>
      <c r="R1754">
        <v>1</v>
      </c>
      <c r="S1754">
        <v>11</v>
      </c>
      <c r="T1754">
        <v>8</v>
      </c>
      <c r="U1754">
        <v>3</v>
      </c>
      <c r="V1754">
        <v>1</v>
      </c>
      <c r="W1754" t="s">
        <v>1394</v>
      </c>
      <c r="X1754" t="s">
        <v>7758</v>
      </c>
      <c r="AA1754">
        <v>0</v>
      </c>
      <c r="AB1754">
        <v>0</v>
      </c>
      <c r="AC1754">
        <v>0</v>
      </c>
      <c r="AD1754">
        <v>0</v>
      </c>
      <c r="AE1754">
        <v>0</v>
      </c>
      <c r="AF1754">
        <v>46</v>
      </c>
      <c r="AG1754">
        <v>0</v>
      </c>
      <c r="AJ1754" s="56"/>
      <c r="AK1754" s="56"/>
      <c r="AL1754" s="56"/>
      <c r="AP1754" t="s">
        <v>1155</v>
      </c>
      <c r="AR1754">
        <v>5</v>
      </c>
      <c r="AS1754" t="s">
        <v>1152</v>
      </c>
      <c r="AT1754">
        <v>1</v>
      </c>
      <c r="AV1754">
        <v>30</v>
      </c>
      <c r="AW1754">
        <v>20</v>
      </c>
      <c r="AX1754">
        <v>10</v>
      </c>
      <c r="AY1754" t="s">
        <v>839</v>
      </c>
      <c r="AZ1754" t="s">
        <v>1146</v>
      </c>
      <c r="BA1754">
        <v>23</v>
      </c>
      <c r="BD1754">
        <v>1000000000</v>
      </c>
      <c r="BE1754">
        <v>0</v>
      </c>
      <c r="BF1754">
        <v>1</v>
      </c>
      <c r="BG1754">
        <v>0</v>
      </c>
      <c r="BH1754">
        <v>0</v>
      </c>
      <c r="BI1754">
        <v>0</v>
      </c>
      <c r="BJ1754">
        <v>0</v>
      </c>
      <c r="BK1754">
        <v>0</v>
      </c>
      <c r="BL1754">
        <v>5</v>
      </c>
      <c r="BM1754">
        <v>5</v>
      </c>
      <c r="BN1754">
        <v>0.83</v>
      </c>
      <c r="BO1754">
        <v>0</v>
      </c>
      <c r="BP1754">
        <v>0</v>
      </c>
      <c r="BR1754">
        <v>25</v>
      </c>
      <c r="BS1754">
        <v>8</v>
      </c>
      <c r="BX1754">
        <v>18.100000000000001</v>
      </c>
      <c r="BY1754">
        <v>0</v>
      </c>
      <c r="BZ1754">
        <v>0</v>
      </c>
      <c r="CA1754">
        <v>4.54</v>
      </c>
      <c r="CB1754">
        <v>0</v>
      </c>
      <c r="CC1754">
        <v>1</v>
      </c>
      <c r="CD1754" s="56">
        <v>42404</v>
      </c>
      <c r="CE1754" s="56">
        <v>42404</v>
      </c>
      <c r="CF1754" s="56">
        <v>42404</v>
      </c>
      <c r="CG1754" s="56">
        <v>42481</v>
      </c>
      <c r="CH1754" s="56"/>
      <c r="CI1754" s="56"/>
      <c r="CJ1754">
        <v>1</v>
      </c>
      <c r="CK1754">
        <v>0</v>
      </c>
      <c r="CL1754">
        <v>0.27</v>
      </c>
      <c r="CM1754">
        <v>0</v>
      </c>
      <c r="CN1754">
        <v>0</v>
      </c>
      <c r="CO1754">
        <v>0</v>
      </c>
      <c r="CP1754">
        <v>0</v>
      </c>
      <c r="CQ1754" t="s">
        <v>1154</v>
      </c>
      <c r="CR1754" t="s">
        <v>1153</v>
      </c>
      <c r="CS1754" t="s">
        <v>1748</v>
      </c>
      <c r="CT1754" t="s">
        <v>1397</v>
      </c>
      <c r="CU1754" t="s">
        <v>1396</v>
      </c>
      <c r="CV1754" t="s">
        <v>6646</v>
      </c>
      <c r="CW1754" t="s">
        <v>1727</v>
      </c>
      <c r="CX1754" t="s">
        <v>853</v>
      </c>
      <c r="DC1754" t="s">
        <v>1387</v>
      </c>
      <c r="DE1754" t="s">
        <v>1392</v>
      </c>
    </row>
    <row r="1755" spans="1:109" x14ac:dyDescent="0.25">
      <c r="A1755" t="s">
        <v>1025</v>
      </c>
      <c r="B1755">
        <v>2</v>
      </c>
      <c r="C1755" s="56">
        <v>42419</v>
      </c>
      <c r="D1755" t="s">
        <v>1153</v>
      </c>
      <c r="E1755" t="s">
        <v>6647</v>
      </c>
      <c r="G1755" t="s">
        <v>6648</v>
      </c>
      <c r="H1755" t="s">
        <v>1144</v>
      </c>
      <c r="I1755" t="s">
        <v>1144</v>
      </c>
      <c r="J1755" t="s">
        <v>1144</v>
      </c>
      <c r="K1755" t="s">
        <v>1144</v>
      </c>
      <c r="L1755">
        <v>3.87</v>
      </c>
      <c r="M1755">
        <v>7.2</v>
      </c>
      <c r="N1755">
        <v>0</v>
      </c>
      <c r="O1755" s="56">
        <v>0</v>
      </c>
      <c r="P1755" s="56">
        <v>0</v>
      </c>
      <c r="Q1755">
        <v>1</v>
      </c>
      <c r="R1755">
        <v>1</v>
      </c>
      <c r="S1755">
        <v>11</v>
      </c>
      <c r="T1755">
        <v>8</v>
      </c>
      <c r="U1755">
        <v>3</v>
      </c>
      <c r="V1755">
        <v>1</v>
      </c>
      <c r="W1755" t="s">
        <v>1156</v>
      </c>
      <c r="X1755" t="s">
        <v>7760</v>
      </c>
      <c r="Y1755">
        <v>3</v>
      </c>
      <c r="AA1755">
        <v>0</v>
      </c>
      <c r="AB1755">
        <v>0</v>
      </c>
      <c r="AC1755">
        <v>0</v>
      </c>
      <c r="AD1755">
        <v>0</v>
      </c>
      <c r="AE1755">
        <v>0</v>
      </c>
      <c r="AF1755">
        <v>0</v>
      </c>
      <c r="AG1755">
        <v>0</v>
      </c>
      <c r="AJ1755" s="56"/>
      <c r="AK1755" s="56"/>
      <c r="AL1755" s="56"/>
      <c r="AP1755" t="s">
        <v>1155</v>
      </c>
      <c r="AS1755" t="s">
        <v>1152</v>
      </c>
      <c r="AT1755">
        <v>1</v>
      </c>
      <c r="AV1755">
        <v>5</v>
      </c>
      <c r="AW1755">
        <v>3</v>
      </c>
      <c r="AX1755">
        <v>2</v>
      </c>
      <c r="AY1755" t="s">
        <v>1148</v>
      </c>
      <c r="AZ1755" t="s">
        <v>1148</v>
      </c>
      <c r="BA1755">
        <v>3</v>
      </c>
      <c r="BD1755">
        <v>1000000000</v>
      </c>
      <c r="BE1755">
        <v>5</v>
      </c>
      <c r="BF1755">
        <v>0</v>
      </c>
      <c r="BG1755">
        <v>0</v>
      </c>
      <c r="BH1755">
        <v>0</v>
      </c>
      <c r="BI1755">
        <v>0</v>
      </c>
      <c r="BJ1755">
        <v>0</v>
      </c>
      <c r="BK1755">
        <v>0</v>
      </c>
      <c r="BL1755">
        <v>0</v>
      </c>
      <c r="BM1755">
        <v>5</v>
      </c>
      <c r="BN1755">
        <v>0</v>
      </c>
      <c r="BO1755">
        <v>0</v>
      </c>
      <c r="BP1755">
        <v>0</v>
      </c>
      <c r="BR1755">
        <v>0</v>
      </c>
      <c r="BS1755">
        <v>1</v>
      </c>
      <c r="BX1755">
        <v>0</v>
      </c>
      <c r="BY1755">
        <v>0</v>
      </c>
      <c r="BZ1755">
        <v>0</v>
      </c>
      <c r="CA1755">
        <v>3.75</v>
      </c>
      <c r="CB1755">
        <v>0</v>
      </c>
      <c r="CC1755">
        <v>1</v>
      </c>
      <c r="CD1755" s="56">
        <v>42271</v>
      </c>
      <c r="CE1755" s="56">
        <v>42342</v>
      </c>
      <c r="CF1755" s="56">
        <v>42342</v>
      </c>
      <c r="CG1755" s="56">
        <v>42419</v>
      </c>
      <c r="CH1755" s="56"/>
      <c r="CI1755" s="56"/>
      <c r="CJ1755">
        <v>0</v>
      </c>
      <c r="CK1755">
        <v>0</v>
      </c>
      <c r="CL1755">
        <v>0</v>
      </c>
      <c r="CM1755">
        <v>0</v>
      </c>
      <c r="CN1755">
        <v>0</v>
      </c>
      <c r="CO1755">
        <v>0.96</v>
      </c>
      <c r="CP1755">
        <v>0</v>
      </c>
      <c r="CQ1755" t="s">
        <v>1154</v>
      </c>
      <c r="CR1755" t="s">
        <v>1153</v>
      </c>
      <c r="CS1755" t="s">
        <v>1748</v>
      </c>
      <c r="CT1755" t="s">
        <v>1397</v>
      </c>
      <c r="CU1755" t="s">
        <v>1396</v>
      </c>
      <c r="CV1755" t="s">
        <v>6649</v>
      </c>
      <c r="CW1755" t="s">
        <v>1727</v>
      </c>
      <c r="CX1755" t="s">
        <v>853</v>
      </c>
      <c r="DC1755" t="s">
        <v>1387</v>
      </c>
      <c r="DE1755" t="s">
        <v>1392</v>
      </c>
    </row>
    <row r="1756" spans="1:109" x14ac:dyDescent="0.25">
      <c r="A1756" t="s">
        <v>1025</v>
      </c>
      <c r="B1756">
        <v>1</v>
      </c>
      <c r="C1756" s="56">
        <v>42419</v>
      </c>
      <c r="D1756" t="s">
        <v>1153</v>
      </c>
      <c r="E1756" t="s">
        <v>6650</v>
      </c>
      <c r="G1756" t="s">
        <v>6651</v>
      </c>
      <c r="H1756" t="s">
        <v>1144</v>
      </c>
      <c r="I1756" t="s">
        <v>1144</v>
      </c>
      <c r="J1756" t="s">
        <v>1144</v>
      </c>
      <c r="K1756" t="s">
        <v>1144</v>
      </c>
      <c r="L1756">
        <v>5.0999999999999996</v>
      </c>
      <c r="M1756">
        <v>9.99</v>
      </c>
      <c r="N1756">
        <v>0</v>
      </c>
      <c r="O1756" s="56">
        <v>0</v>
      </c>
      <c r="P1756" s="56">
        <v>0</v>
      </c>
      <c r="Q1756">
        <v>1</v>
      </c>
      <c r="R1756">
        <v>1</v>
      </c>
      <c r="S1756">
        <v>11</v>
      </c>
      <c r="T1756">
        <v>8</v>
      </c>
      <c r="U1756">
        <v>3</v>
      </c>
      <c r="V1756">
        <v>1</v>
      </c>
      <c r="W1756" t="s">
        <v>1156</v>
      </c>
      <c r="X1756" t="s">
        <v>7659</v>
      </c>
      <c r="AA1756">
        <v>0</v>
      </c>
      <c r="AB1756">
        <v>0</v>
      </c>
      <c r="AC1756">
        <v>0</v>
      </c>
      <c r="AD1756">
        <v>0</v>
      </c>
      <c r="AE1756">
        <v>0</v>
      </c>
      <c r="AF1756">
        <v>0</v>
      </c>
      <c r="AG1756">
        <v>0</v>
      </c>
      <c r="AJ1756" s="56"/>
      <c r="AK1756" s="56"/>
      <c r="AL1756" s="56"/>
      <c r="AP1756" t="s">
        <v>1155</v>
      </c>
      <c r="AS1756" t="s">
        <v>1152</v>
      </c>
      <c r="AT1756">
        <v>1</v>
      </c>
      <c r="AV1756">
        <v>2</v>
      </c>
      <c r="AW1756">
        <v>2</v>
      </c>
      <c r="AX1756">
        <v>1</v>
      </c>
      <c r="AY1756" t="s">
        <v>1145</v>
      </c>
      <c r="AZ1756" t="s">
        <v>1145</v>
      </c>
      <c r="BA1756">
        <v>4</v>
      </c>
      <c r="BD1756">
        <v>1000000000</v>
      </c>
      <c r="BE1756">
        <v>2</v>
      </c>
      <c r="BF1756">
        <v>0</v>
      </c>
      <c r="BG1756">
        <v>0</v>
      </c>
      <c r="BH1756">
        <v>0</v>
      </c>
      <c r="BI1756">
        <v>0</v>
      </c>
      <c r="BJ1756">
        <v>0</v>
      </c>
      <c r="BK1756">
        <v>0</v>
      </c>
      <c r="BL1756">
        <v>0</v>
      </c>
      <c r="BM1756">
        <v>2</v>
      </c>
      <c r="BN1756">
        <v>0</v>
      </c>
      <c r="BO1756">
        <v>0</v>
      </c>
      <c r="BP1756">
        <v>0</v>
      </c>
      <c r="BR1756">
        <v>0</v>
      </c>
      <c r="BS1756">
        <v>1</v>
      </c>
      <c r="BX1756">
        <v>0</v>
      </c>
      <c r="BY1756">
        <v>0</v>
      </c>
      <c r="BZ1756">
        <v>0</v>
      </c>
      <c r="CA1756">
        <v>4.18</v>
      </c>
      <c r="CB1756">
        <v>0</v>
      </c>
      <c r="CC1756">
        <v>1</v>
      </c>
      <c r="CD1756" s="56">
        <v>42342</v>
      </c>
      <c r="CE1756" s="56">
        <v>42342</v>
      </c>
      <c r="CF1756" s="56">
        <v>42342</v>
      </c>
      <c r="CG1756" s="56">
        <v>42419</v>
      </c>
      <c r="CH1756" s="56"/>
      <c r="CI1756" s="56"/>
      <c r="CJ1756">
        <v>0.33</v>
      </c>
      <c r="CK1756">
        <v>0</v>
      </c>
      <c r="CL1756">
        <v>0</v>
      </c>
      <c r="CM1756">
        <v>0</v>
      </c>
      <c r="CN1756">
        <v>0.77</v>
      </c>
      <c r="CO1756">
        <v>0</v>
      </c>
      <c r="CP1756">
        <v>0.18</v>
      </c>
      <c r="CQ1756" t="s">
        <v>1154</v>
      </c>
      <c r="CR1756" t="s">
        <v>1153</v>
      </c>
      <c r="CS1756" t="s">
        <v>1725</v>
      </c>
      <c r="CT1756" t="s">
        <v>1397</v>
      </c>
      <c r="CU1756" t="s">
        <v>1396</v>
      </c>
      <c r="CV1756" t="s">
        <v>6652</v>
      </c>
      <c r="CW1756" t="s">
        <v>1727</v>
      </c>
      <c r="CX1756" t="s">
        <v>853</v>
      </c>
      <c r="DC1756" t="s">
        <v>1387</v>
      </c>
      <c r="DE1756" t="s">
        <v>1728</v>
      </c>
    </row>
    <row r="1757" spans="1:109" x14ac:dyDescent="0.25">
      <c r="A1757" t="s">
        <v>1025</v>
      </c>
      <c r="B1757">
        <v>1</v>
      </c>
      <c r="C1757" s="56">
        <v>42419</v>
      </c>
      <c r="D1757" t="s">
        <v>1153</v>
      </c>
      <c r="E1757" t="s">
        <v>6653</v>
      </c>
      <c r="G1757" t="s">
        <v>6654</v>
      </c>
      <c r="H1757" t="s">
        <v>1144</v>
      </c>
      <c r="I1757" t="s">
        <v>1144</v>
      </c>
      <c r="J1757" t="s">
        <v>1144</v>
      </c>
      <c r="K1757" t="s">
        <v>1144</v>
      </c>
      <c r="L1757">
        <v>0.25</v>
      </c>
      <c r="M1757">
        <v>1.2</v>
      </c>
      <c r="N1757">
        <v>0</v>
      </c>
      <c r="O1757" s="56">
        <v>0</v>
      </c>
      <c r="P1757" s="56">
        <v>0</v>
      </c>
      <c r="Q1757">
        <v>1</v>
      </c>
      <c r="R1757">
        <v>1</v>
      </c>
      <c r="S1757">
        <v>11</v>
      </c>
      <c r="T1757">
        <v>8</v>
      </c>
      <c r="U1757">
        <v>3</v>
      </c>
      <c r="V1757">
        <v>1</v>
      </c>
      <c r="X1757" t="s">
        <v>7716</v>
      </c>
      <c r="AA1757">
        <v>0</v>
      </c>
      <c r="AB1757">
        <v>0</v>
      </c>
      <c r="AC1757">
        <v>0</v>
      </c>
      <c r="AD1757">
        <v>0</v>
      </c>
      <c r="AE1757">
        <v>0</v>
      </c>
      <c r="AF1757">
        <v>0</v>
      </c>
      <c r="AG1757">
        <v>0</v>
      </c>
      <c r="AJ1757" s="56"/>
      <c r="AK1757" s="56"/>
      <c r="AL1757" s="56"/>
      <c r="AP1757" t="s">
        <v>1155</v>
      </c>
      <c r="AR1757">
        <v>5</v>
      </c>
      <c r="AS1757" t="s">
        <v>1152</v>
      </c>
      <c r="AT1757">
        <v>1</v>
      </c>
      <c r="AV1757">
        <v>140</v>
      </c>
      <c r="AW1757">
        <v>93</v>
      </c>
      <c r="AX1757">
        <v>46</v>
      </c>
      <c r="AY1757" t="s">
        <v>1147</v>
      </c>
      <c r="AZ1757" t="s">
        <v>1147</v>
      </c>
      <c r="BA1757">
        <v>200</v>
      </c>
      <c r="BD1757">
        <v>1000000000</v>
      </c>
      <c r="BE1757">
        <v>144</v>
      </c>
      <c r="BF1757">
        <v>-0.03</v>
      </c>
      <c r="BG1757">
        <v>0</v>
      </c>
      <c r="BH1757">
        <v>0</v>
      </c>
      <c r="BI1757">
        <v>0</v>
      </c>
      <c r="BJ1757">
        <v>0</v>
      </c>
      <c r="BK1757">
        <v>0</v>
      </c>
      <c r="BL1757">
        <v>0</v>
      </c>
      <c r="BM1757">
        <v>144</v>
      </c>
      <c r="BN1757">
        <v>-0.03</v>
      </c>
      <c r="BO1757">
        <v>0</v>
      </c>
      <c r="BP1757">
        <v>0</v>
      </c>
      <c r="BR1757">
        <v>0</v>
      </c>
      <c r="BS1757">
        <v>38</v>
      </c>
      <c r="BX1757">
        <v>0</v>
      </c>
      <c r="BY1757">
        <v>1</v>
      </c>
      <c r="BZ1757">
        <v>0</v>
      </c>
      <c r="CA1757">
        <v>16.579999999999998</v>
      </c>
      <c r="CB1757">
        <v>0</v>
      </c>
      <c r="CC1757">
        <v>1</v>
      </c>
      <c r="CD1757" s="56">
        <v>42284</v>
      </c>
      <c r="CE1757" s="56">
        <v>42342</v>
      </c>
      <c r="CF1757" s="56">
        <v>42342</v>
      </c>
      <c r="CG1757" s="56">
        <v>42419</v>
      </c>
      <c r="CH1757" s="56"/>
      <c r="CI1757" s="56"/>
      <c r="CJ1757">
        <v>0.03</v>
      </c>
      <c r="CK1757">
        <v>0</v>
      </c>
      <c r="CL1757">
        <v>0</v>
      </c>
      <c r="CM1757">
        <v>0</v>
      </c>
      <c r="CN1757">
        <v>0</v>
      </c>
      <c r="CO1757">
        <v>0</v>
      </c>
      <c r="CP1757">
        <v>0.95</v>
      </c>
      <c r="CQ1757" t="s">
        <v>1154</v>
      </c>
      <c r="CR1757" t="s">
        <v>1153</v>
      </c>
      <c r="CS1757" t="s">
        <v>1725</v>
      </c>
      <c r="CT1757" t="s">
        <v>1397</v>
      </c>
      <c r="CU1757" t="s">
        <v>1396</v>
      </c>
      <c r="CV1757" t="s">
        <v>6655</v>
      </c>
      <c r="CW1757" t="s">
        <v>1727</v>
      </c>
      <c r="CX1757" t="s">
        <v>853</v>
      </c>
      <c r="DC1757" t="s">
        <v>1387</v>
      </c>
      <c r="DE1757" t="s">
        <v>1728</v>
      </c>
    </row>
    <row r="1758" spans="1:109" x14ac:dyDescent="0.25">
      <c r="A1758" t="s">
        <v>1025</v>
      </c>
      <c r="B1758">
        <v>1</v>
      </c>
      <c r="C1758" s="56">
        <v>42419</v>
      </c>
      <c r="D1758" t="s">
        <v>1153</v>
      </c>
      <c r="E1758" t="s">
        <v>6656</v>
      </c>
      <c r="G1758" t="s">
        <v>6657</v>
      </c>
      <c r="H1758" t="s">
        <v>1144</v>
      </c>
      <c r="I1758" t="s">
        <v>1144</v>
      </c>
      <c r="J1758" t="s">
        <v>1144</v>
      </c>
      <c r="K1758" t="s">
        <v>1144</v>
      </c>
      <c r="L1758">
        <v>0.12</v>
      </c>
      <c r="M1758">
        <v>1</v>
      </c>
      <c r="N1758">
        <v>0</v>
      </c>
      <c r="O1758" s="56">
        <v>0</v>
      </c>
      <c r="P1758" s="56">
        <v>0</v>
      </c>
      <c r="Q1758">
        <v>1</v>
      </c>
      <c r="R1758">
        <v>1</v>
      </c>
      <c r="S1758">
        <v>11</v>
      </c>
      <c r="T1758">
        <v>8</v>
      </c>
      <c r="U1758">
        <v>3</v>
      </c>
      <c r="V1758">
        <v>1</v>
      </c>
      <c r="W1758" t="s">
        <v>1156</v>
      </c>
      <c r="X1758" t="s">
        <v>7755</v>
      </c>
      <c r="AA1758">
        <v>0</v>
      </c>
      <c r="AB1758">
        <v>0</v>
      </c>
      <c r="AC1758">
        <v>0</v>
      </c>
      <c r="AD1758">
        <v>0</v>
      </c>
      <c r="AE1758">
        <v>0</v>
      </c>
      <c r="AF1758">
        <v>0</v>
      </c>
      <c r="AG1758">
        <v>0</v>
      </c>
      <c r="AJ1758" s="56"/>
      <c r="AK1758" s="56"/>
      <c r="AL1758" s="56"/>
      <c r="AP1758" t="s">
        <v>1155</v>
      </c>
      <c r="AR1758">
        <v>5</v>
      </c>
      <c r="AS1758" t="s">
        <v>1152</v>
      </c>
      <c r="AT1758">
        <v>1</v>
      </c>
      <c r="AV1758">
        <v>20</v>
      </c>
      <c r="AW1758">
        <v>13</v>
      </c>
      <c r="AX1758">
        <v>7</v>
      </c>
      <c r="AY1758" t="s">
        <v>1148</v>
      </c>
      <c r="AZ1758" t="s">
        <v>1148</v>
      </c>
      <c r="BA1758">
        <v>20</v>
      </c>
      <c r="BD1758">
        <v>1000000000</v>
      </c>
      <c r="BE1758">
        <v>16</v>
      </c>
      <c r="BF1758">
        <v>0.2</v>
      </c>
      <c r="BG1758">
        <v>0</v>
      </c>
      <c r="BH1758">
        <v>0</v>
      </c>
      <c r="BI1758">
        <v>0</v>
      </c>
      <c r="BJ1758">
        <v>0</v>
      </c>
      <c r="BK1758">
        <v>0</v>
      </c>
      <c r="BL1758">
        <v>0</v>
      </c>
      <c r="BM1758">
        <v>16</v>
      </c>
      <c r="BN1758">
        <v>0.2</v>
      </c>
      <c r="BO1758">
        <v>0</v>
      </c>
      <c r="BP1758">
        <v>0</v>
      </c>
      <c r="BR1758">
        <v>5</v>
      </c>
      <c r="BS1758">
        <v>5</v>
      </c>
      <c r="BX1758">
        <v>0</v>
      </c>
      <c r="BY1758">
        <v>0</v>
      </c>
      <c r="BZ1758">
        <v>0</v>
      </c>
      <c r="CA1758">
        <v>32</v>
      </c>
      <c r="CB1758">
        <v>0</v>
      </c>
      <c r="CC1758">
        <v>1</v>
      </c>
      <c r="CD1758" s="56">
        <v>42095</v>
      </c>
      <c r="CE1758" s="56">
        <v>42342</v>
      </c>
      <c r="CF1758" s="56">
        <v>42342</v>
      </c>
      <c r="CG1758" s="56">
        <v>42419</v>
      </c>
      <c r="CH1758" s="56"/>
      <c r="CI1758" s="56"/>
      <c r="CJ1758">
        <v>0.1</v>
      </c>
      <c r="CK1758">
        <v>0</v>
      </c>
      <c r="CL1758">
        <v>0</v>
      </c>
      <c r="CM1758">
        <v>0</v>
      </c>
      <c r="CN1758">
        <v>0</v>
      </c>
      <c r="CO1758">
        <v>0.05</v>
      </c>
      <c r="CP1758">
        <v>0.9</v>
      </c>
      <c r="CQ1758" t="s">
        <v>1154</v>
      </c>
      <c r="CR1758" t="s">
        <v>1153</v>
      </c>
      <c r="CS1758" t="s">
        <v>1725</v>
      </c>
      <c r="CT1758" t="s">
        <v>1397</v>
      </c>
      <c r="CU1758" t="s">
        <v>1396</v>
      </c>
      <c r="CV1758" t="s">
        <v>6658</v>
      </c>
      <c r="CW1758" t="s">
        <v>1727</v>
      </c>
      <c r="CX1758" t="s">
        <v>853</v>
      </c>
      <c r="DC1758" t="s">
        <v>1387</v>
      </c>
      <c r="DE1758" t="s">
        <v>1728</v>
      </c>
    </row>
    <row r="1759" spans="1:109" x14ac:dyDescent="0.25">
      <c r="A1759" t="s">
        <v>1025</v>
      </c>
      <c r="B1759">
        <v>1</v>
      </c>
      <c r="C1759" s="56">
        <v>42419</v>
      </c>
      <c r="D1759" t="s">
        <v>1153</v>
      </c>
      <c r="E1759" t="s">
        <v>6659</v>
      </c>
      <c r="G1759" t="s">
        <v>6660</v>
      </c>
      <c r="H1759" t="s">
        <v>1144</v>
      </c>
      <c r="I1759" t="s">
        <v>1144</v>
      </c>
      <c r="J1759" t="s">
        <v>1144</v>
      </c>
      <c r="K1759" t="s">
        <v>1144</v>
      </c>
      <c r="L1759">
        <v>0.43</v>
      </c>
      <c r="M1759">
        <v>1.25</v>
      </c>
      <c r="N1759">
        <v>0</v>
      </c>
      <c r="O1759" s="56">
        <v>0</v>
      </c>
      <c r="P1759" s="56">
        <v>0</v>
      </c>
      <c r="Q1759">
        <v>1</v>
      </c>
      <c r="R1759">
        <v>1</v>
      </c>
      <c r="S1759">
        <v>11</v>
      </c>
      <c r="T1759">
        <v>8</v>
      </c>
      <c r="U1759">
        <v>3</v>
      </c>
      <c r="V1759">
        <v>1</v>
      </c>
      <c r="W1759" t="s">
        <v>1156</v>
      </c>
      <c r="X1759" t="s">
        <v>7662</v>
      </c>
      <c r="Y1759">
        <v>35</v>
      </c>
      <c r="AA1759">
        <v>0</v>
      </c>
      <c r="AB1759">
        <v>0</v>
      </c>
      <c r="AC1759">
        <v>0</v>
      </c>
      <c r="AD1759">
        <v>0</v>
      </c>
      <c r="AE1759">
        <v>0</v>
      </c>
      <c r="AF1759">
        <v>0</v>
      </c>
      <c r="AG1759">
        <v>0</v>
      </c>
      <c r="AJ1759" s="56"/>
      <c r="AK1759" s="56"/>
      <c r="AL1759" s="56"/>
      <c r="AP1759" t="s">
        <v>1155</v>
      </c>
      <c r="AR1759">
        <v>5</v>
      </c>
      <c r="AS1759" t="s">
        <v>1152</v>
      </c>
      <c r="AT1759">
        <v>1</v>
      </c>
      <c r="AV1759">
        <v>50</v>
      </c>
      <c r="AW1759">
        <v>33</v>
      </c>
      <c r="AX1759">
        <v>17</v>
      </c>
      <c r="AY1759" t="s">
        <v>1148</v>
      </c>
      <c r="AZ1759" t="s">
        <v>1147</v>
      </c>
      <c r="BA1759">
        <v>40</v>
      </c>
      <c r="BD1759">
        <v>1000000000</v>
      </c>
      <c r="BE1759">
        <v>46</v>
      </c>
      <c r="BF1759">
        <v>0.08</v>
      </c>
      <c r="BG1759">
        <v>0</v>
      </c>
      <c r="BH1759">
        <v>0</v>
      </c>
      <c r="BI1759">
        <v>0</v>
      </c>
      <c r="BJ1759">
        <v>0</v>
      </c>
      <c r="BK1759">
        <v>0</v>
      </c>
      <c r="BL1759">
        <v>5</v>
      </c>
      <c r="BM1759">
        <v>51</v>
      </c>
      <c r="BN1759">
        <v>-0.02</v>
      </c>
      <c r="BO1759">
        <v>0</v>
      </c>
      <c r="BP1759">
        <v>0</v>
      </c>
      <c r="BR1759">
        <v>0</v>
      </c>
      <c r="BS1759">
        <v>14</v>
      </c>
      <c r="BX1759">
        <v>0</v>
      </c>
      <c r="BY1759">
        <v>0</v>
      </c>
      <c r="BZ1759">
        <v>0</v>
      </c>
      <c r="CA1759">
        <v>8.32</v>
      </c>
      <c r="CB1759">
        <v>0</v>
      </c>
      <c r="CC1759">
        <v>1</v>
      </c>
      <c r="CD1759" s="56">
        <v>42272</v>
      </c>
      <c r="CE1759" s="56">
        <v>42342</v>
      </c>
      <c r="CF1759" s="56">
        <v>42342</v>
      </c>
      <c r="CG1759" s="56">
        <v>42419</v>
      </c>
      <c r="CH1759" s="56"/>
      <c r="CI1759" s="56"/>
      <c r="CJ1759">
        <v>0</v>
      </c>
      <c r="CK1759">
        <v>0</v>
      </c>
      <c r="CL1759">
        <v>0</v>
      </c>
      <c r="CM1759">
        <v>0</v>
      </c>
      <c r="CN1759">
        <v>0</v>
      </c>
      <c r="CO1759">
        <v>0.95</v>
      </c>
      <c r="CP1759">
        <v>0</v>
      </c>
      <c r="CQ1759" t="s">
        <v>1154</v>
      </c>
      <c r="CR1759" t="s">
        <v>1153</v>
      </c>
      <c r="CS1759" t="s">
        <v>1725</v>
      </c>
      <c r="CT1759" t="s">
        <v>1397</v>
      </c>
      <c r="CU1759" t="s">
        <v>1396</v>
      </c>
      <c r="CV1759" t="s">
        <v>6661</v>
      </c>
      <c r="CW1759" t="s">
        <v>1727</v>
      </c>
      <c r="CX1759" t="s">
        <v>853</v>
      </c>
      <c r="DC1759" t="s">
        <v>1387</v>
      </c>
      <c r="DE1759" t="s">
        <v>1728</v>
      </c>
    </row>
    <row r="1760" spans="1:109" x14ac:dyDescent="0.25">
      <c r="A1760" t="s">
        <v>1025</v>
      </c>
      <c r="B1760">
        <v>1</v>
      </c>
      <c r="C1760" s="56">
        <v>42419</v>
      </c>
      <c r="D1760" t="s">
        <v>1153</v>
      </c>
      <c r="E1760" t="s">
        <v>6662</v>
      </c>
      <c r="G1760" t="s">
        <v>6663</v>
      </c>
      <c r="H1760" t="s">
        <v>1144</v>
      </c>
      <c r="I1760" t="s">
        <v>1144</v>
      </c>
      <c r="J1760" t="s">
        <v>1144</v>
      </c>
      <c r="K1760" t="s">
        <v>1144</v>
      </c>
      <c r="L1760">
        <v>0.22</v>
      </c>
      <c r="M1760">
        <v>0.99</v>
      </c>
      <c r="N1760">
        <v>0</v>
      </c>
      <c r="O1760" s="56">
        <v>0</v>
      </c>
      <c r="P1760" s="56">
        <v>0</v>
      </c>
      <c r="Q1760">
        <v>1</v>
      </c>
      <c r="R1760">
        <v>1</v>
      </c>
      <c r="S1760">
        <v>11</v>
      </c>
      <c r="T1760">
        <v>8</v>
      </c>
      <c r="U1760">
        <v>3</v>
      </c>
      <c r="V1760">
        <v>1</v>
      </c>
      <c r="X1760" t="s">
        <v>7755</v>
      </c>
      <c r="AA1760">
        <v>0</v>
      </c>
      <c r="AB1760">
        <v>0</v>
      </c>
      <c r="AC1760">
        <v>0</v>
      </c>
      <c r="AD1760">
        <v>0</v>
      </c>
      <c r="AE1760">
        <v>0</v>
      </c>
      <c r="AF1760">
        <v>0</v>
      </c>
      <c r="AG1760">
        <v>0</v>
      </c>
      <c r="AJ1760" s="56"/>
      <c r="AK1760" s="56"/>
      <c r="AL1760" s="56"/>
      <c r="AP1760" t="s">
        <v>1155</v>
      </c>
      <c r="AR1760">
        <v>5</v>
      </c>
      <c r="AS1760" t="s">
        <v>1152</v>
      </c>
      <c r="AT1760">
        <v>1</v>
      </c>
      <c r="AV1760">
        <v>20</v>
      </c>
      <c r="AW1760">
        <v>13</v>
      </c>
      <c r="AX1760">
        <v>7</v>
      </c>
      <c r="AY1760" t="s">
        <v>1147</v>
      </c>
      <c r="AZ1760" t="s">
        <v>1147</v>
      </c>
      <c r="BA1760">
        <v>20</v>
      </c>
      <c r="BD1760">
        <v>1000000000</v>
      </c>
      <c r="BE1760">
        <v>24</v>
      </c>
      <c r="BF1760">
        <v>-0.2</v>
      </c>
      <c r="BG1760">
        <v>0</v>
      </c>
      <c r="BH1760">
        <v>0</v>
      </c>
      <c r="BI1760">
        <v>0</v>
      </c>
      <c r="BJ1760">
        <v>0</v>
      </c>
      <c r="BK1760">
        <v>0</v>
      </c>
      <c r="BL1760">
        <v>0</v>
      </c>
      <c r="BM1760">
        <v>24</v>
      </c>
      <c r="BN1760">
        <v>-0.2</v>
      </c>
      <c r="BO1760">
        <v>0</v>
      </c>
      <c r="BP1760">
        <v>0</v>
      </c>
      <c r="BR1760">
        <v>0</v>
      </c>
      <c r="BS1760">
        <v>5</v>
      </c>
      <c r="BX1760">
        <v>0</v>
      </c>
      <c r="BY1760">
        <v>0.88</v>
      </c>
      <c r="BZ1760">
        <v>0</v>
      </c>
      <c r="CA1760">
        <v>15.27</v>
      </c>
      <c r="CB1760">
        <v>0</v>
      </c>
      <c r="CC1760">
        <v>1</v>
      </c>
      <c r="CD1760" s="56">
        <v>42095</v>
      </c>
      <c r="CE1760" s="56">
        <v>42342</v>
      </c>
      <c r="CF1760" s="56">
        <v>42342</v>
      </c>
      <c r="CG1760" s="56">
        <v>42419</v>
      </c>
      <c r="CH1760" s="56"/>
      <c r="CI1760" s="56"/>
      <c r="CJ1760">
        <v>0</v>
      </c>
      <c r="CK1760">
        <v>0</v>
      </c>
      <c r="CL1760">
        <v>0</v>
      </c>
      <c r="CM1760">
        <v>0</v>
      </c>
      <c r="CN1760">
        <v>0</v>
      </c>
      <c r="CO1760">
        <v>0</v>
      </c>
      <c r="CP1760">
        <v>0.95</v>
      </c>
      <c r="CQ1760" t="s">
        <v>1154</v>
      </c>
      <c r="CR1760" t="s">
        <v>1153</v>
      </c>
      <c r="CS1760" t="s">
        <v>1725</v>
      </c>
      <c r="CT1760" t="s">
        <v>1397</v>
      </c>
      <c r="CU1760" t="s">
        <v>1396</v>
      </c>
      <c r="CV1760" t="s">
        <v>6664</v>
      </c>
      <c r="CW1760" t="s">
        <v>1727</v>
      </c>
      <c r="CX1760" t="s">
        <v>853</v>
      </c>
      <c r="DC1760" t="s">
        <v>1387</v>
      </c>
      <c r="DE1760" t="s">
        <v>1728</v>
      </c>
    </row>
    <row r="1761" spans="1:109" x14ac:dyDescent="0.25">
      <c r="A1761" t="s">
        <v>1025</v>
      </c>
      <c r="B1761">
        <v>1</v>
      </c>
      <c r="C1761" s="56">
        <v>42419</v>
      </c>
      <c r="D1761" t="s">
        <v>1153</v>
      </c>
      <c r="E1761" t="s">
        <v>1689</v>
      </c>
      <c r="G1761" t="s">
        <v>6665</v>
      </c>
      <c r="H1761" t="s">
        <v>1144</v>
      </c>
      <c r="I1761" t="s">
        <v>1144</v>
      </c>
      <c r="J1761" t="s">
        <v>1144</v>
      </c>
      <c r="K1761" t="s">
        <v>1144</v>
      </c>
      <c r="L1761">
        <v>0.44</v>
      </c>
      <c r="M1761">
        <v>1.1200000000000001</v>
      </c>
      <c r="N1761">
        <v>0</v>
      </c>
      <c r="O1761" s="56">
        <v>0</v>
      </c>
      <c r="P1761" s="56">
        <v>0</v>
      </c>
      <c r="Q1761">
        <v>1</v>
      </c>
      <c r="R1761">
        <v>1</v>
      </c>
      <c r="S1761">
        <v>11</v>
      </c>
      <c r="T1761">
        <v>8</v>
      </c>
      <c r="U1761">
        <v>3</v>
      </c>
      <c r="V1761">
        <v>1</v>
      </c>
      <c r="W1761" t="s">
        <v>1394</v>
      </c>
      <c r="X1761" t="s">
        <v>7759</v>
      </c>
      <c r="AA1761">
        <v>0</v>
      </c>
      <c r="AB1761">
        <v>0</v>
      </c>
      <c r="AC1761">
        <v>0</v>
      </c>
      <c r="AD1761">
        <v>0</v>
      </c>
      <c r="AE1761">
        <v>0</v>
      </c>
      <c r="AF1761">
        <v>13</v>
      </c>
      <c r="AG1761">
        <v>0</v>
      </c>
      <c r="AJ1761" s="56"/>
      <c r="AK1761" s="56"/>
      <c r="AL1761" s="56"/>
      <c r="AP1761" t="s">
        <v>1155</v>
      </c>
      <c r="AR1761">
        <v>5</v>
      </c>
      <c r="AS1761" t="s">
        <v>1152</v>
      </c>
      <c r="AT1761">
        <v>1</v>
      </c>
      <c r="AV1761">
        <v>20</v>
      </c>
      <c r="AW1761">
        <v>13</v>
      </c>
      <c r="AX1761">
        <v>7</v>
      </c>
      <c r="AY1761" t="s">
        <v>839</v>
      </c>
      <c r="AZ1761" t="s">
        <v>839</v>
      </c>
      <c r="BA1761">
        <v>14</v>
      </c>
      <c r="BD1761">
        <v>1000000000</v>
      </c>
      <c r="BE1761">
        <v>0</v>
      </c>
      <c r="BF1761">
        <v>1</v>
      </c>
      <c r="BG1761">
        <v>0</v>
      </c>
      <c r="BH1761">
        <v>0</v>
      </c>
      <c r="BI1761">
        <v>0</v>
      </c>
      <c r="BJ1761">
        <v>0</v>
      </c>
      <c r="BK1761">
        <v>0</v>
      </c>
      <c r="BL1761">
        <v>0</v>
      </c>
      <c r="BM1761">
        <v>0</v>
      </c>
      <c r="BN1761">
        <v>1</v>
      </c>
      <c r="BO1761">
        <v>0</v>
      </c>
      <c r="BP1761">
        <v>0</v>
      </c>
      <c r="BR1761">
        <v>20</v>
      </c>
      <c r="BS1761">
        <v>5</v>
      </c>
      <c r="BX1761">
        <v>4.76</v>
      </c>
      <c r="BY1761">
        <v>0</v>
      </c>
      <c r="BZ1761">
        <v>0</v>
      </c>
      <c r="CA1761">
        <v>6.74</v>
      </c>
      <c r="CB1761">
        <v>0</v>
      </c>
      <c r="CC1761">
        <v>1</v>
      </c>
      <c r="CD1761" s="56">
        <v>42416</v>
      </c>
      <c r="CE1761" s="56">
        <v>42416</v>
      </c>
      <c r="CF1761" s="56">
        <v>42416</v>
      </c>
      <c r="CG1761" s="56">
        <v>42493</v>
      </c>
      <c r="CH1761" s="56"/>
      <c r="CI1761" s="56"/>
      <c r="CJ1761">
        <v>1</v>
      </c>
      <c r="CK1761">
        <v>0</v>
      </c>
      <c r="CL1761">
        <v>7.0000000000000007E-2</v>
      </c>
      <c r="CM1761">
        <v>0</v>
      </c>
      <c r="CN1761">
        <v>0</v>
      </c>
      <c r="CO1761">
        <v>0</v>
      </c>
      <c r="CP1761">
        <v>0</v>
      </c>
      <c r="CQ1761" t="s">
        <v>1154</v>
      </c>
      <c r="CR1761" t="s">
        <v>1153</v>
      </c>
      <c r="CS1761" t="s">
        <v>1725</v>
      </c>
      <c r="CT1761" t="s">
        <v>1397</v>
      </c>
      <c r="CU1761" t="s">
        <v>1396</v>
      </c>
      <c r="CV1761" t="s">
        <v>6666</v>
      </c>
      <c r="CW1761" t="s">
        <v>1727</v>
      </c>
      <c r="CX1761" t="s">
        <v>853</v>
      </c>
      <c r="DC1761" t="s">
        <v>1387</v>
      </c>
      <c r="DE1761" t="s">
        <v>1728</v>
      </c>
    </row>
    <row r="1762" spans="1:109" x14ac:dyDescent="0.25">
      <c r="A1762" t="s">
        <v>1025</v>
      </c>
      <c r="B1762">
        <v>1</v>
      </c>
      <c r="C1762" s="56">
        <v>42419</v>
      </c>
      <c r="D1762" t="s">
        <v>1153</v>
      </c>
      <c r="E1762" t="s">
        <v>6667</v>
      </c>
      <c r="G1762" t="s">
        <v>6668</v>
      </c>
      <c r="H1762" t="s">
        <v>1144</v>
      </c>
      <c r="I1762" t="s">
        <v>1144</v>
      </c>
      <c r="J1762" t="s">
        <v>1144</v>
      </c>
      <c r="K1762" t="s">
        <v>1144</v>
      </c>
      <c r="L1762">
        <v>0.23</v>
      </c>
      <c r="M1762">
        <v>0.59</v>
      </c>
      <c r="N1762">
        <v>0</v>
      </c>
      <c r="O1762" s="56">
        <v>0</v>
      </c>
      <c r="P1762" s="56">
        <v>0</v>
      </c>
      <c r="Q1762">
        <v>1</v>
      </c>
      <c r="R1762">
        <v>1</v>
      </c>
      <c r="S1762">
        <v>11</v>
      </c>
      <c r="T1762">
        <v>8</v>
      </c>
      <c r="U1762">
        <v>3</v>
      </c>
      <c r="V1762">
        <v>1</v>
      </c>
      <c r="W1762" t="s">
        <v>1156</v>
      </c>
      <c r="X1762" t="s">
        <v>7755</v>
      </c>
      <c r="AA1762">
        <v>0</v>
      </c>
      <c r="AB1762">
        <v>0</v>
      </c>
      <c r="AC1762">
        <v>0</v>
      </c>
      <c r="AD1762">
        <v>0</v>
      </c>
      <c r="AE1762">
        <v>0</v>
      </c>
      <c r="AF1762">
        <v>0</v>
      </c>
      <c r="AG1762">
        <v>0</v>
      </c>
      <c r="AJ1762" s="56"/>
      <c r="AK1762" s="56"/>
      <c r="AL1762" s="56"/>
      <c r="AP1762" t="s">
        <v>1155</v>
      </c>
      <c r="AR1762">
        <v>5</v>
      </c>
      <c r="AS1762" t="s">
        <v>1152</v>
      </c>
      <c r="AT1762">
        <v>1</v>
      </c>
      <c r="AV1762">
        <v>30</v>
      </c>
      <c r="AW1762">
        <v>20</v>
      </c>
      <c r="AX1762">
        <v>10</v>
      </c>
      <c r="AY1762" t="s">
        <v>1148</v>
      </c>
      <c r="AZ1762" t="s">
        <v>1148</v>
      </c>
      <c r="BA1762">
        <v>30</v>
      </c>
      <c r="BD1762">
        <v>1000000000</v>
      </c>
      <c r="BE1762">
        <v>30</v>
      </c>
      <c r="BF1762">
        <v>0</v>
      </c>
      <c r="BG1762">
        <v>0</v>
      </c>
      <c r="BH1762">
        <v>0</v>
      </c>
      <c r="BI1762">
        <v>0</v>
      </c>
      <c r="BJ1762">
        <v>0</v>
      </c>
      <c r="BK1762">
        <v>0</v>
      </c>
      <c r="BL1762">
        <v>0</v>
      </c>
      <c r="BM1762">
        <v>30</v>
      </c>
      <c r="BN1762">
        <v>0</v>
      </c>
      <c r="BO1762">
        <v>0</v>
      </c>
      <c r="BP1762">
        <v>0</v>
      </c>
      <c r="BR1762">
        <v>0</v>
      </c>
      <c r="BS1762">
        <v>8</v>
      </c>
      <c r="BX1762">
        <v>0</v>
      </c>
      <c r="BY1762">
        <v>0</v>
      </c>
      <c r="BZ1762">
        <v>0</v>
      </c>
      <c r="CA1762">
        <v>6.83</v>
      </c>
      <c r="CB1762">
        <v>0</v>
      </c>
      <c r="CC1762">
        <v>1</v>
      </c>
      <c r="CD1762" s="56">
        <v>42095</v>
      </c>
      <c r="CE1762" s="56">
        <v>42342</v>
      </c>
      <c r="CF1762" s="56">
        <v>42342</v>
      </c>
      <c r="CG1762" s="56">
        <v>42419</v>
      </c>
      <c r="CH1762" s="56"/>
      <c r="CI1762" s="56"/>
      <c r="CJ1762">
        <v>0.16</v>
      </c>
      <c r="CK1762">
        <v>0</v>
      </c>
      <c r="CL1762">
        <v>0</v>
      </c>
      <c r="CM1762">
        <v>0</v>
      </c>
      <c r="CN1762">
        <v>0</v>
      </c>
      <c r="CO1762">
        <v>0.38</v>
      </c>
      <c r="CP1762">
        <v>0.56999999999999995</v>
      </c>
      <c r="CQ1762" t="s">
        <v>1154</v>
      </c>
      <c r="CR1762" t="s">
        <v>1153</v>
      </c>
      <c r="CS1762" t="s">
        <v>1725</v>
      </c>
      <c r="CT1762" t="s">
        <v>1397</v>
      </c>
      <c r="CU1762" t="s">
        <v>1396</v>
      </c>
      <c r="CV1762" t="s">
        <v>6669</v>
      </c>
      <c r="CW1762" t="s">
        <v>1727</v>
      </c>
      <c r="CX1762" t="s">
        <v>853</v>
      </c>
      <c r="DC1762" t="s">
        <v>1387</v>
      </c>
      <c r="DE1762" t="s">
        <v>1728</v>
      </c>
    </row>
    <row r="1763" spans="1:109" x14ac:dyDescent="0.25">
      <c r="A1763" t="s">
        <v>1025</v>
      </c>
      <c r="B1763">
        <v>2</v>
      </c>
      <c r="C1763" s="56">
        <v>42419</v>
      </c>
      <c r="D1763" t="s">
        <v>1153</v>
      </c>
      <c r="E1763" t="s">
        <v>1690</v>
      </c>
      <c r="G1763" t="s">
        <v>6670</v>
      </c>
      <c r="H1763" t="s">
        <v>1144</v>
      </c>
      <c r="I1763" t="s">
        <v>1144</v>
      </c>
      <c r="J1763" t="s">
        <v>1144</v>
      </c>
      <c r="K1763" t="s">
        <v>1144</v>
      </c>
      <c r="L1763">
        <v>0.82</v>
      </c>
      <c r="M1763">
        <v>1.5</v>
      </c>
      <c r="N1763">
        <v>0</v>
      </c>
      <c r="O1763" s="56">
        <v>0</v>
      </c>
      <c r="P1763" s="56">
        <v>0</v>
      </c>
      <c r="Q1763">
        <v>1</v>
      </c>
      <c r="R1763">
        <v>1</v>
      </c>
      <c r="S1763">
        <v>11</v>
      </c>
      <c r="T1763">
        <v>8</v>
      </c>
      <c r="U1763">
        <v>3</v>
      </c>
      <c r="V1763">
        <v>1</v>
      </c>
      <c r="W1763" t="s">
        <v>1394</v>
      </c>
      <c r="X1763" t="s">
        <v>7758</v>
      </c>
      <c r="AA1763">
        <v>0</v>
      </c>
      <c r="AB1763">
        <v>0</v>
      </c>
      <c r="AC1763">
        <v>0</v>
      </c>
      <c r="AD1763">
        <v>0</v>
      </c>
      <c r="AE1763">
        <v>0</v>
      </c>
      <c r="AF1763">
        <v>3</v>
      </c>
      <c r="AG1763">
        <v>0</v>
      </c>
      <c r="AJ1763" s="56"/>
      <c r="AK1763" s="56"/>
      <c r="AL1763" s="56"/>
      <c r="AP1763" t="s">
        <v>1155</v>
      </c>
      <c r="AR1763">
        <v>5</v>
      </c>
      <c r="AS1763" t="s">
        <v>1152</v>
      </c>
      <c r="AT1763">
        <v>1</v>
      </c>
      <c r="AV1763">
        <v>47</v>
      </c>
      <c r="AW1763">
        <v>31</v>
      </c>
      <c r="AX1763">
        <v>16</v>
      </c>
      <c r="AY1763" t="s">
        <v>839</v>
      </c>
      <c r="AZ1763" t="s">
        <v>1145</v>
      </c>
      <c r="BA1763">
        <v>35</v>
      </c>
      <c r="BD1763">
        <v>1000000000</v>
      </c>
      <c r="BE1763">
        <v>0</v>
      </c>
      <c r="BF1763">
        <v>1</v>
      </c>
      <c r="BG1763">
        <v>14</v>
      </c>
      <c r="BH1763">
        <v>0</v>
      </c>
      <c r="BI1763">
        <v>0</v>
      </c>
      <c r="BJ1763">
        <v>0</v>
      </c>
      <c r="BK1763">
        <v>0</v>
      </c>
      <c r="BL1763">
        <v>10</v>
      </c>
      <c r="BM1763">
        <v>24</v>
      </c>
      <c r="BN1763">
        <v>0.49</v>
      </c>
      <c r="BO1763">
        <v>0</v>
      </c>
      <c r="BP1763">
        <v>0</v>
      </c>
      <c r="BR1763">
        <v>25</v>
      </c>
      <c r="BS1763">
        <v>13</v>
      </c>
      <c r="BX1763">
        <v>10.88</v>
      </c>
      <c r="BY1763">
        <v>0</v>
      </c>
      <c r="BZ1763">
        <v>0</v>
      </c>
      <c r="CA1763">
        <v>3.62</v>
      </c>
      <c r="CB1763">
        <v>0</v>
      </c>
      <c r="CC1763">
        <v>1</v>
      </c>
      <c r="CD1763" s="56">
        <v>42404</v>
      </c>
      <c r="CE1763" s="56">
        <v>42404</v>
      </c>
      <c r="CF1763" s="56">
        <v>42404</v>
      </c>
      <c r="CG1763" s="56">
        <v>42481</v>
      </c>
      <c r="CH1763" s="56"/>
      <c r="CI1763" s="56"/>
      <c r="CJ1763">
        <v>0.6</v>
      </c>
      <c r="CK1763">
        <v>0</v>
      </c>
      <c r="CL1763">
        <v>7.0000000000000007E-2</v>
      </c>
      <c r="CM1763">
        <v>0.2</v>
      </c>
      <c r="CN1763">
        <v>0</v>
      </c>
      <c r="CO1763">
        <v>0</v>
      </c>
      <c r="CP1763">
        <v>0</v>
      </c>
      <c r="CQ1763" t="s">
        <v>1154</v>
      </c>
      <c r="CR1763" t="s">
        <v>1153</v>
      </c>
      <c r="CS1763" t="s">
        <v>1748</v>
      </c>
      <c r="CT1763" t="s">
        <v>1397</v>
      </c>
      <c r="CU1763" t="s">
        <v>1396</v>
      </c>
      <c r="CV1763" t="s">
        <v>6671</v>
      </c>
      <c r="CW1763" t="s">
        <v>1727</v>
      </c>
      <c r="CX1763" t="s">
        <v>853</v>
      </c>
      <c r="DC1763" t="s">
        <v>1387</v>
      </c>
      <c r="DE1763" t="s">
        <v>1728</v>
      </c>
    </row>
    <row r="1764" spans="1:109" x14ac:dyDescent="0.25">
      <c r="A1764" t="s">
        <v>1025</v>
      </c>
      <c r="B1764">
        <v>1</v>
      </c>
      <c r="C1764" s="56">
        <v>42419</v>
      </c>
      <c r="D1764" t="s">
        <v>1153</v>
      </c>
      <c r="E1764" t="s">
        <v>6672</v>
      </c>
      <c r="G1764" t="s">
        <v>6673</v>
      </c>
      <c r="H1764" t="s">
        <v>1144</v>
      </c>
      <c r="I1764" t="s">
        <v>1144</v>
      </c>
      <c r="J1764" t="s">
        <v>1144</v>
      </c>
      <c r="K1764" t="s">
        <v>1144</v>
      </c>
      <c r="L1764">
        <v>16.79</v>
      </c>
      <c r="M1764">
        <v>32</v>
      </c>
      <c r="N1764">
        <v>0</v>
      </c>
      <c r="O1764" s="56">
        <v>0</v>
      </c>
      <c r="P1764" s="56">
        <v>0</v>
      </c>
      <c r="Q1764">
        <v>1</v>
      </c>
      <c r="R1764">
        <v>1</v>
      </c>
      <c r="S1764">
        <v>11</v>
      </c>
      <c r="T1764">
        <v>8</v>
      </c>
      <c r="U1764">
        <v>3</v>
      </c>
      <c r="V1764">
        <v>1</v>
      </c>
      <c r="X1764" t="s">
        <v>7755</v>
      </c>
      <c r="AA1764">
        <v>0</v>
      </c>
      <c r="AB1764">
        <v>0</v>
      </c>
      <c r="AC1764">
        <v>0</v>
      </c>
      <c r="AD1764">
        <v>0</v>
      </c>
      <c r="AE1764">
        <v>0</v>
      </c>
      <c r="AF1764">
        <v>0</v>
      </c>
      <c r="AG1764">
        <v>0</v>
      </c>
      <c r="AJ1764" s="56"/>
      <c r="AK1764" s="56"/>
      <c r="AL1764" s="56"/>
      <c r="AP1764" t="s">
        <v>1155</v>
      </c>
      <c r="AR1764">
        <v>5</v>
      </c>
      <c r="AS1764" t="s">
        <v>1152</v>
      </c>
      <c r="AT1764">
        <v>1</v>
      </c>
      <c r="AV1764">
        <v>21</v>
      </c>
      <c r="AW1764">
        <v>14</v>
      </c>
      <c r="AX1764">
        <v>7</v>
      </c>
      <c r="AY1764" t="s">
        <v>1147</v>
      </c>
      <c r="AZ1764" t="s">
        <v>1147</v>
      </c>
      <c r="BA1764">
        <v>21</v>
      </c>
      <c r="BD1764">
        <v>1000000000</v>
      </c>
      <c r="BE1764">
        <v>25</v>
      </c>
      <c r="BF1764">
        <v>-0.19</v>
      </c>
      <c r="BG1764">
        <v>0</v>
      </c>
      <c r="BH1764">
        <v>0</v>
      </c>
      <c r="BI1764">
        <v>0</v>
      </c>
      <c r="BJ1764">
        <v>0</v>
      </c>
      <c r="BK1764">
        <v>0</v>
      </c>
      <c r="BL1764">
        <v>0</v>
      </c>
      <c r="BM1764">
        <v>25</v>
      </c>
      <c r="BN1764">
        <v>-0.19</v>
      </c>
      <c r="BO1764">
        <v>0</v>
      </c>
      <c r="BP1764">
        <v>0</v>
      </c>
      <c r="BR1764">
        <v>0</v>
      </c>
      <c r="BS1764">
        <v>6</v>
      </c>
      <c r="BX1764">
        <v>0</v>
      </c>
      <c r="BY1764">
        <v>67.16</v>
      </c>
      <c r="BZ1764">
        <v>0</v>
      </c>
      <c r="CA1764">
        <v>3.95</v>
      </c>
      <c r="CB1764">
        <v>0</v>
      </c>
      <c r="CC1764">
        <v>1</v>
      </c>
      <c r="CD1764" s="56">
        <v>42095</v>
      </c>
      <c r="CE1764" s="56">
        <v>42342</v>
      </c>
      <c r="CF1764" s="56">
        <v>42342</v>
      </c>
      <c r="CG1764" s="56">
        <v>42419</v>
      </c>
      <c r="CH1764" s="56"/>
      <c r="CI1764" s="56"/>
      <c r="CJ1764">
        <v>7.0000000000000007E-2</v>
      </c>
      <c r="CK1764">
        <v>0</v>
      </c>
      <c r="CL1764">
        <v>0</v>
      </c>
      <c r="CM1764">
        <v>0</v>
      </c>
      <c r="CN1764">
        <v>0</v>
      </c>
      <c r="CO1764">
        <v>0</v>
      </c>
      <c r="CP1764">
        <v>0.95</v>
      </c>
      <c r="CQ1764" t="s">
        <v>1154</v>
      </c>
      <c r="CR1764" t="s">
        <v>1153</v>
      </c>
      <c r="CS1764" t="s">
        <v>1725</v>
      </c>
      <c r="CT1764" t="s">
        <v>1397</v>
      </c>
      <c r="CU1764" t="s">
        <v>1396</v>
      </c>
      <c r="CV1764" t="s">
        <v>6674</v>
      </c>
      <c r="CW1764" t="s">
        <v>1742</v>
      </c>
      <c r="CX1764" t="s">
        <v>853</v>
      </c>
      <c r="DC1764" t="s">
        <v>1389</v>
      </c>
      <c r="DE1764" t="s">
        <v>1392</v>
      </c>
    </row>
    <row r="1765" spans="1:109" x14ac:dyDescent="0.25">
      <c r="A1765" t="s">
        <v>1025</v>
      </c>
      <c r="B1765">
        <v>1</v>
      </c>
      <c r="C1765" s="56">
        <v>42419</v>
      </c>
      <c r="D1765" t="s">
        <v>1153</v>
      </c>
      <c r="E1765" t="s">
        <v>6675</v>
      </c>
      <c r="G1765" t="s">
        <v>6676</v>
      </c>
      <c r="H1765" t="s">
        <v>1144</v>
      </c>
      <c r="I1765" t="s">
        <v>1144</v>
      </c>
      <c r="J1765" t="s">
        <v>1144</v>
      </c>
      <c r="K1765" t="s">
        <v>1144</v>
      </c>
      <c r="L1765">
        <v>0.65</v>
      </c>
      <c r="M1765">
        <v>1.8</v>
      </c>
      <c r="N1765">
        <v>0</v>
      </c>
      <c r="O1765" s="56">
        <v>0</v>
      </c>
      <c r="P1765" s="56">
        <v>0</v>
      </c>
      <c r="Q1765">
        <v>1</v>
      </c>
      <c r="R1765">
        <v>1</v>
      </c>
      <c r="S1765">
        <v>11</v>
      </c>
      <c r="T1765">
        <v>8</v>
      </c>
      <c r="U1765">
        <v>3</v>
      </c>
      <c r="V1765">
        <v>1</v>
      </c>
      <c r="W1765" t="s">
        <v>1156</v>
      </c>
      <c r="X1765" t="s">
        <v>7716</v>
      </c>
      <c r="AA1765">
        <v>0</v>
      </c>
      <c r="AB1765">
        <v>0</v>
      </c>
      <c r="AC1765">
        <v>0</v>
      </c>
      <c r="AD1765">
        <v>0</v>
      </c>
      <c r="AE1765">
        <v>0</v>
      </c>
      <c r="AF1765">
        <v>0</v>
      </c>
      <c r="AG1765">
        <v>0</v>
      </c>
      <c r="AJ1765" s="56"/>
      <c r="AK1765" s="56"/>
      <c r="AL1765" s="56"/>
      <c r="AP1765" t="s">
        <v>1155</v>
      </c>
      <c r="AR1765">
        <v>5</v>
      </c>
      <c r="AS1765" t="s">
        <v>1152</v>
      </c>
      <c r="AT1765">
        <v>1</v>
      </c>
      <c r="AV1765">
        <v>16</v>
      </c>
      <c r="AW1765">
        <v>11</v>
      </c>
      <c r="AX1765">
        <v>5</v>
      </c>
      <c r="AY1765" t="s">
        <v>1148</v>
      </c>
      <c r="AZ1765" t="s">
        <v>1148</v>
      </c>
      <c r="BA1765">
        <v>20</v>
      </c>
      <c r="BD1765">
        <v>1000000000</v>
      </c>
      <c r="BE1765">
        <v>14</v>
      </c>
      <c r="BF1765">
        <v>0.13</v>
      </c>
      <c r="BG1765">
        <v>0</v>
      </c>
      <c r="BH1765">
        <v>0</v>
      </c>
      <c r="BI1765">
        <v>0</v>
      </c>
      <c r="BJ1765">
        <v>0</v>
      </c>
      <c r="BK1765">
        <v>0</v>
      </c>
      <c r="BL1765">
        <v>0</v>
      </c>
      <c r="BM1765">
        <v>14</v>
      </c>
      <c r="BN1765">
        <v>0.13</v>
      </c>
      <c r="BO1765">
        <v>0</v>
      </c>
      <c r="BP1765">
        <v>0</v>
      </c>
      <c r="BR1765">
        <v>0</v>
      </c>
      <c r="BS1765">
        <v>4</v>
      </c>
      <c r="BX1765">
        <v>0</v>
      </c>
      <c r="BY1765">
        <v>0</v>
      </c>
      <c r="BZ1765">
        <v>0</v>
      </c>
      <c r="CA1765">
        <v>7.72</v>
      </c>
      <c r="CB1765">
        <v>0</v>
      </c>
      <c r="CC1765">
        <v>1</v>
      </c>
      <c r="CD1765" s="56">
        <v>42284</v>
      </c>
      <c r="CE1765" s="56">
        <v>42342</v>
      </c>
      <c r="CF1765" s="56">
        <v>42342</v>
      </c>
      <c r="CG1765" s="56">
        <v>42419</v>
      </c>
      <c r="CH1765" s="56"/>
      <c r="CI1765" s="56"/>
      <c r="CJ1765">
        <v>0.15</v>
      </c>
      <c r="CK1765">
        <v>0</v>
      </c>
      <c r="CL1765">
        <v>0</v>
      </c>
      <c r="CM1765">
        <v>0</v>
      </c>
      <c r="CN1765">
        <v>0</v>
      </c>
      <c r="CO1765">
        <v>0.79</v>
      </c>
      <c r="CP1765">
        <v>0.16</v>
      </c>
      <c r="CQ1765" t="s">
        <v>1154</v>
      </c>
      <c r="CR1765" t="s">
        <v>1153</v>
      </c>
      <c r="CS1765" t="s">
        <v>1725</v>
      </c>
      <c r="CT1765" t="s">
        <v>1397</v>
      </c>
      <c r="CU1765" t="s">
        <v>1396</v>
      </c>
      <c r="CV1765" t="s">
        <v>6677</v>
      </c>
      <c r="CW1765" t="s">
        <v>1727</v>
      </c>
      <c r="CX1765" t="s">
        <v>853</v>
      </c>
      <c r="DC1765" t="s">
        <v>1387</v>
      </c>
      <c r="DE1765" t="s">
        <v>1728</v>
      </c>
    </row>
    <row r="1766" spans="1:109" x14ac:dyDescent="0.25">
      <c r="A1766" t="s">
        <v>1025</v>
      </c>
      <c r="B1766">
        <v>2</v>
      </c>
      <c r="C1766" s="56">
        <v>42419</v>
      </c>
      <c r="D1766" t="s">
        <v>1153</v>
      </c>
      <c r="E1766" t="s">
        <v>6678</v>
      </c>
      <c r="G1766" t="s">
        <v>6679</v>
      </c>
      <c r="H1766" t="s">
        <v>1144</v>
      </c>
      <c r="I1766" t="s">
        <v>1144</v>
      </c>
      <c r="J1766" t="s">
        <v>1144</v>
      </c>
      <c r="K1766" t="s">
        <v>1144</v>
      </c>
      <c r="L1766">
        <v>2.68</v>
      </c>
      <c r="M1766">
        <v>5.99</v>
      </c>
      <c r="N1766">
        <v>0</v>
      </c>
      <c r="O1766" s="56">
        <v>0</v>
      </c>
      <c r="P1766" s="56">
        <v>0</v>
      </c>
      <c r="Q1766">
        <v>1</v>
      </c>
      <c r="R1766">
        <v>1</v>
      </c>
      <c r="S1766">
        <v>11</v>
      </c>
      <c r="T1766">
        <v>8</v>
      </c>
      <c r="U1766">
        <v>3</v>
      </c>
      <c r="V1766">
        <v>1</v>
      </c>
      <c r="X1766" t="s">
        <v>7755</v>
      </c>
      <c r="AA1766">
        <v>0</v>
      </c>
      <c r="AB1766">
        <v>0</v>
      </c>
      <c r="AC1766">
        <v>0</v>
      </c>
      <c r="AD1766">
        <v>0</v>
      </c>
      <c r="AE1766">
        <v>0</v>
      </c>
      <c r="AF1766">
        <v>0</v>
      </c>
      <c r="AG1766">
        <v>0</v>
      </c>
      <c r="AJ1766" s="56"/>
      <c r="AK1766" s="56"/>
      <c r="AL1766" s="56"/>
      <c r="AP1766" t="s">
        <v>1155</v>
      </c>
      <c r="AR1766">
        <v>5</v>
      </c>
      <c r="AS1766" t="s">
        <v>1152</v>
      </c>
      <c r="AT1766">
        <v>1</v>
      </c>
      <c r="AV1766">
        <v>14</v>
      </c>
      <c r="AW1766">
        <v>9</v>
      </c>
      <c r="AX1766">
        <v>5</v>
      </c>
      <c r="AY1766" t="s">
        <v>1147</v>
      </c>
      <c r="AZ1766" t="s">
        <v>1147</v>
      </c>
      <c r="BA1766">
        <v>14</v>
      </c>
      <c r="BD1766">
        <v>1000000000</v>
      </c>
      <c r="BE1766">
        <v>16</v>
      </c>
      <c r="BF1766">
        <v>-0.14000000000000001</v>
      </c>
      <c r="BG1766">
        <v>0</v>
      </c>
      <c r="BH1766">
        <v>0</v>
      </c>
      <c r="BI1766">
        <v>0</v>
      </c>
      <c r="BJ1766">
        <v>0</v>
      </c>
      <c r="BK1766">
        <v>0</v>
      </c>
      <c r="BL1766">
        <v>0</v>
      </c>
      <c r="BM1766">
        <v>16</v>
      </c>
      <c r="BN1766">
        <v>-0.14000000000000001</v>
      </c>
      <c r="BO1766">
        <v>0</v>
      </c>
      <c r="BP1766">
        <v>0</v>
      </c>
      <c r="BR1766">
        <v>0</v>
      </c>
      <c r="BS1766">
        <v>4</v>
      </c>
      <c r="BX1766">
        <v>0</v>
      </c>
      <c r="BY1766">
        <v>5.36</v>
      </c>
      <c r="BZ1766">
        <v>0</v>
      </c>
      <c r="CA1766">
        <v>5.39</v>
      </c>
      <c r="CB1766">
        <v>0</v>
      </c>
      <c r="CC1766">
        <v>1</v>
      </c>
      <c r="CD1766" s="56">
        <v>42095</v>
      </c>
      <c r="CE1766" s="56">
        <v>42342</v>
      </c>
      <c r="CF1766" s="56">
        <v>42342</v>
      </c>
      <c r="CG1766" s="56">
        <v>42419</v>
      </c>
      <c r="CH1766" s="56"/>
      <c r="CI1766" s="56"/>
      <c r="CJ1766">
        <v>0.02</v>
      </c>
      <c r="CK1766">
        <v>0</v>
      </c>
      <c r="CL1766">
        <v>0</v>
      </c>
      <c r="CM1766">
        <v>0</v>
      </c>
      <c r="CN1766">
        <v>0</v>
      </c>
      <c r="CO1766">
        <v>0</v>
      </c>
      <c r="CP1766">
        <v>0.96</v>
      </c>
      <c r="CQ1766" t="s">
        <v>1154</v>
      </c>
      <c r="CR1766" t="s">
        <v>1153</v>
      </c>
      <c r="CS1766" t="s">
        <v>1748</v>
      </c>
      <c r="CT1766" t="s">
        <v>1397</v>
      </c>
      <c r="CU1766" t="s">
        <v>1396</v>
      </c>
      <c r="CV1766" t="s">
        <v>6680</v>
      </c>
      <c r="CW1766" t="s">
        <v>1738</v>
      </c>
      <c r="CX1766" t="s">
        <v>853</v>
      </c>
      <c r="DC1766" t="s">
        <v>1387</v>
      </c>
      <c r="DE1766" t="s">
        <v>1392</v>
      </c>
    </row>
    <row r="1767" spans="1:109" x14ac:dyDescent="0.25">
      <c r="A1767" t="s">
        <v>1025</v>
      </c>
      <c r="B1767">
        <v>2</v>
      </c>
      <c r="C1767" s="56">
        <v>42419</v>
      </c>
      <c r="D1767" t="s">
        <v>1153</v>
      </c>
      <c r="E1767" t="s">
        <v>6681</v>
      </c>
      <c r="G1767" t="s">
        <v>6682</v>
      </c>
      <c r="H1767" t="s">
        <v>1144</v>
      </c>
      <c r="I1767" t="s">
        <v>1144</v>
      </c>
      <c r="J1767" t="s">
        <v>1144</v>
      </c>
      <c r="K1767" t="s">
        <v>1144</v>
      </c>
      <c r="L1767">
        <v>0.86</v>
      </c>
      <c r="M1767">
        <v>1.89</v>
      </c>
      <c r="N1767">
        <v>0</v>
      </c>
      <c r="O1767" s="56">
        <v>0</v>
      </c>
      <c r="P1767" s="56">
        <v>0</v>
      </c>
      <c r="Q1767">
        <v>1</v>
      </c>
      <c r="R1767">
        <v>1</v>
      </c>
      <c r="S1767">
        <v>11</v>
      </c>
      <c r="T1767">
        <v>8</v>
      </c>
      <c r="U1767">
        <v>3</v>
      </c>
      <c r="V1767">
        <v>1</v>
      </c>
      <c r="X1767" t="s">
        <v>7757</v>
      </c>
      <c r="AA1767">
        <v>0</v>
      </c>
      <c r="AB1767">
        <v>0</v>
      </c>
      <c r="AC1767">
        <v>0</v>
      </c>
      <c r="AD1767">
        <v>0</v>
      </c>
      <c r="AE1767">
        <v>0</v>
      </c>
      <c r="AF1767">
        <v>0</v>
      </c>
      <c r="AG1767">
        <v>0</v>
      </c>
      <c r="AJ1767" s="56"/>
      <c r="AK1767" s="56"/>
      <c r="AL1767" s="56"/>
      <c r="AP1767" t="s">
        <v>1155</v>
      </c>
      <c r="AR1767">
        <v>5</v>
      </c>
      <c r="AS1767" t="s">
        <v>1152</v>
      </c>
      <c r="AT1767">
        <v>1</v>
      </c>
      <c r="AV1767">
        <v>7</v>
      </c>
      <c r="AW1767">
        <v>5</v>
      </c>
      <c r="AX1767">
        <v>2</v>
      </c>
      <c r="AY1767" t="s">
        <v>1147</v>
      </c>
      <c r="AZ1767" t="s">
        <v>1147</v>
      </c>
      <c r="BA1767">
        <v>10</v>
      </c>
      <c r="BD1767">
        <v>1000000000</v>
      </c>
      <c r="BE1767">
        <v>9</v>
      </c>
      <c r="BF1767">
        <v>-0.28999999999999998</v>
      </c>
      <c r="BG1767">
        <v>0</v>
      </c>
      <c r="BH1767">
        <v>0</v>
      </c>
      <c r="BI1767">
        <v>0</v>
      </c>
      <c r="BJ1767">
        <v>0</v>
      </c>
      <c r="BK1767">
        <v>0</v>
      </c>
      <c r="BL1767">
        <v>0</v>
      </c>
      <c r="BM1767">
        <v>9</v>
      </c>
      <c r="BN1767">
        <v>-0.28999999999999998</v>
      </c>
      <c r="BO1767">
        <v>0</v>
      </c>
      <c r="BP1767">
        <v>0</v>
      </c>
      <c r="BR1767">
        <v>0</v>
      </c>
      <c r="BS1767">
        <v>2</v>
      </c>
      <c r="BX1767">
        <v>0</v>
      </c>
      <c r="BY1767">
        <v>1.72</v>
      </c>
      <c r="BZ1767">
        <v>0</v>
      </c>
      <c r="CA1767">
        <v>5.23</v>
      </c>
      <c r="CB1767">
        <v>0</v>
      </c>
      <c r="CC1767">
        <v>1</v>
      </c>
      <c r="CD1767" s="56">
        <v>42341</v>
      </c>
      <c r="CE1767" s="56">
        <v>42342</v>
      </c>
      <c r="CF1767" s="56">
        <v>42342</v>
      </c>
      <c r="CG1767" s="56">
        <v>42419</v>
      </c>
      <c r="CH1767" s="56"/>
      <c r="CI1767" s="56"/>
      <c r="CJ1767">
        <v>0</v>
      </c>
      <c r="CK1767">
        <v>0</v>
      </c>
      <c r="CL1767">
        <v>0</v>
      </c>
      <c r="CM1767">
        <v>0</v>
      </c>
      <c r="CN1767">
        <v>0</v>
      </c>
      <c r="CO1767">
        <v>0</v>
      </c>
      <c r="CP1767">
        <v>0.96</v>
      </c>
      <c r="CQ1767" t="s">
        <v>1154</v>
      </c>
      <c r="CR1767" t="s">
        <v>1153</v>
      </c>
      <c r="CS1767" t="s">
        <v>1748</v>
      </c>
      <c r="CT1767" t="s">
        <v>1397</v>
      </c>
      <c r="CU1767" t="s">
        <v>1396</v>
      </c>
      <c r="CV1767" t="s">
        <v>6683</v>
      </c>
      <c r="CW1767" t="s">
        <v>1738</v>
      </c>
      <c r="CX1767" t="s">
        <v>853</v>
      </c>
      <c r="DC1767" t="s">
        <v>1387</v>
      </c>
      <c r="DE1767" t="s">
        <v>1392</v>
      </c>
    </row>
    <row r="1768" spans="1:109" x14ac:dyDescent="0.25">
      <c r="A1768" t="s">
        <v>1025</v>
      </c>
      <c r="B1768">
        <v>2</v>
      </c>
      <c r="C1768" s="56">
        <v>42419</v>
      </c>
      <c r="D1768" t="s">
        <v>1153</v>
      </c>
      <c r="E1768" t="s">
        <v>1691</v>
      </c>
      <c r="G1768" t="s">
        <v>6684</v>
      </c>
      <c r="H1768" t="s">
        <v>1144</v>
      </c>
      <c r="I1768" t="s">
        <v>1144</v>
      </c>
      <c r="J1768" t="s">
        <v>1144</v>
      </c>
      <c r="K1768" t="s">
        <v>1144</v>
      </c>
      <c r="L1768">
        <v>3.07</v>
      </c>
      <c r="M1768">
        <v>6</v>
      </c>
      <c r="N1768">
        <v>0</v>
      </c>
      <c r="O1768" s="56">
        <v>0</v>
      </c>
      <c r="P1768" s="56">
        <v>0</v>
      </c>
      <c r="Q1768">
        <v>1</v>
      </c>
      <c r="R1768">
        <v>1</v>
      </c>
      <c r="S1768">
        <v>11</v>
      </c>
      <c r="T1768">
        <v>8</v>
      </c>
      <c r="U1768">
        <v>3</v>
      </c>
      <c r="V1768">
        <v>1</v>
      </c>
      <c r="W1768" t="s">
        <v>1156</v>
      </c>
      <c r="X1768" t="s">
        <v>7757</v>
      </c>
      <c r="AA1768">
        <v>0</v>
      </c>
      <c r="AB1768">
        <v>0</v>
      </c>
      <c r="AC1768">
        <v>0</v>
      </c>
      <c r="AD1768">
        <v>0</v>
      </c>
      <c r="AE1768">
        <v>0</v>
      </c>
      <c r="AF1768">
        <v>0</v>
      </c>
      <c r="AG1768">
        <v>0</v>
      </c>
      <c r="AJ1768" s="56"/>
      <c r="AK1768" s="56"/>
      <c r="AL1768" s="56"/>
      <c r="AP1768" t="s">
        <v>1155</v>
      </c>
      <c r="AR1768">
        <v>5</v>
      </c>
      <c r="AS1768" t="s">
        <v>1152</v>
      </c>
      <c r="AT1768">
        <v>1</v>
      </c>
      <c r="AV1768">
        <v>14</v>
      </c>
      <c r="AW1768">
        <v>9</v>
      </c>
      <c r="AX1768">
        <v>5</v>
      </c>
      <c r="AY1768" t="s">
        <v>1145</v>
      </c>
      <c r="AZ1768" t="s">
        <v>1145</v>
      </c>
      <c r="BA1768">
        <v>20</v>
      </c>
      <c r="BD1768">
        <v>1000000000</v>
      </c>
      <c r="BE1768">
        <v>8</v>
      </c>
      <c r="BF1768">
        <v>0.43</v>
      </c>
      <c r="BG1768">
        <v>0</v>
      </c>
      <c r="BH1768">
        <v>0</v>
      </c>
      <c r="BI1768">
        <v>0</v>
      </c>
      <c r="BJ1768">
        <v>0</v>
      </c>
      <c r="BK1768">
        <v>0</v>
      </c>
      <c r="BL1768">
        <v>0</v>
      </c>
      <c r="BM1768">
        <v>8</v>
      </c>
      <c r="BN1768">
        <v>0.43</v>
      </c>
      <c r="BO1768">
        <v>0</v>
      </c>
      <c r="BP1768">
        <v>0</v>
      </c>
      <c r="BR1768">
        <v>5</v>
      </c>
      <c r="BS1768">
        <v>4</v>
      </c>
      <c r="BX1768">
        <v>0</v>
      </c>
      <c r="BY1768">
        <v>0</v>
      </c>
      <c r="BZ1768">
        <v>0</v>
      </c>
      <c r="CA1768">
        <v>4.16</v>
      </c>
      <c r="CB1768">
        <v>0</v>
      </c>
      <c r="CC1768">
        <v>1</v>
      </c>
      <c r="CD1768" s="56">
        <v>42341</v>
      </c>
      <c r="CE1768" s="56">
        <v>42342</v>
      </c>
      <c r="CF1768" s="56">
        <v>42342</v>
      </c>
      <c r="CG1768" s="56">
        <v>42419</v>
      </c>
      <c r="CH1768" s="56"/>
      <c r="CI1768" s="56"/>
      <c r="CJ1768">
        <v>0.24</v>
      </c>
      <c r="CK1768">
        <v>0</v>
      </c>
      <c r="CL1768">
        <v>0</v>
      </c>
      <c r="CM1768">
        <v>0</v>
      </c>
      <c r="CN1768">
        <v>0.12</v>
      </c>
      <c r="CO1768">
        <v>0.25</v>
      </c>
      <c r="CP1768">
        <v>0.6</v>
      </c>
      <c r="CQ1768" t="s">
        <v>1154</v>
      </c>
      <c r="CR1768" t="s">
        <v>1153</v>
      </c>
      <c r="CS1768" t="s">
        <v>1748</v>
      </c>
      <c r="CT1768" t="s">
        <v>1397</v>
      </c>
      <c r="CU1768" t="s">
        <v>1396</v>
      </c>
      <c r="CV1768" t="s">
        <v>6685</v>
      </c>
      <c r="CW1768" t="s">
        <v>1390</v>
      </c>
      <c r="CX1768" t="s">
        <v>853</v>
      </c>
      <c r="DC1768" t="s">
        <v>1387</v>
      </c>
      <c r="DE1768" t="s">
        <v>1392</v>
      </c>
    </row>
    <row r="1769" spans="1:109" x14ac:dyDescent="0.25">
      <c r="A1769" t="s">
        <v>1025</v>
      </c>
      <c r="B1769">
        <v>2</v>
      </c>
      <c r="C1769" s="56">
        <v>42419</v>
      </c>
      <c r="D1769" t="s">
        <v>1153</v>
      </c>
      <c r="E1769" t="s">
        <v>6686</v>
      </c>
      <c r="G1769" t="s">
        <v>6687</v>
      </c>
      <c r="H1769" t="s">
        <v>1144</v>
      </c>
      <c r="I1769" t="s">
        <v>1144</v>
      </c>
      <c r="J1769" t="s">
        <v>1144</v>
      </c>
      <c r="K1769" t="s">
        <v>1144</v>
      </c>
      <c r="L1769">
        <v>0.34</v>
      </c>
      <c r="M1769">
        <v>0.79</v>
      </c>
      <c r="N1769">
        <v>0</v>
      </c>
      <c r="O1769" s="56">
        <v>0</v>
      </c>
      <c r="P1769" s="56">
        <v>0</v>
      </c>
      <c r="Q1769">
        <v>1</v>
      </c>
      <c r="R1769">
        <v>1</v>
      </c>
      <c r="S1769">
        <v>11</v>
      </c>
      <c r="T1769">
        <v>8</v>
      </c>
      <c r="U1769">
        <v>3</v>
      </c>
      <c r="V1769">
        <v>1</v>
      </c>
      <c r="X1769" t="s">
        <v>7757</v>
      </c>
      <c r="AA1769">
        <v>0</v>
      </c>
      <c r="AB1769">
        <v>0</v>
      </c>
      <c r="AC1769">
        <v>0</v>
      </c>
      <c r="AD1769">
        <v>0</v>
      </c>
      <c r="AE1769">
        <v>0</v>
      </c>
      <c r="AF1769">
        <v>0</v>
      </c>
      <c r="AG1769">
        <v>0</v>
      </c>
      <c r="AJ1769" s="56"/>
      <c r="AK1769" s="56"/>
      <c r="AL1769" s="56"/>
      <c r="AP1769" t="s">
        <v>1155</v>
      </c>
      <c r="AR1769">
        <v>5</v>
      </c>
      <c r="AS1769" t="s">
        <v>1152</v>
      </c>
      <c r="AT1769">
        <v>1</v>
      </c>
      <c r="AV1769">
        <v>14</v>
      </c>
      <c r="AW1769">
        <v>9</v>
      </c>
      <c r="AX1769">
        <v>5</v>
      </c>
      <c r="AY1769" t="s">
        <v>1147</v>
      </c>
      <c r="AZ1769" t="s">
        <v>1147</v>
      </c>
      <c r="BA1769">
        <v>20</v>
      </c>
      <c r="BD1769">
        <v>1000000000</v>
      </c>
      <c r="BE1769">
        <v>20</v>
      </c>
      <c r="BF1769">
        <v>-0.43</v>
      </c>
      <c r="BG1769">
        <v>0</v>
      </c>
      <c r="BH1769">
        <v>0</v>
      </c>
      <c r="BI1769">
        <v>0</v>
      </c>
      <c r="BJ1769">
        <v>0</v>
      </c>
      <c r="BK1769">
        <v>0</v>
      </c>
      <c r="BL1769">
        <v>0</v>
      </c>
      <c r="BM1769">
        <v>20</v>
      </c>
      <c r="BN1769">
        <v>-0.43</v>
      </c>
      <c r="BO1769">
        <v>0</v>
      </c>
      <c r="BP1769">
        <v>0</v>
      </c>
      <c r="BR1769">
        <v>0</v>
      </c>
      <c r="BS1769">
        <v>4</v>
      </c>
      <c r="BX1769">
        <v>0</v>
      </c>
      <c r="BY1769">
        <v>2.04</v>
      </c>
      <c r="BZ1769">
        <v>0</v>
      </c>
      <c r="CA1769">
        <v>5.78</v>
      </c>
      <c r="CB1769">
        <v>0</v>
      </c>
      <c r="CC1769">
        <v>1</v>
      </c>
      <c r="CD1769" s="56">
        <v>42341</v>
      </c>
      <c r="CE1769" s="56">
        <v>42342</v>
      </c>
      <c r="CF1769" s="56">
        <v>42342</v>
      </c>
      <c r="CG1769" s="56">
        <v>42419</v>
      </c>
      <c r="CH1769" s="56"/>
      <c r="CI1769" s="56"/>
      <c r="CJ1769">
        <v>0</v>
      </c>
      <c r="CK1769">
        <v>0</v>
      </c>
      <c r="CL1769">
        <v>0</v>
      </c>
      <c r="CM1769">
        <v>0</v>
      </c>
      <c r="CN1769">
        <v>0</v>
      </c>
      <c r="CO1769">
        <v>0</v>
      </c>
      <c r="CP1769">
        <v>0.96</v>
      </c>
      <c r="CQ1769" t="s">
        <v>1154</v>
      </c>
      <c r="CR1769" t="s">
        <v>1153</v>
      </c>
      <c r="CS1769" t="s">
        <v>1748</v>
      </c>
      <c r="CT1769" t="s">
        <v>1397</v>
      </c>
      <c r="CU1769" t="s">
        <v>1396</v>
      </c>
      <c r="CV1769" t="s">
        <v>6688</v>
      </c>
      <c r="CW1769" t="s">
        <v>1390</v>
      </c>
      <c r="CX1769" t="s">
        <v>853</v>
      </c>
      <c r="DC1769" t="s">
        <v>1387</v>
      </c>
      <c r="DE1769" t="s">
        <v>1392</v>
      </c>
    </row>
    <row r="1770" spans="1:109" x14ac:dyDescent="0.25">
      <c r="A1770" t="s">
        <v>1025</v>
      </c>
      <c r="B1770">
        <v>2</v>
      </c>
      <c r="C1770" s="56">
        <v>42419</v>
      </c>
      <c r="D1770" t="s">
        <v>1153</v>
      </c>
      <c r="E1770" t="s">
        <v>6689</v>
      </c>
      <c r="G1770" t="s">
        <v>6690</v>
      </c>
      <c r="H1770" t="s">
        <v>1144</v>
      </c>
      <c r="I1770" t="s">
        <v>1144</v>
      </c>
      <c r="J1770" t="s">
        <v>1144</v>
      </c>
      <c r="K1770" t="s">
        <v>1144</v>
      </c>
      <c r="L1770">
        <v>2.65</v>
      </c>
      <c r="M1770">
        <v>6</v>
      </c>
      <c r="N1770">
        <v>0</v>
      </c>
      <c r="O1770" s="56">
        <v>0</v>
      </c>
      <c r="P1770" s="56">
        <v>0</v>
      </c>
      <c r="Q1770">
        <v>1</v>
      </c>
      <c r="R1770">
        <v>1</v>
      </c>
      <c r="S1770">
        <v>11</v>
      </c>
      <c r="T1770">
        <v>8</v>
      </c>
      <c r="U1770">
        <v>3</v>
      </c>
      <c r="V1770">
        <v>1</v>
      </c>
      <c r="X1770" t="s">
        <v>7757</v>
      </c>
      <c r="AA1770">
        <v>0</v>
      </c>
      <c r="AB1770">
        <v>0</v>
      </c>
      <c r="AC1770">
        <v>0</v>
      </c>
      <c r="AD1770">
        <v>0</v>
      </c>
      <c r="AE1770">
        <v>0</v>
      </c>
      <c r="AF1770">
        <v>0</v>
      </c>
      <c r="AG1770">
        <v>0</v>
      </c>
      <c r="AJ1770" s="56"/>
      <c r="AK1770" s="56"/>
      <c r="AL1770" s="56"/>
      <c r="AP1770" t="s">
        <v>1155</v>
      </c>
      <c r="AR1770">
        <v>5</v>
      </c>
      <c r="AS1770" t="s">
        <v>1152</v>
      </c>
      <c r="AT1770">
        <v>1</v>
      </c>
      <c r="AV1770">
        <v>7</v>
      </c>
      <c r="AW1770">
        <v>5</v>
      </c>
      <c r="AX1770">
        <v>2</v>
      </c>
      <c r="AY1770" t="s">
        <v>1147</v>
      </c>
      <c r="AZ1770" t="s">
        <v>1147</v>
      </c>
      <c r="BA1770">
        <v>10</v>
      </c>
      <c r="BD1770">
        <v>1000000000</v>
      </c>
      <c r="BE1770">
        <v>9</v>
      </c>
      <c r="BF1770">
        <v>-0.28999999999999998</v>
      </c>
      <c r="BG1770">
        <v>0</v>
      </c>
      <c r="BH1770">
        <v>0</v>
      </c>
      <c r="BI1770">
        <v>0</v>
      </c>
      <c r="BJ1770">
        <v>0</v>
      </c>
      <c r="BK1770">
        <v>0</v>
      </c>
      <c r="BL1770">
        <v>0</v>
      </c>
      <c r="BM1770">
        <v>9</v>
      </c>
      <c r="BN1770">
        <v>-0.28999999999999998</v>
      </c>
      <c r="BO1770">
        <v>0</v>
      </c>
      <c r="BP1770">
        <v>0</v>
      </c>
      <c r="BR1770">
        <v>0</v>
      </c>
      <c r="BS1770">
        <v>2</v>
      </c>
      <c r="BX1770">
        <v>0</v>
      </c>
      <c r="BY1770">
        <v>5.3</v>
      </c>
      <c r="BZ1770">
        <v>0</v>
      </c>
      <c r="CA1770">
        <v>5.52</v>
      </c>
      <c r="CB1770">
        <v>0</v>
      </c>
      <c r="CC1770">
        <v>1</v>
      </c>
      <c r="CD1770" s="56">
        <v>42341</v>
      </c>
      <c r="CE1770" s="56">
        <v>42342</v>
      </c>
      <c r="CF1770" s="56">
        <v>42342</v>
      </c>
      <c r="CG1770" s="56">
        <v>42419</v>
      </c>
      <c r="CH1770" s="56"/>
      <c r="CI1770" s="56"/>
      <c r="CJ1770">
        <v>0</v>
      </c>
      <c r="CK1770">
        <v>0</v>
      </c>
      <c r="CL1770">
        <v>0</v>
      </c>
      <c r="CM1770">
        <v>0</v>
      </c>
      <c r="CN1770">
        <v>0</v>
      </c>
      <c r="CO1770">
        <v>0</v>
      </c>
      <c r="CP1770">
        <v>0.96</v>
      </c>
      <c r="CQ1770" t="s">
        <v>1154</v>
      </c>
      <c r="CR1770" t="s">
        <v>1153</v>
      </c>
      <c r="CS1770" t="s">
        <v>1748</v>
      </c>
      <c r="CT1770" t="s">
        <v>1397</v>
      </c>
      <c r="CU1770" t="s">
        <v>1396</v>
      </c>
      <c r="CV1770" t="s">
        <v>6691</v>
      </c>
      <c r="CW1770" t="s">
        <v>1390</v>
      </c>
      <c r="CX1770" t="s">
        <v>853</v>
      </c>
      <c r="DC1770" t="s">
        <v>1387</v>
      </c>
      <c r="DE1770" t="s">
        <v>1392</v>
      </c>
    </row>
    <row r="1771" spans="1:109" x14ac:dyDescent="0.25">
      <c r="A1771" t="s">
        <v>1025</v>
      </c>
      <c r="B1771">
        <v>2</v>
      </c>
      <c r="C1771" s="56">
        <v>42419</v>
      </c>
      <c r="D1771" t="s">
        <v>1153</v>
      </c>
      <c r="E1771" t="s">
        <v>6692</v>
      </c>
      <c r="G1771" t="s">
        <v>6693</v>
      </c>
      <c r="H1771" t="s">
        <v>1144</v>
      </c>
      <c r="I1771" t="s">
        <v>1144</v>
      </c>
      <c r="J1771" t="s">
        <v>1144</v>
      </c>
      <c r="K1771" t="s">
        <v>1144</v>
      </c>
      <c r="L1771">
        <v>3.5</v>
      </c>
      <c r="M1771">
        <v>6.99</v>
      </c>
      <c r="N1771">
        <v>0</v>
      </c>
      <c r="O1771" s="56">
        <v>0</v>
      </c>
      <c r="P1771" s="56">
        <v>0</v>
      </c>
      <c r="Q1771">
        <v>1</v>
      </c>
      <c r="R1771">
        <v>1</v>
      </c>
      <c r="S1771">
        <v>11</v>
      </c>
      <c r="T1771">
        <v>8</v>
      </c>
      <c r="U1771">
        <v>3</v>
      </c>
      <c r="V1771">
        <v>1</v>
      </c>
      <c r="X1771" t="s">
        <v>7757</v>
      </c>
      <c r="AA1771">
        <v>0</v>
      </c>
      <c r="AB1771">
        <v>0</v>
      </c>
      <c r="AC1771">
        <v>0</v>
      </c>
      <c r="AD1771">
        <v>0</v>
      </c>
      <c r="AE1771">
        <v>0</v>
      </c>
      <c r="AF1771">
        <v>0</v>
      </c>
      <c r="AG1771">
        <v>0</v>
      </c>
      <c r="AJ1771" s="56"/>
      <c r="AK1771" s="56"/>
      <c r="AL1771" s="56"/>
      <c r="AP1771" t="s">
        <v>1155</v>
      </c>
      <c r="AR1771">
        <v>5</v>
      </c>
      <c r="AS1771" t="s">
        <v>1152</v>
      </c>
      <c r="AT1771">
        <v>1</v>
      </c>
      <c r="AV1771">
        <v>8</v>
      </c>
      <c r="AW1771">
        <v>5</v>
      </c>
      <c r="AX1771">
        <v>3</v>
      </c>
      <c r="AY1771" t="s">
        <v>1147</v>
      </c>
      <c r="AZ1771" t="s">
        <v>1147</v>
      </c>
      <c r="BA1771">
        <v>10</v>
      </c>
      <c r="BD1771">
        <v>1000000000</v>
      </c>
      <c r="BE1771">
        <v>9</v>
      </c>
      <c r="BF1771">
        <v>-0.13</v>
      </c>
      <c r="BG1771">
        <v>0</v>
      </c>
      <c r="BH1771">
        <v>0</v>
      </c>
      <c r="BI1771">
        <v>0</v>
      </c>
      <c r="BJ1771">
        <v>0</v>
      </c>
      <c r="BK1771">
        <v>0</v>
      </c>
      <c r="BL1771">
        <v>0</v>
      </c>
      <c r="BM1771">
        <v>9</v>
      </c>
      <c r="BN1771">
        <v>-0.13</v>
      </c>
      <c r="BO1771">
        <v>0</v>
      </c>
      <c r="BP1771">
        <v>0</v>
      </c>
      <c r="BR1771">
        <v>0</v>
      </c>
      <c r="BS1771">
        <v>2</v>
      </c>
      <c r="BX1771">
        <v>0</v>
      </c>
      <c r="BY1771">
        <v>3.5</v>
      </c>
      <c r="BZ1771">
        <v>0</v>
      </c>
      <c r="CA1771">
        <v>4.3499999999999996</v>
      </c>
      <c r="CB1771">
        <v>0</v>
      </c>
      <c r="CC1771">
        <v>1</v>
      </c>
      <c r="CD1771" s="56">
        <v>42341</v>
      </c>
      <c r="CE1771" s="56">
        <v>42342</v>
      </c>
      <c r="CF1771" s="56">
        <v>42342</v>
      </c>
      <c r="CG1771" s="56">
        <v>42419</v>
      </c>
      <c r="CH1771" s="56"/>
      <c r="CI1771" s="56"/>
      <c r="CJ1771">
        <v>0.2</v>
      </c>
      <c r="CK1771">
        <v>0</v>
      </c>
      <c r="CL1771">
        <v>0</v>
      </c>
      <c r="CM1771">
        <v>0</v>
      </c>
      <c r="CN1771">
        <v>0.12</v>
      </c>
      <c r="CO1771">
        <v>0</v>
      </c>
      <c r="CP1771">
        <v>0.84</v>
      </c>
      <c r="CQ1771" t="s">
        <v>1154</v>
      </c>
      <c r="CR1771" t="s">
        <v>1153</v>
      </c>
      <c r="CS1771" t="s">
        <v>1748</v>
      </c>
      <c r="CT1771" t="s">
        <v>1397</v>
      </c>
      <c r="CU1771" t="s">
        <v>1396</v>
      </c>
      <c r="CV1771" t="s">
        <v>6694</v>
      </c>
      <c r="CW1771" t="s">
        <v>1738</v>
      </c>
      <c r="CX1771" t="s">
        <v>853</v>
      </c>
      <c r="DC1771" t="s">
        <v>1387</v>
      </c>
      <c r="DE1771" t="s">
        <v>1392</v>
      </c>
    </row>
    <row r="1772" spans="1:109" x14ac:dyDescent="0.25">
      <c r="A1772" t="s">
        <v>1025</v>
      </c>
      <c r="B1772">
        <v>2</v>
      </c>
      <c r="C1772" s="56">
        <v>42419</v>
      </c>
      <c r="D1772" t="s">
        <v>1153</v>
      </c>
      <c r="E1772" t="s">
        <v>6695</v>
      </c>
      <c r="G1772" t="s">
        <v>6696</v>
      </c>
      <c r="H1772" t="s">
        <v>1144</v>
      </c>
      <c r="I1772" t="s">
        <v>1144</v>
      </c>
      <c r="J1772" t="s">
        <v>1144</v>
      </c>
      <c r="K1772" t="s">
        <v>1144</v>
      </c>
      <c r="L1772">
        <v>1.36</v>
      </c>
      <c r="M1772">
        <v>3.25</v>
      </c>
      <c r="N1772">
        <v>0</v>
      </c>
      <c r="O1772" s="56">
        <v>0</v>
      </c>
      <c r="P1772" s="56">
        <v>0</v>
      </c>
      <c r="Q1772">
        <v>1</v>
      </c>
      <c r="R1772">
        <v>1</v>
      </c>
      <c r="S1772">
        <v>11</v>
      </c>
      <c r="T1772">
        <v>8</v>
      </c>
      <c r="U1772">
        <v>3</v>
      </c>
      <c r="V1772">
        <v>1</v>
      </c>
      <c r="X1772" t="s">
        <v>7757</v>
      </c>
      <c r="AA1772">
        <v>0</v>
      </c>
      <c r="AB1772">
        <v>0</v>
      </c>
      <c r="AC1772">
        <v>0</v>
      </c>
      <c r="AD1772">
        <v>0</v>
      </c>
      <c r="AE1772">
        <v>0</v>
      </c>
      <c r="AF1772">
        <v>0</v>
      </c>
      <c r="AG1772">
        <v>0</v>
      </c>
      <c r="AJ1772" s="56"/>
      <c r="AK1772" s="56"/>
      <c r="AL1772" s="56"/>
      <c r="AP1772" t="s">
        <v>1155</v>
      </c>
      <c r="AR1772">
        <v>5</v>
      </c>
      <c r="AS1772" t="s">
        <v>1152</v>
      </c>
      <c r="AT1772">
        <v>1</v>
      </c>
      <c r="AV1772">
        <v>7</v>
      </c>
      <c r="AW1772">
        <v>5</v>
      </c>
      <c r="AX1772">
        <v>2</v>
      </c>
      <c r="AY1772" t="s">
        <v>1147</v>
      </c>
      <c r="AZ1772" t="s">
        <v>1147</v>
      </c>
      <c r="BA1772">
        <v>10</v>
      </c>
      <c r="BD1772">
        <v>1000000000</v>
      </c>
      <c r="BE1772">
        <v>9</v>
      </c>
      <c r="BF1772">
        <v>-0.28999999999999998</v>
      </c>
      <c r="BG1772">
        <v>0</v>
      </c>
      <c r="BH1772">
        <v>0</v>
      </c>
      <c r="BI1772">
        <v>0</v>
      </c>
      <c r="BJ1772">
        <v>0</v>
      </c>
      <c r="BK1772">
        <v>0</v>
      </c>
      <c r="BL1772">
        <v>0</v>
      </c>
      <c r="BM1772">
        <v>9</v>
      </c>
      <c r="BN1772">
        <v>-0.28999999999999998</v>
      </c>
      <c r="BO1772">
        <v>0</v>
      </c>
      <c r="BP1772">
        <v>0</v>
      </c>
      <c r="BR1772">
        <v>0</v>
      </c>
      <c r="BS1772">
        <v>2</v>
      </c>
      <c r="BX1772">
        <v>0</v>
      </c>
      <c r="BY1772">
        <v>2.72</v>
      </c>
      <c r="BZ1772">
        <v>0</v>
      </c>
      <c r="CA1772">
        <v>6.06</v>
      </c>
      <c r="CB1772">
        <v>0</v>
      </c>
      <c r="CC1772">
        <v>1</v>
      </c>
      <c r="CD1772" s="56">
        <v>42341</v>
      </c>
      <c r="CE1772" s="56">
        <v>42342</v>
      </c>
      <c r="CF1772" s="56">
        <v>42342</v>
      </c>
      <c r="CG1772" s="56">
        <v>42419</v>
      </c>
      <c r="CH1772" s="56"/>
      <c r="CI1772" s="56"/>
      <c r="CJ1772">
        <v>0</v>
      </c>
      <c r="CK1772">
        <v>0</v>
      </c>
      <c r="CL1772">
        <v>0</v>
      </c>
      <c r="CM1772">
        <v>0</v>
      </c>
      <c r="CN1772">
        <v>0</v>
      </c>
      <c r="CO1772">
        <v>0</v>
      </c>
      <c r="CP1772">
        <v>0.96</v>
      </c>
      <c r="CQ1772" t="s">
        <v>1154</v>
      </c>
      <c r="CR1772" t="s">
        <v>1153</v>
      </c>
      <c r="CS1772" t="s">
        <v>1748</v>
      </c>
      <c r="CT1772" t="s">
        <v>1397</v>
      </c>
      <c r="CU1772" t="s">
        <v>1396</v>
      </c>
      <c r="CV1772" t="s">
        <v>6697</v>
      </c>
      <c r="CW1772" t="s">
        <v>1738</v>
      </c>
      <c r="CX1772" t="s">
        <v>853</v>
      </c>
      <c r="DC1772" t="s">
        <v>1387</v>
      </c>
      <c r="DE1772" t="s">
        <v>1392</v>
      </c>
    </row>
    <row r="1773" spans="1:109" x14ac:dyDescent="0.25">
      <c r="A1773" t="s">
        <v>1025</v>
      </c>
      <c r="B1773">
        <v>2</v>
      </c>
      <c r="C1773" s="56">
        <v>42419</v>
      </c>
      <c r="D1773" t="s">
        <v>1153</v>
      </c>
      <c r="E1773" t="s">
        <v>6698</v>
      </c>
      <c r="G1773" t="s">
        <v>6699</v>
      </c>
      <c r="H1773" t="s">
        <v>1144</v>
      </c>
      <c r="I1773" t="s">
        <v>1144</v>
      </c>
      <c r="J1773" t="s">
        <v>1144</v>
      </c>
      <c r="K1773" t="s">
        <v>1144</v>
      </c>
      <c r="L1773">
        <v>0.48</v>
      </c>
      <c r="M1773">
        <v>1.45</v>
      </c>
      <c r="N1773">
        <v>0</v>
      </c>
      <c r="O1773" s="56">
        <v>0</v>
      </c>
      <c r="P1773" s="56">
        <v>0</v>
      </c>
      <c r="Q1773">
        <v>1</v>
      </c>
      <c r="R1773">
        <v>1</v>
      </c>
      <c r="S1773">
        <v>11</v>
      </c>
      <c r="T1773">
        <v>8</v>
      </c>
      <c r="U1773">
        <v>3</v>
      </c>
      <c r="V1773">
        <v>1</v>
      </c>
      <c r="W1773" t="s">
        <v>1156</v>
      </c>
      <c r="X1773" t="s">
        <v>7757</v>
      </c>
      <c r="Y1773">
        <v>5</v>
      </c>
      <c r="AA1773">
        <v>0</v>
      </c>
      <c r="AB1773">
        <v>0</v>
      </c>
      <c r="AC1773">
        <v>0</v>
      </c>
      <c r="AD1773">
        <v>0</v>
      </c>
      <c r="AE1773">
        <v>0</v>
      </c>
      <c r="AF1773">
        <v>0</v>
      </c>
      <c r="AG1773">
        <v>0</v>
      </c>
      <c r="AJ1773" s="56"/>
      <c r="AK1773" s="56"/>
      <c r="AL1773" s="56"/>
      <c r="AP1773" t="s">
        <v>1155</v>
      </c>
      <c r="AR1773">
        <v>5</v>
      </c>
      <c r="AS1773" t="s">
        <v>1152</v>
      </c>
      <c r="AT1773">
        <v>1</v>
      </c>
      <c r="AV1773">
        <v>8</v>
      </c>
      <c r="AW1773">
        <v>5</v>
      </c>
      <c r="AX1773">
        <v>3</v>
      </c>
      <c r="AY1773" t="s">
        <v>1148</v>
      </c>
      <c r="AZ1773" t="s">
        <v>1148</v>
      </c>
      <c r="BA1773">
        <v>10</v>
      </c>
      <c r="BD1773">
        <v>1000000000</v>
      </c>
      <c r="BE1773">
        <v>6</v>
      </c>
      <c r="BF1773">
        <v>0.25</v>
      </c>
      <c r="BG1773">
        <v>0</v>
      </c>
      <c r="BH1773">
        <v>0</v>
      </c>
      <c r="BI1773">
        <v>0</v>
      </c>
      <c r="BJ1773">
        <v>0</v>
      </c>
      <c r="BK1773">
        <v>0</v>
      </c>
      <c r="BL1773">
        <v>0</v>
      </c>
      <c r="BM1773">
        <v>6</v>
      </c>
      <c r="BN1773">
        <v>0.25</v>
      </c>
      <c r="BO1773">
        <v>0</v>
      </c>
      <c r="BP1773">
        <v>0</v>
      </c>
      <c r="BR1773">
        <v>0</v>
      </c>
      <c r="BS1773">
        <v>2</v>
      </c>
      <c r="BX1773">
        <v>0</v>
      </c>
      <c r="BY1773">
        <v>0</v>
      </c>
      <c r="BZ1773">
        <v>0</v>
      </c>
      <c r="CA1773">
        <v>8.82</v>
      </c>
      <c r="CB1773">
        <v>0</v>
      </c>
      <c r="CC1773">
        <v>1</v>
      </c>
      <c r="CD1773" s="56">
        <v>42341</v>
      </c>
      <c r="CE1773" s="56">
        <v>42342</v>
      </c>
      <c r="CF1773" s="56">
        <v>42342</v>
      </c>
      <c r="CG1773" s="56">
        <v>42419</v>
      </c>
      <c r="CH1773" s="56"/>
      <c r="CI1773" s="56"/>
      <c r="CJ1773">
        <v>0</v>
      </c>
      <c r="CK1773">
        <v>0</v>
      </c>
      <c r="CL1773">
        <v>0</v>
      </c>
      <c r="CM1773">
        <v>0</v>
      </c>
      <c r="CN1773">
        <v>0</v>
      </c>
      <c r="CO1773">
        <v>0.96</v>
      </c>
      <c r="CP1773">
        <v>0</v>
      </c>
      <c r="CQ1773" t="s">
        <v>1154</v>
      </c>
      <c r="CR1773" t="s">
        <v>1153</v>
      </c>
      <c r="CS1773" t="s">
        <v>1748</v>
      </c>
      <c r="CT1773" t="s">
        <v>1397</v>
      </c>
      <c r="CU1773" t="s">
        <v>1396</v>
      </c>
      <c r="CV1773" t="s">
        <v>6700</v>
      </c>
      <c r="CW1773" t="s">
        <v>1738</v>
      </c>
      <c r="CX1773" t="s">
        <v>853</v>
      </c>
      <c r="DC1773" t="s">
        <v>1387</v>
      </c>
      <c r="DE1773" t="s">
        <v>1392</v>
      </c>
    </row>
    <row r="1774" spans="1:109" x14ac:dyDescent="0.25">
      <c r="A1774" t="s">
        <v>1025</v>
      </c>
      <c r="B1774">
        <v>2</v>
      </c>
      <c r="C1774" s="56">
        <v>42419</v>
      </c>
      <c r="D1774" t="s">
        <v>1153</v>
      </c>
      <c r="E1774" t="s">
        <v>6701</v>
      </c>
      <c r="G1774" t="s">
        <v>6702</v>
      </c>
      <c r="H1774" t="s">
        <v>1144</v>
      </c>
      <c r="I1774" t="s">
        <v>1144</v>
      </c>
      <c r="J1774" t="s">
        <v>1144</v>
      </c>
      <c r="K1774" t="s">
        <v>1144</v>
      </c>
      <c r="L1774">
        <v>1.97</v>
      </c>
      <c r="M1774">
        <v>4.59</v>
      </c>
      <c r="N1774">
        <v>0</v>
      </c>
      <c r="O1774" s="56">
        <v>0</v>
      </c>
      <c r="P1774" s="56">
        <v>0</v>
      </c>
      <c r="Q1774">
        <v>1</v>
      </c>
      <c r="R1774">
        <v>1</v>
      </c>
      <c r="S1774">
        <v>11</v>
      </c>
      <c r="T1774">
        <v>8</v>
      </c>
      <c r="U1774">
        <v>3</v>
      </c>
      <c r="V1774">
        <v>1</v>
      </c>
      <c r="X1774" t="s">
        <v>7755</v>
      </c>
      <c r="AA1774">
        <v>0</v>
      </c>
      <c r="AB1774">
        <v>0</v>
      </c>
      <c r="AC1774">
        <v>0</v>
      </c>
      <c r="AD1774">
        <v>0</v>
      </c>
      <c r="AE1774">
        <v>0</v>
      </c>
      <c r="AF1774">
        <v>0</v>
      </c>
      <c r="AG1774">
        <v>0</v>
      </c>
      <c r="AJ1774" s="56"/>
      <c r="AK1774" s="56"/>
      <c r="AL1774" s="56"/>
      <c r="AP1774" t="s">
        <v>1155</v>
      </c>
      <c r="AR1774">
        <v>5</v>
      </c>
      <c r="AS1774" t="s">
        <v>1152</v>
      </c>
      <c r="AT1774">
        <v>1</v>
      </c>
      <c r="AV1774">
        <v>10</v>
      </c>
      <c r="AW1774">
        <v>7</v>
      </c>
      <c r="AX1774">
        <v>3</v>
      </c>
      <c r="AY1774" t="s">
        <v>1147</v>
      </c>
      <c r="AZ1774" t="s">
        <v>1147</v>
      </c>
      <c r="BA1774">
        <v>10</v>
      </c>
      <c r="BD1774">
        <v>1000000000</v>
      </c>
      <c r="BE1774">
        <v>15</v>
      </c>
      <c r="BF1774">
        <v>-0.5</v>
      </c>
      <c r="BG1774">
        <v>0</v>
      </c>
      <c r="BH1774">
        <v>0</v>
      </c>
      <c r="BI1774">
        <v>0</v>
      </c>
      <c r="BJ1774">
        <v>0</v>
      </c>
      <c r="BK1774">
        <v>0</v>
      </c>
      <c r="BL1774">
        <v>0</v>
      </c>
      <c r="BM1774">
        <v>15</v>
      </c>
      <c r="BN1774">
        <v>-0.5</v>
      </c>
      <c r="BO1774">
        <v>0</v>
      </c>
      <c r="BP1774">
        <v>0</v>
      </c>
      <c r="BR1774">
        <v>0</v>
      </c>
      <c r="BS1774">
        <v>3</v>
      </c>
      <c r="BX1774">
        <v>0</v>
      </c>
      <c r="BY1774">
        <v>9.85</v>
      </c>
      <c r="BZ1774">
        <v>0</v>
      </c>
      <c r="CA1774">
        <v>5.8</v>
      </c>
      <c r="CB1774">
        <v>0</v>
      </c>
      <c r="CC1774">
        <v>1</v>
      </c>
      <c r="CD1774" s="56">
        <v>42095</v>
      </c>
      <c r="CE1774" s="56">
        <v>42342</v>
      </c>
      <c r="CF1774" s="56">
        <v>42342</v>
      </c>
      <c r="CG1774" s="56">
        <v>42419</v>
      </c>
      <c r="CH1774" s="56"/>
      <c r="CI1774" s="56"/>
      <c r="CJ1774">
        <v>0</v>
      </c>
      <c r="CK1774">
        <v>0</v>
      </c>
      <c r="CL1774">
        <v>0</v>
      </c>
      <c r="CM1774">
        <v>0</v>
      </c>
      <c r="CN1774">
        <v>0</v>
      </c>
      <c r="CO1774">
        <v>0</v>
      </c>
      <c r="CP1774">
        <v>0.96</v>
      </c>
      <c r="CQ1774" t="s">
        <v>1154</v>
      </c>
      <c r="CR1774" t="s">
        <v>1153</v>
      </c>
      <c r="CS1774" t="s">
        <v>1748</v>
      </c>
      <c r="CT1774" t="s">
        <v>1397</v>
      </c>
      <c r="CU1774" t="s">
        <v>1396</v>
      </c>
      <c r="CV1774" t="s">
        <v>6703</v>
      </c>
      <c r="CW1774" t="s">
        <v>1390</v>
      </c>
      <c r="CX1774" t="s">
        <v>853</v>
      </c>
      <c r="DC1774" t="s">
        <v>1387</v>
      </c>
      <c r="DE1774" t="s">
        <v>1392</v>
      </c>
    </row>
    <row r="1775" spans="1:109" x14ac:dyDescent="0.25">
      <c r="A1775" t="s">
        <v>1025</v>
      </c>
      <c r="B1775">
        <v>1</v>
      </c>
      <c r="C1775" s="56">
        <v>42419</v>
      </c>
      <c r="D1775" t="s">
        <v>1153</v>
      </c>
      <c r="E1775" t="s">
        <v>6704</v>
      </c>
      <c r="G1775" t="s">
        <v>6705</v>
      </c>
      <c r="H1775" t="s">
        <v>1144</v>
      </c>
      <c r="I1775" t="s">
        <v>1144</v>
      </c>
      <c r="J1775" t="s">
        <v>1144</v>
      </c>
      <c r="K1775" t="s">
        <v>1144</v>
      </c>
      <c r="L1775">
        <v>3.74</v>
      </c>
      <c r="M1775">
        <v>7.45</v>
      </c>
      <c r="N1775">
        <v>0</v>
      </c>
      <c r="O1775" s="56">
        <v>0</v>
      </c>
      <c r="P1775" s="56">
        <v>0</v>
      </c>
      <c r="Q1775">
        <v>1</v>
      </c>
      <c r="R1775">
        <v>1</v>
      </c>
      <c r="S1775">
        <v>11</v>
      </c>
      <c r="T1775">
        <v>8</v>
      </c>
      <c r="U1775">
        <v>3</v>
      </c>
      <c r="V1775">
        <v>1</v>
      </c>
      <c r="X1775" t="s">
        <v>7756</v>
      </c>
      <c r="AA1775">
        <v>0</v>
      </c>
      <c r="AB1775">
        <v>0</v>
      </c>
      <c r="AC1775">
        <v>0</v>
      </c>
      <c r="AD1775">
        <v>0</v>
      </c>
      <c r="AE1775">
        <v>0</v>
      </c>
      <c r="AF1775">
        <v>0</v>
      </c>
      <c r="AG1775">
        <v>0</v>
      </c>
      <c r="AJ1775" s="56"/>
      <c r="AK1775" s="56"/>
      <c r="AL1775" s="56"/>
      <c r="AP1775" t="s">
        <v>1155</v>
      </c>
      <c r="AR1775">
        <v>2</v>
      </c>
      <c r="AS1775" t="s">
        <v>1152</v>
      </c>
      <c r="AT1775">
        <v>1</v>
      </c>
      <c r="AV1775">
        <v>7</v>
      </c>
      <c r="AW1775">
        <v>5</v>
      </c>
      <c r="AX1775">
        <v>2</v>
      </c>
      <c r="AY1775" t="s">
        <v>1147</v>
      </c>
      <c r="AZ1775" t="s">
        <v>1147</v>
      </c>
      <c r="BA1775">
        <v>10</v>
      </c>
      <c r="BD1775">
        <v>1000000000</v>
      </c>
      <c r="BE1775">
        <v>9</v>
      </c>
      <c r="BF1775">
        <v>-0.28999999999999998</v>
      </c>
      <c r="BG1775">
        <v>0</v>
      </c>
      <c r="BH1775">
        <v>0</v>
      </c>
      <c r="BI1775">
        <v>0</v>
      </c>
      <c r="BJ1775">
        <v>0</v>
      </c>
      <c r="BK1775">
        <v>0</v>
      </c>
      <c r="BL1775">
        <v>0</v>
      </c>
      <c r="BM1775">
        <v>9</v>
      </c>
      <c r="BN1775">
        <v>-0.28999999999999998</v>
      </c>
      <c r="BO1775">
        <v>0</v>
      </c>
      <c r="BP1775">
        <v>0</v>
      </c>
      <c r="BR1775">
        <v>0</v>
      </c>
      <c r="BS1775">
        <v>2</v>
      </c>
      <c r="BX1775">
        <v>0</v>
      </c>
      <c r="BY1775">
        <v>7.48</v>
      </c>
      <c r="BZ1775">
        <v>0</v>
      </c>
      <c r="CA1775">
        <v>4.33</v>
      </c>
      <c r="CB1775">
        <v>0</v>
      </c>
      <c r="CC1775">
        <v>1</v>
      </c>
      <c r="CD1775" s="56">
        <v>42318</v>
      </c>
      <c r="CE1775" s="56">
        <v>42342</v>
      </c>
      <c r="CF1775" s="56">
        <v>42342</v>
      </c>
      <c r="CG1775" s="56">
        <v>42419</v>
      </c>
      <c r="CH1775" s="56"/>
      <c r="CI1775" s="56"/>
      <c r="CJ1775">
        <v>0</v>
      </c>
      <c r="CK1775">
        <v>0</v>
      </c>
      <c r="CL1775">
        <v>0</v>
      </c>
      <c r="CM1775">
        <v>0</v>
      </c>
      <c r="CN1775">
        <v>0</v>
      </c>
      <c r="CO1775">
        <v>0</v>
      </c>
      <c r="CP1775">
        <v>0.95</v>
      </c>
      <c r="CQ1775" t="s">
        <v>1154</v>
      </c>
      <c r="CR1775" t="s">
        <v>1153</v>
      </c>
      <c r="CS1775" t="s">
        <v>1725</v>
      </c>
      <c r="CT1775" t="s">
        <v>1397</v>
      </c>
      <c r="CU1775" t="s">
        <v>1396</v>
      </c>
      <c r="CV1775" t="s">
        <v>6706</v>
      </c>
      <c r="CW1775" t="s">
        <v>1727</v>
      </c>
      <c r="CX1775" t="s">
        <v>853</v>
      </c>
      <c r="DC1775" t="s">
        <v>1387</v>
      </c>
      <c r="DE1775" t="s">
        <v>1728</v>
      </c>
    </row>
    <row r="1776" spans="1:109" x14ac:dyDescent="0.25">
      <c r="A1776" t="s">
        <v>1025</v>
      </c>
      <c r="B1776">
        <v>1</v>
      </c>
      <c r="C1776" s="56">
        <v>42419</v>
      </c>
      <c r="D1776" t="s">
        <v>1153</v>
      </c>
      <c r="E1776" t="s">
        <v>6707</v>
      </c>
      <c r="G1776" t="s">
        <v>6708</v>
      </c>
      <c r="H1776" t="s">
        <v>1144</v>
      </c>
      <c r="I1776" t="s">
        <v>1144</v>
      </c>
      <c r="J1776" t="s">
        <v>1144</v>
      </c>
      <c r="K1776" t="s">
        <v>1144</v>
      </c>
      <c r="L1776">
        <v>0.87</v>
      </c>
      <c r="M1776">
        <v>2.56</v>
      </c>
      <c r="N1776">
        <v>0</v>
      </c>
      <c r="O1776" s="56">
        <v>0</v>
      </c>
      <c r="P1776" s="56">
        <v>0</v>
      </c>
      <c r="Q1776">
        <v>1</v>
      </c>
      <c r="R1776">
        <v>1</v>
      </c>
      <c r="S1776">
        <v>11</v>
      </c>
      <c r="T1776">
        <v>8</v>
      </c>
      <c r="U1776">
        <v>3</v>
      </c>
      <c r="V1776">
        <v>1</v>
      </c>
      <c r="X1776" t="s">
        <v>7755</v>
      </c>
      <c r="AA1776">
        <v>0</v>
      </c>
      <c r="AB1776">
        <v>0</v>
      </c>
      <c r="AC1776">
        <v>0</v>
      </c>
      <c r="AD1776">
        <v>0</v>
      </c>
      <c r="AE1776">
        <v>0</v>
      </c>
      <c r="AF1776">
        <v>0</v>
      </c>
      <c r="AG1776">
        <v>0</v>
      </c>
      <c r="AJ1776" s="56"/>
      <c r="AK1776" s="56"/>
      <c r="AL1776" s="56"/>
      <c r="AP1776" t="s">
        <v>1155</v>
      </c>
      <c r="AR1776">
        <v>2</v>
      </c>
      <c r="AS1776" t="s">
        <v>1152</v>
      </c>
      <c r="AT1776">
        <v>1</v>
      </c>
      <c r="AV1776">
        <v>10</v>
      </c>
      <c r="AW1776">
        <v>7</v>
      </c>
      <c r="AX1776">
        <v>3</v>
      </c>
      <c r="AY1776" t="s">
        <v>1147</v>
      </c>
      <c r="AZ1776" t="s">
        <v>1147</v>
      </c>
      <c r="BA1776">
        <v>10</v>
      </c>
      <c r="BD1776">
        <v>1000000000</v>
      </c>
      <c r="BE1776">
        <v>12</v>
      </c>
      <c r="BF1776">
        <v>-0.2</v>
      </c>
      <c r="BG1776">
        <v>0</v>
      </c>
      <c r="BH1776">
        <v>0</v>
      </c>
      <c r="BI1776">
        <v>0</v>
      </c>
      <c r="BJ1776">
        <v>0</v>
      </c>
      <c r="BK1776">
        <v>0</v>
      </c>
      <c r="BL1776">
        <v>0</v>
      </c>
      <c r="BM1776">
        <v>12</v>
      </c>
      <c r="BN1776">
        <v>-0.2</v>
      </c>
      <c r="BO1776">
        <v>0</v>
      </c>
      <c r="BP1776">
        <v>0</v>
      </c>
      <c r="BR1776">
        <v>0</v>
      </c>
      <c r="BS1776">
        <v>3</v>
      </c>
      <c r="BX1776">
        <v>0</v>
      </c>
      <c r="BY1776">
        <v>1.74</v>
      </c>
      <c r="BZ1776">
        <v>0</v>
      </c>
      <c r="CA1776">
        <v>8.48</v>
      </c>
      <c r="CB1776">
        <v>0</v>
      </c>
      <c r="CC1776">
        <v>1</v>
      </c>
      <c r="CD1776" s="56">
        <v>42095</v>
      </c>
      <c r="CE1776" s="56">
        <v>42342</v>
      </c>
      <c r="CF1776" s="56">
        <v>42342</v>
      </c>
      <c r="CG1776" s="56">
        <v>42419</v>
      </c>
      <c r="CH1776" s="56"/>
      <c r="CI1776" s="56"/>
      <c r="CJ1776">
        <v>0</v>
      </c>
      <c r="CK1776">
        <v>0</v>
      </c>
      <c r="CL1776">
        <v>0</v>
      </c>
      <c r="CM1776">
        <v>0</v>
      </c>
      <c r="CN1776">
        <v>0</v>
      </c>
      <c r="CO1776">
        <v>0</v>
      </c>
      <c r="CP1776">
        <v>0.95</v>
      </c>
      <c r="CQ1776" t="s">
        <v>1154</v>
      </c>
      <c r="CR1776" t="s">
        <v>1153</v>
      </c>
      <c r="CS1776" t="s">
        <v>1725</v>
      </c>
      <c r="CT1776" t="s">
        <v>1397</v>
      </c>
      <c r="CU1776" t="s">
        <v>1396</v>
      </c>
      <c r="CV1776" t="s">
        <v>6709</v>
      </c>
      <c r="CW1776" t="s">
        <v>1727</v>
      </c>
      <c r="CX1776" t="s">
        <v>853</v>
      </c>
      <c r="DC1776" t="s">
        <v>1387</v>
      </c>
      <c r="DE1776" t="s">
        <v>1728</v>
      </c>
    </row>
    <row r="1777" spans="1:109" x14ac:dyDescent="0.25">
      <c r="A1777" t="s">
        <v>1025</v>
      </c>
      <c r="B1777">
        <v>1</v>
      </c>
      <c r="C1777" s="56">
        <v>42419</v>
      </c>
      <c r="D1777" t="s">
        <v>1153</v>
      </c>
      <c r="E1777" t="s">
        <v>6710</v>
      </c>
      <c r="G1777" t="s">
        <v>6711</v>
      </c>
      <c r="H1777" t="s">
        <v>1144</v>
      </c>
      <c r="I1777" t="s">
        <v>1144</v>
      </c>
      <c r="J1777" t="s">
        <v>1144</v>
      </c>
      <c r="K1777" t="s">
        <v>1144</v>
      </c>
      <c r="L1777">
        <v>3.71</v>
      </c>
      <c r="M1777">
        <v>7.25</v>
      </c>
      <c r="N1777">
        <v>0</v>
      </c>
      <c r="O1777" s="56">
        <v>0</v>
      </c>
      <c r="P1777" s="56">
        <v>0</v>
      </c>
      <c r="Q1777">
        <v>1</v>
      </c>
      <c r="R1777">
        <v>1</v>
      </c>
      <c r="S1777">
        <v>11</v>
      </c>
      <c r="T1777">
        <v>8</v>
      </c>
      <c r="U1777">
        <v>3</v>
      </c>
      <c r="V1777">
        <v>1</v>
      </c>
      <c r="X1777" t="s">
        <v>7756</v>
      </c>
      <c r="AA1777">
        <v>0</v>
      </c>
      <c r="AB1777">
        <v>0</v>
      </c>
      <c r="AC1777">
        <v>0</v>
      </c>
      <c r="AD1777">
        <v>0</v>
      </c>
      <c r="AE1777">
        <v>0</v>
      </c>
      <c r="AF1777">
        <v>0</v>
      </c>
      <c r="AG1777">
        <v>0</v>
      </c>
      <c r="AJ1777" s="56"/>
      <c r="AK1777" s="56"/>
      <c r="AL1777" s="56"/>
      <c r="AP1777" t="s">
        <v>1155</v>
      </c>
      <c r="AR1777">
        <v>2</v>
      </c>
      <c r="AS1777" t="s">
        <v>1152</v>
      </c>
      <c r="AT1777">
        <v>1</v>
      </c>
      <c r="AV1777">
        <v>7</v>
      </c>
      <c r="AW1777">
        <v>5</v>
      </c>
      <c r="AX1777">
        <v>2</v>
      </c>
      <c r="AY1777" t="s">
        <v>1147</v>
      </c>
      <c r="AZ1777" t="s">
        <v>1147</v>
      </c>
      <c r="BA1777">
        <v>10</v>
      </c>
      <c r="BD1777">
        <v>1000000000</v>
      </c>
      <c r="BE1777">
        <v>9</v>
      </c>
      <c r="BF1777">
        <v>-0.28999999999999998</v>
      </c>
      <c r="BG1777">
        <v>0</v>
      </c>
      <c r="BH1777">
        <v>0</v>
      </c>
      <c r="BI1777">
        <v>0</v>
      </c>
      <c r="BJ1777">
        <v>0</v>
      </c>
      <c r="BK1777">
        <v>0</v>
      </c>
      <c r="BL1777">
        <v>0</v>
      </c>
      <c r="BM1777">
        <v>9</v>
      </c>
      <c r="BN1777">
        <v>-0.28999999999999998</v>
      </c>
      <c r="BO1777">
        <v>0</v>
      </c>
      <c r="BP1777">
        <v>0</v>
      </c>
      <c r="BR1777">
        <v>0</v>
      </c>
      <c r="BS1777">
        <v>2</v>
      </c>
      <c r="BX1777">
        <v>0</v>
      </c>
      <c r="BY1777">
        <v>7.42</v>
      </c>
      <c r="BZ1777">
        <v>0</v>
      </c>
      <c r="CA1777">
        <v>4.16</v>
      </c>
      <c r="CB1777">
        <v>0</v>
      </c>
      <c r="CC1777">
        <v>1</v>
      </c>
      <c r="CD1777" s="56">
        <v>42318</v>
      </c>
      <c r="CE1777" s="56">
        <v>42342</v>
      </c>
      <c r="CF1777" s="56">
        <v>42342</v>
      </c>
      <c r="CG1777" s="56">
        <v>42419</v>
      </c>
      <c r="CH1777" s="56"/>
      <c r="CI1777" s="56"/>
      <c r="CJ1777">
        <v>0</v>
      </c>
      <c r="CK1777">
        <v>0</v>
      </c>
      <c r="CL1777">
        <v>0</v>
      </c>
      <c r="CM1777">
        <v>0</v>
      </c>
      <c r="CN1777">
        <v>0</v>
      </c>
      <c r="CO1777">
        <v>0</v>
      </c>
      <c r="CP1777">
        <v>0.95</v>
      </c>
      <c r="CQ1777" t="s">
        <v>1154</v>
      </c>
      <c r="CR1777" t="s">
        <v>1153</v>
      </c>
      <c r="CS1777" t="s">
        <v>1725</v>
      </c>
      <c r="CT1777" t="s">
        <v>1397</v>
      </c>
      <c r="CU1777" t="s">
        <v>1396</v>
      </c>
      <c r="CV1777" t="s">
        <v>6712</v>
      </c>
      <c r="CW1777" t="s">
        <v>1727</v>
      </c>
      <c r="CX1777" t="s">
        <v>853</v>
      </c>
      <c r="DC1777" t="s">
        <v>1387</v>
      </c>
      <c r="DE1777" t="s">
        <v>1728</v>
      </c>
    </row>
    <row r="1778" spans="1:109" x14ac:dyDescent="0.25">
      <c r="A1778" t="s">
        <v>1025</v>
      </c>
      <c r="B1778">
        <v>1</v>
      </c>
      <c r="C1778" s="56">
        <v>42419</v>
      </c>
      <c r="D1778" t="s">
        <v>1153</v>
      </c>
      <c r="E1778" t="s">
        <v>6713</v>
      </c>
      <c r="G1778" t="s">
        <v>6714</v>
      </c>
      <c r="H1778" t="s">
        <v>1144</v>
      </c>
      <c r="I1778" t="s">
        <v>1144</v>
      </c>
      <c r="J1778" t="s">
        <v>1144</v>
      </c>
      <c r="K1778" t="s">
        <v>1144</v>
      </c>
      <c r="L1778">
        <v>13.3</v>
      </c>
      <c r="M1778">
        <v>28.85</v>
      </c>
      <c r="N1778">
        <v>0</v>
      </c>
      <c r="O1778" s="56">
        <v>0</v>
      </c>
      <c r="P1778" s="56">
        <v>0</v>
      </c>
      <c r="Q1778">
        <v>1</v>
      </c>
      <c r="R1778">
        <v>1</v>
      </c>
      <c r="S1778">
        <v>11</v>
      </c>
      <c r="T1778">
        <v>8</v>
      </c>
      <c r="U1778">
        <v>3</v>
      </c>
      <c r="V1778">
        <v>1</v>
      </c>
      <c r="W1778" t="s">
        <v>1156</v>
      </c>
      <c r="X1778" t="s">
        <v>7755</v>
      </c>
      <c r="Y1778">
        <v>1</v>
      </c>
      <c r="AA1778">
        <v>0</v>
      </c>
      <c r="AB1778">
        <v>0</v>
      </c>
      <c r="AC1778">
        <v>0</v>
      </c>
      <c r="AD1778">
        <v>0</v>
      </c>
      <c r="AE1778">
        <v>0</v>
      </c>
      <c r="AF1778">
        <v>0</v>
      </c>
      <c r="AG1778">
        <v>0</v>
      </c>
      <c r="AJ1778" s="56"/>
      <c r="AK1778" s="56"/>
      <c r="AL1778" s="56"/>
      <c r="AP1778" t="s">
        <v>1155</v>
      </c>
      <c r="AS1778" t="s">
        <v>1152</v>
      </c>
      <c r="AT1778">
        <v>1</v>
      </c>
      <c r="AV1778">
        <v>2</v>
      </c>
      <c r="AW1778">
        <v>2</v>
      </c>
      <c r="AX1778">
        <v>1</v>
      </c>
      <c r="AY1778" t="s">
        <v>1145</v>
      </c>
      <c r="AZ1778" t="s">
        <v>1145</v>
      </c>
      <c r="BA1778">
        <v>2</v>
      </c>
      <c r="BD1778">
        <v>1000000000</v>
      </c>
      <c r="BE1778">
        <v>2</v>
      </c>
      <c r="BF1778">
        <v>0</v>
      </c>
      <c r="BG1778">
        <v>0</v>
      </c>
      <c r="BH1778">
        <v>0</v>
      </c>
      <c r="BI1778">
        <v>0</v>
      </c>
      <c r="BJ1778">
        <v>0</v>
      </c>
      <c r="BK1778">
        <v>0</v>
      </c>
      <c r="BL1778">
        <v>0</v>
      </c>
      <c r="BM1778">
        <v>2</v>
      </c>
      <c r="BN1778">
        <v>0</v>
      </c>
      <c r="BO1778">
        <v>0</v>
      </c>
      <c r="BP1778">
        <v>0</v>
      </c>
      <c r="BR1778">
        <v>0</v>
      </c>
      <c r="BS1778">
        <v>1</v>
      </c>
      <c r="BX1778">
        <v>0</v>
      </c>
      <c r="BY1778">
        <v>0</v>
      </c>
      <c r="BZ1778">
        <v>0</v>
      </c>
      <c r="CA1778">
        <v>5.0999999999999996</v>
      </c>
      <c r="CB1778">
        <v>0</v>
      </c>
      <c r="CC1778">
        <v>1</v>
      </c>
      <c r="CD1778" s="56">
        <v>42095</v>
      </c>
      <c r="CE1778" s="56">
        <v>42342</v>
      </c>
      <c r="CF1778" s="56">
        <v>42342</v>
      </c>
      <c r="CG1778" s="56">
        <v>42419</v>
      </c>
      <c r="CH1778" s="56"/>
      <c r="CI1778" s="56"/>
      <c r="CJ1778">
        <v>0</v>
      </c>
      <c r="CK1778">
        <v>0</v>
      </c>
      <c r="CL1778">
        <v>0</v>
      </c>
      <c r="CM1778">
        <v>0</v>
      </c>
      <c r="CN1778">
        <v>0.95</v>
      </c>
      <c r="CO1778">
        <v>0</v>
      </c>
      <c r="CP1778">
        <v>0</v>
      </c>
      <c r="CQ1778" t="s">
        <v>1154</v>
      </c>
      <c r="CR1778" t="s">
        <v>1153</v>
      </c>
      <c r="CS1778" t="s">
        <v>1725</v>
      </c>
      <c r="CT1778" t="s">
        <v>1397</v>
      </c>
      <c r="CU1778" t="s">
        <v>1396</v>
      </c>
      <c r="CV1778" t="s">
        <v>6715</v>
      </c>
      <c r="CW1778" t="s">
        <v>1727</v>
      </c>
      <c r="CX1778" t="s">
        <v>853</v>
      </c>
      <c r="DC1778" t="s">
        <v>1387</v>
      </c>
      <c r="DE1778" t="s">
        <v>1728</v>
      </c>
    </row>
    <row r="1779" spans="1:109" x14ac:dyDescent="0.25">
      <c r="A1779" t="s">
        <v>1025</v>
      </c>
      <c r="B1779">
        <v>4</v>
      </c>
      <c r="C1779" s="56">
        <v>42419</v>
      </c>
      <c r="D1779" t="s">
        <v>1153</v>
      </c>
      <c r="E1779" t="s">
        <v>6716</v>
      </c>
      <c r="G1779" t="s">
        <v>6717</v>
      </c>
      <c r="H1779" t="s">
        <v>1144</v>
      </c>
      <c r="I1779" t="s">
        <v>1144</v>
      </c>
      <c r="J1779" t="s">
        <v>1144</v>
      </c>
      <c r="K1779" t="s">
        <v>1144</v>
      </c>
      <c r="L1779">
        <v>59.28</v>
      </c>
      <c r="M1779">
        <v>118.06</v>
      </c>
      <c r="N1779">
        <v>0</v>
      </c>
      <c r="O1779" s="56">
        <v>0</v>
      </c>
      <c r="P1779" s="56">
        <v>0</v>
      </c>
      <c r="Q1779">
        <v>1</v>
      </c>
      <c r="R1779">
        <v>15</v>
      </c>
      <c r="S1779">
        <v>22</v>
      </c>
      <c r="T1779">
        <v>12</v>
      </c>
      <c r="U1779">
        <v>10</v>
      </c>
      <c r="V1779">
        <v>1</v>
      </c>
      <c r="X1779" t="s">
        <v>7759</v>
      </c>
      <c r="AA1779">
        <v>0</v>
      </c>
      <c r="AB1779">
        <v>0</v>
      </c>
      <c r="AC1779">
        <v>0</v>
      </c>
      <c r="AD1779">
        <v>0</v>
      </c>
      <c r="AE1779">
        <v>0</v>
      </c>
      <c r="AF1779">
        <v>0</v>
      </c>
      <c r="AG1779">
        <v>0</v>
      </c>
      <c r="AJ1779" s="56"/>
      <c r="AK1779" s="56"/>
      <c r="AL1779" s="56"/>
      <c r="AP1779" t="s">
        <v>1155</v>
      </c>
      <c r="AS1779" t="s">
        <v>1152</v>
      </c>
      <c r="AT1779">
        <v>1</v>
      </c>
      <c r="AV1779">
        <v>0</v>
      </c>
      <c r="AW1779">
        <v>0</v>
      </c>
      <c r="AX1779">
        <v>0</v>
      </c>
      <c r="AY1779" t="s">
        <v>1388</v>
      </c>
      <c r="AZ1779" t="s">
        <v>1388</v>
      </c>
      <c r="BA1779">
        <v>0</v>
      </c>
      <c r="BD1779">
        <v>1000000000</v>
      </c>
      <c r="BE1779">
        <v>0</v>
      </c>
      <c r="BF1779">
        <v>0</v>
      </c>
      <c r="BG1779">
        <v>0</v>
      </c>
      <c r="BH1779">
        <v>0</v>
      </c>
      <c r="BI1779">
        <v>0</v>
      </c>
      <c r="BJ1779">
        <v>0</v>
      </c>
      <c r="BK1779">
        <v>0</v>
      </c>
      <c r="BL1779">
        <v>0</v>
      </c>
      <c r="BM1779">
        <v>0</v>
      </c>
      <c r="BN1779">
        <v>0</v>
      </c>
      <c r="BO1779">
        <v>0</v>
      </c>
      <c r="BP1779">
        <v>0</v>
      </c>
      <c r="BR1779">
        <v>0</v>
      </c>
      <c r="BS1779">
        <v>0</v>
      </c>
      <c r="BX1779">
        <v>0</v>
      </c>
      <c r="BY1779">
        <v>0</v>
      </c>
      <c r="BZ1779">
        <v>0</v>
      </c>
      <c r="CA1779">
        <v>0</v>
      </c>
      <c r="CB1779">
        <v>0</v>
      </c>
      <c r="CC1779">
        <v>1</v>
      </c>
      <c r="CD1779" s="56">
        <v>42339</v>
      </c>
      <c r="CE1779" s="56">
        <v>42339</v>
      </c>
      <c r="CF1779" s="56">
        <v>42339</v>
      </c>
      <c r="CG1779" s="56">
        <v>42493</v>
      </c>
      <c r="CH1779" s="56"/>
      <c r="CI1779" s="56"/>
      <c r="CJ1779">
        <v>1</v>
      </c>
      <c r="CK1779">
        <v>0</v>
      </c>
      <c r="CL1779">
        <v>0.59</v>
      </c>
      <c r="CM1779">
        <v>0</v>
      </c>
      <c r="CN1779">
        <v>0</v>
      </c>
      <c r="CO1779">
        <v>0</v>
      </c>
      <c r="CP1779">
        <v>0</v>
      </c>
      <c r="CQ1779" t="s">
        <v>1154</v>
      </c>
      <c r="CR1779" t="s">
        <v>1153</v>
      </c>
      <c r="CS1779" t="s">
        <v>5236</v>
      </c>
      <c r="CT1779" t="s">
        <v>1397</v>
      </c>
      <c r="CU1779" t="s">
        <v>5237</v>
      </c>
      <c r="CV1779" t="s">
        <v>6718</v>
      </c>
      <c r="CW1779" t="s">
        <v>5245</v>
      </c>
      <c r="CX1779" t="s">
        <v>853</v>
      </c>
      <c r="DC1779" t="s">
        <v>1387</v>
      </c>
      <c r="DE1779" t="s">
        <v>5241</v>
      </c>
    </row>
    <row r="1780" spans="1:109" x14ac:dyDescent="0.25">
      <c r="A1780" t="s">
        <v>1025</v>
      </c>
      <c r="B1780">
        <v>4</v>
      </c>
      <c r="C1780" s="56">
        <v>42419</v>
      </c>
      <c r="D1780" t="s">
        <v>1153</v>
      </c>
      <c r="E1780" t="s">
        <v>6719</v>
      </c>
      <c r="G1780" t="s">
        <v>6720</v>
      </c>
      <c r="H1780" t="s">
        <v>1144</v>
      </c>
      <c r="I1780" t="s">
        <v>1144</v>
      </c>
      <c r="J1780" t="s">
        <v>1144</v>
      </c>
      <c r="K1780" t="s">
        <v>1144</v>
      </c>
      <c r="L1780">
        <v>27.83</v>
      </c>
      <c r="M1780">
        <v>55.42</v>
      </c>
      <c r="N1780">
        <v>0</v>
      </c>
      <c r="O1780" s="56">
        <v>0</v>
      </c>
      <c r="P1780" s="56">
        <v>0</v>
      </c>
      <c r="Q1780">
        <v>1</v>
      </c>
      <c r="R1780">
        <v>15</v>
      </c>
      <c r="S1780">
        <v>22</v>
      </c>
      <c r="T1780">
        <v>12</v>
      </c>
      <c r="U1780">
        <v>10</v>
      </c>
      <c r="V1780">
        <v>1</v>
      </c>
      <c r="X1780" t="s">
        <v>7759</v>
      </c>
      <c r="AA1780">
        <v>0</v>
      </c>
      <c r="AB1780">
        <v>0</v>
      </c>
      <c r="AC1780">
        <v>0</v>
      </c>
      <c r="AD1780">
        <v>0</v>
      </c>
      <c r="AE1780">
        <v>0</v>
      </c>
      <c r="AF1780">
        <v>0</v>
      </c>
      <c r="AG1780">
        <v>0</v>
      </c>
      <c r="AJ1780" s="56"/>
      <c r="AK1780" s="56"/>
      <c r="AL1780" s="56"/>
      <c r="AP1780" t="s">
        <v>1155</v>
      </c>
      <c r="AS1780" t="s">
        <v>1152</v>
      </c>
      <c r="AT1780">
        <v>1</v>
      </c>
      <c r="AV1780">
        <v>0</v>
      </c>
      <c r="AW1780">
        <v>0</v>
      </c>
      <c r="AX1780">
        <v>0</v>
      </c>
      <c r="AY1780" t="s">
        <v>1388</v>
      </c>
      <c r="AZ1780" t="s">
        <v>1388</v>
      </c>
      <c r="BA1780">
        <v>0</v>
      </c>
      <c r="BD1780">
        <v>1000000000</v>
      </c>
      <c r="BE1780">
        <v>1</v>
      </c>
      <c r="BF1780">
        <v>0</v>
      </c>
      <c r="BG1780">
        <v>0</v>
      </c>
      <c r="BH1780">
        <v>0</v>
      </c>
      <c r="BI1780">
        <v>0</v>
      </c>
      <c r="BJ1780">
        <v>0</v>
      </c>
      <c r="BK1780">
        <v>0</v>
      </c>
      <c r="BL1780">
        <v>0</v>
      </c>
      <c r="BM1780">
        <v>1</v>
      </c>
      <c r="BN1780">
        <v>0</v>
      </c>
      <c r="BO1780">
        <v>0</v>
      </c>
      <c r="BP1780">
        <v>0</v>
      </c>
      <c r="BR1780">
        <v>0</v>
      </c>
      <c r="BS1780">
        <v>0</v>
      </c>
      <c r="BX1780">
        <v>0</v>
      </c>
      <c r="BY1780">
        <v>0</v>
      </c>
      <c r="BZ1780">
        <v>0</v>
      </c>
      <c r="CA1780">
        <v>0</v>
      </c>
      <c r="CB1780">
        <v>0</v>
      </c>
      <c r="CC1780">
        <v>1</v>
      </c>
      <c r="CD1780" s="56">
        <v>42339</v>
      </c>
      <c r="CE1780" s="56">
        <v>42339</v>
      </c>
      <c r="CF1780" s="56">
        <v>42339</v>
      </c>
      <c r="CG1780" s="56">
        <v>42493</v>
      </c>
      <c r="CH1780" s="56"/>
      <c r="CI1780" s="56"/>
      <c r="CJ1780">
        <v>0</v>
      </c>
      <c r="CK1780">
        <v>0</v>
      </c>
      <c r="CL1780">
        <v>0</v>
      </c>
      <c r="CM1780">
        <v>0</v>
      </c>
      <c r="CN1780">
        <v>0</v>
      </c>
      <c r="CO1780">
        <v>0</v>
      </c>
      <c r="CP1780">
        <v>0.59</v>
      </c>
      <c r="CQ1780" t="s">
        <v>1154</v>
      </c>
      <c r="CR1780" t="s">
        <v>1153</v>
      </c>
      <c r="CS1780" t="s">
        <v>5236</v>
      </c>
      <c r="CT1780" t="s">
        <v>1397</v>
      </c>
      <c r="CU1780" t="s">
        <v>5237</v>
      </c>
      <c r="CV1780" t="s">
        <v>6721</v>
      </c>
      <c r="CW1780" t="s">
        <v>5245</v>
      </c>
      <c r="CX1780" t="s">
        <v>853</v>
      </c>
      <c r="DC1780" t="s">
        <v>1387</v>
      </c>
      <c r="DE1780" t="s">
        <v>5241</v>
      </c>
    </row>
    <row r="1781" spans="1:109" x14ac:dyDescent="0.25">
      <c r="A1781" t="s">
        <v>1025</v>
      </c>
      <c r="B1781">
        <v>4</v>
      </c>
      <c r="C1781" s="56">
        <v>42419</v>
      </c>
      <c r="D1781" t="s">
        <v>1153</v>
      </c>
      <c r="E1781" t="s">
        <v>6722</v>
      </c>
      <c r="G1781" t="s">
        <v>6723</v>
      </c>
      <c r="H1781" t="s">
        <v>1144</v>
      </c>
      <c r="I1781" t="s">
        <v>1144</v>
      </c>
      <c r="J1781" t="s">
        <v>1144</v>
      </c>
      <c r="K1781" t="s">
        <v>1144</v>
      </c>
      <c r="L1781">
        <v>177.72</v>
      </c>
      <c r="M1781">
        <v>353.88</v>
      </c>
      <c r="N1781">
        <v>0</v>
      </c>
      <c r="O1781" s="56">
        <v>0</v>
      </c>
      <c r="P1781" s="56">
        <v>0</v>
      </c>
      <c r="Q1781">
        <v>1</v>
      </c>
      <c r="R1781">
        <v>15</v>
      </c>
      <c r="S1781">
        <v>22</v>
      </c>
      <c r="T1781">
        <v>12</v>
      </c>
      <c r="U1781">
        <v>10</v>
      </c>
      <c r="V1781">
        <v>1</v>
      </c>
      <c r="X1781" t="s">
        <v>7759</v>
      </c>
      <c r="AA1781">
        <v>0</v>
      </c>
      <c r="AB1781">
        <v>0</v>
      </c>
      <c r="AC1781">
        <v>0</v>
      </c>
      <c r="AD1781">
        <v>0</v>
      </c>
      <c r="AE1781">
        <v>0</v>
      </c>
      <c r="AF1781">
        <v>0</v>
      </c>
      <c r="AG1781">
        <v>0</v>
      </c>
      <c r="AJ1781" s="56"/>
      <c r="AK1781" s="56"/>
      <c r="AL1781" s="56"/>
      <c r="AP1781" t="s">
        <v>1155</v>
      </c>
      <c r="AS1781" t="s">
        <v>1152</v>
      </c>
      <c r="AT1781">
        <v>1</v>
      </c>
      <c r="AV1781">
        <v>0</v>
      </c>
      <c r="AW1781">
        <v>0</v>
      </c>
      <c r="AX1781">
        <v>0</v>
      </c>
      <c r="AY1781" t="s">
        <v>1388</v>
      </c>
      <c r="AZ1781" t="s">
        <v>1388</v>
      </c>
      <c r="BA1781">
        <v>0</v>
      </c>
      <c r="BD1781">
        <v>1000000000</v>
      </c>
      <c r="BE1781">
        <v>0</v>
      </c>
      <c r="BF1781">
        <v>0</v>
      </c>
      <c r="BG1781">
        <v>0</v>
      </c>
      <c r="BH1781">
        <v>0</v>
      </c>
      <c r="BI1781">
        <v>0</v>
      </c>
      <c r="BJ1781">
        <v>0</v>
      </c>
      <c r="BK1781">
        <v>0</v>
      </c>
      <c r="BL1781">
        <v>0</v>
      </c>
      <c r="BM1781">
        <v>0</v>
      </c>
      <c r="BN1781">
        <v>0</v>
      </c>
      <c r="BO1781">
        <v>0</v>
      </c>
      <c r="BP1781">
        <v>0</v>
      </c>
      <c r="BR1781">
        <v>0</v>
      </c>
      <c r="BS1781">
        <v>0</v>
      </c>
      <c r="BX1781">
        <v>0</v>
      </c>
      <c r="BY1781">
        <v>0</v>
      </c>
      <c r="BZ1781">
        <v>0</v>
      </c>
      <c r="CA1781">
        <v>0</v>
      </c>
      <c r="CB1781">
        <v>0</v>
      </c>
      <c r="CC1781">
        <v>1</v>
      </c>
      <c r="CD1781" s="56">
        <v>42339</v>
      </c>
      <c r="CE1781" s="56">
        <v>42339</v>
      </c>
      <c r="CF1781" s="56">
        <v>42339</v>
      </c>
      <c r="CG1781" s="56">
        <v>42493</v>
      </c>
      <c r="CH1781" s="56"/>
      <c r="CI1781" s="56"/>
      <c r="CJ1781">
        <v>1</v>
      </c>
      <c r="CK1781">
        <v>0</v>
      </c>
      <c r="CL1781">
        <v>0.59</v>
      </c>
      <c r="CM1781">
        <v>0</v>
      </c>
      <c r="CN1781">
        <v>0</v>
      </c>
      <c r="CO1781">
        <v>0</v>
      </c>
      <c r="CP1781">
        <v>0</v>
      </c>
      <c r="CQ1781" t="s">
        <v>1154</v>
      </c>
      <c r="CR1781" t="s">
        <v>1153</v>
      </c>
      <c r="CS1781" t="s">
        <v>5236</v>
      </c>
      <c r="CT1781" t="s">
        <v>1397</v>
      </c>
      <c r="CU1781" t="s">
        <v>5237</v>
      </c>
      <c r="CV1781" t="s">
        <v>6724</v>
      </c>
      <c r="CW1781" t="s">
        <v>5245</v>
      </c>
      <c r="CX1781" t="s">
        <v>853</v>
      </c>
      <c r="DC1781" t="s">
        <v>1387</v>
      </c>
      <c r="DE1781" t="s">
        <v>5241</v>
      </c>
    </row>
    <row r="1782" spans="1:109" x14ac:dyDescent="0.25">
      <c r="A1782" t="s">
        <v>1025</v>
      </c>
      <c r="B1782">
        <v>4</v>
      </c>
      <c r="C1782" s="56">
        <v>42419</v>
      </c>
      <c r="D1782" t="s">
        <v>1153</v>
      </c>
      <c r="E1782" t="s">
        <v>6725</v>
      </c>
      <c r="G1782" t="s">
        <v>6726</v>
      </c>
      <c r="H1782" t="s">
        <v>1144</v>
      </c>
      <c r="I1782" t="s">
        <v>1144</v>
      </c>
      <c r="J1782" t="s">
        <v>1144</v>
      </c>
      <c r="K1782" t="s">
        <v>1144</v>
      </c>
      <c r="L1782">
        <v>19.78</v>
      </c>
      <c r="M1782">
        <v>39.39</v>
      </c>
      <c r="N1782">
        <v>0</v>
      </c>
      <c r="O1782" s="56">
        <v>0</v>
      </c>
      <c r="P1782" s="56">
        <v>0</v>
      </c>
      <c r="Q1782">
        <v>1</v>
      </c>
      <c r="R1782">
        <v>15</v>
      </c>
      <c r="S1782">
        <v>22</v>
      </c>
      <c r="T1782">
        <v>12</v>
      </c>
      <c r="U1782">
        <v>10</v>
      </c>
      <c r="V1782">
        <v>1</v>
      </c>
      <c r="X1782" t="s">
        <v>7759</v>
      </c>
      <c r="AA1782">
        <v>0</v>
      </c>
      <c r="AB1782">
        <v>0</v>
      </c>
      <c r="AC1782">
        <v>0</v>
      </c>
      <c r="AD1782">
        <v>0</v>
      </c>
      <c r="AE1782">
        <v>0</v>
      </c>
      <c r="AF1782">
        <v>0</v>
      </c>
      <c r="AG1782">
        <v>0</v>
      </c>
      <c r="AJ1782" s="56"/>
      <c r="AK1782" s="56"/>
      <c r="AL1782" s="56"/>
      <c r="AP1782" t="s">
        <v>1155</v>
      </c>
      <c r="AS1782" t="s">
        <v>1152</v>
      </c>
      <c r="AT1782">
        <v>1</v>
      </c>
      <c r="AV1782">
        <v>0</v>
      </c>
      <c r="AW1782">
        <v>0</v>
      </c>
      <c r="AX1782">
        <v>0</v>
      </c>
      <c r="AY1782" t="s">
        <v>1388</v>
      </c>
      <c r="AZ1782" t="s">
        <v>1388</v>
      </c>
      <c r="BA1782">
        <v>0</v>
      </c>
      <c r="BD1782">
        <v>1000000000</v>
      </c>
      <c r="BE1782">
        <v>1</v>
      </c>
      <c r="BF1782">
        <v>0</v>
      </c>
      <c r="BG1782">
        <v>0</v>
      </c>
      <c r="BH1782">
        <v>0</v>
      </c>
      <c r="BI1782">
        <v>0</v>
      </c>
      <c r="BJ1782">
        <v>0</v>
      </c>
      <c r="BK1782">
        <v>0</v>
      </c>
      <c r="BL1782">
        <v>0</v>
      </c>
      <c r="BM1782">
        <v>1</v>
      </c>
      <c r="BN1782">
        <v>0</v>
      </c>
      <c r="BO1782">
        <v>0</v>
      </c>
      <c r="BP1782">
        <v>0</v>
      </c>
      <c r="BR1782">
        <v>0</v>
      </c>
      <c r="BS1782">
        <v>0</v>
      </c>
      <c r="BX1782">
        <v>0</v>
      </c>
      <c r="BY1782">
        <v>0</v>
      </c>
      <c r="BZ1782">
        <v>0</v>
      </c>
      <c r="CA1782">
        <v>0</v>
      </c>
      <c r="CB1782">
        <v>0</v>
      </c>
      <c r="CC1782">
        <v>1</v>
      </c>
      <c r="CD1782" s="56">
        <v>42339</v>
      </c>
      <c r="CE1782" s="56">
        <v>42339</v>
      </c>
      <c r="CF1782" s="56">
        <v>42339</v>
      </c>
      <c r="CG1782" s="56">
        <v>42493</v>
      </c>
      <c r="CH1782" s="56"/>
      <c r="CI1782" s="56"/>
      <c r="CJ1782">
        <v>0</v>
      </c>
      <c r="CK1782">
        <v>0</v>
      </c>
      <c r="CL1782">
        <v>0</v>
      </c>
      <c r="CM1782">
        <v>0</v>
      </c>
      <c r="CN1782">
        <v>0</v>
      </c>
      <c r="CO1782">
        <v>0</v>
      </c>
      <c r="CP1782">
        <v>0.59</v>
      </c>
      <c r="CQ1782" t="s">
        <v>1154</v>
      </c>
      <c r="CR1782" t="s">
        <v>1153</v>
      </c>
      <c r="CS1782" t="s">
        <v>5236</v>
      </c>
      <c r="CT1782" t="s">
        <v>1397</v>
      </c>
      <c r="CU1782" t="s">
        <v>5237</v>
      </c>
      <c r="CV1782" t="s">
        <v>6727</v>
      </c>
      <c r="CW1782" t="s">
        <v>5245</v>
      </c>
      <c r="CX1782" t="s">
        <v>853</v>
      </c>
      <c r="DC1782" t="s">
        <v>1387</v>
      </c>
      <c r="DE1782" t="s">
        <v>5241</v>
      </c>
    </row>
    <row r="1783" spans="1:109" x14ac:dyDescent="0.25">
      <c r="A1783" t="s">
        <v>1025</v>
      </c>
      <c r="B1783">
        <v>4</v>
      </c>
      <c r="C1783" s="56">
        <v>42419</v>
      </c>
      <c r="D1783" t="s">
        <v>1153</v>
      </c>
      <c r="E1783" t="s">
        <v>6728</v>
      </c>
      <c r="G1783" t="s">
        <v>6729</v>
      </c>
      <c r="H1783" t="s">
        <v>1144</v>
      </c>
      <c r="I1783" t="s">
        <v>1144</v>
      </c>
      <c r="J1783" t="s">
        <v>1144</v>
      </c>
      <c r="K1783" t="s">
        <v>1144</v>
      </c>
      <c r="L1783">
        <v>73.17</v>
      </c>
      <c r="M1783">
        <v>145.68</v>
      </c>
      <c r="N1783">
        <v>0</v>
      </c>
      <c r="O1783" s="56">
        <v>0</v>
      </c>
      <c r="P1783" s="56">
        <v>0</v>
      </c>
      <c r="Q1783">
        <v>1</v>
      </c>
      <c r="R1783">
        <v>15</v>
      </c>
      <c r="S1783">
        <v>22</v>
      </c>
      <c r="T1783">
        <v>12</v>
      </c>
      <c r="U1783">
        <v>10</v>
      </c>
      <c r="V1783">
        <v>1</v>
      </c>
      <c r="X1783" t="s">
        <v>7759</v>
      </c>
      <c r="AA1783">
        <v>0</v>
      </c>
      <c r="AB1783">
        <v>0</v>
      </c>
      <c r="AC1783">
        <v>0</v>
      </c>
      <c r="AD1783">
        <v>0</v>
      </c>
      <c r="AE1783">
        <v>0</v>
      </c>
      <c r="AF1783">
        <v>0</v>
      </c>
      <c r="AG1783">
        <v>0</v>
      </c>
      <c r="AJ1783" s="56"/>
      <c r="AK1783" s="56"/>
      <c r="AL1783" s="56"/>
      <c r="AP1783" t="s">
        <v>1155</v>
      </c>
      <c r="AS1783" t="s">
        <v>1152</v>
      </c>
      <c r="AT1783">
        <v>1</v>
      </c>
      <c r="AV1783">
        <v>0</v>
      </c>
      <c r="AW1783">
        <v>0</v>
      </c>
      <c r="AX1783">
        <v>0</v>
      </c>
      <c r="AY1783" t="s">
        <v>1388</v>
      </c>
      <c r="AZ1783" t="s">
        <v>1388</v>
      </c>
      <c r="BA1783">
        <v>0</v>
      </c>
      <c r="BD1783">
        <v>1000000000</v>
      </c>
      <c r="BE1783">
        <v>1</v>
      </c>
      <c r="BF1783">
        <v>0</v>
      </c>
      <c r="BG1783">
        <v>0</v>
      </c>
      <c r="BH1783">
        <v>0</v>
      </c>
      <c r="BI1783">
        <v>0</v>
      </c>
      <c r="BJ1783">
        <v>0</v>
      </c>
      <c r="BK1783">
        <v>0</v>
      </c>
      <c r="BL1783">
        <v>0</v>
      </c>
      <c r="BM1783">
        <v>1</v>
      </c>
      <c r="BN1783">
        <v>0</v>
      </c>
      <c r="BO1783">
        <v>0</v>
      </c>
      <c r="BP1783">
        <v>0</v>
      </c>
      <c r="BR1783">
        <v>0</v>
      </c>
      <c r="BS1783">
        <v>0</v>
      </c>
      <c r="BX1783">
        <v>0</v>
      </c>
      <c r="BY1783">
        <v>0</v>
      </c>
      <c r="BZ1783">
        <v>0</v>
      </c>
      <c r="CA1783">
        <v>0</v>
      </c>
      <c r="CB1783">
        <v>0</v>
      </c>
      <c r="CC1783">
        <v>1</v>
      </c>
      <c r="CD1783" s="56">
        <v>42339</v>
      </c>
      <c r="CE1783" s="56">
        <v>42339</v>
      </c>
      <c r="CF1783" s="56">
        <v>42339</v>
      </c>
      <c r="CG1783" s="56">
        <v>42493</v>
      </c>
      <c r="CH1783" s="56"/>
      <c r="CI1783" s="56"/>
      <c r="CJ1783">
        <v>0</v>
      </c>
      <c r="CK1783">
        <v>0</v>
      </c>
      <c r="CL1783">
        <v>0</v>
      </c>
      <c r="CM1783">
        <v>0</v>
      </c>
      <c r="CN1783">
        <v>0</v>
      </c>
      <c r="CO1783">
        <v>0</v>
      </c>
      <c r="CP1783">
        <v>0.59</v>
      </c>
      <c r="CQ1783" t="s">
        <v>1154</v>
      </c>
      <c r="CR1783" t="s">
        <v>1153</v>
      </c>
      <c r="CS1783" t="s">
        <v>5236</v>
      </c>
      <c r="CT1783" t="s">
        <v>1397</v>
      </c>
      <c r="CU1783" t="s">
        <v>5237</v>
      </c>
      <c r="CV1783" t="s">
        <v>6730</v>
      </c>
      <c r="CW1783" t="s">
        <v>5245</v>
      </c>
      <c r="CX1783" t="s">
        <v>853</v>
      </c>
      <c r="DC1783" t="s">
        <v>1387</v>
      </c>
      <c r="DE1783" t="s">
        <v>5241</v>
      </c>
    </row>
    <row r="1784" spans="1:109" x14ac:dyDescent="0.25">
      <c r="A1784" t="s">
        <v>1025</v>
      </c>
      <c r="B1784">
        <v>4</v>
      </c>
      <c r="C1784" s="56">
        <v>42419</v>
      </c>
      <c r="D1784" t="s">
        <v>1153</v>
      </c>
      <c r="E1784" t="s">
        <v>6731</v>
      </c>
      <c r="G1784" t="s">
        <v>6732</v>
      </c>
      <c r="H1784" t="s">
        <v>1144</v>
      </c>
      <c r="I1784" t="s">
        <v>1144</v>
      </c>
      <c r="J1784" t="s">
        <v>1144</v>
      </c>
      <c r="K1784" t="s">
        <v>1144</v>
      </c>
      <c r="L1784">
        <v>61.36</v>
      </c>
      <c r="M1784">
        <v>121.59</v>
      </c>
      <c r="N1784">
        <v>0</v>
      </c>
      <c r="O1784" s="56">
        <v>0</v>
      </c>
      <c r="P1784" s="56">
        <v>0</v>
      </c>
      <c r="Q1784">
        <v>1</v>
      </c>
      <c r="R1784">
        <v>15</v>
      </c>
      <c r="S1784">
        <v>22</v>
      </c>
      <c r="T1784">
        <v>12</v>
      </c>
      <c r="U1784">
        <v>10</v>
      </c>
      <c r="V1784">
        <v>1</v>
      </c>
      <c r="X1784" t="s">
        <v>7759</v>
      </c>
      <c r="AA1784">
        <v>0</v>
      </c>
      <c r="AB1784">
        <v>0</v>
      </c>
      <c r="AC1784">
        <v>0</v>
      </c>
      <c r="AD1784">
        <v>0</v>
      </c>
      <c r="AE1784">
        <v>0</v>
      </c>
      <c r="AF1784">
        <v>0</v>
      </c>
      <c r="AG1784">
        <v>0</v>
      </c>
      <c r="AJ1784" s="56"/>
      <c r="AK1784" s="56"/>
      <c r="AL1784" s="56"/>
      <c r="AP1784" t="s">
        <v>1155</v>
      </c>
      <c r="AS1784" t="s">
        <v>1152</v>
      </c>
      <c r="AT1784">
        <v>1</v>
      </c>
      <c r="AV1784">
        <v>0</v>
      </c>
      <c r="AW1784">
        <v>0</v>
      </c>
      <c r="AX1784">
        <v>0</v>
      </c>
      <c r="AY1784" t="s">
        <v>1388</v>
      </c>
      <c r="AZ1784" t="s">
        <v>1388</v>
      </c>
      <c r="BA1784">
        <v>0</v>
      </c>
      <c r="BD1784">
        <v>1000000000</v>
      </c>
      <c r="BE1784">
        <v>1</v>
      </c>
      <c r="BF1784">
        <v>0</v>
      </c>
      <c r="BG1784">
        <v>0</v>
      </c>
      <c r="BH1784">
        <v>0</v>
      </c>
      <c r="BI1784">
        <v>0</v>
      </c>
      <c r="BJ1784">
        <v>0</v>
      </c>
      <c r="BK1784">
        <v>0</v>
      </c>
      <c r="BL1784">
        <v>0</v>
      </c>
      <c r="BM1784">
        <v>1</v>
      </c>
      <c r="BN1784">
        <v>0</v>
      </c>
      <c r="BO1784">
        <v>0</v>
      </c>
      <c r="BP1784">
        <v>0</v>
      </c>
      <c r="BR1784">
        <v>0</v>
      </c>
      <c r="BS1784">
        <v>0</v>
      </c>
      <c r="BX1784">
        <v>0</v>
      </c>
      <c r="BY1784">
        <v>0</v>
      </c>
      <c r="BZ1784">
        <v>0</v>
      </c>
      <c r="CA1784">
        <v>0</v>
      </c>
      <c r="CB1784">
        <v>0</v>
      </c>
      <c r="CC1784">
        <v>1</v>
      </c>
      <c r="CD1784" s="56">
        <v>42339</v>
      </c>
      <c r="CE1784" s="56">
        <v>42339</v>
      </c>
      <c r="CF1784" s="56">
        <v>42339</v>
      </c>
      <c r="CG1784" s="56">
        <v>42493</v>
      </c>
      <c r="CH1784" s="56"/>
      <c r="CI1784" s="56"/>
      <c r="CJ1784">
        <v>0</v>
      </c>
      <c r="CK1784">
        <v>0</v>
      </c>
      <c r="CL1784">
        <v>0</v>
      </c>
      <c r="CM1784">
        <v>0</v>
      </c>
      <c r="CN1784">
        <v>0</v>
      </c>
      <c r="CO1784">
        <v>0</v>
      </c>
      <c r="CP1784">
        <v>0.59</v>
      </c>
      <c r="CQ1784" t="s">
        <v>1154</v>
      </c>
      <c r="CR1784" t="s">
        <v>1153</v>
      </c>
      <c r="CS1784" t="s">
        <v>5236</v>
      </c>
      <c r="CT1784" t="s">
        <v>1397</v>
      </c>
      <c r="CU1784" t="s">
        <v>5237</v>
      </c>
      <c r="CV1784" t="s">
        <v>6733</v>
      </c>
      <c r="CW1784" t="s">
        <v>5245</v>
      </c>
      <c r="CX1784" t="s">
        <v>853</v>
      </c>
      <c r="DC1784" t="s">
        <v>1387</v>
      </c>
      <c r="DE1784" t="s">
        <v>5241</v>
      </c>
    </row>
    <row r="1785" spans="1:109" x14ac:dyDescent="0.25">
      <c r="A1785" t="s">
        <v>1025</v>
      </c>
      <c r="B1785">
        <v>4</v>
      </c>
      <c r="C1785" s="56">
        <v>42419</v>
      </c>
      <c r="D1785" t="s">
        <v>1153</v>
      </c>
      <c r="E1785" t="s">
        <v>6734</v>
      </c>
      <c r="G1785" t="s">
        <v>6735</v>
      </c>
      <c r="H1785" t="s">
        <v>1144</v>
      </c>
      <c r="I1785" t="s">
        <v>1144</v>
      </c>
      <c r="J1785" t="s">
        <v>1144</v>
      </c>
      <c r="K1785" t="s">
        <v>1144</v>
      </c>
      <c r="L1785">
        <v>24.05</v>
      </c>
      <c r="M1785">
        <v>48.12</v>
      </c>
      <c r="N1785">
        <v>0</v>
      </c>
      <c r="O1785" s="56">
        <v>0</v>
      </c>
      <c r="P1785" s="56">
        <v>0</v>
      </c>
      <c r="Q1785">
        <v>1</v>
      </c>
      <c r="R1785">
        <v>15</v>
      </c>
      <c r="S1785">
        <v>22</v>
      </c>
      <c r="T1785">
        <v>12</v>
      </c>
      <c r="U1785">
        <v>10</v>
      </c>
      <c r="V1785">
        <v>1</v>
      </c>
      <c r="X1785" t="s">
        <v>7759</v>
      </c>
      <c r="AA1785">
        <v>0</v>
      </c>
      <c r="AB1785">
        <v>0</v>
      </c>
      <c r="AC1785">
        <v>0</v>
      </c>
      <c r="AD1785">
        <v>0</v>
      </c>
      <c r="AE1785">
        <v>0</v>
      </c>
      <c r="AF1785">
        <v>0</v>
      </c>
      <c r="AG1785">
        <v>0</v>
      </c>
      <c r="AJ1785" s="56"/>
      <c r="AK1785" s="56"/>
      <c r="AL1785" s="56"/>
      <c r="AP1785" t="s">
        <v>1155</v>
      </c>
      <c r="AS1785" t="s">
        <v>1152</v>
      </c>
      <c r="AT1785">
        <v>1</v>
      </c>
      <c r="AV1785">
        <v>0</v>
      </c>
      <c r="AW1785">
        <v>0</v>
      </c>
      <c r="AX1785">
        <v>0</v>
      </c>
      <c r="AY1785" t="s">
        <v>1388</v>
      </c>
      <c r="AZ1785" t="s">
        <v>1388</v>
      </c>
      <c r="BA1785">
        <v>0</v>
      </c>
      <c r="BD1785">
        <v>1000000000</v>
      </c>
      <c r="BE1785">
        <v>1</v>
      </c>
      <c r="BF1785">
        <v>0</v>
      </c>
      <c r="BG1785">
        <v>0</v>
      </c>
      <c r="BH1785">
        <v>0</v>
      </c>
      <c r="BI1785">
        <v>0</v>
      </c>
      <c r="BJ1785">
        <v>0</v>
      </c>
      <c r="BK1785">
        <v>0</v>
      </c>
      <c r="BL1785">
        <v>0</v>
      </c>
      <c r="BM1785">
        <v>1</v>
      </c>
      <c r="BN1785">
        <v>0</v>
      </c>
      <c r="BO1785">
        <v>0</v>
      </c>
      <c r="BP1785">
        <v>0</v>
      </c>
      <c r="BR1785">
        <v>0</v>
      </c>
      <c r="BS1785">
        <v>0</v>
      </c>
      <c r="BX1785">
        <v>0</v>
      </c>
      <c r="BY1785">
        <v>0</v>
      </c>
      <c r="BZ1785">
        <v>0</v>
      </c>
      <c r="CA1785">
        <v>0</v>
      </c>
      <c r="CB1785">
        <v>0</v>
      </c>
      <c r="CC1785">
        <v>1</v>
      </c>
      <c r="CD1785" s="56">
        <v>42339</v>
      </c>
      <c r="CE1785" s="56">
        <v>42339</v>
      </c>
      <c r="CF1785" s="56">
        <v>42339</v>
      </c>
      <c r="CG1785" s="56">
        <v>42493</v>
      </c>
      <c r="CH1785" s="56"/>
      <c r="CI1785" s="56"/>
      <c r="CJ1785">
        <v>0</v>
      </c>
      <c r="CK1785">
        <v>0</v>
      </c>
      <c r="CL1785">
        <v>0</v>
      </c>
      <c r="CM1785">
        <v>0</v>
      </c>
      <c r="CN1785">
        <v>0</v>
      </c>
      <c r="CO1785">
        <v>0</v>
      </c>
      <c r="CP1785">
        <v>0.59</v>
      </c>
      <c r="CQ1785" t="s">
        <v>1154</v>
      </c>
      <c r="CR1785" t="s">
        <v>1153</v>
      </c>
      <c r="CS1785" t="s">
        <v>5236</v>
      </c>
      <c r="CT1785" t="s">
        <v>1397</v>
      </c>
      <c r="CU1785" t="s">
        <v>5237</v>
      </c>
      <c r="CV1785" t="s">
        <v>6736</v>
      </c>
      <c r="CW1785" t="s">
        <v>5245</v>
      </c>
      <c r="CX1785" t="s">
        <v>853</v>
      </c>
      <c r="DC1785" t="s">
        <v>1387</v>
      </c>
      <c r="DE1785" t="s">
        <v>5241</v>
      </c>
    </row>
    <row r="1786" spans="1:109" x14ac:dyDescent="0.25">
      <c r="A1786" t="s">
        <v>1025</v>
      </c>
      <c r="B1786">
        <v>4</v>
      </c>
      <c r="C1786" s="56">
        <v>42419</v>
      </c>
      <c r="D1786" t="s">
        <v>1153</v>
      </c>
      <c r="E1786" t="s">
        <v>6737</v>
      </c>
      <c r="G1786" t="s">
        <v>6738</v>
      </c>
      <c r="H1786" t="s">
        <v>1144</v>
      </c>
      <c r="I1786" t="s">
        <v>1144</v>
      </c>
      <c r="J1786" t="s">
        <v>1144</v>
      </c>
      <c r="K1786" t="s">
        <v>1144</v>
      </c>
      <c r="L1786">
        <v>13.01</v>
      </c>
      <c r="M1786">
        <v>25.91</v>
      </c>
      <c r="N1786">
        <v>0</v>
      </c>
      <c r="O1786" s="56">
        <v>0</v>
      </c>
      <c r="P1786" s="56">
        <v>0</v>
      </c>
      <c r="Q1786">
        <v>1</v>
      </c>
      <c r="R1786">
        <v>15</v>
      </c>
      <c r="S1786">
        <v>22</v>
      </c>
      <c r="T1786">
        <v>12</v>
      </c>
      <c r="U1786">
        <v>10</v>
      </c>
      <c r="V1786">
        <v>1</v>
      </c>
      <c r="X1786" t="s">
        <v>7759</v>
      </c>
      <c r="AA1786">
        <v>0</v>
      </c>
      <c r="AB1786">
        <v>0</v>
      </c>
      <c r="AC1786">
        <v>0</v>
      </c>
      <c r="AD1786">
        <v>0</v>
      </c>
      <c r="AE1786">
        <v>0</v>
      </c>
      <c r="AF1786">
        <v>0</v>
      </c>
      <c r="AG1786">
        <v>0</v>
      </c>
      <c r="AJ1786" s="56"/>
      <c r="AK1786" s="56"/>
      <c r="AL1786" s="56"/>
      <c r="AP1786" t="s">
        <v>1155</v>
      </c>
      <c r="AS1786" t="s">
        <v>1152</v>
      </c>
      <c r="AT1786">
        <v>1</v>
      </c>
      <c r="AV1786">
        <v>0</v>
      </c>
      <c r="AW1786">
        <v>0</v>
      </c>
      <c r="AX1786">
        <v>0</v>
      </c>
      <c r="AY1786" t="s">
        <v>1388</v>
      </c>
      <c r="AZ1786" t="s">
        <v>1388</v>
      </c>
      <c r="BA1786">
        <v>0</v>
      </c>
      <c r="BD1786">
        <v>1000000000</v>
      </c>
      <c r="BE1786">
        <v>1</v>
      </c>
      <c r="BF1786">
        <v>0</v>
      </c>
      <c r="BG1786">
        <v>0</v>
      </c>
      <c r="BH1786">
        <v>0</v>
      </c>
      <c r="BI1786">
        <v>0</v>
      </c>
      <c r="BJ1786">
        <v>0</v>
      </c>
      <c r="BK1786">
        <v>0</v>
      </c>
      <c r="BL1786">
        <v>0</v>
      </c>
      <c r="BM1786">
        <v>1</v>
      </c>
      <c r="BN1786">
        <v>0</v>
      </c>
      <c r="BO1786">
        <v>0</v>
      </c>
      <c r="BP1786">
        <v>0</v>
      </c>
      <c r="BR1786">
        <v>0</v>
      </c>
      <c r="BS1786">
        <v>0</v>
      </c>
      <c r="BX1786">
        <v>0</v>
      </c>
      <c r="BY1786">
        <v>0</v>
      </c>
      <c r="BZ1786">
        <v>0</v>
      </c>
      <c r="CA1786">
        <v>0</v>
      </c>
      <c r="CB1786">
        <v>0</v>
      </c>
      <c r="CC1786">
        <v>1</v>
      </c>
      <c r="CD1786" s="56">
        <v>42339</v>
      </c>
      <c r="CE1786" s="56">
        <v>42339</v>
      </c>
      <c r="CF1786" s="56">
        <v>42339</v>
      </c>
      <c r="CG1786" s="56">
        <v>42493</v>
      </c>
      <c r="CH1786" s="56"/>
      <c r="CI1786" s="56"/>
      <c r="CJ1786">
        <v>0</v>
      </c>
      <c r="CK1786">
        <v>0</v>
      </c>
      <c r="CL1786">
        <v>0</v>
      </c>
      <c r="CM1786">
        <v>0</v>
      </c>
      <c r="CN1786">
        <v>0</v>
      </c>
      <c r="CO1786">
        <v>0</v>
      </c>
      <c r="CP1786">
        <v>0.59</v>
      </c>
      <c r="CQ1786" t="s">
        <v>1154</v>
      </c>
      <c r="CR1786" t="s">
        <v>1153</v>
      </c>
      <c r="CS1786" t="s">
        <v>5236</v>
      </c>
      <c r="CT1786" t="s">
        <v>1397</v>
      </c>
      <c r="CU1786" t="s">
        <v>5237</v>
      </c>
      <c r="CV1786" t="s">
        <v>6739</v>
      </c>
      <c r="CW1786" t="s">
        <v>5245</v>
      </c>
      <c r="CX1786" t="s">
        <v>853</v>
      </c>
      <c r="DC1786" t="s">
        <v>1387</v>
      </c>
      <c r="DE1786" t="s">
        <v>5241</v>
      </c>
    </row>
    <row r="1787" spans="1:109" x14ac:dyDescent="0.25">
      <c r="A1787" t="s">
        <v>1025</v>
      </c>
      <c r="B1787">
        <v>4</v>
      </c>
      <c r="C1787" s="56">
        <v>42419</v>
      </c>
      <c r="D1787" t="s">
        <v>1153</v>
      </c>
      <c r="E1787" t="s">
        <v>6740</v>
      </c>
      <c r="G1787" t="s">
        <v>6741</v>
      </c>
      <c r="H1787" t="s">
        <v>1144</v>
      </c>
      <c r="I1787" t="s">
        <v>1144</v>
      </c>
      <c r="J1787" t="s">
        <v>1144</v>
      </c>
      <c r="K1787" t="s">
        <v>1144</v>
      </c>
      <c r="L1787">
        <v>21.53</v>
      </c>
      <c r="M1787">
        <v>42.88</v>
      </c>
      <c r="N1787">
        <v>0</v>
      </c>
      <c r="O1787" s="56">
        <v>0</v>
      </c>
      <c r="P1787" s="56">
        <v>0</v>
      </c>
      <c r="Q1787">
        <v>1</v>
      </c>
      <c r="R1787">
        <v>15</v>
      </c>
      <c r="S1787">
        <v>22</v>
      </c>
      <c r="T1787">
        <v>12</v>
      </c>
      <c r="U1787">
        <v>10</v>
      </c>
      <c r="V1787">
        <v>1</v>
      </c>
      <c r="X1787" t="s">
        <v>7759</v>
      </c>
      <c r="AA1787">
        <v>0</v>
      </c>
      <c r="AB1787">
        <v>0</v>
      </c>
      <c r="AC1787">
        <v>0</v>
      </c>
      <c r="AD1787">
        <v>0</v>
      </c>
      <c r="AE1787">
        <v>0</v>
      </c>
      <c r="AF1787">
        <v>0</v>
      </c>
      <c r="AG1787">
        <v>0</v>
      </c>
      <c r="AJ1787" s="56"/>
      <c r="AK1787" s="56"/>
      <c r="AL1787" s="56"/>
      <c r="AP1787" t="s">
        <v>1155</v>
      </c>
      <c r="AS1787" t="s">
        <v>1152</v>
      </c>
      <c r="AT1787">
        <v>1</v>
      </c>
      <c r="AV1787">
        <v>0</v>
      </c>
      <c r="AW1787">
        <v>0</v>
      </c>
      <c r="AX1787">
        <v>0</v>
      </c>
      <c r="AY1787" t="s">
        <v>1388</v>
      </c>
      <c r="AZ1787" t="s">
        <v>1388</v>
      </c>
      <c r="BA1787">
        <v>0</v>
      </c>
      <c r="BD1787">
        <v>1000000000</v>
      </c>
      <c r="BE1787">
        <v>1</v>
      </c>
      <c r="BF1787">
        <v>0</v>
      </c>
      <c r="BG1787">
        <v>0</v>
      </c>
      <c r="BH1787">
        <v>0</v>
      </c>
      <c r="BI1787">
        <v>0</v>
      </c>
      <c r="BJ1787">
        <v>0</v>
      </c>
      <c r="BK1787">
        <v>0</v>
      </c>
      <c r="BL1787">
        <v>0</v>
      </c>
      <c r="BM1787">
        <v>1</v>
      </c>
      <c r="BN1787">
        <v>0</v>
      </c>
      <c r="BO1787">
        <v>0</v>
      </c>
      <c r="BP1787">
        <v>0</v>
      </c>
      <c r="BR1787">
        <v>0</v>
      </c>
      <c r="BS1787">
        <v>0</v>
      </c>
      <c r="BX1787">
        <v>0</v>
      </c>
      <c r="BY1787">
        <v>0</v>
      </c>
      <c r="BZ1787">
        <v>0</v>
      </c>
      <c r="CA1787">
        <v>0</v>
      </c>
      <c r="CB1787">
        <v>0</v>
      </c>
      <c r="CC1787">
        <v>1</v>
      </c>
      <c r="CD1787" s="56">
        <v>42339</v>
      </c>
      <c r="CE1787" s="56">
        <v>42339</v>
      </c>
      <c r="CF1787" s="56">
        <v>42339</v>
      </c>
      <c r="CG1787" s="56">
        <v>42493</v>
      </c>
      <c r="CH1787" s="56"/>
      <c r="CI1787" s="56"/>
      <c r="CJ1787">
        <v>0</v>
      </c>
      <c r="CK1787">
        <v>0</v>
      </c>
      <c r="CL1787">
        <v>0</v>
      </c>
      <c r="CM1787">
        <v>0</v>
      </c>
      <c r="CN1787">
        <v>0</v>
      </c>
      <c r="CO1787">
        <v>0</v>
      </c>
      <c r="CP1787">
        <v>0.59</v>
      </c>
      <c r="CQ1787" t="s">
        <v>1154</v>
      </c>
      <c r="CR1787" t="s">
        <v>1153</v>
      </c>
      <c r="CS1787" t="s">
        <v>5236</v>
      </c>
      <c r="CT1787" t="s">
        <v>1397</v>
      </c>
      <c r="CU1787" t="s">
        <v>5237</v>
      </c>
      <c r="CV1787" t="s">
        <v>6742</v>
      </c>
      <c r="CW1787" t="s">
        <v>5245</v>
      </c>
      <c r="CX1787" t="s">
        <v>853</v>
      </c>
      <c r="DC1787" t="s">
        <v>1387</v>
      </c>
      <c r="DE1787" t="s">
        <v>5241</v>
      </c>
    </row>
    <row r="1788" spans="1:109" x14ac:dyDescent="0.25">
      <c r="A1788" t="s">
        <v>1025</v>
      </c>
      <c r="B1788">
        <v>4</v>
      </c>
      <c r="C1788" s="56">
        <v>42419</v>
      </c>
      <c r="D1788" t="s">
        <v>1153</v>
      </c>
      <c r="E1788" t="s">
        <v>6743</v>
      </c>
      <c r="G1788" t="s">
        <v>6744</v>
      </c>
      <c r="H1788" t="s">
        <v>1144</v>
      </c>
      <c r="I1788" t="s">
        <v>1144</v>
      </c>
      <c r="J1788" t="s">
        <v>1144</v>
      </c>
      <c r="K1788" t="s">
        <v>1144</v>
      </c>
      <c r="L1788">
        <v>50.9</v>
      </c>
      <c r="M1788">
        <v>101.36</v>
      </c>
      <c r="N1788">
        <v>0</v>
      </c>
      <c r="O1788" s="56">
        <v>0</v>
      </c>
      <c r="P1788" s="56">
        <v>0</v>
      </c>
      <c r="Q1788">
        <v>1</v>
      </c>
      <c r="R1788">
        <v>15</v>
      </c>
      <c r="S1788">
        <v>22</v>
      </c>
      <c r="T1788">
        <v>12</v>
      </c>
      <c r="U1788">
        <v>10</v>
      </c>
      <c r="V1788">
        <v>1</v>
      </c>
      <c r="X1788" t="s">
        <v>7759</v>
      </c>
      <c r="AA1788">
        <v>0</v>
      </c>
      <c r="AB1788">
        <v>0</v>
      </c>
      <c r="AC1788">
        <v>0</v>
      </c>
      <c r="AD1788">
        <v>0</v>
      </c>
      <c r="AE1788">
        <v>0</v>
      </c>
      <c r="AF1788">
        <v>0</v>
      </c>
      <c r="AG1788">
        <v>0</v>
      </c>
      <c r="AJ1788" s="56"/>
      <c r="AK1788" s="56"/>
      <c r="AL1788" s="56"/>
      <c r="AP1788" t="s">
        <v>1155</v>
      </c>
      <c r="AS1788" t="s">
        <v>1152</v>
      </c>
      <c r="AT1788">
        <v>1</v>
      </c>
      <c r="AV1788">
        <v>0</v>
      </c>
      <c r="AW1788">
        <v>0</v>
      </c>
      <c r="AX1788">
        <v>0</v>
      </c>
      <c r="AY1788" t="s">
        <v>1388</v>
      </c>
      <c r="AZ1788" t="s">
        <v>1388</v>
      </c>
      <c r="BA1788">
        <v>0</v>
      </c>
      <c r="BD1788">
        <v>1000000000</v>
      </c>
      <c r="BE1788">
        <v>1</v>
      </c>
      <c r="BF1788">
        <v>0</v>
      </c>
      <c r="BG1788">
        <v>0</v>
      </c>
      <c r="BH1788">
        <v>0</v>
      </c>
      <c r="BI1788">
        <v>0</v>
      </c>
      <c r="BJ1788">
        <v>0</v>
      </c>
      <c r="BK1788">
        <v>0</v>
      </c>
      <c r="BL1788">
        <v>0</v>
      </c>
      <c r="BM1788">
        <v>1</v>
      </c>
      <c r="BN1788">
        <v>0</v>
      </c>
      <c r="BO1788">
        <v>0</v>
      </c>
      <c r="BP1788">
        <v>0</v>
      </c>
      <c r="BR1788">
        <v>0</v>
      </c>
      <c r="BS1788">
        <v>0</v>
      </c>
      <c r="BX1788">
        <v>0</v>
      </c>
      <c r="BY1788">
        <v>0</v>
      </c>
      <c r="BZ1788">
        <v>0</v>
      </c>
      <c r="CA1788">
        <v>0</v>
      </c>
      <c r="CB1788">
        <v>0</v>
      </c>
      <c r="CC1788">
        <v>1</v>
      </c>
      <c r="CD1788" s="56">
        <v>42339</v>
      </c>
      <c r="CE1788" s="56">
        <v>42339</v>
      </c>
      <c r="CF1788" s="56">
        <v>42339</v>
      </c>
      <c r="CG1788" s="56">
        <v>42493</v>
      </c>
      <c r="CH1788" s="56"/>
      <c r="CI1788" s="56"/>
      <c r="CJ1788">
        <v>0</v>
      </c>
      <c r="CK1788">
        <v>0</v>
      </c>
      <c r="CL1788">
        <v>0</v>
      </c>
      <c r="CM1788">
        <v>0</v>
      </c>
      <c r="CN1788">
        <v>0</v>
      </c>
      <c r="CO1788">
        <v>0</v>
      </c>
      <c r="CP1788">
        <v>0.59</v>
      </c>
      <c r="CQ1788" t="s">
        <v>1154</v>
      </c>
      <c r="CR1788" t="s">
        <v>1153</v>
      </c>
      <c r="CS1788" t="s">
        <v>5236</v>
      </c>
      <c r="CT1788" t="s">
        <v>1397</v>
      </c>
      <c r="CU1788" t="s">
        <v>5237</v>
      </c>
      <c r="CV1788" t="s">
        <v>6745</v>
      </c>
      <c r="CW1788" t="s">
        <v>5245</v>
      </c>
      <c r="CX1788" t="s">
        <v>853</v>
      </c>
      <c r="DC1788" t="s">
        <v>1387</v>
      </c>
      <c r="DE1788" t="s">
        <v>5241</v>
      </c>
    </row>
    <row r="1789" spans="1:109" x14ac:dyDescent="0.25">
      <c r="A1789" t="s">
        <v>1025</v>
      </c>
      <c r="B1789">
        <v>4</v>
      </c>
      <c r="C1789" s="56">
        <v>42419</v>
      </c>
      <c r="D1789" t="s">
        <v>1153</v>
      </c>
      <c r="E1789" t="s">
        <v>6746</v>
      </c>
      <c r="G1789" t="s">
        <v>6747</v>
      </c>
      <c r="H1789" t="s">
        <v>1144</v>
      </c>
      <c r="I1789" t="s">
        <v>1144</v>
      </c>
      <c r="J1789" t="s">
        <v>1144</v>
      </c>
      <c r="K1789" t="s">
        <v>1144</v>
      </c>
      <c r="L1789">
        <v>21.78</v>
      </c>
      <c r="M1789">
        <v>43.38</v>
      </c>
      <c r="N1789">
        <v>0</v>
      </c>
      <c r="O1789" s="56">
        <v>0</v>
      </c>
      <c r="P1789" s="56">
        <v>0</v>
      </c>
      <c r="Q1789">
        <v>1</v>
      </c>
      <c r="R1789">
        <v>15</v>
      </c>
      <c r="S1789">
        <v>22</v>
      </c>
      <c r="T1789">
        <v>12</v>
      </c>
      <c r="U1789">
        <v>10</v>
      </c>
      <c r="V1789">
        <v>1</v>
      </c>
      <c r="X1789" t="s">
        <v>7759</v>
      </c>
      <c r="AA1789">
        <v>0</v>
      </c>
      <c r="AB1789">
        <v>0</v>
      </c>
      <c r="AC1789">
        <v>0</v>
      </c>
      <c r="AD1789">
        <v>0</v>
      </c>
      <c r="AE1789">
        <v>0</v>
      </c>
      <c r="AF1789">
        <v>0</v>
      </c>
      <c r="AG1789">
        <v>0</v>
      </c>
      <c r="AJ1789" s="56"/>
      <c r="AK1789" s="56"/>
      <c r="AL1789" s="56"/>
      <c r="AP1789" t="s">
        <v>1155</v>
      </c>
      <c r="AS1789" t="s">
        <v>1152</v>
      </c>
      <c r="AT1789">
        <v>1</v>
      </c>
      <c r="AV1789">
        <v>0</v>
      </c>
      <c r="AW1789">
        <v>0</v>
      </c>
      <c r="AX1789">
        <v>0</v>
      </c>
      <c r="AY1789" t="s">
        <v>1388</v>
      </c>
      <c r="AZ1789" t="s">
        <v>1388</v>
      </c>
      <c r="BA1789">
        <v>0</v>
      </c>
      <c r="BD1789">
        <v>1000000000</v>
      </c>
      <c r="BE1789">
        <v>1</v>
      </c>
      <c r="BF1789">
        <v>0</v>
      </c>
      <c r="BG1789">
        <v>0</v>
      </c>
      <c r="BH1789">
        <v>0</v>
      </c>
      <c r="BI1789">
        <v>0</v>
      </c>
      <c r="BJ1789">
        <v>0</v>
      </c>
      <c r="BK1789">
        <v>0</v>
      </c>
      <c r="BL1789">
        <v>0</v>
      </c>
      <c r="BM1789">
        <v>1</v>
      </c>
      <c r="BN1789">
        <v>0</v>
      </c>
      <c r="BO1789">
        <v>0</v>
      </c>
      <c r="BP1789">
        <v>0</v>
      </c>
      <c r="BR1789">
        <v>0</v>
      </c>
      <c r="BS1789">
        <v>0</v>
      </c>
      <c r="BX1789">
        <v>0</v>
      </c>
      <c r="BY1789">
        <v>0</v>
      </c>
      <c r="BZ1789">
        <v>0</v>
      </c>
      <c r="CA1789">
        <v>0</v>
      </c>
      <c r="CB1789">
        <v>0</v>
      </c>
      <c r="CC1789">
        <v>1</v>
      </c>
      <c r="CD1789" s="56">
        <v>42339</v>
      </c>
      <c r="CE1789" s="56">
        <v>42339</v>
      </c>
      <c r="CF1789" s="56">
        <v>42339</v>
      </c>
      <c r="CG1789" s="56">
        <v>42493</v>
      </c>
      <c r="CH1789" s="56"/>
      <c r="CI1789" s="56"/>
      <c r="CJ1789">
        <v>0</v>
      </c>
      <c r="CK1789">
        <v>0</v>
      </c>
      <c r="CL1789">
        <v>0</v>
      </c>
      <c r="CM1789">
        <v>0</v>
      </c>
      <c r="CN1789">
        <v>0</v>
      </c>
      <c r="CO1789">
        <v>0</v>
      </c>
      <c r="CP1789">
        <v>0.59</v>
      </c>
      <c r="CQ1789" t="s">
        <v>1154</v>
      </c>
      <c r="CR1789" t="s">
        <v>1153</v>
      </c>
      <c r="CS1789" t="s">
        <v>5236</v>
      </c>
      <c r="CT1789" t="s">
        <v>1397</v>
      </c>
      <c r="CU1789" t="s">
        <v>5237</v>
      </c>
      <c r="CV1789" t="s">
        <v>6748</v>
      </c>
      <c r="CW1789" t="s">
        <v>5245</v>
      </c>
      <c r="CX1789" t="s">
        <v>853</v>
      </c>
      <c r="DC1789" t="s">
        <v>1387</v>
      </c>
      <c r="DE1789" t="s">
        <v>5241</v>
      </c>
    </row>
    <row r="1790" spans="1:109" x14ac:dyDescent="0.25">
      <c r="A1790" t="s">
        <v>1025</v>
      </c>
      <c r="B1790">
        <v>4</v>
      </c>
      <c r="C1790" s="56">
        <v>42419</v>
      </c>
      <c r="D1790" t="s">
        <v>1153</v>
      </c>
      <c r="E1790" t="s">
        <v>6749</v>
      </c>
      <c r="G1790" t="s">
        <v>6750</v>
      </c>
      <c r="H1790" t="s">
        <v>1144</v>
      </c>
      <c r="I1790" t="s">
        <v>1144</v>
      </c>
      <c r="J1790" t="s">
        <v>1144</v>
      </c>
      <c r="K1790" t="s">
        <v>1144</v>
      </c>
      <c r="L1790">
        <v>73.77</v>
      </c>
      <c r="M1790">
        <v>146.9</v>
      </c>
      <c r="N1790">
        <v>0</v>
      </c>
      <c r="O1790" s="56">
        <v>0</v>
      </c>
      <c r="P1790" s="56">
        <v>0</v>
      </c>
      <c r="Q1790">
        <v>1</v>
      </c>
      <c r="R1790">
        <v>15</v>
      </c>
      <c r="S1790">
        <v>22</v>
      </c>
      <c r="T1790">
        <v>12</v>
      </c>
      <c r="U1790">
        <v>10</v>
      </c>
      <c r="V1790">
        <v>1</v>
      </c>
      <c r="X1790" t="s">
        <v>7759</v>
      </c>
      <c r="AA1790">
        <v>0</v>
      </c>
      <c r="AB1790">
        <v>0</v>
      </c>
      <c r="AC1790">
        <v>0</v>
      </c>
      <c r="AD1790">
        <v>0</v>
      </c>
      <c r="AE1790">
        <v>0</v>
      </c>
      <c r="AF1790">
        <v>0</v>
      </c>
      <c r="AG1790">
        <v>0</v>
      </c>
      <c r="AJ1790" s="56"/>
      <c r="AK1790" s="56"/>
      <c r="AL1790" s="56"/>
      <c r="AP1790" t="s">
        <v>1155</v>
      </c>
      <c r="AS1790" t="s">
        <v>1152</v>
      </c>
      <c r="AT1790">
        <v>1</v>
      </c>
      <c r="AV1790">
        <v>0</v>
      </c>
      <c r="AW1790">
        <v>0</v>
      </c>
      <c r="AX1790">
        <v>0</v>
      </c>
      <c r="AY1790" t="s">
        <v>1388</v>
      </c>
      <c r="AZ1790" t="s">
        <v>1388</v>
      </c>
      <c r="BA1790">
        <v>0</v>
      </c>
      <c r="BD1790">
        <v>1000000000</v>
      </c>
      <c r="BE1790">
        <v>2</v>
      </c>
      <c r="BF1790">
        <v>0</v>
      </c>
      <c r="BG1790">
        <v>0</v>
      </c>
      <c r="BH1790">
        <v>0</v>
      </c>
      <c r="BI1790">
        <v>0</v>
      </c>
      <c r="BJ1790">
        <v>0</v>
      </c>
      <c r="BK1790">
        <v>0</v>
      </c>
      <c r="BL1790">
        <v>0</v>
      </c>
      <c r="BM1790">
        <v>2</v>
      </c>
      <c r="BN1790">
        <v>0</v>
      </c>
      <c r="BO1790">
        <v>0</v>
      </c>
      <c r="BP1790">
        <v>0</v>
      </c>
      <c r="BR1790">
        <v>0</v>
      </c>
      <c r="BS1790">
        <v>0</v>
      </c>
      <c r="BX1790">
        <v>0</v>
      </c>
      <c r="BY1790">
        <v>0</v>
      </c>
      <c r="BZ1790">
        <v>0</v>
      </c>
      <c r="CA1790">
        <v>0</v>
      </c>
      <c r="CB1790">
        <v>0</v>
      </c>
      <c r="CC1790">
        <v>1</v>
      </c>
      <c r="CD1790" s="56">
        <v>42339</v>
      </c>
      <c r="CE1790" s="56">
        <v>42339</v>
      </c>
      <c r="CF1790" s="56">
        <v>42339</v>
      </c>
      <c r="CG1790" s="56">
        <v>42493</v>
      </c>
      <c r="CH1790" s="56"/>
      <c r="CI1790" s="56"/>
      <c r="CJ1790">
        <v>0</v>
      </c>
      <c r="CK1790">
        <v>0</v>
      </c>
      <c r="CL1790">
        <v>0</v>
      </c>
      <c r="CM1790">
        <v>0</v>
      </c>
      <c r="CN1790">
        <v>0</v>
      </c>
      <c r="CO1790">
        <v>0</v>
      </c>
      <c r="CP1790">
        <v>0.59</v>
      </c>
      <c r="CQ1790" t="s">
        <v>1154</v>
      </c>
      <c r="CR1790" t="s">
        <v>1153</v>
      </c>
      <c r="CS1790" t="s">
        <v>5236</v>
      </c>
      <c r="CT1790" t="s">
        <v>1397</v>
      </c>
      <c r="CU1790" t="s">
        <v>5237</v>
      </c>
      <c r="CV1790" t="s">
        <v>6751</v>
      </c>
      <c r="CW1790" t="s">
        <v>5245</v>
      </c>
      <c r="CX1790" t="s">
        <v>853</v>
      </c>
      <c r="DC1790" t="s">
        <v>1387</v>
      </c>
      <c r="DE1790" t="s">
        <v>5241</v>
      </c>
    </row>
    <row r="1791" spans="1:109" x14ac:dyDescent="0.25">
      <c r="A1791" t="s">
        <v>1025</v>
      </c>
      <c r="B1791">
        <v>4</v>
      </c>
      <c r="C1791" s="56">
        <v>42419</v>
      </c>
      <c r="D1791" t="s">
        <v>1153</v>
      </c>
      <c r="E1791" t="s">
        <v>6752</v>
      </c>
      <c r="G1791" t="s">
        <v>6753</v>
      </c>
      <c r="H1791" t="s">
        <v>1144</v>
      </c>
      <c r="I1791" t="s">
        <v>1144</v>
      </c>
      <c r="J1791" t="s">
        <v>1144</v>
      </c>
      <c r="K1791" t="s">
        <v>1144</v>
      </c>
      <c r="L1791">
        <v>13.35</v>
      </c>
      <c r="M1791">
        <v>26.57</v>
      </c>
      <c r="N1791">
        <v>0</v>
      </c>
      <c r="O1791" s="56">
        <v>0</v>
      </c>
      <c r="P1791" s="56">
        <v>0</v>
      </c>
      <c r="Q1791">
        <v>1</v>
      </c>
      <c r="R1791">
        <v>15</v>
      </c>
      <c r="S1791">
        <v>22</v>
      </c>
      <c r="T1791">
        <v>12</v>
      </c>
      <c r="U1791">
        <v>10</v>
      </c>
      <c r="V1791">
        <v>1</v>
      </c>
      <c r="X1791" t="s">
        <v>7759</v>
      </c>
      <c r="AA1791">
        <v>0</v>
      </c>
      <c r="AB1791">
        <v>0</v>
      </c>
      <c r="AC1791">
        <v>0</v>
      </c>
      <c r="AD1791">
        <v>0</v>
      </c>
      <c r="AE1791">
        <v>0</v>
      </c>
      <c r="AF1791">
        <v>0</v>
      </c>
      <c r="AG1791">
        <v>0</v>
      </c>
      <c r="AJ1791" s="56"/>
      <c r="AK1791" s="56"/>
      <c r="AL1791" s="56"/>
      <c r="AP1791" t="s">
        <v>1155</v>
      </c>
      <c r="AS1791" t="s">
        <v>1152</v>
      </c>
      <c r="AT1791">
        <v>1</v>
      </c>
      <c r="AV1791">
        <v>0</v>
      </c>
      <c r="AW1791">
        <v>0</v>
      </c>
      <c r="AX1791">
        <v>0</v>
      </c>
      <c r="AY1791" t="s">
        <v>1388</v>
      </c>
      <c r="AZ1791" t="s">
        <v>1388</v>
      </c>
      <c r="BA1791">
        <v>0</v>
      </c>
      <c r="BD1791">
        <v>1000000000</v>
      </c>
      <c r="BE1791">
        <v>1</v>
      </c>
      <c r="BF1791">
        <v>0</v>
      </c>
      <c r="BG1791">
        <v>0</v>
      </c>
      <c r="BH1791">
        <v>0</v>
      </c>
      <c r="BI1791">
        <v>0</v>
      </c>
      <c r="BJ1791">
        <v>0</v>
      </c>
      <c r="BK1791">
        <v>0</v>
      </c>
      <c r="BL1791">
        <v>0</v>
      </c>
      <c r="BM1791">
        <v>1</v>
      </c>
      <c r="BN1791">
        <v>0</v>
      </c>
      <c r="BO1791">
        <v>0</v>
      </c>
      <c r="BP1791">
        <v>0</v>
      </c>
      <c r="BR1791">
        <v>0</v>
      </c>
      <c r="BS1791">
        <v>0</v>
      </c>
      <c r="BX1791">
        <v>0</v>
      </c>
      <c r="BY1791">
        <v>0</v>
      </c>
      <c r="BZ1791">
        <v>0</v>
      </c>
      <c r="CA1791">
        <v>0</v>
      </c>
      <c r="CB1791">
        <v>0</v>
      </c>
      <c r="CC1791">
        <v>1</v>
      </c>
      <c r="CD1791" s="56">
        <v>42339</v>
      </c>
      <c r="CE1791" s="56">
        <v>42339</v>
      </c>
      <c r="CF1791" s="56">
        <v>42339</v>
      </c>
      <c r="CG1791" s="56">
        <v>42493</v>
      </c>
      <c r="CH1791" s="56"/>
      <c r="CI1791" s="56"/>
      <c r="CJ1791">
        <v>0</v>
      </c>
      <c r="CK1791">
        <v>0</v>
      </c>
      <c r="CL1791">
        <v>0</v>
      </c>
      <c r="CM1791">
        <v>0</v>
      </c>
      <c r="CN1791">
        <v>0</v>
      </c>
      <c r="CO1791">
        <v>0</v>
      </c>
      <c r="CP1791">
        <v>0.59</v>
      </c>
      <c r="CQ1791" t="s">
        <v>1154</v>
      </c>
      <c r="CR1791" t="s">
        <v>1153</v>
      </c>
      <c r="CS1791" t="s">
        <v>5236</v>
      </c>
      <c r="CT1791" t="s">
        <v>1397</v>
      </c>
      <c r="CU1791" t="s">
        <v>5237</v>
      </c>
      <c r="CV1791" t="s">
        <v>6739</v>
      </c>
      <c r="CW1791" t="s">
        <v>5245</v>
      </c>
      <c r="CX1791" t="s">
        <v>853</v>
      </c>
      <c r="DC1791" t="s">
        <v>1387</v>
      </c>
      <c r="DE1791" t="s">
        <v>5241</v>
      </c>
    </row>
    <row r="1792" spans="1:109" x14ac:dyDescent="0.25">
      <c r="A1792" t="s">
        <v>1025</v>
      </c>
      <c r="B1792">
        <v>4</v>
      </c>
      <c r="C1792" s="56">
        <v>42419</v>
      </c>
      <c r="D1792" t="s">
        <v>1153</v>
      </c>
      <c r="E1792" t="s">
        <v>6754</v>
      </c>
      <c r="G1792" t="s">
        <v>6755</v>
      </c>
      <c r="H1792" t="s">
        <v>1144</v>
      </c>
      <c r="I1792" t="s">
        <v>1144</v>
      </c>
      <c r="J1792" t="s">
        <v>1144</v>
      </c>
      <c r="K1792" t="s">
        <v>1144</v>
      </c>
      <c r="L1792">
        <v>83.83</v>
      </c>
      <c r="M1792">
        <v>166.94</v>
      </c>
      <c r="N1792">
        <v>0</v>
      </c>
      <c r="O1792" s="56">
        <v>0</v>
      </c>
      <c r="P1792" s="56">
        <v>0</v>
      </c>
      <c r="Q1792">
        <v>1</v>
      </c>
      <c r="R1792">
        <v>15</v>
      </c>
      <c r="S1792">
        <v>22</v>
      </c>
      <c r="T1792">
        <v>12</v>
      </c>
      <c r="U1792">
        <v>10</v>
      </c>
      <c r="V1792">
        <v>1</v>
      </c>
      <c r="X1792" t="s">
        <v>7759</v>
      </c>
      <c r="AA1792">
        <v>0</v>
      </c>
      <c r="AB1792">
        <v>0</v>
      </c>
      <c r="AC1792">
        <v>0</v>
      </c>
      <c r="AD1792">
        <v>0</v>
      </c>
      <c r="AE1792">
        <v>0</v>
      </c>
      <c r="AF1792">
        <v>0</v>
      </c>
      <c r="AG1792">
        <v>0</v>
      </c>
      <c r="AJ1792" s="56"/>
      <c r="AK1792" s="56"/>
      <c r="AL1792" s="56"/>
      <c r="AP1792" t="s">
        <v>1155</v>
      </c>
      <c r="AS1792" t="s">
        <v>1152</v>
      </c>
      <c r="AT1792">
        <v>1</v>
      </c>
      <c r="AV1792">
        <v>0</v>
      </c>
      <c r="AW1792">
        <v>0</v>
      </c>
      <c r="AX1792">
        <v>0</v>
      </c>
      <c r="AY1792" t="s">
        <v>1388</v>
      </c>
      <c r="AZ1792" t="s">
        <v>1388</v>
      </c>
      <c r="BA1792">
        <v>0</v>
      </c>
      <c r="BD1792">
        <v>1000000000</v>
      </c>
      <c r="BE1792">
        <v>6</v>
      </c>
      <c r="BF1792">
        <v>0</v>
      </c>
      <c r="BG1792">
        <v>0</v>
      </c>
      <c r="BH1792">
        <v>0</v>
      </c>
      <c r="BI1792">
        <v>0</v>
      </c>
      <c r="BJ1792">
        <v>0</v>
      </c>
      <c r="BK1792">
        <v>0</v>
      </c>
      <c r="BL1792">
        <v>0</v>
      </c>
      <c r="BM1792">
        <v>6</v>
      </c>
      <c r="BN1792">
        <v>0</v>
      </c>
      <c r="BO1792">
        <v>0</v>
      </c>
      <c r="BP1792">
        <v>0</v>
      </c>
      <c r="BR1792">
        <v>0</v>
      </c>
      <c r="BS1792">
        <v>0</v>
      </c>
      <c r="BX1792">
        <v>0</v>
      </c>
      <c r="BY1792">
        <v>0</v>
      </c>
      <c r="BZ1792">
        <v>0</v>
      </c>
      <c r="CA1792">
        <v>0</v>
      </c>
      <c r="CB1792">
        <v>0</v>
      </c>
      <c r="CC1792">
        <v>1</v>
      </c>
      <c r="CD1792" s="56">
        <v>42339</v>
      </c>
      <c r="CE1792" s="56">
        <v>42339</v>
      </c>
      <c r="CF1792" s="56">
        <v>42339</v>
      </c>
      <c r="CG1792" s="56">
        <v>42493</v>
      </c>
      <c r="CH1792" s="56"/>
      <c r="CI1792" s="56"/>
      <c r="CJ1792">
        <v>7.0000000000000007E-2</v>
      </c>
      <c r="CK1792">
        <v>0</v>
      </c>
      <c r="CL1792">
        <v>0</v>
      </c>
      <c r="CM1792">
        <v>0</v>
      </c>
      <c r="CN1792">
        <v>0</v>
      </c>
      <c r="CO1792">
        <v>0</v>
      </c>
      <c r="CP1792">
        <v>0.59</v>
      </c>
      <c r="CQ1792" t="s">
        <v>1154</v>
      </c>
      <c r="CR1792" t="s">
        <v>1153</v>
      </c>
      <c r="CS1792" t="s">
        <v>5236</v>
      </c>
      <c r="CT1792" t="s">
        <v>1397</v>
      </c>
      <c r="CU1792" t="s">
        <v>5237</v>
      </c>
      <c r="CV1792" t="s">
        <v>6756</v>
      </c>
      <c r="CW1792" t="s">
        <v>5245</v>
      </c>
      <c r="CX1792" t="s">
        <v>853</v>
      </c>
      <c r="DC1792" t="s">
        <v>1387</v>
      </c>
      <c r="DE1792" t="s">
        <v>5241</v>
      </c>
    </row>
    <row r="1793" spans="1:109" x14ac:dyDescent="0.25">
      <c r="A1793" t="s">
        <v>1025</v>
      </c>
      <c r="B1793">
        <v>1</v>
      </c>
      <c r="C1793" s="56">
        <v>42419</v>
      </c>
      <c r="D1793" t="s">
        <v>1153</v>
      </c>
      <c r="E1793" t="s">
        <v>6757</v>
      </c>
      <c r="G1793" t="s">
        <v>6758</v>
      </c>
      <c r="H1793" t="s">
        <v>1144</v>
      </c>
      <c r="I1793" t="s">
        <v>1144</v>
      </c>
      <c r="J1793" t="s">
        <v>1144</v>
      </c>
      <c r="K1793" t="s">
        <v>1144</v>
      </c>
      <c r="L1793">
        <v>2.31</v>
      </c>
      <c r="M1793">
        <v>5.0999999999999996</v>
      </c>
      <c r="N1793">
        <v>0</v>
      </c>
      <c r="O1793" s="56">
        <v>0</v>
      </c>
      <c r="P1793" s="56">
        <v>0</v>
      </c>
      <c r="Q1793">
        <v>1</v>
      </c>
      <c r="R1793">
        <v>1</v>
      </c>
      <c r="S1793">
        <v>11</v>
      </c>
      <c r="T1793">
        <v>8</v>
      </c>
      <c r="U1793">
        <v>3</v>
      </c>
      <c r="V1793">
        <v>1</v>
      </c>
      <c r="X1793" t="s">
        <v>7716</v>
      </c>
      <c r="AA1793">
        <v>0</v>
      </c>
      <c r="AB1793">
        <v>0</v>
      </c>
      <c r="AC1793">
        <v>0</v>
      </c>
      <c r="AD1793">
        <v>0</v>
      </c>
      <c r="AE1793">
        <v>0</v>
      </c>
      <c r="AF1793">
        <v>0</v>
      </c>
      <c r="AG1793">
        <v>0</v>
      </c>
      <c r="AJ1793" s="56"/>
      <c r="AK1793" s="56"/>
      <c r="AL1793" s="56"/>
      <c r="AP1793" t="s">
        <v>1155</v>
      </c>
      <c r="AR1793">
        <v>5</v>
      </c>
      <c r="AS1793" t="s">
        <v>1152</v>
      </c>
      <c r="AT1793">
        <v>1</v>
      </c>
      <c r="AV1793">
        <v>21</v>
      </c>
      <c r="AW1793">
        <v>14</v>
      </c>
      <c r="AX1793">
        <v>7</v>
      </c>
      <c r="AY1793" t="s">
        <v>1147</v>
      </c>
      <c r="AZ1793" t="s">
        <v>1147</v>
      </c>
      <c r="BA1793">
        <v>30</v>
      </c>
      <c r="BD1793">
        <v>1000000000</v>
      </c>
      <c r="BE1793">
        <v>30</v>
      </c>
      <c r="BF1793">
        <v>-0.43</v>
      </c>
      <c r="BG1793">
        <v>0</v>
      </c>
      <c r="BH1793">
        <v>0</v>
      </c>
      <c r="BI1793">
        <v>0</v>
      </c>
      <c r="BJ1793">
        <v>0</v>
      </c>
      <c r="BK1793">
        <v>0</v>
      </c>
      <c r="BL1793">
        <v>0</v>
      </c>
      <c r="BM1793">
        <v>30</v>
      </c>
      <c r="BN1793">
        <v>-0.43</v>
      </c>
      <c r="BO1793">
        <v>0</v>
      </c>
      <c r="BP1793">
        <v>0</v>
      </c>
      <c r="BR1793">
        <v>0</v>
      </c>
      <c r="BS1793">
        <v>6</v>
      </c>
      <c r="BX1793">
        <v>0</v>
      </c>
      <c r="BY1793">
        <v>20.79</v>
      </c>
      <c r="BZ1793">
        <v>0</v>
      </c>
      <c r="CA1793">
        <v>5.27</v>
      </c>
      <c r="CB1793">
        <v>0</v>
      </c>
      <c r="CC1793">
        <v>1</v>
      </c>
      <c r="CD1793" s="56">
        <v>42284</v>
      </c>
      <c r="CE1793" s="56">
        <v>42342</v>
      </c>
      <c r="CF1793" s="56">
        <v>42342</v>
      </c>
      <c r="CG1793" s="56">
        <v>42419</v>
      </c>
      <c r="CH1793" s="56"/>
      <c r="CI1793" s="56"/>
      <c r="CJ1793">
        <v>0</v>
      </c>
      <c r="CK1793">
        <v>0</v>
      </c>
      <c r="CL1793">
        <v>0</v>
      </c>
      <c r="CM1793">
        <v>0</v>
      </c>
      <c r="CN1793">
        <v>0</v>
      </c>
      <c r="CO1793">
        <v>0</v>
      </c>
      <c r="CP1793">
        <v>0.95</v>
      </c>
      <c r="CQ1793" t="s">
        <v>1154</v>
      </c>
      <c r="CR1793" t="s">
        <v>1153</v>
      </c>
      <c r="CS1793" t="s">
        <v>1725</v>
      </c>
      <c r="CT1793" t="s">
        <v>1397</v>
      </c>
      <c r="CU1793" t="s">
        <v>1396</v>
      </c>
      <c r="CV1793" t="s">
        <v>6759</v>
      </c>
      <c r="CW1793" t="s">
        <v>1727</v>
      </c>
      <c r="CX1793" t="s">
        <v>853</v>
      </c>
      <c r="DC1793" t="s">
        <v>1387</v>
      </c>
      <c r="DE1793" t="s">
        <v>1392</v>
      </c>
    </row>
    <row r="1794" spans="1:109" x14ac:dyDescent="0.25">
      <c r="A1794" t="s">
        <v>1025</v>
      </c>
      <c r="B1794">
        <v>2</v>
      </c>
      <c r="C1794" s="56">
        <v>42419</v>
      </c>
      <c r="D1794" t="s">
        <v>1153</v>
      </c>
      <c r="E1794" t="s">
        <v>6760</v>
      </c>
      <c r="G1794" t="s">
        <v>6761</v>
      </c>
      <c r="H1794" t="s">
        <v>1144</v>
      </c>
      <c r="I1794" t="s">
        <v>1144</v>
      </c>
      <c r="J1794" t="s">
        <v>1144</v>
      </c>
      <c r="K1794" t="s">
        <v>1144</v>
      </c>
      <c r="L1794">
        <v>12.71</v>
      </c>
      <c r="M1794">
        <v>24.63</v>
      </c>
      <c r="N1794">
        <v>0</v>
      </c>
      <c r="O1794" s="56">
        <v>0</v>
      </c>
      <c r="P1794" s="56">
        <v>0</v>
      </c>
      <c r="Q1794">
        <v>1</v>
      </c>
      <c r="R1794">
        <v>1</v>
      </c>
      <c r="S1794">
        <v>11</v>
      </c>
      <c r="T1794">
        <v>8</v>
      </c>
      <c r="U1794">
        <v>3</v>
      </c>
      <c r="V1794">
        <v>1</v>
      </c>
      <c r="X1794" t="s">
        <v>7755</v>
      </c>
      <c r="AA1794">
        <v>0</v>
      </c>
      <c r="AB1794">
        <v>0</v>
      </c>
      <c r="AC1794">
        <v>0</v>
      </c>
      <c r="AD1794">
        <v>0</v>
      </c>
      <c r="AE1794">
        <v>0</v>
      </c>
      <c r="AF1794">
        <v>0</v>
      </c>
      <c r="AG1794">
        <v>0</v>
      </c>
      <c r="AJ1794" s="56"/>
      <c r="AK1794" s="56"/>
      <c r="AL1794" s="56"/>
      <c r="AP1794" t="s">
        <v>1155</v>
      </c>
      <c r="AS1794" t="s">
        <v>1152</v>
      </c>
      <c r="AT1794">
        <v>1</v>
      </c>
      <c r="AV1794">
        <v>4</v>
      </c>
      <c r="AW1794">
        <v>3</v>
      </c>
      <c r="AX1794">
        <v>1</v>
      </c>
      <c r="AY1794" t="s">
        <v>1147</v>
      </c>
      <c r="AZ1794" t="s">
        <v>1147</v>
      </c>
      <c r="BA1794">
        <v>4</v>
      </c>
      <c r="BD1794">
        <v>1000000000</v>
      </c>
      <c r="BE1794">
        <v>12</v>
      </c>
      <c r="BF1794">
        <v>-2</v>
      </c>
      <c r="BG1794">
        <v>0</v>
      </c>
      <c r="BH1794">
        <v>0</v>
      </c>
      <c r="BI1794">
        <v>0</v>
      </c>
      <c r="BJ1794">
        <v>0</v>
      </c>
      <c r="BK1794">
        <v>0</v>
      </c>
      <c r="BL1794">
        <v>0</v>
      </c>
      <c r="BM1794">
        <v>12</v>
      </c>
      <c r="BN1794">
        <v>-2</v>
      </c>
      <c r="BO1794">
        <v>0</v>
      </c>
      <c r="BP1794">
        <v>0</v>
      </c>
      <c r="BR1794">
        <v>0</v>
      </c>
      <c r="BS1794">
        <v>1</v>
      </c>
      <c r="BX1794">
        <v>0</v>
      </c>
      <c r="BY1794">
        <v>101.68</v>
      </c>
      <c r="BZ1794">
        <v>0</v>
      </c>
      <c r="CA1794">
        <v>4.09</v>
      </c>
      <c r="CB1794">
        <v>0</v>
      </c>
      <c r="CC1794">
        <v>1</v>
      </c>
      <c r="CD1794" s="56">
        <v>42095</v>
      </c>
      <c r="CE1794" s="56">
        <v>42342</v>
      </c>
      <c r="CF1794" s="56">
        <v>42342</v>
      </c>
      <c r="CG1794" s="56">
        <v>42419</v>
      </c>
      <c r="CH1794" s="56"/>
      <c r="CI1794" s="56"/>
      <c r="CJ1794">
        <v>0</v>
      </c>
      <c r="CK1794">
        <v>0</v>
      </c>
      <c r="CL1794">
        <v>0</v>
      </c>
      <c r="CM1794">
        <v>0</v>
      </c>
      <c r="CN1794">
        <v>0</v>
      </c>
      <c r="CO1794">
        <v>0</v>
      </c>
      <c r="CP1794">
        <v>0.96</v>
      </c>
      <c r="CQ1794" t="s">
        <v>1154</v>
      </c>
      <c r="CR1794" t="s">
        <v>1153</v>
      </c>
      <c r="CS1794" t="s">
        <v>1748</v>
      </c>
      <c r="CT1794" t="s">
        <v>1397</v>
      </c>
      <c r="CU1794" t="s">
        <v>1396</v>
      </c>
      <c r="CV1794" t="s">
        <v>6762</v>
      </c>
      <c r="CW1794" t="s">
        <v>1390</v>
      </c>
      <c r="CX1794" t="s">
        <v>853</v>
      </c>
      <c r="DC1794" t="s">
        <v>1387</v>
      </c>
      <c r="DE1794" t="s">
        <v>1392</v>
      </c>
    </row>
    <row r="1795" spans="1:109" x14ac:dyDescent="0.25">
      <c r="A1795" t="s">
        <v>1025</v>
      </c>
      <c r="B1795">
        <v>2</v>
      </c>
      <c r="C1795" s="56">
        <v>42419</v>
      </c>
      <c r="D1795" t="s">
        <v>1153</v>
      </c>
      <c r="E1795" t="s">
        <v>6763</v>
      </c>
      <c r="G1795" t="s">
        <v>6764</v>
      </c>
      <c r="H1795" t="s">
        <v>1144</v>
      </c>
      <c r="I1795" t="s">
        <v>1144</v>
      </c>
      <c r="J1795" t="s">
        <v>1144</v>
      </c>
      <c r="K1795" t="s">
        <v>1144</v>
      </c>
      <c r="L1795">
        <v>3.07</v>
      </c>
      <c r="M1795">
        <v>6.07</v>
      </c>
      <c r="N1795">
        <v>0</v>
      </c>
      <c r="O1795" s="56">
        <v>0</v>
      </c>
      <c r="P1795" s="56">
        <v>0</v>
      </c>
      <c r="Q1795">
        <v>1</v>
      </c>
      <c r="R1795">
        <v>1</v>
      </c>
      <c r="S1795">
        <v>11</v>
      </c>
      <c r="T1795">
        <v>8</v>
      </c>
      <c r="U1795">
        <v>3</v>
      </c>
      <c r="V1795">
        <v>1</v>
      </c>
      <c r="X1795" t="s">
        <v>7755</v>
      </c>
      <c r="AA1795">
        <v>0</v>
      </c>
      <c r="AB1795">
        <v>0</v>
      </c>
      <c r="AC1795">
        <v>0</v>
      </c>
      <c r="AD1795">
        <v>0</v>
      </c>
      <c r="AE1795">
        <v>0</v>
      </c>
      <c r="AF1795">
        <v>0</v>
      </c>
      <c r="AG1795">
        <v>0</v>
      </c>
      <c r="AJ1795" s="56"/>
      <c r="AK1795" s="56"/>
      <c r="AL1795" s="56"/>
      <c r="AP1795" t="s">
        <v>1155</v>
      </c>
      <c r="AS1795" t="s">
        <v>1152</v>
      </c>
      <c r="AT1795">
        <v>1</v>
      </c>
      <c r="AV1795">
        <v>2</v>
      </c>
      <c r="AW1795">
        <v>2</v>
      </c>
      <c r="AX1795">
        <v>1</v>
      </c>
      <c r="AY1795" t="s">
        <v>1147</v>
      </c>
      <c r="AZ1795" t="s">
        <v>1147</v>
      </c>
      <c r="BA1795">
        <v>2</v>
      </c>
      <c r="BD1795">
        <v>1000000000</v>
      </c>
      <c r="BE1795">
        <v>7</v>
      </c>
      <c r="BF1795">
        <v>-2.5</v>
      </c>
      <c r="BG1795">
        <v>0</v>
      </c>
      <c r="BH1795">
        <v>0</v>
      </c>
      <c r="BI1795">
        <v>0</v>
      </c>
      <c r="BJ1795">
        <v>0</v>
      </c>
      <c r="BK1795">
        <v>0</v>
      </c>
      <c r="BL1795">
        <v>0</v>
      </c>
      <c r="BM1795">
        <v>7</v>
      </c>
      <c r="BN1795">
        <v>-2.5</v>
      </c>
      <c r="BO1795">
        <v>0</v>
      </c>
      <c r="BP1795">
        <v>0</v>
      </c>
      <c r="BR1795">
        <v>0</v>
      </c>
      <c r="BS1795">
        <v>1</v>
      </c>
      <c r="BX1795">
        <v>0</v>
      </c>
      <c r="BY1795">
        <v>15.35</v>
      </c>
      <c r="BZ1795">
        <v>0</v>
      </c>
      <c r="CA1795">
        <v>4.26</v>
      </c>
      <c r="CB1795">
        <v>0</v>
      </c>
      <c r="CC1795">
        <v>1</v>
      </c>
      <c r="CD1795" s="56">
        <v>42095</v>
      </c>
      <c r="CE1795" s="56">
        <v>42342</v>
      </c>
      <c r="CF1795" s="56">
        <v>42342</v>
      </c>
      <c r="CG1795" s="56">
        <v>42419</v>
      </c>
      <c r="CH1795" s="56"/>
      <c r="CI1795" s="56"/>
      <c r="CJ1795">
        <v>0</v>
      </c>
      <c r="CK1795">
        <v>0</v>
      </c>
      <c r="CL1795">
        <v>0</v>
      </c>
      <c r="CM1795">
        <v>0</v>
      </c>
      <c r="CN1795">
        <v>0</v>
      </c>
      <c r="CO1795">
        <v>0</v>
      </c>
      <c r="CP1795">
        <v>0.96</v>
      </c>
      <c r="CQ1795" t="s">
        <v>1154</v>
      </c>
      <c r="CR1795" t="s">
        <v>1153</v>
      </c>
      <c r="CS1795" t="s">
        <v>1748</v>
      </c>
      <c r="CT1795" t="s">
        <v>1397</v>
      </c>
      <c r="CU1795" t="s">
        <v>1396</v>
      </c>
      <c r="CV1795" t="s">
        <v>6765</v>
      </c>
      <c r="CW1795" t="s">
        <v>1738</v>
      </c>
      <c r="CX1795" t="s">
        <v>853</v>
      </c>
      <c r="DC1795" t="s">
        <v>1387</v>
      </c>
      <c r="DE1795" t="s">
        <v>1392</v>
      </c>
    </row>
    <row r="1796" spans="1:109" x14ac:dyDescent="0.25">
      <c r="A1796" t="s">
        <v>1025</v>
      </c>
      <c r="B1796">
        <v>6</v>
      </c>
      <c r="C1796" s="56">
        <v>42419</v>
      </c>
      <c r="D1796" t="s">
        <v>1153</v>
      </c>
      <c r="E1796" t="s">
        <v>1692</v>
      </c>
      <c r="G1796" t="s">
        <v>6766</v>
      </c>
      <c r="H1796" t="s">
        <v>1144</v>
      </c>
      <c r="I1796" t="s">
        <v>1144</v>
      </c>
      <c r="J1796" t="s">
        <v>1144</v>
      </c>
      <c r="K1796" t="s">
        <v>1144</v>
      </c>
      <c r="L1796">
        <v>25.51</v>
      </c>
      <c r="M1796">
        <v>61</v>
      </c>
      <c r="N1796">
        <v>0</v>
      </c>
      <c r="O1796" s="56">
        <v>0</v>
      </c>
      <c r="P1796" s="56">
        <v>0</v>
      </c>
      <c r="Q1796">
        <v>1</v>
      </c>
      <c r="R1796">
        <v>1</v>
      </c>
      <c r="S1796">
        <v>11</v>
      </c>
      <c r="T1796">
        <v>8</v>
      </c>
      <c r="U1796">
        <v>3</v>
      </c>
      <c r="V1796">
        <v>1</v>
      </c>
      <c r="W1796" t="s">
        <v>1156</v>
      </c>
      <c r="X1796" t="s">
        <v>7755</v>
      </c>
      <c r="Y1796">
        <v>8</v>
      </c>
      <c r="AA1796">
        <v>0</v>
      </c>
      <c r="AB1796">
        <v>0</v>
      </c>
      <c r="AC1796">
        <v>0</v>
      </c>
      <c r="AD1796">
        <v>0</v>
      </c>
      <c r="AE1796">
        <v>0</v>
      </c>
      <c r="AF1796">
        <v>2</v>
      </c>
      <c r="AG1796">
        <v>0</v>
      </c>
      <c r="AJ1796" s="56"/>
      <c r="AK1796" s="56"/>
      <c r="AL1796" s="56"/>
      <c r="AP1796" t="s">
        <v>1155</v>
      </c>
      <c r="AS1796" t="s">
        <v>1152</v>
      </c>
      <c r="AT1796">
        <v>1</v>
      </c>
      <c r="AV1796">
        <v>6</v>
      </c>
      <c r="AW1796">
        <v>4</v>
      </c>
      <c r="AX1796">
        <v>2</v>
      </c>
      <c r="AY1796" t="s">
        <v>1145</v>
      </c>
      <c r="AZ1796" t="s">
        <v>1148</v>
      </c>
      <c r="BA1796">
        <v>6</v>
      </c>
      <c r="BD1796">
        <v>1000000000</v>
      </c>
      <c r="BE1796">
        <v>3</v>
      </c>
      <c r="BF1796">
        <v>0.5</v>
      </c>
      <c r="BG1796">
        <v>2</v>
      </c>
      <c r="BH1796">
        <v>0</v>
      </c>
      <c r="BI1796">
        <v>0</v>
      </c>
      <c r="BJ1796">
        <v>0</v>
      </c>
      <c r="BK1796">
        <v>0</v>
      </c>
      <c r="BL1796">
        <v>1</v>
      </c>
      <c r="BM1796">
        <v>6</v>
      </c>
      <c r="BN1796">
        <v>0</v>
      </c>
      <c r="BO1796">
        <v>0</v>
      </c>
      <c r="BP1796">
        <v>0</v>
      </c>
      <c r="BR1796">
        <v>0</v>
      </c>
      <c r="BS1796">
        <v>2</v>
      </c>
      <c r="BX1796">
        <v>0</v>
      </c>
      <c r="BY1796">
        <v>0</v>
      </c>
      <c r="BZ1796">
        <v>0</v>
      </c>
      <c r="CA1796">
        <v>6.07</v>
      </c>
      <c r="CB1796">
        <v>0</v>
      </c>
      <c r="CC1796">
        <v>1</v>
      </c>
      <c r="CD1796" s="56">
        <v>42095</v>
      </c>
      <c r="CE1796" s="56">
        <v>42342</v>
      </c>
      <c r="CF1796" s="56">
        <v>42342</v>
      </c>
      <c r="CG1796" s="56">
        <v>42419</v>
      </c>
      <c r="CH1796" s="56"/>
      <c r="CI1796" s="56"/>
      <c r="CJ1796">
        <v>0.54</v>
      </c>
      <c r="CK1796">
        <v>58</v>
      </c>
      <c r="CL1796">
        <v>0.03</v>
      </c>
      <c r="CM1796">
        <v>0.7</v>
      </c>
      <c r="CN1796">
        <v>0.21</v>
      </c>
      <c r="CO1796">
        <v>0.04</v>
      </c>
      <c r="CP1796">
        <v>0</v>
      </c>
      <c r="CQ1796" t="s">
        <v>1154</v>
      </c>
      <c r="CR1796" t="s">
        <v>1153</v>
      </c>
      <c r="CS1796" t="s">
        <v>1395</v>
      </c>
      <c r="CT1796" t="s">
        <v>1397</v>
      </c>
      <c r="CU1796" t="s">
        <v>1396</v>
      </c>
      <c r="CV1796" t="s">
        <v>6767</v>
      </c>
      <c r="CW1796" t="s">
        <v>1391</v>
      </c>
      <c r="CX1796" t="s">
        <v>853</v>
      </c>
      <c r="DC1796" t="s">
        <v>1389</v>
      </c>
      <c r="DE1796" t="s">
        <v>1392</v>
      </c>
    </row>
    <row r="1797" spans="1:109" x14ac:dyDescent="0.25">
      <c r="A1797" t="s">
        <v>1025</v>
      </c>
      <c r="B1797">
        <v>2</v>
      </c>
      <c r="C1797" s="56">
        <v>42419</v>
      </c>
      <c r="D1797" t="s">
        <v>1153</v>
      </c>
      <c r="E1797" t="s">
        <v>6768</v>
      </c>
      <c r="G1797" t="s">
        <v>6769</v>
      </c>
      <c r="H1797" t="s">
        <v>1144</v>
      </c>
      <c r="I1797" t="s">
        <v>1144</v>
      </c>
      <c r="J1797" t="s">
        <v>1144</v>
      </c>
      <c r="K1797" t="s">
        <v>1144</v>
      </c>
      <c r="L1797">
        <v>14.57</v>
      </c>
      <c r="M1797">
        <v>33.049999999999997</v>
      </c>
      <c r="N1797">
        <v>0</v>
      </c>
      <c r="O1797" s="56">
        <v>0</v>
      </c>
      <c r="P1797" s="56">
        <v>0</v>
      </c>
      <c r="Q1797">
        <v>1</v>
      </c>
      <c r="R1797">
        <v>1</v>
      </c>
      <c r="S1797">
        <v>11</v>
      </c>
      <c r="T1797">
        <v>8</v>
      </c>
      <c r="U1797">
        <v>3</v>
      </c>
      <c r="V1797">
        <v>1</v>
      </c>
      <c r="X1797" t="s">
        <v>7757</v>
      </c>
      <c r="AA1797">
        <v>0</v>
      </c>
      <c r="AB1797">
        <v>0</v>
      </c>
      <c r="AC1797">
        <v>0</v>
      </c>
      <c r="AD1797">
        <v>0</v>
      </c>
      <c r="AE1797">
        <v>0</v>
      </c>
      <c r="AF1797">
        <v>0</v>
      </c>
      <c r="AG1797">
        <v>0</v>
      </c>
      <c r="AJ1797" s="56"/>
      <c r="AK1797" s="56"/>
      <c r="AL1797" s="56"/>
      <c r="AP1797" t="s">
        <v>1155</v>
      </c>
      <c r="AR1797">
        <v>5</v>
      </c>
      <c r="AS1797" t="s">
        <v>1152</v>
      </c>
      <c r="AT1797">
        <v>1</v>
      </c>
      <c r="AV1797">
        <v>8</v>
      </c>
      <c r="AW1797">
        <v>5</v>
      </c>
      <c r="AX1797">
        <v>3</v>
      </c>
      <c r="AY1797" t="s">
        <v>1147</v>
      </c>
      <c r="AZ1797" t="s">
        <v>1147</v>
      </c>
      <c r="BA1797">
        <v>12</v>
      </c>
      <c r="BD1797">
        <v>1000000000</v>
      </c>
      <c r="BE1797">
        <v>11</v>
      </c>
      <c r="BF1797">
        <v>-0.38</v>
      </c>
      <c r="BG1797">
        <v>0</v>
      </c>
      <c r="BH1797">
        <v>0</v>
      </c>
      <c r="BI1797">
        <v>0</v>
      </c>
      <c r="BJ1797">
        <v>0</v>
      </c>
      <c r="BK1797">
        <v>0</v>
      </c>
      <c r="BL1797">
        <v>0</v>
      </c>
      <c r="BM1797">
        <v>11</v>
      </c>
      <c r="BN1797">
        <v>-0.38</v>
      </c>
      <c r="BO1797">
        <v>0</v>
      </c>
      <c r="BP1797">
        <v>0</v>
      </c>
      <c r="BR1797">
        <v>0</v>
      </c>
      <c r="BS1797">
        <v>2</v>
      </c>
      <c r="BX1797">
        <v>0</v>
      </c>
      <c r="BY1797">
        <v>43.71</v>
      </c>
      <c r="BZ1797">
        <v>0</v>
      </c>
      <c r="CA1797">
        <v>5.53</v>
      </c>
      <c r="CB1797">
        <v>0</v>
      </c>
      <c r="CC1797">
        <v>1</v>
      </c>
      <c r="CD1797" s="56">
        <v>42341</v>
      </c>
      <c r="CE1797" s="56">
        <v>42342</v>
      </c>
      <c r="CF1797" s="56">
        <v>42342</v>
      </c>
      <c r="CG1797" s="56">
        <v>42419</v>
      </c>
      <c r="CH1797" s="56"/>
      <c r="CI1797" s="56"/>
      <c r="CJ1797">
        <v>0</v>
      </c>
      <c r="CK1797">
        <v>0</v>
      </c>
      <c r="CL1797">
        <v>0</v>
      </c>
      <c r="CM1797">
        <v>0</v>
      </c>
      <c r="CN1797">
        <v>0</v>
      </c>
      <c r="CO1797">
        <v>0</v>
      </c>
      <c r="CP1797">
        <v>0.96</v>
      </c>
      <c r="CQ1797" t="s">
        <v>1154</v>
      </c>
      <c r="CR1797" t="s">
        <v>1153</v>
      </c>
      <c r="CS1797" t="s">
        <v>1748</v>
      </c>
      <c r="CT1797" t="s">
        <v>1397</v>
      </c>
      <c r="CU1797" t="s">
        <v>1396</v>
      </c>
      <c r="CV1797" t="s">
        <v>6770</v>
      </c>
      <c r="CW1797" t="s">
        <v>1738</v>
      </c>
      <c r="CX1797" t="s">
        <v>853</v>
      </c>
      <c r="DC1797" t="s">
        <v>1387</v>
      </c>
      <c r="DE1797" t="s">
        <v>1392</v>
      </c>
    </row>
    <row r="1798" spans="1:109" x14ac:dyDescent="0.25">
      <c r="A1798" t="s">
        <v>1025</v>
      </c>
      <c r="B1798">
        <v>1</v>
      </c>
      <c r="C1798" s="56">
        <v>42419</v>
      </c>
      <c r="D1798" t="s">
        <v>1153</v>
      </c>
      <c r="E1798" t="s">
        <v>6771</v>
      </c>
      <c r="G1798" t="s">
        <v>6772</v>
      </c>
      <c r="H1798" t="s">
        <v>1144</v>
      </c>
      <c r="I1798" t="s">
        <v>1144</v>
      </c>
      <c r="J1798" t="s">
        <v>1144</v>
      </c>
      <c r="K1798" t="s">
        <v>1144</v>
      </c>
      <c r="L1798">
        <v>0.47</v>
      </c>
      <c r="M1798">
        <v>1.3</v>
      </c>
      <c r="N1798">
        <v>0</v>
      </c>
      <c r="O1798" s="56">
        <v>0</v>
      </c>
      <c r="P1798" s="56">
        <v>0</v>
      </c>
      <c r="Q1798">
        <v>1</v>
      </c>
      <c r="R1798">
        <v>1</v>
      </c>
      <c r="S1798">
        <v>11</v>
      </c>
      <c r="T1798">
        <v>8</v>
      </c>
      <c r="U1798">
        <v>3</v>
      </c>
      <c r="V1798">
        <v>1</v>
      </c>
      <c r="X1798" t="s">
        <v>7755</v>
      </c>
      <c r="AA1798">
        <v>0</v>
      </c>
      <c r="AB1798">
        <v>0</v>
      </c>
      <c r="AC1798">
        <v>0</v>
      </c>
      <c r="AD1798">
        <v>0</v>
      </c>
      <c r="AE1798">
        <v>0</v>
      </c>
      <c r="AF1798">
        <v>0</v>
      </c>
      <c r="AG1798">
        <v>0</v>
      </c>
      <c r="AJ1798" s="56"/>
      <c r="AK1798" s="56"/>
      <c r="AL1798" s="56"/>
      <c r="AP1798" t="s">
        <v>1155</v>
      </c>
      <c r="AS1798" t="s">
        <v>1152</v>
      </c>
      <c r="AT1798">
        <v>1</v>
      </c>
      <c r="AV1798">
        <v>5</v>
      </c>
      <c r="AW1798">
        <v>3</v>
      </c>
      <c r="AX1798">
        <v>2</v>
      </c>
      <c r="AY1798" t="s">
        <v>1147</v>
      </c>
      <c r="AZ1798" t="s">
        <v>1147</v>
      </c>
      <c r="BA1798">
        <v>5</v>
      </c>
      <c r="BD1798">
        <v>1000000000</v>
      </c>
      <c r="BE1798">
        <v>6</v>
      </c>
      <c r="BF1798">
        <v>-0.2</v>
      </c>
      <c r="BG1798">
        <v>0</v>
      </c>
      <c r="BH1798">
        <v>0</v>
      </c>
      <c r="BI1798">
        <v>0</v>
      </c>
      <c r="BJ1798">
        <v>0</v>
      </c>
      <c r="BK1798">
        <v>0</v>
      </c>
      <c r="BL1798">
        <v>0</v>
      </c>
      <c r="BM1798">
        <v>6</v>
      </c>
      <c r="BN1798">
        <v>-0.2</v>
      </c>
      <c r="BO1798">
        <v>0</v>
      </c>
      <c r="BP1798">
        <v>0</v>
      </c>
      <c r="BR1798">
        <v>0</v>
      </c>
      <c r="BS1798">
        <v>1</v>
      </c>
      <c r="BX1798">
        <v>0</v>
      </c>
      <c r="BY1798">
        <v>0.47</v>
      </c>
      <c r="BZ1798">
        <v>0</v>
      </c>
      <c r="CA1798">
        <v>7.71</v>
      </c>
      <c r="CB1798">
        <v>0</v>
      </c>
      <c r="CC1798">
        <v>1</v>
      </c>
      <c r="CD1798" s="56">
        <v>42095</v>
      </c>
      <c r="CE1798" s="56">
        <v>42342</v>
      </c>
      <c r="CF1798" s="56">
        <v>42342</v>
      </c>
      <c r="CG1798" s="56">
        <v>42419</v>
      </c>
      <c r="CH1798" s="56"/>
      <c r="CI1798" s="56"/>
      <c r="CJ1798">
        <v>0</v>
      </c>
      <c r="CK1798">
        <v>0</v>
      </c>
      <c r="CL1798">
        <v>0</v>
      </c>
      <c r="CM1798">
        <v>0</v>
      </c>
      <c r="CN1798">
        <v>0</v>
      </c>
      <c r="CO1798">
        <v>0</v>
      </c>
      <c r="CP1798">
        <v>0.95</v>
      </c>
      <c r="CQ1798" t="s">
        <v>1154</v>
      </c>
      <c r="CR1798" t="s">
        <v>1153</v>
      </c>
      <c r="CS1798" t="s">
        <v>1725</v>
      </c>
      <c r="CT1798" t="s">
        <v>1397</v>
      </c>
      <c r="CU1798" t="s">
        <v>1396</v>
      </c>
      <c r="CV1798" t="s">
        <v>6773</v>
      </c>
      <c r="CW1798" t="s">
        <v>1727</v>
      </c>
      <c r="CX1798" t="s">
        <v>853</v>
      </c>
      <c r="DC1798" t="s">
        <v>1387</v>
      </c>
      <c r="DE1798" t="s">
        <v>1728</v>
      </c>
    </row>
    <row r="1799" spans="1:109" x14ac:dyDescent="0.25">
      <c r="A1799" t="s">
        <v>1025</v>
      </c>
      <c r="B1799">
        <v>1</v>
      </c>
      <c r="C1799" s="56">
        <v>42419</v>
      </c>
      <c r="D1799" t="s">
        <v>1153</v>
      </c>
      <c r="E1799" t="s">
        <v>6774</v>
      </c>
      <c r="G1799" t="s">
        <v>6775</v>
      </c>
      <c r="H1799" t="s">
        <v>1144</v>
      </c>
      <c r="I1799" t="s">
        <v>1144</v>
      </c>
      <c r="J1799" t="s">
        <v>1144</v>
      </c>
      <c r="K1799" t="s">
        <v>1144</v>
      </c>
      <c r="L1799">
        <v>0.45</v>
      </c>
      <c r="M1799">
        <v>1.3</v>
      </c>
      <c r="N1799">
        <v>0</v>
      </c>
      <c r="O1799" s="56">
        <v>0</v>
      </c>
      <c r="P1799" s="56">
        <v>0</v>
      </c>
      <c r="Q1799">
        <v>1</v>
      </c>
      <c r="R1799">
        <v>1</v>
      </c>
      <c r="S1799">
        <v>11</v>
      </c>
      <c r="T1799">
        <v>8</v>
      </c>
      <c r="U1799">
        <v>3</v>
      </c>
      <c r="V1799">
        <v>1</v>
      </c>
      <c r="X1799" t="s">
        <v>7755</v>
      </c>
      <c r="AA1799">
        <v>0</v>
      </c>
      <c r="AB1799">
        <v>0</v>
      </c>
      <c r="AC1799">
        <v>0</v>
      </c>
      <c r="AD1799">
        <v>0</v>
      </c>
      <c r="AE1799">
        <v>0</v>
      </c>
      <c r="AF1799">
        <v>0</v>
      </c>
      <c r="AG1799">
        <v>0</v>
      </c>
      <c r="AJ1799" s="56"/>
      <c r="AK1799" s="56"/>
      <c r="AL1799" s="56"/>
      <c r="AP1799" t="s">
        <v>1155</v>
      </c>
      <c r="AS1799" t="s">
        <v>1152</v>
      </c>
      <c r="AT1799">
        <v>1</v>
      </c>
      <c r="AV1799">
        <v>5</v>
      </c>
      <c r="AW1799">
        <v>3</v>
      </c>
      <c r="AX1799">
        <v>2</v>
      </c>
      <c r="AY1799" t="s">
        <v>1147</v>
      </c>
      <c r="AZ1799" t="s">
        <v>1147</v>
      </c>
      <c r="BA1799">
        <v>5</v>
      </c>
      <c r="BD1799">
        <v>1000000000</v>
      </c>
      <c r="BE1799">
        <v>7</v>
      </c>
      <c r="BF1799">
        <v>-0.4</v>
      </c>
      <c r="BG1799">
        <v>0</v>
      </c>
      <c r="BH1799">
        <v>0</v>
      </c>
      <c r="BI1799">
        <v>0</v>
      </c>
      <c r="BJ1799">
        <v>0</v>
      </c>
      <c r="BK1799">
        <v>0</v>
      </c>
      <c r="BL1799">
        <v>0</v>
      </c>
      <c r="BM1799">
        <v>7</v>
      </c>
      <c r="BN1799">
        <v>-0.4</v>
      </c>
      <c r="BO1799">
        <v>0</v>
      </c>
      <c r="BP1799">
        <v>0</v>
      </c>
      <c r="BR1799">
        <v>0</v>
      </c>
      <c r="BS1799">
        <v>1</v>
      </c>
      <c r="BX1799">
        <v>0</v>
      </c>
      <c r="BY1799">
        <v>0.9</v>
      </c>
      <c r="BZ1799">
        <v>0</v>
      </c>
      <c r="CA1799">
        <v>8.24</v>
      </c>
      <c r="CB1799">
        <v>0</v>
      </c>
      <c r="CC1799">
        <v>1</v>
      </c>
      <c r="CD1799" s="56">
        <v>42095</v>
      </c>
      <c r="CE1799" s="56">
        <v>42342</v>
      </c>
      <c r="CF1799" s="56">
        <v>42342</v>
      </c>
      <c r="CG1799" s="56">
        <v>42419</v>
      </c>
      <c r="CH1799" s="56"/>
      <c r="CI1799" s="56"/>
      <c r="CJ1799">
        <v>0</v>
      </c>
      <c r="CK1799">
        <v>0</v>
      </c>
      <c r="CL1799">
        <v>0</v>
      </c>
      <c r="CM1799">
        <v>0</v>
      </c>
      <c r="CN1799">
        <v>0</v>
      </c>
      <c r="CO1799">
        <v>0</v>
      </c>
      <c r="CP1799">
        <v>0.95</v>
      </c>
      <c r="CQ1799" t="s">
        <v>1154</v>
      </c>
      <c r="CR1799" t="s">
        <v>1153</v>
      </c>
      <c r="CS1799" t="s">
        <v>1725</v>
      </c>
      <c r="CT1799" t="s">
        <v>1397</v>
      </c>
      <c r="CU1799" t="s">
        <v>1396</v>
      </c>
      <c r="CV1799" t="s">
        <v>6776</v>
      </c>
      <c r="CW1799" t="s">
        <v>1727</v>
      </c>
      <c r="CX1799" t="s">
        <v>853</v>
      </c>
      <c r="DC1799" t="s">
        <v>1387</v>
      </c>
      <c r="DE1799" t="s">
        <v>1728</v>
      </c>
    </row>
    <row r="1800" spans="1:109" x14ac:dyDescent="0.25">
      <c r="A1800" t="s">
        <v>1025</v>
      </c>
      <c r="B1800">
        <v>2</v>
      </c>
      <c r="C1800" s="56">
        <v>42419</v>
      </c>
      <c r="D1800" t="s">
        <v>1153</v>
      </c>
      <c r="E1800" t="s">
        <v>6777</v>
      </c>
      <c r="G1800" t="s">
        <v>6778</v>
      </c>
      <c r="H1800" t="s">
        <v>1144</v>
      </c>
      <c r="I1800" t="s">
        <v>1144</v>
      </c>
      <c r="J1800" t="s">
        <v>1144</v>
      </c>
      <c r="K1800" t="s">
        <v>1144</v>
      </c>
      <c r="L1800">
        <v>0.74</v>
      </c>
      <c r="M1800">
        <v>2.31</v>
      </c>
      <c r="N1800">
        <v>0</v>
      </c>
      <c r="O1800" s="56">
        <v>0</v>
      </c>
      <c r="P1800" s="56">
        <v>0</v>
      </c>
      <c r="Q1800">
        <v>1</v>
      </c>
      <c r="R1800">
        <v>1</v>
      </c>
      <c r="S1800">
        <v>11</v>
      </c>
      <c r="T1800">
        <v>8</v>
      </c>
      <c r="U1800">
        <v>3</v>
      </c>
      <c r="V1800">
        <v>1</v>
      </c>
      <c r="X1800" t="s">
        <v>7757</v>
      </c>
      <c r="AA1800">
        <v>0</v>
      </c>
      <c r="AB1800">
        <v>0</v>
      </c>
      <c r="AC1800">
        <v>0</v>
      </c>
      <c r="AD1800">
        <v>0</v>
      </c>
      <c r="AE1800">
        <v>0</v>
      </c>
      <c r="AF1800">
        <v>42</v>
      </c>
      <c r="AG1800">
        <v>0</v>
      </c>
      <c r="AJ1800" s="56"/>
      <c r="AK1800" s="56"/>
      <c r="AL1800" s="56"/>
      <c r="AP1800" t="s">
        <v>1155</v>
      </c>
      <c r="AS1800" t="s">
        <v>1152</v>
      </c>
      <c r="AT1800">
        <v>1</v>
      </c>
      <c r="AV1800">
        <v>6</v>
      </c>
      <c r="AW1800">
        <v>4</v>
      </c>
      <c r="AX1800">
        <v>2</v>
      </c>
      <c r="AY1800" t="s">
        <v>1147</v>
      </c>
      <c r="AZ1800" t="s">
        <v>1147</v>
      </c>
      <c r="BA1800">
        <v>4</v>
      </c>
      <c r="BD1800">
        <v>1000000000</v>
      </c>
      <c r="BE1800">
        <v>12</v>
      </c>
      <c r="BF1800">
        <v>-1</v>
      </c>
      <c r="BG1800">
        <v>6</v>
      </c>
      <c r="BH1800">
        <v>0</v>
      </c>
      <c r="BI1800">
        <v>0</v>
      </c>
      <c r="BJ1800">
        <v>0</v>
      </c>
      <c r="BK1800">
        <v>0</v>
      </c>
      <c r="BL1800">
        <v>0</v>
      </c>
      <c r="BM1800">
        <v>18</v>
      </c>
      <c r="BN1800">
        <v>-2</v>
      </c>
      <c r="BO1800">
        <v>0</v>
      </c>
      <c r="BP1800">
        <v>0</v>
      </c>
      <c r="BR1800">
        <v>0</v>
      </c>
      <c r="BS1800">
        <v>2</v>
      </c>
      <c r="BX1800">
        <v>0</v>
      </c>
      <c r="BY1800">
        <v>4.4400000000000004</v>
      </c>
      <c r="BZ1800">
        <v>0</v>
      </c>
      <c r="CA1800">
        <v>9.26</v>
      </c>
      <c r="CB1800">
        <v>0</v>
      </c>
      <c r="CC1800">
        <v>1</v>
      </c>
      <c r="CD1800" s="56">
        <v>42341</v>
      </c>
      <c r="CE1800" s="56">
        <v>42342</v>
      </c>
      <c r="CF1800" s="56">
        <v>42342</v>
      </c>
      <c r="CG1800" s="56">
        <v>42419</v>
      </c>
      <c r="CH1800" s="56"/>
      <c r="CI1800" s="56"/>
      <c r="CJ1800">
        <v>0.84</v>
      </c>
      <c r="CK1800">
        <v>0</v>
      </c>
      <c r="CL1800">
        <v>0.39</v>
      </c>
      <c r="CM1800">
        <v>0</v>
      </c>
      <c r="CN1800">
        <v>0</v>
      </c>
      <c r="CO1800">
        <v>0</v>
      </c>
      <c r="CP1800">
        <v>0.56999999999999995</v>
      </c>
      <c r="CQ1800" t="s">
        <v>1154</v>
      </c>
      <c r="CR1800" t="s">
        <v>1153</v>
      </c>
      <c r="CS1800" t="s">
        <v>1748</v>
      </c>
      <c r="CT1800" t="s">
        <v>1397</v>
      </c>
      <c r="CU1800" t="s">
        <v>1396</v>
      </c>
      <c r="CV1800" t="s">
        <v>6779</v>
      </c>
      <c r="CW1800" t="s">
        <v>1738</v>
      </c>
      <c r="CX1800" t="s">
        <v>853</v>
      </c>
      <c r="DC1800" t="s">
        <v>1387</v>
      </c>
      <c r="DE1800" t="s">
        <v>1392</v>
      </c>
    </row>
    <row r="1801" spans="1:109" x14ac:dyDescent="0.25">
      <c r="A1801" t="s">
        <v>1025</v>
      </c>
      <c r="B1801">
        <v>2</v>
      </c>
      <c r="C1801" s="56">
        <v>42419</v>
      </c>
      <c r="D1801" t="s">
        <v>1153</v>
      </c>
      <c r="E1801" t="s">
        <v>6780</v>
      </c>
      <c r="G1801" t="s">
        <v>6781</v>
      </c>
      <c r="H1801" t="s">
        <v>1144</v>
      </c>
      <c r="I1801" t="s">
        <v>1144</v>
      </c>
      <c r="J1801" t="s">
        <v>1144</v>
      </c>
      <c r="K1801" t="s">
        <v>1144</v>
      </c>
      <c r="L1801">
        <v>0.28000000000000003</v>
      </c>
      <c r="M1801">
        <v>0.84</v>
      </c>
      <c r="N1801">
        <v>0</v>
      </c>
      <c r="O1801" s="56">
        <v>0</v>
      </c>
      <c r="P1801" s="56">
        <v>0</v>
      </c>
      <c r="Q1801">
        <v>1</v>
      </c>
      <c r="R1801">
        <v>1</v>
      </c>
      <c r="S1801">
        <v>11</v>
      </c>
      <c r="T1801">
        <v>8</v>
      </c>
      <c r="U1801">
        <v>3</v>
      </c>
      <c r="V1801">
        <v>1</v>
      </c>
      <c r="X1801" t="s">
        <v>7757</v>
      </c>
      <c r="AA1801">
        <v>0</v>
      </c>
      <c r="AB1801">
        <v>0</v>
      </c>
      <c r="AC1801">
        <v>0</v>
      </c>
      <c r="AD1801">
        <v>0</v>
      </c>
      <c r="AE1801">
        <v>0</v>
      </c>
      <c r="AF1801">
        <v>42</v>
      </c>
      <c r="AG1801">
        <v>0</v>
      </c>
      <c r="AJ1801" s="56"/>
      <c r="AK1801" s="56"/>
      <c r="AL1801" s="56"/>
      <c r="AP1801" t="s">
        <v>1155</v>
      </c>
      <c r="AR1801">
        <v>5</v>
      </c>
      <c r="AS1801" t="s">
        <v>1152</v>
      </c>
      <c r="AT1801">
        <v>1</v>
      </c>
      <c r="AV1801">
        <v>14</v>
      </c>
      <c r="AW1801">
        <v>9</v>
      </c>
      <c r="AX1801">
        <v>5</v>
      </c>
      <c r="AY1801" t="s">
        <v>1147</v>
      </c>
      <c r="AZ1801" t="s">
        <v>1147</v>
      </c>
      <c r="BA1801">
        <v>10</v>
      </c>
      <c r="BD1801">
        <v>1000000000</v>
      </c>
      <c r="BE1801">
        <v>18</v>
      </c>
      <c r="BF1801">
        <v>-0.28999999999999998</v>
      </c>
      <c r="BG1801">
        <v>14</v>
      </c>
      <c r="BH1801">
        <v>0</v>
      </c>
      <c r="BI1801">
        <v>0</v>
      </c>
      <c r="BJ1801">
        <v>0</v>
      </c>
      <c r="BK1801">
        <v>0</v>
      </c>
      <c r="BL1801">
        <v>0</v>
      </c>
      <c r="BM1801">
        <v>32</v>
      </c>
      <c r="BN1801">
        <v>-1.29</v>
      </c>
      <c r="BO1801">
        <v>0</v>
      </c>
      <c r="BP1801">
        <v>0</v>
      </c>
      <c r="BR1801">
        <v>0</v>
      </c>
      <c r="BS1801">
        <v>4</v>
      </c>
      <c r="BX1801">
        <v>0</v>
      </c>
      <c r="BY1801">
        <v>1.1200000000000001</v>
      </c>
      <c r="BZ1801">
        <v>0</v>
      </c>
      <c r="CA1801">
        <v>8.73</v>
      </c>
      <c r="CB1801">
        <v>0</v>
      </c>
      <c r="CC1801">
        <v>1</v>
      </c>
      <c r="CD1801" s="56">
        <v>42341</v>
      </c>
      <c r="CE1801" s="56">
        <v>42342</v>
      </c>
      <c r="CF1801" s="56">
        <v>42342</v>
      </c>
      <c r="CG1801" s="56">
        <v>42419</v>
      </c>
      <c r="CH1801" s="56"/>
      <c r="CI1801" s="56"/>
      <c r="CJ1801">
        <v>0.88</v>
      </c>
      <c r="CK1801">
        <v>0</v>
      </c>
      <c r="CL1801">
        <v>0.39</v>
      </c>
      <c r="CM1801">
        <v>0</v>
      </c>
      <c r="CN1801">
        <v>0</v>
      </c>
      <c r="CO1801">
        <v>0.16</v>
      </c>
      <c r="CP1801">
        <v>0.42</v>
      </c>
      <c r="CQ1801" t="s">
        <v>1154</v>
      </c>
      <c r="CR1801" t="s">
        <v>1153</v>
      </c>
      <c r="CS1801" t="s">
        <v>1748</v>
      </c>
      <c r="CT1801" t="s">
        <v>1397</v>
      </c>
      <c r="CU1801" t="s">
        <v>1396</v>
      </c>
      <c r="CV1801" t="s">
        <v>6782</v>
      </c>
      <c r="CW1801" t="s">
        <v>1738</v>
      </c>
      <c r="CX1801" t="s">
        <v>853</v>
      </c>
      <c r="DC1801" t="s">
        <v>1387</v>
      </c>
      <c r="DE1801" t="s">
        <v>1392</v>
      </c>
    </row>
    <row r="1802" spans="1:109" x14ac:dyDescent="0.25">
      <c r="A1802" t="s">
        <v>1025</v>
      </c>
      <c r="B1802">
        <v>1</v>
      </c>
      <c r="C1802" s="56">
        <v>42419</v>
      </c>
      <c r="D1802" t="s">
        <v>1153</v>
      </c>
      <c r="E1802" t="s">
        <v>6783</v>
      </c>
      <c r="G1802" t="s">
        <v>6784</v>
      </c>
      <c r="H1802" t="s">
        <v>1144</v>
      </c>
      <c r="I1802" t="s">
        <v>1144</v>
      </c>
      <c r="J1802" t="s">
        <v>1144</v>
      </c>
      <c r="K1802" t="s">
        <v>1144</v>
      </c>
      <c r="L1802">
        <v>1.3</v>
      </c>
      <c r="M1802">
        <v>3.2</v>
      </c>
      <c r="N1802">
        <v>0</v>
      </c>
      <c r="O1802" s="56">
        <v>0</v>
      </c>
      <c r="P1802" s="56">
        <v>0</v>
      </c>
      <c r="Q1802">
        <v>1</v>
      </c>
      <c r="R1802">
        <v>1</v>
      </c>
      <c r="S1802">
        <v>11</v>
      </c>
      <c r="T1802">
        <v>8</v>
      </c>
      <c r="U1802">
        <v>3</v>
      </c>
      <c r="V1802">
        <v>1</v>
      </c>
      <c r="X1802" t="s">
        <v>7755</v>
      </c>
      <c r="AA1802">
        <v>0</v>
      </c>
      <c r="AB1802">
        <v>0</v>
      </c>
      <c r="AC1802">
        <v>0</v>
      </c>
      <c r="AD1802">
        <v>0</v>
      </c>
      <c r="AE1802">
        <v>0</v>
      </c>
      <c r="AF1802">
        <v>0</v>
      </c>
      <c r="AG1802">
        <v>0</v>
      </c>
      <c r="AJ1802" s="56"/>
      <c r="AK1802" s="56"/>
      <c r="AL1802" s="56"/>
      <c r="AP1802" t="s">
        <v>1155</v>
      </c>
      <c r="AR1802">
        <v>2</v>
      </c>
      <c r="AS1802" t="s">
        <v>1152</v>
      </c>
      <c r="AT1802">
        <v>1</v>
      </c>
      <c r="AV1802">
        <v>10</v>
      </c>
      <c r="AW1802">
        <v>7</v>
      </c>
      <c r="AX1802">
        <v>3</v>
      </c>
      <c r="AY1802" t="s">
        <v>1147</v>
      </c>
      <c r="AZ1802" t="s">
        <v>1147</v>
      </c>
      <c r="BA1802">
        <v>10</v>
      </c>
      <c r="BD1802">
        <v>1000000000</v>
      </c>
      <c r="BE1802">
        <v>12</v>
      </c>
      <c r="BF1802">
        <v>-0.2</v>
      </c>
      <c r="BG1802">
        <v>0</v>
      </c>
      <c r="BH1802">
        <v>0</v>
      </c>
      <c r="BI1802">
        <v>0</v>
      </c>
      <c r="BJ1802">
        <v>0</v>
      </c>
      <c r="BK1802">
        <v>0</v>
      </c>
      <c r="BL1802">
        <v>0</v>
      </c>
      <c r="BM1802">
        <v>12</v>
      </c>
      <c r="BN1802">
        <v>-0.2</v>
      </c>
      <c r="BO1802">
        <v>0</v>
      </c>
      <c r="BP1802">
        <v>0</v>
      </c>
      <c r="BR1802">
        <v>0</v>
      </c>
      <c r="BS1802">
        <v>3</v>
      </c>
      <c r="BX1802">
        <v>0</v>
      </c>
      <c r="BY1802">
        <v>2.6</v>
      </c>
      <c r="BZ1802">
        <v>0</v>
      </c>
      <c r="CA1802">
        <v>6.38</v>
      </c>
      <c r="CB1802">
        <v>0</v>
      </c>
      <c r="CC1802">
        <v>1</v>
      </c>
      <c r="CD1802" s="56">
        <v>42095</v>
      </c>
      <c r="CE1802" s="56">
        <v>42342</v>
      </c>
      <c r="CF1802" s="56">
        <v>42342</v>
      </c>
      <c r="CG1802" s="56">
        <v>42419</v>
      </c>
      <c r="CH1802" s="56"/>
      <c r="CI1802" s="56"/>
      <c r="CJ1802">
        <v>0</v>
      </c>
      <c r="CK1802">
        <v>0</v>
      </c>
      <c r="CL1802">
        <v>0</v>
      </c>
      <c r="CM1802">
        <v>0</v>
      </c>
      <c r="CN1802">
        <v>0</v>
      </c>
      <c r="CO1802">
        <v>0</v>
      </c>
      <c r="CP1802">
        <v>0.95</v>
      </c>
      <c r="CQ1802" t="s">
        <v>1154</v>
      </c>
      <c r="CR1802" t="s">
        <v>1153</v>
      </c>
      <c r="CS1802" t="s">
        <v>1725</v>
      </c>
      <c r="CT1802" t="s">
        <v>1397</v>
      </c>
      <c r="CU1802" t="s">
        <v>1396</v>
      </c>
      <c r="CV1802" t="s">
        <v>6785</v>
      </c>
      <c r="CW1802" t="s">
        <v>1727</v>
      </c>
      <c r="CX1802" t="s">
        <v>853</v>
      </c>
      <c r="DC1802" t="s">
        <v>1387</v>
      </c>
      <c r="DE1802" t="s">
        <v>1728</v>
      </c>
    </row>
    <row r="1803" spans="1:109" x14ac:dyDescent="0.25">
      <c r="A1803" t="s">
        <v>1025</v>
      </c>
      <c r="B1803">
        <v>1</v>
      </c>
      <c r="C1803" s="56">
        <v>42419</v>
      </c>
      <c r="D1803" t="s">
        <v>1153</v>
      </c>
      <c r="E1803" t="s">
        <v>6786</v>
      </c>
      <c r="G1803" t="s">
        <v>6787</v>
      </c>
      <c r="H1803" t="s">
        <v>1144</v>
      </c>
      <c r="I1803" t="s">
        <v>1144</v>
      </c>
      <c r="J1803" t="s">
        <v>1144</v>
      </c>
      <c r="K1803" t="s">
        <v>1144</v>
      </c>
      <c r="L1803">
        <v>24.43</v>
      </c>
      <c r="M1803">
        <v>49.25</v>
      </c>
      <c r="N1803">
        <v>0</v>
      </c>
      <c r="O1803" s="56">
        <v>0</v>
      </c>
      <c r="P1803" s="56">
        <v>0</v>
      </c>
      <c r="Q1803">
        <v>1</v>
      </c>
      <c r="R1803">
        <v>1</v>
      </c>
      <c r="S1803">
        <v>11</v>
      </c>
      <c r="T1803">
        <v>8</v>
      </c>
      <c r="U1803">
        <v>3</v>
      </c>
      <c r="V1803">
        <v>1</v>
      </c>
      <c r="X1803" t="s">
        <v>7755</v>
      </c>
      <c r="AA1803">
        <v>0</v>
      </c>
      <c r="AB1803">
        <v>0</v>
      </c>
      <c r="AC1803">
        <v>0</v>
      </c>
      <c r="AD1803">
        <v>0</v>
      </c>
      <c r="AE1803">
        <v>0</v>
      </c>
      <c r="AF1803">
        <v>0</v>
      </c>
      <c r="AG1803">
        <v>0</v>
      </c>
      <c r="AJ1803" s="56"/>
      <c r="AK1803" s="56"/>
      <c r="AL1803" s="56"/>
      <c r="AP1803" t="s">
        <v>1155</v>
      </c>
      <c r="AS1803" t="s">
        <v>1152</v>
      </c>
      <c r="AT1803">
        <v>1</v>
      </c>
      <c r="AV1803">
        <v>0</v>
      </c>
      <c r="AW1803">
        <v>0</v>
      </c>
      <c r="AX1803">
        <v>0</v>
      </c>
      <c r="AY1803" t="s">
        <v>1388</v>
      </c>
      <c r="AZ1803" t="s">
        <v>1388</v>
      </c>
      <c r="BA1803">
        <v>0</v>
      </c>
      <c r="BD1803">
        <v>1000000000</v>
      </c>
      <c r="BE1803">
        <v>0</v>
      </c>
      <c r="BF1803">
        <v>0</v>
      </c>
      <c r="BG1803">
        <v>0</v>
      </c>
      <c r="BH1803">
        <v>0</v>
      </c>
      <c r="BI1803">
        <v>0</v>
      </c>
      <c r="BJ1803">
        <v>0</v>
      </c>
      <c r="BK1803">
        <v>0</v>
      </c>
      <c r="BL1803">
        <v>0</v>
      </c>
      <c r="BM1803">
        <v>0</v>
      </c>
      <c r="BN1803">
        <v>0</v>
      </c>
      <c r="BO1803">
        <v>0</v>
      </c>
      <c r="BP1803">
        <v>0</v>
      </c>
      <c r="BR1803">
        <v>0</v>
      </c>
      <c r="BS1803">
        <v>0</v>
      </c>
      <c r="BX1803">
        <v>0</v>
      </c>
      <c r="BY1803">
        <v>0</v>
      </c>
      <c r="BZ1803">
        <v>0</v>
      </c>
      <c r="CA1803">
        <v>0</v>
      </c>
      <c r="CB1803">
        <v>0</v>
      </c>
      <c r="CC1803">
        <v>1</v>
      </c>
      <c r="CD1803" s="56">
        <v>42095</v>
      </c>
      <c r="CE1803" s="56">
        <v>42342</v>
      </c>
      <c r="CF1803" s="56">
        <v>42342</v>
      </c>
      <c r="CG1803" s="56">
        <v>42419</v>
      </c>
      <c r="CH1803" s="56"/>
      <c r="CI1803" s="56"/>
      <c r="CJ1803">
        <v>1</v>
      </c>
      <c r="CK1803">
        <v>0</v>
      </c>
      <c r="CL1803">
        <v>0.95</v>
      </c>
      <c r="CM1803">
        <v>0</v>
      </c>
      <c r="CN1803">
        <v>0</v>
      </c>
      <c r="CO1803">
        <v>0</v>
      </c>
      <c r="CP1803">
        <v>0</v>
      </c>
      <c r="CQ1803" t="s">
        <v>1154</v>
      </c>
      <c r="CR1803" t="s">
        <v>1153</v>
      </c>
      <c r="CS1803" t="s">
        <v>1725</v>
      </c>
      <c r="CT1803" t="s">
        <v>1397</v>
      </c>
      <c r="CU1803" t="s">
        <v>1396</v>
      </c>
      <c r="CV1803" t="s">
        <v>6788</v>
      </c>
      <c r="CW1803" t="s">
        <v>1738</v>
      </c>
      <c r="CX1803" t="s">
        <v>853</v>
      </c>
      <c r="DC1803" t="s">
        <v>1387</v>
      </c>
      <c r="DE1803" t="s">
        <v>1728</v>
      </c>
    </row>
    <row r="1804" spans="1:109" x14ac:dyDescent="0.25">
      <c r="A1804" t="s">
        <v>1025</v>
      </c>
      <c r="B1804">
        <v>2</v>
      </c>
      <c r="C1804" s="56">
        <v>42419</v>
      </c>
      <c r="D1804" t="s">
        <v>1153</v>
      </c>
      <c r="E1804" t="s">
        <v>6789</v>
      </c>
      <c r="G1804" t="s">
        <v>6790</v>
      </c>
      <c r="H1804" t="s">
        <v>1144</v>
      </c>
      <c r="I1804" t="s">
        <v>1144</v>
      </c>
      <c r="J1804" t="s">
        <v>1144</v>
      </c>
      <c r="K1804" t="s">
        <v>1144</v>
      </c>
      <c r="L1804">
        <v>19.55</v>
      </c>
      <c r="M1804">
        <v>40.22</v>
      </c>
      <c r="N1804">
        <v>0</v>
      </c>
      <c r="O1804" s="56">
        <v>0</v>
      </c>
      <c r="P1804" s="56">
        <v>0</v>
      </c>
      <c r="Q1804">
        <v>1</v>
      </c>
      <c r="R1804">
        <v>1</v>
      </c>
      <c r="S1804">
        <v>11</v>
      </c>
      <c r="T1804">
        <v>8</v>
      </c>
      <c r="U1804">
        <v>3</v>
      </c>
      <c r="V1804">
        <v>1</v>
      </c>
      <c r="W1804" t="s">
        <v>1156</v>
      </c>
      <c r="X1804" t="s">
        <v>7659</v>
      </c>
      <c r="AA1804">
        <v>0</v>
      </c>
      <c r="AB1804">
        <v>0</v>
      </c>
      <c r="AC1804">
        <v>0</v>
      </c>
      <c r="AD1804">
        <v>0</v>
      </c>
      <c r="AE1804">
        <v>0</v>
      </c>
      <c r="AF1804">
        <v>0</v>
      </c>
      <c r="AG1804">
        <v>0</v>
      </c>
      <c r="AJ1804" s="56"/>
      <c r="AK1804" s="56"/>
      <c r="AL1804" s="56"/>
      <c r="AP1804" t="s">
        <v>1155</v>
      </c>
      <c r="AS1804" t="s">
        <v>1152</v>
      </c>
      <c r="AT1804">
        <v>1</v>
      </c>
      <c r="AV1804">
        <v>2</v>
      </c>
      <c r="AW1804">
        <v>2</v>
      </c>
      <c r="AX1804">
        <v>1</v>
      </c>
      <c r="AY1804" t="s">
        <v>1145</v>
      </c>
      <c r="AZ1804" t="s">
        <v>1145</v>
      </c>
      <c r="BA1804">
        <v>3</v>
      </c>
      <c r="BD1804">
        <v>1000000000</v>
      </c>
      <c r="BE1804">
        <v>2</v>
      </c>
      <c r="BF1804">
        <v>0</v>
      </c>
      <c r="BG1804">
        <v>0</v>
      </c>
      <c r="BH1804">
        <v>0</v>
      </c>
      <c r="BI1804">
        <v>0</v>
      </c>
      <c r="BJ1804">
        <v>0</v>
      </c>
      <c r="BK1804">
        <v>0</v>
      </c>
      <c r="BL1804">
        <v>0</v>
      </c>
      <c r="BM1804">
        <v>2</v>
      </c>
      <c r="BN1804">
        <v>0</v>
      </c>
      <c r="BO1804">
        <v>0</v>
      </c>
      <c r="BP1804">
        <v>0</v>
      </c>
      <c r="BR1804">
        <v>0</v>
      </c>
      <c r="BS1804">
        <v>1</v>
      </c>
      <c r="BX1804">
        <v>0</v>
      </c>
      <c r="BY1804">
        <v>0</v>
      </c>
      <c r="BZ1804">
        <v>0</v>
      </c>
      <c r="CA1804">
        <v>4.6100000000000003</v>
      </c>
      <c r="CB1804">
        <v>0</v>
      </c>
      <c r="CC1804">
        <v>1</v>
      </c>
      <c r="CD1804" s="56">
        <v>42342</v>
      </c>
      <c r="CE1804" s="56">
        <v>42342</v>
      </c>
      <c r="CF1804" s="56">
        <v>42342</v>
      </c>
      <c r="CG1804" s="56">
        <v>42419</v>
      </c>
      <c r="CH1804" s="56"/>
      <c r="CI1804" s="56"/>
      <c r="CJ1804">
        <v>0.11</v>
      </c>
      <c r="CK1804">
        <v>0</v>
      </c>
      <c r="CL1804">
        <v>0</v>
      </c>
      <c r="CM1804">
        <v>0</v>
      </c>
      <c r="CN1804">
        <v>0.12</v>
      </c>
      <c r="CO1804">
        <v>0</v>
      </c>
      <c r="CP1804">
        <v>0.84</v>
      </c>
      <c r="CQ1804" t="s">
        <v>1154</v>
      </c>
      <c r="CR1804" t="s">
        <v>1153</v>
      </c>
      <c r="CS1804" t="s">
        <v>1748</v>
      </c>
      <c r="CT1804" t="s">
        <v>1397</v>
      </c>
      <c r="CU1804" t="s">
        <v>1396</v>
      </c>
      <c r="CV1804" t="s">
        <v>7714</v>
      </c>
      <c r="CW1804" t="s">
        <v>2121</v>
      </c>
      <c r="CX1804" t="s">
        <v>853</v>
      </c>
      <c r="DC1804" t="s">
        <v>1387</v>
      </c>
      <c r="DE1804" t="s">
        <v>1392</v>
      </c>
    </row>
    <row r="1805" spans="1:109" x14ac:dyDescent="0.25">
      <c r="A1805" t="s">
        <v>1025</v>
      </c>
      <c r="B1805">
        <v>2</v>
      </c>
      <c r="C1805" s="56">
        <v>42419</v>
      </c>
      <c r="D1805" t="s">
        <v>1153</v>
      </c>
      <c r="E1805" t="s">
        <v>6791</v>
      </c>
      <c r="G1805" t="s">
        <v>6792</v>
      </c>
      <c r="H1805" t="s">
        <v>1144</v>
      </c>
      <c r="I1805" t="s">
        <v>1144</v>
      </c>
      <c r="J1805" t="s">
        <v>1144</v>
      </c>
      <c r="K1805" t="s">
        <v>1144</v>
      </c>
      <c r="L1805">
        <v>27.77</v>
      </c>
      <c r="M1805">
        <v>50</v>
      </c>
      <c r="N1805">
        <v>0</v>
      </c>
      <c r="O1805" s="56">
        <v>0</v>
      </c>
      <c r="P1805" s="56">
        <v>0</v>
      </c>
      <c r="Q1805">
        <v>1</v>
      </c>
      <c r="R1805">
        <v>1</v>
      </c>
      <c r="S1805">
        <v>11</v>
      </c>
      <c r="T1805">
        <v>8</v>
      </c>
      <c r="U1805">
        <v>3</v>
      </c>
      <c r="V1805">
        <v>1</v>
      </c>
      <c r="X1805" t="s">
        <v>7773</v>
      </c>
      <c r="AA1805">
        <v>0</v>
      </c>
      <c r="AB1805">
        <v>0</v>
      </c>
      <c r="AC1805">
        <v>0</v>
      </c>
      <c r="AD1805">
        <v>0</v>
      </c>
      <c r="AE1805">
        <v>0</v>
      </c>
      <c r="AF1805">
        <v>0</v>
      </c>
      <c r="AG1805">
        <v>0</v>
      </c>
      <c r="AJ1805" s="56"/>
      <c r="AK1805" s="56"/>
      <c r="AL1805" s="56"/>
      <c r="AP1805" t="s">
        <v>1155</v>
      </c>
      <c r="AS1805" t="s">
        <v>1152</v>
      </c>
      <c r="AT1805">
        <v>1</v>
      </c>
      <c r="AV1805">
        <v>2</v>
      </c>
      <c r="AW1805">
        <v>2</v>
      </c>
      <c r="AX1805">
        <v>1</v>
      </c>
      <c r="AY1805" t="s">
        <v>1147</v>
      </c>
      <c r="AZ1805" t="s">
        <v>1147</v>
      </c>
      <c r="BA1805">
        <v>0</v>
      </c>
      <c r="BD1805">
        <v>1000000000</v>
      </c>
      <c r="BE1805">
        <v>4</v>
      </c>
      <c r="BF1805">
        <v>-1</v>
      </c>
      <c r="BG1805">
        <v>0</v>
      </c>
      <c r="BH1805">
        <v>0</v>
      </c>
      <c r="BI1805">
        <v>0</v>
      </c>
      <c r="BJ1805">
        <v>0</v>
      </c>
      <c r="BK1805">
        <v>0</v>
      </c>
      <c r="BL1805">
        <v>0</v>
      </c>
      <c r="BM1805">
        <v>4</v>
      </c>
      <c r="BN1805">
        <v>-1</v>
      </c>
      <c r="BO1805">
        <v>0</v>
      </c>
      <c r="BP1805">
        <v>0</v>
      </c>
      <c r="BR1805">
        <v>0</v>
      </c>
      <c r="BS1805">
        <v>1</v>
      </c>
      <c r="BX1805">
        <v>0</v>
      </c>
      <c r="BY1805">
        <v>55.54</v>
      </c>
      <c r="BZ1805">
        <v>0</v>
      </c>
      <c r="CA1805">
        <v>3.49</v>
      </c>
      <c r="CB1805">
        <v>0</v>
      </c>
      <c r="CC1805">
        <v>1</v>
      </c>
      <c r="CD1805" s="56">
        <v>42278</v>
      </c>
      <c r="CE1805" s="56">
        <v>42342</v>
      </c>
      <c r="CF1805" s="56">
        <v>42342</v>
      </c>
      <c r="CG1805" s="56">
        <v>42419</v>
      </c>
      <c r="CH1805" s="56"/>
      <c r="CI1805" s="56"/>
      <c r="CJ1805">
        <v>0</v>
      </c>
      <c r="CK1805">
        <v>0</v>
      </c>
      <c r="CL1805">
        <v>0</v>
      </c>
      <c r="CM1805">
        <v>0</v>
      </c>
      <c r="CN1805">
        <v>0</v>
      </c>
      <c r="CO1805">
        <v>0</v>
      </c>
      <c r="CP1805">
        <v>0.96</v>
      </c>
      <c r="CQ1805" t="s">
        <v>1154</v>
      </c>
      <c r="CR1805" t="s">
        <v>1153</v>
      </c>
      <c r="CS1805" t="s">
        <v>1748</v>
      </c>
      <c r="CT1805" t="s">
        <v>1397</v>
      </c>
      <c r="CU1805" t="s">
        <v>1396</v>
      </c>
      <c r="CV1805" t="s">
        <v>6793</v>
      </c>
      <c r="CW1805" t="s">
        <v>2121</v>
      </c>
      <c r="CX1805" t="s">
        <v>853</v>
      </c>
      <c r="DC1805" t="s">
        <v>1387</v>
      </c>
      <c r="DE1805" t="s">
        <v>1392</v>
      </c>
    </row>
    <row r="1806" spans="1:109" x14ac:dyDescent="0.25">
      <c r="A1806" t="s">
        <v>1025</v>
      </c>
      <c r="B1806">
        <v>2</v>
      </c>
      <c r="C1806" s="56">
        <v>42419</v>
      </c>
      <c r="D1806" t="s">
        <v>1153</v>
      </c>
      <c r="E1806" t="s">
        <v>6794</v>
      </c>
      <c r="G1806" t="s">
        <v>6795</v>
      </c>
      <c r="H1806" t="s">
        <v>1144</v>
      </c>
      <c r="I1806" t="s">
        <v>1144</v>
      </c>
      <c r="J1806" t="s">
        <v>1144</v>
      </c>
      <c r="K1806" t="s">
        <v>1144</v>
      </c>
      <c r="L1806">
        <v>0.15</v>
      </c>
      <c r="M1806">
        <v>0.25</v>
      </c>
      <c r="N1806">
        <v>0</v>
      </c>
      <c r="O1806" s="56">
        <v>0</v>
      </c>
      <c r="P1806" s="56">
        <v>0</v>
      </c>
      <c r="Q1806">
        <v>1</v>
      </c>
      <c r="R1806">
        <v>1</v>
      </c>
      <c r="S1806">
        <v>11</v>
      </c>
      <c r="T1806">
        <v>8</v>
      </c>
      <c r="U1806">
        <v>3</v>
      </c>
      <c r="V1806">
        <v>1</v>
      </c>
      <c r="X1806" t="s">
        <v>7755</v>
      </c>
      <c r="AA1806">
        <v>0</v>
      </c>
      <c r="AB1806">
        <v>0</v>
      </c>
      <c r="AC1806">
        <v>0</v>
      </c>
      <c r="AD1806">
        <v>0</v>
      </c>
      <c r="AE1806">
        <v>0</v>
      </c>
      <c r="AF1806">
        <v>0</v>
      </c>
      <c r="AG1806">
        <v>0</v>
      </c>
      <c r="AJ1806" s="56"/>
      <c r="AK1806" s="56"/>
      <c r="AL1806" s="56"/>
      <c r="AP1806" t="s">
        <v>1155</v>
      </c>
      <c r="AS1806" t="s">
        <v>1152</v>
      </c>
      <c r="AT1806">
        <v>1</v>
      </c>
      <c r="AV1806">
        <v>0</v>
      </c>
      <c r="AW1806">
        <v>0</v>
      </c>
      <c r="AX1806">
        <v>0</v>
      </c>
      <c r="AY1806" t="s">
        <v>1388</v>
      </c>
      <c r="AZ1806" t="s">
        <v>1388</v>
      </c>
      <c r="BA1806">
        <v>0</v>
      </c>
      <c r="BD1806">
        <v>1000000000</v>
      </c>
      <c r="BE1806">
        <v>0</v>
      </c>
      <c r="BF1806">
        <v>0</v>
      </c>
      <c r="BG1806">
        <v>0</v>
      </c>
      <c r="BH1806">
        <v>0</v>
      </c>
      <c r="BI1806">
        <v>0</v>
      </c>
      <c r="BJ1806">
        <v>0</v>
      </c>
      <c r="BK1806">
        <v>0</v>
      </c>
      <c r="BL1806">
        <v>0</v>
      </c>
      <c r="BM1806">
        <v>0</v>
      </c>
      <c r="BN1806">
        <v>0</v>
      </c>
      <c r="BO1806">
        <v>0</v>
      </c>
      <c r="BP1806">
        <v>0</v>
      </c>
      <c r="BR1806">
        <v>0</v>
      </c>
      <c r="BS1806">
        <v>0</v>
      </c>
      <c r="BX1806">
        <v>0</v>
      </c>
      <c r="BY1806">
        <v>0</v>
      </c>
      <c r="BZ1806">
        <v>0</v>
      </c>
      <c r="CA1806">
        <v>0</v>
      </c>
      <c r="CB1806">
        <v>0</v>
      </c>
      <c r="CC1806">
        <v>1</v>
      </c>
      <c r="CD1806" s="56">
        <v>42095</v>
      </c>
      <c r="CE1806" s="56">
        <v>42342</v>
      </c>
      <c r="CF1806" s="56">
        <v>42342</v>
      </c>
      <c r="CG1806" s="56">
        <v>42419</v>
      </c>
      <c r="CH1806" s="56"/>
      <c r="CI1806" s="56"/>
      <c r="CJ1806">
        <v>1</v>
      </c>
      <c r="CK1806">
        <v>0</v>
      </c>
      <c r="CL1806">
        <v>0.96</v>
      </c>
      <c r="CM1806">
        <v>0</v>
      </c>
      <c r="CN1806">
        <v>0</v>
      </c>
      <c r="CO1806">
        <v>0</v>
      </c>
      <c r="CP1806">
        <v>0</v>
      </c>
      <c r="CQ1806" t="s">
        <v>1154</v>
      </c>
      <c r="CR1806" t="s">
        <v>1153</v>
      </c>
      <c r="CS1806" t="s">
        <v>1748</v>
      </c>
      <c r="CT1806" t="s">
        <v>1397</v>
      </c>
      <c r="CU1806" t="s">
        <v>1396</v>
      </c>
      <c r="CV1806" t="s">
        <v>6796</v>
      </c>
      <c r="CW1806" t="s">
        <v>1390</v>
      </c>
      <c r="CX1806" t="s">
        <v>853</v>
      </c>
      <c r="DC1806" t="s">
        <v>1387</v>
      </c>
      <c r="DE1806" t="s">
        <v>1392</v>
      </c>
    </row>
    <row r="1807" spans="1:109" x14ac:dyDescent="0.25">
      <c r="A1807" t="s">
        <v>1025</v>
      </c>
      <c r="B1807">
        <v>2</v>
      </c>
      <c r="C1807" s="56">
        <v>42419</v>
      </c>
      <c r="D1807" t="s">
        <v>1153</v>
      </c>
      <c r="E1807" t="s">
        <v>6797</v>
      </c>
      <c r="G1807" t="s">
        <v>6798</v>
      </c>
      <c r="H1807" t="s">
        <v>1144</v>
      </c>
      <c r="I1807" t="s">
        <v>1144</v>
      </c>
      <c r="J1807" t="s">
        <v>1144</v>
      </c>
      <c r="K1807" t="s">
        <v>1144</v>
      </c>
      <c r="L1807">
        <v>0.32</v>
      </c>
      <c r="M1807">
        <v>0.69</v>
      </c>
      <c r="N1807">
        <v>0</v>
      </c>
      <c r="O1807" s="56">
        <v>0</v>
      </c>
      <c r="P1807" s="56">
        <v>0</v>
      </c>
      <c r="Q1807">
        <v>1</v>
      </c>
      <c r="R1807">
        <v>1</v>
      </c>
      <c r="S1807">
        <v>11</v>
      </c>
      <c r="T1807">
        <v>8</v>
      </c>
      <c r="U1807">
        <v>3</v>
      </c>
      <c r="V1807">
        <v>1</v>
      </c>
      <c r="X1807" t="s">
        <v>7757</v>
      </c>
      <c r="AA1807">
        <v>0</v>
      </c>
      <c r="AB1807">
        <v>0</v>
      </c>
      <c r="AC1807">
        <v>0</v>
      </c>
      <c r="AD1807">
        <v>0</v>
      </c>
      <c r="AE1807">
        <v>0</v>
      </c>
      <c r="AF1807">
        <v>0</v>
      </c>
      <c r="AG1807">
        <v>0</v>
      </c>
      <c r="AJ1807" s="56"/>
      <c r="AK1807" s="56"/>
      <c r="AL1807" s="56"/>
      <c r="AP1807" t="s">
        <v>1155</v>
      </c>
      <c r="AR1807">
        <v>2</v>
      </c>
      <c r="AS1807" t="s">
        <v>1152</v>
      </c>
      <c r="AT1807">
        <v>1</v>
      </c>
      <c r="AV1807">
        <v>4</v>
      </c>
      <c r="AW1807">
        <v>3</v>
      </c>
      <c r="AX1807">
        <v>1</v>
      </c>
      <c r="AY1807" t="s">
        <v>1147</v>
      </c>
      <c r="AZ1807" t="s">
        <v>1147</v>
      </c>
      <c r="BA1807">
        <v>6</v>
      </c>
      <c r="BD1807">
        <v>1000000000</v>
      </c>
      <c r="BE1807">
        <v>6</v>
      </c>
      <c r="BF1807">
        <v>-0.5</v>
      </c>
      <c r="BG1807">
        <v>0</v>
      </c>
      <c r="BH1807">
        <v>0</v>
      </c>
      <c r="BI1807">
        <v>0</v>
      </c>
      <c r="BJ1807">
        <v>0</v>
      </c>
      <c r="BK1807">
        <v>0</v>
      </c>
      <c r="BL1807">
        <v>0</v>
      </c>
      <c r="BM1807">
        <v>6</v>
      </c>
      <c r="BN1807">
        <v>-0.5</v>
      </c>
      <c r="BO1807">
        <v>0</v>
      </c>
      <c r="BP1807">
        <v>0</v>
      </c>
      <c r="BR1807">
        <v>0</v>
      </c>
      <c r="BS1807">
        <v>1</v>
      </c>
      <c r="BX1807">
        <v>0</v>
      </c>
      <c r="BY1807">
        <v>0.64</v>
      </c>
      <c r="BZ1807">
        <v>0</v>
      </c>
      <c r="CA1807">
        <v>5.05</v>
      </c>
      <c r="CB1807">
        <v>0</v>
      </c>
      <c r="CC1807">
        <v>1</v>
      </c>
      <c r="CD1807" s="56">
        <v>42341</v>
      </c>
      <c r="CE1807" s="56">
        <v>42342</v>
      </c>
      <c r="CF1807" s="56">
        <v>42342</v>
      </c>
      <c r="CG1807" s="56">
        <v>42419</v>
      </c>
      <c r="CH1807" s="56"/>
      <c r="CI1807" s="56"/>
      <c r="CJ1807">
        <v>0</v>
      </c>
      <c r="CK1807">
        <v>0</v>
      </c>
      <c r="CL1807">
        <v>0</v>
      </c>
      <c r="CM1807">
        <v>0</v>
      </c>
      <c r="CN1807">
        <v>0</v>
      </c>
      <c r="CO1807">
        <v>0</v>
      </c>
      <c r="CP1807">
        <v>0.96</v>
      </c>
      <c r="CQ1807" t="s">
        <v>1154</v>
      </c>
      <c r="CR1807" t="s">
        <v>1153</v>
      </c>
      <c r="CS1807" t="s">
        <v>1748</v>
      </c>
      <c r="CT1807" t="s">
        <v>1397</v>
      </c>
      <c r="CU1807" t="s">
        <v>1396</v>
      </c>
      <c r="CV1807" t="s">
        <v>6799</v>
      </c>
      <c r="CW1807" t="s">
        <v>2121</v>
      </c>
      <c r="CX1807" t="s">
        <v>853</v>
      </c>
      <c r="DC1807" t="s">
        <v>1387</v>
      </c>
      <c r="DE1807" t="s">
        <v>1392</v>
      </c>
    </row>
    <row r="1808" spans="1:109" x14ac:dyDescent="0.25">
      <c r="A1808" t="s">
        <v>1025</v>
      </c>
      <c r="B1808">
        <v>2</v>
      </c>
      <c r="C1808" s="56">
        <v>42419</v>
      </c>
      <c r="D1808" t="s">
        <v>1153</v>
      </c>
      <c r="E1808" t="s">
        <v>6800</v>
      </c>
      <c r="G1808" t="s">
        <v>6801</v>
      </c>
      <c r="H1808" t="s">
        <v>1144</v>
      </c>
      <c r="I1808" t="s">
        <v>1144</v>
      </c>
      <c r="J1808" t="s">
        <v>1144</v>
      </c>
      <c r="K1808" t="s">
        <v>1144</v>
      </c>
      <c r="L1808">
        <v>0.15</v>
      </c>
      <c r="M1808">
        <v>0.99</v>
      </c>
      <c r="N1808">
        <v>0</v>
      </c>
      <c r="O1808" s="56">
        <v>0</v>
      </c>
      <c r="P1808" s="56">
        <v>0</v>
      </c>
      <c r="Q1808">
        <v>1</v>
      </c>
      <c r="R1808">
        <v>1</v>
      </c>
      <c r="S1808">
        <v>11</v>
      </c>
      <c r="T1808">
        <v>8</v>
      </c>
      <c r="U1808">
        <v>3</v>
      </c>
      <c r="V1808">
        <v>1</v>
      </c>
      <c r="W1808" t="s">
        <v>1156</v>
      </c>
      <c r="X1808" t="s">
        <v>7757</v>
      </c>
      <c r="AA1808">
        <v>0</v>
      </c>
      <c r="AB1808">
        <v>0</v>
      </c>
      <c r="AC1808">
        <v>0</v>
      </c>
      <c r="AD1808">
        <v>0</v>
      </c>
      <c r="AE1808">
        <v>0</v>
      </c>
      <c r="AF1808">
        <v>0</v>
      </c>
      <c r="AG1808">
        <v>0</v>
      </c>
      <c r="AJ1808" s="56"/>
      <c r="AK1808" s="56"/>
      <c r="AL1808" s="56"/>
      <c r="AP1808" t="s">
        <v>1155</v>
      </c>
      <c r="AR1808">
        <v>5</v>
      </c>
      <c r="AS1808" t="s">
        <v>1152</v>
      </c>
      <c r="AT1808">
        <v>1</v>
      </c>
      <c r="AV1808">
        <v>7</v>
      </c>
      <c r="AW1808">
        <v>5</v>
      </c>
      <c r="AX1808">
        <v>2</v>
      </c>
      <c r="AY1808" t="s">
        <v>1145</v>
      </c>
      <c r="AZ1808" t="s">
        <v>1145</v>
      </c>
      <c r="BA1808">
        <v>10</v>
      </c>
      <c r="BD1808">
        <v>1000000000</v>
      </c>
      <c r="BE1808">
        <v>5</v>
      </c>
      <c r="BF1808">
        <v>0.28999999999999998</v>
      </c>
      <c r="BG1808">
        <v>0</v>
      </c>
      <c r="BH1808">
        <v>0</v>
      </c>
      <c r="BI1808">
        <v>0</v>
      </c>
      <c r="BJ1808">
        <v>0</v>
      </c>
      <c r="BK1808">
        <v>0</v>
      </c>
      <c r="BL1808">
        <v>0</v>
      </c>
      <c r="BM1808">
        <v>5</v>
      </c>
      <c r="BN1808">
        <v>0.28999999999999998</v>
      </c>
      <c r="BO1808">
        <v>0</v>
      </c>
      <c r="BP1808">
        <v>0</v>
      </c>
      <c r="BR1808">
        <v>0</v>
      </c>
      <c r="BS1808">
        <v>2</v>
      </c>
      <c r="BX1808">
        <v>0</v>
      </c>
      <c r="BY1808">
        <v>0</v>
      </c>
      <c r="BZ1808">
        <v>0</v>
      </c>
      <c r="CA1808">
        <v>24.44</v>
      </c>
      <c r="CB1808">
        <v>0</v>
      </c>
      <c r="CC1808">
        <v>1</v>
      </c>
      <c r="CD1808" s="56">
        <v>42341</v>
      </c>
      <c r="CE1808" s="56">
        <v>42342</v>
      </c>
      <c r="CF1808" s="56">
        <v>42342</v>
      </c>
      <c r="CG1808" s="56">
        <v>42419</v>
      </c>
      <c r="CH1808" s="56"/>
      <c r="CI1808" s="56"/>
      <c r="CJ1808">
        <v>0.12</v>
      </c>
      <c r="CK1808">
        <v>0</v>
      </c>
      <c r="CL1808">
        <v>0</v>
      </c>
      <c r="CM1808">
        <v>0</v>
      </c>
      <c r="CN1808">
        <v>0.05</v>
      </c>
      <c r="CO1808">
        <v>0</v>
      </c>
      <c r="CP1808">
        <v>0.91</v>
      </c>
      <c r="CQ1808" t="s">
        <v>1154</v>
      </c>
      <c r="CR1808" t="s">
        <v>1153</v>
      </c>
      <c r="CS1808" t="s">
        <v>1748</v>
      </c>
      <c r="CT1808" t="s">
        <v>1397</v>
      </c>
      <c r="CU1808" t="s">
        <v>1396</v>
      </c>
      <c r="CV1808" t="s">
        <v>6802</v>
      </c>
      <c r="CW1808" t="s">
        <v>2121</v>
      </c>
      <c r="CX1808" t="s">
        <v>853</v>
      </c>
      <c r="DC1808" t="s">
        <v>1387</v>
      </c>
      <c r="DE1808" t="s">
        <v>1392</v>
      </c>
    </row>
    <row r="1809" spans="1:109" x14ac:dyDescent="0.25">
      <c r="A1809" t="s">
        <v>1025</v>
      </c>
      <c r="B1809">
        <v>2</v>
      </c>
      <c r="C1809" s="56">
        <v>42419</v>
      </c>
      <c r="D1809" t="s">
        <v>1153</v>
      </c>
      <c r="E1809" t="s">
        <v>6803</v>
      </c>
      <c r="G1809" t="s">
        <v>6804</v>
      </c>
      <c r="H1809" t="s">
        <v>1144</v>
      </c>
      <c r="I1809" t="s">
        <v>1144</v>
      </c>
      <c r="J1809" t="s">
        <v>1144</v>
      </c>
      <c r="K1809" t="s">
        <v>1144</v>
      </c>
      <c r="L1809">
        <v>4.1500000000000004</v>
      </c>
      <c r="M1809">
        <v>8</v>
      </c>
      <c r="N1809">
        <v>0</v>
      </c>
      <c r="O1809" s="56">
        <v>0</v>
      </c>
      <c r="P1809" s="56">
        <v>0</v>
      </c>
      <c r="Q1809">
        <v>1</v>
      </c>
      <c r="R1809">
        <v>1</v>
      </c>
      <c r="S1809">
        <v>11</v>
      </c>
      <c r="T1809">
        <v>8</v>
      </c>
      <c r="U1809">
        <v>3</v>
      </c>
      <c r="V1809">
        <v>1</v>
      </c>
      <c r="X1809" t="s">
        <v>7757</v>
      </c>
      <c r="AA1809">
        <v>0</v>
      </c>
      <c r="AB1809">
        <v>0</v>
      </c>
      <c r="AC1809">
        <v>0</v>
      </c>
      <c r="AD1809">
        <v>0</v>
      </c>
      <c r="AE1809">
        <v>0</v>
      </c>
      <c r="AF1809">
        <v>0</v>
      </c>
      <c r="AG1809">
        <v>0</v>
      </c>
      <c r="AJ1809" s="56"/>
      <c r="AK1809" s="56"/>
      <c r="AL1809" s="56"/>
      <c r="AP1809" t="s">
        <v>1155</v>
      </c>
      <c r="AR1809">
        <v>5</v>
      </c>
      <c r="AS1809" t="s">
        <v>1152</v>
      </c>
      <c r="AT1809">
        <v>1</v>
      </c>
      <c r="AV1809">
        <v>7</v>
      </c>
      <c r="AW1809">
        <v>5</v>
      </c>
      <c r="AX1809">
        <v>2</v>
      </c>
      <c r="AY1809" t="s">
        <v>1147</v>
      </c>
      <c r="AZ1809" t="s">
        <v>1147</v>
      </c>
      <c r="BA1809">
        <v>10</v>
      </c>
      <c r="BD1809">
        <v>1000000000</v>
      </c>
      <c r="BE1809">
        <v>10</v>
      </c>
      <c r="BF1809">
        <v>-0.43</v>
      </c>
      <c r="BG1809">
        <v>0</v>
      </c>
      <c r="BH1809">
        <v>0</v>
      </c>
      <c r="BI1809">
        <v>0</v>
      </c>
      <c r="BJ1809">
        <v>0</v>
      </c>
      <c r="BK1809">
        <v>0</v>
      </c>
      <c r="BL1809">
        <v>0</v>
      </c>
      <c r="BM1809">
        <v>10</v>
      </c>
      <c r="BN1809">
        <v>-0.43</v>
      </c>
      <c r="BO1809">
        <v>0</v>
      </c>
      <c r="BP1809">
        <v>0</v>
      </c>
      <c r="BR1809">
        <v>0</v>
      </c>
      <c r="BS1809">
        <v>2</v>
      </c>
      <c r="BX1809">
        <v>0</v>
      </c>
      <c r="BY1809">
        <v>12.45</v>
      </c>
      <c r="BZ1809">
        <v>0</v>
      </c>
      <c r="CA1809">
        <v>4.05</v>
      </c>
      <c r="CB1809">
        <v>0</v>
      </c>
      <c r="CC1809">
        <v>1</v>
      </c>
      <c r="CD1809" s="56">
        <v>42341</v>
      </c>
      <c r="CE1809" s="56">
        <v>42342</v>
      </c>
      <c r="CF1809" s="56">
        <v>42342</v>
      </c>
      <c r="CG1809" s="56">
        <v>42419</v>
      </c>
      <c r="CH1809" s="56"/>
      <c r="CI1809" s="56"/>
      <c r="CJ1809">
        <v>0</v>
      </c>
      <c r="CK1809">
        <v>0</v>
      </c>
      <c r="CL1809">
        <v>0</v>
      </c>
      <c r="CM1809">
        <v>0</v>
      </c>
      <c r="CN1809">
        <v>0</v>
      </c>
      <c r="CO1809">
        <v>0</v>
      </c>
      <c r="CP1809">
        <v>0.96</v>
      </c>
      <c r="CQ1809" t="s">
        <v>1154</v>
      </c>
      <c r="CR1809" t="s">
        <v>1153</v>
      </c>
      <c r="CS1809" t="s">
        <v>1748</v>
      </c>
      <c r="CT1809" t="s">
        <v>1397</v>
      </c>
      <c r="CU1809" t="s">
        <v>1396</v>
      </c>
      <c r="CV1809" t="s">
        <v>6805</v>
      </c>
      <c r="CW1809" t="s">
        <v>1390</v>
      </c>
      <c r="CX1809" t="s">
        <v>853</v>
      </c>
      <c r="DC1809" t="s">
        <v>1387</v>
      </c>
      <c r="DE1809" t="s">
        <v>1392</v>
      </c>
    </row>
    <row r="1810" spans="1:109" x14ac:dyDescent="0.25">
      <c r="A1810" t="s">
        <v>1025</v>
      </c>
      <c r="B1810">
        <v>2</v>
      </c>
      <c r="C1810" s="56">
        <v>42419</v>
      </c>
      <c r="D1810" t="s">
        <v>1153</v>
      </c>
      <c r="E1810" t="s">
        <v>6806</v>
      </c>
      <c r="G1810" t="s">
        <v>6807</v>
      </c>
      <c r="H1810" t="s">
        <v>1144</v>
      </c>
      <c r="I1810" t="s">
        <v>1144</v>
      </c>
      <c r="J1810" t="s">
        <v>1144</v>
      </c>
      <c r="K1810" t="s">
        <v>1144</v>
      </c>
      <c r="L1810">
        <v>0.64</v>
      </c>
      <c r="M1810">
        <v>1.25</v>
      </c>
      <c r="N1810">
        <v>0</v>
      </c>
      <c r="O1810" s="56">
        <v>0</v>
      </c>
      <c r="P1810" s="56">
        <v>0</v>
      </c>
      <c r="Q1810">
        <v>1</v>
      </c>
      <c r="R1810">
        <v>1</v>
      </c>
      <c r="S1810">
        <v>11</v>
      </c>
      <c r="T1810">
        <v>8</v>
      </c>
      <c r="U1810">
        <v>3</v>
      </c>
      <c r="V1810">
        <v>1</v>
      </c>
      <c r="X1810" t="s">
        <v>7755</v>
      </c>
      <c r="AA1810">
        <v>0</v>
      </c>
      <c r="AB1810">
        <v>0</v>
      </c>
      <c r="AC1810">
        <v>0</v>
      </c>
      <c r="AD1810">
        <v>0</v>
      </c>
      <c r="AE1810">
        <v>0</v>
      </c>
      <c r="AF1810">
        <v>0</v>
      </c>
      <c r="AG1810">
        <v>0</v>
      </c>
      <c r="AJ1810" s="56"/>
      <c r="AK1810" s="56"/>
      <c r="AL1810" s="56"/>
      <c r="AP1810" t="s">
        <v>1155</v>
      </c>
      <c r="AR1810">
        <v>5</v>
      </c>
      <c r="AS1810" t="s">
        <v>1152</v>
      </c>
      <c r="AT1810">
        <v>1</v>
      </c>
      <c r="AV1810">
        <v>10</v>
      </c>
      <c r="AW1810">
        <v>7</v>
      </c>
      <c r="AX1810">
        <v>3</v>
      </c>
      <c r="AY1810" t="s">
        <v>1147</v>
      </c>
      <c r="AZ1810" t="s">
        <v>1147</v>
      </c>
      <c r="BA1810">
        <v>10</v>
      </c>
      <c r="BD1810">
        <v>1000000000</v>
      </c>
      <c r="BE1810">
        <v>14</v>
      </c>
      <c r="BF1810">
        <v>-0.4</v>
      </c>
      <c r="BG1810">
        <v>0</v>
      </c>
      <c r="BH1810">
        <v>0</v>
      </c>
      <c r="BI1810">
        <v>0</v>
      </c>
      <c r="BJ1810">
        <v>0</v>
      </c>
      <c r="BK1810">
        <v>0</v>
      </c>
      <c r="BL1810">
        <v>0</v>
      </c>
      <c r="BM1810">
        <v>14</v>
      </c>
      <c r="BN1810">
        <v>-0.4</v>
      </c>
      <c r="BO1810">
        <v>0</v>
      </c>
      <c r="BP1810">
        <v>0</v>
      </c>
      <c r="BR1810">
        <v>0</v>
      </c>
      <c r="BS1810">
        <v>3</v>
      </c>
      <c r="BX1810">
        <v>0</v>
      </c>
      <c r="BY1810">
        <v>2.56</v>
      </c>
      <c r="BZ1810">
        <v>0</v>
      </c>
      <c r="CA1810">
        <v>4.16</v>
      </c>
      <c r="CB1810">
        <v>0</v>
      </c>
      <c r="CC1810">
        <v>1</v>
      </c>
      <c r="CD1810" s="56">
        <v>42095</v>
      </c>
      <c r="CE1810" s="56">
        <v>42342</v>
      </c>
      <c r="CF1810" s="56">
        <v>42342</v>
      </c>
      <c r="CG1810" s="56">
        <v>42419</v>
      </c>
      <c r="CH1810" s="56"/>
      <c r="CI1810" s="56"/>
      <c r="CJ1810">
        <v>0</v>
      </c>
      <c r="CK1810">
        <v>0</v>
      </c>
      <c r="CL1810">
        <v>0</v>
      </c>
      <c r="CM1810">
        <v>0</v>
      </c>
      <c r="CN1810">
        <v>0</v>
      </c>
      <c r="CO1810">
        <v>0</v>
      </c>
      <c r="CP1810">
        <v>0.96</v>
      </c>
      <c r="CQ1810" t="s">
        <v>1154</v>
      </c>
      <c r="CR1810" t="s">
        <v>1153</v>
      </c>
      <c r="CS1810" t="s">
        <v>1748</v>
      </c>
      <c r="CT1810" t="s">
        <v>1397</v>
      </c>
      <c r="CU1810" t="s">
        <v>1396</v>
      </c>
      <c r="CV1810" t="s">
        <v>6808</v>
      </c>
      <c r="CW1810" t="s">
        <v>1390</v>
      </c>
      <c r="CX1810" t="s">
        <v>853</v>
      </c>
      <c r="DC1810" t="s">
        <v>1387</v>
      </c>
      <c r="DE1810" t="s">
        <v>1392</v>
      </c>
    </row>
    <row r="1811" spans="1:109" x14ac:dyDescent="0.25">
      <c r="A1811" t="s">
        <v>1025</v>
      </c>
      <c r="B1811">
        <v>2</v>
      </c>
      <c r="C1811" s="56">
        <v>42419</v>
      </c>
      <c r="D1811" t="s">
        <v>1153</v>
      </c>
      <c r="E1811" t="s">
        <v>6809</v>
      </c>
      <c r="G1811" t="s">
        <v>6810</v>
      </c>
      <c r="H1811" t="s">
        <v>1144</v>
      </c>
      <c r="I1811" t="s">
        <v>1144</v>
      </c>
      <c r="J1811" t="s">
        <v>1144</v>
      </c>
      <c r="K1811" t="s">
        <v>1144</v>
      </c>
      <c r="L1811">
        <v>0.31</v>
      </c>
      <c r="M1811">
        <v>1.25</v>
      </c>
      <c r="N1811">
        <v>0</v>
      </c>
      <c r="O1811" s="56">
        <v>0</v>
      </c>
      <c r="P1811" s="56">
        <v>0</v>
      </c>
      <c r="Q1811">
        <v>1</v>
      </c>
      <c r="R1811">
        <v>1</v>
      </c>
      <c r="S1811">
        <v>11</v>
      </c>
      <c r="T1811">
        <v>8</v>
      </c>
      <c r="U1811">
        <v>3</v>
      </c>
      <c r="V1811">
        <v>1</v>
      </c>
      <c r="X1811" t="s">
        <v>7757</v>
      </c>
      <c r="AA1811">
        <v>0</v>
      </c>
      <c r="AB1811">
        <v>0</v>
      </c>
      <c r="AC1811">
        <v>0</v>
      </c>
      <c r="AD1811">
        <v>0</v>
      </c>
      <c r="AE1811">
        <v>0</v>
      </c>
      <c r="AF1811">
        <v>0</v>
      </c>
      <c r="AG1811">
        <v>0</v>
      </c>
      <c r="AJ1811" s="56"/>
      <c r="AK1811" s="56"/>
      <c r="AL1811" s="56"/>
      <c r="AP1811" t="s">
        <v>1155</v>
      </c>
      <c r="AR1811">
        <v>5</v>
      </c>
      <c r="AS1811" t="s">
        <v>1152</v>
      </c>
      <c r="AT1811">
        <v>1</v>
      </c>
      <c r="AV1811">
        <v>7</v>
      </c>
      <c r="AW1811">
        <v>5</v>
      </c>
      <c r="AX1811">
        <v>2</v>
      </c>
      <c r="AY1811" t="s">
        <v>1147</v>
      </c>
      <c r="AZ1811" t="s">
        <v>1147</v>
      </c>
      <c r="BA1811">
        <v>10</v>
      </c>
      <c r="BD1811">
        <v>1000000000</v>
      </c>
      <c r="BE1811">
        <v>10</v>
      </c>
      <c r="BF1811">
        <v>-0.43</v>
      </c>
      <c r="BG1811">
        <v>0</v>
      </c>
      <c r="BH1811">
        <v>0</v>
      </c>
      <c r="BI1811">
        <v>0</v>
      </c>
      <c r="BJ1811">
        <v>0</v>
      </c>
      <c r="BK1811">
        <v>0</v>
      </c>
      <c r="BL1811">
        <v>0</v>
      </c>
      <c r="BM1811">
        <v>10</v>
      </c>
      <c r="BN1811">
        <v>-0.43</v>
      </c>
      <c r="BO1811">
        <v>0</v>
      </c>
      <c r="BP1811">
        <v>0</v>
      </c>
      <c r="BR1811">
        <v>0</v>
      </c>
      <c r="BS1811">
        <v>2</v>
      </c>
      <c r="BX1811">
        <v>0</v>
      </c>
      <c r="BY1811">
        <v>0.93</v>
      </c>
      <c r="BZ1811">
        <v>0</v>
      </c>
      <c r="CA1811">
        <v>13.23</v>
      </c>
      <c r="CB1811">
        <v>0</v>
      </c>
      <c r="CC1811">
        <v>1</v>
      </c>
      <c r="CD1811" s="56">
        <v>42341</v>
      </c>
      <c r="CE1811" s="56">
        <v>42342</v>
      </c>
      <c r="CF1811" s="56">
        <v>42342</v>
      </c>
      <c r="CG1811" s="56">
        <v>42419</v>
      </c>
      <c r="CH1811" s="56"/>
      <c r="CI1811" s="56"/>
      <c r="CJ1811">
        <v>0</v>
      </c>
      <c r="CK1811">
        <v>0</v>
      </c>
      <c r="CL1811">
        <v>0</v>
      </c>
      <c r="CM1811">
        <v>0</v>
      </c>
      <c r="CN1811">
        <v>0</v>
      </c>
      <c r="CO1811">
        <v>0</v>
      </c>
      <c r="CP1811">
        <v>0.96</v>
      </c>
      <c r="CQ1811" t="s">
        <v>1154</v>
      </c>
      <c r="CR1811" t="s">
        <v>1153</v>
      </c>
      <c r="CS1811" t="s">
        <v>1748</v>
      </c>
      <c r="CT1811" t="s">
        <v>1397</v>
      </c>
      <c r="CU1811" t="s">
        <v>1396</v>
      </c>
      <c r="CV1811" t="s">
        <v>6811</v>
      </c>
      <c r="CW1811" t="s">
        <v>1738</v>
      </c>
      <c r="CX1811" t="s">
        <v>853</v>
      </c>
      <c r="DC1811" t="s">
        <v>1387</v>
      </c>
      <c r="DE1811" t="s">
        <v>1392</v>
      </c>
    </row>
    <row r="1812" spans="1:109" x14ac:dyDescent="0.25">
      <c r="A1812" t="s">
        <v>1025</v>
      </c>
      <c r="B1812">
        <v>2</v>
      </c>
      <c r="C1812" s="56">
        <v>42419</v>
      </c>
      <c r="D1812" t="s">
        <v>1153</v>
      </c>
      <c r="E1812" t="s">
        <v>6812</v>
      </c>
      <c r="G1812" t="s">
        <v>6813</v>
      </c>
      <c r="H1812" t="s">
        <v>1144</v>
      </c>
      <c r="I1812" t="s">
        <v>1144</v>
      </c>
      <c r="J1812" t="s">
        <v>1144</v>
      </c>
      <c r="K1812" t="s">
        <v>1144</v>
      </c>
      <c r="L1812">
        <v>0.91</v>
      </c>
      <c r="M1812">
        <v>1.79</v>
      </c>
      <c r="N1812">
        <v>0</v>
      </c>
      <c r="O1812" s="56">
        <v>0</v>
      </c>
      <c r="P1812" s="56">
        <v>0</v>
      </c>
      <c r="Q1812">
        <v>1</v>
      </c>
      <c r="R1812">
        <v>1</v>
      </c>
      <c r="S1812">
        <v>11</v>
      </c>
      <c r="T1812">
        <v>8</v>
      </c>
      <c r="U1812">
        <v>3</v>
      </c>
      <c r="V1812">
        <v>1</v>
      </c>
      <c r="X1812" t="s">
        <v>7659</v>
      </c>
      <c r="AA1812">
        <v>0</v>
      </c>
      <c r="AB1812">
        <v>0</v>
      </c>
      <c r="AC1812">
        <v>0</v>
      </c>
      <c r="AD1812">
        <v>0</v>
      </c>
      <c r="AE1812">
        <v>0</v>
      </c>
      <c r="AF1812">
        <v>0</v>
      </c>
      <c r="AG1812">
        <v>0</v>
      </c>
      <c r="AJ1812" s="56"/>
      <c r="AK1812" s="56"/>
      <c r="AL1812" s="56"/>
      <c r="AP1812" t="s">
        <v>1155</v>
      </c>
      <c r="AR1812">
        <v>5</v>
      </c>
      <c r="AS1812" t="s">
        <v>1152</v>
      </c>
      <c r="AT1812">
        <v>1</v>
      </c>
      <c r="AV1812">
        <v>7</v>
      </c>
      <c r="AW1812">
        <v>5</v>
      </c>
      <c r="AX1812">
        <v>2</v>
      </c>
      <c r="AY1812" t="s">
        <v>1147</v>
      </c>
      <c r="AZ1812" t="s">
        <v>1147</v>
      </c>
      <c r="BA1812">
        <v>10</v>
      </c>
      <c r="BD1812">
        <v>1000000000</v>
      </c>
      <c r="BE1812">
        <v>10</v>
      </c>
      <c r="BF1812">
        <v>-0.43</v>
      </c>
      <c r="BG1812">
        <v>0</v>
      </c>
      <c r="BH1812">
        <v>0</v>
      </c>
      <c r="BI1812">
        <v>0</v>
      </c>
      <c r="BJ1812">
        <v>0</v>
      </c>
      <c r="BK1812">
        <v>0</v>
      </c>
      <c r="BL1812">
        <v>0</v>
      </c>
      <c r="BM1812">
        <v>10</v>
      </c>
      <c r="BN1812">
        <v>-0.43</v>
      </c>
      <c r="BO1812">
        <v>0</v>
      </c>
      <c r="BP1812">
        <v>0</v>
      </c>
      <c r="BR1812">
        <v>0</v>
      </c>
      <c r="BS1812">
        <v>2</v>
      </c>
      <c r="BX1812">
        <v>0</v>
      </c>
      <c r="BY1812">
        <v>2.73</v>
      </c>
      <c r="BZ1812">
        <v>0</v>
      </c>
      <c r="CA1812">
        <v>4.22</v>
      </c>
      <c r="CB1812">
        <v>0</v>
      </c>
      <c r="CC1812">
        <v>1</v>
      </c>
      <c r="CD1812" s="56">
        <v>42342</v>
      </c>
      <c r="CE1812" s="56">
        <v>42342</v>
      </c>
      <c r="CF1812" s="56">
        <v>42342</v>
      </c>
      <c r="CG1812" s="56">
        <v>42419</v>
      </c>
      <c r="CH1812" s="56"/>
      <c r="CI1812" s="56"/>
      <c r="CJ1812">
        <v>0</v>
      </c>
      <c r="CK1812">
        <v>0</v>
      </c>
      <c r="CL1812">
        <v>0</v>
      </c>
      <c r="CM1812">
        <v>0</v>
      </c>
      <c r="CN1812">
        <v>0</v>
      </c>
      <c r="CO1812">
        <v>0</v>
      </c>
      <c r="CP1812">
        <v>0.96</v>
      </c>
      <c r="CQ1812" t="s">
        <v>1154</v>
      </c>
      <c r="CR1812" t="s">
        <v>1153</v>
      </c>
      <c r="CS1812" t="s">
        <v>1748</v>
      </c>
      <c r="CT1812" t="s">
        <v>1397</v>
      </c>
      <c r="CU1812" t="s">
        <v>1396</v>
      </c>
      <c r="CV1812" t="s">
        <v>6814</v>
      </c>
      <c r="CW1812" t="s">
        <v>1738</v>
      </c>
      <c r="CX1812" t="s">
        <v>853</v>
      </c>
      <c r="DC1812" t="s">
        <v>1387</v>
      </c>
      <c r="DE1812" t="s">
        <v>1392</v>
      </c>
    </row>
    <row r="1813" spans="1:109" x14ac:dyDescent="0.25">
      <c r="A1813" t="s">
        <v>1025</v>
      </c>
      <c r="B1813">
        <v>2</v>
      </c>
      <c r="C1813" s="56">
        <v>42419</v>
      </c>
      <c r="D1813" t="s">
        <v>1153</v>
      </c>
      <c r="E1813" t="s">
        <v>6815</v>
      </c>
      <c r="G1813" t="s">
        <v>6816</v>
      </c>
      <c r="H1813" t="s">
        <v>1144</v>
      </c>
      <c r="I1813" t="s">
        <v>1144</v>
      </c>
      <c r="J1813" t="s">
        <v>1144</v>
      </c>
      <c r="K1813" t="s">
        <v>1144</v>
      </c>
      <c r="L1813">
        <v>0.84</v>
      </c>
      <c r="M1813">
        <v>2.1</v>
      </c>
      <c r="N1813">
        <v>0</v>
      </c>
      <c r="O1813" s="56">
        <v>0</v>
      </c>
      <c r="P1813" s="56">
        <v>0</v>
      </c>
      <c r="Q1813">
        <v>1</v>
      </c>
      <c r="R1813">
        <v>1</v>
      </c>
      <c r="S1813">
        <v>11</v>
      </c>
      <c r="T1813">
        <v>8</v>
      </c>
      <c r="U1813">
        <v>3</v>
      </c>
      <c r="V1813">
        <v>1</v>
      </c>
      <c r="X1813" t="s">
        <v>7757</v>
      </c>
      <c r="AA1813">
        <v>0</v>
      </c>
      <c r="AB1813">
        <v>0</v>
      </c>
      <c r="AC1813">
        <v>0</v>
      </c>
      <c r="AD1813">
        <v>0</v>
      </c>
      <c r="AE1813">
        <v>0</v>
      </c>
      <c r="AF1813">
        <v>0</v>
      </c>
      <c r="AG1813">
        <v>0</v>
      </c>
      <c r="AJ1813" s="56"/>
      <c r="AK1813" s="56"/>
      <c r="AL1813" s="56"/>
      <c r="AP1813" t="s">
        <v>1155</v>
      </c>
      <c r="AR1813">
        <v>5</v>
      </c>
      <c r="AS1813" t="s">
        <v>1152</v>
      </c>
      <c r="AT1813">
        <v>1</v>
      </c>
      <c r="AV1813">
        <v>7</v>
      </c>
      <c r="AW1813">
        <v>5</v>
      </c>
      <c r="AX1813">
        <v>2</v>
      </c>
      <c r="AY1813" t="s">
        <v>1147</v>
      </c>
      <c r="AZ1813" t="s">
        <v>1147</v>
      </c>
      <c r="BA1813">
        <v>10</v>
      </c>
      <c r="BD1813">
        <v>1000000000</v>
      </c>
      <c r="BE1813">
        <v>9</v>
      </c>
      <c r="BF1813">
        <v>-0.28999999999999998</v>
      </c>
      <c r="BG1813">
        <v>0</v>
      </c>
      <c r="BH1813">
        <v>0</v>
      </c>
      <c r="BI1813">
        <v>0</v>
      </c>
      <c r="BJ1813">
        <v>0</v>
      </c>
      <c r="BK1813">
        <v>0</v>
      </c>
      <c r="BL1813">
        <v>0</v>
      </c>
      <c r="BM1813">
        <v>9</v>
      </c>
      <c r="BN1813">
        <v>-0.28999999999999998</v>
      </c>
      <c r="BO1813">
        <v>0</v>
      </c>
      <c r="BP1813">
        <v>0</v>
      </c>
      <c r="BR1813">
        <v>0</v>
      </c>
      <c r="BS1813">
        <v>2</v>
      </c>
      <c r="BX1813">
        <v>0</v>
      </c>
      <c r="BY1813">
        <v>1.68</v>
      </c>
      <c r="BZ1813">
        <v>0</v>
      </c>
      <c r="CA1813">
        <v>6.55</v>
      </c>
      <c r="CB1813">
        <v>0</v>
      </c>
      <c r="CC1813">
        <v>1</v>
      </c>
      <c r="CD1813" s="56">
        <v>42341</v>
      </c>
      <c r="CE1813" s="56">
        <v>42342</v>
      </c>
      <c r="CF1813" s="56">
        <v>42342</v>
      </c>
      <c r="CG1813" s="56">
        <v>42419</v>
      </c>
      <c r="CH1813" s="56"/>
      <c r="CI1813" s="56"/>
      <c r="CJ1813">
        <v>0</v>
      </c>
      <c r="CK1813">
        <v>0</v>
      </c>
      <c r="CL1813">
        <v>0</v>
      </c>
      <c r="CM1813">
        <v>0</v>
      </c>
      <c r="CN1813">
        <v>0</v>
      </c>
      <c r="CO1813">
        <v>0</v>
      </c>
      <c r="CP1813">
        <v>0.96</v>
      </c>
      <c r="CQ1813" t="s">
        <v>1154</v>
      </c>
      <c r="CR1813" t="s">
        <v>1153</v>
      </c>
      <c r="CS1813" t="s">
        <v>1748</v>
      </c>
      <c r="CT1813" t="s">
        <v>1397</v>
      </c>
      <c r="CU1813" t="s">
        <v>1396</v>
      </c>
      <c r="CV1813" t="s">
        <v>6817</v>
      </c>
      <c r="CW1813" t="s">
        <v>1727</v>
      </c>
      <c r="CX1813" t="s">
        <v>853</v>
      </c>
      <c r="DC1813" t="s">
        <v>1387</v>
      </c>
      <c r="DE1813" t="s">
        <v>1392</v>
      </c>
    </row>
    <row r="1814" spans="1:109" x14ac:dyDescent="0.25">
      <c r="A1814" t="s">
        <v>1025</v>
      </c>
      <c r="B1814">
        <v>1</v>
      </c>
      <c r="C1814" s="56">
        <v>42419</v>
      </c>
      <c r="D1814" t="s">
        <v>1153</v>
      </c>
      <c r="E1814" t="s">
        <v>6818</v>
      </c>
      <c r="G1814" t="s">
        <v>6819</v>
      </c>
      <c r="H1814" t="s">
        <v>1144</v>
      </c>
      <c r="I1814" t="s">
        <v>1144</v>
      </c>
      <c r="J1814" t="s">
        <v>1144</v>
      </c>
      <c r="K1814" t="s">
        <v>1144</v>
      </c>
      <c r="L1814">
        <v>10.25</v>
      </c>
      <c r="M1814">
        <v>14.89</v>
      </c>
      <c r="N1814">
        <v>0</v>
      </c>
      <c r="O1814" s="56">
        <v>0</v>
      </c>
      <c r="P1814" s="56">
        <v>0</v>
      </c>
      <c r="Q1814">
        <v>1</v>
      </c>
      <c r="R1814">
        <v>1</v>
      </c>
      <c r="S1814">
        <v>11</v>
      </c>
      <c r="T1814">
        <v>8</v>
      </c>
      <c r="U1814">
        <v>3</v>
      </c>
      <c r="V1814">
        <v>1</v>
      </c>
      <c r="W1814" t="s">
        <v>1394</v>
      </c>
      <c r="X1814" t="s">
        <v>7759</v>
      </c>
      <c r="AA1814">
        <v>0</v>
      </c>
      <c r="AB1814">
        <v>0</v>
      </c>
      <c r="AC1814">
        <v>0</v>
      </c>
      <c r="AD1814">
        <v>0</v>
      </c>
      <c r="AE1814">
        <v>0</v>
      </c>
      <c r="AF1814">
        <v>80</v>
      </c>
      <c r="AG1814">
        <v>0</v>
      </c>
      <c r="AJ1814" s="56"/>
      <c r="AK1814" s="56"/>
      <c r="AL1814" s="56"/>
      <c r="AP1814" t="s">
        <v>1155</v>
      </c>
      <c r="AS1814" t="s">
        <v>1152</v>
      </c>
      <c r="AT1814">
        <v>1</v>
      </c>
      <c r="AV1814">
        <v>10</v>
      </c>
      <c r="AW1814">
        <v>7</v>
      </c>
      <c r="AX1814">
        <v>3</v>
      </c>
      <c r="AY1814" t="s">
        <v>839</v>
      </c>
      <c r="AZ1814" t="s">
        <v>1145</v>
      </c>
      <c r="BA1814">
        <v>7</v>
      </c>
      <c r="BD1814">
        <v>1000000000</v>
      </c>
      <c r="BE1814">
        <v>0</v>
      </c>
      <c r="BF1814">
        <v>1</v>
      </c>
      <c r="BG1814">
        <v>0</v>
      </c>
      <c r="BH1814">
        <v>0</v>
      </c>
      <c r="BI1814">
        <v>0</v>
      </c>
      <c r="BJ1814">
        <v>0</v>
      </c>
      <c r="BK1814">
        <v>0</v>
      </c>
      <c r="BL1814">
        <v>7</v>
      </c>
      <c r="BM1814">
        <v>7</v>
      </c>
      <c r="BN1814">
        <v>0.3</v>
      </c>
      <c r="BO1814">
        <v>0</v>
      </c>
      <c r="BP1814">
        <v>0</v>
      </c>
      <c r="BR1814">
        <v>3</v>
      </c>
      <c r="BS1814">
        <v>3</v>
      </c>
      <c r="BX1814">
        <v>13.92</v>
      </c>
      <c r="BY1814">
        <v>0</v>
      </c>
      <c r="BZ1814">
        <v>0</v>
      </c>
      <c r="CA1814">
        <v>1.98</v>
      </c>
      <c r="CB1814">
        <v>0</v>
      </c>
      <c r="CC1814">
        <v>1</v>
      </c>
      <c r="CD1814" s="56">
        <v>42416</v>
      </c>
      <c r="CE1814" s="56">
        <v>42416</v>
      </c>
      <c r="CF1814" s="56">
        <v>42416</v>
      </c>
      <c r="CG1814" s="56">
        <v>42493</v>
      </c>
      <c r="CH1814" s="56"/>
      <c r="CI1814" s="56"/>
      <c r="CJ1814">
        <v>1</v>
      </c>
      <c r="CK1814">
        <v>0</v>
      </c>
      <c r="CL1814">
        <v>7.0000000000000007E-2</v>
      </c>
      <c r="CM1814">
        <v>0</v>
      </c>
      <c r="CN1814">
        <v>0</v>
      </c>
      <c r="CO1814">
        <v>0</v>
      </c>
      <c r="CP1814">
        <v>0</v>
      </c>
      <c r="CQ1814" t="s">
        <v>1154</v>
      </c>
      <c r="CR1814" t="s">
        <v>1153</v>
      </c>
      <c r="CS1814" t="s">
        <v>1725</v>
      </c>
      <c r="CT1814" t="s">
        <v>1397</v>
      </c>
      <c r="CU1814" t="s">
        <v>1396</v>
      </c>
      <c r="CV1814" t="s">
        <v>6820</v>
      </c>
      <c r="CW1814" t="s">
        <v>1390</v>
      </c>
      <c r="CX1814" t="s">
        <v>853</v>
      </c>
      <c r="DC1814" t="s">
        <v>1387</v>
      </c>
      <c r="DE1814" t="s">
        <v>1728</v>
      </c>
    </row>
    <row r="1815" spans="1:109" x14ac:dyDescent="0.25">
      <c r="A1815" t="s">
        <v>1025</v>
      </c>
      <c r="B1815">
        <v>1</v>
      </c>
      <c r="C1815" s="56">
        <v>42419</v>
      </c>
      <c r="D1815" t="s">
        <v>1153</v>
      </c>
      <c r="E1815" t="s">
        <v>6821</v>
      </c>
      <c r="G1815" t="s">
        <v>6822</v>
      </c>
      <c r="H1815" t="s">
        <v>1144</v>
      </c>
      <c r="I1815" t="s">
        <v>1144</v>
      </c>
      <c r="J1815" t="s">
        <v>1144</v>
      </c>
      <c r="K1815" t="s">
        <v>1144</v>
      </c>
      <c r="L1815">
        <v>0.24</v>
      </c>
      <c r="M1815">
        <v>0.99</v>
      </c>
      <c r="N1815">
        <v>0</v>
      </c>
      <c r="O1815" s="56">
        <v>0</v>
      </c>
      <c r="P1815" s="56">
        <v>0</v>
      </c>
      <c r="Q1815">
        <v>1</v>
      </c>
      <c r="R1815">
        <v>1</v>
      </c>
      <c r="S1815">
        <v>11</v>
      </c>
      <c r="T1815">
        <v>8</v>
      </c>
      <c r="U1815">
        <v>3</v>
      </c>
      <c r="V1815">
        <v>1</v>
      </c>
      <c r="X1815" t="s">
        <v>7756</v>
      </c>
      <c r="AA1815">
        <v>0</v>
      </c>
      <c r="AB1815">
        <v>0</v>
      </c>
      <c r="AC1815">
        <v>0</v>
      </c>
      <c r="AD1815">
        <v>0</v>
      </c>
      <c r="AE1815">
        <v>0</v>
      </c>
      <c r="AF1815">
        <v>0</v>
      </c>
      <c r="AG1815">
        <v>0</v>
      </c>
      <c r="AJ1815" s="56"/>
      <c r="AK1815" s="56"/>
      <c r="AL1815" s="56"/>
      <c r="AP1815" t="s">
        <v>1155</v>
      </c>
      <c r="AS1815" t="s">
        <v>1152</v>
      </c>
      <c r="AT1815">
        <v>1</v>
      </c>
      <c r="AV1815">
        <v>2</v>
      </c>
      <c r="AW1815">
        <v>2</v>
      </c>
      <c r="AX1815">
        <v>1</v>
      </c>
      <c r="AY1815" t="s">
        <v>1147</v>
      </c>
      <c r="AZ1815" t="s">
        <v>1147</v>
      </c>
      <c r="BA1815">
        <v>4</v>
      </c>
      <c r="BD1815">
        <v>1000000000</v>
      </c>
      <c r="BE1815">
        <v>4</v>
      </c>
      <c r="BF1815">
        <v>-1</v>
      </c>
      <c r="BG1815">
        <v>0</v>
      </c>
      <c r="BH1815">
        <v>0</v>
      </c>
      <c r="BI1815">
        <v>0</v>
      </c>
      <c r="BJ1815">
        <v>0</v>
      </c>
      <c r="BK1815">
        <v>0</v>
      </c>
      <c r="BL1815">
        <v>0</v>
      </c>
      <c r="BM1815">
        <v>4</v>
      </c>
      <c r="BN1815">
        <v>-1</v>
      </c>
      <c r="BO1815">
        <v>0</v>
      </c>
      <c r="BP1815">
        <v>0</v>
      </c>
      <c r="BR1815">
        <v>0</v>
      </c>
      <c r="BS1815">
        <v>1</v>
      </c>
      <c r="BX1815">
        <v>0</v>
      </c>
      <c r="BY1815">
        <v>0.48</v>
      </c>
      <c r="BZ1815">
        <v>0</v>
      </c>
      <c r="CA1815">
        <v>13.64</v>
      </c>
      <c r="CB1815">
        <v>0</v>
      </c>
      <c r="CC1815">
        <v>1</v>
      </c>
      <c r="CD1815" s="56">
        <v>42318</v>
      </c>
      <c r="CE1815" s="56">
        <v>42342</v>
      </c>
      <c r="CF1815" s="56">
        <v>42342</v>
      </c>
      <c r="CG1815" s="56">
        <v>42419</v>
      </c>
      <c r="CH1815" s="56"/>
      <c r="CI1815" s="56"/>
      <c r="CJ1815">
        <v>0</v>
      </c>
      <c r="CK1815">
        <v>0</v>
      </c>
      <c r="CL1815">
        <v>0</v>
      </c>
      <c r="CM1815">
        <v>0</v>
      </c>
      <c r="CN1815">
        <v>0</v>
      </c>
      <c r="CO1815">
        <v>0</v>
      </c>
      <c r="CP1815">
        <v>0.95</v>
      </c>
      <c r="CQ1815" t="s">
        <v>1154</v>
      </c>
      <c r="CR1815" t="s">
        <v>1153</v>
      </c>
      <c r="CS1815" t="s">
        <v>1725</v>
      </c>
      <c r="CT1815" t="s">
        <v>1397</v>
      </c>
      <c r="CU1815" t="s">
        <v>1396</v>
      </c>
      <c r="CV1815" t="s">
        <v>6823</v>
      </c>
      <c r="CW1815" t="s">
        <v>2121</v>
      </c>
      <c r="CX1815" t="s">
        <v>853</v>
      </c>
      <c r="DC1815" t="s">
        <v>1387</v>
      </c>
      <c r="DE1815" t="s">
        <v>1728</v>
      </c>
    </row>
    <row r="1816" spans="1:109" x14ac:dyDescent="0.25">
      <c r="A1816" t="s">
        <v>1025</v>
      </c>
      <c r="B1816">
        <v>1</v>
      </c>
      <c r="C1816" s="56">
        <v>42419</v>
      </c>
      <c r="D1816" t="s">
        <v>1153</v>
      </c>
      <c r="E1816" t="s">
        <v>6824</v>
      </c>
      <c r="G1816" t="s">
        <v>6825</v>
      </c>
      <c r="H1816" t="s">
        <v>1144</v>
      </c>
      <c r="I1816" t="s">
        <v>1144</v>
      </c>
      <c r="J1816" t="s">
        <v>1144</v>
      </c>
      <c r="K1816" t="s">
        <v>1144</v>
      </c>
      <c r="L1816">
        <v>0.43</v>
      </c>
      <c r="M1816">
        <v>1.25</v>
      </c>
      <c r="N1816">
        <v>0</v>
      </c>
      <c r="O1816" s="56">
        <v>0</v>
      </c>
      <c r="P1816" s="56">
        <v>0</v>
      </c>
      <c r="Q1816">
        <v>1</v>
      </c>
      <c r="R1816">
        <v>1</v>
      </c>
      <c r="S1816">
        <v>11</v>
      </c>
      <c r="T1816">
        <v>8</v>
      </c>
      <c r="U1816">
        <v>3</v>
      </c>
      <c r="V1816">
        <v>1</v>
      </c>
      <c r="X1816" t="s">
        <v>7659</v>
      </c>
      <c r="AA1816">
        <v>0</v>
      </c>
      <c r="AB1816">
        <v>0</v>
      </c>
      <c r="AC1816">
        <v>0</v>
      </c>
      <c r="AD1816">
        <v>0</v>
      </c>
      <c r="AE1816">
        <v>0</v>
      </c>
      <c r="AF1816">
        <v>0</v>
      </c>
      <c r="AG1816">
        <v>0</v>
      </c>
      <c r="AJ1816" s="56"/>
      <c r="AK1816" s="56"/>
      <c r="AL1816" s="56"/>
      <c r="AP1816" t="s">
        <v>1155</v>
      </c>
      <c r="AS1816" t="s">
        <v>1152</v>
      </c>
      <c r="AT1816">
        <v>1</v>
      </c>
      <c r="AV1816">
        <v>2</v>
      </c>
      <c r="AW1816">
        <v>2</v>
      </c>
      <c r="AX1816">
        <v>1</v>
      </c>
      <c r="AY1816" t="s">
        <v>1147</v>
      </c>
      <c r="AZ1816" t="s">
        <v>1147</v>
      </c>
      <c r="BA1816">
        <v>3</v>
      </c>
      <c r="BD1816">
        <v>1000000000</v>
      </c>
      <c r="BE1816">
        <v>3</v>
      </c>
      <c r="BF1816">
        <v>-0.5</v>
      </c>
      <c r="BG1816">
        <v>0</v>
      </c>
      <c r="BH1816">
        <v>0</v>
      </c>
      <c r="BI1816">
        <v>0</v>
      </c>
      <c r="BJ1816">
        <v>0</v>
      </c>
      <c r="BK1816">
        <v>0</v>
      </c>
      <c r="BL1816">
        <v>0</v>
      </c>
      <c r="BM1816">
        <v>3</v>
      </c>
      <c r="BN1816">
        <v>-0.5</v>
      </c>
      <c r="BO1816">
        <v>0</v>
      </c>
      <c r="BP1816">
        <v>0</v>
      </c>
      <c r="BR1816">
        <v>0</v>
      </c>
      <c r="BS1816">
        <v>1</v>
      </c>
      <c r="BT1816">
        <v>1</v>
      </c>
      <c r="BX1816">
        <v>0</v>
      </c>
      <c r="BY1816">
        <v>0.43</v>
      </c>
      <c r="BZ1816">
        <v>0</v>
      </c>
      <c r="CA1816">
        <v>8.32</v>
      </c>
      <c r="CB1816">
        <v>0</v>
      </c>
      <c r="CC1816">
        <v>1</v>
      </c>
      <c r="CD1816" s="56">
        <v>42342</v>
      </c>
      <c r="CE1816" s="56">
        <v>42342</v>
      </c>
      <c r="CF1816" s="56">
        <v>42342</v>
      </c>
      <c r="CG1816" s="56">
        <v>42419</v>
      </c>
      <c r="CH1816" s="56"/>
      <c r="CI1816" s="56"/>
      <c r="CJ1816">
        <v>0</v>
      </c>
      <c r="CK1816">
        <v>0</v>
      </c>
      <c r="CL1816">
        <v>0</v>
      </c>
      <c r="CM1816">
        <v>0</v>
      </c>
      <c r="CN1816">
        <v>0</v>
      </c>
      <c r="CO1816">
        <v>0</v>
      </c>
      <c r="CP1816">
        <v>0.95</v>
      </c>
      <c r="CQ1816" t="s">
        <v>1154</v>
      </c>
      <c r="CR1816" t="s">
        <v>1153</v>
      </c>
      <c r="CS1816" t="s">
        <v>1725</v>
      </c>
      <c r="CT1816" t="s">
        <v>1397</v>
      </c>
      <c r="CU1816" t="s">
        <v>1396</v>
      </c>
      <c r="CV1816" t="s">
        <v>6826</v>
      </c>
      <c r="CW1816" t="s">
        <v>2121</v>
      </c>
      <c r="CX1816" t="s">
        <v>853</v>
      </c>
      <c r="DC1816" t="s">
        <v>1387</v>
      </c>
      <c r="DE1816" t="s">
        <v>1728</v>
      </c>
    </row>
    <row r="1817" spans="1:109" x14ac:dyDescent="0.25">
      <c r="A1817" t="s">
        <v>1025</v>
      </c>
      <c r="B1817">
        <v>1</v>
      </c>
      <c r="C1817" s="56">
        <v>42419</v>
      </c>
      <c r="D1817" t="s">
        <v>1153</v>
      </c>
      <c r="E1817" t="s">
        <v>6827</v>
      </c>
      <c r="G1817" t="s">
        <v>6828</v>
      </c>
      <c r="H1817" t="s">
        <v>1144</v>
      </c>
      <c r="I1817" t="s">
        <v>1144</v>
      </c>
      <c r="J1817" t="s">
        <v>1144</v>
      </c>
      <c r="K1817" t="s">
        <v>1144</v>
      </c>
      <c r="L1817">
        <v>4.5</v>
      </c>
      <c r="M1817">
        <v>9.25</v>
      </c>
      <c r="N1817">
        <v>0</v>
      </c>
      <c r="O1817" s="56">
        <v>0</v>
      </c>
      <c r="P1817" s="56">
        <v>0</v>
      </c>
      <c r="Q1817">
        <v>1</v>
      </c>
      <c r="R1817">
        <v>1</v>
      </c>
      <c r="S1817">
        <v>11</v>
      </c>
      <c r="T1817">
        <v>8</v>
      </c>
      <c r="U1817">
        <v>3</v>
      </c>
      <c r="V1817">
        <v>1</v>
      </c>
      <c r="X1817" t="s">
        <v>7755</v>
      </c>
      <c r="AA1817">
        <v>0</v>
      </c>
      <c r="AB1817">
        <v>0</v>
      </c>
      <c r="AC1817">
        <v>0</v>
      </c>
      <c r="AD1817">
        <v>0</v>
      </c>
      <c r="AE1817">
        <v>0</v>
      </c>
      <c r="AF1817">
        <v>0</v>
      </c>
      <c r="AG1817">
        <v>0</v>
      </c>
      <c r="AJ1817" s="56"/>
      <c r="AK1817" s="56"/>
      <c r="AL1817" s="56"/>
      <c r="AP1817" t="s">
        <v>1155</v>
      </c>
      <c r="AS1817" t="s">
        <v>1152</v>
      </c>
      <c r="AT1817">
        <v>1</v>
      </c>
      <c r="AV1817">
        <v>2</v>
      </c>
      <c r="AW1817">
        <v>2</v>
      </c>
      <c r="AX1817">
        <v>1</v>
      </c>
      <c r="AY1817" t="s">
        <v>1147</v>
      </c>
      <c r="AZ1817" t="s">
        <v>1147</v>
      </c>
      <c r="BA1817">
        <v>2</v>
      </c>
      <c r="BD1817">
        <v>1000000000</v>
      </c>
      <c r="BE1817">
        <v>3</v>
      </c>
      <c r="BF1817">
        <v>-0.5</v>
      </c>
      <c r="BG1817">
        <v>0</v>
      </c>
      <c r="BH1817">
        <v>0</v>
      </c>
      <c r="BI1817">
        <v>0</v>
      </c>
      <c r="BJ1817">
        <v>0</v>
      </c>
      <c r="BK1817">
        <v>0</v>
      </c>
      <c r="BL1817">
        <v>0</v>
      </c>
      <c r="BM1817">
        <v>3</v>
      </c>
      <c r="BN1817">
        <v>-0.5</v>
      </c>
      <c r="BO1817">
        <v>0</v>
      </c>
      <c r="BP1817">
        <v>0</v>
      </c>
      <c r="BR1817">
        <v>0</v>
      </c>
      <c r="BS1817">
        <v>1</v>
      </c>
      <c r="BX1817">
        <v>0</v>
      </c>
      <c r="BY1817">
        <v>4.5</v>
      </c>
      <c r="BZ1817">
        <v>0</v>
      </c>
      <c r="CA1817">
        <v>4.6100000000000003</v>
      </c>
      <c r="CB1817">
        <v>0</v>
      </c>
      <c r="CC1817">
        <v>1</v>
      </c>
      <c r="CD1817" s="56">
        <v>42095</v>
      </c>
      <c r="CE1817" s="56">
        <v>42342</v>
      </c>
      <c r="CF1817" s="56">
        <v>42342</v>
      </c>
      <c r="CG1817" s="56">
        <v>42419</v>
      </c>
      <c r="CH1817" s="56"/>
      <c r="CI1817" s="56"/>
      <c r="CJ1817">
        <v>0</v>
      </c>
      <c r="CK1817">
        <v>0</v>
      </c>
      <c r="CL1817">
        <v>0</v>
      </c>
      <c r="CM1817">
        <v>0</v>
      </c>
      <c r="CN1817">
        <v>0</v>
      </c>
      <c r="CO1817">
        <v>0</v>
      </c>
      <c r="CP1817">
        <v>0.95</v>
      </c>
      <c r="CQ1817" t="s">
        <v>1154</v>
      </c>
      <c r="CR1817" t="s">
        <v>1153</v>
      </c>
      <c r="CS1817" t="s">
        <v>1725</v>
      </c>
      <c r="CT1817" t="s">
        <v>1397</v>
      </c>
      <c r="CU1817" t="s">
        <v>1396</v>
      </c>
      <c r="CV1817" t="s">
        <v>6829</v>
      </c>
      <c r="CW1817" t="s">
        <v>2121</v>
      </c>
      <c r="CX1817" t="s">
        <v>853</v>
      </c>
      <c r="DC1817" t="s">
        <v>1387</v>
      </c>
      <c r="DE1817" t="s">
        <v>1728</v>
      </c>
    </row>
    <row r="1818" spans="1:109" x14ac:dyDescent="0.25">
      <c r="A1818" t="s">
        <v>1025</v>
      </c>
      <c r="B1818">
        <v>2</v>
      </c>
      <c r="C1818" s="56">
        <v>42419</v>
      </c>
      <c r="D1818" t="s">
        <v>1153</v>
      </c>
      <c r="E1818" t="s">
        <v>6830</v>
      </c>
      <c r="G1818" t="s">
        <v>6831</v>
      </c>
      <c r="H1818" t="s">
        <v>1144</v>
      </c>
      <c r="I1818" t="s">
        <v>1144</v>
      </c>
      <c r="J1818" t="s">
        <v>1144</v>
      </c>
      <c r="K1818" t="s">
        <v>1144</v>
      </c>
      <c r="L1818">
        <v>1.21</v>
      </c>
      <c r="M1818">
        <v>3</v>
      </c>
      <c r="N1818">
        <v>0</v>
      </c>
      <c r="O1818" s="56">
        <v>0</v>
      </c>
      <c r="P1818" s="56">
        <v>0</v>
      </c>
      <c r="Q1818">
        <v>1</v>
      </c>
      <c r="R1818">
        <v>1</v>
      </c>
      <c r="S1818">
        <v>11</v>
      </c>
      <c r="T1818">
        <v>8</v>
      </c>
      <c r="U1818">
        <v>3</v>
      </c>
      <c r="V1818">
        <v>1</v>
      </c>
      <c r="X1818" t="s">
        <v>7757</v>
      </c>
      <c r="AA1818">
        <v>0</v>
      </c>
      <c r="AB1818">
        <v>0</v>
      </c>
      <c r="AC1818">
        <v>0</v>
      </c>
      <c r="AD1818">
        <v>0</v>
      </c>
      <c r="AE1818">
        <v>0</v>
      </c>
      <c r="AF1818">
        <v>0</v>
      </c>
      <c r="AG1818">
        <v>0</v>
      </c>
      <c r="AJ1818" s="56"/>
      <c r="AK1818" s="56"/>
      <c r="AL1818" s="56"/>
      <c r="AP1818" t="s">
        <v>1155</v>
      </c>
      <c r="AR1818">
        <v>2</v>
      </c>
      <c r="AS1818" t="s">
        <v>1152</v>
      </c>
      <c r="AT1818">
        <v>1</v>
      </c>
      <c r="AV1818">
        <v>3</v>
      </c>
      <c r="AW1818">
        <v>2</v>
      </c>
      <c r="AX1818">
        <v>1</v>
      </c>
      <c r="AY1818" t="s">
        <v>1147</v>
      </c>
      <c r="AZ1818" t="s">
        <v>1147</v>
      </c>
      <c r="BA1818">
        <v>5</v>
      </c>
      <c r="BD1818">
        <v>1000000000</v>
      </c>
      <c r="BE1818">
        <v>4</v>
      </c>
      <c r="BF1818">
        <v>-0.33</v>
      </c>
      <c r="BG1818">
        <v>0</v>
      </c>
      <c r="BH1818">
        <v>0</v>
      </c>
      <c r="BI1818">
        <v>0</v>
      </c>
      <c r="BJ1818">
        <v>0</v>
      </c>
      <c r="BK1818">
        <v>0</v>
      </c>
      <c r="BL1818">
        <v>0</v>
      </c>
      <c r="BM1818">
        <v>4</v>
      </c>
      <c r="BN1818">
        <v>-0.33</v>
      </c>
      <c r="BO1818">
        <v>0</v>
      </c>
      <c r="BP1818">
        <v>0</v>
      </c>
      <c r="BR1818">
        <v>0</v>
      </c>
      <c r="BS1818">
        <v>1</v>
      </c>
      <c r="BX1818">
        <v>0</v>
      </c>
      <c r="BY1818">
        <v>1.21</v>
      </c>
      <c r="BZ1818">
        <v>0</v>
      </c>
      <c r="CA1818">
        <v>6.46</v>
      </c>
      <c r="CB1818">
        <v>0</v>
      </c>
      <c r="CC1818">
        <v>1</v>
      </c>
      <c r="CD1818" s="56">
        <v>42341</v>
      </c>
      <c r="CE1818" s="56">
        <v>42342</v>
      </c>
      <c r="CF1818" s="56">
        <v>42342</v>
      </c>
      <c r="CG1818" s="56">
        <v>42419</v>
      </c>
      <c r="CH1818" s="56"/>
      <c r="CI1818" s="56"/>
      <c r="CJ1818">
        <v>0</v>
      </c>
      <c r="CK1818">
        <v>0</v>
      </c>
      <c r="CL1818">
        <v>0</v>
      </c>
      <c r="CM1818">
        <v>0</v>
      </c>
      <c r="CN1818">
        <v>0</v>
      </c>
      <c r="CO1818">
        <v>0</v>
      </c>
      <c r="CP1818">
        <v>0.96</v>
      </c>
      <c r="CQ1818" t="s">
        <v>1154</v>
      </c>
      <c r="CR1818" t="s">
        <v>1153</v>
      </c>
      <c r="CS1818" t="s">
        <v>1748</v>
      </c>
      <c r="CT1818" t="s">
        <v>1397</v>
      </c>
      <c r="CU1818" t="s">
        <v>1396</v>
      </c>
      <c r="CV1818" t="s">
        <v>6832</v>
      </c>
      <c r="CW1818" t="s">
        <v>2121</v>
      </c>
      <c r="CX1818" t="s">
        <v>853</v>
      </c>
      <c r="DC1818" t="s">
        <v>1387</v>
      </c>
      <c r="DE1818" t="s">
        <v>1392</v>
      </c>
    </row>
    <row r="1819" spans="1:109" x14ac:dyDescent="0.25">
      <c r="A1819" t="s">
        <v>1025</v>
      </c>
      <c r="B1819">
        <v>2</v>
      </c>
      <c r="C1819" s="56">
        <v>42419</v>
      </c>
      <c r="D1819" t="s">
        <v>1153</v>
      </c>
      <c r="E1819" t="s">
        <v>6833</v>
      </c>
      <c r="G1819" t="s">
        <v>6834</v>
      </c>
      <c r="H1819" t="s">
        <v>1144</v>
      </c>
      <c r="I1819" t="s">
        <v>1144</v>
      </c>
      <c r="J1819" t="s">
        <v>1144</v>
      </c>
      <c r="K1819" t="s">
        <v>1144</v>
      </c>
      <c r="L1819">
        <v>0</v>
      </c>
      <c r="M1819">
        <v>3.25</v>
      </c>
      <c r="N1819">
        <v>0</v>
      </c>
      <c r="O1819" s="56">
        <v>0</v>
      </c>
      <c r="P1819" s="56">
        <v>0</v>
      </c>
      <c r="Q1819">
        <v>1</v>
      </c>
      <c r="R1819">
        <v>1</v>
      </c>
      <c r="S1819">
        <v>11</v>
      </c>
      <c r="T1819">
        <v>8</v>
      </c>
      <c r="U1819">
        <v>3</v>
      </c>
      <c r="V1819">
        <v>1</v>
      </c>
      <c r="X1819" t="s">
        <v>7755</v>
      </c>
      <c r="AA1819">
        <v>0</v>
      </c>
      <c r="AB1819">
        <v>0</v>
      </c>
      <c r="AC1819">
        <v>0</v>
      </c>
      <c r="AD1819">
        <v>0</v>
      </c>
      <c r="AE1819">
        <v>0</v>
      </c>
      <c r="AF1819">
        <v>0</v>
      </c>
      <c r="AG1819">
        <v>0</v>
      </c>
      <c r="AJ1819" s="56"/>
      <c r="AK1819" s="56"/>
      <c r="AL1819" s="56"/>
      <c r="AP1819" t="s">
        <v>1155</v>
      </c>
      <c r="AS1819" t="s">
        <v>1152</v>
      </c>
      <c r="AT1819">
        <v>1</v>
      </c>
      <c r="AV1819">
        <v>0</v>
      </c>
      <c r="AW1819">
        <v>0</v>
      </c>
      <c r="AX1819">
        <v>0</v>
      </c>
      <c r="AY1819" t="s">
        <v>1388</v>
      </c>
      <c r="AZ1819" t="s">
        <v>1388</v>
      </c>
      <c r="BA1819">
        <v>0</v>
      </c>
      <c r="BD1819">
        <v>1000000000</v>
      </c>
      <c r="BE1819">
        <v>0</v>
      </c>
      <c r="BF1819">
        <v>0</v>
      </c>
      <c r="BG1819">
        <v>0</v>
      </c>
      <c r="BH1819">
        <v>0</v>
      </c>
      <c r="BI1819">
        <v>0</v>
      </c>
      <c r="BJ1819">
        <v>0</v>
      </c>
      <c r="BK1819">
        <v>0</v>
      </c>
      <c r="BL1819">
        <v>0</v>
      </c>
      <c r="BM1819">
        <v>0</v>
      </c>
      <c r="BN1819">
        <v>0</v>
      </c>
      <c r="BO1819">
        <v>0</v>
      </c>
      <c r="BP1819">
        <v>0</v>
      </c>
      <c r="BR1819">
        <v>0</v>
      </c>
      <c r="BS1819">
        <v>0</v>
      </c>
      <c r="BX1819">
        <v>0</v>
      </c>
      <c r="BY1819">
        <v>0</v>
      </c>
      <c r="BZ1819">
        <v>0</v>
      </c>
      <c r="CA1819">
        <v>0</v>
      </c>
      <c r="CB1819">
        <v>0</v>
      </c>
      <c r="CC1819">
        <v>1</v>
      </c>
      <c r="CD1819" s="56">
        <v>42095</v>
      </c>
      <c r="CE1819" s="56">
        <v>42342</v>
      </c>
      <c r="CF1819" s="56">
        <v>42342</v>
      </c>
      <c r="CG1819" s="56">
        <v>42419</v>
      </c>
      <c r="CH1819" s="56"/>
      <c r="CI1819" s="56"/>
      <c r="CJ1819">
        <v>1</v>
      </c>
      <c r="CK1819">
        <v>0</v>
      </c>
      <c r="CL1819">
        <v>0.96</v>
      </c>
      <c r="CM1819">
        <v>0</v>
      </c>
      <c r="CN1819">
        <v>0</v>
      </c>
      <c r="CO1819">
        <v>0</v>
      </c>
      <c r="CP1819">
        <v>0</v>
      </c>
      <c r="CQ1819" t="s">
        <v>1154</v>
      </c>
      <c r="CR1819" t="s">
        <v>1153</v>
      </c>
      <c r="CS1819" t="s">
        <v>1748</v>
      </c>
      <c r="CT1819" t="s">
        <v>1397</v>
      </c>
      <c r="CU1819" t="s">
        <v>1396</v>
      </c>
      <c r="CV1819" t="s">
        <v>6835</v>
      </c>
      <c r="CW1819" t="s">
        <v>1390</v>
      </c>
      <c r="CX1819" t="s">
        <v>853</v>
      </c>
      <c r="DC1819" t="s">
        <v>1387</v>
      </c>
      <c r="DE1819" t="s">
        <v>1392</v>
      </c>
    </row>
    <row r="1820" spans="1:109" x14ac:dyDescent="0.25">
      <c r="A1820" t="s">
        <v>1025</v>
      </c>
      <c r="B1820">
        <v>1</v>
      </c>
      <c r="C1820" s="56">
        <v>42419</v>
      </c>
      <c r="D1820" t="s">
        <v>1153</v>
      </c>
      <c r="E1820" t="s">
        <v>6836</v>
      </c>
      <c r="G1820" t="s">
        <v>6837</v>
      </c>
      <c r="H1820" t="s">
        <v>1144</v>
      </c>
      <c r="I1820" t="s">
        <v>1144</v>
      </c>
      <c r="J1820" t="s">
        <v>1144</v>
      </c>
      <c r="K1820" t="s">
        <v>1144</v>
      </c>
      <c r="L1820">
        <v>0.13</v>
      </c>
      <c r="M1820">
        <v>0</v>
      </c>
      <c r="N1820">
        <v>0</v>
      </c>
      <c r="O1820" s="56">
        <v>0</v>
      </c>
      <c r="P1820" s="56">
        <v>0</v>
      </c>
      <c r="Q1820">
        <v>1</v>
      </c>
      <c r="R1820">
        <v>1</v>
      </c>
      <c r="S1820">
        <v>11</v>
      </c>
      <c r="T1820">
        <v>8</v>
      </c>
      <c r="U1820">
        <v>3</v>
      </c>
      <c r="V1820">
        <v>1</v>
      </c>
      <c r="X1820" t="s">
        <v>7755</v>
      </c>
      <c r="AA1820">
        <v>0</v>
      </c>
      <c r="AB1820">
        <v>0</v>
      </c>
      <c r="AC1820">
        <v>0</v>
      </c>
      <c r="AD1820">
        <v>0</v>
      </c>
      <c r="AE1820">
        <v>0</v>
      </c>
      <c r="AF1820">
        <v>0</v>
      </c>
      <c r="AG1820">
        <v>0</v>
      </c>
      <c r="AJ1820" s="56"/>
      <c r="AK1820" s="56"/>
      <c r="AL1820" s="56"/>
      <c r="AP1820" t="s">
        <v>1155</v>
      </c>
      <c r="AS1820" t="s">
        <v>1152</v>
      </c>
      <c r="AT1820">
        <v>1</v>
      </c>
      <c r="AV1820">
        <v>0</v>
      </c>
      <c r="AW1820">
        <v>0</v>
      </c>
      <c r="AX1820">
        <v>0</v>
      </c>
      <c r="AY1820" t="s">
        <v>1388</v>
      </c>
      <c r="AZ1820" t="s">
        <v>1388</v>
      </c>
      <c r="BA1820">
        <v>0</v>
      </c>
      <c r="BD1820">
        <v>1000000000</v>
      </c>
      <c r="BE1820">
        <v>0</v>
      </c>
      <c r="BF1820">
        <v>0</v>
      </c>
      <c r="BG1820">
        <v>0</v>
      </c>
      <c r="BH1820">
        <v>0</v>
      </c>
      <c r="BI1820">
        <v>0</v>
      </c>
      <c r="BJ1820">
        <v>0</v>
      </c>
      <c r="BK1820">
        <v>0</v>
      </c>
      <c r="BL1820">
        <v>0</v>
      </c>
      <c r="BM1820">
        <v>0</v>
      </c>
      <c r="BN1820">
        <v>0</v>
      </c>
      <c r="BO1820">
        <v>0</v>
      </c>
      <c r="BP1820">
        <v>0</v>
      </c>
      <c r="BR1820">
        <v>0</v>
      </c>
      <c r="BS1820">
        <v>0</v>
      </c>
      <c r="BX1820">
        <v>0</v>
      </c>
      <c r="BY1820">
        <v>0</v>
      </c>
      <c r="BZ1820">
        <v>0</v>
      </c>
      <c r="CA1820">
        <v>0</v>
      </c>
      <c r="CB1820">
        <v>0</v>
      </c>
      <c r="CC1820">
        <v>1</v>
      </c>
      <c r="CD1820" s="56">
        <v>42095</v>
      </c>
      <c r="CE1820" s="56">
        <v>42342</v>
      </c>
      <c r="CF1820" s="56">
        <v>42342</v>
      </c>
      <c r="CG1820" s="56">
        <v>42419</v>
      </c>
      <c r="CH1820" s="56"/>
      <c r="CI1820" s="56"/>
      <c r="CJ1820">
        <v>1</v>
      </c>
      <c r="CK1820">
        <v>0</v>
      </c>
      <c r="CL1820">
        <v>0.95</v>
      </c>
      <c r="CM1820">
        <v>0</v>
      </c>
      <c r="CN1820">
        <v>0</v>
      </c>
      <c r="CO1820">
        <v>0</v>
      </c>
      <c r="CP1820">
        <v>0</v>
      </c>
      <c r="CQ1820" t="s">
        <v>1154</v>
      </c>
      <c r="CR1820" t="s">
        <v>1153</v>
      </c>
      <c r="CS1820" t="s">
        <v>1725</v>
      </c>
      <c r="CT1820" t="s">
        <v>1397</v>
      </c>
      <c r="CU1820" t="s">
        <v>1396</v>
      </c>
      <c r="CV1820" t="s">
        <v>6838</v>
      </c>
      <c r="CW1820" t="s">
        <v>6839</v>
      </c>
      <c r="CX1820" t="s">
        <v>1226</v>
      </c>
      <c r="DC1820" t="s">
        <v>6840</v>
      </c>
      <c r="DE1820" t="s">
        <v>6841</v>
      </c>
    </row>
    <row r="1821" spans="1:109" x14ac:dyDescent="0.25">
      <c r="A1821" t="s">
        <v>1025</v>
      </c>
      <c r="B1821">
        <v>10</v>
      </c>
      <c r="C1821" s="56">
        <v>42419</v>
      </c>
      <c r="D1821" t="s">
        <v>1153</v>
      </c>
      <c r="E1821" t="s">
        <v>1693</v>
      </c>
      <c r="G1821" t="s">
        <v>6842</v>
      </c>
      <c r="H1821" t="s">
        <v>1144</v>
      </c>
      <c r="I1821" t="s">
        <v>1144</v>
      </c>
      <c r="J1821" t="s">
        <v>1144</v>
      </c>
      <c r="K1821" t="s">
        <v>1144</v>
      </c>
      <c r="L1821">
        <v>335.28</v>
      </c>
      <c r="M1821">
        <v>626.01</v>
      </c>
      <c r="N1821">
        <v>0</v>
      </c>
      <c r="O1821" s="56">
        <v>0</v>
      </c>
      <c r="P1821" s="56">
        <v>0</v>
      </c>
      <c r="Q1821">
        <v>1</v>
      </c>
      <c r="R1821">
        <v>1</v>
      </c>
      <c r="S1821">
        <v>11</v>
      </c>
      <c r="T1821">
        <v>8</v>
      </c>
      <c r="U1821">
        <v>3</v>
      </c>
      <c r="V1821">
        <v>1</v>
      </c>
      <c r="W1821" t="s">
        <v>1156</v>
      </c>
      <c r="X1821" t="s">
        <v>7755</v>
      </c>
      <c r="Y1821">
        <v>11</v>
      </c>
      <c r="AA1821">
        <v>0</v>
      </c>
      <c r="AB1821">
        <v>0</v>
      </c>
      <c r="AC1821">
        <v>0</v>
      </c>
      <c r="AD1821">
        <v>0</v>
      </c>
      <c r="AE1821">
        <v>0</v>
      </c>
      <c r="AF1821">
        <v>1</v>
      </c>
      <c r="AG1821">
        <v>0</v>
      </c>
      <c r="AJ1821" s="56"/>
      <c r="AK1821" s="56"/>
      <c r="AL1821" s="56"/>
      <c r="AP1821" t="s">
        <v>1155</v>
      </c>
      <c r="AS1821" t="s">
        <v>1152</v>
      </c>
      <c r="AT1821">
        <v>1</v>
      </c>
      <c r="AV1821">
        <v>8</v>
      </c>
      <c r="AW1821">
        <v>5</v>
      </c>
      <c r="AX1821">
        <v>3</v>
      </c>
      <c r="AY1821" t="s">
        <v>1145</v>
      </c>
      <c r="AZ1821" t="s">
        <v>1148</v>
      </c>
      <c r="BA1821">
        <v>10</v>
      </c>
      <c r="BD1821">
        <v>1000000000</v>
      </c>
      <c r="BE1821">
        <v>5</v>
      </c>
      <c r="BF1821">
        <v>0.38</v>
      </c>
      <c r="BG1821">
        <v>3</v>
      </c>
      <c r="BH1821">
        <v>0</v>
      </c>
      <c r="BI1821">
        <v>0</v>
      </c>
      <c r="BJ1821">
        <v>0</v>
      </c>
      <c r="BK1821">
        <v>0</v>
      </c>
      <c r="BL1821">
        <v>0</v>
      </c>
      <c r="BM1821">
        <v>8</v>
      </c>
      <c r="BN1821">
        <v>0</v>
      </c>
      <c r="BO1821">
        <v>0</v>
      </c>
      <c r="BP1821">
        <v>0</v>
      </c>
      <c r="BR1821">
        <v>0</v>
      </c>
      <c r="BS1821">
        <v>2</v>
      </c>
      <c r="BX1821">
        <v>0</v>
      </c>
      <c r="BY1821">
        <v>0</v>
      </c>
      <c r="BZ1821">
        <v>0</v>
      </c>
      <c r="CA1821">
        <v>3.78</v>
      </c>
      <c r="CB1821">
        <v>0</v>
      </c>
      <c r="CC1821">
        <v>1</v>
      </c>
      <c r="CD1821" s="56">
        <v>42095</v>
      </c>
      <c r="CE1821" s="56">
        <v>42342</v>
      </c>
      <c r="CF1821" s="56">
        <v>42342</v>
      </c>
      <c r="CG1821" s="56">
        <v>42419</v>
      </c>
      <c r="CH1821" s="56"/>
      <c r="CI1821" s="56"/>
      <c r="CJ1821">
        <v>0.28000000000000003</v>
      </c>
      <c r="CK1821">
        <v>19</v>
      </c>
      <c r="CL1821">
        <v>0</v>
      </c>
      <c r="CM1821">
        <v>0.25</v>
      </c>
      <c r="CN1821">
        <v>0.73</v>
      </c>
      <c r="CO1821">
        <v>0</v>
      </c>
      <c r="CP1821">
        <v>0</v>
      </c>
      <c r="CQ1821" t="s">
        <v>1154</v>
      </c>
      <c r="CR1821" t="s">
        <v>1153</v>
      </c>
      <c r="CS1821" t="s">
        <v>3128</v>
      </c>
      <c r="CT1821" t="s">
        <v>1397</v>
      </c>
      <c r="CU1821" t="s">
        <v>1396</v>
      </c>
      <c r="CV1821" t="s">
        <v>6843</v>
      </c>
      <c r="CW1821" t="s">
        <v>3344</v>
      </c>
      <c r="CX1821" t="s">
        <v>853</v>
      </c>
      <c r="DC1821" t="s">
        <v>1393</v>
      </c>
      <c r="DE1821" t="s">
        <v>1392</v>
      </c>
    </row>
    <row r="1822" spans="1:109" x14ac:dyDescent="0.25">
      <c r="A1822" t="s">
        <v>1025</v>
      </c>
      <c r="B1822">
        <v>10</v>
      </c>
      <c r="C1822" s="56">
        <v>42419</v>
      </c>
      <c r="D1822" t="s">
        <v>1153</v>
      </c>
      <c r="E1822" t="s">
        <v>1694</v>
      </c>
      <c r="G1822" t="s">
        <v>6844</v>
      </c>
      <c r="H1822" t="s">
        <v>1144</v>
      </c>
      <c r="I1822" t="s">
        <v>1144</v>
      </c>
      <c r="J1822" t="s">
        <v>1144</v>
      </c>
      <c r="K1822" t="s">
        <v>1144</v>
      </c>
      <c r="L1822">
        <v>128.65</v>
      </c>
      <c r="M1822">
        <v>246.54</v>
      </c>
      <c r="N1822">
        <v>0</v>
      </c>
      <c r="O1822" s="56">
        <v>0</v>
      </c>
      <c r="P1822" s="56">
        <v>0</v>
      </c>
      <c r="Q1822">
        <v>1</v>
      </c>
      <c r="R1822">
        <v>1</v>
      </c>
      <c r="S1822">
        <v>11</v>
      </c>
      <c r="T1822">
        <v>8</v>
      </c>
      <c r="U1822">
        <v>3</v>
      </c>
      <c r="V1822">
        <v>1</v>
      </c>
      <c r="W1822" t="s">
        <v>1156</v>
      </c>
      <c r="X1822" t="s">
        <v>7774</v>
      </c>
      <c r="Y1822">
        <v>19</v>
      </c>
      <c r="AA1822">
        <v>0</v>
      </c>
      <c r="AB1822">
        <v>0</v>
      </c>
      <c r="AC1822">
        <v>0</v>
      </c>
      <c r="AD1822">
        <v>0</v>
      </c>
      <c r="AE1822">
        <v>0</v>
      </c>
      <c r="AF1822">
        <v>15</v>
      </c>
      <c r="AG1822">
        <v>0</v>
      </c>
      <c r="AJ1822" s="56"/>
      <c r="AK1822" s="56"/>
      <c r="AL1822" s="56"/>
      <c r="AP1822" t="s">
        <v>1155</v>
      </c>
      <c r="AS1822" t="s">
        <v>1152</v>
      </c>
      <c r="AT1822">
        <v>1</v>
      </c>
      <c r="AV1822">
        <v>14</v>
      </c>
      <c r="AW1822">
        <v>9</v>
      </c>
      <c r="AX1822">
        <v>5</v>
      </c>
      <c r="AY1822" t="s">
        <v>1146</v>
      </c>
      <c r="AZ1822" t="s">
        <v>1145</v>
      </c>
      <c r="BA1822">
        <v>8</v>
      </c>
      <c r="BD1822">
        <v>1000000000</v>
      </c>
      <c r="BE1822">
        <v>4</v>
      </c>
      <c r="BF1822">
        <v>0.71</v>
      </c>
      <c r="BG1822">
        <v>1</v>
      </c>
      <c r="BH1822">
        <v>0</v>
      </c>
      <c r="BI1822">
        <v>0</v>
      </c>
      <c r="BJ1822">
        <v>0</v>
      </c>
      <c r="BK1822">
        <v>0</v>
      </c>
      <c r="BL1822">
        <v>1</v>
      </c>
      <c r="BM1822">
        <v>6</v>
      </c>
      <c r="BN1822">
        <v>0.56999999999999995</v>
      </c>
      <c r="BO1822">
        <v>0</v>
      </c>
      <c r="BP1822">
        <v>0</v>
      </c>
      <c r="BR1822">
        <v>8</v>
      </c>
      <c r="BS1822">
        <v>4</v>
      </c>
      <c r="BX1822">
        <v>117.89</v>
      </c>
      <c r="BY1822">
        <v>0</v>
      </c>
      <c r="BZ1822">
        <v>0</v>
      </c>
      <c r="CA1822">
        <v>4</v>
      </c>
      <c r="CB1822">
        <v>0</v>
      </c>
      <c r="CC1822">
        <v>1</v>
      </c>
      <c r="CD1822" s="56">
        <v>42167</v>
      </c>
      <c r="CE1822" s="56">
        <v>42342</v>
      </c>
      <c r="CF1822" s="56">
        <v>42342</v>
      </c>
      <c r="CG1822" s="56">
        <v>42419</v>
      </c>
      <c r="CH1822" s="56"/>
      <c r="CI1822" s="56"/>
      <c r="CJ1822">
        <v>0.3</v>
      </c>
      <c r="CK1822">
        <v>46</v>
      </c>
      <c r="CL1822">
        <v>0</v>
      </c>
      <c r="CM1822">
        <v>0.43</v>
      </c>
      <c r="CN1822">
        <v>0.55000000000000004</v>
      </c>
      <c r="CO1822">
        <v>0</v>
      </c>
      <c r="CP1822">
        <v>0</v>
      </c>
      <c r="CQ1822" t="s">
        <v>1154</v>
      </c>
      <c r="CR1822" t="s">
        <v>1153</v>
      </c>
      <c r="CS1822" t="s">
        <v>3128</v>
      </c>
      <c r="CT1822" t="s">
        <v>1397</v>
      </c>
      <c r="CU1822" t="s">
        <v>1396</v>
      </c>
      <c r="CV1822" t="s">
        <v>6845</v>
      </c>
      <c r="CW1822" t="s">
        <v>3344</v>
      </c>
      <c r="CX1822" t="s">
        <v>853</v>
      </c>
      <c r="DC1822" t="s">
        <v>1393</v>
      </c>
      <c r="DE1822" t="s">
        <v>1392</v>
      </c>
    </row>
    <row r="1823" spans="1:109" x14ac:dyDescent="0.25">
      <c r="A1823" t="s">
        <v>1025</v>
      </c>
      <c r="B1823">
        <v>10</v>
      </c>
      <c r="C1823" s="56">
        <v>42419</v>
      </c>
      <c r="D1823" t="s">
        <v>1153</v>
      </c>
      <c r="E1823" t="s">
        <v>1695</v>
      </c>
      <c r="G1823" t="s">
        <v>6846</v>
      </c>
      <c r="H1823" t="s">
        <v>1144</v>
      </c>
      <c r="I1823" t="s">
        <v>1144</v>
      </c>
      <c r="J1823" t="s">
        <v>1144</v>
      </c>
      <c r="K1823" t="s">
        <v>1144</v>
      </c>
      <c r="L1823">
        <v>47.86</v>
      </c>
      <c r="M1823">
        <v>98</v>
      </c>
      <c r="N1823">
        <v>0</v>
      </c>
      <c r="O1823" s="56">
        <v>0</v>
      </c>
      <c r="P1823" s="56">
        <v>0</v>
      </c>
      <c r="Q1823">
        <v>1</v>
      </c>
      <c r="R1823">
        <v>1</v>
      </c>
      <c r="S1823">
        <v>11</v>
      </c>
      <c r="T1823">
        <v>8</v>
      </c>
      <c r="U1823">
        <v>3</v>
      </c>
      <c r="V1823">
        <v>1</v>
      </c>
      <c r="W1823" t="s">
        <v>1156</v>
      </c>
      <c r="X1823" t="s">
        <v>7755</v>
      </c>
      <c r="Y1823">
        <v>266</v>
      </c>
      <c r="AA1823">
        <v>0</v>
      </c>
      <c r="AB1823">
        <v>0</v>
      </c>
      <c r="AC1823">
        <v>0</v>
      </c>
      <c r="AD1823">
        <v>0</v>
      </c>
      <c r="AE1823">
        <v>0</v>
      </c>
      <c r="AF1823">
        <v>0</v>
      </c>
      <c r="AG1823">
        <v>0</v>
      </c>
      <c r="AJ1823" s="56"/>
      <c r="AK1823" s="56"/>
      <c r="AL1823" s="56">
        <v>42262</v>
      </c>
      <c r="AP1823" t="s">
        <v>1155</v>
      </c>
      <c r="AR1823">
        <v>2</v>
      </c>
      <c r="AS1823" t="s">
        <v>1152</v>
      </c>
      <c r="AT1823">
        <v>1</v>
      </c>
      <c r="AV1823">
        <v>200</v>
      </c>
      <c r="AW1823">
        <v>133</v>
      </c>
      <c r="AX1823">
        <v>66</v>
      </c>
      <c r="AY1823" t="s">
        <v>1145</v>
      </c>
      <c r="AZ1823" t="s">
        <v>1145</v>
      </c>
      <c r="BA1823">
        <v>245</v>
      </c>
      <c r="BD1823">
        <v>1000000000</v>
      </c>
      <c r="BE1823">
        <v>93</v>
      </c>
      <c r="BF1823">
        <v>0.54</v>
      </c>
      <c r="BG1823">
        <v>0</v>
      </c>
      <c r="BH1823">
        <v>0</v>
      </c>
      <c r="BI1823">
        <v>0</v>
      </c>
      <c r="BJ1823">
        <v>0</v>
      </c>
      <c r="BK1823">
        <v>0</v>
      </c>
      <c r="BL1823">
        <v>0</v>
      </c>
      <c r="BM1823">
        <v>93</v>
      </c>
      <c r="BN1823">
        <v>0.54</v>
      </c>
      <c r="BO1823">
        <v>0</v>
      </c>
      <c r="BP1823">
        <v>0</v>
      </c>
      <c r="BR1823">
        <v>108</v>
      </c>
      <c r="BS1823">
        <v>55</v>
      </c>
      <c r="BX1823">
        <v>0</v>
      </c>
      <c r="BY1823">
        <v>0</v>
      </c>
      <c r="BZ1823">
        <v>0</v>
      </c>
      <c r="CA1823">
        <v>4.57</v>
      </c>
      <c r="CB1823">
        <v>0</v>
      </c>
      <c r="CC1823">
        <v>1</v>
      </c>
      <c r="CD1823" s="56">
        <v>42095</v>
      </c>
      <c r="CE1823" s="56">
        <v>42342</v>
      </c>
      <c r="CF1823" s="56">
        <v>42342</v>
      </c>
      <c r="CG1823" s="56">
        <v>42419</v>
      </c>
      <c r="CH1823" s="56"/>
      <c r="CI1823" s="56"/>
      <c r="CJ1823">
        <v>0.39</v>
      </c>
      <c r="CK1823">
        <v>472</v>
      </c>
      <c r="CL1823">
        <v>0</v>
      </c>
      <c r="CM1823">
        <v>0.35</v>
      </c>
      <c r="CN1823">
        <v>0.42</v>
      </c>
      <c r="CO1823">
        <v>0.21</v>
      </c>
      <c r="CP1823">
        <v>0</v>
      </c>
      <c r="CQ1823" t="s">
        <v>1154</v>
      </c>
      <c r="CR1823" t="s">
        <v>1153</v>
      </c>
      <c r="CS1823" t="s">
        <v>3128</v>
      </c>
      <c r="CT1823" t="s">
        <v>1397</v>
      </c>
      <c r="CU1823" t="s">
        <v>1396</v>
      </c>
      <c r="CV1823" t="s">
        <v>6847</v>
      </c>
      <c r="CW1823" t="s">
        <v>6848</v>
      </c>
      <c r="CX1823" t="s">
        <v>853</v>
      </c>
      <c r="DC1823" t="s">
        <v>1158</v>
      </c>
      <c r="DE1823" t="s">
        <v>1728</v>
      </c>
    </row>
    <row r="1824" spans="1:109" x14ac:dyDescent="0.25">
      <c r="A1824" t="s">
        <v>1025</v>
      </c>
      <c r="B1824">
        <v>1</v>
      </c>
      <c r="C1824" s="56">
        <v>42419</v>
      </c>
      <c r="D1824" t="s">
        <v>1153</v>
      </c>
      <c r="E1824" t="s">
        <v>1696</v>
      </c>
      <c r="G1824" t="s">
        <v>6849</v>
      </c>
      <c r="H1824" t="s">
        <v>1144</v>
      </c>
      <c r="I1824" t="s">
        <v>1144</v>
      </c>
      <c r="J1824" t="s">
        <v>1144</v>
      </c>
      <c r="K1824" t="s">
        <v>1144</v>
      </c>
      <c r="L1824">
        <v>1.1000000000000001</v>
      </c>
      <c r="M1824">
        <v>2.4</v>
      </c>
      <c r="N1824">
        <v>0</v>
      </c>
      <c r="O1824" s="56">
        <v>0</v>
      </c>
      <c r="P1824" s="56">
        <v>0</v>
      </c>
      <c r="Q1824">
        <v>1</v>
      </c>
      <c r="R1824">
        <v>1</v>
      </c>
      <c r="S1824">
        <v>11</v>
      </c>
      <c r="T1824">
        <v>8</v>
      </c>
      <c r="U1824">
        <v>3</v>
      </c>
      <c r="V1824">
        <v>1</v>
      </c>
      <c r="W1824" t="s">
        <v>1394</v>
      </c>
      <c r="X1824" t="s">
        <v>7759</v>
      </c>
      <c r="AA1824">
        <v>0</v>
      </c>
      <c r="AB1824">
        <v>0</v>
      </c>
      <c r="AC1824">
        <v>0</v>
      </c>
      <c r="AD1824">
        <v>0</v>
      </c>
      <c r="AE1824">
        <v>0</v>
      </c>
      <c r="AF1824">
        <v>0</v>
      </c>
      <c r="AG1824">
        <v>0</v>
      </c>
      <c r="AJ1824" s="56"/>
      <c r="AK1824" s="56"/>
      <c r="AL1824" s="56"/>
      <c r="AP1824" t="s">
        <v>1155</v>
      </c>
      <c r="AR1824">
        <v>5</v>
      </c>
      <c r="AS1824" t="s">
        <v>1152</v>
      </c>
      <c r="AT1824">
        <v>1</v>
      </c>
      <c r="AV1824">
        <v>22</v>
      </c>
      <c r="AW1824">
        <v>15</v>
      </c>
      <c r="AX1824">
        <v>7</v>
      </c>
      <c r="AY1824" t="s">
        <v>1146</v>
      </c>
      <c r="AZ1824" t="s">
        <v>1145</v>
      </c>
      <c r="BA1824">
        <v>16</v>
      </c>
      <c r="BD1824">
        <v>1000000000</v>
      </c>
      <c r="BE1824">
        <v>4</v>
      </c>
      <c r="BF1824">
        <v>0.82</v>
      </c>
      <c r="BG1824">
        <v>8</v>
      </c>
      <c r="BH1824">
        <v>0</v>
      </c>
      <c r="BI1824">
        <v>0</v>
      </c>
      <c r="BJ1824">
        <v>0</v>
      </c>
      <c r="BK1824">
        <v>0</v>
      </c>
      <c r="BL1824">
        <v>0</v>
      </c>
      <c r="BM1824">
        <v>12</v>
      </c>
      <c r="BN1824">
        <v>0.45</v>
      </c>
      <c r="BO1824">
        <v>0</v>
      </c>
      <c r="BP1824">
        <v>0</v>
      </c>
      <c r="BR1824">
        <v>10</v>
      </c>
      <c r="BS1824">
        <v>6</v>
      </c>
      <c r="BT1824">
        <v>5</v>
      </c>
      <c r="BX1824">
        <v>3.9</v>
      </c>
      <c r="BY1824">
        <v>0</v>
      </c>
      <c r="BZ1824">
        <v>0</v>
      </c>
      <c r="CA1824">
        <v>5.16</v>
      </c>
      <c r="CB1824">
        <v>0</v>
      </c>
      <c r="CC1824">
        <v>1</v>
      </c>
      <c r="CD1824" s="56">
        <v>42416</v>
      </c>
      <c r="CE1824" s="56">
        <v>42416</v>
      </c>
      <c r="CF1824" s="56">
        <v>42416</v>
      </c>
      <c r="CG1824" s="56">
        <v>42493</v>
      </c>
      <c r="CH1824" s="56"/>
      <c r="CI1824" s="56"/>
      <c r="CJ1824">
        <v>0</v>
      </c>
      <c r="CK1824">
        <v>0</v>
      </c>
      <c r="CL1824">
        <v>0</v>
      </c>
      <c r="CM1824">
        <v>7.0000000000000007E-2</v>
      </c>
      <c r="CN1824">
        <v>0</v>
      </c>
      <c r="CO1824">
        <v>0</v>
      </c>
      <c r="CP1824">
        <v>0</v>
      </c>
      <c r="CQ1824" t="s">
        <v>1154</v>
      </c>
      <c r="CR1824" t="s">
        <v>1153</v>
      </c>
      <c r="CS1824" t="s">
        <v>1725</v>
      </c>
      <c r="CT1824" t="s">
        <v>1397</v>
      </c>
      <c r="CU1824" t="s">
        <v>1396</v>
      </c>
      <c r="CV1824" t="s">
        <v>6850</v>
      </c>
      <c r="CW1824" t="s">
        <v>1390</v>
      </c>
      <c r="CX1824" t="s">
        <v>853</v>
      </c>
      <c r="DC1824" t="s">
        <v>1387</v>
      </c>
      <c r="DE1824" t="s">
        <v>1728</v>
      </c>
    </row>
    <row r="1825" spans="1:109" x14ac:dyDescent="0.25">
      <c r="A1825" t="s">
        <v>1025</v>
      </c>
      <c r="B1825">
        <v>2</v>
      </c>
      <c r="C1825" s="56">
        <v>42419</v>
      </c>
      <c r="D1825" t="s">
        <v>1153</v>
      </c>
      <c r="E1825" t="s">
        <v>1697</v>
      </c>
      <c r="G1825" t="s">
        <v>6851</v>
      </c>
      <c r="H1825" t="s">
        <v>1144</v>
      </c>
      <c r="I1825" t="s">
        <v>1144</v>
      </c>
      <c r="J1825" t="s">
        <v>1144</v>
      </c>
      <c r="K1825" t="s">
        <v>1144</v>
      </c>
      <c r="L1825">
        <v>0.27</v>
      </c>
      <c r="M1825">
        <v>0.75</v>
      </c>
      <c r="N1825">
        <v>0</v>
      </c>
      <c r="O1825" s="56">
        <v>0</v>
      </c>
      <c r="P1825" s="56">
        <v>0</v>
      </c>
      <c r="Q1825">
        <v>1</v>
      </c>
      <c r="R1825">
        <v>1</v>
      </c>
      <c r="S1825">
        <v>11</v>
      </c>
      <c r="T1825">
        <v>8</v>
      </c>
      <c r="U1825">
        <v>3</v>
      </c>
      <c r="V1825">
        <v>1</v>
      </c>
      <c r="W1825" t="s">
        <v>1156</v>
      </c>
      <c r="X1825" t="s">
        <v>7757</v>
      </c>
      <c r="Y1825">
        <v>27</v>
      </c>
      <c r="AA1825">
        <v>0</v>
      </c>
      <c r="AB1825">
        <v>0</v>
      </c>
      <c r="AC1825">
        <v>0</v>
      </c>
      <c r="AD1825">
        <v>0</v>
      </c>
      <c r="AE1825">
        <v>0</v>
      </c>
      <c r="AF1825">
        <v>3</v>
      </c>
      <c r="AG1825">
        <v>0</v>
      </c>
      <c r="AJ1825" s="56"/>
      <c r="AK1825" s="56"/>
      <c r="AL1825" s="56"/>
      <c r="AP1825" t="s">
        <v>1155</v>
      </c>
      <c r="AR1825">
        <v>5</v>
      </c>
      <c r="AS1825" t="s">
        <v>1152</v>
      </c>
      <c r="AT1825">
        <v>1</v>
      </c>
      <c r="AV1825">
        <v>20</v>
      </c>
      <c r="AW1825">
        <v>13</v>
      </c>
      <c r="AX1825">
        <v>7</v>
      </c>
      <c r="AY1825" t="s">
        <v>839</v>
      </c>
      <c r="AZ1825" t="s">
        <v>839</v>
      </c>
      <c r="BA1825">
        <v>26</v>
      </c>
      <c r="BD1825">
        <v>1000000000</v>
      </c>
      <c r="BE1825">
        <v>0</v>
      </c>
      <c r="BF1825">
        <v>1</v>
      </c>
      <c r="BG1825">
        <v>0</v>
      </c>
      <c r="BH1825">
        <v>0</v>
      </c>
      <c r="BI1825">
        <v>0</v>
      </c>
      <c r="BJ1825">
        <v>0</v>
      </c>
      <c r="BK1825">
        <v>0</v>
      </c>
      <c r="BL1825">
        <v>0</v>
      </c>
      <c r="BM1825">
        <v>0</v>
      </c>
      <c r="BN1825">
        <v>1</v>
      </c>
      <c r="BO1825">
        <v>0</v>
      </c>
      <c r="BP1825">
        <v>0</v>
      </c>
      <c r="BR1825">
        <v>20</v>
      </c>
      <c r="BS1825">
        <v>5</v>
      </c>
      <c r="BT1825">
        <v>10</v>
      </c>
      <c r="BX1825">
        <v>3.36</v>
      </c>
      <c r="BY1825">
        <v>0</v>
      </c>
      <c r="BZ1825">
        <v>0</v>
      </c>
      <c r="CA1825">
        <v>7.76</v>
      </c>
      <c r="CB1825">
        <v>0</v>
      </c>
      <c r="CC1825">
        <v>1</v>
      </c>
      <c r="CD1825" s="56">
        <v>42341</v>
      </c>
      <c r="CE1825" s="56">
        <v>42342</v>
      </c>
      <c r="CF1825" s="56">
        <v>42342</v>
      </c>
      <c r="CG1825" s="56">
        <v>42419</v>
      </c>
      <c r="CH1825" s="56"/>
      <c r="CI1825" s="56"/>
      <c r="CJ1825">
        <v>0.76</v>
      </c>
      <c r="CK1825">
        <v>178</v>
      </c>
      <c r="CL1825">
        <v>0.05</v>
      </c>
      <c r="CM1825">
        <v>0.32</v>
      </c>
      <c r="CN1825">
        <v>0</v>
      </c>
      <c r="CO1825">
        <v>0</v>
      </c>
      <c r="CP1825">
        <v>0.57999999999999996</v>
      </c>
      <c r="CQ1825" t="s">
        <v>1154</v>
      </c>
      <c r="CR1825" t="s">
        <v>1153</v>
      </c>
      <c r="CS1825" t="s">
        <v>1748</v>
      </c>
      <c r="CT1825" t="s">
        <v>1397</v>
      </c>
      <c r="CU1825" t="s">
        <v>1396</v>
      </c>
      <c r="CV1825" t="s">
        <v>6852</v>
      </c>
      <c r="CW1825" t="s">
        <v>1727</v>
      </c>
      <c r="CX1825" t="s">
        <v>853</v>
      </c>
      <c r="DC1825" t="s">
        <v>1387</v>
      </c>
      <c r="DE1825" t="s">
        <v>1728</v>
      </c>
    </row>
    <row r="1826" spans="1:109" x14ac:dyDescent="0.25">
      <c r="A1826" t="s">
        <v>1025</v>
      </c>
      <c r="B1826">
        <v>1</v>
      </c>
      <c r="C1826" s="56">
        <v>42419</v>
      </c>
      <c r="D1826" t="s">
        <v>1153</v>
      </c>
      <c r="E1826" t="s">
        <v>6853</v>
      </c>
      <c r="G1826" t="s">
        <v>6854</v>
      </c>
      <c r="H1826" t="s">
        <v>1144</v>
      </c>
      <c r="I1826" t="s">
        <v>1144</v>
      </c>
      <c r="J1826" t="s">
        <v>1144</v>
      </c>
      <c r="K1826" t="s">
        <v>1144</v>
      </c>
      <c r="L1826">
        <v>1</v>
      </c>
      <c r="M1826">
        <v>1.99</v>
      </c>
      <c r="N1826">
        <v>0</v>
      </c>
      <c r="O1826" s="56">
        <v>0</v>
      </c>
      <c r="P1826" s="56">
        <v>0</v>
      </c>
      <c r="Q1826">
        <v>1</v>
      </c>
      <c r="R1826">
        <v>1</v>
      </c>
      <c r="S1826">
        <v>11</v>
      </c>
      <c r="T1826">
        <v>8</v>
      </c>
      <c r="U1826">
        <v>3</v>
      </c>
      <c r="V1826">
        <v>1</v>
      </c>
      <c r="X1826" t="s">
        <v>7659</v>
      </c>
      <c r="AA1826">
        <v>0</v>
      </c>
      <c r="AB1826">
        <v>0</v>
      </c>
      <c r="AC1826">
        <v>0</v>
      </c>
      <c r="AD1826">
        <v>0</v>
      </c>
      <c r="AE1826">
        <v>0</v>
      </c>
      <c r="AF1826">
        <v>0</v>
      </c>
      <c r="AG1826">
        <v>0</v>
      </c>
      <c r="AJ1826" s="56"/>
      <c r="AK1826" s="56"/>
      <c r="AL1826" s="56"/>
      <c r="AP1826" t="s">
        <v>1155</v>
      </c>
      <c r="AS1826" t="s">
        <v>1152</v>
      </c>
      <c r="AT1826">
        <v>1</v>
      </c>
      <c r="AV1826">
        <v>3</v>
      </c>
      <c r="AW1826">
        <v>2</v>
      </c>
      <c r="AX1826">
        <v>1</v>
      </c>
      <c r="AY1826" t="s">
        <v>1147</v>
      </c>
      <c r="AZ1826" t="s">
        <v>1147</v>
      </c>
      <c r="BA1826">
        <v>5</v>
      </c>
      <c r="BD1826">
        <v>1000000000</v>
      </c>
      <c r="BE1826">
        <v>4</v>
      </c>
      <c r="BF1826">
        <v>-0.33</v>
      </c>
      <c r="BG1826">
        <v>0</v>
      </c>
      <c r="BH1826">
        <v>0</v>
      </c>
      <c r="BI1826">
        <v>0</v>
      </c>
      <c r="BJ1826">
        <v>0</v>
      </c>
      <c r="BK1826">
        <v>0</v>
      </c>
      <c r="BL1826">
        <v>0</v>
      </c>
      <c r="BM1826">
        <v>4</v>
      </c>
      <c r="BN1826">
        <v>-0.33</v>
      </c>
      <c r="BO1826">
        <v>0</v>
      </c>
      <c r="BP1826">
        <v>0</v>
      </c>
      <c r="BR1826">
        <v>0</v>
      </c>
      <c r="BS1826">
        <v>1</v>
      </c>
      <c r="BX1826">
        <v>0</v>
      </c>
      <c r="BY1826">
        <v>1</v>
      </c>
      <c r="BZ1826">
        <v>0</v>
      </c>
      <c r="CA1826">
        <v>4.32</v>
      </c>
      <c r="CB1826">
        <v>0</v>
      </c>
      <c r="CC1826">
        <v>1</v>
      </c>
      <c r="CD1826" s="56">
        <v>42342</v>
      </c>
      <c r="CE1826" s="56">
        <v>42342</v>
      </c>
      <c r="CF1826" s="56">
        <v>42342</v>
      </c>
      <c r="CG1826" s="56">
        <v>42419</v>
      </c>
      <c r="CH1826" s="56"/>
      <c r="CI1826" s="56"/>
      <c r="CJ1826">
        <v>0.09</v>
      </c>
      <c r="CK1826">
        <v>0</v>
      </c>
      <c r="CL1826">
        <v>0</v>
      </c>
      <c r="CM1826">
        <v>0</v>
      </c>
      <c r="CN1826">
        <v>0</v>
      </c>
      <c r="CO1826">
        <v>0</v>
      </c>
      <c r="CP1826">
        <v>0.95</v>
      </c>
      <c r="CQ1826" t="s">
        <v>1154</v>
      </c>
      <c r="CR1826" t="s">
        <v>1153</v>
      </c>
      <c r="CS1826" t="s">
        <v>1725</v>
      </c>
      <c r="CT1826" t="s">
        <v>1397</v>
      </c>
      <c r="CU1826" t="s">
        <v>1396</v>
      </c>
      <c r="CV1826" t="s">
        <v>6855</v>
      </c>
      <c r="CW1826" t="s">
        <v>1727</v>
      </c>
      <c r="CX1826" t="s">
        <v>853</v>
      </c>
      <c r="DC1826" t="s">
        <v>1387</v>
      </c>
      <c r="DE1826" t="s">
        <v>1728</v>
      </c>
    </row>
    <row r="1827" spans="1:109" x14ac:dyDescent="0.25">
      <c r="A1827" t="s">
        <v>1025</v>
      </c>
      <c r="B1827">
        <v>2</v>
      </c>
      <c r="C1827" s="56">
        <v>42419</v>
      </c>
      <c r="D1827" t="s">
        <v>1153</v>
      </c>
      <c r="E1827" t="s">
        <v>6856</v>
      </c>
      <c r="G1827" t="s">
        <v>6857</v>
      </c>
      <c r="H1827" t="s">
        <v>1144</v>
      </c>
      <c r="I1827" t="s">
        <v>1144</v>
      </c>
      <c r="J1827" t="s">
        <v>1144</v>
      </c>
      <c r="K1827" t="s">
        <v>1144</v>
      </c>
      <c r="L1827">
        <v>2.69</v>
      </c>
      <c r="M1827">
        <v>5.49</v>
      </c>
      <c r="N1827">
        <v>0</v>
      </c>
      <c r="O1827" s="56">
        <v>0</v>
      </c>
      <c r="P1827" s="56">
        <v>0</v>
      </c>
      <c r="Q1827">
        <v>1</v>
      </c>
      <c r="R1827">
        <v>1</v>
      </c>
      <c r="S1827">
        <v>11</v>
      </c>
      <c r="T1827">
        <v>8</v>
      </c>
      <c r="U1827">
        <v>3</v>
      </c>
      <c r="V1827">
        <v>1</v>
      </c>
      <c r="X1827" t="s">
        <v>7773</v>
      </c>
      <c r="AA1827">
        <v>0</v>
      </c>
      <c r="AB1827">
        <v>0</v>
      </c>
      <c r="AC1827">
        <v>0</v>
      </c>
      <c r="AD1827">
        <v>0</v>
      </c>
      <c r="AE1827">
        <v>0</v>
      </c>
      <c r="AF1827">
        <v>0</v>
      </c>
      <c r="AG1827">
        <v>0</v>
      </c>
      <c r="AJ1827" s="56"/>
      <c r="AK1827" s="56"/>
      <c r="AL1827" s="56"/>
      <c r="AP1827" t="s">
        <v>1155</v>
      </c>
      <c r="AS1827" t="s">
        <v>1152</v>
      </c>
      <c r="AT1827">
        <v>1</v>
      </c>
      <c r="AV1827">
        <v>3</v>
      </c>
      <c r="AW1827">
        <v>2</v>
      </c>
      <c r="AX1827">
        <v>1</v>
      </c>
      <c r="AY1827" t="s">
        <v>1147</v>
      </c>
      <c r="AZ1827" t="s">
        <v>1147</v>
      </c>
      <c r="BA1827">
        <v>0</v>
      </c>
      <c r="BD1827">
        <v>1000000000</v>
      </c>
      <c r="BE1827">
        <v>5</v>
      </c>
      <c r="BF1827">
        <v>-0.67</v>
      </c>
      <c r="BG1827">
        <v>0</v>
      </c>
      <c r="BH1827">
        <v>0</v>
      </c>
      <c r="BI1827">
        <v>0</v>
      </c>
      <c r="BJ1827">
        <v>0</v>
      </c>
      <c r="BK1827">
        <v>0</v>
      </c>
      <c r="BL1827">
        <v>0</v>
      </c>
      <c r="BM1827">
        <v>5</v>
      </c>
      <c r="BN1827">
        <v>-0.67</v>
      </c>
      <c r="BO1827">
        <v>0</v>
      </c>
      <c r="BP1827">
        <v>0</v>
      </c>
      <c r="BR1827">
        <v>0</v>
      </c>
      <c r="BS1827">
        <v>1</v>
      </c>
      <c r="BX1827">
        <v>0</v>
      </c>
      <c r="BY1827">
        <v>5.38</v>
      </c>
      <c r="BZ1827">
        <v>0</v>
      </c>
      <c r="CA1827">
        <v>4.54</v>
      </c>
      <c r="CB1827">
        <v>0</v>
      </c>
      <c r="CC1827">
        <v>1</v>
      </c>
      <c r="CD1827" s="56">
        <v>42278</v>
      </c>
      <c r="CE1827" s="56">
        <v>42342</v>
      </c>
      <c r="CF1827" s="56">
        <v>42342</v>
      </c>
      <c r="CG1827" s="56">
        <v>42419</v>
      </c>
      <c r="CH1827" s="56"/>
      <c r="CI1827" s="56"/>
      <c r="CJ1827">
        <v>0</v>
      </c>
      <c r="CK1827">
        <v>0</v>
      </c>
      <c r="CL1827">
        <v>0</v>
      </c>
      <c r="CM1827">
        <v>0</v>
      </c>
      <c r="CN1827">
        <v>0</v>
      </c>
      <c r="CO1827">
        <v>0</v>
      </c>
      <c r="CP1827">
        <v>0.96</v>
      </c>
      <c r="CQ1827" t="s">
        <v>1154</v>
      </c>
      <c r="CR1827" t="s">
        <v>1153</v>
      </c>
      <c r="CS1827" t="s">
        <v>1748</v>
      </c>
      <c r="CT1827" t="s">
        <v>1397</v>
      </c>
      <c r="CU1827" t="s">
        <v>1396</v>
      </c>
      <c r="CV1827" t="s">
        <v>6858</v>
      </c>
      <c r="CW1827" t="s">
        <v>1390</v>
      </c>
      <c r="CX1827" t="s">
        <v>853</v>
      </c>
      <c r="DC1827" t="s">
        <v>1387</v>
      </c>
      <c r="DE1827" t="s">
        <v>1728</v>
      </c>
    </row>
    <row r="1828" spans="1:109" x14ac:dyDescent="0.25">
      <c r="A1828" t="s">
        <v>1025</v>
      </c>
      <c r="B1828">
        <v>1</v>
      </c>
      <c r="C1828" s="56">
        <v>42419</v>
      </c>
      <c r="D1828" t="s">
        <v>1153</v>
      </c>
      <c r="E1828" t="s">
        <v>6859</v>
      </c>
      <c r="G1828" t="s">
        <v>6860</v>
      </c>
      <c r="H1828" t="s">
        <v>1144</v>
      </c>
      <c r="I1828" t="s">
        <v>1144</v>
      </c>
      <c r="J1828" t="s">
        <v>1144</v>
      </c>
      <c r="K1828" t="s">
        <v>1144</v>
      </c>
      <c r="L1828">
        <v>5.15</v>
      </c>
      <c r="M1828">
        <v>10.32</v>
      </c>
      <c r="N1828">
        <v>0</v>
      </c>
      <c r="O1828" s="56">
        <v>0</v>
      </c>
      <c r="P1828" s="56">
        <v>0</v>
      </c>
      <c r="Q1828">
        <v>1</v>
      </c>
      <c r="R1828">
        <v>1</v>
      </c>
      <c r="S1828">
        <v>11</v>
      </c>
      <c r="T1828">
        <v>8</v>
      </c>
      <c r="U1828">
        <v>3</v>
      </c>
      <c r="V1828">
        <v>1</v>
      </c>
      <c r="X1828" t="s">
        <v>7716</v>
      </c>
      <c r="AA1828">
        <v>0</v>
      </c>
      <c r="AB1828">
        <v>0</v>
      </c>
      <c r="AC1828">
        <v>0</v>
      </c>
      <c r="AD1828">
        <v>0</v>
      </c>
      <c r="AE1828">
        <v>0</v>
      </c>
      <c r="AF1828">
        <v>0</v>
      </c>
      <c r="AG1828">
        <v>0</v>
      </c>
      <c r="AJ1828" s="56"/>
      <c r="AK1828" s="56"/>
      <c r="AL1828" s="56"/>
      <c r="AP1828" t="s">
        <v>1155</v>
      </c>
      <c r="AR1828">
        <v>5</v>
      </c>
      <c r="AS1828" t="s">
        <v>1152</v>
      </c>
      <c r="AT1828">
        <v>1</v>
      </c>
      <c r="AV1828">
        <v>14</v>
      </c>
      <c r="AW1828">
        <v>9</v>
      </c>
      <c r="AX1828">
        <v>5</v>
      </c>
      <c r="AY1828" t="s">
        <v>1147</v>
      </c>
      <c r="AZ1828" t="s">
        <v>1147</v>
      </c>
      <c r="BA1828">
        <v>20</v>
      </c>
      <c r="BD1828">
        <v>1000000000</v>
      </c>
      <c r="BE1828">
        <v>20</v>
      </c>
      <c r="BF1828">
        <v>-0.43</v>
      </c>
      <c r="BG1828">
        <v>0</v>
      </c>
      <c r="BH1828">
        <v>0</v>
      </c>
      <c r="BI1828">
        <v>0</v>
      </c>
      <c r="BJ1828">
        <v>0</v>
      </c>
      <c r="BK1828">
        <v>0</v>
      </c>
      <c r="BL1828">
        <v>0</v>
      </c>
      <c r="BM1828">
        <v>20</v>
      </c>
      <c r="BN1828">
        <v>-0.43</v>
      </c>
      <c r="BO1828">
        <v>0</v>
      </c>
      <c r="BP1828">
        <v>0</v>
      </c>
      <c r="BR1828">
        <v>0</v>
      </c>
      <c r="BS1828">
        <v>4</v>
      </c>
      <c r="BX1828">
        <v>0</v>
      </c>
      <c r="BY1828">
        <v>30.9</v>
      </c>
      <c r="BZ1828">
        <v>0</v>
      </c>
      <c r="CA1828">
        <v>4.38</v>
      </c>
      <c r="CB1828">
        <v>0</v>
      </c>
      <c r="CC1828">
        <v>1</v>
      </c>
      <c r="CD1828" s="56">
        <v>42284</v>
      </c>
      <c r="CE1828" s="56">
        <v>42342</v>
      </c>
      <c r="CF1828" s="56">
        <v>42342</v>
      </c>
      <c r="CG1828" s="56">
        <v>42419</v>
      </c>
      <c r="CH1828" s="56"/>
      <c r="CI1828" s="56"/>
      <c r="CJ1828">
        <v>0</v>
      </c>
      <c r="CK1828">
        <v>0</v>
      </c>
      <c r="CL1828">
        <v>0</v>
      </c>
      <c r="CM1828">
        <v>0</v>
      </c>
      <c r="CN1828">
        <v>0</v>
      </c>
      <c r="CO1828">
        <v>0</v>
      </c>
      <c r="CP1828">
        <v>0.95</v>
      </c>
      <c r="CQ1828" t="s">
        <v>1154</v>
      </c>
      <c r="CR1828" t="s">
        <v>1153</v>
      </c>
      <c r="CS1828" t="s">
        <v>1725</v>
      </c>
      <c r="CT1828" t="s">
        <v>1397</v>
      </c>
      <c r="CU1828" t="s">
        <v>1396</v>
      </c>
      <c r="CV1828" t="s">
        <v>6861</v>
      </c>
      <c r="CW1828" t="s">
        <v>1390</v>
      </c>
      <c r="CX1828" t="s">
        <v>853</v>
      </c>
      <c r="DC1828" t="s">
        <v>1387</v>
      </c>
      <c r="DE1828" t="s">
        <v>1728</v>
      </c>
    </row>
    <row r="1829" spans="1:109" x14ac:dyDescent="0.25">
      <c r="A1829" t="s">
        <v>1025</v>
      </c>
      <c r="B1829">
        <v>1</v>
      </c>
      <c r="C1829" s="56">
        <v>42419</v>
      </c>
      <c r="D1829" t="s">
        <v>1153</v>
      </c>
      <c r="E1829" t="s">
        <v>6862</v>
      </c>
      <c r="G1829" t="s">
        <v>6863</v>
      </c>
      <c r="H1829" t="s">
        <v>1144</v>
      </c>
      <c r="I1829" t="s">
        <v>1144</v>
      </c>
      <c r="J1829" t="s">
        <v>1144</v>
      </c>
      <c r="K1829" t="s">
        <v>1144</v>
      </c>
      <c r="L1829">
        <v>2.37</v>
      </c>
      <c r="M1829">
        <v>4.75</v>
      </c>
      <c r="N1829">
        <v>0</v>
      </c>
      <c r="O1829" s="56">
        <v>0</v>
      </c>
      <c r="P1829" s="56">
        <v>0</v>
      </c>
      <c r="Q1829">
        <v>1</v>
      </c>
      <c r="R1829">
        <v>1</v>
      </c>
      <c r="S1829">
        <v>11</v>
      </c>
      <c r="T1829">
        <v>8</v>
      </c>
      <c r="U1829">
        <v>3</v>
      </c>
      <c r="V1829">
        <v>1</v>
      </c>
      <c r="X1829" t="s">
        <v>7755</v>
      </c>
      <c r="AA1829">
        <v>0</v>
      </c>
      <c r="AB1829">
        <v>0</v>
      </c>
      <c r="AC1829">
        <v>0</v>
      </c>
      <c r="AD1829">
        <v>0</v>
      </c>
      <c r="AE1829">
        <v>0</v>
      </c>
      <c r="AF1829">
        <v>0</v>
      </c>
      <c r="AG1829">
        <v>0</v>
      </c>
      <c r="AJ1829" s="56"/>
      <c r="AK1829" s="56"/>
      <c r="AL1829" s="56"/>
      <c r="AP1829" t="s">
        <v>1155</v>
      </c>
      <c r="AS1829" t="s">
        <v>1152</v>
      </c>
      <c r="AT1829">
        <v>1</v>
      </c>
      <c r="AV1829">
        <v>0</v>
      </c>
      <c r="AW1829">
        <v>0</v>
      </c>
      <c r="AX1829">
        <v>0</v>
      </c>
      <c r="AY1829" t="s">
        <v>1388</v>
      </c>
      <c r="AZ1829" t="s">
        <v>1388</v>
      </c>
      <c r="BA1829">
        <v>0</v>
      </c>
      <c r="BD1829">
        <v>1000000000</v>
      </c>
      <c r="BE1829">
        <v>8</v>
      </c>
      <c r="BF1829">
        <v>0</v>
      </c>
      <c r="BG1829">
        <v>0</v>
      </c>
      <c r="BH1829">
        <v>0</v>
      </c>
      <c r="BI1829">
        <v>0</v>
      </c>
      <c r="BJ1829">
        <v>0</v>
      </c>
      <c r="BK1829">
        <v>0</v>
      </c>
      <c r="BL1829">
        <v>0</v>
      </c>
      <c r="BM1829">
        <v>8</v>
      </c>
      <c r="BN1829">
        <v>0</v>
      </c>
      <c r="BO1829">
        <v>0</v>
      </c>
      <c r="BP1829">
        <v>0</v>
      </c>
      <c r="BR1829">
        <v>0</v>
      </c>
      <c r="BS1829">
        <v>0</v>
      </c>
      <c r="BX1829">
        <v>0</v>
      </c>
      <c r="BY1829">
        <v>0</v>
      </c>
      <c r="BZ1829">
        <v>0</v>
      </c>
      <c r="CA1829">
        <v>0</v>
      </c>
      <c r="CB1829">
        <v>0</v>
      </c>
      <c r="CC1829">
        <v>1</v>
      </c>
      <c r="CD1829" s="56">
        <v>42095</v>
      </c>
      <c r="CE1829" s="56">
        <v>42342</v>
      </c>
      <c r="CF1829" s="56">
        <v>42342</v>
      </c>
      <c r="CG1829" s="56">
        <v>42419</v>
      </c>
      <c r="CH1829" s="56"/>
      <c r="CI1829" s="56"/>
      <c r="CJ1829">
        <v>0</v>
      </c>
      <c r="CK1829">
        <v>0</v>
      </c>
      <c r="CL1829">
        <v>0</v>
      </c>
      <c r="CM1829">
        <v>0</v>
      </c>
      <c r="CN1829">
        <v>0</v>
      </c>
      <c r="CO1829">
        <v>0</v>
      </c>
      <c r="CP1829">
        <v>0.95</v>
      </c>
      <c r="CQ1829" t="s">
        <v>1154</v>
      </c>
      <c r="CR1829" t="s">
        <v>1153</v>
      </c>
      <c r="CS1829" t="s">
        <v>1725</v>
      </c>
      <c r="CT1829" t="s">
        <v>1397</v>
      </c>
      <c r="CU1829" t="s">
        <v>1396</v>
      </c>
      <c r="CV1829" t="s">
        <v>6864</v>
      </c>
      <c r="CW1829" t="s">
        <v>1727</v>
      </c>
      <c r="CX1829" t="s">
        <v>853</v>
      </c>
      <c r="DC1829" t="s">
        <v>1387</v>
      </c>
      <c r="DE1829" t="s">
        <v>1728</v>
      </c>
    </row>
    <row r="1830" spans="1:109" x14ac:dyDescent="0.25">
      <c r="A1830" t="s">
        <v>1025</v>
      </c>
      <c r="B1830">
        <v>1</v>
      </c>
      <c r="C1830" s="56">
        <v>42419</v>
      </c>
      <c r="D1830" t="s">
        <v>1153</v>
      </c>
      <c r="E1830" t="s">
        <v>6865</v>
      </c>
      <c r="G1830" t="s">
        <v>6866</v>
      </c>
      <c r="H1830" t="s">
        <v>1144</v>
      </c>
      <c r="I1830" t="s">
        <v>1144</v>
      </c>
      <c r="J1830" t="s">
        <v>1144</v>
      </c>
      <c r="K1830" t="s">
        <v>1144</v>
      </c>
      <c r="L1830">
        <v>0.22</v>
      </c>
      <c r="M1830">
        <v>0.49</v>
      </c>
      <c r="N1830">
        <v>0</v>
      </c>
      <c r="O1830" s="56">
        <v>0</v>
      </c>
      <c r="P1830" s="56">
        <v>0</v>
      </c>
      <c r="Q1830">
        <v>1</v>
      </c>
      <c r="R1830">
        <v>1</v>
      </c>
      <c r="S1830">
        <v>11</v>
      </c>
      <c r="T1830">
        <v>8</v>
      </c>
      <c r="U1830">
        <v>3</v>
      </c>
      <c r="V1830">
        <v>1</v>
      </c>
      <c r="X1830" t="s">
        <v>7755</v>
      </c>
      <c r="AA1830">
        <v>0</v>
      </c>
      <c r="AB1830">
        <v>0</v>
      </c>
      <c r="AC1830">
        <v>0</v>
      </c>
      <c r="AD1830">
        <v>0</v>
      </c>
      <c r="AE1830">
        <v>0</v>
      </c>
      <c r="AF1830">
        <v>0</v>
      </c>
      <c r="AG1830">
        <v>0</v>
      </c>
      <c r="AJ1830" s="56"/>
      <c r="AK1830" s="56"/>
      <c r="AL1830" s="56"/>
      <c r="AP1830" t="s">
        <v>1155</v>
      </c>
      <c r="AR1830">
        <v>2</v>
      </c>
      <c r="AS1830" t="s">
        <v>1152</v>
      </c>
      <c r="AT1830">
        <v>1</v>
      </c>
      <c r="AV1830">
        <v>10</v>
      </c>
      <c r="AW1830">
        <v>7</v>
      </c>
      <c r="AX1830">
        <v>3</v>
      </c>
      <c r="AY1830" t="s">
        <v>1147</v>
      </c>
      <c r="AZ1830" t="s">
        <v>1147</v>
      </c>
      <c r="BA1830">
        <v>10</v>
      </c>
      <c r="BD1830">
        <v>1000000000</v>
      </c>
      <c r="BE1830">
        <v>12</v>
      </c>
      <c r="BF1830">
        <v>-0.2</v>
      </c>
      <c r="BG1830">
        <v>0</v>
      </c>
      <c r="BH1830">
        <v>0</v>
      </c>
      <c r="BI1830">
        <v>0</v>
      </c>
      <c r="BJ1830">
        <v>0</v>
      </c>
      <c r="BK1830">
        <v>0</v>
      </c>
      <c r="BL1830">
        <v>0</v>
      </c>
      <c r="BM1830">
        <v>12</v>
      </c>
      <c r="BN1830">
        <v>-0.2</v>
      </c>
      <c r="BO1830">
        <v>0</v>
      </c>
      <c r="BP1830">
        <v>0</v>
      </c>
      <c r="BR1830">
        <v>0</v>
      </c>
      <c r="BS1830">
        <v>3</v>
      </c>
      <c r="BX1830">
        <v>0</v>
      </c>
      <c r="BY1830">
        <v>0.44</v>
      </c>
      <c r="BZ1830">
        <v>0</v>
      </c>
      <c r="CA1830">
        <v>5.36</v>
      </c>
      <c r="CB1830">
        <v>0</v>
      </c>
      <c r="CC1830">
        <v>1</v>
      </c>
      <c r="CD1830" s="56">
        <v>42095</v>
      </c>
      <c r="CE1830" s="56">
        <v>42342</v>
      </c>
      <c r="CF1830" s="56">
        <v>42342</v>
      </c>
      <c r="CG1830" s="56">
        <v>42419</v>
      </c>
      <c r="CH1830" s="56"/>
      <c r="CI1830" s="56"/>
      <c r="CJ1830">
        <v>0</v>
      </c>
      <c r="CK1830">
        <v>0</v>
      </c>
      <c r="CL1830">
        <v>0</v>
      </c>
      <c r="CM1830">
        <v>0</v>
      </c>
      <c r="CN1830">
        <v>0</v>
      </c>
      <c r="CO1830">
        <v>0</v>
      </c>
      <c r="CP1830">
        <v>0.95</v>
      </c>
      <c r="CQ1830" t="s">
        <v>1154</v>
      </c>
      <c r="CR1830" t="s">
        <v>1153</v>
      </c>
      <c r="CS1830" t="s">
        <v>1725</v>
      </c>
      <c r="CT1830" t="s">
        <v>1397</v>
      </c>
      <c r="CU1830" t="s">
        <v>1396</v>
      </c>
      <c r="CV1830" t="s">
        <v>6867</v>
      </c>
      <c r="CW1830" t="s">
        <v>2121</v>
      </c>
      <c r="CX1830" t="s">
        <v>853</v>
      </c>
      <c r="DC1830" t="s">
        <v>1387</v>
      </c>
      <c r="DE1830" t="s">
        <v>1392</v>
      </c>
    </row>
    <row r="1831" spans="1:109" x14ac:dyDescent="0.25">
      <c r="A1831" t="s">
        <v>1025</v>
      </c>
      <c r="B1831">
        <v>2</v>
      </c>
      <c r="C1831" s="56">
        <v>42419</v>
      </c>
      <c r="D1831" t="s">
        <v>1153</v>
      </c>
      <c r="E1831" t="s">
        <v>6868</v>
      </c>
      <c r="G1831" t="s">
        <v>6869</v>
      </c>
      <c r="H1831" t="s">
        <v>1144</v>
      </c>
      <c r="I1831" t="s">
        <v>1144</v>
      </c>
      <c r="J1831" t="s">
        <v>1144</v>
      </c>
      <c r="K1831" t="s">
        <v>1144</v>
      </c>
      <c r="L1831">
        <v>25.05</v>
      </c>
      <c r="M1831">
        <v>64.28</v>
      </c>
      <c r="N1831">
        <v>0</v>
      </c>
      <c r="O1831" s="56">
        <v>0</v>
      </c>
      <c r="P1831" s="56">
        <v>0</v>
      </c>
      <c r="Q1831">
        <v>1</v>
      </c>
      <c r="R1831">
        <v>1</v>
      </c>
      <c r="S1831">
        <v>11</v>
      </c>
      <c r="T1831">
        <v>8</v>
      </c>
      <c r="U1831">
        <v>3</v>
      </c>
      <c r="V1831">
        <v>1</v>
      </c>
      <c r="X1831" t="s">
        <v>7755</v>
      </c>
      <c r="AA1831">
        <v>0</v>
      </c>
      <c r="AB1831">
        <v>0</v>
      </c>
      <c r="AC1831">
        <v>0</v>
      </c>
      <c r="AD1831">
        <v>0</v>
      </c>
      <c r="AE1831">
        <v>0</v>
      </c>
      <c r="AF1831">
        <v>0</v>
      </c>
      <c r="AG1831">
        <v>0</v>
      </c>
      <c r="AJ1831" s="56"/>
      <c r="AK1831" s="56"/>
      <c r="AL1831" s="56"/>
      <c r="AP1831" t="s">
        <v>1155</v>
      </c>
      <c r="AR1831">
        <v>2</v>
      </c>
      <c r="AS1831" t="s">
        <v>1152</v>
      </c>
      <c r="AT1831">
        <v>1</v>
      </c>
      <c r="AV1831">
        <v>5</v>
      </c>
      <c r="AW1831">
        <v>3</v>
      </c>
      <c r="AX1831">
        <v>2</v>
      </c>
      <c r="AY1831" t="s">
        <v>1147</v>
      </c>
      <c r="AZ1831" t="s">
        <v>1147</v>
      </c>
      <c r="BA1831">
        <v>5</v>
      </c>
      <c r="BD1831">
        <v>1000000000</v>
      </c>
      <c r="BE1831">
        <v>13</v>
      </c>
      <c r="BF1831">
        <v>-1.6</v>
      </c>
      <c r="BG1831">
        <v>0</v>
      </c>
      <c r="BH1831">
        <v>0</v>
      </c>
      <c r="BI1831">
        <v>0</v>
      </c>
      <c r="BJ1831">
        <v>0</v>
      </c>
      <c r="BK1831">
        <v>0</v>
      </c>
      <c r="BL1831">
        <v>0</v>
      </c>
      <c r="BM1831">
        <v>13</v>
      </c>
      <c r="BN1831">
        <v>-1.6</v>
      </c>
      <c r="BO1831">
        <v>0</v>
      </c>
      <c r="BP1831">
        <v>0</v>
      </c>
      <c r="BR1831">
        <v>0</v>
      </c>
      <c r="BS1831">
        <v>1</v>
      </c>
      <c r="BX1831">
        <v>0</v>
      </c>
      <c r="BY1831">
        <v>200.4</v>
      </c>
      <c r="BZ1831">
        <v>0</v>
      </c>
      <c r="CA1831">
        <v>6.83</v>
      </c>
      <c r="CB1831">
        <v>0</v>
      </c>
      <c r="CC1831">
        <v>1</v>
      </c>
      <c r="CD1831" s="56">
        <v>42095</v>
      </c>
      <c r="CE1831" s="56">
        <v>42342</v>
      </c>
      <c r="CF1831" s="56">
        <v>42342</v>
      </c>
      <c r="CG1831" s="56">
        <v>42419</v>
      </c>
      <c r="CH1831" s="56"/>
      <c r="CI1831" s="56"/>
      <c r="CJ1831">
        <v>0</v>
      </c>
      <c r="CK1831">
        <v>0</v>
      </c>
      <c r="CL1831">
        <v>0</v>
      </c>
      <c r="CM1831">
        <v>0</v>
      </c>
      <c r="CN1831">
        <v>0</v>
      </c>
      <c r="CO1831">
        <v>0</v>
      </c>
      <c r="CP1831">
        <v>0.96</v>
      </c>
      <c r="CQ1831" t="s">
        <v>1154</v>
      </c>
      <c r="CR1831" t="s">
        <v>1153</v>
      </c>
      <c r="CS1831" t="s">
        <v>1748</v>
      </c>
      <c r="CT1831" t="s">
        <v>1397</v>
      </c>
      <c r="CU1831" t="s">
        <v>1396</v>
      </c>
      <c r="CV1831" t="s">
        <v>6870</v>
      </c>
      <c r="CW1831" t="s">
        <v>2121</v>
      </c>
      <c r="CX1831" t="s">
        <v>853</v>
      </c>
      <c r="DC1831" t="s">
        <v>1387</v>
      </c>
      <c r="DE1831" t="s">
        <v>1392</v>
      </c>
    </row>
    <row r="1832" spans="1:109" x14ac:dyDescent="0.25">
      <c r="A1832" t="s">
        <v>1025</v>
      </c>
      <c r="B1832">
        <v>2</v>
      </c>
      <c r="C1832" s="56">
        <v>42419</v>
      </c>
      <c r="D1832" t="s">
        <v>1153</v>
      </c>
      <c r="E1832" t="s">
        <v>6871</v>
      </c>
      <c r="G1832" t="s">
        <v>6872</v>
      </c>
      <c r="H1832" t="s">
        <v>1144</v>
      </c>
      <c r="I1832" t="s">
        <v>1144</v>
      </c>
      <c r="J1832" t="s">
        <v>1144</v>
      </c>
      <c r="K1832" t="s">
        <v>1144</v>
      </c>
      <c r="L1832">
        <v>1.53</v>
      </c>
      <c r="M1832">
        <v>3.1</v>
      </c>
      <c r="N1832">
        <v>0</v>
      </c>
      <c r="O1832" s="56">
        <v>0</v>
      </c>
      <c r="P1832" s="56">
        <v>0</v>
      </c>
      <c r="Q1832">
        <v>1</v>
      </c>
      <c r="R1832">
        <v>1</v>
      </c>
      <c r="S1832">
        <v>11</v>
      </c>
      <c r="T1832">
        <v>8</v>
      </c>
      <c r="U1832">
        <v>3</v>
      </c>
      <c r="V1832">
        <v>1</v>
      </c>
      <c r="X1832" t="s">
        <v>7757</v>
      </c>
      <c r="AA1832">
        <v>0</v>
      </c>
      <c r="AB1832">
        <v>0</v>
      </c>
      <c r="AC1832">
        <v>0</v>
      </c>
      <c r="AD1832">
        <v>0</v>
      </c>
      <c r="AE1832">
        <v>0</v>
      </c>
      <c r="AF1832">
        <v>0</v>
      </c>
      <c r="AG1832">
        <v>0</v>
      </c>
      <c r="AJ1832" s="56"/>
      <c r="AK1832" s="56"/>
      <c r="AL1832" s="56"/>
      <c r="AP1832" t="s">
        <v>1155</v>
      </c>
      <c r="AR1832">
        <v>5</v>
      </c>
      <c r="AS1832" t="s">
        <v>1152</v>
      </c>
      <c r="AT1832">
        <v>1</v>
      </c>
      <c r="AV1832">
        <v>10</v>
      </c>
      <c r="AW1832">
        <v>7</v>
      </c>
      <c r="AX1832">
        <v>3</v>
      </c>
      <c r="AY1832" t="s">
        <v>1147</v>
      </c>
      <c r="AZ1832" t="s">
        <v>1147</v>
      </c>
      <c r="BA1832">
        <v>15</v>
      </c>
      <c r="BD1832">
        <v>1000000000</v>
      </c>
      <c r="BE1832">
        <v>15</v>
      </c>
      <c r="BF1832">
        <v>-0.5</v>
      </c>
      <c r="BG1832">
        <v>0</v>
      </c>
      <c r="BH1832">
        <v>0</v>
      </c>
      <c r="BI1832">
        <v>0</v>
      </c>
      <c r="BJ1832">
        <v>0</v>
      </c>
      <c r="BK1832">
        <v>0</v>
      </c>
      <c r="BL1832">
        <v>0</v>
      </c>
      <c r="BM1832">
        <v>15</v>
      </c>
      <c r="BN1832">
        <v>-0.5</v>
      </c>
      <c r="BO1832">
        <v>0</v>
      </c>
      <c r="BP1832">
        <v>0</v>
      </c>
      <c r="BR1832">
        <v>0</v>
      </c>
      <c r="BS1832">
        <v>3</v>
      </c>
      <c r="BX1832">
        <v>0</v>
      </c>
      <c r="BY1832">
        <v>7.65</v>
      </c>
      <c r="BZ1832">
        <v>0</v>
      </c>
      <c r="CA1832">
        <v>4.4800000000000004</v>
      </c>
      <c r="CB1832">
        <v>0</v>
      </c>
      <c r="CC1832">
        <v>1</v>
      </c>
      <c r="CD1832" s="56">
        <v>42341</v>
      </c>
      <c r="CE1832" s="56">
        <v>42342</v>
      </c>
      <c r="CF1832" s="56">
        <v>42342</v>
      </c>
      <c r="CG1832" s="56">
        <v>42419</v>
      </c>
      <c r="CH1832" s="56"/>
      <c r="CI1832" s="56"/>
      <c r="CJ1832">
        <v>0</v>
      </c>
      <c r="CK1832">
        <v>0</v>
      </c>
      <c r="CL1832">
        <v>0</v>
      </c>
      <c r="CM1832">
        <v>0</v>
      </c>
      <c r="CN1832">
        <v>0</v>
      </c>
      <c r="CO1832">
        <v>0</v>
      </c>
      <c r="CP1832">
        <v>0.96</v>
      </c>
      <c r="CQ1832" t="s">
        <v>1154</v>
      </c>
      <c r="CR1832" t="s">
        <v>1153</v>
      </c>
      <c r="CS1832" t="s">
        <v>1748</v>
      </c>
      <c r="CT1832" t="s">
        <v>1397</v>
      </c>
      <c r="CU1832" t="s">
        <v>1396</v>
      </c>
      <c r="CV1832" t="s">
        <v>6873</v>
      </c>
      <c r="CW1832" t="s">
        <v>1390</v>
      </c>
      <c r="CX1832" t="s">
        <v>853</v>
      </c>
      <c r="DC1832" t="s">
        <v>1387</v>
      </c>
      <c r="DE1832" t="s">
        <v>1392</v>
      </c>
    </row>
    <row r="1833" spans="1:109" x14ac:dyDescent="0.25">
      <c r="A1833" t="s">
        <v>1025</v>
      </c>
      <c r="B1833">
        <v>2</v>
      </c>
      <c r="C1833" s="56">
        <v>42419</v>
      </c>
      <c r="D1833" t="s">
        <v>1153</v>
      </c>
      <c r="E1833" t="s">
        <v>6874</v>
      </c>
      <c r="G1833" t="s">
        <v>6875</v>
      </c>
      <c r="H1833" t="s">
        <v>1144</v>
      </c>
      <c r="I1833" t="s">
        <v>1144</v>
      </c>
      <c r="J1833" t="s">
        <v>1144</v>
      </c>
      <c r="K1833" t="s">
        <v>1144</v>
      </c>
      <c r="L1833">
        <v>1.33</v>
      </c>
      <c r="M1833">
        <v>2.9</v>
      </c>
      <c r="N1833">
        <v>0</v>
      </c>
      <c r="O1833" s="56">
        <v>0</v>
      </c>
      <c r="P1833" s="56">
        <v>0</v>
      </c>
      <c r="Q1833">
        <v>1</v>
      </c>
      <c r="R1833">
        <v>1</v>
      </c>
      <c r="S1833">
        <v>11</v>
      </c>
      <c r="T1833">
        <v>8</v>
      </c>
      <c r="U1833">
        <v>3</v>
      </c>
      <c r="V1833">
        <v>1</v>
      </c>
      <c r="W1833" t="s">
        <v>1156</v>
      </c>
      <c r="X1833" t="s">
        <v>7757</v>
      </c>
      <c r="Y1833">
        <v>16</v>
      </c>
      <c r="AA1833">
        <v>0</v>
      </c>
      <c r="AB1833">
        <v>0</v>
      </c>
      <c r="AC1833">
        <v>0</v>
      </c>
      <c r="AD1833">
        <v>0</v>
      </c>
      <c r="AE1833">
        <v>0</v>
      </c>
      <c r="AF1833">
        <v>0</v>
      </c>
      <c r="AG1833">
        <v>0</v>
      </c>
      <c r="AJ1833" s="56"/>
      <c r="AK1833" s="56"/>
      <c r="AL1833" s="56"/>
      <c r="AP1833" t="s">
        <v>1155</v>
      </c>
      <c r="AR1833">
        <v>5</v>
      </c>
      <c r="AS1833" t="s">
        <v>1152</v>
      </c>
      <c r="AT1833">
        <v>1</v>
      </c>
      <c r="AV1833">
        <v>12</v>
      </c>
      <c r="AW1833">
        <v>8</v>
      </c>
      <c r="AX1833">
        <v>4</v>
      </c>
      <c r="AY1833" t="s">
        <v>1148</v>
      </c>
      <c r="AZ1833" t="s">
        <v>1147</v>
      </c>
      <c r="BA1833">
        <v>15</v>
      </c>
      <c r="BD1833">
        <v>1000000000</v>
      </c>
      <c r="BE1833">
        <v>10</v>
      </c>
      <c r="BF1833">
        <v>0.17</v>
      </c>
      <c r="BG1833">
        <v>5</v>
      </c>
      <c r="BH1833">
        <v>0</v>
      </c>
      <c r="BI1833">
        <v>0</v>
      </c>
      <c r="BJ1833">
        <v>0</v>
      </c>
      <c r="BK1833">
        <v>0</v>
      </c>
      <c r="BL1833">
        <v>0</v>
      </c>
      <c r="BM1833">
        <v>15</v>
      </c>
      <c r="BN1833">
        <v>-0.25</v>
      </c>
      <c r="BO1833">
        <v>0</v>
      </c>
      <c r="BP1833">
        <v>0</v>
      </c>
      <c r="BR1833">
        <v>0</v>
      </c>
      <c r="BS1833">
        <v>3</v>
      </c>
      <c r="BT1833">
        <v>0</v>
      </c>
      <c r="BX1833">
        <v>0</v>
      </c>
      <c r="BY1833">
        <v>0</v>
      </c>
      <c r="BZ1833">
        <v>0</v>
      </c>
      <c r="CA1833">
        <v>5.15</v>
      </c>
      <c r="CB1833">
        <v>0</v>
      </c>
      <c r="CC1833">
        <v>1</v>
      </c>
      <c r="CD1833" s="56">
        <v>42341</v>
      </c>
      <c r="CE1833" s="56">
        <v>42342</v>
      </c>
      <c r="CF1833" s="56">
        <v>42342</v>
      </c>
      <c r="CG1833" s="56">
        <v>42419</v>
      </c>
      <c r="CH1833" s="56"/>
      <c r="CI1833" s="56"/>
      <c r="CJ1833">
        <v>0.62</v>
      </c>
      <c r="CK1833">
        <v>66</v>
      </c>
      <c r="CL1833">
        <v>0</v>
      </c>
      <c r="CM1833">
        <v>0.43</v>
      </c>
      <c r="CN1833">
        <v>0.12</v>
      </c>
      <c r="CO1833">
        <v>0.42</v>
      </c>
      <c r="CP1833">
        <v>0</v>
      </c>
      <c r="CQ1833" t="s">
        <v>1154</v>
      </c>
      <c r="CR1833" t="s">
        <v>1153</v>
      </c>
      <c r="CS1833" t="s">
        <v>1748</v>
      </c>
      <c r="CT1833" t="s">
        <v>1397</v>
      </c>
      <c r="CU1833" t="s">
        <v>1396</v>
      </c>
      <c r="CV1833" t="s">
        <v>6876</v>
      </c>
      <c r="CW1833" t="s">
        <v>1390</v>
      </c>
      <c r="CX1833" t="s">
        <v>853</v>
      </c>
      <c r="DC1833" t="s">
        <v>1387</v>
      </c>
      <c r="DE1833" t="s">
        <v>1392</v>
      </c>
    </row>
    <row r="1834" spans="1:109" x14ac:dyDescent="0.25">
      <c r="A1834" t="s">
        <v>1025</v>
      </c>
      <c r="B1834">
        <v>2</v>
      </c>
      <c r="C1834" s="56">
        <v>42419</v>
      </c>
      <c r="D1834" t="s">
        <v>1153</v>
      </c>
      <c r="E1834" t="s">
        <v>6877</v>
      </c>
      <c r="G1834" t="s">
        <v>6878</v>
      </c>
      <c r="H1834" t="s">
        <v>1144</v>
      </c>
      <c r="I1834" t="s">
        <v>1144</v>
      </c>
      <c r="J1834" t="s">
        <v>1144</v>
      </c>
      <c r="K1834" t="s">
        <v>1144</v>
      </c>
      <c r="L1834">
        <v>0.33</v>
      </c>
      <c r="M1834">
        <v>0.72</v>
      </c>
      <c r="N1834">
        <v>0</v>
      </c>
      <c r="O1834" s="56">
        <v>0</v>
      </c>
      <c r="P1834" s="56">
        <v>0</v>
      </c>
      <c r="Q1834">
        <v>1</v>
      </c>
      <c r="R1834">
        <v>1</v>
      </c>
      <c r="S1834">
        <v>11</v>
      </c>
      <c r="T1834">
        <v>8</v>
      </c>
      <c r="U1834">
        <v>3</v>
      </c>
      <c r="V1834">
        <v>1</v>
      </c>
      <c r="X1834" t="s">
        <v>7757</v>
      </c>
      <c r="AA1834">
        <v>0</v>
      </c>
      <c r="AB1834">
        <v>0</v>
      </c>
      <c r="AC1834">
        <v>0</v>
      </c>
      <c r="AD1834">
        <v>0</v>
      </c>
      <c r="AE1834">
        <v>0</v>
      </c>
      <c r="AF1834">
        <v>0</v>
      </c>
      <c r="AG1834">
        <v>0</v>
      </c>
      <c r="AJ1834" s="56"/>
      <c r="AK1834" s="56"/>
      <c r="AL1834" s="56"/>
      <c r="AP1834" t="s">
        <v>1155</v>
      </c>
      <c r="AR1834">
        <v>5</v>
      </c>
      <c r="AS1834" t="s">
        <v>1152</v>
      </c>
      <c r="AT1834">
        <v>1</v>
      </c>
      <c r="AV1834">
        <v>10</v>
      </c>
      <c r="AW1834">
        <v>7</v>
      </c>
      <c r="AX1834">
        <v>3</v>
      </c>
      <c r="AY1834" t="s">
        <v>1147</v>
      </c>
      <c r="AZ1834" t="s">
        <v>1147</v>
      </c>
      <c r="BA1834">
        <v>15</v>
      </c>
      <c r="BD1834">
        <v>1000000000</v>
      </c>
      <c r="BE1834">
        <v>14</v>
      </c>
      <c r="BF1834">
        <v>-0.4</v>
      </c>
      <c r="BG1834">
        <v>0</v>
      </c>
      <c r="BH1834">
        <v>0</v>
      </c>
      <c r="BI1834">
        <v>0</v>
      </c>
      <c r="BJ1834">
        <v>0</v>
      </c>
      <c r="BK1834">
        <v>0</v>
      </c>
      <c r="BL1834">
        <v>0</v>
      </c>
      <c r="BM1834">
        <v>14</v>
      </c>
      <c r="BN1834">
        <v>-0.4</v>
      </c>
      <c r="BO1834">
        <v>0</v>
      </c>
      <c r="BP1834">
        <v>0</v>
      </c>
      <c r="BR1834">
        <v>0</v>
      </c>
      <c r="BS1834">
        <v>3</v>
      </c>
      <c r="BX1834">
        <v>0</v>
      </c>
      <c r="BY1834">
        <v>1.32</v>
      </c>
      <c r="BZ1834">
        <v>0</v>
      </c>
      <c r="CA1834">
        <v>5.16</v>
      </c>
      <c r="CB1834">
        <v>0</v>
      </c>
      <c r="CC1834">
        <v>1</v>
      </c>
      <c r="CD1834" s="56">
        <v>42341</v>
      </c>
      <c r="CE1834" s="56">
        <v>42342</v>
      </c>
      <c r="CF1834" s="56">
        <v>42342</v>
      </c>
      <c r="CG1834" s="56">
        <v>42419</v>
      </c>
      <c r="CH1834" s="56"/>
      <c r="CI1834" s="56"/>
      <c r="CJ1834">
        <v>0.03</v>
      </c>
      <c r="CK1834">
        <v>0</v>
      </c>
      <c r="CL1834">
        <v>0</v>
      </c>
      <c r="CM1834">
        <v>0</v>
      </c>
      <c r="CN1834">
        <v>0</v>
      </c>
      <c r="CO1834">
        <v>0</v>
      </c>
      <c r="CP1834">
        <v>0.96</v>
      </c>
      <c r="CQ1834" t="s">
        <v>1154</v>
      </c>
      <c r="CR1834" t="s">
        <v>1153</v>
      </c>
      <c r="CS1834" t="s">
        <v>1748</v>
      </c>
      <c r="CT1834" t="s">
        <v>1397</v>
      </c>
      <c r="CU1834" t="s">
        <v>1396</v>
      </c>
      <c r="CV1834" t="s">
        <v>6879</v>
      </c>
      <c r="CW1834" t="s">
        <v>1390</v>
      </c>
      <c r="CX1834" t="s">
        <v>853</v>
      </c>
      <c r="DC1834" t="s">
        <v>1387</v>
      </c>
      <c r="DE1834" t="s">
        <v>1392</v>
      </c>
    </row>
    <row r="1835" spans="1:109" x14ac:dyDescent="0.25">
      <c r="A1835" t="s">
        <v>1025</v>
      </c>
      <c r="B1835">
        <v>2</v>
      </c>
      <c r="C1835" s="56">
        <v>42419</v>
      </c>
      <c r="D1835" t="s">
        <v>1153</v>
      </c>
      <c r="E1835" t="s">
        <v>6880</v>
      </c>
      <c r="G1835" t="s">
        <v>6881</v>
      </c>
      <c r="H1835" t="s">
        <v>1144</v>
      </c>
      <c r="I1835" t="s">
        <v>1144</v>
      </c>
      <c r="J1835" t="s">
        <v>1144</v>
      </c>
      <c r="K1835" t="s">
        <v>1144</v>
      </c>
      <c r="L1835">
        <v>0.22</v>
      </c>
      <c r="M1835">
        <v>0.47</v>
      </c>
      <c r="N1835">
        <v>0</v>
      </c>
      <c r="O1835" s="56">
        <v>0</v>
      </c>
      <c r="P1835" s="56">
        <v>0</v>
      </c>
      <c r="Q1835">
        <v>1</v>
      </c>
      <c r="R1835">
        <v>1</v>
      </c>
      <c r="S1835">
        <v>11</v>
      </c>
      <c r="T1835">
        <v>8</v>
      </c>
      <c r="U1835">
        <v>3</v>
      </c>
      <c r="V1835">
        <v>1</v>
      </c>
      <c r="W1835" t="s">
        <v>1156</v>
      </c>
      <c r="X1835" t="s">
        <v>7761</v>
      </c>
      <c r="Y1835">
        <v>10</v>
      </c>
      <c r="AA1835">
        <v>0</v>
      </c>
      <c r="AB1835">
        <v>0</v>
      </c>
      <c r="AC1835">
        <v>0</v>
      </c>
      <c r="AD1835">
        <v>0</v>
      </c>
      <c r="AE1835">
        <v>0</v>
      </c>
      <c r="AF1835">
        <v>0</v>
      </c>
      <c r="AG1835">
        <v>0</v>
      </c>
      <c r="AJ1835" s="56"/>
      <c r="AK1835" s="56"/>
      <c r="AL1835" s="56"/>
      <c r="AP1835" t="s">
        <v>1155</v>
      </c>
      <c r="AR1835">
        <v>5</v>
      </c>
      <c r="AS1835" t="s">
        <v>1152</v>
      </c>
      <c r="AT1835">
        <v>1</v>
      </c>
      <c r="AV1835">
        <v>15</v>
      </c>
      <c r="AW1835">
        <v>10</v>
      </c>
      <c r="AX1835">
        <v>5</v>
      </c>
      <c r="AY1835" t="s">
        <v>1148</v>
      </c>
      <c r="AZ1835" t="s">
        <v>1148</v>
      </c>
      <c r="BA1835">
        <v>10</v>
      </c>
      <c r="BD1835">
        <v>1000000000</v>
      </c>
      <c r="BE1835">
        <v>15</v>
      </c>
      <c r="BF1835">
        <v>0</v>
      </c>
      <c r="BG1835">
        <v>0</v>
      </c>
      <c r="BH1835">
        <v>0</v>
      </c>
      <c r="BI1835">
        <v>0</v>
      </c>
      <c r="BJ1835">
        <v>0</v>
      </c>
      <c r="BK1835">
        <v>0</v>
      </c>
      <c r="BL1835">
        <v>0</v>
      </c>
      <c r="BM1835">
        <v>15</v>
      </c>
      <c r="BN1835">
        <v>0</v>
      </c>
      <c r="BO1835">
        <v>0</v>
      </c>
      <c r="BP1835">
        <v>0</v>
      </c>
      <c r="BR1835">
        <v>0</v>
      </c>
      <c r="BS1835">
        <v>4</v>
      </c>
      <c r="BX1835">
        <v>0</v>
      </c>
      <c r="BY1835">
        <v>0</v>
      </c>
      <c r="BZ1835">
        <v>0</v>
      </c>
      <c r="CA1835">
        <v>4.96</v>
      </c>
      <c r="CB1835">
        <v>0</v>
      </c>
      <c r="CC1835">
        <v>1</v>
      </c>
      <c r="CD1835" s="56">
        <v>42194</v>
      </c>
      <c r="CE1835" s="56">
        <v>42342</v>
      </c>
      <c r="CF1835" s="56">
        <v>42342</v>
      </c>
      <c r="CG1835" s="56">
        <v>42419</v>
      </c>
      <c r="CH1835" s="56"/>
      <c r="CI1835" s="56"/>
      <c r="CJ1835">
        <v>0.2</v>
      </c>
      <c r="CK1835">
        <v>0</v>
      </c>
      <c r="CL1835">
        <v>0</v>
      </c>
      <c r="CM1835">
        <v>0</v>
      </c>
      <c r="CN1835">
        <v>0</v>
      </c>
      <c r="CO1835">
        <v>0.84</v>
      </c>
      <c r="CP1835">
        <v>0.12</v>
      </c>
      <c r="CQ1835" t="s">
        <v>1154</v>
      </c>
      <c r="CR1835" t="s">
        <v>1153</v>
      </c>
      <c r="CS1835" t="s">
        <v>1748</v>
      </c>
      <c r="CT1835" t="s">
        <v>1397</v>
      </c>
      <c r="CU1835" t="s">
        <v>1396</v>
      </c>
      <c r="CV1835" t="s">
        <v>6879</v>
      </c>
      <c r="CW1835" t="s">
        <v>1390</v>
      </c>
      <c r="CX1835" t="s">
        <v>853</v>
      </c>
      <c r="DC1835" t="s">
        <v>1387</v>
      </c>
      <c r="DE1835" t="s">
        <v>1392</v>
      </c>
    </row>
    <row r="1836" spans="1:109" x14ac:dyDescent="0.25">
      <c r="A1836" t="s">
        <v>1025</v>
      </c>
      <c r="B1836">
        <v>1</v>
      </c>
      <c r="C1836" s="56">
        <v>42419</v>
      </c>
      <c r="D1836" t="s">
        <v>1153</v>
      </c>
      <c r="E1836" t="s">
        <v>6882</v>
      </c>
      <c r="G1836" t="s">
        <v>6883</v>
      </c>
      <c r="H1836" t="s">
        <v>1144</v>
      </c>
      <c r="I1836" t="s">
        <v>1144</v>
      </c>
      <c r="J1836" t="s">
        <v>1144</v>
      </c>
      <c r="K1836" t="s">
        <v>1144</v>
      </c>
      <c r="L1836">
        <v>0.59</v>
      </c>
      <c r="M1836">
        <v>1.33</v>
      </c>
      <c r="N1836">
        <v>0</v>
      </c>
      <c r="O1836" s="56">
        <v>0</v>
      </c>
      <c r="P1836" s="56">
        <v>0</v>
      </c>
      <c r="Q1836">
        <v>1</v>
      </c>
      <c r="R1836">
        <v>1</v>
      </c>
      <c r="S1836">
        <v>11</v>
      </c>
      <c r="T1836">
        <v>8</v>
      </c>
      <c r="U1836">
        <v>3</v>
      </c>
      <c r="V1836">
        <v>1</v>
      </c>
      <c r="X1836" t="s">
        <v>7755</v>
      </c>
      <c r="AA1836">
        <v>0</v>
      </c>
      <c r="AB1836">
        <v>0</v>
      </c>
      <c r="AC1836">
        <v>0</v>
      </c>
      <c r="AD1836">
        <v>0</v>
      </c>
      <c r="AE1836">
        <v>0</v>
      </c>
      <c r="AF1836">
        <v>0</v>
      </c>
      <c r="AG1836">
        <v>0</v>
      </c>
      <c r="AJ1836" s="56"/>
      <c r="AK1836" s="56"/>
      <c r="AL1836" s="56"/>
      <c r="AP1836" t="s">
        <v>1155</v>
      </c>
      <c r="AR1836">
        <v>5</v>
      </c>
      <c r="AS1836" t="s">
        <v>1152</v>
      </c>
      <c r="AT1836">
        <v>1</v>
      </c>
      <c r="AV1836">
        <v>20</v>
      </c>
      <c r="AW1836">
        <v>13</v>
      </c>
      <c r="AX1836">
        <v>7</v>
      </c>
      <c r="AY1836" t="s">
        <v>1147</v>
      </c>
      <c r="AZ1836" t="s">
        <v>1147</v>
      </c>
      <c r="BA1836">
        <v>20</v>
      </c>
      <c r="BD1836">
        <v>1000000000</v>
      </c>
      <c r="BE1836">
        <v>23</v>
      </c>
      <c r="BF1836">
        <v>-0.15</v>
      </c>
      <c r="BG1836">
        <v>0</v>
      </c>
      <c r="BH1836">
        <v>0</v>
      </c>
      <c r="BI1836">
        <v>0</v>
      </c>
      <c r="BJ1836">
        <v>0</v>
      </c>
      <c r="BK1836">
        <v>0</v>
      </c>
      <c r="BL1836">
        <v>0</v>
      </c>
      <c r="BM1836">
        <v>23</v>
      </c>
      <c r="BN1836">
        <v>-0.15</v>
      </c>
      <c r="BO1836">
        <v>0</v>
      </c>
      <c r="BP1836">
        <v>0</v>
      </c>
      <c r="BR1836">
        <v>0</v>
      </c>
      <c r="BS1836">
        <v>5</v>
      </c>
      <c r="BX1836">
        <v>0</v>
      </c>
      <c r="BY1836">
        <v>1.77</v>
      </c>
      <c r="BZ1836">
        <v>0</v>
      </c>
      <c r="CA1836">
        <v>5.47</v>
      </c>
      <c r="CB1836">
        <v>0</v>
      </c>
      <c r="CC1836">
        <v>1</v>
      </c>
      <c r="CD1836" s="56">
        <v>42095</v>
      </c>
      <c r="CE1836" s="56">
        <v>42342</v>
      </c>
      <c r="CF1836" s="56">
        <v>42342</v>
      </c>
      <c r="CG1836" s="56">
        <v>42419</v>
      </c>
      <c r="CH1836" s="56"/>
      <c r="CI1836" s="56"/>
      <c r="CJ1836">
        <v>0</v>
      </c>
      <c r="CK1836">
        <v>0</v>
      </c>
      <c r="CL1836">
        <v>0</v>
      </c>
      <c r="CM1836">
        <v>0</v>
      </c>
      <c r="CN1836">
        <v>0</v>
      </c>
      <c r="CO1836">
        <v>0</v>
      </c>
      <c r="CP1836">
        <v>0.95</v>
      </c>
      <c r="CQ1836" t="s">
        <v>1154</v>
      </c>
      <c r="CR1836" t="s">
        <v>1153</v>
      </c>
      <c r="CS1836" t="s">
        <v>1725</v>
      </c>
      <c r="CT1836" t="s">
        <v>1397</v>
      </c>
      <c r="CU1836" t="s">
        <v>1396</v>
      </c>
      <c r="CV1836" t="s">
        <v>6884</v>
      </c>
      <c r="CW1836" t="s">
        <v>1727</v>
      </c>
      <c r="CX1836" t="s">
        <v>853</v>
      </c>
      <c r="DC1836" t="s">
        <v>1387</v>
      </c>
      <c r="DE1836" t="s">
        <v>1728</v>
      </c>
    </row>
    <row r="1837" spans="1:109" x14ac:dyDescent="0.25">
      <c r="A1837" t="s">
        <v>1025</v>
      </c>
      <c r="B1837">
        <v>2</v>
      </c>
      <c r="C1837" s="56">
        <v>42419</v>
      </c>
      <c r="D1837" t="s">
        <v>1153</v>
      </c>
      <c r="E1837" t="s">
        <v>6885</v>
      </c>
      <c r="G1837" t="s">
        <v>6886</v>
      </c>
      <c r="H1837" t="s">
        <v>1144</v>
      </c>
      <c r="I1837" t="s">
        <v>1144</v>
      </c>
      <c r="J1837" t="s">
        <v>1144</v>
      </c>
      <c r="K1837" t="s">
        <v>1144</v>
      </c>
      <c r="L1837">
        <v>2.69</v>
      </c>
      <c r="M1837">
        <v>5.69</v>
      </c>
      <c r="N1837">
        <v>0</v>
      </c>
      <c r="O1837" s="56">
        <v>0</v>
      </c>
      <c r="P1837" s="56">
        <v>0</v>
      </c>
      <c r="Q1837">
        <v>1</v>
      </c>
      <c r="R1837">
        <v>1</v>
      </c>
      <c r="S1837">
        <v>11</v>
      </c>
      <c r="T1837">
        <v>8</v>
      </c>
      <c r="U1837">
        <v>3</v>
      </c>
      <c r="V1837">
        <v>1</v>
      </c>
      <c r="X1837" t="s">
        <v>7757</v>
      </c>
      <c r="AA1837">
        <v>0</v>
      </c>
      <c r="AB1837">
        <v>0</v>
      </c>
      <c r="AC1837">
        <v>0</v>
      </c>
      <c r="AD1837">
        <v>0</v>
      </c>
      <c r="AE1837">
        <v>0</v>
      </c>
      <c r="AF1837">
        <v>0</v>
      </c>
      <c r="AG1837">
        <v>0</v>
      </c>
      <c r="AJ1837" s="56"/>
      <c r="AK1837" s="56"/>
      <c r="AL1837" s="56"/>
      <c r="AP1837" t="s">
        <v>1155</v>
      </c>
      <c r="AR1837">
        <v>5</v>
      </c>
      <c r="AS1837" t="s">
        <v>1152</v>
      </c>
      <c r="AT1837">
        <v>1</v>
      </c>
      <c r="AV1837">
        <v>8</v>
      </c>
      <c r="AW1837">
        <v>5</v>
      </c>
      <c r="AX1837">
        <v>3</v>
      </c>
      <c r="AY1837" t="s">
        <v>1147</v>
      </c>
      <c r="AZ1837" t="s">
        <v>1147</v>
      </c>
      <c r="BA1837">
        <v>10</v>
      </c>
      <c r="BD1837">
        <v>1000000000</v>
      </c>
      <c r="BE1837">
        <v>10</v>
      </c>
      <c r="BF1837">
        <v>-0.25</v>
      </c>
      <c r="BG1837">
        <v>3</v>
      </c>
      <c r="BH1837">
        <v>0</v>
      </c>
      <c r="BI1837">
        <v>0</v>
      </c>
      <c r="BJ1837">
        <v>0</v>
      </c>
      <c r="BK1837">
        <v>0</v>
      </c>
      <c r="BL1837">
        <v>0</v>
      </c>
      <c r="BM1837">
        <v>13</v>
      </c>
      <c r="BN1837">
        <v>-0.63</v>
      </c>
      <c r="BO1837">
        <v>0</v>
      </c>
      <c r="BP1837">
        <v>0</v>
      </c>
      <c r="BR1837">
        <v>0</v>
      </c>
      <c r="BS1837">
        <v>2</v>
      </c>
      <c r="BX1837">
        <v>0</v>
      </c>
      <c r="BY1837">
        <v>5.38</v>
      </c>
      <c r="BZ1837">
        <v>0</v>
      </c>
      <c r="CA1837">
        <v>4.87</v>
      </c>
      <c r="CB1837">
        <v>0</v>
      </c>
      <c r="CC1837">
        <v>1</v>
      </c>
      <c r="CD1837" s="56">
        <v>42341</v>
      </c>
      <c r="CE1837" s="56">
        <v>42342</v>
      </c>
      <c r="CF1837" s="56">
        <v>42342</v>
      </c>
      <c r="CG1837" s="56">
        <v>42419</v>
      </c>
      <c r="CH1837" s="56"/>
      <c r="CI1837" s="56"/>
      <c r="CJ1837">
        <v>0.35</v>
      </c>
      <c r="CK1837">
        <v>0</v>
      </c>
      <c r="CL1837">
        <v>0</v>
      </c>
      <c r="CM1837">
        <v>0</v>
      </c>
      <c r="CN1837">
        <v>0.55000000000000004</v>
      </c>
      <c r="CO1837">
        <v>0</v>
      </c>
      <c r="CP1837">
        <v>0.42</v>
      </c>
      <c r="CQ1837" t="s">
        <v>1154</v>
      </c>
      <c r="CR1837" t="s">
        <v>1153</v>
      </c>
      <c r="CS1837" t="s">
        <v>1748</v>
      </c>
      <c r="CT1837" t="s">
        <v>1397</v>
      </c>
      <c r="CU1837" t="s">
        <v>1396</v>
      </c>
      <c r="CV1837" t="s">
        <v>6887</v>
      </c>
      <c r="CW1837" t="s">
        <v>1727</v>
      </c>
      <c r="CX1837" t="s">
        <v>853</v>
      </c>
      <c r="DC1837" t="s">
        <v>1387</v>
      </c>
      <c r="DE1837" t="s">
        <v>1392</v>
      </c>
    </row>
    <row r="1838" spans="1:109" x14ac:dyDescent="0.25">
      <c r="A1838" t="s">
        <v>1025</v>
      </c>
      <c r="B1838">
        <v>2</v>
      </c>
      <c r="C1838" s="56">
        <v>42419</v>
      </c>
      <c r="D1838" t="s">
        <v>1153</v>
      </c>
      <c r="E1838" t="s">
        <v>6888</v>
      </c>
      <c r="G1838" t="s">
        <v>6889</v>
      </c>
      <c r="H1838" t="s">
        <v>1144</v>
      </c>
      <c r="I1838" t="s">
        <v>1144</v>
      </c>
      <c r="J1838" t="s">
        <v>1144</v>
      </c>
      <c r="K1838" t="s">
        <v>1144</v>
      </c>
      <c r="L1838">
        <v>8.3800000000000008</v>
      </c>
      <c r="M1838">
        <v>16.600000000000001</v>
      </c>
      <c r="N1838">
        <v>0</v>
      </c>
      <c r="O1838" s="56">
        <v>0</v>
      </c>
      <c r="P1838" s="56">
        <v>0</v>
      </c>
      <c r="Q1838">
        <v>1</v>
      </c>
      <c r="R1838">
        <v>1</v>
      </c>
      <c r="S1838">
        <v>11</v>
      </c>
      <c r="T1838">
        <v>8</v>
      </c>
      <c r="U1838">
        <v>3</v>
      </c>
      <c r="V1838">
        <v>1</v>
      </c>
      <c r="W1838" t="s">
        <v>1156</v>
      </c>
      <c r="X1838" t="s">
        <v>7773</v>
      </c>
      <c r="Y1838">
        <v>3</v>
      </c>
      <c r="AA1838">
        <v>0</v>
      </c>
      <c r="AB1838">
        <v>0</v>
      </c>
      <c r="AC1838">
        <v>0</v>
      </c>
      <c r="AD1838">
        <v>0</v>
      </c>
      <c r="AE1838">
        <v>0</v>
      </c>
      <c r="AF1838">
        <v>45</v>
      </c>
      <c r="AG1838">
        <v>0</v>
      </c>
      <c r="AJ1838" s="56"/>
      <c r="AK1838" s="56"/>
      <c r="AL1838" s="56"/>
      <c r="AP1838" t="s">
        <v>1155</v>
      </c>
      <c r="AS1838" t="s">
        <v>1152</v>
      </c>
      <c r="AT1838">
        <v>1</v>
      </c>
      <c r="AV1838">
        <v>2</v>
      </c>
      <c r="AW1838">
        <v>2</v>
      </c>
      <c r="AX1838">
        <v>1</v>
      </c>
      <c r="AY1838" t="s">
        <v>1145</v>
      </c>
      <c r="AZ1838" t="s">
        <v>1145</v>
      </c>
      <c r="BA1838">
        <v>0</v>
      </c>
      <c r="BD1838">
        <v>1000000000</v>
      </c>
      <c r="BE1838">
        <v>2</v>
      </c>
      <c r="BF1838">
        <v>0</v>
      </c>
      <c r="BG1838">
        <v>0</v>
      </c>
      <c r="BH1838">
        <v>0</v>
      </c>
      <c r="BI1838">
        <v>0</v>
      </c>
      <c r="BJ1838">
        <v>0</v>
      </c>
      <c r="BK1838">
        <v>0</v>
      </c>
      <c r="BL1838">
        <v>0</v>
      </c>
      <c r="BM1838">
        <v>2</v>
      </c>
      <c r="BN1838">
        <v>0</v>
      </c>
      <c r="BO1838">
        <v>0</v>
      </c>
      <c r="BP1838">
        <v>0</v>
      </c>
      <c r="BR1838">
        <v>0</v>
      </c>
      <c r="BS1838">
        <v>1</v>
      </c>
      <c r="BX1838">
        <v>0</v>
      </c>
      <c r="BY1838">
        <v>0</v>
      </c>
      <c r="BZ1838">
        <v>0</v>
      </c>
      <c r="CA1838">
        <v>4.28</v>
      </c>
      <c r="CB1838">
        <v>0</v>
      </c>
      <c r="CC1838">
        <v>1</v>
      </c>
      <c r="CD1838" s="56">
        <v>42278</v>
      </c>
      <c r="CE1838" s="56">
        <v>42342</v>
      </c>
      <c r="CF1838" s="56">
        <v>42342</v>
      </c>
      <c r="CG1838" s="56">
        <v>42419</v>
      </c>
      <c r="CH1838" s="56"/>
      <c r="CI1838" s="56"/>
      <c r="CJ1838">
        <v>0.37</v>
      </c>
      <c r="CK1838">
        <v>1</v>
      </c>
      <c r="CL1838">
        <v>0.12</v>
      </c>
      <c r="CM1838">
        <v>0</v>
      </c>
      <c r="CN1838">
        <v>0.84</v>
      </c>
      <c r="CO1838">
        <v>0</v>
      </c>
      <c r="CP1838">
        <v>0</v>
      </c>
      <c r="CQ1838" t="s">
        <v>1154</v>
      </c>
      <c r="CR1838" t="s">
        <v>1153</v>
      </c>
      <c r="CS1838" t="s">
        <v>1748</v>
      </c>
      <c r="CT1838" t="s">
        <v>1397</v>
      </c>
      <c r="CU1838" t="s">
        <v>1396</v>
      </c>
      <c r="CV1838" t="s">
        <v>6890</v>
      </c>
      <c r="CW1838" t="s">
        <v>1390</v>
      </c>
      <c r="CX1838" t="s">
        <v>853</v>
      </c>
      <c r="DC1838" t="s">
        <v>1387</v>
      </c>
      <c r="DE1838" t="s">
        <v>1392</v>
      </c>
    </row>
    <row r="1839" spans="1:109" x14ac:dyDescent="0.25">
      <c r="A1839" t="s">
        <v>1025</v>
      </c>
      <c r="B1839">
        <v>2</v>
      </c>
      <c r="C1839" s="56">
        <v>42419</v>
      </c>
      <c r="D1839" t="s">
        <v>1153</v>
      </c>
      <c r="E1839" t="s">
        <v>6891</v>
      </c>
      <c r="G1839" t="s">
        <v>6892</v>
      </c>
      <c r="H1839" t="s">
        <v>1144</v>
      </c>
      <c r="I1839" t="s">
        <v>1144</v>
      </c>
      <c r="J1839" t="s">
        <v>1144</v>
      </c>
      <c r="K1839" t="s">
        <v>1144</v>
      </c>
      <c r="L1839">
        <v>1.53</v>
      </c>
      <c r="M1839">
        <v>3.45</v>
      </c>
      <c r="N1839">
        <v>0</v>
      </c>
      <c r="O1839" s="56">
        <v>0</v>
      </c>
      <c r="P1839" s="56">
        <v>0</v>
      </c>
      <c r="Q1839">
        <v>1</v>
      </c>
      <c r="R1839">
        <v>1</v>
      </c>
      <c r="S1839">
        <v>11</v>
      </c>
      <c r="T1839">
        <v>8</v>
      </c>
      <c r="U1839">
        <v>3</v>
      </c>
      <c r="V1839">
        <v>1</v>
      </c>
      <c r="W1839" t="s">
        <v>1156</v>
      </c>
      <c r="X1839" t="s">
        <v>7659</v>
      </c>
      <c r="Y1839">
        <v>3</v>
      </c>
      <c r="AA1839">
        <v>0</v>
      </c>
      <c r="AB1839">
        <v>0</v>
      </c>
      <c r="AC1839">
        <v>0</v>
      </c>
      <c r="AD1839">
        <v>0</v>
      </c>
      <c r="AE1839">
        <v>0</v>
      </c>
      <c r="AF1839">
        <v>20</v>
      </c>
      <c r="AG1839">
        <v>0</v>
      </c>
      <c r="AJ1839" s="56"/>
      <c r="AK1839" s="56"/>
      <c r="AL1839" s="56"/>
      <c r="AP1839" t="s">
        <v>1155</v>
      </c>
      <c r="AS1839" t="s">
        <v>1152</v>
      </c>
      <c r="AT1839">
        <v>1</v>
      </c>
      <c r="AV1839">
        <v>2</v>
      </c>
      <c r="AW1839">
        <v>2</v>
      </c>
      <c r="AX1839">
        <v>1</v>
      </c>
      <c r="AY1839" t="s">
        <v>839</v>
      </c>
      <c r="AZ1839" t="s">
        <v>839</v>
      </c>
      <c r="BA1839">
        <v>4</v>
      </c>
      <c r="BD1839">
        <v>1000000000</v>
      </c>
      <c r="BE1839">
        <v>0</v>
      </c>
      <c r="BF1839">
        <v>1</v>
      </c>
      <c r="BG1839">
        <v>0</v>
      </c>
      <c r="BH1839">
        <v>0</v>
      </c>
      <c r="BI1839">
        <v>0</v>
      </c>
      <c r="BJ1839">
        <v>0</v>
      </c>
      <c r="BK1839">
        <v>0</v>
      </c>
      <c r="BL1839">
        <v>0</v>
      </c>
      <c r="BM1839">
        <v>0</v>
      </c>
      <c r="BN1839">
        <v>1</v>
      </c>
      <c r="BO1839">
        <v>0</v>
      </c>
      <c r="BP1839">
        <v>0</v>
      </c>
      <c r="BR1839">
        <v>2</v>
      </c>
      <c r="BS1839">
        <v>1</v>
      </c>
      <c r="BX1839">
        <v>1.92</v>
      </c>
      <c r="BY1839">
        <v>0</v>
      </c>
      <c r="BZ1839">
        <v>0</v>
      </c>
      <c r="CA1839">
        <v>5.48</v>
      </c>
      <c r="CB1839">
        <v>0</v>
      </c>
      <c r="CC1839">
        <v>1</v>
      </c>
      <c r="CD1839" s="56">
        <v>42342</v>
      </c>
      <c r="CE1839" s="56">
        <v>42342</v>
      </c>
      <c r="CF1839" s="56">
        <v>42342</v>
      </c>
      <c r="CG1839" s="56">
        <v>42419</v>
      </c>
      <c r="CH1839" s="56"/>
      <c r="CI1839" s="56"/>
      <c r="CJ1839">
        <v>0.63</v>
      </c>
      <c r="CK1839">
        <v>1</v>
      </c>
      <c r="CL1839">
        <v>0.27</v>
      </c>
      <c r="CM1839">
        <v>0</v>
      </c>
      <c r="CN1839">
        <v>0</v>
      </c>
      <c r="CO1839">
        <v>0</v>
      </c>
      <c r="CP1839">
        <v>0.69</v>
      </c>
      <c r="CQ1839" t="s">
        <v>1154</v>
      </c>
      <c r="CR1839" t="s">
        <v>1153</v>
      </c>
      <c r="CS1839" t="s">
        <v>1748</v>
      </c>
      <c r="CT1839" t="s">
        <v>1397</v>
      </c>
      <c r="CU1839" t="s">
        <v>1396</v>
      </c>
      <c r="CV1839" t="s">
        <v>6893</v>
      </c>
      <c r="CW1839" t="s">
        <v>1727</v>
      </c>
      <c r="CX1839" t="s">
        <v>853</v>
      </c>
      <c r="DC1839" t="s">
        <v>1387</v>
      </c>
      <c r="DE1839" t="s">
        <v>1392</v>
      </c>
    </row>
    <row r="1840" spans="1:109" x14ac:dyDescent="0.25">
      <c r="A1840" t="s">
        <v>1025</v>
      </c>
      <c r="B1840">
        <v>1</v>
      </c>
      <c r="C1840" s="56">
        <v>42419</v>
      </c>
      <c r="D1840" t="s">
        <v>1153</v>
      </c>
      <c r="E1840" t="s">
        <v>6894</v>
      </c>
      <c r="G1840" t="s">
        <v>6895</v>
      </c>
      <c r="H1840" t="s">
        <v>1144</v>
      </c>
      <c r="I1840" t="s">
        <v>1144</v>
      </c>
      <c r="J1840" t="s">
        <v>1144</v>
      </c>
      <c r="K1840" t="s">
        <v>1144</v>
      </c>
      <c r="L1840">
        <v>18.47</v>
      </c>
      <c r="M1840">
        <v>13.5</v>
      </c>
      <c r="N1840">
        <v>0</v>
      </c>
      <c r="O1840" s="56">
        <v>0</v>
      </c>
      <c r="P1840" s="56">
        <v>0</v>
      </c>
      <c r="Q1840">
        <v>1</v>
      </c>
      <c r="R1840">
        <v>1</v>
      </c>
      <c r="S1840">
        <v>11</v>
      </c>
      <c r="T1840">
        <v>8</v>
      </c>
      <c r="U1840">
        <v>3</v>
      </c>
      <c r="V1840">
        <v>1</v>
      </c>
      <c r="X1840" t="s">
        <v>7716</v>
      </c>
      <c r="AA1840">
        <v>0</v>
      </c>
      <c r="AB1840">
        <v>0</v>
      </c>
      <c r="AC1840">
        <v>0</v>
      </c>
      <c r="AD1840">
        <v>0</v>
      </c>
      <c r="AE1840">
        <v>0</v>
      </c>
      <c r="AF1840">
        <v>0</v>
      </c>
      <c r="AG1840">
        <v>0</v>
      </c>
      <c r="AJ1840" s="56"/>
      <c r="AK1840" s="56"/>
      <c r="AL1840" s="56"/>
      <c r="AP1840" t="s">
        <v>1155</v>
      </c>
      <c r="AS1840" t="s">
        <v>1152</v>
      </c>
      <c r="AT1840">
        <v>1</v>
      </c>
      <c r="AV1840">
        <v>1</v>
      </c>
      <c r="AW1840">
        <v>1</v>
      </c>
      <c r="AX1840">
        <v>0.5</v>
      </c>
      <c r="AY1840" t="s">
        <v>1147</v>
      </c>
      <c r="AZ1840" t="s">
        <v>1147</v>
      </c>
      <c r="BA1840">
        <v>2</v>
      </c>
      <c r="BD1840">
        <v>1000000000</v>
      </c>
      <c r="BE1840">
        <v>2</v>
      </c>
      <c r="BF1840">
        <v>-1</v>
      </c>
      <c r="BG1840">
        <v>0</v>
      </c>
      <c r="BH1840">
        <v>0</v>
      </c>
      <c r="BI1840">
        <v>0</v>
      </c>
      <c r="BJ1840">
        <v>0</v>
      </c>
      <c r="BK1840">
        <v>0</v>
      </c>
      <c r="BL1840">
        <v>0</v>
      </c>
      <c r="BM1840">
        <v>2</v>
      </c>
      <c r="BN1840">
        <v>-1</v>
      </c>
      <c r="BO1840">
        <v>0</v>
      </c>
      <c r="BP1840">
        <v>0</v>
      </c>
      <c r="BR1840">
        <v>0</v>
      </c>
      <c r="BS1840">
        <v>0</v>
      </c>
      <c r="BX1840">
        <v>0</v>
      </c>
      <c r="BY1840">
        <v>18.47</v>
      </c>
      <c r="BZ1840">
        <v>0</v>
      </c>
      <c r="CA1840">
        <v>-1.17</v>
      </c>
      <c r="CB1840">
        <v>0</v>
      </c>
      <c r="CC1840">
        <v>1</v>
      </c>
      <c r="CD1840" s="56">
        <v>42284</v>
      </c>
      <c r="CE1840" s="56">
        <v>42342</v>
      </c>
      <c r="CF1840" s="56">
        <v>42342</v>
      </c>
      <c r="CG1840" s="56">
        <v>42419</v>
      </c>
      <c r="CH1840" s="56"/>
      <c r="CI1840" s="56"/>
      <c r="CJ1840">
        <v>0</v>
      </c>
      <c r="CK1840">
        <v>0</v>
      </c>
      <c r="CL1840">
        <v>0</v>
      </c>
      <c r="CM1840">
        <v>0</v>
      </c>
      <c r="CN1840">
        <v>0</v>
      </c>
      <c r="CO1840">
        <v>0</v>
      </c>
      <c r="CP1840">
        <v>0.95</v>
      </c>
      <c r="CQ1840" t="s">
        <v>1154</v>
      </c>
      <c r="CR1840" t="s">
        <v>1153</v>
      </c>
      <c r="CS1840" t="s">
        <v>1725</v>
      </c>
      <c r="CT1840" t="s">
        <v>1397</v>
      </c>
      <c r="CU1840" t="s">
        <v>1396</v>
      </c>
      <c r="CV1840" t="s">
        <v>6896</v>
      </c>
      <c r="CW1840" t="s">
        <v>1727</v>
      </c>
      <c r="CX1840" t="s">
        <v>853</v>
      </c>
      <c r="DC1840" t="s">
        <v>1387</v>
      </c>
      <c r="DE1840" t="s">
        <v>1728</v>
      </c>
    </row>
    <row r="1841" spans="1:109" x14ac:dyDescent="0.25">
      <c r="A1841" t="s">
        <v>1025</v>
      </c>
      <c r="B1841">
        <v>1</v>
      </c>
      <c r="C1841" s="56">
        <v>42419</v>
      </c>
      <c r="D1841" t="s">
        <v>1153</v>
      </c>
      <c r="E1841" t="s">
        <v>6897</v>
      </c>
      <c r="G1841" t="s">
        <v>6898</v>
      </c>
      <c r="H1841" t="s">
        <v>1144</v>
      </c>
      <c r="I1841" t="s">
        <v>1144</v>
      </c>
      <c r="J1841" t="s">
        <v>1144</v>
      </c>
      <c r="K1841" t="s">
        <v>1144</v>
      </c>
      <c r="L1841">
        <v>0.52</v>
      </c>
      <c r="M1841">
        <v>1.41</v>
      </c>
      <c r="N1841">
        <v>0</v>
      </c>
      <c r="O1841" s="56">
        <v>0</v>
      </c>
      <c r="P1841" s="56">
        <v>0</v>
      </c>
      <c r="Q1841">
        <v>1</v>
      </c>
      <c r="R1841">
        <v>1</v>
      </c>
      <c r="S1841">
        <v>11</v>
      </c>
      <c r="T1841">
        <v>8</v>
      </c>
      <c r="U1841">
        <v>3</v>
      </c>
      <c r="V1841">
        <v>1</v>
      </c>
      <c r="W1841" t="s">
        <v>1156</v>
      </c>
      <c r="X1841" t="s">
        <v>7755</v>
      </c>
      <c r="AA1841">
        <v>0</v>
      </c>
      <c r="AB1841">
        <v>0</v>
      </c>
      <c r="AC1841">
        <v>0</v>
      </c>
      <c r="AD1841">
        <v>0</v>
      </c>
      <c r="AE1841">
        <v>0</v>
      </c>
      <c r="AF1841">
        <v>0</v>
      </c>
      <c r="AG1841">
        <v>0</v>
      </c>
      <c r="AJ1841" s="56"/>
      <c r="AK1841" s="56"/>
      <c r="AL1841" s="56"/>
      <c r="AP1841" t="s">
        <v>1155</v>
      </c>
      <c r="AR1841">
        <v>5</v>
      </c>
      <c r="AS1841" t="s">
        <v>1152</v>
      </c>
      <c r="AT1841">
        <v>1</v>
      </c>
      <c r="AV1841">
        <v>20</v>
      </c>
      <c r="AW1841">
        <v>13</v>
      </c>
      <c r="AX1841">
        <v>7</v>
      </c>
      <c r="AY1841" t="s">
        <v>1148</v>
      </c>
      <c r="AZ1841" t="s">
        <v>1148</v>
      </c>
      <c r="BA1841">
        <v>20</v>
      </c>
      <c r="BD1841">
        <v>1000000000</v>
      </c>
      <c r="BE1841">
        <v>20</v>
      </c>
      <c r="BF1841">
        <v>0</v>
      </c>
      <c r="BG1841">
        <v>0</v>
      </c>
      <c r="BH1841">
        <v>0</v>
      </c>
      <c r="BI1841">
        <v>0</v>
      </c>
      <c r="BJ1841">
        <v>0</v>
      </c>
      <c r="BK1841">
        <v>0</v>
      </c>
      <c r="BL1841">
        <v>0</v>
      </c>
      <c r="BM1841">
        <v>20</v>
      </c>
      <c r="BN1841">
        <v>0</v>
      </c>
      <c r="BO1841">
        <v>0</v>
      </c>
      <c r="BP1841">
        <v>0</v>
      </c>
      <c r="BR1841">
        <v>0</v>
      </c>
      <c r="BS1841">
        <v>5</v>
      </c>
      <c r="BX1841">
        <v>0</v>
      </c>
      <c r="BY1841">
        <v>0</v>
      </c>
      <c r="BZ1841">
        <v>0</v>
      </c>
      <c r="CA1841">
        <v>7.47</v>
      </c>
      <c r="CB1841">
        <v>0</v>
      </c>
      <c r="CC1841">
        <v>1</v>
      </c>
      <c r="CD1841" s="56">
        <v>42095</v>
      </c>
      <c r="CE1841" s="56">
        <v>42342</v>
      </c>
      <c r="CF1841" s="56">
        <v>42342</v>
      </c>
      <c r="CG1841" s="56">
        <v>42419</v>
      </c>
      <c r="CH1841" s="56"/>
      <c r="CI1841" s="56"/>
      <c r="CJ1841">
        <v>0.13</v>
      </c>
      <c r="CK1841">
        <v>0</v>
      </c>
      <c r="CL1841">
        <v>0</v>
      </c>
      <c r="CM1841">
        <v>0</v>
      </c>
      <c r="CN1841">
        <v>0</v>
      </c>
      <c r="CO1841">
        <v>0.38</v>
      </c>
      <c r="CP1841">
        <v>0.56999999999999995</v>
      </c>
      <c r="CQ1841" t="s">
        <v>1154</v>
      </c>
      <c r="CR1841" t="s">
        <v>1153</v>
      </c>
      <c r="CS1841" t="s">
        <v>1725</v>
      </c>
      <c r="CT1841" t="s">
        <v>1397</v>
      </c>
      <c r="CU1841" t="s">
        <v>1396</v>
      </c>
      <c r="CV1841" t="s">
        <v>6899</v>
      </c>
      <c r="CW1841" t="s">
        <v>1727</v>
      </c>
      <c r="CX1841" t="s">
        <v>853</v>
      </c>
      <c r="DC1841" t="s">
        <v>1387</v>
      </c>
      <c r="DE1841" t="s">
        <v>1728</v>
      </c>
    </row>
    <row r="1842" spans="1:109" x14ac:dyDescent="0.25">
      <c r="A1842" t="s">
        <v>1025</v>
      </c>
      <c r="B1842">
        <v>1</v>
      </c>
      <c r="C1842" s="56">
        <v>42419</v>
      </c>
      <c r="D1842" t="s">
        <v>1153</v>
      </c>
      <c r="E1842" t="s">
        <v>6900</v>
      </c>
      <c r="G1842" t="s">
        <v>6901</v>
      </c>
      <c r="H1842" t="s">
        <v>1144</v>
      </c>
      <c r="I1842" t="s">
        <v>1144</v>
      </c>
      <c r="J1842" t="s">
        <v>1144</v>
      </c>
      <c r="K1842" t="s">
        <v>1144</v>
      </c>
      <c r="L1842">
        <v>0.23</v>
      </c>
      <c r="M1842">
        <v>0.61</v>
      </c>
      <c r="N1842">
        <v>0</v>
      </c>
      <c r="O1842" s="56">
        <v>0</v>
      </c>
      <c r="P1842" s="56">
        <v>0</v>
      </c>
      <c r="Q1842">
        <v>1</v>
      </c>
      <c r="R1842">
        <v>1</v>
      </c>
      <c r="S1842">
        <v>11</v>
      </c>
      <c r="T1842">
        <v>8</v>
      </c>
      <c r="U1842">
        <v>3</v>
      </c>
      <c r="V1842">
        <v>1</v>
      </c>
      <c r="W1842" t="s">
        <v>1156</v>
      </c>
      <c r="X1842" t="s">
        <v>7756</v>
      </c>
      <c r="Y1842">
        <v>6</v>
      </c>
      <c r="AA1842">
        <v>0</v>
      </c>
      <c r="AB1842">
        <v>0</v>
      </c>
      <c r="AC1842">
        <v>0</v>
      </c>
      <c r="AD1842">
        <v>0</v>
      </c>
      <c r="AE1842">
        <v>0</v>
      </c>
      <c r="AF1842">
        <v>0</v>
      </c>
      <c r="AG1842">
        <v>0</v>
      </c>
      <c r="AJ1842" s="56"/>
      <c r="AK1842" s="56"/>
      <c r="AL1842" s="56"/>
      <c r="AP1842" t="s">
        <v>1155</v>
      </c>
      <c r="AR1842">
        <v>2</v>
      </c>
      <c r="AS1842" t="s">
        <v>1152</v>
      </c>
      <c r="AT1842">
        <v>1</v>
      </c>
      <c r="AV1842">
        <v>9</v>
      </c>
      <c r="AW1842">
        <v>6</v>
      </c>
      <c r="AX1842">
        <v>3</v>
      </c>
      <c r="AY1842" t="s">
        <v>1148</v>
      </c>
      <c r="AZ1842" t="s">
        <v>1148</v>
      </c>
      <c r="BA1842">
        <v>8</v>
      </c>
      <c r="BD1842">
        <v>1000000000</v>
      </c>
      <c r="BE1842">
        <v>9</v>
      </c>
      <c r="BF1842">
        <v>0</v>
      </c>
      <c r="BG1842">
        <v>0</v>
      </c>
      <c r="BH1842">
        <v>0</v>
      </c>
      <c r="BI1842">
        <v>0</v>
      </c>
      <c r="BJ1842">
        <v>0</v>
      </c>
      <c r="BK1842">
        <v>0</v>
      </c>
      <c r="BL1842">
        <v>0</v>
      </c>
      <c r="BM1842">
        <v>9</v>
      </c>
      <c r="BN1842">
        <v>0</v>
      </c>
      <c r="BO1842">
        <v>0</v>
      </c>
      <c r="BP1842">
        <v>0</v>
      </c>
      <c r="BR1842">
        <v>0</v>
      </c>
      <c r="BS1842">
        <v>2</v>
      </c>
      <c r="BT1842">
        <v>5</v>
      </c>
      <c r="BX1842">
        <v>0</v>
      </c>
      <c r="BY1842">
        <v>0</v>
      </c>
      <c r="BZ1842">
        <v>0</v>
      </c>
      <c r="CA1842">
        <v>7.21</v>
      </c>
      <c r="CB1842">
        <v>0</v>
      </c>
      <c r="CC1842">
        <v>1</v>
      </c>
      <c r="CD1842" s="56">
        <v>42318</v>
      </c>
      <c r="CE1842" s="56">
        <v>42342</v>
      </c>
      <c r="CF1842" s="56">
        <v>42342</v>
      </c>
      <c r="CG1842" s="56">
        <v>42419</v>
      </c>
      <c r="CH1842" s="56"/>
      <c r="CI1842" s="56"/>
      <c r="CJ1842">
        <v>0</v>
      </c>
      <c r="CK1842">
        <v>0</v>
      </c>
      <c r="CL1842">
        <v>0</v>
      </c>
      <c r="CM1842">
        <v>0</v>
      </c>
      <c r="CN1842">
        <v>0</v>
      </c>
      <c r="CO1842">
        <v>0.95</v>
      </c>
      <c r="CP1842">
        <v>0</v>
      </c>
      <c r="CQ1842" t="s">
        <v>1154</v>
      </c>
      <c r="CR1842" t="s">
        <v>1153</v>
      </c>
      <c r="CS1842" t="s">
        <v>1725</v>
      </c>
      <c r="CT1842" t="s">
        <v>1397</v>
      </c>
      <c r="CU1842" t="s">
        <v>1396</v>
      </c>
      <c r="CV1842" t="s">
        <v>6902</v>
      </c>
      <c r="CW1842" t="s">
        <v>1727</v>
      </c>
      <c r="CX1842" t="s">
        <v>853</v>
      </c>
      <c r="DC1842" t="s">
        <v>1387</v>
      </c>
      <c r="DE1842" t="s">
        <v>1728</v>
      </c>
    </row>
    <row r="1843" spans="1:109" x14ac:dyDescent="0.25">
      <c r="A1843" t="s">
        <v>1025</v>
      </c>
      <c r="B1843">
        <v>1</v>
      </c>
      <c r="C1843" s="56">
        <v>42419</v>
      </c>
      <c r="D1843" t="s">
        <v>1153</v>
      </c>
      <c r="E1843" t="s">
        <v>6903</v>
      </c>
      <c r="G1843" t="s">
        <v>6904</v>
      </c>
      <c r="H1843" t="s">
        <v>1144</v>
      </c>
      <c r="I1843" t="s">
        <v>1144</v>
      </c>
      <c r="J1843" t="s">
        <v>1144</v>
      </c>
      <c r="K1843" t="s">
        <v>1144</v>
      </c>
      <c r="L1843">
        <v>0.44</v>
      </c>
      <c r="M1843">
        <v>1.17</v>
      </c>
      <c r="N1843">
        <v>0</v>
      </c>
      <c r="O1843" s="56">
        <v>0</v>
      </c>
      <c r="P1843" s="56">
        <v>0</v>
      </c>
      <c r="Q1843">
        <v>1</v>
      </c>
      <c r="R1843">
        <v>1</v>
      </c>
      <c r="S1843">
        <v>11</v>
      </c>
      <c r="T1843">
        <v>8</v>
      </c>
      <c r="U1843">
        <v>3</v>
      </c>
      <c r="V1843">
        <v>1</v>
      </c>
      <c r="X1843" t="s">
        <v>7755</v>
      </c>
      <c r="AA1843">
        <v>0</v>
      </c>
      <c r="AB1843">
        <v>0</v>
      </c>
      <c r="AC1843">
        <v>0</v>
      </c>
      <c r="AD1843">
        <v>0</v>
      </c>
      <c r="AE1843">
        <v>0</v>
      </c>
      <c r="AF1843">
        <v>0</v>
      </c>
      <c r="AG1843">
        <v>0</v>
      </c>
      <c r="AJ1843" s="56"/>
      <c r="AK1843" s="56"/>
      <c r="AL1843" s="56"/>
      <c r="AP1843" t="s">
        <v>1155</v>
      </c>
      <c r="AR1843">
        <v>2</v>
      </c>
      <c r="AS1843" t="s">
        <v>1152</v>
      </c>
      <c r="AT1843">
        <v>1</v>
      </c>
      <c r="AV1843">
        <v>10</v>
      </c>
      <c r="AW1843">
        <v>7</v>
      </c>
      <c r="AX1843">
        <v>3</v>
      </c>
      <c r="AY1843" t="s">
        <v>1147</v>
      </c>
      <c r="AZ1843" t="s">
        <v>1147</v>
      </c>
      <c r="BA1843">
        <v>10</v>
      </c>
      <c r="BD1843">
        <v>1000000000</v>
      </c>
      <c r="BE1843">
        <v>11</v>
      </c>
      <c r="BF1843">
        <v>-0.1</v>
      </c>
      <c r="BG1843">
        <v>0</v>
      </c>
      <c r="BH1843">
        <v>0</v>
      </c>
      <c r="BI1843">
        <v>0</v>
      </c>
      <c r="BJ1843">
        <v>0</v>
      </c>
      <c r="BK1843">
        <v>0</v>
      </c>
      <c r="BL1843">
        <v>0</v>
      </c>
      <c r="BM1843">
        <v>11</v>
      </c>
      <c r="BN1843">
        <v>-0.1</v>
      </c>
      <c r="BO1843">
        <v>0</v>
      </c>
      <c r="BP1843">
        <v>0</v>
      </c>
      <c r="BR1843">
        <v>0</v>
      </c>
      <c r="BS1843">
        <v>3</v>
      </c>
      <c r="BT1843">
        <v>3</v>
      </c>
      <c r="BX1843">
        <v>0</v>
      </c>
      <c r="BY1843">
        <v>0.44</v>
      </c>
      <c r="BZ1843">
        <v>0</v>
      </c>
      <c r="CA1843">
        <v>7.24</v>
      </c>
      <c r="CB1843">
        <v>0</v>
      </c>
      <c r="CC1843">
        <v>1</v>
      </c>
      <c r="CD1843" s="56">
        <v>42095</v>
      </c>
      <c r="CE1843" s="56">
        <v>42342</v>
      </c>
      <c r="CF1843" s="56">
        <v>42342</v>
      </c>
      <c r="CG1843" s="56">
        <v>42419</v>
      </c>
      <c r="CH1843" s="56"/>
      <c r="CI1843" s="56"/>
      <c r="CJ1843">
        <v>0.04</v>
      </c>
      <c r="CK1843">
        <v>0</v>
      </c>
      <c r="CL1843">
        <v>0</v>
      </c>
      <c r="CM1843">
        <v>0</v>
      </c>
      <c r="CN1843">
        <v>0</v>
      </c>
      <c r="CO1843">
        <v>0</v>
      </c>
      <c r="CP1843">
        <v>0.95</v>
      </c>
      <c r="CQ1843" t="s">
        <v>1154</v>
      </c>
      <c r="CR1843" t="s">
        <v>1153</v>
      </c>
      <c r="CS1843" t="s">
        <v>1725</v>
      </c>
      <c r="CT1843" t="s">
        <v>1397</v>
      </c>
      <c r="CU1843" t="s">
        <v>1396</v>
      </c>
      <c r="CV1843" t="s">
        <v>6905</v>
      </c>
      <c r="CW1843" t="s">
        <v>1727</v>
      </c>
      <c r="CX1843" t="s">
        <v>853</v>
      </c>
      <c r="DC1843" t="s">
        <v>1387</v>
      </c>
      <c r="DE1843" t="s">
        <v>1728</v>
      </c>
    </row>
    <row r="1844" spans="1:109" x14ac:dyDescent="0.25">
      <c r="A1844" t="s">
        <v>1025</v>
      </c>
      <c r="B1844">
        <v>1</v>
      </c>
      <c r="C1844" s="56">
        <v>42419</v>
      </c>
      <c r="D1844" t="s">
        <v>1153</v>
      </c>
      <c r="E1844" t="s">
        <v>6906</v>
      </c>
      <c r="G1844" t="s">
        <v>6907</v>
      </c>
      <c r="H1844" t="s">
        <v>1144</v>
      </c>
      <c r="I1844" t="s">
        <v>1144</v>
      </c>
      <c r="J1844" t="s">
        <v>1144</v>
      </c>
      <c r="K1844" t="s">
        <v>1144</v>
      </c>
      <c r="L1844">
        <v>0.22</v>
      </c>
      <c r="M1844">
        <v>0.61</v>
      </c>
      <c r="N1844">
        <v>0</v>
      </c>
      <c r="O1844" s="56">
        <v>0</v>
      </c>
      <c r="P1844" s="56">
        <v>0</v>
      </c>
      <c r="Q1844">
        <v>1</v>
      </c>
      <c r="R1844">
        <v>1</v>
      </c>
      <c r="S1844">
        <v>11</v>
      </c>
      <c r="T1844">
        <v>8</v>
      </c>
      <c r="U1844">
        <v>3</v>
      </c>
      <c r="V1844">
        <v>1</v>
      </c>
      <c r="W1844" t="s">
        <v>1156</v>
      </c>
      <c r="X1844" t="s">
        <v>7659</v>
      </c>
      <c r="Y1844">
        <v>3</v>
      </c>
      <c r="AA1844">
        <v>0</v>
      </c>
      <c r="AB1844">
        <v>0</v>
      </c>
      <c r="AC1844">
        <v>0</v>
      </c>
      <c r="AD1844">
        <v>0</v>
      </c>
      <c r="AE1844">
        <v>0</v>
      </c>
      <c r="AF1844">
        <v>8</v>
      </c>
      <c r="AG1844">
        <v>0</v>
      </c>
      <c r="AJ1844" s="56"/>
      <c r="AK1844" s="56"/>
      <c r="AL1844" s="56"/>
      <c r="AP1844" t="s">
        <v>1155</v>
      </c>
      <c r="AS1844" t="s">
        <v>1152</v>
      </c>
      <c r="AT1844">
        <v>1</v>
      </c>
      <c r="AV1844">
        <v>2</v>
      </c>
      <c r="AW1844">
        <v>2</v>
      </c>
      <c r="AX1844">
        <v>1</v>
      </c>
      <c r="AY1844" t="s">
        <v>839</v>
      </c>
      <c r="AZ1844" t="s">
        <v>839</v>
      </c>
      <c r="BA1844">
        <v>4</v>
      </c>
      <c r="BD1844">
        <v>1000000000</v>
      </c>
      <c r="BE1844">
        <v>0</v>
      </c>
      <c r="BF1844">
        <v>1</v>
      </c>
      <c r="BG1844">
        <v>0</v>
      </c>
      <c r="BH1844">
        <v>0</v>
      </c>
      <c r="BI1844">
        <v>0</v>
      </c>
      <c r="BJ1844">
        <v>0</v>
      </c>
      <c r="BK1844">
        <v>0</v>
      </c>
      <c r="BL1844">
        <v>0</v>
      </c>
      <c r="BM1844">
        <v>0</v>
      </c>
      <c r="BN1844">
        <v>1</v>
      </c>
      <c r="BO1844">
        <v>0</v>
      </c>
      <c r="BP1844">
        <v>0</v>
      </c>
      <c r="BR1844">
        <v>2</v>
      </c>
      <c r="BS1844">
        <v>1</v>
      </c>
      <c r="BX1844">
        <v>0.39</v>
      </c>
      <c r="BY1844">
        <v>0</v>
      </c>
      <c r="BZ1844">
        <v>0</v>
      </c>
      <c r="CA1844">
        <v>7.74</v>
      </c>
      <c r="CB1844">
        <v>0</v>
      </c>
      <c r="CC1844">
        <v>1</v>
      </c>
      <c r="CD1844" s="56">
        <v>42342</v>
      </c>
      <c r="CE1844" s="56">
        <v>42342</v>
      </c>
      <c r="CF1844" s="56">
        <v>42342</v>
      </c>
      <c r="CG1844" s="56">
        <v>42419</v>
      </c>
      <c r="CH1844" s="56"/>
      <c r="CI1844" s="56"/>
      <c r="CJ1844">
        <v>0.56999999999999995</v>
      </c>
      <c r="CK1844">
        <v>1</v>
      </c>
      <c r="CL1844">
        <v>0.12</v>
      </c>
      <c r="CM1844">
        <v>0.09</v>
      </c>
      <c r="CN1844">
        <v>0.35</v>
      </c>
      <c r="CO1844">
        <v>0</v>
      </c>
      <c r="CP1844">
        <v>0.39</v>
      </c>
      <c r="CQ1844" t="s">
        <v>1154</v>
      </c>
      <c r="CR1844" t="s">
        <v>1153</v>
      </c>
      <c r="CS1844" t="s">
        <v>1725</v>
      </c>
      <c r="CT1844" t="s">
        <v>1397</v>
      </c>
      <c r="CU1844" t="s">
        <v>1396</v>
      </c>
      <c r="CV1844" t="s">
        <v>6908</v>
      </c>
      <c r="CW1844" t="s">
        <v>1727</v>
      </c>
      <c r="CX1844" t="s">
        <v>853</v>
      </c>
      <c r="DC1844" t="s">
        <v>1387</v>
      </c>
      <c r="DE1844" t="s">
        <v>1728</v>
      </c>
    </row>
    <row r="1845" spans="1:109" x14ac:dyDescent="0.25">
      <c r="A1845" t="s">
        <v>1025</v>
      </c>
      <c r="B1845">
        <v>1</v>
      </c>
      <c r="C1845" s="56">
        <v>42419</v>
      </c>
      <c r="D1845" t="s">
        <v>1153</v>
      </c>
      <c r="E1845" t="s">
        <v>6909</v>
      </c>
      <c r="G1845" t="s">
        <v>6910</v>
      </c>
      <c r="H1845" t="s">
        <v>1144</v>
      </c>
      <c r="I1845" t="s">
        <v>1144</v>
      </c>
      <c r="J1845" t="s">
        <v>1144</v>
      </c>
      <c r="K1845" t="s">
        <v>1144</v>
      </c>
      <c r="L1845">
        <v>0.23</v>
      </c>
      <c r="M1845">
        <v>0.61</v>
      </c>
      <c r="N1845">
        <v>0</v>
      </c>
      <c r="O1845" s="56">
        <v>0</v>
      </c>
      <c r="P1845" s="56">
        <v>0</v>
      </c>
      <c r="Q1845">
        <v>1</v>
      </c>
      <c r="R1845">
        <v>1</v>
      </c>
      <c r="S1845">
        <v>11</v>
      </c>
      <c r="T1845">
        <v>8</v>
      </c>
      <c r="U1845">
        <v>3</v>
      </c>
      <c r="V1845">
        <v>1</v>
      </c>
      <c r="W1845" t="s">
        <v>1394</v>
      </c>
      <c r="X1845" t="s">
        <v>7759</v>
      </c>
      <c r="AA1845">
        <v>0</v>
      </c>
      <c r="AB1845">
        <v>0</v>
      </c>
      <c r="AC1845">
        <v>0</v>
      </c>
      <c r="AD1845">
        <v>0</v>
      </c>
      <c r="AE1845">
        <v>0</v>
      </c>
      <c r="AF1845">
        <v>0</v>
      </c>
      <c r="AG1845">
        <v>0</v>
      </c>
      <c r="AJ1845" s="56"/>
      <c r="AK1845" s="56"/>
      <c r="AL1845" s="56"/>
      <c r="AP1845" t="s">
        <v>1155</v>
      </c>
      <c r="AS1845" t="s">
        <v>1152</v>
      </c>
      <c r="AT1845">
        <v>1</v>
      </c>
      <c r="AV1845">
        <v>3</v>
      </c>
      <c r="AW1845">
        <v>2</v>
      </c>
      <c r="AX1845">
        <v>1</v>
      </c>
      <c r="AY1845" t="s">
        <v>1146</v>
      </c>
      <c r="AZ1845" t="s">
        <v>1146</v>
      </c>
      <c r="BA1845">
        <v>2</v>
      </c>
      <c r="BD1845">
        <v>1000000000</v>
      </c>
      <c r="BE1845">
        <v>1</v>
      </c>
      <c r="BF1845">
        <v>0.67</v>
      </c>
      <c r="BG1845">
        <v>0</v>
      </c>
      <c r="BH1845">
        <v>0</v>
      </c>
      <c r="BI1845">
        <v>0</v>
      </c>
      <c r="BJ1845">
        <v>0</v>
      </c>
      <c r="BK1845">
        <v>0</v>
      </c>
      <c r="BL1845">
        <v>0</v>
      </c>
      <c r="BM1845">
        <v>1</v>
      </c>
      <c r="BN1845">
        <v>0.67</v>
      </c>
      <c r="BO1845">
        <v>0</v>
      </c>
      <c r="BP1845">
        <v>0</v>
      </c>
      <c r="BR1845">
        <v>2</v>
      </c>
      <c r="BS1845">
        <v>1</v>
      </c>
      <c r="BT1845">
        <v>1</v>
      </c>
      <c r="BX1845">
        <v>0</v>
      </c>
      <c r="BY1845">
        <v>0</v>
      </c>
      <c r="BZ1845">
        <v>0</v>
      </c>
      <c r="CA1845">
        <v>7.21</v>
      </c>
      <c r="CB1845">
        <v>0</v>
      </c>
      <c r="CC1845">
        <v>1</v>
      </c>
      <c r="CD1845" s="56">
        <v>42416</v>
      </c>
      <c r="CE1845" s="56">
        <v>42416</v>
      </c>
      <c r="CF1845" s="56">
        <v>42416</v>
      </c>
      <c r="CG1845" s="56">
        <v>42493</v>
      </c>
      <c r="CH1845" s="56"/>
      <c r="CI1845" s="56"/>
      <c r="CJ1845">
        <v>0</v>
      </c>
      <c r="CK1845">
        <v>0</v>
      </c>
      <c r="CL1845">
        <v>0</v>
      </c>
      <c r="CM1845">
        <v>7.0000000000000007E-2</v>
      </c>
      <c r="CN1845">
        <v>0</v>
      </c>
      <c r="CO1845">
        <v>0</v>
      </c>
      <c r="CP1845">
        <v>0</v>
      </c>
      <c r="CQ1845" t="s">
        <v>1154</v>
      </c>
      <c r="CR1845" t="s">
        <v>1153</v>
      </c>
      <c r="CS1845" t="s">
        <v>1725</v>
      </c>
      <c r="CT1845" t="s">
        <v>1397</v>
      </c>
      <c r="CU1845" t="s">
        <v>1396</v>
      </c>
      <c r="CV1845" t="s">
        <v>6911</v>
      </c>
      <c r="CW1845" t="s">
        <v>1727</v>
      </c>
      <c r="CX1845" t="s">
        <v>853</v>
      </c>
      <c r="DC1845" t="s">
        <v>1387</v>
      </c>
      <c r="DE1845" t="s">
        <v>1728</v>
      </c>
    </row>
    <row r="1846" spans="1:109" x14ac:dyDescent="0.25">
      <c r="A1846" t="s">
        <v>1025</v>
      </c>
      <c r="B1846">
        <v>1</v>
      </c>
      <c r="C1846" s="56">
        <v>42419</v>
      </c>
      <c r="D1846" t="s">
        <v>1153</v>
      </c>
      <c r="E1846" t="s">
        <v>6912</v>
      </c>
      <c r="G1846" t="s">
        <v>6913</v>
      </c>
      <c r="H1846" t="s">
        <v>1144</v>
      </c>
      <c r="I1846" t="s">
        <v>1144</v>
      </c>
      <c r="J1846" t="s">
        <v>1144</v>
      </c>
      <c r="K1846" t="s">
        <v>1144</v>
      </c>
      <c r="L1846">
        <v>1.38</v>
      </c>
      <c r="M1846">
        <v>4.3099999999999996</v>
      </c>
      <c r="N1846">
        <v>0</v>
      </c>
      <c r="O1846" s="56">
        <v>0</v>
      </c>
      <c r="P1846" s="56">
        <v>0</v>
      </c>
      <c r="Q1846">
        <v>1</v>
      </c>
      <c r="R1846">
        <v>1</v>
      </c>
      <c r="S1846">
        <v>11</v>
      </c>
      <c r="T1846">
        <v>8</v>
      </c>
      <c r="U1846">
        <v>3</v>
      </c>
      <c r="V1846">
        <v>1</v>
      </c>
      <c r="X1846" t="s">
        <v>7755</v>
      </c>
      <c r="AA1846">
        <v>0</v>
      </c>
      <c r="AB1846">
        <v>0</v>
      </c>
      <c r="AC1846">
        <v>0</v>
      </c>
      <c r="AD1846">
        <v>0</v>
      </c>
      <c r="AE1846">
        <v>0</v>
      </c>
      <c r="AF1846">
        <v>0</v>
      </c>
      <c r="AG1846">
        <v>0</v>
      </c>
      <c r="AJ1846" s="56"/>
      <c r="AK1846" s="56"/>
      <c r="AL1846" s="56"/>
      <c r="AP1846" t="s">
        <v>1155</v>
      </c>
      <c r="AR1846">
        <v>2</v>
      </c>
      <c r="AS1846" t="s">
        <v>1152</v>
      </c>
      <c r="AT1846">
        <v>1</v>
      </c>
      <c r="AV1846">
        <v>9</v>
      </c>
      <c r="AW1846">
        <v>6</v>
      </c>
      <c r="AX1846">
        <v>3</v>
      </c>
      <c r="AY1846" t="s">
        <v>1147</v>
      </c>
      <c r="AZ1846" t="s">
        <v>1147</v>
      </c>
      <c r="BA1846">
        <v>9</v>
      </c>
      <c r="BD1846">
        <v>1000000000</v>
      </c>
      <c r="BE1846">
        <v>13</v>
      </c>
      <c r="BF1846">
        <v>-0.44</v>
      </c>
      <c r="BG1846">
        <v>0</v>
      </c>
      <c r="BH1846">
        <v>0</v>
      </c>
      <c r="BI1846">
        <v>0</v>
      </c>
      <c r="BJ1846">
        <v>0</v>
      </c>
      <c r="BK1846">
        <v>0</v>
      </c>
      <c r="BL1846">
        <v>0</v>
      </c>
      <c r="BM1846">
        <v>13</v>
      </c>
      <c r="BN1846">
        <v>-0.44</v>
      </c>
      <c r="BO1846">
        <v>0</v>
      </c>
      <c r="BP1846">
        <v>0</v>
      </c>
      <c r="BR1846">
        <v>0</v>
      </c>
      <c r="BS1846">
        <v>2</v>
      </c>
      <c r="BX1846">
        <v>0</v>
      </c>
      <c r="BY1846">
        <v>5.52</v>
      </c>
      <c r="BZ1846">
        <v>0</v>
      </c>
      <c r="CA1846">
        <v>9.26</v>
      </c>
      <c r="CB1846">
        <v>0</v>
      </c>
      <c r="CC1846">
        <v>1</v>
      </c>
      <c r="CD1846" s="56">
        <v>42095</v>
      </c>
      <c r="CE1846" s="56">
        <v>42342</v>
      </c>
      <c r="CF1846" s="56">
        <v>42342</v>
      </c>
      <c r="CG1846" s="56">
        <v>42419</v>
      </c>
      <c r="CH1846" s="56"/>
      <c r="CI1846" s="56"/>
      <c r="CJ1846">
        <v>0</v>
      </c>
      <c r="CK1846">
        <v>0</v>
      </c>
      <c r="CL1846">
        <v>0</v>
      </c>
      <c r="CM1846">
        <v>0</v>
      </c>
      <c r="CN1846">
        <v>0</v>
      </c>
      <c r="CO1846">
        <v>0</v>
      </c>
      <c r="CP1846">
        <v>0.95</v>
      </c>
      <c r="CQ1846" t="s">
        <v>1154</v>
      </c>
      <c r="CR1846" t="s">
        <v>1153</v>
      </c>
      <c r="CS1846" t="s">
        <v>1725</v>
      </c>
      <c r="CT1846" t="s">
        <v>1397</v>
      </c>
      <c r="CU1846" t="s">
        <v>1396</v>
      </c>
      <c r="CV1846" t="s">
        <v>6914</v>
      </c>
      <c r="CW1846" t="s">
        <v>1727</v>
      </c>
      <c r="CX1846" t="s">
        <v>853</v>
      </c>
      <c r="DC1846" t="s">
        <v>1387</v>
      </c>
      <c r="DE1846" t="s">
        <v>1728</v>
      </c>
    </row>
    <row r="1847" spans="1:109" x14ac:dyDescent="0.25">
      <c r="A1847" t="s">
        <v>1025</v>
      </c>
      <c r="B1847">
        <v>1</v>
      </c>
      <c r="C1847" s="56">
        <v>42419</v>
      </c>
      <c r="D1847" t="s">
        <v>1153</v>
      </c>
      <c r="E1847" t="s">
        <v>6915</v>
      </c>
      <c r="G1847" t="s">
        <v>6916</v>
      </c>
      <c r="H1847" t="s">
        <v>1144</v>
      </c>
      <c r="I1847" t="s">
        <v>1144</v>
      </c>
      <c r="J1847" t="s">
        <v>1144</v>
      </c>
      <c r="K1847" t="s">
        <v>1144</v>
      </c>
      <c r="L1847">
        <v>0.63</v>
      </c>
      <c r="M1847">
        <v>1.69</v>
      </c>
      <c r="N1847">
        <v>0</v>
      </c>
      <c r="O1847" s="56">
        <v>0</v>
      </c>
      <c r="P1847" s="56">
        <v>0</v>
      </c>
      <c r="Q1847">
        <v>1</v>
      </c>
      <c r="R1847">
        <v>1</v>
      </c>
      <c r="S1847">
        <v>11</v>
      </c>
      <c r="T1847">
        <v>8</v>
      </c>
      <c r="U1847">
        <v>3</v>
      </c>
      <c r="V1847">
        <v>1</v>
      </c>
      <c r="W1847" t="s">
        <v>1394</v>
      </c>
      <c r="X1847" t="s">
        <v>7759</v>
      </c>
      <c r="AA1847">
        <v>0</v>
      </c>
      <c r="AB1847">
        <v>0</v>
      </c>
      <c r="AC1847">
        <v>0</v>
      </c>
      <c r="AD1847">
        <v>0</v>
      </c>
      <c r="AE1847">
        <v>0</v>
      </c>
      <c r="AF1847">
        <v>60</v>
      </c>
      <c r="AG1847">
        <v>0</v>
      </c>
      <c r="AJ1847" s="56"/>
      <c r="AK1847" s="56"/>
      <c r="AL1847" s="56"/>
      <c r="AP1847" t="s">
        <v>1155</v>
      </c>
      <c r="AR1847">
        <v>2</v>
      </c>
      <c r="AS1847" t="s">
        <v>1152</v>
      </c>
      <c r="AT1847">
        <v>1</v>
      </c>
      <c r="AV1847">
        <v>10</v>
      </c>
      <c r="AW1847">
        <v>7</v>
      </c>
      <c r="AX1847">
        <v>3</v>
      </c>
      <c r="AY1847" t="s">
        <v>839</v>
      </c>
      <c r="AZ1847" t="s">
        <v>1145</v>
      </c>
      <c r="BA1847">
        <v>6</v>
      </c>
      <c r="BD1847">
        <v>1000000000</v>
      </c>
      <c r="BE1847">
        <v>0</v>
      </c>
      <c r="BF1847">
        <v>1</v>
      </c>
      <c r="BG1847">
        <v>0</v>
      </c>
      <c r="BH1847">
        <v>0</v>
      </c>
      <c r="BI1847">
        <v>0</v>
      </c>
      <c r="BJ1847">
        <v>0</v>
      </c>
      <c r="BK1847">
        <v>0</v>
      </c>
      <c r="BL1847">
        <v>6</v>
      </c>
      <c r="BM1847">
        <v>6</v>
      </c>
      <c r="BN1847">
        <v>0.4</v>
      </c>
      <c r="BO1847">
        <v>0</v>
      </c>
      <c r="BP1847">
        <v>0</v>
      </c>
      <c r="BR1847">
        <v>4</v>
      </c>
      <c r="BS1847">
        <v>3</v>
      </c>
      <c r="BX1847">
        <v>3.18</v>
      </c>
      <c r="BY1847">
        <v>0</v>
      </c>
      <c r="BZ1847">
        <v>0</v>
      </c>
      <c r="CA1847">
        <v>7.34</v>
      </c>
      <c r="CB1847">
        <v>0</v>
      </c>
      <c r="CC1847">
        <v>1</v>
      </c>
      <c r="CD1847" s="56">
        <v>42416</v>
      </c>
      <c r="CE1847" s="56">
        <v>42416</v>
      </c>
      <c r="CF1847" s="56">
        <v>42416</v>
      </c>
      <c r="CG1847" s="56">
        <v>42493</v>
      </c>
      <c r="CH1847" s="56"/>
      <c r="CI1847" s="56"/>
      <c r="CJ1847">
        <v>1</v>
      </c>
      <c r="CK1847">
        <v>0</v>
      </c>
      <c r="CL1847">
        <v>7.0000000000000007E-2</v>
      </c>
      <c r="CM1847">
        <v>0</v>
      </c>
      <c r="CN1847">
        <v>0</v>
      </c>
      <c r="CO1847">
        <v>0</v>
      </c>
      <c r="CP1847">
        <v>0</v>
      </c>
      <c r="CQ1847" t="s">
        <v>1154</v>
      </c>
      <c r="CR1847" t="s">
        <v>1153</v>
      </c>
      <c r="CS1847" t="s">
        <v>1725</v>
      </c>
      <c r="CT1847" t="s">
        <v>1397</v>
      </c>
      <c r="CU1847" t="s">
        <v>1396</v>
      </c>
      <c r="CV1847" t="s">
        <v>6917</v>
      </c>
      <c r="CW1847" t="s">
        <v>1727</v>
      </c>
      <c r="CX1847" t="s">
        <v>853</v>
      </c>
      <c r="DC1847" t="s">
        <v>1387</v>
      </c>
      <c r="DE1847" t="s">
        <v>1728</v>
      </c>
    </row>
    <row r="1848" spans="1:109" x14ac:dyDescent="0.25">
      <c r="A1848" t="s">
        <v>1025</v>
      </c>
      <c r="B1848">
        <v>1</v>
      </c>
      <c r="C1848" s="56">
        <v>42419</v>
      </c>
      <c r="D1848" t="s">
        <v>1153</v>
      </c>
      <c r="E1848" t="s">
        <v>1698</v>
      </c>
      <c r="G1848" t="s">
        <v>6918</v>
      </c>
      <c r="H1848" t="s">
        <v>1144</v>
      </c>
      <c r="I1848" t="s">
        <v>1144</v>
      </c>
      <c r="J1848" t="s">
        <v>1144</v>
      </c>
      <c r="K1848" t="s">
        <v>1144</v>
      </c>
      <c r="L1848">
        <v>0.53</v>
      </c>
      <c r="M1848">
        <v>1.41</v>
      </c>
      <c r="N1848">
        <v>0</v>
      </c>
      <c r="O1848" s="56">
        <v>0</v>
      </c>
      <c r="P1848" s="56">
        <v>0</v>
      </c>
      <c r="Q1848">
        <v>1</v>
      </c>
      <c r="R1848">
        <v>1</v>
      </c>
      <c r="S1848">
        <v>11</v>
      </c>
      <c r="T1848">
        <v>8</v>
      </c>
      <c r="U1848">
        <v>3</v>
      </c>
      <c r="V1848">
        <v>1</v>
      </c>
      <c r="W1848" t="s">
        <v>1394</v>
      </c>
      <c r="X1848" t="s">
        <v>7759</v>
      </c>
      <c r="AA1848">
        <v>0</v>
      </c>
      <c r="AB1848">
        <v>0</v>
      </c>
      <c r="AC1848">
        <v>0</v>
      </c>
      <c r="AD1848">
        <v>0</v>
      </c>
      <c r="AE1848">
        <v>0</v>
      </c>
      <c r="AF1848">
        <v>28</v>
      </c>
      <c r="AG1848">
        <v>0</v>
      </c>
      <c r="AJ1848" s="56"/>
      <c r="AK1848" s="56"/>
      <c r="AL1848" s="56"/>
      <c r="AP1848" t="s">
        <v>1155</v>
      </c>
      <c r="AR1848">
        <v>2</v>
      </c>
      <c r="AS1848" t="s">
        <v>1152</v>
      </c>
      <c r="AT1848">
        <v>1</v>
      </c>
      <c r="AV1848">
        <v>20</v>
      </c>
      <c r="AW1848">
        <v>13</v>
      </c>
      <c r="AX1848">
        <v>7</v>
      </c>
      <c r="AY1848" t="s">
        <v>839</v>
      </c>
      <c r="AZ1848" t="s">
        <v>1145</v>
      </c>
      <c r="BA1848">
        <v>12</v>
      </c>
      <c r="BD1848">
        <v>1000000000</v>
      </c>
      <c r="BE1848">
        <v>0</v>
      </c>
      <c r="BF1848">
        <v>1</v>
      </c>
      <c r="BG1848">
        <v>0</v>
      </c>
      <c r="BH1848">
        <v>0</v>
      </c>
      <c r="BI1848">
        <v>0</v>
      </c>
      <c r="BJ1848">
        <v>0</v>
      </c>
      <c r="BK1848">
        <v>0</v>
      </c>
      <c r="BL1848">
        <v>8</v>
      </c>
      <c r="BM1848">
        <v>8</v>
      </c>
      <c r="BN1848">
        <v>0.6</v>
      </c>
      <c r="BO1848">
        <v>0</v>
      </c>
      <c r="BP1848">
        <v>0</v>
      </c>
      <c r="BR1848">
        <v>12</v>
      </c>
      <c r="BS1848">
        <v>5</v>
      </c>
      <c r="BX1848">
        <v>6.16</v>
      </c>
      <c r="BY1848">
        <v>0</v>
      </c>
      <c r="BZ1848">
        <v>0</v>
      </c>
      <c r="CA1848">
        <v>7.25</v>
      </c>
      <c r="CB1848">
        <v>0</v>
      </c>
      <c r="CC1848">
        <v>1</v>
      </c>
      <c r="CD1848" s="56">
        <v>42416</v>
      </c>
      <c r="CE1848" s="56">
        <v>42416</v>
      </c>
      <c r="CF1848" s="56">
        <v>42416</v>
      </c>
      <c r="CG1848" s="56">
        <v>42493</v>
      </c>
      <c r="CH1848" s="56"/>
      <c r="CI1848" s="56"/>
      <c r="CJ1848">
        <v>1</v>
      </c>
      <c r="CK1848">
        <v>0</v>
      </c>
      <c r="CL1848">
        <v>7.0000000000000007E-2</v>
      </c>
      <c r="CM1848">
        <v>0</v>
      </c>
      <c r="CN1848">
        <v>0</v>
      </c>
      <c r="CO1848">
        <v>0</v>
      </c>
      <c r="CP1848">
        <v>0</v>
      </c>
      <c r="CQ1848" t="s">
        <v>1154</v>
      </c>
      <c r="CR1848" t="s">
        <v>1153</v>
      </c>
      <c r="CS1848" t="s">
        <v>1725</v>
      </c>
      <c r="CT1848" t="s">
        <v>1397</v>
      </c>
      <c r="CU1848" t="s">
        <v>1396</v>
      </c>
      <c r="CV1848" t="s">
        <v>6919</v>
      </c>
      <c r="CW1848" t="s">
        <v>1727</v>
      </c>
      <c r="CX1848" t="s">
        <v>853</v>
      </c>
      <c r="DC1848" t="s">
        <v>1387</v>
      </c>
      <c r="DE1848" t="s">
        <v>1728</v>
      </c>
    </row>
    <row r="1849" spans="1:109" x14ac:dyDescent="0.25">
      <c r="A1849" t="s">
        <v>1025</v>
      </c>
      <c r="B1849">
        <v>2</v>
      </c>
      <c r="C1849" s="56">
        <v>42419</v>
      </c>
      <c r="D1849" t="s">
        <v>1153</v>
      </c>
      <c r="E1849" t="s">
        <v>6920</v>
      </c>
      <c r="G1849" t="s">
        <v>6921</v>
      </c>
      <c r="H1849" t="s">
        <v>1144</v>
      </c>
      <c r="I1849" t="s">
        <v>1144</v>
      </c>
      <c r="J1849" t="s">
        <v>1144</v>
      </c>
      <c r="K1849" t="s">
        <v>1144</v>
      </c>
      <c r="L1849">
        <v>45.09</v>
      </c>
      <c r="M1849">
        <v>81.33</v>
      </c>
      <c r="N1849">
        <v>0</v>
      </c>
      <c r="O1849" s="56">
        <v>0</v>
      </c>
      <c r="P1849" s="56">
        <v>0</v>
      </c>
      <c r="Q1849">
        <v>1</v>
      </c>
      <c r="R1849">
        <v>1</v>
      </c>
      <c r="S1849">
        <v>11</v>
      </c>
      <c r="T1849">
        <v>8</v>
      </c>
      <c r="U1849">
        <v>3</v>
      </c>
      <c r="V1849">
        <v>1</v>
      </c>
      <c r="X1849" t="s">
        <v>7757</v>
      </c>
      <c r="AA1849">
        <v>0</v>
      </c>
      <c r="AB1849">
        <v>0</v>
      </c>
      <c r="AC1849">
        <v>0</v>
      </c>
      <c r="AD1849">
        <v>0</v>
      </c>
      <c r="AE1849">
        <v>0</v>
      </c>
      <c r="AF1849">
        <v>0</v>
      </c>
      <c r="AG1849">
        <v>0</v>
      </c>
      <c r="AJ1849" s="56"/>
      <c r="AK1849" s="56"/>
      <c r="AL1849" s="56"/>
      <c r="AP1849" t="s">
        <v>1155</v>
      </c>
      <c r="AS1849" t="s">
        <v>1152</v>
      </c>
      <c r="AT1849">
        <v>1</v>
      </c>
      <c r="AV1849">
        <v>1</v>
      </c>
      <c r="AW1849">
        <v>1</v>
      </c>
      <c r="AX1849">
        <v>0.5</v>
      </c>
      <c r="AY1849" t="s">
        <v>1147</v>
      </c>
      <c r="AZ1849" t="s">
        <v>1147</v>
      </c>
      <c r="BA1849">
        <v>2</v>
      </c>
      <c r="BD1849">
        <v>1000000000</v>
      </c>
      <c r="BE1849">
        <v>2</v>
      </c>
      <c r="BF1849">
        <v>-1</v>
      </c>
      <c r="BG1849">
        <v>0</v>
      </c>
      <c r="BH1849">
        <v>0</v>
      </c>
      <c r="BI1849">
        <v>0</v>
      </c>
      <c r="BJ1849">
        <v>0</v>
      </c>
      <c r="BK1849">
        <v>0</v>
      </c>
      <c r="BL1849">
        <v>0</v>
      </c>
      <c r="BM1849">
        <v>2</v>
      </c>
      <c r="BN1849">
        <v>-1</v>
      </c>
      <c r="BO1849">
        <v>0</v>
      </c>
      <c r="BP1849">
        <v>0</v>
      </c>
      <c r="BR1849">
        <v>0</v>
      </c>
      <c r="BS1849">
        <v>0</v>
      </c>
      <c r="BX1849">
        <v>0</v>
      </c>
      <c r="BY1849">
        <v>45.09</v>
      </c>
      <c r="BZ1849">
        <v>0</v>
      </c>
      <c r="CA1849">
        <v>3.51</v>
      </c>
      <c r="CB1849">
        <v>0</v>
      </c>
      <c r="CC1849">
        <v>1</v>
      </c>
      <c r="CD1849" s="56">
        <v>42341</v>
      </c>
      <c r="CE1849" s="56">
        <v>42342</v>
      </c>
      <c r="CF1849" s="56">
        <v>42342</v>
      </c>
      <c r="CG1849" s="56">
        <v>42419</v>
      </c>
      <c r="CH1849" s="56"/>
      <c r="CI1849" s="56"/>
      <c r="CJ1849">
        <v>0</v>
      </c>
      <c r="CK1849">
        <v>0</v>
      </c>
      <c r="CL1849">
        <v>0</v>
      </c>
      <c r="CM1849">
        <v>0</v>
      </c>
      <c r="CN1849">
        <v>0</v>
      </c>
      <c r="CO1849">
        <v>0</v>
      </c>
      <c r="CP1849">
        <v>0.96</v>
      </c>
      <c r="CQ1849" t="s">
        <v>1154</v>
      </c>
      <c r="CR1849" t="s">
        <v>1153</v>
      </c>
      <c r="CS1849" t="s">
        <v>1748</v>
      </c>
      <c r="CT1849" t="s">
        <v>1397</v>
      </c>
      <c r="CU1849" t="s">
        <v>1396</v>
      </c>
      <c r="CV1849" t="s">
        <v>6922</v>
      </c>
      <c r="CW1849" t="s">
        <v>1390</v>
      </c>
      <c r="CX1849" t="s">
        <v>853</v>
      </c>
      <c r="DC1849" t="s">
        <v>1387</v>
      </c>
      <c r="DE1849" t="s">
        <v>1392</v>
      </c>
    </row>
    <row r="1850" spans="1:109" x14ac:dyDescent="0.25">
      <c r="A1850" t="s">
        <v>1025</v>
      </c>
      <c r="B1850">
        <v>2</v>
      </c>
      <c r="C1850" s="56">
        <v>42419</v>
      </c>
      <c r="D1850" t="s">
        <v>1153</v>
      </c>
      <c r="E1850" t="s">
        <v>6923</v>
      </c>
      <c r="G1850" t="s">
        <v>6924</v>
      </c>
      <c r="H1850" t="s">
        <v>1144</v>
      </c>
      <c r="I1850" t="s">
        <v>1144</v>
      </c>
      <c r="J1850" t="s">
        <v>1144</v>
      </c>
      <c r="K1850" t="s">
        <v>1144</v>
      </c>
      <c r="L1850">
        <v>1.94</v>
      </c>
      <c r="M1850">
        <v>3.99</v>
      </c>
      <c r="N1850">
        <v>0</v>
      </c>
      <c r="O1850" s="56">
        <v>0</v>
      </c>
      <c r="P1850" s="56">
        <v>0</v>
      </c>
      <c r="Q1850">
        <v>1</v>
      </c>
      <c r="R1850">
        <v>1</v>
      </c>
      <c r="S1850">
        <v>11</v>
      </c>
      <c r="T1850">
        <v>8</v>
      </c>
      <c r="U1850">
        <v>3</v>
      </c>
      <c r="V1850">
        <v>1</v>
      </c>
      <c r="X1850" t="s">
        <v>7757</v>
      </c>
      <c r="AA1850">
        <v>0</v>
      </c>
      <c r="AB1850">
        <v>0</v>
      </c>
      <c r="AC1850">
        <v>0</v>
      </c>
      <c r="AD1850">
        <v>0</v>
      </c>
      <c r="AE1850">
        <v>0</v>
      </c>
      <c r="AF1850">
        <v>0</v>
      </c>
      <c r="AG1850">
        <v>0</v>
      </c>
      <c r="AJ1850" s="56"/>
      <c r="AK1850" s="56"/>
      <c r="AL1850" s="56"/>
      <c r="AP1850" t="s">
        <v>1155</v>
      </c>
      <c r="AR1850">
        <v>5</v>
      </c>
      <c r="AS1850" t="s">
        <v>1152</v>
      </c>
      <c r="AT1850">
        <v>1</v>
      </c>
      <c r="AV1850">
        <v>10</v>
      </c>
      <c r="AW1850">
        <v>7</v>
      </c>
      <c r="AX1850">
        <v>3</v>
      </c>
      <c r="AY1850" t="s">
        <v>1147</v>
      </c>
      <c r="AZ1850" t="s">
        <v>1147</v>
      </c>
      <c r="BA1850">
        <v>15</v>
      </c>
      <c r="BD1850">
        <v>1000000000</v>
      </c>
      <c r="BE1850">
        <v>15</v>
      </c>
      <c r="BF1850">
        <v>-0.5</v>
      </c>
      <c r="BG1850">
        <v>0</v>
      </c>
      <c r="BH1850">
        <v>0</v>
      </c>
      <c r="BI1850">
        <v>0</v>
      </c>
      <c r="BJ1850">
        <v>0</v>
      </c>
      <c r="BK1850">
        <v>0</v>
      </c>
      <c r="BL1850">
        <v>0</v>
      </c>
      <c r="BM1850">
        <v>15</v>
      </c>
      <c r="BN1850">
        <v>-0.5</v>
      </c>
      <c r="BO1850">
        <v>0</v>
      </c>
      <c r="BP1850">
        <v>0</v>
      </c>
      <c r="BR1850">
        <v>0</v>
      </c>
      <c r="BS1850">
        <v>3</v>
      </c>
      <c r="BX1850">
        <v>0</v>
      </c>
      <c r="BY1850">
        <v>9.6999999999999993</v>
      </c>
      <c r="BZ1850">
        <v>0</v>
      </c>
      <c r="CA1850">
        <v>4.6100000000000003</v>
      </c>
      <c r="CB1850">
        <v>0</v>
      </c>
      <c r="CC1850">
        <v>1</v>
      </c>
      <c r="CD1850" s="56">
        <v>42341</v>
      </c>
      <c r="CE1850" s="56">
        <v>42342</v>
      </c>
      <c r="CF1850" s="56">
        <v>42342</v>
      </c>
      <c r="CG1850" s="56">
        <v>42419</v>
      </c>
      <c r="CH1850" s="56"/>
      <c r="CI1850" s="56"/>
      <c r="CJ1850">
        <v>0</v>
      </c>
      <c r="CK1850">
        <v>0</v>
      </c>
      <c r="CL1850">
        <v>0</v>
      </c>
      <c r="CM1850">
        <v>0</v>
      </c>
      <c r="CN1850">
        <v>0</v>
      </c>
      <c r="CO1850">
        <v>0</v>
      </c>
      <c r="CP1850">
        <v>0.96</v>
      </c>
      <c r="CQ1850" t="s">
        <v>1154</v>
      </c>
      <c r="CR1850" t="s">
        <v>1153</v>
      </c>
      <c r="CS1850" t="s">
        <v>1748</v>
      </c>
      <c r="CT1850" t="s">
        <v>1397</v>
      </c>
      <c r="CU1850" t="s">
        <v>1396</v>
      </c>
      <c r="CV1850" t="s">
        <v>6925</v>
      </c>
      <c r="CW1850" t="s">
        <v>1738</v>
      </c>
      <c r="CX1850" t="s">
        <v>853</v>
      </c>
      <c r="DC1850" t="s">
        <v>1387</v>
      </c>
      <c r="DE1850" t="s">
        <v>1392</v>
      </c>
    </row>
    <row r="1851" spans="1:109" x14ac:dyDescent="0.25">
      <c r="A1851" t="s">
        <v>1025</v>
      </c>
      <c r="B1851">
        <v>1</v>
      </c>
      <c r="C1851" s="56">
        <v>42419</v>
      </c>
      <c r="D1851" t="s">
        <v>1153</v>
      </c>
      <c r="E1851" t="s">
        <v>6926</v>
      </c>
      <c r="G1851" t="s">
        <v>6927</v>
      </c>
      <c r="H1851" t="s">
        <v>1144</v>
      </c>
      <c r="I1851" t="s">
        <v>1144</v>
      </c>
      <c r="J1851" t="s">
        <v>1144</v>
      </c>
      <c r="K1851" t="s">
        <v>1144</v>
      </c>
      <c r="L1851">
        <v>23.03</v>
      </c>
      <c r="M1851">
        <v>45.1</v>
      </c>
      <c r="N1851">
        <v>0</v>
      </c>
      <c r="O1851" s="56">
        <v>0</v>
      </c>
      <c r="P1851" s="56">
        <v>0</v>
      </c>
      <c r="Q1851">
        <v>1</v>
      </c>
      <c r="R1851">
        <v>1</v>
      </c>
      <c r="S1851">
        <v>11</v>
      </c>
      <c r="T1851">
        <v>8</v>
      </c>
      <c r="U1851">
        <v>3</v>
      </c>
      <c r="V1851">
        <v>1</v>
      </c>
      <c r="X1851" t="s">
        <v>7755</v>
      </c>
      <c r="AA1851">
        <v>0</v>
      </c>
      <c r="AB1851">
        <v>0</v>
      </c>
      <c r="AC1851">
        <v>0</v>
      </c>
      <c r="AD1851">
        <v>0</v>
      </c>
      <c r="AE1851">
        <v>0</v>
      </c>
      <c r="AF1851">
        <v>0</v>
      </c>
      <c r="AG1851">
        <v>0</v>
      </c>
      <c r="AJ1851" s="56"/>
      <c r="AK1851" s="56"/>
      <c r="AL1851" s="56"/>
      <c r="AP1851" t="s">
        <v>1155</v>
      </c>
      <c r="AS1851" t="s">
        <v>1152</v>
      </c>
      <c r="AT1851">
        <v>1</v>
      </c>
      <c r="AV1851">
        <v>0</v>
      </c>
      <c r="AW1851">
        <v>0</v>
      </c>
      <c r="AX1851">
        <v>0</v>
      </c>
      <c r="AY1851" t="s">
        <v>1388</v>
      </c>
      <c r="AZ1851" t="s">
        <v>1388</v>
      </c>
      <c r="BA1851">
        <v>0</v>
      </c>
      <c r="BD1851">
        <v>1000000000</v>
      </c>
      <c r="BE1851">
        <v>2</v>
      </c>
      <c r="BF1851">
        <v>0</v>
      </c>
      <c r="BG1851">
        <v>0</v>
      </c>
      <c r="BH1851">
        <v>0</v>
      </c>
      <c r="BI1851">
        <v>0</v>
      </c>
      <c r="BJ1851">
        <v>0</v>
      </c>
      <c r="BK1851">
        <v>0</v>
      </c>
      <c r="BL1851">
        <v>0</v>
      </c>
      <c r="BM1851">
        <v>2</v>
      </c>
      <c r="BN1851">
        <v>0</v>
      </c>
      <c r="BO1851">
        <v>0</v>
      </c>
      <c r="BP1851">
        <v>0</v>
      </c>
      <c r="BR1851">
        <v>0</v>
      </c>
      <c r="BS1851">
        <v>0</v>
      </c>
      <c r="BX1851">
        <v>0</v>
      </c>
      <c r="BY1851">
        <v>0</v>
      </c>
      <c r="BZ1851">
        <v>0</v>
      </c>
      <c r="CA1851">
        <v>0</v>
      </c>
      <c r="CB1851">
        <v>0</v>
      </c>
      <c r="CC1851">
        <v>1</v>
      </c>
      <c r="CD1851" s="56">
        <v>42095</v>
      </c>
      <c r="CE1851" s="56">
        <v>42342</v>
      </c>
      <c r="CF1851" s="56">
        <v>42342</v>
      </c>
      <c r="CG1851" s="56">
        <v>42419</v>
      </c>
      <c r="CH1851" s="56"/>
      <c r="CI1851" s="56"/>
      <c r="CJ1851">
        <v>0</v>
      </c>
      <c r="CK1851">
        <v>0</v>
      </c>
      <c r="CL1851">
        <v>0</v>
      </c>
      <c r="CM1851">
        <v>0</v>
      </c>
      <c r="CN1851">
        <v>0</v>
      </c>
      <c r="CO1851">
        <v>0</v>
      </c>
      <c r="CP1851">
        <v>0.95</v>
      </c>
      <c r="CQ1851" t="s">
        <v>1154</v>
      </c>
      <c r="CR1851" t="s">
        <v>1153</v>
      </c>
      <c r="CS1851" t="s">
        <v>1725</v>
      </c>
      <c r="CT1851" t="s">
        <v>1397</v>
      </c>
      <c r="CU1851" t="s">
        <v>1396</v>
      </c>
      <c r="CV1851" t="s">
        <v>6928</v>
      </c>
      <c r="CW1851" t="s">
        <v>2121</v>
      </c>
      <c r="CX1851" t="s">
        <v>853</v>
      </c>
      <c r="DC1851" t="s">
        <v>1387</v>
      </c>
      <c r="DE1851" t="s">
        <v>1728</v>
      </c>
    </row>
    <row r="1852" spans="1:109" x14ac:dyDescent="0.25">
      <c r="A1852" t="s">
        <v>1025</v>
      </c>
      <c r="B1852">
        <v>2</v>
      </c>
      <c r="C1852" s="56">
        <v>42419</v>
      </c>
      <c r="D1852" t="s">
        <v>1153</v>
      </c>
      <c r="E1852" t="s">
        <v>6929</v>
      </c>
      <c r="G1852" t="s">
        <v>6930</v>
      </c>
      <c r="H1852" t="s">
        <v>1144</v>
      </c>
      <c r="I1852" t="s">
        <v>1144</v>
      </c>
      <c r="J1852" t="s">
        <v>1144</v>
      </c>
      <c r="K1852" t="s">
        <v>1144</v>
      </c>
      <c r="L1852">
        <v>0.52</v>
      </c>
      <c r="M1852">
        <v>1.02</v>
      </c>
      <c r="N1852">
        <v>0</v>
      </c>
      <c r="O1852" s="56">
        <v>0</v>
      </c>
      <c r="P1852" s="56">
        <v>0</v>
      </c>
      <c r="Q1852">
        <v>1</v>
      </c>
      <c r="R1852">
        <v>1</v>
      </c>
      <c r="S1852">
        <v>11</v>
      </c>
      <c r="T1852">
        <v>8</v>
      </c>
      <c r="U1852">
        <v>3</v>
      </c>
      <c r="V1852">
        <v>1</v>
      </c>
      <c r="W1852" t="s">
        <v>1156</v>
      </c>
      <c r="X1852" t="s">
        <v>7773</v>
      </c>
      <c r="Y1852">
        <v>2</v>
      </c>
      <c r="AA1852">
        <v>0</v>
      </c>
      <c r="AB1852">
        <v>0</v>
      </c>
      <c r="AC1852">
        <v>0</v>
      </c>
      <c r="AD1852">
        <v>0</v>
      </c>
      <c r="AE1852">
        <v>0</v>
      </c>
      <c r="AF1852">
        <v>0</v>
      </c>
      <c r="AG1852">
        <v>0</v>
      </c>
      <c r="AJ1852" s="56"/>
      <c r="AK1852" s="56"/>
      <c r="AL1852" s="56"/>
      <c r="AP1852" t="s">
        <v>1155</v>
      </c>
      <c r="AS1852" t="s">
        <v>1152</v>
      </c>
      <c r="AT1852">
        <v>1</v>
      </c>
      <c r="AV1852">
        <v>4</v>
      </c>
      <c r="AW1852">
        <v>3</v>
      </c>
      <c r="AX1852">
        <v>1</v>
      </c>
      <c r="AY1852" t="s">
        <v>1148</v>
      </c>
      <c r="AZ1852" t="s">
        <v>1148</v>
      </c>
      <c r="BA1852">
        <v>0</v>
      </c>
      <c r="BD1852">
        <v>1000000000</v>
      </c>
      <c r="BE1852">
        <v>4</v>
      </c>
      <c r="BF1852">
        <v>0</v>
      </c>
      <c r="BG1852">
        <v>0</v>
      </c>
      <c r="BH1852">
        <v>0</v>
      </c>
      <c r="BI1852">
        <v>0</v>
      </c>
      <c r="BJ1852">
        <v>0</v>
      </c>
      <c r="BK1852">
        <v>0</v>
      </c>
      <c r="BL1852">
        <v>0</v>
      </c>
      <c r="BM1852">
        <v>4</v>
      </c>
      <c r="BN1852">
        <v>0</v>
      </c>
      <c r="BO1852">
        <v>0</v>
      </c>
      <c r="BP1852">
        <v>0</v>
      </c>
      <c r="BR1852">
        <v>0</v>
      </c>
      <c r="BS1852">
        <v>1</v>
      </c>
      <c r="BX1852">
        <v>0</v>
      </c>
      <c r="BY1852">
        <v>0</v>
      </c>
      <c r="BZ1852">
        <v>0</v>
      </c>
      <c r="CA1852">
        <v>4.2</v>
      </c>
      <c r="CB1852">
        <v>0</v>
      </c>
      <c r="CC1852">
        <v>1</v>
      </c>
      <c r="CD1852" s="56">
        <v>42278</v>
      </c>
      <c r="CE1852" s="56">
        <v>42342</v>
      </c>
      <c r="CF1852" s="56">
        <v>42342</v>
      </c>
      <c r="CG1852" s="56">
        <v>42419</v>
      </c>
      <c r="CH1852" s="56"/>
      <c r="CI1852" s="56"/>
      <c r="CJ1852">
        <v>0</v>
      </c>
      <c r="CK1852">
        <v>0</v>
      </c>
      <c r="CL1852">
        <v>0</v>
      </c>
      <c r="CM1852">
        <v>0</v>
      </c>
      <c r="CN1852">
        <v>0</v>
      </c>
      <c r="CO1852">
        <v>0.96</v>
      </c>
      <c r="CP1852">
        <v>0</v>
      </c>
      <c r="CQ1852" t="s">
        <v>1154</v>
      </c>
      <c r="CR1852" t="s">
        <v>1153</v>
      </c>
      <c r="CS1852" t="s">
        <v>1748</v>
      </c>
      <c r="CT1852" t="s">
        <v>1397</v>
      </c>
      <c r="CU1852" t="s">
        <v>1396</v>
      </c>
      <c r="CV1852" t="s">
        <v>6931</v>
      </c>
      <c r="CW1852" t="s">
        <v>1390</v>
      </c>
      <c r="CX1852" t="s">
        <v>853</v>
      </c>
      <c r="DC1852" t="s">
        <v>1387</v>
      </c>
      <c r="DE1852" t="s">
        <v>1392</v>
      </c>
    </row>
    <row r="1853" spans="1:109" x14ac:dyDescent="0.25">
      <c r="A1853" t="s">
        <v>1025</v>
      </c>
      <c r="B1853">
        <v>2</v>
      </c>
      <c r="C1853" s="56">
        <v>42419</v>
      </c>
      <c r="D1853" t="s">
        <v>1153</v>
      </c>
      <c r="E1853" t="s">
        <v>6932</v>
      </c>
      <c r="G1853" t="s">
        <v>6933</v>
      </c>
      <c r="H1853" t="s">
        <v>1144</v>
      </c>
      <c r="I1853" t="s">
        <v>1144</v>
      </c>
      <c r="J1853" t="s">
        <v>1144</v>
      </c>
      <c r="K1853" t="s">
        <v>1144</v>
      </c>
      <c r="L1853">
        <v>15.58</v>
      </c>
      <c r="M1853">
        <v>31.48</v>
      </c>
      <c r="N1853">
        <v>0</v>
      </c>
      <c r="O1853" s="56">
        <v>0</v>
      </c>
      <c r="P1853" s="56">
        <v>0</v>
      </c>
      <c r="Q1853">
        <v>1</v>
      </c>
      <c r="R1853">
        <v>1</v>
      </c>
      <c r="S1853">
        <v>11</v>
      </c>
      <c r="T1853">
        <v>8</v>
      </c>
      <c r="U1853">
        <v>3</v>
      </c>
      <c r="V1853">
        <v>1</v>
      </c>
      <c r="W1853" t="s">
        <v>1156</v>
      </c>
      <c r="X1853" t="s">
        <v>7773</v>
      </c>
      <c r="Y1853">
        <v>3</v>
      </c>
      <c r="AA1853">
        <v>0</v>
      </c>
      <c r="AB1853">
        <v>0</v>
      </c>
      <c r="AC1853">
        <v>0</v>
      </c>
      <c r="AD1853">
        <v>0</v>
      </c>
      <c r="AE1853">
        <v>0</v>
      </c>
      <c r="AF1853">
        <v>45</v>
      </c>
      <c r="AG1853">
        <v>0</v>
      </c>
      <c r="AJ1853" s="56"/>
      <c r="AK1853" s="56"/>
      <c r="AL1853" s="56"/>
      <c r="AP1853" t="s">
        <v>1155</v>
      </c>
      <c r="AS1853" t="s">
        <v>1152</v>
      </c>
      <c r="AT1853">
        <v>1</v>
      </c>
      <c r="AV1853">
        <v>2</v>
      </c>
      <c r="AW1853">
        <v>2</v>
      </c>
      <c r="AX1853">
        <v>1</v>
      </c>
      <c r="AY1853" t="s">
        <v>1145</v>
      </c>
      <c r="AZ1853" t="s">
        <v>1147</v>
      </c>
      <c r="BA1853">
        <v>0</v>
      </c>
      <c r="BD1853">
        <v>1000000000</v>
      </c>
      <c r="BE1853">
        <v>2</v>
      </c>
      <c r="BF1853">
        <v>0</v>
      </c>
      <c r="BG1853">
        <v>1</v>
      </c>
      <c r="BH1853">
        <v>0</v>
      </c>
      <c r="BI1853">
        <v>0</v>
      </c>
      <c r="BJ1853">
        <v>0</v>
      </c>
      <c r="BK1853">
        <v>0</v>
      </c>
      <c r="BL1853">
        <v>0</v>
      </c>
      <c r="BM1853">
        <v>3</v>
      </c>
      <c r="BN1853">
        <v>-0.5</v>
      </c>
      <c r="BO1853">
        <v>0</v>
      </c>
      <c r="BP1853">
        <v>0</v>
      </c>
      <c r="BR1853">
        <v>0</v>
      </c>
      <c r="BS1853">
        <v>1</v>
      </c>
      <c r="BX1853">
        <v>0</v>
      </c>
      <c r="BY1853">
        <v>0</v>
      </c>
      <c r="BZ1853">
        <v>0</v>
      </c>
      <c r="CA1853">
        <v>4.45</v>
      </c>
      <c r="CB1853">
        <v>0</v>
      </c>
      <c r="CC1853">
        <v>1</v>
      </c>
      <c r="CD1853" s="56">
        <v>42278</v>
      </c>
      <c r="CE1853" s="56">
        <v>42342</v>
      </c>
      <c r="CF1853" s="56">
        <v>42342</v>
      </c>
      <c r="CG1853" s="56">
        <v>42419</v>
      </c>
      <c r="CH1853" s="56"/>
      <c r="CI1853" s="56"/>
      <c r="CJ1853">
        <v>0.55000000000000004</v>
      </c>
      <c r="CK1853">
        <v>1</v>
      </c>
      <c r="CL1853">
        <v>0.12</v>
      </c>
      <c r="CM1853">
        <v>0.3</v>
      </c>
      <c r="CN1853">
        <v>0.42</v>
      </c>
      <c r="CO1853">
        <v>0</v>
      </c>
      <c r="CP1853">
        <v>0.13</v>
      </c>
      <c r="CQ1853" t="s">
        <v>1154</v>
      </c>
      <c r="CR1853" t="s">
        <v>1153</v>
      </c>
      <c r="CS1853" t="s">
        <v>1748</v>
      </c>
      <c r="CT1853" t="s">
        <v>1397</v>
      </c>
      <c r="CU1853" t="s">
        <v>1396</v>
      </c>
      <c r="CV1853" t="s">
        <v>6934</v>
      </c>
      <c r="CW1853" t="s">
        <v>1390</v>
      </c>
      <c r="CX1853" t="s">
        <v>853</v>
      </c>
      <c r="DC1853" t="s">
        <v>1387</v>
      </c>
      <c r="DE1853" t="s">
        <v>1392</v>
      </c>
    </row>
    <row r="1854" spans="1:109" x14ac:dyDescent="0.25">
      <c r="A1854" t="s">
        <v>1025</v>
      </c>
      <c r="B1854">
        <v>2</v>
      </c>
      <c r="C1854" s="56">
        <v>42419</v>
      </c>
      <c r="D1854" t="s">
        <v>1153</v>
      </c>
      <c r="E1854" t="s">
        <v>6935</v>
      </c>
      <c r="G1854" t="s">
        <v>6936</v>
      </c>
      <c r="H1854" t="s">
        <v>1144</v>
      </c>
      <c r="I1854" t="s">
        <v>1144</v>
      </c>
      <c r="J1854" t="s">
        <v>1144</v>
      </c>
      <c r="K1854" t="s">
        <v>1144</v>
      </c>
      <c r="L1854">
        <v>3.5</v>
      </c>
      <c r="M1854">
        <v>3.69</v>
      </c>
      <c r="N1854">
        <v>0</v>
      </c>
      <c r="O1854" s="56">
        <v>0</v>
      </c>
      <c r="P1854" s="56">
        <v>0</v>
      </c>
      <c r="Q1854">
        <v>1</v>
      </c>
      <c r="R1854">
        <v>1</v>
      </c>
      <c r="S1854">
        <v>11</v>
      </c>
      <c r="T1854">
        <v>8</v>
      </c>
      <c r="U1854">
        <v>3</v>
      </c>
      <c r="V1854">
        <v>1</v>
      </c>
      <c r="W1854" t="s">
        <v>1394</v>
      </c>
      <c r="X1854" t="s">
        <v>7758</v>
      </c>
      <c r="AA1854">
        <v>0</v>
      </c>
      <c r="AB1854">
        <v>0</v>
      </c>
      <c r="AC1854">
        <v>0</v>
      </c>
      <c r="AD1854">
        <v>0</v>
      </c>
      <c r="AE1854">
        <v>0</v>
      </c>
      <c r="AF1854">
        <v>29</v>
      </c>
      <c r="AG1854">
        <v>0</v>
      </c>
      <c r="AJ1854" s="56"/>
      <c r="AK1854" s="56"/>
      <c r="AL1854" s="56"/>
      <c r="AP1854" t="s">
        <v>1155</v>
      </c>
      <c r="AR1854">
        <v>5</v>
      </c>
      <c r="AS1854" t="s">
        <v>1152</v>
      </c>
      <c r="AT1854">
        <v>1</v>
      </c>
      <c r="AV1854">
        <v>34</v>
      </c>
      <c r="AW1854">
        <v>23</v>
      </c>
      <c r="AX1854">
        <v>11</v>
      </c>
      <c r="AY1854" t="s">
        <v>1145</v>
      </c>
      <c r="AZ1854" t="s">
        <v>1148</v>
      </c>
      <c r="BA1854">
        <v>25</v>
      </c>
      <c r="BD1854">
        <v>1000000000</v>
      </c>
      <c r="BE1854">
        <v>21</v>
      </c>
      <c r="BF1854">
        <v>0.38</v>
      </c>
      <c r="BG1854">
        <v>7</v>
      </c>
      <c r="BH1854">
        <v>0</v>
      </c>
      <c r="BI1854">
        <v>0</v>
      </c>
      <c r="BJ1854">
        <v>0</v>
      </c>
      <c r="BK1854">
        <v>0</v>
      </c>
      <c r="BL1854">
        <v>0</v>
      </c>
      <c r="BM1854">
        <v>28</v>
      </c>
      <c r="BN1854">
        <v>0.18</v>
      </c>
      <c r="BO1854">
        <v>0</v>
      </c>
      <c r="BP1854">
        <v>0</v>
      </c>
      <c r="BR1854">
        <v>5</v>
      </c>
      <c r="BS1854">
        <v>9</v>
      </c>
      <c r="BT1854">
        <v>10</v>
      </c>
      <c r="BX1854">
        <v>0</v>
      </c>
      <c r="BY1854">
        <v>0</v>
      </c>
      <c r="BZ1854">
        <v>0</v>
      </c>
      <c r="CA1854">
        <v>0.24</v>
      </c>
      <c r="CB1854">
        <v>0</v>
      </c>
      <c r="CC1854">
        <v>1</v>
      </c>
      <c r="CD1854" s="56">
        <v>42404</v>
      </c>
      <c r="CE1854" s="56">
        <v>42404</v>
      </c>
      <c r="CF1854" s="56">
        <v>42404</v>
      </c>
      <c r="CG1854" s="56">
        <v>42481</v>
      </c>
      <c r="CH1854" s="56"/>
      <c r="CI1854" s="56"/>
      <c r="CJ1854">
        <v>0</v>
      </c>
      <c r="CK1854">
        <v>0</v>
      </c>
      <c r="CL1854">
        <v>0</v>
      </c>
      <c r="CM1854">
        <v>0</v>
      </c>
      <c r="CN1854">
        <v>0.27</v>
      </c>
      <c r="CO1854">
        <v>0</v>
      </c>
      <c r="CP1854">
        <v>0</v>
      </c>
      <c r="CQ1854" t="s">
        <v>1154</v>
      </c>
      <c r="CR1854" t="s">
        <v>1153</v>
      </c>
      <c r="CS1854" t="s">
        <v>1748</v>
      </c>
      <c r="CT1854" t="s">
        <v>1397</v>
      </c>
      <c r="CU1854" t="s">
        <v>1396</v>
      </c>
      <c r="CV1854" t="s">
        <v>6937</v>
      </c>
      <c r="CW1854" t="s">
        <v>1390</v>
      </c>
      <c r="CX1854" t="s">
        <v>853</v>
      </c>
      <c r="DC1854" t="s">
        <v>1387</v>
      </c>
      <c r="DE1854" t="s">
        <v>1392</v>
      </c>
    </row>
    <row r="1855" spans="1:109" x14ac:dyDescent="0.25">
      <c r="A1855" t="s">
        <v>1025</v>
      </c>
      <c r="B1855">
        <v>2</v>
      </c>
      <c r="C1855" s="56">
        <v>42419</v>
      </c>
      <c r="D1855" t="s">
        <v>1153</v>
      </c>
      <c r="E1855" t="s">
        <v>6938</v>
      </c>
      <c r="G1855" t="s">
        <v>6939</v>
      </c>
      <c r="H1855" t="s">
        <v>1144</v>
      </c>
      <c r="I1855" t="s">
        <v>1144</v>
      </c>
      <c r="J1855" t="s">
        <v>1144</v>
      </c>
      <c r="K1855" t="s">
        <v>1144</v>
      </c>
      <c r="L1855">
        <v>2.25</v>
      </c>
      <c r="M1855">
        <v>6.33</v>
      </c>
      <c r="N1855">
        <v>0</v>
      </c>
      <c r="O1855" s="56">
        <v>0</v>
      </c>
      <c r="P1855" s="56">
        <v>0</v>
      </c>
      <c r="Q1855">
        <v>1</v>
      </c>
      <c r="R1855">
        <v>1</v>
      </c>
      <c r="S1855">
        <v>11</v>
      </c>
      <c r="T1855">
        <v>8</v>
      </c>
      <c r="U1855">
        <v>3</v>
      </c>
      <c r="V1855">
        <v>1</v>
      </c>
      <c r="W1855" t="s">
        <v>1156</v>
      </c>
      <c r="X1855" t="s">
        <v>7755</v>
      </c>
      <c r="AA1855">
        <v>0</v>
      </c>
      <c r="AB1855">
        <v>0</v>
      </c>
      <c r="AC1855">
        <v>0</v>
      </c>
      <c r="AD1855">
        <v>0</v>
      </c>
      <c r="AE1855">
        <v>0</v>
      </c>
      <c r="AF1855">
        <v>0</v>
      </c>
      <c r="AG1855">
        <v>0</v>
      </c>
      <c r="AJ1855" s="56"/>
      <c r="AK1855" s="56"/>
      <c r="AL1855" s="56"/>
      <c r="AP1855" t="s">
        <v>1155</v>
      </c>
      <c r="AR1855">
        <v>5</v>
      </c>
      <c r="AS1855" t="s">
        <v>1152</v>
      </c>
      <c r="AT1855">
        <v>1</v>
      </c>
      <c r="AV1855">
        <v>10</v>
      </c>
      <c r="AW1855">
        <v>7</v>
      </c>
      <c r="AX1855">
        <v>3</v>
      </c>
      <c r="AY1855" t="s">
        <v>1148</v>
      </c>
      <c r="AZ1855" t="s">
        <v>1148</v>
      </c>
      <c r="BA1855">
        <v>10</v>
      </c>
      <c r="BD1855">
        <v>1000000000</v>
      </c>
      <c r="BE1855">
        <v>8</v>
      </c>
      <c r="BF1855">
        <v>0.2</v>
      </c>
      <c r="BG1855">
        <v>0</v>
      </c>
      <c r="BH1855">
        <v>0</v>
      </c>
      <c r="BI1855">
        <v>0</v>
      </c>
      <c r="BJ1855">
        <v>0</v>
      </c>
      <c r="BK1855">
        <v>0</v>
      </c>
      <c r="BL1855">
        <v>0</v>
      </c>
      <c r="BM1855">
        <v>8</v>
      </c>
      <c r="BN1855">
        <v>0.2</v>
      </c>
      <c r="BO1855">
        <v>0</v>
      </c>
      <c r="BP1855">
        <v>0</v>
      </c>
      <c r="BR1855">
        <v>0</v>
      </c>
      <c r="BS1855">
        <v>3</v>
      </c>
      <c r="BX1855">
        <v>0</v>
      </c>
      <c r="BY1855">
        <v>0</v>
      </c>
      <c r="BZ1855">
        <v>0</v>
      </c>
      <c r="CA1855">
        <v>7.91</v>
      </c>
      <c r="CB1855">
        <v>0</v>
      </c>
      <c r="CC1855">
        <v>1</v>
      </c>
      <c r="CD1855" s="56">
        <v>42095</v>
      </c>
      <c r="CE1855" s="56">
        <v>42342</v>
      </c>
      <c r="CF1855" s="56">
        <v>42342</v>
      </c>
      <c r="CG1855" s="56">
        <v>42419</v>
      </c>
      <c r="CH1855" s="56"/>
      <c r="CI1855" s="56"/>
      <c r="CJ1855">
        <v>0.24</v>
      </c>
      <c r="CK1855">
        <v>0</v>
      </c>
      <c r="CL1855">
        <v>0</v>
      </c>
      <c r="CM1855">
        <v>0</v>
      </c>
      <c r="CN1855">
        <v>0</v>
      </c>
      <c r="CO1855">
        <v>0.73</v>
      </c>
      <c r="CP1855">
        <v>0.23</v>
      </c>
      <c r="CQ1855" t="s">
        <v>1154</v>
      </c>
      <c r="CR1855" t="s">
        <v>1153</v>
      </c>
      <c r="CS1855" t="s">
        <v>1748</v>
      </c>
      <c r="CT1855" t="s">
        <v>1397</v>
      </c>
      <c r="CU1855" t="s">
        <v>1396</v>
      </c>
      <c r="CV1855" t="s">
        <v>6940</v>
      </c>
      <c r="CW1855" t="s">
        <v>1738</v>
      </c>
      <c r="CX1855" t="s">
        <v>853</v>
      </c>
      <c r="DC1855" t="s">
        <v>1387</v>
      </c>
      <c r="DE1855" t="s">
        <v>1392</v>
      </c>
    </row>
    <row r="1856" spans="1:109" x14ac:dyDescent="0.25">
      <c r="A1856" t="s">
        <v>1025</v>
      </c>
      <c r="B1856">
        <v>2</v>
      </c>
      <c r="C1856" s="56">
        <v>42419</v>
      </c>
      <c r="D1856" t="s">
        <v>1153</v>
      </c>
      <c r="E1856" t="s">
        <v>6941</v>
      </c>
      <c r="G1856" t="s">
        <v>6942</v>
      </c>
      <c r="H1856" t="s">
        <v>1144</v>
      </c>
      <c r="I1856" t="s">
        <v>1144</v>
      </c>
      <c r="J1856" t="s">
        <v>1144</v>
      </c>
      <c r="K1856" t="s">
        <v>1144</v>
      </c>
      <c r="L1856">
        <v>1.01</v>
      </c>
      <c r="M1856">
        <v>2.79</v>
      </c>
      <c r="N1856">
        <v>0</v>
      </c>
      <c r="O1856" s="56">
        <v>0</v>
      </c>
      <c r="P1856" s="56">
        <v>0</v>
      </c>
      <c r="Q1856">
        <v>1</v>
      </c>
      <c r="R1856">
        <v>1</v>
      </c>
      <c r="S1856">
        <v>11</v>
      </c>
      <c r="T1856">
        <v>8</v>
      </c>
      <c r="U1856">
        <v>3</v>
      </c>
      <c r="V1856">
        <v>1</v>
      </c>
      <c r="X1856" t="s">
        <v>7755</v>
      </c>
      <c r="AA1856">
        <v>0</v>
      </c>
      <c r="AB1856">
        <v>0</v>
      </c>
      <c r="AC1856">
        <v>0</v>
      </c>
      <c r="AD1856">
        <v>0</v>
      </c>
      <c r="AE1856">
        <v>0</v>
      </c>
      <c r="AF1856">
        <v>0</v>
      </c>
      <c r="AG1856">
        <v>0</v>
      </c>
      <c r="AJ1856" s="56"/>
      <c r="AK1856" s="56"/>
      <c r="AL1856" s="56"/>
      <c r="AP1856" t="s">
        <v>1155</v>
      </c>
      <c r="AR1856">
        <v>2</v>
      </c>
      <c r="AS1856" t="s">
        <v>1152</v>
      </c>
      <c r="AT1856">
        <v>1</v>
      </c>
      <c r="AV1856">
        <v>5</v>
      </c>
      <c r="AW1856">
        <v>3</v>
      </c>
      <c r="AX1856">
        <v>2</v>
      </c>
      <c r="AY1856" t="s">
        <v>1147</v>
      </c>
      <c r="AZ1856" t="s">
        <v>1147</v>
      </c>
      <c r="BA1856">
        <v>5</v>
      </c>
      <c r="BD1856">
        <v>1000000000</v>
      </c>
      <c r="BE1856">
        <v>8</v>
      </c>
      <c r="BF1856">
        <v>-0.6</v>
      </c>
      <c r="BG1856">
        <v>0</v>
      </c>
      <c r="BH1856">
        <v>0</v>
      </c>
      <c r="BI1856">
        <v>0</v>
      </c>
      <c r="BJ1856">
        <v>0</v>
      </c>
      <c r="BK1856">
        <v>0</v>
      </c>
      <c r="BL1856">
        <v>0</v>
      </c>
      <c r="BM1856">
        <v>8</v>
      </c>
      <c r="BN1856">
        <v>-0.6</v>
      </c>
      <c r="BO1856">
        <v>0</v>
      </c>
      <c r="BP1856">
        <v>0</v>
      </c>
      <c r="BR1856">
        <v>0</v>
      </c>
      <c r="BS1856">
        <v>1</v>
      </c>
      <c r="BX1856">
        <v>0</v>
      </c>
      <c r="BY1856">
        <v>3.03</v>
      </c>
      <c r="BZ1856">
        <v>0</v>
      </c>
      <c r="CA1856">
        <v>7.69</v>
      </c>
      <c r="CB1856">
        <v>0</v>
      </c>
      <c r="CC1856">
        <v>1</v>
      </c>
      <c r="CD1856" s="56">
        <v>42095</v>
      </c>
      <c r="CE1856" s="56">
        <v>42342</v>
      </c>
      <c r="CF1856" s="56">
        <v>42342</v>
      </c>
      <c r="CG1856" s="56">
        <v>42419</v>
      </c>
      <c r="CH1856" s="56"/>
      <c r="CI1856" s="56"/>
      <c r="CJ1856">
        <v>0.11</v>
      </c>
      <c r="CK1856">
        <v>0</v>
      </c>
      <c r="CL1856">
        <v>0</v>
      </c>
      <c r="CM1856">
        <v>0</v>
      </c>
      <c r="CN1856">
        <v>0</v>
      </c>
      <c r="CO1856">
        <v>0</v>
      </c>
      <c r="CP1856">
        <v>0.96</v>
      </c>
      <c r="CQ1856" t="s">
        <v>1154</v>
      </c>
      <c r="CR1856" t="s">
        <v>1153</v>
      </c>
      <c r="CS1856" t="s">
        <v>1748</v>
      </c>
      <c r="CT1856" t="s">
        <v>1397</v>
      </c>
      <c r="CU1856" t="s">
        <v>1396</v>
      </c>
      <c r="CV1856" t="s">
        <v>6943</v>
      </c>
      <c r="CW1856" t="s">
        <v>1738</v>
      </c>
      <c r="CX1856" t="s">
        <v>853</v>
      </c>
      <c r="DC1856" t="s">
        <v>1387</v>
      </c>
      <c r="DE1856" t="s">
        <v>1392</v>
      </c>
    </row>
    <row r="1857" spans="1:109" x14ac:dyDescent="0.25">
      <c r="A1857" t="s">
        <v>1025</v>
      </c>
      <c r="B1857">
        <v>2</v>
      </c>
      <c r="C1857" s="56">
        <v>42419</v>
      </c>
      <c r="D1857" t="s">
        <v>1153</v>
      </c>
      <c r="E1857" t="s">
        <v>6944</v>
      </c>
      <c r="G1857" t="s">
        <v>6945</v>
      </c>
      <c r="H1857" t="s">
        <v>1144</v>
      </c>
      <c r="I1857" t="s">
        <v>1144</v>
      </c>
      <c r="J1857" t="s">
        <v>1144</v>
      </c>
      <c r="K1857" t="s">
        <v>1144</v>
      </c>
      <c r="L1857">
        <v>30.64</v>
      </c>
      <c r="M1857">
        <v>69.23</v>
      </c>
      <c r="N1857">
        <v>0</v>
      </c>
      <c r="O1857" s="56">
        <v>0</v>
      </c>
      <c r="P1857" s="56">
        <v>0</v>
      </c>
      <c r="Q1857">
        <v>1</v>
      </c>
      <c r="R1857">
        <v>1</v>
      </c>
      <c r="S1857">
        <v>11</v>
      </c>
      <c r="T1857">
        <v>8</v>
      </c>
      <c r="U1857">
        <v>3</v>
      </c>
      <c r="V1857">
        <v>1</v>
      </c>
      <c r="X1857" t="s">
        <v>7755</v>
      </c>
      <c r="AA1857">
        <v>0</v>
      </c>
      <c r="AB1857">
        <v>0</v>
      </c>
      <c r="AC1857">
        <v>0</v>
      </c>
      <c r="AD1857">
        <v>0</v>
      </c>
      <c r="AE1857">
        <v>0</v>
      </c>
      <c r="AF1857">
        <v>0</v>
      </c>
      <c r="AG1857">
        <v>0</v>
      </c>
      <c r="AJ1857" s="56"/>
      <c r="AK1857" s="56"/>
      <c r="AL1857" s="56"/>
      <c r="AP1857" t="s">
        <v>1155</v>
      </c>
      <c r="AS1857" t="s">
        <v>1152</v>
      </c>
      <c r="AT1857">
        <v>1</v>
      </c>
      <c r="AV1857">
        <v>1</v>
      </c>
      <c r="AW1857">
        <v>1</v>
      </c>
      <c r="AX1857">
        <v>0.5</v>
      </c>
      <c r="AY1857" t="s">
        <v>1147</v>
      </c>
      <c r="AZ1857" t="s">
        <v>1147</v>
      </c>
      <c r="BA1857">
        <v>1</v>
      </c>
      <c r="BD1857">
        <v>1000000000</v>
      </c>
      <c r="BE1857">
        <v>4</v>
      </c>
      <c r="BF1857">
        <v>-3</v>
      </c>
      <c r="BG1857">
        <v>0</v>
      </c>
      <c r="BH1857">
        <v>0</v>
      </c>
      <c r="BI1857">
        <v>0</v>
      </c>
      <c r="BJ1857">
        <v>0</v>
      </c>
      <c r="BK1857">
        <v>0</v>
      </c>
      <c r="BL1857">
        <v>0</v>
      </c>
      <c r="BM1857">
        <v>4</v>
      </c>
      <c r="BN1857">
        <v>-3</v>
      </c>
      <c r="BO1857">
        <v>0</v>
      </c>
      <c r="BP1857">
        <v>0</v>
      </c>
      <c r="BR1857">
        <v>0</v>
      </c>
      <c r="BS1857">
        <v>0</v>
      </c>
      <c r="BX1857">
        <v>0</v>
      </c>
      <c r="BY1857">
        <v>91.92</v>
      </c>
      <c r="BZ1857">
        <v>0</v>
      </c>
      <c r="CA1857">
        <v>5.5</v>
      </c>
      <c r="CB1857">
        <v>0</v>
      </c>
      <c r="CC1857">
        <v>1</v>
      </c>
      <c r="CD1857" s="56">
        <v>42095</v>
      </c>
      <c r="CE1857" s="56">
        <v>42342</v>
      </c>
      <c r="CF1857" s="56">
        <v>42342</v>
      </c>
      <c r="CG1857" s="56">
        <v>42419</v>
      </c>
      <c r="CH1857" s="56"/>
      <c r="CI1857" s="56"/>
      <c r="CJ1857">
        <v>0</v>
      </c>
      <c r="CK1857">
        <v>0</v>
      </c>
      <c r="CL1857">
        <v>0</v>
      </c>
      <c r="CM1857">
        <v>0</v>
      </c>
      <c r="CN1857">
        <v>0</v>
      </c>
      <c r="CO1857">
        <v>0</v>
      </c>
      <c r="CP1857">
        <v>0.96</v>
      </c>
      <c r="CQ1857" t="s">
        <v>1154</v>
      </c>
      <c r="CR1857" t="s">
        <v>1153</v>
      </c>
      <c r="CS1857" t="s">
        <v>1748</v>
      </c>
      <c r="CT1857" t="s">
        <v>1397</v>
      </c>
      <c r="CU1857" t="s">
        <v>1396</v>
      </c>
      <c r="CV1857" t="s">
        <v>6946</v>
      </c>
      <c r="CW1857" t="s">
        <v>1390</v>
      </c>
      <c r="CX1857" t="s">
        <v>853</v>
      </c>
      <c r="DC1857" t="s">
        <v>1387</v>
      </c>
      <c r="DE1857" t="s">
        <v>1392</v>
      </c>
    </row>
    <row r="1858" spans="1:109" x14ac:dyDescent="0.25">
      <c r="A1858" t="s">
        <v>1025</v>
      </c>
      <c r="B1858">
        <v>1</v>
      </c>
      <c r="C1858" s="56">
        <v>42419</v>
      </c>
      <c r="D1858" t="s">
        <v>1153</v>
      </c>
      <c r="E1858" t="s">
        <v>6947</v>
      </c>
      <c r="G1858" t="s">
        <v>6948</v>
      </c>
      <c r="H1858" t="s">
        <v>1144</v>
      </c>
      <c r="I1858" t="s">
        <v>1144</v>
      </c>
      <c r="J1858" t="s">
        <v>1144</v>
      </c>
      <c r="K1858" t="s">
        <v>1144</v>
      </c>
      <c r="L1858">
        <v>1.24</v>
      </c>
      <c r="M1858">
        <v>3.36</v>
      </c>
      <c r="N1858">
        <v>0</v>
      </c>
      <c r="O1858" s="56">
        <v>0</v>
      </c>
      <c r="P1858" s="56">
        <v>0</v>
      </c>
      <c r="Q1858">
        <v>1</v>
      </c>
      <c r="R1858">
        <v>1</v>
      </c>
      <c r="S1858">
        <v>11</v>
      </c>
      <c r="T1858">
        <v>8</v>
      </c>
      <c r="U1858">
        <v>3</v>
      </c>
      <c r="V1858">
        <v>1</v>
      </c>
      <c r="W1858" t="s">
        <v>1156</v>
      </c>
      <c r="X1858" t="s">
        <v>7716</v>
      </c>
      <c r="Y1858">
        <v>4</v>
      </c>
      <c r="AA1858">
        <v>0</v>
      </c>
      <c r="AB1858">
        <v>0</v>
      </c>
      <c r="AC1858">
        <v>0</v>
      </c>
      <c r="AD1858">
        <v>0</v>
      </c>
      <c r="AE1858">
        <v>0</v>
      </c>
      <c r="AF1858">
        <v>0</v>
      </c>
      <c r="AG1858">
        <v>0</v>
      </c>
      <c r="AJ1858" s="56"/>
      <c r="AK1858" s="56"/>
      <c r="AL1858" s="56"/>
      <c r="AP1858" t="s">
        <v>1155</v>
      </c>
      <c r="AR1858">
        <v>2</v>
      </c>
      <c r="AS1858" t="s">
        <v>1152</v>
      </c>
      <c r="AT1858">
        <v>1</v>
      </c>
      <c r="AV1858">
        <v>6</v>
      </c>
      <c r="AW1858">
        <v>4</v>
      </c>
      <c r="AX1858">
        <v>2</v>
      </c>
      <c r="AY1858" t="s">
        <v>1148</v>
      </c>
      <c r="AZ1858" t="s">
        <v>1148</v>
      </c>
      <c r="BA1858">
        <v>7</v>
      </c>
      <c r="BD1858">
        <v>1000000000</v>
      </c>
      <c r="BE1858">
        <v>6</v>
      </c>
      <c r="BF1858">
        <v>0</v>
      </c>
      <c r="BG1858">
        <v>0</v>
      </c>
      <c r="BH1858">
        <v>0</v>
      </c>
      <c r="BI1858">
        <v>0</v>
      </c>
      <c r="BJ1858">
        <v>0</v>
      </c>
      <c r="BK1858">
        <v>0</v>
      </c>
      <c r="BL1858">
        <v>0</v>
      </c>
      <c r="BM1858">
        <v>6</v>
      </c>
      <c r="BN1858">
        <v>0</v>
      </c>
      <c r="BO1858">
        <v>0</v>
      </c>
      <c r="BP1858">
        <v>0</v>
      </c>
      <c r="BR1858">
        <v>0</v>
      </c>
      <c r="BS1858">
        <v>2</v>
      </c>
      <c r="BX1858">
        <v>0</v>
      </c>
      <c r="BY1858">
        <v>0</v>
      </c>
      <c r="BZ1858">
        <v>0</v>
      </c>
      <c r="CA1858">
        <v>7.46</v>
      </c>
      <c r="CB1858">
        <v>0</v>
      </c>
      <c r="CC1858">
        <v>1</v>
      </c>
      <c r="CD1858" s="56">
        <v>42284</v>
      </c>
      <c r="CE1858" s="56">
        <v>42342</v>
      </c>
      <c r="CF1858" s="56">
        <v>42342</v>
      </c>
      <c r="CG1858" s="56">
        <v>42419</v>
      </c>
      <c r="CH1858" s="56"/>
      <c r="CI1858" s="56"/>
      <c r="CJ1858">
        <v>0</v>
      </c>
      <c r="CK1858">
        <v>0</v>
      </c>
      <c r="CL1858">
        <v>0</v>
      </c>
      <c r="CM1858">
        <v>0</v>
      </c>
      <c r="CN1858">
        <v>0</v>
      </c>
      <c r="CO1858">
        <v>0.95</v>
      </c>
      <c r="CP1858">
        <v>0</v>
      </c>
      <c r="CQ1858" t="s">
        <v>1154</v>
      </c>
      <c r="CR1858" t="s">
        <v>1153</v>
      </c>
      <c r="CS1858" t="s">
        <v>1725</v>
      </c>
      <c r="CT1858" t="s">
        <v>1397</v>
      </c>
      <c r="CU1858" t="s">
        <v>1396</v>
      </c>
      <c r="CV1858" t="s">
        <v>6949</v>
      </c>
      <c r="CW1858" t="s">
        <v>1727</v>
      </c>
      <c r="CX1858" t="s">
        <v>853</v>
      </c>
      <c r="DC1858" t="s">
        <v>1387</v>
      </c>
      <c r="DE1858" t="s">
        <v>1728</v>
      </c>
    </row>
    <row r="1859" spans="1:109" x14ac:dyDescent="0.25">
      <c r="A1859" t="s">
        <v>1025</v>
      </c>
      <c r="B1859">
        <v>1</v>
      </c>
      <c r="C1859" s="56">
        <v>42419</v>
      </c>
      <c r="D1859" t="s">
        <v>1153</v>
      </c>
      <c r="E1859" t="s">
        <v>6950</v>
      </c>
      <c r="G1859" t="s">
        <v>6951</v>
      </c>
      <c r="H1859" t="s">
        <v>1144</v>
      </c>
      <c r="I1859" t="s">
        <v>1144</v>
      </c>
      <c r="J1859" t="s">
        <v>1144</v>
      </c>
      <c r="K1859" t="s">
        <v>1144</v>
      </c>
      <c r="L1859">
        <v>2.93</v>
      </c>
      <c r="M1859">
        <v>7.92</v>
      </c>
      <c r="N1859">
        <v>0</v>
      </c>
      <c r="O1859" s="56">
        <v>0</v>
      </c>
      <c r="P1859" s="56">
        <v>0</v>
      </c>
      <c r="Q1859">
        <v>1</v>
      </c>
      <c r="R1859">
        <v>1</v>
      </c>
      <c r="S1859">
        <v>11</v>
      </c>
      <c r="T1859">
        <v>8</v>
      </c>
      <c r="U1859">
        <v>3</v>
      </c>
      <c r="V1859">
        <v>1</v>
      </c>
      <c r="W1859" t="s">
        <v>1156</v>
      </c>
      <c r="X1859" t="s">
        <v>7716</v>
      </c>
      <c r="Y1859">
        <v>4</v>
      </c>
      <c r="AA1859">
        <v>0</v>
      </c>
      <c r="AB1859">
        <v>0</v>
      </c>
      <c r="AC1859">
        <v>0</v>
      </c>
      <c r="AD1859">
        <v>0</v>
      </c>
      <c r="AE1859">
        <v>0</v>
      </c>
      <c r="AF1859">
        <v>0</v>
      </c>
      <c r="AG1859">
        <v>0</v>
      </c>
      <c r="AJ1859" s="56"/>
      <c r="AK1859" s="56"/>
      <c r="AL1859" s="56"/>
      <c r="AP1859" t="s">
        <v>1155</v>
      </c>
      <c r="AR1859">
        <v>2</v>
      </c>
      <c r="AS1859" t="s">
        <v>1152</v>
      </c>
      <c r="AT1859">
        <v>1</v>
      </c>
      <c r="AV1859">
        <v>6</v>
      </c>
      <c r="AW1859">
        <v>4</v>
      </c>
      <c r="AX1859">
        <v>2</v>
      </c>
      <c r="AY1859" t="s">
        <v>1148</v>
      </c>
      <c r="AZ1859" t="s">
        <v>1147</v>
      </c>
      <c r="BA1859">
        <v>7</v>
      </c>
      <c r="BD1859">
        <v>1000000000</v>
      </c>
      <c r="BE1859">
        <v>6</v>
      </c>
      <c r="BF1859">
        <v>0</v>
      </c>
      <c r="BG1859">
        <v>1</v>
      </c>
      <c r="BH1859">
        <v>0</v>
      </c>
      <c r="BI1859">
        <v>0</v>
      </c>
      <c r="BJ1859">
        <v>0</v>
      </c>
      <c r="BK1859">
        <v>0</v>
      </c>
      <c r="BL1859">
        <v>0</v>
      </c>
      <c r="BM1859">
        <v>7</v>
      </c>
      <c r="BN1859">
        <v>-0.17</v>
      </c>
      <c r="BO1859">
        <v>0</v>
      </c>
      <c r="BP1859">
        <v>0</v>
      </c>
      <c r="BR1859">
        <v>0</v>
      </c>
      <c r="BS1859">
        <v>2</v>
      </c>
      <c r="BX1859">
        <v>0</v>
      </c>
      <c r="BY1859">
        <v>0</v>
      </c>
      <c r="BZ1859">
        <v>0</v>
      </c>
      <c r="CA1859">
        <v>7.43</v>
      </c>
      <c r="CB1859">
        <v>0</v>
      </c>
      <c r="CC1859">
        <v>1</v>
      </c>
      <c r="CD1859" s="56">
        <v>42284</v>
      </c>
      <c r="CE1859" s="56">
        <v>42342</v>
      </c>
      <c r="CF1859" s="56">
        <v>42342</v>
      </c>
      <c r="CG1859" s="56">
        <v>42419</v>
      </c>
      <c r="CH1859" s="56"/>
      <c r="CI1859" s="56"/>
      <c r="CJ1859">
        <v>0</v>
      </c>
      <c r="CK1859">
        <v>0</v>
      </c>
      <c r="CL1859">
        <v>0</v>
      </c>
      <c r="CM1859">
        <v>0</v>
      </c>
      <c r="CN1859">
        <v>0</v>
      </c>
      <c r="CO1859">
        <v>0.95</v>
      </c>
      <c r="CP1859">
        <v>0</v>
      </c>
      <c r="CQ1859" t="s">
        <v>1154</v>
      </c>
      <c r="CR1859" t="s">
        <v>1153</v>
      </c>
      <c r="CS1859" t="s">
        <v>1725</v>
      </c>
      <c r="CT1859" t="s">
        <v>1397</v>
      </c>
      <c r="CU1859" t="s">
        <v>1396</v>
      </c>
      <c r="CV1859" t="s">
        <v>6952</v>
      </c>
      <c r="CW1859" t="s">
        <v>1727</v>
      </c>
      <c r="CX1859" t="s">
        <v>853</v>
      </c>
      <c r="DC1859" t="s">
        <v>1387</v>
      </c>
      <c r="DE1859" t="s">
        <v>1728</v>
      </c>
    </row>
    <row r="1860" spans="1:109" x14ac:dyDescent="0.25">
      <c r="A1860" t="s">
        <v>1025</v>
      </c>
      <c r="B1860">
        <v>1</v>
      </c>
      <c r="C1860" s="56">
        <v>42419</v>
      </c>
      <c r="D1860" t="s">
        <v>1153</v>
      </c>
      <c r="E1860" t="s">
        <v>1699</v>
      </c>
      <c r="G1860" t="s">
        <v>6953</v>
      </c>
      <c r="H1860" t="s">
        <v>1144</v>
      </c>
      <c r="I1860" t="s">
        <v>1144</v>
      </c>
      <c r="J1860" t="s">
        <v>1144</v>
      </c>
      <c r="K1860" t="s">
        <v>1144</v>
      </c>
      <c r="L1860">
        <v>1.31</v>
      </c>
      <c r="M1860">
        <v>4.47</v>
      </c>
      <c r="N1860">
        <v>0</v>
      </c>
      <c r="O1860" s="56">
        <v>0</v>
      </c>
      <c r="P1860" s="56">
        <v>0</v>
      </c>
      <c r="Q1860">
        <v>1</v>
      </c>
      <c r="R1860">
        <v>1</v>
      </c>
      <c r="S1860">
        <v>11</v>
      </c>
      <c r="T1860">
        <v>8</v>
      </c>
      <c r="U1860">
        <v>3</v>
      </c>
      <c r="V1860">
        <v>1</v>
      </c>
      <c r="W1860" t="s">
        <v>1156</v>
      </c>
      <c r="X1860" t="s">
        <v>7659</v>
      </c>
      <c r="Y1860">
        <v>4</v>
      </c>
      <c r="AA1860">
        <v>0</v>
      </c>
      <c r="AB1860">
        <v>0</v>
      </c>
      <c r="AC1860">
        <v>0</v>
      </c>
      <c r="AD1860">
        <v>0</v>
      </c>
      <c r="AE1860">
        <v>0</v>
      </c>
      <c r="AF1860">
        <v>29</v>
      </c>
      <c r="AG1860">
        <v>0</v>
      </c>
      <c r="AJ1860" s="56"/>
      <c r="AK1860" s="56"/>
      <c r="AL1860" s="56"/>
      <c r="AP1860" t="s">
        <v>1155</v>
      </c>
      <c r="AS1860" t="s">
        <v>1152</v>
      </c>
      <c r="AT1860">
        <v>1</v>
      </c>
      <c r="AV1860">
        <v>3</v>
      </c>
      <c r="AW1860">
        <v>2</v>
      </c>
      <c r="AX1860">
        <v>1</v>
      </c>
      <c r="AY1860" t="s">
        <v>1146</v>
      </c>
      <c r="AZ1860" t="s">
        <v>1145</v>
      </c>
      <c r="BA1860">
        <v>2</v>
      </c>
      <c r="BD1860">
        <v>1000000000</v>
      </c>
      <c r="BE1860">
        <v>1</v>
      </c>
      <c r="BF1860">
        <v>0.67</v>
      </c>
      <c r="BG1860">
        <v>1</v>
      </c>
      <c r="BH1860">
        <v>0</v>
      </c>
      <c r="BI1860">
        <v>0</v>
      </c>
      <c r="BJ1860">
        <v>0</v>
      </c>
      <c r="BK1860">
        <v>0</v>
      </c>
      <c r="BL1860">
        <v>0</v>
      </c>
      <c r="BM1860">
        <v>2</v>
      </c>
      <c r="BN1860">
        <v>0.33</v>
      </c>
      <c r="BO1860">
        <v>0</v>
      </c>
      <c r="BP1860">
        <v>0</v>
      </c>
      <c r="BR1860">
        <v>1</v>
      </c>
      <c r="BS1860">
        <v>1</v>
      </c>
      <c r="BX1860">
        <v>0</v>
      </c>
      <c r="BY1860">
        <v>0</v>
      </c>
      <c r="BZ1860">
        <v>0</v>
      </c>
      <c r="CA1860">
        <v>10.53</v>
      </c>
      <c r="CB1860">
        <v>0</v>
      </c>
      <c r="CC1860">
        <v>1</v>
      </c>
      <c r="CD1860" s="56">
        <v>42342</v>
      </c>
      <c r="CE1860" s="56">
        <v>42342</v>
      </c>
      <c r="CF1860" s="56">
        <v>42342</v>
      </c>
      <c r="CG1860" s="56">
        <v>42419</v>
      </c>
      <c r="CH1860" s="56"/>
      <c r="CI1860" s="56"/>
      <c r="CJ1860">
        <v>0.41</v>
      </c>
      <c r="CK1860">
        <v>1</v>
      </c>
      <c r="CL1860">
        <v>0</v>
      </c>
      <c r="CM1860">
        <v>0.42</v>
      </c>
      <c r="CN1860">
        <v>0.42</v>
      </c>
      <c r="CO1860">
        <v>0.12</v>
      </c>
      <c r="CP1860">
        <v>0</v>
      </c>
      <c r="CQ1860" t="s">
        <v>1154</v>
      </c>
      <c r="CR1860" t="s">
        <v>1153</v>
      </c>
      <c r="CS1860" t="s">
        <v>1725</v>
      </c>
      <c r="CT1860" t="s">
        <v>1397</v>
      </c>
      <c r="CU1860" t="s">
        <v>1396</v>
      </c>
      <c r="CV1860" t="s">
        <v>6954</v>
      </c>
      <c r="CW1860" t="s">
        <v>1727</v>
      </c>
      <c r="CX1860" t="s">
        <v>853</v>
      </c>
      <c r="DC1860" t="s">
        <v>1387</v>
      </c>
      <c r="DE1860" t="s">
        <v>1728</v>
      </c>
    </row>
    <row r="1861" spans="1:109" x14ac:dyDescent="0.25">
      <c r="A1861" t="s">
        <v>1025</v>
      </c>
      <c r="B1861">
        <v>1</v>
      </c>
      <c r="C1861" s="56">
        <v>42419</v>
      </c>
      <c r="D1861" t="s">
        <v>1153</v>
      </c>
      <c r="E1861" t="s">
        <v>6955</v>
      </c>
      <c r="G1861" t="s">
        <v>6956</v>
      </c>
      <c r="H1861" t="s">
        <v>1144</v>
      </c>
      <c r="I1861" t="s">
        <v>1144</v>
      </c>
      <c r="J1861" t="s">
        <v>1144</v>
      </c>
      <c r="K1861" t="s">
        <v>1144</v>
      </c>
      <c r="L1861">
        <v>5.43</v>
      </c>
      <c r="M1861">
        <v>14.23</v>
      </c>
      <c r="N1861">
        <v>0</v>
      </c>
      <c r="O1861" s="56">
        <v>0</v>
      </c>
      <c r="P1861" s="56">
        <v>0</v>
      </c>
      <c r="Q1861">
        <v>1</v>
      </c>
      <c r="R1861">
        <v>1</v>
      </c>
      <c r="S1861">
        <v>11</v>
      </c>
      <c r="T1861">
        <v>8</v>
      </c>
      <c r="U1861">
        <v>3</v>
      </c>
      <c r="V1861">
        <v>1</v>
      </c>
      <c r="X1861" t="s">
        <v>7716</v>
      </c>
      <c r="AA1861">
        <v>0</v>
      </c>
      <c r="AB1861">
        <v>0</v>
      </c>
      <c r="AC1861">
        <v>0</v>
      </c>
      <c r="AD1861">
        <v>0</v>
      </c>
      <c r="AE1861">
        <v>0</v>
      </c>
      <c r="AF1861">
        <v>0</v>
      </c>
      <c r="AG1861">
        <v>0</v>
      </c>
      <c r="AJ1861" s="56"/>
      <c r="AK1861" s="56"/>
      <c r="AL1861" s="56"/>
      <c r="AP1861" t="s">
        <v>1155</v>
      </c>
      <c r="AS1861" t="s">
        <v>1152</v>
      </c>
      <c r="AT1861">
        <v>1</v>
      </c>
      <c r="AV1861">
        <v>3</v>
      </c>
      <c r="AW1861">
        <v>2</v>
      </c>
      <c r="AX1861">
        <v>1</v>
      </c>
      <c r="AY1861" t="s">
        <v>1147</v>
      </c>
      <c r="AZ1861" t="s">
        <v>1147</v>
      </c>
      <c r="BA1861">
        <v>4</v>
      </c>
      <c r="BD1861">
        <v>1000000000</v>
      </c>
      <c r="BE1861">
        <v>4</v>
      </c>
      <c r="BF1861">
        <v>-0.33</v>
      </c>
      <c r="BG1861">
        <v>0</v>
      </c>
      <c r="BH1861">
        <v>0</v>
      </c>
      <c r="BI1861">
        <v>0</v>
      </c>
      <c r="BJ1861">
        <v>0</v>
      </c>
      <c r="BK1861">
        <v>0</v>
      </c>
      <c r="BL1861">
        <v>0</v>
      </c>
      <c r="BM1861">
        <v>4</v>
      </c>
      <c r="BN1861">
        <v>-0.33</v>
      </c>
      <c r="BO1861">
        <v>0</v>
      </c>
      <c r="BP1861">
        <v>0</v>
      </c>
      <c r="BR1861">
        <v>0</v>
      </c>
      <c r="BS1861">
        <v>1</v>
      </c>
      <c r="BX1861">
        <v>0</v>
      </c>
      <c r="BY1861">
        <v>5.43</v>
      </c>
      <c r="BZ1861">
        <v>0</v>
      </c>
      <c r="CA1861">
        <v>7.07</v>
      </c>
      <c r="CB1861">
        <v>0</v>
      </c>
      <c r="CC1861">
        <v>1</v>
      </c>
      <c r="CD1861" s="56">
        <v>42284</v>
      </c>
      <c r="CE1861" s="56">
        <v>42342</v>
      </c>
      <c r="CF1861" s="56">
        <v>42342</v>
      </c>
      <c r="CG1861" s="56">
        <v>42419</v>
      </c>
      <c r="CH1861" s="56"/>
      <c r="CI1861" s="56"/>
      <c r="CJ1861">
        <v>0</v>
      </c>
      <c r="CK1861">
        <v>0</v>
      </c>
      <c r="CL1861">
        <v>0</v>
      </c>
      <c r="CM1861">
        <v>0</v>
      </c>
      <c r="CN1861">
        <v>0</v>
      </c>
      <c r="CO1861">
        <v>0</v>
      </c>
      <c r="CP1861">
        <v>0.95</v>
      </c>
      <c r="CQ1861" t="s">
        <v>1154</v>
      </c>
      <c r="CR1861" t="s">
        <v>1153</v>
      </c>
      <c r="CS1861" t="s">
        <v>1725</v>
      </c>
      <c r="CT1861" t="s">
        <v>1397</v>
      </c>
      <c r="CU1861" t="s">
        <v>1396</v>
      </c>
      <c r="CV1861" t="s">
        <v>6957</v>
      </c>
      <c r="CW1861" t="s">
        <v>2121</v>
      </c>
      <c r="CX1861" t="s">
        <v>853</v>
      </c>
      <c r="DC1861" t="s">
        <v>1387</v>
      </c>
      <c r="DE1861" t="s">
        <v>1392</v>
      </c>
    </row>
    <row r="1862" spans="1:109" x14ac:dyDescent="0.25">
      <c r="A1862" t="s">
        <v>1025</v>
      </c>
      <c r="B1862">
        <v>2</v>
      </c>
      <c r="C1862" s="56">
        <v>42419</v>
      </c>
      <c r="D1862" t="s">
        <v>1153</v>
      </c>
      <c r="E1862" t="s">
        <v>6958</v>
      </c>
      <c r="G1862" t="s">
        <v>6959</v>
      </c>
      <c r="H1862" t="s">
        <v>1144</v>
      </c>
      <c r="I1862" t="s">
        <v>1144</v>
      </c>
      <c r="J1862" t="s">
        <v>1144</v>
      </c>
      <c r="K1862" t="s">
        <v>1144</v>
      </c>
      <c r="L1862">
        <v>1.43</v>
      </c>
      <c r="M1862">
        <v>3.88</v>
      </c>
      <c r="N1862">
        <v>0</v>
      </c>
      <c r="O1862" s="56">
        <v>0</v>
      </c>
      <c r="P1862" s="56">
        <v>0</v>
      </c>
      <c r="Q1862">
        <v>1</v>
      </c>
      <c r="R1862">
        <v>1</v>
      </c>
      <c r="S1862">
        <v>11</v>
      </c>
      <c r="T1862">
        <v>8</v>
      </c>
      <c r="U1862">
        <v>3</v>
      </c>
      <c r="V1862">
        <v>1</v>
      </c>
      <c r="X1862" t="s">
        <v>7659</v>
      </c>
      <c r="AA1862">
        <v>0</v>
      </c>
      <c r="AB1862">
        <v>0</v>
      </c>
      <c r="AC1862">
        <v>0</v>
      </c>
      <c r="AD1862">
        <v>0</v>
      </c>
      <c r="AE1862">
        <v>0</v>
      </c>
      <c r="AF1862">
        <v>0</v>
      </c>
      <c r="AG1862">
        <v>0</v>
      </c>
      <c r="AJ1862" s="56"/>
      <c r="AK1862" s="56"/>
      <c r="AL1862" s="56"/>
      <c r="AP1862" t="s">
        <v>1155</v>
      </c>
      <c r="AS1862" t="s">
        <v>1152</v>
      </c>
      <c r="AT1862">
        <v>1</v>
      </c>
      <c r="AV1862">
        <v>1</v>
      </c>
      <c r="AW1862">
        <v>1</v>
      </c>
      <c r="AX1862">
        <v>0.5</v>
      </c>
      <c r="AY1862" t="s">
        <v>1147</v>
      </c>
      <c r="AZ1862" t="s">
        <v>1147</v>
      </c>
      <c r="BA1862">
        <v>2</v>
      </c>
      <c r="BD1862">
        <v>1000000000</v>
      </c>
      <c r="BE1862">
        <v>2</v>
      </c>
      <c r="BF1862">
        <v>-1</v>
      </c>
      <c r="BG1862">
        <v>0</v>
      </c>
      <c r="BH1862">
        <v>0</v>
      </c>
      <c r="BI1862">
        <v>0</v>
      </c>
      <c r="BJ1862">
        <v>0</v>
      </c>
      <c r="BK1862">
        <v>0</v>
      </c>
      <c r="BL1862">
        <v>0</v>
      </c>
      <c r="BM1862">
        <v>2</v>
      </c>
      <c r="BN1862">
        <v>-1</v>
      </c>
      <c r="BO1862">
        <v>0</v>
      </c>
      <c r="BP1862">
        <v>0</v>
      </c>
      <c r="BR1862">
        <v>0</v>
      </c>
      <c r="BS1862">
        <v>0</v>
      </c>
      <c r="BX1862">
        <v>0</v>
      </c>
      <c r="BY1862">
        <v>1.43</v>
      </c>
      <c r="BZ1862">
        <v>0</v>
      </c>
      <c r="CA1862">
        <v>7.48</v>
      </c>
      <c r="CB1862">
        <v>0</v>
      </c>
      <c r="CC1862">
        <v>1</v>
      </c>
      <c r="CD1862" s="56">
        <v>42342</v>
      </c>
      <c r="CE1862" s="56">
        <v>42342</v>
      </c>
      <c r="CF1862" s="56">
        <v>42342</v>
      </c>
      <c r="CG1862" s="56">
        <v>42419</v>
      </c>
      <c r="CH1862" s="56"/>
      <c r="CI1862" s="56"/>
      <c r="CJ1862">
        <v>0</v>
      </c>
      <c r="CK1862">
        <v>0</v>
      </c>
      <c r="CL1862">
        <v>0</v>
      </c>
      <c r="CM1862">
        <v>0</v>
      </c>
      <c r="CN1862">
        <v>0</v>
      </c>
      <c r="CO1862">
        <v>0</v>
      </c>
      <c r="CP1862">
        <v>0.96</v>
      </c>
      <c r="CQ1862" t="s">
        <v>1154</v>
      </c>
      <c r="CR1862" t="s">
        <v>1153</v>
      </c>
      <c r="CS1862" t="s">
        <v>1748</v>
      </c>
      <c r="CT1862" t="s">
        <v>1397</v>
      </c>
      <c r="CU1862" t="s">
        <v>1396</v>
      </c>
      <c r="CV1862" t="s">
        <v>6960</v>
      </c>
      <c r="CW1862" t="s">
        <v>1738</v>
      </c>
      <c r="CX1862" t="s">
        <v>853</v>
      </c>
      <c r="DC1862" t="s">
        <v>1387</v>
      </c>
      <c r="DE1862" t="s">
        <v>1392</v>
      </c>
    </row>
    <row r="1863" spans="1:109" x14ac:dyDescent="0.25">
      <c r="A1863" t="s">
        <v>1025</v>
      </c>
      <c r="B1863">
        <v>2</v>
      </c>
      <c r="C1863" s="56">
        <v>42419</v>
      </c>
      <c r="D1863" t="s">
        <v>1153</v>
      </c>
      <c r="E1863" t="s">
        <v>6961</v>
      </c>
      <c r="G1863" t="s">
        <v>6962</v>
      </c>
      <c r="H1863" t="s">
        <v>1144</v>
      </c>
      <c r="I1863" t="s">
        <v>1144</v>
      </c>
      <c r="J1863" t="s">
        <v>1144</v>
      </c>
      <c r="K1863" t="s">
        <v>1144</v>
      </c>
      <c r="L1863">
        <v>0.47</v>
      </c>
      <c r="M1863">
        <v>1.26</v>
      </c>
      <c r="N1863">
        <v>0</v>
      </c>
      <c r="O1863" s="56">
        <v>0</v>
      </c>
      <c r="P1863" s="56">
        <v>0</v>
      </c>
      <c r="Q1863">
        <v>1</v>
      </c>
      <c r="R1863">
        <v>1</v>
      </c>
      <c r="S1863">
        <v>11</v>
      </c>
      <c r="T1863">
        <v>8</v>
      </c>
      <c r="U1863">
        <v>3</v>
      </c>
      <c r="V1863">
        <v>1</v>
      </c>
      <c r="X1863" t="s">
        <v>7659</v>
      </c>
      <c r="AA1863">
        <v>0</v>
      </c>
      <c r="AB1863">
        <v>0</v>
      </c>
      <c r="AC1863">
        <v>0</v>
      </c>
      <c r="AD1863">
        <v>0</v>
      </c>
      <c r="AE1863">
        <v>0</v>
      </c>
      <c r="AF1863">
        <v>0</v>
      </c>
      <c r="AG1863">
        <v>0</v>
      </c>
      <c r="AJ1863" s="56"/>
      <c r="AK1863" s="56"/>
      <c r="AL1863" s="56"/>
      <c r="AP1863" t="s">
        <v>1155</v>
      </c>
      <c r="AS1863" t="s">
        <v>1152</v>
      </c>
      <c r="AT1863">
        <v>1</v>
      </c>
      <c r="AV1863">
        <v>1</v>
      </c>
      <c r="AW1863">
        <v>1</v>
      </c>
      <c r="AX1863">
        <v>0.5</v>
      </c>
      <c r="AY1863" t="s">
        <v>1147</v>
      </c>
      <c r="AZ1863" t="s">
        <v>1147</v>
      </c>
      <c r="BA1863">
        <v>2</v>
      </c>
      <c r="BD1863">
        <v>1000000000</v>
      </c>
      <c r="BE1863">
        <v>2</v>
      </c>
      <c r="BF1863">
        <v>-1</v>
      </c>
      <c r="BG1863">
        <v>0</v>
      </c>
      <c r="BH1863">
        <v>0</v>
      </c>
      <c r="BI1863">
        <v>0</v>
      </c>
      <c r="BJ1863">
        <v>0</v>
      </c>
      <c r="BK1863">
        <v>0</v>
      </c>
      <c r="BL1863">
        <v>0</v>
      </c>
      <c r="BM1863">
        <v>2</v>
      </c>
      <c r="BN1863">
        <v>-1</v>
      </c>
      <c r="BO1863">
        <v>0</v>
      </c>
      <c r="BP1863">
        <v>0</v>
      </c>
      <c r="BR1863">
        <v>0</v>
      </c>
      <c r="BS1863">
        <v>0</v>
      </c>
      <c r="BX1863">
        <v>0</v>
      </c>
      <c r="BY1863">
        <v>0.47</v>
      </c>
      <c r="BZ1863">
        <v>0</v>
      </c>
      <c r="CA1863">
        <v>7.33</v>
      </c>
      <c r="CB1863">
        <v>0</v>
      </c>
      <c r="CC1863">
        <v>1</v>
      </c>
      <c r="CD1863" s="56">
        <v>42342</v>
      </c>
      <c r="CE1863" s="56">
        <v>42342</v>
      </c>
      <c r="CF1863" s="56">
        <v>42342</v>
      </c>
      <c r="CG1863" s="56">
        <v>42419</v>
      </c>
      <c r="CH1863" s="56"/>
      <c r="CI1863" s="56"/>
      <c r="CJ1863">
        <v>0</v>
      </c>
      <c r="CK1863">
        <v>0</v>
      </c>
      <c r="CL1863">
        <v>0</v>
      </c>
      <c r="CM1863">
        <v>0</v>
      </c>
      <c r="CN1863">
        <v>0</v>
      </c>
      <c r="CO1863">
        <v>0</v>
      </c>
      <c r="CP1863">
        <v>0.96</v>
      </c>
      <c r="CQ1863" t="s">
        <v>1154</v>
      </c>
      <c r="CR1863" t="s">
        <v>1153</v>
      </c>
      <c r="CS1863" t="s">
        <v>1748</v>
      </c>
      <c r="CT1863" t="s">
        <v>1397</v>
      </c>
      <c r="CU1863" t="s">
        <v>1396</v>
      </c>
      <c r="CV1863" t="s">
        <v>6963</v>
      </c>
      <c r="CW1863" t="s">
        <v>1738</v>
      </c>
      <c r="CX1863" t="s">
        <v>853</v>
      </c>
      <c r="DC1863" t="s">
        <v>1387</v>
      </c>
      <c r="DE1863" t="s">
        <v>1392</v>
      </c>
    </row>
    <row r="1864" spans="1:109" x14ac:dyDescent="0.25">
      <c r="A1864" t="s">
        <v>1025</v>
      </c>
      <c r="B1864">
        <v>2</v>
      </c>
      <c r="C1864" s="56">
        <v>42419</v>
      </c>
      <c r="D1864" t="s">
        <v>1153</v>
      </c>
      <c r="E1864" t="s">
        <v>6964</v>
      </c>
      <c r="G1864" t="s">
        <v>6965</v>
      </c>
      <c r="H1864" t="s">
        <v>1144</v>
      </c>
      <c r="I1864" t="s">
        <v>1144</v>
      </c>
      <c r="J1864" t="s">
        <v>1144</v>
      </c>
      <c r="K1864" t="s">
        <v>1144</v>
      </c>
      <c r="L1864">
        <v>0.47</v>
      </c>
      <c r="M1864">
        <v>1.26</v>
      </c>
      <c r="N1864">
        <v>0</v>
      </c>
      <c r="O1864" s="56">
        <v>0</v>
      </c>
      <c r="P1864" s="56">
        <v>0</v>
      </c>
      <c r="Q1864">
        <v>1</v>
      </c>
      <c r="R1864">
        <v>1</v>
      </c>
      <c r="S1864">
        <v>11</v>
      </c>
      <c r="T1864">
        <v>8</v>
      </c>
      <c r="U1864">
        <v>3</v>
      </c>
      <c r="V1864">
        <v>1</v>
      </c>
      <c r="X1864" t="s">
        <v>7659</v>
      </c>
      <c r="AA1864">
        <v>0</v>
      </c>
      <c r="AB1864">
        <v>0</v>
      </c>
      <c r="AC1864">
        <v>0</v>
      </c>
      <c r="AD1864">
        <v>0</v>
      </c>
      <c r="AE1864">
        <v>0</v>
      </c>
      <c r="AF1864">
        <v>0</v>
      </c>
      <c r="AG1864">
        <v>0</v>
      </c>
      <c r="AJ1864" s="56"/>
      <c r="AK1864" s="56"/>
      <c r="AL1864" s="56"/>
      <c r="AP1864" t="s">
        <v>1155</v>
      </c>
      <c r="AS1864" t="s">
        <v>1152</v>
      </c>
      <c r="AT1864">
        <v>1</v>
      </c>
      <c r="AV1864">
        <v>1</v>
      </c>
      <c r="AW1864">
        <v>1</v>
      </c>
      <c r="AX1864">
        <v>0.5</v>
      </c>
      <c r="AY1864" t="s">
        <v>1147</v>
      </c>
      <c r="AZ1864" t="s">
        <v>1147</v>
      </c>
      <c r="BA1864">
        <v>2</v>
      </c>
      <c r="BD1864">
        <v>1000000000</v>
      </c>
      <c r="BE1864">
        <v>2</v>
      </c>
      <c r="BF1864">
        <v>-1</v>
      </c>
      <c r="BG1864">
        <v>0</v>
      </c>
      <c r="BH1864">
        <v>0</v>
      </c>
      <c r="BI1864">
        <v>0</v>
      </c>
      <c r="BJ1864">
        <v>0</v>
      </c>
      <c r="BK1864">
        <v>0</v>
      </c>
      <c r="BL1864">
        <v>0</v>
      </c>
      <c r="BM1864">
        <v>2</v>
      </c>
      <c r="BN1864">
        <v>-1</v>
      </c>
      <c r="BO1864">
        <v>0</v>
      </c>
      <c r="BP1864">
        <v>0</v>
      </c>
      <c r="BR1864">
        <v>0</v>
      </c>
      <c r="BS1864">
        <v>0</v>
      </c>
      <c r="BX1864">
        <v>0</v>
      </c>
      <c r="BY1864">
        <v>0.47</v>
      </c>
      <c r="BZ1864">
        <v>0</v>
      </c>
      <c r="CA1864">
        <v>7.33</v>
      </c>
      <c r="CB1864">
        <v>0</v>
      </c>
      <c r="CC1864">
        <v>1</v>
      </c>
      <c r="CD1864" s="56">
        <v>42342</v>
      </c>
      <c r="CE1864" s="56">
        <v>42342</v>
      </c>
      <c r="CF1864" s="56">
        <v>42342</v>
      </c>
      <c r="CG1864" s="56">
        <v>42419</v>
      </c>
      <c r="CH1864" s="56"/>
      <c r="CI1864" s="56"/>
      <c r="CJ1864">
        <v>0</v>
      </c>
      <c r="CK1864">
        <v>0</v>
      </c>
      <c r="CL1864">
        <v>0</v>
      </c>
      <c r="CM1864">
        <v>0</v>
      </c>
      <c r="CN1864">
        <v>0</v>
      </c>
      <c r="CO1864">
        <v>0</v>
      </c>
      <c r="CP1864">
        <v>0.96</v>
      </c>
      <c r="CQ1864" t="s">
        <v>1154</v>
      </c>
      <c r="CR1864" t="s">
        <v>1153</v>
      </c>
      <c r="CS1864" t="s">
        <v>1748</v>
      </c>
      <c r="CT1864" t="s">
        <v>1397</v>
      </c>
      <c r="CU1864" t="s">
        <v>1396</v>
      </c>
      <c r="CV1864" t="s">
        <v>6966</v>
      </c>
      <c r="CW1864" t="s">
        <v>1738</v>
      </c>
      <c r="CX1864" t="s">
        <v>853</v>
      </c>
      <c r="DC1864" t="s">
        <v>1387</v>
      </c>
      <c r="DE1864" t="s">
        <v>1392</v>
      </c>
    </row>
    <row r="1865" spans="1:109" x14ac:dyDescent="0.25">
      <c r="A1865" t="s">
        <v>1025</v>
      </c>
      <c r="B1865">
        <v>1</v>
      </c>
      <c r="C1865" s="56">
        <v>42419</v>
      </c>
      <c r="D1865" t="s">
        <v>1153</v>
      </c>
      <c r="E1865" t="s">
        <v>6967</v>
      </c>
      <c r="G1865" t="s">
        <v>6968</v>
      </c>
      <c r="H1865" t="s">
        <v>1144</v>
      </c>
      <c r="I1865" t="s">
        <v>1144</v>
      </c>
      <c r="J1865" t="s">
        <v>1144</v>
      </c>
      <c r="K1865" t="s">
        <v>1144</v>
      </c>
      <c r="L1865">
        <v>1.69</v>
      </c>
      <c r="M1865">
        <v>7.08</v>
      </c>
      <c r="N1865">
        <v>0</v>
      </c>
      <c r="O1865" s="56">
        <v>0</v>
      </c>
      <c r="P1865" s="56">
        <v>0</v>
      </c>
      <c r="Q1865">
        <v>1</v>
      </c>
      <c r="R1865">
        <v>1</v>
      </c>
      <c r="S1865">
        <v>11</v>
      </c>
      <c r="T1865">
        <v>8</v>
      </c>
      <c r="U1865">
        <v>3</v>
      </c>
      <c r="V1865">
        <v>1</v>
      </c>
      <c r="X1865" t="s">
        <v>7755</v>
      </c>
      <c r="AA1865">
        <v>0</v>
      </c>
      <c r="AB1865">
        <v>0</v>
      </c>
      <c r="AC1865">
        <v>0</v>
      </c>
      <c r="AD1865">
        <v>0</v>
      </c>
      <c r="AE1865">
        <v>0</v>
      </c>
      <c r="AF1865">
        <v>0</v>
      </c>
      <c r="AG1865">
        <v>0</v>
      </c>
      <c r="AJ1865" s="56"/>
      <c r="AK1865" s="56"/>
      <c r="AL1865" s="56"/>
      <c r="AP1865" t="s">
        <v>1155</v>
      </c>
      <c r="AS1865" t="s">
        <v>1152</v>
      </c>
      <c r="AT1865">
        <v>1</v>
      </c>
      <c r="AV1865">
        <v>0</v>
      </c>
      <c r="AW1865">
        <v>0</v>
      </c>
      <c r="AX1865">
        <v>0</v>
      </c>
      <c r="AY1865" t="s">
        <v>1388</v>
      </c>
      <c r="AZ1865" t="s">
        <v>1388</v>
      </c>
      <c r="BA1865">
        <v>0</v>
      </c>
      <c r="BD1865">
        <v>1000000000</v>
      </c>
      <c r="BE1865">
        <v>0</v>
      </c>
      <c r="BF1865">
        <v>0</v>
      </c>
      <c r="BG1865">
        <v>0</v>
      </c>
      <c r="BH1865">
        <v>0</v>
      </c>
      <c r="BI1865">
        <v>0</v>
      </c>
      <c r="BJ1865">
        <v>0</v>
      </c>
      <c r="BK1865">
        <v>0</v>
      </c>
      <c r="BL1865">
        <v>0</v>
      </c>
      <c r="BM1865">
        <v>0</v>
      </c>
      <c r="BN1865">
        <v>0</v>
      </c>
      <c r="BO1865">
        <v>0</v>
      </c>
      <c r="BP1865">
        <v>0</v>
      </c>
      <c r="BR1865">
        <v>0</v>
      </c>
      <c r="BS1865">
        <v>0</v>
      </c>
      <c r="BX1865">
        <v>0</v>
      </c>
      <c r="BY1865">
        <v>0</v>
      </c>
      <c r="BZ1865">
        <v>0</v>
      </c>
      <c r="CA1865">
        <v>0</v>
      </c>
      <c r="CB1865">
        <v>0</v>
      </c>
      <c r="CC1865">
        <v>1</v>
      </c>
      <c r="CD1865" s="56">
        <v>42095</v>
      </c>
      <c r="CE1865" s="56">
        <v>42342</v>
      </c>
      <c r="CF1865" s="56">
        <v>42342</v>
      </c>
      <c r="CG1865" s="56">
        <v>42419</v>
      </c>
      <c r="CH1865" s="56"/>
      <c r="CI1865" s="56"/>
      <c r="CJ1865">
        <v>1</v>
      </c>
      <c r="CK1865">
        <v>0</v>
      </c>
      <c r="CL1865">
        <v>0.95</v>
      </c>
      <c r="CM1865">
        <v>0</v>
      </c>
      <c r="CN1865">
        <v>0</v>
      </c>
      <c r="CO1865">
        <v>0</v>
      </c>
      <c r="CP1865">
        <v>0</v>
      </c>
      <c r="CQ1865" t="s">
        <v>1154</v>
      </c>
      <c r="CR1865" t="s">
        <v>1153</v>
      </c>
      <c r="CS1865" t="s">
        <v>1725</v>
      </c>
      <c r="CT1865" t="s">
        <v>1397</v>
      </c>
      <c r="CU1865" t="s">
        <v>1396</v>
      </c>
      <c r="CV1865" t="s">
        <v>6969</v>
      </c>
      <c r="CW1865" t="s">
        <v>1390</v>
      </c>
      <c r="CX1865" t="s">
        <v>853</v>
      </c>
      <c r="DC1865" t="s">
        <v>1387</v>
      </c>
      <c r="DE1865" t="s">
        <v>1728</v>
      </c>
    </row>
    <row r="1866" spans="1:109" x14ac:dyDescent="0.25">
      <c r="A1866" t="s">
        <v>1025</v>
      </c>
      <c r="B1866">
        <v>2</v>
      </c>
      <c r="C1866" s="56">
        <v>42419</v>
      </c>
      <c r="D1866" t="s">
        <v>1153</v>
      </c>
      <c r="E1866" t="s">
        <v>6970</v>
      </c>
      <c r="G1866" t="s">
        <v>6971</v>
      </c>
      <c r="H1866" t="s">
        <v>1144</v>
      </c>
      <c r="I1866" t="s">
        <v>1144</v>
      </c>
      <c r="J1866" t="s">
        <v>1144</v>
      </c>
      <c r="K1866" t="s">
        <v>1144</v>
      </c>
      <c r="L1866">
        <v>0.44</v>
      </c>
      <c r="M1866">
        <v>1.2</v>
      </c>
      <c r="N1866">
        <v>0</v>
      </c>
      <c r="O1866" s="56">
        <v>0</v>
      </c>
      <c r="P1866" s="56">
        <v>0</v>
      </c>
      <c r="Q1866">
        <v>1</v>
      </c>
      <c r="R1866">
        <v>1</v>
      </c>
      <c r="S1866">
        <v>11</v>
      </c>
      <c r="T1866">
        <v>8</v>
      </c>
      <c r="U1866">
        <v>3</v>
      </c>
      <c r="V1866">
        <v>1</v>
      </c>
      <c r="X1866" t="s">
        <v>7757</v>
      </c>
      <c r="AA1866">
        <v>0</v>
      </c>
      <c r="AB1866">
        <v>0</v>
      </c>
      <c r="AC1866">
        <v>0</v>
      </c>
      <c r="AD1866">
        <v>0</v>
      </c>
      <c r="AE1866">
        <v>0</v>
      </c>
      <c r="AF1866">
        <v>0</v>
      </c>
      <c r="AG1866">
        <v>0</v>
      </c>
      <c r="AJ1866" s="56"/>
      <c r="AK1866" s="56"/>
      <c r="AL1866" s="56"/>
      <c r="AP1866" t="s">
        <v>1155</v>
      </c>
      <c r="AR1866">
        <v>5</v>
      </c>
      <c r="AS1866" t="s">
        <v>1152</v>
      </c>
      <c r="AT1866">
        <v>1</v>
      </c>
      <c r="AV1866">
        <v>9</v>
      </c>
      <c r="AW1866">
        <v>6</v>
      </c>
      <c r="AX1866">
        <v>3</v>
      </c>
      <c r="AY1866" t="s">
        <v>1147</v>
      </c>
      <c r="AZ1866" t="s">
        <v>1147</v>
      </c>
      <c r="BA1866">
        <v>14</v>
      </c>
      <c r="BD1866">
        <v>1000000000</v>
      </c>
      <c r="BE1866">
        <v>13</v>
      </c>
      <c r="BF1866">
        <v>-0.44</v>
      </c>
      <c r="BG1866">
        <v>0</v>
      </c>
      <c r="BH1866">
        <v>0</v>
      </c>
      <c r="BI1866">
        <v>0</v>
      </c>
      <c r="BJ1866">
        <v>0</v>
      </c>
      <c r="BK1866">
        <v>0</v>
      </c>
      <c r="BL1866">
        <v>0</v>
      </c>
      <c r="BM1866">
        <v>13</v>
      </c>
      <c r="BN1866">
        <v>-0.44</v>
      </c>
      <c r="BO1866">
        <v>0</v>
      </c>
      <c r="BP1866">
        <v>0</v>
      </c>
      <c r="BR1866">
        <v>0</v>
      </c>
      <c r="BS1866">
        <v>2</v>
      </c>
      <c r="BX1866">
        <v>0</v>
      </c>
      <c r="BY1866">
        <v>1.76</v>
      </c>
      <c r="BZ1866">
        <v>0</v>
      </c>
      <c r="CA1866">
        <v>7.54</v>
      </c>
      <c r="CB1866">
        <v>0</v>
      </c>
      <c r="CC1866">
        <v>1</v>
      </c>
      <c r="CD1866" s="56">
        <v>42341</v>
      </c>
      <c r="CE1866" s="56">
        <v>42342</v>
      </c>
      <c r="CF1866" s="56">
        <v>42342</v>
      </c>
      <c r="CG1866" s="56">
        <v>42419</v>
      </c>
      <c r="CH1866" s="56"/>
      <c r="CI1866" s="56"/>
      <c r="CJ1866">
        <v>0</v>
      </c>
      <c r="CK1866">
        <v>0</v>
      </c>
      <c r="CL1866">
        <v>0</v>
      </c>
      <c r="CM1866">
        <v>0</v>
      </c>
      <c r="CN1866">
        <v>0</v>
      </c>
      <c r="CO1866">
        <v>0</v>
      </c>
      <c r="CP1866">
        <v>0.96</v>
      </c>
      <c r="CQ1866" t="s">
        <v>1154</v>
      </c>
      <c r="CR1866" t="s">
        <v>1153</v>
      </c>
      <c r="CS1866" t="s">
        <v>1748</v>
      </c>
      <c r="CT1866" t="s">
        <v>1397</v>
      </c>
      <c r="CU1866" t="s">
        <v>1396</v>
      </c>
      <c r="CV1866" t="s">
        <v>6972</v>
      </c>
      <c r="CW1866" t="s">
        <v>1727</v>
      </c>
      <c r="CX1866" t="s">
        <v>853</v>
      </c>
      <c r="DC1866" t="s">
        <v>1387</v>
      </c>
      <c r="DE1866" t="s">
        <v>1392</v>
      </c>
    </row>
    <row r="1867" spans="1:109" x14ac:dyDescent="0.25">
      <c r="A1867" t="s">
        <v>1025</v>
      </c>
      <c r="B1867">
        <v>2</v>
      </c>
      <c r="C1867" s="56">
        <v>42419</v>
      </c>
      <c r="D1867" t="s">
        <v>1153</v>
      </c>
      <c r="E1867" t="s">
        <v>6973</v>
      </c>
      <c r="G1867" t="s">
        <v>6974</v>
      </c>
      <c r="H1867" t="s">
        <v>1144</v>
      </c>
      <c r="I1867" t="s">
        <v>1144</v>
      </c>
      <c r="J1867" t="s">
        <v>1144</v>
      </c>
      <c r="K1867" t="s">
        <v>1144</v>
      </c>
      <c r="L1867">
        <v>2.4900000000000002</v>
      </c>
      <c r="M1867">
        <v>6.84</v>
      </c>
      <c r="N1867">
        <v>0</v>
      </c>
      <c r="O1867" s="56">
        <v>0</v>
      </c>
      <c r="P1867" s="56">
        <v>0</v>
      </c>
      <c r="Q1867">
        <v>1</v>
      </c>
      <c r="R1867">
        <v>1</v>
      </c>
      <c r="S1867">
        <v>11</v>
      </c>
      <c r="T1867">
        <v>8</v>
      </c>
      <c r="U1867">
        <v>3</v>
      </c>
      <c r="V1867">
        <v>1</v>
      </c>
      <c r="X1867" t="s">
        <v>7757</v>
      </c>
      <c r="AA1867">
        <v>0</v>
      </c>
      <c r="AB1867">
        <v>0</v>
      </c>
      <c r="AC1867">
        <v>0</v>
      </c>
      <c r="AD1867">
        <v>0</v>
      </c>
      <c r="AE1867">
        <v>0</v>
      </c>
      <c r="AF1867">
        <v>0</v>
      </c>
      <c r="AG1867">
        <v>0</v>
      </c>
      <c r="AJ1867" s="56"/>
      <c r="AK1867" s="56"/>
      <c r="AL1867" s="56"/>
      <c r="AP1867" t="s">
        <v>1155</v>
      </c>
      <c r="AR1867">
        <v>2</v>
      </c>
      <c r="AS1867" t="s">
        <v>1152</v>
      </c>
      <c r="AT1867">
        <v>1</v>
      </c>
      <c r="AV1867">
        <v>5</v>
      </c>
      <c r="AW1867">
        <v>3</v>
      </c>
      <c r="AX1867">
        <v>2</v>
      </c>
      <c r="AY1867" t="s">
        <v>1147</v>
      </c>
      <c r="AZ1867" t="s">
        <v>1147</v>
      </c>
      <c r="BA1867">
        <v>8</v>
      </c>
      <c r="BD1867">
        <v>1000000000</v>
      </c>
      <c r="BE1867">
        <v>8</v>
      </c>
      <c r="BF1867">
        <v>-0.6</v>
      </c>
      <c r="BG1867">
        <v>0</v>
      </c>
      <c r="BH1867">
        <v>0</v>
      </c>
      <c r="BI1867">
        <v>0</v>
      </c>
      <c r="BJ1867">
        <v>0</v>
      </c>
      <c r="BK1867">
        <v>0</v>
      </c>
      <c r="BL1867">
        <v>0</v>
      </c>
      <c r="BM1867">
        <v>8</v>
      </c>
      <c r="BN1867">
        <v>-0.6</v>
      </c>
      <c r="BO1867">
        <v>0</v>
      </c>
      <c r="BP1867">
        <v>0</v>
      </c>
      <c r="BR1867">
        <v>0</v>
      </c>
      <c r="BS1867">
        <v>1</v>
      </c>
      <c r="BX1867">
        <v>0</v>
      </c>
      <c r="BY1867">
        <v>7.47</v>
      </c>
      <c r="BZ1867">
        <v>0</v>
      </c>
      <c r="CA1867">
        <v>7.62</v>
      </c>
      <c r="CB1867">
        <v>0</v>
      </c>
      <c r="CC1867">
        <v>1</v>
      </c>
      <c r="CD1867" s="56">
        <v>42341</v>
      </c>
      <c r="CE1867" s="56">
        <v>42342</v>
      </c>
      <c r="CF1867" s="56">
        <v>42342</v>
      </c>
      <c r="CG1867" s="56">
        <v>42419</v>
      </c>
      <c r="CH1867" s="56"/>
      <c r="CI1867" s="56"/>
      <c r="CJ1867">
        <v>0</v>
      </c>
      <c r="CK1867">
        <v>0</v>
      </c>
      <c r="CL1867">
        <v>0</v>
      </c>
      <c r="CM1867">
        <v>0</v>
      </c>
      <c r="CN1867">
        <v>0</v>
      </c>
      <c r="CO1867">
        <v>0</v>
      </c>
      <c r="CP1867">
        <v>0.96</v>
      </c>
      <c r="CQ1867" t="s">
        <v>1154</v>
      </c>
      <c r="CR1867" t="s">
        <v>1153</v>
      </c>
      <c r="CS1867" t="s">
        <v>1748</v>
      </c>
      <c r="CT1867" t="s">
        <v>1397</v>
      </c>
      <c r="CU1867" t="s">
        <v>1396</v>
      </c>
      <c r="CV1867" t="s">
        <v>6975</v>
      </c>
      <c r="CW1867" t="s">
        <v>1727</v>
      </c>
      <c r="CX1867" t="s">
        <v>853</v>
      </c>
      <c r="DC1867" t="s">
        <v>1387</v>
      </c>
      <c r="DE1867" t="s">
        <v>1392</v>
      </c>
    </row>
    <row r="1868" spans="1:109" x14ac:dyDescent="0.25">
      <c r="A1868" t="s">
        <v>1025</v>
      </c>
      <c r="B1868">
        <v>2</v>
      </c>
      <c r="C1868" s="56">
        <v>42419</v>
      </c>
      <c r="D1868" t="s">
        <v>1153</v>
      </c>
      <c r="E1868" t="s">
        <v>6976</v>
      </c>
      <c r="G1868" t="s">
        <v>6977</v>
      </c>
      <c r="H1868" t="s">
        <v>1144</v>
      </c>
      <c r="I1868" t="s">
        <v>1144</v>
      </c>
      <c r="J1868" t="s">
        <v>1144</v>
      </c>
      <c r="K1868" t="s">
        <v>1144</v>
      </c>
      <c r="L1868">
        <v>3.66</v>
      </c>
      <c r="M1868">
        <v>9.89</v>
      </c>
      <c r="N1868">
        <v>0</v>
      </c>
      <c r="O1868" s="56">
        <v>0</v>
      </c>
      <c r="P1868" s="56">
        <v>0</v>
      </c>
      <c r="Q1868">
        <v>1</v>
      </c>
      <c r="R1868">
        <v>1</v>
      </c>
      <c r="S1868">
        <v>11</v>
      </c>
      <c r="T1868">
        <v>8</v>
      </c>
      <c r="U1868">
        <v>3</v>
      </c>
      <c r="V1868">
        <v>1</v>
      </c>
      <c r="X1868" t="s">
        <v>7755</v>
      </c>
      <c r="AA1868">
        <v>0</v>
      </c>
      <c r="AB1868">
        <v>0</v>
      </c>
      <c r="AC1868">
        <v>0</v>
      </c>
      <c r="AD1868">
        <v>0</v>
      </c>
      <c r="AE1868">
        <v>0</v>
      </c>
      <c r="AF1868">
        <v>0</v>
      </c>
      <c r="AG1868">
        <v>0</v>
      </c>
      <c r="AJ1868" s="56"/>
      <c r="AK1868" s="56"/>
      <c r="AL1868" s="56"/>
      <c r="AP1868" t="s">
        <v>1155</v>
      </c>
      <c r="AR1868">
        <v>5</v>
      </c>
      <c r="AS1868" t="s">
        <v>1152</v>
      </c>
      <c r="AT1868">
        <v>1</v>
      </c>
      <c r="AV1868">
        <v>10</v>
      </c>
      <c r="AW1868">
        <v>7</v>
      </c>
      <c r="AX1868">
        <v>3</v>
      </c>
      <c r="AY1868" t="s">
        <v>1147</v>
      </c>
      <c r="AZ1868" t="s">
        <v>1147</v>
      </c>
      <c r="BA1868">
        <v>10</v>
      </c>
      <c r="BD1868">
        <v>1000000000</v>
      </c>
      <c r="BE1868">
        <v>11</v>
      </c>
      <c r="BF1868">
        <v>-0.1</v>
      </c>
      <c r="BG1868">
        <v>0</v>
      </c>
      <c r="BH1868">
        <v>0</v>
      </c>
      <c r="BI1868">
        <v>0</v>
      </c>
      <c r="BJ1868">
        <v>0</v>
      </c>
      <c r="BK1868">
        <v>0</v>
      </c>
      <c r="BL1868">
        <v>0</v>
      </c>
      <c r="BM1868">
        <v>11</v>
      </c>
      <c r="BN1868">
        <v>-0.1</v>
      </c>
      <c r="BO1868">
        <v>0</v>
      </c>
      <c r="BP1868">
        <v>0</v>
      </c>
      <c r="BR1868">
        <v>0</v>
      </c>
      <c r="BS1868">
        <v>3</v>
      </c>
      <c r="BX1868">
        <v>0</v>
      </c>
      <c r="BY1868">
        <v>3.66</v>
      </c>
      <c r="BZ1868">
        <v>0</v>
      </c>
      <c r="CA1868">
        <v>7.43</v>
      </c>
      <c r="CB1868">
        <v>0</v>
      </c>
      <c r="CC1868">
        <v>1</v>
      </c>
      <c r="CD1868" s="56">
        <v>42095</v>
      </c>
      <c r="CE1868" s="56">
        <v>42342</v>
      </c>
      <c r="CF1868" s="56">
        <v>42342</v>
      </c>
      <c r="CG1868" s="56">
        <v>42419</v>
      </c>
      <c r="CH1868" s="56"/>
      <c r="CI1868" s="56"/>
      <c r="CJ1868">
        <v>0</v>
      </c>
      <c r="CK1868">
        <v>0</v>
      </c>
      <c r="CL1868">
        <v>0</v>
      </c>
      <c r="CM1868">
        <v>0</v>
      </c>
      <c r="CN1868">
        <v>0</v>
      </c>
      <c r="CO1868">
        <v>0</v>
      </c>
      <c r="CP1868">
        <v>0.96</v>
      </c>
      <c r="CQ1868" t="s">
        <v>1154</v>
      </c>
      <c r="CR1868" t="s">
        <v>1153</v>
      </c>
      <c r="CS1868" t="s">
        <v>1748</v>
      </c>
      <c r="CT1868" t="s">
        <v>1397</v>
      </c>
      <c r="CU1868" t="s">
        <v>1396</v>
      </c>
      <c r="CV1868" t="s">
        <v>6978</v>
      </c>
      <c r="CW1868" t="s">
        <v>1727</v>
      </c>
      <c r="CX1868" t="s">
        <v>853</v>
      </c>
      <c r="DC1868" t="s">
        <v>1387</v>
      </c>
      <c r="DE1868" t="s">
        <v>1392</v>
      </c>
    </row>
    <row r="1869" spans="1:109" x14ac:dyDescent="0.25">
      <c r="A1869" t="s">
        <v>1025</v>
      </c>
      <c r="B1869">
        <v>1</v>
      </c>
      <c r="C1869" s="56">
        <v>42419</v>
      </c>
      <c r="D1869" t="s">
        <v>1153</v>
      </c>
      <c r="E1869" t="s">
        <v>6979</v>
      </c>
      <c r="G1869" t="s">
        <v>6980</v>
      </c>
      <c r="H1869" t="s">
        <v>1144</v>
      </c>
      <c r="I1869" t="s">
        <v>1144</v>
      </c>
      <c r="J1869" t="s">
        <v>1144</v>
      </c>
      <c r="K1869" t="s">
        <v>1144</v>
      </c>
      <c r="L1869">
        <v>11.13</v>
      </c>
      <c r="M1869">
        <v>30.28</v>
      </c>
      <c r="N1869">
        <v>0</v>
      </c>
      <c r="O1869" s="56">
        <v>0</v>
      </c>
      <c r="P1869" s="56">
        <v>0</v>
      </c>
      <c r="Q1869">
        <v>1</v>
      </c>
      <c r="R1869">
        <v>1</v>
      </c>
      <c r="S1869">
        <v>11</v>
      </c>
      <c r="T1869">
        <v>8</v>
      </c>
      <c r="U1869">
        <v>3</v>
      </c>
      <c r="V1869">
        <v>1</v>
      </c>
      <c r="X1869" t="s">
        <v>7755</v>
      </c>
      <c r="AA1869">
        <v>0</v>
      </c>
      <c r="AB1869">
        <v>0</v>
      </c>
      <c r="AC1869">
        <v>0</v>
      </c>
      <c r="AD1869">
        <v>0</v>
      </c>
      <c r="AE1869">
        <v>0</v>
      </c>
      <c r="AF1869">
        <v>0</v>
      </c>
      <c r="AG1869">
        <v>0</v>
      </c>
      <c r="AJ1869" s="56"/>
      <c r="AK1869" s="56"/>
      <c r="AL1869" s="56"/>
      <c r="AP1869" t="s">
        <v>1155</v>
      </c>
      <c r="AS1869" t="s">
        <v>1152</v>
      </c>
      <c r="AT1869">
        <v>1</v>
      </c>
      <c r="AV1869">
        <v>0</v>
      </c>
      <c r="AW1869">
        <v>0</v>
      </c>
      <c r="AX1869">
        <v>0</v>
      </c>
      <c r="AY1869" t="s">
        <v>1388</v>
      </c>
      <c r="AZ1869" t="s">
        <v>1388</v>
      </c>
      <c r="BA1869">
        <v>0</v>
      </c>
      <c r="BD1869">
        <v>1000000000</v>
      </c>
      <c r="BE1869">
        <v>1</v>
      </c>
      <c r="BF1869">
        <v>0</v>
      </c>
      <c r="BG1869">
        <v>0</v>
      </c>
      <c r="BH1869">
        <v>0</v>
      </c>
      <c r="BI1869">
        <v>0</v>
      </c>
      <c r="BJ1869">
        <v>0</v>
      </c>
      <c r="BK1869">
        <v>0</v>
      </c>
      <c r="BL1869">
        <v>0</v>
      </c>
      <c r="BM1869">
        <v>1</v>
      </c>
      <c r="BN1869">
        <v>0</v>
      </c>
      <c r="BO1869">
        <v>0</v>
      </c>
      <c r="BP1869">
        <v>0</v>
      </c>
      <c r="BR1869">
        <v>0</v>
      </c>
      <c r="BS1869">
        <v>0</v>
      </c>
      <c r="BX1869">
        <v>0</v>
      </c>
      <c r="BY1869">
        <v>0</v>
      </c>
      <c r="BZ1869">
        <v>0</v>
      </c>
      <c r="CA1869">
        <v>0</v>
      </c>
      <c r="CB1869">
        <v>0</v>
      </c>
      <c r="CC1869">
        <v>1</v>
      </c>
      <c r="CD1869" s="56">
        <v>42095</v>
      </c>
      <c r="CE1869" s="56">
        <v>42342</v>
      </c>
      <c r="CF1869" s="56">
        <v>42342</v>
      </c>
      <c r="CG1869" s="56">
        <v>42419</v>
      </c>
      <c r="CH1869" s="56"/>
      <c r="CI1869" s="56"/>
      <c r="CJ1869">
        <v>0</v>
      </c>
      <c r="CK1869">
        <v>0</v>
      </c>
      <c r="CL1869">
        <v>0</v>
      </c>
      <c r="CM1869">
        <v>0</v>
      </c>
      <c r="CN1869">
        <v>0</v>
      </c>
      <c r="CO1869">
        <v>0</v>
      </c>
      <c r="CP1869">
        <v>0.95</v>
      </c>
      <c r="CQ1869" t="s">
        <v>1154</v>
      </c>
      <c r="CR1869" t="s">
        <v>1153</v>
      </c>
      <c r="CS1869" t="s">
        <v>1725</v>
      </c>
      <c r="CT1869" t="s">
        <v>1397</v>
      </c>
      <c r="CU1869" t="s">
        <v>1396</v>
      </c>
      <c r="CV1869" t="s">
        <v>6981</v>
      </c>
      <c r="CW1869" t="s">
        <v>1390</v>
      </c>
      <c r="CX1869" t="s">
        <v>853</v>
      </c>
      <c r="DC1869" t="s">
        <v>1387</v>
      </c>
      <c r="DE1869" t="s">
        <v>1728</v>
      </c>
    </row>
    <row r="1870" spans="1:109" x14ac:dyDescent="0.25">
      <c r="A1870" t="s">
        <v>1025</v>
      </c>
      <c r="B1870">
        <v>1</v>
      </c>
      <c r="C1870" s="56">
        <v>42419</v>
      </c>
      <c r="D1870" t="s">
        <v>1153</v>
      </c>
      <c r="E1870" t="s">
        <v>6982</v>
      </c>
      <c r="G1870" t="s">
        <v>6983</v>
      </c>
      <c r="H1870" t="s">
        <v>1144</v>
      </c>
      <c r="I1870" t="s">
        <v>1144</v>
      </c>
      <c r="J1870" t="s">
        <v>1144</v>
      </c>
      <c r="K1870" t="s">
        <v>1144</v>
      </c>
      <c r="L1870">
        <v>0.44</v>
      </c>
      <c r="M1870">
        <v>1.17</v>
      </c>
      <c r="N1870">
        <v>0</v>
      </c>
      <c r="O1870" s="56">
        <v>0</v>
      </c>
      <c r="P1870" s="56">
        <v>0</v>
      </c>
      <c r="Q1870">
        <v>1</v>
      </c>
      <c r="R1870">
        <v>1</v>
      </c>
      <c r="S1870">
        <v>11</v>
      </c>
      <c r="T1870">
        <v>8</v>
      </c>
      <c r="U1870">
        <v>3</v>
      </c>
      <c r="V1870">
        <v>1</v>
      </c>
      <c r="X1870" t="s">
        <v>7755</v>
      </c>
      <c r="AA1870">
        <v>0</v>
      </c>
      <c r="AB1870">
        <v>0</v>
      </c>
      <c r="AC1870">
        <v>0</v>
      </c>
      <c r="AD1870">
        <v>0</v>
      </c>
      <c r="AE1870">
        <v>0</v>
      </c>
      <c r="AF1870">
        <v>0</v>
      </c>
      <c r="AG1870">
        <v>0</v>
      </c>
      <c r="AJ1870" s="56"/>
      <c r="AK1870" s="56"/>
      <c r="AL1870" s="56"/>
      <c r="AP1870" t="s">
        <v>1155</v>
      </c>
      <c r="AS1870" t="s">
        <v>1152</v>
      </c>
      <c r="AT1870">
        <v>1</v>
      </c>
      <c r="AV1870">
        <v>0</v>
      </c>
      <c r="AW1870">
        <v>0</v>
      </c>
      <c r="AX1870">
        <v>0</v>
      </c>
      <c r="AY1870" t="s">
        <v>1388</v>
      </c>
      <c r="AZ1870" t="s">
        <v>1388</v>
      </c>
      <c r="BA1870">
        <v>0</v>
      </c>
      <c r="BD1870">
        <v>1000000000</v>
      </c>
      <c r="BE1870">
        <v>9</v>
      </c>
      <c r="BF1870">
        <v>0</v>
      </c>
      <c r="BG1870">
        <v>0</v>
      </c>
      <c r="BH1870">
        <v>0</v>
      </c>
      <c r="BI1870">
        <v>0</v>
      </c>
      <c r="BJ1870">
        <v>0</v>
      </c>
      <c r="BK1870">
        <v>0</v>
      </c>
      <c r="BL1870">
        <v>0</v>
      </c>
      <c r="BM1870">
        <v>9</v>
      </c>
      <c r="BN1870">
        <v>0</v>
      </c>
      <c r="BO1870">
        <v>0</v>
      </c>
      <c r="BP1870">
        <v>0</v>
      </c>
      <c r="BR1870">
        <v>0</v>
      </c>
      <c r="BS1870">
        <v>0</v>
      </c>
      <c r="BX1870">
        <v>0</v>
      </c>
      <c r="BY1870">
        <v>0</v>
      </c>
      <c r="BZ1870">
        <v>0</v>
      </c>
      <c r="CA1870">
        <v>0</v>
      </c>
      <c r="CB1870">
        <v>0</v>
      </c>
      <c r="CC1870">
        <v>1</v>
      </c>
      <c r="CD1870" s="56">
        <v>42095</v>
      </c>
      <c r="CE1870" s="56">
        <v>42342</v>
      </c>
      <c r="CF1870" s="56">
        <v>42342</v>
      </c>
      <c r="CG1870" s="56">
        <v>42419</v>
      </c>
      <c r="CH1870" s="56"/>
      <c r="CI1870" s="56"/>
      <c r="CJ1870">
        <v>0</v>
      </c>
      <c r="CK1870">
        <v>0</v>
      </c>
      <c r="CL1870">
        <v>0</v>
      </c>
      <c r="CM1870">
        <v>0</v>
      </c>
      <c r="CN1870">
        <v>0</v>
      </c>
      <c r="CO1870">
        <v>0</v>
      </c>
      <c r="CP1870">
        <v>0.95</v>
      </c>
      <c r="CQ1870" t="s">
        <v>1154</v>
      </c>
      <c r="CR1870" t="s">
        <v>1153</v>
      </c>
      <c r="CS1870" t="s">
        <v>1725</v>
      </c>
      <c r="CT1870" t="s">
        <v>1397</v>
      </c>
      <c r="CU1870" t="s">
        <v>1396</v>
      </c>
      <c r="CV1870" t="s">
        <v>6984</v>
      </c>
      <c r="CW1870" t="s">
        <v>2121</v>
      </c>
      <c r="CX1870" t="s">
        <v>853</v>
      </c>
      <c r="DC1870" t="s">
        <v>1387</v>
      </c>
      <c r="DE1870" t="s">
        <v>1392</v>
      </c>
    </row>
    <row r="1871" spans="1:109" x14ac:dyDescent="0.25">
      <c r="A1871" t="s">
        <v>1025</v>
      </c>
      <c r="B1871">
        <v>1</v>
      </c>
      <c r="C1871" s="56">
        <v>42419</v>
      </c>
      <c r="D1871" t="s">
        <v>1153</v>
      </c>
      <c r="E1871" t="s">
        <v>6985</v>
      </c>
      <c r="G1871" t="s">
        <v>6986</v>
      </c>
      <c r="H1871" t="s">
        <v>1144</v>
      </c>
      <c r="I1871" t="s">
        <v>1144</v>
      </c>
      <c r="J1871" t="s">
        <v>1144</v>
      </c>
      <c r="K1871" t="s">
        <v>1144</v>
      </c>
      <c r="L1871">
        <v>70.540000000000006</v>
      </c>
      <c r="M1871">
        <v>197.52</v>
      </c>
      <c r="N1871">
        <v>0</v>
      </c>
      <c r="O1871" s="56">
        <v>0</v>
      </c>
      <c r="P1871" s="56">
        <v>0</v>
      </c>
      <c r="Q1871">
        <v>1</v>
      </c>
      <c r="R1871">
        <v>1</v>
      </c>
      <c r="S1871">
        <v>11</v>
      </c>
      <c r="T1871">
        <v>8</v>
      </c>
      <c r="U1871">
        <v>3</v>
      </c>
      <c r="V1871">
        <v>1</v>
      </c>
      <c r="X1871" t="s">
        <v>7755</v>
      </c>
      <c r="AA1871">
        <v>0</v>
      </c>
      <c r="AB1871">
        <v>0</v>
      </c>
      <c r="AC1871">
        <v>0</v>
      </c>
      <c r="AD1871">
        <v>0</v>
      </c>
      <c r="AE1871">
        <v>0</v>
      </c>
      <c r="AF1871">
        <v>0</v>
      </c>
      <c r="AG1871">
        <v>0</v>
      </c>
      <c r="AJ1871" s="56"/>
      <c r="AK1871" s="56"/>
      <c r="AL1871" s="56"/>
      <c r="AP1871" t="s">
        <v>1155</v>
      </c>
      <c r="AS1871" t="s">
        <v>1152</v>
      </c>
      <c r="AT1871">
        <v>1</v>
      </c>
      <c r="AV1871">
        <v>0</v>
      </c>
      <c r="AW1871">
        <v>0</v>
      </c>
      <c r="AX1871">
        <v>0</v>
      </c>
      <c r="AY1871" t="s">
        <v>1388</v>
      </c>
      <c r="AZ1871" t="s">
        <v>1388</v>
      </c>
      <c r="BA1871">
        <v>0</v>
      </c>
      <c r="BD1871">
        <v>1000000000</v>
      </c>
      <c r="BE1871">
        <v>0</v>
      </c>
      <c r="BF1871">
        <v>0</v>
      </c>
      <c r="BG1871">
        <v>0</v>
      </c>
      <c r="BH1871">
        <v>0</v>
      </c>
      <c r="BI1871">
        <v>0</v>
      </c>
      <c r="BJ1871">
        <v>0</v>
      </c>
      <c r="BK1871">
        <v>0</v>
      </c>
      <c r="BL1871">
        <v>0</v>
      </c>
      <c r="BM1871">
        <v>0</v>
      </c>
      <c r="BN1871">
        <v>0</v>
      </c>
      <c r="BO1871">
        <v>0</v>
      </c>
      <c r="BP1871">
        <v>0</v>
      </c>
      <c r="BR1871">
        <v>0</v>
      </c>
      <c r="BS1871">
        <v>0</v>
      </c>
      <c r="BX1871">
        <v>0</v>
      </c>
      <c r="BY1871">
        <v>0</v>
      </c>
      <c r="BZ1871">
        <v>0</v>
      </c>
      <c r="CA1871">
        <v>0</v>
      </c>
      <c r="CB1871">
        <v>0</v>
      </c>
      <c r="CC1871">
        <v>1</v>
      </c>
      <c r="CD1871" s="56">
        <v>42095</v>
      </c>
      <c r="CE1871" s="56">
        <v>42342</v>
      </c>
      <c r="CF1871" s="56">
        <v>42342</v>
      </c>
      <c r="CG1871" s="56">
        <v>42419</v>
      </c>
      <c r="CH1871" s="56"/>
      <c r="CI1871" s="56"/>
      <c r="CJ1871">
        <v>1</v>
      </c>
      <c r="CK1871">
        <v>0</v>
      </c>
      <c r="CL1871">
        <v>0.95</v>
      </c>
      <c r="CM1871">
        <v>0</v>
      </c>
      <c r="CN1871">
        <v>0</v>
      </c>
      <c r="CO1871">
        <v>0</v>
      </c>
      <c r="CP1871">
        <v>0</v>
      </c>
      <c r="CQ1871" t="s">
        <v>1154</v>
      </c>
      <c r="CR1871" t="s">
        <v>1153</v>
      </c>
      <c r="CS1871" t="s">
        <v>1725</v>
      </c>
      <c r="CT1871" t="s">
        <v>1397</v>
      </c>
      <c r="CU1871" t="s">
        <v>1396</v>
      </c>
      <c r="CV1871" t="s">
        <v>6987</v>
      </c>
      <c r="CW1871" t="s">
        <v>1390</v>
      </c>
      <c r="CX1871" t="s">
        <v>853</v>
      </c>
      <c r="DC1871" t="s">
        <v>1387</v>
      </c>
      <c r="DE1871" t="s">
        <v>1728</v>
      </c>
    </row>
    <row r="1872" spans="1:109" x14ac:dyDescent="0.25">
      <c r="A1872" t="s">
        <v>1025</v>
      </c>
      <c r="B1872">
        <v>2</v>
      </c>
      <c r="C1872" s="56">
        <v>42419</v>
      </c>
      <c r="D1872" t="s">
        <v>1153</v>
      </c>
      <c r="E1872" t="s">
        <v>6988</v>
      </c>
      <c r="G1872" t="s">
        <v>6989</v>
      </c>
      <c r="H1872" t="s">
        <v>1144</v>
      </c>
      <c r="I1872" t="s">
        <v>1144</v>
      </c>
      <c r="J1872" t="s">
        <v>1144</v>
      </c>
      <c r="K1872" t="s">
        <v>1144</v>
      </c>
      <c r="L1872">
        <v>1.25</v>
      </c>
      <c r="M1872">
        <v>3.36</v>
      </c>
      <c r="N1872">
        <v>0</v>
      </c>
      <c r="O1872" s="56">
        <v>0</v>
      </c>
      <c r="P1872" s="56">
        <v>0</v>
      </c>
      <c r="Q1872">
        <v>1</v>
      </c>
      <c r="R1872">
        <v>1</v>
      </c>
      <c r="S1872">
        <v>11</v>
      </c>
      <c r="T1872">
        <v>8</v>
      </c>
      <c r="U1872">
        <v>3</v>
      </c>
      <c r="V1872">
        <v>1</v>
      </c>
      <c r="W1872" t="s">
        <v>1156</v>
      </c>
      <c r="X1872" t="s">
        <v>7757</v>
      </c>
      <c r="Y1872">
        <v>10</v>
      </c>
      <c r="AA1872">
        <v>0</v>
      </c>
      <c r="AB1872">
        <v>0</v>
      </c>
      <c r="AC1872">
        <v>0</v>
      </c>
      <c r="AD1872">
        <v>0</v>
      </c>
      <c r="AE1872">
        <v>0</v>
      </c>
      <c r="AF1872">
        <v>0</v>
      </c>
      <c r="AG1872">
        <v>0</v>
      </c>
      <c r="AJ1872" s="56"/>
      <c r="AK1872" s="56"/>
      <c r="AL1872" s="56"/>
      <c r="AP1872" t="s">
        <v>1155</v>
      </c>
      <c r="AR1872">
        <v>2</v>
      </c>
      <c r="AS1872" t="s">
        <v>1152</v>
      </c>
      <c r="AT1872">
        <v>1</v>
      </c>
      <c r="AV1872">
        <v>7</v>
      </c>
      <c r="AW1872">
        <v>5</v>
      </c>
      <c r="AX1872">
        <v>2</v>
      </c>
      <c r="AY1872" t="s">
        <v>1145</v>
      </c>
      <c r="AZ1872" t="s">
        <v>1148</v>
      </c>
      <c r="BA1872">
        <v>5</v>
      </c>
      <c r="BD1872">
        <v>1000000000</v>
      </c>
      <c r="BE1872">
        <v>4</v>
      </c>
      <c r="BF1872">
        <v>0.43</v>
      </c>
      <c r="BG1872">
        <v>3</v>
      </c>
      <c r="BH1872">
        <v>0</v>
      </c>
      <c r="BI1872">
        <v>0</v>
      </c>
      <c r="BJ1872">
        <v>0</v>
      </c>
      <c r="BK1872">
        <v>0</v>
      </c>
      <c r="BL1872">
        <v>0</v>
      </c>
      <c r="BM1872">
        <v>7</v>
      </c>
      <c r="BN1872">
        <v>0</v>
      </c>
      <c r="BO1872">
        <v>0</v>
      </c>
      <c r="BP1872">
        <v>0</v>
      </c>
      <c r="BR1872">
        <v>0</v>
      </c>
      <c r="BS1872">
        <v>2</v>
      </c>
      <c r="BX1872">
        <v>0</v>
      </c>
      <c r="BY1872">
        <v>0</v>
      </c>
      <c r="BZ1872">
        <v>0</v>
      </c>
      <c r="CA1872">
        <v>7.37</v>
      </c>
      <c r="CB1872">
        <v>0</v>
      </c>
      <c r="CC1872">
        <v>1</v>
      </c>
      <c r="CD1872" s="56">
        <v>42341</v>
      </c>
      <c r="CE1872" s="56">
        <v>42342</v>
      </c>
      <c r="CF1872" s="56">
        <v>42342</v>
      </c>
      <c r="CG1872" s="56">
        <v>42419</v>
      </c>
      <c r="CH1872" s="56"/>
      <c r="CI1872" s="56"/>
      <c r="CJ1872">
        <v>0.18</v>
      </c>
      <c r="CK1872">
        <v>9</v>
      </c>
      <c r="CL1872">
        <v>0</v>
      </c>
      <c r="CM1872">
        <v>0.12</v>
      </c>
      <c r="CN1872">
        <v>0.84</v>
      </c>
      <c r="CO1872">
        <v>0</v>
      </c>
      <c r="CP1872">
        <v>0</v>
      </c>
      <c r="CQ1872" t="s">
        <v>1154</v>
      </c>
      <c r="CR1872" t="s">
        <v>1153</v>
      </c>
      <c r="CS1872" t="s">
        <v>1748</v>
      </c>
      <c r="CT1872" t="s">
        <v>1397</v>
      </c>
      <c r="CU1872" t="s">
        <v>1396</v>
      </c>
      <c r="CV1872" t="s">
        <v>6990</v>
      </c>
      <c r="CW1872" t="s">
        <v>1390</v>
      </c>
      <c r="CX1872" t="s">
        <v>853</v>
      </c>
      <c r="DC1872" t="s">
        <v>1387</v>
      </c>
      <c r="DE1872" t="s">
        <v>1392</v>
      </c>
    </row>
    <row r="1873" spans="1:109" x14ac:dyDescent="0.25">
      <c r="A1873" t="s">
        <v>1025</v>
      </c>
      <c r="B1873">
        <v>1</v>
      </c>
      <c r="C1873" s="56">
        <v>42419</v>
      </c>
      <c r="D1873" t="s">
        <v>1153</v>
      </c>
      <c r="E1873" t="s">
        <v>6991</v>
      </c>
      <c r="G1873" t="s">
        <v>6992</v>
      </c>
      <c r="H1873" t="s">
        <v>1144</v>
      </c>
      <c r="I1873" t="s">
        <v>1144</v>
      </c>
      <c r="J1873" t="s">
        <v>1144</v>
      </c>
      <c r="K1873" t="s">
        <v>1144</v>
      </c>
      <c r="L1873">
        <v>8.7899999999999991</v>
      </c>
      <c r="M1873">
        <v>23.59</v>
      </c>
      <c r="N1873">
        <v>0</v>
      </c>
      <c r="O1873" s="56">
        <v>0</v>
      </c>
      <c r="P1873" s="56">
        <v>0</v>
      </c>
      <c r="Q1873">
        <v>1</v>
      </c>
      <c r="R1873">
        <v>1</v>
      </c>
      <c r="S1873">
        <v>11</v>
      </c>
      <c r="T1873">
        <v>8</v>
      </c>
      <c r="U1873">
        <v>3</v>
      </c>
      <c r="V1873">
        <v>1</v>
      </c>
      <c r="X1873" t="s">
        <v>7755</v>
      </c>
      <c r="AA1873">
        <v>0</v>
      </c>
      <c r="AB1873">
        <v>0</v>
      </c>
      <c r="AC1873">
        <v>0</v>
      </c>
      <c r="AD1873">
        <v>0</v>
      </c>
      <c r="AE1873">
        <v>0</v>
      </c>
      <c r="AF1873">
        <v>0</v>
      </c>
      <c r="AG1873">
        <v>0</v>
      </c>
      <c r="AJ1873" s="56"/>
      <c r="AK1873" s="56"/>
      <c r="AL1873" s="56"/>
      <c r="AP1873" t="s">
        <v>1155</v>
      </c>
      <c r="AS1873" t="s">
        <v>1152</v>
      </c>
      <c r="AT1873">
        <v>1</v>
      </c>
      <c r="AV1873">
        <v>0</v>
      </c>
      <c r="AW1873">
        <v>0</v>
      </c>
      <c r="AX1873">
        <v>0</v>
      </c>
      <c r="AY1873" t="s">
        <v>1388</v>
      </c>
      <c r="AZ1873" t="s">
        <v>1388</v>
      </c>
      <c r="BA1873">
        <v>0</v>
      </c>
      <c r="BD1873">
        <v>1000000000</v>
      </c>
      <c r="BE1873">
        <v>4</v>
      </c>
      <c r="BF1873">
        <v>0</v>
      </c>
      <c r="BG1873">
        <v>0</v>
      </c>
      <c r="BH1873">
        <v>0</v>
      </c>
      <c r="BI1873">
        <v>0</v>
      </c>
      <c r="BJ1873">
        <v>0</v>
      </c>
      <c r="BK1873">
        <v>0</v>
      </c>
      <c r="BL1873">
        <v>0</v>
      </c>
      <c r="BM1873">
        <v>4</v>
      </c>
      <c r="BN1873">
        <v>0</v>
      </c>
      <c r="BO1873">
        <v>0</v>
      </c>
      <c r="BP1873">
        <v>0</v>
      </c>
      <c r="BR1873">
        <v>0</v>
      </c>
      <c r="BS1873">
        <v>0</v>
      </c>
      <c r="BX1873">
        <v>0</v>
      </c>
      <c r="BY1873">
        <v>0</v>
      </c>
      <c r="BZ1873">
        <v>0</v>
      </c>
      <c r="CA1873">
        <v>0</v>
      </c>
      <c r="CB1873">
        <v>0</v>
      </c>
      <c r="CC1873">
        <v>1</v>
      </c>
      <c r="CD1873" s="56">
        <v>42095</v>
      </c>
      <c r="CE1873" s="56">
        <v>42342</v>
      </c>
      <c r="CF1873" s="56">
        <v>42342</v>
      </c>
      <c r="CG1873" s="56">
        <v>42419</v>
      </c>
      <c r="CH1873" s="56"/>
      <c r="CI1873" s="56"/>
      <c r="CJ1873">
        <v>0</v>
      </c>
      <c r="CK1873">
        <v>0</v>
      </c>
      <c r="CL1873">
        <v>0</v>
      </c>
      <c r="CM1873">
        <v>0</v>
      </c>
      <c r="CN1873">
        <v>0</v>
      </c>
      <c r="CO1873">
        <v>0</v>
      </c>
      <c r="CP1873">
        <v>0.95</v>
      </c>
      <c r="CQ1873" t="s">
        <v>1154</v>
      </c>
      <c r="CR1873" t="s">
        <v>1153</v>
      </c>
      <c r="CS1873" t="s">
        <v>1725</v>
      </c>
      <c r="CT1873" t="s">
        <v>1397</v>
      </c>
      <c r="CU1873" t="s">
        <v>1396</v>
      </c>
      <c r="CV1873" t="s">
        <v>6993</v>
      </c>
      <c r="CW1873" t="s">
        <v>1390</v>
      </c>
      <c r="CX1873" t="s">
        <v>853</v>
      </c>
      <c r="DC1873" t="s">
        <v>1387</v>
      </c>
      <c r="DE1873" t="s">
        <v>1392</v>
      </c>
    </row>
    <row r="1874" spans="1:109" x14ac:dyDescent="0.25">
      <c r="A1874" t="s">
        <v>1025</v>
      </c>
      <c r="B1874">
        <v>2</v>
      </c>
      <c r="C1874" s="56">
        <v>42419</v>
      </c>
      <c r="D1874" t="s">
        <v>1153</v>
      </c>
      <c r="E1874" t="s">
        <v>6994</v>
      </c>
      <c r="G1874" t="s">
        <v>6995</v>
      </c>
      <c r="H1874" t="s">
        <v>1144</v>
      </c>
      <c r="I1874" t="s">
        <v>1144</v>
      </c>
      <c r="J1874" t="s">
        <v>1144</v>
      </c>
      <c r="K1874" t="s">
        <v>1144</v>
      </c>
      <c r="L1874">
        <v>1.05</v>
      </c>
      <c r="M1874">
        <v>2.83</v>
      </c>
      <c r="N1874">
        <v>0</v>
      </c>
      <c r="O1874" s="56">
        <v>0</v>
      </c>
      <c r="P1874" s="56">
        <v>0</v>
      </c>
      <c r="Q1874">
        <v>1</v>
      </c>
      <c r="R1874">
        <v>1</v>
      </c>
      <c r="S1874">
        <v>11</v>
      </c>
      <c r="T1874">
        <v>8</v>
      </c>
      <c r="U1874">
        <v>3</v>
      </c>
      <c r="V1874">
        <v>1</v>
      </c>
      <c r="X1874" t="s">
        <v>7755</v>
      </c>
      <c r="AA1874">
        <v>0</v>
      </c>
      <c r="AB1874">
        <v>0</v>
      </c>
      <c r="AC1874">
        <v>0</v>
      </c>
      <c r="AD1874">
        <v>0</v>
      </c>
      <c r="AE1874">
        <v>0</v>
      </c>
      <c r="AF1874">
        <v>0</v>
      </c>
      <c r="AG1874">
        <v>0</v>
      </c>
      <c r="AJ1874" s="56"/>
      <c r="AK1874" s="56"/>
      <c r="AL1874" s="56"/>
      <c r="AP1874" t="s">
        <v>1155</v>
      </c>
      <c r="AR1874">
        <v>2</v>
      </c>
      <c r="AS1874" t="s">
        <v>1152</v>
      </c>
      <c r="AT1874">
        <v>1</v>
      </c>
      <c r="AV1874">
        <v>5</v>
      </c>
      <c r="AW1874">
        <v>3</v>
      </c>
      <c r="AX1874">
        <v>2</v>
      </c>
      <c r="AY1874" t="s">
        <v>1147</v>
      </c>
      <c r="AZ1874" t="s">
        <v>1147</v>
      </c>
      <c r="BA1874">
        <v>5</v>
      </c>
      <c r="BD1874">
        <v>1000000000</v>
      </c>
      <c r="BE1874">
        <v>9</v>
      </c>
      <c r="BF1874">
        <v>-0.8</v>
      </c>
      <c r="BG1874">
        <v>0</v>
      </c>
      <c r="BH1874">
        <v>0</v>
      </c>
      <c r="BI1874">
        <v>0</v>
      </c>
      <c r="BJ1874">
        <v>0</v>
      </c>
      <c r="BK1874">
        <v>0</v>
      </c>
      <c r="BL1874">
        <v>0</v>
      </c>
      <c r="BM1874">
        <v>9</v>
      </c>
      <c r="BN1874">
        <v>-0.8</v>
      </c>
      <c r="BO1874">
        <v>0</v>
      </c>
      <c r="BP1874">
        <v>0</v>
      </c>
      <c r="BR1874">
        <v>0</v>
      </c>
      <c r="BS1874">
        <v>1</v>
      </c>
      <c r="BX1874">
        <v>0</v>
      </c>
      <c r="BY1874">
        <v>4.2</v>
      </c>
      <c r="BZ1874">
        <v>0</v>
      </c>
      <c r="CA1874">
        <v>7.4</v>
      </c>
      <c r="CB1874">
        <v>0</v>
      </c>
      <c r="CC1874">
        <v>1</v>
      </c>
      <c r="CD1874" s="56">
        <v>42095</v>
      </c>
      <c r="CE1874" s="56">
        <v>42342</v>
      </c>
      <c r="CF1874" s="56">
        <v>42342</v>
      </c>
      <c r="CG1874" s="56">
        <v>42419</v>
      </c>
      <c r="CH1874" s="56"/>
      <c r="CI1874" s="56"/>
      <c r="CJ1874">
        <v>0</v>
      </c>
      <c r="CK1874">
        <v>0</v>
      </c>
      <c r="CL1874">
        <v>0</v>
      </c>
      <c r="CM1874">
        <v>0</v>
      </c>
      <c r="CN1874">
        <v>0</v>
      </c>
      <c r="CO1874">
        <v>0</v>
      </c>
      <c r="CP1874">
        <v>0.96</v>
      </c>
      <c r="CQ1874" t="s">
        <v>1154</v>
      </c>
      <c r="CR1874" t="s">
        <v>1153</v>
      </c>
      <c r="CS1874" t="s">
        <v>1748</v>
      </c>
      <c r="CT1874" t="s">
        <v>1397</v>
      </c>
      <c r="CU1874" t="s">
        <v>1396</v>
      </c>
      <c r="CV1874" t="s">
        <v>6996</v>
      </c>
      <c r="CW1874" t="s">
        <v>1390</v>
      </c>
      <c r="CX1874" t="s">
        <v>853</v>
      </c>
      <c r="DC1874" t="s">
        <v>1387</v>
      </c>
      <c r="DE1874" t="s">
        <v>1392</v>
      </c>
    </row>
    <row r="1875" spans="1:109" x14ac:dyDescent="0.25">
      <c r="A1875" t="s">
        <v>1025</v>
      </c>
      <c r="B1875">
        <v>1</v>
      </c>
      <c r="C1875" s="56">
        <v>42419</v>
      </c>
      <c r="D1875" t="s">
        <v>1153</v>
      </c>
      <c r="E1875" t="s">
        <v>6997</v>
      </c>
      <c r="G1875" t="s">
        <v>6998</v>
      </c>
      <c r="H1875" t="s">
        <v>1144</v>
      </c>
      <c r="I1875" t="s">
        <v>1144</v>
      </c>
      <c r="J1875" t="s">
        <v>1144</v>
      </c>
      <c r="K1875" t="s">
        <v>1144</v>
      </c>
      <c r="L1875">
        <v>8.31</v>
      </c>
      <c r="M1875">
        <v>22.4</v>
      </c>
      <c r="N1875">
        <v>0</v>
      </c>
      <c r="O1875" s="56">
        <v>0</v>
      </c>
      <c r="P1875" s="56">
        <v>0</v>
      </c>
      <c r="Q1875">
        <v>1</v>
      </c>
      <c r="R1875">
        <v>1</v>
      </c>
      <c r="S1875">
        <v>11</v>
      </c>
      <c r="T1875">
        <v>8</v>
      </c>
      <c r="U1875">
        <v>3</v>
      </c>
      <c r="V1875">
        <v>1</v>
      </c>
      <c r="W1875" t="s">
        <v>1156</v>
      </c>
      <c r="X1875" t="s">
        <v>7755</v>
      </c>
      <c r="Y1875">
        <v>1</v>
      </c>
      <c r="AA1875">
        <v>0</v>
      </c>
      <c r="AB1875">
        <v>0</v>
      </c>
      <c r="AC1875">
        <v>0</v>
      </c>
      <c r="AD1875">
        <v>0</v>
      </c>
      <c r="AE1875">
        <v>0</v>
      </c>
      <c r="AF1875">
        <v>0</v>
      </c>
      <c r="AG1875">
        <v>0</v>
      </c>
      <c r="AJ1875" s="56"/>
      <c r="AK1875" s="56"/>
      <c r="AL1875" s="56"/>
      <c r="AP1875" t="s">
        <v>1155</v>
      </c>
      <c r="AS1875" t="s">
        <v>1152</v>
      </c>
      <c r="AT1875">
        <v>1</v>
      </c>
      <c r="AV1875">
        <v>2</v>
      </c>
      <c r="AW1875">
        <v>2</v>
      </c>
      <c r="AX1875">
        <v>1</v>
      </c>
      <c r="AY1875" t="s">
        <v>1145</v>
      </c>
      <c r="AZ1875" t="s">
        <v>1145</v>
      </c>
      <c r="BA1875">
        <v>2</v>
      </c>
      <c r="BD1875">
        <v>1000000000</v>
      </c>
      <c r="BE1875">
        <v>2</v>
      </c>
      <c r="BF1875">
        <v>0</v>
      </c>
      <c r="BG1875">
        <v>0</v>
      </c>
      <c r="BH1875">
        <v>0</v>
      </c>
      <c r="BI1875">
        <v>0</v>
      </c>
      <c r="BJ1875">
        <v>0</v>
      </c>
      <c r="BK1875">
        <v>0</v>
      </c>
      <c r="BL1875">
        <v>0</v>
      </c>
      <c r="BM1875">
        <v>2</v>
      </c>
      <c r="BN1875">
        <v>0</v>
      </c>
      <c r="BO1875">
        <v>0</v>
      </c>
      <c r="BP1875">
        <v>0</v>
      </c>
      <c r="BR1875">
        <v>0</v>
      </c>
      <c r="BS1875">
        <v>1</v>
      </c>
      <c r="BX1875">
        <v>0</v>
      </c>
      <c r="BY1875">
        <v>0</v>
      </c>
      <c r="BZ1875">
        <v>0</v>
      </c>
      <c r="CA1875">
        <v>7.4</v>
      </c>
      <c r="CB1875">
        <v>0</v>
      </c>
      <c r="CC1875">
        <v>1</v>
      </c>
      <c r="CD1875" s="56">
        <v>42095</v>
      </c>
      <c r="CE1875" s="56">
        <v>42342</v>
      </c>
      <c r="CF1875" s="56">
        <v>42342</v>
      </c>
      <c r="CG1875" s="56">
        <v>42419</v>
      </c>
      <c r="CH1875" s="56"/>
      <c r="CI1875" s="56"/>
      <c r="CJ1875">
        <v>0</v>
      </c>
      <c r="CK1875">
        <v>0</v>
      </c>
      <c r="CL1875">
        <v>0</v>
      </c>
      <c r="CM1875">
        <v>0</v>
      </c>
      <c r="CN1875">
        <v>0.95</v>
      </c>
      <c r="CO1875">
        <v>0</v>
      </c>
      <c r="CP1875">
        <v>0</v>
      </c>
      <c r="CQ1875" t="s">
        <v>1154</v>
      </c>
      <c r="CR1875" t="s">
        <v>1153</v>
      </c>
      <c r="CS1875" t="s">
        <v>1725</v>
      </c>
      <c r="CT1875" t="s">
        <v>1397</v>
      </c>
      <c r="CU1875" t="s">
        <v>1396</v>
      </c>
      <c r="CV1875" t="s">
        <v>6999</v>
      </c>
      <c r="CW1875" t="s">
        <v>1390</v>
      </c>
      <c r="CX1875" t="s">
        <v>853</v>
      </c>
      <c r="DC1875" t="s">
        <v>1387</v>
      </c>
      <c r="DE1875" t="s">
        <v>1392</v>
      </c>
    </row>
    <row r="1876" spans="1:109" x14ac:dyDescent="0.25">
      <c r="A1876" t="s">
        <v>1025</v>
      </c>
      <c r="B1876">
        <v>1</v>
      </c>
      <c r="C1876" s="56">
        <v>42419</v>
      </c>
      <c r="D1876" t="s">
        <v>1153</v>
      </c>
      <c r="E1876" t="s">
        <v>7000</v>
      </c>
      <c r="G1876" t="s">
        <v>7001</v>
      </c>
      <c r="H1876" t="s">
        <v>1144</v>
      </c>
      <c r="I1876" t="s">
        <v>1144</v>
      </c>
      <c r="J1876" t="s">
        <v>1144</v>
      </c>
      <c r="K1876" t="s">
        <v>1144</v>
      </c>
      <c r="L1876">
        <v>1.98</v>
      </c>
      <c r="M1876">
        <v>5.36</v>
      </c>
      <c r="N1876">
        <v>0</v>
      </c>
      <c r="O1876" s="56">
        <v>0</v>
      </c>
      <c r="P1876" s="56">
        <v>0</v>
      </c>
      <c r="Q1876">
        <v>1</v>
      </c>
      <c r="R1876">
        <v>1</v>
      </c>
      <c r="S1876">
        <v>11</v>
      </c>
      <c r="T1876">
        <v>8</v>
      </c>
      <c r="U1876">
        <v>3</v>
      </c>
      <c r="V1876">
        <v>1</v>
      </c>
      <c r="W1876" t="s">
        <v>1156</v>
      </c>
      <c r="X1876" t="s">
        <v>7755</v>
      </c>
      <c r="Y1876">
        <v>1</v>
      </c>
      <c r="AA1876">
        <v>0</v>
      </c>
      <c r="AB1876">
        <v>0</v>
      </c>
      <c r="AC1876">
        <v>0</v>
      </c>
      <c r="AD1876">
        <v>0</v>
      </c>
      <c r="AE1876">
        <v>0</v>
      </c>
      <c r="AF1876">
        <v>0</v>
      </c>
      <c r="AG1876">
        <v>0</v>
      </c>
      <c r="AJ1876" s="56"/>
      <c r="AK1876" s="56"/>
      <c r="AL1876" s="56"/>
      <c r="AP1876" t="s">
        <v>1155</v>
      </c>
      <c r="AS1876" t="s">
        <v>1152</v>
      </c>
      <c r="AT1876">
        <v>1</v>
      </c>
      <c r="AV1876">
        <v>2</v>
      </c>
      <c r="AW1876">
        <v>2</v>
      </c>
      <c r="AX1876">
        <v>1</v>
      </c>
      <c r="AY1876" t="s">
        <v>1145</v>
      </c>
      <c r="AZ1876" t="s">
        <v>1145</v>
      </c>
      <c r="BA1876">
        <v>2</v>
      </c>
      <c r="BD1876">
        <v>1000000000</v>
      </c>
      <c r="BE1876">
        <v>2</v>
      </c>
      <c r="BF1876">
        <v>0</v>
      </c>
      <c r="BG1876">
        <v>0</v>
      </c>
      <c r="BH1876">
        <v>0</v>
      </c>
      <c r="BI1876">
        <v>0</v>
      </c>
      <c r="BJ1876">
        <v>0</v>
      </c>
      <c r="BK1876">
        <v>0</v>
      </c>
      <c r="BL1876">
        <v>0</v>
      </c>
      <c r="BM1876">
        <v>2</v>
      </c>
      <c r="BN1876">
        <v>0</v>
      </c>
      <c r="BO1876">
        <v>0</v>
      </c>
      <c r="BP1876">
        <v>0</v>
      </c>
      <c r="BR1876">
        <v>0</v>
      </c>
      <c r="BS1876">
        <v>1</v>
      </c>
      <c r="BX1876">
        <v>0</v>
      </c>
      <c r="BY1876">
        <v>0</v>
      </c>
      <c r="BZ1876">
        <v>0</v>
      </c>
      <c r="CA1876">
        <v>7.45</v>
      </c>
      <c r="CB1876">
        <v>0</v>
      </c>
      <c r="CC1876">
        <v>1</v>
      </c>
      <c r="CD1876" s="56">
        <v>42095</v>
      </c>
      <c r="CE1876" s="56">
        <v>42342</v>
      </c>
      <c r="CF1876" s="56">
        <v>42342</v>
      </c>
      <c r="CG1876" s="56">
        <v>42419</v>
      </c>
      <c r="CH1876" s="56"/>
      <c r="CI1876" s="56"/>
      <c r="CJ1876">
        <v>0</v>
      </c>
      <c r="CK1876">
        <v>0</v>
      </c>
      <c r="CL1876">
        <v>0</v>
      </c>
      <c r="CM1876">
        <v>0</v>
      </c>
      <c r="CN1876">
        <v>0.95</v>
      </c>
      <c r="CO1876">
        <v>0</v>
      </c>
      <c r="CP1876">
        <v>0</v>
      </c>
      <c r="CQ1876" t="s">
        <v>1154</v>
      </c>
      <c r="CR1876" t="s">
        <v>1153</v>
      </c>
      <c r="CS1876" t="s">
        <v>1725</v>
      </c>
      <c r="CT1876" t="s">
        <v>1397</v>
      </c>
      <c r="CU1876" t="s">
        <v>1396</v>
      </c>
      <c r="CV1876" t="s">
        <v>7002</v>
      </c>
      <c r="CW1876" t="s">
        <v>1390</v>
      </c>
      <c r="CX1876" t="s">
        <v>853</v>
      </c>
      <c r="DC1876" t="s">
        <v>1387</v>
      </c>
      <c r="DE1876" t="s">
        <v>1392</v>
      </c>
    </row>
    <row r="1877" spans="1:109" x14ac:dyDescent="0.25">
      <c r="A1877" t="s">
        <v>1025</v>
      </c>
      <c r="B1877">
        <v>2</v>
      </c>
      <c r="C1877" s="56">
        <v>42419</v>
      </c>
      <c r="D1877" t="s">
        <v>1153</v>
      </c>
      <c r="E1877" t="s">
        <v>7003</v>
      </c>
      <c r="G1877" t="s">
        <v>7004</v>
      </c>
      <c r="H1877" t="s">
        <v>1144</v>
      </c>
      <c r="I1877" t="s">
        <v>1144</v>
      </c>
      <c r="J1877" t="s">
        <v>1144</v>
      </c>
      <c r="K1877" t="s">
        <v>1144</v>
      </c>
      <c r="L1877">
        <v>35.340000000000003</v>
      </c>
      <c r="M1877">
        <v>75</v>
      </c>
      <c r="N1877">
        <v>0</v>
      </c>
      <c r="O1877" s="56">
        <v>0</v>
      </c>
      <c r="P1877" s="56">
        <v>0</v>
      </c>
      <c r="Q1877">
        <v>1</v>
      </c>
      <c r="R1877">
        <v>1</v>
      </c>
      <c r="S1877">
        <v>11</v>
      </c>
      <c r="T1877">
        <v>8</v>
      </c>
      <c r="U1877">
        <v>3</v>
      </c>
      <c r="V1877">
        <v>1</v>
      </c>
      <c r="X1877" t="s">
        <v>7659</v>
      </c>
      <c r="AA1877">
        <v>0</v>
      </c>
      <c r="AB1877">
        <v>0</v>
      </c>
      <c r="AC1877">
        <v>0</v>
      </c>
      <c r="AD1877">
        <v>0</v>
      </c>
      <c r="AE1877">
        <v>0</v>
      </c>
      <c r="AF1877">
        <v>0</v>
      </c>
      <c r="AG1877">
        <v>0</v>
      </c>
      <c r="AJ1877" s="56"/>
      <c r="AK1877" s="56"/>
      <c r="AL1877" s="56"/>
      <c r="AP1877" t="s">
        <v>1155</v>
      </c>
      <c r="AS1877" t="s">
        <v>1152</v>
      </c>
      <c r="AT1877">
        <v>1</v>
      </c>
      <c r="AV1877">
        <v>1</v>
      </c>
      <c r="AW1877">
        <v>1</v>
      </c>
      <c r="AX1877">
        <v>0.5</v>
      </c>
      <c r="AY1877" t="s">
        <v>1147</v>
      </c>
      <c r="AZ1877" t="s">
        <v>1147</v>
      </c>
      <c r="BA1877">
        <v>2</v>
      </c>
      <c r="BD1877">
        <v>1000000000</v>
      </c>
      <c r="BE1877">
        <v>2</v>
      </c>
      <c r="BF1877">
        <v>-1</v>
      </c>
      <c r="BG1877">
        <v>0</v>
      </c>
      <c r="BH1877">
        <v>0</v>
      </c>
      <c r="BI1877">
        <v>0</v>
      </c>
      <c r="BJ1877">
        <v>0</v>
      </c>
      <c r="BK1877">
        <v>0</v>
      </c>
      <c r="BL1877">
        <v>0</v>
      </c>
      <c r="BM1877">
        <v>2</v>
      </c>
      <c r="BN1877">
        <v>-1</v>
      </c>
      <c r="BO1877">
        <v>0</v>
      </c>
      <c r="BP1877">
        <v>0</v>
      </c>
      <c r="BR1877">
        <v>0</v>
      </c>
      <c r="BS1877">
        <v>0</v>
      </c>
      <c r="BX1877">
        <v>0</v>
      </c>
      <c r="BY1877">
        <v>35.340000000000003</v>
      </c>
      <c r="BZ1877">
        <v>0</v>
      </c>
      <c r="CA1877">
        <v>4.9000000000000004</v>
      </c>
      <c r="CB1877">
        <v>0</v>
      </c>
      <c r="CC1877">
        <v>1</v>
      </c>
      <c r="CD1877" s="56">
        <v>42342</v>
      </c>
      <c r="CE1877" s="56">
        <v>42342</v>
      </c>
      <c r="CF1877" s="56">
        <v>42342</v>
      </c>
      <c r="CG1877" s="56">
        <v>42419</v>
      </c>
      <c r="CH1877" s="56"/>
      <c r="CI1877" s="56"/>
      <c r="CJ1877">
        <v>0</v>
      </c>
      <c r="CK1877">
        <v>0</v>
      </c>
      <c r="CL1877">
        <v>0</v>
      </c>
      <c r="CM1877">
        <v>0</v>
      </c>
      <c r="CN1877">
        <v>0</v>
      </c>
      <c r="CO1877">
        <v>0</v>
      </c>
      <c r="CP1877">
        <v>0.96</v>
      </c>
      <c r="CQ1877" t="s">
        <v>1154</v>
      </c>
      <c r="CR1877" t="s">
        <v>1153</v>
      </c>
      <c r="CS1877" t="s">
        <v>1748</v>
      </c>
      <c r="CT1877" t="s">
        <v>1397</v>
      </c>
      <c r="CU1877" t="s">
        <v>1396</v>
      </c>
      <c r="CV1877" t="s">
        <v>7005</v>
      </c>
      <c r="CW1877" t="s">
        <v>2121</v>
      </c>
      <c r="CX1877" t="s">
        <v>853</v>
      </c>
      <c r="DC1877" t="s">
        <v>1387</v>
      </c>
      <c r="DE1877" t="s">
        <v>1392</v>
      </c>
    </row>
    <row r="1878" spans="1:109" x14ac:dyDescent="0.25">
      <c r="A1878" t="s">
        <v>1025</v>
      </c>
      <c r="B1878">
        <v>2</v>
      </c>
      <c r="C1878" s="56">
        <v>42419</v>
      </c>
      <c r="D1878" t="s">
        <v>1153</v>
      </c>
      <c r="E1878" t="s">
        <v>7006</v>
      </c>
      <c r="G1878" t="s">
        <v>7007</v>
      </c>
      <c r="H1878" t="s">
        <v>1144</v>
      </c>
      <c r="I1878" t="s">
        <v>1144</v>
      </c>
      <c r="J1878" t="s">
        <v>1144</v>
      </c>
      <c r="K1878" t="s">
        <v>1144</v>
      </c>
      <c r="L1878">
        <v>34.79</v>
      </c>
      <c r="M1878">
        <v>70</v>
      </c>
      <c r="N1878">
        <v>0</v>
      </c>
      <c r="O1878" s="56">
        <v>0</v>
      </c>
      <c r="P1878" s="56">
        <v>0</v>
      </c>
      <c r="Q1878">
        <v>1</v>
      </c>
      <c r="R1878">
        <v>1</v>
      </c>
      <c r="S1878">
        <v>11</v>
      </c>
      <c r="T1878">
        <v>8</v>
      </c>
      <c r="U1878">
        <v>3</v>
      </c>
      <c r="V1878">
        <v>1</v>
      </c>
      <c r="X1878" t="s">
        <v>7760</v>
      </c>
      <c r="AA1878">
        <v>0</v>
      </c>
      <c r="AB1878">
        <v>0</v>
      </c>
      <c r="AC1878">
        <v>0</v>
      </c>
      <c r="AD1878">
        <v>0</v>
      </c>
      <c r="AE1878">
        <v>0</v>
      </c>
      <c r="AF1878">
        <v>0</v>
      </c>
      <c r="AG1878">
        <v>0</v>
      </c>
      <c r="AJ1878" s="56"/>
      <c r="AK1878" s="56"/>
      <c r="AL1878" s="56"/>
      <c r="AP1878" t="s">
        <v>1155</v>
      </c>
      <c r="AS1878" t="s">
        <v>1152</v>
      </c>
      <c r="AT1878">
        <v>1</v>
      </c>
      <c r="AV1878">
        <v>3</v>
      </c>
      <c r="AW1878">
        <v>2</v>
      </c>
      <c r="AX1878">
        <v>1</v>
      </c>
      <c r="AY1878" t="s">
        <v>1147</v>
      </c>
      <c r="AZ1878" t="s">
        <v>1147</v>
      </c>
      <c r="BA1878">
        <v>2</v>
      </c>
      <c r="BD1878">
        <v>1000000000</v>
      </c>
      <c r="BE1878">
        <v>4</v>
      </c>
      <c r="BF1878">
        <v>-0.33</v>
      </c>
      <c r="BG1878">
        <v>0</v>
      </c>
      <c r="BH1878">
        <v>0</v>
      </c>
      <c r="BI1878">
        <v>0</v>
      </c>
      <c r="BJ1878">
        <v>0</v>
      </c>
      <c r="BK1878">
        <v>0</v>
      </c>
      <c r="BL1878">
        <v>0</v>
      </c>
      <c r="BM1878">
        <v>4</v>
      </c>
      <c r="BN1878">
        <v>-0.33</v>
      </c>
      <c r="BO1878">
        <v>0</v>
      </c>
      <c r="BP1878">
        <v>0</v>
      </c>
      <c r="BR1878">
        <v>0</v>
      </c>
      <c r="BS1878">
        <v>1</v>
      </c>
      <c r="BX1878">
        <v>0</v>
      </c>
      <c r="BY1878">
        <v>34.79</v>
      </c>
      <c r="BZ1878">
        <v>0</v>
      </c>
      <c r="CA1878">
        <v>4.42</v>
      </c>
      <c r="CB1878">
        <v>0</v>
      </c>
      <c r="CC1878">
        <v>1</v>
      </c>
      <c r="CD1878" s="56">
        <v>42271</v>
      </c>
      <c r="CE1878" s="56">
        <v>42342</v>
      </c>
      <c r="CF1878" s="56">
        <v>42342</v>
      </c>
      <c r="CG1878" s="56">
        <v>42419</v>
      </c>
      <c r="CH1878" s="56"/>
      <c r="CI1878" s="56"/>
      <c r="CJ1878">
        <v>0.21</v>
      </c>
      <c r="CK1878">
        <v>0</v>
      </c>
      <c r="CL1878">
        <v>0</v>
      </c>
      <c r="CM1878">
        <v>0</v>
      </c>
      <c r="CN1878">
        <v>0.12</v>
      </c>
      <c r="CO1878">
        <v>0.43</v>
      </c>
      <c r="CP1878">
        <v>0.42</v>
      </c>
      <c r="CQ1878" t="s">
        <v>1154</v>
      </c>
      <c r="CR1878" t="s">
        <v>1153</v>
      </c>
      <c r="CS1878" t="s">
        <v>1748</v>
      </c>
      <c r="CT1878" t="s">
        <v>1397</v>
      </c>
      <c r="CU1878" t="s">
        <v>1396</v>
      </c>
      <c r="CV1878" t="s">
        <v>7008</v>
      </c>
      <c r="CW1878" t="s">
        <v>2121</v>
      </c>
      <c r="CX1878" t="s">
        <v>853</v>
      </c>
      <c r="DC1878" t="s">
        <v>1387</v>
      </c>
      <c r="DE1878" t="s">
        <v>1392</v>
      </c>
    </row>
    <row r="1879" spans="1:109" x14ac:dyDescent="0.25">
      <c r="A1879" t="s">
        <v>1025</v>
      </c>
      <c r="B1879">
        <v>2</v>
      </c>
      <c r="C1879" s="56">
        <v>42419</v>
      </c>
      <c r="D1879" t="s">
        <v>1153</v>
      </c>
      <c r="E1879" t="s">
        <v>7009</v>
      </c>
      <c r="G1879" t="s">
        <v>7010</v>
      </c>
      <c r="H1879" t="s">
        <v>1144</v>
      </c>
      <c r="I1879" t="s">
        <v>1144</v>
      </c>
      <c r="J1879" t="s">
        <v>1144</v>
      </c>
      <c r="K1879" t="s">
        <v>1144</v>
      </c>
      <c r="L1879">
        <v>2.48</v>
      </c>
      <c r="M1879">
        <v>5.25</v>
      </c>
      <c r="N1879">
        <v>0</v>
      </c>
      <c r="O1879" s="56">
        <v>0</v>
      </c>
      <c r="P1879" s="56">
        <v>0</v>
      </c>
      <c r="Q1879">
        <v>1</v>
      </c>
      <c r="R1879">
        <v>1</v>
      </c>
      <c r="S1879">
        <v>11</v>
      </c>
      <c r="T1879">
        <v>8</v>
      </c>
      <c r="U1879">
        <v>3</v>
      </c>
      <c r="V1879">
        <v>1</v>
      </c>
      <c r="X1879" t="s">
        <v>7755</v>
      </c>
      <c r="AA1879">
        <v>0</v>
      </c>
      <c r="AB1879">
        <v>0</v>
      </c>
      <c r="AC1879">
        <v>0</v>
      </c>
      <c r="AD1879">
        <v>0</v>
      </c>
      <c r="AE1879">
        <v>0</v>
      </c>
      <c r="AF1879">
        <v>0</v>
      </c>
      <c r="AG1879">
        <v>0</v>
      </c>
      <c r="AJ1879" s="56"/>
      <c r="AK1879" s="56"/>
      <c r="AL1879" s="56"/>
      <c r="AP1879" t="s">
        <v>1155</v>
      </c>
      <c r="AS1879" t="s">
        <v>1152</v>
      </c>
      <c r="AT1879">
        <v>1</v>
      </c>
      <c r="AV1879">
        <v>0</v>
      </c>
      <c r="AW1879">
        <v>0</v>
      </c>
      <c r="AX1879">
        <v>0</v>
      </c>
      <c r="AY1879" t="s">
        <v>1388</v>
      </c>
      <c r="AZ1879" t="s">
        <v>1388</v>
      </c>
      <c r="BA1879">
        <v>0</v>
      </c>
      <c r="BD1879">
        <v>1000000000</v>
      </c>
      <c r="BE1879">
        <v>0</v>
      </c>
      <c r="BF1879">
        <v>0</v>
      </c>
      <c r="BG1879">
        <v>0</v>
      </c>
      <c r="BH1879">
        <v>0</v>
      </c>
      <c r="BI1879">
        <v>0</v>
      </c>
      <c r="BJ1879">
        <v>0</v>
      </c>
      <c r="BK1879">
        <v>0</v>
      </c>
      <c r="BL1879">
        <v>0</v>
      </c>
      <c r="BM1879">
        <v>0</v>
      </c>
      <c r="BN1879">
        <v>0</v>
      </c>
      <c r="BO1879">
        <v>0</v>
      </c>
      <c r="BP1879">
        <v>0</v>
      </c>
      <c r="BR1879">
        <v>0</v>
      </c>
      <c r="BS1879">
        <v>0</v>
      </c>
      <c r="BX1879">
        <v>0</v>
      </c>
      <c r="BY1879">
        <v>0</v>
      </c>
      <c r="BZ1879">
        <v>0</v>
      </c>
      <c r="CA1879">
        <v>0</v>
      </c>
      <c r="CB1879">
        <v>0</v>
      </c>
      <c r="CC1879">
        <v>1</v>
      </c>
      <c r="CD1879" s="56">
        <v>42095</v>
      </c>
      <c r="CE1879" s="56">
        <v>42342</v>
      </c>
      <c r="CF1879" s="56">
        <v>42342</v>
      </c>
      <c r="CG1879" s="56">
        <v>42419</v>
      </c>
      <c r="CH1879" s="56"/>
      <c r="CI1879" s="56"/>
      <c r="CJ1879">
        <v>1</v>
      </c>
      <c r="CK1879">
        <v>0</v>
      </c>
      <c r="CL1879">
        <v>0.96</v>
      </c>
      <c r="CM1879">
        <v>0</v>
      </c>
      <c r="CN1879">
        <v>0</v>
      </c>
      <c r="CO1879">
        <v>0</v>
      </c>
      <c r="CP1879">
        <v>0</v>
      </c>
      <c r="CQ1879" t="s">
        <v>1154</v>
      </c>
      <c r="CR1879" t="s">
        <v>1153</v>
      </c>
      <c r="CS1879" t="s">
        <v>1748</v>
      </c>
      <c r="CT1879" t="s">
        <v>1397</v>
      </c>
      <c r="CU1879" t="s">
        <v>1396</v>
      </c>
      <c r="CV1879" t="s">
        <v>7011</v>
      </c>
      <c r="CW1879" t="s">
        <v>2121</v>
      </c>
      <c r="CX1879" t="s">
        <v>853</v>
      </c>
      <c r="DC1879" t="s">
        <v>1387</v>
      </c>
      <c r="DE1879" t="s">
        <v>1392</v>
      </c>
    </row>
    <row r="1880" spans="1:109" x14ac:dyDescent="0.25">
      <c r="A1880" t="s">
        <v>1025</v>
      </c>
      <c r="B1880">
        <v>2</v>
      </c>
      <c r="C1880" s="56">
        <v>42419</v>
      </c>
      <c r="D1880" t="s">
        <v>1153</v>
      </c>
      <c r="E1880" t="s">
        <v>7012</v>
      </c>
      <c r="G1880" t="s">
        <v>7013</v>
      </c>
      <c r="H1880" t="s">
        <v>1144</v>
      </c>
      <c r="I1880" t="s">
        <v>1144</v>
      </c>
      <c r="J1880" t="s">
        <v>1144</v>
      </c>
      <c r="K1880" t="s">
        <v>1144</v>
      </c>
      <c r="L1880">
        <v>9.57</v>
      </c>
      <c r="M1880">
        <v>19.53</v>
      </c>
      <c r="N1880">
        <v>0</v>
      </c>
      <c r="O1880" s="56">
        <v>0</v>
      </c>
      <c r="P1880" s="56">
        <v>0</v>
      </c>
      <c r="Q1880">
        <v>1</v>
      </c>
      <c r="R1880">
        <v>1</v>
      </c>
      <c r="S1880">
        <v>11</v>
      </c>
      <c r="T1880">
        <v>8</v>
      </c>
      <c r="U1880">
        <v>3</v>
      </c>
      <c r="V1880">
        <v>1</v>
      </c>
      <c r="X1880" t="s">
        <v>7659</v>
      </c>
      <c r="AA1880">
        <v>0</v>
      </c>
      <c r="AB1880">
        <v>0</v>
      </c>
      <c r="AC1880">
        <v>0</v>
      </c>
      <c r="AD1880">
        <v>0</v>
      </c>
      <c r="AE1880">
        <v>0</v>
      </c>
      <c r="AF1880">
        <v>0</v>
      </c>
      <c r="AG1880">
        <v>0</v>
      </c>
      <c r="AJ1880" s="56"/>
      <c r="AK1880" s="56"/>
      <c r="AL1880" s="56"/>
      <c r="AP1880" t="s">
        <v>1155</v>
      </c>
      <c r="AS1880" t="s">
        <v>1152</v>
      </c>
      <c r="AT1880">
        <v>1</v>
      </c>
      <c r="AV1880">
        <v>1</v>
      </c>
      <c r="AW1880">
        <v>1</v>
      </c>
      <c r="AX1880">
        <v>0.5</v>
      </c>
      <c r="AY1880" t="s">
        <v>1147</v>
      </c>
      <c r="AZ1880" t="s">
        <v>1147</v>
      </c>
      <c r="BA1880">
        <v>2</v>
      </c>
      <c r="BD1880">
        <v>1000000000</v>
      </c>
      <c r="BE1880">
        <v>2</v>
      </c>
      <c r="BF1880">
        <v>-1</v>
      </c>
      <c r="BG1880">
        <v>0</v>
      </c>
      <c r="BH1880">
        <v>0</v>
      </c>
      <c r="BI1880">
        <v>0</v>
      </c>
      <c r="BJ1880">
        <v>0</v>
      </c>
      <c r="BK1880">
        <v>0</v>
      </c>
      <c r="BL1880">
        <v>0</v>
      </c>
      <c r="BM1880">
        <v>2</v>
      </c>
      <c r="BN1880">
        <v>-1</v>
      </c>
      <c r="BO1880">
        <v>0</v>
      </c>
      <c r="BP1880">
        <v>0</v>
      </c>
      <c r="BR1880">
        <v>0</v>
      </c>
      <c r="BS1880">
        <v>0</v>
      </c>
      <c r="BX1880">
        <v>0</v>
      </c>
      <c r="BY1880">
        <v>9.57</v>
      </c>
      <c r="BZ1880">
        <v>0</v>
      </c>
      <c r="CA1880">
        <v>4.54</v>
      </c>
      <c r="CB1880">
        <v>0</v>
      </c>
      <c r="CC1880">
        <v>1</v>
      </c>
      <c r="CD1880" s="56">
        <v>42342</v>
      </c>
      <c r="CE1880" s="56">
        <v>42342</v>
      </c>
      <c r="CF1880" s="56">
        <v>42342</v>
      </c>
      <c r="CG1880" s="56">
        <v>42419</v>
      </c>
      <c r="CH1880" s="56"/>
      <c r="CI1880" s="56"/>
      <c r="CJ1880">
        <v>0</v>
      </c>
      <c r="CK1880">
        <v>0</v>
      </c>
      <c r="CL1880">
        <v>0</v>
      </c>
      <c r="CM1880">
        <v>0</v>
      </c>
      <c r="CN1880">
        <v>0</v>
      </c>
      <c r="CO1880">
        <v>0</v>
      </c>
      <c r="CP1880">
        <v>0.96</v>
      </c>
      <c r="CQ1880" t="s">
        <v>1154</v>
      </c>
      <c r="CR1880" t="s">
        <v>1153</v>
      </c>
      <c r="CS1880" t="s">
        <v>1748</v>
      </c>
      <c r="CT1880" t="s">
        <v>1397</v>
      </c>
      <c r="CU1880" t="s">
        <v>1396</v>
      </c>
      <c r="CV1880" t="s">
        <v>7014</v>
      </c>
      <c r="CW1880" t="s">
        <v>2121</v>
      </c>
      <c r="CX1880" t="s">
        <v>853</v>
      </c>
      <c r="DC1880" t="s">
        <v>1387</v>
      </c>
      <c r="DE1880" t="s">
        <v>1392</v>
      </c>
    </row>
    <row r="1881" spans="1:109" x14ac:dyDescent="0.25">
      <c r="A1881" t="s">
        <v>1025</v>
      </c>
      <c r="B1881">
        <v>2</v>
      </c>
      <c r="C1881" s="56">
        <v>42419</v>
      </c>
      <c r="D1881" t="s">
        <v>1153</v>
      </c>
      <c r="E1881" t="s">
        <v>7015</v>
      </c>
      <c r="G1881" t="s">
        <v>7016</v>
      </c>
      <c r="H1881" t="s">
        <v>1144</v>
      </c>
      <c r="I1881" t="s">
        <v>1144</v>
      </c>
      <c r="J1881" t="s">
        <v>1144</v>
      </c>
      <c r="K1881" t="s">
        <v>1144</v>
      </c>
      <c r="L1881">
        <v>38.979999999999997</v>
      </c>
      <c r="M1881">
        <v>72.3</v>
      </c>
      <c r="N1881">
        <v>0</v>
      </c>
      <c r="O1881" s="56">
        <v>0</v>
      </c>
      <c r="P1881" s="56">
        <v>0</v>
      </c>
      <c r="Q1881">
        <v>1</v>
      </c>
      <c r="R1881">
        <v>1</v>
      </c>
      <c r="S1881">
        <v>11</v>
      </c>
      <c r="T1881">
        <v>8</v>
      </c>
      <c r="U1881">
        <v>3</v>
      </c>
      <c r="V1881">
        <v>1</v>
      </c>
      <c r="X1881" t="s">
        <v>7757</v>
      </c>
      <c r="AA1881">
        <v>0</v>
      </c>
      <c r="AB1881">
        <v>0</v>
      </c>
      <c r="AC1881">
        <v>0</v>
      </c>
      <c r="AD1881">
        <v>0</v>
      </c>
      <c r="AE1881">
        <v>0</v>
      </c>
      <c r="AF1881">
        <v>0</v>
      </c>
      <c r="AG1881">
        <v>0</v>
      </c>
      <c r="AJ1881" s="56"/>
      <c r="AK1881" s="56"/>
      <c r="AL1881" s="56"/>
      <c r="AP1881" t="s">
        <v>1155</v>
      </c>
      <c r="AR1881">
        <v>2</v>
      </c>
      <c r="AS1881" t="s">
        <v>1152</v>
      </c>
      <c r="AT1881">
        <v>1</v>
      </c>
      <c r="AV1881">
        <v>3</v>
      </c>
      <c r="AW1881">
        <v>2</v>
      </c>
      <c r="AX1881">
        <v>1</v>
      </c>
      <c r="AY1881" t="s">
        <v>1147</v>
      </c>
      <c r="AZ1881" t="s">
        <v>1147</v>
      </c>
      <c r="BA1881">
        <v>5</v>
      </c>
      <c r="BD1881">
        <v>1000000000</v>
      </c>
      <c r="BE1881">
        <v>6</v>
      </c>
      <c r="BF1881">
        <v>-1</v>
      </c>
      <c r="BG1881">
        <v>0</v>
      </c>
      <c r="BH1881">
        <v>0</v>
      </c>
      <c r="BI1881">
        <v>0</v>
      </c>
      <c r="BJ1881">
        <v>0</v>
      </c>
      <c r="BK1881">
        <v>0</v>
      </c>
      <c r="BL1881">
        <v>0</v>
      </c>
      <c r="BM1881">
        <v>6</v>
      </c>
      <c r="BN1881">
        <v>-1</v>
      </c>
      <c r="BO1881">
        <v>0</v>
      </c>
      <c r="BP1881">
        <v>0</v>
      </c>
      <c r="BR1881">
        <v>0</v>
      </c>
      <c r="BS1881">
        <v>1</v>
      </c>
      <c r="BX1881">
        <v>0</v>
      </c>
      <c r="BY1881">
        <v>116.94</v>
      </c>
      <c r="BZ1881">
        <v>0</v>
      </c>
      <c r="CA1881">
        <v>3.73</v>
      </c>
      <c r="CB1881">
        <v>0</v>
      </c>
      <c r="CC1881">
        <v>1</v>
      </c>
      <c r="CD1881" s="56">
        <v>42341</v>
      </c>
      <c r="CE1881" s="56">
        <v>42342</v>
      </c>
      <c r="CF1881" s="56">
        <v>42342</v>
      </c>
      <c r="CG1881" s="56">
        <v>42419</v>
      </c>
      <c r="CH1881" s="56"/>
      <c r="CI1881" s="56"/>
      <c r="CJ1881">
        <v>0.11</v>
      </c>
      <c r="CK1881">
        <v>0</v>
      </c>
      <c r="CL1881">
        <v>0</v>
      </c>
      <c r="CM1881">
        <v>0</v>
      </c>
      <c r="CN1881">
        <v>0</v>
      </c>
      <c r="CO1881">
        <v>0</v>
      </c>
      <c r="CP1881">
        <v>0.96</v>
      </c>
      <c r="CQ1881" t="s">
        <v>1154</v>
      </c>
      <c r="CR1881" t="s">
        <v>1153</v>
      </c>
      <c r="CS1881" t="s">
        <v>1748</v>
      </c>
      <c r="CT1881" t="s">
        <v>1397</v>
      </c>
      <c r="CU1881" t="s">
        <v>1396</v>
      </c>
      <c r="CV1881" t="s">
        <v>7017</v>
      </c>
      <c r="CW1881" t="s">
        <v>2121</v>
      </c>
      <c r="CX1881" t="s">
        <v>853</v>
      </c>
      <c r="DC1881" t="s">
        <v>1387</v>
      </c>
      <c r="DE1881" t="s">
        <v>1392</v>
      </c>
    </row>
    <row r="1882" spans="1:109" x14ac:dyDescent="0.25">
      <c r="A1882" t="s">
        <v>1025</v>
      </c>
      <c r="B1882">
        <v>2</v>
      </c>
      <c r="C1882" s="56">
        <v>42419</v>
      </c>
      <c r="D1882" t="s">
        <v>1153</v>
      </c>
      <c r="E1882" t="s">
        <v>1700</v>
      </c>
      <c r="G1882" t="s">
        <v>7018</v>
      </c>
      <c r="H1882" t="s">
        <v>1144</v>
      </c>
      <c r="I1882" t="s">
        <v>1144</v>
      </c>
      <c r="J1882" t="s">
        <v>1144</v>
      </c>
      <c r="K1882" t="s">
        <v>1144</v>
      </c>
      <c r="L1882">
        <v>6.86</v>
      </c>
      <c r="M1882">
        <v>10.14</v>
      </c>
      <c r="N1882">
        <v>0</v>
      </c>
      <c r="O1882" s="56">
        <v>0</v>
      </c>
      <c r="P1882" s="56">
        <v>0</v>
      </c>
      <c r="Q1882">
        <v>1</v>
      </c>
      <c r="R1882">
        <v>1</v>
      </c>
      <c r="S1882">
        <v>11</v>
      </c>
      <c r="T1882">
        <v>8</v>
      </c>
      <c r="U1882">
        <v>3</v>
      </c>
      <c r="V1882">
        <v>1</v>
      </c>
      <c r="W1882" t="s">
        <v>1156</v>
      </c>
      <c r="X1882" t="s">
        <v>7757</v>
      </c>
      <c r="Y1882">
        <v>10</v>
      </c>
      <c r="AA1882">
        <v>0</v>
      </c>
      <c r="AB1882">
        <v>0</v>
      </c>
      <c r="AC1882">
        <v>0</v>
      </c>
      <c r="AD1882">
        <v>0</v>
      </c>
      <c r="AE1882">
        <v>0</v>
      </c>
      <c r="AF1882">
        <v>34</v>
      </c>
      <c r="AG1882">
        <v>0</v>
      </c>
      <c r="AJ1882" s="56"/>
      <c r="AK1882" s="56"/>
      <c r="AL1882" s="56"/>
      <c r="AP1882" t="s">
        <v>1155</v>
      </c>
      <c r="AR1882">
        <v>2</v>
      </c>
      <c r="AS1882" t="s">
        <v>1152</v>
      </c>
      <c r="AT1882">
        <v>1</v>
      </c>
      <c r="AV1882">
        <v>7</v>
      </c>
      <c r="AW1882">
        <v>5</v>
      </c>
      <c r="AX1882">
        <v>2</v>
      </c>
      <c r="AY1882" t="s">
        <v>839</v>
      </c>
      <c r="AZ1882" t="s">
        <v>1145</v>
      </c>
      <c r="BA1882">
        <v>5</v>
      </c>
      <c r="BD1882">
        <v>1000000000</v>
      </c>
      <c r="BE1882">
        <v>0</v>
      </c>
      <c r="BF1882">
        <v>1</v>
      </c>
      <c r="BG1882">
        <v>3</v>
      </c>
      <c r="BH1882">
        <v>0</v>
      </c>
      <c r="BI1882">
        <v>0</v>
      </c>
      <c r="BJ1882">
        <v>0</v>
      </c>
      <c r="BK1882">
        <v>0</v>
      </c>
      <c r="BL1882">
        <v>0</v>
      </c>
      <c r="BM1882">
        <v>3</v>
      </c>
      <c r="BN1882">
        <v>0.56999999999999995</v>
      </c>
      <c r="BO1882">
        <v>0</v>
      </c>
      <c r="BP1882">
        <v>0</v>
      </c>
      <c r="BR1882">
        <v>4</v>
      </c>
      <c r="BS1882">
        <v>2</v>
      </c>
      <c r="BX1882">
        <v>6.56</v>
      </c>
      <c r="BY1882">
        <v>0</v>
      </c>
      <c r="BZ1882">
        <v>0</v>
      </c>
      <c r="CA1882">
        <v>2.09</v>
      </c>
      <c r="CB1882">
        <v>0</v>
      </c>
      <c r="CC1882">
        <v>1</v>
      </c>
      <c r="CD1882" s="56">
        <v>42341</v>
      </c>
      <c r="CE1882" s="56">
        <v>42342</v>
      </c>
      <c r="CF1882" s="56">
        <v>42342</v>
      </c>
      <c r="CG1882" s="56">
        <v>42419</v>
      </c>
      <c r="CH1882" s="56"/>
      <c r="CI1882" s="56"/>
      <c r="CJ1882">
        <v>1.01</v>
      </c>
      <c r="CK1882">
        <v>79</v>
      </c>
      <c r="CL1882">
        <v>0.45</v>
      </c>
      <c r="CM1882">
        <v>0.12</v>
      </c>
      <c r="CN1882">
        <v>0.39</v>
      </c>
      <c r="CO1882">
        <v>0</v>
      </c>
      <c r="CP1882">
        <v>0</v>
      </c>
      <c r="CQ1882" t="s">
        <v>1154</v>
      </c>
      <c r="CR1882" t="s">
        <v>1153</v>
      </c>
      <c r="CS1882" t="s">
        <v>1748</v>
      </c>
      <c r="CT1882" t="s">
        <v>1397</v>
      </c>
      <c r="CU1882" t="s">
        <v>1396</v>
      </c>
      <c r="CV1882" t="s">
        <v>7019</v>
      </c>
      <c r="CW1882" t="s">
        <v>2121</v>
      </c>
      <c r="CX1882" t="s">
        <v>853</v>
      </c>
      <c r="DC1882" t="s">
        <v>1387</v>
      </c>
      <c r="DE1882" t="s">
        <v>1392</v>
      </c>
    </row>
    <row r="1883" spans="1:109" x14ac:dyDescent="0.25">
      <c r="A1883" t="s">
        <v>1025</v>
      </c>
      <c r="B1883">
        <v>1</v>
      </c>
      <c r="C1883" s="56">
        <v>42419</v>
      </c>
      <c r="D1883" t="s">
        <v>1153</v>
      </c>
      <c r="E1883" t="s">
        <v>7020</v>
      </c>
      <c r="G1883" t="s">
        <v>7021</v>
      </c>
      <c r="H1883" t="s">
        <v>1144</v>
      </c>
      <c r="I1883" t="s">
        <v>1144</v>
      </c>
      <c r="J1883" t="s">
        <v>1144</v>
      </c>
      <c r="K1883" t="s">
        <v>1144</v>
      </c>
      <c r="L1883">
        <v>2.33</v>
      </c>
      <c r="M1883">
        <v>4.55</v>
      </c>
      <c r="N1883">
        <v>0</v>
      </c>
      <c r="O1883" s="56">
        <v>0</v>
      </c>
      <c r="P1883" s="56">
        <v>0</v>
      </c>
      <c r="Q1883">
        <v>1</v>
      </c>
      <c r="R1883">
        <v>1</v>
      </c>
      <c r="S1883">
        <v>11</v>
      </c>
      <c r="T1883">
        <v>8</v>
      </c>
      <c r="U1883">
        <v>3</v>
      </c>
      <c r="V1883">
        <v>1</v>
      </c>
      <c r="X1883" t="s">
        <v>7755</v>
      </c>
      <c r="AA1883">
        <v>0</v>
      </c>
      <c r="AB1883">
        <v>0</v>
      </c>
      <c r="AC1883">
        <v>0</v>
      </c>
      <c r="AD1883">
        <v>0</v>
      </c>
      <c r="AE1883">
        <v>0</v>
      </c>
      <c r="AF1883">
        <v>0</v>
      </c>
      <c r="AG1883">
        <v>0</v>
      </c>
      <c r="AJ1883" s="56"/>
      <c r="AK1883" s="56"/>
      <c r="AL1883" s="56"/>
      <c r="AP1883" t="s">
        <v>1155</v>
      </c>
      <c r="AR1883">
        <v>2</v>
      </c>
      <c r="AS1883" t="s">
        <v>1152</v>
      </c>
      <c r="AT1883">
        <v>1</v>
      </c>
      <c r="AV1883">
        <v>10</v>
      </c>
      <c r="AW1883">
        <v>7</v>
      </c>
      <c r="AX1883">
        <v>3</v>
      </c>
      <c r="AY1883" t="s">
        <v>1147</v>
      </c>
      <c r="AZ1883" t="s">
        <v>1147</v>
      </c>
      <c r="BA1883">
        <v>10</v>
      </c>
      <c r="BD1883">
        <v>1000000000</v>
      </c>
      <c r="BE1883">
        <v>18</v>
      </c>
      <c r="BF1883">
        <v>-0.8</v>
      </c>
      <c r="BG1883">
        <v>0</v>
      </c>
      <c r="BH1883">
        <v>0</v>
      </c>
      <c r="BI1883">
        <v>0</v>
      </c>
      <c r="BJ1883">
        <v>0</v>
      </c>
      <c r="BK1883">
        <v>0</v>
      </c>
      <c r="BL1883">
        <v>0</v>
      </c>
      <c r="BM1883">
        <v>18</v>
      </c>
      <c r="BN1883">
        <v>-0.8</v>
      </c>
      <c r="BO1883">
        <v>0</v>
      </c>
      <c r="BP1883">
        <v>0</v>
      </c>
      <c r="BR1883">
        <v>0</v>
      </c>
      <c r="BS1883">
        <v>3</v>
      </c>
      <c r="BX1883">
        <v>0</v>
      </c>
      <c r="BY1883">
        <v>18.64</v>
      </c>
      <c r="BZ1883">
        <v>0</v>
      </c>
      <c r="CA1883">
        <v>4.16</v>
      </c>
      <c r="CB1883">
        <v>0</v>
      </c>
      <c r="CC1883">
        <v>1</v>
      </c>
      <c r="CD1883" s="56">
        <v>42095</v>
      </c>
      <c r="CE1883" s="56">
        <v>42342</v>
      </c>
      <c r="CF1883" s="56">
        <v>42342</v>
      </c>
      <c r="CG1883" s="56">
        <v>42419</v>
      </c>
      <c r="CH1883" s="56"/>
      <c r="CI1883" s="56"/>
      <c r="CJ1883">
        <v>0.05</v>
      </c>
      <c r="CK1883">
        <v>0</v>
      </c>
      <c r="CL1883">
        <v>0</v>
      </c>
      <c r="CM1883">
        <v>0</v>
      </c>
      <c r="CN1883">
        <v>0</v>
      </c>
      <c r="CO1883">
        <v>0</v>
      </c>
      <c r="CP1883">
        <v>0.95</v>
      </c>
      <c r="CQ1883" t="s">
        <v>1154</v>
      </c>
      <c r="CR1883" t="s">
        <v>1153</v>
      </c>
      <c r="CS1883" t="s">
        <v>1725</v>
      </c>
      <c r="CT1883" t="s">
        <v>1397</v>
      </c>
      <c r="CU1883" t="s">
        <v>1396</v>
      </c>
      <c r="CV1883" t="s">
        <v>7022</v>
      </c>
      <c r="CW1883" t="s">
        <v>1742</v>
      </c>
      <c r="CX1883" t="s">
        <v>853</v>
      </c>
      <c r="DC1883" t="s">
        <v>1389</v>
      </c>
      <c r="DE1883" t="s">
        <v>1392</v>
      </c>
    </row>
    <row r="1884" spans="1:109" x14ac:dyDescent="0.25">
      <c r="A1884" t="s">
        <v>1025</v>
      </c>
      <c r="B1884">
        <v>1</v>
      </c>
      <c r="C1884" s="56">
        <v>42419</v>
      </c>
      <c r="D1884" t="s">
        <v>1153</v>
      </c>
      <c r="E1884" t="s">
        <v>7023</v>
      </c>
      <c r="G1884" t="s">
        <v>7024</v>
      </c>
      <c r="H1884" t="s">
        <v>1144</v>
      </c>
      <c r="I1884" t="s">
        <v>1144</v>
      </c>
      <c r="J1884" t="s">
        <v>1144</v>
      </c>
      <c r="K1884" t="s">
        <v>1144</v>
      </c>
      <c r="L1884">
        <v>3.46</v>
      </c>
      <c r="M1884">
        <v>7</v>
      </c>
      <c r="N1884">
        <v>0</v>
      </c>
      <c r="O1884" s="56">
        <v>0</v>
      </c>
      <c r="P1884" s="56">
        <v>0</v>
      </c>
      <c r="Q1884">
        <v>1</v>
      </c>
      <c r="R1884">
        <v>1</v>
      </c>
      <c r="S1884">
        <v>11</v>
      </c>
      <c r="T1884">
        <v>8</v>
      </c>
      <c r="U1884">
        <v>3</v>
      </c>
      <c r="V1884">
        <v>1</v>
      </c>
      <c r="X1884" t="s">
        <v>7755</v>
      </c>
      <c r="AA1884">
        <v>0</v>
      </c>
      <c r="AB1884">
        <v>0</v>
      </c>
      <c r="AC1884">
        <v>0</v>
      </c>
      <c r="AD1884">
        <v>0</v>
      </c>
      <c r="AE1884">
        <v>0</v>
      </c>
      <c r="AF1884">
        <v>0</v>
      </c>
      <c r="AG1884">
        <v>0</v>
      </c>
      <c r="AJ1884" s="56"/>
      <c r="AK1884" s="56"/>
      <c r="AL1884" s="56"/>
      <c r="AP1884" t="s">
        <v>1155</v>
      </c>
      <c r="AS1884" t="s">
        <v>1152</v>
      </c>
      <c r="AT1884">
        <v>1</v>
      </c>
      <c r="AV1884">
        <v>0</v>
      </c>
      <c r="AW1884">
        <v>0</v>
      </c>
      <c r="AX1884">
        <v>0</v>
      </c>
      <c r="AY1884" t="s">
        <v>1388</v>
      </c>
      <c r="AZ1884" t="s">
        <v>1388</v>
      </c>
      <c r="BA1884">
        <v>0</v>
      </c>
      <c r="BD1884">
        <v>1000000000</v>
      </c>
      <c r="BE1884">
        <v>5</v>
      </c>
      <c r="BF1884">
        <v>0</v>
      </c>
      <c r="BG1884">
        <v>0</v>
      </c>
      <c r="BH1884">
        <v>0</v>
      </c>
      <c r="BI1884">
        <v>0</v>
      </c>
      <c r="BJ1884">
        <v>0</v>
      </c>
      <c r="BK1884">
        <v>0</v>
      </c>
      <c r="BL1884">
        <v>0</v>
      </c>
      <c r="BM1884">
        <v>5</v>
      </c>
      <c r="BN1884">
        <v>0</v>
      </c>
      <c r="BO1884">
        <v>0</v>
      </c>
      <c r="BP1884">
        <v>0</v>
      </c>
      <c r="BR1884">
        <v>0</v>
      </c>
      <c r="BS1884">
        <v>0</v>
      </c>
      <c r="BX1884">
        <v>0</v>
      </c>
      <c r="BY1884">
        <v>0</v>
      </c>
      <c r="BZ1884">
        <v>0</v>
      </c>
      <c r="CA1884">
        <v>0</v>
      </c>
      <c r="CB1884">
        <v>0</v>
      </c>
      <c r="CC1884">
        <v>1</v>
      </c>
      <c r="CD1884" s="56">
        <v>42095</v>
      </c>
      <c r="CE1884" s="56">
        <v>42342</v>
      </c>
      <c r="CF1884" s="56">
        <v>42342</v>
      </c>
      <c r="CG1884" s="56">
        <v>42419</v>
      </c>
      <c r="CH1884" s="56"/>
      <c r="CI1884" s="56"/>
      <c r="CJ1884">
        <v>0.09</v>
      </c>
      <c r="CK1884">
        <v>0</v>
      </c>
      <c r="CL1884">
        <v>0</v>
      </c>
      <c r="CM1884">
        <v>0</v>
      </c>
      <c r="CN1884">
        <v>0</v>
      </c>
      <c r="CO1884">
        <v>0</v>
      </c>
      <c r="CP1884">
        <v>0.95</v>
      </c>
      <c r="CQ1884" t="s">
        <v>1154</v>
      </c>
      <c r="CR1884" t="s">
        <v>1153</v>
      </c>
      <c r="CS1884" t="s">
        <v>1725</v>
      </c>
      <c r="CT1884" t="s">
        <v>1397</v>
      </c>
      <c r="CU1884" t="s">
        <v>1396</v>
      </c>
      <c r="CV1884" t="s">
        <v>7025</v>
      </c>
      <c r="CW1884" t="s">
        <v>1742</v>
      </c>
      <c r="CX1884" t="s">
        <v>853</v>
      </c>
      <c r="DC1884" t="s">
        <v>1389</v>
      </c>
      <c r="DE1884" t="s">
        <v>1392</v>
      </c>
    </row>
    <row r="1885" spans="1:109" x14ac:dyDescent="0.25">
      <c r="A1885" t="s">
        <v>1025</v>
      </c>
      <c r="B1885">
        <v>2</v>
      </c>
      <c r="C1885" s="56">
        <v>42419</v>
      </c>
      <c r="D1885" t="s">
        <v>1153</v>
      </c>
      <c r="E1885" t="s">
        <v>1701</v>
      </c>
      <c r="G1885" t="s">
        <v>7026</v>
      </c>
      <c r="H1885" t="s">
        <v>1144</v>
      </c>
      <c r="I1885" t="s">
        <v>1144</v>
      </c>
      <c r="J1885" t="s">
        <v>1144</v>
      </c>
      <c r="K1885" t="s">
        <v>1144</v>
      </c>
      <c r="L1885">
        <v>3.48</v>
      </c>
      <c r="M1885">
        <v>7.45</v>
      </c>
      <c r="N1885">
        <v>0</v>
      </c>
      <c r="O1885" s="56">
        <v>0</v>
      </c>
      <c r="P1885" s="56">
        <v>0</v>
      </c>
      <c r="Q1885">
        <v>1</v>
      </c>
      <c r="R1885">
        <v>1</v>
      </c>
      <c r="S1885">
        <v>11</v>
      </c>
      <c r="T1885">
        <v>8</v>
      </c>
      <c r="U1885">
        <v>3</v>
      </c>
      <c r="V1885">
        <v>1</v>
      </c>
      <c r="W1885" t="s">
        <v>1156</v>
      </c>
      <c r="X1885" t="s">
        <v>7716</v>
      </c>
      <c r="Y1885">
        <v>27</v>
      </c>
      <c r="AA1885">
        <v>0</v>
      </c>
      <c r="AB1885">
        <v>0</v>
      </c>
      <c r="AC1885">
        <v>0</v>
      </c>
      <c r="AD1885">
        <v>0</v>
      </c>
      <c r="AE1885">
        <v>0</v>
      </c>
      <c r="AF1885">
        <v>45</v>
      </c>
      <c r="AG1885">
        <v>0</v>
      </c>
      <c r="AJ1885" s="56"/>
      <c r="AK1885" s="56"/>
      <c r="AL1885" s="56"/>
      <c r="AP1885" t="s">
        <v>1155</v>
      </c>
      <c r="AS1885" t="s">
        <v>1152</v>
      </c>
      <c r="AT1885">
        <v>1</v>
      </c>
      <c r="AV1885">
        <v>20</v>
      </c>
      <c r="AW1885">
        <v>13</v>
      </c>
      <c r="AX1885">
        <v>7</v>
      </c>
      <c r="AY1885" t="s">
        <v>1145</v>
      </c>
      <c r="AZ1885" t="s">
        <v>1145</v>
      </c>
      <c r="BA1885">
        <v>0</v>
      </c>
      <c r="BD1885">
        <v>1000000000</v>
      </c>
      <c r="BE1885">
        <v>9</v>
      </c>
      <c r="BF1885">
        <v>0.55000000000000004</v>
      </c>
      <c r="BG1885">
        <v>0</v>
      </c>
      <c r="BH1885">
        <v>0</v>
      </c>
      <c r="BI1885">
        <v>0</v>
      </c>
      <c r="BJ1885">
        <v>0</v>
      </c>
      <c r="BK1885">
        <v>0</v>
      </c>
      <c r="BL1885">
        <v>4</v>
      </c>
      <c r="BM1885">
        <v>13</v>
      </c>
      <c r="BN1885">
        <v>0.35</v>
      </c>
      <c r="BO1885">
        <v>0</v>
      </c>
      <c r="BP1885">
        <v>0</v>
      </c>
      <c r="BR1885">
        <v>7</v>
      </c>
      <c r="BS1885">
        <v>5</v>
      </c>
      <c r="BX1885">
        <v>0</v>
      </c>
      <c r="BY1885">
        <v>0</v>
      </c>
      <c r="BZ1885">
        <v>0</v>
      </c>
      <c r="CA1885">
        <v>4.9800000000000004</v>
      </c>
      <c r="CB1885">
        <v>0</v>
      </c>
      <c r="CC1885">
        <v>1</v>
      </c>
      <c r="CD1885" s="56">
        <v>42284</v>
      </c>
      <c r="CE1885" s="56">
        <v>42342</v>
      </c>
      <c r="CF1885" s="56">
        <v>42342</v>
      </c>
      <c r="CG1885" s="56">
        <v>42419</v>
      </c>
      <c r="CH1885" s="56"/>
      <c r="CI1885" s="56"/>
      <c r="CJ1885">
        <v>0.44</v>
      </c>
      <c r="CK1885">
        <v>63</v>
      </c>
      <c r="CL1885">
        <v>0.12</v>
      </c>
      <c r="CM1885">
        <v>0</v>
      </c>
      <c r="CN1885">
        <v>0.42</v>
      </c>
      <c r="CO1885">
        <v>0.43</v>
      </c>
      <c r="CP1885">
        <v>0</v>
      </c>
      <c r="CQ1885" t="s">
        <v>1154</v>
      </c>
      <c r="CR1885" t="s">
        <v>1153</v>
      </c>
      <c r="CS1885" t="s">
        <v>1748</v>
      </c>
      <c r="CT1885" t="s">
        <v>1397</v>
      </c>
      <c r="CU1885" t="s">
        <v>1396</v>
      </c>
      <c r="CV1885" t="s">
        <v>7027</v>
      </c>
      <c r="CW1885" t="s">
        <v>1742</v>
      </c>
      <c r="CX1885" t="s">
        <v>853</v>
      </c>
      <c r="DC1885" t="s">
        <v>1389</v>
      </c>
      <c r="DE1885" t="s">
        <v>1392</v>
      </c>
    </row>
    <row r="1886" spans="1:109" x14ac:dyDescent="0.25">
      <c r="A1886" t="s">
        <v>1025</v>
      </c>
      <c r="B1886">
        <v>2</v>
      </c>
      <c r="C1886" s="56">
        <v>42419</v>
      </c>
      <c r="D1886" t="s">
        <v>1153</v>
      </c>
      <c r="E1886" t="s">
        <v>1702</v>
      </c>
      <c r="G1886" t="s">
        <v>7028</v>
      </c>
      <c r="H1886" t="s">
        <v>1144</v>
      </c>
      <c r="I1886" t="s">
        <v>1144</v>
      </c>
      <c r="J1886" t="s">
        <v>1144</v>
      </c>
      <c r="K1886" t="s">
        <v>1144</v>
      </c>
      <c r="L1886">
        <v>4.03</v>
      </c>
      <c r="M1886">
        <v>8.5</v>
      </c>
      <c r="N1886">
        <v>0</v>
      </c>
      <c r="O1886" s="56">
        <v>0</v>
      </c>
      <c r="P1886" s="56">
        <v>0</v>
      </c>
      <c r="Q1886">
        <v>1</v>
      </c>
      <c r="R1886">
        <v>1</v>
      </c>
      <c r="S1886">
        <v>11</v>
      </c>
      <c r="T1886">
        <v>8</v>
      </c>
      <c r="U1886">
        <v>3</v>
      </c>
      <c r="V1886">
        <v>1</v>
      </c>
      <c r="W1886" t="s">
        <v>1156</v>
      </c>
      <c r="X1886" t="s">
        <v>7716</v>
      </c>
      <c r="Y1886">
        <v>7</v>
      </c>
      <c r="AA1886">
        <v>0</v>
      </c>
      <c r="AB1886">
        <v>0</v>
      </c>
      <c r="AC1886">
        <v>0</v>
      </c>
      <c r="AD1886">
        <v>0</v>
      </c>
      <c r="AE1886">
        <v>0</v>
      </c>
      <c r="AF1886">
        <v>0</v>
      </c>
      <c r="AG1886">
        <v>0</v>
      </c>
      <c r="AJ1886" s="56"/>
      <c r="AK1886" s="56"/>
      <c r="AL1886" s="56"/>
      <c r="AP1886" t="s">
        <v>1155</v>
      </c>
      <c r="AS1886" t="s">
        <v>1152</v>
      </c>
      <c r="AT1886">
        <v>1</v>
      </c>
      <c r="AV1886">
        <v>10</v>
      </c>
      <c r="AW1886">
        <v>7</v>
      </c>
      <c r="AX1886">
        <v>3</v>
      </c>
      <c r="AY1886" t="s">
        <v>1148</v>
      </c>
      <c r="AZ1886" t="s">
        <v>1148</v>
      </c>
      <c r="BA1886">
        <v>0</v>
      </c>
      <c r="BD1886">
        <v>1000000000</v>
      </c>
      <c r="BE1886">
        <v>9</v>
      </c>
      <c r="BF1886">
        <v>0.1</v>
      </c>
      <c r="BG1886">
        <v>0</v>
      </c>
      <c r="BH1886">
        <v>0</v>
      </c>
      <c r="BI1886">
        <v>0</v>
      </c>
      <c r="BJ1886">
        <v>0</v>
      </c>
      <c r="BK1886">
        <v>0</v>
      </c>
      <c r="BL1886">
        <v>0</v>
      </c>
      <c r="BM1886">
        <v>9</v>
      </c>
      <c r="BN1886">
        <v>0.1</v>
      </c>
      <c r="BO1886">
        <v>0</v>
      </c>
      <c r="BP1886">
        <v>0</v>
      </c>
      <c r="BR1886">
        <v>1</v>
      </c>
      <c r="BS1886">
        <v>3</v>
      </c>
      <c r="BX1886">
        <v>0</v>
      </c>
      <c r="BY1886">
        <v>0</v>
      </c>
      <c r="BZ1886">
        <v>0</v>
      </c>
      <c r="CA1886">
        <v>4.84</v>
      </c>
      <c r="CB1886">
        <v>0</v>
      </c>
      <c r="CC1886">
        <v>1</v>
      </c>
      <c r="CD1886" s="56">
        <v>42284</v>
      </c>
      <c r="CE1886" s="56">
        <v>42342</v>
      </c>
      <c r="CF1886" s="56">
        <v>42342</v>
      </c>
      <c r="CG1886" s="56">
        <v>42419</v>
      </c>
      <c r="CH1886" s="56"/>
      <c r="CI1886" s="56"/>
      <c r="CJ1886">
        <v>0.05</v>
      </c>
      <c r="CK1886">
        <v>0</v>
      </c>
      <c r="CL1886">
        <v>0</v>
      </c>
      <c r="CM1886">
        <v>0</v>
      </c>
      <c r="CN1886">
        <v>0</v>
      </c>
      <c r="CO1886">
        <v>0.96</v>
      </c>
      <c r="CP1886">
        <v>0</v>
      </c>
      <c r="CQ1886" t="s">
        <v>1154</v>
      </c>
      <c r="CR1886" t="s">
        <v>1153</v>
      </c>
      <c r="CS1886" t="s">
        <v>1748</v>
      </c>
      <c r="CT1886" t="s">
        <v>1397</v>
      </c>
      <c r="CU1886" t="s">
        <v>1396</v>
      </c>
      <c r="CV1886" t="s">
        <v>7029</v>
      </c>
      <c r="CW1886" t="s">
        <v>1742</v>
      </c>
      <c r="CX1886" t="s">
        <v>853</v>
      </c>
      <c r="DC1886" t="s">
        <v>1389</v>
      </c>
      <c r="DE1886" t="s">
        <v>1392</v>
      </c>
    </row>
    <row r="1887" spans="1:109" x14ac:dyDescent="0.25">
      <c r="A1887" t="s">
        <v>1025</v>
      </c>
      <c r="B1887">
        <v>2</v>
      </c>
      <c r="C1887" s="56">
        <v>42419</v>
      </c>
      <c r="D1887" t="s">
        <v>1153</v>
      </c>
      <c r="E1887" t="s">
        <v>7030</v>
      </c>
      <c r="G1887" t="s">
        <v>7031</v>
      </c>
      <c r="H1887" t="s">
        <v>1144</v>
      </c>
      <c r="I1887" t="s">
        <v>1144</v>
      </c>
      <c r="J1887" t="s">
        <v>1144</v>
      </c>
      <c r="K1887" t="s">
        <v>1144</v>
      </c>
      <c r="L1887">
        <v>7.01</v>
      </c>
      <c r="M1887">
        <v>14</v>
      </c>
      <c r="N1887">
        <v>0</v>
      </c>
      <c r="O1887" s="56">
        <v>0</v>
      </c>
      <c r="P1887" s="56">
        <v>0</v>
      </c>
      <c r="Q1887">
        <v>1</v>
      </c>
      <c r="R1887">
        <v>1</v>
      </c>
      <c r="S1887">
        <v>11</v>
      </c>
      <c r="T1887">
        <v>8</v>
      </c>
      <c r="U1887">
        <v>3</v>
      </c>
      <c r="V1887">
        <v>1</v>
      </c>
      <c r="X1887" t="s">
        <v>7659</v>
      </c>
      <c r="AA1887">
        <v>0</v>
      </c>
      <c r="AB1887">
        <v>0</v>
      </c>
      <c r="AC1887">
        <v>0</v>
      </c>
      <c r="AD1887">
        <v>0</v>
      </c>
      <c r="AE1887">
        <v>0</v>
      </c>
      <c r="AF1887">
        <v>0</v>
      </c>
      <c r="AG1887">
        <v>0</v>
      </c>
      <c r="AJ1887" s="56"/>
      <c r="AK1887" s="56"/>
      <c r="AL1887" s="56"/>
      <c r="AP1887" t="s">
        <v>1155</v>
      </c>
      <c r="AS1887" t="s">
        <v>1152</v>
      </c>
      <c r="AT1887">
        <v>1</v>
      </c>
      <c r="AV1887">
        <v>2</v>
      </c>
      <c r="AW1887">
        <v>2</v>
      </c>
      <c r="AX1887">
        <v>1</v>
      </c>
      <c r="AY1887" t="s">
        <v>1147</v>
      </c>
      <c r="AZ1887" t="s">
        <v>1147</v>
      </c>
      <c r="BA1887">
        <v>3</v>
      </c>
      <c r="BD1887">
        <v>1000000000</v>
      </c>
      <c r="BE1887">
        <v>3</v>
      </c>
      <c r="BF1887">
        <v>-0.5</v>
      </c>
      <c r="BG1887">
        <v>0</v>
      </c>
      <c r="BH1887">
        <v>0</v>
      </c>
      <c r="BI1887">
        <v>0</v>
      </c>
      <c r="BJ1887">
        <v>0</v>
      </c>
      <c r="BK1887">
        <v>0</v>
      </c>
      <c r="BL1887">
        <v>0</v>
      </c>
      <c r="BM1887">
        <v>3</v>
      </c>
      <c r="BN1887">
        <v>-0.5</v>
      </c>
      <c r="BO1887">
        <v>0</v>
      </c>
      <c r="BP1887">
        <v>0</v>
      </c>
      <c r="BR1887">
        <v>0</v>
      </c>
      <c r="BS1887">
        <v>1</v>
      </c>
      <c r="BX1887">
        <v>0</v>
      </c>
      <c r="BY1887">
        <v>7.01</v>
      </c>
      <c r="BZ1887">
        <v>0</v>
      </c>
      <c r="CA1887">
        <v>4.3499999999999996</v>
      </c>
      <c r="CB1887">
        <v>0</v>
      </c>
      <c r="CC1887">
        <v>1</v>
      </c>
      <c r="CD1887" s="56">
        <v>42342</v>
      </c>
      <c r="CE1887" s="56">
        <v>42342</v>
      </c>
      <c r="CF1887" s="56">
        <v>42342</v>
      </c>
      <c r="CG1887" s="56">
        <v>42419</v>
      </c>
      <c r="CH1887" s="56"/>
      <c r="CI1887" s="56"/>
      <c r="CJ1887">
        <v>0</v>
      </c>
      <c r="CK1887">
        <v>0</v>
      </c>
      <c r="CL1887">
        <v>0</v>
      </c>
      <c r="CM1887">
        <v>0</v>
      </c>
      <c r="CN1887">
        <v>0</v>
      </c>
      <c r="CO1887">
        <v>0</v>
      </c>
      <c r="CP1887">
        <v>0.96</v>
      </c>
      <c r="CQ1887" t="s">
        <v>1154</v>
      </c>
      <c r="CR1887" t="s">
        <v>1153</v>
      </c>
      <c r="CS1887" t="s">
        <v>1748</v>
      </c>
      <c r="CT1887" t="s">
        <v>1397</v>
      </c>
      <c r="CU1887" t="s">
        <v>1396</v>
      </c>
      <c r="CV1887" t="s">
        <v>7032</v>
      </c>
      <c r="CW1887" t="s">
        <v>1742</v>
      </c>
      <c r="CX1887" t="s">
        <v>853</v>
      </c>
      <c r="DC1887" t="s">
        <v>1389</v>
      </c>
      <c r="DE1887" t="s">
        <v>1392</v>
      </c>
    </row>
    <row r="1888" spans="1:109" x14ac:dyDescent="0.25">
      <c r="A1888" t="s">
        <v>1025</v>
      </c>
      <c r="B1888">
        <v>6</v>
      </c>
      <c r="C1888" s="56">
        <v>42419</v>
      </c>
      <c r="D1888" t="s">
        <v>1153</v>
      </c>
      <c r="E1888" t="s">
        <v>7033</v>
      </c>
      <c r="G1888" t="s">
        <v>7034</v>
      </c>
      <c r="H1888" t="s">
        <v>1144</v>
      </c>
      <c r="I1888" t="s">
        <v>1144</v>
      </c>
      <c r="J1888" t="s">
        <v>1144</v>
      </c>
      <c r="K1888" t="s">
        <v>1144</v>
      </c>
      <c r="L1888">
        <v>7.14</v>
      </c>
      <c r="M1888">
        <v>18</v>
      </c>
      <c r="N1888">
        <v>0</v>
      </c>
      <c r="O1888" s="56">
        <v>0</v>
      </c>
      <c r="P1888" s="56">
        <v>0</v>
      </c>
      <c r="Q1888">
        <v>1</v>
      </c>
      <c r="R1888">
        <v>1</v>
      </c>
      <c r="S1888">
        <v>11</v>
      </c>
      <c r="T1888">
        <v>8</v>
      </c>
      <c r="U1888">
        <v>3</v>
      </c>
      <c r="V1888">
        <v>1</v>
      </c>
      <c r="W1888" t="s">
        <v>1156</v>
      </c>
      <c r="X1888" t="s">
        <v>7762</v>
      </c>
      <c r="Y1888">
        <v>40</v>
      </c>
      <c r="AA1888">
        <v>0</v>
      </c>
      <c r="AB1888">
        <v>0</v>
      </c>
      <c r="AC1888">
        <v>0</v>
      </c>
      <c r="AD1888">
        <v>0</v>
      </c>
      <c r="AE1888">
        <v>0</v>
      </c>
      <c r="AF1888">
        <v>19</v>
      </c>
      <c r="AG1888">
        <v>0</v>
      </c>
      <c r="AJ1888" s="56"/>
      <c r="AK1888" s="56"/>
      <c r="AL1888" s="56"/>
      <c r="AP1888" t="s">
        <v>1155</v>
      </c>
      <c r="AS1888" t="s">
        <v>1152</v>
      </c>
      <c r="AT1888">
        <v>1</v>
      </c>
      <c r="AV1888">
        <v>30</v>
      </c>
      <c r="AW1888">
        <v>20</v>
      </c>
      <c r="AX1888">
        <v>10</v>
      </c>
      <c r="AY1888" t="s">
        <v>1145</v>
      </c>
      <c r="AZ1888" t="s">
        <v>1147</v>
      </c>
      <c r="BA1888">
        <v>20</v>
      </c>
      <c r="BD1888">
        <v>1000000000</v>
      </c>
      <c r="BE1888">
        <v>16</v>
      </c>
      <c r="BF1888">
        <v>0.47</v>
      </c>
      <c r="BG1888">
        <v>21</v>
      </c>
      <c r="BH1888">
        <v>0</v>
      </c>
      <c r="BI1888">
        <v>0</v>
      </c>
      <c r="BJ1888">
        <v>0</v>
      </c>
      <c r="BK1888">
        <v>0</v>
      </c>
      <c r="BL1888">
        <v>0</v>
      </c>
      <c r="BM1888">
        <v>37</v>
      </c>
      <c r="BN1888">
        <v>-0.23</v>
      </c>
      <c r="BO1888">
        <v>0</v>
      </c>
      <c r="BP1888">
        <v>0</v>
      </c>
      <c r="BR1888">
        <v>0</v>
      </c>
      <c r="BS1888">
        <v>8</v>
      </c>
      <c r="BX1888">
        <v>0</v>
      </c>
      <c r="BY1888">
        <v>0</v>
      </c>
      <c r="BZ1888">
        <v>0</v>
      </c>
      <c r="CA1888">
        <v>6.64</v>
      </c>
      <c r="CB1888">
        <v>0</v>
      </c>
      <c r="CC1888">
        <v>1</v>
      </c>
      <c r="CD1888" s="56">
        <v>42243</v>
      </c>
      <c r="CE1888" s="56">
        <v>42342</v>
      </c>
      <c r="CF1888" s="56">
        <v>42342</v>
      </c>
      <c r="CG1888" s="56">
        <v>42419</v>
      </c>
      <c r="CH1888" s="56"/>
      <c r="CI1888" s="56"/>
      <c r="CJ1888">
        <v>1.04</v>
      </c>
      <c r="CK1888">
        <v>378</v>
      </c>
      <c r="CL1888">
        <v>0.25</v>
      </c>
      <c r="CM1888">
        <v>0.31</v>
      </c>
      <c r="CN1888">
        <v>0.3</v>
      </c>
      <c r="CO1888">
        <v>0.12</v>
      </c>
      <c r="CP1888">
        <v>0</v>
      </c>
      <c r="CQ1888" t="s">
        <v>1154</v>
      </c>
      <c r="CR1888" t="s">
        <v>1153</v>
      </c>
      <c r="CS1888" t="s">
        <v>1395</v>
      </c>
      <c r="CT1888" t="s">
        <v>1397</v>
      </c>
      <c r="CU1888" t="s">
        <v>1396</v>
      </c>
      <c r="CV1888" t="s">
        <v>7035</v>
      </c>
      <c r="CW1888" t="s">
        <v>2972</v>
      </c>
      <c r="CX1888" t="s">
        <v>853</v>
      </c>
      <c r="DC1888" t="s">
        <v>1393</v>
      </c>
      <c r="DE1888" t="s">
        <v>1392</v>
      </c>
    </row>
    <row r="1889" spans="1:109" x14ac:dyDescent="0.25">
      <c r="A1889" t="s">
        <v>1025</v>
      </c>
      <c r="B1889">
        <v>1</v>
      </c>
      <c r="C1889" s="56">
        <v>42419</v>
      </c>
      <c r="D1889" t="s">
        <v>1153</v>
      </c>
      <c r="E1889" t="s">
        <v>7036</v>
      </c>
      <c r="G1889" t="s">
        <v>7037</v>
      </c>
      <c r="H1889" t="s">
        <v>1144</v>
      </c>
      <c r="I1889" t="s">
        <v>1144</v>
      </c>
      <c r="J1889" t="s">
        <v>1144</v>
      </c>
      <c r="K1889" t="s">
        <v>1144</v>
      </c>
      <c r="L1889">
        <v>11.24</v>
      </c>
      <c r="M1889">
        <v>18</v>
      </c>
      <c r="N1889">
        <v>0</v>
      </c>
      <c r="O1889" s="56">
        <v>0</v>
      </c>
      <c r="P1889" s="56">
        <v>0</v>
      </c>
      <c r="Q1889">
        <v>1</v>
      </c>
      <c r="R1889">
        <v>1</v>
      </c>
      <c r="S1889">
        <v>11</v>
      </c>
      <c r="T1889">
        <v>8</v>
      </c>
      <c r="U1889">
        <v>3</v>
      </c>
      <c r="V1889">
        <v>1</v>
      </c>
      <c r="X1889" t="s">
        <v>7755</v>
      </c>
      <c r="AA1889">
        <v>0</v>
      </c>
      <c r="AB1889">
        <v>0</v>
      </c>
      <c r="AC1889">
        <v>0</v>
      </c>
      <c r="AD1889">
        <v>0</v>
      </c>
      <c r="AE1889">
        <v>0</v>
      </c>
      <c r="AF1889">
        <v>0</v>
      </c>
      <c r="AG1889">
        <v>0</v>
      </c>
      <c r="AJ1889" s="56"/>
      <c r="AK1889" s="56"/>
      <c r="AL1889" s="56"/>
      <c r="AP1889" t="s">
        <v>1155</v>
      </c>
      <c r="AS1889" t="s">
        <v>1152</v>
      </c>
      <c r="AT1889">
        <v>1</v>
      </c>
      <c r="AV1889">
        <v>0</v>
      </c>
      <c r="AW1889">
        <v>0</v>
      </c>
      <c r="AX1889">
        <v>0</v>
      </c>
      <c r="AY1889" t="s">
        <v>1388</v>
      </c>
      <c r="AZ1889" t="s">
        <v>1388</v>
      </c>
      <c r="BA1889">
        <v>0</v>
      </c>
      <c r="BD1889">
        <v>1000000000</v>
      </c>
      <c r="BE1889">
        <v>11</v>
      </c>
      <c r="BF1889">
        <v>0</v>
      </c>
      <c r="BG1889">
        <v>0</v>
      </c>
      <c r="BH1889">
        <v>0</v>
      </c>
      <c r="BI1889">
        <v>0</v>
      </c>
      <c r="BJ1889">
        <v>0</v>
      </c>
      <c r="BK1889">
        <v>0</v>
      </c>
      <c r="BL1889">
        <v>0</v>
      </c>
      <c r="BM1889">
        <v>11</v>
      </c>
      <c r="BN1889">
        <v>0</v>
      </c>
      <c r="BO1889">
        <v>0</v>
      </c>
      <c r="BP1889">
        <v>0</v>
      </c>
      <c r="BR1889">
        <v>0</v>
      </c>
      <c r="BS1889">
        <v>0</v>
      </c>
      <c r="BX1889">
        <v>0</v>
      </c>
      <c r="BY1889">
        <v>0</v>
      </c>
      <c r="BZ1889">
        <v>0</v>
      </c>
      <c r="CA1889">
        <v>0</v>
      </c>
      <c r="CB1889">
        <v>0</v>
      </c>
      <c r="CC1889">
        <v>1</v>
      </c>
      <c r="CD1889" s="56">
        <v>42095</v>
      </c>
      <c r="CE1889" s="56">
        <v>42342</v>
      </c>
      <c r="CF1889" s="56">
        <v>42342</v>
      </c>
      <c r="CG1889" s="56">
        <v>42419</v>
      </c>
      <c r="CH1889" s="56"/>
      <c r="CI1889" s="56"/>
      <c r="CJ1889">
        <v>0.08</v>
      </c>
      <c r="CK1889">
        <v>0</v>
      </c>
      <c r="CL1889">
        <v>0</v>
      </c>
      <c r="CM1889">
        <v>0</v>
      </c>
      <c r="CN1889">
        <v>0</v>
      </c>
      <c r="CO1889">
        <v>0</v>
      </c>
      <c r="CP1889">
        <v>0.95</v>
      </c>
      <c r="CQ1889" t="s">
        <v>1154</v>
      </c>
      <c r="CR1889" t="s">
        <v>1153</v>
      </c>
      <c r="CS1889" t="s">
        <v>1725</v>
      </c>
      <c r="CT1889" t="s">
        <v>1397</v>
      </c>
      <c r="CU1889" t="s">
        <v>1396</v>
      </c>
      <c r="CV1889" t="s">
        <v>7038</v>
      </c>
      <c r="CW1889" t="s">
        <v>1391</v>
      </c>
      <c r="CX1889" t="s">
        <v>853</v>
      </c>
      <c r="DC1889" t="s">
        <v>1389</v>
      </c>
      <c r="DE1889" t="s">
        <v>1392</v>
      </c>
    </row>
    <row r="1890" spans="1:109" x14ac:dyDescent="0.25">
      <c r="A1890" t="s">
        <v>1025</v>
      </c>
      <c r="B1890">
        <v>1</v>
      </c>
      <c r="C1890" s="56">
        <v>42419</v>
      </c>
      <c r="D1890" t="s">
        <v>1153</v>
      </c>
      <c r="E1890" t="s">
        <v>7039</v>
      </c>
      <c r="G1890" t="s">
        <v>7040</v>
      </c>
      <c r="H1890" t="s">
        <v>1144</v>
      </c>
      <c r="I1890" t="s">
        <v>1144</v>
      </c>
      <c r="J1890" t="s">
        <v>1144</v>
      </c>
      <c r="K1890" t="s">
        <v>1144</v>
      </c>
      <c r="L1890">
        <v>7.6</v>
      </c>
      <c r="M1890">
        <v>19.96</v>
      </c>
      <c r="N1890">
        <v>0</v>
      </c>
      <c r="O1890" s="56">
        <v>0</v>
      </c>
      <c r="P1890" s="56">
        <v>0</v>
      </c>
      <c r="Q1890">
        <v>1</v>
      </c>
      <c r="R1890">
        <v>1</v>
      </c>
      <c r="S1890">
        <v>11</v>
      </c>
      <c r="T1890">
        <v>8</v>
      </c>
      <c r="U1890">
        <v>3</v>
      </c>
      <c r="V1890">
        <v>1</v>
      </c>
      <c r="X1890" t="s">
        <v>7755</v>
      </c>
      <c r="AA1890">
        <v>0</v>
      </c>
      <c r="AB1890">
        <v>0</v>
      </c>
      <c r="AC1890">
        <v>0</v>
      </c>
      <c r="AD1890">
        <v>0</v>
      </c>
      <c r="AE1890">
        <v>0</v>
      </c>
      <c r="AF1890">
        <v>0</v>
      </c>
      <c r="AG1890">
        <v>0</v>
      </c>
      <c r="AJ1890" s="56"/>
      <c r="AK1890" s="56"/>
      <c r="AL1890" s="56"/>
      <c r="AP1890" t="s">
        <v>1155</v>
      </c>
      <c r="AS1890" t="s">
        <v>1152</v>
      </c>
      <c r="AT1890">
        <v>1</v>
      </c>
      <c r="AV1890">
        <v>1</v>
      </c>
      <c r="AW1890">
        <v>1</v>
      </c>
      <c r="AX1890">
        <v>0.5</v>
      </c>
      <c r="AY1890" t="s">
        <v>1147</v>
      </c>
      <c r="AZ1890" t="s">
        <v>1147</v>
      </c>
      <c r="BA1890">
        <v>1</v>
      </c>
      <c r="BD1890">
        <v>1000000000</v>
      </c>
      <c r="BE1890">
        <v>4</v>
      </c>
      <c r="BF1890">
        <v>-3</v>
      </c>
      <c r="BG1890">
        <v>0</v>
      </c>
      <c r="BH1890">
        <v>0</v>
      </c>
      <c r="BI1890">
        <v>0</v>
      </c>
      <c r="BJ1890">
        <v>0</v>
      </c>
      <c r="BK1890">
        <v>0</v>
      </c>
      <c r="BL1890">
        <v>0</v>
      </c>
      <c r="BM1890">
        <v>4</v>
      </c>
      <c r="BN1890">
        <v>-3</v>
      </c>
      <c r="BO1890">
        <v>0</v>
      </c>
      <c r="BP1890">
        <v>0</v>
      </c>
      <c r="BR1890">
        <v>0</v>
      </c>
      <c r="BS1890">
        <v>0</v>
      </c>
      <c r="BX1890">
        <v>0</v>
      </c>
      <c r="BY1890">
        <v>22.8</v>
      </c>
      <c r="BZ1890">
        <v>0</v>
      </c>
      <c r="CA1890">
        <v>7.1</v>
      </c>
      <c r="CB1890">
        <v>0</v>
      </c>
      <c r="CC1890">
        <v>1</v>
      </c>
      <c r="CD1890" s="56">
        <v>42095</v>
      </c>
      <c r="CE1890" s="56">
        <v>42342</v>
      </c>
      <c r="CF1890" s="56">
        <v>42342</v>
      </c>
      <c r="CG1890" s="56">
        <v>42419</v>
      </c>
      <c r="CH1890" s="56"/>
      <c r="CI1890" s="56"/>
      <c r="CJ1890">
        <v>0</v>
      </c>
      <c r="CK1890">
        <v>0</v>
      </c>
      <c r="CL1890">
        <v>0</v>
      </c>
      <c r="CM1890">
        <v>0</v>
      </c>
      <c r="CN1890">
        <v>0</v>
      </c>
      <c r="CO1890">
        <v>0</v>
      </c>
      <c r="CP1890">
        <v>0.95</v>
      </c>
      <c r="CQ1890" t="s">
        <v>1154</v>
      </c>
      <c r="CR1890" t="s">
        <v>1153</v>
      </c>
      <c r="CS1890" t="s">
        <v>1725</v>
      </c>
      <c r="CT1890" t="s">
        <v>1397</v>
      </c>
      <c r="CU1890" t="s">
        <v>1396</v>
      </c>
      <c r="CV1890" t="s">
        <v>7041</v>
      </c>
      <c r="CW1890" t="s">
        <v>2121</v>
      </c>
      <c r="CX1890" t="s">
        <v>853</v>
      </c>
      <c r="DC1890" t="s">
        <v>1387</v>
      </c>
      <c r="DE1890" t="s">
        <v>1392</v>
      </c>
    </row>
    <row r="1891" spans="1:109" x14ac:dyDescent="0.25">
      <c r="A1891" t="s">
        <v>1025</v>
      </c>
      <c r="B1891">
        <v>1</v>
      </c>
      <c r="C1891" s="56">
        <v>42419</v>
      </c>
      <c r="D1891" t="s">
        <v>1153</v>
      </c>
      <c r="E1891" t="s">
        <v>7042</v>
      </c>
      <c r="G1891" t="s">
        <v>7043</v>
      </c>
      <c r="H1891" t="s">
        <v>1144</v>
      </c>
      <c r="I1891" t="s">
        <v>1144</v>
      </c>
      <c r="J1891" t="s">
        <v>1144</v>
      </c>
      <c r="K1891" t="s">
        <v>1144</v>
      </c>
      <c r="L1891">
        <v>16.73</v>
      </c>
      <c r="M1891">
        <v>31.11</v>
      </c>
      <c r="N1891">
        <v>0</v>
      </c>
      <c r="O1891" s="56">
        <v>0</v>
      </c>
      <c r="P1891" s="56">
        <v>0</v>
      </c>
      <c r="Q1891">
        <v>1</v>
      </c>
      <c r="R1891">
        <v>1</v>
      </c>
      <c r="S1891">
        <v>11</v>
      </c>
      <c r="T1891">
        <v>8</v>
      </c>
      <c r="U1891">
        <v>3</v>
      </c>
      <c r="V1891">
        <v>1</v>
      </c>
      <c r="W1891" t="s">
        <v>1156</v>
      </c>
      <c r="X1891" t="s">
        <v>7755</v>
      </c>
      <c r="Y1891">
        <v>1</v>
      </c>
      <c r="AA1891">
        <v>0</v>
      </c>
      <c r="AB1891">
        <v>0</v>
      </c>
      <c r="AC1891">
        <v>0</v>
      </c>
      <c r="AD1891">
        <v>0</v>
      </c>
      <c r="AE1891">
        <v>0</v>
      </c>
      <c r="AF1891">
        <v>0</v>
      </c>
      <c r="AG1891">
        <v>0</v>
      </c>
      <c r="AJ1891" s="56"/>
      <c r="AK1891" s="56"/>
      <c r="AL1891" s="56"/>
      <c r="AP1891" t="s">
        <v>1155</v>
      </c>
      <c r="AS1891" t="s">
        <v>1152</v>
      </c>
      <c r="AT1891">
        <v>1</v>
      </c>
      <c r="AV1891">
        <v>2</v>
      </c>
      <c r="AW1891">
        <v>2</v>
      </c>
      <c r="AX1891">
        <v>1</v>
      </c>
      <c r="AY1891" t="s">
        <v>1145</v>
      </c>
      <c r="AZ1891" t="s">
        <v>1145</v>
      </c>
      <c r="BA1891">
        <v>2</v>
      </c>
      <c r="BD1891">
        <v>1000000000</v>
      </c>
      <c r="BE1891">
        <v>2</v>
      </c>
      <c r="BF1891">
        <v>0</v>
      </c>
      <c r="BG1891">
        <v>0</v>
      </c>
      <c r="BH1891">
        <v>0</v>
      </c>
      <c r="BI1891">
        <v>0</v>
      </c>
      <c r="BJ1891">
        <v>0</v>
      </c>
      <c r="BK1891">
        <v>0</v>
      </c>
      <c r="BL1891">
        <v>0</v>
      </c>
      <c r="BM1891">
        <v>2</v>
      </c>
      <c r="BN1891">
        <v>0</v>
      </c>
      <c r="BO1891">
        <v>0</v>
      </c>
      <c r="BP1891">
        <v>0</v>
      </c>
      <c r="BR1891">
        <v>0</v>
      </c>
      <c r="BS1891">
        <v>1</v>
      </c>
      <c r="BX1891">
        <v>0</v>
      </c>
      <c r="BY1891">
        <v>0</v>
      </c>
      <c r="BZ1891">
        <v>0</v>
      </c>
      <c r="CA1891">
        <v>3.75</v>
      </c>
      <c r="CB1891">
        <v>0</v>
      </c>
      <c r="CC1891">
        <v>1</v>
      </c>
      <c r="CD1891" s="56">
        <v>42095</v>
      </c>
      <c r="CE1891" s="56">
        <v>42342</v>
      </c>
      <c r="CF1891" s="56">
        <v>42342</v>
      </c>
      <c r="CG1891" s="56">
        <v>42419</v>
      </c>
      <c r="CH1891" s="56"/>
      <c r="CI1891" s="56"/>
      <c r="CJ1891">
        <v>0</v>
      </c>
      <c r="CK1891">
        <v>0</v>
      </c>
      <c r="CL1891">
        <v>0</v>
      </c>
      <c r="CM1891">
        <v>0</v>
      </c>
      <c r="CN1891">
        <v>0.95</v>
      </c>
      <c r="CO1891">
        <v>0</v>
      </c>
      <c r="CP1891">
        <v>0</v>
      </c>
      <c r="CQ1891" t="s">
        <v>1154</v>
      </c>
      <c r="CR1891" t="s">
        <v>1153</v>
      </c>
      <c r="CS1891" t="s">
        <v>1725</v>
      </c>
      <c r="CT1891" t="s">
        <v>1397</v>
      </c>
      <c r="CU1891" t="s">
        <v>1396</v>
      </c>
      <c r="CV1891" t="s">
        <v>7044</v>
      </c>
      <c r="CW1891" t="s">
        <v>2121</v>
      </c>
      <c r="CX1891" t="s">
        <v>853</v>
      </c>
      <c r="DC1891" t="s">
        <v>1387</v>
      </c>
      <c r="DE1891" t="s">
        <v>1392</v>
      </c>
    </row>
    <row r="1892" spans="1:109" x14ac:dyDescent="0.25">
      <c r="A1892" t="s">
        <v>1025</v>
      </c>
      <c r="B1892">
        <v>1</v>
      </c>
      <c r="C1892" s="56">
        <v>42419</v>
      </c>
      <c r="D1892" t="s">
        <v>1153</v>
      </c>
      <c r="E1892" t="s">
        <v>7045</v>
      </c>
      <c r="G1892" t="s">
        <v>7046</v>
      </c>
      <c r="H1892" t="s">
        <v>1144</v>
      </c>
      <c r="I1892" t="s">
        <v>1144</v>
      </c>
      <c r="J1892" t="s">
        <v>1144</v>
      </c>
      <c r="K1892" t="s">
        <v>1144</v>
      </c>
      <c r="L1892">
        <v>0.31</v>
      </c>
      <c r="M1892">
        <v>0.62</v>
      </c>
      <c r="N1892">
        <v>0</v>
      </c>
      <c r="O1892" s="56">
        <v>0</v>
      </c>
      <c r="P1892" s="56">
        <v>0</v>
      </c>
      <c r="Q1892">
        <v>1</v>
      </c>
      <c r="R1892">
        <v>1</v>
      </c>
      <c r="S1892">
        <v>11</v>
      </c>
      <c r="T1892">
        <v>8</v>
      </c>
      <c r="U1892">
        <v>3</v>
      </c>
      <c r="V1892">
        <v>1</v>
      </c>
      <c r="X1892" t="s">
        <v>7756</v>
      </c>
      <c r="AA1892">
        <v>0</v>
      </c>
      <c r="AB1892">
        <v>0</v>
      </c>
      <c r="AC1892">
        <v>0</v>
      </c>
      <c r="AD1892">
        <v>0</v>
      </c>
      <c r="AE1892">
        <v>0</v>
      </c>
      <c r="AF1892">
        <v>0</v>
      </c>
      <c r="AG1892">
        <v>0</v>
      </c>
      <c r="AJ1892" s="56"/>
      <c r="AK1892" s="56"/>
      <c r="AL1892" s="56"/>
      <c r="AP1892" t="s">
        <v>1155</v>
      </c>
      <c r="AS1892" t="s">
        <v>1152</v>
      </c>
      <c r="AT1892">
        <v>1</v>
      </c>
      <c r="AV1892">
        <v>2</v>
      </c>
      <c r="AW1892">
        <v>2</v>
      </c>
      <c r="AX1892">
        <v>1</v>
      </c>
      <c r="AY1892" t="s">
        <v>1147</v>
      </c>
      <c r="AZ1892" t="s">
        <v>1147</v>
      </c>
      <c r="BA1892">
        <v>3</v>
      </c>
      <c r="BD1892">
        <v>1000000000</v>
      </c>
      <c r="BE1892">
        <v>3</v>
      </c>
      <c r="BF1892">
        <v>-0.5</v>
      </c>
      <c r="BG1892">
        <v>0</v>
      </c>
      <c r="BH1892">
        <v>0</v>
      </c>
      <c r="BI1892">
        <v>0</v>
      </c>
      <c r="BJ1892">
        <v>0</v>
      </c>
      <c r="BK1892">
        <v>0</v>
      </c>
      <c r="BL1892">
        <v>0</v>
      </c>
      <c r="BM1892">
        <v>3</v>
      </c>
      <c r="BN1892">
        <v>-0.5</v>
      </c>
      <c r="BO1892">
        <v>0</v>
      </c>
      <c r="BP1892">
        <v>0</v>
      </c>
      <c r="BR1892">
        <v>0</v>
      </c>
      <c r="BS1892">
        <v>1</v>
      </c>
      <c r="BX1892">
        <v>0</v>
      </c>
      <c r="BY1892">
        <v>0.31</v>
      </c>
      <c r="BZ1892">
        <v>0</v>
      </c>
      <c r="CA1892">
        <v>4.3600000000000003</v>
      </c>
      <c r="CB1892">
        <v>0</v>
      </c>
      <c r="CC1892">
        <v>1</v>
      </c>
      <c r="CD1892" s="56">
        <v>42318</v>
      </c>
      <c r="CE1892" s="56">
        <v>42342</v>
      </c>
      <c r="CF1892" s="56">
        <v>42342</v>
      </c>
      <c r="CG1892" s="56">
        <v>42419</v>
      </c>
      <c r="CH1892" s="56"/>
      <c r="CI1892" s="56"/>
      <c r="CJ1892">
        <v>0</v>
      </c>
      <c r="CK1892">
        <v>0</v>
      </c>
      <c r="CL1892">
        <v>0</v>
      </c>
      <c r="CM1892">
        <v>0</v>
      </c>
      <c r="CN1892">
        <v>0</v>
      </c>
      <c r="CO1892">
        <v>0</v>
      </c>
      <c r="CP1892">
        <v>0.95</v>
      </c>
      <c r="CQ1892" t="s">
        <v>1154</v>
      </c>
      <c r="CR1892" t="s">
        <v>1153</v>
      </c>
      <c r="CS1892" t="s">
        <v>1725</v>
      </c>
      <c r="CT1892" t="s">
        <v>1397</v>
      </c>
      <c r="CU1892" t="s">
        <v>1396</v>
      </c>
      <c r="CV1892" t="s">
        <v>7047</v>
      </c>
      <c r="CW1892" t="s">
        <v>2121</v>
      </c>
      <c r="CX1892" t="s">
        <v>853</v>
      </c>
      <c r="DC1892" t="s">
        <v>1387</v>
      </c>
      <c r="DE1892" t="s">
        <v>1728</v>
      </c>
    </row>
    <row r="1893" spans="1:109" x14ac:dyDescent="0.25">
      <c r="A1893" t="s">
        <v>1025</v>
      </c>
      <c r="B1893">
        <v>6</v>
      </c>
      <c r="C1893" s="56">
        <v>42419</v>
      </c>
      <c r="D1893" t="s">
        <v>1153</v>
      </c>
      <c r="E1893" t="s">
        <v>7048</v>
      </c>
      <c r="G1893" t="s">
        <v>7049</v>
      </c>
      <c r="H1893" t="s">
        <v>1144</v>
      </c>
      <c r="I1893" t="s">
        <v>1144</v>
      </c>
      <c r="J1893" t="s">
        <v>1144</v>
      </c>
      <c r="K1893" t="s">
        <v>1144</v>
      </c>
      <c r="L1893">
        <v>194.14</v>
      </c>
      <c r="M1893">
        <v>250</v>
      </c>
      <c r="N1893">
        <v>0</v>
      </c>
      <c r="O1893" s="56">
        <v>0</v>
      </c>
      <c r="P1893" s="56">
        <v>0</v>
      </c>
      <c r="Q1893">
        <v>1</v>
      </c>
      <c r="R1893">
        <v>1</v>
      </c>
      <c r="S1893">
        <v>11</v>
      </c>
      <c r="T1893">
        <v>8</v>
      </c>
      <c r="U1893">
        <v>3</v>
      </c>
      <c r="V1893">
        <v>1</v>
      </c>
      <c r="X1893" t="s">
        <v>7755</v>
      </c>
      <c r="AA1893">
        <v>0</v>
      </c>
      <c r="AB1893">
        <v>0</v>
      </c>
      <c r="AC1893">
        <v>0</v>
      </c>
      <c r="AD1893">
        <v>0</v>
      </c>
      <c r="AE1893">
        <v>0</v>
      </c>
      <c r="AF1893">
        <v>0</v>
      </c>
      <c r="AG1893">
        <v>0</v>
      </c>
      <c r="AJ1893" s="56"/>
      <c r="AK1893" s="56"/>
      <c r="AL1893" s="56"/>
      <c r="AP1893" t="s">
        <v>1155</v>
      </c>
      <c r="AS1893" t="s">
        <v>1152</v>
      </c>
      <c r="AT1893">
        <v>1</v>
      </c>
      <c r="AV1893">
        <v>0</v>
      </c>
      <c r="AW1893">
        <v>0</v>
      </c>
      <c r="AX1893">
        <v>0</v>
      </c>
      <c r="AY1893" t="s">
        <v>1388</v>
      </c>
      <c r="AZ1893" t="s">
        <v>1388</v>
      </c>
      <c r="BA1893">
        <v>0</v>
      </c>
      <c r="BD1893">
        <v>1000000000</v>
      </c>
      <c r="BE1893">
        <v>12</v>
      </c>
      <c r="BF1893">
        <v>0</v>
      </c>
      <c r="BG1893">
        <v>0</v>
      </c>
      <c r="BH1893">
        <v>0</v>
      </c>
      <c r="BI1893">
        <v>0</v>
      </c>
      <c r="BJ1893">
        <v>0</v>
      </c>
      <c r="BK1893">
        <v>0</v>
      </c>
      <c r="BL1893">
        <v>0</v>
      </c>
      <c r="BM1893">
        <v>12</v>
      </c>
      <c r="BN1893">
        <v>0</v>
      </c>
      <c r="BO1893">
        <v>0</v>
      </c>
      <c r="BP1893">
        <v>0</v>
      </c>
      <c r="BR1893">
        <v>0</v>
      </c>
      <c r="BS1893">
        <v>0</v>
      </c>
      <c r="BX1893">
        <v>0</v>
      </c>
      <c r="BY1893">
        <v>0</v>
      </c>
      <c r="BZ1893">
        <v>0</v>
      </c>
      <c r="CA1893">
        <v>0</v>
      </c>
      <c r="CB1893">
        <v>0</v>
      </c>
      <c r="CC1893">
        <v>1</v>
      </c>
      <c r="CD1893" s="56">
        <v>42095</v>
      </c>
      <c r="CE1893" s="56">
        <v>42342</v>
      </c>
      <c r="CF1893" s="56">
        <v>42342</v>
      </c>
      <c r="CG1893" s="56">
        <v>42419</v>
      </c>
      <c r="CH1893" s="56"/>
      <c r="CI1893" s="56"/>
      <c r="CJ1893">
        <v>0.24</v>
      </c>
      <c r="CK1893">
        <v>0</v>
      </c>
      <c r="CL1893">
        <v>0.03</v>
      </c>
      <c r="CM1893">
        <v>0</v>
      </c>
      <c r="CN1893">
        <v>0</v>
      </c>
      <c r="CO1893">
        <v>0</v>
      </c>
      <c r="CP1893">
        <v>0.95</v>
      </c>
      <c r="CQ1893" t="s">
        <v>1154</v>
      </c>
      <c r="CR1893" t="s">
        <v>1153</v>
      </c>
      <c r="CS1893" t="s">
        <v>1395</v>
      </c>
      <c r="CT1893" t="s">
        <v>1397</v>
      </c>
      <c r="CU1893" t="s">
        <v>1396</v>
      </c>
      <c r="CV1893" t="s">
        <v>7050</v>
      </c>
      <c r="CW1893" t="s">
        <v>1391</v>
      </c>
      <c r="CX1893" t="s">
        <v>853</v>
      </c>
      <c r="DC1893" t="s">
        <v>3186</v>
      </c>
      <c r="DE1893" t="s">
        <v>1392</v>
      </c>
    </row>
    <row r="1894" spans="1:109" x14ac:dyDescent="0.25">
      <c r="A1894" t="s">
        <v>1025</v>
      </c>
      <c r="B1894">
        <v>6</v>
      </c>
      <c r="C1894" s="56">
        <v>42419</v>
      </c>
      <c r="D1894" t="s">
        <v>1153</v>
      </c>
      <c r="E1894" t="s">
        <v>7051</v>
      </c>
      <c r="G1894" t="s">
        <v>7052</v>
      </c>
      <c r="H1894" t="s">
        <v>1144</v>
      </c>
      <c r="I1894" t="s">
        <v>1144</v>
      </c>
      <c r="J1894" t="s">
        <v>1144</v>
      </c>
      <c r="K1894" t="s">
        <v>1144</v>
      </c>
      <c r="L1894">
        <v>196</v>
      </c>
      <c r="M1894">
        <v>250</v>
      </c>
      <c r="N1894">
        <v>0</v>
      </c>
      <c r="O1894" s="56">
        <v>0</v>
      </c>
      <c r="P1894" s="56">
        <v>0</v>
      </c>
      <c r="Q1894">
        <v>1</v>
      </c>
      <c r="R1894">
        <v>1</v>
      </c>
      <c r="S1894">
        <v>11</v>
      </c>
      <c r="T1894">
        <v>8</v>
      </c>
      <c r="U1894">
        <v>3</v>
      </c>
      <c r="V1894">
        <v>1</v>
      </c>
      <c r="X1894" t="s">
        <v>7755</v>
      </c>
      <c r="AA1894">
        <v>0</v>
      </c>
      <c r="AB1894">
        <v>0</v>
      </c>
      <c r="AC1894">
        <v>0</v>
      </c>
      <c r="AD1894">
        <v>0</v>
      </c>
      <c r="AE1894">
        <v>0</v>
      </c>
      <c r="AF1894">
        <v>0</v>
      </c>
      <c r="AG1894">
        <v>0</v>
      </c>
      <c r="AJ1894" s="56"/>
      <c r="AK1894" s="56"/>
      <c r="AL1894" s="56"/>
      <c r="AP1894" t="s">
        <v>1155</v>
      </c>
      <c r="AS1894" t="s">
        <v>1152</v>
      </c>
      <c r="AT1894">
        <v>1</v>
      </c>
      <c r="AV1894">
        <v>0</v>
      </c>
      <c r="AW1894">
        <v>0</v>
      </c>
      <c r="AX1894">
        <v>0</v>
      </c>
      <c r="AY1894" t="s">
        <v>1388</v>
      </c>
      <c r="AZ1894" t="s">
        <v>1388</v>
      </c>
      <c r="BA1894">
        <v>0</v>
      </c>
      <c r="BD1894">
        <v>1000000000</v>
      </c>
      <c r="BE1894">
        <v>4</v>
      </c>
      <c r="BF1894">
        <v>0</v>
      </c>
      <c r="BG1894">
        <v>0</v>
      </c>
      <c r="BH1894">
        <v>0</v>
      </c>
      <c r="BI1894">
        <v>0</v>
      </c>
      <c r="BJ1894">
        <v>0</v>
      </c>
      <c r="BK1894">
        <v>0</v>
      </c>
      <c r="BL1894">
        <v>0</v>
      </c>
      <c r="BM1894">
        <v>4</v>
      </c>
      <c r="BN1894">
        <v>0</v>
      </c>
      <c r="BO1894">
        <v>0</v>
      </c>
      <c r="BP1894">
        <v>0</v>
      </c>
      <c r="BR1894">
        <v>0</v>
      </c>
      <c r="BS1894">
        <v>0</v>
      </c>
      <c r="BX1894">
        <v>0</v>
      </c>
      <c r="BY1894">
        <v>0</v>
      </c>
      <c r="BZ1894">
        <v>0</v>
      </c>
      <c r="CA1894">
        <v>0</v>
      </c>
      <c r="CB1894">
        <v>0</v>
      </c>
      <c r="CC1894">
        <v>1</v>
      </c>
      <c r="CD1894" s="56">
        <v>42095</v>
      </c>
      <c r="CE1894" s="56">
        <v>42342</v>
      </c>
      <c r="CF1894" s="56">
        <v>42342</v>
      </c>
      <c r="CG1894" s="56">
        <v>42419</v>
      </c>
      <c r="CH1894" s="56"/>
      <c r="CI1894" s="56"/>
      <c r="CJ1894">
        <v>0.28000000000000003</v>
      </c>
      <c r="CK1894">
        <v>0</v>
      </c>
      <c r="CL1894">
        <v>0.03</v>
      </c>
      <c r="CM1894">
        <v>0</v>
      </c>
      <c r="CN1894">
        <v>0</v>
      </c>
      <c r="CO1894">
        <v>0</v>
      </c>
      <c r="CP1894">
        <v>0.95</v>
      </c>
      <c r="CQ1894" t="s">
        <v>1154</v>
      </c>
      <c r="CR1894" t="s">
        <v>1153</v>
      </c>
      <c r="CS1894" t="s">
        <v>1395</v>
      </c>
      <c r="CT1894" t="s">
        <v>1397</v>
      </c>
      <c r="CU1894" t="s">
        <v>1396</v>
      </c>
      <c r="CV1894" t="s">
        <v>7053</v>
      </c>
      <c r="CW1894" t="s">
        <v>1391</v>
      </c>
      <c r="CX1894" t="s">
        <v>853</v>
      </c>
      <c r="DC1894" t="s">
        <v>3186</v>
      </c>
      <c r="DE1894" t="s">
        <v>1728</v>
      </c>
    </row>
    <row r="1895" spans="1:109" x14ac:dyDescent="0.25">
      <c r="A1895" t="s">
        <v>1025</v>
      </c>
      <c r="B1895">
        <v>2</v>
      </c>
      <c r="C1895" s="56">
        <v>42419</v>
      </c>
      <c r="D1895" t="s">
        <v>1153</v>
      </c>
      <c r="E1895" t="s">
        <v>7054</v>
      </c>
      <c r="G1895" t="s">
        <v>7055</v>
      </c>
      <c r="H1895" t="s">
        <v>1144</v>
      </c>
      <c r="I1895" t="s">
        <v>1144</v>
      </c>
      <c r="J1895" t="s">
        <v>1144</v>
      </c>
      <c r="K1895" t="s">
        <v>1144</v>
      </c>
      <c r="L1895">
        <v>44.65</v>
      </c>
      <c r="M1895">
        <v>91.68</v>
      </c>
      <c r="N1895">
        <v>0</v>
      </c>
      <c r="O1895" s="56">
        <v>0</v>
      </c>
      <c r="P1895" s="56">
        <v>0</v>
      </c>
      <c r="Q1895">
        <v>1</v>
      </c>
      <c r="R1895">
        <v>1</v>
      </c>
      <c r="S1895">
        <v>11</v>
      </c>
      <c r="T1895">
        <v>8</v>
      </c>
      <c r="U1895">
        <v>3</v>
      </c>
      <c r="V1895">
        <v>1</v>
      </c>
      <c r="X1895" t="s">
        <v>7755</v>
      </c>
      <c r="AA1895">
        <v>0</v>
      </c>
      <c r="AB1895">
        <v>0</v>
      </c>
      <c r="AC1895">
        <v>0</v>
      </c>
      <c r="AD1895">
        <v>0</v>
      </c>
      <c r="AE1895">
        <v>0</v>
      </c>
      <c r="AF1895">
        <v>0</v>
      </c>
      <c r="AG1895">
        <v>0</v>
      </c>
      <c r="AJ1895" s="56"/>
      <c r="AK1895" s="56"/>
      <c r="AL1895" s="56"/>
      <c r="AP1895" t="s">
        <v>1155</v>
      </c>
      <c r="AS1895" t="s">
        <v>1152</v>
      </c>
      <c r="AT1895">
        <v>1</v>
      </c>
      <c r="AV1895">
        <v>1</v>
      </c>
      <c r="AW1895">
        <v>1</v>
      </c>
      <c r="AX1895">
        <v>0.5</v>
      </c>
      <c r="AY1895" t="s">
        <v>1147</v>
      </c>
      <c r="AZ1895" t="s">
        <v>1147</v>
      </c>
      <c r="BA1895">
        <v>1</v>
      </c>
      <c r="BD1895">
        <v>1000000000</v>
      </c>
      <c r="BE1895">
        <v>2</v>
      </c>
      <c r="BF1895">
        <v>-1</v>
      </c>
      <c r="BG1895">
        <v>0</v>
      </c>
      <c r="BH1895">
        <v>0</v>
      </c>
      <c r="BI1895">
        <v>0</v>
      </c>
      <c r="BJ1895">
        <v>0</v>
      </c>
      <c r="BK1895">
        <v>0</v>
      </c>
      <c r="BL1895">
        <v>0</v>
      </c>
      <c r="BM1895">
        <v>2</v>
      </c>
      <c r="BN1895">
        <v>-1</v>
      </c>
      <c r="BO1895">
        <v>0</v>
      </c>
      <c r="BP1895">
        <v>0</v>
      </c>
      <c r="BR1895">
        <v>0</v>
      </c>
      <c r="BS1895">
        <v>0</v>
      </c>
      <c r="BX1895">
        <v>0</v>
      </c>
      <c r="BY1895">
        <v>44.65</v>
      </c>
      <c r="BZ1895">
        <v>0</v>
      </c>
      <c r="CA1895">
        <v>4.5999999999999996</v>
      </c>
      <c r="CB1895">
        <v>0</v>
      </c>
      <c r="CC1895">
        <v>1</v>
      </c>
      <c r="CD1895" s="56">
        <v>42095</v>
      </c>
      <c r="CE1895" s="56">
        <v>42342</v>
      </c>
      <c r="CF1895" s="56">
        <v>42342</v>
      </c>
      <c r="CG1895" s="56">
        <v>42419</v>
      </c>
      <c r="CH1895" s="56"/>
      <c r="CI1895" s="56"/>
      <c r="CJ1895">
        <v>0</v>
      </c>
      <c r="CK1895">
        <v>0</v>
      </c>
      <c r="CL1895">
        <v>0</v>
      </c>
      <c r="CM1895">
        <v>0</v>
      </c>
      <c r="CN1895">
        <v>0</v>
      </c>
      <c r="CO1895">
        <v>0</v>
      </c>
      <c r="CP1895">
        <v>0.96</v>
      </c>
      <c r="CQ1895" t="s">
        <v>1154</v>
      </c>
      <c r="CR1895" t="s">
        <v>1153</v>
      </c>
      <c r="CS1895" t="s">
        <v>1748</v>
      </c>
      <c r="CT1895" t="s">
        <v>1397</v>
      </c>
      <c r="CU1895" t="s">
        <v>1396</v>
      </c>
      <c r="CV1895" t="s">
        <v>7056</v>
      </c>
      <c r="CW1895" t="s">
        <v>2121</v>
      </c>
      <c r="CX1895" t="s">
        <v>853</v>
      </c>
      <c r="DC1895" t="s">
        <v>1387</v>
      </c>
      <c r="DE1895" t="s">
        <v>1392</v>
      </c>
    </row>
    <row r="1896" spans="1:109" x14ac:dyDescent="0.25">
      <c r="A1896" t="s">
        <v>1025</v>
      </c>
      <c r="B1896">
        <v>2</v>
      </c>
      <c r="C1896" s="56">
        <v>42419</v>
      </c>
      <c r="D1896" t="s">
        <v>1153</v>
      </c>
      <c r="E1896" t="s">
        <v>7057</v>
      </c>
      <c r="G1896" t="s">
        <v>7058</v>
      </c>
      <c r="H1896" t="s">
        <v>1144</v>
      </c>
      <c r="I1896" t="s">
        <v>1144</v>
      </c>
      <c r="J1896" t="s">
        <v>1144</v>
      </c>
      <c r="K1896" t="s">
        <v>1144</v>
      </c>
      <c r="L1896">
        <v>26.24</v>
      </c>
      <c r="M1896">
        <v>49</v>
      </c>
      <c r="N1896">
        <v>0</v>
      </c>
      <c r="O1896" s="56">
        <v>0</v>
      </c>
      <c r="P1896" s="56">
        <v>0</v>
      </c>
      <c r="Q1896">
        <v>1</v>
      </c>
      <c r="R1896">
        <v>1</v>
      </c>
      <c r="S1896">
        <v>11</v>
      </c>
      <c r="T1896">
        <v>8</v>
      </c>
      <c r="U1896">
        <v>3</v>
      </c>
      <c r="V1896">
        <v>1</v>
      </c>
      <c r="X1896" t="s">
        <v>7755</v>
      </c>
      <c r="AA1896">
        <v>0</v>
      </c>
      <c r="AB1896">
        <v>0</v>
      </c>
      <c r="AC1896">
        <v>0</v>
      </c>
      <c r="AD1896">
        <v>0</v>
      </c>
      <c r="AE1896">
        <v>0</v>
      </c>
      <c r="AF1896">
        <v>0</v>
      </c>
      <c r="AG1896">
        <v>0</v>
      </c>
      <c r="AJ1896" s="56"/>
      <c r="AK1896" s="56"/>
      <c r="AL1896" s="56"/>
      <c r="AP1896" t="s">
        <v>1155</v>
      </c>
      <c r="AR1896">
        <v>2</v>
      </c>
      <c r="AS1896" t="s">
        <v>1152</v>
      </c>
      <c r="AT1896">
        <v>1</v>
      </c>
      <c r="AV1896">
        <v>10</v>
      </c>
      <c r="AW1896">
        <v>7</v>
      </c>
      <c r="AX1896">
        <v>3</v>
      </c>
      <c r="AY1896" t="s">
        <v>1147</v>
      </c>
      <c r="AZ1896" t="s">
        <v>1147</v>
      </c>
      <c r="BA1896">
        <v>10</v>
      </c>
      <c r="BD1896">
        <v>1000000000</v>
      </c>
      <c r="BE1896">
        <v>18</v>
      </c>
      <c r="BF1896">
        <v>-0.8</v>
      </c>
      <c r="BG1896">
        <v>0</v>
      </c>
      <c r="BH1896">
        <v>0</v>
      </c>
      <c r="BI1896">
        <v>0</v>
      </c>
      <c r="BJ1896">
        <v>0</v>
      </c>
      <c r="BK1896">
        <v>0</v>
      </c>
      <c r="BL1896">
        <v>0</v>
      </c>
      <c r="BM1896">
        <v>18</v>
      </c>
      <c r="BN1896">
        <v>-0.8</v>
      </c>
      <c r="BO1896">
        <v>0</v>
      </c>
      <c r="BP1896">
        <v>0</v>
      </c>
      <c r="BR1896">
        <v>0</v>
      </c>
      <c r="BS1896">
        <v>3</v>
      </c>
      <c r="BX1896">
        <v>0</v>
      </c>
      <c r="BY1896">
        <v>209.92</v>
      </c>
      <c r="BZ1896">
        <v>0</v>
      </c>
      <c r="CA1896">
        <v>3.78</v>
      </c>
      <c r="CB1896">
        <v>0</v>
      </c>
      <c r="CC1896">
        <v>1</v>
      </c>
      <c r="CD1896" s="56">
        <v>42095</v>
      </c>
      <c r="CE1896" s="56">
        <v>42342</v>
      </c>
      <c r="CF1896" s="56">
        <v>42342</v>
      </c>
      <c r="CG1896" s="56">
        <v>42419</v>
      </c>
      <c r="CH1896" s="56"/>
      <c r="CI1896" s="56"/>
      <c r="CJ1896">
        <v>0</v>
      </c>
      <c r="CK1896">
        <v>0</v>
      </c>
      <c r="CL1896">
        <v>0</v>
      </c>
      <c r="CM1896">
        <v>0</v>
      </c>
      <c r="CN1896">
        <v>0</v>
      </c>
      <c r="CO1896">
        <v>0</v>
      </c>
      <c r="CP1896">
        <v>0.96</v>
      </c>
      <c r="CQ1896" t="s">
        <v>1154</v>
      </c>
      <c r="CR1896" t="s">
        <v>1153</v>
      </c>
      <c r="CS1896" t="s">
        <v>1748</v>
      </c>
      <c r="CT1896" t="s">
        <v>1397</v>
      </c>
      <c r="CU1896" t="s">
        <v>1396</v>
      </c>
      <c r="CV1896" t="s">
        <v>7059</v>
      </c>
      <c r="CW1896" t="s">
        <v>2121</v>
      </c>
      <c r="CX1896" t="s">
        <v>853</v>
      </c>
      <c r="DC1896" t="s">
        <v>1387</v>
      </c>
      <c r="DE1896" t="s">
        <v>1392</v>
      </c>
    </row>
    <row r="1897" spans="1:109" x14ac:dyDescent="0.25">
      <c r="A1897" t="s">
        <v>1025</v>
      </c>
      <c r="B1897">
        <v>1</v>
      </c>
      <c r="C1897" s="56">
        <v>42419</v>
      </c>
      <c r="D1897" t="s">
        <v>1153</v>
      </c>
      <c r="E1897" t="s">
        <v>7060</v>
      </c>
      <c r="G1897" t="s">
        <v>7061</v>
      </c>
      <c r="H1897" t="s">
        <v>1144</v>
      </c>
      <c r="I1897" t="s">
        <v>1144</v>
      </c>
      <c r="J1897" t="s">
        <v>1144</v>
      </c>
      <c r="K1897" t="s">
        <v>1144</v>
      </c>
      <c r="L1897">
        <v>6.09</v>
      </c>
      <c r="M1897">
        <v>13</v>
      </c>
      <c r="N1897">
        <v>0</v>
      </c>
      <c r="O1897" s="56">
        <v>0</v>
      </c>
      <c r="P1897" s="56">
        <v>0</v>
      </c>
      <c r="Q1897">
        <v>1</v>
      </c>
      <c r="R1897">
        <v>1</v>
      </c>
      <c r="S1897">
        <v>11</v>
      </c>
      <c r="T1897">
        <v>8</v>
      </c>
      <c r="U1897">
        <v>3</v>
      </c>
      <c r="V1897">
        <v>1</v>
      </c>
      <c r="X1897" t="s">
        <v>7755</v>
      </c>
      <c r="AA1897">
        <v>0</v>
      </c>
      <c r="AB1897">
        <v>0</v>
      </c>
      <c r="AC1897">
        <v>0</v>
      </c>
      <c r="AD1897">
        <v>0</v>
      </c>
      <c r="AE1897">
        <v>0</v>
      </c>
      <c r="AF1897">
        <v>0</v>
      </c>
      <c r="AG1897">
        <v>0</v>
      </c>
      <c r="AJ1897" s="56"/>
      <c r="AK1897" s="56"/>
      <c r="AL1897" s="56"/>
      <c r="AP1897" t="s">
        <v>1155</v>
      </c>
      <c r="AS1897" t="s">
        <v>1152</v>
      </c>
      <c r="AT1897">
        <v>1</v>
      </c>
      <c r="AV1897">
        <v>0</v>
      </c>
      <c r="AW1897">
        <v>0</v>
      </c>
      <c r="AX1897">
        <v>0</v>
      </c>
      <c r="AY1897" t="s">
        <v>1388</v>
      </c>
      <c r="AZ1897" t="s">
        <v>1388</v>
      </c>
      <c r="BA1897">
        <v>0</v>
      </c>
      <c r="BD1897">
        <v>1000000000</v>
      </c>
      <c r="BE1897">
        <v>0</v>
      </c>
      <c r="BF1897">
        <v>0</v>
      </c>
      <c r="BG1897">
        <v>0</v>
      </c>
      <c r="BH1897">
        <v>0</v>
      </c>
      <c r="BI1897">
        <v>0</v>
      </c>
      <c r="BJ1897">
        <v>0</v>
      </c>
      <c r="BK1897">
        <v>0</v>
      </c>
      <c r="BL1897">
        <v>0</v>
      </c>
      <c r="BM1897">
        <v>0</v>
      </c>
      <c r="BN1897">
        <v>0</v>
      </c>
      <c r="BO1897">
        <v>0</v>
      </c>
      <c r="BP1897">
        <v>0</v>
      </c>
      <c r="BR1897">
        <v>0</v>
      </c>
      <c r="BS1897">
        <v>0</v>
      </c>
      <c r="BX1897">
        <v>0</v>
      </c>
      <c r="BY1897">
        <v>0</v>
      </c>
      <c r="BZ1897">
        <v>0</v>
      </c>
      <c r="CA1897">
        <v>0</v>
      </c>
      <c r="CB1897">
        <v>0</v>
      </c>
      <c r="CC1897">
        <v>1</v>
      </c>
      <c r="CD1897" s="56">
        <v>42095</v>
      </c>
      <c r="CE1897" s="56">
        <v>42342</v>
      </c>
      <c r="CF1897" s="56">
        <v>42342</v>
      </c>
      <c r="CG1897" s="56">
        <v>42419</v>
      </c>
      <c r="CH1897" s="56"/>
      <c r="CI1897" s="56"/>
      <c r="CJ1897">
        <v>1</v>
      </c>
      <c r="CK1897">
        <v>0</v>
      </c>
      <c r="CL1897">
        <v>0.95</v>
      </c>
      <c r="CM1897">
        <v>0</v>
      </c>
      <c r="CN1897">
        <v>0</v>
      </c>
      <c r="CO1897">
        <v>0</v>
      </c>
      <c r="CP1897">
        <v>0</v>
      </c>
      <c r="CQ1897" t="s">
        <v>1154</v>
      </c>
      <c r="CR1897" t="s">
        <v>1153</v>
      </c>
      <c r="CS1897" t="s">
        <v>1725</v>
      </c>
      <c r="CT1897" t="s">
        <v>1397</v>
      </c>
      <c r="CU1897" t="s">
        <v>1396</v>
      </c>
      <c r="CV1897" t="s">
        <v>7062</v>
      </c>
      <c r="CW1897" t="s">
        <v>1390</v>
      </c>
      <c r="CX1897" t="s">
        <v>853</v>
      </c>
      <c r="DC1897" t="s">
        <v>1387</v>
      </c>
      <c r="DE1897" t="s">
        <v>1728</v>
      </c>
    </row>
    <row r="1898" spans="1:109" x14ac:dyDescent="0.25">
      <c r="A1898" t="s">
        <v>1025</v>
      </c>
      <c r="B1898">
        <v>2</v>
      </c>
      <c r="C1898" s="56">
        <v>42419</v>
      </c>
      <c r="D1898" t="s">
        <v>1153</v>
      </c>
      <c r="E1898" t="s">
        <v>7063</v>
      </c>
      <c r="G1898" t="s">
        <v>7064</v>
      </c>
      <c r="H1898" t="s">
        <v>1144</v>
      </c>
      <c r="I1898" t="s">
        <v>1144</v>
      </c>
      <c r="J1898" t="s">
        <v>1144</v>
      </c>
      <c r="K1898" t="s">
        <v>1144</v>
      </c>
      <c r="L1898">
        <v>43.99</v>
      </c>
      <c r="M1898">
        <v>104.07</v>
      </c>
      <c r="N1898">
        <v>0</v>
      </c>
      <c r="O1898" s="56">
        <v>0</v>
      </c>
      <c r="P1898" s="56">
        <v>0</v>
      </c>
      <c r="Q1898">
        <v>1</v>
      </c>
      <c r="R1898">
        <v>1</v>
      </c>
      <c r="S1898">
        <v>11</v>
      </c>
      <c r="T1898">
        <v>8</v>
      </c>
      <c r="U1898">
        <v>3</v>
      </c>
      <c r="V1898">
        <v>1</v>
      </c>
      <c r="X1898" t="s">
        <v>7755</v>
      </c>
      <c r="AA1898">
        <v>0</v>
      </c>
      <c r="AB1898">
        <v>0</v>
      </c>
      <c r="AC1898">
        <v>0</v>
      </c>
      <c r="AD1898">
        <v>0</v>
      </c>
      <c r="AE1898">
        <v>0</v>
      </c>
      <c r="AF1898">
        <v>0</v>
      </c>
      <c r="AG1898">
        <v>0</v>
      </c>
      <c r="AJ1898" s="56"/>
      <c r="AK1898" s="56"/>
      <c r="AL1898" s="56"/>
      <c r="AP1898" t="s">
        <v>1155</v>
      </c>
      <c r="AS1898" t="s">
        <v>1152</v>
      </c>
      <c r="AT1898">
        <v>1</v>
      </c>
      <c r="AV1898">
        <v>4</v>
      </c>
      <c r="AW1898">
        <v>3</v>
      </c>
      <c r="AX1898">
        <v>1</v>
      </c>
      <c r="AY1898" t="s">
        <v>1147</v>
      </c>
      <c r="AZ1898" t="s">
        <v>1147</v>
      </c>
      <c r="BA1898">
        <v>4</v>
      </c>
      <c r="BD1898">
        <v>1000000000</v>
      </c>
      <c r="BE1898">
        <v>9</v>
      </c>
      <c r="BF1898">
        <v>-1.25</v>
      </c>
      <c r="BG1898">
        <v>0</v>
      </c>
      <c r="BH1898">
        <v>0</v>
      </c>
      <c r="BI1898">
        <v>0</v>
      </c>
      <c r="BJ1898">
        <v>0</v>
      </c>
      <c r="BK1898">
        <v>0</v>
      </c>
      <c r="BL1898">
        <v>0</v>
      </c>
      <c r="BM1898">
        <v>9</v>
      </c>
      <c r="BN1898">
        <v>-1.25</v>
      </c>
      <c r="BO1898">
        <v>0</v>
      </c>
      <c r="BP1898">
        <v>0</v>
      </c>
      <c r="BR1898">
        <v>0</v>
      </c>
      <c r="BS1898">
        <v>1</v>
      </c>
      <c r="BX1898">
        <v>0</v>
      </c>
      <c r="BY1898">
        <v>219.95</v>
      </c>
      <c r="BZ1898">
        <v>0</v>
      </c>
      <c r="CA1898">
        <v>5.96</v>
      </c>
      <c r="CB1898">
        <v>0</v>
      </c>
      <c r="CC1898">
        <v>1</v>
      </c>
      <c r="CD1898" s="56">
        <v>42095</v>
      </c>
      <c r="CE1898" s="56">
        <v>42342</v>
      </c>
      <c r="CF1898" s="56">
        <v>42342</v>
      </c>
      <c r="CG1898" s="56">
        <v>42419</v>
      </c>
      <c r="CH1898" s="56"/>
      <c r="CI1898" s="56"/>
      <c r="CJ1898">
        <v>0</v>
      </c>
      <c r="CK1898">
        <v>0</v>
      </c>
      <c r="CL1898">
        <v>0</v>
      </c>
      <c r="CM1898">
        <v>0</v>
      </c>
      <c r="CN1898">
        <v>0</v>
      </c>
      <c r="CO1898">
        <v>0</v>
      </c>
      <c r="CP1898">
        <v>0.96</v>
      </c>
      <c r="CQ1898" t="s">
        <v>1154</v>
      </c>
      <c r="CR1898" t="s">
        <v>1153</v>
      </c>
      <c r="CS1898" t="s">
        <v>1748</v>
      </c>
      <c r="CT1898" t="s">
        <v>1397</v>
      </c>
      <c r="CU1898" t="s">
        <v>1396</v>
      </c>
      <c r="CV1898" t="s">
        <v>5924</v>
      </c>
      <c r="CW1898" t="s">
        <v>1742</v>
      </c>
      <c r="CX1898" t="s">
        <v>853</v>
      </c>
      <c r="DC1898" t="s">
        <v>1389</v>
      </c>
      <c r="DE1898" t="s">
        <v>1392</v>
      </c>
    </row>
    <row r="1899" spans="1:109" x14ac:dyDescent="0.25">
      <c r="A1899" t="s">
        <v>1025</v>
      </c>
      <c r="B1899">
        <v>1</v>
      </c>
      <c r="C1899" s="56">
        <v>42419</v>
      </c>
      <c r="D1899" t="s">
        <v>1153</v>
      </c>
      <c r="E1899" t="s">
        <v>7065</v>
      </c>
      <c r="G1899" t="s">
        <v>7066</v>
      </c>
      <c r="H1899" t="s">
        <v>1144</v>
      </c>
      <c r="I1899" t="s">
        <v>1144</v>
      </c>
      <c r="J1899" t="s">
        <v>1144</v>
      </c>
      <c r="K1899" t="s">
        <v>1144</v>
      </c>
      <c r="L1899">
        <v>0.43</v>
      </c>
      <c r="M1899">
        <v>1.45</v>
      </c>
      <c r="N1899">
        <v>0</v>
      </c>
      <c r="O1899" s="56">
        <v>0</v>
      </c>
      <c r="P1899" s="56">
        <v>0</v>
      </c>
      <c r="Q1899">
        <v>1</v>
      </c>
      <c r="R1899">
        <v>1</v>
      </c>
      <c r="S1899">
        <v>11</v>
      </c>
      <c r="T1899">
        <v>8</v>
      </c>
      <c r="U1899">
        <v>3</v>
      </c>
      <c r="V1899">
        <v>1</v>
      </c>
      <c r="X1899" t="s">
        <v>7755</v>
      </c>
      <c r="AA1899">
        <v>0</v>
      </c>
      <c r="AB1899">
        <v>0</v>
      </c>
      <c r="AC1899">
        <v>0</v>
      </c>
      <c r="AD1899">
        <v>0</v>
      </c>
      <c r="AE1899">
        <v>0</v>
      </c>
      <c r="AF1899">
        <v>0</v>
      </c>
      <c r="AG1899">
        <v>0</v>
      </c>
      <c r="AJ1899" s="56"/>
      <c r="AK1899" s="56"/>
      <c r="AL1899" s="56"/>
      <c r="AP1899" t="s">
        <v>1155</v>
      </c>
      <c r="AS1899" t="s">
        <v>1152</v>
      </c>
      <c r="AT1899">
        <v>1</v>
      </c>
      <c r="AV1899">
        <v>5</v>
      </c>
      <c r="AW1899">
        <v>3</v>
      </c>
      <c r="AX1899">
        <v>2</v>
      </c>
      <c r="AY1899" t="s">
        <v>1147</v>
      </c>
      <c r="AZ1899" t="s">
        <v>1147</v>
      </c>
      <c r="BA1899">
        <v>5</v>
      </c>
      <c r="BD1899">
        <v>1000000000</v>
      </c>
      <c r="BE1899">
        <v>7</v>
      </c>
      <c r="BF1899">
        <v>-0.4</v>
      </c>
      <c r="BG1899">
        <v>0</v>
      </c>
      <c r="BH1899">
        <v>0</v>
      </c>
      <c r="BI1899">
        <v>0</v>
      </c>
      <c r="BJ1899">
        <v>0</v>
      </c>
      <c r="BK1899">
        <v>0</v>
      </c>
      <c r="BL1899">
        <v>0</v>
      </c>
      <c r="BM1899">
        <v>7</v>
      </c>
      <c r="BN1899">
        <v>-0.4</v>
      </c>
      <c r="BO1899">
        <v>0</v>
      </c>
      <c r="BP1899">
        <v>0</v>
      </c>
      <c r="BR1899">
        <v>0</v>
      </c>
      <c r="BS1899">
        <v>1</v>
      </c>
      <c r="BX1899">
        <v>0</v>
      </c>
      <c r="BY1899">
        <v>0.86</v>
      </c>
      <c r="BZ1899">
        <v>0</v>
      </c>
      <c r="CA1899">
        <v>10.35</v>
      </c>
      <c r="CB1899">
        <v>0</v>
      </c>
      <c r="CC1899">
        <v>1</v>
      </c>
      <c r="CD1899" s="56">
        <v>42095</v>
      </c>
      <c r="CE1899" s="56">
        <v>42342</v>
      </c>
      <c r="CF1899" s="56">
        <v>42342</v>
      </c>
      <c r="CG1899" s="56">
        <v>42419</v>
      </c>
      <c r="CH1899" s="56"/>
      <c r="CI1899" s="56"/>
      <c r="CJ1899">
        <v>0</v>
      </c>
      <c r="CK1899">
        <v>0</v>
      </c>
      <c r="CL1899">
        <v>0</v>
      </c>
      <c r="CM1899">
        <v>0</v>
      </c>
      <c r="CN1899">
        <v>0</v>
      </c>
      <c r="CO1899">
        <v>0</v>
      </c>
      <c r="CP1899">
        <v>0.95</v>
      </c>
      <c r="CQ1899" t="s">
        <v>1154</v>
      </c>
      <c r="CR1899" t="s">
        <v>1153</v>
      </c>
      <c r="CS1899" t="s">
        <v>1725</v>
      </c>
      <c r="CT1899" t="s">
        <v>1397</v>
      </c>
      <c r="CU1899" t="s">
        <v>1396</v>
      </c>
      <c r="CV1899" t="s">
        <v>7067</v>
      </c>
      <c r="CW1899" t="s">
        <v>2121</v>
      </c>
      <c r="CX1899" t="s">
        <v>853</v>
      </c>
      <c r="DC1899" t="s">
        <v>1387</v>
      </c>
      <c r="DE1899" t="s">
        <v>1728</v>
      </c>
    </row>
    <row r="1900" spans="1:109" x14ac:dyDescent="0.25">
      <c r="A1900" t="s">
        <v>1025</v>
      </c>
      <c r="B1900">
        <v>2</v>
      </c>
      <c r="C1900" s="56">
        <v>42419</v>
      </c>
      <c r="D1900" t="s">
        <v>1153</v>
      </c>
      <c r="E1900" t="s">
        <v>7068</v>
      </c>
      <c r="G1900" t="s">
        <v>7069</v>
      </c>
      <c r="H1900" t="s">
        <v>1144</v>
      </c>
      <c r="I1900" t="s">
        <v>1144</v>
      </c>
      <c r="J1900" t="s">
        <v>1144</v>
      </c>
      <c r="K1900" t="s">
        <v>1144</v>
      </c>
      <c r="L1900">
        <v>12.99</v>
      </c>
      <c r="M1900">
        <v>26.45</v>
      </c>
      <c r="N1900">
        <v>0</v>
      </c>
      <c r="O1900" s="56">
        <v>0</v>
      </c>
      <c r="P1900" s="56">
        <v>0</v>
      </c>
      <c r="Q1900">
        <v>1</v>
      </c>
      <c r="R1900">
        <v>1</v>
      </c>
      <c r="S1900">
        <v>11</v>
      </c>
      <c r="T1900">
        <v>8</v>
      </c>
      <c r="U1900">
        <v>3</v>
      </c>
      <c r="V1900">
        <v>1</v>
      </c>
      <c r="X1900" t="s">
        <v>7755</v>
      </c>
      <c r="AA1900">
        <v>0</v>
      </c>
      <c r="AB1900">
        <v>0</v>
      </c>
      <c r="AC1900">
        <v>0</v>
      </c>
      <c r="AD1900">
        <v>0</v>
      </c>
      <c r="AE1900">
        <v>0</v>
      </c>
      <c r="AF1900">
        <v>0</v>
      </c>
      <c r="AG1900">
        <v>0</v>
      </c>
      <c r="AJ1900" s="56"/>
      <c r="AK1900" s="56"/>
      <c r="AL1900" s="56"/>
      <c r="AP1900" t="s">
        <v>1155</v>
      </c>
      <c r="AS1900" t="s">
        <v>1152</v>
      </c>
      <c r="AT1900">
        <v>1</v>
      </c>
      <c r="AV1900">
        <v>0</v>
      </c>
      <c r="AW1900">
        <v>0</v>
      </c>
      <c r="AX1900">
        <v>0</v>
      </c>
      <c r="AY1900" t="s">
        <v>1388</v>
      </c>
      <c r="AZ1900" t="s">
        <v>1388</v>
      </c>
      <c r="BA1900">
        <v>0</v>
      </c>
      <c r="BD1900">
        <v>1000000000</v>
      </c>
      <c r="BE1900">
        <v>0</v>
      </c>
      <c r="BF1900">
        <v>0</v>
      </c>
      <c r="BG1900">
        <v>0</v>
      </c>
      <c r="BH1900">
        <v>0</v>
      </c>
      <c r="BI1900">
        <v>0</v>
      </c>
      <c r="BJ1900">
        <v>0</v>
      </c>
      <c r="BK1900">
        <v>0</v>
      </c>
      <c r="BL1900">
        <v>0</v>
      </c>
      <c r="BM1900">
        <v>0</v>
      </c>
      <c r="BN1900">
        <v>0</v>
      </c>
      <c r="BO1900">
        <v>0</v>
      </c>
      <c r="BP1900">
        <v>0</v>
      </c>
      <c r="BR1900">
        <v>0</v>
      </c>
      <c r="BS1900">
        <v>0</v>
      </c>
      <c r="BX1900">
        <v>0</v>
      </c>
      <c r="BY1900">
        <v>0</v>
      </c>
      <c r="BZ1900">
        <v>0</v>
      </c>
      <c r="CA1900">
        <v>0</v>
      </c>
      <c r="CB1900">
        <v>0</v>
      </c>
      <c r="CC1900">
        <v>1</v>
      </c>
      <c r="CD1900" s="56">
        <v>42095</v>
      </c>
      <c r="CE1900" s="56">
        <v>42342</v>
      </c>
      <c r="CF1900" s="56">
        <v>42342</v>
      </c>
      <c r="CG1900" s="56">
        <v>42419</v>
      </c>
      <c r="CH1900" s="56"/>
      <c r="CI1900" s="56"/>
      <c r="CJ1900">
        <v>1</v>
      </c>
      <c r="CK1900">
        <v>0</v>
      </c>
      <c r="CL1900">
        <v>0.96</v>
      </c>
      <c r="CM1900">
        <v>0</v>
      </c>
      <c r="CN1900">
        <v>0</v>
      </c>
      <c r="CO1900">
        <v>0</v>
      </c>
      <c r="CP1900">
        <v>0</v>
      </c>
      <c r="CQ1900" t="s">
        <v>1154</v>
      </c>
      <c r="CR1900" t="s">
        <v>1153</v>
      </c>
      <c r="CS1900" t="s">
        <v>1748</v>
      </c>
      <c r="CT1900" t="s">
        <v>1397</v>
      </c>
      <c r="CU1900" t="s">
        <v>1396</v>
      </c>
      <c r="CV1900" t="s">
        <v>7070</v>
      </c>
      <c r="CW1900" t="s">
        <v>2121</v>
      </c>
      <c r="CX1900" t="s">
        <v>853</v>
      </c>
      <c r="DC1900" t="s">
        <v>1387</v>
      </c>
      <c r="DE1900" t="s">
        <v>1728</v>
      </c>
    </row>
    <row r="1901" spans="1:109" x14ac:dyDescent="0.25">
      <c r="A1901" t="s">
        <v>1025</v>
      </c>
      <c r="B1901">
        <v>1</v>
      </c>
      <c r="C1901" s="56">
        <v>42419</v>
      </c>
      <c r="D1901" t="s">
        <v>1153</v>
      </c>
      <c r="E1901" t="s">
        <v>7071</v>
      </c>
      <c r="G1901" t="s">
        <v>7072</v>
      </c>
      <c r="H1901" t="s">
        <v>1144</v>
      </c>
      <c r="I1901" t="s">
        <v>1144</v>
      </c>
      <c r="J1901" t="s">
        <v>1144</v>
      </c>
      <c r="K1901" t="s">
        <v>1144</v>
      </c>
      <c r="L1901">
        <v>7.78</v>
      </c>
      <c r="M1901">
        <v>19.96</v>
      </c>
      <c r="N1901">
        <v>0</v>
      </c>
      <c r="O1901" s="56">
        <v>0</v>
      </c>
      <c r="P1901" s="56">
        <v>0</v>
      </c>
      <c r="Q1901">
        <v>1</v>
      </c>
      <c r="R1901">
        <v>1</v>
      </c>
      <c r="S1901">
        <v>11</v>
      </c>
      <c r="T1901">
        <v>8</v>
      </c>
      <c r="U1901">
        <v>3</v>
      </c>
      <c r="V1901">
        <v>1</v>
      </c>
      <c r="W1901" t="s">
        <v>1156</v>
      </c>
      <c r="X1901" t="s">
        <v>7662</v>
      </c>
      <c r="Y1901">
        <v>2</v>
      </c>
      <c r="AA1901">
        <v>0</v>
      </c>
      <c r="AB1901">
        <v>0</v>
      </c>
      <c r="AC1901">
        <v>0</v>
      </c>
      <c r="AD1901">
        <v>0</v>
      </c>
      <c r="AE1901">
        <v>0</v>
      </c>
      <c r="AF1901">
        <v>4</v>
      </c>
      <c r="AG1901">
        <v>0</v>
      </c>
      <c r="AJ1901" s="56"/>
      <c r="AK1901" s="56"/>
      <c r="AL1901" s="56"/>
      <c r="AP1901" t="s">
        <v>1155</v>
      </c>
      <c r="AS1901" t="s">
        <v>1152</v>
      </c>
      <c r="AT1901">
        <v>1</v>
      </c>
      <c r="AV1901">
        <v>3</v>
      </c>
      <c r="AW1901">
        <v>2</v>
      </c>
      <c r="AX1901">
        <v>1</v>
      </c>
      <c r="AY1901" t="s">
        <v>1145</v>
      </c>
      <c r="AZ1901" t="s">
        <v>1148</v>
      </c>
      <c r="BA1901">
        <v>2</v>
      </c>
      <c r="BD1901">
        <v>1000000000</v>
      </c>
      <c r="BE1901">
        <v>2</v>
      </c>
      <c r="BF1901">
        <v>0.33</v>
      </c>
      <c r="BG1901">
        <v>0</v>
      </c>
      <c r="BH1901">
        <v>0</v>
      </c>
      <c r="BI1901">
        <v>0</v>
      </c>
      <c r="BJ1901">
        <v>0</v>
      </c>
      <c r="BK1901">
        <v>0</v>
      </c>
      <c r="BL1901">
        <v>1</v>
      </c>
      <c r="BM1901">
        <v>3</v>
      </c>
      <c r="BN1901">
        <v>0</v>
      </c>
      <c r="BO1901">
        <v>0</v>
      </c>
      <c r="BP1901">
        <v>0</v>
      </c>
      <c r="BR1901">
        <v>0</v>
      </c>
      <c r="BS1901">
        <v>1</v>
      </c>
      <c r="BX1901">
        <v>0</v>
      </c>
      <c r="BY1901">
        <v>0</v>
      </c>
      <c r="BZ1901">
        <v>0</v>
      </c>
      <c r="CA1901">
        <v>6.83</v>
      </c>
      <c r="CB1901">
        <v>0</v>
      </c>
      <c r="CC1901">
        <v>1</v>
      </c>
      <c r="CD1901" s="56">
        <v>42272</v>
      </c>
      <c r="CE1901" s="56">
        <v>42342</v>
      </c>
      <c r="CF1901" s="56">
        <v>42342</v>
      </c>
      <c r="CG1901" s="56">
        <v>42419</v>
      </c>
      <c r="CH1901" s="56"/>
      <c r="CI1901" s="56"/>
      <c r="CJ1901">
        <v>0.18</v>
      </c>
      <c r="CK1901">
        <v>0</v>
      </c>
      <c r="CL1901">
        <v>0</v>
      </c>
      <c r="CM1901">
        <v>0</v>
      </c>
      <c r="CN1901">
        <v>0.77</v>
      </c>
      <c r="CO1901">
        <v>0.18</v>
      </c>
      <c r="CP1901">
        <v>0</v>
      </c>
      <c r="CQ1901" t="s">
        <v>1154</v>
      </c>
      <c r="CR1901" t="s">
        <v>1153</v>
      </c>
      <c r="CS1901" t="s">
        <v>1725</v>
      </c>
      <c r="CT1901" t="s">
        <v>1397</v>
      </c>
      <c r="CU1901" t="s">
        <v>1396</v>
      </c>
      <c r="CV1901" t="s">
        <v>7073</v>
      </c>
      <c r="CW1901" t="s">
        <v>1727</v>
      </c>
      <c r="CX1901" t="s">
        <v>853</v>
      </c>
      <c r="DC1901" t="s">
        <v>1387</v>
      </c>
      <c r="DE1901" t="s">
        <v>1728</v>
      </c>
    </row>
    <row r="1902" spans="1:109" x14ac:dyDescent="0.25">
      <c r="A1902" t="s">
        <v>1025</v>
      </c>
      <c r="B1902">
        <v>1</v>
      </c>
      <c r="C1902" s="56">
        <v>42419</v>
      </c>
      <c r="D1902" t="s">
        <v>1153</v>
      </c>
      <c r="E1902" t="s">
        <v>7074</v>
      </c>
      <c r="G1902" t="s">
        <v>7075</v>
      </c>
      <c r="H1902" t="s">
        <v>1144</v>
      </c>
      <c r="I1902" t="s">
        <v>1144</v>
      </c>
      <c r="J1902" t="s">
        <v>1144</v>
      </c>
      <c r="K1902" t="s">
        <v>1144</v>
      </c>
      <c r="L1902">
        <v>0.53</v>
      </c>
      <c r="M1902">
        <v>0.38</v>
      </c>
      <c r="N1902">
        <v>0</v>
      </c>
      <c r="O1902" s="56">
        <v>0</v>
      </c>
      <c r="P1902" s="56">
        <v>0</v>
      </c>
      <c r="Q1902">
        <v>1</v>
      </c>
      <c r="R1902">
        <v>1</v>
      </c>
      <c r="S1902">
        <v>11</v>
      </c>
      <c r="T1902">
        <v>8</v>
      </c>
      <c r="U1902">
        <v>3</v>
      </c>
      <c r="V1902">
        <v>1</v>
      </c>
      <c r="X1902" t="s">
        <v>7756</v>
      </c>
      <c r="AA1902">
        <v>0</v>
      </c>
      <c r="AB1902">
        <v>0</v>
      </c>
      <c r="AC1902">
        <v>0</v>
      </c>
      <c r="AD1902">
        <v>0</v>
      </c>
      <c r="AE1902">
        <v>0</v>
      </c>
      <c r="AF1902">
        <v>0</v>
      </c>
      <c r="AG1902">
        <v>0</v>
      </c>
      <c r="AJ1902" s="56"/>
      <c r="AK1902" s="56"/>
      <c r="AL1902" s="56"/>
      <c r="AP1902" t="s">
        <v>1155</v>
      </c>
      <c r="AR1902">
        <v>5</v>
      </c>
      <c r="AS1902" t="s">
        <v>1152</v>
      </c>
      <c r="AT1902">
        <v>1</v>
      </c>
      <c r="AV1902">
        <v>16</v>
      </c>
      <c r="AW1902">
        <v>11</v>
      </c>
      <c r="AX1902">
        <v>5</v>
      </c>
      <c r="AY1902" t="s">
        <v>1147</v>
      </c>
      <c r="AZ1902" t="s">
        <v>1147</v>
      </c>
      <c r="BA1902">
        <v>20</v>
      </c>
      <c r="BD1902">
        <v>1000000000</v>
      </c>
      <c r="BE1902">
        <v>21</v>
      </c>
      <c r="BF1902">
        <v>-0.31</v>
      </c>
      <c r="BG1902">
        <v>0</v>
      </c>
      <c r="BH1902">
        <v>0</v>
      </c>
      <c r="BI1902">
        <v>0</v>
      </c>
      <c r="BJ1902">
        <v>0</v>
      </c>
      <c r="BK1902">
        <v>0</v>
      </c>
      <c r="BL1902">
        <v>0</v>
      </c>
      <c r="BM1902">
        <v>21</v>
      </c>
      <c r="BN1902">
        <v>-0.31</v>
      </c>
      <c r="BO1902">
        <v>0</v>
      </c>
      <c r="BP1902">
        <v>0</v>
      </c>
      <c r="BR1902">
        <v>0</v>
      </c>
      <c r="BS1902">
        <v>4</v>
      </c>
      <c r="BT1902">
        <v>5</v>
      </c>
      <c r="BX1902">
        <v>0</v>
      </c>
      <c r="BY1902">
        <v>2.65</v>
      </c>
      <c r="BZ1902">
        <v>0</v>
      </c>
      <c r="CA1902">
        <v>-1.23</v>
      </c>
      <c r="CB1902">
        <v>0</v>
      </c>
      <c r="CC1902">
        <v>1</v>
      </c>
      <c r="CD1902" s="56">
        <v>42318</v>
      </c>
      <c r="CE1902" s="56">
        <v>42342</v>
      </c>
      <c r="CF1902" s="56">
        <v>42342</v>
      </c>
      <c r="CG1902" s="56">
        <v>42419</v>
      </c>
      <c r="CH1902" s="56"/>
      <c r="CI1902" s="56"/>
      <c r="CJ1902">
        <v>0</v>
      </c>
      <c r="CK1902">
        <v>0</v>
      </c>
      <c r="CL1902">
        <v>0</v>
      </c>
      <c r="CM1902">
        <v>0</v>
      </c>
      <c r="CN1902">
        <v>0</v>
      </c>
      <c r="CO1902">
        <v>0</v>
      </c>
      <c r="CP1902">
        <v>0.95</v>
      </c>
      <c r="CQ1902" t="s">
        <v>1154</v>
      </c>
      <c r="CR1902" t="s">
        <v>1153</v>
      </c>
      <c r="CS1902" t="s">
        <v>1725</v>
      </c>
      <c r="CT1902" t="s">
        <v>1397</v>
      </c>
      <c r="CU1902" t="s">
        <v>1396</v>
      </c>
      <c r="CV1902" t="s">
        <v>7076</v>
      </c>
      <c r="CW1902" t="s">
        <v>1727</v>
      </c>
      <c r="CX1902" t="s">
        <v>853</v>
      </c>
      <c r="DC1902" t="s">
        <v>1387</v>
      </c>
      <c r="DE1902" t="s">
        <v>1728</v>
      </c>
    </row>
    <row r="1903" spans="1:109" x14ac:dyDescent="0.25">
      <c r="A1903" t="s">
        <v>1025</v>
      </c>
      <c r="B1903">
        <v>1</v>
      </c>
      <c r="C1903" s="56">
        <v>42419</v>
      </c>
      <c r="D1903" t="s">
        <v>1153</v>
      </c>
      <c r="E1903" t="s">
        <v>7077</v>
      </c>
      <c r="G1903" t="s">
        <v>7078</v>
      </c>
      <c r="H1903" t="s">
        <v>1144</v>
      </c>
      <c r="I1903" t="s">
        <v>1144</v>
      </c>
      <c r="J1903" t="s">
        <v>1144</v>
      </c>
      <c r="K1903" t="s">
        <v>1144</v>
      </c>
      <c r="L1903">
        <v>1.8</v>
      </c>
      <c r="M1903">
        <v>4.71</v>
      </c>
      <c r="N1903">
        <v>0</v>
      </c>
      <c r="O1903" s="56">
        <v>0</v>
      </c>
      <c r="P1903" s="56">
        <v>0</v>
      </c>
      <c r="Q1903">
        <v>1</v>
      </c>
      <c r="R1903">
        <v>1</v>
      </c>
      <c r="S1903">
        <v>11</v>
      </c>
      <c r="T1903">
        <v>8</v>
      </c>
      <c r="U1903">
        <v>3</v>
      </c>
      <c r="V1903">
        <v>1</v>
      </c>
      <c r="X1903" t="s">
        <v>7755</v>
      </c>
      <c r="AA1903">
        <v>0</v>
      </c>
      <c r="AB1903">
        <v>0</v>
      </c>
      <c r="AC1903">
        <v>0</v>
      </c>
      <c r="AD1903">
        <v>0</v>
      </c>
      <c r="AE1903">
        <v>0</v>
      </c>
      <c r="AF1903">
        <v>0</v>
      </c>
      <c r="AG1903">
        <v>0</v>
      </c>
      <c r="AJ1903" s="56"/>
      <c r="AK1903" s="56"/>
      <c r="AL1903" s="56"/>
      <c r="AP1903" t="s">
        <v>1155</v>
      </c>
      <c r="AS1903" t="s">
        <v>1152</v>
      </c>
      <c r="AT1903">
        <v>1</v>
      </c>
      <c r="AV1903">
        <v>0</v>
      </c>
      <c r="AW1903">
        <v>0</v>
      </c>
      <c r="AX1903">
        <v>0</v>
      </c>
      <c r="AY1903" t="s">
        <v>1388</v>
      </c>
      <c r="AZ1903" t="s">
        <v>1388</v>
      </c>
      <c r="BA1903">
        <v>0</v>
      </c>
      <c r="BD1903">
        <v>1000000000</v>
      </c>
      <c r="BE1903">
        <v>0</v>
      </c>
      <c r="BF1903">
        <v>0</v>
      </c>
      <c r="BG1903">
        <v>0</v>
      </c>
      <c r="BH1903">
        <v>0</v>
      </c>
      <c r="BI1903">
        <v>0</v>
      </c>
      <c r="BJ1903">
        <v>0</v>
      </c>
      <c r="BK1903">
        <v>0</v>
      </c>
      <c r="BL1903">
        <v>0</v>
      </c>
      <c r="BM1903">
        <v>0</v>
      </c>
      <c r="BN1903">
        <v>0</v>
      </c>
      <c r="BO1903">
        <v>0</v>
      </c>
      <c r="BP1903">
        <v>0</v>
      </c>
      <c r="BR1903">
        <v>0</v>
      </c>
      <c r="BS1903">
        <v>0</v>
      </c>
      <c r="BX1903">
        <v>0</v>
      </c>
      <c r="BY1903">
        <v>0</v>
      </c>
      <c r="BZ1903">
        <v>0</v>
      </c>
      <c r="CA1903">
        <v>0</v>
      </c>
      <c r="CB1903">
        <v>0</v>
      </c>
      <c r="CC1903">
        <v>1</v>
      </c>
      <c r="CD1903" s="56">
        <v>42095</v>
      </c>
      <c r="CE1903" s="56">
        <v>42342</v>
      </c>
      <c r="CF1903" s="56">
        <v>42342</v>
      </c>
      <c r="CG1903" s="56">
        <v>42419</v>
      </c>
      <c r="CH1903" s="56"/>
      <c r="CI1903" s="56"/>
      <c r="CJ1903">
        <v>1</v>
      </c>
      <c r="CK1903">
        <v>0</v>
      </c>
      <c r="CL1903">
        <v>0.95</v>
      </c>
      <c r="CM1903">
        <v>0</v>
      </c>
      <c r="CN1903">
        <v>0</v>
      </c>
      <c r="CO1903">
        <v>0</v>
      </c>
      <c r="CP1903">
        <v>0</v>
      </c>
      <c r="CQ1903" t="s">
        <v>1154</v>
      </c>
      <c r="CR1903" t="s">
        <v>1153</v>
      </c>
      <c r="CS1903" t="s">
        <v>1725</v>
      </c>
      <c r="CT1903" t="s">
        <v>1397</v>
      </c>
      <c r="CU1903" t="s">
        <v>1396</v>
      </c>
      <c r="CV1903" t="s">
        <v>7079</v>
      </c>
      <c r="CW1903" t="s">
        <v>1727</v>
      </c>
      <c r="CX1903" t="s">
        <v>853</v>
      </c>
      <c r="DC1903" t="s">
        <v>1387</v>
      </c>
      <c r="DE1903" t="s">
        <v>1728</v>
      </c>
    </row>
    <row r="1904" spans="1:109" x14ac:dyDescent="0.25">
      <c r="A1904" t="s">
        <v>1025</v>
      </c>
      <c r="B1904">
        <v>1</v>
      </c>
      <c r="C1904" s="56">
        <v>42419</v>
      </c>
      <c r="D1904" t="s">
        <v>1153</v>
      </c>
      <c r="E1904" t="s">
        <v>7080</v>
      </c>
      <c r="G1904" t="s">
        <v>7081</v>
      </c>
      <c r="H1904" t="s">
        <v>1144</v>
      </c>
      <c r="I1904" t="s">
        <v>1144</v>
      </c>
      <c r="J1904" t="s">
        <v>1144</v>
      </c>
      <c r="K1904" t="s">
        <v>1144</v>
      </c>
      <c r="L1904">
        <v>0.44</v>
      </c>
      <c r="M1904">
        <v>1.1100000000000001</v>
      </c>
      <c r="N1904">
        <v>0</v>
      </c>
      <c r="O1904" s="56">
        <v>0</v>
      </c>
      <c r="P1904" s="56">
        <v>0</v>
      </c>
      <c r="Q1904">
        <v>1</v>
      </c>
      <c r="R1904">
        <v>1</v>
      </c>
      <c r="S1904">
        <v>11</v>
      </c>
      <c r="T1904">
        <v>8</v>
      </c>
      <c r="U1904">
        <v>3</v>
      </c>
      <c r="V1904">
        <v>1</v>
      </c>
      <c r="X1904" t="s">
        <v>7755</v>
      </c>
      <c r="AA1904">
        <v>0</v>
      </c>
      <c r="AB1904">
        <v>0</v>
      </c>
      <c r="AC1904">
        <v>0</v>
      </c>
      <c r="AD1904">
        <v>0</v>
      </c>
      <c r="AE1904">
        <v>0</v>
      </c>
      <c r="AF1904">
        <v>0</v>
      </c>
      <c r="AG1904">
        <v>0</v>
      </c>
      <c r="AJ1904" s="56"/>
      <c r="AK1904" s="56"/>
      <c r="AL1904" s="56"/>
      <c r="AP1904" t="s">
        <v>1155</v>
      </c>
      <c r="AS1904" t="s">
        <v>1152</v>
      </c>
      <c r="AT1904">
        <v>1</v>
      </c>
      <c r="AV1904">
        <v>3</v>
      </c>
      <c r="AW1904">
        <v>2</v>
      </c>
      <c r="AX1904">
        <v>1</v>
      </c>
      <c r="AY1904" t="s">
        <v>1147</v>
      </c>
      <c r="AZ1904" t="s">
        <v>1147</v>
      </c>
      <c r="BA1904">
        <v>3</v>
      </c>
      <c r="BD1904">
        <v>1000000000</v>
      </c>
      <c r="BE1904">
        <v>6</v>
      </c>
      <c r="BF1904">
        <v>-1</v>
      </c>
      <c r="BG1904">
        <v>0</v>
      </c>
      <c r="BH1904">
        <v>0</v>
      </c>
      <c r="BI1904">
        <v>0</v>
      </c>
      <c r="BJ1904">
        <v>0</v>
      </c>
      <c r="BK1904">
        <v>0</v>
      </c>
      <c r="BL1904">
        <v>0</v>
      </c>
      <c r="BM1904">
        <v>6</v>
      </c>
      <c r="BN1904">
        <v>-1</v>
      </c>
      <c r="BO1904">
        <v>0</v>
      </c>
      <c r="BP1904">
        <v>0</v>
      </c>
      <c r="BR1904">
        <v>0</v>
      </c>
      <c r="BS1904">
        <v>1</v>
      </c>
      <c r="BX1904">
        <v>0</v>
      </c>
      <c r="BY1904">
        <v>1.32</v>
      </c>
      <c r="BZ1904">
        <v>0</v>
      </c>
      <c r="CA1904">
        <v>6.64</v>
      </c>
      <c r="CB1904">
        <v>0</v>
      </c>
      <c r="CC1904">
        <v>1</v>
      </c>
      <c r="CD1904" s="56">
        <v>42095</v>
      </c>
      <c r="CE1904" s="56">
        <v>42342</v>
      </c>
      <c r="CF1904" s="56">
        <v>42342</v>
      </c>
      <c r="CG1904" s="56">
        <v>42419</v>
      </c>
      <c r="CH1904" s="56"/>
      <c r="CI1904" s="56"/>
      <c r="CJ1904">
        <v>0</v>
      </c>
      <c r="CK1904">
        <v>0</v>
      </c>
      <c r="CL1904">
        <v>0</v>
      </c>
      <c r="CM1904">
        <v>0</v>
      </c>
      <c r="CN1904">
        <v>0</v>
      </c>
      <c r="CO1904">
        <v>0</v>
      </c>
      <c r="CP1904">
        <v>0.95</v>
      </c>
      <c r="CQ1904" t="s">
        <v>1154</v>
      </c>
      <c r="CR1904" t="s">
        <v>1153</v>
      </c>
      <c r="CS1904" t="s">
        <v>1725</v>
      </c>
      <c r="CT1904" t="s">
        <v>1397</v>
      </c>
      <c r="CU1904" t="s">
        <v>1396</v>
      </c>
      <c r="CV1904" t="s">
        <v>7082</v>
      </c>
      <c r="CW1904" t="s">
        <v>1727</v>
      </c>
      <c r="CX1904" t="s">
        <v>853</v>
      </c>
      <c r="DC1904" t="s">
        <v>1387</v>
      </c>
      <c r="DE1904" t="s">
        <v>1728</v>
      </c>
    </row>
    <row r="1905" spans="1:109" x14ac:dyDescent="0.25">
      <c r="A1905" t="s">
        <v>1025</v>
      </c>
      <c r="B1905">
        <v>1</v>
      </c>
      <c r="C1905" s="56">
        <v>42419</v>
      </c>
      <c r="D1905" t="s">
        <v>1153</v>
      </c>
      <c r="E1905" t="s">
        <v>7083</v>
      </c>
      <c r="G1905" t="s">
        <v>7084</v>
      </c>
      <c r="H1905" t="s">
        <v>1144</v>
      </c>
      <c r="I1905" t="s">
        <v>1144</v>
      </c>
      <c r="J1905" t="s">
        <v>1144</v>
      </c>
      <c r="K1905" t="s">
        <v>1144</v>
      </c>
      <c r="L1905">
        <v>0.08</v>
      </c>
      <c r="M1905">
        <v>0.22</v>
      </c>
      <c r="N1905">
        <v>0</v>
      </c>
      <c r="O1905" s="56">
        <v>0</v>
      </c>
      <c r="P1905" s="56">
        <v>0</v>
      </c>
      <c r="Q1905">
        <v>1</v>
      </c>
      <c r="R1905">
        <v>1</v>
      </c>
      <c r="S1905">
        <v>11</v>
      </c>
      <c r="T1905">
        <v>8</v>
      </c>
      <c r="U1905">
        <v>3</v>
      </c>
      <c r="V1905">
        <v>1</v>
      </c>
      <c r="X1905" t="s">
        <v>7659</v>
      </c>
      <c r="AA1905">
        <v>0</v>
      </c>
      <c r="AB1905">
        <v>0</v>
      </c>
      <c r="AC1905">
        <v>0</v>
      </c>
      <c r="AD1905">
        <v>0</v>
      </c>
      <c r="AE1905">
        <v>0</v>
      </c>
      <c r="AF1905">
        <v>0</v>
      </c>
      <c r="AG1905">
        <v>0</v>
      </c>
      <c r="AJ1905" s="56"/>
      <c r="AK1905" s="56"/>
      <c r="AL1905" s="56"/>
      <c r="AP1905" t="s">
        <v>1155</v>
      </c>
      <c r="AR1905">
        <v>2</v>
      </c>
      <c r="AS1905" t="s">
        <v>1152</v>
      </c>
      <c r="AT1905">
        <v>1</v>
      </c>
      <c r="AV1905">
        <v>7</v>
      </c>
      <c r="AW1905">
        <v>5</v>
      </c>
      <c r="AX1905">
        <v>2</v>
      </c>
      <c r="AY1905" t="s">
        <v>1147</v>
      </c>
      <c r="AZ1905" t="s">
        <v>1147</v>
      </c>
      <c r="BA1905">
        <v>10</v>
      </c>
      <c r="BD1905">
        <v>1000000000</v>
      </c>
      <c r="BE1905">
        <v>10</v>
      </c>
      <c r="BF1905">
        <v>-0.43</v>
      </c>
      <c r="BG1905">
        <v>0</v>
      </c>
      <c r="BH1905">
        <v>0</v>
      </c>
      <c r="BI1905">
        <v>0</v>
      </c>
      <c r="BJ1905">
        <v>0</v>
      </c>
      <c r="BK1905">
        <v>0</v>
      </c>
      <c r="BL1905">
        <v>0</v>
      </c>
      <c r="BM1905">
        <v>10</v>
      </c>
      <c r="BN1905">
        <v>-0.43</v>
      </c>
      <c r="BO1905">
        <v>0</v>
      </c>
      <c r="BP1905">
        <v>0</v>
      </c>
      <c r="BR1905">
        <v>0</v>
      </c>
      <c r="BS1905">
        <v>2</v>
      </c>
      <c r="BX1905">
        <v>0</v>
      </c>
      <c r="BY1905">
        <v>0.24</v>
      </c>
      <c r="BZ1905">
        <v>0</v>
      </c>
      <c r="CA1905">
        <v>7.64</v>
      </c>
      <c r="CB1905">
        <v>0</v>
      </c>
      <c r="CC1905">
        <v>1</v>
      </c>
      <c r="CD1905" s="56">
        <v>42342</v>
      </c>
      <c r="CE1905" s="56">
        <v>42342</v>
      </c>
      <c r="CF1905" s="56">
        <v>42342</v>
      </c>
      <c r="CG1905" s="56">
        <v>42419</v>
      </c>
      <c r="CH1905" s="56"/>
      <c r="CI1905" s="56"/>
      <c r="CJ1905">
        <v>0</v>
      </c>
      <c r="CK1905">
        <v>0</v>
      </c>
      <c r="CL1905">
        <v>0</v>
      </c>
      <c r="CM1905">
        <v>0</v>
      </c>
      <c r="CN1905">
        <v>0</v>
      </c>
      <c r="CO1905">
        <v>0</v>
      </c>
      <c r="CP1905">
        <v>0.95</v>
      </c>
      <c r="CQ1905" t="s">
        <v>1154</v>
      </c>
      <c r="CR1905" t="s">
        <v>1153</v>
      </c>
      <c r="CS1905" t="s">
        <v>1725</v>
      </c>
      <c r="CT1905" t="s">
        <v>1397</v>
      </c>
      <c r="CU1905" t="s">
        <v>1396</v>
      </c>
      <c r="CV1905" t="s">
        <v>7085</v>
      </c>
      <c r="CW1905" t="s">
        <v>1727</v>
      </c>
      <c r="CX1905" t="s">
        <v>853</v>
      </c>
      <c r="DC1905" t="s">
        <v>1387</v>
      </c>
      <c r="DE1905" t="s">
        <v>1728</v>
      </c>
    </row>
    <row r="1906" spans="1:109" x14ac:dyDescent="0.25">
      <c r="A1906" t="s">
        <v>1025</v>
      </c>
      <c r="B1906">
        <v>1</v>
      </c>
      <c r="C1906" s="56">
        <v>42419</v>
      </c>
      <c r="D1906" t="s">
        <v>1153</v>
      </c>
      <c r="E1906" t="s">
        <v>7086</v>
      </c>
      <c r="G1906" t="s">
        <v>7087</v>
      </c>
      <c r="H1906" t="s">
        <v>1144</v>
      </c>
      <c r="I1906" t="s">
        <v>1144</v>
      </c>
      <c r="J1906" t="s">
        <v>1144</v>
      </c>
      <c r="K1906" t="s">
        <v>1144</v>
      </c>
      <c r="L1906">
        <v>1.53</v>
      </c>
      <c r="M1906">
        <v>4.28</v>
      </c>
      <c r="N1906">
        <v>0</v>
      </c>
      <c r="O1906" s="56">
        <v>0</v>
      </c>
      <c r="P1906" s="56">
        <v>0</v>
      </c>
      <c r="Q1906">
        <v>1</v>
      </c>
      <c r="R1906">
        <v>1</v>
      </c>
      <c r="S1906">
        <v>11</v>
      </c>
      <c r="T1906">
        <v>8</v>
      </c>
      <c r="U1906">
        <v>3</v>
      </c>
      <c r="V1906">
        <v>1</v>
      </c>
      <c r="X1906" t="s">
        <v>7755</v>
      </c>
      <c r="AA1906">
        <v>0</v>
      </c>
      <c r="AB1906">
        <v>0</v>
      </c>
      <c r="AC1906">
        <v>0</v>
      </c>
      <c r="AD1906">
        <v>0</v>
      </c>
      <c r="AE1906">
        <v>0</v>
      </c>
      <c r="AF1906">
        <v>0</v>
      </c>
      <c r="AG1906">
        <v>0</v>
      </c>
      <c r="AJ1906" s="56"/>
      <c r="AK1906" s="56"/>
      <c r="AL1906" s="56"/>
      <c r="AP1906" t="s">
        <v>1155</v>
      </c>
      <c r="AS1906" t="s">
        <v>1152</v>
      </c>
      <c r="AT1906">
        <v>1</v>
      </c>
      <c r="AV1906">
        <v>0</v>
      </c>
      <c r="AW1906">
        <v>0</v>
      </c>
      <c r="AX1906">
        <v>0</v>
      </c>
      <c r="AY1906" t="s">
        <v>1388</v>
      </c>
      <c r="AZ1906" t="s">
        <v>1388</v>
      </c>
      <c r="BA1906">
        <v>0</v>
      </c>
      <c r="BD1906">
        <v>1000000000</v>
      </c>
      <c r="BE1906">
        <v>0</v>
      </c>
      <c r="BF1906">
        <v>0</v>
      </c>
      <c r="BG1906">
        <v>0</v>
      </c>
      <c r="BH1906">
        <v>0</v>
      </c>
      <c r="BI1906">
        <v>0</v>
      </c>
      <c r="BJ1906">
        <v>0</v>
      </c>
      <c r="BK1906">
        <v>0</v>
      </c>
      <c r="BL1906">
        <v>0</v>
      </c>
      <c r="BM1906">
        <v>0</v>
      </c>
      <c r="BN1906">
        <v>0</v>
      </c>
      <c r="BO1906">
        <v>0</v>
      </c>
      <c r="BP1906">
        <v>0</v>
      </c>
      <c r="BR1906">
        <v>0</v>
      </c>
      <c r="BS1906">
        <v>0</v>
      </c>
      <c r="BX1906">
        <v>0</v>
      </c>
      <c r="BY1906">
        <v>0</v>
      </c>
      <c r="BZ1906">
        <v>0</v>
      </c>
      <c r="CA1906">
        <v>0</v>
      </c>
      <c r="CB1906">
        <v>0</v>
      </c>
      <c r="CC1906">
        <v>1</v>
      </c>
      <c r="CD1906" s="56">
        <v>42095</v>
      </c>
      <c r="CE1906" s="56">
        <v>42342</v>
      </c>
      <c r="CF1906" s="56">
        <v>42342</v>
      </c>
      <c r="CG1906" s="56">
        <v>42419</v>
      </c>
      <c r="CH1906" s="56"/>
      <c r="CI1906" s="56"/>
      <c r="CJ1906">
        <v>1</v>
      </c>
      <c r="CK1906">
        <v>0</v>
      </c>
      <c r="CL1906">
        <v>0.95</v>
      </c>
      <c r="CM1906">
        <v>0</v>
      </c>
      <c r="CN1906">
        <v>0</v>
      </c>
      <c r="CO1906">
        <v>0</v>
      </c>
      <c r="CP1906">
        <v>0</v>
      </c>
      <c r="CQ1906" t="s">
        <v>1154</v>
      </c>
      <c r="CR1906" t="s">
        <v>1153</v>
      </c>
      <c r="CS1906" t="s">
        <v>1725</v>
      </c>
      <c r="CT1906" t="s">
        <v>1397</v>
      </c>
      <c r="CU1906" t="s">
        <v>1396</v>
      </c>
      <c r="CV1906" t="s">
        <v>7088</v>
      </c>
      <c r="CW1906" t="s">
        <v>1738</v>
      </c>
      <c r="CX1906" t="s">
        <v>853</v>
      </c>
      <c r="DC1906" t="s">
        <v>1387</v>
      </c>
      <c r="DE1906" t="s">
        <v>1392</v>
      </c>
    </row>
    <row r="1907" spans="1:109" x14ac:dyDescent="0.25">
      <c r="A1907" t="s">
        <v>1025</v>
      </c>
      <c r="B1907">
        <v>2</v>
      </c>
      <c r="C1907" s="56">
        <v>42419</v>
      </c>
      <c r="D1907" t="s">
        <v>1153</v>
      </c>
      <c r="E1907" t="s">
        <v>7089</v>
      </c>
      <c r="G1907" t="s">
        <v>7090</v>
      </c>
      <c r="H1907" t="s">
        <v>1144</v>
      </c>
      <c r="I1907" t="s">
        <v>1144</v>
      </c>
      <c r="J1907" t="s">
        <v>1144</v>
      </c>
      <c r="K1907" t="s">
        <v>1144</v>
      </c>
      <c r="L1907">
        <v>25.9</v>
      </c>
      <c r="M1907">
        <v>69.52</v>
      </c>
      <c r="N1907">
        <v>0</v>
      </c>
      <c r="O1907" s="56">
        <v>0</v>
      </c>
      <c r="P1907" s="56">
        <v>0</v>
      </c>
      <c r="Q1907">
        <v>1</v>
      </c>
      <c r="R1907">
        <v>1</v>
      </c>
      <c r="S1907">
        <v>11</v>
      </c>
      <c r="T1907">
        <v>8</v>
      </c>
      <c r="U1907">
        <v>3</v>
      </c>
      <c r="V1907">
        <v>1</v>
      </c>
      <c r="X1907" t="s">
        <v>7755</v>
      </c>
      <c r="AA1907">
        <v>0</v>
      </c>
      <c r="AB1907">
        <v>0</v>
      </c>
      <c r="AC1907">
        <v>0</v>
      </c>
      <c r="AD1907">
        <v>0</v>
      </c>
      <c r="AE1907">
        <v>0</v>
      </c>
      <c r="AF1907">
        <v>0</v>
      </c>
      <c r="AG1907">
        <v>0</v>
      </c>
      <c r="AJ1907" s="56"/>
      <c r="AK1907" s="56"/>
      <c r="AL1907" s="56"/>
      <c r="AP1907" t="s">
        <v>1155</v>
      </c>
      <c r="AR1907">
        <v>2</v>
      </c>
      <c r="AS1907" t="s">
        <v>1152</v>
      </c>
      <c r="AT1907">
        <v>1</v>
      </c>
      <c r="AV1907">
        <v>7</v>
      </c>
      <c r="AW1907">
        <v>5</v>
      </c>
      <c r="AX1907">
        <v>2</v>
      </c>
      <c r="AY1907" t="s">
        <v>1147</v>
      </c>
      <c r="AZ1907" t="s">
        <v>1147</v>
      </c>
      <c r="BA1907">
        <v>7</v>
      </c>
      <c r="BD1907">
        <v>1000000000</v>
      </c>
      <c r="BE1907">
        <v>10</v>
      </c>
      <c r="BF1907">
        <v>-0.43</v>
      </c>
      <c r="BG1907">
        <v>0</v>
      </c>
      <c r="BH1907">
        <v>0</v>
      </c>
      <c r="BI1907">
        <v>0</v>
      </c>
      <c r="BJ1907">
        <v>0</v>
      </c>
      <c r="BK1907">
        <v>0</v>
      </c>
      <c r="BL1907">
        <v>0</v>
      </c>
      <c r="BM1907">
        <v>10</v>
      </c>
      <c r="BN1907">
        <v>-0.43</v>
      </c>
      <c r="BO1907">
        <v>0</v>
      </c>
      <c r="BP1907">
        <v>0</v>
      </c>
      <c r="BR1907">
        <v>0</v>
      </c>
      <c r="BS1907">
        <v>2</v>
      </c>
      <c r="BX1907">
        <v>0</v>
      </c>
      <c r="BY1907">
        <v>77.7</v>
      </c>
      <c r="BZ1907">
        <v>0</v>
      </c>
      <c r="CA1907">
        <v>7.35</v>
      </c>
      <c r="CB1907">
        <v>0</v>
      </c>
      <c r="CC1907">
        <v>1</v>
      </c>
      <c r="CD1907" s="56">
        <v>42095</v>
      </c>
      <c r="CE1907" s="56">
        <v>42342</v>
      </c>
      <c r="CF1907" s="56">
        <v>42342</v>
      </c>
      <c r="CG1907" s="56">
        <v>42419</v>
      </c>
      <c r="CH1907" s="56"/>
      <c r="CI1907" s="56"/>
      <c r="CJ1907">
        <v>0.06</v>
      </c>
      <c r="CK1907">
        <v>0</v>
      </c>
      <c r="CL1907">
        <v>0</v>
      </c>
      <c r="CM1907">
        <v>0</v>
      </c>
      <c r="CN1907">
        <v>0</v>
      </c>
      <c r="CO1907">
        <v>0</v>
      </c>
      <c r="CP1907">
        <v>0.96</v>
      </c>
      <c r="CQ1907" t="s">
        <v>1154</v>
      </c>
      <c r="CR1907" t="s">
        <v>1153</v>
      </c>
      <c r="CS1907" t="s">
        <v>1748</v>
      </c>
      <c r="CT1907" t="s">
        <v>1397</v>
      </c>
      <c r="CU1907" t="s">
        <v>1396</v>
      </c>
      <c r="CV1907" t="s">
        <v>7091</v>
      </c>
      <c r="CW1907" t="s">
        <v>1390</v>
      </c>
      <c r="CX1907" t="s">
        <v>853</v>
      </c>
      <c r="DC1907" t="s">
        <v>1387</v>
      </c>
      <c r="DE1907" t="s">
        <v>1392</v>
      </c>
    </row>
    <row r="1908" spans="1:109" x14ac:dyDescent="0.25">
      <c r="A1908" t="s">
        <v>1025</v>
      </c>
      <c r="B1908">
        <v>2</v>
      </c>
      <c r="C1908" s="56">
        <v>42419</v>
      </c>
      <c r="D1908" t="s">
        <v>1153</v>
      </c>
      <c r="E1908" t="s">
        <v>7092</v>
      </c>
      <c r="G1908" t="s">
        <v>7093</v>
      </c>
      <c r="H1908" t="s">
        <v>1144</v>
      </c>
      <c r="I1908" t="s">
        <v>1144</v>
      </c>
      <c r="J1908" t="s">
        <v>1144</v>
      </c>
      <c r="K1908" t="s">
        <v>1144</v>
      </c>
      <c r="L1908">
        <v>24.09</v>
      </c>
      <c r="M1908">
        <v>65.23</v>
      </c>
      <c r="N1908">
        <v>0</v>
      </c>
      <c r="O1908" s="56">
        <v>0</v>
      </c>
      <c r="P1908" s="56">
        <v>0</v>
      </c>
      <c r="Q1908">
        <v>1</v>
      </c>
      <c r="R1908">
        <v>1</v>
      </c>
      <c r="S1908">
        <v>11</v>
      </c>
      <c r="T1908">
        <v>8</v>
      </c>
      <c r="U1908">
        <v>3</v>
      </c>
      <c r="V1908">
        <v>1</v>
      </c>
      <c r="X1908" t="s">
        <v>7755</v>
      </c>
      <c r="AA1908">
        <v>0</v>
      </c>
      <c r="AB1908">
        <v>0</v>
      </c>
      <c r="AC1908">
        <v>0</v>
      </c>
      <c r="AD1908">
        <v>0</v>
      </c>
      <c r="AE1908">
        <v>0</v>
      </c>
      <c r="AF1908">
        <v>0</v>
      </c>
      <c r="AG1908">
        <v>0</v>
      </c>
      <c r="AJ1908" s="56"/>
      <c r="AK1908" s="56"/>
      <c r="AL1908" s="56"/>
      <c r="AP1908" t="s">
        <v>1155</v>
      </c>
      <c r="AR1908">
        <v>2</v>
      </c>
      <c r="AS1908" t="s">
        <v>1152</v>
      </c>
      <c r="AT1908">
        <v>1</v>
      </c>
      <c r="AV1908">
        <v>5</v>
      </c>
      <c r="AW1908">
        <v>3</v>
      </c>
      <c r="AX1908">
        <v>2</v>
      </c>
      <c r="AY1908" t="s">
        <v>1147</v>
      </c>
      <c r="AZ1908" t="s">
        <v>1147</v>
      </c>
      <c r="BA1908">
        <v>5</v>
      </c>
      <c r="BD1908">
        <v>1000000000</v>
      </c>
      <c r="BE1908">
        <v>7</v>
      </c>
      <c r="BF1908">
        <v>-0.4</v>
      </c>
      <c r="BG1908">
        <v>0</v>
      </c>
      <c r="BH1908">
        <v>0</v>
      </c>
      <c r="BI1908">
        <v>0</v>
      </c>
      <c r="BJ1908">
        <v>0</v>
      </c>
      <c r="BK1908">
        <v>0</v>
      </c>
      <c r="BL1908">
        <v>0</v>
      </c>
      <c r="BM1908">
        <v>7</v>
      </c>
      <c r="BN1908">
        <v>-0.4</v>
      </c>
      <c r="BO1908">
        <v>0</v>
      </c>
      <c r="BP1908">
        <v>0</v>
      </c>
      <c r="BR1908">
        <v>0</v>
      </c>
      <c r="BS1908">
        <v>1</v>
      </c>
      <c r="BX1908">
        <v>0</v>
      </c>
      <c r="BY1908">
        <v>48.18</v>
      </c>
      <c r="BZ1908">
        <v>0</v>
      </c>
      <c r="CA1908">
        <v>7.45</v>
      </c>
      <c r="CB1908">
        <v>0</v>
      </c>
      <c r="CC1908">
        <v>1</v>
      </c>
      <c r="CD1908" s="56">
        <v>42095</v>
      </c>
      <c r="CE1908" s="56">
        <v>42342</v>
      </c>
      <c r="CF1908" s="56">
        <v>42342</v>
      </c>
      <c r="CG1908" s="56">
        <v>42419</v>
      </c>
      <c r="CH1908" s="56"/>
      <c r="CI1908" s="56"/>
      <c r="CJ1908">
        <v>0</v>
      </c>
      <c r="CK1908">
        <v>0</v>
      </c>
      <c r="CL1908">
        <v>0</v>
      </c>
      <c r="CM1908">
        <v>0</v>
      </c>
      <c r="CN1908">
        <v>0</v>
      </c>
      <c r="CO1908">
        <v>0</v>
      </c>
      <c r="CP1908">
        <v>0.96</v>
      </c>
      <c r="CQ1908" t="s">
        <v>1154</v>
      </c>
      <c r="CR1908" t="s">
        <v>1153</v>
      </c>
      <c r="CS1908" t="s">
        <v>1748</v>
      </c>
      <c r="CT1908" t="s">
        <v>1397</v>
      </c>
      <c r="CU1908" t="s">
        <v>1396</v>
      </c>
      <c r="CV1908" t="s">
        <v>7094</v>
      </c>
      <c r="CW1908" t="s">
        <v>2121</v>
      </c>
      <c r="CX1908" t="s">
        <v>853</v>
      </c>
      <c r="DC1908" t="s">
        <v>1387</v>
      </c>
      <c r="DE1908" t="s">
        <v>1392</v>
      </c>
    </row>
    <row r="1909" spans="1:109" x14ac:dyDescent="0.25">
      <c r="A1909" t="s">
        <v>1025</v>
      </c>
      <c r="B1909">
        <v>2</v>
      </c>
      <c r="C1909" s="56">
        <v>42419</v>
      </c>
      <c r="D1909" t="s">
        <v>1153</v>
      </c>
      <c r="E1909" t="s">
        <v>7095</v>
      </c>
      <c r="G1909" t="s">
        <v>7096</v>
      </c>
      <c r="H1909" t="s">
        <v>1144</v>
      </c>
      <c r="I1909" t="s">
        <v>1144</v>
      </c>
      <c r="J1909" t="s">
        <v>1144</v>
      </c>
      <c r="K1909" t="s">
        <v>1144</v>
      </c>
      <c r="L1909">
        <v>0.42</v>
      </c>
      <c r="M1909">
        <v>1.1100000000000001</v>
      </c>
      <c r="N1909">
        <v>0</v>
      </c>
      <c r="O1909" s="56">
        <v>0</v>
      </c>
      <c r="P1909" s="56">
        <v>0</v>
      </c>
      <c r="Q1909">
        <v>1</v>
      </c>
      <c r="R1909">
        <v>1</v>
      </c>
      <c r="S1909">
        <v>11</v>
      </c>
      <c r="T1909">
        <v>8</v>
      </c>
      <c r="U1909">
        <v>3</v>
      </c>
      <c r="V1909">
        <v>1</v>
      </c>
      <c r="X1909" t="s">
        <v>7755</v>
      </c>
      <c r="AA1909">
        <v>0</v>
      </c>
      <c r="AB1909">
        <v>0</v>
      </c>
      <c r="AC1909">
        <v>0</v>
      </c>
      <c r="AD1909">
        <v>0</v>
      </c>
      <c r="AE1909">
        <v>0</v>
      </c>
      <c r="AF1909">
        <v>0</v>
      </c>
      <c r="AG1909">
        <v>0</v>
      </c>
      <c r="AJ1909" s="56"/>
      <c r="AK1909" s="56"/>
      <c r="AL1909" s="56"/>
      <c r="AP1909" t="s">
        <v>1155</v>
      </c>
      <c r="AS1909" t="s">
        <v>1152</v>
      </c>
      <c r="AT1909">
        <v>1</v>
      </c>
      <c r="AV1909">
        <v>0</v>
      </c>
      <c r="AW1909">
        <v>0</v>
      </c>
      <c r="AX1909">
        <v>0</v>
      </c>
      <c r="AY1909" t="s">
        <v>1388</v>
      </c>
      <c r="AZ1909" t="s">
        <v>1388</v>
      </c>
      <c r="BA1909">
        <v>0</v>
      </c>
      <c r="BD1909">
        <v>1000000000</v>
      </c>
      <c r="BE1909">
        <v>1</v>
      </c>
      <c r="BF1909">
        <v>0</v>
      </c>
      <c r="BG1909">
        <v>0</v>
      </c>
      <c r="BH1909">
        <v>0</v>
      </c>
      <c r="BI1909">
        <v>0</v>
      </c>
      <c r="BJ1909">
        <v>0</v>
      </c>
      <c r="BK1909">
        <v>0</v>
      </c>
      <c r="BL1909">
        <v>0</v>
      </c>
      <c r="BM1909">
        <v>1</v>
      </c>
      <c r="BN1909">
        <v>0</v>
      </c>
      <c r="BO1909">
        <v>0</v>
      </c>
      <c r="BP1909">
        <v>0</v>
      </c>
      <c r="BR1909">
        <v>0</v>
      </c>
      <c r="BS1909">
        <v>0</v>
      </c>
      <c r="BX1909">
        <v>0</v>
      </c>
      <c r="BY1909">
        <v>0</v>
      </c>
      <c r="BZ1909">
        <v>0</v>
      </c>
      <c r="CA1909">
        <v>0</v>
      </c>
      <c r="CB1909">
        <v>0</v>
      </c>
      <c r="CC1909">
        <v>1</v>
      </c>
      <c r="CD1909" s="56">
        <v>42095</v>
      </c>
      <c r="CE1909" s="56">
        <v>42342</v>
      </c>
      <c r="CF1909" s="56">
        <v>42342</v>
      </c>
      <c r="CG1909" s="56">
        <v>42419</v>
      </c>
      <c r="CH1909" s="56"/>
      <c r="CI1909" s="56"/>
      <c r="CJ1909">
        <v>0.37</v>
      </c>
      <c r="CK1909">
        <v>0</v>
      </c>
      <c r="CL1909">
        <v>0.12</v>
      </c>
      <c r="CM1909">
        <v>0</v>
      </c>
      <c r="CN1909">
        <v>0</v>
      </c>
      <c r="CO1909">
        <v>0</v>
      </c>
      <c r="CP1909">
        <v>0.84</v>
      </c>
      <c r="CQ1909" t="s">
        <v>1154</v>
      </c>
      <c r="CR1909" t="s">
        <v>1153</v>
      </c>
      <c r="CS1909" t="s">
        <v>1748</v>
      </c>
      <c r="CT1909" t="s">
        <v>1397</v>
      </c>
      <c r="CU1909" t="s">
        <v>1396</v>
      </c>
      <c r="CV1909" t="s">
        <v>7097</v>
      </c>
      <c r="CW1909" t="s">
        <v>3130</v>
      </c>
      <c r="CX1909" t="s">
        <v>853</v>
      </c>
      <c r="DC1909" t="s">
        <v>1393</v>
      </c>
      <c r="DE1909" t="s">
        <v>1392</v>
      </c>
    </row>
    <row r="1910" spans="1:109" x14ac:dyDescent="0.25">
      <c r="A1910" t="s">
        <v>1025</v>
      </c>
      <c r="B1910">
        <v>2</v>
      </c>
      <c r="C1910" s="56">
        <v>42419</v>
      </c>
      <c r="D1910" t="s">
        <v>1153</v>
      </c>
      <c r="E1910" t="s">
        <v>7098</v>
      </c>
      <c r="G1910" t="s">
        <v>7099</v>
      </c>
      <c r="H1910" t="s">
        <v>1144</v>
      </c>
      <c r="I1910" t="s">
        <v>1144</v>
      </c>
      <c r="J1910" t="s">
        <v>1144</v>
      </c>
      <c r="K1910" t="s">
        <v>1144</v>
      </c>
      <c r="L1910">
        <v>18.41</v>
      </c>
      <c r="M1910">
        <v>49.93</v>
      </c>
      <c r="N1910">
        <v>0</v>
      </c>
      <c r="O1910" s="56">
        <v>0</v>
      </c>
      <c r="P1910" s="56">
        <v>0</v>
      </c>
      <c r="Q1910">
        <v>1</v>
      </c>
      <c r="R1910">
        <v>1</v>
      </c>
      <c r="S1910">
        <v>11</v>
      </c>
      <c r="T1910">
        <v>8</v>
      </c>
      <c r="U1910">
        <v>3</v>
      </c>
      <c r="V1910">
        <v>1</v>
      </c>
      <c r="X1910" t="s">
        <v>7755</v>
      </c>
      <c r="AA1910">
        <v>0</v>
      </c>
      <c r="AB1910">
        <v>0</v>
      </c>
      <c r="AC1910">
        <v>0</v>
      </c>
      <c r="AD1910">
        <v>0</v>
      </c>
      <c r="AE1910">
        <v>0</v>
      </c>
      <c r="AF1910">
        <v>0</v>
      </c>
      <c r="AG1910">
        <v>0</v>
      </c>
      <c r="AJ1910" s="56"/>
      <c r="AK1910" s="56"/>
      <c r="AL1910" s="56"/>
      <c r="AP1910" t="s">
        <v>1155</v>
      </c>
      <c r="AS1910" t="s">
        <v>1152</v>
      </c>
      <c r="AT1910">
        <v>1</v>
      </c>
      <c r="AV1910">
        <v>2</v>
      </c>
      <c r="AW1910">
        <v>2</v>
      </c>
      <c r="AX1910">
        <v>1</v>
      </c>
      <c r="AY1910" t="s">
        <v>1147</v>
      </c>
      <c r="AZ1910" t="s">
        <v>1147</v>
      </c>
      <c r="BA1910">
        <v>2</v>
      </c>
      <c r="BD1910">
        <v>1000000000</v>
      </c>
      <c r="BE1910">
        <v>3</v>
      </c>
      <c r="BF1910">
        <v>-0.5</v>
      </c>
      <c r="BG1910">
        <v>0</v>
      </c>
      <c r="BH1910">
        <v>0</v>
      </c>
      <c r="BI1910">
        <v>0</v>
      </c>
      <c r="BJ1910">
        <v>0</v>
      </c>
      <c r="BK1910">
        <v>0</v>
      </c>
      <c r="BL1910">
        <v>0</v>
      </c>
      <c r="BM1910">
        <v>3</v>
      </c>
      <c r="BN1910">
        <v>-0.5</v>
      </c>
      <c r="BO1910">
        <v>0</v>
      </c>
      <c r="BP1910">
        <v>0</v>
      </c>
      <c r="BR1910">
        <v>0</v>
      </c>
      <c r="BS1910">
        <v>1</v>
      </c>
      <c r="BX1910">
        <v>0</v>
      </c>
      <c r="BY1910">
        <v>18.41</v>
      </c>
      <c r="BZ1910">
        <v>0</v>
      </c>
      <c r="CA1910">
        <v>7.47</v>
      </c>
      <c r="CB1910">
        <v>0</v>
      </c>
      <c r="CC1910">
        <v>1</v>
      </c>
      <c r="CD1910" s="56">
        <v>42095</v>
      </c>
      <c r="CE1910" s="56">
        <v>42342</v>
      </c>
      <c r="CF1910" s="56">
        <v>42342</v>
      </c>
      <c r="CG1910" s="56">
        <v>42419</v>
      </c>
      <c r="CH1910" s="56"/>
      <c r="CI1910" s="56"/>
      <c r="CJ1910">
        <v>0</v>
      </c>
      <c r="CK1910">
        <v>0</v>
      </c>
      <c r="CL1910">
        <v>0</v>
      </c>
      <c r="CM1910">
        <v>0</v>
      </c>
      <c r="CN1910">
        <v>0</v>
      </c>
      <c r="CO1910">
        <v>0</v>
      </c>
      <c r="CP1910">
        <v>0.96</v>
      </c>
      <c r="CQ1910" t="s">
        <v>1154</v>
      </c>
      <c r="CR1910" t="s">
        <v>1153</v>
      </c>
      <c r="CS1910" t="s">
        <v>1748</v>
      </c>
      <c r="CT1910" t="s">
        <v>1397</v>
      </c>
      <c r="CU1910" t="s">
        <v>1396</v>
      </c>
      <c r="CV1910" t="s">
        <v>7100</v>
      </c>
      <c r="CW1910" t="s">
        <v>2121</v>
      </c>
      <c r="CX1910" t="s">
        <v>853</v>
      </c>
      <c r="DC1910" t="s">
        <v>1387</v>
      </c>
      <c r="DE1910" t="s">
        <v>1392</v>
      </c>
    </row>
    <row r="1911" spans="1:109" x14ac:dyDescent="0.25">
      <c r="A1911" t="s">
        <v>1025</v>
      </c>
      <c r="B1911">
        <v>2</v>
      </c>
      <c r="C1911" s="56">
        <v>42419</v>
      </c>
      <c r="D1911" t="s">
        <v>1153</v>
      </c>
      <c r="E1911" t="s">
        <v>7101</v>
      </c>
      <c r="G1911" t="s">
        <v>7102</v>
      </c>
      <c r="H1911" t="s">
        <v>1144</v>
      </c>
      <c r="I1911" t="s">
        <v>1144</v>
      </c>
      <c r="J1911" t="s">
        <v>1144</v>
      </c>
      <c r="K1911" t="s">
        <v>1144</v>
      </c>
      <c r="L1911">
        <v>3.66</v>
      </c>
      <c r="M1911">
        <v>9.92</v>
      </c>
      <c r="N1911">
        <v>0</v>
      </c>
      <c r="O1911" s="56">
        <v>0</v>
      </c>
      <c r="P1911" s="56">
        <v>0</v>
      </c>
      <c r="Q1911">
        <v>1</v>
      </c>
      <c r="R1911">
        <v>1</v>
      </c>
      <c r="S1911">
        <v>11</v>
      </c>
      <c r="T1911">
        <v>8</v>
      </c>
      <c r="U1911">
        <v>3</v>
      </c>
      <c r="V1911">
        <v>1</v>
      </c>
      <c r="X1911" t="s">
        <v>7757</v>
      </c>
      <c r="AA1911">
        <v>0</v>
      </c>
      <c r="AB1911">
        <v>0</v>
      </c>
      <c r="AC1911">
        <v>0</v>
      </c>
      <c r="AD1911">
        <v>0</v>
      </c>
      <c r="AE1911">
        <v>0</v>
      </c>
      <c r="AF1911">
        <v>0</v>
      </c>
      <c r="AG1911">
        <v>0</v>
      </c>
      <c r="AJ1911" s="56"/>
      <c r="AK1911" s="56"/>
      <c r="AL1911" s="56"/>
      <c r="AP1911" t="s">
        <v>1155</v>
      </c>
      <c r="AR1911">
        <v>2</v>
      </c>
      <c r="AS1911" t="s">
        <v>1152</v>
      </c>
      <c r="AT1911">
        <v>1</v>
      </c>
      <c r="AV1911">
        <v>5</v>
      </c>
      <c r="AW1911">
        <v>3</v>
      </c>
      <c r="AX1911">
        <v>2</v>
      </c>
      <c r="AY1911" t="s">
        <v>1147</v>
      </c>
      <c r="AZ1911" t="s">
        <v>1147</v>
      </c>
      <c r="BA1911">
        <v>8</v>
      </c>
      <c r="BD1911">
        <v>1000000000</v>
      </c>
      <c r="BE1911">
        <v>8</v>
      </c>
      <c r="BF1911">
        <v>-0.6</v>
      </c>
      <c r="BG1911">
        <v>0</v>
      </c>
      <c r="BH1911">
        <v>0</v>
      </c>
      <c r="BI1911">
        <v>0</v>
      </c>
      <c r="BJ1911">
        <v>0</v>
      </c>
      <c r="BK1911">
        <v>0</v>
      </c>
      <c r="BL1911">
        <v>0</v>
      </c>
      <c r="BM1911">
        <v>8</v>
      </c>
      <c r="BN1911">
        <v>-0.6</v>
      </c>
      <c r="BO1911">
        <v>0</v>
      </c>
      <c r="BP1911">
        <v>0</v>
      </c>
      <c r="BR1911">
        <v>0</v>
      </c>
      <c r="BS1911">
        <v>1</v>
      </c>
      <c r="BX1911">
        <v>0</v>
      </c>
      <c r="BY1911">
        <v>10.98</v>
      </c>
      <c r="BZ1911">
        <v>0</v>
      </c>
      <c r="CA1911">
        <v>7.46</v>
      </c>
      <c r="CB1911">
        <v>0</v>
      </c>
      <c r="CC1911">
        <v>1</v>
      </c>
      <c r="CD1911" s="56">
        <v>42341</v>
      </c>
      <c r="CE1911" s="56">
        <v>42342</v>
      </c>
      <c r="CF1911" s="56">
        <v>42342</v>
      </c>
      <c r="CG1911" s="56">
        <v>42419</v>
      </c>
      <c r="CH1911" s="56"/>
      <c r="CI1911" s="56"/>
      <c r="CJ1911">
        <v>0</v>
      </c>
      <c r="CK1911">
        <v>0</v>
      </c>
      <c r="CL1911">
        <v>0</v>
      </c>
      <c r="CM1911">
        <v>0</v>
      </c>
      <c r="CN1911">
        <v>0</v>
      </c>
      <c r="CO1911">
        <v>0</v>
      </c>
      <c r="CP1911">
        <v>0.96</v>
      </c>
      <c r="CQ1911" t="s">
        <v>1154</v>
      </c>
      <c r="CR1911" t="s">
        <v>1153</v>
      </c>
      <c r="CS1911" t="s">
        <v>1748</v>
      </c>
      <c r="CT1911" t="s">
        <v>1397</v>
      </c>
      <c r="CU1911" t="s">
        <v>1396</v>
      </c>
      <c r="CV1911" t="s">
        <v>7103</v>
      </c>
      <c r="CW1911" t="s">
        <v>2121</v>
      </c>
      <c r="CX1911" t="s">
        <v>853</v>
      </c>
      <c r="DC1911" t="s">
        <v>1387</v>
      </c>
      <c r="DE1911" t="s">
        <v>1392</v>
      </c>
    </row>
    <row r="1912" spans="1:109" x14ac:dyDescent="0.25">
      <c r="A1912" t="s">
        <v>1025</v>
      </c>
      <c r="B1912">
        <v>2</v>
      </c>
      <c r="C1912" s="56">
        <v>42419</v>
      </c>
      <c r="D1912" t="s">
        <v>1153</v>
      </c>
      <c r="E1912" t="s">
        <v>7104</v>
      </c>
      <c r="G1912" t="s">
        <v>7105</v>
      </c>
      <c r="H1912" t="s">
        <v>1144</v>
      </c>
      <c r="I1912" t="s">
        <v>1144</v>
      </c>
      <c r="J1912" t="s">
        <v>1144</v>
      </c>
      <c r="K1912" t="s">
        <v>1144</v>
      </c>
      <c r="L1912">
        <v>6.35</v>
      </c>
      <c r="M1912">
        <v>15.12</v>
      </c>
      <c r="N1912">
        <v>0</v>
      </c>
      <c r="O1912" s="56">
        <v>0</v>
      </c>
      <c r="P1912" s="56">
        <v>0</v>
      </c>
      <c r="Q1912">
        <v>1</v>
      </c>
      <c r="R1912">
        <v>1</v>
      </c>
      <c r="S1912">
        <v>11</v>
      </c>
      <c r="T1912">
        <v>8</v>
      </c>
      <c r="U1912">
        <v>3</v>
      </c>
      <c r="V1912">
        <v>1</v>
      </c>
      <c r="X1912" t="s">
        <v>7757</v>
      </c>
      <c r="AA1912">
        <v>0</v>
      </c>
      <c r="AB1912">
        <v>0</v>
      </c>
      <c r="AC1912">
        <v>0</v>
      </c>
      <c r="AD1912">
        <v>0</v>
      </c>
      <c r="AE1912">
        <v>0</v>
      </c>
      <c r="AF1912">
        <v>0</v>
      </c>
      <c r="AG1912">
        <v>0</v>
      </c>
      <c r="AJ1912" s="56"/>
      <c r="AK1912" s="56"/>
      <c r="AL1912" s="56"/>
      <c r="AP1912" t="s">
        <v>1155</v>
      </c>
      <c r="AS1912" t="s">
        <v>1152</v>
      </c>
      <c r="AT1912">
        <v>1</v>
      </c>
      <c r="AV1912">
        <v>1</v>
      </c>
      <c r="AW1912">
        <v>1</v>
      </c>
      <c r="AX1912">
        <v>0.5</v>
      </c>
      <c r="AY1912" t="s">
        <v>1147</v>
      </c>
      <c r="AZ1912" t="s">
        <v>1147</v>
      </c>
      <c r="BA1912">
        <v>2</v>
      </c>
      <c r="BD1912">
        <v>1000000000</v>
      </c>
      <c r="BE1912">
        <v>2</v>
      </c>
      <c r="BF1912">
        <v>-1</v>
      </c>
      <c r="BG1912">
        <v>0</v>
      </c>
      <c r="BH1912">
        <v>0</v>
      </c>
      <c r="BI1912">
        <v>0</v>
      </c>
      <c r="BJ1912">
        <v>0</v>
      </c>
      <c r="BK1912">
        <v>0</v>
      </c>
      <c r="BL1912">
        <v>0</v>
      </c>
      <c r="BM1912">
        <v>2</v>
      </c>
      <c r="BN1912">
        <v>-1</v>
      </c>
      <c r="BO1912">
        <v>0</v>
      </c>
      <c r="BP1912">
        <v>0</v>
      </c>
      <c r="BR1912">
        <v>0</v>
      </c>
      <c r="BS1912">
        <v>0</v>
      </c>
      <c r="BX1912">
        <v>0</v>
      </c>
      <c r="BY1912">
        <v>6.35</v>
      </c>
      <c r="BZ1912">
        <v>0</v>
      </c>
      <c r="CA1912">
        <v>6.03</v>
      </c>
      <c r="CB1912">
        <v>0</v>
      </c>
      <c r="CC1912">
        <v>1</v>
      </c>
      <c r="CD1912" s="56">
        <v>42341</v>
      </c>
      <c r="CE1912" s="56">
        <v>42342</v>
      </c>
      <c r="CF1912" s="56">
        <v>42342</v>
      </c>
      <c r="CG1912" s="56">
        <v>42419</v>
      </c>
      <c r="CH1912" s="56"/>
      <c r="CI1912" s="56"/>
      <c r="CJ1912">
        <v>0</v>
      </c>
      <c r="CK1912">
        <v>0</v>
      </c>
      <c r="CL1912">
        <v>0</v>
      </c>
      <c r="CM1912">
        <v>0</v>
      </c>
      <c r="CN1912">
        <v>0</v>
      </c>
      <c r="CO1912">
        <v>0</v>
      </c>
      <c r="CP1912">
        <v>0.96</v>
      </c>
      <c r="CQ1912" t="s">
        <v>1154</v>
      </c>
      <c r="CR1912" t="s">
        <v>1153</v>
      </c>
      <c r="CS1912" t="s">
        <v>1748</v>
      </c>
      <c r="CT1912" t="s">
        <v>1397</v>
      </c>
      <c r="CU1912" t="s">
        <v>1396</v>
      </c>
      <c r="CV1912" t="s">
        <v>7106</v>
      </c>
      <c r="CW1912" t="s">
        <v>2121</v>
      </c>
      <c r="CX1912" t="s">
        <v>853</v>
      </c>
      <c r="DC1912" t="s">
        <v>1387</v>
      </c>
      <c r="DE1912" t="s">
        <v>1392</v>
      </c>
    </row>
    <row r="1913" spans="1:109" x14ac:dyDescent="0.25">
      <c r="A1913" t="s">
        <v>1025</v>
      </c>
      <c r="B1913">
        <v>2</v>
      </c>
      <c r="C1913" s="56">
        <v>42419</v>
      </c>
      <c r="D1913" t="s">
        <v>1153</v>
      </c>
      <c r="E1913" t="s">
        <v>7107</v>
      </c>
      <c r="G1913" t="s">
        <v>7108</v>
      </c>
      <c r="H1913" t="s">
        <v>1144</v>
      </c>
      <c r="I1913" t="s">
        <v>1144</v>
      </c>
      <c r="J1913" t="s">
        <v>1144</v>
      </c>
      <c r="K1913" t="s">
        <v>1144</v>
      </c>
      <c r="L1913">
        <v>1.57</v>
      </c>
      <c r="M1913">
        <v>4.25</v>
      </c>
      <c r="N1913">
        <v>0</v>
      </c>
      <c r="O1913" s="56">
        <v>0</v>
      </c>
      <c r="P1913" s="56">
        <v>0</v>
      </c>
      <c r="Q1913">
        <v>1</v>
      </c>
      <c r="R1913">
        <v>1</v>
      </c>
      <c r="S1913">
        <v>11</v>
      </c>
      <c r="T1913">
        <v>8</v>
      </c>
      <c r="U1913">
        <v>3</v>
      </c>
      <c r="V1913">
        <v>1</v>
      </c>
      <c r="X1913" t="s">
        <v>7757</v>
      </c>
      <c r="AA1913">
        <v>0</v>
      </c>
      <c r="AB1913">
        <v>0</v>
      </c>
      <c r="AC1913">
        <v>0</v>
      </c>
      <c r="AD1913">
        <v>0</v>
      </c>
      <c r="AE1913">
        <v>0</v>
      </c>
      <c r="AF1913">
        <v>0</v>
      </c>
      <c r="AG1913">
        <v>0</v>
      </c>
      <c r="AH1913" t="s">
        <v>1833</v>
      </c>
      <c r="AJ1913" s="56"/>
      <c r="AK1913" s="56"/>
      <c r="AL1913" s="56"/>
      <c r="AP1913" t="s">
        <v>1155</v>
      </c>
      <c r="AR1913">
        <v>2</v>
      </c>
      <c r="AS1913" t="s">
        <v>1152</v>
      </c>
      <c r="AT1913">
        <v>1</v>
      </c>
      <c r="AV1913">
        <v>3</v>
      </c>
      <c r="AW1913">
        <v>2</v>
      </c>
      <c r="AX1913">
        <v>1</v>
      </c>
      <c r="AY1913" t="s">
        <v>1147</v>
      </c>
      <c r="AZ1913" t="s">
        <v>1147</v>
      </c>
      <c r="BA1913">
        <v>5</v>
      </c>
      <c r="BD1913">
        <v>1000000000</v>
      </c>
      <c r="BE1913">
        <v>6</v>
      </c>
      <c r="BF1913">
        <v>-1</v>
      </c>
      <c r="BG1913">
        <v>0</v>
      </c>
      <c r="BH1913">
        <v>0</v>
      </c>
      <c r="BI1913">
        <v>0</v>
      </c>
      <c r="BJ1913">
        <v>0</v>
      </c>
      <c r="BK1913">
        <v>0</v>
      </c>
      <c r="BL1913">
        <v>0</v>
      </c>
      <c r="BM1913">
        <v>6</v>
      </c>
      <c r="BN1913">
        <v>-1</v>
      </c>
      <c r="BO1913">
        <v>0</v>
      </c>
      <c r="BP1913">
        <v>0</v>
      </c>
      <c r="BR1913">
        <v>0</v>
      </c>
      <c r="BS1913">
        <v>1</v>
      </c>
      <c r="BX1913">
        <v>0</v>
      </c>
      <c r="BY1913">
        <v>4.71</v>
      </c>
      <c r="BZ1913">
        <v>0</v>
      </c>
      <c r="CA1913">
        <v>7.45</v>
      </c>
      <c r="CB1913">
        <v>0</v>
      </c>
      <c r="CC1913">
        <v>1</v>
      </c>
      <c r="CD1913" s="56">
        <v>42341</v>
      </c>
      <c r="CE1913" s="56">
        <v>42342</v>
      </c>
      <c r="CF1913" s="56">
        <v>42342</v>
      </c>
      <c r="CG1913" s="56">
        <v>42419</v>
      </c>
      <c r="CH1913" s="56"/>
      <c r="CI1913" s="56"/>
      <c r="CJ1913">
        <v>0.11</v>
      </c>
      <c r="CK1913">
        <v>0</v>
      </c>
      <c r="CL1913">
        <v>0</v>
      </c>
      <c r="CM1913">
        <v>0</v>
      </c>
      <c r="CN1913">
        <v>0</v>
      </c>
      <c r="CO1913">
        <v>0</v>
      </c>
      <c r="CP1913">
        <v>0.96</v>
      </c>
      <c r="CQ1913" t="s">
        <v>1154</v>
      </c>
      <c r="CR1913" t="s">
        <v>1153</v>
      </c>
      <c r="CS1913" t="s">
        <v>1748</v>
      </c>
      <c r="CT1913" t="s">
        <v>1397</v>
      </c>
      <c r="CU1913" t="s">
        <v>1396</v>
      </c>
      <c r="CV1913" t="s">
        <v>7109</v>
      </c>
      <c r="CW1913" t="s">
        <v>1390</v>
      </c>
      <c r="CX1913" t="s">
        <v>853</v>
      </c>
      <c r="DC1913" t="s">
        <v>1387</v>
      </c>
      <c r="DE1913" t="s">
        <v>1392</v>
      </c>
    </row>
    <row r="1914" spans="1:109" x14ac:dyDescent="0.25">
      <c r="A1914" t="s">
        <v>1025</v>
      </c>
      <c r="B1914">
        <v>2</v>
      </c>
      <c r="C1914" s="56">
        <v>42419</v>
      </c>
      <c r="D1914" t="s">
        <v>1153</v>
      </c>
      <c r="E1914" t="s">
        <v>7110</v>
      </c>
      <c r="G1914" t="s">
        <v>7111</v>
      </c>
      <c r="H1914" t="s">
        <v>1144</v>
      </c>
      <c r="I1914" t="s">
        <v>1144</v>
      </c>
      <c r="J1914" t="s">
        <v>1144</v>
      </c>
      <c r="K1914" t="s">
        <v>1144</v>
      </c>
      <c r="L1914">
        <v>0.35</v>
      </c>
      <c r="M1914">
        <v>1.63</v>
      </c>
      <c r="N1914">
        <v>0</v>
      </c>
      <c r="O1914" s="56">
        <v>0</v>
      </c>
      <c r="P1914" s="56">
        <v>0</v>
      </c>
      <c r="Q1914">
        <v>1</v>
      </c>
      <c r="R1914">
        <v>1</v>
      </c>
      <c r="S1914">
        <v>11</v>
      </c>
      <c r="T1914">
        <v>8</v>
      </c>
      <c r="U1914">
        <v>3</v>
      </c>
      <c r="V1914">
        <v>1</v>
      </c>
      <c r="X1914" t="s">
        <v>7757</v>
      </c>
      <c r="AA1914">
        <v>0</v>
      </c>
      <c r="AB1914">
        <v>0</v>
      </c>
      <c r="AC1914">
        <v>0</v>
      </c>
      <c r="AD1914">
        <v>0</v>
      </c>
      <c r="AE1914">
        <v>0</v>
      </c>
      <c r="AF1914">
        <v>0</v>
      </c>
      <c r="AG1914">
        <v>0</v>
      </c>
      <c r="AH1914" t="s">
        <v>1833</v>
      </c>
      <c r="AJ1914" s="56"/>
      <c r="AK1914" s="56"/>
      <c r="AL1914" s="56"/>
      <c r="AP1914" t="s">
        <v>1155</v>
      </c>
      <c r="AR1914">
        <v>2</v>
      </c>
      <c r="AS1914" t="s">
        <v>1152</v>
      </c>
      <c r="AT1914">
        <v>1</v>
      </c>
      <c r="AV1914">
        <v>3</v>
      </c>
      <c r="AW1914">
        <v>2</v>
      </c>
      <c r="AX1914">
        <v>1</v>
      </c>
      <c r="AY1914" t="s">
        <v>1147</v>
      </c>
      <c r="AZ1914" t="s">
        <v>1147</v>
      </c>
      <c r="BA1914">
        <v>5</v>
      </c>
      <c r="BD1914">
        <v>1000000000</v>
      </c>
      <c r="BE1914">
        <v>6</v>
      </c>
      <c r="BF1914">
        <v>-1</v>
      </c>
      <c r="BG1914">
        <v>0</v>
      </c>
      <c r="BH1914">
        <v>0</v>
      </c>
      <c r="BI1914">
        <v>0</v>
      </c>
      <c r="BJ1914">
        <v>0</v>
      </c>
      <c r="BK1914">
        <v>0</v>
      </c>
      <c r="BL1914">
        <v>0</v>
      </c>
      <c r="BM1914">
        <v>6</v>
      </c>
      <c r="BN1914">
        <v>-1</v>
      </c>
      <c r="BO1914">
        <v>0</v>
      </c>
      <c r="BP1914">
        <v>0</v>
      </c>
      <c r="BR1914">
        <v>0</v>
      </c>
      <c r="BS1914">
        <v>1</v>
      </c>
      <c r="BX1914">
        <v>0</v>
      </c>
      <c r="BY1914">
        <v>1.05</v>
      </c>
      <c r="BZ1914">
        <v>0</v>
      </c>
      <c r="CA1914">
        <v>15.96</v>
      </c>
      <c r="CB1914">
        <v>0</v>
      </c>
      <c r="CC1914">
        <v>1</v>
      </c>
      <c r="CD1914" s="56">
        <v>42341</v>
      </c>
      <c r="CE1914" s="56">
        <v>42342</v>
      </c>
      <c r="CF1914" s="56">
        <v>42342</v>
      </c>
      <c r="CG1914" s="56">
        <v>42419</v>
      </c>
      <c r="CH1914" s="56"/>
      <c r="CI1914" s="56"/>
      <c r="CJ1914">
        <v>0.11</v>
      </c>
      <c r="CK1914">
        <v>0</v>
      </c>
      <c r="CL1914">
        <v>0</v>
      </c>
      <c r="CM1914">
        <v>0</v>
      </c>
      <c r="CN1914">
        <v>0</v>
      </c>
      <c r="CO1914">
        <v>0</v>
      </c>
      <c r="CP1914">
        <v>0.96</v>
      </c>
      <c r="CQ1914" t="s">
        <v>1154</v>
      </c>
      <c r="CR1914" t="s">
        <v>1153</v>
      </c>
      <c r="CS1914" t="s">
        <v>1748</v>
      </c>
      <c r="CT1914" t="s">
        <v>1397</v>
      </c>
      <c r="CU1914" t="s">
        <v>1396</v>
      </c>
      <c r="CV1914" t="s">
        <v>7112</v>
      </c>
      <c r="CW1914" t="s">
        <v>1390</v>
      </c>
      <c r="CX1914" t="s">
        <v>853</v>
      </c>
      <c r="DC1914" t="s">
        <v>1387</v>
      </c>
      <c r="DE1914" t="s">
        <v>1392</v>
      </c>
    </row>
    <row r="1915" spans="1:109" x14ac:dyDescent="0.25">
      <c r="A1915" t="s">
        <v>1025</v>
      </c>
      <c r="B1915">
        <v>2</v>
      </c>
      <c r="C1915" s="56">
        <v>42419</v>
      </c>
      <c r="D1915" t="s">
        <v>1153</v>
      </c>
      <c r="E1915" t="s">
        <v>7113</v>
      </c>
      <c r="G1915" t="s">
        <v>7114</v>
      </c>
      <c r="H1915" t="s">
        <v>1144</v>
      </c>
      <c r="I1915" t="s">
        <v>1144</v>
      </c>
      <c r="J1915" t="s">
        <v>1144</v>
      </c>
      <c r="K1915" t="s">
        <v>1144</v>
      </c>
      <c r="L1915">
        <v>1.35</v>
      </c>
      <c r="M1915">
        <v>3.67</v>
      </c>
      <c r="N1915">
        <v>0</v>
      </c>
      <c r="O1915" s="56">
        <v>0</v>
      </c>
      <c r="P1915" s="56">
        <v>0</v>
      </c>
      <c r="Q1915">
        <v>1</v>
      </c>
      <c r="R1915">
        <v>1</v>
      </c>
      <c r="S1915">
        <v>11</v>
      </c>
      <c r="T1915">
        <v>8</v>
      </c>
      <c r="U1915">
        <v>3</v>
      </c>
      <c r="V1915">
        <v>1</v>
      </c>
      <c r="X1915" t="s">
        <v>7755</v>
      </c>
      <c r="AA1915">
        <v>0</v>
      </c>
      <c r="AB1915">
        <v>0</v>
      </c>
      <c r="AC1915">
        <v>0</v>
      </c>
      <c r="AD1915">
        <v>0</v>
      </c>
      <c r="AE1915">
        <v>0</v>
      </c>
      <c r="AF1915">
        <v>0</v>
      </c>
      <c r="AG1915">
        <v>0</v>
      </c>
      <c r="AJ1915" s="56"/>
      <c r="AK1915" s="56"/>
      <c r="AL1915" s="56"/>
      <c r="AP1915" t="s">
        <v>1155</v>
      </c>
      <c r="AR1915">
        <v>2</v>
      </c>
      <c r="AS1915" t="s">
        <v>1152</v>
      </c>
      <c r="AT1915">
        <v>1</v>
      </c>
      <c r="AV1915">
        <v>5</v>
      </c>
      <c r="AW1915">
        <v>3</v>
      </c>
      <c r="AX1915">
        <v>2</v>
      </c>
      <c r="AY1915" t="s">
        <v>1147</v>
      </c>
      <c r="AZ1915" t="s">
        <v>1147</v>
      </c>
      <c r="BA1915">
        <v>5</v>
      </c>
      <c r="BD1915">
        <v>1000000000</v>
      </c>
      <c r="BE1915">
        <v>9</v>
      </c>
      <c r="BF1915">
        <v>-0.8</v>
      </c>
      <c r="BG1915">
        <v>0</v>
      </c>
      <c r="BH1915">
        <v>0</v>
      </c>
      <c r="BI1915">
        <v>0</v>
      </c>
      <c r="BJ1915">
        <v>0</v>
      </c>
      <c r="BK1915">
        <v>0</v>
      </c>
      <c r="BL1915">
        <v>0</v>
      </c>
      <c r="BM1915">
        <v>9</v>
      </c>
      <c r="BN1915">
        <v>-0.8</v>
      </c>
      <c r="BO1915">
        <v>0</v>
      </c>
      <c r="BP1915">
        <v>0</v>
      </c>
      <c r="BR1915">
        <v>0</v>
      </c>
      <c r="BS1915">
        <v>1</v>
      </c>
      <c r="BX1915">
        <v>0</v>
      </c>
      <c r="BY1915">
        <v>5.4</v>
      </c>
      <c r="BZ1915">
        <v>0</v>
      </c>
      <c r="CA1915">
        <v>7.5</v>
      </c>
      <c r="CB1915">
        <v>0</v>
      </c>
      <c r="CC1915">
        <v>1</v>
      </c>
      <c r="CD1915" s="56">
        <v>42095</v>
      </c>
      <c r="CE1915" s="56">
        <v>42342</v>
      </c>
      <c r="CF1915" s="56">
        <v>42342</v>
      </c>
      <c r="CG1915" s="56">
        <v>42419</v>
      </c>
      <c r="CH1915" s="56"/>
      <c r="CI1915" s="56"/>
      <c r="CJ1915">
        <v>0</v>
      </c>
      <c r="CK1915">
        <v>0</v>
      </c>
      <c r="CL1915">
        <v>0</v>
      </c>
      <c r="CM1915">
        <v>0</v>
      </c>
      <c r="CN1915">
        <v>0</v>
      </c>
      <c r="CO1915">
        <v>0</v>
      </c>
      <c r="CP1915">
        <v>0.96</v>
      </c>
      <c r="CQ1915" t="s">
        <v>1154</v>
      </c>
      <c r="CR1915" t="s">
        <v>1153</v>
      </c>
      <c r="CS1915" t="s">
        <v>1748</v>
      </c>
      <c r="CT1915" t="s">
        <v>1397</v>
      </c>
      <c r="CU1915" t="s">
        <v>1396</v>
      </c>
      <c r="CV1915" t="s">
        <v>7115</v>
      </c>
      <c r="CW1915" t="s">
        <v>1738</v>
      </c>
      <c r="CX1915" t="s">
        <v>853</v>
      </c>
      <c r="DC1915" t="s">
        <v>1387</v>
      </c>
      <c r="DE1915" t="s">
        <v>1392</v>
      </c>
    </row>
    <row r="1916" spans="1:109" x14ac:dyDescent="0.25">
      <c r="A1916" t="s">
        <v>1025</v>
      </c>
      <c r="B1916">
        <v>2</v>
      </c>
      <c r="C1916" s="56">
        <v>42419</v>
      </c>
      <c r="D1916" t="s">
        <v>1153</v>
      </c>
      <c r="E1916" t="s">
        <v>7116</v>
      </c>
      <c r="G1916" t="s">
        <v>7117</v>
      </c>
      <c r="H1916" t="s">
        <v>1144</v>
      </c>
      <c r="I1916" t="s">
        <v>1144</v>
      </c>
      <c r="J1916" t="s">
        <v>1144</v>
      </c>
      <c r="K1916" t="s">
        <v>1144</v>
      </c>
      <c r="L1916">
        <v>0.33</v>
      </c>
      <c r="M1916">
        <v>0.99</v>
      </c>
      <c r="N1916">
        <v>0</v>
      </c>
      <c r="O1916" s="56">
        <v>0</v>
      </c>
      <c r="P1916" s="56">
        <v>0</v>
      </c>
      <c r="Q1916">
        <v>1</v>
      </c>
      <c r="R1916">
        <v>1</v>
      </c>
      <c r="S1916">
        <v>11</v>
      </c>
      <c r="T1916">
        <v>8</v>
      </c>
      <c r="U1916">
        <v>3</v>
      </c>
      <c r="V1916">
        <v>1</v>
      </c>
      <c r="X1916" t="s">
        <v>7757</v>
      </c>
      <c r="AA1916">
        <v>0</v>
      </c>
      <c r="AB1916">
        <v>0</v>
      </c>
      <c r="AC1916">
        <v>0</v>
      </c>
      <c r="AD1916">
        <v>0</v>
      </c>
      <c r="AE1916">
        <v>0</v>
      </c>
      <c r="AF1916">
        <v>0</v>
      </c>
      <c r="AG1916">
        <v>0</v>
      </c>
      <c r="AJ1916" s="56"/>
      <c r="AK1916" s="56"/>
      <c r="AL1916" s="56"/>
      <c r="AP1916" t="s">
        <v>1155</v>
      </c>
      <c r="AR1916">
        <v>5</v>
      </c>
      <c r="AS1916" t="s">
        <v>1152</v>
      </c>
      <c r="AT1916">
        <v>1</v>
      </c>
      <c r="AV1916">
        <v>10</v>
      </c>
      <c r="AW1916">
        <v>7</v>
      </c>
      <c r="AX1916">
        <v>3</v>
      </c>
      <c r="AY1916" t="s">
        <v>1147</v>
      </c>
      <c r="AZ1916" t="s">
        <v>1147</v>
      </c>
      <c r="BA1916">
        <v>15</v>
      </c>
      <c r="BD1916">
        <v>1000000000</v>
      </c>
      <c r="BE1916">
        <v>12</v>
      </c>
      <c r="BF1916">
        <v>-0.2</v>
      </c>
      <c r="BG1916">
        <v>0</v>
      </c>
      <c r="BH1916">
        <v>0</v>
      </c>
      <c r="BI1916">
        <v>0</v>
      </c>
      <c r="BJ1916">
        <v>0</v>
      </c>
      <c r="BK1916">
        <v>0</v>
      </c>
      <c r="BL1916">
        <v>0</v>
      </c>
      <c r="BM1916">
        <v>12</v>
      </c>
      <c r="BN1916">
        <v>-0.2</v>
      </c>
      <c r="BO1916">
        <v>0</v>
      </c>
      <c r="BP1916">
        <v>0</v>
      </c>
      <c r="BR1916">
        <v>0</v>
      </c>
      <c r="BS1916">
        <v>3</v>
      </c>
      <c r="BX1916">
        <v>0</v>
      </c>
      <c r="BY1916">
        <v>0.66</v>
      </c>
      <c r="BZ1916">
        <v>0</v>
      </c>
      <c r="CA1916">
        <v>8.73</v>
      </c>
      <c r="CB1916">
        <v>0</v>
      </c>
      <c r="CC1916">
        <v>1</v>
      </c>
      <c r="CD1916" s="56">
        <v>42341</v>
      </c>
      <c r="CE1916" s="56">
        <v>42342</v>
      </c>
      <c r="CF1916" s="56">
        <v>42342</v>
      </c>
      <c r="CG1916" s="56">
        <v>42419</v>
      </c>
      <c r="CH1916" s="56"/>
      <c r="CI1916" s="56"/>
      <c r="CJ1916">
        <v>0.06</v>
      </c>
      <c r="CK1916">
        <v>0</v>
      </c>
      <c r="CL1916">
        <v>0</v>
      </c>
      <c r="CM1916">
        <v>0</v>
      </c>
      <c r="CN1916">
        <v>0</v>
      </c>
      <c r="CO1916">
        <v>0</v>
      </c>
      <c r="CP1916">
        <v>0.96</v>
      </c>
      <c r="CQ1916" t="s">
        <v>1154</v>
      </c>
      <c r="CR1916" t="s">
        <v>1153</v>
      </c>
      <c r="CS1916" t="s">
        <v>1748</v>
      </c>
      <c r="CT1916" t="s">
        <v>1397</v>
      </c>
      <c r="CU1916" t="s">
        <v>1396</v>
      </c>
      <c r="CV1916" t="s">
        <v>7118</v>
      </c>
      <c r="CW1916" t="s">
        <v>1738</v>
      </c>
      <c r="CX1916" t="s">
        <v>853</v>
      </c>
      <c r="DC1916" t="s">
        <v>1387</v>
      </c>
      <c r="DE1916" t="s">
        <v>1392</v>
      </c>
    </row>
    <row r="1917" spans="1:109" x14ac:dyDescent="0.25">
      <c r="A1917" t="s">
        <v>1025</v>
      </c>
      <c r="B1917">
        <v>2</v>
      </c>
      <c r="C1917" s="56">
        <v>42419</v>
      </c>
      <c r="D1917" t="s">
        <v>1153</v>
      </c>
      <c r="E1917" t="s">
        <v>7119</v>
      </c>
      <c r="G1917" t="s">
        <v>7120</v>
      </c>
      <c r="H1917" t="s">
        <v>1144</v>
      </c>
      <c r="I1917" t="s">
        <v>1144</v>
      </c>
      <c r="J1917" t="s">
        <v>1144</v>
      </c>
      <c r="K1917" t="s">
        <v>1144</v>
      </c>
      <c r="L1917">
        <v>3.08</v>
      </c>
      <c r="M1917">
        <v>8.35</v>
      </c>
      <c r="N1917">
        <v>0</v>
      </c>
      <c r="O1917" s="56">
        <v>0</v>
      </c>
      <c r="P1917" s="56">
        <v>0</v>
      </c>
      <c r="Q1917">
        <v>1</v>
      </c>
      <c r="R1917">
        <v>1</v>
      </c>
      <c r="S1917">
        <v>11</v>
      </c>
      <c r="T1917">
        <v>8</v>
      </c>
      <c r="U1917">
        <v>3</v>
      </c>
      <c r="V1917">
        <v>1</v>
      </c>
      <c r="X1917" t="s">
        <v>7755</v>
      </c>
      <c r="AA1917">
        <v>0</v>
      </c>
      <c r="AB1917">
        <v>0</v>
      </c>
      <c r="AC1917">
        <v>0</v>
      </c>
      <c r="AD1917">
        <v>0</v>
      </c>
      <c r="AE1917">
        <v>0</v>
      </c>
      <c r="AF1917">
        <v>0</v>
      </c>
      <c r="AG1917">
        <v>0</v>
      </c>
      <c r="AJ1917" s="56"/>
      <c r="AK1917" s="56"/>
      <c r="AL1917" s="56"/>
      <c r="AP1917" t="s">
        <v>1155</v>
      </c>
      <c r="AR1917">
        <v>2</v>
      </c>
      <c r="AS1917" t="s">
        <v>1152</v>
      </c>
      <c r="AT1917">
        <v>1</v>
      </c>
      <c r="AV1917">
        <v>5</v>
      </c>
      <c r="AW1917">
        <v>3</v>
      </c>
      <c r="AX1917">
        <v>2</v>
      </c>
      <c r="AY1917" t="s">
        <v>1147</v>
      </c>
      <c r="AZ1917" t="s">
        <v>1147</v>
      </c>
      <c r="BA1917">
        <v>5</v>
      </c>
      <c r="BD1917">
        <v>1000000000</v>
      </c>
      <c r="BE1917">
        <v>9</v>
      </c>
      <c r="BF1917">
        <v>-0.8</v>
      </c>
      <c r="BG1917">
        <v>0</v>
      </c>
      <c r="BH1917">
        <v>0</v>
      </c>
      <c r="BI1917">
        <v>0</v>
      </c>
      <c r="BJ1917">
        <v>0</v>
      </c>
      <c r="BK1917">
        <v>0</v>
      </c>
      <c r="BL1917">
        <v>0</v>
      </c>
      <c r="BM1917">
        <v>9</v>
      </c>
      <c r="BN1917">
        <v>-0.8</v>
      </c>
      <c r="BO1917">
        <v>0</v>
      </c>
      <c r="BP1917">
        <v>0</v>
      </c>
      <c r="BR1917">
        <v>0</v>
      </c>
      <c r="BS1917">
        <v>1</v>
      </c>
      <c r="BX1917">
        <v>0</v>
      </c>
      <c r="BY1917">
        <v>12.32</v>
      </c>
      <c r="BZ1917">
        <v>0</v>
      </c>
      <c r="CA1917">
        <v>7.47</v>
      </c>
      <c r="CB1917">
        <v>0</v>
      </c>
      <c r="CC1917">
        <v>1</v>
      </c>
      <c r="CD1917" s="56">
        <v>42095</v>
      </c>
      <c r="CE1917" s="56">
        <v>42342</v>
      </c>
      <c r="CF1917" s="56">
        <v>42342</v>
      </c>
      <c r="CG1917" s="56">
        <v>42419</v>
      </c>
      <c r="CH1917" s="56"/>
      <c r="CI1917" s="56"/>
      <c r="CJ1917">
        <v>0</v>
      </c>
      <c r="CK1917">
        <v>0</v>
      </c>
      <c r="CL1917">
        <v>0</v>
      </c>
      <c r="CM1917">
        <v>0</v>
      </c>
      <c r="CN1917">
        <v>0</v>
      </c>
      <c r="CO1917">
        <v>0</v>
      </c>
      <c r="CP1917">
        <v>0.96</v>
      </c>
      <c r="CQ1917" t="s">
        <v>1154</v>
      </c>
      <c r="CR1917" t="s">
        <v>1153</v>
      </c>
      <c r="CS1917" t="s">
        <v>1748</v>
      </c>
      <c r="CT1917" t="s">
        <v>1397</v>
      </c>
      <c r="CU1917" t="s">
        <v>1396</v>
      </c>
      <c r="CV1917" t="s">
        <v>7121</v>
      </c>
      <c r="CW1917" t="s">
        <v>1738</v>
      </c>
      <c r="CX1917" t="s">
        <v>853</v>
      </c>
      <c r="DC1917" t="s">
        <v>1387</v>
      </c>
      <c r="DE1917" t="s">
        <v>1392</v>
      </c>
    </row>
    <row r="1918" spans="1:109" x14ac:dyDescent="0.25">
      <c r="A1918" t="s">
        <v>1025</v>
      </c>
      <c r="B1918">
        <v>2</v>
      </c>
      <c r="C1918" s="56">
        <v>42419</v>
      </c>
      <c r="D1918" t="s">
        <v>1153</v>
      </c>
      <c r="E1918" t="s">
        <v>7122</v>
      </c>
      <c r="G1918" t="s">
        <v>7123</v>
      </c>
      <c r="H1918" t="s">
        <v>1144</v>
      </c>
      <c r="I1918" t="s">
        <v>1144</v>
      </c>
      <c r="J1918" t="s">
        <v>1144</v>
      </c>
      <c r="K1918" t="s">
        <v>1144</v>
      </c>
      <c r="L1918">
        <v>1.62</v>
      </c>
      <c r="M1918">
        <v>4.4400000000000004</v>
      </c>
      <c r="N1918">
        <v>0</v>
      </c>
      <c r="O1918" s="56">
        <v>0</v>
      </c>
      <c r="P1918" s="56">
        <v>0</v>
      </c>
      <c r="Q1918">
        <v>1</v>
      </c>
      <c r="R1918">
        <v>1</v>
      </c>
      <c r="S1918">
        <v>11</v>
      </c>
      <c r="T1918">
        <v>8</v>
      </c>
      <c r="U1918">
        <v>3</v>
      </c>
      <c r="V1918">
        <v>1</v>
      </c>
      <c r="X1918" t="s">
        <v>7755</v>
      </c>
      <c r="AA1918">
        <v>0</v>
      </c>
      <c r="AB1918">
        <v>0</v>
      </c>
      <c r="AC1918">
        <v>0</v>
      </c>
      <c r="AD1918">
        <v>0</v>
      </c>
      <c r="AE1918">
        <v>0</v>
      </c>
      <c r="AF1918">
        <v>0</v>
      </c>
      <c r="AG1918">
        <v>0</v>
      </c>
      <c r="AJ1918" s="56"/>
      <c r="AK1918" s="56"/>
      <c r="AL1918" s="56"/>
      <c r="AP1918" t="s">
        <v>1155</v>
      </c>
      <c r="AR1918">
        <v>2</v>
      </c>
      <c r="AS1918" t="s">
        <v>1152</v>
      </c>
      <c r="AT1918">
        <v>1</v>
      </c>
      <c r="AV1918">
        <v>5</v>
      </c>
      <c r="AW1918">
        <v>3</v>
      </c>
      <c r="AX1918">
        <v>2</v>
      </c>
      <c r="AY1918" t="s">
        <v>1147</v>
      </c>
      <c r="AZ1918" t="s">
        <v>1147</v>
      </c>
      <c r="BA1918">
        <v>5</v>
      </c>
      <c r="BD1918">
        <v>1000000000</v>
      </c>
      <c r="BE1918">
        <v>7</v>
      </c>
      <c r="BF1918">
        <v>-0.4</v>
      </c>
      <c r="BG1918">
        <v>0</v>
      </c>
      <c r="BH1918">
        <v>0</v>
      </c>
      <c r="BI1918">
        <v>0</v>
      </c>
      <c r="BJ1918">
        <v>0</v>
      </c>
      <c r="BK1918">
        <v>0</v>
      </c>
      <c r="BL1918">
        <v>0</v>
      </c>
      <c r="BM1918">
        <v>7</v>
      </c>
      <c r="BN1918">
        <v>-0.4</v>
      </c>
      <c r="BO1918">
        <v>0</v>
      </c>
      <c r="BP1918">
        <v>0</v>
      </c>
      <c r="BR1918">
        <v>0</v>
      </c>
      <c r="BS1918">
        <v>1</v>
      </c>
      <c r="BX1918">
        <v>0</v>
      </c>
      <c r="BY1918">
        <v>3.24</v>
      </c>
      <c r="BZ1918">
        <v>0</v>
      </c>
      <c r="CA1918">
        <v>7.6</v>
      </c>
      <c r="CB1918">
        <v>0</v>
      </c>
      <c r="CC1918">
        <v>1</v>
      </c>
      <c r="CD1918" s="56">
        <v>42095</v>
      </c>
      <c r="CE1918" s="56">
        <v>42342</v>
      </c>
      <c r="CF1918" s="56">
        <v>42342</v>
      </c>
      <c r="CG1918" s="56">
        <v>42419</v>
      </c>
      <c r="CH1918" s="56"/>
      <c r="CI1918" s="56"/>
      <c r="CJ1918">
        <v>0</v>
      </c>
      <c r="CK1918">
        <v>0</v>
      </c>
      <c r="CL1918">
        <v>0</v>
      </c>
      <c r="CM1918">
        <v>0</v>
      </c>
      <c r="CN1918">
        <v>0</v>
      </c>
      <c r="CO1918">
        <v>0</v>
      </c>
      <c r="CP1918">
        <v>0.96</v>
      </c>
      <c r="CQ1918" t="s">
        <v>1154</v>
      </c>
      <c r="CR1918" t="s">
        <v>1153</v>
      </c>
      <c r="CS1918" t="s">
        <v>1748</v>
      </c>
      <c r="CT1918" t="s">
        <v>1397</v>
      </c>
      <c r="CU1918" t="s">
        <v>1396</v>
      </c>
      <c r="CV1918" t="s">
        <v>7124</v>
      </c>
      <c r="CW1918" t="s">
        <v>1390</v>
      </c>
      <c r="CX1918" t="s">
        <v>853</v>
      </c>
      <c r="DC1918" t="s">
        <v>1387</v>
      </c>
      <c r="DE1918" t="s">
        <v>1392</v>
      </c>
    </row>
    <row r="1919" spans="1:109" x14ac:dyDescent="0.25">
      <c r="A1919" t="s">
        <v>1025</v>
      </c>
      <c r="B1919">
        <v>2</v>
      </c>
      <c r="C1919" s="56">
        <v>42419</v>
      </c>
      <c r="D1919" t="s">
        <v>1153</v>
      </c>
      <c r="E1919" t="s">
        <v>7125</v>
      </c>
      <c r="G1919" t="s">
        <v>7126</v>
      </c>
      <c r="H1919" t="s">
        <v>1144</v>
      </c>
      <c r="I1919" t="s">
        <v>1144</v>
      </c>
      <c r="J1919" t="s">
        <v>1144</v>
      </c>
      <c r="K1919" t="s">
        <v>1144</v>
      </c>
      <c r="L1919">
        <v>3.1</v>
      </c>
      <c r="M1919">
        <v>8.5299999999999994</v>
      </c>
      <c r="N1919">
        <v>0</v>
      </c>
      <c r="O1919" s="56">
        <v>0</v>
      </c>
      <c r="P1919" s="56">
        <v>0</v>
      </c>
      <c r="Q1919">
        <v>1</v>
      </c>
      <c r="R1919">
        <v>1</v>
      </c>
      <c r="S1919">
        <v>11</v>
      </c>
      <c r="T1919">
        <v>8</v>
      </c>
      <c r="U1919">
        <v>3</v>
      </c>
      <c r="V1919">
        <v>1</v>
      </c>
      <c r="X1919" t="s">
        <v>7755</v>
      </c>
      <c r="AA1919">
        <v>0</v>
      </c>
      <c r="AB1919">
        <v>0</v>
      </c>
      <c r="AC1919">
        <v>0</v>
      </c>
      <c r="AD1919">
        <v>0</v>
      </c>
      <c r="AE1919">
        <v>0</v>
      </c>
      <c r="AF1919">
        <v>0</v>
      </c>
      <c r="AG1919">
        <v>0</v>
      </c>
      <c r="AJ1919" s="56"/>
      <c r="AK1919" s="56"/>
      <c r="AL1919" s="56"/>
      <c r="AP1919" t="s">
        <v>1155</v>
      </c>
      <c r="AR1919">
        <v>2</v>
      </c>
      <c r="AS1919" t="s">
        <v>1152</v>
      </c>
      <c r="AT1919">
        <v>1</v>
      </c>
      <c r="AV1919">
        <v>5</v>
      </c>
      <c r="AW1919">
        <v>3</v>
      </c>
      <c r="AX1919">
        <v>2</v>
      </c>
      <c r="AY1919" t="s">
        <v>1147</v>
      </c>
      <c r="AZ1919" t="s">
        <v>1147</v>
      </c>
      <c r="BA1919">
        <v>5</v>
      </c>
      <c r="BD1919">
        <v>1000000000</v>
      </c>
      <c r="BE1919">
        <v>9</v>
      </c>
      <c r="BF1919">
        <v>-0.8</v>
      </c>
      <c r="BG1919">
        <v>0</v>
      </c>
      <c r="BH1919">
        <v>0</v>
      </c>
      <c r="BI1919">
        <v>0</v>
      </c>
      <c r="BJ1919">
        <v>0</v>
      </c>
      <c r="BK1919">
        <v>0</v>
      </c>
      <c r="BL1919">
        <v>0</v>
      </c>
      <c r="BM1919">
        <v>9</v>
      </c>
      <c r="BN1919">
        <v>-0.8</v>
      </c>
      <c r="BO1919">
        <v>0</v>
      </c>
      <c r="BP1919">
        <v>0</v>
      </c>
      <c r="BR1919">
        <v>0</v>
      </c>
      <c r="BS1919">
        <v>1</v>
      </c>
      <c r="BX1919">
        <v>0</v>
      </c>
      <c r="BY1919">
        <v>12.4</v>
      </c>
      <c r="BZ1919">
        <v>0</v>
      </c>
      <c r="CA1919">
        <v>7.64</v>
      </c>
      <c r="CB1919">
        <v>0</v>
      </c>
      <c r="CC1919">
        <v>1</v>
      </c>
      <c r="CD1919" s="56">
        <v>42095</v>
      </c>
      <c r="CE1919" s="56">
        <v>42342</v>
      </c>
      <c r="CF1919" s="56">
        <v>42342</v>
      </c>
      <c r="CG1919" s="56">
        <v>42419</v>
      </c>
      <c r="CH1919" s="56"/>
      <c r="CI1919" s="56"/>
      <c r="CJ1919">
        <v>0</v>
      </c>
      <c r="CK1919">
        <v>0</v>
      </c>
      <c r="CL1919">
        <v>0</v>
      </c>
      <c r="CM1919">
        <v>0</v>
      </c>
      <c r="CN1919">
        <v>0</v>
      </c>
      <c r="CO1919">
        <v>0</v>
      </c>
      <c r="CP1919">
        <v>0.96</v>
      </c>
      <c r="CQ1919" t="s">
        <v>1154</v>
      </c>
      <c r="CR1919" t="s">
        <v>1153</v>
      </c>
      <c r="CS1919" t="s">
        <v>1748</v>
      </c>
      <c r="CT1919" t="s">
        <v>1397</v>
      </c>
      <c r="CU1919" t="s">
        <v>1396</v>
      </c>
      <c r="CV1919" t="s">
        <v>7127</v>
      </c>
      <c r="CW1919" t="s">
        <v>1390</v>
      </c>
      <c r="CX1919" t="s">
        <v>853</v>
      </c>
      <c r="DC1919" t="s">
        <v>1387</v>
      </c>
      <c r="DE1919" t="s">
        <v>1392</v>
      </c>
    </row>
    <row r="1920" spans="1:109" x14ac:dyDescent="0.25">
      <c r="A1920" t="s">
        <v>1025</v>
      </c>
      <c r="B1920">
        <v>2</v>
      </c>
      <c r="C1920" s="56">
        <v>42419</v>
      </c>
      <c r="D1920" t="s">
        <v>1153</v>
      </c>
      <c r="E1920" t="s">
        <v>7128</v>
      </c>
      <c r="G1920" t="s">
        <v>7129</v>
      </c>
      <c r="H1920" t="s">
        <v>1144</v>
      </c>
      <c r="I1920" t="s">
        <v>1144</v>
      </c>
      <c r="J1920" t="s">
        <v>1144</v>
      </c>
      <c r="K1920" t="s">
        <v>1144</v>
      </c>
      <c r="L1920">
        <v>1.57</v>
      </c>
      <c r="M1920">
        <v>4.3099999999999996</v>
      </c>
      <c r="N1920">
        <v>0</v>
      </c>
      <c r="O1920" s="56">
        <v>0</v>
      </c>
      <c r="P1920" s="56">
        <v>0</v>
      </c>
      <c r="Q1920">
        <v>1</v>
      </c>
      <c r="R1920">
        <v>1</v>
      </c>
      <c r="S1920">
        <v>11</v>
      </c>
      <c r="T1920">
        <v>8</v>
      </c>
      <c r="U1920">
        <v>3</v>
      </c>
      <c r="V1920">
        <v>1</v>
      </c>
      <c r="X1920" t="s">
        <v>7755</v>
      </c>
      <c r="AA1920">
        <v>0</v>
      </c>
      <c r="AB1920">
        <v>0</v>
      </c>
      <c r="AC1920">
        <v>0</v>
      </c>
      <c r="AD1920">
        <v>0</v>
      </c>
      <c r="AE1920">
        <v>0</v>
      </c>
      <c r="AF1920">
        <v>0</v>
      </c>
      <c r="AG1920">
        <v>0</v>
      </c>
      <c r="AJ1920" s="56"/>
      <c r="AK1920" s="56"/>
      <c r="AL1920" s="56"/>
      <c r="AP1920" t="s">
        <v>1155</v>
      </c>
      <c r="AR1920">
        <v>2</v>
      </c>
      <c r="AS1920" t="s">
        <v>1152</v>
      </c>
      <c r="AT1920">
        <v>1</v>
      </c>
      <c r="AV1920">
        <v>5</v>
      </c>
      <c r="AW1920">
        <v>3</v>
      </c>
      <c r="AX1920">
        <v>2</v>
      </c>
      <c r="AY1920" t="s">
        <v>1147</v>
      </c>
      <c r="AZ1920" t="s">
        <v>1147</v>
      </c>
      <c r="BA1920">
        <v>5</v>
      </c>
      <c r="BD1920">
        <v>1000000000</v>
      </c>
      <c r="BE1920">
        <v>9</v>
      </c>
      <c r="BF1920">
        <v>-0.8</v>
      </c>
      <c r="BG1920">
        <v>0</v>
      </c>
      <c r="BH1920">
        <v>0</v>
      </c>
      <c r="BI1920">
        <v>0</v>
      </c>
      <c r="BJ1920">
        <v>0</v>
      </c>
      <c r="BK1920">
        <v>0</v>
      </c>
      <c r="BL1920">
        <v>0</v>
      </c>
      <c r="BM1920">
        <v>9</v>
      </c>
      <c r="BN1920">
        <v>-0.8</v>
      </c>
      <c r="BO1920">
        <v>0</v>
      </c>
      <c r="BP1920">
        <v>0</v>
      </c>
      <c r="BR1920">
        <v>0</v>
      </c>
      <c r="BS1920">
        <v>1</v>
      </c>
      <c r="BX1920">
        <v>0</v>
      </c>
      <c r="BY1920">
        <v>6.28</v>
      </c>
      <c r="BZ1920">
        <v>0</v>
      </c>
      <c r="CA1920">
        <v>7.62</v>
      </c>
      <c r="CB1920">
        <v>0</v>
      </c>
      <c r="CC1920">
        <v>1</v>
      </c>
      <c r="CD1920" s="56">
        <v>42095</v>
      </c>
      <c r="CE1920" s="56">
        <v>42342</v>
      </c>
      <c r="CF1920" s="56">
        <v>42342</v>
      </c>
      <c r="CG1920" s="56">
        <v>42419</v>
      </c>
      <c r="CH1920" s="56"/>
      <c r="CI1920" s="56"/>
      <c r="CJ1920">
        <v>0</v>
      </c>
      <c r="CK1920">
        <v>0</v>
      </c>
      <c r="CL1920">
        <v>0</v>
      </c>
      <c r="CM1920">
        <v>0</v>
      </c>
      <c r="CN1920">
        <v>0</v>
      </c>
      <c r="CO1920">
        <v>0</v>
      </c>
      <c r="CP1920">
        <v>0.96</v>
      </c>
      <c r="CQ1920" t="s">
        <v>1154</v>
      </c>
      <c r="CR1920" t="s">
        <v>1153</v>
      </c>
      <c r="CS1920" t="s">
        <v>1748</v>
      </c>
      <c r="CT1920" t="s">
        <v>1397</v>
      </c>
      <c r="CU1920" t="s">
        <v>1396</v>
      </c>
      <c r="CV1920" t="s">
        <v>7130</v>
      </c>
      <c r="CW1920" t="s">
        <v>1390</v>
      </c>
      <c r="CX1920" t="s">
        <v>853</v>
      </c>
      <c r="DC1920" t="s">
        <v>1387</v>
      </c>
      <c r="DE1920" t="s">
        <v>1392</v>
      </c>
    </row>
    <row r="1921" spans="1:109" x14ac:dyDescent="0.25">
      <c r="A1921" t="s">
        <v>1025</v>
      </c>
      <c r="B1921">
        <v>2</v>
      </c>
      <c r="C1921" s="56">
        <v>42419</v>
      </c>
      <c r="D1921" t="s">
        <v>1153</v>
      </c>
      <c r="E1921" t="s">
        <v>1703</v>
      </c>
      <c r="G1921" t="s">
        <v>7131</v>
      </c>
      <c r="H1921" t="s">
        <v>1144</v>
      </c>
      <c r="I1921" t="s">
        <v>1144</v>
      </c>
      <c r="J1921" t="s">
        <v>1144</v>
      </c>
      <c r="K1921" t="s">
        <v>1144</v>
      </c>
      <c r="L1921">
        <v>0.96</v>
      </c>
      <c r="M1921">
        <v>1.36</v>
      </c>
      <c r="N1921">
        <v>0</v>
      </c>
      <c r="O1921" s="56">
        <v>0</v>
      </c>
      <c r="P1921" s="56">
        <v>0</v>
      </c>
      <c r="Q1921">
        <v>1</v>
      </c>
      <c r="R1921">
        <v>1</v>
      </c>
      <c r="S1921">
        <v>11</v>
      </c>
      <c r="T1921">
        <v>8</v>
      </c>
      <c r="U1921">
        <v>3</v>
      </c>
      <c r="V1921">
        <v>1</v>
      </c>
      <c r="W1921" t="s">
        <v>1394</v>
      </c>
      <c r="X1921" t="s">
        <v>7758</v>
      </c>
      <c r="AA1921">
        <v>0</v>
      </c>
      <c r="AB1921">
        <v>0</v>
      </c>
      <c r="AC1921">
        <v>0</v>
      </c>
      <c r="AD1921">
        <v>0</v>
      </c>
      <c r="AE1921">
        <v>0</v>
      </c>
      <c r="AF1921">
        <v>72</v>
      </c>
      <c r="AG1921">
        <v>0</v>
      </c>
      <c r="AJ1921" s="56"/>
      <c r="AK1921" s="56"/>
      <c r="AL1921" s="56"/>
      <c r="AP1921" t="s">
        <v>1155</v>
      </c>
      <c r="AS1921" t="s">
        <v>1152</v>
      </c>
      <c r="AT1921">
        <v>1</v>
      </c>
      <c r="AV1921">
        <v>30</v>
      </c>
      <c r="AW1921">
        <v>20</v>
      </c>
      <c r="AX1921">
        <v>10</v>
      </c>
      <c r="AY1921" t="s">
        <v>839</v>
      </c>
      <c r="AZ1921" t="s">
        <v>839</v>
      </c>
      <c r="BA1921">
        <v>15</v>
      </c>
      <c r="BD1921">
        <v>1000000000</v>
      </c>
      <c r="BE1921">
        <v>0</v>
      </c>
      <c r="BF1921">
        <v>1</v>
      </c>
      <c r="BG1921">
        <v>0</v>
      </c>
      <c r="BH1921">
        <v>0</v>
      </c>
      <c r="BI1921">
        <v>0</v>
      </c>
      <c r="BJ1921">
        <v>0</v>
      </c>
      <c r="BK1921">
        <v>0</v>
      </c>
      <c r="BL1921">
        <v>0</v>
      </c>
      <c r="BM1921">
        <v>0</v>
      </c>
      <c r="BN1921">
        <v>1</v>
      </c>
      <c r="BO1921">
        <v>0</v>
      </c>
      <c r="BP1921">
        <v>0</v>
      </c>
      <c r="BR1921">
        <v>30</v>
      </c>
      <c r="BS1921">
        <v>8</v>
      </c>
      <c r="BX1921">
        <v>4</v>
      </c>
      <c r="BY1921">
        <v>0</v>
      </c>
      <c r="BZ1921">
        <v>0</v>
      </c>
      <c r="CA1921">
        <v>1.82</v>
      </c>
      <c r="CB1921">
        <v>0</v>
      </c>
      <c r="CC1921">
        <v>1</v>
      </c>
      <c r="CD1921" s="56">
        <v>42404</v>
      </c>
      <c r="CE1921" s="56">
        <v>42404</v>
      </c>
      <c r="CF1921" s="56">
        <v>42404</v>
      </c>
      <c r="CG1921" s="56">
        <v>42481</v>
      </c>
      <c r="CH1921" s="56"/>
      <c r="CI1921" s="56"/>
      <c r="CJ1921">
        <v>1</v>
      </c>
      <c r="CK1921">
        <v>0</v>
      </c>
      <c r="CL1921">
        <v>0.27</v>
      </c>
      <c r="CM1921">
        <v>0</v>
      </c>
      <c r="CN1921">
        <v>0</v>
      </c>
      <c r="CO1921">
        <v>0</v>
      </c>
      <c r="CP1921">
        <v>0</v>
      </c>
      <c r="CQ1921" t="s">
        <v>1154</v>
      </c>
      <c r="CR1921" t="s">
        <v>1153</v>
      </c>
      <c r="CS1921" t="s">
        <v>1748</v>
      </c>
      <c r="CT1921" t="s">
        <v>1397</v>
      </c>
      <c r="CU1921" t="s">
        <v>1396</v>
      </c>
      <c r="CV1921" t="s">
        <v>7132</v>
      </c>
      <c r="CW1921" t="s">
        <v>1390</v>
      </c>
      <c r="CX1921" t="s">
        <v>853</v>
      </c>
      <c r="DC1921" t="s">
        <v>1387</v>
      </c>
      <c r="DE1921" t="s">
        <v>1392</v>
      </c>
    </row>
    <row r="1922" spans="1:109" x14ac:dyDescent="0.25">
      <c r="A1922" t="s">
        <v>1025</v>
      </c>
      <c r="B1922">
        <v>2</v>
      </c>
      <c r="C1922" s="56">
        <v>42419</v>
      </c>
      <c r="D1922" t="s">
        <v>1153</v>
      </c>
      <c r="E1922" t="s">
        <v>7133</v>
      </c>
      <c r="G1922" t="s">
        <v>7134</v>
      </c>
      <c r="H1922" t="s">
        <v>1144</v>
      </c>
      <c r="I1922" t="s">
        <v>1144</v>
      </c>
      <c r="J1922" t="s">
        <v>1144</v>
      </c>
      <c r="K1922" t="s">
        <v>1144</v>
      </c>
      <c r="L1922">
        <v>0.56999999999999995</v>
      </c>
      <c r="M1922">
        <v>1.54</v>
      </c>
      <c r="N1922">
        <v>0</v>
      </c>
      <c r="O1922" s="56">
        <v>0</v>
      </c>
      <c r="P1922" s="56">
        <v>0</v>
      </c>
      <c r="Q1922">
        <v>1</v>
      </c>
      <c r="R1922">
        <v>1</v>
      </c>
      <c r="S1922">
        <v>11</v>
      </c>
      <c r="T1922">
        <v>8</v>
      </c>
      <c r="U1922">
        <v>3</v>
      </c>
      <c r="V1922">
        <v>1</v>
      </c>
      <c r="W1922" t="s">
        <v>1156</v>
      </c>
      <c r="X1922" t="s">
        <v>7757</v>
      </c>
      <c r="AA1922">
        <v>0</v>
      </c>
      <c r="AB1922">
        <v>0</v>
      </c>
      <c r="AC1922">
        <v>0</v>
      </c>
      <c r="AD1922">
        <v>0</v>
      </c>
      <c r="AE1922">
        <v>0</v>
      </c>
      <c r="AF1922">
        <v>0</v>
      </c>
      <c r="AG1922">
        <v>0</v>
      </c>
      <c r="AJ1922" s="56"/>
      <c r="AK1922" s="56"/>
      <c r="AL1922" s="56"/>
      <c r="AP1922" t="s">
        <v>1155</v>
      </c>
      <c r="AR1922">
        <v>2</v>
      </c>
      <c r="AS1922" t="s">
        <v>1152</v>
      </c>
      <c r="AT1922">
        <v>1</v>
      </c>
      <c r="AV1922">
        <v>4</v>
      </c>
      <c r="AW1922">
        <v>3</v>
      </c>
      <c r="AX1922">
        <v>1</v>
      </c>
      <c r="AY1922" t="s">
        <v>1148</v>
      </c>
      <c r="AZ1922" t="s">
        <v>1148</v>
      </c>
      <c r="BA1922">
        <v>5</v>
      </c>
      <c r="BD1922">
        <v>1000000000</v>
      </c>
      <c r="BE1922">
        <v>4</v>
      </c>
      <c r="BF1922">
        <v>0</v>
      </c>
      <c r="BG1922">
        <v>0</v>
      </c>
      <c r="BH1922">
        <v>0</v>
      </c>
      <c r="BI1922">
        <v>0</v>
      </c>
      <c r="BJ1922">
        <v>0</v>
      </c>
      <c r="BK1922">
        <v>0</v>
      </c>
      <c r="BL1922">
        <v>0</v>
      </c>
      <c r="BM1922">
        <v>4</v>
      </c>
      <c r="BN1922">
        <v>0</v>
      </c>
      <c r="BO1922">
        <v>0</v>
      </c>
      <c r="BP1922">
        <v>0</v>
      </c>
      <c r="BR1922">
        <v>0</v>
      </c>
      <c r="BS1922">
        <v>1</v>
      </c>
      <c r="BX1922">
        <v>0</v>
      </c>
      <c r="BY1922">
        <v>0</v>
      </c>
      <c r="BZ1922">
        <v>0</v>
      </c>
      <c r="CA1922">
        <v>7.43</v>
      </c>
      <c r="CB1922">
        <v>0</v>
      </c>
      <c r="CC1922">
        <v>1</v>
      </c>
      <c r="CD1922" s="56">
        <v>42341</v>
      </c>
      <c r="CE1922" s="56">
        <v>42342</v>
      </c>
      <c r="CF1922" s="56">
        <v>42342</v>
      </c>
      <c r="CG1922" s="56">
        <v>42419</v>
      </c>
      <c r="CH1922" s="56"/>
      <c r="CI1922" s="56"/>
      <c r="CJ1922">
        <v>0.06</v>
      </c>
      <c r="CK1922">
        <v>0</v>
      </c>
      <c r="CL1922">
        <v>0</v>
      </c>
      <c r="CM1922">
        <v>0</v>
      </c>
      <c r="CN1922">
        <v>0</v>
      </c>
      <c r="CO1922">
        <v>0.09</v>
      </c>
      <c r="CP1922">
        <v>0.87</v>
      </c>
      <c r="CQ1922" t="s">
        <v>1154</v>
      </c>
      <c r="CR1922" t="s">
        <v>1153</v>
      </c>
      <c r="CS1922" t="s">
        <v>1748</v>
      </c>
      <c r="CT1922" t="s">
        <v>1397</v>
      </c>
      <c r="CU1922" t="s">
        <v>1396</v>
      </c>
      <c r="CV1922" t="s">
        <v>7135</v>
      </c>
      <c r="CW1922" t="s">
        <v>1390</v>
      </c>
      <c r="CX1922" t="s">
        <v>853</v>
      </c>
      <c r="DC1922" t="s">
        <v>1387</v>
      </c>
      <c r="DE1922" t="s">
        <v>1392</v>
      </c>
    </row>
    <row r="1923" spans="1:109" x14ac:dyDescent="0.25">
      <c r="A1923" t="s">
        <v>1025</v>
      </c>
      <c r="B1923">
        <v>2</v>
      </c>
      <c r="C1923" s="56">
        <v>42419</v>
      </c>
      <c r="D1923" t="s">
        <v>1153</v>
      </c>
      <c r="E1923" t="s">
        <v>7136</v>
      </c>
      <c r="G1923" t="s">
        <v>7137</v>
      </c>
      <c r="H1923" t="s">
        <v>1144</v>
      </c>
      <c r="I1923" t="s">
        <v>1144</v>
      </c>
      <c r="J1923" t="s">
        <v>1144</v>
      </c>
      <c r="K1923" t="s">
        <v>1144</v>
      </c>
      <c r="L1923">
        <v>25.75</v>
      </c>
      <c r="M1923">
        <v>53.87</v>
      </c>
      <c r="N1923">
        <v>0</v>
      </c>
      <c r="O1923" s="56">
        <v>0</v>
      </c>
      <c r="P1923" s="56">
        <v>0</v>
      </c>
      <c r="Q1923">
        <v>1</v>
      </c>
      <c r="R1923">
        <v>1</v>
      </c>
      <c r="S1923">
        <v>11</v>
      </c>
      <c r="T1923">
        <v>8</v>
      </c>
      <c r="U1923">
        <v>3</v>
      </c>
      <c r="V1923">
        <v>1</v>
      </c>
      <c r="X1923" t="s">
        <v>7757</v>
      </c>
      <c r="AA1923">
        <v>0</v>
      </c>
      <c r="AB1923">
        <v>0</v>
      </c>
      <c r="AC1923">
        <v>0</v>
      </c>
      <c r="AD1923">
        <v>0</v>
      </c>
      <c r="AE1923">
        <v>0</v>
      </c>
      <c r="AF1923">
        <v>0</v>
      </c>
      <c r="AG1923">
        <v>0</v>
      </c>
      <c r="AJ1923" s="56"/>
      <c r="AK1923" s="56"/>
      <c r="AL1923" s="56"/>
      <c r="AP1923" t="s">
        <v>1155</v>
      </c>
      <c r="AS1923" t="s">
        <v>1152</v>
      </c>
      <c r="AT1923">
        <v>1</v>
      </c>
      <c r="AV1923">
        <v>3</v>
      </c>
      <c r="AW1923">
        <v>2</v>
      </c>
      <c r="AX1923">
        <v>1</v>
      </c>
      <c r="AY1923" t="s">
        <v>1147</v>
      </c>
      <c r="AZ1923" t="s">
        <v>1147</v>
      </c>
      <c r="BA1923">
        <v>4</v>
      </c>
      <c r="BD1923">
        <v>1000000000</v>
      </c>
      <c r="BE1923">
        <v>4</v>
      </c>
      <c r="BF1923">
        <v>-0.33</v>
      </c>
      <c r="BG1923">
        <v>0</v>
      </c>
      <c r="BH1923">
        <v>0</v>
      </c>
      <c r="BI1923">
        <v>0</v>
      </c>
      <c r="BJ1923">
        <v>0</v>
      </c>
      <c r="BK1923">
        <v>0</v>
      </c>
      <c r="BL1923">
        <v>0</v>
      </c>
      <c r="BM1923">
        <v>4</v>
      </c>
      <c r="BN1923">
        <v>-0.33</v>
      </c>
      <c r="BO1923">
        <v>0</v>
      </c>
      <c r="BP1923">
        <v>0</v>
      </c>
      <c r="BR1923">
        <v>0</v>
      </c>
      <c r="BS1923">
        <v>1</v>
      </c>
      <c r="BX1923">
        <v>0</v>
      </c>
      <c r="BY1923">
        <v>25.75</v>
      </c>
      <c r="BZ1923">
        <v>0</v>
      </c>
      <c r="CA1923">
        <v>4.7699999999999996</v>
      </c>
      <c r="CB1923">
        <v>0</v>
      </c>
      <c r="CC1923">
        <v>1</v>
      </c>
      <c r="CD1923" s="56">
        <v>42341</v>
      </c>
      <c r="CE1923" s="56">
        <v>42342</v>
      </c>
      <c r="CF1923" s="56">
        <v>42342</v>
      </c>
      <c r="CG1923" s="56">
        <v>42419</v>
      </c>
      <c r="CH1923" s="56"/>
      <c r="CI1923" s="56"/>
      <c r="CJ1923">
        <v>0</v>
      </c>
      <c r="CK1923">
        <v>0</v>
      </c>
      <c r="CL1923">
        <v>0</v>
      </c>
      <c r="CM1923">
        <v>0</v>
      </c>
      <c r="CN1923">
        <v>0</v>
      </c>
      <c r="CO1923">
        <v>0</v>
      </c>
      <c r="CP1923">
        <v>0.96</v>
      </c>
      <c r="CQ1923" t="s">
        <v>1154</v>
      </c>
      <c r="CR1923" t="s">
        <v>1153</v>
      </c>
      <c r="CS1923" t="s">
        <v>1748</v>
      </c>
      <c r="CT1923" t="s">
        <v>1397</v>
      </c>
      <c r="CU1923" t="s">
        <v>1396</v>
      </c>
      <c r="CV1923" t="s">
        <v>7138</v>
      </c>
      <c r="CW1923" t="s">
        <v>2121</v>
      </c>
      <c r="CX1923" t="s">
        <v>853</v>
      </c>
      <c r="DC1923" t="s">
        <v>1387</v>
      </c>
      <c r="DE1923" t="s">
        <v>1392</v>
      </c>
    </row>
    <row r="1924" spans="1:109" x14ac:dyDescent="0.25">
      <c r="A1924" t="s">
        <v>1025</v>
      </c>
      <c r="B1924">
        <v>2</v>
      </c>
      <c r="C1924" s="56">
        <v>42419</v>
      </c>
      <c r="D1924" t="s">
        <v>1153</v>
      </c>
      <c r="E1924" t="s">
        <v>7139</v>
      </c>
      <c r="G1924" t="s">
        <v>7140</v>
      </c>
      <c r="H1924" t="s">
        <v>1144</v>
      </c>
      <c r="I1924" t="s">
        <v>1144</v>
      </c>
      <c r="J1924" t="s">
        <v>1144</v>
      </c>
      <c r="K1924" t="s">
        <v>1144</v>
      </c>
      <c r="L1924">
        <v>3.33</v>
      </c>
      <c r="M1924">
        <v>10.29</v>
      </c>
      <c r="N1924">
        <v>0</v>
      </c>
      <c r="O1924" s="56">
        <v>0</v>
      </c>
      <c r="P1924" s="56">
        <v>0</v>
      </c>
      <c r="Q1924">
        <v>1</v>
      </c>
      <c r="R1924">
        <v>1</v>
      </c>
      <c r="S1924">
        <v>11</v>
      </c>
      <c r="T1924">
        <v>8</v>
      </c>
      <c r="U1924">
        <v>3</v>
      </c>
      <c r="V1924">
        <v>1</v>
      </c>
      <c r="W1924" t="s">
        <v>1156</v>
      </c>
      <c r="X1924" t="s">
        <v>7716</v>
      </c>
      <c r="Y1924">
        <v>0</v>
      </c>
      <c r="AA1924">
        <v>0</v>
      </c>
      <c r="AB1924">
        <v>0</v>
      </c>
      <c r="AC1924">
        <v>0</v>
      </c>
      <c r="AD1924">
        <v>0</v>
      </c>
      <c r="AE1924">
        <v>0</v>
      </c>
      <c r="AF1924">
        <v>0</v>
      </c>
      <c r="AG1924">
        <v>0</v>
      </c>
      <c r="AJ1924" s="56"/>
      <c r="AK1924" s="56"/>
      <c r="AL1924" s="56"/>
      <c r="AP1924" t="s">
        <v>1155</v>
      </c>
      <c r="AS1924" t="s">
        <v>1152</v>
      </c>
      <c r="AT1924">
        <v>1</v>
      </c>
      <c r="AV1924">
        <v>1</v>
      </c>
      <c r="AW1924">
        <v>1</v>
      </c>
      <c r="AX1924">
        <v>0.5</v>
      </c>
      <c r="AY1924" t="s">
        <v>1145</v>
      </c>
      <c r="AZ1924" t="s">
        <v>1145</v>
      </c>
      <c r="BA1924">
        <v>0</v>
      </c>
      <c r="BD1924">
        <v>1000000000</v>
      </c>
      <c r="BE1924">
        <v>1</v>
      </c>
      <c r="BF1924">
        <v>0</v>
      </c>
      <c r="BG1924">
        <v>0</v>
      </c>
      <c r="BH1924">
        <v>0</v>
      </c>
      <c r="BI1924">
        <v>0</v>
      </c>
      <c r="BJ1924">
        <v>0</v>
      </c>
      <c r="BK1924">
        <v>0</v>
      </c>
      <c r="BL1924">
        <v>0</v>
      </c>
      <c r="BM1924">
        <v>1</v>
      </c>
      <c r="BN1924">
        <v>0</v>
      </c>
      <c r="BO1924">
        <v>0</v>
      </c>
      <c r="BP1924">
        <v>0</v>
      </c>
      <c r="BR1924">
        <v>0</v>
      </c>
      <c r="BS1924">
        <v>0</v>
      </c>
      <c r="BX1924">
        <v>0</v>
      </c>
      <c r="BY1924">
        <v>0</v>
      </c>
      <c r="BZ1924">
        <v>0</v>
      </c>
      <c r="CA1924">
        <v>9.1199999999999992</v>
      </c>
      <c r="CB1924">
        <v>0</v>
      </c>
      <c r="CC1924">
        <v>1</v>
      </c>
      <c r="CD1924" s="56">
        <v>42284</v>
      </c>
      <c r="CE1924" s="56">
        <v>42342</v>
      </c>
      <c r="CF1924" s="56">
        <v>42342</v>
      </c>
      <c r="CG1924" s="56">
        <v>42419</v>
      </c>
      <c r="CH1924" s="56"/>
      <c r="CI1924" s="56"/>
      <c r="CJ1924">
        <v>0</v>
      </c>
      <c r="CK1924">
        <v>0</v>
      </c>
      <c r="CL1924">
        <v>0</v>
      </c>
      <c r="CM1924">
        <v>0</v>
      </c>
      <c r="CN1924">
        <v>0.96</v>
      </c>
      <c r="CO1924">
        <v>0</v>
      </c>
      <c r="CP1924">
        <v>0</v>
      </c>
      <c r="CQ1924" t="s">
        <v>1154</v>
      </c>
      <c r="CR1924" t="s">
        <v>1153</v>
      </c>
      <c r="CS1924" t="s">
        <v>1748</v>
      </c>
      <c r="CT1924" t="s">
        <v>1397</v>
      </c>
      <c r="CU1924" t="s">
        <v>1396</v>
      </c>
      <c r="CV1924" t="s">
        <v>7141</v>
      </c>
      <c r="CW1924" t="s">
        <v>1738</v>
      </c>
      <c r="CX1924" t="s">
        <v>853</v>
      </c>
      <c r="DC1924" t="s">
        <v>1387</v>
      </c>
      <c r="DE1924" t="s">
        <v>1392</v>
      </c>
    </row>
    <row r="1925" spans="1:109" x14ac:dyDescent="0.25">
      <c r="A1925" t="s">
        <v>1025</v>
      </c>
      <c r="B1925">
        <v>1</v>
      </c>
      <c r="C1925" s="56">
        <v>42419</v>
      </c>
      <c r="D1925" t="s">
        <v>1153</v>
      </c>
      <c r="E1925" t="s">
        <v>1704</v>
      </c>
      <c r="G1925" t="s">
        <v>7142</v>
      </c>
      <c r="H1925" t="s">
        <v>1144</v>
      </c>
      <c r="I1925" t="s">
        <v>1144</v>
      </c>
      <c r="J1925" t="s">
        <v>1144</v>
      </c>
      <c r="K1925" t="s">
        <v>1144</v>
      </c>
      <c r="L1925">
        <v>30.26</v>
      </c>
      <c r="M1925">
        <v>63.78</v>
      </c>
      <c r="N1925">
        <v>0</v>
      </c>
      <c r="O1925" s="56">
        <v>0</v>
      </c>
      <c r="P1925" s="56">
        <v>0</v>
      </c>
      <c r="Q1925">
        <v>1</v>
      </c>
      <c r="R1925">
        <v>1</v>
      </c>
      <c r="S1925">
        <v>11</v>
      </c>
      <c r="T1925">
        <v>8</v>
      </c>
      <c r="U1925">
        <v>3</v>
      </c>
      <c r="V1925">
        <v>1</v>
      </c>
      <c r="W1925" t="s">
        <v>1156</v>
      </c>
      <c r="X1925" t="s">
        <v>7716</v>
      </c>
      <c r="AA1925">
        <v>0</v>
      </c>
      <c r="AB1925">
        <v>0</v>
      </c>
      <c r="AC1925">
        <v>0</v>
      </c>
      <c r="AD1925">
        <v>0</v>
      </c>
      <c r="AE1925">
        <v>0</v>
      </c>
      <c r="AF1925">
        <v>0</v>
      </c>
      <c r="AG1925">
        <v>0</v>
      </c>
      <c r="AJ1925" s="56"/>
      <c r="AK1925" s="56"/>
      <c r="AL1925" s="56"/>
      <c r="AP1925" t="s">
        <v>1155</v>
      </c>
      <c r="AR1925">
        <v>2</v>
      </c>
      <c r="AS1925" t="s">
        <v>1152</v>
      </c>
      <c r="AT1925">
        <v>1</v>
      </c>
      <c r="AV1925">
        <v>14</v>
      </c>
      <c r="AW1925">
        <v>9</v>
      </c>
      <c r="AX1925">
        <v>5</v>
      </c>
      <c r="AY1925" t="s">
        <v>1145</v>
      </c>
      <c r="AZ1925" t="s">
        <v>1145</v>
      </c>
      <c r="BA1925">
        <v>10</v>
      </c>
      <c r="BD1925">
        <v>1000000000</v>
      </c>
      <c r="BE1925">
        <v>7</v>
      </c>
      <c r="BF1925">
        <v>0.5</v>
      </c>
      <c r="BG1925">
        <v>0</v>
      </c>
      <c r="BH1925">
        <v>0</v>
      </c>
      <c r="BI1925">
        <v>0</v>
      </c>
      <c r="BJ1925">
        <v>0</v>
      </c>
      <c r="BK1925">
        <v>0</v>
      </c>
      <c r="BL1925">
        <v>2</v>
      </c>
      <c r="BM1925">
        <v>9</v>
      </c>
      <c r="BN1925">
        <v>0.36</v>
      </c>
      <c r="BO1925">
        <v>0</v>
      </c>
      <c r="BP1925">
        <v>0</v>
      </c>
      <c r="BR1925">
        <v>6</v>
      </c>
      <c r="BS1925">
        <v>4</v>
      </c>
      <c r="BX1925">
        <v>0</v>
      </c>
      <c r="BY1925">
        <v>0</v>
      </c>
      <c r="BZ1925">
        <v>0</v>
      </c>
      <c r="CA1925">
        <v>4.83</v>
      </c>
      <c r="CB1925">
        <v>0</v>
      </c>
      <c r="CC1925">
        <v>1</v>
      </c>
      <c r="CD1925" s="56">
        <v>42284</v>
      </c>
      <c r="CE1925" s="56">
        <v>42342</v>
      </c>
      <c r="CF1925" s="56">
        <v>42342</v>
      </c>
      <c r="CG1925" s="56">
        <v>42419</v>
      </c>
      <c r="CH1925" s="56"/>
      <c r="CI1925" s="56"/>
      <c r="CJ1925">
        <v>0.15</v>
      </c>
      <c r="CK1925">
        <v>0</v>
      </c>
      <c r="CL1925">
        <v>0</v>
      </c>
      <c r="CM1925">
        <v>0</v>
      </c>
      <c r="CN1925">
        <v>0.09</v>
      </c>
      <c r="CO1925">
        <v>0.77</v>
      </c>
      <c r="CP1925">
        <v>0.09</v>
      </c>
      <c r="CQ1925" t="s">
        <v>1154</v>
      </c>
      <c r="CR1925" t="s">
        <v>1153</v>
      </c>
      <c r="CS1925" t="s">
        <v>1725</v>
      </c>
      <c r="CT1925" t="s">
        <v>1397</v>
      </c>
      <c r="CU1925" t="s">
        <v>1396</v>
      </c>
      <c r="CV1925" t="s">
        <v>7143</v>
      </c>
      <c r="CW1925" t="s">
        <v>1727</v>
      </c>
      <c r="CX1925" t="s">
        <v>853</v>
      </c>
      <c r="DC1925" t="s">
        <v>1387</v>
      </c>
      <c r="DE1925" t="s">
        <v>1728</v>
      </c>
    </row>
    <row r="1926" spans="1:109" x14ac:dyDescent="0.25">
      <c r="A1926" t="s">
        <v>1025</v>
      </c>
      <c r="B1926">
        <v>1</v>
      </c>
      <c r="C1926" s="56">
        <v>42419</v>
      </c>
      <c r="D1926" t="s">
        <v>1153</v>
      </c>
      <c r="E1926" t="s">
        <v>1705</v>
      </c>
      <c r="G1926" t="s">
        <v>7144</v>
      </c>
      <c r="H1926" t="s">
        <v>1144</v>
      </c>
      <c r="I1926" t="s">
        <v>1144</v>
      </c>
      <c r="J1926" t="s">
        <v>1144</v>
      </c>
      <c r="K1926" t="s">
        <v>1144</v>
      </c>
      <c r="L1926">
        <v>16.21</v>
      </c>
      <c r="M1926">
        <v>23</v>
      </c>
      <c r="N1926">
        <v>0</v>
      </c>
      <c r="O1926" s="56">
        <v>0</v>
      </c>
      <c r="P1926" s="56">
        <v>0</v>
      </c>
      <c r="Q1926">
        <v>1</v>
      </c>
      <c r="R1926">
        <v>1</v>
      </c>
      <c r="S1926">
        <v>11</v>
      </c>
      <c r="T1926">
        <v>8</v>
      </c>
      <c r="U1926">
        <v>3</v>
      </c>
      <c r="V1926">
        <v>1</v>
      </c>
      <c r="W1926" t="s">
        <v>1394</v>
      </c>
      <c r="X1926" t="s">
        <v>7759</v>
      </c>
      <c r="AA1926">
        <v>0</v>
      </c>
      <c r="AB1926">
        <v>0</v>
      </c>
      <c r="AC1926">
        <v>0</v>
      </c>
      <c r="AD1926">
        <v>0</v>
      </c>
      <c r="AE1926">
        <v>0</v>
      </c>
      <c r="AF1926">
        <v>3</v>
      </c>
      <c r="AG1926">
        <v>0</v>
      </c>
      <c r="AJ1926" s="56"/>
      <c r="AK1926" s="56"/>
      <c r="AL1926" s="56"/>
      <c r="AP1926" t="s">
        <v>1155</v>
      </c>
      <c r="AR1926">
        <v>2</v>
      </c>
      <c r="AS1926" t="s">
        <v>1152</v>
      </c>
      <c r="AT1926">
        <v>1</v>
      </c>
      <c r="AV1926">
        <v>19</v>
      </c>
      <c r="AW1926">
        <v>13</v>
      </c>
      <c r="AX1926">
        <v>6</v>
      </c>
      <c r="AY1926" t="s">
        <v>839</v>
      </c>
      <c r="AZ1926" t="s">
        <v>839</v>
      </c>
      <c r="BA1926">
        <v>14</v>
      </c>
      <c r="BD1926">
        <v>1000000000</v>
      </c>
      <c r="BE1926">
        <v>0</v>
      </c>
      <c r="BF1926">
        <v>1</v>
      </c>
      <c r="BG1926">
        <v>0</v>
      </c>
      <c r="BH1926">
        <v>0</v>
      </c>
      <c r="BI1926">
        <v>0</v>
      </c>
      <c r="BJ1926">
        <v>0</v>
      </c>
      <c r="BK1926">
        <v>0</v>
      </c>
      <c r="BL1926">
        <v>0</v>
      </c>
      <c r="BM1926">
        <v>0</v>
      </c>
      <c r="BN1926">
        <v>1</v>
      </c>
      <c r="BO1926">
        <v>0</v>
      </c>
      <c r="BP1926">
        <v>0</v>
      </c>
      <c r="BR1926">
        <v>20</v>
      </c>
      <c r="BS1926">
        <v>5</v>
      </c>
      <c r="BX1926">
        <v>40.74</v>
      </c>
      <c r="BY1926">
        <v>0</v>
      </c>
      <c r="BZ1926">
        <v>0</v>
      </c>
      <c r="CA1926">
        <v>1.83</v>
      </c>
      <c r="CB1926">
        <v>0</v>
      </c>
      <c r="CC1926">
        <v>1</v>
      </c>
      <c r="CD1926" s="56">
        <v>42416</v>
      </c>
      <c r="CE1926" s="56">
        <v>42416</v>
      </c>
      <c r="CF1926" s="56">
        <v>42416</v>
      </c>
      <c r="CG1926" s="56">
        <v>42493</v>
      </c>
      <c r="CH1926" s="56"/>
      <c r="CI1926" s="56"/>
      <c r="CJ1926">
        <v>1</v>
      </c>
      <c r="CK1926">
        <v>0</v>
      </c>
      <c r="CL1926">
        <v>7.0000000000000007E-2</v>
      </c>
      <c r="CM1926">
        <v>0</v>
      </c>
      <c r="CN1926">
        <v>0</v>
      </c>
      <c r="CO1926">
        <v>0</v>
      </c>
      <c r="CP1926">
        <v>0</v>
      </c>
      <c r="CQ1926" t="s">
        <v>1154</v>
      </c>
      <c r="CR1926" t="s">
        <v>1153</v>
      </c>
      <c r="CS1926" t="s">
        <v>1725</v>
      </c>
      <c r="CT1926" t="s">
        <v>1397</v>
      </c>
      <c r="CU1926" t="s">
        <v>1396</v>
      </c>
      <c r="CV1926" t="s">
        <v>7145</v>
      </c>
      <c r="CW1926" t="s">
        <v>1390</v>
      </c>
      <c r="CX1926" t="s">
        <v>853</v>
      </c>
      <c r="DC1926" t="s">
        <v>1387</v>
      </c>
      <c r="DE1926" t="s">
        <v>1728</v>
      </c>
    </row>
    <row r="1927" spans="1:109" x14ac:dyDescent="0.25">
      <c r="A1927" t="s">
        <v>1025</v>
      </c>
      <c r="B1927">
        <v>2</v>
      </c>
      <c r="C1927" s="56">
        <v>42419</v>
      </c>
      <c r="D1927" t="s">
        <v>1153</v>
      </c>
      <c r="E1927" t="s">
        <v>7146</v>
      </c>
      <c r="G1927" t="s">
        <v>7147</v>
      </c>
      <c r="H1927" t="s">
        <v>1144</v>
      </c>
      <c r="I1927" t="s">
        <v>1144</v>
      </c>
      <c r="J1927" t="s">
        <v>1144</v>
      </c>
      <c r="K1927" t="s">
        <v>1144</v>
      </c>
      <c r="L1927">
        <v>1.46</v>
      </c>
      <c r="M1927">
        <v>3.48</v>
      </c>
      <c r="N1927">
        <v>0</v>
      </c>
      <c r="O1927" s="56">
        <v>0</v>
      </c>
      <c r="P1927" s="56">
        <v>0</v>
      </c>
      <c r="Q1927">
        <v>1</v>
      </c>
      <c r="R1927">
        <v>1</v>
      </c>
      <c r="S1927">
        <v>11</v>
      </c>
      <c r="T1927">
        <v>8</v>
      </c>
      <c r="U1927">
        <v>3</v>
      </c>
      <c r="V1927">
        <v>1</v>
      </c>
      <c r="X1927" t="s">
        <v>7757</v>
      </c>
      <c r="AA1927">
        <v>0</v>
      </c>
      <c r="AB1927">
        <v>0</v>
      </c>
      <c r="AC1927">
        <v>0</v>
      </c>
      <c r="AD1927">
        <v>0</v>
      </c>
      <c r="AE1927">
        <v>0</v>
      </c>
      <c r="AF1927">
        <v>0</v>
      </c>
      <c r="AG1927">
        <v>0</v>
      </c>
      <c r="AJ1927" s="56"/>
      <c r="AK1927" s="56"/>
      <c r="AL1927" s="56"/>
      <c r="AP1927" t="s">
        <v>1155</v>
      </c>
      <c r="AR1927">
        <v>2</v>
      </c>
      <c r="AS1927" t="s">
        <v>1152</v>
      </c>
      <c r="AT1927">
        <v>1</v>
      </c>
      <c r="AV1927">
        <v>3</v>
      </c>
      <c r="AW1927">
        <v>2</v>
      </c>
      <c r="AX1927">
        <v>1</v>
      </c>
      <c r="AY1927" t="s">
        <v>1147</v>
      </c>
      <c r="AZ1927" t="s">
        <v>1147</v>
      </c>
      <c r="BA1927">
        <v>5</v>
      </c>
      <c r="BD1927">
        <v>1000000000</v>
      </c>
      <c r="BE1927">
        <v>5</v>
      </c>
      <c r="BF1927">
        <v>-0.67</v>
      </c>
      <c r="BG1927">
        <v>0</v>
      </c>
      <c r="BH1927">
        <v>0</v>
      </c>
      <c r="BI1927">
        <v>0</v>
      </c>
      <c r="BJ1927">
        <v>0</v>
      </c>
      <c r="BK1927">
        <v>0</v>
      </c>
      <c r="BL1927">
        <v>0</v>
      </c>
      <c r="BM1927">
        <v>5</v>
      </c>
      <c r="BN1927">
        <v>-0.67</v>
      </c>
      <c r="BO1927">
        <v>0</v>
      </c>
      <c r="BP1927">
        <v>0</v>
      </c>
      <c r="BR1927">
        <v>0</v>
      </c>
      <c r="BS1927">
        <v>1</v>
      </c>
      <c r="BX1927">
        <v>0</v>
      </c>
      <c r="BY1927">
        <v>2.92</v>
      </c>
      <c r="BZ1927">
        <v>0</v>
      </c>
      <c r="CA1927">
        <v>6.04</v>
      </c>
      <c r="CB1927">
        <v>0</v>
      </c>
      <c r="CC1927">
        <v>1</v>
      </c>
      <c r="CD1927" s="56">
        <v>42341</v>
      </c>
      <c r="CE1927" s="56">
        <v>42342</v>
      </c>
      <c r="CF1927" s="56">
        <v>42342</v>
      </c>
      <c r="CG1927" s="56">
        <v>42419</v>
      </c>
      <c r="CH1927" s="56"/>
      <c r="CI1927" s="56"/>
      <c r="CJ1927">
        <v>0</v>
      </c>
      <c r="CK1927">
        <v>0</v>
      </c>
      <c r="CL1927">
        <v>0</v>
      </c>
      <c r="CM1927">
        <v>0</v>
      </c>
      <c r="CN1927">
        <v>0</v>
      </c>
      <c r="CO1927">
        <v>0</v>
      </c>
      <c r="CP1927">
        <v>0.96</v>
      </c>
      <c r="CQ1927" t="s">
        <v>1154</v>
      </c>
      <c r="CR1927" t="s">
        <v>1153</v>
      </c>
      <c r="CS1927" t="s">
        <v>1748</v>
      </c>
      <c r="CT1927" t="s">
        <v>1397</v>
      </c>
      <c r="CU1927" t="s">
        <v>1396</v>
      </c>
      <c r="CV1927" t="s">
        <v>7148</v>
      </c>
      <c r="CW1927" t="s">
        <v>1738</v>
      </c>
      <c r="CX1927" t="s">
        <v>853</v>
      </c>
      <c r="DC1927" t="s">
        <v>1387</v>
      </c>
      <c r="DE1927" t="s">
        <v>1392</v>
      </c>
    </row>
    <row r="1928" spans="1:109" x14ac:dyDescent="0.25">
      <c r="A1928" t="s">
        <v>1025</v>
      </c>
      <c r="B1928">
        <v>2</v>
      </c>
      <c r="C1928" s="56">
        <v>42419</v>
      </c>
      <c r="D1928" t="s">
        <v>1153</v>
      </c>
      <c r="E1928" t="s">
        <v>7149</v>
      </c>
      <c r="G1928" t="s">
        <v>7150</v>
      </c>
      <c r="H1928" t="s">
        <v>1144</v>
      </c>
      <c r="I1928" t="s">
        <v>1144</v>
      </c>
      <c r="J1928" t="s">
        <v>1144</v>
      </c>
      <c r="K1928" t="s">
        <v>1144</v>
      </c>
      <c r="L1928">
        <v>3.38</v>
      </c>
      <c r="M1928">
        <v>9.1199999999999992</v>
      </c>
      <c r="N1928">
        <v>0</v>
      </c>
      <c r="O1928" s="56">
        <v>0</v>
      </c>
      <c r="P1928" s="56">
        <v>0</v>
      </c>
      <c r="Q1928">
        <v>1</v>
      </c>
      <c r="R1928">
        <v>1</v>
      </c>
      <c r="S1928">
        <v>11</v>
      </c>
      <c r="T1928">
        <v>8</v>
      </c>
      <c r="U1928">
        <v>3</v>
      </c>
      <c r="V1928">
        <v>1</v>
      </c>
      <c r="X1928" t="s">
        <v>7757</v>
      </c>
      <c r="AA1928">
        <v>0</v>
      </c>
      <c r="AB1928">
        <v>0</v>
      </c>
      <c r="AC1928">
        <v>0</v>
      </c>
      <c r="AD1928">
        <v>0</v>
      </c>
      <c r="AE1928">
        <v>0</v>
      </c>
      <c r="AF1928">
        <v>0</v>
      </c>
      <c r="AG1928">
        <v>0</v>
      </c>
      <c r="AJ1928" s="56"/>
      <c r="AK1928" s="56"/>
      <c r="AL1928" s="56"/>
      <c r="AP1928" t="s">
        <v>1155</v>
      </c>
      <c r="AR1928">
        <v>2</v>
      </c>
      <c r="AS1928" t="s">
        <v>1152</v>
      </c>
      <c r="AT1928">
        <v>1</v>
      </c>
      <c r="AV1928">
        <v>4</v>
      </c>
      <c r="AW1928">
        <v>3</v>
      </c>
      <c r="AX1928">
        <v>1</v>
      </c>
      <c r="AY1928" t="s">
        <v>1147</v>
      </c>
      <c r="AZ1928" t="s">
        <v>1147</v>
      </c>
      <c r="BA1928">
        <v>6</v>
      </c>
      <c r="BD1928">
        <v>1000000000</v>
      </c>
      <c r="BE1928">
        <v>7</v>
      </c>
      <c r="BF1928">
        <v>-0.75</v>
      </c>
      <c r="BG1928">
        <v>0</v>
      </c>
      <c r="BH1928">
        <v>0</v>
      </c>
      <c r="BI1928">
        <v>0</v>
      </c>
      <c r="BJ1928">
        <v>0</v>
      </c>
      <c r="BK1928">
        <v>0</v>
      </c>
      <c r="BL1928">
        <v>0</v>
      </c>
      <c r="BM1928">
        <v>7</v>
      </c>
      <c r="BN1928">
        <v>-0.75</v>
      </c>
      <c r="BO1928">
        <v>0</v>
      </c>
      <c r="BP1928">
        <v>0</v>
      </c>
      <c r="BR1928">
        <v>0</v>
      </c>
      <c r="BS1928">
        <v>1</v>
      </c>
      <c r="BX1928">
        <v>0</v>
      </c>
      <c r="BY1928">
        <v>10.14</v>
      </c>
      <c r="BZ1928">
        <v>0</v>
      </c>
      <c r="CA1928">
        <v>7.41</v>
      </c>
      <c r="CB1928">
        <v>0</v>
      </c>
      <c r="CC1928">
        <v>1</v>
      </c>
      <c r="CD1928" s="56">
        <v>42341</v>
      </c>
      <c r="CE1928" s="56">
        <v>42342</v>
      </c>
      <c r="CF1928" s="56">
        <v>42342</v>
      </c>
      <c r="CG1928" s="56">
        <v>42419</v>
      </c>
      <c r="CH1928" s="56"/>
      <c r="CI1928" s="56"/>
      <c r="CJ1928">
        <v>0.1</v>
      </c>
      <c r="CK1928">
        <v>0</v>
      </c>
      <c r="CL1928">
        <v>0</v>
      </c>
      <c r="CM1928">
        <v>0</v>
      </c>
      <c r="CN1928">
        <v>0</v>
      </c>
      <c r="CO1928">
        <v>0</v>
      </c>
      <c r="CP1928">
        <v>0.96</v>
      </c>
      <c r="CQ1928" t="s">
        <v>1154</v>
      </c>
      <c r="CR1928" t="s">
        <v>1153</v>
      </c>
      <c r="CS1928" t="s">
        <v>1748</v>
      </c>
      <c r="CT1928" t="s">
        <v>1397</v>
      </c>
      <c r="CU1928" t="s">
        <v>1396</v>
      </c>
      <c r="CV1928" t="s">
        <v>7151</v>
      </c>
      <c r="CW1928" t="s">
        <v>1738</v>
      </c>
      <c r="CX1928" t="s">
        <v>853</v>
      </c>
      <c r="DC1928" t="s">
        <v>1387</v>
      </c>
      <c r="DE1928" t="s">
        <v>1392</v>
      </c>
    </row>
    <row r="1929" spans="1:109" x14ac:dyDescent="0.25">
      <c r="A1929" t="s">
        <v>1025</v>
      </c>
      <c r="B1929">
        <v>10</v>
      </c>
      <c r="C1929" s="56">
        <v>42419</v>
      </c>
      <c r="D1929" t="s">
        <v>1153</v>
      </c>
      <c r="E1929" t="s">
        <v>1706</v>
      </c>
      <c r="G1929" t="s">
        <v>7152</v>
      </c>
      <c r="H1929" t="s">
        <v>1144</v>
      </c>
      <c r="I1929" t="s">
        <v>1144</v>
      </c>
      <c r="J1929" t="s">
        <v>1144</v>
      </c>
      <c r="K1929" t="s">
        <v>1144</v>
      </c>
      <c r="L1929">
        <v>349.3</v>
      </c>
      <c r="M1929">
        <v>709</v>
      </c>
      <c r="N1929">
        <v>0</v>
      </c>
      <c r="O1929" s="56">
        <v>0</v>
      </c>
      <c r="P1929" s="56">
        <v>0</v>
      </c>
      <c r="Q1929">
        <v>1</v>
      </c>
      <c r="R1929">
        <v>1</v>
      </c>
      <c r="S1929">
        <v>11</v>
      </c>
      <c r="T1929">
        <v>8</v>
      </c>
      <c r="U1929">
        <v>3</v>
      </c>
      <c r="V1929">
        <v>1</v>
      </c>
      <c r="W1929" t="s">
        <v>1156</v>
      </c>
      <c r="X1929" t="s">
        <v>7774</v>
      </c>
      <c r="Y1929">
        <v>34</v>
      </c>
      <c r="AA1929">
        <v>0</v>
      </c>
      <c r="AB1929">
        <v>0</v>
      </c>
      <c r="AC1929">
        <v>0</v>
      </c>
      <c r="AD1929">
        <v>0</v>
      </c>
      <c r="AE1929">
        <v>0</v>
      </c>
      <c r="AF1929">
        <v>51</v>
      </c>
      <c r="AG1929">
        <v>0</v>
      </c>
      <c r="AJ1929" s="56"/>
      <c r="AK1929" s="56"/>
      <c r="AL1929" s="56"/>
      <c r="AP1929" t="s">
        <v>1155</v>
      </c>
      <c r="AS1929" t="s">
        <v>1152</v>
      </c>
      <c r="AT1929">
        <v>1</v>
      </c>
      <c r="AV1929">
        <v>25</v>
      </c>
      <c r="AW1929">
        <v>17</v>
      </c>
      <c r="AX1929">
        <v>8</v>
      </c>
      <c r="AY1929" t="s">
        <v>1146</v>
      </c>
      <c r="AZ1929" t="s">
        <v>1145</v>
      </c>
      <c r="BA1929">
        <v>31</v>
      </c>
      <c r="BD1929">
        <v>1000000000</v>
      </c>
      <c r="BE1929">
        <v>1</v>
      </c>
      <c r="BF1929">
        <v>0.96</v>
      </c>
      <c r="BG1929">
        <v>2</v>
      </c>
      <c r="BH1929">
        <v>0</v>
      </c>
      <c r="BI1929">
        <v>0</v>
      </c>
      <c r="BJ1929">
        <v>0</v>
      </c>
      <c r="BK1929">
        <v>0</v>
      </c>
      <c r="BL1929">
        <v>11</v>
      </c>
      <c r="BM1929">
        <v>14</v>
      </c>
      <c r="BN1929">
        <v>0.44</v>
      </c>
      <c r="BO1929">
        <v>0</v>
      </c>
      <c r="BP1929">
        <v>0</v>
      </c>
      <c r="BR1929">
        <v>11</v>
      </c>
      <c r="BS1929">
        <v>7</v>
      </c>
      <c r="BX1929">
        <v>2517.9</v>
      </c>
      <c r="BY1929">
        <v>0</v>
      </c>
      <c r="BZ1929">
        <v>0</v>
      </c>
      <c r="CA1929">
        <v>4.49</v>
      </c>
      <c r="CB1929">
        <v>0</v>
      </c>
      <c r="CC1929">
        <v>1</v>
      </c>
      <c r="CD1929" s="56">
        <v>42167</v>
      </c>
      <c r="CE1929" s="56">
        <v>42342</v>
      </c>
      <c r="CF1929" s="56">
        <v>42342</v>
      </c>
      <c r="CG1929" s="56">
        <v>42419</v>
      </c>
      <c r="CH1929" s="56"/>
      <c r="CI1929" s="56"/>
      <c r="CJ1929">
        <v>1.1299999999999999</v>
      </c>
      <c r="CK1929">
        <v>311</v>
      </c>
      <c r="CL1929">
        <v>0.23</v>
      </c>
      <c r="CM1929">
        <v>0.36</v>
      </c>
      <c r="CN1929">
        <v>0.31</v>
      </c>
      <c r="CO1929">
        <v>0.06</v>
      </c>
      <c r="CP1929">
        <v>0</v>
      </c>
      <c r="CQ1929" t="s">
        <v>1154</v>
      </c>
      <c r="CR1929" t="s">
        <v>1153</v>
      </c>
      <c r="CS1929" t="s">
        <v>3128</v>
      </c>
      <c r="CT1929" t="s">
        <v>1397</v>
      </c>
      <c r="CU1929" t="s">
        <v>1396</v>
      </c>
      <c r="CV1929" t="s">
        <v>7153</v>
      </c>
      <c r="CW1929" t="s">
        <v>2972</v>
      </c>
      <c r="CX1929" t="s">
        <v>853</v>
      </c>
      <c r="DC1929" t="s">
        <v>1393</v>
      </c>
      <c r="DE1929" t="s">
        <v>1392</v>
      </c>
    </row>
    <row r="1930" spans="1:109" x14ac:dyDescent="0.25">
      <c r="A1930" t="s">
        <v>1025</v>
      </c>
      <c r="B1930">
        <v>1</v>
      </c>
      <c r="C1930" s="56">
        <v>42419</v>
      </c>
      <c r="D1930" t="s">
        <v>1153</v>
      </c>
      <c r="E1930" t="s">
        <v>7154</v>
      </c>
      <c r="G1930" t="s">
        <v>7155</v>
      </c>
      <c r="H1930" t="s">
        <v>1144</v>
      </c>
      <c r="I1930" t="s">
        <v>1144</v>
      </c>
      <c r="J1930" t="s">
        <v>1144</v>
      </c>
      <c r="K1930" t="s">
        <v>1144</v>
      </c>
      <c r="L1930">
        <v>1.1000000000000001</v>
      </c>
      <c r="M1930">
        <v>2.9</v>
      </c>
      <c r="N1930">
        <v>0</v>
      </c>
      <c r="O1930" s="56">
        <v>0</v>
      </c>
      <c r="P1930" s="56">
        <v>0</v>
      </c>
      <c r="Q1930">
        <v>1</v>
      </c>
      <c r="R1930">
        <v>1</v>
      </c>
      <c r="S1930">
        <v>11</v>
      </c>
      <c r="T1930">
        <v>8</v>
      </c>
      <c r="U1930">
        <v>3</v>
      </c>
      <c r="V1930">
        <v>1</v>
      </c>
      <c r="X1930" t="s">
        <v>7755</v>
      </c>
      <c r="AA1930">
        <v>0</v>
      </c>
      <c r="AB1930">
        <v>0</v>
      </c>
      <c r="AC1930">
        <v>0</v>
      </c>
      <c r="AD1930">
        <v>0</v>
      </c>
      <c r="AE1930">
        <v>0</v>
      </c>
      <c r="AF1930">
        <v>0</v>
      </c>
      <c r="AG1930">
        <v>0</v>
      </c>
      <c r="AJ1930" s="56"/>
      <c r="AK1930" s="56"/>
      <c r="AL1930" s="56"/>
      <c r="AP1930" t="s">
        <v>1155</v>
      </c>
      <c r="AS1930" t="s">
        <v>1152</v>
      </c>
      <c r="AT1930">
        <v>1</v>
      </c>
      <c r="AV1930">
        <v>3</v>
      </c>
      <c r="AW1930">
        <v>2</v>
      </c>
      <c r="AX1930">
        <v>1</v>
      </c>
      <c r="AY1930" t="s">
        <v>1147</v>
      </c>
      <c r="AZ1930" t="s">
        <v>1147</v>
      </c>
      <c r="BA1930">
        <v>3</v>
      </c>
      <c r="BD1930">
        <v>1000000000</v>
      </c>
      <c r="BE1930">
        <v>5</v>
      </c>
      <c r="BF1930">
        <v>-0.67</v>
      </c>
      <c r="BG1930">
        <v>0</v>
      </c>
      <c r="BH1930">
        <v>0</v>
      </c>
      <c r="BI1930">
        <v>0</v>
      </c>
      <c r="BJ1930">
        <v>0</v>
      </c>
      <c r="BK1930">
        <v>0</v>
      </c>
      <c r="BL1930">
        <v>0</v>
      </c>
      <c r="BM1930">
        <v>5</v>
      </c>
      <c r="BN1930">
        <v>-0.67</v>
      </c>
      <c r="BO1930">
        <v>0</v>
      </c>
      <c r="BP1930">
        <v>0</v>
      </c>
      <c r="BR1930">
        <v>0</v>
      </c>
      <c r="BS1930">
        <v>1</v>
      </c>
      <c r="BX1930">
        <v>0</v>
      </c>
      <c r="BY1930">
        <v>2.2000000000000002</v>
      </c>
      <c r="BZ1930">
        <v>0</v>
      </c>
      <c r="CA1930">
        <v>7.14</v>
      </c>
      <c r="CB1930">
        <v>0</v>
      </c>
      <c r="CC1930">
        <v>1</v>
      </c>
      <c r="CD1930" s="56">
        <v>42095</v>
      </c>
      <c r="CE1930" s="56">
        <v>42342</v>
      </c>
      <c r="CF1930" s="56">
        <v>42342</v>
      </c>
      <c r="CG1930" s="56">
        <v>42419</v>
      </c>
      <c r="CH1930" s="56"/>
      <c r="CI1930" s="56"/>
      <c r="CJ1930">
        <v>0.04</v>
      </c>
      <c r="CK1930">
        <v>0</v>
      </c>
      <c r="CL1930">
        <v>0</v>
      </c>
      <c r="CM1930">
        <v>0</v>
      </c>
      <c r="CN1930">
        <v>0</v>
      </c>
      <c r="CO1930">
        <v>0</v>
      </c>
      <c r="CP1930">
        <v>0.95</v>
      </c>
      <c r="CQ1930" t="s">
        <v>1154</v>
      </c>
      <c r="CR1930" t="s">
        <v>1153</v>
      </c>
      <c r="CS1930" t="s">
        <v>1725</v>
      </c>
      <c r="CT1930" t="s">
        <v>1397</v>
      </c>
      <c r="CU1930" t="s">
        <v>1396</v>
      </c>
      <c r="CV1930" t="s">
        <v>7156</v>
      </c>
      <c r="CW1930" t="s">
        <v>2121</v>
      </c>
      <c r="CX1930" t="s">
        <v>853</v>
      </c>
      <c r="DC1930" t="s">
        <v>1387</v>
      </c>
      <c r="DE1930" t="s">
        <v>1728</v>
      </c>
    </row>
    <row r="1931" spans="1:109" x14ac:dyDescent="0.25">
      <c r="A1931" t="s">
        <v>1025</v>
      </c>
      <c r="B1931">
        <v>1</v>
      </c>
      <c r="C1931" s="56">
        <v>42419</v>
      </c>
      <c r="D1931" t="s">
        <v>1153</v>
      </c>
      <c r="E1931" t="s">
        <v>7157</v>
      </c>
      <c r="G1931" t="s">
        <v>7158</v>
      </c>
      <c r="H1931" t="s">
        <v>1144</v>
      </c>
      <c r="I1931" t="s">
        <v>1144</v>
      </c>
      <c r="J1931" t="s">
        <v>1144</v>
      </c>
      <c r="K1931" t="s">
        <v>1144</v>
      </c>
      <c r="L1931">
        <v>0.94</v>
      </c>
      <c r="M1931">
        <v>2.69</v>
      </c>
      <c r="N1931">
        <v>0</v>
      </c>
      <c r="O1931" s="56">
        <v>0</v>
      </c>
      <c r="P1931" s="56">
        <v>0</v>
      </c>
      <c r="Q1931">
        <v>1</v>
      </c>
      <c r="R1931">
        <v>1</v>
      </c>
      <c r="S1931">
        <v>11</v>
      </c>
      <c r="T1931">
        <v>8</v>
      </c>
      <c r="U1931">
        <v>3</v>
      </c>
      <c r="V1931">
        <v>1</v>
      </c>
      <c r="X1931" t="s">
        <v>7755</v>
      </c>
      <c r="AA1931">
        <v>0</v>
      </c>
      <c r="AB1931">
        <v>0</v>
      </c>
      <c r="AC1931">
        <v>0</v>
      </c>
      <c r="AD1931">
        <v>0</v>
      </c>
      <c r="AE1931">
        <v>0</v>
      </c>
      <c r="AF1931">
        <v>0</v>
      </c>
      <c r="AG1931">
        <v>0</v>
      </c>
      <c r="AJ1931" s="56"/>
      <c r="AK1931" s="56"/>
      <c r="AL1931" s="56"/>
      <c r="AP1931" t="s">
        <v>1155</v>
      </c>
      <c r="AS1931" t="s">
        <v>1152</v>
      </c>
      <c r="AT1931">
        <v>1</v>
      </c>
      <c r="AV1931">
        <v>3</v>
      </c>
      <c r="AW1931">
        <v>2</v>
      </c>
      <c r="AX1931">
        <v>1</v>
      </c>
      <c r="AY1931" t="s">
        <v>1147</v>
      </c>
      <c r="AZ1931" t="s">
        <v>1147</v>
      </c>
      <c r="BA1931">
        <v>3</v>
      </c>
      <c r="BD1931">
        <v>1000000000</v>
      </c>
      <c r="BE1931">
        <v>4</v>
      </c>
      <c r="BF1931">
        <v>-0.33</v>
      </c>
      <c r="BG1931">
        <v>0</v>
      </c>
      <c r="BH1931">
        <v>0</v>
      </c>
      <c r="BI1931">
        <v>0</v>
      </c>
      <c r="BJ1931">
        <v>0</v>
      </c>
      <c r="BK1931">
        <v>0</v>
      </c>
      <c r="BL1931">
        <v>0</v>
      </c>
      <c r="BM1931">
        <v>4</v>
      </c>
      <c r="BN1931">
        <v>-0.33</v>
      </c>
      <c r="BO1931">
        <v>0</v>
      </c>
      <c r="BP1931">
        <v>0</v>
      </c>
      <c r="BR1931">
        <v>0</v>
      </c>
      <c r="BS1931">
        <v>1</v>
      </c>
      <c r="BX1931">
        <v>0</v>
      </c>
      <c r="BY1931">
        <v>0.94</v>
      </c>
      <c r="BZ1931">
        <v>0</v>
      </c>
      <c r="CA1931">
        <v>8.1199999999999992</v>
      </c>
      <c r="CB1931">
        <v>0</v>
      </c>
      <c r="CC1931">
        <v>1</v>
      </c>
      <c r="CD1931" s="56">
        <v>42095</v>
      </c>
      <c r="CE1931" s="56">
        <v>42342</v>
      </c>
      <c r="CF1931" s="56">
        <v>42342</v>
      </c>
      <c r="CG1931" s="56">
        <v>42419</v>
      </c>
      <c r="CH1931" s="56"/>
      <c r="CI1931" s="56"/>
      <c r="CJ1931">
        <v>0</v>
      </c>
      <c r="CK1931">
        <v>0</v>
      </c>
      <c r="CL1931">
        <v>0</v>
      </c>
      <c r="CM1931">
        <v>0</v>
      </c>
      <c r="CN1931">
        <v>0</v>
      </c>
      <c r="CO1931">
        <v>0</v>
      </c>
      <c r="CP1931">
        <v>0.95</v>
      </c>
      <c r="CQ1931" t="s">
        <v>1154</v>
      </c>
      <c r="CR1931" t="s">
        <v>1153</v>
      </c>
      <c r="CS1931" t="s">
        <v>1725</v>
      </c>
      <c r="CT1931" t="s">
        <v>1397</v>
      </c>
      <c r="CU1931" t="s">
        <v>1396</v>
      </c>
      <c r="CV1931" t="s">
        <v>7159</v>
      </c>
      <c r="CW1931" t="s">
        <v>1738</v>
      </c>
      <c r="CX1931" t="s">
        <v>853</v>
      </c>
      <c r="DC1931" t="s">
        <v>1387</v>
      </c>
      <c r="DE1931" t="s">
        <v>1728</v>
      </c>
    </row>
    <row r="1932" spans="1:109" x14ac:dyDescent="0.25">
      <c r="A1932" t="s">
        <v>1025</v>
      </c>
      <c r="B1932">
        <v>1</v>
      </c>
      <c r="C1932" s="56">
        <v>42419</v>
      </c>
      <c r="D1932" t="s">
        <v>1153</v>
      </c>
      <c r="E1932" t="s">
        <v>7160</v>
      </c>
      <c r="G1932" t="s">
        <v>7161</v>
      </c>
      <c r="H1932" t="s">
        <v>1144</v>
      </c>
      <c r="I1932" t="s">
        <v>1144</v>
      </c>
      <c r="J1932" t="s">
        <v>1144</v>
      </c>
      <c r="K1932" t="s">
        <v>1144</v>
      </c>
      <c r="L1932">
        <v>0.22</v>
      </c>
      <c r="M1932">
        <v>0.99</v>
      </c>
      <c r="N1932">
        <v>0</v>
      </c>
      <c r="O1932" s="56">
        <v>0</v>
      </c>
      <c r="P1932" s="56">
        <v>0</v>
      </c>
      <c r="Q1932">
        <v>1</v>
      </c>
      <c r="R1932">
        <v>1</v>
      </c>
      <c r="S1932">
        <v>11</v>
      </c>
      <c r="T1932">
        <v>8</v>
      </c>
      <c r="U1932">
        <v>3</v>
      </c>
      <c r="V1932">
        <v>1</v>
      </c>
      <c r="X1932" t="s">
        <v>7755</v>
      </c>
      <c r="AA1932">
        <v>0</v>
      </c>
      <c r="AB1932">
        <v>0</v>
      </c>
      <c r="AC1932">
        <v>0</v>
      </c>
      <c r="AD1932">
        <v>0</v>
      </c>
      <c r="AE1932">
        <v>0</v>
      </c>
      <c r="AF1932">
        <v>0</v>
      </c>
      <c r="AG1932">
        <v>0</v>
      </c>
      <c r="AJ1932" s="56"/>
      <c r="AK1932" s="56"/>
      <c r="AL1932" s="56"/>
      <c r="AP1932" t="s">
        <v>1155</v>
      </c>
      <c r="AS1932" t="s">
        <v>1152</v>
      </c>
      <c r="AT1932">
        <v>1</v>
      </c>
      <c r="AV1932">
        <v>3</v>
      </c>
      <c r="AW1932">
        <v>2</v>
      </c>
      <c r="AX1932">
        <v>1</v>
      </c>
      <c r="AY1932" t="s">
        <v>1147</v>
      </c>
      <c r="AZ1932" t="s">
        <v>1147</v>
      </c>
      <c r="BA1932">
        <v>3</v>
      </c>
      <c r="BD1932">
        <v>1000000000</v>
      </c>
      <c r="BE1932">
        <v>10</v>
      </c>
      <c r="BF1932">
        <v>-2.33</v>
      </c>
      <c r="BG1932">
        <v>0</v>
      </c>
      <c r="BH1932">
        <v>0</v>
      </c>
      <c r="BI1932">
        <v>0</v>
      </c>
      <c r="BJ1932">
        <v>0</v>
      </c>
      <c r="BK1932">
        <v>0</v>
      </c>
      <c r="BL1932">
        <v>0</v>
      </c>
      <c r="BM1932">
        <v>10</v>
      </c>
      <c r="BN1932">
        <v>-2.33</v>
      </c>
      <c r="BO1932">
        <v>0</v>
      </c>
      <c r="BP1932">
        <v>0</v>
      </c>
      <c r="BR1932">
        <v>0</v>
      </c>
      <c r="BS1932">
        <v>1</v>
      </c>
      <c r="BX1932">
        <v>0</v>
      </c>
      <c r="BY1932">
        <v>1.54</v>
      </c>
      <c r="BZ1932">
        <v>0</v>
      </c>
      <c r="CA1932">
        <v>15.27</v>
      </c>
      <c r="CB1932">
        <v>0</v>
      </c>
      <c r="CC1932">
        <v>1</v>
      </c>
      <c r="CD1932" s="56">
        <v>42095</v>
      </c>
      <c r="CE1932" s="56">
        <v>42342</v>
      </c>
      <c r="CF1932" s="56">
        <v>42342</v>
      </c>
      <c r="CG1932" s="56">
        <v>42419</v>
      </c>
      <c r="CH1932" s="56"/>
      <c r="CI1932" s="56"/>
      <c r="CJ1932">
        <v>0</v>
      </c>
      <c r="CK1932">
        <v>0</v>
      </c>
      <c r="CL1932">
        <v>0</v>
      </c>
      <c r="CM1932">
        <v>0</v>
      </c>
      <c r="CN1932">
        <v>0</v>
      </c>
      <c r="CO1932">
        <v>0</v>
      </c>
      <c r="CP1932">
        <v>0.95</v>
      </c>
      <c r="CQ1932" t="s">
        <v>1154</v>
      </c>
      <c r="CR1932" t="s">
        <v>1153</v>
      </c>
      <c r="CS1932" t="s">
        <v>1725</v>
      </c>
      <c r="CT1932" t="s">
        <v>1397</v>
      </c>
      <c r="CU1932" t="s">
        <v>1396</v>
      </c>
      <c r="CV1932" t="s">
        <v>7162</v>
      </c>
      <c r="CW1932" t="s">
        <v>1390</v>
      </c>
      <c r="CX1932" t="s">
        <v>853</v>
      </c>
      <c r="DC1932" t="s">
        <v>1387</v>
      </c>
      <c r="DE1932" t="s">
        <v>1392</v>
      </c>
    </row>
    <row r="1933" spans="1:109" x14ac:dyDescent="0.25">
      <c r="A1933" t="s">
        <v>1025</v>
      </c>
      <c r="B1933">
        <v>2</v>
      </c>
      <c r="C1933" s="56">
        <v>42419</v>
      </c>
      <c r="D1933" t="s">
        <v>1153</v>
      </c>
      <c r="E1933" t="s">
        <v>7163</v>
      </c>
      <c r="G1933" t="s">
        <v>7164</v>
      </c>
      <c r="H1933" t="s">
        <v>1144</v>
      </c>
      <c r="I1933" t="s">
        <v>1144</v>
      </c>
      <c r="J1933" t="s">
        <v>1144</v>
      </c>
      <c r="K1933" t="s">
        <v>1144</v>
      </c>
      <c r="L1933">
        <v>0.97</v>
      </c>
      <c r="M1933">
        <v>2.08</v>
      </c>
      <c r="N1933">
        <v>0</v>
      </c>
      <c r="O1933" s="56">
        <v>0</v>
      </c>
      <c r="P1933" s="56">
        <v>0</v>
      </c>
      <c r="Q1933">
        <v>1</v>
      </c>
      <c r="R1933">
        <v>1</v>
      </c>
      <c r="S1933">
        <v>11</v>
      </c>
      <c r="T1933">
        <v>8</v>
      </c>
      <c r="U1933">
        <v>3</v>
      </c>
      <c r="V1933">
        <v>1</v>
      </c>
      <c r="X1933" t="s">
        <v>7761</v>
      </c>
      <c r="AA1933">
        <v>0</v>
      </c>
      <c r="AB1933">
        <v>0</v>
      </c>
      <c r="AC1933">
        <v>0</v>
      </c>
      <c r="AD1933">
        <v>0</v>
      </c>
      <c r="AE1933">
        <v>0</v>
      </c>
      <c r="AF1933">
        <v>0</v>
      </c>
      <c r="AG1933">
        <v>0</v>
      </c>
      <c r="AJ1933" s="56"/>
      <c r="AK1933" s="56"/>
      <c r="AL1933" s="56"/>
      <c r="AP1933" t="s">
        <v>1155</v>
      </c>
      <c r="AR1933">
        <v>2</v>
      </c>
      <c r="AS1933" t="s">
        <v>1152</v>
      </c>
      <c r="AT1933">
        <v>1</v>
      </c>
      <c r="AV1933">
        <v>7</v>
      </c>
      <c r="AW1933">
        <v>5</v>
      </c>
      <c r="AX1933">
        <v>2</v>
      </c>
      <c r="AY1933" t="s">
        <v>1147</v>
      </c>
      <c r="AZ1933" t="s">
        <v>1147</v>
      </c>
      <c r="BA1933">
        <v>5</v>
      </c>
      <c r="BD1933">
        <v>1000000000</v>
      </c>
      <c r="BE1933">
        <v>8</v>
      </c>
      <c r="BF1933">
        <v>-0.14000000000000001</v>
      </c>
      <c r="BG1933">
        <v>0</v>
      </c>
      <c r="BH1933">
        <v>0</v>
      </c>
      <c r="BI1933">
        <v>0</v>
      </c>
      <c r="BJ1933">
        <v>0</v>
      </c>
      <c r="BK1933">
        <v>0</v>
      </c>
      <c r="BL1933">
        <v>0</v>
      </c>
      <c r="BM1933">
        <v>8</v>
      </c>
      <c r="BN1933">
        <v>-0.14000000000000001</v>
      </c>
      <c r="BO1933">
        <v>0</v>
      </c>
      <c r="BP1933">
        <v>0</v>
      </c>
      <c r="BR1933">
        <v>0</v>
      </c>
      <c r="BS1933">
        <v>2</v>
      </c>
      <c r="BX1933">
        <v>0</v>
      </c>
      <c r="BY1933">
        <v>0.97</v>
      </c>
      <c r="BZ1933">
        <v>0</v>
      </c>
      <c r="CA1933">
        <v>4.99</v>
      </c>
      <c r="CB1933">
        <v>0</v>
      </c>
      <c r="CC1933">
        <v>1</v>
      </c>
      <c r="CD1933" s="56">
        <v>42194</v>
      </c>
      <c r="CE1933" s="56">
        <v>42342</v>
      </c>
      <c r="CF1933" s="56">
        <v>42342</v>
      </c>
      <c r="CG1933" s="56">
        <v>42419</v>
      </c>
      <c r="CH1933" s="56"/>
      <c r="CI1933" s="56"/>
      <c r="CJ1933">
        <v>0</v>
      </c>
      <c r="CK1933">
        <v>0</v>
      </c>
      <c r="CL1933">
        <v>0</v>
      </c>
      <c r="CM1933">
        <v>0</v>
      </c>
      <c r="CN1933">
        <v>0</v>
      </c>
      <c r="CO1933">
        <v>0</v>
      </c>
      <c r="CP1933">
        <v>0.96</v>
      </c>
      <c r="CQ1933" t="s">
        <v>1154</v>
      </c>
      <c r="CR1933" t="s">
        <v>1153</v>
      </c>
      <c r="CS1933" t="s">
        <v>1748</v>
      </c>
      <c r="CT1933" t="s">
        <v>1397</v>
      </c>
      <c r="CU1933" t="s">
        <v>1396</v>
      </c>
      <c r="CV1933" t="s">
        <v>7165</v>
      </c>
      <c r="CW1933" t="s">
        <v>1390</v>
      </c>
      <c r="CX1933" t="s">
        <v>853</v>
      </c>
      <c r="DC1933" t="s">
        <v>1387</v>
      </c>
      <c r="DE1933" t="s">
        <v>1392</v>
      </c>
    </row>
    <row r="1934" spans="1:109" x14ac:dyDescent="0.25">
      <c r="A1934" t="s">
        <v>1025</v>
      </c>
      <c r="B1934">
        <v>2</v>
      </c>
      <c r="C1934" s="56">
        <v>42419</v>
      </c>
      <c r="D1934" t="s">
        <v>1153</v>
      </c>
      <c r="E1934" t="s">
        <v>7166</v>
      </c>
      <c r="G1934" t="s">
        <v>7167</v>
      </c>
      <c r="H1934" t="s">
        <v>1144</v>
      </c>
      <c r="I1934" t="s">
        <v>1144</v>
      </c>
      <c r="J1934" t="s">
        <v>1144</v>
      </c>
      <c r="K1934" t="s">
        <v>1144</v>
      </c>
      <c r="L1934">
        <v>3.15</v>
      </c>
      <c r="M1934">
        <v>6.79</v>
      </c>
      <c r="N1934">
        <v>0</v>
      </c>
      <c r="O1934" s="56">
        <v>0</v>
      </c>
      <c r="P1934" s="56">
        <v>0</v>
      </c>
      <c r="Q1934">
        <v>1</v>
      </c>
      <c r="R1934">
        <v>1</v>
      </c>
      <c r="S1934">
        <v>11</v>
      </c>
      <c r="T1934">
        <v>8</v>
      </c>
      <c r="U1934">
        <v>3</v>
      </c>
      <c r="V1934">
        <v>1</v>
      </c>
      <c r="X1934" t="s">
        <v>7757</v>
      </c>
      <c r="AA1934">
        <v>0</v>
      </c>
      <c r="AB1934">
        <v>0</v>
      </c>
      <c r="AC1934">
        <v>0</v>
      </c>
      <c r="AD1934">
        <v>0</v>
      </c>
      <c r="AE1934">
        <v>0</v>
      </c>
      <c r="AF1934">
        <v>0</v>
      </c>
      <c r="AG1934">
        <v>0</v>
      </c>
      <c r="AJ1934" s="56"/>
      <c r="AK1934" s="56"/>
      <c r="AL1934" s="56"/>
      <c r="AP1934" t="s">
        <v>1155</v>
      </c>
      <c r="AR1934">
        <v>5</v>
      </c>
      <c r="AS1934" t="s">
        <v>1152</v>
      </c>
      <c r="AT1934">
        <v>1</v>
      </c>
      <c r="AV1934">
        <v>14</v>
      </c>
      <c r="AW1934">
        <v>9</v>
      </c>
      <c r="AX1934">
        <v>5</v>
      </c>
      <c r="AY1934" t="s">
        <v>1147</v>
      </c>
      <c r="AZ1934" t="s">
        <v>1147</v>
      </c>
      <c r="BA1934">
        <v>20</v>
      </c>
      <c r="BD1934">
        <v>1000000000</v>
      </c>
      <c r="BE1934">
        <v>22</v>
      </c>
      <c r="BF1934">
        <v>-0.56999999999999995</v>
      </c>
      <c r="BG1934">
        <v>0</v>
      </c>
      <c r="BH1934">
        <v>0</v>
      </c>
      <c r="BI1934">
        <v>0</v>
      </c>
      <c r="BJ1934">
        <v>0</v>
      </c>
      <c r="BK1934">
        <v>0</v>
      </c>
      <c r="BL1934">
        <v>0</v>
      </c>
      <c r="BM1934">
        <v>22</v>
      </c>
      <c r="BN1934">
        <v>-0.56999999999999995</v>
      </c>
      <c r="BO1934">
        <v>0</v>
      </c>
      <c r="BP1934">
        <v>0</v>
      </c>
      <c r="BR1934">
        <v>0</v>
      </c>
      <c r="BS1934">
        <v>4</v>
      </c>
      <c r="BT1934">
        <v>0</v>
      </c>
      <c r="BX1934">
        <v>0</v>
      </c>
      <c r="BY1934">
        <v>25.2</v>
      </c>
      <c r="BZ1934">
        <v>0</v>
      </c>
      <c r="CA1934">
        <v>5.04</v>
      </c>
      <c r="CB1934">
        <v>0</v>
      </c>
      <c r="CC1934">
        <v>1</v>
      </c>
      <c r="CD1934" s="56">
        <v>42341</v>
      </c>
      <c r="CE1934" s="56">
        <v>42342</v>
      </c>
      <c r="CF1934" s="56">
        <v>42342</v>
      </c>
      <c r="CG1934" s="56">
        <v>42419</v>
      </c>
      <c r="CH1934" s="56"/>
      <c r="CI1934" s="56"/>
      <c r="CJ1934">
        <v>0.08</v>
      </c>
      <c r="CK1934">
        <v>0</v>
      </c>
      <c r="CL1934">
        <v>0</v>
      </c>
      <c r="CM1934">
        <v>0</v>
      </c>
      <c r="CN1934">
        <v>0</v>
      </c>
      <c r="CO1934">
        <v>0</v>
      </c>
      <c r="CP1934">
        <v>0.96</v>
      </c>
      <c r="CQ1934" t="s">
        <v>1154</v>
      </c>
      <c r="CR1934" t="s">
        <v>1153</v>
      </c>
      <c r="CS1934" t="s">
        <v>1748</v>
      </c>
      <c r="CT1934" t="s">
        <v>1397</v>
      </c>
      <c r="CU1934" t="s">
        <v>1396</v>
      </c>
      <c r="CV1934" t="s">
        <v>7168</v>
      </c>
      <c r="CW1934" t="s">
        <v>1727</v>
      </c>
      <c r="CX1934" t="s">
        <v>853</v>
      </c>
      <c r="DC1934" t="s">
        <v>1387</v>
      </c>
      <c r="DE1934" t="s">
        <v>1392</v>
      </c>
    </row>
    <row r="1935" spans="1:109" x14ac:dyDescent="0.25">
      <c r="A1935" t="s">
        <v>1025</v>
      </c>
      <c r="B1935">
        <v>1</v>
      </c>
      <c r="C1935" s="56">
        <v>42419</v>
      </c>
      <c r="D1935" t="s">
        <v>1153</v>
      </c>
      <c r="E1935" t="s">
        <v>7169</v>
      </c>
      <c r="G1935" t="s">
        <v>7170</v>
      </c>
      <c r="H1935" t="s">
        <v>1144</v>
      </c>
      <c r="I1935" t="s">
        <v>1144</v>
      </c>
      <c r="J1935" t="s">
        <v>1144</v>
      </c>
      <c r="K1935" t="s">
        <v>1144</v>
      </c>
      <c r="L1935">
        <v>5.57</v>
      </c>
      <c r="M1935">
        <v>15</v>
      </c>
      <c r="N1935">
        <v>0</v>
      </c>
      <c r="O1935" s="56">
        <v>0</v>
      </c>
      <c r="P1935" s="56">
        <v>0</v>
      </c>
      <c r="Q1935">
        <v>1</v>
      </c>
      <c r="R1935">
        <v>1</v>
      </c>
      <c r="S1935">
        <v>11</v>
      </c>
      <c r="T1935">
        <v>8</v>
      </c>
      <c r="U1935">
        <v>3</v>
      </c>
      <c r="V1935">
        <v>1</v>
      </c>
      <c r="W1935" t="s">
        <v>1394</v>
      </c>
      <c r="X1935" t="s">
        <v>7759</v>
      </c>
      <c r="AA1935">
        <v>0</v>
      </c>
      <c r="AB1935">
        <v>0</v>
      </c>
      <c r="AC1935">
        <v>0</v>
      </c>
      <c r="AD1935">
        <v>0</v>
      </c>
      <c r="AE1935">
        <v>0</v>
      </c>
      <c r="AF1935">
        <v>0</v>
      </c>
      <c r="AG1935">
        <v>0</v>
      </c>
      <c r="AJ1935" s="56"/>
      <c r="AK1935" s="56"/>
      <c r="AL1935" s="56"/>
      <c r="AP1935" t="s">
        <v>1155</v>
      </c>
      <c r="AR1935">
        <v>2</v>
      </c>
      <c r="AS1935" t="s">
        <v>1152</v>
      </c>
      <c r="AT1935">
        <v>1</v>
      </c>
      <c r="AV1935">
        <v>10</v>
      </c>
      <c r="AW1935">
        <v>7</v>
      </c>
      <c r="AX1935">
        <v>3</v>
      </c>
      <c r="AY1935" t="s">
        <v>1146</v>
      </c>
      <c r="AZ1935" t="s">
        <v>1148</v>
      </c>
      <c r="BA1935">
        <v>8</v>
      </c>
      <c r="BD1935">
        <v>1000000000</v>
      </c>
      <c r="BE1935">
        <v>2</v>
      </c>
      <c r="BF1935">
        <v>0.8</v>
      </c>
      <c r="BG1935">
        <v>4</v>
      </c>
      <c r="BH1935">
        <v>0</v>
      </c>
      <c r="BI1935">
        <v>0</v>
      </c>
      <c r="BJ1935">
        <v>0</v>
      </c>
      <c r="BK1935">
        <v>0</v>
      </c>
      <c r="BL1935">
        <v>2</v>
      </c>
      <c r="BM1935">
        <v>8</v>
      </c>
      <c r="BN1935">
        <v>0.2</v>
      </c>
      <c r="BO1935">
        <v>0</v>
      </c>
      <c r="BP1935">
        <v>0</v>
      </c>
      <c r="BR1935">
        <v>2</v>
      </c>
      <c r="BS1935">
        <v>3</v>
      </c>
      <c r="BX1935">
        <v>9.43</v>
      </c>
      <c r="BY1935">
        <v>0</v>
      </c>
      <c r="BZ1935">
        <v>0</v>
      </c>
      <c r="CA1935">
        <v>7.39</v>
      </c>
      <c r="CB1935">
        <v>0</v>
      </c>
      <c r="CC1935">
        <v>1</v>
      </c>
      <c r="CD1935" s="56">
        <v>42416</v>
      </c>
      <c r="CE1935" s="56">
        <v>42416</v>
      </c>
      <c r="CF1935" s="56">
        <v>42416</v>
      </c>
      <c r="CG1935" s="56">
        <v>42493</v>
      </c>
      <c r="CH1935" s="56"/>
      <c r="CI1935" s="56"/>
      <c r="CJ1935">
        <v>0.18</v>
      </c>
      <c r="CK1935">
        <v>0</v>
      </c>
      <c r="CL1935">
        <v>0</v>
      </c>
      <c r="CM1935">
        <v>7.0000000000000007E-2</v>
      </c>
      <c r="CN1935">
        <v>0</v>
      </c>
      <c r="CO1935">
        <v>0</v>
      </c>
      <c r="CP1935">
        <v>0</v>
      </c>
      <c r="CQ1935" t="s">
        <v>1154</v>
      </c>
      <c r="CR1935" t="s">
        <v>1153</v>
      </c>
      <c r="CS1935" t="s">
        <v>1725</v>
      </c>
      <c r="CT1935" t="s">
        <v>1397</v>
      </c>
      <c r="CU1935" t="s">
        <v>1396</v>
      </c>
      <c r="CV1935" t="s">
        <v>7171</v>
      </c>
      <c r="CW1935" t="s">
        <v>1727</v>
      </c>
      <c r="CX1935" t="s">
        <v>853</v>
      </c>
      <c r="DC1935" t="s">
        <v>1387</v>
      </c>
      <c r="DE1935" t="s">
        <v>1728</v>
      </c>
    </row>
    <row r="1936" spans="1:109" x14ac:dyDescent="0.25">
      <c r="A1936" t="s">
        <v>1025</v>
      </c>
      <c r="B1936">
        <v>2</v>
      </c>
      <c r="C1936" s="56">
        <v>42419</v>
      </c>
      <c r="D1936" t="s">
        <v>1153</v>
      </c>
      <c r="E1936" t="s">
        <v>7172</v>
      </c>
      <c r="G1936" t="s">
        <v>7173</v>
      </c>
      <c r="H1936" t="s">
        <v>1144</v>
      </c>
      <c r="I1936" t="s">
        <v>1144</v>
      </c>
      <c r="J1936" t="s">
        <v>1144</v>
      </c>
      <c r="K1936" t="s">
        <v>1144</v>
      </c>
      <c r="L1936">
        <v>9.0399999999999991</v>
      </c>
      <c r="M1936">
        <v>21.52</v>
      </c>
      <c r="N1936">
        <v>0</v>
      </c>
      <c r="O1936" s="56">
        <v>0</v>
      </c>
      <c r="P1936" s="56">
        <v>0</v>
      </c>
      <c r="Q1936">
        <v>1</v>
      </c>
      <c r="R1936">
        <v>1</v>
      </c>
      <c r="S1936">
        <v>11</v>
      </c>
      <c r="T1936">
        <v>8</v>
      </c>
      <c r="U1936">
        <v>3</v>
      </c>
      <c r="V1936">
        <v>1</v>
      </c>
      <c r="X1936" t="s">
        <v>7757</v>
      </c>
      <c r="AA1936">
        <v>0</v>
      </c>
      <c r="AB1936">
        <v>0</v>
      </c>
      <c r="AC1936">
        <v>0</v>
      </c>
      <c r="AD1936">
        <v>0</v>
      </c>
      <c r="AE1936">
        <v>0</v>
      </c>
      <c r="AF1936">
        <v>0</v>
      </c>
      <c r="AG1936">
        <v>0</v>
      </c>
      <c r="AJ1936" s="56"/>
      <c r="AK1936" s="56"/>
      <c r="AL1936" s="56"/>
      <c r="AP1936" t="s">
        <v>1155</v>
      </c>
      <c r="AR1936">
        <v>2</v>
      </c>
      <c r="AS1936" t="s">
        <v>1152</v>
      </c>
      <c r="AT1936">
        <v>1</v>
      </c>
      <c r="AV1936">
        <v>3</v>
      </c>
      <c r="AW1936">
        <v>2</v>
      </c>
      <c r="AX1936">
        <v>1</v>
      </c>
      <c r="AY1936" t="s">
        <v>1147</v>
      </c>
      <c r="AZ1936" t="s">
        <v>1147</v>
      </c>
      <c r="BA1936">
        <v>5</v>
      </c>
      <c r="BD1936">
        <v>1000000000</v>
      </c>
      <c r="BE1936">
        <v>5</v>
      </c>
      <c r="BF1936">
        <v>-0.67</v>
      </c>
      <c r="BG1936">
        <v>0</v>
      </c>
      <c r="BH1936">
        <v>0</v>
      </c>
      <c r="BI1936">
        <v>0</v>
      </c>
      <c r="BJ1936">
        <v>0</v>
      </c>
      <c r="BK1936">
        <v>0</v>
      </c>
      <c r="BL1936">
        <v>0</v>
      </c>
      <c r="BM1936">
        <v>5</v>
      </c>
      <c r="BN1936">
        <v>-0.67</v>
      </c>
      <c r="BO1936">
        <v>0</v>
      </c>
      <c r="BP1936">
        <v>0</v>
      </c>
      <c r="BR1936">
        <v>0</v>
      </c>
      <c r="BS1936">
        <v>1</v>
      </c>
      <c r="BX1936">
        <v>0</v>
      </c>
      <c r="BY1936">
        <v>18.079999999999998</v>
      </c>
      <c r="BZ1936">
        <v>0</v>
      </c>
      <c r="CA1936">
        <v>6.02</v>
      </c>
      <c r="CB1936">
        <v>0</v>
      </c>
      <c r="CC1936">
        <v>1</v>
      </c>
      <c r="CD1936" s="56">
        <v>42341</v>
      </c>
      <c r="CE1936" s="56">
        <v>42342</v>
      </c>
      <c r="CF1936" s="56">
        <v>42342</v>
      </c>
      <c r="CG1936" s="56">
        <v>42419</v>
      </c>
      <c r="CH1936" s="56"/>
      <c r="CI1936" s="56"/>
      <c r="CJ1936">
        <v>0</v>
      </c>
      <c r="CK1936">
        <v>0</v>
      </c>
      <c r="CL1936">
        <v>0</v>
      </c>
      <c r="CM1936">
        <v>0</v>
      </c>
      <c r="CN1936">
        <v>0</v>
      </c>
      <c r="CO1936">
        <v>0</v>
      </c>
      <c r="CP1936">
        <v>0.96</v>
      </c>
      <c r="CQ1936" t="s">
        <v>1154</v>
      </c>
      <c r="CR1936" t="s">
        <v>1153</v>
      </c>
      <c r="CS1936" t="s">
        <v>1748</v>
      </c>
      <c r="CT1936" t="s">
        <v>1397</v>
      </c>
      <c r="CU1936" t="s">
        <v>1396</v>
      </c>
      <c r="CV1936" t="s">
        <v>7174</v>
      </c>
      <c r="CW1936" t="s">
        <v>1727</v>
      </c>
      <c r="CX1936" t="s">
        <v>853</v>
      </c>
      <c r="DC1936" t="s">
        <v>1387</v>
      </c>
      <c r="DE1936" t="s">
        <v>1392</v>
      </c>
    </row>
    <row r="1937" spans="1:109" x14ac:dyDescent="0.25">
      <c r="A1937" t="s">
        <v>1025</v>
      </c>
      <c r="B1937">
        <v>1</v>
      </c>
      <c r="C1937" s="56">
        <v>42419</v>
      </c>
      <c r="D1937" t="s">
        <v>1153</v>
      </c>
      <c r="E1937" t="s">
        <v>7175</v>
      </c>
      <c r="G1937" t="s">
        <v>7176</v>
      </c>
      <c r="H1937" t="s">
        <v>1144</v>
      </c>
      <c r="I1937" t="s">
        <v>1144</v>
      </c>
      <c r="J1937" t="s">
        <v>1144</v>
      </c>
      <c r="K1937" t="s">
        <v>1144</v>
      </c>
      <c r="L1937">
        <v>5</v>
      </c>
      <c r="M1937">
        <v>11.53</v>
      </c>
      <c r="N1937">
        <v>0</v>
      </c>
      <c r="O1937" s="56">
        <v>0</v>
      </c>
      <c r="P1937" s="56">
        <v>0</v>
      </c>
      <c r="Q1937">
        <v>1</v>
      </c>
      <c r="R1937">
        <v>1</v>
      </c>
      <c r="S1937">
        <v>11</v>
      </c>
      <c r="T1937">
        <v>8</v>
      </c>
      <c r="U1937">
        <v>3</v>
      </c>
      <c r="V1937">
        <v>1</v>
      </c>
      <c r="X1937" t="s">
        <v>7659</v>
      </c>
      <c r="AA1937">
        <v>0</v>
      </c>
      <c r="AB1937">
        <v>0</v>
      </c>
      <c r="AC1937">
        <v>0</v>
      </c>
      <c r="AD1937">
        <v>0</v>
      </c>
      <c r="AE1937">
        <v>0</v>
      </c>
      <c r="AF1937">
        <v>0</v>
      </c>
      <c r="AG1937">
        <v>0</v>
      </c>
      <c r="AJ1937" s="56"/>
      <c r="AK1937" s="56"/>
      <c r="AL1937" s="56"/>
      <c r="AP1937" t="s">
        <v>1155</v>
      </c>
      <c r="AS1937" t="s">
        <v>1152</v>
      </c>
      <c r="AT1937">
        <v>1</v>
      </c>
      <c r="AV1937">
        <v>3</v>
      </c>
      <c r="AW1937">
        <v>2</v>
      </c>
      <c r="AX1937">
        <v>1</v>
      </c>
      <c r="AY1937" t="s">
        <v>1147</v>
      </c>
      <c r="AZ1937" t="s">
        <v>1147</v>
      </c>
      <c r="BA1937">
        <v>5</v>
      </c>
      <c r="BD1937">
        <v>1000000000</v>
      </c>
      <c r="BE1937">
        <v>4</v>
      </c>
      <c r="BF1937">
        <v>-0.33</v>
      </c>
      <c r="BG1937">
        <v>0</v>
      </c>
      <c r="BH1937">
        <v>0</v>
      </c>
      <c r="BI1937">
        <v>0</v>
      </c>
      <c r="BJ1937">
        <v>0</v>
      </c>
      <c r="BK1937">
        <v>0</v>
      </c>
      <c r="BL1937">
        <v>0</v>
      </c>
      <c r="BM1937">
        <v>4</v>
      </c>
      <c r="BN1937">
        <v>-0.33</v>
      </c>
      <c r="BO1937">
        <v>0</v>
      </c>
      <c r="BP1937">
        <v>0</v>
      </c>
      <c r="BR1937">
        <v>0</v>
      </c>
      <c r="BS1937">
        <v>1</v>
      </c>
      <c r="BX1937">
        <v>0</v>
      </c>
      <c r="BY1937">
        <v>5</v>
      </c>
      <c r="BZ1937">
        <v>0</v>
      </c>
      <c r="CA1937">
        <v>5.7</v>
      </c>
      <c r="CB1937">
        <v>0</v>
      </c>
      <c r="CC1937">
        <v>1</v>
      </c>
      <c r="CD1937" s="56">
        <v>42342</v>
      </c>
      <c r="CE1937" s="56">
        <v>42342</v>
      </c>
      <c r="CF1937" s="56">
        <v>42342</v>
      </c>
      <c r="CG1937" s="56">
        <v>42419</v>
      </c>
      <c r="CH1937" s="56"/>
      <c r="CI1937" s="56"/>
      <c r="CJ1937">
        <v>0.11</v>
      </c>
      <c r="CK1937">
        <v>0</v>
      </c>
      <c r="CL1937">
        <v>0</v>
      </c>
      <c r="CM1937">
        <v>0</v>
      </c>
      <c r="CN1937">
        <v>0</v>
      </c>
      <c r="CO1937">
        <v>0</v>
      </c>
      <c r="CP1937">
        <v>0.95</v>
      </c>
      <c r="CQ1937" t="s">
        <v>1154</v>
      </c>
      <c r="CR1937" t="s">
        <v>1153</v>
      </c>
      <c r="CS1937" t="s">
        <v>1725</v>
      </c>
      <c r="CT1937" t="s">
        <v>1397</v>
      </c>
      <c r="CU1937" t="s">
        <v>1396</v>
      </c>
      <c r="CV1937" t="s">
        <v>7177</v>
      </c>
      <c r="CW1937" t="s">
        <v>1727</v>
      </c>
      <c r="CX1937" t="s">
        <v>853</v>
      </c>
      <c r="DC1937" t="s">
        <v>1387</v>
      </c>
      <c r="DE1937" t="s">
        <v>1728</v>
      </c>
    </row>
    <row r="1938" spans="1:109" x14ac:dyDescent="0.25">
      <c r="A1938" t="s">
        <v>1025</v>
      </c>
      <c r="B1938">
        <v>1</v>
      </c>
      <c r="C1938" s="56">
        <v>42419</v>
      </c>
      <c r="D1938" t="s">
        <v>1153</v>
      </c>
      <c r="E1938" t="s">
        <v>7178</v>
      </c>
      <c r="G1938" t="s">
        <v>7179</v>
      </c>
      <c r="H1938" t="s">
        <v>1144</v>
      </c>
      <c r="I1938" t="s">
        <v>1144</v>
      </c>
      <c r="J1938" t="s">
        <v>1144</v>
      </c>
      <c r="K1938" t="s">
        <v>1144</v>
      </c>
      <c r="L1938">
        <v>1.4</v>
      </c>
      <c r="M1938">
        <v>3.43</v>
      </c>
      <c r="N1938">
        <v>0</v>
      </c>
      <c r="O1938" s="56">
        <v>0</v>
      </c>
      <c r="P1938" s="56">
        <v>0</v>
      </c>
      <c r="Q1938">
        <v>1</v>
      </c>
      <c r="R1938">
        <v>1</v>
      </c>
      <c r="S1938">
        <v>11</v>
      </c>
      <c r="T1938">
        <v>8</v>
      </c>
      <c r="U1938">
        <v>3</v>
      </c>
      <c r="V1938">
        <v>1</v>
      </c>
      <c r="W1938" t="s">
        <v>1394</v>
      </c>
      <c r="X1938" t="s">
        <v>7759</v>
      </c>
      <c r="AA1938">
        <v>0</v>
      </c>
      <c r="AB1938">
        <v>0</v>
      </c>
      <c r="AC1938">
        <v>0</v>
      </c>
      <c r="AD1938">
        <v>0</v>
      </c>
      <c r="AE1938">
        <v>0</v>
      </c>
      <c r="AF1938">
        <v>56</v>
      </c>
      <c r="AG1938">
        <v>0</v>
      </c>
      <c r="AJ1938" s="56"/>
      <c r="AK1938" s="56"/>
      <c r="AL1938" s="56"/>
      <c r="AP1938" t="s">
        <v>1155</v>
      </c>
      <c r="AS1938" t="s">
        <v>1152</v>
      </c>
      <c r="AT1938">
        <v>1</v>
      </c>
      <c r="AV1938">
        <v>6</v>
      </c>
      <c r="AW1938">
        <v>4</v>
      </c>
      <c r="AX1938">
        <v>2</v>
      </c>
      <c r="AY1938" t="s">
        <v>1146</v>
      </c>
      <c r="AZ1938" t="s">
        <v>1148</v>
      </c>
      <c r="BA1938">
        <v>4</v>
      </c>
      <c r="BD1938">
        <v>1000000000</v>
      </c>
      <c r="BE1938">
        <v>2</v>
      </c>
      <c r="BF1938">
        <v>0.67</v>
      </c>
      <c r="BG1938">
        <v>4</v>
      </c>
      <c r="BH1938">
        <v>0</v>
      </c>
      <c r="BI1938">
        <v>0</v>
      </c>
      <c r="BJ1938">
        <v>0</v>
      </c>
      <c r="BK1938">
        <v>0</v>
      </c>
      <c r="BL1938">
        <v>0</v>
      </c>
      <c r="BM1938">
        <v>6</v>
      </c>
      <c r="BN1938">
        <v>0</v>
      </c>
      <c r="BO1938">
        <v>0</v>
      </c>
      <c r="BP1938">
        <v>0</v>
      </c>
      <c r="BR1938">
        <v>0</v>
      </c>
      <c r="BS1938">
        <v>2</v>
      </c>
      <c r="BX1938">
        <v>0</v>
      </c>
      <c r="BY1938">
        <v>0</v>
      </c>
      <c r="BZ1938">
        <v>0</v>
      </c>
      <c r="CA1938">
        <v>6.33</v>
      </c>
      <c r="CB1938">
        <v>0</v>
      </c>
      <c r="CC1938">
        <v>1</v>
      </c>
      <c r="CD1938" s="56">
        <v>42416</v>
      </c>
      <c r="CE1938" s="56">
        <v>42416</v>
      </c>
      <c r="CF1938" s="56">
        <v>42416</v>
      </c>
      <c r="CG1938" s="56">
        <v>42493</v>
      </c>
      <c r="CH1938" s="56"/>
      <c r="CI1938" s="56"/>
      <c r="CJ1938">
        <v>0</v>
      </c>
      <c r="CK1938">
        <v>0</v>
      </c>
      <c r="CL1938">
        <v>0</v>
      </c>
      <c r="CM1938">
        <v>7.0000000000000007E-2</v>
      </c>
      <c r="CN1938">
        <v>0</v>
      </c>
      <c r="CO1938">
        <v>0</v>
      </c>
      <c r="CP1938">
        <v>0</v>
      </c>
      <c r="CQ1938" t="s">
        <v>1154</v>
      </c>
      <c r="CR1938" t="s">
        <v>1153</v>
      </c>
      <c r="CS1938" t="s">
        <v>1725</v>
      </c>
      <c r="CT1938" t="s">
        <v>1397</v>
      </c>
      <c r="CU1938" t="s">
        <v>1396</v>
      </c>
      <c r="CV1938" t="s">
        <v>7180</v>
      </c>
      <c r="CW1938" t="s">
        <v>1727</v>
      </c>
      <c r="CX1938" t="s">
        <v>853</v>
      </c>
      <c r="DC1938" t="s">
        <v>1387</v>
      </c>
      <c r="DE1938" t="s">
        <v>1728</v>
      </c>
    </row>
    <row r="1939" spans="1:109" x14ac:dyDescent="0.25">
      <c r="A1939" t="s">
        <v>1025</v>
      </c>
      <c r="B1939">
        <v>1</v>
      </c>
      <c r="C1939" s="56">
        <v>42419</v>
      </c>
      <c r="D1939" t="s">
        <v>1153</v>
      </c>
      <c r="E1939" t="s">
        <v>7181</v>
      </c>
      <c r="G1939" t="s">
        <v>7182</v>
      </c>
      <c r="H1939" t="s">
        <v>1144</v>
      </c>
      <c r="I1939" t="s">
        <v>1144</v>
      </c>
      <c r="J1939" t="s">
        <v>1144</v>
      </c>
      <c r="K1939" t="s">
        <v>1144</v>
      </c>
      <c r="L1939">
        <v>1.08</v>
      </c>
      <c r="M1939">
        <v>2.33</v>
      </c>
      <c r="N1939">
        <v>0</v>
      </c>
      <c r="O1939" s="56">
        <v>0</v>
      </c>
      <c r="P1939" s="56">
        <v>0</v>
      </c>
      <c r="Q1939">
        <v>1</v>
      </c>
      <c r="R1939">
        <v>1</v>
      </c>
      <c r="S1939">
        <v>11</v>
      </c>
      <c r="T1939">
        <v>8</v>
      </c>
      <c r="U1939">
        <v>3</v>
      </c>
      <c r="V1939">
        <v>1</v>
      </c>
      <c r="X1939" t="s">
        <v>7659</v>
      </c>
      <c r="AA1939">
        <v>0</v>
      </c>
      <c r="AB1939">
        <v>0</v>
      </c>
      <c r="AC1939">
        <v>0</v>
      </c>
      <c r="AD1939">
        <v>0</v>
      </c>
      <c r="AE1939">
        <v>0</v>
      </c>
      <c r="AF1939">
        <v>0</v>
      </c>
      <c r="AG1939">
        <v>0</v>
      </c>
      <c r="AJ1939" s="56"/>
      <c r="AK1939" s="56"/>
      <c r="AL1939" s="56"/>
      <c r="AP1939" t="s">
        <v>1155</v>
      </c>
      <c r="AS1939" t="s">
        <v>1152</v>
      </c>
      <c r="AT1939">
        <v>1</v>
      </c>
      <c r="AV1939">
        <v>3</v>
      </c>
      <c r="AW1939">
        <v>2</v>
      </c>
      <c r="AX1939">
        <v>1</v>
      </c>
      <c r="AY1939" t="s">
        <v>1147</v>
      </c>
      <c r="AZ1939" t="s">
        <v>1147</v>
      </c>
      <c r="BA1939">
        <v>5</v>
      </c>
      <c r="BD1939">
        <v>1000000000</v>
      </c>
      <c r="BE1939">
        <v>5</v>
      </c>
      <c r="BF1939">
        <v>-0.67</v>
      </c>
      <c r="BG1939">
        <v>0</v>
      </c>
      <c r="BH1939">
        <v>0</v>
      </c>
      <c r="BI1939">
        <v>0</v>
      </c>
      <c r="BJ1939">
        <v>0</v>
      </c>
      <c r="BK1939">
        <v>0</v>
      </c>
      <c r="BL1939">
        <v>0</v>
      </c>
      <c r="BM1939">
        <v>5</v>
      </c>
      <c r="BN1939">
        <v>-0.67</v>
      </c>
      <c r="BO1939">
        <v>0</v>
      </c>
      <c r="BP1939">
        <v>0</v>
      </c>
      <c r="BR1939">
        <v>0</v>
      </c>
      <c r="BS1939">
        <v>1</v>
      </c>
      <c r="BX1939">
        <v>0</v>
      </c>
      <c r="BY1939">
        <v>2.16</v>
      </c>
      <c r="BZ1939">
        <v>0</v>
      </c>
      <c r="CA1939">
        <v>5.05</v>
      </c>
      <c r="CB1939">
        <v>0</v>
      </c>
      <c r="CC1939">
        <v>1</v>
      </c>
      <c r="CD1939" s="56">
        <v>42342</v>
      </c>
      <c r="CE1939" s="56">
        <v>42342</v>
      </c>
      <c r="CF1939" s="56">
        <v>42342</v>
      </c>
      <c r="CG1939" s="56">
        <v>42419</v>
      </c>
      <c r="CH1939" s="56"/>
      <c r="CI1939" s="56"/>
      <c r="CJ1939">
        <v>0</v>
      </c>
      <c r="CK1939">
        <v>0</v>
      </c>
      <c r="CL1939">
        <v>0</v>
      </c>
      <c r="CM1939">
        <v>0</v>
      </c>
      <c r="CN1939">
        <v>0</v>
      </c>
      <c r="CO1939">
        <v>0</v>
      </c>
      <c r="CP1939">
        <v>0.95</v>
      </c>
      <c r="CQ1939" t="s">
        <v>1154</v>
      </c>
      <c r="CR1939" t="s">
        <v>1153</v>
      </c>
      <c r="CS1939" t="s">
        <v>1725</v>
      </c>
      <c r="CT1939" t="s">
        <v>1397</v>
      </c>
      <c r="CU1939" t="s">
        <v>1396</v>
      </c>
      <c r="CV1939" t="s">
        <v>7183</v>
      </c>
      <c r="CW1939" t="s">
        <v>2121</v>
      </c>
      <c r="CX1939" t="s">
        <v>853</v>
      </c>
      <c r="DC1939" t="s">
        <v>1387</v>
      </c>
      <c r="DE1939" t="s">
        <v>1392</v>
      </c>
    </row>
    <row r="1940" spans="1:109" x14ac:dyDescent="0.25">
      <c r="A1940" t="s">
        <v>1025</v>
      </c>
      <c r="B1940">
        <v>1</v>
      </c>
      <c r="C1940" s="56">
        <v>42419</v>
      </c>
      <c r="D1940" t="s">
        <v>1153</v>
      </c>
      <c r="E1940" t="s">
        <v>7184</v>
      </c>
      <c r="G1940" t="s">
        <v>7185</v>
      </c>
      <c r="H1940" t="s">
        <v>1144</v>
      </c>
      <c r="I1940" t="s">
        <v>1144</v>
      </c>
      <c r="J1940" t="s">
        <v>1144</v>
      </c>
      <c r="K1940" t="s">
        <v>1144</v>
      </c>
      <c r="L1940">
        <v>0.57999999999999996</v>
      </c>
      <c r="M1940">
        <v>1.38</v>
      </c>
      <c r="N1940">
        <v>0</v>
      </c>
      <c r="O1940" s="56">
        <v>0</v>
      </c>
      <c r="P1940" s="56">
        <v>0</v>
      </c>
      <c r="Q1940">
        <v>1</v>
      </c>
      <c r="R1940">
        <v>1</v>
      </c>
      <c r="S1940">
        <v>11</v>
      </c>
      <c r="T1940">
        <v>8</v>
      </c>
      <c r="U1940">
        <v>3</v>
      </c>
      <c r="V1940">
        <v>1</v>
      </c>
      <c r="X1940" t="s">
        <v>7716</v>
      </c>
      <c r="AA1940">
        <v>0</v>
      </c>
      <c r="AB1940">
        <v>0</v>
      </c>
      <c r="AC1940">
        <v>0</v>
      </c>
      <c r="AD1940">
        <v>0</v>
      </c>
      <c r="AE1940">
        <v>0</v>
      </c>
      <c r="AF1940">
        <v>0</v>
      </c>
      <c r="AG1940">
        <v>0</v>
      </c>
      <c r="AJ1940" s="56"/>
      <c r="AK1940" s="56"/>
      <c r="AL1940" s="56"/>
      <c r="AP1940" t="s">
        <v>1155</v>
      </c>
      <c r="AR1940">
        <v>5</v>
      </c>
      <c r="AS1940" t="s">
        <v>1152</v>
      </c>
      <c r="AT1940">
        <v>1</v>
      </c>
      <c r="AV1940">
        <v>21</v>
      </c>
      <c r="AW1940">
        <v>14</v>
      </c>
      <c r="AX1940">
        <v>7</v>
      </c>
      <c r="AY1940" t="s">
        <v>1147</v>
      </c>
      <c r="AZ1940" t="s">
        <v>1147</v>
      </c>
      <c r="BA1940">
        <v>30</v>
      </c>
      <c r="BD1940">
        <v>1000000000</v>
      </c>
      <c r="BE1940">
        <v>30</v>
      </c>
      <c r="BF1940">
        <v>-0.43</v>
      </c>
      <c r="BG1940">
        <v>0</v>
      </c>
      <c r="BH1940">
        <v>0</v>
      </c>
      <c r="BI1940">
        <v>0</v>
      </c>
      <c r="BJ1940">
        <v>0</v>
      </c>
      <c r="BK1940">
        <v>0</v>
      </c>
      <c r="BL1940">
        <v>0</v>
      </c>
      <c r="BM1940">
        <v>30</v>
      </c>
      <c r="BN1940">
        <v>-0.43</v>
      </c>
      <c r="BO1940">
        <v>0</v>
      </c>
      <c r="BP1940">
        <v>0</v>
      </c>
      <c r="BR1940">
        <v>0</v>
      </c>
      <c r="BS1940">
        <v>6</v>
      </c>
      <c r="BX1940">
        <v>0</v>
      </c>
      <c r="BY1940">
        <v>5.22</v>
      </c>
      <c r="BZ1940">
        <v>0</v>
      </c>
      <c r="CA1940">
        <v>6.02</v>
      </c>
      <c r="CB1940">
        <v>0</v>
      </c>
      <c r="CC1940">
        <v>1</v>
      </c>
      <c r="CD1940" s="56">
        <v>42284</v>
      </c>
      <c r="CE1940" s="56">
        <v>42342</v>
      </c>
      <c r="CF1940" s="56">
        <v>42342</v>
      </c>
      <c r="CG1940" s="56">
        <v>42419</v>
      </c>
      <c r="CH1940" s="56"/>
      <c r="CI1940" s="56"/>
      <c r="CJ1940">
        <v>0</v>
      </c>
      <c r="CK1940">
        <v>0</v>
      </c>
      <c r="CL1940">
        <v>0</v>
      </c>
      <c r="CM1940">
        <v>0</v>
      </c>
      <c r="CN1940">
        <v>0</v>
      </c>
      <c r="CO1940">
        <v>0</v>
      </c>
      <c r="CP1940">
        <v>0.95</v>
      </c>
      <c r="CQ1940" t="s">
        <v>1154</v>
      </c>
      <c r="CR1940" t="s">
        <v>1153</v>
      </c>
      <c r="CS1940" t="s">
        <v>1725</v>
      </c>
      <c r="CT1940" t="s">
        <v>1397</v>
      </c>
      <c r="CU1940" t="s">
        <v>1396</v>
      </c>
      <c r="CV1940" t="s">
        <v>7186</v>
      </c>
      <c r="CW1940" t="s">
        <v>1390</v>
      </c>
      <c r="CX1940" t="s">
        <v>853</v>
      </c>
      <c r="DC1940" t="s">
        <v>1387</v>
      </c>
      <c r="DE1940" t="s">
        <v>1392</v>
      </c>
    </row>
    <row r="1941" spans="1:109" x14ac:dyDescent="0.25">
      <c r="A1941" t="s">
        <v>1025</v>
      </c>
      <c r="B1941">
        <v>2</v>
      </c>
      <c r="C1941" s="56">
        <v>42419</v>
      </c>
      <c r="D1941" t="s">
        <v>1153</v>
      </c>
      <c r="E1941" t="s">
        <v>7187</v>
      </c>
      <c r="G1941" t="s">
        <v>7188</v>
      </c>
      <c r="H1941" t="s">
        <v>1144</v>
      </c>
      <c r="I1941" t="s">
        <v>1144</v>
      </c>
      <c r="J1941" t="s">
        <v>1144</v>
      </c>
      <c r="K1941" t="s">
        <v>1144</v>
      </c>
      <c r="L1941">
        <v>4.8499999999999996</v>
      </c>
      <c r="M1941">
        <v>9.67</v>
      </c>
      <c r="N1941">
        <v>0</v>
      </c>
      <c r="O1941" s="56">
        <v>0</v>
      </c>
      <c r="P1941" s="56">
        <v>0</v>
      </c>
      <c r="Q1941">
        <v>1</v>
      </c>
      <c r="R1941">
        <v>1</v>
      </c>
      <c r="S1941">
        <v>11</v>
      </c>
      <c r="T1941">
        <v>8</v>
      </c>
      <c r="U1941">
        <v>3</v>
      </c>
      <c r="V1941">
        <v>1</v>
      </c>
      <c r="W1941" t="s">
        <v>1156</v>
      </c>
      <c r="X1941" t="s">
        <v>7757</v>
      </c>
      <c r="Y1941">
        <v>36</v>
      </c>
      <c r="AA1941">
        <v>0</v>
      </c>
      <c r="AB1941">
        <v>0</v>
      </c>
      <c r="AC1941">
        <v>0</v>
      </c>
      <c r="AD1941">
        <v>0</v>
      </c>
      <c r="AE1941">
        <v>0</v>
      </c>
      <c r="AF1941">
        <v>0</v>
      </c>
      <c r="AG1941">
        <v>0</v>
      </c>
      <c r="AJ1941" s="56"/>
      <c r="AK1941" s="56"/>
      <c r="AL1941" s="56"/>
      <c r="AP1941" t="s">
        <v>1155</v>
      </c>
      <c r="AR1941">
        <v>5</v>
      </c>
      <c r="AS1941" t="s">
        <v>1152</v>
      </c>
      <c r="AT1941">
        <v>1</v>
      </c>
      <c r="AV1941">
        <v>27</v>
      </c>
      <c r="AW1941">
        <v>18</v>
      </c>
      <c r="AX1941">
        <v>9</v>
      </c>
      <c r="AY1941" t="s">
        <v>1145</v>
      </c>
      <c r="AZ1941" t="s">
        <v>1147</v>
      </c>
      <c r="BA1941">
        <v>20</v>
      </c>
      <c r="BD1941">
        <v>1000000000</v>
      </c>
      <c r="BE1941">
        <v>18</v>
      </c>
      <c r="BF1941">
        <v>0.33</v>
      </c>
      <c r="BG1941">
        <v>21</v>
      </c>
      <c r="BH1941">
        <v>0</v>
      </c>
      <c r="BI1941">
        <v>0</v>
      </c>
      <c r="BJ1941">
        <v>0</v>
      </c>
      <c r="BK1941">
        <v>0</v>
      </c>
      <c r="BL1941">
        <v>0</v>
      </c>
      <c r="BM1941">
        <v>39</v>
      </c>
      <c r="BN1941">
        <v>-0.44</v>
      </c>
      <c r="BO1941">
        <v>0</v>
      </c>
      <c r="BP1941">
        <v>0</v>
      </c>
      <c r="BR1941">
        <v>0</v>
      </c>
      <c r="BS1941">
        <v>7</v>
      </c>
      <c r="BX1941">
        <v>0</v>
      </c>
      <c r="BY1941">
        <v>0</v>
      </c>
      <c r="BZ1941">
        <v>0</v>
      </c>
      <c r="CA1941">
        <v>4.34</v>
      </c>
      <c r="CB1941">
        <v>0</v>
      </c>
      <c r="CC1941">
        <v>1</v>
      </c>
      <c r="CD1941" s="56">
        <v>42341</v>
      </c>
      <c r="CE1941" s="56">
        <v>42342</v>
      </c>
      <c r="CF1941" s="56">
        <v>42342</v>
      </c>
      <c r="CG1941" s="56">
        <v>42419</v>
      </c>
      <c r="CH1941" s="56"/>
      <c r="CI1941" s="56"/>
      <c r="CJ1941">
        <v>0.57999999999999996</v>
      </c>
      <c r="CK1941">
        <v>126</v>
      </c>
      <c r="CL1941">
        <v>0</v>
      </c>
      <c r="CM1941">
        <v>0.55000000000000004</v>
      </c>
      <c r="CN1941">
        <v>0.03</v>
      </c>
      <c r="CO1941">
        <v>0.39</v>
      </c>
      <c r="CP1941">
        <v>0</v>
      </c>
      <c r="CQ1941" t="s">
        <v>1154</v>
      </c>
      <c r="CR1941" t="s">
        <v>1153</v>
      </c>
      <c r="CS1941" t="s">
        <v>1748</v>
      </c>
      <c r="CT1941" t="s">
        <v>1397</v>
      </c>
      <c r="CU1941" t="s">
        <v>1396</v>
      </c>
      <c r="CV1941" t="s">
        <v>7189</v>
      </c>
      <c r="CW1941" t="s">
        <v>1390</v>
      </c>
      <c r="CX1941" t="s">
        <v>853</v>
      </c>
      <c r="DC1941" t="s">
        <v>1387</v>
      </c>
      <c r="DE1941" t="s">
        <v>1392</v>
      </c>
    </row>
    <row r="1942" spans="1:109" x14ac:dyDescent="0.25">
      <c r="A1942" t="s">
        <v>1025</v>
      </c>
      <c r="B1942">
        <v>1</v>
      </c>
      <c r="C1942" s="56">
        <v>42419</v>
      </c>
      <c r="D1942" t="s">
        <v>1153</v>
      </c>
      <c r="E1942" t="s">
        <v>7190</v>
      </c>
      <c r="G1942" t="s">
        <v>7191</v>
      </c>
      <c r="H1942" t="s">
        <v>1144</v>
      </c>
      <c r="I1942" t="s">
        <v>1144</v>
      </c>
      <c r="J1942" t="s">
        <v>1144</v>
      </c>
      <c r="K1942" t="s">
        <v>1144</v>
      </c>
      <c r="L1942">
        <v>29.03</v>
      </c>
      <c r="M1942">
        <v>74.47</v>
      </c>
      <c r="N1942">
        <v>0</v>
      </c>
      <c r="O1942" s="56">
        <v>0</v>
      </c>
      <c r="P1942" s="56">
        <v>0</v>
      </c>
      <c r="Q1942">
        <v>1</v>
      </c>
      <c r="R1942">
        <v>1</v>
      </c>
      <c r="S1942">
        <v>11</v>
      </c>
      <c r="T1942">
        <v>8</v>
      </c>
      <c r="U1942">
        <v>3</v>
      </c>
      <c r="V1942">
        <v>1</v>
      </c>
      <c r="W1942" t="s">
        <v>1156</v>
      </c>
      <c r="X1942" t="s">
        <v>7716</v>
      </c>
      <c r="Y1942">
        <v>4</v>
      </c>
      <c r="AA1942">
        <v>0</v>
      </c>
      <c r="AB1942">
        <v>0</v>
      </c>
      <c r="AC1942">
        <v>0</v>
      </c>
      <c r="AD1942">
        <v>0</v>
      </c>
      <c r="AE1942">
        <v>0</v>
      </c>
      <c r="AF1942">
        <v>0</v>
      </c>
      <c r="AG1942">
        <v>0</v>
      </c>
      <c r="AJ1942" s="56"/>
      <c r="AK1942" s="56"/>
      <c r="AL1942" s="56"/>
      <c r="AP1942" t="s">
        <v>1155</v>
      </c>
      <c r="AS1942" t="s">
        <v>1152</v>
      </c>
      <c r="AT1942">
        <v>1</v>
      </c>
      <c r="AV1942">
        <v>6</v>
      </c>
      <c r="AW1942">
        <v>4</v>
      </c>
      <c r="AX1942">
        <v>2</v>
      </c>
      <c r="AY1942" t="s">
        <v>1148</v>
      </c>
      <c r="AZ1942" t="s">
        <v>1148</v>
      </c>
      <c r="BA1942">
        <v>4</v>
      </c>
      <c r="BD1942">
        <v>1000000000</v>
      </c>
      <c r="BE1942">
        <v>5</v>
      </c>
      <c r="BF1942">
        <v>0.17</v>
      </c>
      <c r="BG1942">
        <v>0</v>
      </c>
      <c r="BH1942">
        <v>0</v>
      </c>
      <c r="BI1942">
        <v>0</v>
      </c>
      <c r="BJ1942">
        <v>0</v>
      </c>
      <c r="BK1942">
        <v>0</v>
      </c>
      <c r="BL1942">
        <v>1</v>
      </c>
      <c r="BM1942">
        <v>6</v>
      </c>
      <c r="BN1942">
        <v>0</v>
      </c>
      <c r="BO1942">
        <v>0</v>
      </c>
      <c r="BP1942">
        <v>0</v>
      </c>
      <c r="BR1942">
        <v>0</v>
      </c>
      <c r="BS1942">
        <v>2</v>
      </c>
      <c r="BX1942">
        <v>0</v>
      </c>
      <c r="BY1942">
        <v>0</v>
      </c>
      <c r="BZ1942">
        <v>0</v>
      </c>
      <c r="CA1942">
        <v>6.83</v>
      </c>
      <c r="CB1942">
        <v>0</v>
      </c>
      <c r="CC1942">
        <v>1</v>
      </c>
      <c r="CD1942" s="56">
        <v>42284</v>
      </c>
      <c r="CE1942" s="56">
        <v>42342</v>
      </c>
      <c r="CF1942" s="56">
        <v>42342</v>
      </c>
      <c r="CG1942" s="56">
        <v>42419</v>
      </c>
      <c r="CH1942" s="56"/>
      <c r="CI1942" s="56"/>
      <c r="CJ1942">
        <v>0</v>
      </c>
      <c r="CK1942">
        <v>0</v>
      </c>
      <c r="CL1942">
        <v>0</v>
      </c>
      <c r="CM1942">
        <v>0</v>
      </c>
      <c r="CN1942">
        <v>0</v>
      </c>
      <c r="CO1942">
        <v>0.95</v>
      </c>
      <c r="CP1942">
        <v>0</v>
      </c>
      <c r="CQ1942" t="s">
        <v>1154</v>
      </c>
      <c r="CR1942" t="s">
        <v>1153</v>
      </c>
      <c r="CS1942" t="s">
        <v>1725</v>
      </c>
      <c r="CT1942" t="s">
        <v>1397</v>
      </c>
      <c r="CU1942" t="s">
        <v>1396</v>
      </c>
      <c r="CV1942" t="s">
        <v>7192</v>
      </c>
      <c r="CW1942" t="s">
        <v>2121</v>
      </c>
      <c r="CX1942" t="s">
        <v>853</v>
      </c>
      <c r="DC1942" t="s">
        <v>1387</v>
      </c>
      <c r="DE1942" t="s">
        <v>1728</v>
      </c>
    </row>
    <row r="1943" spans="1:109" x14ac:dyDescent="0.25">
      <c r="A1943" t="s">
        <v>1025</v>
      </c>
      <c r="B1943">
        <v>2</v>
      </c>
      <c r="C1943" s="56">
        <v>42419</v>
      </c>
      <c r="D1943" t="s">
        <v>1153</v>
      </c>
      <c r="E1943" t="s">
        <v>7193</v>
      </c>
      <c r="G1943" t="s">
        <v>7194</v>
      </c>
      <c r="H1943" t="s">
        <v>1144</v>
      </c>
      <c r="I1943" t="s">
        <v>1144</v>
      </c>
      <c r="J1943" t="s">
        <v>1144</v>
      </c>
      <c r="K1943" t="s">
        <v>1144</v>
      </c>
      <c r="L1943">
        <v>17.399999999999999</v>
      </c>
      <c r="M1943">
        <v>0</v>
      </c>
      <c r="N1943">
        <v>0</v>
      </c>
      <c r="O1943" s="56">
        <v>0</v>
      </c>
      <c r="P1943" s="56">
        <v>0</v>
      </c>
      <c r="Q1943">
        <v>1</v>
      </c>
      <c r="R1943">
        <v>1</v>
      </c>
      <c r="S1943">
        <v>11</v>
      </c>
      <c r="T1943">
        <v>8</v>
      </c>
      <c r="U1943">
        <v>3</v>
      </c>
      <c r="V1943">
        <v>1</v>
      </c>
      <c r="X1943" t="s">
        <v>7755</v>
      </c>
      <c r="AA1943">
        <v>0</v>
      </c>
      <c r="AB1943">
        <v>0</v>
      </c>
      <c r="AC1943">
        <v>0</v>
      </c>
      <c r="AD1943">
        <v>0</v>
      </c>
      <c r="AE1943">
        <v>0</v>
      </c>
      <c r="AF1943">
        <v>0</v>
      </c>
      <c r="AG1943">
        <v>0</v>
      </c>
      <c r="AJ1943" s="56"/>
      <c r="AK1943" s="56"/>
      <c r="AL1943" s="56"/>
      <c r="AP1943" t="s">
        <v>1155</v>
      </c>
      <c r="AS1943" t="s">
        <v>1152</v>
      </c>
      <c r="AT1943">
        <v>1</v>
      </c>
      <c r="AV1943">
        <v>0</v>
      </c>
      <c r="AW1943">
        <v>0</v>
      </c>
      <c r="AX1943">
        <v>0</v>
      </c>
      <c r="AY1943" t="s">
        <v>1388</v>
      </c>
      <c r="AZ1943" t="s">
        <v>1388</v>
      </c>
      <c r="BA1943">
        <v>0</v>
      </c>
      <c r="BD1943">
        <v>1000000000</v>
      </c>
      <c r="BE1943">
        <v>0</v>
      </c>
      <c r="BF1943">
        <v>0</v>
      </c>
      <c r="BG1943">
        <v>0</v>
      </c>
      <c r="BH1943">
        <v>0</v>
      </c>
      <c r="BI1943">
        <v>0</v>
      </c>
      <c r="BJ1943">
        <v>0</v>
      </c>
      <c r="BK1943">
        <v>0</v>
      </c>
      <c r="BL1943">
        <v>0</v>
      </c>
      <c r="BM1943">
        <v>0</v>
      </c>
      <c r="BN1943">
        <v>0</v>
      </c>
      <c r="BO1943">
        <v>0</v>
      </c>
      <c r="BP1943">
        <v>0</v>
      </c>
      <c r="BR1943">
        <v>0</v>
      </c>
      <c r="BS1943">
        <v>0</v>
      </c>
      <c r="BX1943">
        <v>0</v>
      </c>
      <c r="BY1943">
        <v>0</v>
      </c>
      <c r="BZ1943">
        <v>0</v>
      </c>
      <c r="CA1943">
        <v>0</v>
      </c>
      <c r="CB1943">
        <v>0</v>
      </c>
      <c r="CC1943">
        <v>1</v>
      </c>
      <c r="CD1943" s="56">
        <v>42095</v>
      </c>
      <c r="CE1943" s="56">
        <v>42342</v>
      </c>
      <c r="CF1943" s="56">
        <v>42342</v>
      </c>
      <c r="CG1943" s="56">
        <v>42419</v>
      </c>
      <c r="CH1943" s="56"/>
      <c r="CI1943" s="56"/>
      <c r="CJ1943">
        <v>1</v>
      </c>
      <c r="CK1943">
        <v>0</v>
      </c>
      <c r="CL1943">
        <v>0.96</v>
      </c>
      <c r="CM1943">
        <v>0</v>
      </c>
      <c r="CN1943">
        <v>0</v>
      </c>
      <c r="CO1943">
        <v>0</v>
      </c>
      <c r="CP1943">
        <v>0</v>
      </c>
      <c r="CQ1943" t="s">
        <v>1154</v>
      </c>
      <c r="CR1943" t="s">
        <v>1153</v>
      </c>
      <c r="CS1943" t="s">
        <v>1748</v>
      </c>
      <c r="CT1943" t="s">
        <v>1397</v>
      </c>
      <c r="CU1943" t="s">
        <v>1396</v>
      </c>
      <c r="CV1943" t="s">
        <v>7195</v>
      </c>
      <c r="CW1943" t="s">
        <v>1742</v>
      </c>
      <c r="CX1943" t="s">
        <v>853</v>
      </c>
      <c r="DC1943" t="s">
        <v>1389</v>
      </c>
      <c r="DE1943" t="s">
        <v>1392</v>
      </c>
    </row>
    <row r="1944" spans="1:109" x14ac:dyDescent="0.25">
      <c r="A1944" t="s">
        <v>1025</v>
      </c>
      <c r="B1944">
        <v>2</v>
      </c>
      <c r="C1944" s="56">
        <v>42419</v>
      </c>
      <c r="D1944" t="s">
        <v>1153</v>
      </c>
      <c r="E1944" t="s">
        <v>7196</v>
      </c>
      <c r="G1944" t="s">
        <v>7197</v>
      </c>
      <c r="H1944" t="s">
        <v>1144</v>
      </c>
      <c r="I1944" t="s">
        <v>1144</v>
      </c>
      <c r="J1944" t="s">
        <v>1144</v>
      </c>
      <c r="K1944" t="s">
        <v>1144</v>
      </c>
      <c r="L1944">
        <v>16.7</v>
      </c>
      <c r="M1944">
        <v>36.75</v>
      </c>
      <c r="N1944">
        <v>0</v>
      </c>
      <c r="O1944" s="56">
        <v>0</v>
      </c>
      <c r="P1944" s="56">
        <v>0</v>
      </c>
      <c r="Q1944">
        <v>1</v>
      </c>
      <c r="R1944">
        <v>1</v>
      </c>
      <c r="S1944">
        <v>11</v>
      </c>
      <c r="T1944">
        <v>8</v>
      </c>
      <c r="U1944">
        <v>3</v>
      </c>
      <c r="V1944">
        <v>1</v>
      </c>
      <c r="W1944" t="s">
        <v>1156</v>
      </c>
      <c r="X1944" t="s">
        <v>7773</v>
      </c>
      <c r="Y1944">
        <v>3</v>
      </c>
      <c r="AA1944">
        <v>0</v>
      </c>
      <c r="AB1944">
        <v>0</v>
      </c>
      <c r="AC1944">
        <v>0</v>
      </c>
      <c r="AD1944">
        <v>0</v>
      </c>
      <c r="AE1944">
        <v>0</v>
      </c>
      <c r="AF1944">
        <v>0</v>
      </c>
      <c r="AG1944">
        <v>0</v>
      </c>
      <c r="AJ1944" s="56"/>
      <c r="AK1944" s="56"/>
      <c r="AL1944" s="56"/>
      <c r="AP1944" t="s">
        <v>1155</v>
      </c>
      <c r="AS1944" t="s">
        <v>1152</v>
      </c>
      <c r="AT1944">
        <v>1</v>
      </c>
      <c r="AV1944">
        <v>5</v>
      </c>
      <c r="AW1944">
        <v>3</v>
      </c>
      <c r="AX1944">
        <v>2</v>
      </c>
      <c r="AY1944" t="s">
        <v>1148</v>
      </c>
      <c r="AZ1944" t="s">
        <v>1148</v>
      </c>
      <c r="BA1944">
        <v>0</v>
      </c>
      <c r="BD1944">
        <v>1000000000</v>
      </c>
      <c r="BE1944">
        <v>5</v>
      </c>
      <c r="BF1944">
        <v>0</v>
      </c>
      <c r="BG1944">
        <v>0</v>
      </c>
      <c r="BH1944">
        <v>0</v>
      </c>
      <c r="BI1944">
        <v>0</v>
      </c>
      <c r="BJ1944">
        <v>0</v>
      </c>
      <c r="BK1944">
        <v>0</v>
      </c>
      <c r="BL1944">
        <v>0</v>
      </c>
      <c r="BM1944">
        <v>5</v>
      </c>
      <c r="BN1944">
        <v>0</v>
      </c>
      <c r="BO1944">
        <v>0</v>
      </c>
      <c r="BP1944">
        <v>0</v>
      </c>
      <c r="BR1944">
        <v>0</v>
      </c>
      <c r="BS1944">
        <v>1</v>
      </c>
      <c r="BX1944">
        <v>0</v>
      </c>
      <c r="BY1944">
        <v>0</v>
      </c>
      <c r="BZ1944">
        <v>0</v>
      </c>
      <c r="CA1944">
        <v>5.24</v>
      </c>
      <c r="CB1944">
        <v>0</v>
      </c>
      <c r="CC1944">
        <v>1</v>
      </c>
      <c r="CD1944" s="56">
        <v>42278</v>
      </c>
      <c r="CE1944" s="56">
        <v>42342</v>
      </c>
      <c r="CF1944" s="56">
        <v>42342</v>
      </c>
      <c r="CG1944" s="56">
        <v>42419</v>
      </c>
      <c r="CH1944" s="56"/>
      <c r="CI1944" s="56"/>
      <c r="CJ1944">
        <v>0</v>
      </c>
      <c r="CK1944">
        <v>0</v>
      </c>
      <c r="CL1944">
        <v>0</v>
      </c>
      <c r="CM1944">
        <v>0</v>
      </c>
      <c r="CN1944">
        <v>0</v>
      </c>
      <c r="CO1944">
        <v>0.96</v>
      </c>
      <c r="CP1944">
        <v>0</v>
      </c>
      <c r="CQ1944" t="s">
        <v>1154</v>
      </c>
      <c r="CR1944" t="s">
        <v>1153</v>
      </c>
      <c r="CS1944" t="s">
        <v>1748</v>
      </c>
      <c r="CT1944" t="s">
        <v>1397</v>
      </c>
      <c r="CU1944" t="s">
        <v>1396</v>
      </c>
      <c r="CV1944" t="s">
        <v>7198</v>
      </c>
      <c r="CW1944" t="s">
        <v>2121</v>
      </c>
      <c r="CX1944" t="s">
        <v>853</v>
      </c>
      <c r="DC1944" t="s">
        <v>1387</v>
      </c>
      <c r="DE1944" t="s">
        <v>1392</v>
      </c>
    </row>
    <row r="1945" spans="1:109" x14ac:dyDescent="0.25">
      <c r="A1945" t="s">
        <v>1025</v>
      </c>
      <c r="B1945">
        <v>2</v>
      </c>
      <c r="C1945" s="56">
        <v>42419</v>
      </c>
      <c r="D1945" t="s">
        <v>1153</v>
      </c>
      <c r="E1945" t="s">
        <v>7199</v>
      </c>
      <c r="G1945" t="s">
        <v>7200</v>
      </c>
      <c r="H1945" t="s">
        <v>1144</v>
      </c>
      <c r="I1945" t="s">
        <v>1144</v>
      </c>
      <c r="J1945" t="s">
        <v>1144</v>
      </c>
      <c r="K1945" t="s">
        <v>1144</v>
      </c>
      <c r="L1945">
        <v>0.99</v>
      </c>
      <c r="M1945">
        <v>2.25</v>
      </c>
      <c r="N1945">
        <v>0</v>
      </c>
      <c r="O1945" s="56">
        <v>0</v>
      </c>
      <c r="P1945" s="56">
        <v>0</v>
      </c>
      <c r="Q1945">
        <v>1</v>
      </c>
      <c r="R1945">
        <v>1</v>
      </c>
      <c r="S1945">
        <v>11</v>
      </c>
      <c r="T1945">
        <v>8</v>
      </c>
      <c r="U1945">
        <v>3</v>
      </c>
      <c r="V1945">
        <v>1</v>
      </c>
      <c r="W1945" t="s">
        <v>1156</v>
      </c>
      <c r="X1945" t="s">
        <v>7773</v>
      </c>
      <c r="Y1945">
        <v>4</v>
      </c>
      <c r="AA1945">
        <v>0</v>
      </c>
      <c r="AB1945">
        <v>0</v>
      </c>
      <c r="AC1945">
        <v>0</v>
      </c>
      <c r="AD1945">
        <v>0</v>
      </c>
      <c r="AE1945">
        <v>0</v>
      </c>
      <c r="AF1945">
        <v>0</v>
      </c>
      <c r="AG1945">
        <v>0</v>
      </c>
      <c r="AJ1945" s="56"/>
      <c r="AK1945" s="56"/>
      <c r="AL1945" s="56"/>
      <c r="AP1945" t="s">
        <v>1155</v>
      </c>
      <c r="AS1945" t="s">
        <v>1152</v>
      </c>
      <c r="AT1945">
        <v>1</v>
      </c>
      <c r="AV1945">
        <v>5</v>
      </c>
      <c r="AW1945">
        <v>3</v>
      </c>
      <c r="AX1945">
        <v>2</v>
      </c>
      <c r="AY1945" t="s">
        <v>1145</v>
      </c>
      <c r="AZ1945" t="s">
        <v>1148</v>
      </c>
      <c r="BA1945">
        <v>0</v>
      </c>
      <c r="BD1945">
        <v>1000000000</v>
      </c>
      <c r="BE1945">
        <v>3</v>
      </c>
      <c r="BF1945">
        <v>0.4</v>
      </c>
      <c r="BG1945">
        <v>0</v>
      </c>
      <c r="BH1945">
        <v>0</v>
      </c>
      <c r="BI1945">
        <v>0</v>
      </c>
      <c r="BJ1945">
        <v>0</v>
      </c>
      <c r="BK1945">
        <v>0</v>
      </c>
      <c r="BL1945">
        <v>2</v>
      </c>
      <c r="BM1945">
        <v>5</v>
      </c>
      <c r="BN1945">
        <v>0</v>
      </c>
      <c r="BO1945">
        <v>0</v>
      </c>
      <c r="BP1945">
        <v>0</v>
      </c>
      <c r="BR1945">
        <v>0</v>
      </c>
      <c r="BS1945">
        <v>1</v>
      </c>
      <c r="BX1945">
        <v>0</v>
      </c>
      <c r="BY1945">
        <v>0</v>
      </c>
      <c r="BZ1945">
        <v>0</v>
      </c>
      <c r="CA1945">
        <v>5.55</v>
      </c>
      <c r="CB1945">
        <v>0</v>
      </c>
      <c r="CC1945">
        <v>1</v>
      </c>
      <c r="CD1945" s="56">
        <v>42278</v>
      </c>
      <c r="CE1945" s="56">
        <v>42342</v>
      </c>
      <c r="CF1945" s="56">
        <v>42342</v>
      </c>
      <c r="CG1945" s="56">
        <v>42419</v>
      </c>
      <c r="CH1945" s="56"/>
      <c r="CI1945" s="56"/>
      <c r="CJ1945">
        <v>0.11</v>
      </c>
      <c r="CK1945">
        <v>0</v>
      </c>
      <c r="CL1945">
        <v>0</v>
      </c>
      <c r="CM1945">
        <v>0</v>
      </c>
      <c r="CN1945">
        <v>0.84</v>
      </c>
      <c r="CO1945">
        <v>0.12</v>
      </c>
      <c r="CP1945">
        <v>0</v>
      </c>
      <c r="CQ1945" t="s">
        <v>1154</v>
      </c>
      <c r="CR1945" t="s">
        <v>1153</v>
      </c>
      <c r="CS1945" t="s">
        <v>1748</v>
      </c>
      <c r="CT1945" t="s">
        <v>1397</v>
      </c>
      <c r="CU1945" t="s">
        <v>1396</v>
      </c>
      <c r="CV1945" t="s">
        <v>7201</v>
      </c>
      <c r="CW1945" t="s">
        <v>1390</v>
      </c>
      <c r="CX1945" t="s">
        <v>853</v>
      </c>
      <c r="DC1945" t="s">
        <v>1387</v>
      </c>
      <c r="DE1945" t="s">
        <v>1392</v>
      </c>
    </row>
    <row r="1946" spans="1:109" x14ac:dyDescent="0.25">
      <c r="A1946" t="s">
        <v>1025</v>
      </c>
      <c r="B1946">
        <v>2</v>
      </c>
      <c r="C1946" s="56">
        <v>42419</v>
      </c>
      <c r="D1946" t="s">
        <v>1153</v>
      </c>
      <c r="E1946" t="s">
        <v>7202</v>
      </c>
      <c r="G1946" t="s">
        <v>7203</v>
      </c>
      <c r="H1946" t="s">
        <v>1144</v>
      </c>
      <c r="I1946" t="s">
        <v>1144</v>
      </c>
      <c r="J1946" t="s">
        <v>1144</v>
      </c>
      <c r="K1946" t="s">
        <v>1144</v>
      </c>
      <c r="L1946">
        <v>1.84</v>
      </c>
      <c r="M1946">
        <v>4.45</v>
      </c>
      <c r="N1946">
        <v>0</v>
      </c>
      <c r="O1946" s="56">
        <v>0</v>
      </c>
      <c r="P1946" s="56">
        <v>0</v>
      </c>
      <c r="Q1946">
        <v>1</v>
      </c>
      <c r="R1946">
        <v>1</v>
      </c>
      <c r="S1946">
        <v>11</v>
      </c>
      <c r="T1946">
        <v>8</v>
      </c>
      <c r="U1946">
        <v>3</v>
      </c>
      <c r="V1946">
        <v>1</v>
      </c>
      <c r="W1946" t="s">
        <v>1156</v>
      </c>
      <c r="X1946" t="s">
        <v>7757</v>
      </c>
      <c r="Y1946">
        <v>6</v>
      </c>
      <c r="AA1946">
        <v>0</v>
      </c>
      <c r="AB1946">
        <v>0</v>
      </c>
      <c r="AC1946">
        <v>0</v>
      </c>
      <c r="AD1946">
        <v>0</v>
      </c>
      <c r="AE1946">
        <v>0</v>
      </c>
      <c r="AF1946">
        <v>0</v>
      </c>
      <c r="AG1946">
        <v>0</v>
      </c>
      <c r="AJ1946" s="56"/>
      <c r="AK1946" s="56"/>
      <c r="AL1946" s="56"/>
      <c r="AP1946" t="s">
        <v>1155</v>
      </c>
      <c r="AS1946" t="s">
        <v>1152</v>
      </c>
      <c r="AT1946">
        <v>1</v>
      </c>
      <c r="AV1946">
        <v>4</v>
      </c>
      <c r="AW1946">
        <v>3</v>
      </c>
      <c r="AX1946">
        <v>1</v>
      </c>
      <c r="AY1946" t="s">
        <v>1145</v>
      </c>
      <c r="AZ1946" t="s">
        <v>1147</v>
      </c>
      <c r="BA1946">
        <v>3</v>
      </c>
      <c r="BD1946">
        <v>1000000000</v>
      </c>
      <c r="BE1946">
        <v>2</v>
      </c>
      <c r="BF1946">
        <v>0.5</v>
      </c>
      <c r="BG1946">
        <v>3</v>
      </c>
      <c r="BH1946">
        <v>0</v>
      </c>
      <c r="BI1946">
        <v>0</v>
      </c>
      <c r="BJ1946">
        <v>0</v>
      </c>
      <c r="BK1946">
        <v>0</v>
      </c>
      <c r="BL1946">
        <v>0</v>
      </c>
      <c r="BM1946">
        <v>5</v>
      </c>
      <c r="BN1946">
        <v>-0.25</v>
      </c>
      <c r="BO1946">
        <v>0</v>
      </c>
      <c r="BP1946">
        <v>0</v>
      </c>
      <c r="BR1946">
        <v>0</v>
      </c>
      <c r="BS1946">
        <v>1</v>
      </c>
      <c r="BX1946">
        <v>0</v>
      </c>
      <c r="BY1946">
        <v>0</v>
      </c>
      <c r="BZ1946">
        <v>0</v>
      </c>
      <c r="CA1946">
        <v>6.19</v>
      </c>
      <c r="CB1946">
        <v>0</v>
      </c>
      <c r="CC1946">
        <v>1</v>
      </c>
      <c r="CD1946" s="56">
        <v>42341</v>
      </c>
      <c r="CE1946" s="56">
        <v>42342</v>
      </c>
      <c r="CF1946" s="56">
        <v>42342</v>
      </c>
      <c r="CG1946" s="56">
        <v>42419</v>
      </c>
      <c r="CH1946" s="56"/>
      <c r="CI1946" s="56"/>
      <c r="CJ1946">
        <v>0.53</v>
      </c>
      <c r="CK1946">
        <v>1</v>
      </c>
      <c r="CL1946">
        <v>0</v>
      </c>
      <c r="CM1946">
        <v>0.55000000000000004</v>
      </c>
      <c r="CN1946">
        <v>0.42</v>
      </c>
      <c r="CO1946">
        <v>0</v>
      </c>
      <c r="CP1946">
        <v>0</v>
      </c>
      <c r="CQ1946" t="s">
        <v>1154</v>
      </c>
      <c r="CR1946" t="s">
        <v>1153</v>
      </c>
      <c r="CS1946" t="s">
        <v>1748</v>
      </c>
      <c r="CT1946" t="s">
        <v>1397</v>
      </c>
      <c r="CU1946" t="s">
        <v>1396</v>
      </c>
      <c r="CV1946" t="s">
        <v>7204</v>
      </c>
      <c r="CW1946" t="s">
        <v>1738</v>
      </c>
      <c r="CX1946" t="s">
        <v>853</v>
      </c>
      <c r="DC1946" t="s">
        <v>1387</v>
      </c>
      <c r="DE1946" t="s">
        <v>1392</v>
      </c>
    </row>
    <row r="1947" spans="1:109" x14ac:dyDescent="0.25">
      <c r="A1947" t="s">
        <v>1025</v>
      </c>
      <c r="B1947">
        <v>2</v>
      </c>
      <c r="C1947" s="56">
        <v>42419</v>
      </c>
      <c r="D1947" t="s">
        <v>1153</v>
      </c>
      <c r="E1947" t="s">
        <v>7205</v>
      </c>
      <c r="G1947" t="s">
        <v>7206</v>
      </c>
      <c r="H1947" t="s">
        <v>1144</v>
      </c>
      <c r="I1947" t="s">
        <v>1144</v>
      </c>
      <c r="J1947" t="s">
        <v>1144</v>
      </c>
      <c r="K1947" t="s">
        <v>1144</v>
      </c>
      <c r="L1947">
        <v>18.45</v>
      </c>
      <c r="M1947">
        <v>36.9</v>
      </c>
      <c r="N1947">
        <v>0</v>
      </c>
      <c r="O1947" s="56">
        <v>0</v>
      </c>
      <c r="P1947" s="56">
        <v>0</v>
      </c>
      <c r="Q1947">
        <v>1</v>
      </c>
      <c r="R1947">
        <v>1</v>
      </c>
      <c r="S1947">
        <v>11</v>
      </c>
      <c r="T1947">
        <v>8</v>
      </c>
      <c r="U1947">
        <v>3</v>
      </c>
      <c r="V1947">
        <v>1</v>
      </c>
      <c r="W1947" t="s">
        <v>1156</v>
      </c>
      <c r="X1947" t="s">
        <v>7755</v>
      </c>
      <c r="Y1947">
        <v>10</v>
      </c>
      <c r="AA1947">
        <v>0</v>
      </c>
      <c r="AB1947">
        <v>0</v>
      </c>
      <c r="AC1947">
        <v>0</v>
      </c>
      <c r="AD1947">
        <v>0</v>
      </c>
      <c r="AE1947">
        <v>0</v>
      </c>
      <c r="AF1947">
        <v>0</v>
      </c>
      <c r="AG1947">
        <v>0</v>
      </c>
      <c r="AJ1947" s="56"/>
      <c r="AK1947" s="56"/>
      <c r="AL1947" s="56"/>
      <c r="AP1947" t="s">
        <v>1155</v>
      </c>
      <c r="AR1947">
        <v>5</v>
      </c>
      <c r="AS1947" t="s">
        <v>1152</v>
      </c>
      <c r="AT1947">
        <v>1</v>
      </c>
      <c r="AV1947">
        <v>15</v>
      </c>
      <c r="AW1947">
        <v>10</v>
      </c>
      <c r="AX1947">
        <v>5</v>
      </c>
      <c r="AY1947" t="s">
        <v>1145</v>
      </c>
      <c r="AZ1947" t="s">
        <v>1145</v>
      </c>
      <c r="BA1947">
        <v>15</v>
      </c>
      <c r="BD1947">
        <v>1000000000</v>
      </c>
      <c r="BE1947">
        <v>9</v>
      </c>
      <c r="BF1947">
        <v>0.4</v>
      </c>
      <c r="BG1947">
        <v>0</v>
      </c>
      <c r="BH1947">
        <v>0</v>
      </c>
      <c r="BI1947">
        <v>0</v>
      </c>
      <c r="BJ1947">
        <v>0</v>
      </c>
      <c r="BK1947">
        <v>0</v>
      </c>
      <c r="BL1947">
        <v>0</v>
      </c>
      <c r="BM1947">
        <v>9</v>
      </c>
      <c r="BN1947">
        <v>0.4</v>
      </c>
      <c r="BO1947">
        <v>0</v>
      </c>
      <c r="BP1947">
        <v>0</v>
      </c>
      <c r="BR1947">
        <v>5</v>
      </c>
      <c r="BS1947">
        <v>4</v>
      </c>
      <c r="BX1947">
        <v>0</v>
      </c>
      <c r="BY1947">
        <v>0</v>
      </c>
      <c r="BZ1947">
        <v>0</v>
      </c>
      <c r="CA1947">
        <v>4.3600000000000003</v>
      </c>
      <c r="CB1947">
        <v>0</v>
      </c>
      <c r="CC1947">
        <v>1</v>
      </c>
      <c r="CD1947" s="56">
        <v>42095</v>
      </c>
      <c r="CE1947" s="56">
        <v>42342</v>
      </c>
      <c r="CF1947" s="56">
        <v>42342</v>
      </c>
      <c r="CG1947" s="56">
        <v>42419</v>
      </c>
      <c r="CH1947" s="56"/>
      <c r="CI1947" s="56"/>
      <c r="CJ1947">
        <v>0.12</v>
      </c>
      <c r="CK1947">
        <v>0</v>
      </c>
      <c r="CL1947">
        <v>0</v>
      </c>
      <c r="CM1947">
        <v>0</v>
      </c>
      <c r="CN1947">
        <v>0.09</v>
      </c>
      <c r="CO1947">
        <v>0.87</v>
      </c>
      <c r="CP1947">
        <v>0</v>
      </c>
      <c r="CQ1947" t="s">
        <v>1154</v>
      </c>
      <c r="CR1947" t="s">
        <v>1153</v>
      </c>
      <c r="CS1947" t="s">
        <v>1748</v>
      </c>
      <c r="CT1947" t="s">
        <v>1397</v>
      </c>
      <c r="CU1947" t="s">
        <v>1396</v>
      </c>
      <c r="CV1947" t="s">
        <v>7207</v>
      </c>
      <c r="CW1947" t="s">
        <v>1390</v>
      </c>
      <c r="CX1947" t="s">
        <v>853</v>
      </c>
      <c r="DC1947" t="s">
        <v>1387</v>
      </c>
      <c r="DE1947" t="s">
        <v>1392</v>
      </c>
    </row>
    <row r="1948" spans="1:109" x14ac:dyDescent="0.25">
      <c r="A1948" t="s">
        <v>1025</v>
      </c>
      <c r="B1948">
        <v>1</v>
      </c>
      <c r="C1948" s="56">
        <v>42419</v>
      </c>
      <c r="D1948" t="s">
        <v>1153</v>
      </c>
      <c r="E1948" t="s">
        <v>7208</v>
      </c>
      <c r="G1948" t="s">
        <v>7209</v>
      </c>
      <c r="H1948" t="s">
        <v>1144</v>
      </c>
      <c r="I1948" t="s">
        <v>1144</v>
      </c>
      <c r="J1948" t="s">
        <v>1144</v>
      </c>
      <c r="K1948" t="s">
        <v>1144</v>
      </c>
      <c r="L1948">
        <v>2.19</v>
      </c>
      <c r="M1948">
        <v>4.82</v>
      </c>
      <c r="N1948">
        <v>0</v>
      </c>
      <c r="O1948" s="56">
        <v>0</v>
      </c>
      <c r="P1948" s="56">
        <v>0</v>
      </c>
      <c r="Q1948">
        <v>1</v>
      </c>
      <c r="R1948">
        <v>1</v>
      </c>
      <c r="S1948">
        <v>11</v>
      </c>
      <c r="T1948">
        <v>8</v>
      </c>
      <c r="U1948">
        <v>3</v>
      </c>
      <c r="V1948">
        <v>1</v>
      </c>
      <c r="X1948" t="s">
        <v>7755</v>
      </c>
      <c r="AA1948">
        <v>0</v>
      </c>
      <c r="AB1948">
        <v>0</v>
      </c>
      <c r="AC1948">
        <v>0</v>
      </c>
      <c r="AD1948">
        <v>0</v>
      </c>
      <c r="AE1948">
        <v>0</v>
      </c>
      <c r="AF1948">
        <v>0</v>
      </c>
      <c r="AG1948">
        <v>0</v>
      </c>
      <c r="AJ1948" s="56"/>
      <c r="AK1948" s="56"/>
      <c r="AL1948" s="56"/>
      <c r="AP1948" t="s">
        <v>1155</v>
      </c>
      <c r="AS1948" t="s">
        <v>1152</v>
      </c>
      <c r="AT1948">
        <v>1</v>
      </c>
      <c r="AV1948">
        <v>0</v>
      </c>
      <c r="AW1948">
        <v>0</v>
      </c>
      <c r="AX1948">
        <v>0</v>
      </c>
      <c r="AY1948" t="s">
        <v>1388</v>
      </c>
      <c r="AZ1948" t="s">
        <v>1388</v>
      </c>
      <c r="BA1948">
        <v>0</v>
      </c>
      <c r="BD1948">
        <v>1000000000</v>
      </c>
      <c r="BE1948">
        <v>3</v>
      </c>
      <c r="BF1948">
        <v>0</v>
      </c>
      <c r="BG1948">
        <v>0</v>
      </c>
      <c r="BH1948">
        <v>0</v>
      </c>
      <c r="BI1948">
        <v>0</v>
      </c>
      <c r="BJ1948">
        <v>0</v>
      </c>
      <c r="BK1948">
        <v>0</v>
      </c>
      <c r="BL1948">
        <v>0</v>
      </c>
      <c r="BM1948">
        <v>3</v>
      </c>
      <c r="BN1948">
        <v>0</v>
      </c>
      <c r="BO1948">
        <v>0</v>
      </c>
      <c r="BP1948">
        <v>0</v>
      </c>
      <c r="BR1948">
        <v>0</v>
      </c>
      <c r="BS1948">
        <v>0</v>
      </c>
      <c r="BX1948">
        <v>0</v>
      </c>
      <c r="BY1948">
        <v>0</v>
      </c>
      <c r="BZ1948">
        <v>0</v>
      </c>
      <c r="CA1948">
        <v>0</v>
      </c>
      <c r="CB1948">
        <v>0</v>
      </c>
      <c r="CC1948">
        <v>1</v>
      </c>
      <c r="CD1948" s="56">
        <v>42095</v>
      </c>
      <c r="CE1948" s="56">
        <v>42342</v>
      </c>
      <c r="CF1948" s="56">
        <v>42342</v>
      </c>
      <c r="CG1948" s="56">
        <v>42419</v>
      </c>
      <c r="CH1948" s="56"/>
      <c r="CI1948" s="56"/>
      <c r="CJ1948">
        <v>0</v>
      </c>
      <c r="CK1948">
        <v>0</v>
      </c>
      <c r="CL1948">
        <v>0</v>
      </c>
      <c r="CM1948">
        <v>0</v>
      </c>
      <c r="CN1948">
        <v>0</v>
      </c>
      <c r="CO1948">
        <v>0</v>
      </c>
      <c r="CP1948">
        <v>0.95</v>
      </c>
      <c r="CQ1948" t="s">
        <v>1154</v>
      </c>
      <c r="CR1948" t="s">
        <v>1153</v>
      </c>
      <c r="CS1948" t="s">
        <v>1725</v>
      </c>
      <c r="CT1948" t="s">
        <v>1397</v>
      </c>
      <c r="CU1948" t="s">
        <v>1396</v>
      </c>
      <c r="CV1948" t="s">
        <v>7210</v>
      </c>
      <c r="CW1948" t="s">
        <v>1738</v>
      </c>
      <c r="CX1948" t="s">
        <v>853</v>
      </c>
      <c r="DC1948" t="s">
        <v>1387</v>
      </c>
      <c r="DE1948" t="s">
        <v>1728</v>
      </c>
    </row>
    <row r="1949" spans="1:109" x14ac:dyDescent="0.25">
      <c r="A1949" t="s">
        <v>1025</v>
      </c>
      <c r="B1949">
        <v>2</v>
      </c>
      <c r="C1949" s="56">
        <v>42419</v>
      </c>
      <c r="D1949" t="s">
        <v>1153</v>
      </c>
      <c r="E1949" t="s">
        <v>7211</v>
      </c>
      <c r="G1949" t="s">
        <v>7212</v>
      </c>
      <c r="H1949" t="s">
        <v>1144</v>
      </c>
      <c r="I1949" t="s">
        <v>1144</v>
      </c>
      <c r="J1949" t="s">
        <v>1144</v>
      </c>
      <c r="K1949" t="s">
        <v>1144</v>
      </c>
      <c r="L1949">
        <v>2.91</v>
      </c>
      <c r="M1949">
        <v>5.56</v>
      </c>
      <c r="N1949">
        <v>0</v>
      </c>
      <c r="O1949" s="56">
        <v>0</v>
      </c>
      <c r="P1949" s="56">
        <v>0</v>
      </c>
      <c r="Q1949">
        <v>1</v>
      </c>
      <c r="R1949">
        <v>1</v>
      </c>
      <c r="S1949">
        <v>11</v>
      </c>
      <c r="T1949">
        <v>8</v>
      </c>
      <c r="U1949">
        <v>3</v>
      </c>
      <c r="V1949">
        <v>1</v>
      </c>
      <c r="X1949" t="s">
        <v>7755</v>
      </c>
      <c r="AA1949">
        <v>0</v>
      </c>
      <c r="AB1949">
        <v>0</v>
      </c>
      <c r="AC1949">
        <v>0</v>
      </c>
      <c r="AD1949">
        <v>0</v>
      </c>
      <c r="AE1949">
        <v>0</v>
      </c>
      <c r="AF1949">
        <v>0</v>
      </c>
      <c r="AG1949">
        <v>0</v>
      </c>
      <c r="AJ1949" s="56"/>
      <c r="AK1949" s="56"/>
      <c r="AL1949" s="56"/>
      <c r="AP1949" t="s">
        <v>1155</v>
      </c>
      <c r="AR1949">
        <v>5</v>
      </c>
      <c r="AS1949" t="s">
        <v>1152</v>
      </c>
      <c r="AT1949">
        <v>1</v>
      </c>
      <c r="AV1949">
        <v>20</v>
      </c>
      <c r="AW1949">
        <v>13</v>
      </c>
      <c r="AX1949">
        <v>7</v>
      </c>
      <c r="AY1949" t="s">
        <v>1147</v>
      </c>
      <c r="AZ1949" t="s">
        <v>1147</v>
      </c>
      <c r="BA1949">
        <v>20</v>
      </c>
      <c r="BD1949">
        <v>1000000000</v>
      </c>
      <c r="BE1949">
        <v>39</v>
      </c>
      <c r="BF1949">
        <v>-0.95</v>
      </c>
      <c r="BG1949">
        <v>0</v>
      </c>
      <c r="BH1949">
        <v>0</v>
      </c>
      <c r="BI1949">
        <v>0</v>
      </c>
      <c r="BJ1949">
        <v>0</v>
      </c>
      <c r="BK1949">
        <v>0</v>
      </c>
      <c r="BL1949">
        <v>0</v>
      </c>
      <c r="BM1949">
        <v>39</v>
      </c>
      <c r="BN1949">
        <v>-0.95</v>
      </c>
      <c r="BO1949">
        <v>0</v>
      </c>
      <c r="BP1949">
        <v>0</v>
      </c>
      <c r="BR1949">
        <v>0</v>
      </c>
      <c r="BS1949">
        <v>5</v>
      </c>
      <c r="BX1949">
        <v>0</v>
      </c>
      <c r="BY1949">
        <v>55.29</v>
      </c>
      <c r="BZ1949">
        <v>0</v>
      </c>
      <c r="CA1949">
        <v>3.97</v>
      </c>
      <c r="CB1949">
        <v>0</v>
      </c>
      <c r="CC1949">
        <v>1</v>
      </c>
      <c r="CD1949" s="56">
        <v>42095</v>
      </c>
      <c r="CE1949" s="56">
        <v>42342</v>
      </c>
      <c r="CF1949" s="56">
        <v>42342</v>
      </c>
      <c r="CG1949" s="56">
        <v>42419</v>
      </c>
      <c r="CH1949" s="56"/>
      <c r="CI1949" s="56"/>
      <c r="CJ1949">
        <v>0</v>
      </c>
      <c r="CK1949">
        <v>0</v>
      </c>
      <c r="CL1949">
        <v>0</v>
      </c>
      <c r="CM1949">
        <v>0</v>
      </c>
      <c r="CN1949">
        <v>0</v>
      </c>
      <c r="CO1949">
        <v>0</v>
      </c>
      <c r="CP1949">
        <v>0.96</v>
      </c>
      <c r="CQ1949" t="s">
        <v>1154</v>
      </c>
      <c r="CR1949" t="s">
        <v>1153</v>
      </c>
      <c r="CS1949" t="s">
        <v>1748</v>
      </c>
      <c r="CT1949" t="s">
        <v>1397</v>
      </c>
      <c r="CU1949" t="s">
        <v>1396</v>
      </c>
      <c r="CV1949" t="s">
        <v>7213</v>
      </c>
      <c r="CW1949" t="s">
        <v>1390</v>
      </c>
      <c r="CX1949" t="s">
        <v>853</v>
      </c>
      <c r="DC1949" t="s">
        <v>1387</v>
      </c>
      <c r="DE1949" t="s">
        <v>1392</v>
      </c>
    </row>
    <row r="1950" spans="1:109" x14ac:dyDescent="0.25">
      <c r="A1950" t="s">
        <v>1025</v>
      </c>
      <c r="B1950">
        <v>2</v>
      </c>
      <c r="C1950" s="56">
        <v>42419</v>
      </c>
      <c r="D1950" t="s">
        <v>1153</v>
      </c>
      <c r="E1950" t="s">
        <v>7214</v>
      </c>
      <c r="G1950" t="s">
        <v>7215</v>
      </c>
      <c r="H1950" t="s">
        <v>1144</v>
      </c>
      <c r="I1950" t="s">
        <v>1144</v>
      </c>
      <c r="J1950" t="s">
        <v>1144</v>
      </c>
      <c r="K1950" t="s">
        <v>1144</v>
      </c>
      <c r="L1950">
        <v>2.65</v>
      </c>
      <c r="M1950">
        <v>5.08</v>
      </c>
      <c r="N1950">
        <v>0</v>
      </c>
      <c r="O1950" s="56">
        <v>0</v>
      </c>
      <c r="P1950" s="56">
        <v>0</v>
      </c>
      <c r="Q1950">
        <v>1</v>
      </c>
      <c r="R1950">
        <v>1</v>
      </c>
      <c r="S1950">
        <v>11</v>
      </c>
      <c r="T1950">
        <v>8</v>
      </c>
      <c r="U1950">
        <v>3</v>
      </c>
      <c r="V1950">
        <v>1</v>
      </c>
      <c r="W1950" t="s">
        <v>1156</v>
      </c>
      <c r="X1950" t="s">
        <v>7757</v>
      </c>
      <c r="AA1950">
        <v>0</v>
      </c>
      <c r="AB1950">
        <v>0</v>
      </c>
      <c r="AC1950">
        <v>0</v>
      </c>
      <c r="AD1950">
        <v>0</v>
      </c>
      <c r="AE1950">
        <v>0</v>
      </c>
      <c r="AF1950">
        <v>0</v>
      </c>
      <c r="AG1950">
        <v>0</v>
      </c>
      <c r="AJ1950" s="56"/>
      <c r="AK1950" s="56"/>
      <c r="AL1950" s="56"/>
      <c r="AP1950" t="s">
        <v>1155</v>
      </c>
      <c r="AS1950" t="s">
        <v>1152</v>
      </c>
      <c r="AT1950">
        <v>1</v>
      </c>
      <c r="AV1950">
        <v>3</v>
      </c>
      <c r="AW1950">
        <v>2</v>
      </c>
      <c r="AX1950">
        <v>1</v>
      </c>
      <c r="AY1950" t="s">
        <v>1148</v>
      </c>
      <c r="AZ1950" t="s">
        <v>1148</v>
      </c>
      <c r="BA1950">
        <v>4</v>
      </c>
      <c r="BD1950">
        <v>1000000000</v>
      </c>
      <c r="BE1950">
        <v>3</v>
      </c>
      <c r="BF1950">
        <v>0</v>
      </c>
      <c r="BG1950">
        <v>0</v>
      </c>
      <c r="BH1950">
        <v>0</v>
      </c>
      <c r="BI1950">
        <v>0</v>
      </c>
      <c r="BJ1950">
        <v>0</v>
      </c>
      <c r="BK1950">
        <v>0</v>
      </c>
      <c r="BL1950">
        <v>0</v>
      </c>
      <c r="BM1950">
        <v>3</v>
      </c>
      <c r="BN1950">
        <v>0</v>
      </c>
      <c r="BO1950">
        <v>0</v>
      </c>
      <c r="BP1950">
        <v>0</v>
      </c>
      <c r="BR1950">
        <v>0</v>
      </c>
      <c r="BS1950">
        <v>1</v>
      </c>
      <c r="BX1950">
        <v>0</v>
      </c>
      <c r="BY1950">
        <v>0</v>
      </c>
      <c r="BZ1950">
        <v>0</v>
      </c>
      <c r="CA1950">
        <v>4</v>
      </c>
      <c r="CB1950">
        <v>0</v>
      </c>
      <c r="CC1950">
        <v>1</v>
      </c>
      <c r="CD1950" s="56">
        <v>42341</v>
      </c>
      <c r="CE1950" s="56">
        <v>42342</v>
      </c>
      <c r="CF1950" s="56">
        <v>42342</v>
      </c>
      <c r="CG1950" s="56">
        <v>42419</v>
      </c>
      <c r="CH1950" s="56"/>
      <c r="CI1950" s="56"/>
      <c r="CJ1950">
        <v>0.15</v>
      </c>
      <c r="CK1950">
        <v>0</v>
      </c>
      <c r="CL1950">
        <v>0</v>
      </c>
      <c r="CM1950">
        <v>0</v>
      </c>
      <c r="CN1950">
        <v>0</v>
      </c>
      <c r="CO1950">
        <v>0.55000000000000004</v>
      </c>
      <c r="CP1950">
        <v>0.42</v>
      </c>
      <c r="CQ1950" t="s">
        <v>1154</v>
      </c>
      <c r="CR1950" t="s">
        <v>1153</v>
      </c>
      <c r="CS1950" t="s">
        <v>1748</v>
      </c>
      <c r="CT1950" t="s">
        <v>1397</v>
      </c>
      <c r="CU1950" t="s">
        <v>1396</v>
      </c>
      <c r="CV1950" t="s">
        <v>7216</v>
      </c>
      <c r="CW1950" t="s">
        <v>1738</v>
      </c>
      <c r="CX1950" t="s">
        <v>853</v>
      </c>
      <c r="DC1950" t="s">
        <v>1387</v>
      </c>
      <c r="DE1950" t="s">
        <v>1392</v>
      </c>
    </row>
    <row r="1951" spans="1:109" x14ac:dyDescent="0.25">
      <c r="A1951" t="s">
        <v>1025</v>
      </c>
      <c r="B1951">
        <v>2</v>
      </c>
      <c r="C1951" s="56">
        <v>42419</v>
      </c>
      <c r="D1951" t="s">
        <v>1153</v>
      </c>
      <c r="E1951" t="s">
        <v>7217</v>
      </c>
      <c r="G1951" t="s">
        <v>7218</v>
      </c>
      <c r="H1951" t="s">
        <v>1144</v>
      </c>
      <c r="I1951" t="s">
        <v>1144</v>
      </c>
      <c r="J1951" t="s">
        <v>1144</v>
      </c>
      <c r="K1951" t="s">
        <v>1144</v>
      </c>
      <c r="L1951">
        <v>2.4500000000000002</v>
      </c>
      <c r="M1951">
        <v>6.21</v>
      </c>
      <c r="N1951">
        <v>0</v>
      </c>
      <c r="O1951" s="56">
        <v>0</v>
      </c>
      <c r="P1951" s="56">
        <v>0</v>
      </c>
      <c r="Q1951">
        <v>1</v>
      </c>
      <c r="R1951">
        <v>1</v>
      </c>
      <c r="S1951">
        <v>11</v>
      </c>
      <c r="T1951">
        <v>8</v>
      </c>
      <c r="U1951">
        <v>3</v>
      </c>
      <c r="V1951">
        <v>1</v>
      </c>
      <c r="X1951" t="s">
        <v>7755</v>
      </c>
      <c r="AA1951">
        <v>0</v>
      </c>
      <c r="AB1951">
        <v>0</v>
      </c>
      <c r="AC1951">
        <v>0</v>
      </c>
      <c r="AD1951">
        <v>0</v>
      </c>
      <c r="AE1951">
        <v>0</v>
      </c>
      <c r="AF1951">
        <v>0</v>
      </c>
      <c r="AG1951">
        <v>0</v>
      </c>
      <c r="AJ1951" s="56"/>
      <c r="AK1951" s="56"/>
      <c r="AL1951" s="56"/>
      <c r="AP1951" t="s">
        <v>1155</v>
      </c>
      <c r="AS1951" t="s">
        <v>1152</v>
      </c>
      <c r="AT1951">
        <v>1</v>
      </c>
      <c r="AV1951">
        <v>1</v>
      </c>
      <c r="AW1951">
        <v>1</v>
      </c>
      <c r="AX1951">
        <v>0.5</v>
      </c>
      <c r="AY1951" t="s">
        <v>1147</v>
      </c>
      <c r="AZ1951" t="s">
        <v>1147</v>
      </c>
      <c r="BA1951">
        <v>1</v>
      </c>
      <c r="BD1951">
        <v>1000000000</v>
      </c>
      <c r="BE1951">
        <v>6</v>
      </c>
      <c r="BF1951">
        <v>-5</v>
      </c>
      <c r="BG1951">
        <v>0</v>
      </c>
      <c r="BH1951">
        <v>0</v>
      </c>
      <c r="BI1951">
        <v>0</v>
      </c>
      <c r="BJ1951">
        <v>0</v>
      </c>
      <c r="BK1951">
        <v>0</v>
      </c>
      <c r="BL1951">
        <v>0</v>
      </c>
      <c r="BM1951">
        <v>6</v>
      </c>
      <c r="BN1951">
        <v>-5</v>
      </c>
      <c r="BO1951">
        <v>0</v>
      </c>
      <c r="BP1951">
        <v>0</v>
      </c>
      <c r="BR1951">
        <v>0</v>
      </c>
      <c r="BS1951">
        <v>0</v>
      </c>
      <c r="BX1951">
        <v>0</v>
      </c>
      <c r="BY1951">
        <v>12.25</v>
      </c>
      <c r="BZ1951">
        <v>0</v>
      </c>
      <c r="CA1951">
        <v>6.7</v>
      </c>
      <c r="CB1951">
        <v>0</v>
      </c>
      <c r="CC1951">
        <v>1</v>
      </c>
      <c r="CD1951" s="56">
        <v>42095</v>
      </c>
      <c r="CE1951" s="56">
        <v>42342</v>
      </c>
      <c r="CF1951" s="56">
        <v>42342</v>
      </c>
      <c r="CG1951" s="56">
        <v>42419</v>
      </c>
      <c r="CH1951" s="56"/>
      <c r="CI1951" s="56"/>
      <c r="CJ1951">
        <v>0</v>
      </c>
      <c r="CK1951">
        <v>0</v>
      </c>
      <c r="CL1951">
        <v>0</v>
      </c>
      <c r="CM1951">
        <v>0</v>
      </c>
      <c r="CN1951">
        <v>0</v>
      </c>
      <c r="CO1951">
        <v>0</v>
      </c>
      <c r="CP1951">
        <v>0.96</v>
      </c>
      <c r="CQ1951" t="s">
        <v>1154</v>
      </c>
      <c r="CR1951" t="s">
        <v>1153</v>
      </c>
      <c r="CS1951" t="s">
        <v>1748</v>
      </c>
      <c r="CT1951" t="s">
        <v>1397</v>
      </c>
      <c r="CU1951" t="s">
        <v>1396</v>
      </c>
      <c r="CV1951" t="s">
        <v>7715</v>
      </c>
      <c r="CW1951" t="s">
        <v>1738</v>
      </c>
      <c r="CX1951" t="s">
        <v>853</v>
      </c>
      <c r="DC1951" t="s">
        <v>1387</v>
      </c>
      <c r="DE1951" t="s">
        <v>1392</v>
      </c>
    </row>
    <row r="1952" spans="1:109" x14ac:dyDescent="0.25">
      <c r="A1952" t="s">
        <v>1025</v>
      </c>
      <c r="B1952">
        <v>2</v>
      </c>
      <c r="C1952" s="56">
        <v>42419</v>
      </c>
      <c r="D1952" t="s">
        <v>1153</v>
      </c>
      <c r="E1952" t="s">
        <v>7219</v>
      </c>
      <c r="G1952" t="s">
        <v>7220</v>
      </c>
      <c r="H1952" t="s">
        <v>1144</v>
      </c>
      <c r="I1952" t="s">
        <v>1144</v>
      </c>
      <c r="J1952" t="s">
        <v>1144</v>
      </c>
      <c r="K1952" t="s">
        <v>1144</v>
      </c>
      <c r="L1952">
        <v>2.7</v>
      </c>
      <c r="M1952">
        <v>7.48</v>
      </c>
      <c r="N1952">
        <v>0</v>
      </c>
      <c r="O1952" s="56">
        <v>0</v>
      </c>
      <c r="P1952" s="56">
        <v>0</v>
      </c>
      <c r="Q1952">
        <v>1</v>
      </c>
      <c r="R1952">
        <v>1</v>
      </c>
      <c r="S1952">
        <v>11</v>
      </c>
      <c r="T1952">
        <v>8</v>
      </c>
      <c r="U1952">
        <v>3</v>
      </c>
      <c r="V1952">
        <v>1</v>
      </c>
      <c r="X1952" t="s">
        <v>7755</v>
      </c>
      <c r="AA1952">
        <v>0</v>
      </c>
      <c r="AB1952">
        <v>0</v>
      </c>
      <c r="AC1952">
        <v>0</v>
      </c>
      <c r="AD1952">
        <v>0</v>
      </c>
      <c r="AE1952">
        <v>0</v>
      </c>
      <c r="AF1952">
        <v>0</v>
      </c>
      <c r="AG1952">
        <v>0</v>
      </c>
      <c r="AJ1952" s="56"/>
      <c r="AK1952" s="56"/>
      <c r="AL1952" s="56"/>
      <c r="AP1952" t="s">
        <v>1155</v>
      </c>
      <c r="AR1952">
        <v>2</v>
      </c>
      <c r="AS1952" t="s">
        <v>1152</v>
      </c>
      <c r="AT1952">
        <v>1</v>
      </c>
      <c r="AV1952">
        <v>5</v>
      </c>
      <c r="AW1952">
        <v>3</v>
      </c>
      <c r="AX1952">
        <v>2</v>
      </c>
      <c r="AY1952" t="s">
        <v>1147</v>
      </c>
      <c r="AZ1952" t="s">
        <v>1147</v>
      </c>
      <c r="BA1952">
        <v>5</v>
      </c>
      <c r="BD1952">
        <v>1000000000</v>
      </c>
      <c r="BE1952">
        <v>6</v>
      </c>
      <c r="BF1952">
        <v>-0.2</v>
      </c>
      <c r="BG1952">
        <v>0</v>
      </c>
      <c r="BH1952">
        <v>0</v>
      </c>
      <c r="BI1952">
        <v>0</v>
      </c>
      <c r="BJ1952">
        <v>0</v>
      </c>
      <c r="BK1952">
        <v>0</v>
      </c>
      <c r="BL1952">
        <v>0</v>
      </c>
      <c r="BM1952">
        <v>6</v>
      </c>
      <c r="BN1952">
        <v>-0.2</v>
      </c>
      <c r="BO1952">
        <v>0</v>
      </c>
      <c r="BP1952">
        <v>0</v>
      </c>
      <c r="BR1952">
        <v>0</v>
      </c>
      <c r="BS1952">
        <v>1</v>
      </c>
      <c r="BX1952">
        <v>0</v>
      </c>
      <c r="BY1952">
        <v>2.7</v>
      </c>
      <c r="BZ1952">
        <v>0</v>
      </c>
      <c r="CA1952">
        <v>7.73</v>
      </c>
      <c r="CB1952">
        <v>0</v>
      </c>
      <c r="CC1952">
        <v>1</v>
      </c>
      <c r="CD1952" s="56">
        <v>42095</v>
      </c>
      <c r="CE1952" s="56">
        <v>42342</v>
      </c>
      <c r="CF1952" s="56">
        <v>42342</v>
      </c>
      <c r="CG1952" s="56">
        <v>42419</v>
      </c>
      <c r="CH1952" s="56"/>
      <c r="CI1952" s="56"/>
      <c r="CJ1952">
        <v>0</v>
      </c>
      <c r="CK1952">
        <v>0</v>
      </c>
      <c r="CL1952">
        <v>0</v>
      </c>
      <c r="CM1952">
        <v>0</v>
      </c>
      <c r="CN1952">
        <v>0</v>
      </c>
      <c r="CO1952">
        <v>0</v>
      </c>
      <c r="CP1952">
        <v>0.96</v>
      </c>
      <c r="CQ1952" t="s">
        <v>1154</v>
      </c>
      <c r="CR1952" t="s">
        <v>1153</v>
      </c>
      <c r="CS1952" t="s">
        <v>1748</v>
      </c>
      <c r="CT1952" t="s">
        <v>1397</v>
      </c>
      <c r="CU1952" t="s">
        <v>1396</v>
      </c>
      <c r="CV1952" t="s">
        <v>7221</v>
      </c>
      <c r="CW1952" t="s">
        <v>1738</v>
      </c>
      <c r="CX1952" t="s">
        <v>853</v>
      </c>
      <c r="DC1952" t="s">
        <v>1387</v>
      </c>
      <c r="DE1952" t="s">
        <v>1392</v>
      </c>
    </row>
    <row r="1953" spans="1:109" x14ac:dyDescent="0.25">
      <c r="A1953" t="s">
        <v>1025</v>
      </c>
      <c r="B1953">
        <v>2</v>
      </c>
      <c r="C1953" s="56">
        <v>42419</v>
      </c>
      <c r="D1953" t="s">
        <v>1153</v>
      </c>
      <c r="E1953" t="s">
        <v>7222</v>
      </c>
      <c r="G1953" t="s">
        <v>7223</v>
      </c>
      <c r="H1953" t="s">
        <v>1144</v>
      </c>
      <c r="I1953" t="s">
        <v>1144</v>
      </c>
      <c r="J1953" t="s">
        <v>1144</v>
      </c>
      <c r="K1953" t="s">
        <v>1144</v>
      </c>
      <c r="L1953">
        <v>1.6</v>
      </c>
      <c r="M1953">
        <v>4.47</v>
      </c>
      <c r="N1953">
        <v>0</v>
      </c>
      <c r="O1953" s="56">
        <v>0</v>
      </c>
      <c r="P1953" s="56">
        <v>0</v>
      </c>
      <c r="Q1953">
        <v>1</v>
      </c>
      <c r="R1953">
        <v>1</v>
      </c>
      <c r="S1953">
        <v>11</v>
      </c>
      <c r="T1953">
        <v>8</v>
      </c>
      <c r="U1953">
        <v>3</v>
      </c>
      <c r="V1953">
        <v>1</v>
      </c>
      <c r="X1953" t="s">
        <v>7755</v>
      </c>
      <c r="AA1953">
        <v>0</v>
      </c>
      <c r="AB1953">
        <v>0</v>
      </c>
      <c r="AC1953">
        <v>0</v>
      </c>
      <c r="AD1953">
        <v>0</v>
      </c>
      <c r="AE1953">
        <v>0</v>
      </c>
      <c r="AF1953">
        <v>0</v>
      </c>
      <c r="AG1953">
        <v>0</v>
      </c>
      <c r="AJ1953" s="56"/>
      <c r="AK1953" s="56"/>
      <c r="AL1953" s="56"/>
      <c r="AP1953" t="s">
        <v>1155</v>
      </c>
      <c r="AS1953" t="s">
        <v>1152</v>
      </c>
      <c r="AT1953">
        <v>1</v>
      </c>
      <c r="AV1953">
        <v>0</v>
      </c>
      <c r="AW1953">
        <v>0</v>
      </c>
      <c r="AX1953">
        <v>0</v>
      </c>
      <c r="AY1953" t="s">
        <v>1388</v>
      </c>
      <c r="AZ1953" t="s">
        <v>1388</v>
      </c>
      <c r="BA1953">
        <v>0</v>
      </c>
      <c r="BD1953">
        <v>1000000000</v>
      </c>
      <c r="BE1953">
        <v>2</v>
      </c>
      <c r="BF1953">
        <v>0</v>
      </c>
      <c r="BG1953">
        <v>0</v>
      </c>
      <c r="BH1953">
        <v>0</v>
      </c>
      <c r="BI1953">
        <v>0</v>
      </c>
      <c r="BJ1953">
        <v>0</v>
      </c>
      <c r="BK1953">
        <v>0</v>
      </c>
      <c r="BL1953">
        <v>0</v>
      </c>
      <c r="BM1953">
        <v>2</v>
      </c>
      <c r="BN1953">
        <v>0</v>
      </c>
      <c r="BO1953">
        <v>0</v>
      </c>
      <c r="BP1953">
        <v>0</v>
      </c>
      <c r="BR1953">
        <v>0</v>
      </c>
      <c r="BS1953">
        <v>0</v>
      </c>
      <c r="BX1953">
        <v>0</v>
      </c>
      <c r="BY1953">
        <v>0</v>
      </c>
      <c r="BZ1953">
        <v>0</v>
      </c>
      <c r="CA1953">
        <v>0</v>
      </c>
      <c r="CB1953">
        <v>0</v>
      </c>
      <c r="CC1953">
        <v>1</v>
      </c>
      <c r="CD1953" s="56">
        <v>42095</v>
      </c>
      <c r="CE1953" s="56">
        <v>42342</v>
      </c>
      <c r="CF1953" s="56">
        <v>42342</v>
      </c>
      <c r="CG1953" s="56">
        <v>42419</v>
      </c>
      <c r="CH1953" s="56"/>
      <c r="CI1953" s="56"/>
      <c r="CJ1953">
        <v>0</v>
      </c>
      <c r="CK1953">
        <v>0</v>
      </c>
      <c r="CL1953">
        <v>0</v>
      </c>
      <c r="CM1953">
        <v>0</v>
      </c>
      <c r="CN1953">
        <v>0</v>
      </c>
      <c r="CO1953">
        <v>0</v>
      </c>
      <c r="CP1953">
        <v>0.96</v>
      </c>
      <c r="CQ1953" t="s">
        <v>1154</v>
      </c>
      <c r="CR1953" t="s">
        <v>1153</v>
      </c>
      <c r="CS1953" t="s">
        <v>1748</v>
      </c>
      <c r="CT1953" t="s">
        <v>1397</v>
      </c>
      <c r="CU1953" t="s">
        <v>1396</v>
      </c>
      <c r="CV1953" t="s">
        <v>7224</v>
      </c>
      <c r="CW1953" t="s">
        <v>1738</v>
      </c>
      <c r="CX1953" t="s">
        <v>853</v>
      </c>
      <c r="DC1953" t="s">
        <v>1387</v>
      </c>
      <c r="DE1953" t="s">
        <v>1392</v>
      </c>
    </row>
    <row r="1954" spans="1:109" x14ac:dyDescent="0.25">
      <c r="A1954" t="s">
        <v>1025</v>
      </c>
      <c r="B1954">
        <v>2</v>
      </c>
      <c r="C1954" s="56">
        <v>42419</v>
      </c>
      <c r="D1954" t="s">
        <v>1153</v>
      </c>
      <c r="E1954" t="s">
        <v>7225</v>
      </c>
      <c r="G1954" t="s">
        <v>7226</v>
      </c>
      <c r="H1954" t="s">
        <v>1144</v>
      </c>
      <c r="I1954" t="s">
        <v>1144</v>
      </c>
      <c r="J1954" t="s">
        <v>1144</v>
      </c>
      <c r="K1954" t="s">
        <v>1144</v>
      </c>
      <c r="L1954">
        <v>0.28999999999999998</v>
      </c>
      <c r="M1954">
        <v>0.8</v>
      </c>
      <c r="N1954">
        <v>0</v>
      </c>
      <c r="O1954" s="56">
        <v>0</v>
      </c>
      <c r="P1954" s="56">
        <v>0</v>
      </c>
      <c r="Q1954">
        <v>1</v>
      </c>
      <c r="R1954">
        <v>1</v>
      </c>
      <c r="S1954">
        <v>11</v>
      </c>
      <c r="T1954">
        <v>8</v>
      </c>
      <c r="U1954">
        <v>3</v>
      </c>
      <c r="V1954">
        <v>1</v>
      </c>
      <c r="X1954" t="s">
        <v>7755</v>
      </c>
      <c r="AA1954">
        <v>0</v>
      </c>
      <c r="AB1954">
        <v>0</v>
      </c>
      <c r="AC1954">
        <v>0</v>
      </c>
      <c r="AD1954">
        <v>0</v>
      </c>
      <c r="AE1954">
        <v>0</v>
      </c>
      <c r="AF1954">
        <v>0</v>
      </c>
      <c r="AG1954">
        <v>0</v>
      </c>
      <c r="AJ1954" s="56"/>
      <c r="AK1954" s="56"/>
      <c r="AL1954" s="56"/>
      <c r="AP1954" t="s">
        <v>1155</v>
      </c>
      <c r="AR1954">
        <v>2</v>
      </c>
      <c r="AS1954" t="s">
        <v>1152</v>
      </c>
      <c r="AT1954">
        <v>1</v>
      </c>
      <c r="AV1954">
        <v>5</v>
      </c>
      <c r="AW1954">
        <v>3</v>
      </c>
      <c r="AX1954">
        <v>2</v>
      </c>
      <c r="AY1954" t="s">
        <v>1147</v>
      </c>
      <c r="AZ1954" t="s">
        <v>1147</v>
      </c>
      <c r="BA1954">
        <v>5</v>
      </c>
      <c r="BD1954">
        <v>1000000000</v>
      </c>
      <c r="BE1954">
        <v>6</v>
      </c>
      <c r="BF1954">
        <v>-0.2</v>
      </c>
      <c r="BG1954">
        <v>0</v>
      </c>
      <c r="BH1954">
        <v>0</v>
      </c>
      <c r="BI1954">
        <v>0</v>
      </c>
      <c r="BJ1954">
        <v>0</v>
      </c>
      <c r="BK1954">
        <v>0</v>
      </c>
      <c r="BL1954">
        <v>0</v>
      </c>
      <c r="BM1954">
        <v>6</v>
      </c>
      <c r="BN1954">
        <v>-0.2</v>
      </c>
      <c r="BO1954">
        <v>0</v>
      </c>
      <c r="BP1954">
        <v>0</v>
      </c>
      <c r="BR1954">
        <v>0</v>
      </c>
      <c r="BS1954">
        <v>1</v>
      </c>
      <c r="BX1954">
        <v>0</v>
      </c>
      <c r="BY1954">
        <v>0.28999999999999998</v>
      </c>
      <c r="BZ1954">
        <v>0</v>
      </c>
      <c r="CA1954">
        <v>7.67</v>
      </c>
      <c r="CB1954">
        <v>0</v>
      </c>
      <c r="CC1954">
        <v>1</v>
      </c>
      <c r="CD1954" s="56">
        <v>42095</v>
      </c>
      <c r="CE1954" s="56">
        <v>42342</v>
      </c>
      <c r="CF1954" s="56">
        <v>42342</v>
      </c>
      <c r="CG1954" s="56">
        <v>42419</v>
      </c>
      <c r="CH1954" s="56"/>
      <c r="CI1954" s="56"/>
      <c r="CJ1954">
        <v>0</v>
      </c>
      <c r="CK1954">
        <v>0</v>
      </c>
      <c r="CL1954">
        <v>0</v>
      </c>
      <c r="CM1954">
        <v>0</v>
      </c>
      <c r="CN1954">
        <v>0</v>
      </c>
      <c r="CO1954">
        <v>0</v>
      </c>
      <c r="CP1954">
        <v>0.96</v>
      </c>
      <c r="CQ1954" t="s">
        <v>1154</v>
      </c>
      <c r="CR1954" t="s">
        <v>1153</v>
      </c>
      <c r="CS1954" t="s">
        <v>1748</v>
      </c>
      <c r="CT1954" t="s">
        <v>1397</v>
      </c>
      <c r="CU1954" t="s">
        <v>1396</v>
      </c>
      <c r="CV1954" t="s">
        <v>7227</v>
      </c>
      <c r="CW1954" t="s">
        <v>1738</v>
      </c>
      <c r="CX1954" t="s">
        <v>853</v>
      </c>
      <c r="DC1954" t="s">
        <v>1387</v>
      </c>
      <c r="DE1954" t="s">
        <v>1392</v>
      </c>
    </row>
    <row r="1955" spans="1:109" x14ac:dyDescent="0.25">
      <c r="A1955" t="s">
        <v>1025</v>
      </c>
      <c r="B1955">
        <v>2</v>
      </c>
      <c r="C1955" s="56">
        <v>42419</v>
      </c>
      <c r="D1955" t="s">
        <v>1153</v>
      </c>
      <c r="E1955" t="s">
        <v>7228</v>
      </c>
      <c r="G1955" t="s">
        <v>7229</v>
      </c>
      <c r="H1955" t="s">
        <v>1144</v>
      </c>
      <c r="I1955" t="s">
        <v>1144</v>
      </c>
      <c r="J1955" t="s">
        <v>1144</v>
      </c>
      <c r="K1955" t="s">
        <v>1144</v>
      </c>
      <c r="L1955">
        <v>2.08</v>
      </c>
      <c r="M1955">
        <v>5.52</v>
      </c>
      <c r="N1955">
        <v>0</v>
      </c>
      <c r="O1955" s="56">
        <v>0</v>
      </c>
      <c r="P1955" s="56">
        <v>0</v>
      </c>
      <c r="Q1955">
        <v>1</v>
      </c>
      <c r="R1955">
        <v>1</v>
      </c>
      <c r="S1955">
        <v>11</v>
      </c>
      <c r="T1955">
        <v>8</v>
      </c>
      <c r="U1955">
        <v>3</v>
      </c>
      <c r="V1955">
        <v>1</v>
      </c>
      <c r="W1955" t="s">
        <v>1156</v>
      </c>
      <c r="X1955" t="s">
        <v>7773</v>
      </c>
      <c r="Y1955">
        <v>14</v>
      </c>
      <c r="AA1955">
        <v>0</v>
      </c>
      <c r="AB1955">
        <v>0</v>
      </c>
      <c r="AC1955">
        <v>0</v>
      </c>
      <c r="AD1955">
        <v>0</v>
      </c>
      <c r="AE1955">
        <v>0</v>
      </c>
      <c r="AF1955">
        <v>45</v>
      </c>
      <c r="AG1955">
        <v>0</v>
      </c>
      <c r="AJ1955" s="56"/>
      <c r="AK1955" s="56"/>
      <c r="AL1955" s="56"/>
      <c r="AP1955" t="s">
        <v>1155</v>
      </c>
      <c r="AS1955" t="s">
        <v>1152</v>
      </c>
      <c r="AT1955">
        <v>1</v>
      </c>
      <c r="AV1955">
        <v>10</v>
      </c>
      <c r="AW1955">
        <v>7</v>
      </c>
      <c r="AX1955">
        <v>3</v>
      </c>
      <c r="AY1955" t="s">
        <v>1145</v>
      </c>
      <c r="AZ1955" t="s">
        <v>1145</v>
      </c>
      <c r="BA1955">
        <v>0</v>
      </c>
      <c r="BD1955">
        <v>1000000000</v>
      </c>
      <c r="BE1955">
        <v>6</v>
      </c>
      <c r="BF1955">
        <v>0.4</v>
      </c>
      <c r="BG1955">
        <v>0</v>
      </c>
      <c r="BH1955">
        <v>0</v>
      </c>
      <c r="BI1955">
        <v>0</v>
      </c>
      <c r="BJ1955">
        <v>0</v>
      </c>
      <c r="BK1955">
        <v>0</v>
      </c>
      <c r="BL1955">
        <v>0</v>
      </c>
      <c r="BM1955">
        <v>6</v>
      </c>
      <c r="BN1955">
        <v>0.4</v>
      </c>
      <c r="BO1955">
        <v>0</v>
      </c>
      <c r="BP1955">
        <v>0</v>
      </c>
      <c r="BR1955">
        <v>4</v>
      </c>
      <c r="BS1955">
        <v>3</v>
      </c>
      <c r="BX1955">
        <v>0</v>
      </c>
      <c r="BY1955">
        <v>0</v>
      </c>
      <c r="BZ1955">
        <v>0</v>
      </c>
      <c r="CA1955">
        <v>7.22</v>
      </c>
      <c r="CB1955">
        <v>0</v>
      </c>
      <c r="CC1955">
        <v>1</v>
      </c>
      <c r="CD1955" s="56">
        <v>42278</v>
      </c>
      <c r="CE1955" s="56">
        <v>42342</v>
      </c>
      <c r="CF1955" s="56">
        <v>42342</v>
      </c>
      <c r="CG1955" s="56">
        <v>42419</v>
      </c>
      <c r="CH1955" s="56"/>
      <c r="CI1955" s="56"/>
      <c r="CJ1955">
        <v>0.44</v>
      </c>
      <c r="CK1955">
        <v>27</v>
      </c>
      <c r="CL1955">
        <v>0.12</v>
      </c>
      <c r="CM1955">
        <v>0</v>
      </c>
      <c r="CN1955">
        <v>0.27</v>
      </c>
      <c r="CO1955">
        <v>0.56999999999999995</v>
      </c>
      <c r="CP1955">
        <v>0</v>
      </c>
      <c r="CQ1955" t="s">
        <v>1154</v>
      </c>
      <c r="CR1955" t="s">
        <v>1153</v>
      </c>
      <c r="CS1955" t="s">
        <v>1748</v>
      </c>
      <c r="CT1955" t="s">
        <v>1397</v>
      </c>
      <c r="CU1955" t="s">
        <v>1396</v>
      </c>
      <c r="CV1955" t="s">
        <v>7230</v>
      </c>
      <c r="CW1955" t="s">
        <v>1390</v>
      </c>
      <c r="CX1955" t="s">
        <v>853</v>
      </c>
      <c r="DC1955" t="s">
        <v>1387</v>
      </c>
      <c r="DE1955" t="s">
        <v>1392</v>
      </c>
    </row>
    <row r="1956" spans="1:109" x14ac:dyDescent="0.25">
      <c r="A1956" t="s">
        <v>1025</v>
      </c>
      <c r="B1956">
        <v>1</v>
      </c>
      <c r="C1956" s="56">
        <v>42419</v>
      </c>
      <c r="D1956" t="s">
        <v>1153</v>
      </c>
      <c r="E1956" t="s">
        <v>7231</v>
      </c>
      <c r="G1956" t="s">
        <v>7232</v>
      </c>
      <c r="H1956" t="s">
        <v>1144</v>
      </c>
      <c r="I1956" t="s">
        <v>1144</v>
      </c>
      <c r="J1956" t="s">
        <v>1144</v>
      </c>
      <c r="K1956" t="s">
        <v>1144</v>
      </c>
      <c r="L1956">
        <v>0</v>
      </c>
      <c r="M1956">
        <v>15.3</v>
      </c>
      <c r="N1956">
        <v>0</v>
      </c>
      <c r="O1956" s="56">
        <v>0</v>
      </c>
      <c r="P1956" s="56">
        <v>0</v>
      </c>
      <c r="Q1956">
        <v>1</v>
      </c>
      <c r="R1956">
        <v>1</v>
      </c>
      <c r="S1956">
        <v>11</v>
      </c>
      <c r="T1956">
        <v>8</v>
      </c>
      <c r="U1956">
        <v>3</v>
      </c>
      <c r="V1956">
        <v>1</v>
      </c>
      <c r="X1956" t="s">
        <v>7755</v>
      </c>
      <c r="AA1956">
        <v>0</v>
      </c>
      <c r="AB1956">
        <v>0</v>
      </c>
      <c r="AC1956">
        <v>0</v>
      </c>
      <c r="AD1956">
        <v>0</v>
      </c>
      <c r="AE1956">
        <v>0</v>
      </c>
      <c r="AF1956">
        <v>0</v>
      </c>
      <c r="AG1956">
        <v>0</v>
      </c>
      <c r="AJ1956" s="56"/>
      <c r="AK1956" s="56"/>
      <c r="AL1956" s="56"/>
      <c r="AP1956" t="s">
        <v>1155</v>
      </c>
      <c r="AS1956" t="s">
        <v>1152</v>
      </c>
      <c r="AT1956">
        <v>1</v>
      </c>
      <c r="AV1956">
        <v>0</v>
      </c>
      <c r="AW1956">
        <v>0</v>
      </c>
      <c r="AX1956">
        <v>0</v>
      </c>
      <c r="AY1956" t="s">
        <v>1388</v>
      </c>
      <c r="AZ1956" t="s">
        <v>1388</v>
      </c>
      <c r="BA1956">
        <v>0</v>
      </c>
      <c r="BD1956">
        <v>1000000000</v>
      </c>
      <c r="BE1956">
        <v>0</v>
      </c>
      <c r="BF1956">
        <v>0</v>
      </c>
      <c r="BG1956">
        <v>0</v>
      </c>
      <c r="BH1956">
        <v>0</v>
      </c>
      <c r="BI1956">
        <v>0</v>
      </c>
      <c r="BJ1956">
        <v>0</v>
      </c>
      <c r="BK1956">
        <v>0</v>
      </c>
      <c r="BL1956">
        <v>0</v>
      </c>
      <c r="BM1956">
        <v>0</v>
      </c>
      <c r="BN1956">
        <v>0</v>
      </c>
      <c r="BO1956">
        <v>0</v>
      </c>
      <c r="BP1956">
        <v>0</v>
      </c>
      <c r="BR1956">
        <v>0</v>
      </c>
      <c r="BS1956">
        <v>0</v>
      </c>
      <c r="BX1956">
        <v>0</v>
      </c>
      <c r="BY1956">
        <v>0</v>
      </c>
      <c r="BZ1956">
        <v>0</v>
      </c>
      <c r="CA1956">
        <v>0</v>
      </c>
      <c r="CB1956">
        <v>0</v>
      </c>
      <c r="CC1956">
        <v>1</v>
      </c>
      <c r="CD1956" s="56">
        <v>42095</v>
      </c>
      <c r="CE1956" s="56">
        <v>42342</v>
      </c>
      <c r="CF1956" s="56">
        <v>42342</v>
      </c>
      <c r="CG1956" s="56">
        <v>42419</v>
      </c>
      <c r="CH1956" s="56"/>
      <c r="CI1956" s="56"/>
      <c r="CJ1956">
        <v>1</v>
      </c>
      <c r="CK1956">
        <v>0</v>
      </c>
      <c r="CL1956">
        <v>0.95</v>
      </c>
      <c r="CM1956">
        <v>0</v>
      </c>
      <c r="CN1956">
        <v>0</v>
      </c>
      <c r="CO1956">
        <v>0</v>
      </c>
      <c r="CP1956">
        <v>0</v>
      </c>
      <c r="CQ1956" t="s">
        <v>1154</v>
      </c>
      <c r="CR1956" t="s">
        <v>1153</v>
      </c>
      <c r="CS1956" t="s">
        <v>1725</v>
      </c>
      <c r="CT1956" t="s">
        <v>1397</v>
      </c>
      <c r="CU1956" t="s">
        <v>1396</v>
      </c>
      <c r="CV1956" t="s">
        <v>7233</v>
      </c>
      <c r="CW1956" t="s">
        <v>1390</v>
      </c>
      <c r="CX1956" t="s">
        <v>853</v>
      </c>
      <c r="DC1956" t="s">
        <v>1387</v>
      </c>
      <c r="DE1956" t="s">
        <v>1728</v>
      </c>
    </row>
    <row r="1957" spans="1:109" x14ac:dyDescent="0.25">
      <c r="A1957" t="s">
        <v>1025</v>
      </c>
      <c r="B1957">
        <v>1</v>
      </c>
      <c r="C1957" s="56">
        <v>42419</v>
      </c>
      <c r="D1957" t="s">
        <v>1153</v>
      </c>
      <c r="E1957" t="s">
        <v>7234</v>
      </c>
      <c r="G1957" t="s">
        <v>7235</v>
      </c>
      <c r="H1957" t="s">
        <v>1144</v>
      </c>
      <c r="I1957" t="s">
        <v>1144</v>
      </c>
      <c r="J1957" t="s">
        <v>1144</v>
      </c>
      <c r="K1957" t="s">
        <v>1144</v>
      </c>
      <c r="L1957">
        <v>1.44</v>
      </c>
      <c r="M1957">
        <v>3.1</v>
      </c>
      <c r="N1957">
        <v>0</v>
      </c>
      <c r="O1957" s="56">
        <v>0</v>
      </c>
      <c r="P1957" s="56">
        <v>0</v>
      </c>
      <c r="Q1957">
        <v>1</v>
      </c>
      <c r="R1957">
        <v>1</v>
      </c>
      <c r="S1957">
        <v>11</v>
      </c>
      <c r="T1957">
        <v>8</v>
      </c>
      <c r="U1957">
        <v>3</v>
      </c>
      <c r="V1957">
        <v>1</v>
      </c>
      <c r="X1957" t="s">
        <v>7755</v>
      </c>
      <c r="AA1957">
        <v>0</v>
      </c>
      <c r="AB1957">
        <v>0</v>
      </c>
      <c r="AC1957">
        <v>0</v>
      </c>
      <c r="AD1957">
        <v>0</v>
      </c>
      <c r="AE1957">
        <v>0</v>
      </c>
      <c r="AF1957">
        <v>0</v>
      </c>
      <c r="AG1957">
        <v>0</v>
      </c>
      <c r="AJ1957" s="56"/>
      <c r="AK1957" s="56"/>
      <c r="AL1957" s="56"/>
      <c r="AP1957" t="s">
        <v>1155</v>
      </c>
      <c r="AS1957" t="s">
        <v>1152</v>
      </c>
      <c r="AT1957">
        <v>1</v>
      </c>
      <c r="AV1957">
        <v>0</v>
      </c>
      <c r="AW1957">
        <v>0</v>
      </c>
      <c r="AX1957">
        <v>0</v>
      </c>
      <c r="AY1957" t="s">
        <v>1388</v>
      </c>
      <c r="AZ1957" t="s">
        <v>1388</v>
      </c>
      <c r="BA1957">
        <v>0</v>
      </c>
      <c r="BD1957">
        <v>1000000000</v>
      </c>
      <c r="BE1957">
        <v>0</v>
      </c>
      <c r="BF1957">
        <v>0</v>
      </c>
      <c r="BG1957">
        <v>0</v>
      </c>
      <c r="BH1957">
        <v>0</v>
      </c>
      <c r="BI1957">
        <v>0</v>
      </c>
      <c r="BJ1957">
        <v>0</v>
      </c>
      <c r="BK1957">
        <v>0</v>
      </c>
      <c r="BL1957">
        <v>0</v>
      </c>
      <c r="BM1957">
        <v>0</v>
      </c>
      <c r="BN1957">
        <v>0</v>
      </c>
      <c r="BO1957">
        <v>0</v>
      </c>
      <c r="BP1957">
        <v>0</v>
      </c>
      <c r="BR1957">
        <v>0</v>
      </c>
      <c r="BS1957">
        <v>0</v>
      </c>
      <c r="BX1957">
        <v>0</v>
      </c>
      <c r="BY1957">
        <v>0</v>
      </c>
      <c r="BZ1957">
        <v>0</v>
      </c>
      <c r="CA1957">
        <v>0</v>
      </c>
      <c r="CB1957">
        <v>0</v>
      </c>
      <c r="CC1957">
        <v>1</v>
      </c>
      <c r="CD1957" s="56">
        <v>42095</v>
      </c>
      <c r="CE1957" s="56">
        <v>42342</v>
      </c>
      <c r="CF1957" s="56">
        <v>42342</v>
      </c>
      <c r="CG1957" s="56">
        <v>42419</v>
      </c>
      <c r="CH1957" s="56"/>
      <c r="CI1957" s="56"/>
      <c r="CJ1957">
        <v>0.56999999999999995</v>
      </c>
      <c r="CK1957">
        <v>0</v>
      </c>
      <c r="CL1957">
        <v>0.05</v>
      </c>
      <c r="CM1957">
        <v>0</v>
      </c>
      <c r="CN1957">
        <v>0</v>
      </c>
      <c r="CO1957">
        <v>0</v>
      </c>
      <c r="CP1957">
        <v>0.9</v>
      </c>
      <c r="CQ1957" t="s">
        <v>1154</v>
      </c>
      <c r="CR1957" t="s">
        <v>1153</v>
      </c>
      <c r="CS1957" t="s">
        <v>1725</v>
      </c>
      <c r="CT1957" t="s">
        <v>1397</v>
      </c>
      <c r="CU1957" t="s">
        <v>1396</v>
      </c>
      <c r="CV1957" t="s">
        <v>7236</v>
      </c>
      <c r="CW1957" t="s">
        <v>1727</v>
      </c>
      <c r="CX1957" t="s">
        <v>853</v>
      </c>
      <c r="DC1957" t="s">
        <v>1387</v>
      </c>
      <c r="DE1957" t="s">
        <v>1728</v>
      </c>
    </row>
    <row r="1958" spans="1:109" x14ac:dyDescent="0.25">
      <c r="A1958" t="s">
        <v>1025</v>
      </c>
      <c r="B1958">
        <v>1</v>
      </c>
      <c r="C1958" s="56">
        <v>42419</v>
      </c>
      <c r="D1958" t="s">
        <v>1153</v>
      </c>
      <c r="E1958" t="s">
        <v>7237</v>
      </c>
      <c r="G1958" t="s">
        <v>7238</v>
      </c>
      <c r="H1958" t="s">
        <v>1144</v>
      </c>
      <c r="I1958" t="s">
        <v>1144</v>
      </c>
      <c r="J1958" t="s">
        <v>1144</v>
      </c>
      <c r="K1958" t="s">
        <v>1144</v>
      </c>
      <c r="L1958">
        <v>5.05</v>
      </c>
      <c r="M1958">
        <v>13.43</v>
      </c>
      <c r="N1958">
        <v>0</v>
      </c>
      <c r="O1958" s="56">
        <v>0</v>
      </c>
      <c r="P1958" s="56">
        <v>0</v>
      </c>
      <c r="Q1958">
        <v>1</v>
      </c>
      <c r="R1958">
        <v>1</v>
      </c>
      <c r="S1958">
        <v>11</v>
      </c>
      <c r="T1958">
        <v>8</v>
      </c>
      <c r="U1958">
        <v>3</v>
      </c>
      <c r="V1958">
        <v>1</v>
      </c>
      <c r="X1958" t="s">
        <v>7755</v>
      </c>
      <c r="AA1958">
        <v>0</v>
      </c>
      <c r="AB1958">
        <v>0</v>
      </c>
      <c r="AC1958">
        <v>0</v>
      </c>
      <c r="AD1958">
        <v>0</v>
      </c>
      <c r="AE1958">
        <v>0</v>
      </c>
      <c r="AF1958">
        <v>0</v>
      </c>
      <c r="AG1958">
        <v>0</v>
      </c>
      <c r="AJ1958" s="56"/>
      <c r="AK1958" s="56"/>
      <c r="AL1958" s="56"/>
      <c r="AP1958" t="s">
        <v>1155</v>
      </c>
      <c r="AS1958" t="s">
        <v>1152</v>
      </c>
      <c r="AT1958">
        <v>1</v>
      </c>
      <c r="AV1958">
        <v>0</v>
      </c>
      <c r="AW1958">
        <v>0</v>
      </c>
      <c r="AX1958">
        <v>0</v>
      </c>
      <c r="AY1958" t="s">
        <v>1388</v>
      </c>
      <c r="AZ1958" t="s">
        <v>1388</v>
      </c>
      <c r="BA1958">
        <v>0</v>
      </c>
      <c r="BD1958">
        <v>1000000000</v>
      </c>
      <c r="BE1958">
        <v>0</v>
      </c>
      <c r="BF1958">
        <v>0</v>
      </c>
      <c r="BG1958">
        <v>1</v>
      </c>
      <c r="BH1958">
        <v>0</v>
      </c>
      <c r="BI1958">
        <v>0</v>
      </c>
      <c r="BJ1958">
        <v>0</v>
      </c>
      <c r="BK1958">
        <v>0</v>
      </c>
      <c r="BL1958">
        <v>0</v>
      </c>
      <c r="BM1958">
        <v>1</v>
      </c>
      <c r="BN1958">
        <v>0</v>
      </c>
      <c r="BO1958">
        <v>0</v>
      </c>
      <c r="BP1958">
        <v>0</v>
      </c>
      <c r="BR1958">
        <v>0</v>
      </c>
      <c r="BS1958">
        <v>0</v>
      </c>
      <c r="BX1958">
        <v>0</v>
      </c>
      <c r="BY1958">
        <v>0</v>
      </c>
      <c r="BZ1958">
        <v>0</v>
      </c>
      <c r="CA1958">
        <v>0</v>
      </c>
      <c r="CB1958">
        <v>0</v>
      </c>
      <c r="CC1958">
        <v>1</v>
      </c>
      <c r="CD1958" s="56">
        <v>42095</v>
      </c>
      <c r="CE1958" s="56">
        <v>42342</v>
      </c>
      <c r="CF1958" s="56">
        <v>42342</v>
      </c>
      <c r="CG1958" s="56">
        <v>42419</v>
      </c>
      <c r="CH1958" s="56"/>
      <c r="CI1958" s="56"/>
      <c r="CJ1958">
        <v>2.69</v>
      </c>
      <c r="CK1958">
        <v>0</v>
      </c>
      <c r="CL1958">
        <v>0.83</v>
      </c>
      <c r="CM1958">
        <v>0</v>
      </c>
      <c r="CN1958">
        <v>0</v>
      </c>
      <c r="CO1958">
        <v>0</v>
      </c>
      <c r="CP1958">
        <v>0.12</v>
      </c>
      <c r="CQ1958" t="s">
        <v>1154</v>
      </c>
      <c r="CR1958" t="s">
        <v>1153</v>
      </c>
      <c r="CS1958" t="s">
        <v>1725</v>
      </c>
      <c r="CT1958" t="s">
        <v>1397</v>
      </c>
      <c r="CU1958" t="s">
        <v>1396</v>
      </c>
      <c r="CV1958" t="s">
        <v>7239</v>
      </c>
      <c r="CW1958" t="s">
        <v>1727</v>
      </c>
      <c r="CX1958" t="s">
        <v>853</v>
      </c>
      <c r="DC1958" t="s">
        <v>1387</v>
      </c>
      <c r="DE1958" t="s">
        <v>1728</v>
      </c>
    </row>
    <row r="1959" spans="1:109" x14ac:dyDescent="0.25">
      <c r="A1959" t="s">
        <v>1025</v>
      </c>
      <c r="B1959">
        <v>1</v>
      </c>
      <c r="C1959" s="56">
        <v>42419</v>
      </c>
      <c r="D1959" t="s">
        <v>1153</v>
      </c>
      <c r="E1959" t="s">
        <v>7240</v>
      </c>
      <c r="G1959" t="s">
        <v>7241</v>
      </c>
      <c r="H1959" t="s">
        <v>1144</v>
      </c>
      <c r="I1959" t="s">
        <v>1144</v>
      </c>
      <c r="J1959" t="s">
        <v>1144</v>
      </c>
      <c r="K1959" t="s">
        <v>1144</v>
      </c>
      <c r="L1959">
        <v>0.54</v>
      </c>
      <c r="M1959">
        <v>1.45</v>
      </c>
      <c r="N1959">
        <v>0</v>
      </c>
      <c r="O1959" s="56">
        <v>0</v>
      </c>
      <c r="P1959" s="56">
        <v>0</v>
      </c>
      <c r="Q1959">
        <v>1</v>
      </c>
      <c r="R1959">
        <v>1</v>
      </c>
      <c r="S1959">
        <v>11</v>
      </c>
      <c r="T1959">
        <v>8</v>
      </c>
      <c r="U1959">
        <v>3</v>
      </c>
      <c r="V1959">
        <v>1</v>
      </c>
      <c r="X1959" t="s">
        <v>7755</v>
      </c>
      <c r="AA1959">
        <v>0</v>
      </c>
      <c r="AB1959">
        <v>0</v>
      </c>
      <c r="AC1959">
        <v>0</v>
      </c>
      <c r="AD1959">
        <v>0</v>
      </c>
      <c r="AE1959">
        <v>0</v>
      </c>
      <c r="AF1959">
        <v>0</v>
      </c>
      <c r="AG1959">
        <v>0</v>
      </c>
      <c r="AJ1959" s="56"/>
      <c r="AK1959" s="56"/>
      <c r="AL1959" s="56"/>
      <c r="AP1959" t="s">
        <v>1155</v>
      </c>
      <c r="AS1959" t="s">
        <v>1152</v>
      </c>
      <c r="AT1959">
        <v>1</v>
      </c>
      <c r="AV1959">
        <v>0</v>
      </c>
      <c r="AW1959">
        <v>0</v>
      </c>
      <c r="AX1959">
        <v>0</v>
      </c>
      <c r="AY1959" t="s">
        <v>1388</v>
      </c>
      <c r="AZ1959" t="s">
        <v>1388</v>
      </c>
      <c r="BA1959">
        <v>0</v>
      </c>
      <c r="BD1959">
        <v>1000000000</v>
      </c>
      <c r="BE1959">
        <v>1</v>
      </c>
      <c r="BF1959">
        <v>0</v>
      </c>
      <c r="BG1959">
        <v>0</v>
      </c>
      <c r="BH1959">
        <v>0</v>
      </c>
      <c r="BI1959">
        <v>0</v>
      </c>
      <c r="BJ1959">
        <v>0</v>
      </c>
      <c r="BK1959">
        <v>0</v>
      </c>
      <c r="BL1959">
        <v>0</v>
      </c>
      <c r="BM1959">
        <v>1</v>
      </c>
      <c r="BN1959">
        <v>0</v>
      </c>
      <c r="BO1959">
        <v>0</v>
      </c>
      <c r="BP1959">
        <v>0</v>
      </c>
      <c r="BR1959">
        <v>0</v>
      </c>
      <c r="BS1959">
        <v>0</v>
      </c>
      <c r="BX1959">
        <v>0</v>
      </c>
      <c r="BY1959">
        <v>0</v>
      </c>
      <c r="BZ1959">
        <v>0</v>
      </c>
      <c r="CA1959">
        <v>0</v>
      </c>
      <c r="CB1959">
        <v>0</v>
      </c>
      <c r="CC1959">
        <v>1</v>
      </c>
      <c r="CD1959" s="56">
        <v>42095</v>
      </c>
      <c r="CE1959" s="56">
        <v>42342</v>
      </c>
      <c r="CF1959" s="56">
        <v>42342</v>
      </c>
      <c r="CG1959" s="56">
        <v>42419</v>
      </c>
      <c r="CH1959" s="56"/>
      <c r="CI1959" s="56"/>
      <c r="CJ1959">
        <v>0</v>
      </c>
      <c r="CK1959">
        <v>0</v>
      </c>
      <c r="CL1959">
        <v>0</v>
      </c>
      <c r="CM1959">
        <v>0</v>
      </c>
      <c r="CN1959">
        <v>0</v>
      </c>
      <c r="CO1959">
        <v>0</v>
      </c>
      <c r="CP1959">
        <v>0.95</v>
      </c>
      <c r="CQ1959" t="s">
        <v>1154</v>
      </c>
      <c r="CR1959" t="s">
        <v>1153</v>
      </c>
      <c r="CS1959" t="s">
        <v>1725</v>
      </c>
      <c r="CT1959" t="s">
        <v>1397</v>
      </c>
      <c r="CU1959" t="s">
        <v>1396</v>
      </c>
      <c r="CV1959" t="s">
        <v>7242</v>
      </c>
      <c r="CW1959" t="s">
        <v>1738</v>
      </c>
      <c r="CX1959" t="s">
        <v>853</v>
      </c>
      <c r="DC1959" t="s">
        <v>1387</v>
      </c>
      <c r="DE1959" t="s">
        <v>1728</v>
      </c>
    </row>
    <row r="1960" spans="1:109" x14ac:dyDescent="0.25">
      <c r="A1960" t="s">
        <v>1025</v>
      </c>
      <c r="B1960">
        <v>1</v>
      </c>
      <c r="C1960" s="56">
        <v>42419</v>
      </c>
      <c r="D1960" t="s">
        <v>1153</v>
      </c>
      <c r="E1960" t="s">
        <v>7243</v>
      </c>
      <c r="G1960" t="s">
        <v>7244</v>
      </c>
      <c r="H1960" t="s">
        <v>1144</v>
      </c>
      <c r="I1960" t="s">
        <v>1144</v>
      </c>
      <c r="J1960" t="s">
        <v>1144</v>
      </c>
      <c r="K1960" t="s">
        <v>1144</v>
      </c>
      <c r="L1960">
        <v>1.81</v>
      </c>
      <c r="M1960">
        <v>4.71</v>
      </c>
      <c r="N1960">
        <v>0</v>
      </c>
      <c r="O1960" s="56">
        <v>0</v>
      </c>
      <c r="P1960" s="56">
        <v>0</v>
      </c>
      <c r="Q1960">
        <v>1</v>
      </c>
      <c r="R1960">
        <v>1</v>
      </c>
      <c r="S1960">
        <v>11</v>
      </c>
      <c r="T1960">
        <v>8</v>
      </c>
      <c r="U1960">
        <v>3</v>
      </c>
      <c r="V1960">
        <v>1</v>
      </c>
      <c r="X1960" t="s">
        <v>7755</v>
      </c>
      <c r="AA1960">
        <v>0</v>
      </c>
      <c r="AB1960">
        <v>0</v>
      </c>
      <c r="AC1960">
        <v>0</v>
      </c>
      <c r="AD1960">
        <v>0</v>
      </c>
      <c r="AE1960">
        <v>0</v>
      </c>
      <c r="AF1960">
        <v>0</v>
      </c>
      <c r="AG1960">
        <v>0</v>
      </c>
      <c r="AJ1960" s="56"/>
      <c r="AK1960" s="56"/>
      <c r="AL1960" s="56"/>
      <c r="AP1960" t="s">
        <v>1155</v>
      </c>
      <c r="AS1960" t="s">
        <v>1152</v>
      </c>
      <c r="AT1960">
        <v>1</v>
      </c>
      <c r="AV1960">
        <v>0</v>
      </c>
      <c r="AW1960">
        <v>0</v>
      </c>
      <c r="AX1960">
        <v>0</v>
      </c>
      <c r="AY1960" t="s">
        <v>1388</v>
      </c>
      <c r="AZ1960" t="s">
        <v>1388</v>
      </c>
      <c r="BA1960">
        <v>0</v>
      </c>
      <c r="BD1960">
        <v>1000000000</v>
      </c>
      <c r="BE1960">
        <v>0</v>
      </c>
      <c r="BF1960">
        <v>0</v>
      </c>
      <c r="BG1960">
        <v>0</v>
      </c>
      <c r="BH1960">
        <v>0</v>
      </c>
      <c r="BI1960">
        <v>0</v>
      </c>
      <c r="BJ1960">
        <v>0</v>
      </c>
      <c r="BK1960">
        <v>0</v>
      </c>
      <c r="BL1960">
        <v>0</v>
      </c>
      <c r="BM1960">
        <v>0</v>
      </c>
      <c r="BN1960">
        <v>0</v>
      </c>
      <c r="BO1960">
        <v>0</v>
      </c>
      <c r="BP1960">
        <v>0</v>
      </c>
      <c r="BR1960">
        <v>0</v>
      </c>
      <c r="BS1960">
        <v>0</v>
      </c>
      <c r="BX1960">
        <v>0</v>
      </c>
      <c r="BY1960">
        <v>0</v>
      </c>
      <c r="BZ1960">
        <v>0</v>
      </c>
      <c r="CA1960">
        <v>0</v>
      </c>
      <c r="CB1960">
        <v>0</v>
      </c>
      <c r="CC1960">
        <v>1</v>
      </c>
      <c r="CD1960" s="56">
        <v>42095</v>
      </c>
      <c r="CE1960" s="56">
        <v>42342</v>
      </c>
      <c r="CF1960" s="56">
        <v>42342</v>
      </c>
      <c r="CG1960" s="56">
        <v>42419</v>
      </c>
      <c r="CH1960" s="56"/>
      <c r="CI1960" s="56"/>
      <c r="CJ1960">
        <v>1</v>
      </c>
      <c r="CK1960">
        <v>0</v>
      </c>
      <c r="CL1960">
        <v>0.95</v>
      </c>
      <c r="CM1960">
        <v>0</v>
      </c>
      <c r="CN1960">
        <v>0</v>
      </c>
      <c r="CO1960">
        <v>0</v>
      </c>
      <c r="CP1960">
        <v>0</v>
      </c>
      <c r="CQ1960" t="s">
        <v>1154</v>
      </c>
      <c r="CR1960" t="s">
        <v>1153</v>
      </c>
      <c r="CS1960" t="s">
        <v>1725</v>
      </c>
      <c r="CT1960" t="s">
        <v>1397</v>
      </c>
      <c r="CU1960" t="s">
        <v>1396</v>
      </c>
      <c r="CV1960" t="s">
        <v>7245</v>
      </c>
      <c r="CW1960" t="s">
        <v>1390</v>
      </c>
      <c r="CX1960" t="s">
        <v>853</v>
      </c>
      <c r="DC1960" t="s">
        <v>1387</v>
      </c>
      <c r="DE1960" t="s">
        <v>1728</v>
      </c>
    </row>
    <row r="1961" spans="1:109" x14ac:dyDescent="0.25">
      <c r="A1961" t="s">
        <v>1025</v>
      </c>
      <c r="B1961">
        <v>1</v>
      </c>
      <c r="C1961" s="56">
        <v>42419</v>
      </c>
      <c r="D1961" t="s">
        <v>1153</v>
      </c>
      <c r="E1961" t="s">
        <v>7246</v>
      </c>
      <c r="G1961" t="s">
        <v>7247</v>
      </c>
      <c r="H1961" t="s">
        <v>1144</v>
      </c>
      <c r="I1961" t="s">
        <v>1144</v>
      </c>
      <c r="J1961" t="s">
        <v>1144</v>
      </c>
      <c r="K1961" t="s">
        <v>1144</v>
      </c>
      <c r="L1961">
        <v>27.88</v>
      </c>
      <c r="M1961">
        <v>66.38</v>
      </c>
      <c r="N1961">
        <v>0</v>
      </c>
      <c r="O1961" s="56">
        <v>0</v>
      </c>
      <c r="P1961" s="56">
        <v>0</v>
      </c>
      <c r="Q1961">
        <v>1</v>
      </c>
      <c r="R1961">
        <v>1</v>
      </c>
      <c r="S1961">
        <v>11</v>
      </c>
      <c r="T1961">
        <v>8</v>
      </c>
      <c r="U1961">
        <v>3</v>
      </c>
      <c r="V1961">
        <v>1</v>
      </c>
      <c r="X1961" t="s">
        <v>7755</v>
      </c>
      <c r="AA1961">
        <v>0</v>
      </c>
      <c r="AB1961">
        <v>0</v>
      </c>
      <c r="AC1961">
        <v>0</v>
      </c>
      <c r="AD1961">
        <v>0</v>
      </c>
      <c r="AE1961">
        <v>0</v>
      </c>
      <c r="AF1961">
        <v>0</v>
      </c>
      <c r="AG1961">
        <v>0</v>
      </c>
      <c r="AJ1961" s="56"/>
      <c r="AK1961" s="56"/>
      <c r="AL1961" s="56"/>
      <c r="AP1961" t="s">
        <v>1155</v>
      </c>
      <c r="AS1961" t="s">
        <v>1152</v>
      </c>
      <c r="AT1961">
        <v>1</v>
      </c>
      <c r="AV1961">
        <v>0</v>
      </c>
      <c r="AW1961">
        <v>0</v>
      </c>
      <c r="AX1961">
        <v>0</v>
      </c>
      <c r="AY1961" t="s">
        <v>1388</v>
      </c>
      <c r="AZ1961" t="s">
        <v>1388</v>
      </c>
      <c r="BA1961">
        <v>0</v>
      </c>
      <c r="BD1961">
        <v>1000000000</v>
      </c>
      <c r="BE1961">
        <v>1</v>
      </c>
      <c r="BF1961">
        <v>0</v>
      </c>
      <c r="BG1961">
        <v>0</v>
      </c>
      <c r="BH1961">
        <v>0</v>
      </c>
      <c r="BI1961">
        <v>0</v>
      </c>
      <c r="BJ1961">
        <v>0</v>
      </c>
      <c r="BK1961">
        <v>0</v>
      </c>
      <c r="BL1961">
        <v>0</v>
      </c>
      <c r="BM1961">
        <v>1</v>
      </c>
      <c r="BN1961">
        <v>0</v>
      </c>
      <c r="BO1961">
        <v>0</v>
      </c>
      <c r="BP1961">
        <v>0</v>
      </c>
      <c r="BR1961">
        <v>0</v>
      </c>
      <c r="BS1961">
        <v>0</v>
      </c>
      <c r="BX1961">
        <v>0</v>
      </c>
      <c r="BY1961">
        <v>0</v>
      </c>
      <c r="BZ1961">
        <v>0</v>
      </c>
      <c r="CA1961">
        <v>0</v>
      </c>
      <c r="CB1961">
        <v>0</v>
      </c>
      <c r="CC1961">
        <v>1</v>
      </c>
      <c r="CD1961" s="56">
        <v>42095</v>
      </c>
      <c r="CE1961" s="56">
        <v>42342</v>
      </c>
      <c r="CF1961" s="56">
        <v>42342</v>
      </c>
      <c r="CG1961" s="56">
        <v>42419</v>
      </c>
      <c r="CH1961" s="56"/>
      <c r="CI1961" s="56"/>
      <c r="CJ1961">
        <v>0.33</v>
      </c>
      <c r="CK1961">
        <v>0</v>
      </c>
      <c r="CL1961">
        <v>0</v>
      </c>
      <c r="CM1961">
        <v>0</v>
      </c>
      <c r="CN1961">
        <v>0</v>
      </c>
      <c r="CO1961">
        <v>0</v>
      </c>
      <c r="CP1961">
        <v>0.95</v>
      </c>
      <c r="CQ1961" t="s">
        <v>1154</v>
      </c>
      <c r="CR1961" t="s">
        <v>1153</v>
      </c>
      <c r="CS1961" t="s">
        <v>1725</v>
      </c>
      <c r="CT1961" t="s">
        <v>1397</v>
      </c>
      <c r="CU1961" t="s">
        <v>1396</v>
      </c>
      <c r="CV1961" t="s">
        <v>7248</v>
      </c>
      <c r="CW1961" t="s">
        <v>2121</v>
      </c>
      <c r="CX1961" t="s">
        <v>853</v>
      </c>
      <c r="DC1961" t="s">
        <v>1387</v>
      </c>
      <c r="DE1961" t="s">
        <v>1392</v>
      </c>
    </row>
    <row r="1962" spans="1:109" x14ac:dyDescent="0.25">
      <c r="A1962" t="s">
        <v>1025</v>
      </c>
      <c r="B1962">
        <v>1</v>
      </c>
      <c r="C1962" s="56">
        <v>42419</v>
      </c>
      <c r="D1962" t="s">
        <v>1153</v>
      </c>
      <c r="E1962" t="s">
        <v>7249</v>
      </c>
      <c r="G1962" t="s">
        <v>7250</v>
      </c>
      <c r="H1962" t="s">
        <v>1144</v>
      </c>
      <c r="I1962" t="s">
        <v>1144</v>
      </c>
      <c r="J1962" t="s">
        <v>1144</v>
      </c>
      <c r="K1962" t="s">
        <v>1144</v>
      </c>
      <c r="L1962">
        <v>24.82</v>
      </c>
      <c r="M1962">
        <v>59.1</v>
      </c>
      <c r="N1962">
        <v>0</v>
      </c>
      <c r="O1962" s="56">
        <v>0</v>
      </c>
      <c r="P1962" s="56">
        <v>0</v>
      </c>
      <c r="Q1962">
        <v>1</v>
      </c>
      <c r="R1962">
        <v>1</v>
      </c>
      <c r="S1962">
        <v>11</v>
      </c>
      <c r="T1962">
        <v>8</v>
      </c>
      <c r="U1962">
        <v>3</v>
      </c>
      <c r="V1962">
        <v>1</v>
      </c>
      <c r="X1962" t="s">
        <v>7755</v>
      </c>
      <c r="AA1962">
        <v>0</v>
      </c>
      <c r="AB1962">
        <v>0</v>
      </c>
      <c r="AC1962">
        <v>0</v>
      </c>
      <c r="AD1962">
        <v>0</v>
      </c>
      <c r="AE1962">
        <v>0</v>
      </c>
      <c r="AF1962">
        <v>0</v>
      </c>
      <c r="AG1962">
        <v>0</v>
      </c>
      <c r="AJ1962" s="56"/>
      <c r="AK1962" s="56"/>
      <c r="AL1962" s="56"/>
      <c r="AP1962" t="s">
        <v>1155</v>
      </c>
      <c r="AS1962" t="s">
        <v>1152</v>
      </c>
      <c r="AT1962">
        <v>1</v>
      </c>
      <c r="AV1962">
        <v>0</v>
      </c>
      <c r="AW1962">
        <v>0</v>
      </c>
      <c r="AX1962">
        <v>0</v>
      </c>
      <c r="AY1962" t="s">
        <v>1388</v>
      </c>
      <c r="AZ1962" t="s">
        <v>1388</v>
      </c>
      <c r="BA1962">
        <v>0</v>
      </c>
      <c r="BD1962">
        <v>1000000000</v>
      </c>
      <c r="BE1962">
        <v>1</v>
      </c>
      <c r="BF1962">
        <v>0</v>
      </c>
      <c r="BG1962">
        <v>0</v>
      </c>
      <c r="BH1962">
        <v>0</v>
      </c>
      <c r="BI1962">
        <v>0</v>
      </c>
      <c r="BJ1962">
        <v>0</v>
      </c>
      <c r="BK1962">
        <v>0</v>
      </c>
      <c r="BL1962">
        <v>0</v>
      </c>
      <c r="BM1962">
        <v>1</v>
      </c>
      <c r="BN1962">
        <v>0</v>
      </c>
      <c r="BO1962">
        <v>0</v>
      </c>
      <c r="BP1962">
        <v>0</v>
      </c>
      <c r="BR1962">
        <v>0</v>
      </c>
      <c r="BS1962">
        <v>0</v>
      </c>
      <c r="BX1962">
        <v>0</v>
      </c>
      <c r="BY1962">
        <v>0</v>
      </c>
      <c r="BZ1962">
        <v>0</v>
      </c>
      <c r="CA1962">
        <v>0</v>
      </c>
      <c r="CB1962">
        <v>0</v>
      </c>
      <c r="CC1962">
        <v>1</v>
      </c>
      <c r="CD1962" s="56">
        <v>42095</v>
      </c>
      <c r="CE1962" s="56">
        <v>42342</v>
      </c>
      <c r="CF1962" s="56">
        <v>42342</v>
      </c>
      <c r="CG1962" s="56">
        <v>42419</v>
      </c>
      <c r="CH1962" s="56"/>
      <c r="CI1962" s="56"/>
      <c r="CJ1962">
        <v>0</v>
      </c>
      <c r="CK1962">
        <v>0</v>
      </c>
      <c r="CL1962">
        <v>0</v>
      </c>
      <c r="CM1962">
        <v>0</v>
      </c>
      <c r="CN1962">
        <v>0</v>
      </c>
      <c r="CO1962">
        <v>0</v>
      </c>
      <c r="CP1962">
        <v>0.95</v>
      </c>
      <c r="CQ1962" t="s">
        <v>1154</v>
      </c>
      <c r="CR1962" t="s">
        <v>1153</v>
      </c>
      <c r="CS1962" t="s">
        <v>1725</v>
      </c>
      <c r="CT1962" t="s">
        <v>1397</v>
      </c>
      <c r="CU1962" t="s">
        <v>1396</v>
      </c>
      <c r="CV1962" t="s">
        <v>7251</v>
      </c>
      <c r="CW1962" t="s">
        <v>3344</v>
      </c>
      <c r="CX1962" t="s">
        <v>853</v>
      </c>
      <c r="DC1962" t="s">
        <v>1393</v>
      </c>
      <c r="DE1962" t="s">
        <v>1392</v>
      </c>
    </row>
    <row r="1963" spans="1:109" x14ac:dyDescent="0.25">
      <c r="A1963" t="s">
        <v>1025</v>
      </c>
      <c r="B1963">
        <v>1</v>
      </c>
      <c r="C1963" s="56">
        <v>42419</v>
      </c>
      <c r="D1963" t="s">
        <v>1153</v>
      </c>
      <c r="E1963" t="s">
        <v>7252</v>
      </c>
      <c r="G1963" t="s">
        <v>7253</v>
      </c>
      <c r="H1963" t="s">
        <v>1144</v>
      </c>
      <c r="I1963" t="s">
        <v>1144</v>
      </c>
      <c r="J1963" t="s">
        <v>1144</v>
      </c>
      <c r="K1963" t="s">
        <v>1144</v>
      </c>
      <c r="L1963">
        <v>4.3899999999999997</v>
      </c>
      <c r="M1963">
        <v>9.65</v>
      </c>
      <c r="N1963">
        <v>0</v>
      </c>
      <c r="O1963" s="56">
        <v>0</v>
      </c>
      <c r="P1963" s="56">
        <v>0</v>
      </c>
      <c r="Q1963">
        <v>1</v>
      </c>
      <c r="R1963">
        <v>1</v>
      </c>
      <c r="S1963">
        <v>11</v>
      </c>
      <c r="T1963">
        <v>8</v>
      </c>
      <c r="U1963">
        <v>3</v>
      </c>
      <c r="V1963">
        <v>1</v>
      </c>
      <c r="X1963" t="s">
        <v>7755</v>
      </c>
      <c r="AA1963">
        <v>0</v>
      </c>
      <c r="AB1963">
        <v>0</v>
      </c>
      <c r="AC1963">
        <v>0</v>
      </c>
      <c r="AD1963">
        <v>0</v>
      </c>
      <c r="AE1963">
        <v>0</v>
      </c>
      <c r="AF1963">
        <v>0</v>
      </c>
      <c r="AG1963">
        <v>0</v>
      </c>
      <c r="AJ1963" s="56"/>
      <c r="AK1963" s="56"/>
      <c r="AL1963" s="56"/>
      <c r="AP1963" t="s">
        <v>1155</v>
      </c>
      <c r="AS1963" t="s">
        <v>1152</v>
      </c>
      <c r="AT1963">
        <v>1</v>
      </c>
      <c r="AV1963">
        <v>0</v>
      </c>
      <c r="AW1963">
        <v>0</v>
      </c>
      <c r="AX1963">
        <v>0</v>
      </c>
      <c r="AY1963" t="s">
        <v>1388</v>
      </c>
      <c r="AZ1963" t="s">
        <v>1388</v>
      </c>
      <c r="BA1963">
        <v>0</v>
      </c>
      <c r="BD1963">
        <v>1000000000</v>
      </c>
      <c r="BE1963">
        <v>2</v>
      </c>
      <c r="BF1963">
        <v>0</v>
      </c>
      <c r="BG1963">
        <v>0</v>
      </c>
      <c r="BH1963">
        <v>0</v>
      </c>
      <c r="BI1963">
        <v>0</v>
      </c>
      <c r="BJ1963">
        <v>0</v>
      </c>
      <c r="BK1963">
        <v>0</v>
      </c>
      <c r="BL1963">
        <v>0</v>
      </c>
      <c r="BM1963">
        <v>2</v>
      </c>
      <c r="BN1963">
        <v>0</v>
      </c>
      <c r="BO1963">
        <v>0</v>
      </c>
      <c r="BP1963">
        <v>0</v>
      </c>
      <c r="BR1963">
        <v>0</v>
      </c>
      <c r="BS1963">
        <v>0</v>
      </c>
      <c r="BX1963">
        <v>0</v>
      </c>
      <c r="BY1963">
        <v>0</v>
      </c>
      <c r="BZ1963">
        <v>0</v>
      </c>
      <c r="CA1963">
        <v>0</v>
      </c>
      <c r="CB1963">
        <v>0</v>
      </c>
      <c r="CC1963">
        <v>1</v>
      </c>
      <c r="CD1963" s="56">
        <v>42095</v>
      </c>
      <c r="CE1963" s="56">
        <v>42342</v>
      </c>
      <c r="CF1963" s="56">
        <v>42342</v>
      </c>
      <c r="CG1963" s="56">
        <v>42419</v>
      </c>
      <c r="CH1963" s="56"/>
      <c r="CI1963" s="56"/>
      <c r="CJ1963">
        <v>0.19</v>
      </c>
      <c r="CK1963">
        <v>0</v>
      </c>
      <c r="CL1963">
        <v>0</v>
      </c>
      <c r="CM1963">
        <v>0</v>
      </c>
      <c r="CN1963">
        <v>0</v>
      </c>
      <c r="CO1963">
        <v>0</v>
      </c>
      <c r="CP1963">
        <v>0.95</v>
      </c>
      <c r="CQ1963" t="s">
        <v>1154</v>
      </c>
      <c r="CR1963" t="s">
        <v>1153</v>
      </c>
      <c r="CS1963" t="s">
        <v>1725</v>
      </c>
      <c r="CT1963" t="s">
        <v>1397</v>
      </c>
      <c r="CU1963" t="s">
        <v>1396</v>
      </c>
      <c r="CV1963" t="s">
        <v>7254</v>
      </c>
      <c r="CW1963" t="s">
        <v>1390</v>
      </c>
      <c r="CX1963" t="s">
        <v>853</v>
      </c>
      <c r="DC1963" t="s">
        <v>1387</v>
      </c>
      <c r="DE1963" t="s">
        <v>1392</v>
      </c>
    </row>
    <row r="1964" spans="1:109" x14ac:dyDescent="0.25">
      <c r="A1964" t="s">
        <v>1025</v>
      </c>
      <c r="B1964">
        <v>1</v>
      </c>
      <c r="C1964" s="56">
        <v>42419</v>
      </c>
      <c r="D1964" t="s">
        <v>1153</v>
      </c>
      <c r="E1964" t="s">
        <v>7255</v>
      </c>
      <c r="G1964" t="s">
        <v>7256</v>
      </c>
      <c r="H1964" t="s">
        <v>1144</v>
      </c>
      <c r="I1964" t="s">
        <v>1144</v>
      </c>
      <c r="J1964" t="s">
        <v>1144</v>
      </c>
      <c r="K1964" t="s">
        <v>1144</v>
      </c>
      <c r="L1964">
        <v>1.72</v>
      </c>
      <c r="M1964">
        <v>3.79</v>
      </c>
      <c r="N1964">
        <v>0</v>
      </c>
      <c r="O1964" s="56">
        <v>0</v>
      </c>
      <c r="P1964" s="56">
        <v>0</v>
      </c>
      <c r="Q1964">
        <v>1</v>
      </c>
      <c r="R1964">
        <v>1</v>
      </c>
      <c r="S1964">
        <v>11</v>
      </c>
      <c r="T1964">
        <v>8</v>
      </c>
      <c r="U1964">
        <v>3</v>
      </c>
      <c r="V1964">
        <v>1</v>
      </c>
      <c r="X1964" t="s">
        <v>7755</v>
      </c>
      <c r="AA1964">
        <v>0</v>
      </c>
      <c r="AB1964">
        <v>0</v>
      </c>
      <c r="AC1964">
        <v>0</v>
      </c>
      <c r="AD1964">
        <v>0</v>
      </c>
      <c r="AE1964">
        <v>0</v>
      </c>
      <c r="AF1964">
        <v>0</v>
      </c>
      <c r="AG1964">
        <v>0</v>
      </c>
      <c r="AJ1964" s="56"/>
      <c r="AK1964" s="56"/>
      <c r="AL1964" s="56"/>
      <c r="AP1964" t="s">
        <v>1155</v>
      </c>
      <c r="AS1964" t="s">
        <v>1152</v>
      </c>
      <c r="AT1964">
        <v>1</v>
      </c>
      <c r="AV1964">
        <v>0</v>
      </c>
      <c r="AW1964">
        <v>0</v>
      </c>
      <c r="AX1964">
        <v>0</v>
      </c>
      <c r="AY1964" t="s">
        <v>1388</v>
      </c>
      <c r="AZ1964" t="s">
        <v>1388</v>
      </c>
      <c r="BA1964">
        <v>0</v>
      </c>
      <c r="BD1964">
        <v>1000000000</v>
      </c>
      <c r="BE1964">
        <v>9</v>
      </c>
      <c r="BF1964">
        <v>0</v>
      </c>
      <c r="BG1964">
        <v>0</v>
      </c>
      <c r="BH1964">
        <v>0</v>
      </c>
      <c r="BI1964">
        <v>0</v>
      </c>
      <c r="BJ1964">
        <v>0</v>
      </c>
      <c r="BK1964">
        <v>0</v>
      </c>
      <c r="BL1964">
        <v>0</v>
      </c>
      <c r="BM1964">
        <v>9</v>
      </c>
      <c r="BN1964">
        <v>0</v>
      </c>
      <c r="BO1964">
        <v>0</v>
      </c>
      <c r="BP1964">
        <v>0</v>
      </c>
      <c r="BR1964">
        <v>0</v>
      </c>
      <c r="BS1964">
        <v>0</v>
      </c>
      <c r="BX1964">
        <v>0</v>
      </c>
      <c r="BY1964">
        <v>0</v>
      </c>
      <c r="BZ1964">
        <v>0</v>
      </c>
      <c r="CA1964">
        <v>0</v>
      </c>
      <c r="CB1964">
        <v>0</v>
      </c>
      <c r="CC1964">
        <v>1</v>
      </c>
      <c r="CD1964" s="56">
        <v>42095</v>
      </c>
      <c r="CE1964" s="56">
        <v>42342</v>
      </c>
      <c r="CF1964" s="56">
        <v>42342</v>
      </c>
      <c r="CG1964" s="56">
        <v>42419</v>
      </c>
      <c r="CH1964" s="56"/>
      <c r="CI1964" s="56"/>
      <c r="CJ1964">
        <v>0</v>
      </c>
      <c r="CK1964">
        <v>0</v>
      </c>
      <c r="CL1964">
        <v>0</v>
      </c>
      <c r="CM1964">
        <v>0</v>
      </c>
      <c r="CN1964">
        <v>0</v>
      </c>
      <c r="CO1964">
        <v>0</v>
      </c>
      <c r="CP1964">
        <v>0.95</v>
      </c>
      <c r="CQ1964" t="s">
        <v>1154</v>
      </c>
      <c r="CR1964" t="s">
        <v>1153</v>
      </c>
      <c r="CS1964" t="s">
        <v>1725</v>
      </c>
      <c r="CT1964" t="s">
        <v>1397</v>
      </c>
      <c r="CU1964" t="s">
        <v>1396</v>
      </c>
      <c r="CV1964" t="s">
        <v>7257</v>
      </c>
      <c r="CW1964" t="s">
        <v>1738</v>
      </c>
      <c r="CX1964" t="s">
        <v>853</v>
      </c>
      <c r="DC1964" t="s">
        <v>1387</v>
      </c>
      <c r="DE1964" t="s">
        <v>1728</v>
      </c>
    </row>
    <row r="1965" spans="1:109" x14ac:dyDescent="0.25">
      <c r="A1965" t="s">
        <v>1025</v>
      </c>
      <c r="B1965">
        <v>1</v>
      </c>
      <c r="C1965" s="56">
        <v>42419</v>
      </c>
      <c r="D1965" t="s">
        <v>1153</v>
      </c>
      <c r="E1965" t="s">
        <v>1707</v>
      </c>
      <c r="G1965" t="s">
        <v>7258</v>
      </c>
      <c r="H1965" t="s">
        <v>1144</v>
      </c>
      <c r="I1965" t="s">
        <v>1144</v>
      </c>
      <c r="J1965" t="s">
        <v>1144</v>
      </c>
      <c r="K1965" t="s">
        <v>1144</v>
      </c>
      <c r="L1965">
        <v>0.25</v>
      </c>
      <c r="M1965">
        <v>1.25</v>
      </c>
      <c r="N1965">
        <v>0</v>
      </c>
      <c r="O1965" s="56">
        <v>0</v>
      </c>
      <c r="P1965" s="56">
        <v>0</v>
      </c>
      <c r="Q1965">
        <v>1</v>
      </c>
      <c r="R1965">
        <v>1</v>
      </c>
      <c r="S1965">
        <v>11</v>
      </c>
      <c r="T1965">
        <v>8</v>
      </c>
      <c r="U1965">
        <v>3</v>
      </c>
      <c r="V1965">
        <v>1</v>
      </c>
      <c r="W1965" t="s">
        <v>1394</v>
      </c>
      <c r="X1965" t="s">
        <v>7759</v>
      </c>
      <c r="AA1965">
        <v>0</v>
      </c>
      <c r="AB1965">
        <v>0</v>
      </c>
      <c r="AC1965">
        <v>0</v>
      </c>
      <c r="AD1965">
        <v>0</v>
      </c>
      <c r="AE1965">
        <v>0</v>
      </c>
      <c r="AF1965">
        <v>28</v>
      </c>
      <c r="AG1965">
        <v>0</v>
      </c>
      <c r="AJ1965" s="56"/>
      <c r="AK1965" s="56"/>
      <c r="AL1965" s="56"/>
      <c r="AP1965" t="s">
        <v>1155</v>
      </c>
      <c r="AR1965">
        <v>5</v>
      </c>
      <c r="AS1965" t="s">
        <v>1152</v>
      </c>
      <c r="AT1965">
        <v>1</v>
      </c>
      <c r="AV1965">
        <v>36</v>
      </c>
      <c r="AW1965">
        <v>24</v>
      </c>
      <c r="AX1965">
        <v>12</v>
      </c>
      <c r="AY1965" t="s">
        <v>839</v>
      </c>
      <c r="AZ1965" t="s">
        <v>1146</v>
      </c>
      <c r="BA1965">
        <v>27</v>
      </c>
      <c r="BD1965">
        <v>1000000000</v>
      </c>
      <c r="BE1965">
        <v>0</v>
      </c>
      <c r="BF1965">
        <v>1</v>
      </c>
      <c r="BG1965">
        <v>0</v>
      </c>
      <c r="BH1965">
        <v>0</v>
      </c>
      <c r="BI1965">
        <v>0</v>
      </c>
      <c r="BJ1965">
        <v>0</v>
      </c>
      <c r="BK1965">
        <v>0</v>
      </c>
      <c r="BL1965">
        <v>10</v>
      </c>
      <c r="BM1965">
        <v>10</v>
      </c>
      <c r="BN1965">
        <v>0.72</v>
      </c>
      <c r="BO1965">
        <v>0</v>
      </c>
      <c r="BP1965">
        <v>0</v>
      </c>
      <c r="BR1965">
        <v>25</v>
      </c>
      <c r="BS1965">
        <v>10</v>
      </c>
      <c r="BX1965">
        <v>12</v>
      </c>
      <c r="BY1965">
        <v>0</v>
      </c>
      <c r="BZ1965">
        <v>0</v>
      </c>
      <c r="CA1965">
        <v>17.45</v>
      </c>
      <c r="CB1965">
        <v>0</v>
      </c>
      <c r="CC1965">
        <v>1</v>
      </c>
      <c r="CD1965" s="56">
        <v>42416</v>
      </c>
      <c r="CE1965" s="56">
        <v>42416</v>
      </c>
      <c r="CF1965" s="56">
        <v>42416</v>
      </c>
      <c r="CG1965" s="56">
        <v>42493</v>
      </c>
      <c r="CH1965" s="56"/>
      <c r="CI1965" s="56"/>
      <c r="CJ1965">
        <v>1</v>
      </c>
      <c r="CK1965">
        <v>0</v>
      </c>
      <c r="CL1965">
        <v>7.0000000000000007E-2</v>
      </c>
      <c r="CM1965">
        <v>0</v>
      </c>
      <c r="CN1965">
        <v>0</v>
      </c>
      <c r="CO1965">
        <v>0</v>
      </c>
      <c r="CP1965">
        <v>0</v>
      </c>
      <c r="CQ1965" t="s">
        <v>1154</v>
      </c>
      <c r="CR1965" t="s">
        <v>1153</v>
      </c>
      <c r="CS1965" t="s">
        <v>1725</v>
      </c>
      <c r="CT1965" t="s">
        <v>1397</v>
      </c>
      <c r="CU1965" t="s">
        <v>1396</v>
      </c>
      <c r="CV1965" t="s">
        <v>7259</v>
      </c>
      <c r="CW1965" t="s">
        <v>2121</v>
      </c>
      <c r="CX1965" t="s">
        <v>853</v>
      </c>
      <c r="DC1965" t="s">
        <v>1387</v>
      </c>
      <c r="DE1965" t="s">
        <v>1392</v>
      </c>
    </row>
    <row r="1966" spans="1:109" x14ac:dyDescent="0.25">
      <c r="A1966" t="s">
        <v>1025</v>
      </c>
      <c r="B1966">
        <v>1</v>
      </c>
      <c r="C1966" s="56">
        <v>42419</v>
      </c>
      <c r="D1966" t="s">
        <v>1153</v>
      </c>
      <c r="E1966" t="s">
        <v>7260</v>
      </c>
      <c r="G1966" t="s">
        <v>7261</v>
      </c>
      <c r="H1966" t="s">
        <v>1144</v>
      </c>
      <c r="I1966" t="s">
        <v>1144</v>
      </c>
      <c r="J1966" t="s">
        <v>1144</v>
      </c>
      <c r="K1966" t="s">
        <v>1144</v>
      </c>
      <c r="L1966">
        <v>1.65</v>
      </c>
      <c r="M1966">
        <v>2.9</v>
      </c>
      <c r="N1966">
        <v>0</v>
      </c>
      <c r="O1966" s="56">
        <v>0</v>
      </c>
      <c r="P1966" s="56">
        <v>0</v>
      </c>
      <c r="Q1966">
        <v>1</v>
      </c>
      <c r="R1966">
        <v>1</v>
      </c>
      <c r="S1966">
        <v>11</v>
      </c>
      <c r="T1966">
        <v>8</v>
      </c>
      <c r="U1966">
        <v>3</v>
      </c>
      <c r="V1966">
        <v>1</v>
      </c>
      <c r="X1966" t="s">
        <v>7755</v>
      </c>
      <c r="AA1966">
        <v>0</v>
      </c>
      <c r="AB1966">
        <v>0</v>
      </c>
      <c r="AC1966">
        <v>0</v>
      </c>
      <c r="AD1966">
        <v>0</v>
      </c>
      <c r="AE1966">
        <v>0</v>
      </c>
      <c r="AF1966">
        <v>0</v>
      </c>
      <c r="AG1966">
        <v>0</v>
      </c>
      <c r="AJ1966" s="56"/>
      <c r="AK1966" s="56"/>
      <c r="AL1966" s="56"/>
      <c r="AP1966" t="s">
        <v>1155</v>
      </c>
      <c r="AS1966" t="s">
        <v>1152</v>
      </c>
      <c r="AT1966">
        <v>1</v>
      </c>
      <c r="AV1966">
        <v>0</v>
      </c>
      <c r="AW1966">
        <v>0</v>
      </c>
      <c r="AX1966">
        <v>0</v>
      </c>
      <c r="AY1966" t="s">
        <v>1388</v>
      </c>
      <c r="AZ1966" t="s">
        <v>1388</v>
      </c>
      <c r="BA1966">
        <v>0</v>
      </c>
      <c r="BD1966">
        <v>1000000000</v>
      </c>
      <c r="BE1966">
        <v>3</v>
      </c>
      <c r="BF1966">
        <v>0</v>
      </c>
      <c r="BG1966">
        <v>0</v>
      </c>
      <c r="BH1966">
        <v>0</v>
      </c>
      <c r="BI1966">
        <v>0</v>
      </c>
      <c r="BJ1966">
        <v>0</v>
      </c>
      <c r="BK1966">
        <v>0</v>
      </c>
      <c r="BL1966">
        <v>0</v>
      </c>
      <c r="BM1966">
        <v>3</v>
      </c>
      <c r="BN1966">
        <v>0</v>
      </c>
      <c r="BO1966">
        <v>0</v>
      </c>
      <c r="BP1966">
        <v>0</v>
      </c>
      <c r="BR1966">
        <v>0</v>
      </c>
      <c r="BS1966">
        <v>0</v>
      </c>
      <c r="BX1966">
        <v>0</v>
      </c>
      <c r="BY1966">
        <v>0</v>
      </c>
      <c r="BZ1966">
        <v>0</v>
      </c>
      <c r="CA1966">
        <v>0</v>
      </c>
      <c r="CB1966">
        <v>0</v>
      </c>
      <c r="CC1966">
        <v>1</v>
      </c>
      <c r="CD1966" s="56">
        <v>42095</v>
      </c>
      <c r="CE1966" s="56">
        <v>42342</v>
      </c>
      <c r="CF1966" s="56">
        <v>42342</v>
      </c>
      <c r="CG1966" s="56">
        <v>42419</v>
      </c>
      <c r="CH1966" s="56"/>
      <c r="CI1966" s="56"/>
      <c r="CJ1966">
        <v>0</v>
      </c>
      <c r="CK1966">
        <v>0</v>
      </c>
      <c r="CL1966">
        <v>0</v>
      </c>
      <c r="CM1966">
        <v>0</v>
      </c>
      <c r="CN1966">
        <v>0</v>
      </c>
      <c r="CO1966">
        <v>0</v>
      </c>
      <c r="CP1966">
        <v>0.95</v>
      </c>
      <c r="CQ1966" t="s">
        <v>1154</v>
      </c>
      <c r="CR1966" t="s">
        <v>1153</v>
      </c>
      <c r="CS1966" t="s">
        <v>1725</v>
      </c>
      <c r="CT1966" t="s">
        <v>1397</v>
      </c>
      <c r="CU1966" t="s">
        <v>1396</v>
      </c>
      <c r="CV1966" t="s">
        <v>7262</v>
      </c>
      <c r="CW1966" t="s">
        <v>1390</v>
      </c>
      <c r="CX1966" t="s">
        <v>853</v>
      </c>
      <c r="DC1966" t="s">
        <v>1387</v>
      </c>
      <c r="DE1966" t="s">
        <v>1392</v>
      </c>
    </row>
    <row r="1967" spans="1:109" x14ac:dyDescent="0.25">
      <c r="A1967" t="s">
        <v>1025</v>
      </c>
      <c r="B1967">
        <v>1</v>
      </c>
      <c r="C1967" s="56">
        <v>42419</v>
      </c>
      <c r="D1967" t="s">
        <v>1153</v>
      </c>
      <c r="E1967" t="s">
        <v>7263</v>
      </c>
      <c r="G1967" t="s">
        <v>7264</v>
      </c>
      <c r="H1967" t="s">
        <v>1144</v>
      </c>
      <c r="I1967" t="s">
        <v>1144</v>
      </c>
      <c r="J1967" t="s">
        <v>1144</v>
      </c>
      <c r="K1967" t="s">
        <v>1144</v>
      </c>
      <c r="L1967">
        <v>0.3</v>
      </c>
      <c r="M1967">
        <v>0.8</v>
      </c>
      <c r="N1967">
        <v>0</v>
      </c>
      <c r="O1967" s="56">
        <v>0</v>
      </c>
      <c r="P1967" s="56">
        <v>0</v>
      </c>
      <c r="Q1967">
        <v>1</v>
      </c>
      <c r="R1967">
        <v>1</v>
      </c>
      <c r="S1967">
        <v>11</v>
      </c>
      <c r="T1967">
        <v>8</v>
      </c>
      <c r="U1967">
        <v>3</v>
      </c>
      <c r="V1967">
        <v>1</v>
      </c>
      <c r="X1967" t="s">
        <v>7755</v>
      </c>
      <c r="AA1967">
        <v>0</v>
      </c>
      <c r="AB1967">
        <v>0</v>
      </c>
      <c r="AC1967">
        <v>0</v>
      </c>
      <c r="AD1967">
        <v>0</v>
      </c>
      <c r="AE1967">
        <v>0</v>
      </c>
      <c r="AF1967">
        <v>0</v>
      </c>
      <c r="AG1967">
        <v>0</v>
      </c>
      <c r="AJ1967" s="56"/>
      <c r="AK1967" s="56"/>
      <c r="AL1967" s="56"/>
      <c r="AP1967" t="s">
        <v>1155</v>
      </c>
      <c r="AS1967" t="s">
        <v>1152</v>
      </c>
      <c r="AT1967">
        <v>1</v>
      </c>
      <c r="AV1967">
        <v>0</v>
      </c>
      <c r="AW1967">
        <v>0</v>
      </c>
      <c r="AX1967">
        <v>0</v>
      </c>
      <c r="AY1967" t="s">
        <v>1388</v>
      </c>
      <c r="AZ1967" t="s">
        <v>1388</v>
      </c>
      <c r="BA1967">
        <v>0</v>
      </c>
      <c r="BD1967">
        <v>1000000000</v>
      </c>
      <c r="BE1967">
        <v>0</v>
      </c>
      <c r="BF1967">
        <v>0</v>
      </c>
      <c r="BG1967">
        <v>0</v>
      </c>
      <c r="BH1967">
        <v>0</v>
      </c>
      <c r="BI1967">
        <v>0</v>
      </c>
      <c r="BJ1967">
        <v>0</v>
      </c>
      <c r="BK1967">
        <v>0</v>
      </c>
      <c r="BL1967">
        <v>0</v>
      </c>
      <c r="BM1967">
        <v>0</v>
      </c>
      <c r="BN1967">
        <v>0</v>
      </c>
      <c r="BO1967">
        <v>0</v>
      </c>
      <c r="BP1967">
        <v>0</v>
      </c>
      <c r="BR1967">
        <v>0</v>
      </c>
      <c r="BS1967">
        <v>0</v>
      </c>
      <c r="BX1967">
        <v>0</v>
      </c>
      <c r="BY1967">
        <v>0</v>
      </c>
      <c r="BZ1967">
        <v>0</v>
      </c>
      <c r="CA1967">
        <v>0</v>
      </c>
      <c r="CB1967">
        <v>0</v>
      </c>
      <c r="CC1967">
        <v>1</v>
      </c>
      <c r="CD1967" s="56">
        <v>42095</v>
      </c>
      <c r="CE1967" s="56">
        <v>42342</v>
      </c>
      <c r="CF1967" s="56">
        <v>42342</v>
      </c>
      <c r="CG1967" s="56">
        <v>42419</v>
      </c>
      <c r="CH1967" s="56"/>
      <c r="CI1967" s="56"/>
      <c r="CJ1967">
        <v>1</v>
      </c>
      <c r="CK1967">
        <v>0</v>
      </c>
      <c r="CL1967">
        <v>0.95</v>
      </c>
      <c r="CM1967">
        <v>0</v>
      </c>
      <c r="CN1967">
        <v>0</v>
      </c>
      <c r="CO1967">
        <v>0</v>
      </c>
      <c r="CP1967">
        <v>0</v>
      </c>
      <c r="CQ1967" t="s">
        <v>1154</v>
      </c>
      <c r="CR1967" t="s">
        <v>1153</v>
      </c>
      <c r="CS1967" t="s">
        <v>1725</v>
      </c>
      <c r="CT1967" t="s">
        <v>1397</v>
      </c>
      <c r="CU1967" t="s">
        <v>1396</v>
      </c>
      <c r="CV1967" t="s">
        <v>7265</v>
      </c>
      <c r="CW1967" t="s">
        <v>1738</v>
      </c>
      <c r="CX1967" t="s">
        <v>853</v>
      </c>
      <c r="DC1967" t="s">
        <v>1387</v>
      </c>
      <c r="DE1967" t="s">
        <v>1392</v>
      </c>
    </row>
    <row r="1968" spans="1:109" x14ac:dyDescent="0.25">
      <c r="A1968" t="s">
        <v>1025</v>
      </c>
      <c r="B1968">
        <v>1</v>
      </c>
      <c r="C1968" s="56">
        <v>42419</v>
      </c>
      <c r="D1968" t="s">
        <v>1153</v>
      </c>
      <c r="E1968" t="s">
        <v>7266</v>
      </c>
      <c r="G1968" t="s">
        <v>7267</v>
      </c>
      <c r="H1968" t="s">
        <v>1144</v>
      </c>
      <c r="I1968" t="s">
        <v>1144</v>
      </c>
      <c r="J1968" t="s">
        <v>1144</v>
      </c>
      <c r="K1968" t="s">
        <v>1144</v>
      </c>
      <c r="L1968">
        <v>2.4</v>
      </c>
      <c r="M1968">
        <v>5.71</v>
      </c>
      <c r="N1968">
        <v>0</v>
      </c>
      <c r="O1968" s="56">
        <v>0</v>
      </c>
      <c r="P1968" s="56">
        <v>0</v>
      </c>
      <c r="Q1968">
        <v>1</v>
      </c>
      <c r="R1968">
        <v>1</v>
      </c>
      <c r="S1968">
        <v>11</v>
      </c>
      <c r="T1968">
        <v>8</v>
      </c>
      <c r="U1968">
        <v>3</v>
      </c>
      <c r="V1968">
        <v>1</v>
      </c>
      <c r="X1968" t="s">
        <v>7755</v>
      </c>
      <c r="AA1968">
        <v>0</v>
      </c>
      <c r="AB1968">
        <v>0</v>
      </c>
      <c r="AC1968">
        <v>0</v>
      </c>
      <c r="AD1968">
        <v>0</v>
      </c>
      <c r="AE1968">
        <v>0</v>
      </c>
      <c r="AF1968">
        <v>0</v>
      </c>
      <c r="AG1968">
        <v>0</v>
      </c>
      <c r="AJ1968" s="56"/>
      <c r="AK1968" s="56"/>
      <c r="AL1968" s="56"/>
      <c r="AP1968" t="s">
        <v>1155</v>
      </c>
      <c r="AS1968" t="s">
        <v>1152</v>
      </c>
      <c r="AT1968">
        <v>1</v>
      </c>
      <c r="AV1968">
        <v>0</v>
      </c>
      <c r="AW1968">
        <v>0</v>
      </c>
      <c r="AX1968">
        <v>0</v>
      </c>
      <c r="AY1968" t="s">
        <v>1388</v>
      </c>
      <c r="AZ1968" t="s">
        <v>1388</v>
      </c>
      <c r="BA1968">
        <v>0</v>
      </c>
      <c r="BD1968">
        <v>1000000000</v>
      </c>
      <c r="BE1968">
        <v>8</v>
      </c>
      <c r="BF1968">
        <v>0</v>
      </c>
      <c r="BG1968">
        <v>0</v>
      </c>
      <c r="BH1968">
        <v>0</v>
      </c>
      <c r="BI1968">
        <v>0</v>
      </c>
      <c r="BJ1968">
        <v>0</v>
      </c>
      <c r="BK1968">
        <v>0</v>
      </c>
      <c r="BL1968">
        <v>0</v>
      </c>
      <c r="BM1968">
        <v>8</v>
      </c>
      <c r="BN1968">
        <v>0</v>
      </c>
      <c r="BO1968">
        <v>0</v>
      </c>
      <c r="BP1968">
        <v>0</v>
      </c>
      <c r="BR1968">
        <v>0</v>
      </c>
      <c r="BS1968">
        <v>0</v>
      </c>
      <c r="BX1968">
        <v>0</v>
      </c>
      <c r="BY1968">
        <v>0</v>
      </c>
      <c r="BZ1968">
        <v>0</v>
      </c>
      <c r="CA1968">
        <v>0</v>
      </c>
      <c r="CB1968">
        <v>0</v>
      </c>
      <c r="CC1968">
        <v>1</v>
      </c>
      <c r="CD1968" s="56">
        <v>42095</v>
      </c>
      <c r="CE1968" s="56">
        <v>42342</v>
      </c>
      <c r="CF1968" s="56">
        <v>42342</v>
      </c>
      <c r="CG1968" s="56">
        <v>42419</v>
      </c>
      <c r="CH1968" s="56"/>
      <c r="CI1968" s="56"/>
      <c r="CJ1968">
        <v>0</v>
      </c>
      <c r="CK1968">
        <v>0</v>
      </c>
      <c r="CL1968">
        <v>0</v>
      </c>
      <c r="CM1968">
        <v>0</v>
      </c>
      <c r="CN1968">
        <v>0</v>
      </c>
      <c r="CO1968">
        <v>0</v>
      </c>
      <c r="CP1968">
        <v>0.95</v>
      </c>
      <c r="CQ1968" t="s">
        <v>1154</v>
      </c>
      <c r="CR1968" t="s">
        <v>1153</v>
      </c>
      <c r="CS1968" t="s">
        <v>1725</v>
      </c>
      <c r="CT1968" t="s">
        <v>1397</v>
      </c>
      <c r="CU1968" t="s">
        <v>1396</v>
      </c>
      <c r="CV1968" t="s">
        <v>7268</v>
      </c>
      <c r="CW1968" t="s">
        <v>1727</v>
      </c>
      <c r="CX1968" t="s">
        <v>853</v>
      </c>
      <c r="DC1968" t="s">
        <v>1387</v>
      </c>
      <c r="DE1968" t="s">
        <v>1392</v>
      </c>
    </row>
    <row r="1969" spans="1:109" x14ac:dyDescent="0.25">
      <c r="A1969" t="s">
        <v>1025</v>
      </c>
      <c r="B1969">
        <v>1</v>
      </c>
      <c r="C1969" s="56">
        <v>42419</v>
      </c>
      <c r="D1969" t="s">
        <v>1153</v>
      </c>
      <c r="E1969" t="s">
        <v>7269</v>
      </c>
      <c r="G1969" t="s">
        <v>7270</v>
      </c>
      <c r="H1969" t="s">
        <v>1144</v>
      </c>
      <c r="I1969" t="s">
        <v>1144</v>
      </c>
      <c r="J1969" t="s">
        <v>1144</v>
      </c>
      <c r="K1969" t="s">
        <v>1144</v>
      </c>
      <c r="L1969">
        <v>3.27</v>
      </c>
      <c r="M1969">
        <v>7.79</v>
      </c>
      <c r="N1969">
        <v>0</v>
      </c>
      <c r="O1969" s="56">
        <v>0</v>
      </c>
      <c r="P1969" s="56">
        <v>0</v>
      </c>
      <c r="Q1969">
        <v>1</v>
      </c>
      <c r="R1969">
        <v>1</v>
      </c>
      <c r="S1969">
        <v>11</v>
      </c>
      <c r="T1969">
        <v>8</v>
      </c>
      <c r="U1969">
        <v>3</v>
      </c>
      <c r="V1969">
        <v>1</v>
      </c>
      <c r="X1969" t="s">
        <v>7755</v>
      </c>
      <c r="AA1969">
        <v>0</v>
      </c>
      <c r="AB1969">
        <v>0</v>
      </c>
      <c r="AC1969">
        <v>0</v>
      </c>
      <c r="AD1969">
        <v>0</v>
      </c>
      <c r="AE1969">
        <v>0</v>
      </c>
      <c r="AF1969">
        <v>0</v>
      </c>
      <c r="AG1969">
        <v>0</v>
      </c>
      <c r="AJ1969" s="56"/>
      <c r="AK1969" s="56"/>
      <c r="AL1969" s="56"/>
      <c r="AP1969" t="s">
        <v>1155</v>
      </c>
      <c r="AS1969" t="s">
        <v>1152</v>
      </c>
      <c r="AT1969">
        <v>1</v>
      </c>
      <c r="AV1969">
        <v>0</v>
      </c>
      <c r="AW1969">
        <v>0</v>
      </c>
      <c r="AX1969">
        <v>0</v>
      </c>
      <c r="AY1969" t="s">
        <v>1388</v>
      </c>
      <c r="AZ1969" t="s">
        <v>1388</v>
      </c>
      <c r="BA1969">
        <v>0</v>
      </c>
      <c r="BD1969">
        <v>1000000000</v>
      </c>
      <c r="BE1969">
        <v>4</v>
      </c>
      <c r="BF1969">
        <v>0</v>
      </c>
      <c r="BG1969">
        <v>0</v>
      </c>
      <c r="BH1969">
        <v>0</v>
      </c>
      <c r="BI1969">
        <v>0</v>
      </c>
      <c r="BJ1969">
        <v>0</v>
      </c>
      <c r="BK1969">
        <v>0</v>
      </c>
      <c r="BL1969">
        <v>0</v>
      </c>
      <c r="BM1969">
        <v>4</v>
      </c>
      <c r="BN1969">
        <v>0</v>
      </c>
      <c r="BO1969">
        <v>0</v>
      </c>
      <c r="BP1969">
        <v>0</v>
      </c>
      <c r="BR1969">
        <v>0</v>
      </c>
      <c r="BS1969">
        <v>0</v>
      </c>
      <c r="BX1969">
        <v>0</v>
      </c>
      <c r="BY1969">
        <v>0</v>
      </c>
      <c r="BZ1969">
        <v>0</v>
      </c>
      <c r="CA1969">
        <v>0</v>
      </c>
      <c r="CB1969">
        <v>0</v>
      </c>
      <c r="CC1969">
        <v>1</v>
      </c>
      <c r="CD1969" s="56">
        <v>42095</v>
      </c>
      <c r="CE1969" s="56">
        <v>42342</v>
      </c>
      <c r="CF1969" s="56">
        <v>42342</v>
      </c>
      <c r="CG1969" s="56">
        <v>42419</v>
      </c>
      <c r="CH1969" s="56"/>
      <c r="CI1969" s="56"/>
      <c r="CJ1969">
        <v>0</v>
      </c>
      <c r="CK1969">
        <v>0</v>
      </c>
      <c r="CL1969">
        <v>0</v>
      </c>
      <c r="CM1969">
        <v>0</v>
      </c>
      <c r="CN1969">
        <v>0</v>
      </c>
      <c r="CO1969">
        <v>0</v>
      </c>
      <c r="CP1969">
        <v>0.95</v>
      </c>
      <c r="CQ1969" t="s">
        <v>1154</v>
      </c>
      <c r="CR1969" t="s">
        <v>1153</v>
      </c>
      <c r="CS1969" t="s">
        <v>1725</v>
      </c>
      <c r="CT1969" t="s">
        <v>1397</v>
      </c>
      <c r="CU1969" t="s">
        <v>1396</v>
      </c>
      <c r="CV1969" t="s">
        <v>7271</v>
      </c>
      <c r="CW1969" t="s">
        <v>1727</v>
      </c>
      <c r="CX1969" t="s">
        <v>853</v>
      </c>
      <c r="DC1969" t="s">
        <v>1387</v>
      </c>
      <c r="DE1969" t="s">
        <v>1392</v>
      </c>
    </row>
    <row r="1970" spans="1:109" x14ac:dyDescent="0.25">
      <c r="A1970" t="s">
        <v>1025</v>
      </c>
      <c r="B1970">
        <v>1</v>
      </c>
      <c r="C1970" s="56">
        <v>42419</v>
      </c>
      <c r="D1970" t="s">
        <v>1153</v>
      </c>
      <c r="E1970" t="s">
        <v>7272</v>
      </c>
      <c r="G1970" t="s">
        <v>7273</v>
      </c>
      <c r="H1970" t="s">
        <v>1144</v>
      </c>
      <c r="I1970" t="s">
        <v>1144</v>
      </c>
      <c r="J1970" t="s">
        <v>1144</v>
      </c>
      <c r="K1970" t="s">
        <v>1144</v>
      </c>
      <c r="L1970">
        <v>0.61</v>
      </c>
      <c r="M1970">
        <v>1.45</v>
      </c>
      <c r="N1970">
        <v>0</v>
      </c>
      <c r="O1970" s="56">
        <v>0</v>
      </c>
      <c r="P1970" s="56">
        <v>0</v>
      </c>
      <c r="Q1970">
        <v>1</v>
      </c>
      <c r="R1970">
        <v>1</v>
      </c>
      <c r="S1970">
        <v>11</v>
      </c>
      <c r="T1970">
        <v>8</v>
      </c>
      <c r="U1970">
        <v>3</v>
      </c>
      <c r="V1970">
        <v>1</v>
      </c>
      <c r="X1970" t="s">
        <v>7755</v>
      </c>
      <c r="AA1970">
        <v>0</v>
      </c>
      <c r="AB1970">
        <v>0</v>
      </c>
      <c r="AC1970">
        <v>0</v>
      </c>
      <c r="AD1970">
        <v>0</v>
      </c>
      <c r="AE1970">
        <v>0</v>
      </c>
      <c r="AF1970">
        <v>0</v>
      </c>
      <c r="AG1970">
        <v>0</v>
      </c>
      <c r="AJ1970" s="56"/>
      <c r="AK1970" s="56"/>
      <c r="AL1970" s="56"/>
      <c r="AP1970" t="s">
        <v>1155</v>
      </c>
      <c r="AS1970" t="s">
        <v>1152</v>
      </c>
      <c r="AT1970">
        <v>1</v>
      </c>
      <c r="AV1970">
        <v>0</v>
      </c>
      <c r="AW1970">
        <v>0</v>
      </c>
      <c r="AX1970">
        <v>0</v>
      </c>
      <c r="AY1970" t="s">
        <v>1388</v>
      </c>
      <c r="AZ1970" t="s">
        <v>1388</v>
      </c>
      <c r="BA1970">
        <v>0</v>
      </c>
      <c r="BD1970">
        <v>1000000000</v>
      </c>
      <c r="BE1970">
        <v>4</v>
      </c>
      <c r="BF1970">
        <v>0</v>
      </c>
      <c r="BG1970">
        <v>0</v>
      </c>
      <c r="BH1970">
        <v>0</v>
      </c>
      <c r="BI1970">
        <v>0</v>
      </c>
      <c r="BJ1970">
        <v>0</v>
      </c>
      <c r="BK1970">
        <v>0</v>
      </c>
      <c r="BL1970">
        <v>0</v>
      </c>
      <c r="BM1970">
        <v>4</v>
      </c>
      <c r="BN1970">
        <v>0</v>
      </c>
      <c r="BO1970">
        <v>0</v>
      </c>
      <c r="BP1970">
        <v>0</v>
      </c>
      <c r="BR1970">
        <v>0</v>
      </c>
      <c r="BS1970">
        <v>0</v>
      </c>
      <c r="BX1970">
        <v>0</v>
      </c>
      <c r="BY1970">
        <v>0</v>
      </c>
      <c r="BZ1970">
        <v>0</v>
      </c>
      <c r="CA1970">
        <v>0</v>
      </c>
      <c r="CB1970">
        <v>0</v>
      </c>
      <c r="CC1970">
        <v>1</v>
      </c>
      <c r="CD1970" s="56">
        <v>42095</v>
      </c>
      <c r="CE1970" s="56">
        <v>42342</v>
      </c>
      <c r="CF1970" s="56">
        <v>42342</v>
      </c>
      <c r="CG1970" s="56">
        <v>42419</v>
      </c>
      <c r="CH1970" s="56"/>
      <c r="CI1970" s="56"/>
      <c r="CJ1970">
        <v>0</v>
      </c>
      <c r="CK1970">
        <v>0</v>
      </c>
      <c r="CL1970">
        <v>0</v>
      </c>
      <c r="CM1970">
        <v>0</v>
      </c>
      <c r="CN1970">
        <v>0</v>
      </c>
      <c r="CO1970">
        <v>0</v>
      </c>
      <c r="CP1970">
        <v>0.95</v>
      </c>
      <c r="CQ1970" t="s">
        <v>1154</v>
      </c>
      <c r="CR1970" t="s">
        <v>1153</v>
      </c>
      <c r="CS1970" t="s">
        <v>1725</v>
      </c>
      <c r="CT1970" t="s">
        <v>1397</v>
      </c>
      <c r="CU1970" t="s">
        <v>1396</v>
      </c>
      <c r="CV1970" t="s">
        <v>7274</v>
      </c>
      <c r="CW1970" t="s">
        <v>1727</v>
      </c>
      <c r="CX1970" t="s">
        <v>853</v>
      </c>
      <c r="DC1970" t="s">
        <v>1387</v>
      </c>
      <c r="DE1970" t="s">
        <v>1392</v>
      </c>
    </row>
    <row r="1971" spans="1:109" x14ac:dyDescent="0.25">
      <c r="A1971" t="s">
        <v>1025</v>
      </c>
      <c r="B1971">
        <v>2</v>
      </c>
      <c r="C1971" s="56">
        <v>42419</v>
      </c>
      <c r="D1971" t="s">
        <v>1153</v>
      </c>
      <c r="E1971" t="s">
        <v>7275</v>
      </c>
      <c r="G1971" t="s">
        <v>7276</v>
      </c>
      <c r="H1971" t="s">
        <v>1144</v>
      </c>
      <c r="I1971" t="s">
        <v>1144</v>
      </c>
      <c r="J1971" t="s">
        <v>1144</v>
      </c>
      <c r="K1971" t="s">
        <v>1144</v>
      </c>
      <c r="L1971">
        <v>0</v>
      </c>
      <c r="M1971">
        <v>0</v>
      </c>
      <c r="N1971">
        <v>0</v>
      </c>
      <c r="O1971" s="56">
        <v>0</v>
      </c>
      <c r="P1971" s="56">
        <v>0</v>
      </c>
      <c r="Q1971">
        <v>1</v>
      </c>
      <c r="R1971">
        <v>1</v>
      </c>
      <c r="S1971">
        <v>11</v>
      </c>
      <c r="T1971">
        <v>8</v>
      </c>
      <c r="U1971">
        <v>3</v>
      </c>
      <c r="V1971">
        <v>1</v>
      </c>
      <c r="X1971" t="s">
        <v>7755</v>
      </c>
      <c r="AA1971">
        <v>0</v>
      </c>
      <c r="AB1971">
        <v>0</v>
      </c>
      <c r="AC1971">
        <v>0</v>
      </c>
      <c r="AD1971">
        <v>0</v>
      </c>
      <c r="AE1971">
        <v>0</v>
      </c>
      <c r="AF1971">
        <v>0</v>
      </c>
      <c r="AG1971">
        <v>0</v>
      </c>
      <c r="AJ1971" s="56"/>
      <c r="AK1971" s="56"/>
      <c r="AL1971" s="56"/>
      <c r="AP1971" t="s">
        <v>1155</v>
      </c>
      <c r="AS1971" t="s">
        <v>1152</v>
      </c>
      <c r="AT1971">
        <v>1</v>
      </c>
      <c r="AV1971">
        <v>0</v>
      </c>
      <c r="AW1971">
        <v>0</v>
      </c>
      <c r="AX1971">
        <v>0</v>
      </c>
      <c r="AY1971" t="s">
        <v>1388</v>
      </c>
      <c r="AZ1971" t="s">
        <v>1388</v>
      </c>
      <c r="BA1971">
        <v>0</v>
      </c>
      <c r="BD1971">
        <v>1000000000</v>
      </c>
      <c r="BE1971">
        <v>0</v>
      </c>
      <c r="BF1971">
        <v>0</v>
      </c>
      <c r="BG1971">
        <v>0</v>
      </c>
      <c r="BH1971">
        <v>0</v>
      </c>
      <c r="BI1971">
        <v>0</v>
      </c>
      <c r="BJ1971">
        <v>0</v>
      </c>
      <c r="BK1971">
        <v>0</v>
      </c>
      <c r="BL1971">
        <v>0</v>
      </c>
      <c r="BM1971">
        <v>0</v>
      </c>
      <c r="BN1971">
        <v>0</v>
      </c>
      <c r="BO1971">
        <v>0</v>
      </c>
      <c r="BP1971">
        <v>0</v>
      </c>
      <c r="BR1971">
        <v>0</v>
      </c>
      <c r="BS1971">
        <v>0</v>
      </c>
      <c r="BX1971">
        <v>0</v>
      </c>
      <c r="BY1971">
        <v>0</v>
      </c>
      <c r="BZ1971">
        <v>0</v>
      </c>
      <c r="CA1971">
        <v>0</v>
      </c>
      <c r="CB1971">
        <v>0</v>
      </c>
      <c r="CC1971">
        <v>1</v>
      </c>
      <c r="CD1971" s="56">
        <v>42095</v>
      </c>
      <c r="CE1971" s="56">
        <v>42342</v>
      </c>
      <c r="CF1971" s="56">
        <v>42342</v>
      </c>
      <c r="CG1971" s="56">
        <v>42419</v>
      </c>
      <c r="CH1971" s="56"/>
      <c r="CI1971" s="56"/>
      <c r="CJ1971">
        <v>1</v>
      </c>
      <c r="CK1971">
        <v>0</v>
      </c>
      <c r="CL1971">
        <v>0.96</v>
      </c>
      <c r="CM1971">
        <v>0</v>
      </c>
      <c r="CN1971">
        <v>0</v>
      </c>
      <c r="CO1971">
        <v>0</v>
      </c>
      <c r="CP1971">
        <v>0</v>
      </c>
      <c r="CQ1971" t="s">
        <v>1154</v>
      </c>
      <c r="CR1971" t="s">
        <v>1153</v>
      </c>
      <c r="CS1971" t="s">
        <v>1748</v>
      </c>
      <c r="CT1971" t="s">
        <v>1397</v>
      </c>
      <c r="CU1971" t="s">
        <v>1396</v>
      </c>
      <c r="CV1971" t="s">
        <v>7277</v>
      </c>
      <c r="CW1971" t="s">
        <v>1390</v>
      </c>
      <c r="CX1971" t="s">
        <v>853</v>
      </c>
      <c r="DC1971" t="s">
        <v>1387</v>
      </c>
      <c r="DE1971" t="s">
        <v>1392</v>
      </c>
    </row>
    <row r="1972" spans="1:109" x14ac:dyDescent="0.25">
      <c r="A1972" t="s">
        <v>1025</v>
      </c>
      <c r="B1972">
        <v>1</v>
      </c>
      <c r="C1972" s="56">
        <v>42419</v>
      </c>
      <c r="D1972" t="s">
        <v>1153</v>
      </c>
      <c r="E1972" t="s">
        <v>7278</v>
      </c>
      <c r="G1972" t="s">
        <v>7279</v>
      </c>
      <c r="H1972" t="s">
        <v>1144</v>
      </c>
      <c r="I1972" t="s">
        <v>1144</v>
      </c>
      <c r="J1972" t="s">
        <v>1144</v>
      </c>
      <c r="K1972" t="s">
        <v>1144</v>
      </c>
      <c r="L1972">
        <v>13.72</v>
      </c>
      <c r="M1972">
        <v>31.74</v>
      </c>
      <c r="N1972">
        <v>0</v>
      </c>
      <c r="O1972" s="56">
        <v>0</v>
      </c>
      <c r="P1972" s="56">
        <v>0</v>
      </c>
      <c r="Q1972">
        <v>1</v>
      </c>
      <c r="R1972">
        <v>1</v>
      </c>
      <c r="S1972">
        <v>11</v>
      </c>
      <c r="T1972">
        <v>8</v>
      </c>
      <c r="U1972">
        <v>3</v>
      </c>
      <c r="V1972">
        <v>1</v>
      </c>
      <c r="X1972" t="s">
        <v>7755</v>
      </c>
      <c r="AA1972">
        <v>0</v>
      </c>
      <c r="AB1972">
        <v>0</v>
      </c>
      <c r="AC1972">
        <v>0</v>
      </c>
      <c r="AD1972">
        <v>0</v>
      </c>
      <c r="AE1972">
        <v>0</v>
      </c>
      <c r="AF1972">
        <v>0</v>
      </c>
      <c r="AG1972">
        <v>0</v>
      </c>
      <c r="AJ1972" s="56"/>
      <c r="AK1972" s="56"/>
      <c r="AL1972" s="56"/>
      <c r="AP1972" t="s">
        <v>1155</v>
      </c>
      <c r="AS1972" t="s">
        <v>1152</v>
      </c>
      <c r="AT1972">
        <v>1</v>
      </c>
      <c r="AV1972">
        <v>0</v>
      </c>
      <c r="AW1972">
        <v>0</v>
      </c>
      <c r="AX1972">
        <v>0</v>
      </c>
      <c r="AY1972" t="s">
        <v>1388</v>
      </c>
      <c r="AZ1972" t="s">
        <v>1388</v>
      </c>
      <c r="BA1972">
        <v>0</v>
      </c>
      <c r="BD1972">
        <v>1000000000</v>
      </c>
      <c r="BE1972">
        <v>0</v>
      </c>
      <c r="BF1972">
        <v>0</v>
      </c>
      <c r="BG1972">
        <v>0</v>
      </c>
      <c r="BH1972">
        <v>0</v>
      </c>
      <c r="BI1972">
        <v>0</v>
      </c>
      <c r="BJ1972">
        <v>0</v>
      </c>
      <c r="BK1972">
        <v>0</v>
      </c>
      <c r="BL1972">
        <v>0</v>
      </c>
      <c r="BM1972">
        <v>0</v>
      </c>
      <c r="BN1972">
        <v>0</v>
      </c>
      <c r="BO1972">
        <v>0</v>
      </c>
      <c r="BP1972">
        <v>0</v>
      </c>
      <c r="BR1972">
        <v>0</v>
      </c>
      <c r="BS1972">
        <v>0</v>
      </c>
      <c r="BX1972">
        <v>0</v>
      </c>
      <c r="BY1972">
        <v>0</v>
      </c>
      <c r="BZ1972">
        <v>0</v>
      </c>
      <c r="CA1972">
        <v>0</v>
      </c>
      <c r="CB1972">
        <v>0</v>
      </c>
      <c r="CC1972">
        <v>1</v>
      </c>
      <c r="CD1972" s="56">
        <v>42095</v>
      </c>
      <c r="CE1972" s="56">
        <v>42342</v>
      </c>
      <c r="CF1972" s="56">
        <v>42342</v>
      </c>
      <c r="CG1972" s="56">
        <v>42419</v>
      </c>
      <c r="CH1972" s="56"/>
      <c r="CI1972" s="56"/>
      <c r="CJ1972">
        <v>1</v>
      </c>
      <c r="CK1972">
        <v>0</v>
      </c>
      <c r="CL1972">
        <v>0.95</v>
      </c>
      <c r="CM1972">
        <v>0</v>
      </c>
      <c r="CN1972">
        <v>0</v>
      </c>
      <c r="CO1972">
        <v>0</v>
      </c>
      <c r="CP1972">
        <v>0</v>
      </c>
      <c r="CQ1972" t="s">
        <v>1154</v>
      </c>
      <c r="CR1972" t="s">
        <v>1153</v>
      </c>
      <c r="CS1972" t="s">
        <v>1725</v>
      </c>
      <c r="CT1972" t="s">
        <v>1397</v>
      </c>
      <c r="CU1972" t="s">
        <v>1396</v>
      </c>
      <c r="CV1972" t="s">
        <v>7280</v>
      </c>
      <c r="CW1972" t="s">
        <v>1727</v>
      </c>
      <c r="CX1972" t="s">
        <v>853</v>
      </c>
      <c r="DC1972" t="s">
        <v>1387</v>
      </c>
      <c r="DE1972" t="s">
        <v>1392</v>
      </c>
    </row>
    <row r="1973" spans="1:109" x14ac:dyDescent="0.25">
      <c r="A1973" t="s">
        <v>1025</v>
      </c>
      <c r="B1973">
        <v>1</v>
      </c>
      <c r="C1973" s="56">
        <v>42419</v>
      </c>
      <c r="D1973" t="s">
        <v>1153</v>
      </c>
      <c r="E1973" t="s">
        <v>7281</v>
      </c>
      <c r="G1973" t="s">
        <v>7282</v>
      </c>
      <c r="H1973" t="s">
        <v>1144</v>
      </c>
      <c r="I1973" t="s">
        <v>1144</v>
      </c>
      <c r="J1973" t="s">
        <v>1144</v>
      </c>
      <c r="K1973" t="s">
        <v>1144</v>
      </c>
      <c r="L1973">
        <v>0.7</v>
      </c>
      <c r="M1973">
        <v>1.62</v>
      </c>
      <c r="N1973">
        <v>0</v>
      </c>
      <c r="O1973" s="56">
        <v>0</v>
      </c>
      <c r="P1973" s="56">
        <v>0</v>
      </c>
      <c r="Q1973">
        <v>1</v>
      </c>
      <c r="R1973">
        <v>1</v>
      </c>
      <c r="S1973">
        <v>11</v>
      </c>
      <c r="T1973">
        <v>8</v>
      </c>
      <c r="U1973">
        <v>3</v>
      </c>
      <c r="V1973">
        <v>1</v>
      </c>
      <c r="X1973" t="s">
        <v>7755</v>
      </c>
      <c r="AA1973">
        <v>0</v>
      </c>
      <c r="AB1973">
        <v>0</v>
      </c>
      <c r="AC1973">
        <v>0</v>
      </c>
      <c r="AD1973">
        <v>0</v>
      </c>
      <c r="AE1973">
        <v>0</v>
      </c>
      <c r="AF1973">
        <v>0</v>
      </c>
      <c r="AG1973">
        <v>0</v>
      </c>
      <c r="AJ1973" s="56"/>
      <c r="AK1973" s="56"/>
      <c r="AL1973" s="56"/>
      <c r="AP1973" t="s">
        <v>1155</v>
      </c>
      <c r="AS1973" t="s">
        <v>1152</v>
      </c>
      <c r="AT1973">
        <v>1</v>
      </c>
      <c r="AV1973">
        <v>0</v>
      </c>
      <c r="AW1973">
        <v>0</v>
      </c>
      <c r="AX1973">
        <v>0</v>
      </c>
      <c r="AY1973" t="s">
        <v>1388</v>
      </c>
      <c r="AZ1973" t="s">
        <v>1388</v>
      </c>
      <c r="BA1973">
        <v>0</v>
      </c>
      <c r="BD1973">
        <v>1000000000</v>
      </c>
      <c r="BE1973">
        <v>8</v>
      </c>
      <c r="BF1973">
        <v>0</v>
      </c>
      <c r="BG1973">
        <v>0</v>
      </c>
      <c r="BH1973">
        <v>0</v>
      </c>
      <c r="BI1973">
        <v>0</v>
      </c>
      <c r="BJ1973">
        <v>0</v>
      </c>
      <c r="BK1973">
        <v>0</v>
      </c>
      <c r="BL1973">
        <v>0</v>
      </c>
      <c r="BM1973">
        <v>8</v>
      </c>
      <c r="BN1973">
        <v>0</v>
      </c>
      <c r="BO1973">
        <v>0</v>
      </c>
      <c r="BP1973">
        <v>0</v>
      </c>
      <c r="BR1973">
        <v>0</v>
      </c>
      <c r="BS1973">
        <v>0</v>
      </c>
      <c r="BX1973">
        <v>0</v>
      </c>
      <c r="BY1973">
        <v>0</v>
      </c>
      <c r="BZ1973">
        <v>0</v>
      </c>
      <c r="CA1973">
        <v>0</v>
      </c>
      <c r="CB1973">
        <v>0</v>
      </c>
      <c r="CC1973">
        <v>1</v>
      </c>
      <c r="CD1973" s="56">
        <v>42095</v>
      </c>
      <c r="CE1973" s="56">
        <v>42342</v>
      </c>
      <c r="CF1973" s="56">
        <v>42342</v>
      </c>
      <c r="CG1973" s="56">
        <v>42419</v>
      </c>
      <c r="CH1973" s="56"/>
      <c r="CI1973" s="56"/>
      <c r="CJ1973">
        <v>0</v>
      </c>
      <c r="CK1973">
        <v>0</v>
      </c>
      <c r="CL1973">
        <v>0</v>
      </c>
      <c r="CM1973">
        <v>0</v>
      </c>
      <c r="CN1973">
        <v>0</v>
      </c>
      <c r="CO1973">
        <v>0</v>
      </c>
      <c r="CP1973">
        <v>0.95</v>
      </c>
      <c r="CQ1973" t="s">
        <v>1154</v>
      </c>
      <c r="CR1973" t="s">
        <v>1153</v>
      </c>
      <c r="CS1973" t="s">
        <v>1725</v>
      </c>
      <c r="CT1973" t="s">
        <v>1397</v>
      </c>
      <c r="CU1973" t="s">
        <v>1396</v>
      </c>
      <c r="CV1973" t="s">
        <v>7283</v>
      </c>
      <c r="CW1973" t="s">
        <v>1727</v>
      </c>
      <c r="CX1973" t="s">
        <v>853</v>
      </c>
      <c r="DC1973" t="s">
        <v>1387</v>
      </c>
      <c r="DE1973" t="s">
        <v>1392</v>
      </c>
    </row>
    <row r="1974" spans="1:109" x14ac:dyDescent="0.25">
      <c r="A1974" t="s">
        <v>1025</v>
      </c>
      <c r="B1974">
        <v>1</v>
      </c>
      <c r="C1974" s="56">
        <v>42419</v>
      </c>
      <c r="D1974" t="s">
        <v>1153</v>
      </c>
      <c r="E1974" t="s">
        <v>7284</v>
      </c>
      <c r="G1974" t="s">
        <v>7285</v>
      </c>
      <c r="H1974" t="s">
        <v>1144</v>
      </c>
      <c r="I1974" t="s">
        <v>1144</v>
      </c>
      <c r="J1974" t="s">
        <v>1144</v>
      </c>
      <c r="K1974" t="s">
        <v>1144</v>
      </c>
      <c r="L1974">
        <v>13.17</v>
      </c>
      <c r="M1974">
        <v>31.36</v>
      </c>
      <c r="N1974">
        <v>0</v>
      </c>
      <c r="O1974" s="56">
        <v>0</v>
      </c>
      <c r="P1974" s="56">
        <v>0</v>
      </c>
      <c r="Q1974">
        <v>1</v>
      </c>
      <c r="R1974">
        <v>1</v>
      </c>
      <c r="S1974">
        <v>11</v>
      </c>
      <c r="T1974">
        <v>8</v>
      </c>
      <c r="U1974">
        <v>3</v>
      </c>
      <c r="V1974">
        <v>1</v>
      </c>
      <c r="X1974" t="s">
        <v>7755</v>
      </c>
      <c r="AA1974">
        <v>0</v>
      </c>
      <c r="AB1974">
        <v>0</v>
      </c>
      <c r="AC1974">
        <v>0</v>
      </c>
      <c r="AD1974">
        <v>0</v>
      </c>
      <c r="AE1974">
        <v>0</v>
      </c>
      <c r="AF1974">
        <v>0</v>
      </c>
      <c r="AG1974">
        <v>0</v>
      </c>
      <c r="AJ1974" s="56"/>
      <c r="AK1974" s="56"/>
      <c r="AL1974" s="56"/>
      <c r="AP1974" t="s">
        <v>1155</v>
      </c>
      <c r="AS1974" t="s">
        <v>1152</v>
      </c>
      <c r="AT1974">
        <v>1</v>
      </c>
      <c r="AV1974">
        <v>0</v>
      </c>
      <c r="AW1974">
        <v>0</v>
      </c>
      <c r="AX1974">
        <v>0</v>
      </c>
      <c r="AY1974" t="s">
        <v>1388</v>
      </c>
      <c r="AZ1974" t="s">
        <v>1388</v>
      </c>
      <c r="BA1974">
        <v>0</v>
      </c>
      <c r="BD1974">
        <v>1000000000</v>
      </c>
      <c r="BE1974">
        <v>2</v>
      </c>
      <c r="BF1974">
        <v>0</v>
      </c>
      <c r="BG1974">
        <v>0</v>
      </c>
      <c r="BH1974">
        <v>0</v>
      </c>
      <c r="BI1974">
        <v>0</v>
      </c>
      <c r="BJ1974">
        <v>0</v>
      </c>
      <c r="BK1974">
        <v>0</v>
      </c>
      <c r="BL1974">
        <v>0</v>
      </c>
      <c r="BM1974">
        <v>2</v>
      </c>
      <c r="BN1974">
        <v>0</v>
      </c>
      <c r="BO1974">
        <v>0</v>
      </c>
      <c r="BP1974">
        <v>0</v>
      </c>
      <c r="BR1974">
        <v>0</v>
      </c>
      <c r="BS1974">
        <v>0</v>
      </c>
      <c r="BX1974">
        <v>0</v>
      </c>
      <c r="BY1974">
        <v>0</v>
      </c>
      <c r="BZ1974">
        <v>0</v>
      </c>
      <c r="CA1974">
        <v>0</v>
      </c>
      <c r="CB1974">
        <v>0</v>
      </c>
      <c r="CC1974">
        <v>1</v>
      </c>
      <c r="CD1974" s="56">
        <v>42095</v>
      </c>
      <c r="CE1974" s="56">
        <v>42342</v>
      </c>
      <c r="CF1974" s="56">
        <v>42342</v>
      </c>
      <c r="CG1974" s="56">
        <v>42419</v>
      </c>
      <c r="CH1974" s="56"/>
      <c r="CI1974" s="56"/>
      <c r="CJ1974">
        <v>0</v>
      </c>
      <c r="CK1974">
        <v>0</v>
      </c>
      <c r="CL1974">
        <v>0</v>
      </c>
      <c r="CM1974">
        <v>0</v>
      </c>
      <c r="CN1974">
        <v>0</v>
      </c>
      <c r="CO1974">
        <v>0</v>
      </c>
      <c r="CP1974">
        <v>0.95</v>
      </c>
      <c r="CQ1974" t="s">
        <v>1154</v>
      </c>
      <c r="CR1974" t="s">
        <v>1153</v>
      </c>
      <c r="CS1974" t="s">
        <v>1725</v>
      </c>
      <c r="CT1974" t="s">
        <v>1397</v>
      </c>
      <c r="CU1974" t="s">
        <v>1396</v>
      </c>
      <c r="CV1974" t="s">
        <v>7286</v>
      </c>
      <c r="CW1974" t="s">
        <v>2121</v>
      </c>
      <c r="CX1974" t="s">
        <v>853</v>
      </c>
      <c r="DC1974" t="s">
        <v>1387</v>
      </c>
      <c r="DE1974" t="s">
        <v>1392</v>
      </c>
    </row>
    <row r="1975" spans="1:109" x14ac:dyDescent="0.25">
      <c r="A1975" t="s">
        <v>1025</v>
      </c>
      <c r="B1975">
        <v>1</v>
      </c>
      <c r="C1975" s="56">
        <v>42419</v>
      </c>
      <c r="D1975" t="s">
        <v>1153</v>
      </c>
      <c r="E1975" t="s">
        <v>7287</v>
      </c>
      <c r="G1975" t="s">
        <v>7288</v>
      </c>
      <c r="H1975" t="s">
        <v>1144</v>
      </c>
      <c r="I1975" t="s">
        <v>1144</v>
      </c>
      <c r="J1975" t="s">
        <v>1144</v>
      </c>
      <c r="K1975" t="s">
        <v>1144</v>
      </c>
      <c r="L1975">
        <v>16.48</v>
      </c>
      <c r="M1975">
        <v>39.24</v>
      </c>
      <c r="N1975">
        <v>0</v>
      </c>
      <c r="O1975" s="56">
        <v>0</v>
      </c>
      <c r="P1975" s="56">
        <v>0</v>
      </c>
      <c r="Q1975">
        <v>1</v>
      </c>
      <c r="R1975">
        <v>1</v>
      </c>
      <c r="S1975">
        <v>11</v>
      </c>
      <c r="T1975">
        <v>8</v>
      </c>
      <c r="U1975">
        <v>3</v>
      </c>
      <c r="V1975">
        <v>1</v>
      </c>
      <c r="X1975" t="s">
        <v>7755</v>
      </c>
      <c r="AA1975">
        <v>0</v>
      </c>
      <c r="AB1975">
        <v>0</v>
      </c>
      <c r="AC1975">
        <v>0</v>
      </c>
      <c r="AD1975">
        <v>0</v>
      </c>
      <c r="AE1975">
        <v>0</v>
      </c>
      <c r="AF1975">
        <v>0</v>
      </c>
      <c r="AG1975">
        <v>0</v>
      </c>
      <c r="AJ1975" s="56"/>
      <c r="AK1975" s="56"/>
      <c r="AL1975" s="56"/>
      <c r="AP1975" t="s">
        <v>1155</v>
      </c>
      <c r="AS1975" t="s">
        <v>1152</v>
      </c>
      <c r="AT1975">
        <v>1</v>
      </c>
      <c r="AV1975">
        <v>0</v>
      </c>
      <c r="AW1975">
        <v>0</v>
      </c>
      <c r="AX1975">
        <v>0</v>
      </c>
      <c r="AY1975" t="s">
        <v>1388</v>
      </c>
      <c r="AZ1975" t="s">
        <v>1388</v>
      </c>
      <c r="BA1975">
        <v>0</v>
      </c>
      <c r="BD1975">
        <v>1000000000</v>
      </c>
      <c r="BE1975">
        <v>2</v>
      </c>
      <c r="BF1975">
        <v>0</v>
      </c>
      <c r="BG1975">
        <v>0</v>
      </c>
      <c r="BH1975">
        <v>0</v>
      </c>
      <c r="BI1975">
        <v>0</v>
      </c>
      <c r="BJ1975">
        <v>0</v>
      </c>
      <c r="BK1975">
        <v>0</v>
      </c>
      <c r="BL1975">
        <v>0</v>
      </c>
      <c r="BM1975">
        <v>2</v>
      </c>
      <c r="BN1975">
        <v>0</v>
      </c>
      <c r="BO1975">
        <v>0</v>
      </c>
      <c r="BP1975">
        <v>0</v>
      </c>
      <c r="BR1975">
        <v>0</v>
      </c>
      <c r="BS1975">
        <v>0</v>
      </c>
      <c r="BX1975">
        <v>0</v>
      </c>
      <c r="BY1975">
        <v>0</v>
      </c>
      <c r="BZ1975">
        <v>0</v>
      </c>
      <c r="CA1975">
        <v>0</v>
      </c>
      <c r="CB1975">
        <v>0</v>
      </c>
      <c r="CC1975">
        <v>1</v>
      </c>
      <c r="CD1975" s="56">
        <v>42095</v>
      </c>
      <c r="CE1975" s="56">
        <v>42342</v>
      </c>
      <c r="CF1975" s="56">
        <v>42342</v>
      </c>
      <c r="CG1975" s="56">
        <v>42419</v>
      </c>
      <c r="CH1975" s="56"/>
      <c r="CI1975" s="56"/>
      <c r="CJ1975">
        <v>0</v>
      </c>
      <c r="CK1975">
        <v>0</v>
      </c>
      <c r="CL1975">
        <v>0</v>
      </c>
      <c r="CM1975">
        <v>0</v>
      </c>
      <c r="CN1975">
        <v>0</v>
      </c>
      <c r="CO1975">
        <v>0</v>
      </c>
      <c r="CP1975">
        <v>0.95</v>
      </c>
      <c r="CQ1975" t="s">
        <v>1154</v>
      </c>
      <c r="CR1975" t="s">
        <v>1153</v>
      </c>
      <c r="CS1975" t="s">
        <v>1725</v>
      </c>
      <c r="CT1975" t="s">
        <v>1397</v>
      </c>
      <c r="CU1975" t="s">
        <v>1396</v>
      </c>
      <c r="CV1975" t="s">
        <v>7289</v>
      </c>
      <c r="CW1975" t="s">
        <v>1727</v>
      </c>
      <c r="CX1975" t="s">
        <v>853</v>
      </c>
      <c r="DC1975" t="s">
        <v>1387</v>
      </c>
      <c r="DE1975" t="s">
        <v>1392</v>
      </c>
    </row>
    <row r="1976" spans="1:109" x14ac:dyDescent="0.25">
      <c r="A1976" t="s">
        <v>1025</v>
      </c>
      <c r="B1976">
        <v>1</v>
      </c>
      <c r="C1976" s="56">
        <v>42419</v>
      </c>
      <c r="D1976" t="s">
        <v>1153</v>
      </c>
      <c r="E1976" t="s">
        <v>7290</v>
      </c>
      <c r="G1976" t="s">
        <v>7291</v>
      </c>
      <c r="H1976" t="s">
        <v>1144</v>
      </c>
      <c r="I1976" t="s">
        <v>1144</v>
      </c>
      <c r="J1976" t="s">
        <v>1144</v>
      </c>
      <c r="K1976" t="s">
        <v>1144</v>
      </c>
      <c r="L1976">
        <v>38.65</v>
      </c>
      <c r="M1976">
        <v>81.3</v>
      </c>
      <c r="N1976">
        <v>0</v>
      </c>
      <c r="O1976" s="56">
        <v>0</v>
      </c>
      <c r="P1976" s="56">
        <v>0</v>
      </c>
      <c r="Q1976">
        <v>1</v>
      </c>
      <c r="R1976">
        <v>1</v>
      </c>
      <c r="S1976">
        <v>11</v>
      </c>
      <c r="T1976">
        <v>8</v>
      </c>
      <c r="U1976">
        <v>3</v>
      </c>
      <c r="V1976">
        <v>1</v>
      </c>
      <c r="X1976" t="s">
        <v>7755</v>
      </c>
      <c r="AA1976">
        <v>0</v>
      </c>
      <c r="AB1976">
        <v>0</v>
      </c>
      <c r="AC1976">
        <v>0</v>
      </c>
      <c r="AD1976">
        <v>0</v>
      </c>
      <c r="AE1976">
        <v>0</v>
      </c>
      <c r="AF1976">
        <v>0</v>
      </c>
      <c r="AG1976">
        <v>0</v>
      </c>
      <c r="AJ1976" s="56"/>
      <c r="AK1976" s="56"/>
      <c r="AL1976" s="56"/>
      <c r="AP1976" t="s">
        <v>1155</v>
      </c>
      <c r="AS1976" t="s">
        <v>1152</v>
      </c>
      <c r="AT1976">
        <v>1</v>
      </c>
      <c r="AV1976">
        <v>0</v>
      </c>
      <c r="AW1976">
        <v>0</v>
      </c>
      <c r="AX1976">
        <v>0</v>
      </c>
      <c r="AY1976" t="s">
        <v>1388</v>
      </c>
      <c r="AZ1976" t="s">
        <v>1388</v>
      </c>
      <c r="BA1976">
        <v>0</v>
      </c>
      <c r="BD1976">
        <v>1000000000</v>
      </c>
      <c r="BE1976">
        <v>1</v>
      </c>
      <c r="BF1976">
        <v>0</v>
      </c>
      <c r="BG1976">
        <v>0</v>
      </c>
      <c r="BH1976">
        <v>0</v>
      </c>
      <c r="BI1976">
        <v>0</v>
      </c>
      <c r="BJ1976">
        <v>0</v>
      </c>
      <c r="BK1976">
        <v>0</v>
      </c>
      <c r="BL1976">
        <v>0</v>
      </c>
      <c r="BM1976">
        <v>1</v>
      </c>
      <c r="BN1976">
        <v>0</v>
      </c>
      <c r="BO1976">
        <v>0</v>
      </c>
      <c r="BP1976">
        <v>0</v>
      </c>
      <c r="BR1976">
        <v>0</v>
      </c>
      <c r="BS1976">
        <v>0</v>
      </c>
      <c r="BX1976">
        <v>0</v>
      </c>
      <c r="BY1976">
        <v>0</v>
      </c>
      <c r="BZ1976">
        <v>0</v>
      </c>
      <c r="CA1976">
        <v>0</v>
      </c>
      <c r="CB1976">
        <v>0</v>
      </c>
      <c r="CC1976">
        <v>1</v>
      </c>
      <c r="CD1976" s="56">
        <v>42095</v>
      </c>
      <c r="CE1976" s="56">
        <v>42342</v>
      </c>
      <c r="CF1976" s="56">
        <v>42342</v>
      </c>
      <c r="CG1976" s="56">
        <v>42419</v>
      </c>
      <c r="CH1976" s="56"/>
      <c r="CI1976" s="56"/>
      <c r="CJ1976">
        <v>0</v>
      </c>
      <c r="CK1976">
        <v>0</v>
      </c>
      <c r="CL1976">
        <v>0</v>
      </c>
      <c r="CM1976">
        <v>0</v>
      </c>
      <c r="CN1976">
        <v>0</v>
      </c>
      <c r="CO1976">
        <v>0</v>
      </c>
      <c r="CP1976">
        <v>0.95</v>
      </c>
      <c r="CQ1976" t="s">
        <v>1154</v>
      </c>
      <c r="CR1976" t="s">
        <v>1153</v>
      </c>
      <c r="CS1976" t="s">
        <v>1725</v>
      </c>
      <c r="CT1976" t="s">
        <v>1397</v>
      </c>
      <c r="CU1976" t="s">
        <v>1396</v>
      </c>
      <c r="CV1976" t="s">
        <v>7292</v>
      </c>
      <c r="CW1976" t="s">
        <v>1727</v>
      </c>
      <c r="CX1976" t="s">
        <v>853</v>
      </c>
      <c r="DC1976" t="s">
        <v>1387</v>
      </c>
      <c r="DE1976" t="s">
        <v>1392</v>
      </c>
    </row>
    <row r="1977" spans="1:109" x14ac:dyDescent="0.25">
      <c r="A1977" t="s">
        <v>1025</v>
      </c>
      <c r="B1977">
        <v>1</v>
      </c>
      <c r="C1977" s="56">
        <v>42419</v>
      </c>
      <c r="D1977" t="s">
        <v>1153</v>
      </c>
      <c r="E1977" t="s">
        <v>7293</v>
      </c>
      <c r="G1977" t="s">
        <v>7294</v>
      </c>
      <c r="H1977" t="s">
        <v>1144</v>
      </c>
      <c r="I1977" t="s">
        <v>1144</v>
      </c>
      <c r="J1977" t="s">
        <v>1144</v>
      </c>
      <c r="K1977" t="s">
        <v>1144</v>
      </c>
      <c r="L1977">
        <v>21.73</v>
      </c>
      <c r="M1977">
        <v>51.74</v>
      </c>
      <c r="N1977">
        <v>0</v>
      </c>
      <c r="O1977" s="56">
        <v>0</v>
      </c>
      <c r="P1977" s="56">
        <v>0</v>
      </c>
      <c r="Q1977">
        <v>1</v>
      </c>
      <c r="R1977">
        <v>1</v>
      </c>
      <c r="S1977">
        <v>11</v>
      </c>
      <c r="T1977">
        <v>8</v>
      </c>
      <c r="U1977">
        <v>3</v>
      </c>
      <c r="V1977">
        <v>1</v>
      </c>
      <c r="X1977" t="s">
        <v>7755</v>
      </c>
      <c r="AA1977">
        <v>0</v>
      </c>
      <c r="AB1977">
        <v>0</v>
      </c>
      <c r="AC1977">
        <v>0</v>
      </c>
      <c r="AD1977">
        <v>0</v>
      </c>
      <c r="AE1977">
        <v>0</v>
      </c>
      <c r="AF1977">
        <v>0</v>
      </c>
      <c r="AG1977">
        <v>0</v>
      </c>
      <c r="AJ1977" s="56"/>
      <c r="AK1977" s="56"/>
      <c r="AL1977" s="56"/>
      <c r="AP1977" t="s">
        <v>1155</v>
      </c>
      <c r="AS1977" t="s">
        <v>1152</v>
      </c>
      <c r="AT1977">
        <v>1</v>
      </c>
      <c r="AV1977">
        <v>0</v>
      </c>
      <c r="AW1977">
        <v>0</v>
      </c>
      <c r="AX1977">
        <v>0</v>
      </c>
      <c r="AY1977" t="s">
        <v>1388</v>
      </c>
      <c r="AZ1977" t="s">
        <v>1388</v>
      </c>
      <c r="BA1977">
        <v>0</v>
      </c>
      <c r="BD1977">
        <v>1000000000</v>
      </c>
      <c r="BE1977">
        <v>2</v>
      </c>
      <c r="BF1977">
        <v>0</v>
      </c>
      <c r="BG1977">
        <v>0</v>
      </c>
      <c r="BH1977">
        <v>0</v>
      </c>
      <c r="BI1977">
        <v>0</v>
      </c>
      <c r="BJ1977">
        <v>0</v>
      </c>
      <c r="BK1977">
        <v>0</v>
      </c>
      <c r="BL1977">
        <v>0</v>
      </c>
      <c r="BM1977">
        <v>2</v>
      </c>
      <c r="BN1977">
        <v>0</v>
      </c>
      <c r="BO1977">
        <v>0</v>
      </c>
      <c r="BP1977">
        <v>0</v>
      </c>
      <c r="BR1977">
        <v>0</v>
      </c>
      <c r="BS1977">
        <v>0</v>
      </c>
      <c r="BX1977">
        <v>0</v>
      </c>
      <c r="BY1977">
        <v>0</v>
      </c>
      <c r="BZ1977">
        <v>0</v>
      </c>
      <c r="CA1977">
        <v>0</v>
      </c>
      <c r="CB1977">
        <v>0</v>
      </c>
      <c r="CC1977">
        <v>1</v>
      </c>
      <c r="CD1977" s="56">
        <v>42095</v>
      </c>
      <c r="CE1977" s="56">
        <v>42342</v>
      </c>
      <c r="CF1977" s="56">
        <v>42342</v>
      </c>
      <c r="CG1977" s="56">
        <v>42419</v>
      </c>
      <c r="CH1977" s="56"/>
      <c r="CI1977" s="56"/>
      <c r="CJ1977">
        <v>0</v>
      </c>
      <c r="CK1977">
        <v>0</v>
      </c>
      <c r="CL1977">
        <v>0</v>
      </c>
      <c r="CM1977">
        <v>0</v>
      </c>
      <c r="CN1977">
        <v>0</v>
      </c>
      <c r="CO1977">
        <v>0</v>
      </c>
      <c r="CP1977">
        <v>0.95</v>
      </c>
      <c r="CQ1977" t="s">
        <v>1154</v>
      </c>
      <c r="CR1977" t="s">
        <v>1153</v>
      </c>
      <c r="CS1977" t="s">
        <v>1725</v>
      </c>
      <c r="CT1977" t="s">
        <v>1397</v>
      </c>
      <c r="CU1977" t="s">
        <v>1396</v>
      </c>
      <c r="CV1977" t="s">
        <v>7295</v>
      </c>
      <c r="CW1977" t="s">
        <v>1727</v>
      </c>
      <c r="CX1977" t="s">
        <v>853</v>
      </c>
      <c r="DC1977" t="s">
        <v>1387</v>
      </c>
      <c r="DE1977" t="s">
        <v>1392</v>
      </c>
    </row>
    <row r="1978" spans="1:109" x14ac:dyDescent="0.25">
      <c r="A1978" t="s">
        <v>1025</v>
      </c>
      <c r="B1978">
        <v>1</v>
      </c>
      <c r="C1978" s="56">
        <v>42419</v>
      </c>
      <c r="D1978" t="s">
        <v>1153</v>
      </c>
      <c r="E1978" t="s">
        <v>7296</v>
      </c>
      <c r="G1978" t="s">
        <v>7297</v>
      </c>
      <c r="H1978" t="s">
        <v>1144</v>
      </c>
      <c r="I1978" t="s">
        <v>1144</v>
      </c>
      <c r="J1978" t="s">
        <v>1144</v>
      </c>
      <c r="K1978" t="s">
        <v>1144</v>
      </c>
      <c r="L1978">
        <v>55.26</v>
      </c>
      <c r="M1978">
        <v>131.57</v>
      </c>
      <c r="N1978">
        <v>0</v>
      </c>
      <c r="O1978" s="56">
        <v>0</v>
      </c>
      <c r="P1978" s="56">
        <v>0</v>
      </c>
      <c r="Q1978">
        <v>1</v>
      </c>
      <c r="R1978">
        <v>1</v>
      </c>
      <c r="S1978">
        <v>11</v>
      </c>
      <c r="T1978">
        <v>8</v>
      </c>
      <c r="U1978">
        <v>3</v>
      </c>
      <c r="V1978">
        <v>1</v>
      </c>
      <c r="X1978" t="s">
        <v>7755</v>
      </c>
      <c r="AA1978">
        <v>0</v>
      </c>
      <c r="AB1978">
        <v>0</v>
      </c>
      <c r="AC1978">
        <v>0</v>
      </c>
      <c r="AD1978">
        <v>0</v>
      </c>
      <c r="AE1978">
        <v>0</v>
      </c>
      <c r="AF1978">
        <v>0</v>
      </c>
      <c r="AG1978">
        <v>0</v>
      </c>
      <c r="AJ1978" s="56"/>
      <c r="AK1978" s="56"/>
      <c r="AL1978" s="56"/>
      <c r="AP1978" t="s">
        <v>1155</v>
      </c>
      <c r="AS1978" t="s">
        <v>1152</v>
      </c>
      <c r="AT1978">
        <v>1</v>
      </c>
      <c r="AV1978">
        <v>0</v>
      </c>
      <c r="AW1978">
        <v>0</v>
      </c>
      <c r="AX1978">
        <v>0</v>
      </c>
      <c r="AY1978" t="s">
        <v>1388</v>
      </c>
      <c r="AZ1978" t="s">
        <v>1388</v>
      </c>
      <c r="BA1978">
        <v>0</v>
      </c>
      <c r="BD1978">
        <v>1000000000</v>
      </c>
      <c r="BE1978">
        <v>1</v>
      </c>
      <c r="BF1978">
        <v>0</v>
      </c>
      <c r="BG1978">
        <v>0</v>
      </c>
      <c r="BH1978">
        <v>0</v>
      </c>
      <c r="BI1978">
        <v>0</v>
      </c>
      <c r="BJ1978">
        <v>0</v>
      </c>
      <c r="BK1978">
        <v>0</v>
      </c>
      <c r="BL1978">
        <v>0</v>
      </c>
      <c r="BM1978">
        <v>1</v>
      </c>
      <c r="BN1978">
        <v>0</v>
      </c>
      <c r="BO1978">
        <v>0</v>
      </c>
      <c r="BP1978">
        <v>0</v>
      </c>
      <c r="BR1978">
        <v>0</v>
      </c>
      <c r="BS1978">
        <v>0</v>
      </c>
      <c r="BX1978">
        <v>0</v>
      </c>
      <c r="BY1978">
        <v>0</v>
      </c>
      <c r="BZ1978">
        <v>0</v>
      </c>
      <c r="CA1978">
        <v>0</v>
      </c>
      <c r="CB1978">
        <v>0</v>
      </c>
      <c r="CC1978">
        <v>1</v>
      </c>
      <c r="CD1978" s="56">
        <v>42095</v>
      </c>
      <c r="CE1978" s="56">
        <v>42342</v>
      </c>
      <c r="CF1978" s="56">
        <v>42342</v>
      </c>
      <c r="CG1978" s="56">
        <v>42419</v>
      </c>
      <c r="CH1978" s="56"/>
      <c r="CI1978" s="56"/>
      <c r="CJ1978">
        <v>0</v>
      </c>
      <c r="CK1978">
        <v>0</v>
      </c>
      <c r="CL1978">
        <v>0</v>
      </c>
      <c r="CM1978">
        <v>0</v>
      </c>
      <c r="CN1978">
        <v>0</v>
      </c>
      <c r="CO1978">
        <v>0</v>
      </c>
      <c r="CP1978">
        <v>0.95</v>
      </c>
      <c r="CQ1978" t="s">
        <v>1154</v>
      </c>
      <c r="CR1978" t="s">
        <v>1153</v>
      </c>
      <c r="CS1978" t="s">
        <v>1725</v>
      </c>
      <c r="CT1978" t="s">
        <v>1397</v>
      </c>
      <c r="CU1978" t="s">
        <v>1396</v>
      </c>
      <c r="CV1978" t="s">
        <v>7298</v>
      </c>
      <c r="CW1978" t="s">
        <v>1727</v>
      </c>
      <c r="CX1978" t="s">
        <v>853</v>
      </c>
      <c r="DC1978" t="s">
        <v>1387</v>
      </c>
      <c r="DE1978" t="s">
        <v>1392</v>
      </c>
    </row>
    <row r="1979" spans="1:109" x14ac:dyDescent="0.25">
      <c r="A1979" t="s">
        <v>1025</v>
      </c>
      <c r="B1979">
        <v>1</v>
      </c>
      <c r="C1979" s="56">
        <v>42419</v>
      </c>
      <c r="D1979" t="s">
        <v>1153</v>
      </c>
      <c r="E1979" t="s">
        <v>7299</v>
      </c>
      <c r="G1979" t="s">
        <v>7300</v>
      </c>
      <c r="H1979" t="s">
        <v>1144</v>
      </c>
      <c r="I1979" t="s">
        <v>1144</v>
      </c>
      <c r="J1979" t="s">
        <v>1144</v>
      </c>
      <c r="K1979" t="s">
        <v>1144</v>
      </c>
      <c r="L1979">
        <v>5.17</v>
      </c>
      <c r="M1979">
        <v>12.31</v>
      </c>
      <c r="N1979">
        <v>0</v>
      </c>
      <c r="O1979" s="56">
        <v>0</v>
      </c>
      <c r="P1979" s="56">
        <v>0</v>
      </c>
      <c r="Q1979">
        <v>1</v>
      </c>
      <c r="R1979">
        <v>1</v>
      </c>
      <c r="S1979">
        <v>11</v>
      </c>
      <c r="T1979">
        <v>8</v>
      </c>
      <c r="U1979">
        <v>3</v>
      </c>
      <c r="V1979">
        <v>1</v>
      </c>
      <c r="W1979" t="s">
        <v>1394</v>
      </c>
      <c r="X1979" t="s">
        <v>7698</v>
      </c>
      <c r="AA1979">
        <v>0</v>
      </c>
      <c r="AB1979">
        <v>0</v>
      </c>
      <c r="AC1979">
        <v>0</v>
      </c>
      <c r="AD1979">
        <v>0</v>
      </c>
      <c r="AE1979">
        <v>0</v>
      </c>
      <c r="AF1979">
        <v>108</v>
      </c>
      <c r="AG1979">
        <v>0</v>
      </c>
      <c r="AJ1979" s="56"/>
      <c r="AK1979" s="56"/>
      <c r="AL1979" s="56"/>
      <c r="AP1979" t="s">
        <v>1155</v>
      </c>
      <c r="AS1979" t="s">
        <v>1152</v>
      </c>
      <c r="AT1979">
        <v>1</v>
      </c>
      <c r="AV1979">
        <v>8</v>
      </c>
      <c r="AW1979">
        <v>5</v>
      </c>
      <c r="AX1979">
        <v>3</v>
      </c>
      <c r="AY1979" t="s">
        <v>839</v>
      </c>
      <c r="AZ1979" t="s">
        <v>1148</v>
      </c>
      <c r="BA1979">
        <v>0</v>
      </c>
      <c r="BD1979">
        <v>1000000000</v>
      </c>
      <c r="BE1979">
        <v>0</v>
      </c>
      <c r="BF1979">
        <v>1</v>
      </c>
      <c r="BG1979">
        <v>6</v>
      </c>
      <c r="BH1979">
        <v>0</v>
      </c>
      <c r="BI1979">
        <v>0</v>
      </c>
      <c r="BJ1979">
        <v>0</v>
      </c>
      <c r="BK1979">
        <v>0</v>
      </c>
      <c r="BL1979">
        <v>2</v>
      </c>
      <c r="BM1979">
        <v>8</v>
      </c>
      <c r="BN1979">
        <v>0</v>
      </c>
      <c r="BO1979">
        <v>0</v>
      </c>
      <c r="BP1979">
        <v>0</v>
      </c>
      <c r="BR1979">
        <v>0</v>
      </c>
      <c r="BS1979">
        <v>2</v>
      </c>
      <c r="BX1979">
        <v>21.42</v>
      </c>
      <c r="BY1979">
        <v>0</v>
      </c>
      <c r="BZ1979">
        <v>0</v>
      </c>
      <c r="CA1979">
        <v>6.03</v>
      </c>
      <c r="CB1979">
        <v>0</v>
      </c>
      <c r="CC1979">
        <v>1</v>
      </c>
      <c r="CD1979" s="56">
        <v>42346</v>
      </c>
      <c r="CE1979" s="56">
        <v>42346</v>
      </c>
      <c r="CF1979" s="56">
        <v>42346</v>
      </c>
      <c r="CG1979" s="56">
        <v>42423</v>
      </c>
      <c r="CH1979" s="56"/>
      <c r="CI1979" s="56"/>
      <c r="CJ1979">
        <v>1</v>
      </c>
      <c r="CK1979">
        <v>0</v>
      </c>
      <c r="CL1979">
        <v>0.92</v>
      </c>
      <c r="CM1979">
        <v>0</v>
      </c>
      <c r="CN1979">
        <v>0</v>
      </c>
      <c r="CO1979">
        <v>0</v>
      </c>
      <c r="CP1979">
        <v>0</v>
      </c>
      <c r="CQ1979" t="s">
        <v>1154</v>
      </c>
      <c r="CR1979" t="s">
        <v>1153</v>
      </c>
      <c r="CS1979" t="s">
        <v>1725</v>
      </c>
      <c r="CT1979" t="s">
        <v>1397</v>
      </c>
      <c r="CU1979" t="s">
        <v>1396</v>
      </c>
      <c r="CV1979" t="s">
        <v>7301</v>
      </c>
      <c r="CW1979" t="s">
        <v>5245</v>
      </c>
      <c r="CX1979" t="s">
        <v>853</v>
      </c>
      <c r="DC1979" t="s">
        <v>1387</v>
      </c>
      <c r="DE1979" t="s">
        <v>1392</v>
      </c>
    </row>
    <row r="1980" spans="1:109" x14ac:dyDescent="0.25">
      <c r="A1980" t="s">
        <v>1025</v>
      </c>
      <c r="B1980">
        <v>1</v>
      </c>
      <c r="C1980" s="56">
        <v>42419</v>
      </c>
      <c r="D1980" t="s">
        <v>1153</v>
      </c>
      <c r="E1980" t="s">
        <v>7302</v>
      </c>
      <c r="G1980" t="s">
        <v>7303</v>
      </c>
      <c r="H1980" t="s">
        <v>1144</v>
      </c>
      <c r="I1980" t="s">
        <v>1144</v>
      </c>
      <c r="J1980" t="s">
        <v>1144</v>
      </c>
      <c r="K1980" t="s">
        <v>1144</v>
      </c>
      <c r="L1980">
        <v>1.23</v>
      </c>
      <c r="M1980">
        <v>0</v>
      </c>
      <c r="N1980">
        <v>0</v>
      </c>
      <c r="O1980" s="56">
        <v>0</v>
      </c>
      <c r="P1980" s="56">
        <v>0</v>
      </c>
      <c r="Q1980">
        <v>1</v>
      </c>
      <c r="R1980">
        <v>1</v>
      </c>
      <c r="S1980">
        <v>11</v>
      </c>
      <c r="T1980">
        <v>8</v>
      </c>
      <c r="U1980">
        <v>3</v>
      </c>
      <c r="V1980">
        <v>1</v>
      </c>
      <c r="X1980" t="s">
        <v>7755</v>
      </c>
      <c r="AA1980">
        <v>0</v>
      </c>
      <c r="AB1980">
        <v>0</v>
      </c>
      <c r="AC1980">
        <v>0</v>
      </c>
      <c r="AD1980">
        <v>0</v>
      </c>
      <c r="AE1980">
        <v>0</v>
      </c>
      <c r="AF1980">
        <v>0</v>
      </c>
      <c r="AG1980">
        <v>0</v>
      </c>
      <c r="AJ1980" s="56"/>
      <c r="AK1980" s="56"/>
      <c r="AL1980" s="56"/>
      <c r="AP1980" t="s">
        <v>1155</v>
      </c>
      <c r="AS1980" t="s">
        <v>1152</v>
      </c>
      <c r="AT1980">
        <v>1</v>
      </c>
      <c r="AV1980">
        <v>0</v>
      </c>
      <c r="AW1980">
        <v>0</v>
      </c>
      <c r="AX1980">
        <v>0</v>
      </c>
      <c r="AY1980" t="s">
        <v>1388</v>
      </c>
      <c r="AZ1980" t="s">
        <v>1388</v>
      </c>
      <c r="BA1980">
        <v>0</v>
      </c>
      <c r="BD1980">
        <v>1000000000</v>
      </c>
      <c r="BE1980">
        <v>4</v>
      </c>
      <c r="BF1980">
        <v>0</v>
      </c>
      <c r="BG1980">
        <v>0</v>
      </c>
      <c r="BH1980">
        <v>0</v>
      </c>
      <c r="BI1980">
        <v>0</v>
      </c>
      <c r="BJ1980">
        <v>0</v>
      </c>
      <c r="BK1980">
        <v>0</v>
      </c>
      <c r="BL1980">
        <v>0</v>
      </c>
      <c r="BM1980">
        <v>4</v>
      </c>
      <c r="BN1980">
        <v>0</v>
      </c>
      <c r="BO1980">
        <v>0</v>
      </c>
      <c r="BP1980">
        <v>0</v>
      </c>
      <c r="BR1980">
        <v>0</v>
      </c>
      <c r="BS1980">
        <v>0</v>
      </c>
      <c r="BX1980">
        <v>0</v>
      </c>
      <c r="BY1980">
        <v>0</v>
      </c>
      <c r="BZ1980">
        <v>0</v>
      </c>
      <c r="CA1980">
        <v>0</v>
      </c>
      <c r="CB1980">
        <v>0</v>
      </c>
      <c r="CC1980">
        <v>1</v>
      </c>
      <c r="CD1980" s="56">
        <v>42095</v>
      </c>
      <c r="CE1980" s="56">
        <v>42342</v>
      </c>
      <c r="CF1980" s="56">
        <v>42342</v>
      </c>
      <c r="CG1980" s="56">
        <v>42419</v>
      </c>
      <c r="CH1980" s="56"/>
      <c r="CI1980" s="56"/>
      <c r="CJ1980">
        <v>0</v>
      </c>
      <c r="CK1980">
        <v>0</v>
      </c>
      <c r="CL1980">
        <v>0</v>
      </c>
      <c r="CM1980">
        <v>0</v>
      </c>
      <c r="CN1980">
        <v>0</v>
      </c>
      <c r="CO1980">
        <v>0</v>
      </c>
      <c r="CP1980">
        <v>0.95</v>
      </c>
      <c r="CQ1980" t="s">
        <v>1154</v>
      </c>
      <c r="CR1980" t="s">
        <v>1153</v>
      </c>
      <c r="CS1980" t="s">
        <v>1725</v>
      </c>
      <c r="CT1980" t="s">
        <v>1397</v>
      </c>
      <c r="CU1980" t="s">
        <v>1396</v>
      </c>
      <c r="CV1980" t="s">
        <v>7304</v>
      </c>
      <c r="CW1980" t="s">
        <v>1390</v>
      </c>
      <c r="CX1980" t="s">
        <v>853</v>
      </c>
      <c r="DC1980" t="s">
        <v>1387</v>
      </c>
      <c r="DE1980" t="s">
        <v>1728</v>
      </c>
    </row>
    <row r="1981" spans="1:109" x14ac:dyDescent="0.25">
      <c r="A1981" t="s">
        <v>1025</v>
      </c>
      <c r="B1981">
        <v>1</v>
      </c>
      <c r="C1981" s="56">
        <v>42419</v>
      </c>
      <c r="D1981" t="s">
        <v>1153</v>
      </c>
      <c r="E1981" t="s">
        <v>7305</v>
      </c>
      <c r="G1981" t="s">
        <v>7306</v>
      </c>
      <c r="H1981" t="s">
        <v>1144</v>
      </c>
      <c r="I1981" t="s">
        <v>1144</v>
      </c>
      <c r="J1981" t="s">
        <v>1144</v>
      </c>
      <c r="K1981" t="s">
        <v>1144</v>
      </c>
      <c r="L1981">
        <v>4.58</v>
      </c>
      <c r="M1981">
        <v>14.9</v>
      </c>
      <c r="N1981">
        <v>0</v>
      </c>
      <c r="O1981" s="56">
        <v>0</v>
      </c>
      <c r="P1981" s="56">
        <v>0</v>
      </c>
      <c r="Q1981">
        <v>1</v>
      </c>
      <c r="R1981">
        <v>1</v>
      </c>
      <c r="S1981">
        <v>11</v>
      </c>
      <c r="T1981">
        <v>8</v>
      </c>
      <c r="U1981">
        <v>3</v>
      </c>
      <c r="V1981">
        <v>1</v>
      </c>
      <c r="X1981" t="s">
        <v>7755</v>
      </c>
      <c r="AA1981">
        <v>0</v>
      </c>
      <c r="AB1981">
        <v>0</v>
      </c>
      <c r="AC1981">
        <v>0</v>
      </c>
      <c r="AD1981">
        <v>0</v>
      </c>
      <c r="AE1981">
        <v>0</v>
      </c>
      <c r="AF1981">
        <v>0</v>
      </c>
      <c r="AG1981">
        <v>0</v>
      </c>
      <c r="AJ1981" s="56"/>
      <c r="AK1981" s="56"/>
      <c r="AL1981" s="56"/>
      <c r="AP1981" t="s">
        <v>1155</v>
      </c>
      <c r="AS1981" t="s">
        <v>1152</v>
      </c>
      <c r="AT1981">
        <v>1</v>
      </c>
      <c r="AV1981">
        <v>0</v>
      </c>
      <c r="AW1981">
        <v>0</v>
      </c>
      <c r="AX1981">
        <v>0</v>
      </c>
      <c r="AY1981" t="s">
        <v>1388</v>
      </c>
      <c r="AZ1981" t="s">
        <v>1388</v>
      </c>
      <c r="BA1981">
        <v>0</v>
      </c>
      <c r="BD1981">
        <v>1000000000</v>
      </c>
      <c r="BE1981">
        <v>3</v>
      </c>
      <c r="BF1981">
        <v>0</v>
      </c>
      <c r="BG1981">
        <v>0</v>
      </c>
      <c r="BH1981">
        <v>0</v>
      </c>
      <c r="BI1981">
        <v>0</v>
      </c>
      <c r="BJ1981">
        <v>0</v>
      </c>
      <c r="BK1981">
        <v>0</v>
      </c>
      <c r="BL1981">
        <v>0</v>
      </c>
      <c r="BM1981">
        <v>3</v>
      </c>
      <c r="BN1981">
        <v>0</v>
      </c>
      <c r="BO1981">
        <v>0</v>
      </c>
      <c r="BP1981">
        <v>0</v>
      </c>
      <c r="BR1981">
        <v>0</v>
      </c>
      <c r="BS1981">
        <v>0</v>
      </c>
      <c r="BX1981">
        <v>0</v>
      </c>
      <c r="BY1981">
        <v>0</v>
      </c>
      <c r="BZ1981">
        <v>0</v>
      </c>
      <c r="CA1981">
        <v>0</v>
      </c>
      <c r="CB1981">
        <v>0</v>
      </c>
      <c r="CC1981">
        <v>1</v>
      </c>
      <c r="CD1981" s="56">
        <v>42095</v>
      </c>
      <c r="CE1981" s="56">
        <v>42342</v>
      </c>
      <c r="CF1981" s="56">
        <v>42342</v>
      </c>
      <c r="CG1981" s="56">
        <v>42419</v>
      </c>
      <c r="CH1981" s="56"/>
      <c r="CI1981" s="56"/>
      <c r="CJ1981">
        <v>0</v>
      </c>
      <c r="CK1981">
        <v>0</v>
      </c>
      <c r="CL1981">
        <v>0</v>
      </c>
      <c r="CM1981">
        <v>0</v>
      </c>
      <c r="CN1981">
        <v>0</v>
      </c>
      <c r="CO1981">
        <v>0</v>
      </c>
      <c r="CP1981">
        <v>0.95</v>
      </c>
      <c r="CQ1981" t="s">
        <v>1154</v>
      </c>
      <c r="CR1981" t="s">
        <v>1153</v>
      </c>
      <c r="CS1981" t="s">
        <v>1725</v>
      </c>
      <c r="CT1981" t="s">
        <v>1397</v>
      </c>
      <c r="CU1981" t="s">
        <v>1396</v>
      </c>
      <c r="CV1981" t="s">
        <v>7307</v>
      </c>
      <c r="CW1981" t="s">
        <v>1727</v>
      </c>
      <c r="CX1981" t="s">
        <v>853</v>
      </c>
      <c r="DC1981" t="s">
        <v>1387</v>
      </c>
      <c r="DE1981" t="s">
        <v>1728</v>
      </c>
    </row>
    <row r="1982" spans="1:109" x14ac:dyDescent="0.25">
      <c r="A1982" t="s">
        <v>1025</v>
      </c>
      <c r="B1982">
        <v>1</v>
      </c>
      <c r="C1982" s="56">
        <v>42419</v>
      </c>
      <c r="D1982" t="s">
        <v>1153</v>
      </c>
      <c r="E1982" t="s">
        <v>7308</v>
      </c>
      <c r="G1982" t="s">
        <v>7309</v>
      </c>
      <c r="H1982" t="s">
        <v>1144</v>
      </c>
      <c r="I1982" t="s">
        <v>1144</v>
      </c>
      <c r="J1982" t="s">
        <v>1144</v>
      </c>
      <c r="K1982" t="s">
        <v>1144</v>
      </c>
      <c r="L1982">
        <v>29.52</v>
      </c>
      <c r="M1982">
        <v>70.290000000000006</v>
      </c>
      <c r="N1982">
        <v>0</v>
      </c>
      <c r="O1982" s="56">
        <v>0</v>
      </c>
      <c r="P1982" s="56">
        <v>0</v>
      </c>
      <c r="Q1982">
        <v>1</v>
      </c>
      <c r="R1982">
        <v>1</v>
      </c>
      <c r="S1982">
        <v>11</v>
      </c>
      <c r="T1982">
        <v>8</v>
      </c>
      <c r="U1982">
        <v>3</v>
      </c>
      <c r="V1982">
        <v>1</v>
      </c>
      <c r="X1982" t="s">
        <v>7755</v>
      </c>
      <c r="AA1982">
        <v>0</v>
      </c>
      <c r="AB1982">
        <v>0</v>
      </c>
      <c r="AC1982">
        <v>0</v>
      </c>
      <c r="AD1982">
        <v>0</v>
      </c>
      <c r="AE1982">
        <v>0</v>
      </c>
      <c r="AF1982">
        <v>0</v>
      </c>
      <c r="AG1982">
        <v>0</v>
      </c>
      <c r="AJ1982" s="56"/>
      <c r="AK1982" s="56"/>
      <c r="AL1982" s="56"/>
      <c r="AP1982" t="s">
        <v>1155</v>
      </c>
      <c r="AS1982" t="s">
        <v>1152</v>
      </c>
      <c r="AT1982">
        <v>1</v>
      </c>
      <c r="AV1982">
        <v>0</v>
      </c>
      <c r="AW1982">
        <v>0</v>
      </c>
      <c r="AX1982">
        <v>0</v>
      </c>
      <c r="AY1982" t="s">
        <v>1388</v>
      </c>
      <c r="AZ1982" t="s">
        <v>1388</v>
      </c>
      <c r="BA1982">
        <v>0</v>
      </c>
      <c r="BD1982">
        <v>1000000000</v>
      </c>
      <c r="BE1982">
        <v>2</v>
      </c>
      <c r="BF1982">
        <v>0</v>
      </c>
      <c r="BG1982">
        <v>0</v>
      </c>
      <c r="BH1982">
        <v>0</v>
      </c>
      <c r="BI1982">
        <v>0</v>
      </c>
      <c r="BJ1982">
        <v>0</v>
      </c>
      <c r="BK1982">
        <v>0</v>
      </c>
      <c r="BL1982">
        <v>0</v>
      </c>
      <c r="BM1982">
        <v>2</v>
      </c>
      <c r="BN1982">
        <v>0</v>
      </c>
      <c r="BO1982">
        <v>0</v>
      </c>
      <c r="BP1982">
        <v>0</v>
      </c>
      <c r="BR1982">
        <v>0</v>
      </c>
      <c r="BS1982">
        <v>0</v>
      </c>
      <c r="BX1982">
        <v>0</v>
      </c>
      <c r="BY1982">
        <v>0</v>
      </c>
      <c r="BZ1982">
        <v>0</v>
      </c>
      <c r="CA1982">
        <v>0</v>
      </c>
      <c r="CB1982">
        <v>0</v>
      </c>
      <c r="CC1982">
        <v>1</v>
      </c>
      <c r="CD1982" s="56">
        <v>42095</v>
      </c>
      <c r="CE1982" s="56">
        <v>42342</v>
      </c>
      <c r="CF1982" s="56">
        <v>42342</v>
      </c>
      <c r="CG1982" s="56">
        <v>42419</v>
      </c>
      <c r="CH1982" s="56"/>
      <c r="CI1982" s="56"/>
      <c r="CJ1982">
        <v>0</v>
      </c>
      <c r="CK1982">
        <v>0</v>
      </c>
      <c r="CL1982">
        <v>0</v>
      </c>
      <c r="CM1982">
        <v>0</v>
      </c>
      <c r="CN1982">
        <v>0</v>
      </c>
      <c r="CO1982">
        <v>0</v>
      </c>
      <c r="CP1982">
        <v>0.95</v>
      </c>
      <c r="CQ1982" t="s">
        <v>1154</v>
      </c>
      <c r="CR1982" t="s">
        <v>1153</v>
      </c>
      <c r="CS1982" t="s">
        <v>1725</v>
      </c>
      <c r="CT1982" t="s">
        <v>1397</v>
      </c>
      <c r="CU1982" t="s">
        <v>1396</v>
      </c>
      <c r="CV1982" t="s">
        <v>7310</v>
      </c>
      <c r="CW1982" t="s">
        <v>5245</v>
      </c>
      <c r="CX1982" t="s">
        <v>853</v>
      </c>
      <c r="DC1982" t="s">
        <v>1387</v>
      </c>
      <c r="DE1982" t="s">
        <v>1392</v>
      </c>
    </row>
    <row r="1983" spans="1:109" x14ac:dyDescent="0.25">
      <c r="A1983" t="s">
        <v>1025</v>
      </c>
      <c r="B1983">
        <v>1</v>
      </c>
      <c r="C1983" s="56">
        <v>42419</v>
      </c>
      <c r="D1983" t="s">
        <v>1153</v>
      </c>
      <c r="E1983" t="s">
        <v>7311</v>
      </c>
      <c r="G1983" t="s">
        <v>7312</v>
      </c>
      <c r="H1983" t="s">
        <v>1144</v>
      </c>
      <c r="I1983" t="s">
        <v>1144</v>
      </c>
      <c r="J1983" t="s">
        <v>1144</v>
      </c>
      <c r="K1983" t="s">
        <v>1144</v>
      </c>
      <c r="L1983">
        <v>25.99</v>
      </c>
      <c r="M1983">
        <v>63.89</v>
      </c>
      <c r="N1983">
        <v>0</v>
      </c>
      <c r="O1983" s="56">
        <v>0</v>
      </c>
      <c r="P1983" s="56">
        <v>0</v>
      </c>
      <c r="Q1983">
        <v>1</v>
      </c>
      <c r="R1983">
        <v>1</v>
      </c>
      <c r="S1983">
        <v>11</v>
      </c>
      <c r="T1983">
        <v>8</v>
      </c>
      <c r="U1983">
        <v>3</v>
      </c>
      <c r="V1983">
        <v>1</v>
      </c>
      <c r="X1983" t="s">
        <v>7755</v>
      </c>
      <c r="AA1983">
        <v>0</v>
      </c>
      <c r="AB1983">
        <v>0</v>
      </c>
      <c r="AC1983">
        <v>0</v>
      </c>
      <c r="AD1983">
        <v>0</v>
      </c>
      <c r="AE1983">
        <v>0</v>
      </c>
      <c r="AF1983">
        <v>0</v>
      </c>
      <c r="AG1983">
        <v>0</v>
      </c>
      <c r="AJ1983" s="56"/>
      <c r="AK1983" s="56"/>
      <c r="AL1983" s="56"/>
      <c r="AP1983" t="s">
        <v>1155</v>
      </c>
      <c r="AS1983" t="s">
        <v>1152</v>
      </c>
      <c r="AT1983">
        <v>1</v>
      </c>
      <c r="AV1983">
        <v>0</v>
      </c>
      <c r="AW1983">
        <v>0</v>
      </c>
      <c r="AX1983">
        <v>0</v>
      </c>
      <c r="AY1983" t="s">
        <v>1388</v>
      </c>
      <c r="AZ1983" t="s">
        <v>1388</v>
      </c>
      <c r="BA1983">
        <v>0</v>
      </c>
      <c r="BD1983">
        <v>1000000000</v>
      </c>
      <c r="BE1983">
        <v>2</v>
      </c>
      <c r="BF1983">
        <v>0</v>
      </c>
      <c r="BG1983">
        <v>0</v>
      </c>
      <c r="BH1983">
        <v>0</v>
      </c>
      <c r="BI1983">
        <v>0</v>
      </c>
      <c r="BJ1983">
        <v>0</v>
      </c>
      <c r="BK1983">
        <v>0</v>
      </c>
      <c r="BL1983">
        <v>0</v>
      </c>
      <c r="BM1983">
        <v>2</v>
      </c>
      <c r="BN1983">
        <v>0</v>
      </c>
      <c r="BO1983">
        <v>0</v>
      </c>
      <c r="BP1983">
        <v>0</v>
      </c>
      <c r="BR1983">
        <v>0</v>
      </c>
      <c r="BS1983">
        <v>0</v>
      </c>
      <c r="BX1983">
        <v>0</v>
      </c>
      <c r="BY1983">
        <v>0</v>
      </c>
      <c r="BZ1983">
        <v>0</v>
      </c>
      <c r="CA1983">
        <v>0</v>
      </c>
      <c r="CB1983">
        <v>0</v>
      </c>
      <c r="CC1983">
        <v>1</v>
      </c>
      <c r="CD1983" s="56">
        <v>42095</v>
      </c>
      <c r="CE1983" s="56">
        <v>42342</v>
      </c>
      <c r="CF1983" s="56">
        <v>42342</v>
      </c>
      <c r="CG1983" s="56">
        <v>42419</v>
      </c>
      <c r="CH1983" s="56"/>
      <c r="CI1983" s="56"/>
      <c r="CJ1983">
        <v>0</v>
      </c>
      <c r="CK1983">
        <v>0</v>
      </c>
      <c r="CL1983">
        <v>0</v>
      </c>
      <c r="CM1983">
        <v>0</v>
      </c>
      <c r="CN1983">
        <v>0</v>
      </c>
      <c r="CO1983">
        <v>0</v>
      </c>
      <c r="CP1983">
        <v>0.95</v>
      </c>
      <c r="CQ1983" t="s">
        <v>1154</v>
      </c>
      <c r="CR1983" t="s">
        <v>1153</v>
      </c>
      <c r="CS1983" t="s">
        <v>1725</v>
      </c>
      <c r="CT1983" t="s">
        <v>1397</v>
      </c>
      <c r="CU1983" t="s">
        <v>1396</v>
      </c>
      <c r="CV1983" t="s">
        <v>7313</v>
      </c>
      <c r="CW1983" t="s">
        <v>2121</v>
      </c>
      <c r="CX1983" t="s">
        <v>853</v>
      </c>
      <c r="DC1983" t="s">
        <v>1387</v>
      </c>
      <c r="DE1983" t="s">
        <v>1392</v>
      </c>
    </row>
    <row r="1984" spans="1:109" x14ac:dyDescent="0.25">
      <c r="A1984" t="s">
        <v>1025</v>
      </c>
      <c r="B1984">
        <v>1</v>
      </c>
      <c r="C1984" s="56">
        <v>42419</v>
      </c>
      <c r="D1984" t="s">
        <v>1153</v>
      </c>
      <c r="E1984" t="s">
        <v>7314</v>
      </c>
      <c r="G1984" t="s">
        <v>7315</v>
      </c>
      <c r="H1984" t="s">
        <v>1144</v>
      </c>
      <c r="I1984" t="s">
        <v>1144</v>
      </c>
      <c r="J1984" t="s">
        <v>1144</v>
      </c>
      <c r="K1984" t="s">
        <v>1144</v>
      </c>
      <c r="L1984">
        <v>0.96</v>
      </c>
      <c r="M1984">
        <v>2.4700000000000002</v>
      </c>
      <c r="N1984">
        <v>0</v>
      </c>
      <c r="O1984" s="56">
        <v>0</v>
      </c>
      <c r="P1984" s="56">
        <v>0</v>
      </c>
      <c r="Q1984">
        <v>1</v>
      </c>
      <c r="R1984">
        <v>1</v>
      </c>
      <c r="S1984">
        <v>11</v>
      </c>
      <c r="T1984">
        <v>8</v>
      </c>
      <c r="U1984">
        <v>3</v>
      </c>
      <c r="V1984">
        <v>1</v>
      </c>
      <c r="X1984" t="s">
        <v>7755</v>
      </c>
      <c r="AA1984">
        <v>0</v>
      </c>
      <c r="AB1984">
        <v>0</v>
      </c>
      <c r="AC1984">
        <v>0</v>
      </c>
      <c r="AD1984">
        <v>0</v>
      </c>
      <c r="AE1984">
        <v>0</v>
      </c>
      <c r="AF1984">
        <v>0</v>
      </c>
      <c r="AG1984">
        <v>0</v>
      </c>
      <c r="AJ1984" s="56"/>
      <c r="AK1984" s="56"/>
      <c r="AL1984" s="56"/>
      <c r="AP1984" t="s">
        <v>1155</v>
      </c>
      <c r="AS1984" t="s">
        <v>1152</v>
      </c>
      <c r="AT1984">
        <v>1</v>
      </c>
      <c r="AV1984">
        <v>0</v>
      </c>
      <c r="AW1984">
        <v>0</v>
      </c>
      <c r="AX1984">
        <v>0</v>
      </c>
      <c r="AY1984" t="s">
        <v>1388</v>
      </c>
      <c r="AZ1984" t="s">
        <v>1388</v>
      </c>
      <c r="BA1984">
        <v>0</v>
      </c>
      <c r="BD1984">
        <v>1000000000</v>
      </c>
      <c r="BE1984">
        <v>0</v>
      </c>
      <c r="BF1984">
        <v>0</v>
      </c>
      <c r="BG1984">
        <v>0</v>
      </c>
      <c r="BH1984">
        <v>0</v>
      </c>
      <c r="BI1984">
        <v>0</v>
      </c>
      <c r="BJ1984">
        <v>0</v>
      </c>
      <c r="BK1984">
        <v>0</v>
      </c>
      <c r="BL1984">
        <v>0</v>
      </c>
      <c r="BM1984">
        <v>0</v>
      </c>
      <c r="BN1984">
        <v>0</v>
      </c>
      <c r="BO1984">
        <v>0</v>
      </c>
      <c r="BP1984">
        <v>0</v>
      </c>
      <c r="BR1984">
        <v>0</v>
      </c>
      <c r="BS1984">
        <v>0</v>
      </c>
      <c r="BX1984">
        <v>0</v>
      </c>
      <c r="BY1984">
        <v>0</v>
      </c>
      <c r="BZ1984">
        <v>0</v>
      </c>
      <c r="CA1984">
        <v>0</v>
      </c>
      <c r="CB1984">
        <v>0</v>
      </c>
      <c r="CC1984">
        <v>1</v>
      </c>
      <c r="CD1984" s="56">
        <v>42095</v>
      </c>
      <c r="CE1984" s="56">
        <v>42342</v>
      </c>
      <c r="CF1984" s="56">
        <v>42342</v>
      </c>
      <c r="CG1984" s="56">
        <v>42419</v>
      </c>
      <c r="CH1984" s="56"/>
      <c r="CI1984" s="56"/>
      <c r="CJ1984">
        <v>1.05</v>
      </c>
      <c r="CK1984">
        <v>0</v>
      </c>
      <c r="CL1984">
        <v>0.49</v>
      </c>
      <c r="CM1984">
        <v>0</v>
      </c>
      <c r="CN1984">
        <v>0</v>
      </c>
      <c r="CO1984">
        <v>0</v>
      </c>
      <c r="CP1984">
        <v>0.45</v>
      </c>
      <c r="CQ1984" t="s">
        <v>1154</v>
      </c>
      <c r="CR1984" t="s">
        <v>1153</v>
      </c>
      <c r="CS1984" t="s">
        <v>1725</v>
      </c>
      <c r="CT1984" t="s">
        <v>1397</v>
      </c>
      <c r="CU1984" t="s">
        <v>1396</v>
      </c>
      <c r="CV1984" t="s">
        <v>7316</v>
      </c>
      <c r="CW1984" t="s">
        <v>1727</v>
      </c>
      <c r="CX1984" t="s">
        <v>853</v>
      </c>
      <c r="DC1984" t="s">
        <v>1387</v>
      </c>
      <c r="DE1984" t="s">
        <v>1392</v>
      </c>
    </row>
    <row r="1985" spans="1:109" x14ac:dyDescent="0.25">
      <c r="A1985" t="s">
        <v>1025</v>
      </c>
      <c r="B1985">
        <v>1</v>
      </c>
      <c r="C1985" s="56">
        <v>42419</v>
      </c>
      <c r="D1985" t="s">
        <v>1153</v>
      </c>
      <c r="E1985" t="s">
        <v>7317</v>
      </c>
      <c r="G1985" t="s">
        <v>7318</v>
      </c>
      <c r="H1985" t="s">
        <v>1144</v>
      </c>
      <c r="I1985" t="s">
        <v>1144</v>
      </c>
      <c r="J1985" t="s">
        <v>1144</v>
      </c>
      <c r="K1985" t="s">
        <v>1144</v>
      </c>
      <c r="L1985">
        <v>2.27</v>
      </c>
      <c r="M1985">
        <v>5.59</v>
      </c>
      <c r="N1985">
        <v>0</v>
      </c>
      <c r="O1985" s="56">
        <v>0</v>
      </c>
      <c r="P1985" s="56">
        <v>0</v>
      </c>
      <c r="Q1985">
        <v>1</v>
      </c>
      <c r="R1985">
        <v>1</v>
      </c>
      <c r="S1985">
        <v>11</v>
      </c>
      <c r="T1985">
        <v>8</v>
      </c>
      <c r="U1985">
        <v>3</v>
      </c>
      <c r="V1985">
        <v>1</v>
      </c>
      <c r="X1985" t="s">
        <v>7755</v>
      </c>
      <c r="AA1985">
        <v>0</v>
      </c>
      <c r="AB1985">
        <v>0</v>
      </c>
      <c r="AC1985">
        <v>0</v>
      </c>
      <c r="AD1985">
        <v>0</v>
      </c>
      <c r="AE1985">
        <v>0</v>
      </c>
      <c r="AF1985">
        <v>0</v>
      </c>
      <c r="AG1985">
        <v>0</v>
      </c>
      <c r="AJ1985" s="56"/>
      <c r="AK1985" s="56"/>
      <c r="AL1985" s="56"/>
      <c r="AP1985" t="s">
        <v>1155</v>
      </c>
      <c r="AS1985" t="s">
        <v>1152</v>
      </c>
      <c r="AT1985">
        <v>1</v>
      </c>
      <c r="AV1985">
        <v>0</v>
      </c>
      <c r="AW1985">
        <v>0</v>
      </c>
      <c r="AX1985">
        <v>0</v>
      </c>
      <c r="AY1985" t="s">
        <v>1388</v>
      </c>
      <c r="AZ1985" t="s">
        <v>1388</v>
      </c>
      <c r="BA1985">
        <v>0</v>
      </c>
      <c r="BD1985">
        <v>1000000000</v>
      </c>
      <c r="BE1985">
        <v>3</v>
      </c>
      <c r="BF1985">
        <v>0</v>
      </c>
      <c r="BG1985">
        <v>0</v>
      </c>
      <c r="BH1985">
        <v>0</v>
      </c>
      <c r="BI1985">
        <v>0</v>
      </c>
      <c r="BJ1985">
        <v>0</v>
      </c>
      <c r="BK1985">
        <v>0</v>
      </c>
      <c r="BL1985">
        <v>0</v>
      </c>
      <c r="BM1985">
        <v>3</v>
      </c>
      <c r="BN1985">
        <v>0</v>
      </c>
      <c r="BO1985">
        <v>0</v>
      </c>
      <c r="BP1985">
        <v>0</v>
      </c>
      <c r="BR1985">
        <v>0</v>
      </c>
      <c r="BS1985">
        <v>0</v>
      </c>
      <c r="BX1985">
        <v>0</v>
      </c>
      <c r="BY1985">
        <v>0</v>
      </c>
      <c r="BZ1985">
        <v>0</v>
      </c>
      <c r="CA1985">
        <v>0</v>
      </c>
      <c r="CB1985">
        <v>0</v>
      </c>
      <c r="CC1985">
        <v>1</v>
      </c>
      <c r="CD1985" s="56">
        <v>42095</v>
      </c>
      <c r="CE1985" s="56">
        <v>42342</v>
      </c>
      <c r="CF1985" s="56">
        <v>42342</v>
      </c>
      <c r="CG1985" s="56">
        <v>42419</v>
      </c>
      <c r="CH1985" s="56"/>
      <c r="CI1985" s="56"/>
      <c r="CJ1985">
        <v>0</v>
      </c>
      <c r="CK1985">
        <v>0</v>
      </c>
      <c r="CL1985">
        <v>0</v>
      </c>
      <c r="CM1985">
        <v>0</v>
      </c>
      <c r="CN1985">
        <v>0</v>
      </c>
      <c r="CO1985">
        <v>0</v>
      </c>
      <c r="CP1985">
        <v>0.95</v>
      </c>
      <c r="CQ1985" t="s">
        <v>1154</v>
      </c>
      <c r="CR1985" t="s">
        <v>1153</v>
      </c>
      <c r="CS1985" t="s">
        <v>1725</v>
      </c>
      <c r="CT1985" t="s">
        <v>1397</v>
      </c>
      <c r="CU1985" t="s">
        <v>1396</v>
      </c>
      <c r="CV1985" t="s">
        <v>7319</v>
      </c>
      <c r="CW1985" t="s">
        <v>1727</v>
      </c>
      <c r="CX1985" t="s">
        <v>853</v>
      </c>
      <c r="DC1985" t="s">
        <v>1387</v>
      </c>
      <c r="DE1985" t="s">
        <v>1392</v>
      </c>
    </row>
    <row r="1986" spans="1:109" x14ac:dyDescent="0.25">
      <c r="A1986" t="s">
        <v>1025</v>
      </c>
      <c r="B1986">
        <v>1</v>
      </c>
      <c r="C1986" s="56">
        <v>42419</v>
      </c>
      <c r="D1986" t="s">
        <v>1153</v>
      </c>
      <c r="E1986" t="s">
        <v>7320</v>
      </c>
      <c r="G1986" t="s">
        <v>7321</v>
      </c>
      <c r="H1986" t="s">
        <v>1144</v>
      </c>
      <c r="I1986" t="s">
        <v>1144</v>
      </c>
      <c r="J1986" t="s">
        <v>1144</v>
      </c>
      <c r="K1986" t="s">
        <v>1144</v>
      </c>
      <c r="L1986">
        <v>14.52</v>
      </c>
      <c r="M1986">
        <v>45.3</v>
      </c>
      <c r="N1986">
        <v>0</v>
      </c>
      <c r="O1986" s="56">
        <v>0</v>
      </c>
      <c r="P1986" s="56">
        <v>0</v>
      </c>
      <c r="Q1986">
        <v>1</v>
      </c>
      <c r="R1986">
        <v>1</v>
      </c>
      <c r="S1986">
        <v>11</v>
      </c>
      <c r="T1986">
        <v>8</v>
      </c>
      <c r="U1986">
        <v>3</v>
      </c>
      <c r="V1986">
        <v>1</v>
      </c>
      <c r="X1986" t="s">
        <v>7755</v>
      </c>
      <c r="AA1986">
        <v>0</v>
      </c>
      <c r="AB1986">
        <v>0</v>
      </c>
      <c r="AC1986">
        <v>0</v>
      </c>
      <c r="AD1986">
        <v>0</v>
      </c>
      <c r="AE1986">
        <v>0</v>
      </c>
      <c r="AF1986">
        <v>0</v>
      </c>
      <c r="AG1986">
        <v>0</v>
      </c>
      <c r="AJ1986" s="56"/>
      <c r="AK1986" s="56"/>
      <c r="AL1986" s="56"/>
      <c r="AP1986" t="s">
        <v>1155</v>
      </c>
      <c r="AS1986" t="s">
        <v>1152</v>
      </c>
      <c r="AT1986">
        <v>1</v>
      </c>
      <c r="AV1986">
        <v>0</v>
      </c>
      <c r="AW1986">
        <v>0</v>
      </c>
      <c r="AX1986">
        <v>0</v>
      </c>
      <c r="AY1986" t="s">
        <v>1388</v>
      </c>
      <c r="AZ1986" t="s">
        <v>1388</v>
      </c>
      <c r="BA1986">
        <v>0</v>
      </c>
      <c r="BD1986">
        <v>1000000000</v>
      </c>
      <c r="BE1986">
        <v>1</v>
      </c>
      <c r="BF1986">
        <v>0</v>
      </c>
      <c r="BG1986">
        <v>0</v>
      </c>
      <c r="BH1986">
        <v>0</v>
      </c>
      <c r="BI1986">
        <v>0</v>
      </c>
      <c r="BJ1986">
        <v>0</v>
      </c>
      <c r="BK1986">
        <v>0</v>
      </c>
      <c r="BL1986">
        <v>0</v>
      </c>
      <c r="BM1986">
        <v>1</v>
      </c>
      <c r="BN1986">
        <v>0</v>
      </c>
      <c r="BO1986">
        <v>0</v>
      </c>
      <c r="BP1986">
        <v>0</v>
      </c>
      <c r="BR1986">
        <v>0</v>
      </c>
      <c r="BS1986">
        <v>0</v>
      </c>
      <c r="BX1986">
        <v>0</v>
      </c>
      <c r="BY1986">
        <v>0</v>
      </c>
      <c r="BZ1986">
        <v>0</v>
      </c>
      <c r="CA1986">
        <v>0</v>
      </c>
      <c r="CB1986">
        <v>0</v>
      </c>
      <c r="CC1986">
        <v>1</v>
      </c>
      <c r="CD1986" s="56">
        <v>42095</v>
      </c>
      <c r="CE1986" s="56">
        <v>42342</v>
      </c>
      <c r="CF1986" s="56">
        <v>42342</v>
      </c>
      <c r="CG1986" s="56">
        <v>42419</v>
      </c>
      <c r="CH1986" s="56"/>
      <c r="CI1986" s="56"/>
      <c r="CJ1986">
        <v>0</v>
      </c>
      <c r="CK1986">
        <v>0</v>
      </c>
      <c r="CL1986">
        <v>0</v>
      </c>
      <c r="CM1986">
        <v>0</v>
      </c>
      <c r="CN1986">
        <v>0</v>
      </c>
      <c r="CO1986">
        <v>0</v>
      </c>
      <c r="CP1986">
        <v>0.95</v>
      </c>
      <c r="CQ1986" t="s">
        <v>1154</v>
      </c>
      <c r="CR1986" t="s">
        <v>1153</v>
      </c>
      <c r="CS1986" t="s">
        <v>1725</v>
      </c>
      <c r="CT1986" t="s">
        <v>1397</v>
      </c>
      <c r="CU1986" t="s">
        <v>1396</v>
      </c>
      <c r="CV1986" t="s">
        <v>7322</v>
      </c>
      <c r="CW1986" t="s">
        <v>1738</v>
      </c>
      <c r="CX1986" t="s">
        <v>853</v>
      </c>
      <c r="DC1986" t="s">
        <v>1387</v>
      </c>
      <c r="DE1986" t="s">
        <v>1392</v>
      </c>
    </row>
    <row r="1987" spans="1:109" x14ac:dyDescent="0.25">
      <c r="A1987" t="s">
        <v>1025</v>
      </c>
      <c r="B1987">
        <v>1</v>
      </c>
      <c r="C1987" s="56">
        <v>42419</v>
      </c>
      <c r="D1987" t="s">
        <v>1153</v>
      </c>
      <c r="E1987" t="s">
        <v>7323</v>
      </c>
      <c r="G1987" t="s">
        <v>7324</v>
      </c>
      <c r="H1987" t="s">
        <v>1144</v>
      </c>
      <c r="I1987" t="s">
        <v>1144</v>
      </c>
      <c r="J1987" t="s">
        <v>1144</v>
      </c>
      <c r="K1987" t="s">
        <v>1144</v>
      </c>
      <c r="L1987">
        <v>1.59</v>
      </c>
      <c r="M1987">
        <v>3.79</v>
      </c>
      <c r="N1987">
        <v>0</v>
      </c>
      <c r="O1987" s="56">
        <v>0</v>
      </c>
      <c r="P1987" s="56">
        <v>0</v>
      </c>
      <c r="Q1987">
        <v>1</v>
      </c>
      <c r="R1987">
        <v>1</v>
      </c>
      <c r="S1987">
        <v>11</v>
      </c>
      <c r="T1987">
        <v>8</v>
      </c>
      <c r="U1987">
        <v>3</v>
      </c>
      <c r="V1987">
        <v>1</v>
      </c>
      <c r="X1987" t="s">
        <v>7755</v>
      </c>
      <c r="AA1987">
        <v>0</v>
      </c>
      <c r="AB1987">
        <v>0</v>
      </c>
      <c r="AC1987">
        <v>0</v>
      </c>
      <c r="AD1987">
        <v>0</v>
      </c>
      <c r="AE1987">
        <v>0</v>
      </c>
      <c r="AF1987">
        <v>0</v>
      </c>
      <c r="AG1987">
        <v>0</v>
      </c>
      <c r="AJ1987" s="56"/>
      <c r="AK1987" s="56"/>
      <c r="AL1987" s="56"/>
      <c r="AP1987" t="s">
        <v>1155</v>
      </c>
      <c r="AS1987" t="s">
        <v>1152</v>
      </c>
      <c r="AT1987">
        <v>1</v>
      </c>
      <c r="AV1987">
        <v>0</v>
      </c>
      <c r="AW1987">
        <v>0</v>
      </c>
      <c r="AX1987">
        <v>0</v>
      </c>
      <c r="AY1987" t="s">
        <v>1388</v>
      </c>
      <c r="AZ1987" t="s">
        <v>1388</v>
      </c>
      <c r="BA1987">
        <v>0</v>
      </c>
      <c r="BD1987">
        <v>1000000000</v>
      </c>
      <c r="BE1987">
        <v>2</v>
      </c>
      <c r="BF1987">
        <v>0</v>
      </c>
      <c r="BG1987">
        <v>0</v>
      </c>
      <c r="BH1987">
        <v>0</v>
      </c>
      <c r="BI1987">
        <v>0</v>
      </c>
      <c r="BJ1987">
        <v>0</v>
      </c>
      <c r="BK1987">
        <v>0</v>
      </c>
      <c r="BL1987">
        <v>0</v>
      </c>
      <c r="BM1987">
        <v>2</v>
      </c>
      <c r="BN1987">
        <v>0</v>
      </c>
      <c r="BO1987">
        <v>0</v>
      </c>
      <c r="BP1987">
        <v>0</v>
      </c>
      <c r="BR1987">
        <v>0</v>
      </c>
      <c r="BS1987">
        <v>0</v>
      </c>
      <c r="BX1987">
        <v>0</v>
      </c>
      <c r="BY1987">
        <v>0</v>
      </c>
      <c r="BZ1987">
        <v>0</v>
      </c>
      <c r="CA1987">
        <v>0</v>
      </c>
      <c r="CB1987">
        <v>0</v>
      </c>
      <c r="CC1987">
        <v>1</v>
      </c>
      <c r="CD1987" s="56">
        <v>42095</v>
      </c>
      <c r="CE1987" s="56">
        <v>42342</v>
      </c>
      <c r="CF1987" s="56">
        <v>42342</v>
      </c>
      <c r="CG1987" s="56">
        <v>42419</v>
      </c>
      <c r="CH1987" s="56"/>
      <c r="CI1987" s="56"/>
      <c r="CJ1987">
        <v>0</v>
      </c>
      <c r="CK1987">
        <v>0</v>
      </c>
      <c r="CL1987">
        <v>0</v>
      </c>
      <c r="CM1987">
        <v>0</v>
      </c>
      <c r="CN1987">
        <v>0</v>
      </c>
      <c r="CO1987">
        <v>0</v>
      </c>
      <c r="CP1987">
        <v>0.95</v>
      </c>
      <c r="CQ1987" t="s">
        <v>1154</v>
      </c>
      <c r="CR1987" t="s">
        <v>1153</v>
      </c>
      <c r="CS1987" t="s">
        <v>1725</v>
      </c>
      <c r="CT1987" t="s">
        <v>1397</v>
      </c>
      <c r="CU1987" t="s">
        <v>1396</v>
      </c>
      <c r="CV1987" t="s">
        <v>7325</v>
      </c>
      <c r="CW1987" t="s">
        <v>1738</v>
      </c>
      <c r="CX1987" t="s">
        <v>853</v>
      </c>
      <c r="DC1987" t="s">
        <v>1387</v>
      </c>
      <c r="DE1987" t="s">
        <v>1392</v>
      </c>
    </row>
    <row r="1988" spans="1:109" x14ac:dyDescent="0.25">
      <c r="A1988" t="s">
        <v>1025</v>
      </c>
      <c r="B1988">
        <v>1</v>
      </c>
      <c r="C1988" s="56">
        <v>42419</v>
      </c>
      <c r="D1988" t="s">
        <v>1153</v>
      </c>
      <c r="E1988" t="s">
        <v>7326</v>
      </c>
      <c r="G1988" t="s">
        <v>7327</v>
      </c>
      <c r="H1988" t="s">
        <v>1144</v>
      </c>
      <c r="I1988" t="s">
        <v>1144</v>
      </c>
      <c r="J1988" t="s">
        <v>1144</v>
      </c>
      <c r="K1988" t="s">
        <v>1144</v>
      </c>
      <c r="L1988">
        <v>0.82</v>
      </c>
      <c r="M1988">
        <v>1.95</v>
      </c>
      <c r="N1988">
        <v>0</v>
      </c>
      <c r="O1988" s="56">
        <v>0</v>
      </c>
      <c r="P1988" s="56">
        <v>0</v>
      </c>
      <c r="Q1988">
        <v>1</v>
      </c>
      <c r="R1988">
        <v>1</v>
      </c>
      <c r="S1988">
        <v>11</v>
      </c>
      <c r="T1988">
        <v>8</v>
      </c>
      <c r="U1988">
        <v>3</v>
      </c>
      <c r="V1988">
        <v>1</v>
      </c>
      <c r="X1988" t="s">
        <v>7755</v>
      </c>
      <c r="AA1988">
        <v>0</v>
      </c>
      <c r="AB1988">
        <v>0</v>
      </c>
      <c r="AC1988">
        <v>0</v>
      </c>
      <c r="AD1988">
        <v>0</v>
      </c>
      <c r="AE1988">
        <v>0</v>
      </c>
      <c r="AF1988">
        <v>0</v>
      </c>
      <c r="AG1988">
        <v>0</v>
      </c>
      <c r="AJ1988" s="56"/>
      <c r="AK1988" s="56"/>
      <c r="AL1988" s="56"/>
      <c r="AP1988" t="s">
        <v>1155</v>
      </c>
      <c r="AS1988" t="s">
        <v>1152</v>
      </c>
      <c r="AT1988">
        <v>1</v>
      </c>
      <c r="AV1988">
        <v>0</v>
      </c>
      <c r="AW1988">
        <v>0</v>
      </c>
      <c r="AX1988">
        <v>0</v>
      </c>
      <c r="AY1988" t="s">
        <v>1388</v>
      </c>
      <c r="AZ1988" t="s">
        <v>1388</v>
      </c>
      <c r="BA1988">
        <v>0</v>
      </c>
      <c r="BD1988">
        <v>1000000000</v>
      </c>
      <c r="BE1988">
        <v>2</v>
      </c>
      <c r="BF1988">
        <v>0</v>
      </c>
      <c r="BG1988">
        <v>0</v>
      </c>
      <c r="BH1988">
        <v>0</v>
      </c>
      <c r="BI1988">
        <v>0</v>
      </c>
      <c r="BJ1988">
        <v>0</v>
      </c>
      <c r="BK1988">
        <v>0</v>
      </c>
      <c r="BL1988">
        <v>0</v>
      </c>
      <c r="BM1988">
        <v>2</v>
      </c>
      <c r="BN1988">
        <v>0</v>
      </c>
      <c r="BO1988">
        <v>0</v>
      </c>
      <c r="BP1988">
        <v>0</v>
      </c>
      <c r="BR1988">
        <v>0</v>
      </c>
      <c r="BS1988">
        <v>0</v>
      </c>
      <c r="BX1988">
        <v>0</v>
      </c>
      <c r="BY1988">
        <v>0</v>
      </c>
      <c r="BZ1988">
        <v>0</v>
      </c>
      <c r="CA1988">
        <v>0</v>
      </c>
      <c r="CB1988">
        <v>0</v>
      </c>
      <c r="CC1988">
        <v>1</v>
      </c>
      <c r="CD1988" s="56">
        <v>42095</v>
      </c>
      <c r="CE1988" s="56">
        <v>42342</v>
      </c>
      <c r="CF1988" s="56">
        <v>42342</v>
      </c>
      <c r="CG1988" s="56">
        <v>42419</v>
      </c>
      <c r="CH1988" s="56"/>
      <c r="CI1988" s="56"/>
      <c r="CJ1988">
        <v>0</v>
      </c>
      <c r="CK1988">
        <v>0</v>
      </c>
      <c r="CL1988">
        <v>0</v>
      </c>
      <c r="CM1988">
        <v>0</v>
      </c>
      <c r="CN1988">
        <v>0</v>
      </c>
      <c r="CO1988">
        <v>0</v>
      </c>
      <c r="CP1988">
        <v>0.95</v>
      </c>
      <c r="CQ1988" t="s">
        <v>1154</v>
      </c>
      <c r="CR1988" t="s">
        <v>1153</v>
      </c>
      <c r="CS1988" t="s">
        <v>1725</v>
      </c>
      <c r="CT1988" t="s">
        <v>1397</v>
      </c>
      <c r="CU1988" t="s">
        <v>1396</v>
      </c>
      <c r="CV1988" t="s">
        <v>7328</v>
      </c>
      <c r="CW1988" t="s">
        <v>1738</v>
      </c>
      <c r="CX1988" t="s">
        <v>853</v>
      </c>
      <c r="DC1988" t="s">
        <v>1387</v>
      </c>
      <c r="DE1988" t="s">
        <v>1392</v>
      </c>
    </row>
    <row r="1989" spans="1:109" x14ac:dyDescent="0.25">
      <c r="A1989" t="s">
        <v>1025</v>
      </c>
      <c r="B1989">
        <v>1</v>
      </c>
      <c r="C1989" s="56">
        <v>42419</v>
      </c>
      <c r="D1989" t="s">
        <v>1153</v>
      </c>
      <c r="E1989" t="s">
        <v>7329</v>
      </c>
      <c r="G1989" t="s">
        <v>7330</v>
      </c>
      <c r="H1989" t="s">
        <v>1144</v>
      </c>
      <c r="I1989" t="s">
        <v>1144</v>
      </c>
      <c r="J1989" t="s">
        <v>1144</v>
      </c>
      <c r="K1989" t="s">
        <v>1144</v>
      </c>
      <c r="L1989">
        <v>8.92</v>
      </c>
      <c r="M1989">
        <v>21.24</v>
      </c>
      <c r="N1989">
        <v>0</v>
      </c>
      <c r="O1989" s="56">
        <v>0</v>
      </c>
      <c r="P1989" s="56">
        <v>0</v>
      </c>
      <c r="Q1989">
        <v>1</v>
      </c>
      <c r="R1989">
        <v>1</v>
      </c>
      <c r="S1989">
        <v>11</v>
      </c>
      <c r="T1989">
        <v>8</v>
      </c>
      <c r="U1989">
        <v>3</v>
      </c>
      <c r="V1989">
        <v>1</v>
      </c>
      <c r="X1989" t="s">
        <v>7755</v>
      </c>
      <c r="AA1989">
        <v>0</v>
      </c>
      <c r="AB1989">
        <v>0</v>
      </c>
      <c r="AC1989">
        <v>0</v>
      </c>
      <c r="AD1989">
        <v>0</v>
      </c>
      <c r="AE1989">
        <v>0</v>
      </c>
      <c r="AF1989">
        <v>0</v>
      </c>
      <c r="AG1989">
        <v>0</v>
      </c>
      <c r="AJ1989" s="56"/>
      <c r="AK1989" s="56"/>
      <c r="AL1989" s="56"/>
      <c r="AP1989" t="s">
        <v>1155</v>
      </c>
      <c r="AS1989" t="s">
        <v>1152</v>
      </c>
      <c r="AT1989">
        <v>1</v>
      </c>
      <c r="AV1989">
        <v>0</v>
      </c>
      <c r="AW1989">
        <v>0</v>
      </c>
      <c r="AX1989">
        <v>0</v>
      </c>
      <c r="AY1989" t="s">
        <v>1388</v>
      </c>
      <c r="AZ1989" t="s">
        <v>1388</v>
      </c>
      <c r="BA1989">
        <v>0</v>
      </c>
      <c r="BD1989">
        <v>1000000000</v>
      </c>
      <c r="BE1989">
        <v>5</v>
      </c>
      <c r="BF1989">
        <v>0</v>
      </c>
      <c r="BG1989">
        <v>0</v>
      </c>
      <c r="BH1989">
        <v>0</v>
      </c>
      <c r="BI1989">
        <v>0</v>
      </c>
      <c r="BJ1989">
        <v>0</v>
      </c>
      <c r="BK1989">
        <v>0</v>
      </c>
      <c r="BL1989">
        <v>0</v>
      </c>
      <c r="BM1989">
        <v>5</v>
      </c>
      <c r="BN1989">
        <v>0</v>
      </c>
      <c r="BO1989">
        <v>0</v>
      </c>
      <c r="BP1989">
        <v>0</v>
      </c>
      <c r="BR1989">
        <v>0</v>
      </c>
      <c r="BS1989">
        <v>0</v>
      </c>
      <c r="BX1989">
        <v>0</v>
      </c>
      <c r="BY1989">
        <v>0</v>
      </c>
      <c r="BZ1989">
        <v>0</v>
      </c>
      <c r="CA1989">
        <v>0</v>
      </c>
      <c r="CB1989">
        <v>0</v>
      </c>
      <c r="CC1989">
        <v>1</v>
      </c>
      <c r="CD1989" s="56">
        <v>42095</v>
      </c>
      <c r="CE1989" s="56">
        <v>42342</v>
      </c>
      <c r="CF1989" s="56">
        <v>42342</v>
      </c>
      <c r="CG1989" s="56">
        <v>42419</v>
      </c>
      <c r="CH1989" s="56"/>
      <c r="CI1989" s="56"/>
      <c r="CJ1989">
        <v>0</v>
      </c>
      <c r="CK1989">
        <v>0</v>
      </c>
      <c r="CL1989">
        <v>0</v>
      </c>
      <c r="CM1989">
        <v>0</v>
      </c>
      <c r="CN1989">
        <v>0</v>
      </c>
      <c r="CO1989">
        <v>0</v>
      </c>
      <c r="CP1989">
        <v>0.95</v>
      </c>
      <c r="CQ1989" t="s">
        <v>1154</v>
      </c>
      <c r="CR1989" t="s">
        <v>1153</v>
      </c>
      <c r="CS1989" t="s">
        <v>1725</v>
      </c>
      <c r="CT1989" t="s">
        <v>1397</v>
      </c>
      <c r="CU1989" t="s">
        <v>1396</v>
      </c>
      <c r="CV1989" t="s">
        <v>7331</v>
      </c>
      <c r="CW1989" t="s">
        <v>1727</v>
      </c>
      <c r="CX1989" t="s">
        <v>853</v>
      </c>
      <c r="DC1989" t="s">
        <v>1387</v>
      </c>
      <c r="DE1989" t="s">
        <v>1392</v>
      </c>
    </row>
    <row r="1990" spans="1:109" x14ac:dyDescent="0.25">
      <c r="A1990" t="s">
        <v>1025</v>
      </c>
      <c r="B1990">
        <v>10</v>
      </c>
      <c r="C1990" s="56">
        <v>42419</v>
      </c>
      <c r="D1990" t="s">
        <v>1153</v>
      </c>
      <c r="E1990" t="s">
        <v>1708</v>
      </c>
      <c r="G1990" t="s">
        <v>7332</v>
      </c>
      <c r="H1990" t="s">
        <v>1144</v>
      </c>
      <c r="I1990" t="s">
        <v>1144</v>
      </c>
      <c r="J1990" t="s">
        <v>1144</v>
      </c>
      <c r="K1990" t="s">
        <v>1144</v>
      </c>
      <c r="L1990">
        <v>183.43</v>
      </c>
      <c r="M1990">
        <v>409</v>
      </c>
      <c r="N1990">
        <v>0</v>
      </c>
      <c r="O1990" s="56">
        <v>0</v>
      </c>
      <c r="P1990" s="56">
        <v>0</v>
      </c>
      <c r="Q1990">
        <v>1</v>
      </c>
      <c r="R1990">
        <v>1</v>
      </c>
      <c r="S1990">
        <v>11</v>
      </c>
      <c r="T1990">
        <v>8</v>
      </c>
      <c r="U1990">
        <v>3</v>
      </c>
      <c r="V1990">
        <v>1</v>
      </c>
      <c r="W1990" t="s">
        <v>1156</v>
      </c>
      <c r="X1990" t="s">
        <v>7755</v>
      </c>
      <c r="Y1990">
        <v>14</v>
      </c>
      <c r="AA1990">
        <v>0</v>
      </c>
      <c r="AB1990">
        <v>0</v>
      </c>
      <c r="AC1990">
        <v>0</v>
      </c>
      <c r="AD1990">
        <v>0</v>
      </c>
      <c r="AE1990">
        <v>0</v>
      </c>
      <c r="AF1990">
        <v>0</v>
      </c>
      <c r="AG1990">
        <v>0</v>
      </c>
      <c r="AJ1990" s="56"/>
      <c r="AK1990" s="56"/>
      <c r="AL1990" s="56"/>
      <c r="AP1990" t="s">
        <v>1155</v>
      </c>
      <c r="AS1990" t="s">
        <v>1152</v>
      </c>
      <c r="AT1990">
        <v>1</v>
      </c>
      <c r="AV1990">
        <v>10</v>
      </c>
      <c r="AW1990">
        <v>7</v>
      </c>
      <c r="AX1990">
        <v>3</v>
      </c>
      <c r="AY1990" t="s">
        <v>1146</v>
      </c>
      <c r="AZ1990" t="s">
        <v>1145</v>
      </c>
      <c r="BD1990">
        <v>1000000000</v>
      </c>
      <c r="BE1990">
        <v>3</v>
      </c>
      <c r="BF1990">
        <v>0.7</v>
      </c>
      <c r="BG1990">
        <v>2</v>
      </c>
      <c r="BH1990">
        <v>0</v>
      </c>
      <c r="BI1990">
        <v>0</v>
      </c>
      <c r="BJ1990">
        <v>0</v>
      </c>
      <c r="BK1990">
        <v>0</v>
      </c>
      <c r="BL1990">
        <v>1</v>
      </c>
      <c r="BM1990">
        <v>6</v>
      </c>
      <c r="BN1990">
        <v>0.4</v>
      </c>
      <c r="BO1990">
        <v>0</v>
      </c>
      <c r="BP1990">
        <v>0</v>
      </c>
      <c r="BR1990">
        <v>4</v>
      </c>
      <c r="BS1990">
        <v>3</v>
      </c>
      <c r="BX1990">
        <v>0</v>
      </c>
      <c r="BY1990">
        <v>0</v>
      </c>
      <c r="BZ1990">
        <v>0</v>
      </c>
      <c r="CA1990">
        <v>5.37</v>
      </c>
      <c r="CB1990">
        <v>0</v>
      </c>
      <c r="CC1990">
        <v>1</v>
      </c>
      <c r="CD1990" s="56">
        <v>42095</v>
      </c>
      <c r="CE1990" s="56">
        <v>42342</v>
      </c>
      <c r="CF1990" s="56">
        <v>42342</v>
      </c>
      <c r="CG1990" s="56">
        <v>42419</v>
      </c>
      <c r="CH1990" s="56"/>
      <c r="CI1990" s="56"/>
      <c r="CJ1990">
        <v>0.19</v>
      </c>
      <c r="CK1990">
        <v>8</v>
      </c>
      <c r="CL1990">
        <v>0</v>
      </c>
      <c r="CM1990">
        <v>0.09</v>
      </c>
      <c r="CN1990">
        <v>0.88</v>
      </c>
      <c r="CO1990">
        <v>0</v>
      </c>
      <c r="CP1990">
        <v>0</v>
      </c>
      <c r="CQ1990" t="s">
        <v>1154</v>
      </c>
      <c r="CR1990" t="s">
        <v>1153</v>
      </c>
      <c r="CS1990" t="s">
        <v>3128</v>
      </c>
      <c r="CT1990" t="s">
        <v>1397</v>
      </c>
      <c r="CU1990" t="s">
        <v>1396</v>
      </c>
      <c r="CV1990" t="s">
        <v>7333</v>
      </c>
      <c r="CW1990" t="s">
        <v>859</v>
      </c>
      <c r="CX1990" t="s">
        <v>853</v>
      </c>
      <c r="DC1990" t="s">
        <v>859</v>
      </c>
      <c r="DE1990" t="s">
        <v>1392</v>
      </c>
    </row>
    <row r="1991" spans="1:109" x14ac:dyDescent="0.25">
      <c r="A1991" t="s">
        <v>1025</v>
      </c>
      <c r="B1991">
        <v>10</v>
      </c>
      <c r="C1991" s="56">
        <v>42419</v>
      </c>
      <c r="D1991" t="s">
        <v>1153</v>
      </c>
      <c r="E1991" t="s">
        <v>1709</v>
      </c>
      <c r="G1991" t="s">
        <v>7334</v>
      </c>
      <c r="H1991" t="s">
        <v>1144</v>
      </c>
      <c r="I1991" t="s">
        <v>1144</v>
      </c>
      <c r="J1991" t="s">
        <v>1144</v>
      </c>
      <c r="K1991" t="s">
        <v>1144</v>
      </c>
      <c r="L1991">
        <v>439.05</v>
      </c>
      <c r="M1991">
        <v>793</v>
      </c>
      <c r="N1991">
        <v>0</v>
      </c>
      <c r="O1991" s="56">
        <v>0</v>
      </c>
      <c r="P1991" s="56">
        <v>0</v>
      </c>
      <c r="Q1991">
        <v>1</v>
      </c>
      <c r="R1991">
        <v>1</v>
      </c>
      <c r="S1991">
        <v>11</v>
      </c>
      <c r="T1991">
        <v>8</v>
      </c>
      <c r="U1991">
        <v>3</v>
      </c>
      <c r="V1991">
        <v>1</v>
      </c>
      <c r="W1991" t="s">
        <v>1394</v>
      </c>
      <c r="X1991" t="s">
        <v>7771</v>
      </c>
      <c r="AA1991">
        <v>0</v>
      </c>
      <c r="AB1991">
        <v>0</v>
      </c>
      <c r="AC1991">
        <v>0</v>
      </c>
      <c r="AD1991">
        <v>0</v>
      </c>
      <c r="AE1991">
        <v>0</v>
      </c>
      <c r="AF1991">
        <v>0</v>
      </c>
      <c r="AG1991">
        <v>0</v>
      </c>
      <c r="AJ1991" s="56"/>
      <c r="AK1991" s="56"/>
      <c r="AL1991" s="56"/>
      <c r="AP1991" t="s">
        <v>1155</v>
      </c>
      <c r="AS1991" t="s">
        <v>1152</v>
      </c>
      <c r="AT1991">
        <v>1</v>
      </c>
      <c r="AV1991">
        <v>46</v>
      </c>
      <c r="AW1991">
        <v>31</v>
      </c>
      <c r="AX1991">
        <v>15</v>
      </c>
      <c r="AY1991" t="s">
        <v>1146</v>
      </c>
      <c r="AZ1991" t="s">
        <v>1146</v>
      </c>
      <c r="BA1991">
        <v>4</v>
      </c>
      <c r="BD1991">
        <v>1000000000</v>
      </c>
      <c r="BE1991">
        <v>1</v>
      </c>
      <c r="BF1991">
        <v>0.98</v>
      </c>
      <c r="BG1991">
        <v>1</v>
      </c>
      <c r="BH1991">
        <v>0</v>
      </c>
      <c r="BI1991">
        <v>0</v>
      </c>
      <c r="BJ1991">
        <v>0</v>
      </c>
      <c r="BK1991">
        <v>0</v>
      </c>
      <c r="BL1991">
        <v>1</v>
      </c>
      <c r="BM1991">
        <v>3</v>
      </c>
      <c r="BN1991">
        <v>0.93</v>
      </c>
      <c r="BO1991">
        <v>0</v>
      </c>
      <c r="BP1991">
        <v>0</v>
      </c>
      <c r="BR1991">
        <v>43</v>
      </c>
      <c r="BS1991">
        <v>13</v>
      </c>
      <c r="BX1991">
        <v>4955.3</v>
      </c>
      <c r="BY1991">
        <v>0</v>
      </c>
      <c r="BZ1991">
        <v>0</v>
      </c>
      <c r="CA1991">
        <v>3.52</v>
      </c>
      <c r="CB1991">
        <v>0</v>
      </c>
      <c r="CC1991">
        <v>1</v>
      </c>
      <c r="CD1991" s="56">
        <v>42402</v>
      </c>
      <c r="CE1991" s="56">
        <v>42402</v>
      </c>
      <c r="CF1991" s="56">
        <v>42402</v>
      </c>
      <c r="CG1991" s="56">
        <v>42479</v>
      </c>
      <c r="CH1991" s="56"/>
      <c r="CI1991" s="56"/>
      <c r="CJ1991">
        <v>0.28999999999999998</v>
      </c>
      <c r="CK1991">
        <v>0</v>
      </c>
      <c r="CL1991">
        <v>0</v>
      </c>
      <c r="CM1991">
        <v>0.3</v>
      </c>
      <c r="CN1991">
        <v>0</v>
      </c>
      <c r="CO1991">
        <v>0</v>
      </c>
      <c r="CP1991">
        <v>0</v>
      </c>
      <c r="CQ1991" t="s">
        <v>1154</v>
      </c>
      <c r="CR1991" t="s">
        <v>1153</v>
      </c>
      <c r="CS1991" t="s">
        <v>3128</v>
      </c>
      <c r="CT1991" t="s">
        <v>1397</v>
      </c>
      <c r="CU1991" t="s">
        <v>1396</v>
      </c>
      <c r="CV1991" t="s">
        <v>7335</v>
      </c>
      <c r="CW1991" t="s">
        <v>859</v>
      </c>
      <c r="CX1991" t="s">
        <v>853</v>
      </c>
      <c r="DC1991" t="s">
        <v>859</v>
      </c>
      <c r="DE1991" t="s">
        <v>1392</v>
      </c>
    </row>
    <row r="1992" spans="1:109" x14ac:dyDescent="0.25">
      <c r="A1992" t="s">
        <v>1025</v>
      </c>
      <c r="B1992">
        <v>1</v>
      </c>
      <c r="C1992" s="56">
        <v>42419</v>
      </c>
      <c r="D1992" t="s">
        <v>1153</v>
      </c>
      <c r="E1992" t="s">
        <v>7336</v>
      </c>
      <c r="G1992" t="s">
        <v>7337</v>
      </c>
      <c r="H1992" t="s">
        <v>1144</v>
      </c>
      <c r="I1992" t="s">
        <v>1144</v>
      </c>
      <c r="J1992" t="s">
        <v>1144</v>
      </c>
      <c r="K1992" t="s">
        <v>1144</v>
      </c>
      <c r="L1992">
        <v>3.14</v>
      </c>
      <c r="M1992">
        <v>7.5</v>
      </c>
      <c r="N1992">
        <v>0</v>
      </c>
      <c r="O1992" s="56">
        <v>0</v>
      </c>
      <c r="P1992" s="56">
        <v>0</v>
      </c>
      <c r="Q1992">
        <v>1</v>
      </c>
      <c r="R1992">
        <v>1</v>
      </c>
      <c r="S1992">
        <v>11</v>
      </c>
      <c r="T1992">
        <v>8</v>
      </c>
      <c r="U1992">
        <v>3</v>
      </c>
      <c r="V1992">
        <v>1</v>
      </c>
      <c r="X1992" t="s">
        <v>7755</v>
      </c>
      <c r="AA1992">
        <v>0</v>
      </c>
      <c r="AB1992">
        <v>0</v>
      </c>
      <c r="AC1992">
        <v>0</v>
      </c>
      <c r="AD1992">
        <v>0</v>
      </c>
      <c r="AE1992">
        <v>0</v>
      </c>
      <c r="AF1992">
        <v>0</v>
      </c>
      <c r="AG1992">
        <v>0</v>
      </c>
      <c r="AJ1992" s="56"/>
      <c r="AK1992" s="56"/>
      <c r="AL1992" s="56"/>
      <c r="AP1992" t="s">
        <v>1155</v>
      </c>
      <c r="AS1992" t="s">
        <v>1152</v>
      </c>
      <c r="AT1992">
        <v>1</v>
      </c>
      <c r="AV1992">
        <v>0</v>
      </c>
      <c r="AW1992">
        <v>0</v>
      </c>
      <c r="AX1992">
        <v>0</v>
      </c>
      <c r="AY1992" t="s">
        <v>1388</v>
      </c>
      <c r="AZ1992" t="s">
        <v>1388</v>
      </c>
      <c r="BA1992">
        <v>0</v>
      </c>
      <c r="BD1992">
        <v>1000000000</v>
      </c>
      <c r="BE1992">
        <v>0</v>
      </c>
      <c r="BF1992">
        <v>0</v>
      </c>
      <c r="BG1992">
        <v>0</v>
      </c>
      <c r="BH1992">
        <v>0</v>
      </c>
      <c r="BI1992">
        <v>0</v>
      </c>
      <c r="BJ1992">
        <v>0</v>
      </c>
      <c r="BK1992">
        <v>0</v>
      </c>
      <c r="BL1992">
        <v>0</v>
      </c>
      <c r="BM1992">
        <v>0</v>
      </c>
      <c r="BN1992">
        <v>0</v>
      </c>
      <c r="BO1992">
        <v>0</v>
      </c>
      <c r="BP1992">
        <v>0</v>
      </c>
      <c r="BR1992">
        <v>0</v>
      </c>
      <c r="BS1992">
        <v>0</v>
      </c>
      <c r="BX1992">
        <v>0</v>
      </c>
      <c r="BY1992">
        <v>0</v>
      </c>
      <c r="BZ1992">
        <v>0</v>
      </c>
      <c r="CA1992">
        <v>0</v>
      </c>
      <c r="CB1992">
        <v>0</v>
      </c>
      <c r="CC1992">
        <v>1</v>
      </c>
      <c r="CD1992" s="56">
        <v>42095</v>
      </c>
      <c r="CE1992" s="56">
        <v>42342</v>
      </c>
      <c r="CF1992" s="56">
        <v>42342</v>
      </c>
      <c r="CG1992" s="56">
        <v>42419</v>
      </c>
      <c r="CH1992" s="56"/>
      <c r="CI1992" s="56"/>
      <c r="CJ1992">
        <v>1.17</v>
      </c>
      <c r="CK1992">
        <v>0</v>
      </c>
      <c r="CL1992">
        <v>0.55000000000000004</v>
      </c>
      <c r="CM1992">
        <v>0</v>
      </c>
      <c r="CN1992">
        <v>0</v>
      </c>
      <c r="CO1992">
        <v>0</v>
      </c>
      <c r="CP1992">
        <v>0.4</v>
      </c>
      <c r="CQ1992" t="s">
        <v>1154</v>
      </c>
      <c r="CR1992" t="s">
        <v>1153</v>
      </c>
      <c r="CS1992" t="s">
        <v>1725</v>
      </c>
      <c r="CT1992" t="s">
        <v>1397</v>
      </c>
      <c r="CU1992" t="s">
        <v>1396</v>
      </c>
      <c r="CV1992" t="s">
        <v>7338</v>
      </c>
      <c r="CW1992" t="s">
        <v>1738</v>
      </c>
      <c r="CX1992" t="s">
        <v>853</v>
      </c>
      <c r="DC1992" t="s">
        <v>1387</v>
      </c>
      <c r="DE1992" t="s">
        <v>1392</v>
      </c>
    </row>
    <row r="1993" spans="1:109" x14ac:dyDescent="0.25">
      <c r="A1993" t="s">
        <v>1025</v>
      </c>
      <c r="B1993">
        <v>6</v>
      </c>
      <c r="C1993" s="56">
        <v>42419</v>
      </c>
      <c r="D1993" t="s">
        <v>1153</v>
      </c>
      <c r="E1993" t="s">
        <v>7339</v>
      </c>
      <c r="G1993" t="s">
        <v>7340</v>
      </c>
      <c r="H1993" t="s">
        <v>1144</v>
      </c>
      <c r="I1993" t="s">
        <v>1144</v>
      </c>
      <c r="J1993" t="s">
        <v>1144</v>
      </c>
      <c r="K1993" t="s">
        <v>1144</v>
      </c>
      <c r="L1993">
        <v>0.06</v>
      </c>
      <c r="M1993">
        <v>0</v>
      </c>
      <c r="N1993">
        <v>0</v>
      </c>
      <c r="O1993" s="56">
        <v>0</v>
      </c>
      <c r="P1993" s="56">
        <v>0</v>
      </c>
      <c r="Q1993">
        <v>1</v>
      </c>
      <c r="R1993">
        <v>1</v>
      </c>
      <c r="S1993">
        <v>11</v>
      </c>
      <c r="T1993">
        <v>8</v>
      </c>
      <c r="U1993">
        <v>3</v>
      </c>
      <c r="V1993">
        <v>1</v>
      </c>
      <c r="X1993" t="s">
        <v>7755</v>
      </c>
      <c r="AA1993">
        <v>0</v>
      </c>
      <c r="AB1993">
        <v>0</v>
      </c>
      <c r="AC1993">
        <v>0</v>
      </c>
      <c r="AD1993">
        <v>0</v>
      </c>
      <c r="AE1993">
        <v>0</v>
      </c>
      <c r="AF1993">
        <v>0</v>
      </c>
      <c r="AG1993">
        <v>0</v>
      </c>
      <c r="AJ1993" s="56"/>
      <c r="AK1993" s="56"/>
      <c r="AL1993" s="56"/>
      <c r="AP1993" t="s">
        <v>1155</v>
      </c>
      <c r="AS1993" t="s">
        <v>1152</v>
      </c>
      <c r="AT1993">
        <v>1</v>
      </c>
      <c r="AV1993">
        <v>0</v>
      </c>
      <c r="AW1993">
        <v>0</v>
      </c>
      <c r="AX1993">
        <v>0</v>
      </c>
      <c r="AY1993" t="s">
        <v>1388</v>
      </c>
      <c r="AZ1993" t="s">
        <v>1388</v>
      </c>
      <c r="BA1993">
        <v>0</v>
      </c>
      <c r="BD1993">
        <v>1000000000</v>
      </c>
      <c r="BE1993">
        <v>0</v>
      </c>
      <c r="BF1993">
        <v>0</v>
      </c>
      <c r="BG1993">
        <v>0</v>
      </c>
      <c r="BH1993">
        <v>0</v>
      </c>
      <c r="BI1993">
        <v>0</v>
      </c>
      <c r="BJ1993">
        <v>0</v>
      </c>
      <c r="BK1993">
        <v>0</v>
      </c>
      <c r="BL1993">
        <v>0</v>
      </c>
      <c r="BM1993">
        <v>0</v>
      </c>
      <c r="BN1993">
        <v>0</v>
      </c>
      <c r="BO1993">
        <v>0</v>
      </c>
      <c r="BP1993">
        <v>0</v>
      </c>
      <c r="BR1993">
        <v>0</v>
      </c>
      <c r="BS1993">
        <v>0</v>
      </c>
      <c r="BX1993">
        <v>0</v>
      </c>
      <c r="BY1993">
        <v>0</v>
      </c>
      <c r="BZ1993">
        <v>0</v>
      </c>
      <c r="CA1993">
        <v>0</v>
      </c>
      <c r="CB1993">
        <v>0</v>
      </c>
      <c r="CC1993">
        <v>1</v>
      </c>
      <c r="CD1993" s="56">
        <v>42095</v>
      </c>
      <c r="CE1993" s="56">
        <v>42342</v>
      </c>
      <c r="CF1993" s="56">
        <v>42342</v>
      </c>
      <c r="CG1993" s="56">
        <v>42419</v>
      </c>
      <c r="CH1993" s="56"/>
      <c r="CI1993" s="56"/>
      <c r="CJ1993">
        <v>2.4300000000000002</v>
      </c>
      <c r="CK1993">
        <v>0</v>
      </c>
      <c r="CL1993">
        <v>0.83</v>
      </c>
      <c r="CM1993">
        <v>0</v>
      </c>
      <c r="CN1993">
        <v>0</v>
      </c>
      <c r="CO1993">
        <v>0</v>
      </c>
      <c r="CP1993">
        <v>0.14000000000000001</v>
      </c>
      <c r="CQ1993" t="s">
        <v>1154</v>
      </c>
      <c r="CR1993" t="s">
        <v>1153</v>
      </c>
      <c r="CS1993" t="s">
        <v>1395</v>
      </c>
      <c r="CT1993" t="s">
        <v>1397</v>
      </c>
      <c r="CU1993" t="s">
        <v>1396</v>
      </c>
      <c r="CV1993" t="s">
        <v>7341</v>
      </c>
      <c r="CW1993" t="s">
        <v>1391</v>
      </c>
      <c r="CX1993" t="s">
        <v>853</v>
      </c>
      <c r="DC1993" t="s">
        <v>1389</v>
      </c>
      <c r="DE1993" t="s">
        <v>1728</v>
      </c>
    </row>
    <row r="1994" spans="1:109" x14ac:dyDescent="0.25">
      <c r="A1994" t="s">
        <v>1025</v>
      </c>
      <c r="B1994">
        <v>1</v>
      </c>
      <c r="C1994" s="56">
        <v>42419</v>
      </c>
      <c r="D1994" t="s">
        <v>1153</v>
      </c>
      <c r="E1994" t="s">
        <v>7342</v>
      </c>
      <c r="G1994" t="s">
        <v>7343</v>
      </c>
      <c r="H1994" t="s">
        <v>1144</v>
      </c>
      <c r="I1994" t="s">
        <v>1144</v>
      </c>
      <c r="J1994" t="s">
        <v>1144</v>
      </c>
      <c r="K1994" t="s">
        <v>1144</v>
      </c>
      <c r="L1994">
        <v>6.21</v>
      </c>
      <c r="M1994">
        <v>14.23</v>
      </c>
      <c r="N1994">
        <v>0</v>
      </c>
      <c r="O1994" s="56">
        <v>0</v>
      </c>
      <c r="P1994" s="56">
        <v>0</v>
      </c>
      <c r="Q1994">
        <v>1</v>
      </c>
      <c r="R1994">
        <v>1</v>
      </c>
      <c r="S1994">
        <v>11</v>
      </c>
      <c r="T1994">
        <v>8</v>
      </c>
      <c r="U1994">
        <v>3</v>
      </c>
      <c r="V1994">
        <v>1</v>
      </c>
      <c r="X1994" t="s">
        <v>7755</v>
      </c>
      <c r="AA1994">
        <v>0</v>
      </c>
      <c r="AB1994">
        <v>0</v>
      </c>
      <c r="AC1994">
        <v>0</v>
      </c>
      <c r="AD1994">
        <v>0</v>
      </c>
      <c r="AE1994">
        <v>0</v>
      </c>
      <c r="AF1994">
        <v>0</v>
      </c>
      <c r="AG1994">
        <v>0</v>
      </c>
      <c r="AJ1994" s="56"/>
      <c r="AK1994" s="56"/>
      <c r="AL1994" s="56"/>
      <c r="AP1994" t="s">
        <v>1155</v>
      </c>
      <c r="AS1994" t="s">
        <v>1152</v>
      </c>
      <c r="AT1994">
        <v>1</v>
      </c>
      <c r="AV1994">
        <v>0</v>
      </c>
      <c r="AW1994">
        <v>0</v>
      </c>
      <c r="AX1994">
        <v>0</v>
      </c>
      <c r="AY1994" t="s">
        <v>1388</v>
      </c>
      <c r="AZ1994" t="s">
        <v>1388</v>
      </c>
      <c r="BA1994">
        <v>0</v>
      </c>
      <c r="BD1994">
        <v>1000000000</v>
      </c>
      <c r="BE1994">
        <v>8</v>
      </c>
      <c r="BF1994">
        <v>0</v>
      </c>
      <c r="BG1994">
        <v>0</v>
      </c>
      <c r="BH1994">
        <v>0</v>
      </c>
      <c r="BI1994">
        <v>0</v>
      </c>
      <c r="BJ1994">
        <v>0</v>
      </c>
      <c r="BK1994">
        <v>0</v>
      </c>
      <c r="BL1994">
        <v>0</v>
      </c>
      <c r="BM1994">
        <v>8</v>
      </c>
      <c r="BN1994">
        <v>0</v>
      </c>
      <c r="BO1994">
        <v>0</v>
      </c>
      <c r="BP1994">
        <v>0</v>
      </c>
      <c r="BR1994">
        <v>0</v>
      </c>
      <c r="BS1994">
        <v>0</v>
      </c>
      <c r="BX1994">
        <v>0</v>
      </c>
      <c r="BY1994">
        <v>0</v>
      </c>
      <c r="BZ1994">
        <v>0</v>
      </c>
      <c r="CA1994">
        <v>0</v>
      </c>
      <c r="CB1994">
        <v>0</v>
      </c>
      <c r="CC1994">
        <v>1</v>
      </c>
      <c r="CD1994" s="56">
        <v>42095</v>
      </c>
      <c r="CE1994" s="56">
        <v>42342</v>
      </c>
      <c r="CF1994" s="56">
        <v>42342</v>
      </c>
      <c r="CG1994" s="56">
        <v>42419</v>
      </c>
      <c r="CH1994" s="56"/>
      <c r="CI1994" s="56"/>
      <c r="CJ1994">
        <v>0</v>
      </c>
      <c r="CK1994">
        <v>0</v>
      </c>
      <c r="CL1994">
        <v>0</v>
      </c>
      <c r="CM1994">
        <v>0</v>
      </c>
      <c r="CN1994">
        <v>0</v>
      </c>
      <c r="CO1994">
        <v>0</v>
      </c>
      <c r="CP1994">
        <v>0.95</v>
      </c>
      <c r="CQ1994" t="s">
        <v>1154</v>
      </c>
      <c r="CR1994" t="s">
        <v>1153</v>
      </c>
      <c r="CS1994" t="s">
        <v>1725</v>
      </c>
      <c r="CT1994" t="s">
        <v>1397</v>
      </c>
      <c r="CU1994" t="s">
        <v>1396</v>
      </c>
      <c r="CV1994" t="s">
        <v>7344</v>
      </c>
      <c r="CW1994" t="s">
        <v>1738</v>
      </c>
      <c r="CX1994" t="s">
        <v>853</v>
      </c>
      <c r="DC1994" t="s">
        <v>1387</v>
      </c>
      <c r="DE1994" t="s">
        <v>1392</v>
      </c>
    </row>
    <row r="1995" spans="1:109" x14ac:dyDescent="0.25">
      <c r="A1995" t="s">
        <v>1025</v>
      </c>
      <c r="B1995">
        <v>1</v>
      </c>
      <c r="C1995" s="56">
        <v>42419</v>
      </c>
      <c r="D1995" t="s">
        <v>1153</v>
      </c>
      <c r="E1995" t="s">
        <v>7345</v>
      </c>
      <c r="G1995" t="s">
        <v>7346</v>
      </c>
      <c r="H1995" t="s">
        <v>1144</v>
      </c>
      <c r="I1995" t="s">
        <v>1144</v>
      </c>
      <c r="J1995" t="s">
        <v>1144</v>
      </c>
      <c r="K1995" t="s">
        <v>1144</v>
      </c>
      <c r="L1995">
        <v>3.69</v>
      </c>
      <c r="M1995">
        <v>5.55</v>
      </c>
      <c r="N1995">
        <v>0</v>
      </c>
      <c r="O1995" s="56">
        <v>0</v>
      </c>
      <c r="P1995" s="56">
        <v>0</v>
      </c>
      <c r="Q1995">
        <v>1</v>
      </c>
      <c r="R1995">
        <v>1</v>
      </c>
      <c r="S1995">
        <v>11</v>
      </c>
      <c r="T1995">
        <v>8</v>
      </c>
      <c r="U1995">
        <v>3</v>
      </c>
      <c r="V1995">
        <v>1</v>
      </c>
      <c r="X1995" t="s">
        <v>7755</v>
      </c>
      <c r="AA1995">
        <v>0</v>
      </c>
      <c r="AB1995">
        <v>0</v>
      </c>
      <c r="AC1995">
        <v>0</v>
      </c>
      <c r="AD1995">
        <v>0</v>
      </c>
      <c r="AE1995">
        <v>0</v>
      </c>
      <c r="AF1995">
        <v>0</v>
      </c>
      <c r="AG1995">
        <v>0</v>
      </c>
      <c r="AJ1995" s="56"/>
      <c r="AK1995" s="56"/>
      <c r="AL1995" s="56"/>
      <c r="AP1995" t="s">
        <v>1155</v>
      </c>
      <c r="AS1995" t="s">
        <v>1152</v>
      </c>
      <c r="AT1995">
        <v>1</v>
      </c>
      <c r="AV1995">
        <v>0</v>
      </c>
      <c r="AW1995">
        <v>0</v>
      </c>
      <c r="AX1995">
        <v>0</v>
      </c>
      <c r="AY1995" t="s">
        <v>1388</v>
      </c>
      <c r="AZ1995" t="s">
        <v>1388</v>
      </c>
      <c r="BA1995">
        <v>0</v>
      </c>
      <c r="BD1995">
        <v>1000000000</v>
      </c>
      <c r="BE1995">
        <v>0</v>
      </c>
      <c r="BF1995">
        <v>0</v>
      </c>
      <c r="BG1995">
        <v>0</v>
      </c>
      <c r="BH1995">
        <v>0</v>
      </c>
      <c r="BI1995">
        <v>0</v>
      </c>
      <c r="BJ1995">
        <v>0</v>
      </c>
      <c r="BK1995">
        <v>0</v>
      </c>
      <c r="BL1995">
        <v>0</v>
      </c>
      <c r="BM1995">
        <v>0</v>
      </c>
      <c r="BN1995">
        <v>0</v>
      </c>
      <c r="BO1995">
        <v>0</v>
      </c>
      <c r="BP1995">
        <v>0</v>
      </c>
      <c r="BR1995">
        <v>0</v>
      </c>
      <c r="BS1995">
        <v>0</v>
      </c>
      <c r="BX1995">
        <v>0</v>
      </c>
      <c r="BY1995">
        <v>0</v>
      </c>
      <c r="BZ1995">
        <v>0</v>
      </c>
      <c r="CA1995">
        <v>0</v>
      </c>
      <c r="CB1995">
        <v>0</v>
      </c>
      <c r="CC1995">
        <v>1</v>
      </c>
      <c r="CD1995" s="56">
        <v>42095</v>
      </c>
      <c r="CE1995" s="56">
        <v>42342</v>
      </c>
      <c r="CF1995" s="56">
        <v>42342</v>
      </c>
      <c r="CG1995" s="56">
        <v>42419</v>
      </c>
      <c r="CH1995" s="56"/>
      <c r="CI1995" s="56"/>
      <c r="CJ1995">
        <v>1</v>
      </c>
      <c r="CK1995">
        <v>0</v>
      </c>
      <c r="CL1995">
        <v>0.95</v>
      </c>
      <c r="CM1995">
        <v>0</v>
      </c>
      <c r="CN1995">
        <v>0</v>
      </c>
      <c r="CO1995">
        <v>0</v>
      </c>
      <c r="CP1995">
        <v>0</v>
      </c>
      <c r="CQ1995" t="s">
        <v>1154</v>
      </c>
      <c r="CR1995" t="s">
        <v>1153</v>
      </c>
      <c r="CS1995" t="s">
        <v>1725</v>
      </c>
      <c r="CT1995" t="s">
        <v>1397</v>
      </c>
      <c r="CU1995" t="s">
        <v>1396</v>
      </c>
      <c r="CV1995" t="s">
        <v>7347</v>
      </c>
      <c r="CW1995" t="s">
        <v>1390</v>
      </c>
      <c r="CX1995" t="s">
        <v>853</v>
      </c>
      <c r="DC1995" t="s">
        <v>1387</v>
      </c>
      <c r="DE1995" t="s">
        <v>1728</v>
      </c>
    </row>
    <row r="1996" spans="1:109" x14ac:dyDescent="0.25">
      <c r="A1996" t="s">
        <v>1025</v>
      </c>
      <c r="B1996">
        <v>6</v>
      </c>
      <c r="C1996" s="56">
        <v>42419</v>
      </c>
      <c r="D1996" t="s">
        <v>1153</v>
      </c>
      <c r="E1996" t="s">
        <v>7348</v>
      </c>
      <c r="G1996" t="s">
        <v>7349</v>
      </c>
      <c r="H1996" t="s">
        <v>1144</v>
      </c>
      <c r="I1996" t="s">
        <v>1144</v>
      </c>
      <c r="J1996" t="s">
        <v>1144</v>
      </c>
      <c r="K1996" t="s">
        <v>1144</v>
      </c>
      <c r="L1996">
        <v>21.24</v>
      </c>
      <c r="M1996">
        <v>43.33</v>
      </c>
      <c r="N1996">
        <v>0</v>
      </c>
      <c r="O1996" s="56">
        <v>0</v>
      </c>
      <c r="P1996" s="56">
        <v>0</v>
      </c>
      <c r="Q1996">
        <v>1</v>
      </c>
      <c r="R1996">
        <v>1</v>
      </c>
      <c r="S1996">
        <v>11</v>
      </c>
      <c r="T1996">
        <v>8</v>
      </c>
      <c r="U1996">
        <v>3</v>
      </c>
      <c r="V1996">
        <v>1</v>
      </c>
      <c r="X1996" t="s">
        <v>7755</v>
      </c>
      <c r="AA1996">
        <v>0</v>
      </c>
      <c r="AB1996">
        <v>0</v>
      </c>
      <c r="AC1996">
        <v>0</v>
      </c>
      <c r="AD1996">
        <v>0</v>
      </c>
      <c r="AE1996">
        <v>0</v>
      </c>
      <c r="AF1996">
        <v>0</v>
      </c>
      <c r="AG1996">
        <v>0</v>
      </c>
      <c r="AJ1996" s="56"/>
      <c r="AK1996" s="56"/>
      <c r="AL1996" s="56"/>
      <c r="AP1996" t="s">
        <v>1155</v>
      </c>
      <c r="AS1996" t="s">
        <v>1152</v>
      </c>
      <c r="AT1996">
        <v>1</v>
      </c>
      <c r="AV1996">
        <v>0</v>
      </c>
      <c r="AW1996">
        <v>0</v>
      </c>
      <c r="AX1996">
        <v>0</v>
      </c>
      <c r="AY1996" t="s">
        <v>1388</v>
      </c>
      <c r="AZ1996" t="s">
        <v>1388</v>
      </c>
      <c r="BA1996">
        <v>0</v>
      </c>
      <c r="BD1996">
        <v>1000000000</v>
      </c>
      <c r="BE1996">
        <v>115</v>
      </c>
      <c r="BF1996">
        <v>0</v>
      </c>
      <c r="BG1996">
        <v>0</v>
      </c>
      <c r="BH1996">
        <v>0</v>
      </c>
      <c r="BI1996">
        <v>0</v>
      </c>
      <c r="BJ1996">
        <v>0</v>
      </c>
      <c r="BK1996">
        <v>0</v>
      </c>
      <c r="BL1996">
        <v>0</v>
      </c>
      <c r="BM1996">
        <v>115</v>
      </c>
      <c r="BN1996">
        <v>0</v>
      </c>
      <c r="BO1996">
        <v>0</v>
      </c>
      <c r="BP1996">
        <v>0</v>
      </c>
      <c r="BR1996">
        <v>0</v>
      </c>
      <c r="BS1996">
        <v>0</v>
      </c>
      <c r="BX1996">
        <v>0</v>
      </c>
      <c r="BY1996">
        <v>0</v>
      </c>
      <c r="BZ1996">
        <v>0</v>
      </c>
      <c r="CA1996">
        <v>0</v>
      </c>
      <c r="CB1996">
        <v>0</v>
      </c>
      <c r="CC1996">
        <v>1</v>
      </c>
      <c r="CD1996" s="56">
        <v>42095</v>
      </c>
      <c r="CE1996" s="56">
        <v>42342</v>
      </c>
      <c r="CF1996" s="56">
        <v>42342</v>
      </c>
      <c r="CG1996" s="56">
        <v>42419</v>
      </c>
      <c r="CH1996" s="56"/>
      <c r="CI1996" s="56"/>
      <c r="CJ1996">
        <v>0.18</v>
      </c>
      <c r="CK1996">
        <v>0</v>
      </c>
      <c r="CL1996">
        <v>0.03</v>
      </c>
      <c r="CM1996">
        <v>0</v>
      </c>
      <c r="CN1996">
        <v>0</v>
      </c>
      <c r="CO1996">
        <v>0</v>
      </c>
      <c r="CP1996">
        <v>0.95</v>
      </c>
      <c r="CQ1996" t="s">
        <v>1154</v>
      </c>
      <c r="CR1996" t="s">
        <v>1153</v>
      </c>
      <c r="CS1996" t="s">
        <v>1395</v>
      </c>
      <c r="CT1996" t="s">
        <v>1397</v>
      </c>
      <c r="CU1996" t="s">
        <v>1396</v>
      </c>
      <c r="CV1996" t="s">
        <v>7350</v>
      </c>
      <c r="CW1996" t="s">
        <v>7351</v>
      </c>
      <c r="CX1996" t="s">
        <v>7351</v>
      </c>
      <c r="DC1996" t="s">
        <v>7351</v>
      </c>
      <c r="DE1996" t="s">
        <v>1392</v>
      </c>
    </row>
    <row r="1997" spans="1:109" x14ac:dyDescent="0.25">
      <c r="A1997" t="s">
        <v>1025</v>
      </c>
      <c r="B1997">
        <v>6</v>
      </c>
      <c r="C1997" s="56">
        <v>42419</v>
      </c>
      <c r="D1997" t="s">
        <v>1153</v>
      </c>
      <c r="E1997" t="s">
        <v>1710</v>
      </c>
      <c r="G1997" t="s">
        <v>7352</v>
      </c>
      <c r="H1997" t="s">
        <v>1144</v>
      </c>
      <c r="I1997" t="s">
        <v>1144</v>
      </c>
      <c r="J1997" t="s">
        <v>1144</v>
      </c>
      <c r="K1997" t="s">
        <v>1144</v>
      </c>
      <c r="L1997">
        <v>12.84</v>
      </c>
      <c r="M1997">
        <v>33</v>
      </c>
      <c r="N1997">
        <v>0</v>
      </c>
      <c r="O1997" s="56">
        <v>0</v>
      </c>
      <c r="P1997" s="56">
        <v>0</v>
      </c>
      <c r="Q1997">
        <v>1</v>
      </c>
      <c r="R1997">
        <v>1</v>
      </c>
      <c r="S1997">
        <v>11</v>
      </c>
      <c r="T1997">
        <v>8</v>
      </c>
      <c r="U1997">
        <v>3</v>
      </c>
      <c r="V1997">
        <v>1</v>
      </c>
      <c r="W1997" t="s">
        <v>1156</v>
      </c>
      <c r="X1997" t="s">
        <v>7755</v>
      </c>
      <c r="Y1997">
        <v>16</v>
      </c>
      <c r="AA1997">
        <v>0</v>
      </c>
      <c r="AB1997">
        <v>0</v>
      </c>
      <c r="AC1997">
        <v>0</v>
      </c>
      <c r="AD1997">
        <v>0</v>
      </c>
      <c r="AE1997">
        <v>0</v>
      </c>
      <c r="AF1997">
        <v>23</v>
      </c>
      <c r="AG1997">
        <v>0</v>
      </c>
      <c r="AJ1997" s="56"/>
      <c r="AK1997" s="56"/>
      <c r="AL1997" s="56"/>
      <c r="AP1997" t="s">
        <v>1155</v>
      </c>
      <c r="AS1997" t="s">
        <v>1152</v>
      </c>
      <c r="AT1997">
        <v>1</v>
      </c>
      <c r="AV1997">
        <v>12</v>
      </c>
      <c r="AW1997">
        <v>8</v>
      </c>
      <c r="AX1997">
        <v>4</v>
      </c>
      <c r="AY1997" t="s">
        <v>839</v>
      </c>
      <c r="AZ1997" t="s">
        <v>839</v>
      </c>
      <c r="BA1997">
        <v>12</v>
      </c>
      <c r="BD1997">
        <v>1000000000</v>
      </c>
      <c r="BE1997">
        <v>0</v>
      </c>
      <c r="BF1997">
        <v>1</v>
      </c>
      <c r="BG1997">
        <v>0</v>
      </c>
      <c r="BH1997">
        <v>0</v>
      </c>
      <c r="BI1997">
        <v>0</v>
      </c>
      <c r="BJ1997">
        <v>0</v>
      </c>
      <c r="BK1997">
        <v>0</v>
      </c>
      <c r="BL1997">
        <v>0</v>
      </c>
      <c r="BM1997">
        <v>0</v>
      </c>
      <c r="BN1997">
        <v>1</v>
      </c>
      <c r="BO1997">
        <v>0</v>
      </c>
      <c r="BP1997">
        <v>0</v>
      </c>
      <c r="BR1997">
        <v>12</v>
      </c>
      <c r="BS1997">
        <v>3</v>
      </c>
      <c r="BX1997">
        <v>80.64</v>
      </c>
      <c r="BY1997">
        <v>0</v>
      </c>
      <c r="BZ1997">
        <v>0</v>
      </c>
      <c r="CA1997">
        <v>6.85</v>
      </c>
      <c r="CB1997">
        <v>0</v>
      </c>
      <c r="CC1997">
        <v>1</v>
      </c>
      <c r="CD1997" s="56">
        <v>42095</v>
      </c>
      <c r="CE1997" s="56">
        <v>42342</v>
      </c>
      <c r="CF1997" s="56">
        <v>42342</v>
      </c>
      <c r="CG1997" s="56">
        <v>42419</v>
      </c>
      <c r="CH1997" s="56"/>
      <c r="CI1997" s="56"/>
      <c r="CJ1997">
        <v>0.87</v>
      </c>
      <c r="CK1997">
        <v>109</v>
      </c>
      <c r="CL1997">
        <v>0.31</v>
      </c>
      <c r="CM1997">
        <v>0.17</v>
      </c>
      <c r="CN1997">
        <v>0.01</v>
      </c>
      <c r="CO1997">
        <v>0.17</v>
      </c>
      <c r="CP1997">
        <v>0.31</v>
      </c>
      <c r="CQ1997" t="s">
        <v>1154</v>
      </c>
      <c r="CR1997" t="s">
        <v>1153</v>
      </c>
      <c r="CS1997" t="s">
        <v>1395</v>
      </c>
      <c r="CT1997" t="s">
        <v>1397</v>
      </c>
      <c r="CU1997" t="s">
        <v>1396</v>
      </c>
      <c r="CV1997" t="s">
        <v>7353</v>
      </c>
      <c r="CW1997" t="s">
        <v>1391</v>
      </c>
      <c r="CX1997" t="s">
        <v>853</v>
      </c>
      <c r="DC1997" t="s">
        <v>1389</v>
      </c>
      <c r="DE1997" t="s">
        <v>1392</v>
      </c>
    </row>
    <row r="1998" spans="1:109" x14ac:dyDescent="0.25">
      <c r="A1998" t="s">
        <v>1025</v>
      </c>
      <c r="B1998">
        <v>6</v>
      </c>
      <c r="C1998" s="56">
        <v>42419</v>
      </c>
      <c r="D1998" t="s">
        <v>1153</v>
      </c>
      <c r="E1998" t="s">
        <v>7354</v>
      </c>
      <c r="G1998" t="s">
        <v>7355</v>
      </c>
      <c r="H1998" t="s">
        <v>1144</v>
      </c>
      <c r="I1998" t="s">
        <v>1144</v>
      </c>
      <c r="J1998" t="s">
        <v>1144</v>
      </c>
      <c r="K1998" t="s">
        <v>1144</v>
      </c>
      <c r="L1998">
        <v>12.33</v>
      </c>
      <c r="M1998">
        <v>26.09</v>
      </c>
      <c r="N1998">
        <v>0</v>
      </c>
      <c r="O1998" s="56">
        <v>0</v>
      </c>
      <c r="P1998" s="56">
        <v>0</v>
      </c>
      <c r="Q1998">
        <v>1</v>
      </c>
      <c r="R1998">
        <v>1</v>
      </c>
      <c r="S1998">
        <v>11</v>
      </c>
      <c r="T1998">
        <v>8</v>
      </c>
      <c r="U1998">
        <v>3</v>
      </c>
      <c r="V1998">
        <v>1</v>
      </c>
      <c r="W1998" t="s">
        <v>1156</v>
      </c>
      <c r="X1998" t="s">
        <v>7755</v>
      </c>
      <c r="Y1998">
        <v>16</v>
      </c>
      <c r="AA1998">
        <v>0</v>
      </c>
      <c r="AB1998">
        <v>0</v>
      </c>
      <c r="AC1998">
        <v>0</v>
      </c>
      <c r="AD1998">
        <v>0</v>
      </c>
      <c r="AE1998">
        <v>0</v>
      </c>
      <c r="AF1998">
        <v>94</v>
      </c>
      <c r="AG1998">
        <v>0</v>
      </c>
      <c r="AJ1998" s="56"/>
      <c r="AK1998" s="56"/>
      <c r="AL1998" s="56"/>
      <c r="AP1998" t="s">
        <v>1155</v>
      </c>
      <c r="AS1998" t="s">
        <v>1152</v>
      </c>
      <c r="AT1998">
        <v>1</v>
      </c>
      <c r="AV1998">
        <v>12</v>
      </c>
      <c r="AW1998">
        <v>8</v>
      </c>
      <c r="AX1998">
        <v>4</v>
      </c>
      <c r="AY1998" t="s">
        <v>839</v>
      </c>
      <c r="AZ1998" t="s">
        <v>1148</v>
      </c>
      <c r="BA1998">
        <v>12</v>
      </c>
      <c r="BD1998">
        <v>1000000000</v>
      </c>
      <c r="BE1998">
        <v>0</v>
      </c>
      <c r="BF1998">
        <v>1</v>
      </c>
      <c r="BG1998">
        <v>12</v>
      </c>
      <c r="BH1998">
        <v>0</v>
      </c>
      <c r="BI1998">
        <v>0</v>
      </c>
      <c r="BJ1998">
        <v>0</v>
      </c>
      <c r="BK1998">
        <v>0</v>
      </c>
      <c r="BL1998">
        <v>0</v>
      </c>
      <c r="BM1998">
        <v>12</v>
      </c>
      <c r="BN1998">
        <v>0</v>
      </c>
      <c r="BO1998">
        <v>0</v>
      </c>
      <c r="BP1998">
        <v>0</v>
      </c>
      <c r="BR1998">
        <v>0</v>
      </c>
      <c r="BS1998">
        <v>3</v>
      </c>
      <c r="BX1998">
        <v>55.04</v>
      </c>
      <c r="BY1998">
        <v>0</v>
      </c>
      <c r="BZ1998">
        <v>0</v>
      </c>
      <c r="CA1998">
        <v>4.87</v>
      </c>
      <c r="CB1998">
        <v>0</v>
      </c>
      <c r="CC1998">
        <v>1</v>
      </c>
      <c r="CD1998" s="56">
        <v>42095</v>
      </c>
      <c r="CE1998" s="56">
        <v>42342</v>
      </c>
      <c r="CF1998" s="56">
        <v>42342</v>
      </c>
      <c r="CG1998" s="56">
        <v>42419</v>
      </c>
      <c r="CH1998" s="56"/>
      <c r="CI1998" s="56"/>
      <c r="CJ1998">
        <v>4.24</v>
      </c>
      <c r="CK1998">
        <v>284</v>
      </c>
      <c r="CL1998">
        <v>0.92</v>
      </c>
      <c r="CM1998">
        <v>0</v>
      </c>
      <c r="CN1998">
        <v>0</v>
      </c>
      <c r="CO1998">
        <v>0.05</v>
      </c>
      <c r="CP1998">
        <v>0</v>
      </c>
      <c r="CQ1998" t="s">
        <v>1154</v>
      </c>
      <c r="CR1998" t="s">
        <v>1153</v>
      </c>
      <c r="CS1998" t="s">
        <v>1395</v>
      </c>
      <c r="CT1998" t="s">
        <v>1397</v>
      </c>
      <c r="CU1998" t="s">
        <v>1396</v>
      </c>
      <c r="CV1998" t="s">
        <v>7356</v>
      </c>
      <c r="CW1998" t="s">
        <v>1738</v>
      </c>
      <c r="CX1998" t="s">
        <v>853</v>
      </c>
      <c r="DC1998" t="s">
        <v>1387</v>
      </c>
      <c r="DE1998" t="s">
        <v>1392</v>
      </c>
    </row>
    <row r="1999" spans="1:109" x14ac:dyDescent="0.25">
      <c r="A1999" t="s">
        <v>1025</v>
      </c>
      <c r="B1999">
        <v>6</v>
      </c>
      <c r="C1999" s="56">
        <v>42419</v>
      </c>
      <c r="D1999" t="s">
        <v>1153</v>
      </c>
      <c r="E1999" t="s">
        <v>7357</v>
      </c>
      <c r="G1999" t="s">
        <v>7358</v>
      </c>
      <c r="H1999" t="s">
        <v>1144</v>
      </c>
      <c r="I1999" t="s">
        <v>1144</v>
      </c>
      <c r="J1999" t="s">
        <v>1144</v>
      </c>
      <c r="K1999" t="s">
        <v>1144</v>
      </c>
      <c r="L1999">
        <v>0</v>
      </c>
      <c r="M1999">
        <v>0</v>
      </c>
      <c r="N1999">
        <v>0</v>
      </c>
      <c r="O1999" s="56">
        <v>0</v>
      </c>
      <c r="P1999" s="56">
        <v>0</v>
      </c>
      <c r="Q1999">
        <v>1</v>
      </c>
      <c r="R1999">
        <v>1</v>
      </c>
      <c r="S1999">
        <v>11</v>
      </c>
      <c r="T1999">
        <v>8</v>
      </c>
      <c r="U1999">
        <v>3</v>
      </c>
      <c r="V1999">
        <v>1</v>
      </c>
      <c r="X1999" t="s">
        <v>7755</v>
      </c>
      <c r="AA1999">
        <v>0</v>
      </c>
      <c r="AB1999">
        <v>0</v>
      </c>
      <c r="AC1999">
        <v>0</v>
      </c>
      <c r="AD1999">
        <v>0</v>
      </c>
      <c r="AE1999">
        <v>0</v>
      </c>
      <c r="AF1999">
        <v>0</v>
      </c>
      <c r="AG1999">
        <v>0</v>
      </c>
      <c r="AJ1999" s="56"/>
      <c r="AK1999" s="56"/>
      <c r="AL1999" s="56"/>
      <c r="AP1999" t="s">
        <v>1155</v>
      </c>
      <c r="AS1999" t="s">
        <v>1152</v>
      </c>
      <c r="AT1999">
        <v>1</v>
      </c>
      <c r="AV1999">
        <v>0</v>
      </c>
      <c r="AW1999">
        <v>0</v>
      </c>
      <c r="AX1999">
        <v>0</v>
      </c>
      <c r="AY1999" t="s">
        <v>1388</v>
      </c>
      <c r="AZ1999" t="s">
        <v>1388</v>
      </c>
      <c r="BA1999">
        <v>0</v>
      </c>
      <c r="BD1999">
        <v>1000000000</v>
      </c>
      <c r="BE1999">
        <v>0</v>
      </c>
      <c r="BF1999">
        <v>0</v>
      </c>
      <c r="BG1999">
        <v>0</v>
      </c>
      <c r="BH1999">
        <v>0</v>
      </c>
      <c r="BI1999">
        <v>0</v>
      </c>
      <c r="BJ1999">
        <v>0</v>
      </c>
      <c r="BK1999">
        <v>0</v>
      </c>
      <c r="BL1999">
        <v>0</v>
      </c>
      <c r="BM1999">
        <v>0</v>
      </c>
      <c r="BN1999">
        <v>0</v>
      </c>
      <c r="BO1999">
        <v>0</v>
      </c>
      <c r="BP1999">
        <v>0</v>
      </c>
      <c r="BR1999">
        <v>0</v>
      </c>
      <c r="BS1999">
        <v>0</v>
      </c>
      <c r="BX1999">
        <v>0</v>
      </c>
      <c r="BY1999">
        <v>0</v>
      </c>
      <c r="BZ1999">
        <v>0</v>
      </c>
      <c r="CA1999">
        <v>0</v>
      </c>
      <c r="CB1999">
        <v>0</v>
      </c>
      <c r="CC1999">
        <v>1</v>
      </c>
      <c r="CD1999" s="56">
        <v>42095</v>
      </c>
      <c r="CE1999" s="56">
        <v>42342</v>
      </c>
      <c r="CF1999" s="56">
        <v>42342</v>
      </c>
      <c r="CG1999" s="56">
        <v>42419</v>
      </c>
      <c r="CH1999" s="56"/>
      <c r="CI1999" s="56"/>
      <c r="CJ1999">
        <v>1</v>
      </c>
      <c r="CK1999">
        <v>0</v>
      </c>
      <c r="CL1999">
        <v>0.97</v>
      </c>
      <c r="CM1999">
        <v>0</v>
      </c>
      <c r="CN1999">
        <v>0</v>
      </c>
      <c r="CO1999">
        <v>0</v>
      </c>
      <c r="CP1999">
        <v>0</v>
      </c>
      <c r="CQ1999" t="s">
        <v>1154</v>
      </c>
      <c r="CR1999" t="s">
        <v>1153</v>
      </c>
      <c r="CS1999" t="s">
        <v>1395</v>
      </c>
      <c r="CT1999" t="s">
        <v>1397</v>
      </c>
      <c r="CU1999" t="s">
        <v>1396</v>
      </c>
      <c r="CV1999" t="s">
        <v>7359</v>
      </c>
      <c r="CW1999" t="s">
        <v>1391</v>
      </c>
      <c r="CX1999" t="s">
        <v>853</v>
      </c>
      <c r="DC1999" t="s">
        <v>1389</v>
      </c>
      <c r="DE1999" t="s">
        <v>1392</v>
      </c>
    </row>
    <row r="2000" spans="1:109" x14ac:dyDescent="0.25">
      <c r="A2000" t="s">
        <v>1025</v>
      </c>
      <c r="B2000">
        <v>6</v>
      </c>
      <c r="C2000" s="56">
        <v>42419</v>
      </c>
      <c r="D2000" t="s">
        <v>1153</v>
      </c>
      <c r="E2000" t="s">
        <v>7360</v>
      </c>
      <c r="G2000" t="s">
        <v>7361</v>
      </c>
      <c r="H2000" t="s">
        <v>1144</v>
      </c>
      <c r="I2000" t="s">
        <v>1144</v>
      </c>
      <c r="J2000" t="s">
        <v>1144</v>
      </c>
      <c r="K2000" t="s">
        <v>1144</v>
      </c>
      <c r="L2000">
        <v>0</v>
      </c>
      <c r="M2000">
        <v>0</v>
      </c>
      <c r="N2000">
        <v>0</v>
      </c>
      <c r="O2000" s="56">
        <v>0</v>
      </c>
      <c r="P2000" s="56">
        <v>0</v>
      </c>
      <c r="Q2000">
        <v>1</v>
      </c>
      <c r="R2000">
        <v>1</v>
      </c>
      <c r="S2000">
        <v>11</v>
      </c>
      <c r="T2000">
        <v>8</v>
      </c>
      <c r="U2000">
        <v>3</v>
      </c>
      <c r="V2000">
        <v>1</v>
      </c>
      <c r="X2000" t="s">
        <v>7755</v>
      </c>
      <c r="AA2000">
        <v>0</v>
      </c>
      <c r="AB2000">
        <v>0</v>
      </c>
      <c r="AC2000">
        <v>0</v>
      </c>
      <c r="AD2000">
        <v>0</v>
      </c>
      <c r="AE2000">
        <v>0</v>
      </c>
      <c r="AF2000">
        <v>0</v>
      </c>
      <c r="AG2000">
        <v>0</v>
      </c>
      <c r="AJ2000" s="56"/>
      <c r="AK2000" s="56"/>
      <c r="AL2000" s="56"/>
      <c r="AP2000" t="s">
        <v>1155</v>
      </c>
      <c r="AS2000" t="s">
        <v>1152</v>
      </c>
      <c r="AT2000">
        <v>1</v>
      </c>
      <c r="AV2000">
        <v>0</v>
      </c>
      <c r="AW2000">
        <v>0</v>
      </c>
      <c r="AX2000">
        <v>0</v>
      </c>
      <c r="AY2000" t="s">
        <v>1388</v>
      </c>
      <c r="AZ2000" t="s">
        <v>1388</v>
      </c>
      <c r="BA2000">
        <v>0</v>
      </c>
      <c r="BD2000">
        <v>1000000000</v>
      </c>
      <c r="BE2000">
        <v>0</v>
      </c>
      <c r="BF2000">
        <v>0</v>
      </c>
      <c r="BG2000">
        <v>0</v>
      </c>
      <c r="BH2000">
        <v>0</v>
      </c>
      <c r="BI2000">
        <v>0</v>
      </c>
      <c r="BJ2000">
        <v>0</v>
      </c>
      <c r="BK2000">
        <v>0</v>
      </c>
      <c r="BL2000">
        <v>0</v>
      </c>
      <c r="BM2000">
        <v>0</v>
      </c>
      <c r="BN2000">
        <v>0</v>
      </c>
      <c r="BO2000">
        <v>0</v>
      </c>
      <c r="BP2000">
        <v>0</v>
      </c>
      <c r="BR2000">
        <v>0</v>
      </c>
      <c r="BS2000">
        <v>0</v>
      </c>
      <c r="BX2000">
        <v>0</v>
      </c>
      <c r="BY2000">
        <v>0</v>
      </c>
      <c r="BZ2000">
        <v>0</v>
      </c>
      <c r="CA2000">
        <v>0</v>
      </c>
      <c r="CB2000">
        <v>0</v>
      </c>
      <c r="CC2000">
        <v>1</v>
      </c>
      <c r="CD2000" s="56">
        <v>42095</v>
      </c>
      <c r="CE2000" s="56">
        <v>42342</v>
      </c>
      <c r="CF2000" s="56">
        <v>42342</v>
      </c>
      <c r="CG2000" s="56">
        <v>42419</v>
      </c>
      <c r="CH2000" s="56"/>
      <c r="CI2000" s="56"/>
      <c r="CJ2000">
        <v>1</v>
      </c>
      <c r="CK2000">
        <v>0</v>
      </c>
      <c r="CL2000">
        <v>0.97</v>
      </c>
      <c r="CM2000">
        <v>0</v>
      </c>
      <c r="CN2000">
        <v>0</v>
      </c>
      <c r="CO2000">
        <v>0</v>
      </c>
      <c r="CP2000">
        <v>0</v>
      </c>
      <c r="CQ2000" t="s">
        <v>1154</v>
      </c>
      <c r="CR2000" t="s">
        <v>1153</v>
      </c>
      <c r="CS2000" t="s">
        <v>1395</v>
      </c>
      <c r="CT2000" t="s">
        <v>1397</v>
      </c>
      <c r="CU2000" t="s">
        <v>1396</v>
      </c>
      <c r="CV2000" t="s">
        <v>7362</v>
      </c>
      <c r="CW2000" t="s">
        <v>1391</v>
      </c>
      <c r="CX2000" t="s">
        <v>853</v>
      </c>
      <c r="DC2000" t="s">
        <v>1389</v>
      </c>
      <c r="DE2000" t="s">
        <v>1728</v>
      </c>
    </row>
    <row r="2001" spans="1:109" x14ac:dyDescent="0.25">
      <c r="A2001" t="s">
        <v>1025</v>
      </c>
      <c r="B2001">
        <v>2</v>
      </c>
      <c r="C2001" s="56">
        <v>42419</v>
      </c>
      <c r="D2001" t="s">
        <v>1153</v>
      </c>
      <c r="E2001" t="s">
        <v>7363</v>
      </c>
      <c r="G2001" t="s">
        <v>7364</v>
      </c>
      <c r="H2001" t="s">
        <v>1144</v>
      </c>
      <c r="I2001" t="s">
        <v>1144</v>
      </c>
      <c r="J2001" t="s">
        <v>1144</v>
      </c>
      <c r="K2001" t="s">
        <v>1144</v>
      </c>
      <c r="L2001">
        <v>2.0099999999999998</v>
      </c>
      <c r="M2001">
        <v>4.68</v>
      </c>
      <c r="N2001">
        <v>0</v>
      </c>
      <c r="O2001" s="56">
        <v>0</v>
      </c>
      <c r="P2001" s="56">
        <v>0</v>
      </c>
      <c r="Q2001">
        <v>1</v>
      </c>
      <c r="R2001">
        <v>1</v>
      </c>
      <c r="S2001">
        <v>11</v>
      </c>
      <c r="T2001">
        <v>8</v>
      </c>
      <c r="U2001">
        <v>3</v>
      </c>
      <c r="V2001">
        <v>1</v>
      </c>
      <c r="W2001" t="s">
        <v>1156</v>
      </c>
      <c r="X2001" t="s">
        <v>7773</v>
      </c>
      <c r="Y2001">
        <v>4</v>
      </c>
      <c r="AA2001">
        <v>0</v>
      </c>
      <c r="AB2001">
        <v>0</v>
      </c>
      <c r="AC2001">
        <v>0</v>
      </c>
      <c r="AD2001">
        <v>0</v>
      </c>
      <c r="AE2001">
        <v>0</v>
      </c>
      <c r="AF2001">
        <v>0</v>
      </c>
      <c r="AG2001">
        <v>0</v>
      </c>
      <c r="AJ2001" s="56"/>
      <c r="AK2001" s="56"/>
      <c r="AL2001" s="56"/>
      <c r="AP2001" t="s">
        <v>1155</v>
      </c>
      <c r="AS2001" t="s">
        <v>1152</v>
      </c>
      <c r="AT2001">
        <v>1</v>
      </c>
      <c r="AV2001">
        <v>5</v>
      </c>
      <c r="AW2001">
        <v>3</v>
      </c>
      <c r="AX2001">
        <v>2</v>
      </c>
      <c r="AY2001" t="s">
        <v>1148</v>
      </c>
      <c r="AZ2001" t="s">
        <v>1147</v>
      </c>
      <c r="BA2001">
        <v>0</v>
      </c>
      <c r="BD2001">
        <v>1000000000</v>
      </c>
      <c r="BE2001">
        <v>5</v>
      </c>
      <c r="BF2001">
        <v>0</v>
      </c>
      <c r="BG2001">
        <v>2</v>
      </c>
      <c r="BH2001">
        <v>0</v>
      </c>
      <c r="BI2001">
        <v>0</v>
      </c>
      <c r="BJ2001">
        <v>0</v>
      </c>
      <c r="BK2001">
        <v>0</v>
      </c>
      <c r="BL2001">
        <v>0</v>
      </c>
      <c r="BM2001">
        <v>7</v>
      </c>
      <c r="BN2001">
        <v>-0.4</v>
      </c>
      <c r="BO2001">
        <v>0</v>
      </c>
      <c r="BP2001">
        <v>0</v>
      </c>
      <c r="BR2001">
        <v>0</v>
      </c>
      <c r="BS2001">
        <v>1</v>
      </c>
      <c r="BX2001">
        <v>0</v>
      </c>
      <c r="BY2001">
        <v>0</v>
      </c>
      <c r="BZ2001">
        <v>0</v>
      </c>
      <c r="CA2001">
        <v>5.8</v>
      </c>
      <c r="CB2001">
        <v>0</v>
      </c>
      <c r="CC2001">
        <v>1</v>
      </c>
      <c r="CD2001" s="56">
        <v>42278</v>
      </c>
      <c r="CE2001" s="56">
        <v>42342</v>
      </c>
      <c r="CF2001" s="56">
        <v>42342</v>
      </c>
      <c r="CG2001" s="56">
        <v>42419</v>
      </c>
      <c r="CH2001" s="56"/>
      <c r="CI2001" s="56"/>
      <c r="CJ2001">
        <v>0.26</v>
      </c>
      <c r="CK2001">
        <v>0</v>
      </c>
      <c r="CL2001">
        <v>0</v>
      </c>
      <c r="CM2001">
        <v>0</v>
      </c>
      <c r="CN2001">
        <v>0.55000000000000004</v>
      </c>
      <c r="CO2001">
        <v>0.42</v>
      </c>
      <c r="CP2001">
        <v>0</v>
      </c>
      <c r="CQ2001" t="s">
        <v>1154</v>
      </c>
      <c r="CR2001" t="s">
        <v>1153</v>
      </c>
      <c r="CS2001" t="s">
        <v>1748</v>
      </c>
      <c r="CT2001" t="s">
        <v>1397</v>
      </c>
      <c r="CU2001" t="s">
        <v>1396</v>
      </c>
      <c r="CV2001" t="s">
        <v>7365</v>
      </c>
      <c r="CW2001" t="s">
        <v>1390</v>
      </c>
      <c r="CX2001" t="s">
        <v>853</v>
      </c>
      <c r="DC2001" t="s">
        <v>1387</v>
      </c>
      <c r="DE2001" t="s">
        <v>1392</v>
      </c>
    </row>
    <row r="2002" spans="1:109" x14ac:dyDescent="0.25">
      <c r="A2002" t="s">
        <v>1025</v>
      </c>
      <c r="B2002">
        <v>1</v>
      </c>
      <c r="C2002" s="56">
        <v>42419</v>
      </c>
      <c r="D2002" t="s">
        <v>1153</v>
      </c>
      <c r="E2002" t="s">
        <v>7366</v>
      </c>
      <c r="G2002" t="s">
        <v>7367</v>
      </c>
      <c r="H2002" t="s">
        <v>1144</v>
      </c>
      <c r="I2002" t="s">
        <v>1144</v>
      </c>
      <c r="J2002" t="s">
        <v>1144</v>
      </c>
      <c r="K2002" t="s">
        <v>1144</v>
      </c>
      <c r="L2002">
        <v>1.38</v>
      </c>
      <c r="M2002">
        <v>3</v>
      </c>
      <c r="N2002">
        <v>0</v>
      </c>
      <c r="O2002" s="56">
        <v>0</v>
      </c>
      <c r="P2002" s="56">
        <v>0</v>
      </c>
      <c r="Q2002">
        <v>1</v>
      </c>
      <c r="R2002">
        <v>1</v>
      </c>
      <c r="S2002">
        <v>11</v>
      </c>
      <c r="T2002">
        <v>8</v>
      </c>
      <c r="U2002">
        <v>3</v>
      </c>
      <c r="V2002">
        <v>1</v>
      </c>
      <c r="X2002" t="s">
        <v>7755</v>
      </c>
      <c r="AA2002">
        <v>0</v>
      </c>
      <c r="AB2002">
        <v>0</v>
      </c>
      <c r="AC2002">
        <v>0</v>
      </c>
      <c r="AD2002">
        <v>0</v>
      </c>
      <c r="AE2002">
        <v>0</v>
      </c>
      <c r="AF2002">
        <v>0</v>
      </c>
      <c r="AG2002">
        <v>0</v>
      </c>
      <c r="AJ2002" s="56"/>
      <c r="AK2002" s="56"/>
      <c r="AL2002" s="56"/>
      <c r="AP2002" t="s">
        <v>1155</v>
      </c>
      <c r="AS2002" t="s">
        <v>1152</v>
      </c>
      <c r="AT2002">
        <v>1</v>
      </c>
      <c r="AV2002">
        <v>0</v>
      </c>
      <c r="AW2002">
        <v>0</v>
      </c>
      <c r="AX2002">
        <v>0</v>
      </c>
      <c r="AY2002" t="s">
        <v>1388</v>
      </c>
      <c r="AZ2002" t="s">
        <v>1388</v>
      </c>
      <c r="BA2002">
        <v>0</v>
      </c>
      <c r="BD2002">
        <v>1000000000</v>
      </c>
      <c r="BE2002">
        <v>2</v>
      </c>
      <c r="BF2002">
        <v>0</v>
      </c>
      <c r="BG2002">
        <v>0</v>
      </c>
      <c r="BH2002">
        <v>0</v>
      </c>
      <c r="BI2002">
        <v>0</v>
      </c>
      <c r="BJ2002">
        <v>0</v>
      </c>
      <c r="BK2002">
        <v>0</v>
      </c>
      <c r="BL2002">
        <v>0</v>
      </c>
      <c r="BM2002">
        <v>2</v>
      </c>
      <c r="BN2002">
        <v>0</v>
      </c>
      <c r="BO2002">
        <v>0</v>
      </c>
      <c r="BP2002">
        <v>0</v>
      </c>
      <c r="BR2002">
        <v>0</v>
      </c>
      <c r="BS2002">
        <v>0</v>
      </c>
      <c r="BX2002">
        <v>0</v>
      </c>
      <c r="BY2002">
        <v>0</v>
      </c>
      <c r="BZ2002">
        <v>0</v>
      </c>
      <c r="CA2002">
        <v>0</v>
      </c>
      <c r="CB2002">
        <v>0</v>
      </c>
      <c r="CC2002">
        <v>1</v>
      </c>
      <c r="CD2002" s="56">
        <v>42095</v>
      </c>
      <c r="CE2002" s="56">
        <v>42342</v>
      </c>
      <c r="CF2002" s="56">
        <v>42342</v>
      </c>
      <c r="CG2002" s="56">
        <v>42419</v>
      </c>
      <c r="CH2002" s="56"/>
      <c r="CI2002" s="56"/>
      <c r="CJ2002">
        <v>0.18</v>
      </c>
      <c r="CK2002">
        <v>0</v>
      </c>
      <c r="CL2002">
        <v>0</v>
      </c>
      <c r="CM2002">
        <v>0</v>
      </c>
      <c r="CN2002">
        <v>0</v>
      </c>
      <c r="CO2002">
        <v>0</v>
      </c>
      <c r="CP2002">
        <v>0.95</v>
      </c>
      <c r="CQ2002" t="s">
        <v>1154</v>
      </c>
      <c r="CR2002" t="s">
        <v>1153</v>
      </c>
      <c r="CS2002" t="s">
        <v>1725</v>
      </c>
      <c r="CT2002" t="s">
        <v>1397</v>
      </c>
      <c r="CU2002" t="s">
        <v>1396</v>
      </c>
      <c r="CV2002" t="s">
        <v>7368</v>
      </c>
      <c r="CW2002" t="s">
        <v>1727</v>
      </c>
      <c r="CX2002" t="s">
        <v>853</v>
      </c>
      <c r="DC2002" t="s">
        <v>1387</v>
      </c>
      <c r="DE2002" t="s">
        <v>1728</v>
      </c>
    </row>
    <row r="2003" spans="1:109" x14ac:dyDescent="0.25">
      <c r="A2003" t="s">
        <v>1025</v>
      </c>
      <c r="B2003">
        <v>1</v>
      </c>
      <c r="C2003" s="56">
        <v>42419</v>
      </c>
      <c r="D2003" t="s">
        <v>1153</v>
      </c>
      <c r="E2003" t="s">
        <v>7369</v>
      </c>
      <c r="G2003" t="s">
        <v>7370</v>
      </c>
      <c r="H2003" t="s">
        <v>1144</v>
      </c>
      <c r="I2003" t="s">
        <v>1144</v>
      </c>
      <c r="J2003" t="s">
        <v>1144</v>
      </c>
      <c r="K2003" t="s">
        <v>1144</v>
      </c>
      <c r="L2003">
        <v>5.29</v>
      </c>
      <c r="M2003">
        <v>12.31</v>
      </c>
      <c r="N2003">
        <v>0</v>
      </c>
      <c r="O2003" s="56">
        <v>0</v>
      </c>
      <c r="P2003" s="56">
        <v>0</v>
      </c>
      <c r="Q2003">
        <v>1</v>
      </c>
      <c r="R2003">
        <v>1</v>
      </c>
      <c r="S2003">
        <v>11</v>
      </c>
      <c r="T2003">
        <v>8</v>
      </c>
      <c r="U2003">
        <v>3</v>
      </c>
      <c r="V2003">
        <v>1</v>
      </c>
      <c r="W2003" t="s">
        <v>1394</v>
      </c>
      <c r="X2003" t="s">
        <v>7759</v>
      </c>
      <c r="AA2003">
        <v>0</v>
      </c>
      <c r="AB2003">
        <v>0</v>
      </c>
      <c r="AC2003">
        <v>0</v>
      </c>
      <c r="AD2003">
        <v>0</v>
      </c>
      <c r="AE2003">
        <v>0</v>
      </c>
      <c r="AF2003">
        <v>0</v>
      </c>
      <c r="AG2003">
        <v>0</v>
      </c>
      <c r="AJ2003" s="56"/>
      <c r="AK2003" s="56"/>
      <c r="AL2003" s="56"/>
      <c r="AP2003" t="s">
        <v>1155</v>
      </c>
      <c r="AS2003" t="s">
        <v>1152</v>
      </c>
      <c r="AT2003">
        <v>1</v>
      </c>
      <c r="AV2003">
        <v>3</v>
      </c>
      <c r="AW2003">
        <v>2</v>
      </c>
      <c r="AX2003">
        <v>1</v>
      </c>
      <c r="AY2003" t="s">
        <v>1146</v>
      </c>
      <c r="AZ2003" t="s">
        <v>1146</v>
      </c>
      <c r="BA2003">
        <v>2</v>
      </c>
      <c r="BD2003">
        <v>1000000000</v>
      </c>
      <c r="BE2003">
        <v>1</v>
      </c>
      <c r="BF2003">
        <v>0.67</v>
      </c>
      <c r="BG2003">
        <v>0</v>
      </c>
      <c r="BH2003">
        <v>0</v>
      </c>
      <c r="BI2003">
        <v>0</v>
      </c>
      <c r="BJ2003">
        <v>0</v>
      </c>
      <c r="BK2003">
        <v>0</v>
      </c>
      <c r="BL2003">
        <v>0</v>
      </c>
      <c r="BM2003">
        <v>1</v>
      </c>
      <c r="BN2003">
        <v>0.67</v>
      </c>
      <c r="BO2003">
        <v>0</v>
      </c>
      <c r="BP2003">
        <v>0</v>
      </c>
      <c r="BR2003">
        <v>2</v>
      </c>
      <c r="BS2003">
        <v>1</v>
      </c>
      <c r="BX2003">
        <v>0</v>
      </c>
      <c r="BY2003">
        <v>0</v>
      </c>
      <c r="BZ2003">
        <v>0</v>
      </c>
      <c r="CA2003">
        <v>5.79</v>
      </c>
      <c r="CB2003">
        <v>0</v>
      </c>
      <c r="CC2003">
        <v>1</v>
      </c>
      <c r="CD2003" s="56">
        <v>42416</v>
      </c>
      <c r="CE2003" s="56">
        <v>42416</v>
      </c>
      <c r="CF2003" s="56">
        <v>42416</v>
      </c>
      <c r="CG2003" s="56">
        <v>42493</v>
      </c>
      <c r="CH2003" s="56"/>
      <c r="CI2003" s="56"/>
      <c r="CJ2003">
        <v>0</v>
      </c>
      <c r="CK2003">
        <v>0</v>
      </c>
      <c r="CL2003">
        <v>0</v>
      </c>
      <c r="CM2003">
        <v>7.0000000000000007E-2</v>
      </c>
      <c r="CN2003">
        <v>0</v>
      </c>
      <c r="CO2003">
        <v>0</v>
      </c>
      <c r="CP2003">
        <v>0</v>
      </c>
      <c r="CQ2003" t="s">
        <v>1154</v>
      </c>
      <c r="CR2003" t="s">
        <v>1153</v>
      </c>
      <c r="CS2003" t="s">
        <v>1725</v>
      </c>
      <c r="CT2003" t="s">
        <v>1397</v>
      </c>
      <c r="CU2003" t="s">
        <v>1396</v>
      </c>
      <c r="CV2003" t="s">
        <v>7371</v>
      </c>
      <c r="CW2003" t="s">
        <v>1390</v>
      </c>
      <c r="CX2003" t="s">
        <v>853</v>
      </c>
      <c r="DC2003" t="s">
        <v>1387</v>
      </c>
      <c r="DE2003" t="s">
        <v>1392</v>
      </c>
    </row>
    <row r="2004" spans="1:109" x14ac:dyDescent="0.25">
      <c r="A2004" t="s">
        <v>1025</v>
      </c>
      <c r="B2004">
        <v>1</v>
      </c>
      <c r="C2004" s="56">
        <v>42419</v>
      </c>
      <c r="D2004" t="s">
        <v>1153</v>
      </c>
      <c r="E2004" t="s">
        <v>7372</v>
      </c>
      <c r="G2004" t="s">
        <v>7373</v>
      </c>
      <c r="H2004" t="s">
        <v>1144</v>
      </c>
      <c r="I2004" t="s">
        <v>1144</v>
      </c>
      <c r="J2004" t="s">
        <v>1144</v>
      </c>
      <c r="K2004" t="s">
        <v>1144</v>
      </c>
      <c r="L2004">
        <v>0.61</v>
      </c>
      <c r="M2004">
        <v>1.4</v>
      </c>
      <c r="N2004">
        <v>0</v>
      </c>
      <c r="O2004" s="56">
        <v>0</v>
      </c>
      <c r="P2004" s="56">
        <v>0</v>
      </c>
      <c r="Q2004">
        <v>1</v>
      </c>
      <c r="R2004">
        <v>1</v>
      </c>
      <c r="S2004">
        <v>11</v>
      </c>
      <c r="T2004">
        <v>8</v>
      </c>
      <c r="U2004">
        <v>3</v>
      </c>
      <c r="V2004">
        <v>1</v>
      </c>
      <c r="X2004" t="s">
        <v>7755</v>
      </c>
      <c r="AA2004">
        <v>0</v>
      </c>
      <c r="AB2004">
        <v>0</v>
      </c>
      <c r="AC2004">
        <v>0</v>
      </c>
      <c r="AD2004">
        <v>0</v>
      </c>
      <c r="AE2004">
        <v>0</v>
      </c>
      <c r="AF2004">
        <v>0</v>
      </c>
      <c r="AG2004">
        <v>0</v>
      </c>
      <c r="AJ2004" s="56"/>
      <c r="AK2004" s="56"/>
      <c r="AL2004" s="56"/>
      <c r="AP2004" t="s">
        <v>1155</v>
      </c>
      <c r="AS2004" t="s">
        <v>1152</v>
      </c>
      <c r="AT2004">
        <v>1</v>
      </c>
      <c r="AV2004">
        <v>0</v>
      </c>
      <c r="AW2004">
        <v>0</v>
      </c>
      <c r="AX2004">
        <v>0</v>
      </c>
      <c r="AY2004" t="s">
        <v>1388</v>
      </c>
      <c r="AZ2004" t="s">
        <v>1388</v>
      </c>
      <c r="BA2004">
        <v>0</v>
      </c>
      <c r="BD2004">
        <v>1000000000</v>
      </c>
      <c r="BE2004">
        <v>4</v>
      </c>
      <c r="BF2004">
        <v>0</v>
      </c>
      <c r="BG2004">
        <v>0</v>
      </c>
      <c r="BH2004">
        <v>0</v>
      </c>
      <c r="BI2004">
        <v>0</v>
      </c>
      <c r="BJ2004">
        <v>0</v>
      </c>
      <c r="BK2004">
        <v>0</v>
      </c>
      <c r="BL2004">
        <v>0</v>
      </c>
      <c r="BM2004">
        <v>4</v>
      </c>
      <c r="BN2004">
        <v>0</v>
      </c>
      <c r="BO2004">
        <v>0</v>
      </c>
      <c r="BP2004">
        <v>0</v>
      </c>
      <c r="BR2004">
        <v>0</v>
      </c>
      <c r="BS2004">
        <v>0</v>
      </c>
      <c r="BX2004">
        <v>0</v>
      </c>
      <c r="BY2004">
        <v>0</v>
      </c>
      <c r="BZ2004">
        <v>0</v>
      </c>
      <c r="CA2004">
        <v>0</v>
      </c>
      <c r="CB2004">
        <v>0</v>
      </c>
      <c r="CC2004">
        <v>1</v>
      </c>
      <c r="CD2004" s="56">
        <v>42095</v>
      </c>
      <c r="CE2004" s="56">
        <v>42342</v>
      </c>
      <c r="CF2004" s="56">
        <v>42342</v>
      </c>
      <c r="CG2004" s="56">
        <v>42419</v>
      </c>
      <c r="CH2004" s="56"/>
      <c r="CI2004" s="56"/>
      <c r="CJ2004">
        <v>0</v>
      </c>
      <c r="CK2004">
        <v>0</v>
      </c>
      <c r="CL2004">
        <v>0</v>
      </c>
      <c r="CM2004">
        <v>0</v>
      </c>
      <c r="CN2004">
        <v>0</v>
      </c>
      <c r="CO2004">
        <v>0</v>
      </c>
      <c r="CP2004">
        <v>0.95</v>
      </c>
      <c r="CQ2004" t="s">
        <v>1154</v>
      </c>
      <c r="CR2004" t="s">
        <v>1153</v>
      </c>
      <c r="CS2004" t="s">
        <v>1725</v>
      </c>
      <c r="CT2004" t="s">
        <v>1397</v>
      </c>
      <c r="CU2004" t="s">
        <v>1396</v>
      </c>
      <c r="CV2004" t="s">
        <v>7374</v>
      </c>
      <c r="CW2004" t="s">
        <v>1738</v>
      </c>
      <c r="CX2004" t="s">
        <v>853</v>
      </c>
      <c r="DC2004" t="s">
        <v>1387</v>
      </c>
      <c r="DE2004" t="s">
        <v>1392</v>
      </c>
    </row>
    <row r="2005" spans="1:109" x14ac:dyDescent="0.25">
      <c r="A2005" t="s">
        <v>1025</v>
      </c>
      <c r="B2005">
        <v>2</v>
      </c>
      <c r="C2005" s="56">
        <v>42419</v>
      </c>
      <c r="D2005" t="s">
        <v>1153</v>
      </c>
      <c r="E2005" t="s">
        <v>7375</v>
      </c>
      <c r="G2005" t="s">
        <v>7376</v>
      </c>
      <c r="H2005" t="s">
        <v>1144</v>
      </c>
      <c r="I2005" t="s">
        <v>1144</v>
      </c>
      <c r="J2005" t="s">
        <v>1144</v>
      </c>
      <c r="K2005" t="s">
        <v>1144</v>
      </c>
      <c r="L2005">
        <v>32.85</v>
      </c>
      <c r="M2005">
        <v>99.39</v>
      </c>
      <c r="N2005">
        <v>0</v>
      </c>
      <c r="O2005" s="56">
        <v>0</v>
      </c>
      <c r="P2005" s="56">
        <v>0</v>
      </c>
      <c r="Q2005">
        <v>1</v>
      </c>
      <c r="R2005">
        <v>1</v>
      </c>
      <c r="S2005">
        <v>11</v>
      </c>
      <c r="T2005">
        <v>8</v>
      </c>
      <c r="U2005">
        <v>3</v>
      </c>
      <c r="V2005">
        <v>1</v>
      </c>
      <c r="X2005" t="s">
        <v>7773</v>
      </c>
      <c r="AA2005">
        <v>0</v>
      </c>
      <c r="AB2005">
        <v>0</v>
      </c>
      <c r="AC2005">
        <v>0</v>
      </c>
      <c r="AD2005">
        <v>0</v>
      </c>
      <c r="AE2005">
        <v>0</v>
      </c>
      <c r="AF2005">
        <v>45</v>
      </c>
      <c r="AG2005">
        <v>0</v>
      </c>
      <c r="AJ2005" s="56"/>
      <c r="AK2005" s="56"/>
      <c r="AL2005" s="56"/>
      <c r="AP2005" t="s">
        <v>1155</v>
      </c>
      <c r="AS2005" t="s">
        <v>1152</v>
      </c>
      <c r="AT2005">
        <v>1</v>
      </c>
      <c r="AV2005">
        <v>1</v>
      </c>
      <c r="AW2005">
        <v>1</v>
      </c>
      <c r="AX2005">
        <v>0.5</v>
      </c>
      <c r="AY2005" t="s">
        <v>1147</v>
      </c>
      <c r="AZ2005" t="s">
        <v>1147</v>
      </c>
      <c r="BA2005">
        <v>0</v>
      </c>
      <c r="BD2005">
        <v>1000000000</v>
      </c>
      <c r="BE2005">
        <v>2</v>
      </c>
      <c r="BF2005">
        <v>-1</v>
      </c>
      <c r="BG2005">
        <v>0</v>
      </c>
      <c r="BH2005">
        <v>0</v>
      </c>
      <c r="BI2005">
        <v>0</v>
      </c>
      <c r="BJ2005">
        <v>0</v>
      </c>
      <c r="BK2005">
        <v>0</v>
      </c>
      <c r="BL2005">
        <v>0</v>
      </c>
      <c r="BM2005">
        <v>2</v>
      </c>
      <c r="BN2005">
        <v>-1</v>
      </c>
      <c r="BO2005">
        <v>0</v>
      </c>
      <c r="BP2005">
        <v>0</v>
      </c>
      <c r="BR2005">
        <v>0</v>
      </c>
      <c r="BS2005">
        <v>0</v>
      </c>
      <c r="BX2005">
        <v>0</v>
      </c>
      <c r="BY2005">
        <v>32.85</v>
      </c>
      <c r="BZ2005">
        <v>0</v>
      </c>
      <c r="CA2005">
        <v>8.84</v>
      </c>
      <c r="CB2005">
        <v>0</v>
      </c>
      <c r="CC2005">
        <v>1</v>
      </c>
      <c r="CD2005" s="56">
        <v>42278</v>
      </c>
      <c r="CE2005" s="56">
        <v>42342</v>
      </c>
      <c r="CF2005" s="56">
        <v>42342</v>
      </c>
      <c r="CG2005" s="56">
        <v>42419</v>
      </c>
      <c r="CH2005" s="56"/>
      <c r="CI2005" s="56"/>
      <c r="CJ2005">
        <v>0.52</v>
      </c>
      <c r="CK2005">
        <v>0</v>
      </c>
      <c r="CL2005">
        <v>0.12</v>
      </c>
      <c r="CM2005">
        <v>0</v>
      </c>
      <c r="CN2005">
        <v>0.43</v>
      </c>
      <c r="CO2005">
        <v>0</v>
      </c>
      <c r="CP2005">
        <v>0.42</v>
      </c>
      <c r="CQ2005" t="s">
        <v>1154</v>
      </c>
      <c r="CR2005" t="s">
        <v>1153</v>
      </c>
      <c r="CS2005" t="s">
        <v>1748</v>
      </c>
      <c r="CT2005" t="s">
        <v>1397</v>
      </c>
      <c r="CU2005" t="s">
        <v>1396</v>
      </c>
      <c r="CV2005" t="s">
        <v>7377</v>
      </c>
      <c r="CW2005" t="s">
        <v>1390</v>
      </c>
      <c r="CX2005" t="s">
        <v>853</v>
      </c>
      <c r="DC2005" t="s">
        <v>1387</v>
      </c>
      <c r="DE2005" t="s">
        <v>1392</v>
      </c>
    </row>
    <row r="2006" spans="1:109" x14ac:dyDescent="0.25">
      <c r="A2006" t="s">
        <v>1025</v>
      </c>
      <c r="B2006">
        <v>2</v>
      </c>
      <c r="C2006" s="56">
        <v>42419</v>
      </c>
      <c r="D2006" t="s">
        <v>1153</v>
      </c>
      <c r="E2006" t="s">
        <v>1711</v>
      </c>
      <c r="G2006" t="s">
        <v>7378</v>
      </c>
      <c r="H2006" t="s">
        <v>1144</v>
      </c>
      <c r="I2006" t="s">
        <v>1144</v>
      </c>
      <c r="J2006" t="s">
        <v>1144</v>
      </c>
      <c r="K2006" t="s">
        <v>1144</v>
      </c>
      <c r="L2006">
        <v>91.36</v>
      </c>
      <c r="M2006">
        <v>174.38</v>
      </c>
      <c r="N2006">
        <v>0</v>
      </c>
      <c r="O2006" s="56">
        <v>0</v>
      </c>
      <c r="P2006" s="56">
        <v>0</v>
      </c>
      <c r="Q2006">
        <v>1</v>
      </c>
      <c r="R2006">
        <v>1</v>
      </c>
      <c r="S2006">
        <v>11</v>
      </c>
      <c r="T2006">
        <v>8</v>
      </c>
      <c r="U2006">
        <v>3</v>
      </c>
      <c r="V2006">
        <v>1</v>
      </c>
      <c r="X2006" t="s">
        <v>7758</v>
      </c>
      <c r="AA2006">
        <v>0</v>
      </c>
      <c r="AB2006">
        <v>0</v>
      </c>
      <c r="AC2006">
        <v>0</v>
      </c>
      <c r="AD2006">
        <v>0</v>
      </c>
      <c r="AE2006">
        <v>0</v>
      </c>
      <c r="AF2006">
        <v>0</v>
      </c>
      <c r="AG2006">
        <v>0</v>
      </c>
      <c r="AJ2006" s="56"/>
      <c r="AK2006" s="56"/>
      <c r="AL2006" s="56"/>
      <c r="AP2006" t="s">
        <v>1155</v>
      </c>
      <c r="AS2006" t="s">
        <v>1152</v>
      </c>
      <c r="AT2006">
        <v>1</v>
      </c>
      <c r="AV2006">
        <v>0</v>
      </c>
      <c r="AW2006">
        <v>0</v>
      </c>
      <c r="AX2006">
        <v>0</v>
      </c>
      <c r="AY2006" t="s">
        <v>1388</v>
      </c>
      <c r="AZ2006" t="s">
        <v>1388</v>
      </c>
      <c r="BA2006">
        <v>2</v>
      </c>
      <c r="BD2006">
        <v>1000000000</v>
      </c>
      <c r="BE2006">
        <v>0</v>
      </c>
      <c r="BF2006">
        <v>0</v>
      </c>
      <c r="BG2006">
        <v>0</v>
      </c>
      <c r="BH2006">
        <v>0</v>
      </c>
      <c r="BI2006">
        <v>0</v>
      </c>
      <c r="BJ2006">
        <v>0</v>
      </c>
      <c r="BK2006">
        <v>0</v>
      </c>
      <c r="BL2006">
        <v>0</v>
      </c>
      <c r="BM2006">
        <v>0</v>
      </c>
      <c r="BN2006">
        <v>0</v>
      </c>
      <c r="BO2006">
        <v>0</v>
      </c>
      <c r="BP2006">
        <v>0</v>
      </c>
      <c r="BR2006">
        <v>0</v>
      </c>
      <c r="BS2006">
        <v>0</v>
      </c>
      <c r="BX2006">
        <v>0</v>
      </c>
      <c r="BY2006">
        <v>0</v>
      </c>
      <c r="BZ2006">
        <v>0</v>
      </c>
      <c r="CA2006">
        <v>0</v>
      </c>
      <c r="CB2006">
        <v>0</v>
      </c>
      <c r="CC2006">
        <v>1</v>
      </c>
      <c r="CD2006" s="56">
        <v>42404</v>
      </c>
      <c r="CE2006" s="56">
        <v>42404</v>
      </c>
      <c r="CF2006" s="56">
        <v>42404</v>
      </c>
      <c r="CG2006" s="56">
        <v>42481</v>
      </c>
      <c r="CH2006" s="56"/>
      <c r="CI2006" s="56"/>
      <c r="CJ2006">
        <v>1</v>
      </c>
      <c r="CK2006">
        <v>0</v>
      </c>
      <c r="CL2006">
        <v>0.27</v>
      </c>
      <c r="CM2006">
        <v>0</v>
      </c>
      <c r="CN2006">
        <v>0</v>
      </c>
      <c r="CO2006">
        <v>0</v>
      </c>
      <c r="CP2006">
        <v>0</v>
      </c>
      <c r="CQ2006" t="s">
        <v>1154</v>
      </c>
      <c r="CR2006" t="s">
        <v>1153</v>
      </c>
      <c r="CS2006" t="s">
        <v>1748</v>
      </c>
      <c r="CT2006" t="s">
        <v>1397</v>
      </c>
      <c r="CU2006" t="s">
        <v>1396</v>
      </c>
      <c r="CV2006" t="s">
        <v>7379</v>
      </c>
      <c r="CW2006" t="s">
        <v>1738</v>
      </c>
      <c r="CX2006" t="s">
        <v>853</v>
      </c>
      <c r="DC2006" t="s">
        <v>1387</v>
      </c>
      <c r="DE2006" t="s">
        <v>1392</v>
      </c>
    </row>
    <row r="2007" spans="1:109" x14ac:dyDescent="0.25">
      <c r="A2007" t="s">
        <v>1025</v>
      </c>
      <c r="B2007">
        <v>2</v>
      </c>
      <c r="C2007" s="56">
        <v>42419</v>
      </c>
      <c r="D2007" t="s">
        <v>1153</v>
      </c>
      <c r="E2007" t="s">
        <v>7380</v>
      </c>
      <c r="G2007" t="s">
        <v>7381</v>
      </c>
      <c r="H2007" t="s">
        <v>1144</v>
      </c>
      <c r="I2007" t="s">
        <v>1144</v>
      </c>
      <c r="J2007" t="s">
        <v>1144</v>
      </c>
      <c r="K2007" t="s">
        <v>1144</v>
      </c>
      <c r="L2007">
        <v>2.3199999999999998</v>
      </c>
      <c r="M2007">
        <v>19.78</v>
      </c>
      <c r="N2007">
        <v>0</v>
      </c>
      <c r="O2007" s="56">
        <v>0</v>
      </c>
      <c r="P2007" s="56">
        <v>0</v>
      </c>
      <c r="Q2007">
        <v>1</v>
      </c>
      <c r="R2007">
        <v>1</v>
      </c>
      <c r="S2007">
        <v>11</v>
      </c>
      <c r="T2007">
        <v>8</v>
      </c>
      <c r="U2007">
        <v>3</v>
      </c>
      <c r="V2007">
        <v>1</v>
      </c>
      <c r="X2007" t="s">
        <v>7755</v>
      </c>
      <c r="AA2007">
        <v>0</v>
      </c>
      <c r="AB2007">
        <v>0</v>
      </c>
      <c r="AC2007">
        <v>0</v>
      </c>
      <c r="AD2007">
        <v>0</v>
      </c>
      <c r="AE2007">
        <v>0</v>
      </c>
      <c r="AF2007">
        <v>0</v>
      </c>
      <c r="AG2007">
        <v>0</v>
      </c>
      <c r="AJ2007" s="56"/>
      <c r="AK2007" s="56"/>
      <c r="AL2007" s="56"/>
      <c r="AP2007" t="s">
        <v>1155</v>
      </c>
      <c r="AS2007" t="s">
        <v>1152</v>
      </c>
      <c r="AT2007">
        <v>1</v>
      </c>
      <c r="AV2007">
        <v>0</v>
      </c>
      <c r="AW2007">
        <v>0</v>
      </c>
      <c r="AX2007">
        <v>0</v>
      </c>
      <c r="AY2007" t="s">
        <v>1388</v>
      </c>
      <c r="AZ2007" t="s">
        <v>1388</v>
      </c>
      <c r="BA2007">
        <v>0</v>
      </c>
      <c r="BD2007">
        <v>1000000000</v>
      </c>
      <c r="BE2007">
        <v>0</v>
      </c>
      <c r="BF2007">
        <v>0</v>
      </c>
      <c r="BG2007">
        <v>0</v>
      </c>
      <c r="BH2007">
        <v>0</v>
      </c>
      <c r="BI2007">
        <v>0</v>
      </c>
      <c r="BJ2007">
        <v>0</v>
      </c>
      <c r="BK2007">
        <v>0</v>
      </c>
      <c r="BL2007">
        <v>0</v>
      </c>
      <c r="BM2007">
        <v>0</v>
      </c>
      <c r="BN2007">
        <v>0</v>
      </c>
      <c r="BO2007">
        <v>0</v>
      </c>
      <c r="BP2007">
        <v>0</v>
      </c>
      <c r="BR2007">
        <v>0</v>
      </c>
      <c r="BS2007">
        <v>0</v>
      </c>
      <c r="BX2007">
        <v>0</v>
      </c>
      <c r="BY2007">
        <v>0</v>
      </c>
      <c r="BZ2007">
        <v>0</v>
      </c>
      <c r="CA2007">
        <v>0</v>
      </c>
      <c r="CB2007">
        <v>0</v>
      </c>
      <c r="CC2007">
        <v>1</v>
      </c>
      <c r="CD2007" s="56">
        <v>42095</v>
      </c>
      <c r="CE2007" s="56">
        <v>42342</v>
      </c>
      <c r="CF2007" s="56">
        <v>42342</v>
      </c>
      <c r="CG2007" s="56">
        <v>42419</v>
      </c>
      <c r="CH2007" s="56"/>
      <c r="CI2007" s="56"/>
      <c r="CJ2007">
        <v>1</v>
      </c>
      <c r="CK2007">
        <v>0</v>
      </c>
      <c r="CL2007">
        <v>0.96</v>
      </c>
      <c r="CM2007">
        <v>0</v>
      </c>
      <c r="CN2007">
        <v>0</v>
      </c>
      <c r="CO2007">
        <v>0</v>
      </c>
      <c r="CP2007">
        <v>0</v>
      </c>
      <c r="CQ2007" t="s">
        <v>1154</v>
      </c>
      <c r="CR2007" t="s">
        <v>1153</v>
      </c>
      <c r="CS2007" t="s">
        <v>1748</v>
      </c>
      <c r="CT2007" t="s">
        <v>1397</v>
      </c>
      <c r="CU2007" t="s">
        <v>1396</v>
      </c>
      <c r="CV2007" t="s">
        <v>7382</v>
      </c>
      <c r="CW2007" t="s">
        <v>1738</v>
      </c>
      <c r="CX2007" t="s">
        <v>853</v>
      </c>
      <c r="DC2007" t="s">
        <v>1387</v>
      </c>
      <c r="DE2007" t="s">
        <v>1392</v>
      </c>
    </row>
    <row r="2008" spans="1:109" x14ac:dyDescent="0.25">
      <c r="A2008" t="s">
        <v>1025</v>
      </c>
      <c r="B2008">
        <v>10</v>
      </c>
      <c r="C2008" s="56">
        <v>42419</v>
      </c>
      <c r="D2008" t="s">
        <v>1153</v>
      </c>
      <c r="E2008" t="s">
        <v>7383</v>
      </c>
      <c r="G2008" t="s">
        <v>7384</v>
      </c>
      <c r="H2008" t="s">
        <v>1144</v>
      </c>
      <c r="I2008" t="s">
        <v>1144</v>
      </c>
      <c r="J2008" t="s">
        <v>1144</v>
      </c>
      <c r="K2008" t="s">
        <v>1144</v>
      </c>
      <c r="L2008">
        <v>197.46</v>
      </c>
      <c r="M2008">
        <v>419</v>
      </c>
      <c r="N2008">
        <v>0</v>
      </c>
      <c r="O2008" s="56">
        <v>0</v>
      </c>
      <c r="P2008" s="56">
        <v>0</v>
      </c>
      <c r="Q2008">
        <v>1</v>
      </c>
      <c r="R2008">
        <v>1</v>
      </c>
      <c r="S2008">
        <v>11</v>
      </c>
      <c r="T2008">
        <v>8</v>
      </c>
      <c r="U2008">
        <v>3</v>
      </c>
      <c r="V2008">
        <v>1</v>
      </c>
      <c r="X2008" t="s">
        <v>7764</v>
      </c>
      <c r="AA2008">
        <v>0</v>
      </c>
      <c r="AB2008">
        <v>0</v>
      </c>
      <c r="AC2008">
        <v>0</v>
      </c>
      <c r="AD2008">
        <v>0</v>
      </c>
      <c r="AE2008">
        <v>0</v>
      </c>
      <c r="AF2008">
        <v>0</v>
      </c>
      <c r="AG2008">
        <v>0</v>
      </c>
      <c r="AJ2008" s="56"/>
      <c r="AK2008" s="56"/>
      <c r="AL2008" s="56"/>
      <c r="AP2008" t="s">
        <v>1155</v>
      </c>
      <c r="AS2008" t="s">
        <v>1152</v>
      </c>
      <c r="AT2008">
        <v>1</v>
      </c>
      <c r="AV2008">
        <v>3</v>
      </c>
      <c r="AW2008">
        <v>2</v>
      </c>
      <c r="AX2008">
        <v>1</v>
      </c>
      <c r="AY2008" t="s">
        <v>1147</v>
      </c>
      <c r="AZ2008" t="s">
        <v>1147</v>
      </c>
      <c r="BA2008">
        <v>4</v>
      </c>
      <c r="BD2008">
        <v>1000000000</v>
      </c>
      <c r="BE2008">
        <v>10</v>
      </c>
      <c r="BF2008">
        <v>-2.33</v>
      </c>
      <c r="BG2008">
        <v>0</v>
      </c>
      <c r="BH2008">
        <v>0</v>
      </c>
      <c r="BI2008">
        <v>0</v>
      </c>
      <c r="BJ2008">
        <v>0</v>
      </c>
      <c r="BK2008">
        <v>0</v>
      </c>
      <c r="BL2008">
        <v>0</v>
      </c>
      <c r="BM2008">
        <v>10</v>
      </c>
      <c r="BN2008">
        <v>-2.33</v>
      </c>
      <c r="BO2008">
        <v>0</v>
      </c>
      <c r="BP2008">
        <v>0</v>
      </c>
      <c r="BR2008">
        <v>0</v>
      </c>
      <c r="BS2008">
        <v>1</v>
      </c>
      <c r="BX2008">
        <v>0</v>
      </c>
      <c r="BY2008">
        <v>1382.22</v>
      </c>
      <c r="BZ2008">
        <v>0</v>
      </c>
      <c r="CA2008">
        <v>4.9000000000000004</v>
      </c>
      <c r="CB2008">
        <v>0</v>
      </c>
      <c r="CC2008">
        <v>1</v>
      </c>
      <c r="CD2008" s="56">
        <v>42352</v>
      </c>
      <c r="CE2008" s="56">
        <v>42352</v>
      </c>
      <c r="CF2008" s="56">
        <v>42352</v>
      </c>
      <c r="CG2008" s="56">
        <v>42429</v>
      </c>
      <c r="CH2008" s="56"/>
      <c r="CI2008" s="56"/>
      <c r="CJ2008">
        <v>0</v>
      </c>
      <c r="CK2008">
        <v>0</v>
      </c>
      <c r="CL2008">
        <v>0</v>
      </c>
      <c r="CM2008">
        <v>0</v>
      </c>
      <c r="CN2008">
        <v>0</v>
      </c>
      <c r="CO2008">
        <v>0</v>
      </c>
      <c r="CP2008">
        <v>0.89</v>
      </c>
      <c r="CQ2008" t="s">
        <v>1154</v>
      </c>
      <c r="CR2008" t="s">
        <v>1153</v>
      </c>
      <c r="CS2008" t="s">
        <v>3128</v>
      </c>
      <c r="CT2008" t="s">
        <v>1397</v>
      </c>
      <c r="CU2008" t="s">
        <v>1396</v>
      </c>
      <c r="CV2008" t="s">
        <v>7385</v>
      </c>
      <c r="CW2008" t="s">
        <v>3196</v>
      </c>
      <c r="CX2008" t="s">
        <v>853</v>
      </c>
      <c r="DC2008" t="s">
        <v>1393</v>
      </c>
      <c r="DE2008" t="s">
        <v>1392</v>
      </c>
    </row>
    <row r="2009" spans="1:109" x14ac:dyDescent="0.25">
      <c r="A2009" t="s">
        <v>1025</v>
      </c>
      <c r="B2009">
        <v>10</v>
      </c>
      <c r="C2009" s="56">
        <v>42419</v>
      </c>
      <c r="D2009" t="s">
        <v>1153</v>
      </c>
      <c r="E2009" t="s">
        <v>7386</v>
      </c>
      <c r="G2009" t="s">
        <v>7387</v>
      </c>
      <c r="H2009" t="s">
        <v>1144</v>
      </c>
      <c r="I2009" t="s">
        <v>1144</v>
      </c>
      <c r="J2009" t="s">
        <v>1144</v>
      </c>
      <c r="K2009" t="s">
        <v>1144</v>
      </c>
      <c r="L2009">
        <v>361.16</v>
      </c>
      <c r="M2009">
        <v>759</v>
      </c>
      <c r="N2009">
        <v>0</v>
      </c>
      <c r="O2009" s="56">
        <v>0</v>
      </c>
      <c r="P2009" s="56">
        <v>0</v>
      </c>
      <c r="Q2009">
        <v>1</v>
      </c>
      <c r="R2009">
        <v>1</v>
      </c>
      <c r="S2009">
        <v>11</v>
      </c>
      <c r="T2009">
        <v>8</v>
      </c>
      <c r="U2009">
        <v>3</v>
      </c>
      <c r="V2009">
        <v>1</v>
      </c>
      <c r="W2009" t="s">
        <v>1394</v>
      </c>
      <c r="X2009" t="s">
        <v>7764</v>
      </c>
      <c r="AA2009">
        <v>0</v>
      </c>
      <c r="AB2009">
        <v>0</v>
      </c>
      <c r="AC2009">
        <v>0</v>
      </c>
      <c r="AD2009">
        <v>0</v>
      </c>
      <c r="AE2009">
        <v>0</v>
      </c>
      <c r="AF2009">
        <v>33</v>
      </c>
      <c r="AG2009">
        <v>0</v>
      </c>
      <c r="AJ2009" s="56"/>
      <c r="AK2009" s="56"/>
      <c r="AL2009" s="56"/>
      <c r="AP2009" t="s">
        <v>1155</v>
      </c>
      <c r="AS2009" t="s">
        <v>1152</v>
      </c>
      <c r="AT2009">
        <v>1</v>
      </c>
      <c r="AV2009">
        <v>2</v>
      </c>
      <c r="AW2009">
        <v>2</v>
      </c>
      <c r="AX2009">
        <v>1</v>
      </c>
      <c r="AY2009" t="s">
        <v>1145</v>
      </c>
      <c r="AZ2009" t="s">
        <v>1145</v>
      </c>
      <c r="BA2009">
        <v>3</v>
      </c>
      <c r="BD2009">
        <v>1000000000</v>
      </c>
      <c r="BE2009">
        <v>2</v>
      </c>
      <c r="BF2009">
        <v>0</v>
      </c>
      <c r="BG2009">
        <v>0</v>
      </c>
      <c r="BH2009">
        <v>0</v>
      </c>
      <c r="BI2009">
        <v>0</v>
      </c>
      <c r="BJ2009">
        <v>0</v>
      </c>
      <c r="BK2009">
        <v>0</v>
      </c>
      <c r="BL2009">
        <v>0</v>
      </c>
      <c r="BM2009">
        <v>2</v>
      </c>
      <c r="BN2009">
        <v>0</v>
      </c>
      <c r="BO2009">
        <v>0</v>
      </c>
      <c r="BP2009">
        <v>0</v>
      </c>
      <c r="BR2009">
        <v>0</v>
      </c>
      <c r="BS2009">
        <v>1</v>
      </c>
      <c r="BX2009">
        <v>0</v>
      </c>
      <c r="BY2009">
        <v>0</v>
      </c>
      <c r="BZ2009">
        <v>0</v>
      </c>
      <c r="CA2009">
        <v>4.8099999999999996</v>
      </c>
      <c r="CB2009">
        <v>0</v>
      </c>
      <c r="CC2009">
        <v>1</v>
      </c>
      <c r="CD2009" s="56">
        <v>42352</v>
      </c>
      <c r="CE2009" s="56">
        <v>42352</v>
      </c>
      <c r="CF2009" s="56">
        <v>42352</v>
      </c>
      <c r="CG2009" s="56">
        <v>42429</v>
      </c>
      <c r="CH2009" s="56"/>
      <c r="CI2009" s="56"/>
      <c r="CJ2009">
        <v>0.19</v>
      </c>
      <c r="CK2009">
        <v>0</v>
      </c>
      <c r="CL2009">
        <v>0</v>
      </c>
      <c r="CM2009">
        <v>0</v>
      </c>
      <c r="CN2009">
        <v>0.34</v>
      </c>
      <c r="CO2009">
        <v>0</v>
      </c>
      <c r="CP2009">
        <v>0.55000000000000004</v>
      </c>
      <c r="CQ2009" t="s">
        <v>1154</v>
      </c>
      <c r="CR2009" t="s">
        <v>1153</v>
      </c>
      <c r="CS2009" t="s">
        <v>3128</v>
      </c>
      <c r="CT2009" t="s">
        <v>1397</v>
      </c>
      <c r="CU2009" t="s">
        <v>1396</v>
      </c>
      <c r="CV2009" t="s">
        <v>7388</v>
      </c>
      <c r="CW2009" t="s">
        <v>3459</v>
      </c>
      <c r="CX2009" t="s">
        <v>853</v>
      </c>
      <c r="DC2009" t="s">
        <v>1393</v>
      </c>
      <c r="DE2009" t="s">
        <v>1392</v>
      </c>
    </row>
    <row r="2010" spans="1:109" x14ac:dyDescent="0.25">
      <c r="A2010" t="s">
        <v>1025</v>
      </c>
      <c r="B2010">
        <v>6</v>
      </c>
      <c r="C2010" s="56">
        <v>42419</v>
      </c>
      <c r="D2010" t="s">
        <v>1153</v>
      </c>
      <c r="E2010" t="s">
        <v>7389</v>
      </c>
      <c r="G2010" t="s">
        <v>7390</v>
      </c>
      <c r="H2010" t="s">
        <v>1144</v>
      </c>
      <c r="I2010" t="s">
        <v>1144</v>
      </c>
      <c r="J2010" t="s">
        <v>1144</v>
      </c>
      <c r="K2010" t="s">
        <v>1144</v>
      </c>
      <c r="L2010">
        <v>53.98</v>
      </c>
      <c r="M2010">
        <v>109</v>
      </c>
      <c r="N2010">
        <v>0</v>
      </c>
      <c r="O2010" s="56">
        <v>0</v>
      </c>
      <c r="P2010" s="56">
        <v>0</v>
      </c>
      <c r="Q2010">
        <v>1</v>
      </c>
      <c r="R2010">
        <v>1</v>
      </c>
      <c r="S2010">
        <v>11</v>
      </c>
      <c r="T2010">
        <v>8</v>
      </c>
      <c r="U2010">
        <v>3</v>
      </c>
      <c r="V2010">
        <v>1</v>
      </c>
      <c r="W2010" t="s">
        <v>1156</v>
      </c>
      <c r="X2010" t="s">
        <v>7767</v>
      </c>
      <c r="Y2010">
        <v>4</v>
      </c>
      <c r="AA2010">
        <v>0</v>
      </c>
      <c r="AB2010">
        <v>0</v>
      </c>
      <c r="AC2010">
        <v>0</v>
      </c>
      <c r="AD2010">
        <v>0</v>
      </c>
      <c r="AE2010">
        <v>0</v>
      </c>
      <c r="AF2010">
        <v>2</v>
      </c>
      <c r="AG2010">
        <v>0</v>
      </c>
      <c r="AJ2010" s="56"/>
      <c r="AK2010" s="56"/>
      <c r="AL2010" s="56"/>
      <c r="AP2010" t="s">
        <v>1155</v>
      </c>
      <c r="AS2010" t="s">
        <v>1152</v>
      </c>
      <c r="AT2010">
        <v>1</v>
      </c>
      <c r="AV2010">
        <v>3</v>
      </c>
      <c r="AW2010">
        <v>2</v>
      </c>
      <c r="AX2010">
        <v>1</v>
      </c>
      <c r="AY2010" t="s">
        <v>1148</v>
      </c>
      <c r="AZ2010" t="s">
        <v>1148</v>
      </c>
      <c r="BA2010">
        <v>0</v>
      </c>
      <c r="BD2010">
        <v>1000000000</v>
      </c>
      <c r="BE2010">
        <v>3</v>
      </c>
      <c r="BF2010">
        <v>0</v>
      </c>
      <c r="BG2010">
        <v>0</v>
      </c>
      <c r="BH2010">
        <v>0</v>
      </c>
      <c r="BI2010">
        <v>0</v>
      </c>
      <c r="BJ2010">
        <v>0</v>
      </c>
      <c r="BK2010">
        <v>0</v>
      </c>
      <c r="BL2010">
        <v>0</v>
      </c>
      <c r="BM2010">
        <v>3</v>
      </c>
      <c r="BN2010">
        <v>0</v>
      </c>
      <c r="BO2010">
        <v>0</v>
      </c>
      <c r="BP2010">
        <v>0</v>
      </c>
      <c r="BR2010">
        <v>0</v>
      </c>
      <c r="BS2010">
        <v>1</v>
      </c>
      <c r="BX2010">
        <v>0</v>
      </c>
      <c r="BY2010">
        <v>0</v>
      </c>
      <c r="BZ2010">
        <v>0</v>
      </c>
      <c r="CA2010">
        <v>4.45</v>
      </c>
      <c r="CB2010">
        <v>0</v>
      </c>
      <c r="CC2010">
        <v>1</v>
      </c>
      <c r="CD2010" s="56">
        <v>42174</v>
      </c>
      <c r="CE2010" s="56">
        <v>42342</v>
      </c>
      <c r="CF2010" s="56">
        <v>42342</v>
      </c>
      <c r="CG2010" s="56">
        <v>42419</v>
      </c>
      <c r="CH2010" s="56"/>
      <c r="CI2010" s="56"/>
      <c r="CJ2010">
        <v>0.17</v>
      </c>
      <c r="CK2010">
        <v>1</v>
      </c>
      <c r="CL2010">
        <v>0.03</v>
      </c>
      <c r="CM2010">
        <v>0</v>
      </c>
      <c r="CN2010">
        <v>0</v>
      </c>
      <c r="CO2010">
        <v>0.95</v>
      </c>
      <c r="CP2010">
        <v>0</v>
      </c>
      <c r="CQ2010" t="s">
        <v>1154</v>
      </c>
      <c r="CR2010" t="s">
        <v>1153</v>
      </c>
      <c r="CS2010" t="s">
        <v>1395</v>
      </c>
      <c r="CT2010" t="s">
        <v>1397</v>
      </c>
      <c r="CU2010" t="s">
        <v>1396</v>
      </c>
      <c r="CV2010" t="s">
        <v>7391</v>
      </c>
      <c r="CW2010" t="s">
        <v>3196</v>
      </c>
      <c r="CX2010" t="s">
        <v>853</v>
      </c>
      <c r="DC2010" t="s">
        <v>1393</v>
      </c>
      <c r="DE2010" t="s">
        <v>1392</v>
      </c>
    </row>
    <row r="2011" spans="1:109" x14ac:dyDescent="0.25">
      <c r="A2011" t="s">
        <v>1025</v>
      </c>
      <c r="B2011">
        <v>6</v>
      </c>
      <c r="C2011" s="56">
        <v>42419</v>
      </c>
      <c r="D2011" t="s">
        <v>1153</v>
      </c>
      <c r="E2011" t="s">
        <v>7392</v>
      </c>
      <c r="G2011" t="s">
        <v>7393</v>
      </c>
      <c r="H2011" t="s">
        <v>1144</v>
      </c>
      <c r="I2011" t="s">
        <v>1144</v>
      </c>
      <c r="J2011" t="s">
        <v>1144</v>
      </c>
      <c r="K2011" t="s">
        <v>1144</v>
      </c>
      <c r="L2011">
        <v>76.680000000000007</v>
      </c>
      <c r="M2011">
        <v>159</v>
      </c>
      <c r="N2011">
        <v>0</v>
      </c>
      <c r="O2011" s="56">
        <v>0</v>
      </c>
      <c r="P2011" s="56">
        <v>0</v>
      </c>
      <c r="Q2011">
        <v>1</v>
      </c>
      <c r="R2011">
        <v>1</v>
      </c>
      <c r="S2011">
        <v>11</v>
      </c>
      <c r="T2011">
        <v>8</v>
      </c>
      <c r="U2011">
        <v>3</v>
      </c>
      <c r="V2011">
        <v>1</v>
      </c>
      <c r="W2011" t="s">
        <v>1156</v>
      </c>
      <c r="X2011" t="s">
        <v>7767</v>
      </c>
      <c r="Y2011">
        <v>4</v>
      </c>
      <c r="AA2011">
        <v>0</v>
      </c>
      <c r="AB2011">
        <v>0</v>
      </c>
      <c r="AC2011">
        <v>0</v>
      </c>
      <c r="AD2011">
        <v>0</v>
      </c>
      <c r="AE2011">
        <v>0</v>
      </c>
      <c r="AF2011">
        <v>2</v>
      </c>
      <c r="AG2011">
        <v>0</v>
      </c>
      <c r="AJ2011" s="56"/>
      <c r="AK2011" s="56"/>
      <c r="AL2011" s="56"/>
      <c r="AP2011" t="s">
        <v>1155</v>
      </c>
      <c r="AS2011" t="s">
        <v>1152</v>
      </c>
      <c r="AT2011">
        <v>1</v>
      </c>
      <c r="AV2011">
        <v>3</v>
      </c>
      <c r="AW2011">
        <v>2</v>
      </c>
      <c r="AX2011">
        <v>1</v>
      </c>
      <c r="AY2011" t="s">
        <v>1148</v>
      </c>
      <c r="AZ2011" t="s">
        <v>1148</v>
      </c>
      <c r="BA2011">
        <v>0</v>
      </c>
      <c r="BD2011">
        <v>1000000000</v>
      </c>
      <c r="BE2011">
        <v>3</v>
      </c>
      <c r="BF2011">
        <v>0</v>
      </c>
      <c r="BG2011">
        <v>0</v>
      </c>
      <c r="BH2011">
        <v>0</v>
      </c>
      <c r="BI2011">
        <v>0</v>
      </c>
      <c r="BJ2011">
        <v>0</v>
      </c>
      <c r="BK2011">
        <v>0</v>
      </c>
      <c r="BL2011">
        <v>0</v>
      </c>
      <c r="BM2011">
        <v>3</v>
      </c>
      <c r="BN2011">
        <v>0</v>
      </c>
      <c r="BO2011">
        <v>0</v>
      </c>
      <c r="BP2011">
        <v>0</v>
      </c>
      <c r="BR2011">
        <v>0</v>
      </c>
      <c r="BS2011">
        <v>1</v>
      </c>
      <c r="BX2011">
        <v>0</v>
      </c>
      <c r="BY2011">
        <v>0</v>
      </c>
      <c r="BZ2011">
        <v>0</v>
      </c>
      <c r="CA2011">
        <v>4.68</v>
      </c>
      <c r="CB2011">
        <v>0</v>
      </c>
      <c r="CC2011">
        <v>1</v>
      </c>
      <c r="CD2011" s="56">
        <v>42174</v>
      </c>
      <c r="CE2011" s="56">
        <v>42342</v>
      </c>
      <c r="CF2011" s="56">
        <v>42342</v>
      </c>
      <c r="CG2011" s="56">
        <v>42419</v>
      </c>
      <c r="CH2011" s="56"/>
      <c r="CI2011" s="56"/>
      <c r="CJ2011">
        <v>0.17</v>
      </c>
      <c r="CK2011">
        <v>1</v>
      </c>
      <c r="CL2011">
        <v>0.03</v>
      </c>
      <c r="CM2011">
        <v>0</v>
      </c>
      <c r="CN2011">
        <v>0</v>
      </c>
      <c r="CO2011">
        <v>0.95</v>
      </c>
      <c r="CP2011">
        <v>0</v>
      </c>
      <c r="CQ2011" t="s">
        <v>1154</v>
      </c>
      <c r="CR2011" t="s">
        <v>1153</v>
      </c>
      <c r="CS2011" t="s">
        <v>1395</v>
      </c>
      <c r="CT2011" t="s">
        <v>1397</v>
      </c>
      <c r="CU2011" t="s">
        <v>1396</v>
      </c>
      <c r="CV2011" t="s">
        <v>7394</v>
      </c>
      <c r="CW2011" t="s">
        <v>3196</v>
      </c>
      <c r="CX2011" t="s">
        <v>853</v>
      </c>
      <c r="DC2011" t="s">
        <v>1393</v>
      </c>
      <c r="DE2011" t="s">
        <v>1392</v>
      </c>
    </row>
    <row r="2012" spans="1:109" x14ac:dyDescent="0.25">
      <c r="A2012" t="s">
        <v>1025</v>
      </c>
      <c r="B2012">
        <v>1</v>
      </c>
      <c r="C2012" s="56">
        <v>42419</v>
      </c>
      <c r="D2012" t="s">
        <v>1153</v>
      </c>
      <c r="E2012" t="s">
        <v>7395</v>
      </c>
      <c r="G2012" t="s">
        <v>7396</v>
      </c>
      <c r="H2012" t="s">
        <v>1144</v>
      </c>
      <c r="I2012" t="s">
        <v>1144</v>
      </c>
      <c r="J2012" t="s">
        <v>1144</v>
      </c>
      <c r="K2012" t="s">
        <v>1144</v>
      </c>
      <c r="L2012">
        <v>11.58</v>
      </c>
      <c r="M2012">
        <v>23.62</v>
      </c>
      <c r="N2012">
        <v>0</v>
      </c>
      <c r="O2012" s="56">
        <v>0</v>
      </c>
      <c r="P2012" s="56">
        <v>0</v>
      </c>
      <c r="Q2012">
        <v>1</v>
      </c>
      <c r="R2012">
        <v>1</v>
      </c>
      <c r="S2012">
        <v>11</v>
      </c>
      <c r="T2012">
        <v>8</v>
      </c>
      <c r="U2012">
        <v>3</v>
      </c>
      <c r="V2012">
        <v>1</v>
      </c>
      <c r="X2012" t="s">
        <v>7755</v>
      </c>
      <c r="AA2012">
        <v>0</v>
      </c>
      <c r="AB2012">
        <v>0</v>
      </c>
      <c r="AC2012">
        <v>0</v>
      </c>
      <c r="AD2012">
        <v>0</v>
      </c>
      <c r="AE2012">
        <v>0</v>
      </c>
      <c r="AF2012">
        <v>0</v>
      </c>
      <c r="AG2012">
        <v>0</v>
      </c>
      <c r="AJ2012" s="56"/>
      <c r="AK2012" s="56"/>
      <c r="AL2012" s="56"/>
      <c r="AP2012" t="s">
        <v>1155</v>
      </c>
      <c r="AS2012" t="s">
        <v>1152</v>
      </c>
      <c r="AT2012">
        <v>1</v>
      </c>
      <c r="AV2012">
        <v>0</v>
      </c>
      <c r="AW2012">
        <v>0</v>
      </c>
      <c r="AX2012">
        <v>0</v>
      </c>
      <c r="AY2012" t="s">
        <v>1388</v>
      </c>
      <c r="AZ2012" t="s">
        <v>1388</v>
      </c>
      <c r="BA2012">
        <v>0</v>
      </c>
      <c r="BD2012">
        <v>1000000000</v>
      </c>
      <c r="BE2012">
        <v>5</v>
      </c>
      <c r="BF2012">
        <v>0</v>
      </c>
      <c r="BG2012">
        <v>0</v>
      </c>
      <c r="BH2012">
        <v>0</v>
      </c>
      <c r="BI2012">
        <v>0</v>
      </c>
      <c r="BJ2012">
        <v>0</v>
      </c>
      <c r="BK2012">
        <v>0</v>
      </c>
      <c r="BL2012">
        <v>0</v>
      </c>
      <c r="BM2012">
        <v>5</v>
      </c>
      <c r="BN2012">
        <v>0</v>
      </c>
      <c r="BO2012">
        <v>0</v>
      </c>
      <c r="BP2012">
        <v>0</v>
      </c>
      <c r="BR2012">
        <v>0</v>
      </c>
      <c r="BS2012">
        <v>0</v>
      </c>
      <c r="BX2012">
        <v>0</v>
      </c>
      <c r="BY2012">
        <v>0</v>
      </c>
      <c r="BZ2012">
        <v>0</v>
      </c>
      <c r="CA2012">
        <v>0</v>
      </c>
      <c r="CB2012">
        <v>0</v>
      </c>
      <c r="CC2012">
        <v>1</v>
      </c>
      <c r="CD2012" s="56">
        <v>42095</v>
      </c>
      <c r="CE2012" s="56">
        <v>42342</v>
      </c>
      <c r="CF2012" s="56">
        <v>42342</v>
      </c>
      <c r="CG2012" s="56">
        <v>42419</v>
      </c>
      <c r="CH2012" s="56"/>
      <c r="CI2012" s="56"/>
      <c r="CJ2012">
        <v>0</v>
      </c>
      <c r="CK2012">
        <v>0</v>
      </c>
      <c r="CL2012">
        <v>0</v>
      </c>
      <c r="CM2012">
        <v>0</v>
      </c>
      <c r="CN2012">
        <v>0</v>
      </c>
      <c r="CO2012">
        <v>0</v>
      </c>
      <c r="CP2012">
        <v>0.95</v>
      </c>
      <c r="CQ2012" t="s">
        <v>1154</v>
      </c>
      <c r="CR2012" t="s">
        <v>1153</v>
      </c>
      <c r="CS2012" t="s">
        <v>1725</v>
      </c>
      <c r="CT2012" t="s">
        <v>1397</v>
      </c>
      <c r="CU2012" t="s">
        <v>1396</v>
      </c>
      <c r="CV2012" t="s">
        <v>7397</v>
      </c>
      <c r="CW2012" t="s">
        <v>1390</v>
      </c>
      <c r="CX2012" t="s">
        <v>853</v>
      </c>
      <c r="DC2012" t="s">
        <v>1387</v>
      </c>
      <c r="DE2012" t="s">
        <v>1728</v>
      </c>
    </row>
    <row r="2013" spans="1:109" x14ac:dyDescent="0.25">
      <c r="A2013" t="s">
        <v>1025</v>
      </c>
      <c r="B2013">
        <v>2</v>
      </c>
      <c r="C2013" s="56">
        <v>42419</v>
      </c>
      <c r="D2013" t="s">
        <v>1153</v>
      </c>
      <c r="E2013" t="s">
        <v>7398</v>
      </c>
      <c r="G2013" t="s">
        <v>7399</v>
      </c>
      <c r="H2013" t="s">
        <v>1144</v>
      </c>
      <c r="I2013" t="s">
        <v>1144</v>
      </c>
      <c r="J2013" t="s">
        <v>1144</v>
      </c>
      <c r="K2013" t="s">
        <v>1144</v>
      </c>
      <c r="L2013">
        <v>76.84</v>
      </c>
      <c r="M2013">
        <v>164.44</v>
      </c>
      <c r="N2013">
        <v>0</v>
      </c>
      <c r="O2013" s="56">
        <v>0</v>
      </c>
      <c r="P2013" s="56">
        <v>0</v>
      </c>
      <c r="Q2013">
        <v>1</v>
      </c>
      <c r="R2013">
        <v>1</v>
      </c>
      <c r="S2013">
        <v>11</v>
      </c>
      <c r="T2013">
        <v>8</v>
      </c>
      <c r="U2013">
        <v>3</v>
      </c>
      <c r="V2013">
        <v>1</v>
      </c>
      <c r="X2013" t="s">
        <v>7773</v>
      </c>
      <c r="AA2013">
        <v>0</v>
      </c>
      <c r="AB2013">
        <v>0</v>
      </c>
      <c r="AC2013">
        <v>0</v>
      </c>
      <c r="AD2013">
        <v>0</v>
      </c>
      <c r="AE2013">
        <v>0</v>
      </c>
      <c r="AF2013">
        <v>33</v>
      </c>
      <c r="AG2013">
        <v>0</v>
      </c>
      <c r="AJ2013" s="56"/>
      <c r="AK2013" s="56"/>
      <c r="AL2013" s="56"/>
      <c r="AP2013" t="s">
        <v>1155</v>
      </c>
      <c r="AS2013" t="s">
        <v>1152</v>
      </c>
      <c r="AT2013">
        <v>1</v>
      </c>
      <c r="AV2013">
        <v>1</v>
      </c>
      <c r="AW2013">
        <v>1</v>
      </c>
      <c r="AX2013">
        <v>0.5</v>
      </c>
      <c r="AY2013" t="s">
        <v>1147</v>
      </c>
      <c r="AZ2013" t="s">
        <v>1147</v>
      </c>
      <c r="BA2013">
        <v>0</v>
      </c>
      <c r="BD2013">
        <v>1000000000</v>
      </c>
      <c r="BE2013">
        <v>3</v>
      </c>
      <c r="BF2013">
        <v>-2</v>
      </c>
      <c r="BG2013">
        <v>0</v>
      </c>
      <c r="BH2013">
        <v>0</v>
      </c>
      <c r="BI2013">
        <v>0</v>
      </c>
      <c r="BJ2013">
        <v>0</v>
      </c>
      <c r="BK2013">
        <v>0</v>
      </c>
      <c r="BL2013">
        <v>0</v>
      </c>
      <c r="BM2013">
        <v>3</v>
      </c>
      <c r="BN2013">
        <v>-2</v>
      </c>
      <c r="BO2013">
        <v>0</v>
      </c>
      <c r="BP2013">
        <v>0</v>
      </c>
      <c r="BR2013">
        <v>0</v>
      </c>
      <c r="BS2013">
        <v>0</v>
      </c>
      <c r="BX2013">
        <v>0</v>
      </c>
      <c r="BY2013">
        <v>153.68</v>
      </c>
      <c r="BZ2013">
        <v>0</v>
      </c>
      <c r="CA2013">
        <v>4.97</v>
      </c>
      <c r="CB2013">
        <v>0</v>
      </c>
      <c r="CC2013">
        <v>1</v>
      </c>
      <c r="CD2013" s="56">
        <v>42278</v>
      </c>
      <c r="CE2013" s="56">
        <v>42342</v>
      </c>
      <c r="CF2013" s="56">
        <v>42342</v>
      </c>
      <c r="CG2013" s="56">
        <v>42419</v>
      </c>
      <c r="CH2013" s="56"/>
      <c r="CI2013" s="56"/>
      <c r="CJ2013">
        <v>0.21</v>
      </c>
      <c r="CK2013">
        <v>0</v>
      </c>
      <c r="CL2013">
        <v>0</v>
      </c>
      <c r="CM2013">
        <v>0</v>
      </c>
      <c r="CN2013">
        <v>0</v>
      </c>
      <c r="CO2013">
        <v>0</v>
      </c>
      <c r="CP2013">
        <v>0.96</v>
      </c>
      <c r="CQ2013" t="s">
        <v>1154</v>
      </c>
      <c r="CR2013" t="s">
        <v>1153</v>
      </c>
      <c r="CS2013" t="s">
        <v>1748</v>
      </c>
      <c r="CT2013" t="s">
        <v>1397</v>
      </c>
      <c r="CU2013" t="s">
        <v>1396</v>
      </c>
      <c r="CV2013" t="s">
        <v>7400</v>
      </c>
      <c r="CW2013" t="s">
        <v>1738</v>
      </c>
      <c r="CX2013" t="s">
        <v>853</v>
      </c>
      <c r="DC2013" t="s">
        <v>1387</v>
      </c>
      <c r="DE2013" t="s">
        <v>1392</v>
      </c>
    </row>
    <row r="2014" spans="1:109" x14ac:dyDescent="0.25">
      <c r="A2014" t="s">
        <v>1025</v>
      </c>
      <c r="B2014">
        <v>2</v>
      </c>
      <c r="C2014" s="56">
        <v>42419</v>
      </c>
      <c r="D2014" t="s">
        <v>1153</v>
      </c>
      <c r="E2014" t="s">
        <v>7401</v>
      </c>
      <c r="G2014" t="s">
        <v>7402</v>
      </c>
      <c r="H2014" t="s">
        <v>1144</v>
      </c>
      <c r="I2014" t="s">
        <v>1144</v>
      </c>
      <c r="J2014" t="s">
        <v>1144</v>
      </c>
      <c r="K2014" t="s">
        <v>1144</v>
      </c>
      <c r="L2014">
        <v>126.52</v>
      </c>
      <c r="M2014">
        <v>202.44</v>
      </c>
      <c r="N2014">
        <v>0</v>
      </c>
      <c r="O2014" s="56">
        <v>0</v>
      </c>
      <c r="P2014" s="56">
        <v>0</v>
      </c>
      <c r="Q2014">
        <v>1</v>
      </c>
      <c r="R2014">
        <v>1</v>
      </c>
      <c r="S2014">
        <v>11</v>
      </c>
      <c r="T2014">
        <v>8</v>
      </c>
      <c r="U2014">
        <v>3</v>
      </c>
      <c r="V2014">
        <v>1</v>
      </c>
      <c r="W2014" t="s">
        <v>1156</v>
      </c>
      <c r="X2014" t="s">
        <v>7716</v>
      </c>
      <c r="Y2014">
        <v>0</v>
      </c>
      <c r="AA2014">
        <v>0</v>
      </c>
      <c r="AB2014">
        <v>0</v>
      </c>
      <c r="AC2014">
        <v>0</v>
      </c>
      <c r="AD2014">
        <v>0</v>
      </c>
      <c r="AE2014">
        <v>0</v>
      </c>
      <c r="AF2014">
        <v>0</v>
      </c>
      <c r="AG2014">
        <v>0</v>
      </c>
      <c r="AJ2014" s="56"/>
      <c r="AK2014" s="56"/>
      <c r="AL2014" s="56"/>
      <c r="AP2014" t="s">
        <v>1155</v>
      </c>
      <c r="AS2014" t="s">
        <v>1152</v>
      </c>
      <c r="AT2014">
        <v>1</v>
      </c>
      <c r="AV2014">
        <v>1</v>
      </c>
      <c r="AW2014">
        <v>1</v>
      </c>
      <c r="AX2014">
        <v>0.5</v>
      </c>
      <c r="AY2014" t="s">
        <v>1145</v>
      </c>
      <c r="AZ2014" t="s">
        <v>1145</v>
      </c>
      <c r="BA2014">
        <v>0</v>
      </c>
      <c r="BD2014">
        <v>1000000000</v>
      </c>
      <c r="BE2014">
        <v>1</v>
      </c>
      <c r="BF2014">
        <v>0</v>
      </c>
      <c r="BG2014">
        <v>0</v>
      </c>
      <c r="BH2014">
        <v>0</v>
      </c>
      <c r="BI2014">
        <v>0</v>
      </c>
      <c r="BJ2014">
        <v>0</v>
      </c>
      <c r="BK2014">
        <v>0</v>
      </c>
      <c r="BL2014">
        <v>0</v>
      </c>
      <c r="BM2014">
        <v>1</v>
      </c>
      <c r="BN2014">
        <v>0</v>
      </c>
      <c r="BO2014">
        <v>0</v>
      </c>
      <c r="BP2014">
        <v>0</v>
      </c>
      <c r="BR2014">
        <v>0</v>
      </c>
      <c r="BS2014">
        <v>0</v>
      </c>
      <c r="BX2014">
        <v>0</v>
      </c>
      <c r="BY2014">
        <v>0</v>
      </c>
      <c r="BZ2014">
        <v>0</v>
      </c>
      <c r="CA2014">
        <v>2.62</v>
      </c>
      <c r="CB2014">
        <v>0</v>
      </c>
      <c r="CC2014">
        <v>1</v>
      </c>
      <c r="CD2014" s="56">
        <v>42284</v>
      </c>
      <c r="CE2014" s="56">
        <v>42342</v>
      </c>
      <c r="CF2014" s="56">
        <v>42342</v>
      </c>
      <c r="CG2014" s="56">
        <v>42419</v>
      </c>
      <c r="CH2014" s="56"/>
      <c r="CI2014" s="56"/>
      <c r="CJ2014">
        <v>0</v>
      </c>
      <c r="CK2014">
        <v>0</v>
      </c>
      <c r="CL2014">
        <v>0</v>
      </c>
      <c r="CM2014">
        <v>0</v>
      </c>
      <c r="CN2014">
        <v>0.96</v>
      </c>
      <c r="CO2014">
        <v>0</v>
      </c>
      <c r="CP2014">
        <v>0</v>
      </c>
      <c r="CQ2014" t="s">
        <v>1154</v>
      </c>
      <c r="CR2014" t="s">
        <v>1153</v>
      </c>
      <c r="CS2014" t="s">
        <v>1748</v>
      </c>
      <c r="CT2014" t="s">
        <v>1397</v>
      </c>
      <c r="CU2014" t="s">
        <v>1396</v>
      </c>
      <c r="CV2014" t="s">
        <v>7403</v>
      </c>
      <c r="CW2014" t="s">
        <v>1738</v>
      </c>
      <c r="CX2014" t="s">
        <v>853</v>
      </c>
      <c r="DC2014" t="s">
        <v>1387</v>
      </c>
      <c r="DE2014" t="s">
        <v>1392</v>
      </c>
    </row>
    <row r="2015" spans="1:109" x14ac:dyDescent="0.25">
      <c r="A2015" t="s">
        <v>1025</v>
      </c>
      <c r="B2015">
        <v>6</v>
      </c>
      <c r="C2015" s="56">
        <v>42419</v>
      </c>
      <c r="D2015" t="s">
        <v>1153</v>
      </c>
      <c r="E2015" t="s">
        <v>7404</v>
      </c>
      <c r="G2015" t="s">
        <v>7405</v>
      </c>
      <c r="H2015" t="s">
        <v>1144</v>
      </c>
      <c r="I2015" t="s">
        <v>1144</v>
      </c>
      <c r="J2015" t="s">
        <v>1144</v>
      </c>
      <c r="K2015" t="s">
        <v>1144</v>
      </c>
      <c r="L2015">
        <v>153.31</v>
      </c>
      <c r="M2015">
        <v>315</v>
      </c>
      <c r="N2015">
        <v>0</v>
      </c>
      <c r="O2015" s="56">
        <v>0</v>
      </c>
      <c r="P2015" s="56">
        <v>0</v>
      </c>
      <c r="Q2015">
        <v>1</v>
      </c>
      <c r="R2015">
        <v>1</v>
      </c>
      <c r="S2015">
        <v>11</v>
      </c>
      <c r="T2015">
        <v>8</v>
      </c>
      <c r="U2015">
        <v>3</v>
      </c>
      <c r="V2015">
        <v>1</v>
      </c>
      <c r="X2015" t="s">
        <v>7767</v>
      </c>
      <c r="AA2015">
        <v>0</v>
      </c>
      <c r="AB2015">
        <v>0</v>
      </c>
      <c r="AC2015">
        <v>0</v>
      </c>
      <c r="AD2015">
        <v>0</v>
      </c>
      <c r="AE2015">
        <v>0</v>
      </c>
      <c r="AF2015">
        <v>2</v>
      </c>
      <c r="AG2015">
        <v>0</v>
      </c>
      <c r="AJ2015" s="56"/>
      <c r="AK2015" s="56"/>
      <c r="AL2015" s="56"/>
      <c r="AP2015" t="s">
        <v>1155</v>
      </c>
      <c r="AS2015" t="s">
        <v>1152</v>
      </c>
      <c r="AT2015">
        <v>1</v>
      </c>
      <c r="AV2015">
        <v>2</v>
      </c>
      <c r="AW2015">
        <v>2</v>
      </c>
      <c r="AX2015">
        <v>1</v>
      </c>
      <c r="AY2015" t="s">
        <v>1147</v>
      </c>
      <c r="AZ2015" t="s">
        <v>1147</v>
      </c>
      <c r="BA2015">
        <v>0</v>
      </c>
      <c r="BD2015">
        <v>1000000000</v>
      </c>
      <c r="BE2015">
        <v>3</v>
      </c>
      <c r="BF2015">
        <v>-0.5</v>
      </c>
      <c r="BG2015">
        <v>0</v>
      </c>
      <c r="BH2015">
        <v>0</v>
      </c>
      <c r="BI2015">
        <v>0</v>
      </c>
      <c r="BJ2015">
        <v>0</v>
      </c>
      <c r="BK2015">
        <v>0</v>
      </c>
      <c r="BL2015">
        <v>0</v>
      </c>
      <c r="BM2015">
        <v>3</v>
      </c>
      <c r="BN2015">
        <v>-0.5</v>
      </c>
      <c r="BO2015">
        <v>0</v>
      </c>
      <c r="BP2015">
        <v>0</v>
      </c>
      <c r="BR2015">
        <v>0</v>
      </c>
      <c r="BS2015">
        <v>1</v>
      </c>
      <c r="BX2015">
        <v>0</v>
      </c>
      <c r="BY2015">
        <v>153.31</v>
      </c>
      <c r="BZ2015">
        <v>0</v>
      </c>
      <c r="CA2015">
        <v>4.5999999999999996</v>
      </c>
      <c r="CB2015">
        <v>0</v>
      </c>
      <c r="CC2015">
        <v>1</v>
      </c>
      <c r="CD2015" s="56">
        <v>42174</v>
      </c>
      <c r="CE2015" s="56">
        <v>42342</v>
      </c>
      <c r="CF2015" s="56">
        <v>42342</v>
      </c>
      <c r="CG2015" s="56">
        <v>42419</v>
      </c>
      <c r="CH2015" s="56"/>
      <c r="CI2015" s="56"/>
      <c r="CJ2015">
        <v>0.17</v>
      </c>
      <c r="CK2015">
        <v>0</v>
      </c>
      <c r="CL2015">
        <v>0.03</v>
      </c>
      <c r="CM2015">
        <v>0</v>
      </c>
      <c r="CN2015">
        <v>0</v>
      </c>
      <c r="CO2015">
        <v>0</v>
      </c>
      <c r="CP2015">
        <v>0.95</v>
      </c>
      <c r="CQ2015" t="s">
        <v>1154</v>
      </c>
      <c r="CR2015" t="s">
        <v>1153</v>
      </c>
      <c r="CS2015" t="s">
        <v>1395</v>
      </c>
      <c r="CT2015" t="s">
        <v>1397</v>
      </c>
      <c r="CU2015" t="s">
        <v>1396</v>
      </c>
      <c r="CV2015" t="s">
        <v>7406</v>
      </c>
      <c r="CW2015" t="s">
        <v>3196</v>
      </c>
      <c r="CX2015" t="s">
        <v>853</v>
      </c>
      <c r="DC2015" t="s">
        <v>1393</v>
      </c>
      <c r="DE2015" t="s">
        <v>1392</v>
      </c>
    </row>
    <row r="2016" spans="1:109" x14ac:dyDescent="0.25">
      <c r="A2016" t="s">
        <v>1025</v>
      </c>
      <c r="B2016">
        <v>6</v>
      </c>
      <c r="C2016" s="56">
        <v>42419</v>
      </c>
      <c r="D2016" t="s">
        <v>1153</v>
      </c>
      <c r="E2016" t="s">
        <v>7407</v>
      </c>
      <c r="G2016" t="s">
        <v>7408</v>
      </c>
      <c r="H2016" t="s">
        <v>1144</v>
      </c>
      <c r="I2016" t="s">
        <v>1144</v>
      </c>
      <c r="J2016" t="s">
        <v>1144</v>
      </c>
      <c r="K2016" t="s">
        <v>1144</v>
      </c>
      <c r="L2016">
        <v>218.29</v>
      </c>
      <c r="M2016">
        <v>439</v>
      </c>
      <c r="N2016">
        <v>0</v>
      </c>
      <c r="O2016" s="56">
        <v>0</v>
      </c>
      <c r="P2016" s="56">
        <v>0</v>
      </c>
      <c r="Q2016">
        <v>1</v>
      </c>
      <c r="R2016">
        <v>1</v>
      </c>
      <c r="S2016">
        <v>11</v>
      </c>
      <c r="T2016">
        <v>8</v>
      </c>
      <c r="U2016">
        <v>3</v>
      </c>
      <c r="V2016">
        <v>1</v>
      </c>
      <c r="W2016" t="s">
        <v>1156</v>
      </c>
      <c r="X2016" t="s">
        <v>7775</v>
      </c>
      <c r="Y2016">
        <v>3</v>
      </c>
      <c r="AA2016">
        <v>0</v>
      </c>
      <c r="AB2016">
        <v>0</v>
      </c>
      <c r="AC2016">
        <v>0</v>
      </c>
      <c r="AD2016">
        <v>0</v>
      </c>
      <c r="AE2016">
        <v>0</v>
      </c>
      <c r="AF2016">
        <v>53</v>
      </c>
      <c r="AG2016">
        <v>0</v>
      </c>
      <c r="AJ2016" s="56"/>
      <c r="AK2016" s="56"/>
      <c r="AL2016" s="56"/>
      <c r="AP2016" t="s">
        <v>1155</v>
      </c>
      <c r="AS2016" t="s">
        <v>1152</v>
      </c>
      <c r="AT2016">
        <v>1</v>
      </c>
      <c r="AV2016">
        <v>2</v>
      </c>
      <c r="AW2016">
        <v>2</v>
      </c>
      <c r="AX2016">
        <v>1</v>
      </c>
      <c r="AY2016" t="s">
        <v>1146</v>
      </c>
      <c r="AZ2016" t="s">
        <v>1146</v>
      </c>
      <c r="BA2016">
        <v>0</v>
      </c>
      <c r="BD2016">
        <v>1000000000</v>
      </c>
      <c r="BE2016">
        <v>1</v>
      </c>
      <c r="BF2016">
        <v>0.5</v>
      </c>
      <c r="BG2016">
        <v>0</v>
      </c>
      <c r="BH2016">
        <v>0</v>
      </c>
      <c r="BI2016">
        <v>0</v>
      </c>
      <c r="BJ2016">
        <v>0</v>
      </c>
      <c r="BK2016">
        <v>0</v>
      </c>
      <c r="BL2016">
        <v>0</v>
      </c>
      <c r="BM2016">
        <v>1</v>
      </c>
      <c r="BN2016">
        <v>0.5</v>
      </c>
      <c r="BO2016">
        <v>0</v>
      </c>
      <c r="BP2016">
        <v>0</v>
      </c>
      <c r="BR2016">
        <v>1</v>
      </c>
      <c r="BS2016">
        <v>1</v>
      </c>
      <c r="BX2016">
        <v>0</v>
      </c>
      <c r="BY2016">
        <v>0</v>
      </c>
      <c r="BZ2016">
        <v>0</v>
      </c>
      <c r="CA2016">
        <v>4.41</v>
      </c>
      <c r="CB2016">
        <v>0</v>
      </c>
      <c r="CC2016">
        <v>1</v>
      </c>
      <c r="CD2016" s="56">
        <v>42283</v>
      </c>
      <c r="CE2016" s="56">
        <v>42342</v>
      </c>
      <c r="CF2016" s="56">
        <v>42342</v>
      </c>
      <c r="CG2016" s="56">
        <v>42419</v>
      </c>
      <c r="CH2016" s="56"/>
      <c r="CI2016" s="56"/>
      <c r="CJ2016">
        <v>0.42</v>
      </c>
      <c r="CK2016">
        <v>1</v>
      </c>
      <c r="CL2016">
        <v>0.14000000000000001</v>
      </c>
      <c r="CM2016">
        <v>0.01</v>
      </c>
      <c r="CN2016">
        <v>0.82</v>
      </c>
      <c r="CO2016">
        <v>0</v>
      </c>
      <c r="CP2016">
        <v>0</v>
      </c>
      <c r="CQ2016" t="s">
        <v>1154</v>
      </c>
      <c r="CR2016" t="s">
        <v>1153</v>
      </c>
      <c r="CS2016" t="s">
        <v>1395</v>
      </c>
      <c r="CT2016" t="s">
        <v>1397</v>
      </c>
      <c r="CU2016" t="s">
        <v>1396</v>
      </c>
      <c r="CV2016" t="s">
        <v>7409</v>
      </c>
      <c r="CW2016" t="s">
        <v>3459</v>
      </c>
      <c r="CX2016" t="s">
        <v>853</v>
      </c>
      <c r="DC2016" t="s">
        <v>1393</v>
      </c>
      <c r="DE2016" t="s">
        <v>1392</v>
      </c>
    </row>
    <row r="2017" spans="1:109" x14ac:dyDescent="0.25">
      <c r="A2017" t="s">
        <v>1025</v>
      </c>
      <c r="B2017">
        <v>6</v>
      </c>
      <c r="C2017" s="56">
        <v>42419</v>
      </c>
      <c r="D2017" t="s">
        <v>1153</v>
      </c>
      <c r="E2017" t="s">
        <v>7410</v>
      </c>
      <c r="G2017" t="s">
        <v>7411</v>
      </c>
      <c r="H2017" t="s">
        <v>1144</v>
      </c>
      <c r="I2017" t="s">
        <v>1144</v>
      </c>
      <c r="J2017" t="s">
        <v>1144</v>
      </c>
      <c r="K2017" t="s">
        <v>1144</v>
      </c>
      <c r="L2017">
        <v>28.75</v>
      </c>
      <c r="M2017">
        <v>59</v>
      </c>
      <c r="N2017">
        <v>0</v>
      </c>
      <c r="O2017" s="56">
        <v>0</v>
      </c>
      <c r="P2017" s="56">
        <v>0</v>
      </c>
      <c r="Q2017">
        <v>1</v>
      </c>
      <c r="R2017">
        <v>1</v>
      </c>
      <c r="S2017">
        <v>11</v>
      </c>
      <c r="T2017">
        <v>8</v>
      </c>
      <c r="U2017">
        <v>3</v>
      </c>
      <c r="V2017">
        <v>1</v>
      </c>
      <c r="W2017" t="s">
        <v>1156</v>
      </c>
      <c r="X2017" t="s">
        <v>7767</v>
      </c>
      <c r="Y2017">
        <v>2</v>
      </c>
      <c r="AA2017">
        <v>0</v>
      </c>
      <c r="AB2017">
        <v>0</v>
      </c>
      <c r="AC2017">
        <v>0</v>
      </c>
      <c r="AD2017">
        <v>0</v>
      </c>
      <c r="AE2017">
        <v>0</v>
      </c>
      <c r="AF2017">
        <v>2</v>
      </c>
      <c r="AG2017">
        <v>0</v>
      </c>
      <c r="AJ2017" s="56"/>
      <c r="AK2017" s="56"/>
      <c r="AL2017" s="56"/>
      <c r="AP2017" t="s">
        <v>1155</v>
      </c>
      <c r="AS2017" t="s">
        <v>1152</v>
      </c>
      <c r="AT2017">
        <v>1</v>
      </c>
      <c r="AV2017">
        <v>1</v>
      </c>
      <c r="AW2017">
        <v>1</v>
      </c>
      <c r="AX2017">
        <v>0.5</v>
      </c>
      <c r="AY2017" t="s">
        <v>1145</v>
      </c>
      <c r="AZ2017" t="s">
        <v>1145</v>
      </c>
      <c r="BA2017">
        <v>0</v>
      </c>
      <c r="BD2017">
        <v>1000000000</v>
      </c>
      <c r="BE2017">
        <v>1</v>
      </c>
      <c r="BF2017">
        <v>0</v>
      </c>
      <c r="BG2017">
        <v>0</v>
      </c>
      <c r="BH2017">
        <v>0</v>
      </c>
      <c r="BI2017">
        <v>0</v>
      </c>
      <c r="BJ2017">
        <v>0</v>
      </c>
      <c r="BK2017">
        <v>0</v>
      </c>
      <c r="BL2017">
        <v>0</v>
      </c>
      <c r="BM2017">
        <v>1</v>
      </c>
      <c r="BN2017">
        <v>0</v>
      </c>
      <c r="BO2017">
        <v>0</v>
      </c>
      <c r="BP2017">
        <v>0</v>
      </c>
      <c r="BR2017">
        <v>0</v>
      </c>
      <c r="BS2017">
        <v>0</v>
      </c>
      <c r="BX2017">
        <v>0</v>
      </c>
      <c r="BY2017">
        <v>0</v>
      </c>
      <c r="BZ2017">
        <v>0</v>
      </c>
      <c r="CA2017">
        <v>4.59</v>
      </c>
      <c r="CB2017">
        <v>0</v>
      </c>
      <c r="CC2017">
        <v>1</v>
      </c>
      <c r="CD2017" s="56">
        <v>42174</v>
      </c>
      <c r="CE2017" s="56">
        <v>42342</v>
      </c>
      <c r="CF2017" s="56">
        <v>42342</v>
      </c>
      <c r="CG2017" s="56">
        <v>42419</v>
      </c>
      <c r="CH2017" s="56"/>
      <c r="CI2017" s="56"/>
      <c r="CJ2017">
        <v>0.17</v>
      </c>
      <c r="CK2017">
        <v>1</v>
      </c>
      <c r="CL2017">
        <v>0.03</v>
      </c>
      <c r="CM2017">
        <v>0</v>
      </c>
      <c r="CN2017">
        <v>0.95</v>
      </c>
      <c r="CO2017">
        <v>0</v>
      </c>
      <c r="CP2017">
        <v>0</v>
      </c>
      <c r="CQ2017" t="s">
        <v>1154</v>
      </c>
      <c r="CR2017" t="s">
        <v>1153</v>
      </c>
      <c r="CS2017" t="s">
        <v>1395</v>
      </c>
      <c r="CT2017" t="s">
        <v>1397</v>
      </c>
      <c r="CU2017" t="s">
        <v>1396</v>
      </c>
      <c r="CV2017" t="s">
        <v>7412</v>
      </c>
      <c r="CW2017" t="s">
        <v>2972</v>
      </c>
      <c r="CX2017" t="s">
        <v>853</v>
      </c>
      <c r="DC2017" t="s">
        <v>1393</v>
      </c>
      <c r="DE2017" t="s">
        <v>1392</v>
      </c>
    </row>
    <row r="2018" spans="1:109" x14ac:dyDescent="0.25">
      <c r="A2018" t="s">
        <v>1025</v>
      </c>
      <c r="B2018">
        <v>2</v>
      </c>
      <c r="C2018" s="56">
        <v>42419</v>
      </c>
      <c r="D2018" t="s">
        <v>1153</v>
      </c>
      <c r="E2018" t="s">
        <v>1712</v>
      </c>
      <c r="G2018" t="s">
        <v>7413</v>
      </c>
      <c r="H2018" t="s">
        <v>1144</v>
      </c>
      <c r="I2018" t="s">
        <v>1144</v>
      </c>
      <c r="J2018" t="s">
        <v>1144</v>
      </c>
      <c r="K2018" t="s">
        <v>1144</v>
      </c>
      <c r="L2018">
        <v>2.77</v>
      </c>
      <c r="M2018">
        <v>8.2899999999999991</v>
      </c>
      <c r="N2018">
        <v>0</v>
      </c>
      <c r="O2018" s="56">
        <v>0</v>
      </c>
      <c r="P2018" s="56">
        <v>0</v>
      </c>
      <c r="Q2018">
        <v>1</v>
      </c>
      <c r="R2018">
        <v>1</v>
      </c>
      <c r="S2018">
        <v>11</v>
      </c>
      <c r="T2018">
        <v>8</v>
      </c>
      <c r="U2018">
        <v>3</v>
      </c>
      <c r="V2018">
        <v>1</v>
      </c>
      <c r="W2018" t="s">
        <v>1156</v>
      </c>
      <c r="X2018" t="s">
        <v>7773</v>
      </c>
      <c r="Y2018">
        <v>3</v>
      </c>
      <c r="AA2018">
        <v>0</v>
      </c>
      <c r="AB2018">
        <v>0</v>
      </c>
      <c r="AC2018">
        <v>0</v>
      </c>
      <c r="AD2018">
        <v>0</v>
      </c>
      <c r="AE2018">
        <v>0</v>
      </c>
      <c r="AF2018">
        <v>0</v>
      </c>
      <c r="AG2018">
        <v>0</v>
      </c>
      <c r="AJ2018" s="56"/>
      <c r="AK2018" s="56"/>
      <c r="AL2018" s="56"/>
      <c r="AP2018" t="s">
        <v>1155</v>
      </c>
      <c r="AS2018" t="s">
        <v>1152</v>
      </c>
      <c r="AT2018">
        <v>1</v>
      </c>
      <c r="AV2018">
        <v>2</v>
      </c>
      <c r="AW2018">
        <v>2</v>
      </c>
      <c r="AX2018">
        <v>1</v>
      </c>
      <c r="AY2018" t="s">
        <v>1146</v>
      </c>
      <c r="AZ2018" t="s">
        <v>1146</v>
      </c>
      <c r="BA2018">
        <v>0</v>
      </c>
      <c r="BD2018">
        <v>1000000000</v>
      </c>
      <c r="BE2018">
        <v>1</v>
      </c>
      <c r="BF2018">
        <v>0.5</v>
      </c>
      <c r="BG2018">
        <v>0</v>
      </c>
      <c r="BH2018">
        <v>0</v>
      </c>
      <c r="BI2018">
        <v>0</v>
      </c>
      <c r="BJ2018">
        <v>0</v>
      </c>
      <c r="BK2018">
        <v>0</v>
      </c>
      <c r="BL2018">
        <v>0</v>
      </c>
      <c r="BM2018">
        <v>1</v>
      </c>
      <c r="BN2018">
        <v>0.5</v>
      </c>
      <c r="BO2018">
        <v>0</v>
      </c>
      <c r="BP2018">
        <v>0</v>
      </c>
      <c r="BR2018">
        <v>1</v>
      </c>
      <c r="BS2018">
        <v>1</v>
      </c>
      <c r="BX2018">
        <v>0</v>
      </c>
      <c r="BY2018">
        <v>0</v>
      </c>
      <c r="BZ2018">
        <v>0</v>
      </c>
      <c r="CA2018">
        <v>8.6999999999999993</v>
      </c>
      <c r="CB2018">
        <v>0</v>
      </c>
      <c r="CC2018">
        <v>1</v>
      </c>
      <c r="CD2018" s="56">
        <v>42278</v>
      </c>
      <c r="CE2018" s="56">
        <v>42342</v>
      </c>
      <c r="CF2018" s="56">
        <v>42342</v>
      </c>
      <c r="CG2018" s="56">
        <v>42419</v>
      </c>
      <c r="CH2018" s="56"/>
      <c r="CI2018" s="56"/>
      <c r="CJ2018">
        <v>0.3</v>
      </c>
      <c r="CK2018">
        <v>1</v>
      </c>
      <c r="CL2018">
        <v>0</v>
      </c>
      <c r="CM2018">
        <v>0.36</v>
      </c>
      <c r="CN2018">
        <v>0.6</v>
      </c>
      <c r="CO2018">
        <v>0</v>
      </c>
      <c r="CP2018">
        <v>0</v>
      </c>
      <c r="CQ2018" t="s">
        <v>1154</v>
      </c>
      <c r="CR2018" t="s">
        <v>1153</v>
      </c>
      <c r="CS2018" t="s">
        <v>1748</v>
      </c>
      <c r="CT2018" t="s">
        <v>1397</v>
      </c>
      <c r="CU2018" t="s">
        <v>1396</v>
      </c>
      <c r="CV2018" t="s">
        <v>7414</v>
      </c>
      <c r="CW2018" t="s">
        <v>1390</v>
      </c>
      <c r="CX2018" t="s">
        <v>853</v>
      </c>
      <c r="DC2018" t="s">
        <v>1387</v>
      </c>
      <c r="DE2018" t="s">
        <v>1392</v>
      </c>
    </row>
    <row r="2019" spans="1:109" x14ac:dyDescent="0.25">
      <c r="A2019" t="s">
        <v>1025</v>
      </c>
      <c r="B2019">
        <v>1</v>
      </c>
      <c r="C2019" s="56">
        <v>42419</v>
      </c>
      <c r="D2019" t="s">
        <v>1153</v>
      </c>
      <c r="E2019" t="s">
        <v>7415</v>
      </c>
      <c r="G2019" t="s">
        <v>7416</v>
      </c>
      <c r="H2019" t="s">
        <v>1144</v>
      </c>
      <c r="I2019" t="s">
        <v>1144</v>
      </c>
      <c r="J2019" t="s">
        <v>1144</v>
      </c>
      <c r="K2019" t="s">
        <v>1144</v>
      </c>
      <c r="L2019">
        <v>1.22</v>
      </c>
      <c r="M2019">
        <v>3.01</v>
      </c>
      <c r="N2019">
        <v>0</v>
      </c>
      <c r="O2019" s="56">
        <v>0</v>
      </c>
      <c r="P2019" s="56">
        <v>0</v>
      </c>
      <c r="Q2019">
        <v>1</v>
      </c>
      <c r="R2019">
        <v>1</v>
      </c>
      <c r="S2019">
        <v>11</v>
      </c>
      <c r="T2019">
        <v>8</v>
      </c>
      <c r="U2019">
        <v>3</v>
      </c>
      <c r="V2019">
        <v>1</v>
      </c>
      <c r="X2019" t="s">
        <v>7755</v>
      </c>
      <c r="AA2019">
        <v>0</v>
      </c>
      <c r="AB2019">
        <v>0</v>
      </c>
      <c r="AC2019">
        <v>0</v>
      </c>
      <c r="AD2019">
        <v>0</v>
      </c>
      <c r="AE2019">
        <v>0</v>
      </c>
      <c r="AF2019">
        <v>0</v>
      </c>
      <c r="AG2019">
        <v>0</v>
      </c>
      <c r="AJ2019" s="56"/>
      <c r="AK2019" s="56"/>
      <c r="AL2019" s="56"/>
      <c r="AP2019" t="s">
        <v>1155</v>
      </c>
      <c r="AS2019" t="s">
        <v>1152</v>
      </c>
      <c r="AT2019">
        <v>1</v>
      </c>
      <c r="AV2019">
        <v>0</v>
      </c>
      <c r="AW2019">
        <v>0</v>
      </c>
      <c r="AX2019">
        <v>0</v>
      </c>
      <c r="AY2019" t="s">
        <v>1388</v>
      </c>
      <c r="AZ2019" t="s">
        <v>1388</v>
      </c>
      <c r="BA2019">
        <v>0</v>
      </c>
      <c r="BD2019">
        <v>1000000000</v>
      </c>
      <c r="BE2019">
        <v>4</v>
      </c>
      <c r="BF2019">
        <v>0</v>
      </c>
      <c r="BG2019">
        <v>0</v>
      </c>
      <c r="BH2019">
        <v>0</v>
      </c>
      <c r="BI2019">
        <v>0</v>
      </c>
      <c r="BJ2019">
        <v>0</v>
      </c>
      <c r="BK2019">
        <v>0</v>
      </c>
      <c r="BL2019">
        <v>0</v>
      </c>
      <c r="BM2019">
        <v>4</v>
      </c>
      <c r="BN2019">
        <v>0</v>
      </c>
      <c r="BO2019">
        <v>0</v>
      </c>
      <c r="BP2019">
        <v>0</v>
      </c>
      <c r="BR2019">
        <v>0</v>
      </c>
      <c r="BS2019">
        <v>0</v>
      </c>
      <c r="BX2019">
        <v>0</v>
      </c>
      <c r="BY2019">
        <v>0</v>
      </c>
      <c r="BZ2019">
        <v>0</v>
      </c>
      <c r="CA2019">
        <v>0</v>
      </c>
      <c r="CB2019">
        <v>0</v>
      </c>
      <c r="CC2019">
        <v>1</v>
      </c>
      <c r="CD2019" s="56">
        <v>42095</v>
      </c>
      <c r="CE2019" s="56">
        <v>42342</v>
      </c>
      <c r="CF2019" s="56">
        <v>42342</v>
      </c>
      <c r="CG2019" s="56">
        <v>42419</v>
      </c>
      <c r="CH2019" s="56"/>
      <c r="CI2019" s="56"/>
      <c r="CJ2019">
        <v>0</v>
      </c>
      <c r="CK2019">
        <v>0</v>
      </c>
      <c r="CL2019">
        <v>0</v>
      </c>
      <c r="CM2019">
        <v>0</v>
      </c>
      <c r="CN2019">
        <v>0</v>
      </c>
      <c r="CO2019">
        <v>0</v>
      </c>
      <c r="CP2019">
        <v>0.95</v>
      </c>
      <c r="CQ2019" t="s">
        <v>1154</v>
      </c>
      <c r="CR2019" t="s">
        <v>1153</v>
      </c>
      <c r="CS2019" t="s">
        <v>1725</v>
      </c>
      <c r="CT2019" t="s">
        <v>1397</v>
      </c>
      <c r="CU2019" t="s">
        <v>1396</v>
      </c>
      <c r="CV2019" t="s">
        <v>7417</v>
      </c>
      <c r="CW2019" t="s">
        <v>1390</v>
      </c>
      <c r="CX2019" t="s">
        <v>853</v>
      </c>
      <c r="DC2019" t="s">
        <v>1387</v>
      </c>
      <c r="DE2019" t="s">
        <v>1728</v>
      </c>
    </row>
    <row r="2020" spans="1:109" x14ac:dyDescent="0.25">
      <c r="A2020" t="s">
        <v>1025</v>
      </c>
      <c r="B2020">
        <v>2</v>
      </c>
      <c r="C2020" s="56">
        <v>42419</v>
      </c>
      <c r="D2020" t="s">
        <v>1153</v>
      </c>
      <c r="E2020" t="s">
        <v>7418</v>
      </c>
      <c r="G2020" t="s">
        <v>7419</v>
      </c>
      <c r="H2020" t="s">
        <v>1144</v>
      </c>
      <c r="I2020" t="s">
        <v>1144</v>
      </c>
      <c r="J2020" t="s">
        <v>1144</v>
      </c>
      <c r="K2020" t="s">
        <v>1144</v>
      </c>
      <c r="L2020">
        <v>3.01</v>
      </c>
      <c r="M2020">
        <v>8.52</v>
      </c>
      <c r="N2020">
        <v>0</v>
      </c>
      <c r="O2020" s="56">
        <v>0</v>
      </c>
      <c r="P2020" s="56">
        <v>0</v>
      </c>
      <c r="Q2020">
        <v>1</v>
      </c>
      <c r="R2020">
        <v>1</v>
      </c>
      <c r="S2020">
        <v>11</v>
      </c>
      <c r="T2020">
        <v>8</v>
      </c>
      <c r="U2020">
        <v>3</v>
      </c>
      <c r="V2020">
        <v>1</v>
      </c>
      <c r="X2020" t="s">
        <v>7773</v>
      </c>
      <c r="AA2020">
        <v>0</v>
      </c>
      <c r="AB2020">
        <v>0</v>
      </c>
      <c r="AC2020">
        <v>0</v>
      </c>
      <c r="AD2020">
        <v>0</v>
      </c>
      <c r="AE2020">
        <v>0</v>
      </c>
      <c r="AF2020">
        <v>0</v>
      </c>
      <c r="AG2020">
        <v>0</v>
      </c>
      <c r="AJ2020" s="56"/>
      <c r="AK2020" s="56"/>
      <c r="AL2020" s="56"/>
      <c r="AP2020" t="s">
        <v>1155</v>
      </c>
      <c r="AS2020" t="s">
        <v>1152</v>
      </c>
      <c r="AT2020">
        <v>1</v>
      </c>
      <c r="AV2020">
        <v>2</v>
      </c>
      <c r="AW2020">
        <v>2</v>
      </c>
      <c r="AX2020">
        <v>1</v>
      </c>
      <c r="AY2020" t="s">
        <v>1147</v>
      </c>
      <c r="AZ2020" t="s">
        <v>1147</v>
      </c>
      <c r="BA2020">
        <v>0</v>
      </c>
      <c r="BD2020">
        <v>1000000000</v>
      </c>
      <c r="BE2020">
        <v>3</v>
      </c>
      <c r="BF2020">
        <v>-0.5</v>
      </c>
      <c r="BG2020">
        <v>0</v>
      </c>
      <c r="BH2020">
        <v>0</v>
      </c>
      <c r="BI2020">
        <v>0</v>
      </c>
      <c r="BJ2020">
        <v>0</v>
      </c>
      <c r="BK2020">
        <v>0</v>
      </c>
      <c r="BL2020">
        <v>0</v>
      </c>
      <c r="BM2020">
        <v>3</v>
      </c>
      <c r="BN2020">
        <v>-0.5</v>
      </c>
      <c r="BO2020">
        <v>0</v>
      </c>
      <c r="BP2020">
        <v>0</v>
      </c>
      <c r="BR2020">
        <v>0</v>
      </c>
      <c r="BS2020">
        <v>1</v>
      </c>
      <c r="BX2020">
        <v>0</v>
      </c>
      <c r="BY2020">
        <v>3.01</v>
      </c>
      <c r="BZ2020">
        <v>0</v>
      </c>
      <c r="CA2020">
        <v>7.99</v>
      </c>
      <c r="CB2020">
        <v>0</v>
      </c>
      <c r="CC2020">
        <v>1</v>
      </c>
      <c r="CD2020" s="56">
        <v>42278</v>
      </c>
      <c r="CE2020" s="56">
        <v>42342</v>
      </c>
      <c r="CF2020" s="56">
        <v>42342</v>
      </c>
      <c r="CG2020" s="56">
        <v>42419</v>
      </c>
      <c r="CH2020" s="56"/>
      <c r="CI2020" s="56"/>
      <c r="CJ2020">
        <v>0.28999999999999998</v>
      </c>
      <c r="CK2020">
        <v>0</v>
      </c>
      <c r="CL2020">
        <v>0</v>
      </c>
      <c r="CM2020">
        <v>0.12</v>
      </c>
      <c r="CN2020">
        <v>0.43</v>
      </c>
      <c r="CO2020">
        <v>0</v>
      </c>
      <c r="CP2020">
        <v>0.42</v>
      </c>
      <c r="CQ2020" t="s">
        <v>1154</v>
      </c>
      <c r="CR2020" t="s">
        <v>1153</v>
      </c>
      <c r="CS2020" t="s">
        <v>1748</v>
      </c>
      <c r="CT2020" t="s">
        <v>1397</v>
      </c>
      <c r="CU2020" t="s">
        <v>1396</v>
      </c>
      <c r="CV2020" t="s">
        <v>7420</v>
      </c>
      <c r="CW2020" t="s">
        <v>1390</v>
      </c>
      <c r="CX2020" t="s">
        <v>853</v>
      </c>
      <c r="DC2020" t="s">
        <v>1387</v>
      </c>
      <c r="DE2020" t="s">
        <v>1392</v>
      </c>
    </row>
    <row r="2021" spans="1:109" x14ac:dyDescent="0.25">
      <c r="A2021" t="s">
        <v>1025</v>
      </c>
      <c r="B2021">
        <v>2</v>
      </c>
      <c r="C2021" s="56">
        <v>42419</v>
      </c>
      <c r="D2021" t="s">
        <v>1153</v>
      </c>
      <c r="E2021" t="s">
        <v>7421</v>
      </c>
      <c r="G2021" t="s">
        <v>7422</v>
      </c>
      <c r="H2021" t="s">
        <v>1144</v>
      </c>
      <c r="I2021" t="s">
        <v>1144</v>
      </c>
      <c r="J2021" t="s">
        <v>1144</v>
      </c>
      <c r="K2021" t="s">
        <v>1144</v>
      </c>
      <c r="L2021">
        <v>23.07</v>
      </c>
      <c r="M2021">
        <v>54.14</v>
      </c>
      <c r="N2021">
        <v>0</v>
      </c>
      <c r="O2021" s="56">
        <v>0</v>
      </c>
      <c r="P2021" s="56">
        <v>0</v>
      </c>
      <c r="Q2021">
        <v>1</v>
      </c>
      <c r="R2021">
        <v>1</v>
      </c>
      <c r="S2021">
        <v>11</v>
      </c>
      <c r="T2021">
        <v>8</v>
      </c>
      <c r="U2021">
        <v>3</v>
      </c>
      <c r="V2021">
        <v>1</v>
      </c>
      <c r="X2021" t="s">
        <v>7773</v>
      </c>
      <c r="AA2021">
        <v>0</v>
      </c>
      <c r="AB2021">
        <v>0</v>
      </c>
      <c r="AC2021">
        <v>0</v>
      </c>
      <c r="AD2021">
        <v>0</v>
      </c>
      <c r="AE2021">
        <v>0</v>
      </c>
      <c r="AF2021">
        <v>0</v>
      </c>
      <c r="AG2021">
        <v>0</v>
      </c>
      <c r="AJ2021" s="56"/>
      <c r="AK2021" s="56"/>
      <c r="AL2021" s="56"/>
      <c r="AP2021" t="s">
        <v>1155</v>
      </c>
      <c r="AS2021" t="s">
        <v>1152</v>
      </c>
      <c r="AT2021">
        <v>1</v>
      </c>
      <c r="AV2021">
        <v>2</v>
      </c>
      <c r="AW2021">
        <v>2</v>
      </c>
      <c r="AX2021">
        <v>1</v>
      </c>
      <c r="AY2021" t="s">
        <v>1147</v>
      </c>
      <c r="AZ2021" t="s">
        <v>1147</v>
      </c>
      <c r="BA2021">
        <v>0</v>
      </c>
      <c r="BD2021">
        <v>1000000000</v>
      </c>
      <c r="BE2021">
        <v>3</v>
      </c>
      <c r="BF2021">
        <v>-0.5</v>
      </c>
      <c r="BG2021">
        <v>0</v>
      </c>
      <c r="BH2021">
        <v>0</v>
      </c>
      <c r="BI2021">
        <v>0</v>
      </c>
      <c r="BJ2021">
        <v>0</v>
      </c>
      <c r="BK2021">
        <v>0</v>
      </c>
      <c r="BL2021">
        <v>0</v>
      </c>
      <c r="BM2021">
        <v>3</v>
      </c>
      <c r="BN2021">
        <v>-0.5</v>
      </c>
      <c r="BO2021">
        <v>0</v>
      </c>
      <c r="BP2021">
        <v>0</v>
      </c>
      <c r="BR2021">
        <v>0</v>
      </c>
      <c r="BS2021">
        <v>1</v>
      </c>
      <c r="BX2021">
        <v>0</v>
      </c>
      <c r="BY2021">
        <v>23.07</v>
      </c>
      <c r="BZ2021">
        <v>0</v>
      </c>
      <c r="CA2021">
        <v>5.88</v>
      </c>
      <c r="CB2021">
        <v>0</v>
      </c>
      <c r="CC2021">
        <v>1</v>
      </c>
      <c r="CD2021" s="56">
        <v>42278</v>
      </c>
      <c r="CE2021" s="56">
        <v>42342</v>
      </c>
      <c r="CF2021" s="56">
        <v>42342</v>
      </c>
      <c r="CG2021" s="56">
        <v>42419</v>
      </c>
      <c r="CH2021" s="56"/>
      <c r="CI2021" s="56"/>
      <c r="CJ2021">
        <v>0</v>
      </c>
      <c r="CK2021">
        <v>0</v>
      </c>
      <c r="CL2021">
        <v>0</v>
      </c>
      <c r="CM2021">
        <v>0</v>
      </c>
      <c r="CN2021">
        <v>0</v>
      </c>
      <c r="CO2021">
        <v>0</v>
      </c>
      <c r="CP2021">
        <v>0.96</v>
      </c>
      <c r="CQ2021" t="s">
        <v>1154</v>
      </c>
      <c r="CR2021" t="s">
        <v>1153</v>
      </c>
      <c r="CS2021" t="s">
        <v>1748</v>
      </c>
      <c r="CT2021" t="s">
        <v>1397</v>
      </c>
      <c r="CU2021" t="s">
        <v>1396</v>
      </c>
      <c r="CV2021" t="s">
        <v>7717</v>
      </c>
      <c r="CW2021" t="s">
        <v>2121</v>
      </c>
      <c r="CX2021" t="s">
        <v>853</v>
      </c>
      <c r="DC2021" t="s">
        <v>1387</v>
      </c>
      <c r="DE2021" t="s">
        <v>1392</v>
      </c>
    </row>
    <row r="2022" spans="1:109" x14ac:dyDescent="0.25">
      <c r="A2022" t="s">
        <v>1025</v>
      </c>
      <c r="B2022">
        <v>2</v>
      </c>
      <c r="C2022" s="56">
        <v>42419</v>
      </c>
      <c r="D2022" t="s">
        <v>1153</v>
      </c>
      <c r="E2022" t="s">
        <v>7423</v>
      </c>
      <c r="G2022" t="s">
        <v>7424</v>
      </c>
      <c r="H2022" t="s">
        <v>1144</v>
      </c>
      <c r="I2022" t="s">
        <v>1144</v>
      </c>
      <c r="J2022" t="s">
        <v>1144</v>
      </c>
      <c r="K2022" t="s">
        <v>1144</v>
      </c>
      <c r="L2022">
        <v>26.99</v>
      </c>
      <c r="M2022">
        <v>44.85</v>
      </c>
      <c r="N2022">
        <v>0</v>
      </c>
      <c r="O2022" s="56">
        <v>0</v>
      </c>
      <c r="P2022" s="56">
        <v>0</v>
      </c>
      <c r="Q2022">
        <v>1</v>
      </c>
      <c r="R2022">
        <v>1</v>
      </c>
      <c r="S2022">
        <v>11</v>
      </c>
      <c r="T2022">
        <v>8</v>
      </c>
      <c r="U2022">
        <v>3</v>
      </c>
      <c r="V2022">
        <v>1</v>
      </c>
      <c r="X2022" t="s">
        <v>7716</v>
      </c>
      <c r="AA2022">
        <v>0</v>
      </c>
      <c r="AB2022">
        <v>0</v>
      </c>
      <c r="AC2022">
        <v>0</v>
      </c>
      <c r="AD2022">
        <v>0</v>
      </c>
      <c r="AE2022">
        <v>0</v>
      </c>
      <c r="AF2022">
        <v>45</v>
      </c>
      <c r="AG2022">
        <v>0</v>
      </c>
      <c r="AJ2022" s="56"/>
      <c r="AK2022" s="56"/>
      <c r="AL2022" s="56"/>
      <c r="AP2022" t="s">
        <v>1155</v>
      </c>
      <c r="AS2022" t="s">
        <v>1152</v>
      </c>
      <c r="AT2022">
        <v>1</v>
      </c>
      <c r="AV2022">
        <v>1</v>
      </c>
      <c r="AW2022">
        <v>1</v>
      </c>
      <c r="AX2022">
        <v>0.5</v>
      </c>
      <c r="AY2022" t="s">
        <v>1147</v>
      </c>
      <c r="AZ2022" t="s">
        <v>1147</v>
      </c>
      <c r="BA2022">
        <v>0</v>
      </c>
      <c r="BD2022">
        <v>1000000000</v>
      </c>
      <c r="BE2022">
        <v>2</v>
      </c>
      <c r="BF2022">
        <v>-1</v>
      </c>
      <c r="BG2022">
        <v>0</v>
      </c>
      <c r="BH2022">
        <v>0</v>
      </c>
      <c r="BI2022">
        <v>0</v>
      </c>
      <c r="BJ2022">
        <v>0</v>
      </c>
      <c r="BK2022">
        <v>0</v>
      </c>
      <c r="BL2022">
        <v>0</v>
      </c>
      <c r="BM2022">
        <v>2</v>
      </c>
      <c r="BN2022">
        <v>-1</v>
      </c>
      <c r="BO2022">
        <v>0</v>
      </c>
      <c r="BP2022">
        <v>0</v>
      </c>
      <c r="BR2022">
        <v>0</v>
      </c>
      <c r="BS2022">
        <v>0</v>
      </c>
      <c r="BX2022">
        <v>0</v>
      </c>
      <c r="BY2022">
        <v>26.99</v>
      </c>
      <c r="BZ2022">
        <v>0</v>
      </c>
      <c r="CA2022">
        <v>2.89</v>
      </c>
      <c r="CB2022">
        <v>0</v>
      </c>
      <c r="CC2022">
        <v>1</v>
      </c>
      <c r="CD2022" s="56">
        <v>42284</v>
      </c>
      <c r="CE2022" s="56">
        <v>42342</v>
      </c>
      <c r="CF2022" s="56">
        <v>42342</v>
      </c>
      <c r="CG2022" s="56">
        <v>42419</v>
      </c>
      <c r="CH2022" s="56"/>
      <c r="CI2022" s="56"/>
      <c r="CJ2022">
        <v>0.52</v>
      </c>
      <c r="CK2022">
        <v>0</v>
      </c>
      <c r="CL2022">
        <v>0.12</v>
      </c>
      <c r="CM2022">
        <v>0</v>
      </c>
      <c r="CN2022">
        <v>0.43</v>
      </c>
      <c r="CO2022">
        <v>0</v>
      </c>
      <c r="CP2022">
        <v>0.42</v>
      </c>
      <c r="CQ2022" t="s">
        <v>1154</v>
      </c>
      <c r="CR2022" t="s">
        <v>1153</v>
      </c>
      <c r="CS2022" t="s">
        <v>1748</v>
      </c>
      <c r="CT2022" t="s">
        <v>1397</v>
      </c>
      <c r="CU2022" t="s">
        <v>1396</v>
      </c>
      <c r="CV2022" t="s">
        <v>7425</v>
      </c>
      <c r="CW2022" t="s">
        <v>1727</v>
      </c>
      <c r="CX2022" t="s">
        <v>853</v>
      </c>
      <c r="DC2022" t="s">
        <v>1387</v>
      </c>
      <c r="DE2022" t="s">
        <v>1392</v>
      </c>
    </row>
    <row r="2023" spans="1:109" x14ac:dyDescent="0.25">
      <c r="A2023" t="s">
        <v>1025</v>
      </c>
      <c r="B2023">
        <v>2</v>
      </c>
      <c r="C2023" s="56">
        <v>42419</v>
      </c>
      <c r="D2023" t="s">
        <v>1153</v>
      </c>
      <c r="E2023" t="s">
        <v>7426</v>
      </c>
      <c r="G2023" t="s">
        <v>7427</v>
      </c>
      <c r="H2023" t="s">
        <v>1144</v>
      </c>
      <c r="I2023" t="s">
        <v>1144</v>
      </c>
      <c r="J2023" t="s">
        <v>1144</v>
      </c>
      <c r="K2023" t="s">
        <v>1144</v>
      </c>
      <c r="L2023">
        <v>2.75</v>
      </c>
      <c r="M2023">
        <v>4.4400000000000004</v>
      </c>
      <c r="N2023">
        <v>0</v>
      </c>
      <c r="O2023" s="56">
        <v>0</v>
      </c>
      <c r="P2023" s="56">
        <v>0</v>
      </c>
      <c r="Q2023">
        <v>1</v>
      </c>
      <c r="R2023">
        <v>1</v>
      </c>
      <c r="S2023">
        <v>11</v>
      </c>
      <c r="T2023">
        <v>8</v>
      </c>
      <c r="U2023">
        <v>3</v>
      </c>
      <c r="V2023">
        <v>1</v>
      </c>
      <c r="X2023" t="s">
        <v>7716</v>
      </c>
      <c r="AA2023">
        <v>0</v>
      </c>
      <c r="AB2023">
        <v>0</v>
      </c>
      <c r="AC2023">
        <v>0</v>
      </c>
      <c r="AD2023">
        <v>0</v>
      </c>
      <c r="AE2023">
        <v>0</v>
      </c>
      <c r="AF2023">
        <v>0</v>
      </c>
      <c r="AG2023">
        <v>0</v>
      </c>
      <c r="AJ2023" s="56"/>
      <c r="AK2023" s="56"/>
      <c r="AL2023" s="56"/>
      <c r="AP2023" t="s">
        <v>1155</v>
      </c>
      <c r="AS2023" t="s">
        <v>1152</v>
      </c>
      <c r="AT2023">
        <v>1</v>
      </c>
      <c r="AV2023">
        <v>0</v>
      </c>
      <c r="AW2023">
        <v>0</v>
      </c>
      <c r="AX2023">
        <v>0</v>
      </c>
      <c r="AY2023" t="s">
        <v>1388</v>
      </c>
      <c r="AZ2023" t="s">
        <v>1388</v>
      </c>
      <c r="BA2023">
        <v>0</v>
      </c>
      <c r="BD2023">
        <v>1000000000</v>
      </c>
      <c r="BE2023">
        <v>3</v>
      </c>
      <c r="BF2023">
        <v>0</v>
      </c>
      <c r="BG2023">
        <v>0</v>
      </c>
      <c r="BH2023">
        <v>0</v>
      </c>
      <c r="BI2023">
        <v>0</v>
      </c>
      <c r="BJ2023">
        <v>0</v>
      </c>
      <c r="BK2023">
        <v>0</v>
      </c>
      <c r="BL2023">
        <v>0</v>
      </c>
      <c r="BM2023">
        <v>3</v>
      </c>
      <c r="BN2023">
        <v>0</v>
      </c>
      <c r="BO2023">
        <v>0</v>
      </c>
      <c r="BP2023">
        <v>0</v>
      </c>
      <c r="BR2023">
        <v>0</v>
      </c>
      <c r="BS2023">
        <v>0</v>
      </c>
      <c r="BX2023">
        <v>0</v>
      </c>
      <c r="BY2023">
        <v>0</v>
      </c>
      <c r="BZ2023">
        <v>0</v>
      </c>
      <c r="CA2023">
        <v>0</v>
      </c>
      <c r="CB2023">
        <v>0</v>
      </c>
      <c r="CC2023">
        <v>1</v>
      </c>
      <c r="CD2023" s="56">
        <v>42284</v>
      </c>
      <c r="CE2023" s="56">
        <v>42342</v>
      </c>
      <c r="CF2023" s="56">
        <v>42342</v>
      </c>
      <c r="CG2023" s="56">
        <v>42419</v>
      </c>
      <c r="CH2023" s="56"/>
      <c r="CI2023" s="56"/>
      <c r="CJ2023">
        <v>0</v>
      </c>
      <c r="CK2023">
        <v>0</v>
      </c>
      <c r="CL2023">
        <v>0</v>
      </c>
      <c r="CM2023">
        <v>0</v>
      </c>
      <c r="CN2023">
        <v>0</v>
      </c>
      <c r="CO2023">
        <v>0</v>
      </c>
      <c r="CP2023">
        <v>0.96</v>
      </c>
      <c r="CQ2023" t="s">
        <v>1154</v>
      </c>
      <c r="CR2023" t="s">
        <v>1153</v>
      </c>
      <c r="CS2023" t="s">
        <v>1748</v>
      </c>
      <c r="CT2023" t="s">
        <v>1397</v>
      </c>
      <c r="CU2023" t="s">
        <v>1396</v>
      </c>
      <c r="CV2023" t="s">
        <v>7428</v>
      </c>
      <c r="CW2023" t="s">
        <v>1738</v>
      </c>
      <c r="CX2023" t="s">
        <v>853</v>
      </c>
      <c r="DC2023" t="s">
        <v>1387</v>
      </c>
      <c r="DE2023" t="s">
        <v>1392</v>
      </c>
    </row>
    <row r="2024" spans="1:109" x14ac:dyDescent="0.25">
      <c r="A2024" t="s">
        <v>1025</v>
      </c>
      <c r="B2024">
        <v>2</v>
      </c>
      <c r="C2024" s="56">
        <v>42419</v>
      </c>
      <c r="D2024" t="s">
        <v>1153</v>
      </c>
      <c r="E2024" t="s">
        <v>7429</v>
      </c>
      <c r="G2024" t="s">
        <v>7430</v>
      </c>
      <c r="H2024" t="s">
        <v>1144</v>
      </c>
      <c r="I2024" t="s">
        <v>1144</v>
      </c>
      <c r="J2024" t="s">
        <v>1144</v>
      </c>
      <c r="K2024" t="s">
        <v>1144</v>
      </c>
      <c r="L2024">
        <v>1.49</v>
      </c>
      <c r="M2024">
        <v>3.48</v>
      </c>
      <c r="N2024">
        <v>0</v>
      </c>
      <c r="O2024" s="56">
        <v>0</v>
      </c>
      <c r="P2024" s="56">
        <v>0</v>
      </c>
      <c r="Q2024">
        <v>1</v>
      </c>
      <c r="R2024">
        <v>1</v>
      </c>
      <c r="S2024">
        <v>11</v>
      </c>
      <c r="T2024">
        <v>8</v>
      </c>
      <c r="U2024">
        <v>3</v>
      </c>
      <c r="V2024">
        <v>1</v>
      </c>
      <c r="X2024" t="s">
        <v>7773</v>
      </c>
      <c r="AA2024">
        <v>0</v>
      </c>
      <c r="AB2024">
        <v>0</v>
      </c>
      <c r="AC2024">
        <v>0</v>
      </c>
      <c r="AD2024">
        <v>0</v>
      </c>
      <c r="AE2024">
        <v>0</v>
      </c>
      <c r="AF2024">
        <v>0</v>
      </c>
      <c r="AG2024">
        <v>0</v>
      </c>
      <c r="AJ2024" s="56"/>
      <c r="AK2024" s="56"/>
      <c r="AL2024" s="56"/>
      <c r="AP2024" t="s">
        <v>1155</v>
      </c>
      <c r="AS2024" t="s">
        <v>1152</v>
      </c>
      <c r="AT2024">
        <v>1</v>
      </c>
      <c r="AV2024">
        <v>2</v>
      </c>
      <c r="AW2024">
        <v>2</v>
      </c>
      <c r="AX2024">
        <v>1</v>
      </c>
      <c r="AY2024" t="s">
        <v>1147</v>
      </c>
      <c r="AZ2024" t="s">
        <v>1147</v>
      </c>
      <c r="BA2024">
        <v>0</v>
      </c>
      <c r="BD2024">
        <v>1000000000</v>
      </c>
      <c r="BE2024">
        <v>3</v>
      </c>
      <c r="BF2024">
        <v>-0.5</v>
      </c>
      <c r="BG2024">
        <v>0</v>
      </c>
      <c r="BH2024">
        <v>0</v>
      </c>
      <c r="BI2024">
        <v>0</v>
      </c>
      <c r="BJ2024">
        <v>0</v>
      </c>
      <c r="BK2024">
        <v>0</v>
      </c>
      <c r="BL2024">
        <v>0</v>
      </c>
      <c r="BM2024">
        <v>3</v>
      </c>
      <c r="BN2024">
        <v>-0.5</v>
      </c>
      <c r="BO2024">
        <v>0</v>
      </c>
      <c r="BP2024">
        <v>0</v>
      </c>
      <c r="BR2024">
        <v>0</v>
      </c>
      <c r="BS2024">
        <v>1</v>
      </c>
      <c r="BX2024">
        <v>0</v>
      </c>
      <c r="BY2024">
        <v>1.49</v>
      </c>
      <c r="BZ2024">
        <v>0</v>
      </c>
      <c r="CA2024">
        <v>5.83</v>
      </c>
      <c r="CB2024">
        <v>0</v>
      </c>
      <c r="CC2024">
        <v>1</v>
      </c>
      <c r="CD2024" s="56">
        <v>42278</v>
      </c>
      <c r="CE2024" s="56">
        <v>42342</v>
      </c>
      <c r="CF2024" s="56">
        <v>42342</v>
      </c>
      <c r="CG2024" s="56">
        <v>42419</v>
      </c>
      <c r="CH2024" s="56"/>
      <c r="CI2024" s="56"/>
      <c r="CJ2024">
        <v>0.14000000000000001</v>
      </c>
      <c r="CK2024">
        <v>0</v>
      </c>
      <c r="CL2024">
        <v>0</v>
      </c>
      <c r="CM2024">
        <v>0</v>
      </c>
      <c r="CN2024">
        <v>0</v>
      </c>
      <c r="CO2024">
        <v>0</v>
      </c>
      <c r="CP2024">
        <v>0.96</v>
      </c>
      <c r="CQ2024" t="s">
        <v>1154</v>
      </c>
      <c r="CR2024" t="s">
        <v>1153</v>
      </c>
      <c r="CS2024" t="s">
        <v>1748</v>
      </c>
      <c r="CT2024" t="s">
        <v>1397</v>
      </c>
      <c r="CU2024" t="s">
        <v>1396</v>
      </c>
      <c r="CV2024" t="s">
        <v>7431</v>
      </c>
      <c r="CW2024" t="s">
        <v>2121</v>
      </c>
      <c r="CX2024" t="s">
        <v>853</v>
      </c>
      <c r="DC2024" t="s">
        <v>1387</v>
      </c>
      <c r="DE2024" t="s">
        <v>1392</v>
      </c>
    </row>
    <row r="2025" spans="1:109" x14ac:dyDescent="0.25">
      <c r="A2025" t="s">
        <v>1025</v>
      </c>
      <c r="B2025">
        <v>6</v>
      </c>
      <c r="C2025" s="56">
        <v>42419</v>
      </c>
      <c r="D2025" t="s">
        <v>1153</v>
      </c>
      <c r="E2025" t="s">
        <v>7432</v>
      </c>
      <c r="G2025" t="s">
        <v>7433</v>
      </c>
      <c r="H2025" t="s">
        <v>1144</v>
      </c>
      <c r="I2025" t="s">
        <v>1144</v>
      </c>
      <c r="J2025" t="s">
        <v>1144</v>
      </c>
      <c r="K2025" t="s">
        <v>1144</v>
      </c>
      <c r="L2025">
        <v>11.5</v>
      </c>
      <c r="M2025">
        <v>25.25</v>
      </c>
      <c r="N2025">
        <v>0</v>
      </c>
      <c r="O2025" s="56">
        <v>0</v>
      </c>
      <c r="P2025" s="56">
        <v>0</v>
      </c>
      <c r="Q2025">
        <v>1</v>
      </c>
      <c r="R2025">
        <v>1</v>
      </c>
      <c r="S2025">
        <v>11</v>
      </c>
      <c r="T2025">
        <v>8</v>
      </c>
      <c r="U2025">
        <v>3</v>
      </c>
      <c r="V2025">
        <v>1</v>
      </c>
      <c r="X2025" t="s">
        <v>7755</v>
      </c>
      <c r="AA2025">
        <v>0</v>
      </c>
      <c r="AB2025">
        <v>0</v>
      </c>
      <c r="AC2025">
        <v>0</v>
      </c>
      <c r="AD2025">
        <v>0</v>
      </c>
      <c r="AE2025">
        <v>0</v>
      </c>
      <c r="AF2025">
        <v>0</v>
      </c>
      <c r="AG2025">
        <v>0</v>
      </c>
      <c r="AJ2025" s="56"/>
      <c r="AK2025" s="56"/>
      <c r="AL2025" s="56"/>
      <c r="AP2025" t="s">
        <v>1155</v>
      </c>
      <c r="AS2025" t="s">
        <v>1152</v>
      </c>
      <c r="AT2025">
        <v>1</v>
      </c>
      <c r="AV2025">
        <v>0</v>
      </c>
      <c r="AW2025">
        <v>0</v>
      </c>
      <c r="AX2025">
        <v>0</v>
      </c>
      <c r="AY2025" t="s">
        <v>1388</v>
      </c>
      <c r="AZ2025" t="s">
        <v>1388</v>
      </c>
      <c r="BA2025">
        <v>0</v>
      </c>
      <c r="BD2025">
        <v>1000000000</v>
      </c>
      <c r="BE2025">
        <v>9</v>
      </c>
      <c r="BF2025">
        <v>0</v>
      </c>
      <c r="BG2025">
        <v>0</v>
      </c>
      <c r="BH2025">
        <v>0</v>
      </c>
      <c r="BI2025">
        <v>0</v>
      </c>
      <c r="BJ2025">
        <v>0</v>
      </c>
      <c r="BK2025">
        <v>0</v>
      </c>
      <c r="BL2025">
        <v>0</v>
      </c>
      <c r="BM2025">
        <v>9</v>
      </c>
      <c r="BN2025">
        <v>0</v>
      </c>
      <c r="BO2025">
        <v>0</v>
      </c>
      <c r="BP2025">
        <v>0</v>
      </c>
      <c r="BR2025">
        <v>0</v>
      </c>
      <c r="BS2025">
        <v>0</v>
      </c>
      <c r="BX2025">
        <v>0</v>
      </c>
      <c r="BY2025">
        <v>0</v>
      </c>
      <c r="BZ2025">
        <v>0</v>
      </c>
      <c r="CA2025">
        <v>0</v>
      </c>
      <c r="CB2025">
        <v>0</v>
      </c>
      <c r="CC2025">
        <v>1</v>
      </c>
      <c r="CD2025" s="56">
        <v>42095</v>
      </c>
      <c r="CE2025" s="56">
        <v>42342</v>
      </c>
      <c r="CF2025" s="56">
        <v>42342</v>
      </c>
      <c r="CG2025" s="56">
        <v>42419</v>
      </c>
      <c r="CH2025" s="56"/>
      <c r="CI2025" s="56"/>
      <c r="CJ2025">
        <v>0.87</v>
      </c>
      <c r="CK2025">
        <v>0</v>
      </c>
      <c r="CL2025">
        <v>0.42</v>
      </c>
      <c r="CM2025">
        <v>0</v>
      </c>
      <c r="CN2025">
        <v>0</v>
      </c>
      <c r="CO2025">
        <v>0</v>
      </c>
      <c r="CP2025">
        <v>0.56000000000000005</v>
      </c>
      <c r="CQ2025" t="s">
        <v>1154</v>
      </c>
      <c r="CR2025" t="s">
        <v>1153</v>
      </c>
      <c r="CS2025" t="s">
        <v>1395</v>
      </c>
      <c r="CT2025" t="s">
        <v>1397</v>
      </c>
      <c r="CU2025" t="s">
        <v>1396</v>
      </c>
      <c r="CV2025" t="s">
        <v>7434</v>
      </c>
      <c r="CW2025" t="s">
        <v>1391</v>
      </c>
      <c r="CX2025" t="s">
        <v>853</v>
      </c>
      <c r="DC2025" t="s">
        <v>1389</v>
      </c>
      <c r="DE2025" t="s">
        <v>1392</v>
      </c>
    </row>
    <row r="2026" spans="1:109" x14ac:dyDescent="0.25">
      <c r="A2026" t="s">
        <v>1025</v>
      </c>
      <c r="B2026">
        <v>1</v>
      </c>
      <c r="C2026" s="56">
        <v>42419</v>
      </c>
      <c r="D2026" t="s">
        <v>1153</v>
      </c>
      <c r="E2026" t="s">
        <v>7435</v>
      </c>
      <c r="G2026" t="s">
        <v>7436</v>
      </c>
      <c r="H2026" t="s">
        <v>1144</v>
      </c>
      <c r="I2026" t="s">
        <v>1144</v>
      </c>
      <c r="J2026" t="s">
        <v>1144</v>
      </c>
      <c r="K2026" t="s">
        <v>1144</v>
      </c>
      <c r="L2026">
        <v>9.1</v>
      </c>
      <c r="M2026">
        <v>23.43</v>
      </c>
      <c r="N2026">
        <v>0</v>
      </c>
      <c r="O2026" s="56">
        <v>0</v>
      </c>
      <c r="P2026" s="56">
        <v>0</v>
      </c>
      <c r="Q2026">
        <v>1</v>
      </c>
      <c r="R2026">
        <v>1</v>
      </c>
      <c r="S2026">
        <v>11</v>
      </c>
      <c r="T2026">
        <v>8</v>
      </c>
      <c r="U2026">
        <v>3</v>
      </c>
      <c r="V2026">
        <v>1</v>
      </c>
      <c r="X2026" t="s">
        <v>7755</v>
      </c>
      <c r="AA2026">
        <v>0</v>
      </c>
      <c r="AB2026">
        <v>0</v>
      </c>
      <c r="AC2026">
        <v>0</v>
      </c>
      <c r="AD2026">
        <v>0</v>
      </c>
      <c r="AE2026">
        <v>0</v>
      </c>
      <c r="AF2026">
        <v>0</v>
      </c>
      <c r="AG2026">
        <v>0</v>
      </c>
      <c r="AJ2026" s="56"/>
      <c r="AK2026" s="56"/>
      <c r="AL2026" s="56"/>
      <c r="AP2026" t="s">
        <v>1155</v>
      </c>
      <c r="AS2026" t="s">
        <v>1152</v>
      </c>
      <c r="AT2026">
        <v>1</v>
      </c>
      <c r="AV2026">
        <v>0</v>
      </c>
      <c r="AW2026">
        <v>0</v>
      </c>
      <c r="AX2026">
        <v>0</v>
      </c>
      <c r="AY2026" t="s">
        <v>1388</v>
      </c>
      <c r="AZ2026" t="s">
        <v>1388</v>
      </c>
      <c r="BA2026">
        <v>0</v>
      </c>
      <c r="BD2026">
        <v>1000000000</v>
      </c>
      <c r="BE2026">
        <v>3</v>
      </c>
      <c r="BF2026">
        <v>0</v>
      </c>
      <c r="BG2026">
        <v>0</v>
      </c>
      <c r="BH2026">
        <v>0</v>
      </c>
      <c r="BI2026">
        <v>0</v>
      </c>
      <c r="BJ2026">
        <v>0</v>
      </c>
      <c r="BK2026">
        <v>0</v>
      </c>
      <c r="BL2026">
        <v>0</v>
      </c>
      <c r="BM2026">
        <v>3</v>
      </c>
      <c r="BN2026">
        <v>0</v>
      </c>
      <c r="BO2026">
        <v>0</v>
      </c>
      <c r="BP2026">
        <v>0</v>
      </c>
      <c r="BR2026">
        <v>0</v>
      </c>
      <c r="BS2026">
        <v>0</v>
      </c>
      <c r="BX2026">
        <v>0</v>
      </c>
      <c r="BY2026">
        <v>0</v>
      </c>
      <c r="BZ2026">
        <v>0</v>
      </c>
      <c r="CA2026">
        <v>0</v>
      </c>
      <c r="CB2026">
        <v>0</v>
      </c>
      <c r="CC2026">
        <v>1</v>
      </c>
      <c r="CD2026" s="56">
        <v>42095</v>
      </c>
      <c r="CE2026" s="56">
        <v>42342</v>
      </c>
      <c r="CF2026" s="56">
        <v>42342</v>
      </c>
      <c r="CG2026" s="56">
        <v>42419</v>
      </c>
      <c r="CH2026" s="56"/>
      <c r="CI2026" s="56"/>
      <c r="CJ2026">
        <v>0</v>
      </c>
      <c r="CK2026">
        <v>0</v>
      </c>
      <c r="CL2026">
        <v>0</v>
      </c>
      <c r="CM2026">
        <v>0</v>
      </c>
      <c r="CN2026">
        <v>0</v>
      </c>
      <c r="CO2026">
        <v>0</v>
      </c>
      <c r="CP2026">
        <v>0.95</v>
      </c>
      <c r="CQ2026" t="s">
        <v>1154</v>
      </c>
      <c r="CR2026" t="s">
        <v>1153</v>
      </c>
      <c r="CS2026" t="s">
        <v>1725</v>
      </c>
      <c r="CT2026" t="s">
        <v>1397</v>
      </c>
      <c r="CU2026" t="s">
        <v>1396</v>
      </c>
      <c r="CV2026" t="s">
        <v>7437</v>
      </c>
      <c r="CW2026" t="s">
        <v>1390</v>
      </c>
      <c r="CX2026" t="s">
        <v>853</v>
      </c>
      <c r="DC2026" t="s">
        <v>1387</v>
      </c>
      <c r="DE2026" t="s">
        <v>1728</v>
      </c>
    </row>
    <row r="2027" spans="1:109" x14ac:dyDescent="0.25">
      <c r="A2027" t="s">
        <v>1025</v>
      </c>
      <c r="B2027">
        <v>2</v>
      </c>
      <c r="C2027" s="56">
        <v>42419</v>
      </c>
      <c r="D2027" t="s">
        <v>1153</v>
      </c>
      <c r="E2027" t="s">
        <v>7438</v>
      </c>
      <c r="G2027" t="s">
        <v>7439</v>
      </c>
      <c r="H2027" t="s">
        <v>1144</v>
      </c>
      <c r="I2027" t="s">
        <v>1144</v>
      </c>
      <c r="J2027" t="s">
        <v>1144</v>
      </c>
      <c r="K2027" t="s">
        <v>1144</v>
      </c>
      <c r="L2027">
        <v>23.95</v>
      </c>
      <c r="M2027">
        <v>48.82</v>
      </c>
      <c r="N2027">
        <v>0</v>
      </c>
      <c r="O2027" s="56">
        <v>0</v>
      </c>
      <c r="P2027" s="56">
        <v>0</v>
      </c>
      <c r="Q2027">
        <v>1</v>
      </c>
      <c r="R2027">
        <v>1</v>
      </c>
      <c r="S2027">
        <v>11</v>
      </c>
      <c r="T2027">
        <v>8</v>
      </c>
      <c r="U2027">
        <v>3</v>
      </c>
      <c r="V2027">
        <v>1</v>
      </c>
      <c r="W2027" t="s">
        <v>1394</v>
      </c>
      <c r="X2027" t="s">
        <v>7758</v>
      </c>
      <c r="AA2027">
        <v>0</v>
      </c>
      <c r="AB2027">
        <v>0</v>
      </c>
      <c r="AC2027">
        <v>0</v>
      </c>
      <c r="AD2027">
        <v>0</v>
      </c>
      <c r="AE2027">
        <v>0</v>
      </c>
      <c r="AF2027">
        <v>0</v>
      </c>
      <c r="AG2027">
        <v>0</v>
      </c>
      <c r="AJ2027" s="56"/>
      <c r="AK2027" s="56"/>
      <c r="AL2027" s="56"/>
      <c r="AP2027" t="s">
        <v>1155</v>
      </c>
      <c r="AS2027" t="s">
        <v>1152</v>
      </c>
      <c r="AT2027">
        <v>1</v>
      </c>
      <c r="AV2027">
        <v>6</v>
      </c>
      <c r="AW2027">
        <v>4</v>
      </c>
      <c r="AX2027">
        <v>2</v>
      </c>
      <c r="AY2027" t="s">
        <v>1145</v>
      </c>
      <c r="AZ2027" t="s">
        <v>1145</v>
      </c>
      <c r="BA2027">
        <v>4</v>
      </c>
      <c r="BD2027">
        <v>1000000000</v>
      </c>
      <c r="BE2027">
        <v>4</v>
      </c>
      <c r="BF2027">
        <v>0.33</v>
      </c>
      <c r="BG2027">
        <v>0</v>
      </c>
      <c r="BH2027">
        <v>0</v>
      </c>
      <c r="BI2027">
        <v>0</v>
      </c>
      <c r="BJ2027">
        <v>0</v>
      </c>
      <c r="BK2027">
        <v>0</v>
      </c>
      <c r="BL2027">
        <v>0</v>
      </c>
      <c r="BM2027">
        <v>4</v>
      </c>
      <c r="BN2027">
        <v>0.33</v>
      </c>
      <c r="BO2027">
        <v>0</v>
      </c>
      <c r="BP2027">
        <v>0</v>
      </c>
      <c r="BR2027">
        <v>2</v>
      </c>
      <c r="BS2027">
        <v>2</v>
      </c>
      <c r="BX2027">
        <v>0</v>
      </c>
      <c r="BY2027">
        <v>0</v>
      </c>
      <c r="BZ2027">
        <v>0</v>
      </c>
      <c r="CA2027">
        <v>4.53</v>
      </c>
      <c r="CB2027">
        <v>0</v>
      </c>
      <c r="CC2027">
        <v>1</v>
      </c>
      <c r="CD2027" s="56">
        <v>42404</v>
      </c>
      <c r="CE2027" s="56">
        <v>42404</v>
      </c>
      <c r="CF2027" s="56">
        <v>42404</v>
      </c>
      <c r="CG2027" s="56">
        <v>42481</v>
      </c>
      <c r="CH2027" s="56"/>
      <c r="CI2027" s="56"/>
      <c r="CJ2027">
        <v>0</v>
      </c>
      <c r="CK2027">
        <v>0</v>
      </c>
      <c r="CL2027">
        <v>0</v>
      </c>
      <c r="CM2027">
        <v>0</v>
      </c>
      <c r="CN2027">
        <v>0.27</v>
      </c>
      <c r="CO2027">
        <v>0</v>
      </c>
      <c r="CP2027">
        <v>0</v>
      </c>
      <c r="CQ2027" t="s">
        <v>1154</v>
      </c>
      <c r="CR2027" t="s">
        <v>1153</v>
      </c>
      <c r="CS2027" t="s">
        <v>1748</v>
      </c>
      <c r="CT2027" t="s">
        <v>1397</v>
      </c>
      <c r="CU2027" t="s">
        <v>1396</v>
      </c>
      <c r="CV2027" t="s">
        <v>7440</v>
      </c>
      <c r="CW2027" t="s">
        <v>1727</v>
      </c>
      <c r="CX2027" t="s">
        <v>853</v>
      </c>
      <c r="DC2027" t="s">
        <v>1387</v>
      </c>
      <c r="DE2027" t="s">
        <v>1392</v>
      </c>
    </row>
    <row r="2028" spans="1:109" x14ac:dyDescent="0.25">
      <c r="A2028" t="s">
        <v>1025</v>
      </c>
      <c r="B2028">
        <v>2</v>
      </c>
      <c r="C2028" s="56">
        <v>42419</v>
      </c>
      <c r="D2028" t="s">
        <v>1153</v>
      </c>
      <c r="E2028" t="s">
        <v>1713</v>
      </c>
      <c r="G2028" t="s">
        <v>7441</v>
      </c>
      <c r="H2028" t="s">
        <v>1144</v>
      </c>
      <c r="I2028" t="s">
        <v>1144</v>
      </c>
      <c r="J2028" t="s">
        <v>1144</v>
      </c>
      <c r="K2028" t="s">
        <v>1144</v>
      </c>
      <c r="L2028">
        <v>23.18</v>
      </c>
      <c r="M2028">
        <v>40.119999999999997</v>
      </c>
      <c r="N2028">
        <v>0</v>
      </c>
      <c r="O2028" s="56">
        <v>0</v>
      </c>
      <c r="P2028" s="56">
        <v>0</v>
      </c>
      <c r="Q2028">
        <v>1</v>
      </c>
      <c r="R2028">
        <v>1</v>
      </c>
      <c r="S2028">
        <v>11</v>
      </c>
      <c r="T2028">
        <v>8</v>
      </c>
      <c r="U2028">
        <v>3</v>
      </c>
      <c r="V2028">
        <v>1</v>
      </c>
      <c r="W2028" t="s">
        <v>1156</v>
      </c>
      <c r="X2028" t="s">
        <v>7773</v>
      </c>
      <c r="AA2028">
        <v>0</v>
      </c>
      <c r="AB2028">
        <v>0</v>
      </c>
      <c r="AC2028">
        <v>0</v>
      </c>
      <c r="AD2028">
        <v>0</v>
      </c>
      <c r="AE2028">
        <v>0</v>
      </c>
      <c r="AF2028">
        <v>0</v>
      </c>
      <c r="AG2028">
        <v>0</v>
      </c>
      <c r="AJ2028" s="56"/>
      <c r="AK2028" s="56"/>
      <c r="AL2028" s="56"/>
      <c r="AP2028" t="s">
        <v>1155</v>
      </c>
      <c r="AS2028" t="s">
        <v>1152</v>
      </c>
      <c r="AT2028">
        <v>1</v>
      </c>
      <c r="AV2028">
        <v>6</v>
      </c>
      <c r="AW2028">
        <v>4</v>
      </c>
      <c r="AX2028">
        <v>2</v>
      </c>
      <c r="AY2028" t="s">
        <v>1148</v>
      </c>
      <c r="AZ2028" t="s">
        <v>1148</v>
      </c>
      <c r="BA2028">
        <v>0</v>
      </c>
      <c r="BD2028">
        <v>1000000000</v>
      </c>
      <c r="BE2028">
        <v>5</v>
      </c>
      <c r="BF2028">
        <v>0.17</v>
      </c>
      <c r="BG2028">
        <v>0</v>
      </c>
      <c r="BH2028">
        <v>0</v>
      </c>
      <c r="BI2028">
        <v>0</v>
      </c>
      <c r="BJ2028">
        <v>0</v>
      </c>
      <c r="BK2028">
        <v>0</v>
      </c>
      <c r="BL2028">
        <v>0</v>
      </c>
      <c r="BM2028">
        <v>5</v>
      </c>
      <c r="BN2028">
        <v>0.17</v>
      </c>
      <c r="BO2028">
        <v>0</v>
      </c>
      <c r="BP2028">
        <v>0</v>
      </c>
      <c r="BR2028">
        <v>1</v>
      </c>
      <c r="BS2028">
        <v>2</v>
      </c>
      <c r="BX2028">
        <v>0</v>
      </c>
      <c r="BY2028">
        <v>0</v>
      </c>
      <c r="BZ2028">
        <v>0</v>
      </c>
      <c r="CA2028">
        <v>3.19</v>
      </c>
      <c r="CB2028">
        <v>0</v>
      </c>
      <c r="CC2028">
        <v>1</v>
      </c>
      <c r="CD2028" s="56">
        <v>42278</v>
      </c>
      <c r="CE2028" s="56">
        <v>42342</v>
      </c>
      <c r="CF2028" s="56">
        <v>42342</v>
      </c>
      <c r="CG2028" s="56">
        <v>42419</v>
      </c>
      <c r="CH2028" s="56"/>
      <c r="CI2028" s="56"/>
      <c r="CJ2028">
        <v>0.2</v>
      </c>
      <c r="CK2028">
        <v>0</v>
      </c>
      <c r="CL2028">
        <v>0</v>
      </c>
      <c r="CM2028">
        <v>0</v>
      </c>
      <c r="CN2028">
        <v>0</v>
      </c>
      <c r="CO2028">
        <v>0.73</v>
      </c>
      <c r="CP2028">
        <v>0.23</v>
      </c>
      <c r="CQ2028" t="s">
        <v>1154</v>
      </c>
      <c r="CR2028" t="s">
        <v>1153</v>
      </c>
      <c r="CS2028" t="s">
        <v>1748</v>
      </c>
      <c r="CT2028" t="s">
        <v>1397</v>
      </c>
      <c r="CU2028" t="s">
        <v>1396</v>
      </c>
      <c r="CV2028" t="s">
        <v>7442</v>
      </c>
      <c r="CW2028" t="s">
        <v>1727</v>
      </c>
      <c r="CX2028" t="s">
        <v>853</v>
      </c>
      <c r="DC2028" t="s">
        <v>1387</v>
      </c>
      <c r="DE2028" t="s">
        <v>1392</v>
      </c>
    </row>
    <row r="2029" spans="1:109" x14ac:dyDescent="0.25">
      <c r="A2029" t="s">
        <v>1025</v>
      </c>
      <c r="B2029">
        <v>1</v>
      </c>
      <c r="C2029" s="56">
        <v>42419</v>
      </c>
      <c r="D2029" t="s">
        <v>1153</v>
      </c>
      <c r="E2029" t="s">
        <v>7443</v>
      </c>
      <c r="G2029" t="s">
        <v>7444</v>
      </c>
      <c r="H2029" t="s">
        <v>1144</v>
      </c>
      <c r="I2029" t="s">
        <v>1144</v>
      </c>
      <c r="J2029" t="s">
        <v>1144</v>
      </c>
      <c r="K2029" t="s">
        <v>1144</v>
      </c>
      <c r="L2029">
        <v>1.31</v>
      </c>
      <c r="M2029">
        <v>2.48</v>
      </c>
      <c r="N2029">
        <v>0</v>
      </c>
      <c r="O2029" s="56">
        <v>0</v>
      </c>
      <c r="P2029" s="56">
        <v>0</v>
      </c>
      <c r="Q2029">
        <v>1</v>
      </c>
      <c r="R2029">
        <v>1</v>
      </c>
      <c r="S2029">
        <v>11</v>
      </c>
      <c r="T2029">
        <v>8</v>
      </c>
      <c r="U2029">
        <v>3</v>
      </c>
      <c r="V2029">
        <v>1</v>
      </c>
      <c r="X2029" t="s">
        <v>7755</v>
      </c>
      <c r="AA2029">
        <v>0</v>
      </c>
      <c r="AB2029">
        <v>0</v>
      </c>
      <c r="AC2029">
        <v>0</v>
      </c>
      <c r="AD2029">
        <v>0</v>
      </c>
      <c r="AE2029">
        <v>0</v>
      </c>
      <c r="AF2029">
        <v>0</v>
      </c>
      <c r="AG2029">
        <v>0</v>
      </c>
      <c r="AJ2029" s="56"/>
      <c r="AK2029" s="56"/>
      <c r="AL2029" s="56"/>
      <c r="AP2029" t="s">
        <v>1155</v>
      </c>
      <c r="AS2029" t="s">
        <v>1152</v>
      </c>
      <c r="AT2029">
        <v>1</v>
      </c>
      <c r="AV2029">
        <v>0</v>
      </c>
      <c r="AW2029">
        <v>0</v>
      </c>
      <c r="AX2029">
        <v>0</v>
      </c>
      <c r="AY2029" t="s">
        <v>1388</v>
      </c>
      <c r="AZ2029" t="s">
        <v>1388</v>
      </c>
      <c r="BA2029">
        <v>0</v>
      </c>
      <c r="BD2029">
        <v>1000000000</v>
      </c>
      <c r="BE2029">
        <v>0</v>
      </c>
      <c r="BF2029">
        <v>0</v>
      </c>
      <c r="BG2029">
        <v>0</v>
      </c>
      <c r="BH2029">
        <v>0</v>
      </c>
      <c r="BI2029">
        <v>0</v>
      </c>
      <c r="BJ2029">
        <v>0</v>
      </c>
      <c r="BK2029">
        <v>0</v>
      </c>
      <c r="BL2029">
        <v>0</v>
      </c>
      <c r="BM2029">
        <v>0</v>
      </c>
      <c r="BN2029">
        <v>0</v>
      </c>
      <c r="BO2029">
        <v>0</v>
      </c>
      <c r="BP2029">
        <v>0</v>
      </c>
      <c r="BR2029">
        <v>0</v>
      </c>
      <c r="BS2029">
        <v>0</v>
      </c>
      <c r="BX2029">
        <v>0</v>
      </c>
      <c r="BY2029">
        <v>0</v>
      </c>
      <c r="BZ2029">
        <v>0</v>
      </c>
      <c r="CA2029">
        <v>0</v>
      </c>
      <c r="CB2029">
        <v>0</v>
      </c>
      <c r="CC2029">
        <v>1</v>
      </c>
      <c r="CD2029" s="56">
        <v>42095</v>
      </c>
      <c r="CE2029" s="56">
        <v>42342</v>
      </c>
      <c r="CF2029" s="56">
        <v>42342</v>
      </c>
      <c r="CG2029" s="56">
        <v>42419</v>
      </c>
      <c r="CH2029" s="56"/>
      <c r="CI2029" s="56"/>
      <c r="CJ2029">
        <v>2.5299999999999998</v>
      </c>
      <c r="CK2029">
        <v>0</v>
      </c>
      <c r="CL2029">
        <v>0.82</v>
      </c>
      <c r="CM2029">
        <v>0</v>
      </c>
      <c r="CN2029">
        <v>0</v>
      </c>
      <c r="CO2029">
        <v>0</v>
      </c>
      <c r="CP2029">
        <v>0.13</v>
      </c>
      <c r="CQ2029" t="s">
        <v>1154</v>
      </c>
      <c r="CR2029" t="s">
        <v>1153</v>
      </c>
      <c r="CS2029" t="s">
        <v>1725</v>
      </c>
      <c r="CT2029" t="s">
        <v>1397</v>
      </c>
      <c r="CU2029" t="s">
        <v>1396</v>
      </c>
      <c r="CV2029" t="s">
        <v>7445</v>
      </c>
      <c r="CW2029" t="s">
        <v>1390</v>
      </c>
      <c r="CX2029" t="s">
        <v>853</v>
      </c>
      <c r="DC2029" t="s">
        <v>1387</v>
      </c>
      <c r="DE2029" t="s">
        <v>1728</v>
      </c>
    </row>
    <row r="2030" spans="1:109" x14ac:dyDescent="0.25">
      <c r="A2030" t="s">
        <v>1025</v>
      </c>
      <c r="B2030">
        <v>2</v>
      </c>
      <c r="C2030" s="56">
        <v>42419</v>
      </c>
      <c r="D2030" t="s">
        <v>1153</v>
      </c>
      <c r="E2030" t="s">
        <v>7446</v>
      </c>
      <c r="G2030" t="s">
        <v>7447</v>
      </c>
      <c r="H2030" t="s">
        <v>1144</v>
      </c>
      <c r="I2030" t="s">
        <v>1144</v>
      </c>
      <c r="J2030" t="s">
        <v>1144</v>
      </c>
      <c r="K2030" t="s">
        <v>1144</v>
      </c>
      <c r="L2030">
        <v>0.41</v>
      </c>
      <c r="M2030">
        <v>1.04</v>
      </c>
      <c r="N2030">
        <v>0</v>
      </c>
      <c r="O2030" s="56">
        <v>0</v>
      </c>
      <c r="P2030" s="56">
        <v>0</v>
      </c>
      <c r="Q2030">
        <v>1</v>
      </c>
      <c r="R2030">
        <v>1</v>
      </c>
      <c r="S2030">
        <v>11</v>
      </c>
      <c r="T2030">
        <v>8</v>
      </c>
      <c r="U2030">
        <v>3</v>
      </c>
      <c r="V2030">
        <v>1</v>
      </c>
      <c r="W2030" t="s">
        <v>1156</v>
      </c>
      <c r="X2030" t="s">
        <v>7761</v>
      </c>
      <c r="Y2030">
        <v>7</v>
      </c>
      <c r="AA2030">
        <v>0</v>
      </c>
      <c r="AB2030">
        <v>0</v>
      </c>
      <c r="AC2030">
        <v>0</v>
      </c>
      <c r="AD2030">
        <v>0</v>
      </c>
      <c r="AE2030">
        <v>0</v>
      </c>
      <c r="AF2030">
        <v>0</v>
      </c>
      <c r="AG2030">
        <v>0</v>
      </c>
      <c r="AJ2030" s="56"/>
      <c r="AK2030" s="56"/>
      <c r="AL2030" s="56"/>
      <c r="AP2030" t="s">
        <v>1155</v>
      </c>
      <c r="AR2030">
        <v>2</v>
      </c>
      <c r="AS2030" t="s">
        <v>1152</v>
      </c>
      <c r="AT2030">
        <v>1</v>
      </c>
      <c r="AV2030">
        <v>5</v>
      </c>
      <c r="AW2030">
        <v>3</v>
      </c>
      <c r="AX2030">
        <v>2</v>
      </c>
      <c r="AY2030" t="s">
        <v>1146</v>
      </c>
      <c r="AZ2030" t="s">
        <v>1146</v>
      </c>
      <c r="BA2030">
        <v>4</v>
      </c>
      <c r="BD2030">
        <v>1000000000</v>
      </c>
      <c r="BE2030">
        <v>2</v>
      </c>
      <c r="BF2030">
        <v>0.6</v>
      </c>
      <c r="BG2030">
        <v>0</v>
      </c>
      <c r="BH2030">
        <v>0</v>
      </c>
      <c r="BI2030">
        <v>0</v>
      </c>
      <c r="BJ2030">
        <v>0</v>
      </c>
      <c r="BK2030">
        <v>0</v>
      </c>
      <c r="BL2030">
        <v>0</v>
      </c>
      <c r="BM2030">
        <v>2</v>
      </c>
      <c r="BN2030">
        <v>0.6</v>
      </c>
      <c r="BO2030">
        <v>0</v>
      </c>
      <c r="BP2030">
        <v>0</v>
      </c>
      <c r="BR2030">
        <v>4</v>
      </c>
      <c r="BS2030">
        <v>1</v>
      </c>
      <c r="BX2030">
        <v>0</v>
      </c>
      <c r="BY2030">
        <v>0</v>
      </c>
      <c r="BZ2030">
        <v>0</v>
      </c>
      <c r="CA2030">
        <v>6.71</v>
      </c>
      <c r="CB2030">
        <v>0</v>
      </c>
      <c r="CC2030">
        <v>1</v>
      </c>
      <c r="CD2030" s="56">
        <v>42194</v>
      </c>
      <c r="CE2030" s="56">
        <v>42342</v>
      </c>
      <c r="CF2030" s="56">
        <v>42342</v>
      </c>
      <c r="CG2030" s="56">
        <v>42419</v>
      </c>
      <c r="CH2030" s="56"/>
      <c r="CI2030" s="56"/>
      <c r="CJ2030">
        <v>0.16</v>
      </c>
      <c r="CK2030">
        <v>4</v>
      </c>
      <c r="CL2030">
        <v>0</v>
      </c>
      <c r="CM2030">
        <v>0.05</v>
      </c>
      <c r="CN2030">
        <v>0</v>
      </c>
      <c r="CO2030">
        <v>0</v>
      </c>
      <c r="CP2030">
        <v>0.91</v>
      </c>
      <c r="CQ2030" t="s">
        <v>1154</v>
      </c>
      <c r="CR2030" t="s">
        <v>1153</v>
      </c>
      <c r="CS2030" t="s">
        <v>1748</v>
      </c>
      <c r="CT2030" t="s">
        <v>1397</v>
      </c>
      <c r="CU2030" t="s">
        <v>1396</v>
      </c>
      <c r="CV2030" t="s">
        <v>7448</v>
      </c>
      <c r="CW2030" t="s">
        <v>1390</v>
      </c>
      <c r="CX2030" t="s">
        <v>853</v>
      </c>
      <c r="DC2030" t="s">
        <v>1387</v>
      </c>
      <c r="DE2030" t="s">
        <v>1392</v>
      </c>
    </row>
    <row r="2031" spans="1:109" x14ac:dyDescent="0.25">
      <c r="A2031" t="s">
        <v>1025</v>
      </c>
      <c r="B2031">
        <v>2</v>
      </c>
      <c r="C2031" s="56">
        <v>42419</v>
      </c>
      <c r="D2031" t="s">
        <v>1153</v>
      </c>
      <c r="E2031" t="s">
        <v>7449</v>
      </c>
      <c r="G2031" t="s">
        <v>7450</v>
      </c>
      <c r="H2031" t="s">
        <v>1144</v>
      </c>
      <c r="I2031" t="s">
        <v>1144</v>
      </c>
      <c r="J2031" t="s">
        <v>1144</v>
      </c>
      <c r="K2031" t="s">
        <v>1144</v>
      </c>
      <c r="L2031">
        <v>5.83</v>
      </c>
      <c r="M2031">
        <v>12.02</v>
      </c>
      <c r="N2031">
        <v>0</v>
      </c>
      <c r="O2031" s="56">
        <v>0</v>
      </c>
      <c r="P2031" s="56">
        <v>0</v>
      </c>
      <c r="Q2031">
        <v>1</v>
      </c>
      <c r="R2031">
        <v>1</v>
      </c>
      <c r="S2031">
        <v>11</v>
      </c>
      <c r="T2031">
        <v>8</v>
      </c>
      <c r="U2031">
        <v>3</v>
      </c>
      <c r="V2031">
        <v>1</v>
      </c>
      <c r="X2031" t="s">
        <v>7760</v>
      </c>
      <c r="AA2031">
        <v>0</v>
      </c>
      <c r="AB2031">
        <v>0</v>
      </c>
      <c r="AC2031">
        <v>0</v>
      </c>
      <c r="AD2031">
        <v>0</v>
      </c>
      <c r="AE2031">
        <v>0</v>
      </c>
      <c r="AF2031">
        <v>45</v>
      </c>
      <c r="AG2031">
        <v>0</v>
      </c>
      <c r="AJ2031" s="56"/>
      <c r="AK2031" s="56"/>
      <c r="AL2031" s="56"/>
      <c r="AP2031" t="s">
        <v>1155</v>
      </c>
      <c r="AS2031" t="s">
        <v>1152</v>
      </c>
      <c r="AT2031">
        <v>1</v>
      </c>
      <c r="AV2031">
        <v>1</v>
      </c>
      <c r="AW2031">
        <v>1</v>
      </c>
      <c r="AX2031">
        <v>0.5</v>
      </c>
      <c r="AY2031" t="s">
        <v>1147</v>
      </c>
      <c r="AZ2031" t="s">
        <v>1147</v>
      </c>
      <c r="BA2031">
        <v>0</v>
      </c>
      <c r="BD2031">
        <v>1000000000</v>
      </c>
      <c r="BE2031">
        <v>2</v>
      </c>
      <c r="BF2031">
        <v>-1</v>
      </c>
      <c r="BG2031">
        <v>0</v>
      </c>
      <c r="BH2031">
        <v>0</v>
      </c>
      <c r="BI2031">
        <v>0</v>
      </c>
      <c r="BJ2031">
        <v>0</v>
      </c>
      <c r="BK2031">
        <v>0</v>
      </c>
      <c r="BL2031">
        <v>0</v>
      </c>
      <c r="BM2031">
        <v>2</v>
      </c>
      <c r="BN2031">
        <v>-1</v>
      </c>
      <c r="BO2031">
        <v>0</v>
      </c>
      <c r="BP2031">
        <v>0</v>
      </c>
      <c r="BR2031">
        <v>0</v>
      </c>
      <c r="BS2031">
        <v>0</v>
      </c>
      <c r="BX2031">
        <v>0</v>
      </c>
      <c r="BY2031">
        <v>5.83</v>
      </c>
      <c r="BZ2031">
        <v>0</v>
      </c>
      <c r="CA2031">
        <v>4.63</v>
      </c>
      <c r="CB2031">
        <v>0</v>
      </c>
      <c r="CC2031">
        <v>1</v>
      </c>
      <c r="CD2031" s="56">
        <v>42271</v>
      </c>
      <c r="CE2031" s="56">
        <v>42342</v>
      </c>
      <c r="CF2031" s="56">
        <v>42342</v>
      </c>
      <c r="CG2031" s="56">
        <v>42419</v>
      </c>
      <c r="CH2031" s="56"/>
      <c r="CI2031" s="56"/>
      <c r="CJ2031">
        <v>0.52</v>
      </c>
      <c r="CK2031">
        <v>0</v>
      </c>
      <c r="CL2031">
        <v>0.12</v>
      </c>
      <c r="CM2031">
        <v>0</v>
      </c>
      <c r="CN2031">
        <v>0.43</v>
      </c>
      <c r="CO2031">
        <v>0</v>
      </c>
      <c r="CP2031">
        <v>0.42</v>
      </c>
      <c r="CQ2031" t="s">
        <v>1154</v>
      </c>
      <c r="CR2031" t="s">
        <v>1153</v>
      </c>
      <c r="CS2031" t="s">
        <v>1748</v>
      </c>
      <c r="CT2031" t="s">
        <v>1397</v>
      </c>
      <c r="CU2031" t="s">
        <v>1396</v>
      </c>
      <c r="CV2031" t="s">
        <v>7451</v>
      </c>
      <c r="CW2031" t="s">
        <v>1390</v>
      </c>
      <c r="CX2031" t="s">
        <v>853</v>
      </c>
      <c r="DC2031" t="s">
        <v>1387</v>
      </c>
      <c r="DE2031" t="s">
        <v>1392</v>
      </c>
    </row>
    <row r="2032" spans="1:109" x14ac:dyDescent="0.25">
      <c r="A2032" t="s">
        <v>1025</v>
      </c>
      <c r="B2032">
        <v>6</v>
      </c>
      <c r="C2032" s="56">
        <v>42419</v>
      </c>
      <c r="D2032" t="s">
        <v>1153</v>
      </c>
      <c r="E2032" t="s">
        <v>1714</v>
      </c>
      <c r="G2032" t="s">
        <v>7452</v>
      </c>
      <c r="H2032" t="s">
        <v>1144</v>
      </c>
      <c r="I2032" t="s">
        <v>1144</v>
      </c>
      <c r="J2032" t="s">
        <v>1144</v>
      </c>
      <c r="K2032" t="s">
        <v>1144</v>
      </c>
      <c r="L2032">
        <v>5.65</v>
      </c>
      <c r="M2032">
        <v>15.9</v>
      </c>
      <c r="N2032">
        <v>0</v>
      </c>
      <c r="O2032" s="56">
        <v>0</v>
      </c>
      <c r="P2032" s="56">
        <v>0</v>
      </c>
      <c r="Q2032">
        <v>1</v>
      </c>
      <c r="R2032">
        <v>1</v>
      </c>
      <c r="S2032">
        <v>11</v>
      </c>
      <c r="T2032">
        <v>8</v>
      </c>
      <c r="U2032">
        <v>3</v>
      </c>
      <c r="V2032">
        <v>1</v>
      </c>
      <c r="W2032" t="s">
        <v>1156</v>
      </c>
      <c r="X2032" t="s">
        <v>7762</v>
      </c>
      <c r="Y2032">
        <v>506</v>
      </c>
      <c r="AA2032">
        <v>0</v>
      </c>
      <c r="AB2032">
        <v>0</v>
      </c>
      <c r="AC2032">
        <v>0</v>
      </c>
      <c r="AD2032">
        <v>0</v>
      </c>
      <c r="AE2032">
        <v>0</v>
      </c>
      <c r="AF2032">
        <v>2</v>
      </c>
      <c r="AG2032">
        <v>0</v>
      </c>
      <c r="AJ2032" s="56"/>
      <c r="AK2032" s="56"/>
      <c r="AL2032" s="56"/>
      <c r="AP2032" t="s">
        <v>1155</v>
      </c>
      <c r="AS2032" t="s">
        <v>1152</v>
      </c>
      <c r="AT2032">
        <v>1</v>
      </c>
      <c r="AV2032">
        <v>380</v>
      </c>
      <c r="AW2032">
        <v>253</v>
      </c>
      <c r="AX2032">
        <v>125</v>
      </c>
      <c r="AY2032" t="s">
        <v>1145</v>
      </c>
      <c r="AZ2032" t="s">
        <v>1148</v>
      </c>
      <c r="BA2032">
        <v>250</v>
      </c>
      <c r="BD2032">
        <v>1000000000</v>
      </c>
      <c r="BE2032">
        <v>164</v>
      </c>
      <c r="BF2032">
        <v>0.56999999999999995</v>
      </c>
      <c r="BG2032">
        <v>0</v>
      </c>
      <c r="BH2032">
        <v>0</v>
      </c>
      <c r="BI2032">
        <v>0</v>
      </c>
      <c r="BJ2032">
        <v>0</v>
      </c>
      <c r="BK2032">
        <v>0</v>
      </c>
      <c r="BL2032">
        <v>119</v>
      </c>
      <c r="BM2032">
        <v>283</v>
      </c>
      <c r="BN2032">
        <v>0.26</v>
      </c>
      <c r="BO2032">
        <v>0</v>
      </c>
      <c r="BP2032">
        <v>0</v>
      </c>
      <c r="BR2032">
        <v>97</v>
      </c>
      <c r="BS2032">
        <v>104</v>
      </c>
      <c r="BX2032">
        <v>0</v>
      </c>
      <c r="BY2032">
        <v>0</v>
      </c>
      <c r="BZ2032">
        <v>0</v>
      </c>
      <c r="CA2032">
        <v>7.92</v>
      </c>
      <c r="CB2032">
        <v>0</v>
      </c>
      <c r="CC2032">
        <v>1</v>
      </c>
      <c r="CD2032" s="56">
        <v>42243</v>
      </c>
      <c r="CE2032" s="56">
        <v>42342</v>
      </c>
      <c r="CF2032" s="56">
        <v>42342</v>
      </c>
      <c r="CG2032" s="56">
        <v>42419</v>
      </c>
      <c r="CH2032" s="56"/>
      <c r="CI2032" s="56"/>
      <c r="CJ2032">
        <v>0.22</v>
      </c>
      <c r="CK2032">
        <v>250</v>
      </c>
      <c r="CL2032">
        <v>0.03</v>
      </c>
      <c r="CM2032">
        <v>0</v>
      </c>
      <c r="CN2032">
        <v>0.79</v>
      </c>
      <c r="CO2032">
        <v>0.16</v>
      </c>
      <c r="CP2032">
        <v>0</v>
      </c>
      <c r="CQ2032" t="s">
        <v>1154</v>
      </c>
      <c r="CR2032" t="s">
        <v>1153</v>
      </c>
      <c r="CS2032" t="s">
        <v>1395</v>
      </c>
      <c r="CT2032" t="s">
        <v>1397</v>
      </c>
      <c r="CU2032" t="s">
        <v>1396</v>
      </c>
      <c r="CV2032" t="s">
        <v>7453</v>
      </c>
      <c r="CW2032" t="s">
        <v>3166</v>
      </c>
      <c r="CX2032" t="s">
        <v>853</v>
      </c>
      <c r="DC2032" t="s">
        <v>3167</v>
      </c>
      <c r="DE2032" t="s">
        <v>1392</v>
      </c>
    </row>
    <row r="2033" spans="1:109" x14ac:dyDescent="0.25">
      <c r="A2033" t="s">
        <v>1025</v>
      </c>
      <c r="B2033">
        <v>2</v>
      </c>
      <c r="C2033" s="56">
        <v>42419</v>
      </c>
      <c r="D2033" t="s">
        <v>1153</v>
      </c>
      <c r="E2033" t="s">
        <v>7454</v>
      </c>
      <c r="G2033" t="s">
        <v>7455</v>
      </c>
      <c r="H2033" t="s">
        <v>1144</v>
      </c>
      <c r="I2033" t="s">
        <v>1144</v>
      </c>
      <c r="J2033" t="s">
        <v>1144</v>
      </c>
      <c r="K2033" t="s">
        <v>1144</v>
      </c>
      <c r="L2033">
        <v>2.25</v>
      </c>
      <c r="M2033">
        <v>4.63</v>
      </c>
      <c r="N2033">
        <v>0</v>
      </c>
      <c r="O2033" s="56">
        <v>0</v>
      </c>
      <c r="P2033" s="56">
        <v>0</v>
      </c>
      <c r="Q2033">
        <v>1</v>
      </c>
      <c r="R2033">
        <v>1</v>
      </c>
      <c r="S2033">
        <v>11</v>
      </c>
      <c r="T2033">
        <v>8</v>
      </c>
      <c r="U2033">
        <v>3</v>
      </c>
      <c r="V2033">
        <v>1</v>
      </c>
      <c r="X2033" t="s">
        <v>7773</v>
      </c>
      <c r="AA2033">
        <v>0</v>
      </c>
      <c r="AB2033">
        <v>0</v>
      </c>
      <c r="AC2033">
        <v>0</v>
      </c>
      <c r="AD2033">
        <v>0</v>
      </c>
      <c r="AE2033">
        <v>0</v>
      </c>
      <c r="AF2033">
        <v>0</v>
      </c>
      <c r="AG2033">
        <v>0</v>
      </c>
      <c r="AJ2033" s="56"/>
      <c r="AK2033" s="56"/>
      <c r="AL2033" s="56"/>
      <c r="AP2033" t="s">
        <v>1155</v>
      </c>
      <c r="AS2033" t="s">
        <v>1152</v>
      </c>
      <c r="AT2033">
        <v>1</v>
      </c>
      <c r="AV2033">
        <v>2</v>
      </c>
      <c r="AW2033">
        <v>2</v>
      </c>
      <c r="AX2033">
        <v>1</v>
      </c>
      <c r="AY2033" t="s">
        <v>1147</v>
      </c>
      <c r="AZ2033" t="s">
        <v>1147</v>
      </c>
      <c r="BA2033">
        <v>0</v>
      </c>
      <c r="BD2033">
        <v>1000000000</v>
      </c>
      <c r="BE2033">
        <v>3</v>
      </c>
      <c r="BF2033">
        <v>-0.5</v>
      </c>
      <c r="BG2033">
        <v>0</v>
      </c>
      <c r="BH2033">
        <v>0</v>
      </c>
      <c r="BI2033">
        <v>0</v>
      </c>
      <c r="BJ2033">
        <v>0</v>
      </c>
      <c r="BK2033">
        <v>0</v>
      </c>
      <c r="BL2033">
        <v>0</v>
      </c>
      <c r="BM2033">
        <v>3</v>
      </c>
      <c r="BN2033">
        <v>-0.5</v>
      </c>
      <c r="BO2033">
        <v>0</v>
      </c>
      <c r="BP2033">
        <v>0</v>
      </c>
      <c r="BR2033">
        <v>0</v>
      </c>
      <c r="BS2033">
        <v>1</v>
      </c>
      <c r="BX2033">
        <v>0</v>
      </c>
      <c r="BY2033">
        <v>2.25</v>
      </c>
      <c r="BZ2033">
        <v>0</v>
      </c>
      <c r="CA2033">
        <v>4.62</v>
      </c>
      <c r="CB2033">
        <v>0</v>
      </c>
      <c r="CC2033">
        <v>1</v>
      </c>
      <c r="CD2033" s="56">
        <v>42278</v>
      </c>
      <c r="CE2033" s="56">
        <v>42342</v>
      </c>
      <c r="CF2033" s="56">
        <v>42342</v>
      </c>
      <c r="CG2033" s="56">
        <v>42419</v>
      </c>
      <c r="CH2033" s="56"/>
      <c r="CI2033" s="56"/>
      <c r="CJ2033">
        <v>0</v>
      </c>
      <c r="CK2033">
        <v>0</v>
      </c>
      <c r="CL2033">
        <v>0</v>
      </c>
      <c r="CM2033">
        <v>0</v>
      </c>
      <c r="CN2033">
        <v>0</v>
      </c>
      <c r="CO2033">
        <v>0</v>
      </c>
      <c r="CP2033">
        <v>0.96</v>
      </c>
      <c r="CQ2033" t="s">
        <v>1154</v>
      </c>
      <c r="CR2033" t="s">
        <v>1153</v>
      </c>
      <c r="CS2033" t="s">
        <v>1748</v>
      </c>
      <c r="CT2033" t="s">
        <v>1397</v>
      </c>
      <c r="CU2033" t="s">
        <v>1396</v>
      </c>
      <c r="CV2033" t="s">
        <v>7456</v>
      </c>
      <c r="CW2033" t="s">
        <v>3166</v>
      </c>
      <c r="CX2033" t="s">
        <v>853</v>
      </c>
      <c r="DC2033" t="s">
        <v>3167</v>
      </c>
      <c r="DE2033" t="s">
        <v>1392</v>
      </c>
    </row>
    <row r="2034" spans="1:109" x14ac:dyDescent="0.25">
      <c r="A2034" t="s">
        <v>1025</v>
      </c>
      <c r="B2034">
        <v>1</v>
      </c>
      <c r="C2034" s="56">
        <v>42419</v>
      </c>
      <c r="D2034" t="s">
        <v>1153</v>
      </c>
      <c r="E2034" t="s">
        <v>7457</v>
      </c>
      <c r="G2034" t="s">
        <v>7458</v>
      </c>
      <c r="H2034" t="s">
        <v>1144</v>
      </c>
      <c r="I2034" t="s">
        <v>1144</v>
      </c>
      <c r="J2034" t="s">
        <v>1144</v>
      </c>
      <c r="K2034" t="s">
        <v>1144</v>
      </c>
      <c r="L2034">
        <v>1.5</v>
      </c>
      <c r="M2034">
        <v>3.06</v>
      </c>
      <c r="N2034">
        <v>0</v>
      </c>
      <c r="O2034" s="56">
        <v>0</v>
      </c>
      <c r="P2034" s="56">
        <v>0</v>
      </c>
      <c r="Q2034">
        <v>1</v>
      </c>
      <c r="R2034">
        <v>1</v>
      </c>
      <c r="S2034">
        <v>11</v>
      </c>
      <c r="T2034">
        <v>8</v>
      </c>
      <c r="U2034">
        <v>3</v>
      </c>
      <c r="V2034">
        <v>1</v>
      </c>
      <c r="X2034" t="s">
        <v>7755</v>
      </c>
      <c r="AA2034">
        <v>0</v>
      </c>
      <c r="AB2034">
        <v>0</v>
      </c>
      <c r="AC2034">
        <v>0</v>
      </c>
      <c r="AD2034">
        <v>0</v>
      </c>
      <c r="AE2034">
        <v>0</v>
      </c>
      <c r="AF2034">
        <v>0</v>
      </c>
      <c r="AG2034">
        <v>0</v>
      </c>
      <c r="AJ2034" s="56"/>
      <c r="AK2034" s="56"/>
      <c r="AL2034" s="56"/>
      <c r="AP2034" t="s">
        <v>1155</v>
      </c>
      <c r="AS2034" t="s">
        <v>1152</v>
      </c>
      <c r="AT2034">
        <v>1</v>
      </c>
      <c r="AV2034">
        <v>0</v>
      </c>
      <c r="AW2034">
        <v>0</v>
      </c>
      <c r="AX2034">
        <v>0</v>
      </c>
      <c r="AY2034" t="s">
        <v>1388</v>
      </c>
      <c r="AZ2034" t="s">
        <v>1388</v>
      </c>
      <c r="BA2034">
        <v>0</v>
      </c>
      <c r="BD2034">
        <v>1000000000</v>
      </c>
      <c r="BE2034">
        <v>0</v>
      </c>
      <c r="BF2034">
        <v>0</v>
      </c>
      <c r="BG2034">
        <v>0</v>
      </c>
      <c r="BH2034">
        <v>0</v>
      </c>
      <c r="BI2034">
        <v>0</v>
      </c>
      <c r="BJ2034">
        <v>0</v>
      </c>
      <c r="BK2034">
        <v>0</v>
      </c>
      <c r="BL2034">
        <v>0</v>
      </c>
      <c r="BM2034">
        <v>0</v>
      </c>
      <c r="BN2034">
        <v>0</v>
      </c>
      <c r="BO2034">
        <v>0</v>
      </c>
      <c r="BP2034">
        <v>0</v>
      </c>
      <c r="BR2034">
        <v>0</v>
      </c>
      <c r="BS2034">
        <v>0</v>
      </c>
      <c r="BX2034">
        <v>0</v>
      </c>
      <c r="BY2034">
        <v>0</v>
      </c>
      <c r="BZ2034">
        <v>0</v>
      </c>
      <c r="CA2034">
        <v>0</v>
      </c>
      <c r="CB2034">
        <v>0</v>
      </c>
      <c r="CC2034">
        <v>1</v>
      </c>
      <c r="CD2034" s="56">
        <v>42095</v>
      </c>
      <c r="CE2034" s="56">
        <v>42342</v>
      </c>
      <c r="CF2034" s="56">
        <v>42342</v>
      </c>
      <c r="CG2034" s="56">
        <v>42419</v>
      </c>
      <c r="CH2034" s="56"/>
      <c r="CI2034" s="56"/>
      <c r="CJ2034">
        <v>0.82</v>
      </c>
      <c r="CK2034">
        <v>0</v>
      </c>
      <c r="CL2034">
        <v>0.38</v>
      </c>
      <c r="CM2034">
        <v>0</v>
      </c>
      <c r="CN2034">
        <v>0</v>
      </c>
      <c r="CO2034">
        <v>0</v>
      </c>
      <c r="CP2034">
        <v>0.56999999999999995</v>
      </c>
      <c r="CQ2034" t="s">
        <v>1154</v>
      </c>
      <c r="CR2034" t="s">
        <v>1153</v>
      </c>
      <c r="CS2034" t="s">
        <v>1725</v>
      </c>
      <c r="CT2034" t="s">
        <v>1397</v>
      </c>
      <c r="CU2034" t="s">
        <v>1396</v>
      </c>
      <c r="CV2034" t="s">
        <v>7459</v>
      </c>
      <c r="CW2034" t="s">
        <v>1727</v>
      </c>
      <c r="CX2034" t="s">
        <v>853</v>
      </c>
      <c r="DC2034" t="s">
        <v>1387</v>
      </c>
      <c r="DE2034" t="s">
        <v>1728</v>
      </c>
    </row>
    <row r="2035" spans="1:109" x14ac:dyDescent="0.25">
      <c r="A2035" t="s">
        <v>1025</v>
      </c>
      <c r="B2035">
        <v>10</v>
      </c>
      <c r="C2035" s="56">
        <v>42419</v>
      </c>
      <c r="D2035" t="s">
        <v>1153</v>
      </c>
      <c r="E2035" t="s">
        <v>7460</v>
      </c>
      <c r="G2035" t="s">
        <v>7461</v>
      </c>
      <c r="H2035" t="s">
        <v>1144</v>
      </c>
      <c r="I2035" t="s">
        <v>1144</v>
      </c>
      <c r="J2035" t="s">
        <v>1144</v>
      </c>
      <c r="K2035" t="s">
        <v>1144</v>
      </c>
      <c r="L2035">
        <v>317.58</v>
      </c>
      <c r="M2035">
        <v>799</v>
      </c>
      <c r="N2035">
        <v>0</v>
      </c>
      <c r="O2035" s="56">
        <v>0</v>
      </c>
      <c r="P2035" s="56">
        <v>0</v>
      </c>
      <c r="Q2035">
        <v>1</v>
      </c>
      <c r="R2035">
        <v>1</v>
      </c>
      <c r="S2035">
        <v>11</v>
      </c>
      <c r="T2035">
        <v>8</v>
      </c>
      <c r="U2035">
        <v>3</v>
      </c>
      <c r="V2035">
        <v>1</v>
      </c>
      <c r="X2035" t="s">
        <v>7764</v>
      </c>
      <c r="AA2035">
        <v>0</v>
      </c>
      <c r="AB2035">
        <v>0</v>
      </c>
      <c r="AC2035">
        <v>0</v>
      </c>
      <c r="AD2035">
        <v>0</v>
      </c>
      <c r="AE2035">
        <v>0</v>
      </c>
      <c r="AF2035">
        <v>0</v>
      </c>
      <c r="AG2035">
        <v>0</v>
      </c>
      <c r="AJ2035" s="56"/>
      <c r="AK2035" s="56"/>
      <c r="AL2035" s="56"/>
      <c r="AP2035" t="s">
        <v>1155</v>
      </c>
      <c r="AS2035" t="s">
        <v>1152</v>
      </c>
      <c r="AT2035">
        <v>1</v>
      </c>
      <c r="AV2035">
        <v>30</v>
      </c>
      <c r="AW2035">
        <v>20</v>
      </c>
      <c r="AX2035">
        <v>10</v>
      </c>
      <c r="AY2035" t="s">
        <v>1147</v>
      </c>
      <c r="AZ2035" t="s">
        <v>1147</v>
      </c>
      <c r="BA2035">
        <v>50</v>
      </c>
      <c r="BD2035">
        <v>1000000000</v>
      </c>
      <c r="BE2035">
        <v>43</v>
      </c>
      <c r="BF2035">
        <v>-0.43</v>
      </c>
      <c r="BG2035">
        <v>1</v>
      </c>
      <c r="BH2035">
        <v>0</v>
      </c>
      <c r="BI2035">
        <v>0</v>
      </c>
      <c r="BJ2035">
        <v>0</v>
      </c>
      <c r="BK2035">
        <v>0</v>
      </c>
      <c r="BL2035">
        <v>0</v>
      </c>
      <c r="BM2035">
        <v>44</v>
      </c>
      <c r="BN2035">
        <v>-0.47</v>
      </c>
      <c r="BO2035">
        <v>0</v>
      </c>
      <c r="BP2035">
        <v>0</v>
      </c>
      <c r="BR2035">
        <v>0</v>
      </c>
      <c r="BS2035">
        <v>8</v>
      </c>
      <c r="BX2035">
        <v>0</v>
      </c>
      <c r="BY2035">
        <v>4128.54</v>
      </c>
      <c r="BZ2035">
        <v>0</v>
      </c>
      <c r="CA2035">
        <v>6.61</v>
      </c>
      <c r="CB2035">
        <v>0</v>
      </c>
      <c r="CC2035">
        <v>1</v>
      </c>
      <c r="CD2035" s="56">
        <v>42352</v>
      </c>
      <c r="CE2035" s="56">
        <v>42352</v>
      </c>
      <c r="CF2035" s="56">
        <v>42352</v>
      </c>
      <c r="CG2035" s="56">
        <v>42429</v>
      </c>
      <c r="CH2035" s="56"/>
      <c r="CI2035" s="56"/>
      <c r="CJ2035">
        <v>0.03</v>
      </c>
      <c r="CK2035">
        <v>0</v>
      </c>
      <c r="CL2035">
        <v>0</v>
      </c>
      <c r="CM2035">
        <v>0</v>
      </c>
      <c r="CN2035">
        <v>0</v>
      </c>
      <c r="CO2035">
        <v>0</v>
      </c>
      <c r="CP2035">
        <v>0.89</v>
      </c>
      <c r="CQ2035" t="s">
        <v>1154</v>
      </c>
      <c r="CR2035" t="s">
        <v>1153</v>
      </c>
      <c r="CS2035" t="s">
        <v>3128</v>
      </c>
      <c r="CT2035" t="s">
        <v>1397</v>
      </c>
      <c r="CU2035" t="s">
        <v>1396</v>
      </c>
      <c r="CV2035" t="s">
        <v>7462</v>
      </c>
      <c r="CW2035" t="s">
        <v>1157</v>
      </c>
      <c r="CX2035" t="s">
        <v>853</v>
      </c>
      <c r="DC2035" t="s">
        <v>1158</v>
      </c>
      <c r="DE2035" t="s">
        <v>1392</v>
      </c>
    </row>
    <row r="2036" spans="1:109" x14ac:dyDescent="0.25">
      <c r="A2036" t="s">
        <v>1025</v>
      </c>
      <c r="B2036">
        <v>10</v>
      </c>
      <c r="C2036" s="56">
        <v>42419</v>
      </c>
      <c r="D2036" t="s">
        <v>1153</v>
      </c>
      <c r="E2036" t="s">
        <v>1715</v>
      </c>
      <c r="G2036" t="s">
        <v>7463</v>
      </c>
      <c r="H2036" t="s">
        <v>1144</v>
      </c>
      <c r="I2036" t="s">
        <v>1144</v>
      </c>
      <c r="J2036" t="s">
        <v>1144</v>
      </c>
      <c r="K2036" t="s">
        <v>1144</v>
      </c>
      <c r="L2036">
        <v>175.66</v>
      </c>
      <c r="M2036">
        <v>339.9</v>
      </c>
      <c r="N2036">
        <v>0</v>
      </c>
      <c r="O2036" s="56">
        <v>0</v>
      </c>
      <c r="P2036" s="56">
        <v>0</v>
      </c>
      <c r="Q2036">
        <v>1</v>
      </c>
      <c r="R2036">
        <v>1</v>
      </c>
      <c r="S2036">
        <v>11</v>
      </c>
      <c r="T2036">
        <v>8</v>
      </c>
      <c r="U2036">
        <v>3</v>
      </c>
      <c r="V2036">
        <v>1</v>
      </c>
      <c r="W2036" t="s">
        <v>1394</v>
      </c>
      <c r="X2036" t="s">
        <v>7670</v>
      </c>
      <c r="AA2036">
        <v>0</v>
      </c>
      <c r="AB2036">
        <v>0</v>
      </c>
      <c r="AC2036">
        <v>0</v>
      </c>
      <c r="AD2036">
        <v>0</v>
      </c>
      <c r="AE2036">
        <v>0</v>
      </c>
      <c r="AF2036">
        <v>30</v>
      </c>
      <c r="AG2036">
        <v>0</v>
      </c>
      <c r="AJ2036" s="56"/>
      <c r="AK2036" s="56"/>
      <c r="AL2036" s="56"/>
      <c r="AP2036" t="s">
        <v>1155</v>
      </c>
      <c r="AS2036" t="s">
        <v>1152</v>
      </c>
      <c r="AT2036">
        <v>1</v>
      </c>
      <c r="AV2036">
        <v>8</v>
      </c>
      <c r="AW2036">
        <v>5</v>
      </c>
      <c r="AX2036">
        <v>3</v>
      </c>
      <c r="AY2036" t="s">
        <v>1145</v>
      </c>
      <c r="AZ2036" t="s">
        <v>1147</v>
      </c>
      <c r="BA2036">
        <v>10</v>
      </c>
      <c r="BD2036">
        <v>1000000000</v>
      </c>
      <c r="BE2036">
        <v>5</v>
      </c>
      <c r="BF2036">
        <v>0.38</v>
      </c>
      <c r="BG2036">
        <v>4</v>
      </c>
      <c r="BH2036">
        <v>0</v>
      </c>
      <c r="BI2036">
        <v>0</v>
      </c>
      <c r="BJ2036">
        <v>0</v>
      </c>
      <c r="BK2036">
        <v>0</v>
      </c>
      <c r="BL2036">
        <v>0</v>
      </c>
      <c r="BM2036">
        <v>9</v>
      </c>
      <c r="BN2036">
        <v>-0.13</v>
      </c>
      <c r="BO2036">
        <v>0</v>
      </c>
      <c r="BP2036">
        <v>0</v>
      </c>
      <c r="BR2036">
        <v>0</v>
      </c>
      <c r="BS2036">
        <v>2</v>
      </c>
      <c r="BX2036">
        <v>0</v>
      </c>
      <c r="BY2036">
        <v>0</v>
      </c>
      <c r="BZ2036">
        <v>0</v>
      </c>
      <c r="CA2036">
        <v>4.08</v>
      </c>
      <c r="CB2036">
        <v>0</v>
      </c>
      <c r="CC2036">
        <v>1</v>
      </c>
      <c r="CD2036" s="56">
        <v>42353</v>
      </c>
      <c r="CE2036" s="56">
        <v>42353</v>
      </c>
      <c r="CF2036" s="56">
        <v>42353</v>
      </c>
      <c r="CG2036" s="56">
        <v>42430</v>
      </c>
      <c r="CH2036" s="56"/>
      <c r="CI2036" s="56"/>
      <c r="CJ2036">
        <v>1.1499999999999999</v>
      </c>
      <c r="CK2036">
        <v>0</v>
      </c>
      <c r="CL2036">
        <v>0.34</v>
      </c>
      <c r="CM2036">
        <v>0.49</v>
      </c>
      <c r="CN2036">
        <v>0.05</v>
      </c>
      <c r="CO2036">
        <v>0</v>
      </c>
      <c r="CP2036">
        <v>0</v>
      </c>
      <c r="CQ2036" t="s">
        <v>1154</v>
      </c>
      <c r="CR2036" t="s">
        <v>1153</v>
      </c>
      <c r="CS2036" t="s">
        <v>3128</v>
      </c>
      <c r="CT2036" t="s">
        <v>1397</v>
      </c>
      <c r="CU2036" t="s">
        <v>1396</v>
      </c>
      <c r="CV2036" t="s">
        <v>7464</v>
      </c>
      <c r="CW2036" t="s">
        <v>859</v>
      </c>
      <c r="CX2036" t="s">
        <v>853</v>
      </c>
      <c r="DC2036" t="s">
        <v>859</v>
      </c>
      <c r="DE2036" t="s">
        <v>1392</v>
      </c>
    </row>
    <row r="2037" spans="1:109" x14ac:dyDescent="0.25">
      <c r="A2037" t="s">
        <v>1025</v>
      </c>
      <c r="B2037">
        <v>1</v>
      </c>
      <c r="C2037" s="56">
        <v>42419</v>
      </c>
      <c r="D2037" t="s">
        <v>1153</v>
      </c>
      <c r="E2037" t="s">
        <v>1716</v>
      </c>
      <c r="G2037" t="s">
        <v>7465</v>
      </c>
      <c r="H2037" t="s">
        <v>1144</v>
      </c>
      <c r="I2037" t="s">
        <v>1144</v>
      </c>
      <c r="J2037" t="s">
        <v>1144</v>
      </c>
      <c r="K2037" t="s">
        <v>1144</v>
      </c>
      <c r="L2037">
        <v>0.55000000000000004</v>
      </c>
      <c r="M2037">
        <v>1.1200000000000001</v>
      </c>
      <c r="N2037">
        <v>0</v>
      </c>
      <c r="O2037" s="56">
        <v>0</v>
      </c>
      <c r="P2037" s="56">
        <v>0</v>
      </c>
      <c r="Q2037">
        <v>1</v>
      </c>
      <c r="R2037">
        <v>1</v>
      </c>
      <c r="S2037">
        <v>11</v>
      </c>
      <c r="T2037">
        <v>8</v>
      </c>
      <c r="U2037">
        <v>3</v>
      </c>
      <c r="V2037">
        <v>1</v>
      </c>
      <c r="W2037" t="s">
        <v>1156</v>
      </c>
      <c r="X2037" t="s">
        <v>7716</v>
      </c>
      <c r="Y2037">
        <v>14</v>
      </c>
      <c r="AA2037">
        <v>0</v>
      </c>
      <c r="AB2037">
        <v>0</v>
      </c>
      <c r="AC2037">
        <v>0</v>
      </c>
      <c r="AD2037">
        <v>0</v>
      </c>
      <c r="AE2037">
        <v>0</v>
      </c>
      <c r="AF2037">
        <v>0</v>
      </c>
      <c r="AG2037">
        <v>0</v>
      </c>
      <c r="AJ2037" s="56"/>
      <c r="AK2037" s="56"/>
      <c r="AL2037" s="56"/>
      <c r="AP2037" t="s">
        <v>1155</v>
      </c>
      <c r="AS2037" t="s">
        <v>1152</v>
      </c>
      <c r="AT2037">
        <v>1</v>
      </c>
      <c r="AV2037">
        <v>20</v>
      </c>
      <c r="AW2037">
        <v>13</v>
      </c>
      <c r="AX2037">
        <v>7</v>
      </c>
      <c r="AY2037" t="s">
        <v>1148</v>
      </c>
      <c r="AZ2037" t="s">
        <v>1148</v>
      </c>
      <c r="BA2037">
        <v>0</v>
      </c>
      <c r="BD2037">
        <v>1000000000</v>
      </c>
      <c r="BE2037">
        <v>15</v>
      </c>
      <c r="BF2037">
        <v>0.25</v>
      </c>
      <c r="BG2037">
        <v>0</v>
      </c>
      <c r="BH2037">
        <v>0</v>
      </c>
      <c r="BI2037">
        <v>0</v>
      </c>
      <c r="BJ2037">
        <v>0</v>
      </c>
      <c r="BK2037">
        <v>0</v>
      </c>
      <c r="BL2037">
        <v>0</v>
      </c>
      <c r="BM2037">
        <v>15</v>
      </c>
      <c r="BN2037">
        <v>0.25</v>
      </c>
      <c r="BO2037">
        <v>0</v>
      </c>
      <c r="BP2037">
        <v>0</v>
      </c>
      <c r="BR2037">
        <v>5</v>
      </c>
      <c r="BS2037">
        <v>5</v>
      </c>
      <c r="BX2037">
        <v>0</v>
      </c>
      <c r="BY2037">
        <v>0</v>
      </c>
      <c r="BZ2037">
        <v>0</v>
      </c>
      <c r="CA2037">
        <v>4.5199999999999996</v>
      </c>
      <c r="CB2037">
        <v>0</v>
      </c>
      <c r="CC2037">
        <v>1</v>
      </c>
      <c r="CD2037" s="56">
        <v>42284</v>
      </c>
      <c r="CE2037" s="56">
        <v>42342</v>
      </c>
      <c r="CF2037" s="56">
        <v>42342</v>
      </c>
      <c r="CG2037" s="56">
        <v>42419</v>
      </c>
      <c r="CH2037" s="56"/>
      <c r="CI2037" s="56"/>
      <c r="CJ2037">
        <v>0.13</v>
      </c>
      <c r="CK2037">
        <v>0</v>
      </c>
      <c r="CL2037">
        <v>0</v>
      </c>
      <c r="CM2037">
        <v>0</v>
      </c>
      <c r="CN2037">
        <v>0</v>
      </c>
      <c r="CO2037">
        <v>0.95</v>
      </c>
      <c r="CP2037">
        <v>0</v>
      </c>
      <c r="CQ2037" t="s">
        <v>1154</v>
      </c>
      <c r="CR2037" t="s">
        <v>1153</v>
      </c>
      <c r="CS2037" t="s">
        <v>1725</v>
      </c>
      <c r="CT2037" t="s">
        <v>1397</v>
      </c>
      <c r="CU2037" t="s">
        <v>1396</v>
      </c>
      <c r="CV2037" t="s">
        <v>7466</v>
      </c>
      <c r="CW2037" t="s">
        <v>1390</v>
      </c>
      <c r="CX2037" t="s">
        <v>853</v>
      </c>
      <c r="DC2037" t="s">
        <v>1387</v>
      </c>
      <c r="DE2037" t="s">
        <v>1728</v>
      </c>
    </row>
    <row r="2038" spans="1:109" x14ac:dyDescent="0.25">
      <c r="A2038" t="s">
        <v>1025</v>
      </c>
      <c r="B2038">
        <v>1</v>
      </c>
      <c r="C2038" s="56">
        <v>42419</v>
      </c>
      <c r="D2038" t="s">
        <v>1153</v>
      </c>
      <c r="E2038" t="s">
        <v>7467</v>
      </c>
      <c r="G2038" t="s">
        <v>7468</v>
      </c>
      <c r="H2038" t="s">
        <v>1144</v>
      </c>
      <c r="I2038" t="s">
        <v>1144</v>
      </c>
      <c r="J2038" t="s">
        <v>1144</v>
      </c>
      <c r="K2038" t="s">
        <v>1144</v>
      </c>
      <c r="L2038">
        <v>0.66</v>
      </c>
      <c r="M2038">
        <v>1.34</v>
      </c>
      <c r="N2038">
        <v>0</v>
      </c>
      <c r="O2038" s="56">
        <v>0</v>
      </c>
      <c r="P2038" s="56">
        <v>0</v>
      </c>
      <c r="Q2038">
        <v>1</v>
      </c>
      <c r="R2038">
        <v>1</v>
      </c>
      <c r="S2038">
        <v>11</v>
      </c>
      <c r="T2038">
        <v>8</v>
      </c>
      <c r="U2038">
        <v>3</v>
      </c>
      <c r="V2038">
        <v>1</v>
      </c>
      <c r="W2038" t="s">
        <v>1156</v>
      </c>
      <c r="X2038" t="s">
        <v>7716</v>
      </c>
      <c r="Y2038">
        <v>14</v>
      </c>
      <c r="AA2038">
        <v>0</v>
      </c>
      <c r="AB2038">
        <v>0</v>
      </c>
      <c r="AC2038">
        <v>0</v>
      </c>
      <c r="AD2038">
        <v>0</v>
      </c>
      <c r="AE2038">
        <v>0</v>
      </c>
      <c r="AF2038">
        <v>0</v>
      </c>
      <c r="AG2038">
        <v>0</v>
      </c>
      <c r="AJ2038" s="56"/>
      <c r="AK2038" s="56"/>
      <c r="AL2038" s="56"/>
      <c r="AP2038" t="s">
        <v>1155</v>
      </c>
      <c r="AS2038" t="s">
        <v>1152</v>
      </c>
      <c r="AT2038">
        <v>1</v>
      </c>
      <c r="AV2038">
        <v>20</v>
      </c>
      <c r="AW2038">
        <v>13</v>
      </c>
      <c r="AX2038">
        <v>7</v>
      </c>
      <c r="AY2038" t="s">
        <v>1148</v>
      </c>
      <c r="AZ2038" t="s">
        <v>1148</v>
      </c>
      <c r="BA2038">
        <v>0</v>
      </c>
      <c r="BD2038">
        <v>1000000000</v>
      </c>
      <c r="BE2038">
        <v>20</v>
      </c>
      <c r="BF2038">
        <v>0</v>
      </c>
      <c r="BG2038">
        <v>0</v>
      </c>
      <c r="BH2038">
        <v>0</v>
      </c>
      <c r="BI2038">
        <v>0</v>
      </c>
      <c r="BJ2038">
        <v>0</v>
      </c>
      <c r="BK2038">
        <v>0</v>
      </c>
      <c r="BL2038">
        <v>0</v>
      </c>
      <c r="BM2038">
        <v>20</v>
      </c>
      <c r="BN2038">
        <v>0</v>
      </c>
      <c r="BO2038">
        <v>0</v>
      </c>
      <c r="BP2038">
        <v>0</v>
      </c>
      <c r="BR2038">
        <v>0</v>
      </c>
      <c r="BS2038">
        <v>5</v>
      </c>
      <c r="BX2038">
        <v>0</v>
      </c>
      <c r="BY2038">
        <v>0</v>
      </c>
      <c r="BZ2038">
        <v>0</v>
      </c>
      <c r="CA2038">
        <v>4.5</v>
      </c>
      <c r="CB2038">
        <v>0</v>
      </c>
      <c r="CC2038">
        <v>1</v>
      </c>
      <c r="CD2038" s="56">
        <v>42284</v>
      </c>
      <c r="CE2038" s="56">
        <v>42342</v>
      </c>
      <c r="CF2038" s="56">
        <v>42342</v>
      </c>
      <c r="CG2038" s="56">
        <v>42419</v>
      </c>
      <c r="CH2038" s="56"/>
      <c r="CI2038" s="56"/>
      <c r="CJ2038">
        <v>0</v>
      </c>
      <c r="CK2038">
        <v>0</v>
      </c>
      <c r="CL2038">
        <v>0</v>
      </c>
      <c r="CM2038">
        <v>0</v>
      </c>
      <c r="CN2038">
        <v>0</v>
      </c>
      <c r="CO2038">
        <v>0.95</v>
      </c>
      <c r="CP2038">
        <v>0</v>
      </c>
      <c r="CQ2038" t="s">
        <v>1154</v>
      </c>
      <c r="CR2038" t="s">
        <v>1153</v>
      </c>
      <c r="CS2038" t="s">
        <v>1725</v>
      </c>
      <c r="CT2038" t="s">
        <v>1397</v>
      </c>
      <c r="CU2038" t="s">
        <v>1396</v>
      </c>
      <c r="CV2038" t="s">
        <v>7469</v>
      </c>
      <c r="CW2038" t="s">
        <v>1390</v>
      </c>
      <c r="CX2038" t="s">
        <v>853</v>
      </c>
      <c r="DC2038" t="s">
        <v>1387</v>
      </c>
      <c r="DE2038" t="s">
        <v>1728</v>
      </c>
    </row>
    <row r="2039" spans="1:109" x14ac:dyDescent="0.25">
      <c r="A2039" t="s">
        <v>1025</v>
      </c>
      <c r="B2039">
        <v>1</v>
      </c>
      <c r="C2039" s="56">
        <v>42419</v>
      </c>
      <c r="D2039" t="s">
        <v>1153</v>
      </c>
      <c r="E2039" t="s">
        <v>1717</v>
      </c>
      <c r="G2039" t="s">
        <v>7470</v>
      </c>
      <c r="H2039" t="s">
        <v>1144</v>
      </c>
      <c r="I2039" t="s">
        <v>1144</v>
      </c>
      <c r="J2039" t="s">
        <v>1144</v>
      </c>
      <c r="K2039" t="s">
        <v>1144</v>
      </c>
      <c r="L2039">
        <v>0.55000000000000004</v>
      </c>
      <c r="M2039">
        <v>1.1200000000000001</v>
      </c>
      <c r="N2039">
        <v>0</v>
      </c>
      <c r="O2039" s="56">
        <v>0</v>
      </c>
      <c r="P2039" s="56">
        <v>0</v>
      </c>
      <c r="Q2039">
        <v>1</v>
      </c>
      <c r="R2039">
        <v>1</v>
      </c>
      <c r="S2039">
        <v>11</v>
      </c>
      <c r="T2039">
        <v>8</v>
      </c>
      <c r="U2039">
        <v>3</v>
      </c>
      <c r="V2039">
        <v>1</v>
      </c>
      <c r="W2039" t="s">
        <v>1156</v>
      </c>
      <c r="X2039" t="s">
        <v>7716</v>
      </c>
      <c r="Y2039">
        <v>14</v>
      </c>
      <c r="AA2039">
        <v>0</v>
      </c>
      <c r="AB2039">
        <v>0</v>
      </c>
      <c r="AC2039">
        <v>0</v>
      </c>
      <c r="AD2039">
        <v>0</v>
      </c>
      <c r="AE2039">
        <v>0</v>
      </c>
      <c r="AF2039">
        <v>0</v>
      </c>
      <c r="AG2039">
        <v>0</v>
      </c>
      <c r="AJ2039" s="56"/>
      <c r="AK2039" s="56"/>
      <c r="AL2039" s="56"/>
      <c r="AP2039" t="s">
        <v>1155</v>
      </c>
      <c r="AS2039" t="s">
        <v>1152</v>
      </c>
      <c r="AT2039">
        <v>1</v>
      </c>
      <c r="AV2039">
        <v>20</v>
      </c>
      <c r="AW2039">
        <v>13</v>
      </c>
      <c r="AX2039">
        <v>7</v>
      </c>
      <c r="AY2039" t="s">
        <v>1148</v>
      </c>
      <c r="AZ2039" t="s">
        <v>1148</v>
      </c>
      <c r="BA2039">
        <v>0</v>
      </c>
      <c r="BD2039">
        <v>1000000000</v>
      </c>
      <c r="BE2039">
        <v>15</v>
      </c>
      <c r="BF2039">
        <v>0.25</v>
      </c>
      <c r="BG2039">
        <v>0</v>
      </c>
      <c r="BH2039">
        <v>0</v>
      </c>
      <c r="BI2039">
        <v>0</v>
      </c>
      <c r="BJ2039">
        <v>0</v>
      </c>
      <c r="BK2039">
        <v>0</v>
      </c>
      <c r="BL2039">
        <v>0</v>
      </c>
      <c r="BM2039">
        <v>15</v>
      </c>
      <c r="BN2039">
        <v>0.25</v>
      </c>
      <c r="BO2039">
        <v>0</v>
      </c>
      <c r="BP2039">
        <v>0</v>
      </c>
      <c r="BR2039">
        <v>5</v>
      </c>
      <c r="BS2039">
        <v>5</v>
      </c>
      <c r="BX2039">
        <v>0</v>
      </c>
      <c r="BY2039">
        <v>0</v>
      </c>
      <c r="BZ2039">
        <v>0</v>
      </c>
      <c r="CA2039">
        <v>4.5199999999999996</v>
      </c>
      <c r="CB2039">
        <v>0</v>
      </c>
      <c r="CC2039">
        <v>1</v>
      </c>
      <c r="CD2039" s="56">
        <v>42284</v>
      </c>
      <c r="CE2039" s="56">
        <v>42342</v>
      </c>
      <c r="CF2039" s="56">
        <v>42342</v>
      </c>
      <c r="CG2039" s="56">
        <v>42419</v>
      </c>
      <c r="CH2039" s="56"/>
      <c r="CI2039" s="56"/>
      <c r="CJ2039">
        <v>0.13</v>
      </c>
      <c r="CK2039">
        <v>0</v>
      </c>
      <c r="CL2039">
        <v>0</v>
      </c>
      <c r="CM2039">
        <v>0</v>
      </c>
      <c r="CN2039">
        <v>0</v>
      </c>
      <c r="CO2039">
        <v>0.95</v>
      </c>
      <c r="CP2039">
        <v>0</v>
      </c>
      <c r="CQ2039" t="s">
        <v>1154</v>
      </c>
      <c r="CR2039" t="s">
        <v>1153</v>
      </c>
      <c r="CS2039" t="s">
        <v>1725</v>
      </c>
      <c r="CT2039" t="s">
        <v>1397</v>
      </c>
      <c r="CU2039" t="s">
        <v>1396</v>
      </c>
      <c r="CV2039" t="s">
        <v>7471</v>
      </c>
      <c r="CW2039" t="s">
        <v>1390</v>
      </c>
      <c r="CX2039" t="s">
        <v>853</v>
      </c>
      <c r="DC2039" t="s">
        <v>1387</v>
      </c>
      <c r="DE2039" t="s">
        <v>1728</v>
      </c>
    </row>
    <row r="2040" spans="1:109" x14ac:dyDescent="0.25">
      <c r="A2040" t="s">
        <v>1025</v>
      </c>
      <c r="B2040">
        <v>2</v>
      </c>
      <c r="C2040" s="56">
        <v>42419</v>
      </c>
      <c r="D2040" t="s">
        <v>1153</v>
      </c>
      <c r="E2040" t="s">
        <v>7472</v>
      </c>
      <c r="G2040" t="s">
        <v>7473</v>
      </c>
      <c r="H2040" t="s">
        <v>1144</v>
      </c>
      <c r="I2040" t="s">
        <v>1144</v>
      </c>
      <c r="J2040" t="s">
        <v>1144</v>
      </c>
      <c r="K2040" t="s">
        <v>1144</v>
      </c>
      <c r="L2040">
        <v>13.99</v>
      </c>
      <c r="M2040">
        <v>37.36</v>
      </c>
      <c r="N2040">
        <v>0</v>
      </c>
      <c r="O2040" s="56">
        <v>0</v>
      </c>
      <c r="P2040" s="56">
        <v>0</v>
      </c>
      <c r="Q2040">
        <v>1</v>
      </c>
      <c r="R2040">
        <v>1</v>
      </c>
      <c r="S2040">
        <v>11</v>
      </c>
      <c r="T2040">
        <v>8</v>
      </c>
      <c r="U2040">
        <v>3</v>
      </c>
      <c r="V2040">
        <v>1</v>
      </c>
      <c r="W2040" t="s">
        <v>1394</v>
      </c>
      <c r="X2040" t="s">
        <v>7758</v>
      </c>
      <c r="AA2040">
        <v>0</v>
      </c>
      <c r="AB2040">
        <v>0</v>
      </c>
      <c r="AC2040">
        <v>0</v>
      </c>
      <c r="AD2040">
        <v>0</v>
      </c>
      <c r="AE2040">
        <v>0</v>
      </c>
      <c r="AF2040">
        <v>53</v>
      </c>
      <c r="AG2040">
        <v>0</v>
      </c>
      <c r="AJ2040" s="56"/>
      <c r="AK2040" s="56"/>
      <c r="AL2040" s="56"/>
      <c r="AP2040" t="s">
        <v>1155</v>
      </c>
      <c r="AS2040" t="s">
        <v>1152</v>
      </c>
      <c r="AT2040">
        <v>1</v>
      </c>
      <c r="AV2040">
        <v>2</v>
      </c>
      <c r="AW2040">
        <v>2</v>
      </c>
      <c r="AX2040">
        <v>1</v>
      </c>
      <c r="AY2040" t="s">
        <v>1146</v>
      </c>
      <c r="AZ2040" t="s">
        <v>1146</v>
      </c>
      <c r="BA2040">
        <v>1</v>
      </c>
      <c r="BD2040">
        <v>1000000000</v>
      </c>
      <c r="BE2040">
        <v>1</v>
      </c>
      <c r="BF2040">
        <v>0.5</v>
      </c>
      <c r="BG2040">
        <v>0</v>
      </c>
      <c r="BH2040">
        <v>0</v>
      </c>
      <c r="BI2040">
        <v>0</v>
      </c>
      <c r="BJ2040">
        <v>0</v>
      </c>
      <c r="BK2040">
        <v>0</v>
      </c>
      <c r="BL2040">
        <v>0</v>
      </c>
      <c r="BM2040">
        <v>1</v>
      </c>
      <c r="BN2040">
        <v>0.5</v>
      </c>
      <c r="BO2040">
        <v>0</v>
      </c>
      <c r="BP2040">
        <v>0</v>
      </c>
      <c r="BR2040">
        <v>1</v>
      </c>
      <c r="BS2040">
        <v>1</v>
      </c>
      <c r="BX2040">
        <v>0</v>
      </c>
      <c r="BY2040">
        <v>0</v>
      </c>
      <c r="BZ2040">
        <v>0</v>
      </c>
      <c r="CA2040">
        <v>7.29</v>
      </c>
      <c r="CB2040">
        <v>0</v>
      </c>
      <c r="CC2040">
        <v>1</v>
      </c>
      <c r="CD2040" s="56">
        <v>42404</v>
      </c>
      <c r="CE2040" s="56">
        <v>42404</v>
      </c>
      <c r="CF2040" s="56">
        <v>42404</v>
      </c>
      <c r="CG2040" s="56">
        <v>42481</v>
      </c>
      <c r="CH2040" s="56"/>
      <c r="CI2040" s="56"/>
      <c r="CJ2040">
        <v>0.3</v>
      </c>
      <c r="CK2040">
        <v>0</v>
      </c>
      <c r="CL2040">
        <v>0</v>
      </c>
      <c r="CM2040">
        <v>0.23</v>
      </c>
      <c r="CN2040">
        <v>0.03</v>
      </c>
      <c r="CO2040">
        <v>0</v>
      </c>
      <c r="CP2040">
        <v>0</v>
      </c>
      <c r="CQ2040" t="s">
        <v>1154</v>
      </c>
      <c r="CR2040" t="s">
        <v>1153</v>
      </c>
      <c r="CS2040" t="s">
        <v>1748</v>
      </c>
      <c r="CT2040" t="s">
        <v>1397</v>
      </c>
      <c r="CU2040" t="s">
        <v>1396</v>
      </c>
      <c r="CV2040" t="s">
        <v>7474</v>
      </c>
      <c r="CW2040" t="s">
        <v>1727</v>
      </c>
      <c r="CX2040" t="s">
        <v>853</v>
      </c>
      <c r="DC2040" t="s">
        <v>1387</v>
      </c>
      <c r="DE2040" t="s">
        <v>1392</v>
      </c>
    </row>
    <row r="2041" spans="1:109" x14ac:dyDescent="0.25">
      <c r="A2041" t="s">
        <v>1025</v>
      </c>
      <c r="B2041">
        <v>2</v>
      </c>
      <c r="C2041" s="56">
        <v>42419</v>
      </c>
      <c r="D2041" t="s">
        <v>1153</v>
      </c>
      <c r="E2041" t="s">
        <v>7475</v>
      </c>
      <c r="G2041" t="s">
        <v>7476</v>
      </c>
      <c r="H2041" t="s">
        <v>1144</v>
      </c>
      <c r="I2041" t="s">
        <v>1144</v>
      </c>
      <c r="J2041" t="s">
        <v>1144</v>
      </c>
      <c r="K2041" t="s">
        <v>1144</v>
      </c>
      <c r="L2041">
        <v>2.66</v>
      </c>
      <c r="M2041">
        <v>6.43</v>
      </c>
      <c r="N2041">
        <v>0</v>
      </c>
      <c r="O2041" s="56">
        <v>0</v>
      </c>
      <c r="P2041" s="56">
        <v>0</v>
      </c>
      <c r="Q2041">
        <v>1</v>
      </c>
      <c r="R2041">
        <v>1</v>
      </c>
      <c r="S2041">
        <v>11</v>
      </c>
      <c r="T2041">
        <v>8</v>
      </c>
      <c r="U2041">
        <v>3</v>
      </c>
      <c r="V2041">
        <v>1</v>
      </c>
      <c r="W2041" t="s">
        <v>1156</v>
      </c>
      <c r="X2041" t="s">
        <v>7716</v>
      </c>
      <c r="Y2041">
        <v>2</v>
      </c>
      <c r="AA2041">
        <v>0</v>
      </c>
      <c r="AB2041">
        <v>0</v>
      </c>
      <c r="AC2041">
        <v>0</v>
      </c>
      <c r="AD2041">
        <v>0</v>
      </c>
      <c r="AE2041">
        <v>0</v>
      </c>
      <c r="AF2041">
        <v>0</v>
      </c>
      <c r="AG2041">
        <v>0</v>
      </c>
      <c r="AJ2041" s="56"/>
      <c r="AK2041" s="56"/>
      <c r="AL2041" s="56"/>
      <c r="AP2041" t="s">
        <v>1155</v>
      </c>
      <c r="AS2041" t="s">
        <v>1152</v>
      </c>
      <c r="AT2041">
        <v>1</v>
      </c>
      <c r="AV2041">
        <v>3</v>
      </c>
      <c r="AW2041">
        <v>2</v>
      </c>
      <c r="AX2041">
        <v>1</v>
      </c>
      <c r="AY2041" t="s">
        <v>1148</v>
      </c>
      <c r="AZ2041" t="s">
        <v>1148</v>
      </c>
      <c r="BA2041">
        <v>0</v>
      </c>
      <c r="BD2041">
        <v>1000000000</v>
      </c>
      <c r="BE2041">
        <v>3</v>
      </c>
      <c r="BF2041">
        <v>0</v>
      </c>
      <c r="BG2041">
        <v>0</v>
      </c>
      <c r="BH2041">
        <v>0</v>
      </c>
      <c r="BI2041">
        <v>0</v>
      </c>
      <c r="BJ2041">
        <v>0</v>
      </c>
      <c r="BK2041">
        <v>0</v>
      </c>
      <c r="BL2041">
        <v>0</v>
      </c>
      <c r="BM2041">
        <v>3</v>
      </c>
      <c r="BN2041">
        <v>0</v>
      </c>
      <c r="BO2041">
        <v>0</v>
      </c>
      <c r="BP2041">
        <v>0</v>
      </c>
      <c r="BR2041">
        <v>0</v>
      </c>
      <c r="BS2041">
        <v>1</v>
      </c>
      <c r="BX2041">
        <v>0</v>
      </c>
      <c r="BY2041">
        <v>0</v>
      </c>
      <c r="BZ2041">
        <v>0</v>
      </c>
      <c r="CA2041">
        <v>6.18</v>
      </c>
      <c r="CB2041">
        <v>0</v>
      </c>
      <c r="CC2041">
        <v>1</v>
      </c>
      <c r="CD2041" s="56">
        <v>42284</v>
      </c>
      <c r="CE2041" s="56">
        <v>42342</v>
      </c>
      <c r="CF2041" s="56">
        <v>42342</v>
      </c>
      <c r="CG2041" s="56">
        <v>42419</v>
      </c>
      <c r="CH2041" s="56"/>
      <c r="CI2041" s="56"/>
      <c r="CJ2041">
        <v>0</v>
      </c>
      <c r="CK2041">
        <v>0</v>
      </c>
      <c r="CL2041">
        <v>0</v>
      </c>
      <c r="CM2041">
        <v>0</v>
      </c>
      <c r="CN2041">
        <v>0</v>
      </c>
      <c r="CO2041">
        <v>0.96</v>
      </c>
      <c r="CP2041">
        <v>0</v>
      </c>
      <c r="CQ2041" t="s">
        <v>1154</v>
      </c>
      <c r="CR2041" t="s">
        <v>1153</v>
      </c>
      <c r="CS2041" t="s">
        <v>1748</v>
      </c>
      <c r="CT2041" t="s">
        <v>1397</v>
      </c>
      <c r="CU2041" t="s">
        <v>1396</v>
      </c>
      <c r="CV2041" t="s">
        <v>7477</v>
      </c>
      <c r="CW2041" t="s">
        <v>1738</v>
      </c>
      <c r="CX2041" t="s">
        <v>853</v>
      </c>
      <c r="DC2041" t="s">
        <v>1387</v>
      </c>
      <c r="DE2041" t="s">
        <v>1392</v>
      </c>
    </row>
    <row r="2042" spans="1:109" x14ac:dyDescent="0.25">
      <c r="A2042" t="s">
        <v>1025</v>
      </c>
      <c r="B2042">
        <v>2</v>
      </c>
      <c r="C2042" s="56">
        <v>42419</v>
      </c>
      <c r="D2042" t="s">
        <v>1153</v>
      </c>
      <c r="E2042" t="s">
        <v>7478</v>
      </c>
      <c r="G2042" t="s">
        <v>7479</v>
      </c>
      <c r="H2042" t="s">
        <v>1144</v>
      </c>
      <c r="I2042" t="s">
        <v>1144</v>
      </c>
      <c r="J2042" t="s">
        <v>1144</v>
      </c>
      <c r="K2042" t="s">
        <v>1144</v>
      </c>
      <c r="L2042">
        <v>42.98</v>
      </c>
      <c r="M2042">
        <v>87.67</v>
      </c>
      <c r="N2042">
        <v>0</v>
      </c>
      <c r="O2042" s="56">
        <v>0</v>
      </c>
      <c r="P2042" s="56">
        <v>0</v>
      </c>
      <c r="Q2042">
        <v>1</v>
      </c>
      <c r="R2042">
        <v>1</v>
      </c>
      <c r="S2042">
        <v>11</v>
      </c>
      <c r="T2042">
        <v>8</v>
      </c>
      <c r="U2042">
        <v>3</v>
      </c>
      <c r="V2042">
        <v>1</v>
      </c>
      <c r="W2042" t="s">
        <v>1156</v>
      </c>
      <c r="X2042" t="s">
        <v>7716</v>
      </c>
      <c r="Y2042">
        <v>1</v>
      </c>
      <c r="AA2042">
        <v>0</v>
      </c>
      <c r="AB2042">
        <v>0</v>
      </c>
      <c r="AC2042">
        <v>0</v>
      </c>
      <c r="AD2042">
        <v>0</v>
      </c>
      <c r="AE2042">
        <v>0</v>
      </c>
      <c r="AF2042">
        <v>0</v>
      </c>
      <c r="AG2042">
        <v>0</v>
      </c>
      <c r="AJ2042" s="56"/>
      <c r="AK2042" s="56"/>
      <c r="AL2042" s="56"/>
      <c r="AP2042" t="s">
        <v>1155</v>
      </c>
      <c r="AS2042" t="s">
        <v>1152</v>
      </c>
      <c r="AT2042">
        <v>1</v>
      </c>
      <c r="AV2042">
        <v>2</v>
      </c>
      <c r="AW2042">
        <v>2</v>
      </c>
      <c r="AX2042">
        <v>1</v>
      </c>
      <c r="AY2042" t="s">
        <v>1145</v>
      </c>
      <c r="AZ2042" t="s">
        <v>1145</v>
      </c>
      <c r="BA2042">
        <v>0</v>
      </c>
      <c r="BD2042">
        <v>1000000000</v>
      </c>
      <c r="BE2042">
        <v>2</v>
      </c>
      <c r="BF2042">
        <v>0</v>
      </c>
      <c r="BG2042">
        <v>0</v>
      </c>
      <c r="BH2042">
        <v>0</v>
      </c>
      <c r="BI2042">
        <v>0</v>
      </c>
      <c r="BJ2042">
        <v>0</v>
      </c>
      <c r="BK2042">
        <v>0</v>
      </c>
      <c r="BL2042">
        <v>0</v>
      </c>
      <c r="BM2042">
        <v>2</v>
      </c>
      <c r="BN2042">
        <v>0</v>
      </c>
      <c r="BO2042">
        <v>0</v>
      </c>
      <c r="BP2042">
        <v>0</v>
      </c>
      <c r="BR2042">
        <v>0</v>
      </c>
      <c r="BS2042">
        <v>1</v>
      </c>
      <c r="BX2042">
        <v>0</v>
      </c>
      <c r="BY2042">
        <v>0</v>
      </c>
      <c r="BZ2042">
        <v>0</v>
      </c>
      <c r="CA2042">
        <v>4.54</v>
      </c>
      <c r="CB2042">
        <v>0</v>
      </c>
      <c r="CC2042">
        <v>1</v>
      </c>
      <c r="CD2042" s="56">
        <v>42284</v>
      </c>
      <c r="CE2042" s="56">
        <v>42342</v>
      </c>
      <c r="CF2042" s="56">
        <v>42342</v>
      </c>
      <c r="CG2042" s="56">
        <v>42419</v>
      </c>
      <c r="CH2042" s="56"/>
      <c r="CI2042" s="56"/>
      <c r="CJ2042">
        <v>0</v>
      </c>
      <c r="CK2042">
        <v>0</v>
      </c>
      <c r="CL2042">
        <v>0</v>
      </c>
      <c r="CM2042">
        <v>0</v>
      </c>
      <c r="CN2042">
        <v>0.96</v>
      </c>
      <c r="CO2042">
        <v>0</v>
      </c>
      <c r="CP2042">
        <v>0</v>
      </c>
      <c r="CQ2042" t="s">
        <v>1154</v>
      </c>
      <c r="CR2042" t="s">
        <v>1153</v>
      </c>
      <c r="CS2042" t="s">
        <v>1748</v>
      </c>
      <c r="CT2042" t="s">
        <v>1397</v>
      </c>
      <c r="CU2042" t="s">
        <v>1396</v>
      </c>
      <c r="CV2042" t="s">
        <v>7480</v>
      </c>
      <c r="CW2042" t="s">
        <v>1727</v>
      </c>
      <c r="CX2042" t="s">
        <v>853</v>
      </c>
      <c r="DC2042" t="s">
        <v>1387</v>
      </c>
      <c r="DE2042" t="s">
        <v>1392</v>
      </c>
    </row>
    <row r="2043" spans="1:109" x14ac:dyDescent="0.25">
      <c r="A2043" t="s">
        <v>1025</v>
      </c>
      <c r="B2043">
        <v>2</v>
      </c>
      <c r="C2043" s="56">
        <v>42419</v>
      </c>
      <c r="D2043" t="s">
        <v>1153</v>
      </c>
      <c r="E2043" t="s">
        <v>7481</v>
      </c>
      <c r="G2043" t="s">
        <v>7482</v>
      </c>
      <c r="H2043" t="s">
        <v>1144</v>
      </c>
      <c r="I2043" t="s">
        <v>1144</v>
      </c>
      <c r="J2043" t="s">
        <v>1144</v>
      </c>
      <c r="K2043" t="s">
        <v>1144</v>
      </c>
      <c r="L2043">
        <v>20.3</v>
      </c>
      <c r="M2043">
        <v>41.41</v>
      </c>
      <c r="N2043">
        <v>0</v>
      </c>
      <c r="O2043" s="56">
        <v>0</v>
      </c>
      <c r="P2043" s="56">
        <v>0</v>
      </c>
      <c r="Q2043">
        <v>1</v>
      </c>
      <c r="R2043">
        <v>1</v>
      </c>
      <c r="S2043">
        <v>11</v>
      </c>
      <c r="T2043">
        <v>8</v>
      </c>
      <c r="U2043">
        <v>3</v>
      </c>
      <c r="V2043">
        <v>1</v>
      </c>
      <c r="X2043" t="s">
        <v>7716</v>
      </c>
      <c r="AA2043">
        <v>0</v>
      </c>
      <c r="AB2043">
        <v>0</v>
      </c>
      <c r="AC2043">
        <v>0</v>
      </c>
      <c r="AD2043">
        <v>0</v>
      </c>
      <c r="AE2043">
        <v>0</v>
      </c>
      <c r="AF2043">
        <v>0</v>
      </c>
      <c r="AG2043">
        <v>0</v>
      </c>
      <c r="AJ2043" s="56"/>
      <c r="AK2043" s="56"/>
      <c r="AL2043" s="56"/>
      <c r="AP2043" t="s">
        <v>1155</v>
      </c>
      <c r="AS2043" t="s">
        <v>1152</v>
      </c>
      <c r="AT2043">
        <v>1</v>
      </c>
      <c r="AV2043">
        <v>3</v>
      </c>
      <c r="AW2043">
        <v>2</v>
      </c>
      <c r="AX2043">
        <v>1</v>
      </c>
      <c r="AY2043" t="s">
        <v>1147</v>
      </c>
      <c r="AZ2043" t="s">
        <v>1147</v>
      </c>
      <c r="BA2043">
        <v>0</v>
      </c>
      <c r="BD2043">
        <v>1000000000</v>
      </c>
      <c r="BE2043">
        <v>4</v>
      </c>
      <c r="BF2043">
        <v>-0.33</v>
      </c>
      <c r="BG2043">
        <v>0</v>
      </c>
      <c r="BH2043">
        <v>0</v>
      </c>
      <c r="BI2043">
        <v>0</v>
      </c>
      <c r="BJ2043">
        <v>0</v>
      </c>
      <c r="BK2043">
        <v>0</v>
      </c>
      <c r="BL2043">
        <v>0</v>
      </c>
      <c r="BM2043">
        <v>4</v>
      </c>
      <c r="BN2043">
        <v>-0.33</v>
      </c>
      <c r="BO2043">
        <v>0</v>
      </c>
      <c r="BP2043">
        <v>0</v>
      </c>
      <c r="BR2043">
        <v>0</v>
      </c>
      <c r="BS2043">
        <v>1</v>
      </c>
      <c r="BX2043">
        <v>0</v>
      </c>
      <c r="BY2043">
        <v>20.3</v>
      </c>
      <c r="BZ2043">
        <v>0</v>
      </c>
      <c r="CA2043">
        <v>4.54</v>
      </c>
      <c r="CB2043">
        <v>0</v>
      </c>
      <c r="CC2043">
        <v>1</v>
      </c>
      <c r="CD2043" s="56">
        <v>42284</v>
      </c>
      <c r="CE2043" s="56">
        <v>42342</v>
      </c>
      <c r="CF2043" s="56">
        <v>42342</v>
      </c>
      <c r="CG2043" s="56">
        <v>42419</v>
      </c>
      <c r="CH2043" s="56"/>
      <c r="CI2043" s="56"/>
      <c r="CJ2043">
        <v>0.05</v>
      </c>
      <c r="CK2043">
        <v>0</v>
      </c>
      <c r="CL2043">
        <v>0</v>
      </c>
      <c r="CM2043">
        <v>0</v>
      </c>
      <c r="CN2043">
        <v>0</v>
      </c>
      <c r="CO2043">
        <v>0.04</v>
      </c>
      <c r="CP2043">
        <v>0.92</v>
      </c>
      <c r="CQ2043" t="s">
        <v>1154</v>
      </c>
      <c r="CR2043" t="s">
        <v>1153</v>
      </c>
      <c r="CS2043" t="s">
        <v>1748</v>
      </c>
      <c r="CT2043" t="s">
        <v>1397</v>
      </c>
      <c r="CU2043" t="s">
        <v>1396</v>
      </c>
      <c r="CV2043" t="s">
        <v>7483</v>
      </c>
      <c r="CW2043" t="s">
        <v>2121</v>
      </c>
      <c r="CX2043" t="s">
        <v>853</v>
      </c>
      <c r="DC2043" t="s">
        <v>1387</v>
      </c>
      <c r="DE2043" t="s">
        <v>1392</v>
      </c>
    </row>
    <row r="2044" spans="1:109" x14ac:dyDescent="0.25">
      <c r="A2044" t="s">
        <v>1025</v>
      </c>
      <c r="B2044">
        <v>2</v>
      </c>
      <c r="C2044" s="56">
        <v>42419</v>
      </c>
      <c r="D2044" t="s">
        <v>1153</v>
      </c>
      <c r="E2044" t="s">
        <v>7484</v>
      </c>
      <c r="G2044" t="s">
        <v>7485</v>
      </c>
      <c r="H2044" t="s">
        <v>1144</v>
      </c>
      <c r="I2044" t="s">
        <v>1144</v>
      </c>
      <c r="J2044" t="s">
        <v>1144</v>
      </c>
      <c r="K2044" t="s">
        <v>1144</v>
      </c>
      <c r="L2044">
        <v>1.8</v>
      </c>
      <c r="M2044">
        <v>3.67</v>
      </c>
      <c r="N2044">
        <v>0</v>
      </c>
      <c r="O2044" s="56">
        <v>0</v>
      </c>
      <c r="P2044" s="56">
        <v>0</v>
      </c>
      <c r="Q2044">
        <v>1</v>
      </c>
      <c r="R2044">
        <v>1</v>
      </c>
      <c r="S2044">
        <v>11</v>
      </c>
      <c r="T2044">
        <v>8</v>
      </c>
      <c r="U2044">
        <v>3</v>
      </c>
      <c r="V2044">
        <v>1</v>
      </c>
      <c r="W2044" t="s">
        <v>1156</v>
      </c>
      <c r="X2044" t="s">
        <v>7716</v>
      </c>
      <c r="Y2044">
        <v>3</v>
      </c>
      <c r="AA2044">
        <v>0</v>
      </c>
      <c r="AB2044">
        <v>0</v>
      </c>
      <c r="AC2044">
        <v>0</v>
      </c>
      <c r="AD2044">
        <v>0</v>
      </c>
      <c r="AE2044">
        <v>0</v>
      </c>
      <c r="AF2044">
        <v>0</v>
      </c>
      <c r="AG2044">
        <v>0</v>
      </c>
      <c r="AJ2044" s="56"/>
      <c r="AK2044" s="56"/>
      <c r="AL2044" s="56"/>
      <c r="AP2044" t="s">
        <v>1155</v>
      </c>
      <c r="AS2044" t="s">
        <v>1152</v>
      </c>
      <c r="AT2044">
        <v>1</v>
      </c>
      <c r="AV2044">
        <v>5</v>
      </c>
      <c r="AW2044">
        <v>3</v>
      </c>
      <c r="AX2044">
        <v>2</v>
      </c>
      <c r="AY2044" t="s">
        <v>1148</v>
      </c>
      <c r="AZ2044" t="s">
        <v>1148</v>
      </c>
      <c r="BA2044">
        <v>0</v>
      </c>
      <c r="BD2044">
        <v>1000000000</v>
      </c>
      <c r="BE2044">
        <v>5</v>
      </c>
      <c r="BF2044">
        <v>0</v>
      </c>
      <c r="BG2044">
        <v>0</v>
      </c>
      <c r="BH2044">
        <v>0</v>
      </c>
      <c r="BI2044">
        <v>0</v>
      </c>
      <c r="BJ2044">
        <v>0</v>
      </c>
      <c r="BK2044">
        <v>0</v>
      </c>
      <c r="BL2044">
        <v>0</v>
      </c>
      <c r="BM2044">
        <v>5</v>
      </c>
      <c r="BN2044">
        <v>0</v>
      </c>
      <c r="BO2044">
        <v>0</v>
      </c>
      <c r="BP2044">
        <v>0</v>
      </c>
      <c r="BR2044">
        <v>0</v>
      </c>
      <c r="BS2044">
        <v>1</v>
      </c>
      <c r="BX2044">
        <v>0</v>
      </c>
      <c r="BY2044">
        <v>0</v>
      </c>
      <c r="BZ2044">
        <v>0</v>
      </c>
      <c r="CA2044">
        <v>4.53</v>
      </c>
      <c r="CB2044">
        <v>0</v>
      </c>
      <c r="CC2044">
        <v>1</v>
      </c>
      <c r="CD2044" s="56">
        <v>42284</v>
      </c>
      <c r="CE2044" s="56">
        <v>42342</v>
      </c>
      <c r="CF2044" s="56">
        <v>42342</v>
      </c>
      <c r="CG2044" s="56">
        <v>42419</v>
      </c>
      <c r="CH2044" s="56"/>
      <c r="CI2044" s="56"/>
      <c r="CJ2044">
        <v>0</v>
      </c>
      <c r="CK2044">
        <v>0</v>
      </c>
      <c r="CL2044">
        <v>0</v>
      </c>
      <c r="CM2044">
        <v>0</v>
      </c>
      <c r="CN2044">
        <v>0</v>
      </c>
      <c r="CO2044">
        <v>0.96</v>
      </c>
      <c r="CP2044">
        <v>0</v>
      </c>
      <c r="CQ2044" t="s">
        <v>1154</v>
      </c>
      <c r="CR2044" t="s">
        <v>1153</v>
      </c>
      <c r="CS2044" t="s">
        <v>1748</v>
      </c>
      <c r="CT2044" t="s">
        <v>1397</v>
      </c>
      <c r="CU2044" t="s">
        <v>1396</v>
      </c>
      <c r="CV2044" t="s">
        <v>7486</v>
      </c>
      <c r="CW2044" t="s">
        <v>2121</v>
      </c>
      <c r="CX2044" t="s">
        <v>853</v>
      </c>
      <c r="DC2044" t="s">
        <v>1387</v>
      </c>
      <c r="DE2044" t="s">
        <v>1392</v>
      </c>
    </row>
    <row r="2045" spans="1:109" x14ac:dyDescent="0.25">
      <c r="A2045" t="s">
        <v>1025</v>
      </c>
      <c r="B2045">
        <v>2</v>
      </c>
      <c r="C2045" s="56">
        <v>42419</v>
      </c>
      <c r="D2045" t="s">
        <v>1153</v>
      </c>
      <c r="E2045" t="s">
        <v>7487</v>
      </c>
      <c r="G2045" t="s">
        <v>7488</v>
      </c>
      <c r="H2045" t="s">
        <v>1144</v>
      </c>
      <c r="I2045" t="s">
        <v>1144</v>
      </c>
      <c r="J2045" t="s">
        <v>1144</v>
      </c>
      <c r="K2045" t="s">
        <v>1144</v>
      </c>
      <c r="L2045">
        <v>1.46</v>
      </c>
      <c r="M2045">
        <v>3.1</v>
      </c>
      <c r="N2045">
        <v>0</v>
      </c>
      <c r="O2045" s="56">
        <v>0</v>
      </c>
      <c r="P2045" s="56">
        <v>0</v>
      </c>
      <c r="Q2045">
        <v>1</v>
      </c>
      <c r="R2045">
        <v>1</v>
      </c>
      <c r="S2045">
        <v>11</v>
      </c>
      <c r="T2045">
        <v>8</v>
      </c>
      <c r="U2045">
        <v>3</v>
      </c>
      <c r="V2045">
        <v>1</v>
      </c>
      <c r="W2045" t="s">
        <v>1156</v>
      </c>
      <c r="X2045" t="s">
        <v>7716</v>
      </c>
      <c r="Y2045">
        <v>27</v>
      </c>
      <c r="AA2045">
        <v>0</v>
      </c>
      <c r="AB2045">
        <v>0</v>
      </c>
      <c r="AC2045">
        <v>0</v>
      </c>
      <c r="AD2045">
        <v>0</v>
      </c>
      <c r="AE2045">
        <v>0</v>
      </c>
      <c r="AF2045">
        <v>1</v>
      </c>
      <c r="AG2045">
        <v>0</v>
      </c>
      <c r="AJ2045" s="56"/>
      <c r="AK2045" s="56"/>
      <c r="AL2045" s="56"/>
      <c r="AP2045" t="s">
        <v>1155</v>
      </c>
      <c r="AS2045" t="s">
        <v>1152</v>
      </c>
      <c r="AT2045">
        <v>1</v>
      </c>
      <c r="AV2045">
        <v>20</v>
      </c>
      <c r="AW2045">
        <v>13</v>
      </c>
      <c r="AX2045">
        <v>7</v>
      </c>
      <c r="AY2045" t="s">
        <v>1148</v>
      </c>
      <c r="AZ2045" t="s">
        <v>1147</v>
      </c>
      <c r="BA2045">
        <v>0</v>
      </c>
      <c r="BD2045">
        <v>1000000000</v>
      </c>
      <c r="BE2045">
        <v>15</v>
      </c>
      <c r="BF2045">
        <v>0.25</v>
      </c>
      <c r="BG2045">
        <v>10</v>
      </c>
      <c r="BH2045">
        <v>0</v>
      </c>
      <c r="BI2045">
        <v>0</v>
      </c>
      <c r="BJ2045">
        <v>0</v>
      </c>
      <c r="BK2045">
        <v>0</v>
      </c>
      <c r="BL2045">
        <v>0</v>
      </c>
      <c r="BM2045">
        <v>25</v>
      </c>
      <c r="BN2045">
        <v>-0.25</v>
      </c>
      <c r="BO2045">
        <v>0</v>
      </c>
      <c r="BP2045">
        <v>0</v>
      </c>
      <c r="BR2045">
        <v>0</v>
      </c>
      <c r="BS2045">
        <v>5</v>
      </c>
      <c r="BX2045">
        <v>0</v>
      </c>
      <c r="BY2045">
        <v>0</v>
      </c>
      <c r="BZ2045">
        <v>0</v>
      </c>
      <c r="CA2045">
        <v>4.9000000000000004</v>
      </c>
      <c r="CB2045">
        <v>0</v>
      </c>
      <c r="CC2045">
        <v>1</v>
      </c>
      <c r="CD2045" s="56">
        <v>42284</v>
      </c>
      <c r="CE2045" s="56">
        <v>42342</v>
      </c>
      <c r="CF2045" s="56">
        <v>42342</v>
      </c>
      <c r="CG2045" s="56">
        <v>42419</v>
      </c>
      <c r="CH2045" s="56"/>
      <c r="CI2045" s="56"/>
      <c r="CJ2045">
        <v>0.28000000000000003</v>
      </c>
      <c r="CK2045">
        <v>10</v>
      </c>
      <c r="CL2045">
        <v>0.01</v>
      </c>
      <c r="CM2045">
        <v>0.04</v>
      </c>
      <c r="CN2045">
        <v>0.57999999999999996</v>
      </c>
      <c r="CO2045">
        <v>0.32</v>
      </c>
      <c r="CP2045">
        <v>0</v>
      </c>
      <c r="CQ2045" t="s">
        <v>1154</v>
      </c>
      <c r="CR2045" t="s">
        <v>1153</v>
      </c>
      <c r="CS2045" t="s">
        <v>1748</v>
      </c>
      <c r="CT2045" t="s">
        <v>1397</v>
      </c>
      <c r="CU2045" t="s">
        <v>1396</v>
      </c>
      <c r="CV2045" t="s">
        <v>7489</v>
      </c>
      <c r="CW2045" t="s">
        <v>1727</v>
      </c>
      <c r="CX2045" t="s">
        <v>853</v>
      </c>
      <c r="DC2045" t="s">
        <v>1387</v>
      </c>
      <c r="DE2045" t="s">
        <v>1392</v>
      </c>
    </row>
    <row r="2046" spans="1:109" x14ac:dyDescent="0.25">
      <c r="A2046" t="s">
        <v>1025</v>
      </c>
      <c r="B2046">
        <v>2</v>
      </c>
      <c r="C2046" s="56">
        <v>42419</v>
      </c>
      <c r="D2046" t="s">
        <v>1153</v>
      </c>
      <c r="E2046" t="s">
        <v>7490</v>
      </c>
      <c r="G2046" t="s">
        <v>7491</v>
      </c>
      <c r="H2046" t="s">
        <v>1144</v>
      </c>
      <c r="I2046" t="s">
        <v>1144</v>
      </c>
      <c r="J2046" t="s">
        <v>1144</v>
      </c>
      <c r="K2046" t="s">
        <v>1144</v>
      </c>
      <c r="L2046">
        <v>3.08</v>
      </c>
      <c r="M2046">
        <v>6.28</v>
      </c>
      <c r="N2046">
        <v>0</v>
      </c>
      <c r="O2046" s="56">
        <v>0</v>
      </c>
      <c r="P2046" s="56">
        <v>0</v>
      </c>
      <c r="Q2046">
        <v>1</v>
      </c>
      <c r="R2046">
        <v>1</v>
      </c>
      <c r="S2046">
        <v>11</v>
      </c>
      <c r="T2046">
        <v>8</v>
      </c>
      <c r="U2046">
        <v>3</v>
      </c>
      <c r="V2046">
        <v>1</v>
      </c>
      <c r="X2046" t="s">
        <v>7776</v>
      </c>
      <c r="AA2046">
        <v>0</v>
      </c>
      <c r="AB2046">
        <v>0</v>
      </c>
      <c r="AC2046">
        <v>0</v>
      </c>
      <c r="AD2046">
        <v>0</v>
      </c>
      <c r="AE2046">
        <v>0</v>
      </c>
      <c r="AF2046">
        <v>0</v>
      </c>
      <c r="AG2046">
        <v>0</v>
      </c>
      <c r="AJ2046" s="56"/>
      <c r="AK2046" s="56"/>
      <c r="AL2046" s="56"/>
      <c r="AP2046" t="s">
        <v>1155</v>
      </c>
      <c r="AS2046" t="s">
        <v>1152</v>
      </c>
      <c r="AT2046">
        <v>1</v>
      </c>
      <c r="AV2046">
        <v>0</v>
      </c>
      <c r="AW2046">
        <v>0</v>
      </c>
      <c r="AX2046">
        <v>0</v>
      </c>
      <c r="AY2046" t="s">
        <v>1388</v>
      </c>
      <c r="AZ2046" t="s">
        <v>1388</v>
      </c>
      <c r="BA2046">
        <v>0</v>
      </c>
      <c r="BD2046">
        <v>1000000000</v>
      </c>
      <c r="BE2046">
        <v>5</v>
      </c>
      <c r="BF2046">
        <v>0</v>
      </c>
      <c r="BG2046">
        <v>0</v>
      </c>
      <c r="BH2046">
        <v>0</v>
      </c>
      <c r="BI2046">
        <v>0</v>
      </c>
      <c r="BJ2046">
        <v>0</v>
      </c>
      <c r="BK2046">
        <v>0</v>
      </c>
      <c r="BL2046">
        <v>0</v>
      </c>
      <c r="BM2046">
        <v>5</v>
      </c>
      <c r="BN2046">
        <v>0</v>
      </c>
      <c r="BO2046">
        <v>0</v>
      </c>
      <c r="BP2046">
        <v>0</v>
      </c>
      <c r="BR2046">
        <v>0</v>
      </c>
      <c r="BS2046">
        <v>0</v>
      </c>
      <c r="BX2046">
        <v>0</v>
      </c>
      <c r="BY2046">
        <v>0</v>
      </c>
      <c r="BZ2046">
        <v>0</v>
      </c>
      <c r="CA2046">
        <v>0</v>
      </c>
      <c r="CB2046">
        <v>0</v>
      </c>
      <c r="CC2046">
        <v>1</v>
      </c>
      <c r="CD2046" s="56">
        <v>42339</v>
      </c>
      <c r="CE2046" s="56">
        <v>42342</v>
      </c>
      <c r="CF2046" s="56">
        <v>42342</v>
      </c>
      <c r="CG2046" s="56">
        <v>42419</v>
      </c>
      <c r="CH2046" s="56"/>
      <c r="CI2046" s="56"/>
      <c r="CJ2046">
        <v>0</v>
      </c>
      <c r="CK2046">
        <v>0</v>
      </c>
      <c r="CL2046">
        <v>0</v>
      </c>
      <c r="CM2046">
        <v>0</v>
      </c>
      <c r="CN2046">
        <v>0</v>
      </c>
      <c r="CO2046">
        <v>0</v>
      </c>
      <c r="CP2046">
        <v>0.96</v>
      </c>
      <c r="CQ2046" t="s">
        <v>1154</v>
      </c>
      <c r="CR2046" t="s">
        <v>1153</v>
      </c>
      <c r="CS2046" t="s">
        <v>1748</v>
      </c>
      <c r="CT2046" t="s">
        <v>1397</v>
      </c>
      <c r="CU2046" t="s">
        <v>1396</v>
      </c>
      <c r="CV2046" t="s">
        <v>7492</v>
      </c>
      <c r="CW2046" t="s">
        <v>2121</v>
      </c>
      <c r="CX2046" t="s">
        <v>853</v>
      </c>
      <c r="DC2046" t="s">
        <v>1387</v>
      </c>
      <c r="DE2046" t="s">
        <v>1392</v>
      </c>
    </row>
    <row r="2047" spans="1:109" x14ac:dyDescent="0.25">
      <c r="A2047" t="s">
        <v>1025</v>
      </c>
      <c r="B2047">
        <v>2</v>
      </c>
      <c r="C2047" s="56">
        <v>42419</v>
      </c>
      <c r="D2047" t="s">
        <v>1153</v>
      </c>
      <c r="E2047" t="s">
        <v>7493</v>
      </c>
      <c r="G2047" t="s">
        <v>7494</v>
      </c>
      <c r="H2047" t="s">
        <v>1144</v>
      </c>
      <c r="I2047" t="s">
        <v>1144</v>
      </c>
      <c r="J2047" t="s">
        <v>1144</v>
      </c>
      <c r="K2047" t="s">
        <v>1144</v>
      </c>
      <c r="L2047">
        <v>26.14</v>
      </c>
      <c r="M2047">
        <v>53.32</v>
      </c>
      <c r="N2047">
        <v>0</v>
      </c>
      <c r="O2047" s="56">
        <v>0</v>
      </c>
      <c r="P2047" s="56">
        <v>0</v>
      </c>
      <c r="Q2047">
        <v>1</v>
      </c>
      <c r="R2047">
        <v>1</v>
      </c>
      <c r="S2047">
        <v>11</v>
      </c>
      <c r="T2047">
        <v>8</v>
      </c>
      <c r="U2047">
        <v>3</v>
      </c>
      <c r="V2047">
        <v>1</v>
      </c>
      <c r="W2047" t="s">
        <v>1156</v>
      </c>
      <c r="X2047" t="s">
        <v>7716</v>
      </c>
      <c r="Y2047">
        <v>1</v>
      </c>
      <c r="AA2047">
        <v>0</v>
      </c>
      <c r="AB2047">
        <v>0</v>
      </c>
      <c r="AC2047">
        <v>0</v>
      </c>
      <c r="AD2047">
        <v>0</v>
      </c>
      <c r="AE2047">
        <v>0</v>
      </c>
      <c r="AF2047">
        <v>0</v>
      </c>
      <c r="AG2047">
        <v>0</v>
      </c>
      <c r="AJ2047" s="56"/>
      <c r="AK2047" s="56"/>
      <c r="AL2047" s="56"/>
      <c r="AP2047" t="s">
        <v>1155</v>
      </c>
      <c r="AS2047" t="s">
        <v>1152</v>
      </c>
      <c r="AT2047">
        <v>1</v>
      </c>
      <c r="AV2047">
        <v>2</v>
      </c>
      <c r="AW2047">
        <v>2</v>
      </c>
      <c r="AX2047">
        <v>1</v>
      </c>
      <c r="AY2047" t="s">
        <v>1145</v>
      </c>
      <c r="AZ2047" t="s">
        <v>1145</v>
      </c>
      <c r="BA2047">
        <v>0</v>
      </c>
      <c r="BD2047">
        <v>1000000000</v>
      </c>
      <c r="BE2047">
        <v>2</v>
      </c>
      <c r="BF2047">
        <v>0</v>
      </c>
      <c r="BG2047">
        <v>0</v>
      </c>
      <c r="BH2047">
        <v>0</v>
      </c>
      <c r="BI2047">
        <v>0</v>
      </c>
      <c r="BJ2047">
        <v>0</v>
      </c>
      <c r="BK2047">
        <v>0</v>
      </c>
      <c r="BL2047">
        <v>0</v>
      </c>
      <c r="BM2047">
        <v>2</v>
      </c>
      <c r="BN2047">
        <v>0</v>
      </c>
      <c r="BO2047">
        <v>0</v>
      </c>
      <c r="BP2047">
        <v>0</v>
      </c>
      <c r="BR2047">
        <v>0</v>
      </c>
      <c r="BS2047">
        <v>1</v>
      </c>
      <c r="BX2047">
        <v>0</v>
      </c>
      <c r="BY2047">
        <v>0</v>
      </c>
      <c r="BZ2047">
        <v>0</v>
      </c>
      <c r="CA2047">
        <v>4.54</v>
      </c>
      <c r="CB2047">
        <v>0</v>
      </c>
      <c r="CC2047">
        <v>1</v>
      </c>
      <c r="CD2047" s="56">
        <v>42284</v>
      </c>
      <c r="CE2047" s="56">
        <v>42342</v>
      </c>
      <c r="CF2047" s="56">
        <v>42342</v>
      </c>
      <c r="CG2047" s="56">
        <v>42419</v>
      </c>
      <c r="CH2047" s="56"/>
      <c r="CI2047" s="56"/>
      <c r="CJ2047">
        <v>0</v>
      </c>
      <c r="CK2047">
        <v>0</v>
      </c>
      <c r="CL2047">
        <v>0</v>
      </c>
      <c r="CM2047">
        <v>0</v>
      </c>
      <c r="CN2047">
        <v>0.96</v>
      </c>
      <c r="CO2047">
        <v>0</v>
      </c>
      <c r="CP2047">
        <v>0</v>
      </c>
      <c r="CQ2047" t="s">
        <v>1154</v>
      </c>
      <c r="CR2047" t="s">
        <v>1153</v>
      </c>
      <c r="CS2047" t="s">
        <v>1748</v>
      </c>
      <c r="CT2047" t="s">
        <v>1397</v>
      </c>
      <c r="CU2047" t="s">
        <v>1396</v>
      </c>
      <c r="CV2047" t="s">
        <v>7495</v>
      </c>
      <c r="CW2047" t="s">
        <v>2121</v>
      </c>
      <c r="CX2047" t="s">
        <v>853</v>
      </c>
      <c r="DC2047" t="s">
        <v>1387</v>
      </c>
      <c r="DE2047" t="s">
        <v>1392</v>
      </c>
    </row>
    <row r="2048" spans="1:109" x14ac:dyDescent="0.25">
      <c r="A2048" t="s">
        <v>1025</v>
      </c>
      <c r="B2048">
        <v>2</v>
      </c>
      <c r="C2048" s="56">
        <v>42419</v>
      </c>
      <c r="D2048" t="s">
        <v>1153</v>
      </c>
      <c r="E2048" t="s">
        <v>7496</v>
      </c>
      <c r="G2048" t="s">
        <v>7497</v>
      </c>
      <c r="H2048" t="s">
        <v>1144</v>
      </c>
      <c r="I2048" t="s">
        <v>1144</v>
      </c>
      <c r="J2048" t="s">
        <v>1144</v>
      </c>
      <c r="K2048" t="s">
        <v>1144</v>
      </c>
      <c r="L2048">
        <v>5.8</v>
      </c>
      <c r="M2048">
        <v>11.83</v>
      </c>
      <c r="N2048">
        <v>0</v>
      </c>
      <c r="O2048" s="56">
        <v>0</v>
      </c>
      <c r="P2048" s="56">
        <v>0</v>
      </c>
      <c r="Q2048">
        <v>1</v>
      </c>
      <c r="R2048">
        <v>1</v>
      </c>
      <c r="S2048">
        <v>11</v>
      </c>
      <c r="T2048">
        <v>8</v>
      </c>
      <c r="U2048">
        <v>3</v>
      </c>
      <c r="V2048">
        <v>1</v>
      </c>
      <c r="W2048" t="s">
        <v>1156</v>
      </c>
      <c r="X2048" t="s">
        <v>7716</v>
      </c>
      <c r="Y2048">
        <v>1</v>
      </c>
      <c r="AA2048">
        <v>0</v>
      </c>
      <c r="AB2048">
        <v>0</v>
      </c>
      <c r="AC2048">
        <v>0</v>
      </c>
      <c r="AD2048">
        <v>0</v>
      </c>
      <c r="AE2048">
        <v>0</v>
      </c>
      <c r="AF2048">
        <v>0</v>
      </c>
      <c r="AG2048">
        <v>0</v>
      </c>
      <c r="AJ2048" s="56"/>
      <c r="AK2048" s="56"/>
      <c r="AL2048" s="56"/>
      <c r="AP2048" t="s">
        <v>1155</v>
      </c>
      <c r="AS2048" t="s">
        <v>1152</v>
      </c>
      <c r="AT2048">
        <v>1</v>
      </c>
      <c r="AV2048">
        <v>2</v>
      </c>
      <c r="AW2048">
        <v>2</v>
      </c>
      <c r="AX2048">
        <v>1</v>
      </c>
      <c r="AY2048" t="s">
        <v>1145</v>
      </c>
      <c r="AZ2048" t="s">
        <v>1145</v>
      </c>
      <c r="BA2048">
        <v>0</v>
      </c>
      <c r="BD2048">
        <v>1000000000</v>
      </c>
      <c r="BE2048">
        <v>2</v>
      </c>
      <c r="BF2048">
        <v>0</v>
      </c>
      <c r="BG2048">
        <v>0</v>
      </c>
      <c r="BH2048">
        <v>0</v>
      </c>
      <c r="BI2048">
        <v>0</v>
      </c>
      <c r="BJ2048">
        <v>0</v>
      </c>
      <c r="BK2048">
        <v>0</v>
      </c>
      <c r="BL2048">
        <v>0</v>
      </c>
      <c r="BM2048">
        <v>2</v>
      </c>
      <c r="BN2048">
        <v>0</v>
      </c>
      <c r="BO2048">
        <v>0</v>
      </c>
      <c r="BP2048">
        <v>0</v>
      </c>
      <c r="BR2048">
        <v>0</v>
      </c>
      <c r="BS2048">
        <v>1</v>
      </c>
      <c r="BX2048">
        <v>0</v>
      </c>
      <c r="BY2048">
        <v>0</v>
      </c>
      <c r="BZ2048">
        <v>0</v>
      </c>
      <c r="CA2048">
        <v>4.54</v>
      </c>
      <c r="CB2048">
        <v>0</v>
      </c>
      <c r="CC2048">
        <v>1</v>
      </c>
      <c r="CD2048" s="56">
        <v>42284</v>
      </c>
      <c r="CE2048" s="56">
        <v>42342</v>
      </c>
      <c r="CF2048" s="56">
        <v>42342</v>
      </c>
      <c r="CG2048" s="56">
        <v>42419</v>
      </c>
      <c r="CH2048" s="56"/>
      <c r="CI2048" s="56"/>
      <c r="CJ2048">
        <v>0</v>
      </c>
      <c r="CK2048">
        <v>0</v>
      </c>
      <c r="CL2048">
        <v>0</v>
      </c>
      <c r="CM2048">
        <v>0</v>
      </c>
      <c r="CN2048">
        <v>0.96</v>
      </c>
      <c r="CO2048">
        <v>0</v>
      </c>
      <c r="CP2048">
        <v>0</v>
      </c>
      <c r="CQ2048" t="s">
        <v>1154</v>
      </c>
      <c r="CR2048" t="s">
        <v>1153</v>
      </c>
      <c r="CS2048" t="s">
        <v>1748</v>
      </c>
      <c r="CT2048" t="s">
        <v>1397</v>
      </c>
      <c r="CU2048" t="s">
        <v>1396</v>
      </c>
      <c r="CV2048" t="s">
        <v>7495</v>
      </c>
      <c r="CW2048" t="s">
        <v>2121</v>
      </c>
      <c r="CX2048" t="s">
        <v>853</v>
      </c>
      <c r="DC2048" t="s">
        <v>1387</v>
      </c>
      <c r="DE2048" t="s">
        <v>1392</v>
      </c>
    </row>
    <row r="2049" spans="1:109" x14ac:dyDescent="0.25">
      <c r="A2049" t="s">
        <v>1025</v>
      </c>
      <c r="B2049">
        <v>2</v>
      </c>
      <c r="C2049" s="56">
        <v>42419</v>
      </c>
      <c r="D2049" t="s">
        <v>1153</v>
      </c>
      <c r="E2049" t="s">
        <v>7498</v>
      </c>
      <c r="G2049" t="s">
        <v>7499</v>
      </c>
      <c r="H2049" t="s">
        <v>1144</v>
      </c>
      <c r="I2049" t="s">
        <v>1144</v>
      </c>
      <c r="J2049" t="s">
        <v>1144</v>
      </c>
      <c r="K2049" t="s">
        <v>1144</v>
      </c>
      <c r="L2049">
        <v>1.43</v>
      </c>
      <c r="M2049">
        <v>2.91</v>
      </c>
      <c r="N2049">
        <v>0</v>
      </c>
      <c r="O2049" s="56">
        <v>0</v>
      </c>
      <c r="P2049" s="56">
        <v>0</v>
      </c>
      <c r="Q2049">
        <v>1</v>
      </c>
      <c r="R2049">
        <v>1</v>
      </c>
      <c r="S2049">
        <v>11</v>
      </c>
      <c r="T2049">
        <v>8</v>
      </c>
      <c r="U2049">
        <v>3</v>
      </c>
      <c r="V2049">
        <v>1</v>
      </c>
      <c r="W2049" t="s">
        <v>1156</v>
      </c>
      <c r="X2049" t="s">
        <v>7716</v>
      </c>
      <c r="Y2049">
        <v>3</v>
      </c>
      <c r="AA2049">
        <v>0</v>
      </c>
      <c r="AB2049">
        <v>0</v>
      </c>
      <c r="AC2049">
        <v>0</v>
      </c>
      <c r="AD2049">
        <v>0</v>
      </c>
      <c r="AE2049">
        <v>0</v>
      </c>
      <c r="AF2049">
        <v>0</v>
      </c>
      <c r="AG2049">
        <v>0</v>
      </c>
      <c r="AJ2049" s="56"/>
      <c r="AK2049" s="56"/>
      <c r="AL2049" s="56"/>
      <c r="AP2049" t="s">
        <v>1155</v>
      </c>
      <c r="AS2049" t="s">
        <v>1152</v>
      </c>
      <c r="AT2049">
        <v>1</v>
      </c>
      <c r="AV2049">
        <v>5</v>
      </c>
      <c r="AW2049">
        <v>3</v>
      </c>
      <c r="AX2049">
        <v>2</v>
      </c>
      <c r="AY2049" t="s">
        <v>1148</v>
      </c>
      <c r="AZ2049" t="s">
        <v>1148</v>
      </c>
      <c r="BA2049">
        <v>0</v>
      </c>
      <c r="BD2049">
        <v>1000000000</v>
      </c>
      <c r="BE2049">
        <v>5</v>
      </c>
      <c r="BF2049">
        <v>0</v>
      </c>
      <c r="BG2049">
        <v>0</v>
      </c>
      <c r="BH2049">
        <v>0</v>
      </c>
      <c r="BI2049">
        <v>0</v>
      </c>
      <c r="BJ2049">
        <v>0</v>
      </c>
      <c r="BK2049">
        <v>0</v>
      </c>
      <c r="BL2049">
        <v>0</v>
      </c>
      <c r="BM2049">
        <v>5</v>
      </c>
      <c r="BN2049">
        <v>0</v>
      </c>
      <c r="BO2049">
        <v>0</v>
      </c>
      <c r="BP2049">
        <v>0</v>
      </c>
      <c r="BR2049">
        <v>0</v>
      </c>
      <c r="BS2049">
        <v>1</v>
      </c>
      <c r="BX2049">
        <v>0</v>
      </c>
      <c r="BY2049">
        <v>0</v>
      </c>
      <c r="BZ2049">
        <v>0</v>
      </c>
      <c r="CA2049">
        <v>4.5199999999999996</v>
      </c>
      <c r="CB2049">
        <v>0</v>
      </c>
      <c r="CC2049">
        <v>1</v>
      </c>
      <c r="CD2049" s="56">
        <v>42284</v>
      </c>
      <c r="CE2049" s="56">
        <v>42342</v>
      </c>
      <c r="CF2049" s="56">
        <v>42342</v>
      </c>
      <c r="CG2049" s="56">
        <v>42419</v>
      </c>
      <c r="CH2049" s="56"/>
      <c r="CI2049" s="56"/>
      <c r="CJ2049">
        <v>0</v>
      </c>
      <c r="CK2049">
        <v>0</v>
      </c>
      <c r="CL2049">
        <v>0</v>
      </c>
      <c r="CM2049">
        <v>0</v>
      </c>
      <c r="CN2049">
        <v>0</v>
      </c>
      <c r="CO2049">
        <v>0.96</v>
      </c>
      <c r="CP2049">
        <v>0</v>
      </c>
      <c r="CQ2049" t="s">
        <v>1154</v>
      </c>
      <c r="CR2049" t="s">
        <v>1153</v>
      </c>
      <c r="CS2049" t="s">
        <v>1748</v>
      </c>
      <c r="CT2049" t="s">
        <v>1397</v>
      </c>
      <c r="CU2049" t="s">
        <v>1396</v>
      </c>
      <c r="CV2049" t="s">
        <v>7500</v>
      </c>
      <c r="CW2049" t="s">
        <v>2121</v>
      </c>
      <c r="CX2049" t="s">
        <v>853</v>
      </c>
      <c r="DC2049" t="s">
        <v>1387</v>
      </c>
      <c r="DE2049" t="s">
        <v>1392</v>
      </c>
    </row>
    <row r="2050" spans="1:109" x14ac:dyDescent="0.25">
      <c r="A2050" t="s">
        <v>1025</v>
      </c>
      <c r="B2050">
        <v>2</v>
      </c>
      <c r="C2050" s="56">
        <v>42419</v>
      </c>
      <c r="D2050" t="s">
        <v>1153</v>
      </c>
      <c r="E2050" t="s">
        <v>1718</v>
      </c>
      <c r="G2050" t="s">
        <v>7501</v>
      </c>
      <c r="H2050" t="s">
        <v>1144</v>
      </c>
      <c r="I2050" t="s">
        <v>1144</v>
      </c>
      <c r="J2050" t="s">
        <v>1144</v>
      </c>
      <c r="K2050" t="s">
        <v>1144</v>
      </c>
      <c r="L2050">
        <v>1.74</v>
      </c>
      <c r="M2050">
        <v>3.54</v>
      </c>
      <c r="N2050">
        <v>0</v>
      </c>
      <c r="O2050" s="56">
        <v>0</v>
      </c>
      <c r="P2050" s="56">
        <v>0</v>
      </c>
      <c r="Q2050">
        <v>1</v>
      </c>
      <c r="R2050">
        <v>1</v>
      </c>
      <c r="S2050">
        <v>11</v>
      </c>
      <c r="T2050">
        <v>8</v>
      </c>
      <c r="U2050">
        <v>3</v>
      </c>
      <c r="V2050">
        <v>1</v>
      </c>
      <c r="W2050" t="s">
        <v>1156</v>
      </c>
      <c r="X2050" t="s">
        <v>7716</v>
      </c>
      <c r="Y2050">
        <v>4</v>
      </c>
      <c r="AA2050">
        <v>0</v>
      </c>
      <c r="AB2050">
        <v>0</v>
      </c>
      <c r="AC2050">
        <v>0</v>
      </c>
      <c r="AD2050">
        <v>0</v>
      </c>
      <c r="AE2050">
        <v>0</v>
      </c>
      <c r="AF2050">
        <v>0</v>
      </c>
      <c r="AG2050">
        <v>0</v>
      </c>
      <c r="AJ2050" s="56"/>
      <c r="AK2050" s="56"/>
      <c r="AL2050" s="56"/>
      <c r="AP2050" t="s">
        <v>1155</v>
      </c>
      <c r="AS2050" t="s">
        <v>1152</v>
      </c>
      <c r="AT2050">
        <v>1</v>
      </c>
      <c r="AV2050">
        <v>5</v>
      </c>
      <c r="AW2050">
        <v>3</v>
      </c>
      <c r="AX2050">
        <v>2</v>
      </c>
      <c r="AY2050" t="s">
        <v>1145</v>
      </c>
      <c r="AZ2050" t="s">
        <v>1145</v>
      </c>
      <c r="BA2050">
        <v>0</v>
      </c>
      <c r="BD2050">
        <v>1000000000</v>
      </c>
      <c r="BE2050">
        <v>3</v>
      </c>
      <c r="BF2050">
        <v>0.4</v>
      </c>
      <c r="BG2050">
        <v>0</v>
      </c>
      <c r="BH2050">
        <v>0</v>
      </c>
      <c r="BI2050">
        <v>0</v>
      </c>
      <c r="BJ2050">
        <v>0</v>
      </c>
      <c r="BK2050">
        <v>0</v>
      </c>
      <c r="BL2050">
        <v>0</v>
      </c>
      <c r="BM2050">
        <v>3</v>
      </c>
      <c r="BN2050">
        <v>0.4</v>
      </c>
      <c r="BO2050">
        <v>0</v>
      </c>
      <c r="BP2050">
        <v>0</v>
      </c>
      <c r="BR2050">
        <v>2</v>
      </c>
      <c r="BS2050">
        <v>1</v>
      </c>
      <c r="BX2050">
        <v>0</v>
      </c>
      <c r="BY2050">
        <v>0</v>
      </c>
      <c r="BZ2050">
        <v>0</v>
      </c>
      <c r="CA2050">
        <v>4.51</v>
      </c>
      <c r="CB2050">
        <v>0</v>
      </c>
      <c r="CC2050">
        <v>1</v>
      </c>
      <c r="CD2050" s="56">
        <v>42284</v>
      </c>
      <c r="CE2050" s="56">
        <v>42342</v>
      </c>
      <c r="CF2050" s="56">
        <v>42342</v>
      </c>
      <c r="CG2050" s="56">
        <v>42419</v>
      </c>
      <c r="CH2050" s="56"/>
      <c r="CI2050" s="56"/>
      <c r="CJ2050">
        <v>0.24</v>
      </c>
      <c r="CK2050">
        <v>0</v>
      </c>
      <c r="CL2050">
        <v>0</v>
      </c>
      <c r="CM2050">
        <v>0</v>
      </c>
      <c r="CN2050">
        <v>0.39</v>
      </c>
      <c r="CO2050">
        <v>0.56999999999999995</v>
      </c>
      <c r="CP2050">
        <v>0</v>
      </c>
      <c r="CQ2050" t="s">
        <v>1154</v>
      </c>
      <c r="CR2050" t="s">
        <v>1153</v>
      </c>
      <c r="CS2050" t="s">
        <v>1748</v>
      </c>
      <c r="CT2050" t="s">
        <v>1397</v>
      </c>
      <c r="CU2050" t="s">
        <v>1396</v>
      </c>
      <c r="CV2050" t="s">
        <v>7502</v>
      </c>
      <c r="CW2050" t="s">
        <v>2121</v>
      </c>
      <c r="CX2050" t="s">
        <v>853</v>
      </c>
      <c r="DC2050" t="s">
        <v>1387</v>
      </c>
      <c r="DE2050" t="s">
        <v>1392</v>
      </c>
    </row>
    <row r="2051" spans="1:109" x14ac:dyDescent="0.25">
      <c r="A2051" t="s">
        <v>1025</v>
      </c>
      <c r="B2051">
        <v>2</v>
      </c>
      <c r="C2051" s="56">
        <v>42419</v>
      </c>
      <c r="D2051" t="s">
        <v>1153</v>
      </c>
      <c r="E2051" t="s">
        <v>7503</v>
      </c>
      <c r="G2051" t="s">
        <v>7504</v>
      </c>
      <c r="H2051" t="s">
        <v>1144</v>
      </c>
      <c r="I2051" t="s">
        <v>1144</v>
      </c>
      <c r="J2051" t="s">
        <v>1144</v>
      </c>
      <c r="K2051" t="s">
        <v>1144</v>
      </c>
      <c r="L2051">
        <v>19.72</v>
      </c>
      <c r="M2051">
        <v>40.22</v>
      </c>
      <c r="N2051">
        <v>0</v>
      </c>
      <c r="O2051" s="56">
        <v>0</v>
      </c>
      <c r="P2051" s="56">
        <v>0</v>
      </c>
      <c r="Q2051">
        <v>1</v>
      </c>
      <c r="R2051">
        <v>1</v>
      </c>
      <c r="S2051">
        <v>11</v>
      </c>
      <c r="T2051">
        <v>8</v>
      </c>
      <c r="U2051">
        <v>3</v>
      </c>
      <c r="V2051">
        <v>1</v>
      </c>
      <c r="X2051" t="s">
        <v>7776</v>
      </c>
      <c r="AA2051">
        <v>0</v>
      </c>
      <c r="AB2051">
        <v>0</v>
      </c>
      <c r="AC2051">
        <v>0</v>
      </c>
      <c r="AD2051">
        <v>0</v>
      </c>
      <c r="AE2051">
        <v>0</v>
      </c>
      <c r="AF2051">
        <v>0</v>
      </c>
      <c r="AG2051">
        <v>0</v>
      </c>
      <c r="AJ2051" s="56"/>
      <c r="AK2051" s="56"/>
      <c r="AL2051" s="56"/>
      <c r="AP2051" t="s">
        <v>1155</v>
      </c>
      <c r="AS2051" t="s">
        <v>1152</v>
      </c>
      <c r="AT2051">
        <v>1</v>
      </c>
      <c r="AV2051">
        <v>0</v>
      </c>
      <c r="AW2051">
        <v>0</v>
      </c>
      <c r="AX2051">
        <v>0</v>
      </c>
      <c r="AY2051" t="s">
        <v>1388</v>
      </c>
      <c r="AZ2051" t="s">
        <v>1388</v>
      </c>
      <c r="BA2051">
        <v>0</v>
      </c>
      <c r="BD2051">
        <v>1000000000</v>
      </c>
      <c r="BE2051">
        <v>2</v>
      </c>
      <c r="BF2051">
        <v>0</v>
      </c>
      <c r="BG2051">
        <v>0</v>
      </c>
      <c r="BH2051">
        <v>0</v>
      </c>
      <c r="BI2051">
        <v>0</v>
      </c>
      <c r="BJ2051">
        <v>0</v>
      </c>
      <c r="BK2051">
        <v>0</v>
      </c>
      <c r="BL2051">
        <v>0</v>
      </c>
      <c r="BM2051">
        <v>2</v>
      </c>
      <c r="BN2051">
        <v>0</v>
      </c>
      <c r="BO2051">
        <v>0</v>
      </c>
      <c r="BP2051">
        <v>0</v>
      </c>
      <c r="BR2051">
        <v>0</v>
      </c>
      <c r="BS2051">
        <v>0</v>
      </c>
      <c r="BX2051">
        <v>0</v>
      </c>
      <c r="BY2051">
        <v>0</v>
      </c>
      <c r="BZ2051">
        <v>0</v>
      </c>
      <c r="CA2051">
        <v>0</v>
      </c>
      <c r="CB2051">
        <v>0</v>
      </c>
      <c r="CC2051">
        <v>1</v>
      </c>
      <c r="CD2051" s="56">
        <v>42339</v>
      </c>
      <c r="CE2051" s="56">
        <v>42342</v>
      </c>
      <c r="CF2051" s="56">
        <v>42342</v>
      </c>
      <c r="CG2051" s="56">
        <v>42419</v>
      </c>
      <c r="CH2051" s="56"/>
      <c r="CI2051" s="56"/>
      <c r="CJ2051">
        <v>0</v>
      </c>
      <c r="CK2051">
        <v>0</v>
      </c>
      <c r="CL2051">
        <v>0</v>
      </c>
      <c r="CM2051">
        <v>0</v>
      </c>
      <c r="CN2051">
        <v>0</v>
      </c>
      <c r="CO2051">
        <v>0</v>
      </c>
      <c r="CP2051">
        <v>0.96</v>
      </c>
      <c r="CQ2051" t="s">
        <v>1154</v>
      </c>
      <c r="CR2051" t="s">
        <v>1153</v>
      </c>
      <c r="CS2051" t="s">
        <v>1748</v>
      </c>
      <c r="CT2051" t="s">
        <v>1397</v>
      </c>
      <c r="CU2051" t="s">
        <v>1396</v>
      </c>
      <c r="CV2051" t="s">
        <v>7505</v>
      </c>
      <c r="CW2051" t="s">
        <v>2121</v>
      </c>
      <c r="CX2051" t="s">
        <v>853</v>
      </c>
      <c r="DC2051" t="s">
        <v>1387</v>
      </c>
      <c r="DE2051" t="s">
        <v>1392</v>
      </c>
    </row>
    <row r="2052" spans="1:109" x14ac:dyDescent="0.25">
      <c r="A2052" t="s">
        <v>1025</v>
      </c>
      <c r="B2052">
        <v>2</v>
      </c>
      <c r="C2052" s="56">
        <v>42419</v>
      </c>
      <c r="D2052" t="s">
        <v>1153</v>
      </c>
      <c r="E2052" t="s">
        <v>7506</v>
      </c>
      <c r="G2052" t="s">
        <v>7507</v>
      </c>
      <c r="H2052" t="s">
        <v>1144</v>
      </c>
      <c r="I2052" t="s">
        <v>1144</v>
      </c>
      <c r="J2052" t="s">
        <v>1144</v>
      </c>
      <c r="K2052" t="s">
        <v>1144</v>
      </c>
      <c r="L2052">
        <v>15.34</v>
      </c>
      <c r="M2052">
        <v>31.29</v>
      </c>
      <c r="N2052">
        <v>0</v>
      </c>
      <c r="O2052" s="56">
        <v>0</v>
      </c>
      <c r="P2052" s="56">
        <v>0</v>
      </c>
      <c r="Q2052">
        <v>1</v>
      </c>
      <c r="R2052">
        <v>1</v>
      </c>
      <c r="S2052">
        <v>11</v>
      </c>
      <c r="T2052">
        <v>8</v>
      </c>
      <c r="U2052">
        <v>3</v>
      </c>
      <c r="V2052">
        <v>1</v>
      </c>
      <c r="W2052" t="s">
        <v>1156</v>
      </c>
      <c r="X2052" t="s">
        <v>7716</v>
      </c>
      <c r="Y2052">
        <v>2</v>
      </c>
      <c r="AA2052">
        <v>0</v>
      </c>
      <c r="AB2052">
        <v>0</v>
      </c>
      <c r="AC2052">
        <v>0</v>
      </c>
      <c r="AD2052">
        <v>0</v>
      </c>
      <c r="AE2052">
        <v>0</v>
      </c>
      <c r="AF2052">
        <v>0</v>
      </c>
      <c r="AG2052">
        <v>0</v>
      </c>
      <c r="AJ2052" s="56"/>
      <c r="AK2052" s="56"/>
      <c r="AL2052" s="56"/>
      <c r="AP2052" t="s">
        <v>1155</v>
      </c>
      <c r="AS2052" t="s">
        <v>1152</v>
      </c>
      <c r="AT2052">
        <v>1</v>
      </c>
      <c r="AV2052">
        <v>3</v>
      </c>
      <c r="AW2052">
        <v>2</v>
      </c>
      <c r="AX2052">
        <v>1</v>
      </c>
      <c r="AY2052" t="s">
        <v>1148</v>
      </c>
      <c r="AZ2052" t="s">
        <v>1148</v>
      </c>
      <c r="BA2052">
        <v>0</v>
      </c>
      <c r="BD2052">
        <v>1000000000</v>
      </c>
      <c r="BE2052">
        <v>3</v>
      </c>
      <c r="BF2052">
        <v>0</v>
      </c>
      <c r="BG2052">
        <v>0</v>
      </c>
      <c r="BH2052">
        <v>0</v>
      </c>
      <c r="BI2052">
        <v>0</v>
      </c>
      <c r="BJ2052">
        <v>0</v>
      </c>
      <c r="BK2052">
        <v>0</v>
      </c>
      <c r="BL2052">
        <v>0</v>
      </c>
      <c r="BM2052">
        <v>3</v>
      </c>
      <c r="BN2052">
        <v>0</v>
      </c>
      <c r="BO2052">
        <v>0</v>
      </c>
      <c r="BP2052">
        <v>0</v>
      </c>
      <c r="BR2052">
        <v>0</v>
      </c>
      <c r="BS2052">
        <v>1</v>
      </c>
      <c r="BX2052">
        <v>0</v>
      </c>
      <c r="BY2052">
        <v>0</v>
      </c>
      <c r="BZ2052">
        <v>0</v>
      </c>
      <c r="CA2052">
        <v>4.54</v>
      </c>
      <c r="CB2052">
        <v>0</v>
      </c>
      <c r="CC2052">
        <v>1</v>
      </c>
      <c r="CD2052" s="56">
        <v>42284</v>
      </c>
      <c r="CE2052" s="56">
        <v>42342</v>
      </c>
      <c r="CF2052" s="56">
        <v>42342</v>
      </c>
      <c r="CG2052" s="56">
        <v>42419</v>
      </c>
      <c r="CH2052" s="56"/>
      <c r="CI2052" s="56"/>
      <c r="CJ2052">
        <v>0</v>
      </c>
      <c r="CK2052">
        <v>0</v>
      </c>
      <c r="CL2052">
        <v>0</v>
      </c>
      <c r="CM2052">
        <v>0</v>
      </c>
      <c r="CN2052">
        <v>0</v>
      </c>
      <c r="CO2052">
        <v>0.96</v>
      </c>
      <c r="CP2052">
        <v>0</v>
      </c>
      <c r="CQ2052" t="s">
        <v>1154</v>
      </c>
      <c r="CR2052" t="s">
        <v>1153</v>
      </c>
      <c r="CS2052" t="s">
        <v>1748</v>
      </c>
      <c r="CT2052" t="s">
        <v>1397</v>
      </c>
      <c r="CU2052" t="s">
        <v>1396</v>
      </c>
      <c r="CV2052" t="s">
        <v>7718</v>
      </c>
      <c r="CW2052" t="s">
        <v>2121</v>
      </c>
      <c r="CX2052" t="s">
        <v>853</v>
      </c>
      <c r="DC2052" t="s">
        <v>1387</v>
      </c>
      <c r="DE2052" t="s">
        <v>1392</v>
      </c>
    </row>
    <row r="2053" spans="1:109" x14ac:dyDescent="0.25">
      <c r="A2053" t="s">
        <v>1025</v>
      </c>
      <c r="B2053">
        <v>2</v>
      </c>
      <c r="C2053" s="56">
        <v>42419</v>
      </c>
      <c r="D2053" t="s">
        <v>1153</v>
      </c>
      <c r="E2053" t="s">
        <v>7508</v>
      </c>
      <c r="G2053" t="s">
        <v>7509</v>
      </c>
      <c r="H2053" t="s">
        <v>1144</v>
      </c>
      <c r="I2053" t="s">
        <v>1144</v>
      </c>
      <c r="J2053" t="s">
        <v>1144</v>
      </c>
      <c r="K2053" t="s">
        <v>1144</v>
      </c>
      <c r="L2053">
        <v>3.42</v>
      </c>
      <c r="M2053">
        <v>6.97</v>
      </c>
      <c r="N2053">
        <v>0</v>
      </c>
      <c r="O2053" s="56">
        <v>0</v>
      </c>
      <c r="P2053" s="56">
        <v>0</v>
      </c>
      <c r="Q2053">
        <v>1</v>
      </c>
      <c r="R2053">
        <v>1</v>
      </c>
      <c r="S2053">
        <v>11</v>
      </c>
      <c r="T2053">
        <v>8</v>
      </c>
      <c r="U2053">
        <v>3</v>
      </c>
      <c r="V2053">
        <v>1</v>
      </c>
      <c r="W2053" t="s">
        <v>1156</v>
      </c>
      <c r="X2053" t="s">
        <v>7716</v>
      </c>
      <c r="Y2053">
        <v>2</v>
      </c>
      <c r="AA2053">
        <v>0</v>
      </c>
      <c r="AB2053">
        <v>0</v>
      </c>
      <c r="AC2053">
        <v>0</v>
      </c>
      <c r="AD2053">
        <v>0</v>
      </c>
      <c r="AE2053">
        <v>0</v>
      </c>
      <c r="AF2053">
        <v>0</v>
      </c>
      <c r="AG2053">
        <v>0</v>
      </c>
      <c r="AJ2053" s="56"/>
      <c r="AK2053" s="56"/>
      <c r="AL2053" s="56"/>
      <c r="AP2053" t="s">
        <v>1155</v>
      </c>
      <c r="AS2053" t="s">
        <v>1152</v>
      </c>
      <c r="AT2053">
        <v>1</v>
      </c>
      <c r="AV2053">
        <v>3</v>
      </c>
      <c r="AW2053">
        <v>2</v>
      </c>
      <c r="AX2053">
        <v>1</v>
      </c>
      <c r="AY2053" t="s">
        <v>1148</v>
      </c>
      <c r="AZ2053" t="s">
        <v>1148</v>
      </c>
      <c r="BA2053">
        <v>0</v>
      </c>
      <c r="BD2053">
        <v>1000000000</v>
      </c>
      <c r="BE2053">
        <v>3</v>
      </c>
      <c r="BF2053">
        <v>0</v>
      </c>
      <c r="BG2053">
        <v>0</v>
      </c>
      <c r="BH2053">
        <v>0</v>
      </c>
      <c r="BI2053">
        <v>0</v>
      </c>
      <c r="BJ2053">
        <v>0</v>
      </c>
      <c r="BK2053">
        <v>0</v>
      </c>
      <c r="BL2053">
        <v>0</v>
      </c>
      <c r="BM2053">
        <v>3</v>
      </c>
      <c r="BN2053">
        <v>0</v>
      </c>
      <c r="BO2053">
        <v>0</v>
      </c>
      <c r="BP2053">
        <v>0</v>
      </c>
      <c r="BR2053">
        <v>0</v>
      </c>
      <c r="BS2053">
        <v>1</v>
      </c>
      <c r="BX2053">
        <v>0</v>
      </c>
      <c r="BY2053">
        <v>0</v>
      </c>
      <c r="BZ2053">
        <v>0</v>
      </c>
      <c r="CA2053">
        <v>4.53</v>
      </c>
      <c r="CB2053">
        <v>0</v>
      </c>
      <c r="CC2053">
        <v>1</v>
      </c>
      <c r="CD2053" s="56">
        <v>42284</v>
      </c>
      <c r="CE2053" s="56">
        <v>42342</v>
      </c>
      <c r="CF2053" s="56">
        <v>42342</v>
      </c>
      <c r="CG2053" s="56">
        <v>42419</v>
      </c>
      <c r="CH2053" s="56"/>
      <c r="CI2053" s="56"/>
      <c r="CJ2053">
        <v>0</v>
      </c>
      <c r="CK2053">
        <v>0</v>
      </c>
      <c r="CL2053">
        <v>0</v>
      </c>
      <c r="CM2053">
        <v>0</v>
      </c>
      <c r="CN2053">
        <v>0</v>
      </c>
      <c r="CO2053">
        <v>0.96</v>
      </c>
      <c r="CP2053">
        <v>0</v>
      </c>
      <c r="CQ2053" t="s">
        <v>1154</v>
      </c>
      <c r="CR2053" t="s">
        <v>1153</v>
      </c>
      <c r="CS2053" t="s">
        <v>1748</v>
      </c>
      <c r="CT2053" t="s">
        <v>1397</v>
      </c>
      <c r="CU2053" t="s">
        <v>1396</v>
      </c>
      <c r="CV2053" t="s">
        <v>7510</v>
      </c>
      <c r="CW2053" t="s">
        <v>2121</v>
      </c>
      <c r="CX2053" t="s">
        <v>853</v>
      </c>
      <c r="DC2053" t="s">
        <v>1387</v>
      </c>
      <c r="DE2053" t="s">
        <v>1392</v>
      </c>
    </row>
    <row r="2054" spans="1:109" x14ac:dyDescent="0.25">
      <c r="A2054" t="s">
        <v>1025</v>
      </c>
      <c r="B2054">
        <v>2</v>
      </c>
      <c r="C2054" s="56">
        <v>42419</v>
      </c>
      <c r="D2054" t="s">
        <v>1153</v>
      </c>
      <c r="E2054" t="s">
        <v>7511</v>
      </c>
      <c r="G2054" t="s">
        <v>7512</v>
      </c>
      <c r="H2054" t="s">
        <v>1144</v>
      </c>
      <c r="I2054" t="s">
        <v>1144</v>
      </c>
      <c r="J2054" t="s">
        <v>1144</v>
      </c>
      <c r="K2054" t="s">
        <v>1144</v>
      </c>
      <c r="L2054">
        <v>10.17</v>
      </c>
      <c r="M2054">
        <v>20.74</v>
      </c>
      <c r="N2054">
        <v>0</v>
      </c>
      <c r="O2054" s="56">
        <v>0</v>
      </c>
      <c r="P2054" s="56">
        <v>0</v>
      </c>
      <c r="Q2054">
        <v>1</v>
      </c>
      <c r="R2054">
        <v>1</v>
      </c>
      <c r="S2054">
        <v>11</v>
      </c>
      <c r="T2054">
        <v>8</v>
      </c>
      <c r="U2054">
        <v>3</v>
      </c>
      <c r="V2054">
        <v>1</v>
      </c>
      <c r="W2054" t="s">
        <v>1156</v>
      </c>
      <c r="X2054" t="s">
        <v>7716</v>
      </c>
      <c r="Y2054">
        <v>2</v>
      </c>
      <c r="AA2054">
        <v>0</v>
      </c>
      <c r="AB2054">
        <v>0</v>
      </c>
      <c r="AC2054">
        <v>0</v>
      </c>
      <c r="AD2054">
        <v>0</v>
      </c>
      <c r="AE2054">
        <v>0</v>
      </c>
      <c r="AF2054">
        <v>0</v>
      </c>
      <c r="AG2054">
        <v>0</v>
      </c>
      <c r="AJ2054" s="56"/>
      <c r="AK2054" s="56"/>
      <c r="AL2054" s="56"/>
      <c r="AP2054" t="s">
        <v>1155</v>
      </c>
      <c r="AS2054" t="s">
        <v>1152</v>
      </c>
      <c r="AT2054">
        <v>1</v>
      </c>
      <c r="AV2054">
        <v>3</v>
      </c>
      <c r="AW2054">
        <v>2</v>
      </c>
      <c r="AX2054">
        <v>1</v>
      </c>
      <c r="AY2054" t="s">
        <v>1148</v>
      </c>
      <c r="AZ2054" t="s">
        <v>1148</v>
      </c>
      <c r="BA2054">
        <v>0</v>
      </c>
      <c r="BD2054">
        <v>1000000000</v>
      </c>
      <c r="BE2054">
        <v>3</v>
      </c>
      <c r="BF2054">
        <v>0</v>
      </c>
      <c r="BG2054">
        <v>0</v>
      </c>
      <c r="BH2054">
        <v>0</v>
      </c>
      <c r="BI2054">
        <v>0</v>
      </c>
      <c r="BJ2054">
        <v>0</v>
      </c>
      <c r="BK2054">
        <v>0</v>
      </c>
      <c r="BL2054">
        <v>0</v>
      </c>
      <c r="BM2054">
        <v>3</v>
      </c>
      <c r="BN2054">
        <v>0</v>
      </c>
      <c r="BO2054">
        <v>0</v>
      </c>
      <c r="BP2054">
        <v>0</v>
      </c>
      <c r="BR2054">
        <v>0</v>
      </c>
      <c r="BS2054">
        <v>1</v>
      </c>
      <c r="BX2054">
        <v>0</v>
      </c>
      <c r="BY2054">
        <v>0</v>
      </c>
      <c r="BZ2054">
        <v>0</v>
      </c>
      <c r="CA2054">
        <v>4.54</v>
      </c>
      <c r="CB2054">
        <v>0</v>
      </c>
      <c r="CC2054">
        <v>1</v>
      </c>
      <c r="CD2054" s="56">
        <v>42284</v>
      </c>
      <c r="CE2054" s="56">
        <v>42342</v>
      </c>
      <c r="CF2054" s="56">
        <v>42342</v>
      </c>
      <c r="CG2054" s="56">
        <v>42419</v>
      </c>
      <c r="CH2054" s="56"/>
      <c r="CI2054" s="56"/>
      <c r="CJ2054">
        <v>0</v>
      </c>
      <c r="CK2054">
        <v>0</v>
      </c>
      <c r="CL2054">
        <v>0</v>
      </c>
      <c r="CM2054">
        <v>0</v>
      </c>
      <c r="CN2054">
        <v>0</v>
      </c>
      <c r="CO2054">
        <v>0.96</v>
      </c>
      <c r="CP2054">
        <v>0</v>
      </c>
      <c r="CQ2054" t="s">
        <v>1154</v>
      </c>
      <c r="CR2054" t="s">
        <v>1153</v>
      </c>
      <c r="CS2054" t="s">
        <v>1748</v>
      </c>
      <c r="CT2054" t="s">
        <v>1397</v>
      </c>
      <c r="CU2054" t="s">
        <v>1396</v>
      </c>
      <c r="CV2054" t="s">
        <v>7513</v>
      </c>
      <c r="CW2054" t="s">
        <v>2121</v>
      </c>
      <c r="CX2054" t="s">
        <v>853</v>
      </c>
      <c r="DC2054" t="s">
        <v>1387</v>
      </c>
      <c r="DE2054" t="s">
        <v>1392</v>
      </c>
    </row>
    <row r="2055" spans="1:109" x14ac:dyDescent="0.25">
      <c r="A2055" t="s">
        <v>1025</v>
      </c>
      <c r="B2055">
        <v>2</v>
      </c>
      <c r="C2055" s="56">
        <v>42419</v>
      </c>
      <c r="D2055" t="s">
        <v>1153</v>
      </c>
      <c r="E2055" t="s">
        <v>7514</v>
      </c>
      <c r="G2055" t="s">
        <v>7515</v>
      </c>
      <c r="H2055" t="s">
        <v>1144</v>
      </c>
      <c r="I2055" t="s">
        <v>1144</v>
      </c>
      <c r="J2055" t="s">
        <v>1144</v>
      </c>
      <c r="K2055" t="s">
        <v>1144</v>
      </c>
      <c r="L2055">
        <v>0.91</v>
      </c>
      <c r="M2055">
        <v>1.85</v>
      </c>
      <c r="N2055">
        <v>0</v>
      </c>
      <c r="O2055" s="56">
        <v>0</v>
      </c>
      <c r="P2055" s="56">
        <v>0</v>
      </c>
      <c r="Q2055">
        <v>1</v>
      </c>
      <c r="R2055">
        <v>1</v>
      </c>
      <c r="S2055">
        <v>11</v>
      </c>
      <c r="T2055">
        <v>8</v>
      </c>
      <c r="U2055">
        <v>3</v>
      </c>
      <c r="V2055">
        <v>1</v>
      </c>
      <c r="W2055" t="s">
        <v>1156</v>
      </c>
      <c r="X2055" t="s">
        <v>7716</v>
      </c>
      <c r="Y2055">
        <v>2</v>
      </c>
      <c r="AA2055">
        <v>0</v>
      </c>
      <c r="AB2055">
        <v>0</v>
      </c>
      <c r="AC2055">
        <v>0</v>
      </c>
      <c r="AD2055">
        <v>0</v>
      </c>
      <c r="AE2055">
        <v>0</v>
      </c>
      <c r="AF2055">
        <v>0</v>
      </c>
      <c r="AG2055">
        <v>0</v>
      </c>
      <c r="AJ2055" s="56"/>
      <c r="AK2055" s="56"/>
      <c r="AL2055" s="56"/>
      <c r="AP2055" t="s">
        <v>1155</v>
      </c>
      <c r="AS2055" t="s">
        <v>1152</v>
      </c>
      <c r="AT2055">
        <v>1</v>
      </c>
      <c r="AV2055">
        <v>3</v>
      </c>
      <c r="AW2055">
        <v>2</v>
      </c>
      <c r="AX2055">
        <v>1</v>
      </c>
      <c r="AY2055" t="s">
        <v>1148</v>
      </c>
      <c r="AZ2055" t="s">
        <v>1148</v>
      </c>
      <c r="BA2055">
        <v>0</v>
      </c>
      <c r="BD2055">
        <v>1000000000</v>
      </c>
      <c r="BE2055">
        <v>3</v>
      </c>
      <c r="BF2055">
        <v>0</v>
      </c>
      <c r="BG2055">
        <v>0</v>
      </c>
      <c r="BH2055">
        <v>0</v>
      </c>
      <c r="BI2055">
        <v>0</v>
      </c>
      <c r="BJ2055">
        <v>0</v>
      </c>
      <c r="BK2055">
        <v>0</v>
      </c>
      <c r="BL2055">
        <v>0</v>
      </c>
      <c r="BM2055">
        <v>3</v>
      </c>
      <c r="BN2055">
        <v>0</v>
      </c>
      <c r="BO2055">
        <v>0</v>
      </c>
      <c r="BP2055">
        <v>0</v>
      </c>
      <c r="BR2055">
        <v>0</v>
      </c>
      <c r="BS2055">
        <v>1</v>
      </c>
      <c r="BX2055">
        <v>0</v>
      </c>
      <c r="BY2055">
        <v>0</v>
      </c>
      <c r="BZ2055">
        <v>0</v>
      </c>
      <c r="CA2055">
        <v>4.51</v>
      </c>
      <c r="CB2055">
        <v>0</v>
      </c>
      <c r="CC2055">
        <v>1</v>
      </c>
      <c r="CD2055" s="56">
        <v>42284</v>
      </c>
      <c r="CE2055" s="56">
        <v>42342</v>
      </c>
      <c r="CF2055" s="56">
        <v>42342</v>
      </c>
      <c r="CG2055" s="56">
        <v>42419</v>
      </c>
      <c r="CH2055" s="56"/>
      <c r="CI2055" s="56"/>
      <c r="CJ2055">
        <v>0</v>
      </c>
      <c r="CK2055">
        <v>0</v>
      </c>
      <c r="CL2055">
        <v>0</v>
      </c>
      <c r="CM2055">
        <v>0</v>
      </c>
      <c r="CN2055">
        <v>0</v>
      </c>
      <c r="CO2055">
        <v>0.96</v>
      </c>
      <c r="CP2055">
        <v>0</v>
      </c>
      <c r="CQ2055" t="s">
        <v>1154</v>
      </c>
      <c r="CR2055" t="s">
        <v>1153</v>
      </c>
      <c r="CS2055" t="s">
        <v>1748</v>
      </c>
      <c r="CT2055" t="s">
        <v>1397</v>
      </c>
      <c r="CU2055" t="s">
        <v>1396</v>
      </c>
      <c r="CV2055" t="s">
        <v>7516</v>
      </c>
      <c r="CW2055" t="s">
        <v>2121</v>
      </c>
      <c r="CX2055" t="s">
        <v>853</v>
      </c>
      <c r="DC2055" t="s">
        <v>1387</v>
      </c>
      <c r="DE2055" t="s">
        <v>1392</v>
      </c>
    </row>
    <row r="2056" spans="1:109" x14ac:dyDescent="0.25">
      <c r="A2056" t="s">
        <v>1025</v>
      </c>
      <c r="B2056">
        <v>2</v>
      </c>
      <c r="C2056" s="56">
        <v>42419</v>
      </c>
      <c r="D2056" t="s">
        <v>1153</v>
      </c>
      <c r="E2056" t="s">
        <v>7517</v>
      </c>
      <c r="G2056" t="s">
        <v>7518</v>
      </c>
      <c r="H2056" t="s">
        <v>1144</v>
      </c>
      <c r="I2056" t="s">
        <v>1144</v>
      </c>
      <c r="J2056" t="s">
        <v>1144</v>
      </c>
      <c r="K2056" t="s">
        <v>1144</v>
      </c>
      <c r="L2056">
        <v>4.79</v>
      </c>
      <c r="M2056">
        <v>9.77</v>
      </c>
      <c r="N2056">
        <v>0</v>
      </c>
      <c r="O2056" s="56">
        <v>0</v>
      </c>
      <c r="P2056" s="56">
        <v>0</v>
      </c>
      <c r="Q2056">
        <v>1</v>
      </c>
      <c r="R2056">
        <v>1</v>
      </c>
      <c r="S2056">
        <v>11</v>
      </c>
      <c r="T2056">
        <v>8</v>
      </c>
      <c r="U2056">
        <v>3</v>
      </c>
      <c r="V2056">
        <v>1</v>
      </c>
      <c r="W2056" t="s">
        <v>1156</v>
      </c>
      <c r="X2056" t="s">
        <v>7716</v>
      </c>
      <c r="Y2056">
        <v>1</v>
      </c>
      <c r="AA2056">
        <v>0</v>
      </c>
      <c r="AB2056">
        <v>0</v>
      </c>
      <c r="AC2056">
        <v>0</v>
      </c>
      <c r="AD2056">
        <v>0</v>
      </c>
      <c r="AE2056">
        <v>0</v>
      </c>
      <c r="AF2056">
        <v>0</v>
      </c>
      <c r="AG2056">
        <v>0</v>
      </c>
      <c r="AJ2056" s="56"/>
      <c r="AK2056" s="56"/>
      <c r="AL2056" s="56"/>
      <c r="AP2056" t="s">
        <v>1155</v>
      </c>
      <c r="AS2056" t="s">
        <v>1152</v>
      </c>
      <c r="AT2056">
        <v>1</v>
      </c>
      <c r="AV2056">
        <v>2</v>
      </c>
      <c r="AW2056">
        <v>2</v>
      </c>
      <c r="AX2056">
        <v>1</v>
      </c>
      <c r="AY2056" t="s">
        <v>1145</v>
      </c>
      <c r="AZ2056" t="s">
        <v>1145</v>
      </c>
      <c r="BA2056">
        <v>0</v>
      </c>
      <c r="BD2056">
        <v>1000000000</v>
      </c>
      <c r="BE2056">
        <v>2</v>
      </c>
      <c r="BF2056">
        <v>0</v>
      </c>
      <c r="BG2056">
        <v>0</v>
      </c>
      <c r="BH2056">
        <v>0</v>
      </c>
      <c r="BI2056">
        <v>0</v>
      </c>
      <c r="BJ2056">
        <v>0</v>
      </c>
      <c r="BK2056">
        <v>0</v>
      </c>
      <c r="BL2056">
        <v>0</v>
      </c>
      <c r="BM2056">
        <v>2</v>
      </c>
      <c r="BN2056">
        <v>0</v>
      </c>
      <c r="BO2056">
        <v>0</v>
      </c>
      <c r="BP2056">
        <v>0</v>
      </c>
      <c r="BR2056">
        <v>0</v>
      </c>
      <c r="BS2056">
        <v>1</v>
      </c>
      <c r="BX2056">
        <v>0</v>
      </c>
      <c r="BY2056">
        <v>0</v>
      </c>
      <c r="BZ2056">
        <v>0</v>
      </c>
      <c r="CA2056">
        <v>4.54</v>
      </c>
      <c r="CB2056">
        <v>0</v>
      </c>
      <c r="CC2056">
        <v>1</v>
      </c>
      <c r="CD2056" s="56">
        <v>42284</v>
      </c>
      <c r="CE2056" s="56">
        <v>42342</v>
      </c>
      <c r="CF2056" s="56">
        <v>42342</v>
      </c>
      <c r="CG2056" s="56">
        <v>42419</v>
      </c>
      <c r="CH2056" s="56"/>
      <c r="CI2056" s="56"/>
      <c r="CJ2056">
        <v>0</v>
      </c>
      <c r="CK2056">
        <v>0</v>
      </c>
      <c r="CL2056">
        <v>0</v>
      </c>
      <c r="CM2056">
        <v>0</v>
      </c>
      <c r="CN2056">
        <v>0.96</v>
      </c>
      <c r="CO2056">
        <v>0</v>
      </c>
      <c r="CP2056">
        <v>0</v>
      </c>
      <c r="CQ2056" t="s">
        <v>1154</v>
      </c>
      <c r="CR2056" t="s">
        <v>1153</v>
      </c>
      <c r="CS2056" t="s">
        <v>1748</v>
      </c>
      <c r="CT2056" t="s">
        <v>1397</v>
      </c>
      <c r="CU2056" t="s">
        <v>1396</v>
      </c>
      <c r="CV2056" t="s">
        <v>7519</v>
      </c>
      <c r="CW2056" t="s">
        <v>2121</v>
      </c>
      <c r="CX2056" t="s">
        <v>853</v>
      </c>
      <c r="DC2056" t="s">
        <v>1387</v>
      </c>
      <c r="DE2056" t="s">
        <v>1392</v>
      </c>
    </row>
    <row r="2057" spans="1:109" x14ac:dyDescent="0.25">
      <c r="A2057" t="s">
        <v>1025</v>
      </c>
      <c r="B2057">
        <v>2</v>
      </c>
      <c r="C2057" s="56">
        <v>42419</v>
      </c>
      <c r="D2057" t="s">
        <v>1153</v>
      </c>
      <c r="E2057" t="s">
        <v>7520</v>
      </c>
      <c r="G2057" t="s">
        <v>7521</v>
      </c>
      <c r="H2057" t="s">
        <v>1144</v>
      </c>
      <c r="I2057" t="s">
        <v>1144</v>
      </c>
      <c r="J2057" t="s">
        <v>1144</v>
      </c>
      <c r="K2057" t="s">
        <v>1144</v>
      </c>
      <c r="L2057">
        <v>33.56</v>
      </c>
      <c r="M2057">
        <v>68.459999999999994</v>
      </c>
      <c r="N2057">
        <v>0</v>
      </c>
      <c r="O2057" s="56">
        <v>0</v>
      </c>
      <c r="P2057" s="56">
        <v>0</v>
      </c>
      <c r="Q2057">
        <v>1</v>
      </c>
      <c r="R2057">
        <v>1</v>
      </c>
      <c r="S2057">
        <v>11</v>
      </c>
      <c r="T2057">
        <v>8</v>
      </c>
      <c r="U2057">
        <v>3</v>
      </c>
      <c r="V2057">
        <v>1</v>
      </c>
      <c r="X2057" t="s">
        <v>7776</v>
      </c>
      <c r="AA2057">
        <v>0</v>
      </c>
      <c r="AB2057">
        <v>0</v>
      </c>
      <c r="AC2057">
        <v>0</v>
      </c>
      <c r="AD2057">
        <v>0</v>
      </c>
      <c r="AE2057">
        <v>0</v>
      </c>
      <c r="AF2057">
        <v>0</v>
      </c>
      <c r="AG2057">
        <v>0</v>
      </c>
      <c r="AJ2057" s="56"/>
      <c r="AK2057" s="56"/>
      <c r="AL2057" s="56"/>
      <c r="AP2057" t="s">
        <v>1155</v>
      </c>
      <c r="AS2057" t="s">
        <v>1152</v>
      </c>
      <c r="AT2057">
        <v>1</v>
      </c>
      <c r="AV2057">
        <v>0</v>
      </c>
      <c r="AW2057">
        <v>0</v>
      </c>
      <c r="AX2057">
        <v>0</v>
      </c>
      <c r="AY2057" t="s">
        <v>1388</v>
      </c>
      <c r="AZ2057" t="s">
        <v>1388</v>
      </c>
      <c r="BA2057">
        <v>0</v>
      </c>
      <c r="BD2057">
        <v>1000000000</v>
      </c>
      <c r="BE2057">
        <v>2</v>
      </c>
      <c r="BF2057">
        <v>0</v>
      </c>
      <c r="BG2057">
        <v>0</v>
      </c>
      <c r="BH2057">
        <v>0</v>
      </c>
      <c r="BI2057">
        <v>0</v>
      </c>
      <c r="BJ2057">
        <v>0</v>
      </c>
      <c r="BK2057">
        <v>0</v>
      </c>
      <c r="BL2057">
        <v>0</v>
      </c>
      <c r="BM2057">
        <v>2</v>
      </c>
      <c r="BN2057">
        <v>0</v>
      </c>
      <c r="BO2057">
        <v>0</v>
      </c>
      <c r="BP2057">
        <v>0</v>
      </c>
      <c r="BR2057">
        <v>0</v>
      </c>
      <c r="BS2057">
        <v>0</v>
      </c>
      <c r="BX2057">
        <v>0</v>
      </c>
      <c r="BY2057">
        <v>0</v>
      </c>
      <c r="BZ2057">
        <v>0</v>
      </c>
      <c r="CA2057">
        <v>0</v>
      </c>
      <c r="CB2057">
        <v>0</v>
      </c>
      <c r="CC2057">
        <v>1</v>
      </c>
      <c r="CD2057" s="56">
        <v>42339</v>
      </c>
      <c r="CE2057" s="56">
        <v>42342</v>
      </c>
      <c r="CF2057" s="56">
        <v>42342</v>
      </c>
      <c r="CG2057" s="56">
        <v>42419</v>
      </c>
      <c r="CH2057" s="56"/>
      <c r="CI2057" s="56"/>
      <c r="CJ2057">
        <v>0</v>
      </c>
      <c r="CK2057">
        <v>0</v>
      </c>
      <c r="CL2057">
        <v>0</v>
      </c>
      <c r="CM2057">
        <v>0</v>
      </c>
      <c r="CN2057">
        <v>0</v>
      </c>
      <c r="CO2057">
        <v>0</v>
      </c>
      <c r="CP2057">
        <v>0.96</v>
      </c>
      <c r="CQ2057" t="s">
        <v>1154</v>
      </c>
      <c r="CR2057" t="s">
        <v>1153</v>
      </c>
      <c r="CS2057" t="s">
        <v>1748</v>
      </c>
      <c r="CT2057" t="s">
        <v>1397</v>
      </c>
      <c r="CU2057" t="s">
        <v>1396</v>
      </c>
      <c r="CV2057" t="s">
        <v>7522</v>
      </c>
      <c r="CW2057" t="s">
        <v>2121</v>
      </c>
      <c r="CX2057" t="s">
        <v>853</v>
      </c>
      <c r="DC2057" t="s">
        <v>1387</v>
      </c>
      <c r="DE2057" t="s">
        <v>1392</v>
      </c>
    </row>
    <row r="2058" spans="1:109" x14ac:dyDescent="0.25">
      <c r="A2058" t="s">
        <v>1025</v>
      </c>
      <c r="B2058">
        <v>2</v>
      </c>
      <c r="C2058" s="56">
        <v>42419</v>
      </c>
      <c r="D2058" t="s">
        <v>1153</v>
      </c>
      <c r="E2058" t="s">
        <v>1719</v>
      </c>
      <c r="G2058" t="s">
        <v>7523</v>
      </c>
      <c r="H2058" t="s">
        <v>1144</v>
      </c>
      <c r="I2058" t="s">
        <v>1144</v>
      </c>
      <c r="J2058" t="s">
        <v>1144</v>
      </c>
      <c r="K2058" t="s">
        <v>1144</v>
      </c>
      <c r="L2058">
        <v>13.46</v>
      </c>
      <c r="M2058">
        <v>27.45</v>
      </c>
      <c r="N2058">
        <v>0</v>
      </c>
      <c r="O2058" s="56">
        <v>0</v>
      </c>
      <c r="P2058" s="56">
        <v>0</v>
      </c>
      <c r="Q2058">
        <v>1</v>
      </c>
      <c r="R2058">
        <v>1</v>
      </c>
      <c r="S2058">
        <v>11</v>
      </c>
      <c r="T2058">
        <v>8</v>
      </c>
      <c r="U2058">
        <v>3</v>
      </c>
      <c r="V2058">
        <v>1</v>
      </c>
      <c r="W2058" t="s">
        <v>1394</v>
      </c>
      <c r="X2058" t="s">
        <v>7758</v>
      </c>
      <c r="AA2058">
        <v>0</v>
      </c>
      <c r="AB2058">
        <v>0</v>
      </c>
      <c r="AC2058">
        <v>0</v>
      </c>
      <c r="AD2058">
        <v>0</v>
      </c>
      <c r="AE2058">
        <v>0</v>
      </c>
      <c r="AF2058">
        <v>37</v>
      </c>
      <c r="AG2058">
        <v>0</v>
      </c>
      <c r="AJ2058" s="56"/>
      <c r="AK2058" s="56"/>
      <c r="AL2058" s="56"/>
      <c r="AP2058" t="s">
        <v>1155</v>
      </c>
      <c r="AS2058" t="s">
        <v>1152</v>
      </c>
      <c r="AT2058">
        <v>1</v>
      </c>
      <c r="AV2058">
        <v>3</v>
      </c>
      <c r="AW2058">
        <v>2</v>
      </c>
      <c r="AX2058">
        <v>1</v>
      </c>
      <c r="AY2058" t="s">
        <v>839</v>
      </c>
      <c r="AZ2058" t="s">
        <v>839</v>
      </c>
      <c r="BA2058">
        <v>2</v>
      </c>
      <c r="BD2058">
        <v>1000000000</v>
      </c>
      <c r="BE2058">
        <v>0</v>
      </c>
      <c r="BF2058">
        <v>1</v>
      </c>
      <c r="BG2058">
        <v>0</v>
      </c>
      <c r="BH2058">
        <v>0</v>
      </c>
      <c r="BI2058">
        <v>0</v>
      </c>
      <c r="BJ2058">
        <v>0</v>
      </c>
      <c r="BK2058">
        <v>0</v>
      </c>
      <c r="BL2058">
        <v>0</v>
      </c>
      <c r="BM2058">
        <v>0</v>
      </c>
      <c r="BN2058">
        <v>1</v>
      </c>
      <c r="BO2058">
        <v>0</v>
      </c>
      <c r="BP2058">
        <v>0</v>
      </c>
      <c r="BR2058">
        <v>3</v>
      </c>
      <c r="BS2058">
        <v>1</v>
      </c>
      <c r="BX2058">
        <v>13.99</v>
      </c>
      <c r="BY2058">
        <v>0</v>
      </c>
      <c r="BZ2058">
        <v>0</v>
      </c>
      <c r="CA2058">
        <v>4.54</v>
      </c>
      <c r="CB2058">
        <v>0</v>
      </c>
      <c r="CC2058">
        <v>1</v>
      </c>
      <c r="CD2058" s="56">
        <v>42404</v>
      </c>
      <c r="CE2058" s="56">
        <v>42404</v>
      </c>
      <c r="CF2058" s="56">
        <v>42404</v>
      </c>
      <c r="CG2058" s="56">
        <v>42481</v>
      </c>
      <c r="CH2058" s="56"/>
      <c r="CI2058" s="56"/>
      <c r="CJ2058">
        <v>2.73</v>
      </c>
      <c r="CK2058">
        <v>0</v>
      </c>
      <c r="CL2058">
        <v>0.23</v>
      </c>
      <c r="CM2058">
        <v>0</v>
      </c>
      <c r="CN2058">
        <v>0.03</v>
      </c>
      <c r="CO2058">
        <v>0</v>
      </c>
      <c r="CP2058">
        <v>0</v>
      </c>
      <c r="CQ2058" t="s">
        <v>1154</v>
      </c>
      <c r="CR2058" t="s">
        <v>1153</v>
      </c>
      <c r="CS2058" t="s">
        <v>1748</v>
      </c>
      <c r="CT2058" t="s">
        <v>1397</v>
      </c>
      <c r="CU2058" t="s">
        <v>1396</v>
      </c>
      <c r="CV2058" t="s">
        <v>7524</v>
      </c>
      <c r="CW2058" t="s">
        <v>2121</v>
      </c>
      <c r="CX2058" t="s">
        <v>853</v>
      </c>
      <c r="DC2058" t="s">
        <v>1387</v>
      </c>
      <c r="DE2058" t="s">
        <v>1392</v>
      </c>
    </row>
    <row r="2059" spans="1:109" x14ac:dyDescent="0.25">
      <c r="A2059" t="s">
        <v>1025</v>
      </c>
      <c r="B2059">
        <v>2</v>
      </c>
      <c r="C2059" s="56">
        <v>42419</v>
      </c>
      <c r="D2059" t="s">
        <v>1153</v>
      </c>
      <c r="E2059" t="s">
        <v>7525</v>
      </c>
      <c r="G2059" t="s">
        <v>7526</v>
      </c>
      <c r="H2059" t="s">
        <v>1144</v>
      </c>
      <c r="I2059" t="s">
        <v>1144</v>
      </c>
      <c r="J2059" t="s">
        <v>1144</v>
      </c>
      <c r="K2059" t="s">
        <v>1144</v>
      </c>
      <c r="L2059">
        <v>24.53</v>
      </c>
      <c r="M2059">
        <v>50.04</v>
      </c>
      <c r="N2059">
        <v>0</v>
      </c>
      <c r="O2059" s="56">
        <v>0</v>
      </c>
      <c r="P2059" s="56">
        <v>0</v>
      </c>
      <c r="Q2059">
        <v>1</v>
      </c>
      <c r="R2059">
        <v>1</v>
      </c>
      <c r="S2059">
        <v>11</v>
      </c>
      <c r="T2059">
        <v>8</v>
      </c>
      <c r="U2059">
        <v>3</v>
      </c>
      <c r="V2059">
        <v>1</v>
      </c>
      <c r="W2059" t="s">
        <v>1156</v>
      </c>
      <c r="X2059" t="s">
        <v>7716</v>
      </c>
      <c r="Y2059">
        <v>0</v>
      </c>
      <c r="AA2059">
        <v>0</v>
      </c>
      <c r="AB2059">
        <v>0</v>
      </c>
      <c r="AC2059">
        <v>0</v>
      </c>
      <c r="AD2059">
        <v>0</v>
      </c>
      <c r="AE2059">
        <v>0</v>
      </c>
      <c r="AF2059">
        <v>0</v>
      </c>
      <c r="AG2059">
        <v>0</v>
      </c>
      <c r="AJ2059" s="56"/>
      <c r="AK2059" s="56"/>
      <c r="AL2059" s="56"/>
      <c r="AP2059" t="s">
        <v>1155</v>
      </c>
      <c r="AS2059" t="s">
        <v>1152</v>
      </c>
      <c r="AT2059">
        <v>1</v>
      </c>
      <c r="AV2059">
        <v>1</v>
      </c>
      <c r="AW2059">
        <v>1</v>
      </c>
      <c r="AX2059">
        <v>0.5</v>
      </c>
      <c r="AY2059" t="s">
        <v>1145</v>
      </c>
      <c r="AZ2059" t="s">
        <v>1145</v>
      </c>
      <c r="BA2059">
        <v>0</v>
      </c>
      <c r="BD2059">
        <v>1000000000</v>
      </c>
      <c r="BE2059">
        <v>1</v>
      </c>
      <c r="BF2059">
        <v>0</v>
      </c>
      <c r="BG2059">
        <v>0</v>
      </c>
      <c r="BH2059">
        <v>0</v>
      </c>
      <c r="BI2059">
        <v>0</v>
      </c>
      <c r="BJ2059">
        <v>0</v>
      </c>
      <c r="BK2059">
        <v>0</v>
      </c>
      <c r="BL2059">
        <v>0</v>
      </c>
      <c r="BM2059">
        <v>1</v>
      </c>
      <c r="BN2059">
        <v>0</v>
      </c>
      <c r="BO2059">
        <v>0</v>
      </c>
      <c r="BP2059">
        <v>0</v>
      </c>
      <c r="BR2059">
        <v>0</v>
      </c>
      <c r="BS2059">
        <v>0</v>
      </c>
      <c r="BX2059">
        <v>0</v>
      </c>
      <c r="BY2059">
        <v>0</v>
      </c>
      <c r="BZ2059">
        <v>0</v>
      </c>
      <c r="CA2059">
        <v>4.54</v>
      </c>
      <c r="CB2059">
        <v>0</v>
      </c>
      <c r="CC2059">
        <v>1</v>
      </c>
      <c r="CD2059" s="56">
        <v>42284</v>
      </c>
      <c r="CE2059" s="56">
        <v>42342</v>
      </c>
      <c r="CF2059" s="56">
        <v>42342</v>
      </c>
      <c r="CG2059" s="56">
        <v>42419</v>
      </c>
      <c r="CH2059" s="56"/>
      <c r="CI2059" s="56"/>
      <c r="CJ2059">
        <v>0</v>
      </c>
      <c r="CK2059">
        <v>0</v>
      </c>
      <c r="CL2059">
        <v>0</v>
      </c>
      <c r="CM2059">
        <v>0</v>
      </c>
      <c r="CN2059">
        <v>0.96</v>
      </c>
      <c r="CO2059">
        <v>0</v>
      </c>
      <c r="CP2059">
        <v>0</v>
      </c>
      <c r="CQ2059" t="s">
        <v>1154</v>
      </c>
      <c r="CR2059" t="s">
        <v>1153</v>
      </c>
      <c r="CS2059" t="s">
        <v>1748</v>
      </c>
      <c r="CT2059" t="s">
        <v>1397</v>
      </c>
      <c r="CU2059" t="s">
        <v>1396</v>
      </c>
      <c r="CV2059" t="s">
        <v>7527</v>
      </c>
      <c r="CW2059" t="s">
        <v>1727</v>
      </c>
      <c r="CX2059" t="s">
        <v>853</v>
      </c>
      <c r="DC2059" t="s">
        <v>1387</v>
      </c>
      <c r="DE2059" t="s">
        <v>1392</v>
      </c>
    </row>
    <row r="2060" spans="1:109" x14ac:dyDescent="0.25">
      <c r="A2060" t="s">
        <v>1025</v>
      </c>
      <c r="B2060">
        <v>2</v>
      </c>
      <c r="C2060" s="56">
        <v>42419</v>
      </c>
      <c r="D2060" t="s">
        <v>1153</v>
      </c>
      <c r="E2060" t="s">
        <v>7528</v>
      </c>
      <c r="G2060" t="s">
        <v>7529</v>
      </c>
      <c r="H2060" t="s">
        <v>1144</v>
      </c>
      <c r="I2060" t="s">
        <v>1144</v>
      </c>
      <c r="J2060" t="s">
        <v>1144</v>
      </c>
      <c r="K2060" t="s">
        <v>1144</v>
      </c>
      <c r="L2060">
        <v>0.3</v>
      </c>
      <c r="M2060">
        <v>0</v>
      </c>
      <c r="N2060">
        <v>0</v>
      </c>
      <c r="O2060" s="56">
        <v>0</v>
      </c>
      <c r="P2060" s="56">
        <v>0</v>
      </c>
      <c r="Q2060">
        <v>1</v>
      </c>
      <c r="R2060">
        <v>1</v>
      </c>
      <c r="S2060">
        <v>11</v>
      </c>
      <c r="T2060">
        <v>8</v>
      </c>
      <c r="U2060">
        <v>3</v>
      </c>
      <c r="V2060">
        <v>1</v>
      </c>
      <c r="W2060" t="s">
        <v>1156</v>
      </c>
      <c r="X2060" t="s">
        <v>7716</v>
      </c>
      <c r="Y2060">
        <v>3</v>
      </c>
      <c r="AA2060">
        <v>0</v>
      </c>
      <c r="AB2060">
        <v>0</v>
      </c>
      <c r="AC2060">
        <v>0</v>
      </c>
      <c r="AD2060">
        <v>0</v>
      </c>
      <c r="AE2060">
        <v>0</v>
      </c>
      <c r="AF2060">
        <v>0</v>
      </c>
      <c r="AG2060">
        <v>0</v>
      </c>
      <c r="AJ2060" s="56"/>
      <c r="AK2060" s="56"/>
      <c r="AL2060" s="56"/>
      <c r="AP2060" t="s">
        <v>1155</v>
      </c>
      <c r="AS2060" t="s">
        <v>1152</v>
      </c>
      <c r="AT2060">
        <v>1</v>
      </c>
      <c r="AV2060">
        <v>5</v>
      </c>
      <c r="AW2060">
        <v>3</v>
      </c>
      <c r="AX2060">
        <v>2</v>
      </c>
      <c r="AY2060" t="s">
        <v>1148</v>
      </c>
      <c r="AZ2060" t="s">
        <v>1148</v>
      </c>
      <c r="BA2060">
        <v>0</v>
      </c>
      <c r="BD2060">
        <v>1000000000</v>
      </c>
      <c r="BE2060">
        <v>5</v>
      </c>
      <c r="BF2060">
        <v>0</v>
      </c>
      <c r="BG2060">
        <v>0</v>
      </c>
      <c r="BH2060">
        <v>0</v>
      </c>
      <c r="BI2060">
        <v>0</v>
      </c>
      <c r="BJ2060">
        <v>0</v>
      </c>
      <c r="BK2060">
        <v>0</v>
      </c>
      <c r="BL2060">
        <v>0</v>
      </c>
      <c r="BM2060">
        <v>5</v>
      </c>
      <c r="BN2060">
        <v>0</v>
      </c>
      <c r="BO2060">
        <v>0</v>
      </c>
      <c r="BP2060">
        <v>0</v>
      </c>
      <c r="BR2060">
        <v>0</v>
      </c>
      <c r="BS2060">
        <v>1</v>
      </c>
      <c r="BX2060">
        <v>0</v>
      </c>
      <c r="BY2060">
        <v>0</v>
      </c>
      <c r="BZ2060">
        <v>0</v>
      </c>
      <c r="CA2060">
        <v>-4.3600000000000003</v>
      </c>
      <c r="CB2060">
        <v>0</v>
      </c>
      <c r="CC2060">
        <v>1</v>
      </c>
      <c r="CD2060" s="56">
        <v>42284</v>
      </c>
      <c r="CE2060" s="56">
        <v>42342</v>
      </c>
      <c r="CF2060" s="56">
        <v>42342</v>
      </c>
      <c r="CG2060" s="56">
        <v>42419</v>
      </c>
      <c r="CH2060" s="56"/>
      <c r="CI2060" s="56"/>
      <c r="CJ2060">
        <v>0</v>
      </c>
      <c r="CK2060">
        <v>0</v>
      </c>
      <c r="CL2060">
        <v>0</v>
      </c>
      <c r="CM2060">
        <v>0</v>
      </c>
      <c r="CN2060">
        <v>0</v>
      </c>
      <c r="CO2060">
        <v>0.96</v>
      </c>
      <c r="CP2060">
        <v>0</v>
      </c>
      <c r="CQ2060" t="s">
        <v>1154</v>
      </c>
      <c r="CR2060" t="s">
        <v>1153</v>
      </c>
      <c r="CS2060" t="s">
        <v>1748</v>
      </c>
      <c r="CT2060" t="s">
        <v>1397</v>
      </c>
      <c r="CU2060" t="s">
        <v>1396</v>
      </c>
      <c r="CV2060" t="s">
        <v>7530</v>
      </c>
      <c r="CW2060" t="s">
        <v>2121</v>
      </c>
      <c r="CX2060" t="s">
        <v>853</v>
      </c>
      <c r="DC2060" t="s">
        <v>1387</v>
      </c>
      <c r="DE2060" t="s">
        <v>1392</v>
      </c>
    </row>
    <row r="2061" spans="1:109" x14ac:dyDescent="0.25">
      <c r="A2061" t="s">
        <v>1025</v>
      </c>
      <c r="B2061">
        <v>2</v>
      </c>
      <c r="C2061" s="56">
        <v>42419</v>
      </c>
      <c r="D2061" t="s">
        <v>1153</v>
      </c>
      <c r="E2061" t="s">
        <v>7531</v>
      </c>
      <c r="G2061" t="s">
        <v>7532</v>
      </c>
      <c r="H2061" t="s">
        <v>1144</v>
      </c>
      <c r="I2061" t="s">
        <v>1144</v>
      </c>
      <c r="J2061" t="s">
        <v>1144</v>
      </c>
      <c r="K2061" t="s">
        <v>1144</v>
      </c>
      <c r="L2061">
        <v>3.55</v>
      </c>
      <c r="M2061">
        <v>7.24</v>
      </c>
      <c r="N2061">
        <v>0</v>
      </c>
      <c r="O2061" s="56">
        <v>0</v>
      </c>
      <c r="P2061" s="56">
        <v>0</v>
      </c>
      <c r="Q2061">
        <v>1</v>
      </c>
      <c r="R2061">
        <v>1</v>
      </c>
      <c r="S2061">
        <v>11</v>
      </c>
      <c r="T2061">
        <v>8</v>
      </c>
      <c r="U2061">
        <v>3</v>
      </c>
      <c r="V2061">
        <v>1</v>
      </c>
      <c r="W2061" t="s">
        <v>1156</v>
      </c>
      <c r="X2061" t="s">
        <v>7716</v>
      </c>
      <c r="Y2061">
        <v>2</v>
      </c>
      <c r="AA2061">
        <v>0</v>
      </c>
      <c r="AB2061">
        <v>0</v>
      </c>
      <c r="AC2061">
        <v>0</v>
      </c>
      <c r="AD2061">
        <v>0</v>
      </c>
      <c r="AE2061">
        <v>0</v>
      </c>
      <c r="AF2061">
        <v>0</v>
      </c>
      <c r="AG2061">
        <v>0</v>
      </c>
      <c r="AJ2061" s="56"/>
      <c r="AK2061" s="56"/>
      <c r="AL2061" s="56"/>
      <c r="AP2061" t="s">
        <v>1155</v>
      </c>
      <c r="AS2061" t="s">
        <v>1152</v>
      </c>
      <c r="AT2061">
        <v>1</v>
      </c>
      <c r="AV2061">
        <v>4</v>
      </c>
      <c r="AW2061">
        <v>3</v>
      </c>
      <c r="AX2061">
        <v>1</v>
      </c>
      <c r="AY2061" t="s">
        <v>1148</v>
      </c>
      <c r="AZ2061" t="s">
        <v>1148</v>
      </c>
      <c r="BA2061">
        <v>0</v>
      </c>
      <c r="BD2061">
        <v>1000000000</v>
      </c>
      <c r="BE2061">
        <v>4</v>
      </c>
      <c r="BF2061">
        <v>0</v>
      </c>
      <c r="BG2061">
        <v>0</v>
      </c>
      <c r="BH2061">
        <v>0</v>
      </c>
      <c r="BI2061">
        <v>0</v>
      </c>
      <c r="BJ2061">
        <v>0</v>
      </c>
      <c r="BK2061">
        <v>0</v>
      </c>
      <c r="BL2061">
        <v>0</v>
      </c>
      <c r="BM2061">
        <v>4</v>
      </c>
      <c r="BN2061">
        <v>0</v>
      </c>
      <c r="BO2061">
        <v>0</v>
      </c>
      <c r="BP2061">
        <v>0</v>
      </c>
      <c r="BR2061">
        <v>0</v>
      </c>
      <c r="BS2061">
        <v>1</v>
      </c>
      <c r="BX2061">
        <v>0</v>
      </c>
      <c r="BY2061">
        <v>0</v>
      </c>
      <c r="BZ2061">
        <v>0</v>
      </c>
      <c r="CA2061">
        <v>4.54</v>
      </c>
      <c r="CB2061">
        <v>0</v>
      </c>
      <c r="CC2061">
        <v>1</v>
      </c>
      <c r="CD2061" s="56">
        <v>42284</v>
      </c>
      <c r="CE2061" s="56">
        <v>42342</v>
      </c>
      <c r="CF2061" s="56">
        <v>42342</v>
      </c>
      <c r="CG2061" s="56">
        <v>42419</v>
      </c>
      <c r="CH2061" s="56"/>
      <c r="CI2061" s="56"/>
      <c r="CJ2061">
        <v>0</v>
      </c>
      <c r="CK2061">
        <v>0</v>
      </c>
      <c r="CL2061">
        <v>0</v>
      </c>
      <c r="CM2061">
        <v>0</v>
      </c>
      <c r="CN2061">
        <v>0</v>
      </c>
      <c r="CO2061">
        <v>0.96</v>
      </c>
      <c r="CP2061">
        <v>0</v>
      </c>
      <c r="CQ2061" t="s">
        <v>1154</v>
      </c>
      <c r="CR2061" t="s">
        <v>1153</v>
      </c>
      <c r="CS2061" t="s">
        <v>1748</v>
      </c>
      <c r="CT2061" t="s">
        <v>1397</v>
      </c>
      <c r="CU2061" t="s">
        <v>1396</v>
      </c>
      <c r="CV2061" t="s">
        <v>7533</v>
      </c>
      <c r="CW2061" t="s">
        <v>2121</v>
      </c>
      <c r="CX2061" t="s">
        <v>853</v>
      </c>
      <c r="DC2061" t="s">
        <v>1387</v>
      </c>
      <c r="DE2061" t="s">
        <v>1392</v>
      </c>
    </row>
    <row r="2062" spans="1:109" x14ac:dyDescent="0.25">
      <c r="A2062" t="s">
        <v>1025</v>
      </c>
      <c r="B2062">
        <v>2</v>
      </c>
      <c r="C2062" s="56">
        <v>42419</v>
      </c>
      <c r="D2062" t="s">
        <v>1153</v>
      </c>
      <c r="E2062" t="s">
        <v>7534</v>
      </c>
      <c r="G2062" t="s">
        <v>7535</v>
      </c>
      <c r="H2062" t="s">
        <v>1144</v>
      </c>
      <c r="I2062" t="s">
        <v>1144</v>
      </c>
      <c r="J2062" t="s">
        <v>1144</v>
      </c>
      <c r="K2062" t="s">
        <v>1144</v>
      </c>
      <c r="L2062">
        <v>6.6</v>
      </c>
      <c r="M2062">
        <v>13.46</v>
      </c>
      <c r="N2062">
        <v>0</v>
      </c>
      <c r="O2062" s="56">
        <v>0</v>
      </c>
      <c r="P2062" s="56">
        <v>0</v>
      </c>
      <c r="Q2062">
        <v>1</v>
      </c>
      <c r="R2062">
        <v>1</v>
      </c>
      <c r="S2062">
        <v>11</v>
      </c>
      <c r="T2062">
        <v>8</v>
      </c>
      <c r="U2062">
        <v>3</v>
      </c>
      <c r="V2062">
        <v>1</v>
      </c>
      <c r="W2062" t="s">
        <v>1156</v>
      </c>
      <c r="X2062" t="s">
        <v>7716</v>
      </c>
      <c r="Y2062">
        <v>3</v>
      </c>
      <c r="AA2062">
        <v>0</v>
      </c>
      <c r="AB2062">
        <v>0</v>
      </c>
      <c r="AC2062">
        <v>0</v>
      </c>
      <c r="AD2062">
        <v>0</v>
      </c>
      <c r="AE2062">
        <v>0</v>
      </c>
      <c r="AF2062">
        <v>0</v>
      </c>
      <c r="AG2062">
        <v>0</v>
      </c>
      <c r="AJ2062" s="56"/>
      <c r="AK2062" s="56"/>
      <c r="AL2062" s="56"/>
      <c r="AP2062" t="s">
        <v>1155</v>
      </c>
      <c r="AS2062" t="s">
        <v>1152</v>
      </c>
      <c r="AT2062">
        <v>1</v>
      </c>
      <c r="AV2062">
        <v>5</v>
      </c>
      <c r="AW2062">
        <v>3</v>
      </c>
      <c r="AX2062">
        <v>2</v>
      </c>
      <c r="AY2062" t="s">
        <v>1148</v>
      </c>
      <c r="AZ2062" t="s">
        <v>1148</v>
      </c>
      <c r="BA2062">
        <v>0</v>
      </c>
      <c r="BD2062">
        <v>1000000000</v>
      </c>
      <c r="BE2062">
        <v>5</v>
      </c>
      <c r="BF2062">
        <v>0</v>
      </c>
      <c r="BG2062">
        <v>0</v>
      </c>
      <c r="BH2062">
        <v>0</v>
      </c>
      <c r="BI2062">
        <v>0</v>
      </c>
      <c r="BJ2062">
        <v>0</v>
      </c>
      <c r="BK2062">
        <v>0</v>
      </c>
      <c r="BL2062">
        <v>0</v>
      </c>
      <c r="BM2062">
        <v>5</v>
      </c>
      <c r="BN2062">
        <v>0</v>
      </c>
      <c r="BO2062">
        <v>0</v>
      </c>
      <c r="BP2062">
        <v>0</v>
      </c>
      <c r="BR2062">
        <v>0</v>
      </c>
      <c r="BS2062">
        <v>1</v>
      </c>
      <c r="BX2062">
        <v>0</v>
      </c>
      <c r="BY2062">
        <v>0</v>
      </c>
      <c r="BZ2062">
        <v>0</v>
      </c>
      <c r="CA2062">
        <v>4.54</v>
      </c>
      <c r="CB2062">
        <v>0</v>
      </c>
      <c r="CC2062">
        <v>1</v>
      </c>
      <c r="CD2062" s="56">
        <v>42284</v>
      </c>
      <c r="CE2062" s="56">
        <v>42342</v>
      </c>
      <c r="CF2062" s="56">
        <v>42342</v>
      </c>
      <c r="CG2062" s="56">
        <v>42419</v>
      </c>
      <c r="CH2062" s="56"/>
      <c r="CI2062" s="56"/>
      <c r="CJ2062">
        <v>0</v>
      </c>
      <c r="CK2062">
        <v>0</v>
      </c>
      <c r="CL2062">
        <v>0</v>
      </c>
      <c r="CM2062">
        <v>0</v>
      </c>
      <c r="CN2062">
        <v>0</v>
      </c>
      <c r="CO2062">
        <v>0.96</v>
      </c>
      <c r="CP2062">
        <v>0</v>
      </c>
      <c r="CQ2062" t="s">
        <v>1154</v>
      </c>
      <c r="CR2062" t="s">
        <v>1153</v>
      </c>
      <c r="CS2062" t="s">
        <v>1748</v>
      </c>
      <c r="CT2062" t="s">
        <v>1397</v>
      </c>
      <c r="CU2062" t="s">
        <v>1396</v>
      </c>
      <c r="CV2062" t="s">
        <v>7536</v>
      </c>
      <c r="CW2062" t="s">
        <v>1390</v>
      </c>
      <c r="CX2062" t="s">
        <v>853</v>
      </c>
      <c r="DC2062" t="s">
        <v>1387</v>
      </c>
      <c r="DE2062" t="s">
        <v>1392</v>
      </c>
    </row>
    <row r="2063" spans="1:109" x14ac:dyDescent="0.25">
      <c r="A2063" t="s">
        <v>1025</v>
      </c>
      <c r="B2063">
        <v>2</v>
      </c>
      <c r="C2063" s="56">
        <v>42419</v>
      </c>
      <c r="D2063" t="s">
        <v>1153</v>
      </c>
      <c r="E2063" t="s">
        <v>7537</v>
      </c>
      <c r="G2063" t="s">
        <v>7538</v>
      </c>
      <c r="H2063" t="s">
        <v>1144</v>
      </c>
      <c r="I2063" t="s">
        <v>1144</v>
      </c>
      <c r="J2063" t="s">
        <v>1144</v>
      </c>
      <c r="K2063" t="s">
        <v>1144</v>
      </c>
      <c r="L2063">
        <v>1.25</v>
      </c>
      <c r="M2063">
        <v>2.5499999999999998</v>
      </c>
      <c r="N2063">
        <v>0</v>
      </c>
      <c r="O2063" s="56">
        <v>0</v>
      </c>
      <c r="P2063" s="56">
        <v>0</v>
      </c>
      <c r="Q2063">
        <v>1</v>
      </c>
      <c r="R2063">
        <v>1</v>
      </c>
      <c r="S2063">
        <v>11</v>
      </c>
      <c r="T2063">
        <v>8</v>
      </c>
      <c r="U2063">
        <v>3</v>
      </c>
      <c r="V2063">
        <v>1</v>
      </c>
      <c r="W2063" t="s">
        <v>1156</v>
      </c>
      <c r="X2063" t="s">
        <v>7716</v>
      </c>
      <c r="Y2063">
        <v>3</v>
      </c>
      <c r="AA2063">
        <v>0</v>
      </c>
      <c r="AB2063">
        <v>0</v>
      </c>
      <c r="AC2063">
        <v>0</v>
      </c>
      <c r="AD2063">
        <v>0</v>
      </c>
      <c r="AE2063">
        <v>0</v>
      </c>
      <c r="AF2063">
        <v>0</v>
      </c>
      <c r="AG2063">
        <v>0</v>
      </c>
      <c r="AJ2063" s="56"/>
      <c r="AK2063" s="56"/>
      <c r="AL2063" s="56"/>
      <c r="AP2063" t="s">
        <v>1155</v>
      </c>
      <c r="AS2063" t="s">
        <v>1152</v>
      </c>
      <c r="AT2063">
        <v>1</v>
      </c>
      <c r="AV2063">
        <v>5</v>
      </c>
      <c r="AW2063">
        <v>3</v>
      </c>
      <c r="AX2063">
        <v>2</v>
      </c>
      <c r="AY2063" t="s">
        <v>1148</v>
      </c>
      <c r="AZ2063" t="s">
        <v>1148</v>
      </c>
      <c r="BA2063">
        <v>0</v>
      </c>
      <c r="BD2063">
        <v>1000000000</v>
      </c>
      <c r="BE2063">
        <v>5</v>
      </c>
      <c r="BF2063">
        <v>0</v>
      </c>
      <c r="BG2063">
        <v>0</v>
      </c>
      <c r="BH2063">
        <v>0</v>
      </c>
      <c r="BI2063">
        <v>0</v>
      </c>
      <c r="BJ2063">
        <v>0</v>
      </c>
      <c r="BK2063">
        <v>0</v>
      </c>
      <c r="BL2063">
        <v>0</v>
      </c>
      <c r="BM2063">
        <v>5</v>
      </c>
      <c r="BN2063">
        <v>0</v>
      </c>
      <c r="BO2063">
        <v>0</v>
      </c>
      <c r="BP2063">
        <v>0</v>
      </c>
      <c r="BR2063">
        <v>0</v>
      </c>
      <c r="BS2063">
        <v>1</v>
      </c>
      <c r="BX2063">
        <v>0</v>
      </c>
      <c r="BY2063">
        <v>0</v>
      </c>
      <c r="BZ2063">
        <v>0</v>
      </c>
      <c r="CA2063">
        <v>4.54</v>
      </c>
      <c r="CB2063">
        <v>0</v>
      </c>
      <c r="CC2063">
        <v>1</v>
      </c>
      <c r="CD2063" s="56">
        <v>42284</v>
      </c>
      <c r="CE2063" s="56">
        <v>42342</v>
      </c>
      <c r="CF2063" s="56">
        <v>42342</v>
      </c>
      <c r="CG2063" s="56">
        <v>42419</v>
      </c>
      <c r="CH2063" s="56"/>
      <c r="CI2063" s="56"/>
      <c r="CJ2063">
        <v>0</v>
      </c>
      <c r="CK2063">
        <v>0</v>
      </c>
      <c r="CL2063">
        <v>0</v>
      </c>
      <c r="CM2063">
        <v>0</v>
      </c>
      <c r="CN2063">
        <v>0</v>
      </c>
      <c r="CO2063">
        <v>0.96</v>
      </c>
      <c r="CP2063">
        <v>0</v>
      </c>
      <c r="CQ2063" t="s">
        <v>1154</v>
      </c>
      <c r="CR2063" t="s">
        <v>1153</v>
      </c>
      <c r="CS2063" t="s">
        <v>1748</v>
      </c>
      <c r="CT2063" t="s">
        <v>1397</v>
      </c>
      <c r="CU2063" t="s">
        <v>1396</v>
      </c>
      <c r="CV2063" t="s">
        <v>7539</v>
      </c>
      <c r="CW2063" t="s">
        <v>2121</v>
      </c>
      <c r="CX2063" t="s">
        <v>853</v>
      </c>
      <c r="DC2063" t="s">
        <v>1387</v>
      </c>
      <c r="DE2063" t="s">
        <v>1392</v>
      </c>
    </row>
    <row r="2064" spans="1:109" x14ac:dyDescent="0.25">
      <c r="A2064" t="s">
        <v>1025</v>
      </c>
      <c r="B2064">
        <v>2</v>
      </c>
      <c r="C2064" s="56">
        <v>42419</v>
      </c>
      <c r="D2064" t="s">
        <v>1153</v>
      </c>
      <c r="E2064" t="s">
        <v>7540</v>
      </c>
      <c r="G2064" t="s">
        <v>7541</v>
      </c>
      <c r="H2064" t="s">
        <v>1144</v>
      </c>
      <c r="I2064" t="s">
        <v>1144</v>
      </c>
      <c r="J2064" t="s">
        <v>1144</v>
      </c>
      <c r="K2064" t="s">
        <v>1144</v>
      </c>
      <c r="L2064">
        <v>8.98</v>
      </c>
      <c r="M2064">
        <v>18.309999999999999</v>
      </c>
      <c r="N2064">
        <v>0</v>
      </c>
      <c r="O2064" s="56">
        <v>0</v>
      </c>
      <c r="P2064" s="56">
        <v>0</v>
      </c>
      <c r="Q2064">
        <v>1</v>
      </c>
      <c r="R2064">
        <v>1</v>
      </c>
      <c r="S2064">
        <v>11</v>
      </c>
      <c r="T2064">
        <v>8</v>
      </c>
      <c r="U2064">
        <v>3</v>
      </c>
      <c r="V2064">
        <v>1</v>
      </c>
      <c r="W2064" t="s">
        <v>1156</v>
      </c>
      <c r="X2064" t="s">
        <v>7716</v>
      </c>
      <c r="Y2064">
        <v>0</v>
      </c>
      <c r="AA2064">
        <v>0</v>
      </c>
      <c r="AB2064">
        <v>0</v>
      </c>
      <c r="AC2064">
        <v>0</v>
      </c>
      <c r="AD2064">
        <v>0</v>
      </c>
      <c r="AE2064">
        <v>0</v>
      </c>
      <c r="AF2064">
        <v>0</v>
      </c>
      <c r="AG2064">
        <v>0</v>
      </c>
      <c r="AJ2064" s="56"/>
      <c r="AK2064" s="56"/>
      <c r="AL2064" s="56"/>
      <c r="AP2064" t="s">
        <v>1155</v>
      </c>
      <c r="AS2064" t="s">
        <v>1152</v>
      </c>
      <c r="AT2064">
        <v>1</v>
      </c>
      <c r="AV2064">
        <v>1</v>
      </c>
      <c r="AW2064">
        <v>1</v>
      </c>
      <c r="AX2064">
        <v>0.5</v>
      </c>
      <c r="AY2064" t="s">
        <v>1145</v>
      </c>
      <c r="AZ2064" t="s">
        <v>1145</v>
      </c>
      <c r="BA2064">
        <v>0</v>
      </c>
      <c r="BD2064">
        <v>1000000000</v>
      </c>
      <c r="BE2064">
        <v>1</v>
      </c>
      <c r="BF2064">
        <v>0</v>
      </c>
      <c r="BG2064">
        <v>0</v>
      </c>
      <c r="BH2064">
        <v>0</v>
      </c>
      <c r="BI2064">
        <v>0</v>
      </c>
      <c r="BJ2064">
        <v>0</v>
      </c>
      <c r="BK2064">
        <v>0</v>
      </c>
      <c r="BL2064">
        <v>0</v>
      </c>
      <c r="BM2064">
        <v>1</v>
      </c>
      <c r="BN2064">
        <v>0</v>
      </c>
      <c r="BO2064">
        <v>0</v>
      </c>
      <c r="BP2064">
        <v>0</v>
      </c>
      <c r="BR2064">
        <v>0</v>
      </c>
      <c r="BS2064">
        <v>0</v>
      </c>
      <c r="BX2064">
        <v>0</v>
      </c>
      <c r="BY2064">
        <v>0</v>
      </c>
      <c r="BZ2064">
        <v>0</v>
      </c>
      <c r="CA2064">
        <v>4.53</v>
      </c>
      <c r="CB2064">
        <v>0</v>
      </c>
      <c r="CC2064">
        <v>1</v>
      </c>
      <c r="CD2064" s="56">
        <v>42284</v>
      </c>
      <c r="CE2064" s="56">
        <v>42342</v>
      </c>
      <c r="CF2064" s="56">
        <v>42342</v>
      </c>
      <c r="CG2064" s="56">
        <v>42419</v>
      </c>
      <c r="CH2064" s="56"/>
      <c r="CI2064" s="56"/>
      <c r="CJ2064">
        <v>0</v>
      </c>
      <c r="CK2064">
        <v>0</v>
      </c>
      <c r="CL2064">
        <v>0</v>
      </c>
      <c r="CM2064">
        <v>0</v>
      </c>
      <c r="CN2064">
        <v>0.96</v>
      </c>
      <c r="CO2064">
        <v>0</v>
      </c>
      <c r="CP2064">
        <v>0</v>
      </c>
      <c r="CQ2064" t="s">
        <v>1154</v>
      </c>
      <c r="CR2064" t="s">
        <v>1153</v>
      </c>
      <c r="CS2064" t="s">
        <v>1748</v>
      </c>
      <c r="CT2064" t="s">
        <v>1397</v>
      </c>
      <c r="CU2064" t="s">
        <v>1396</v>
      </c>
      <c r="CV2064" t="s">
        <v>7542</v>
      </c>
      <c r="CW2064" t="s">
        <v>2121</v>
      </c>
      <c r="CX2064" t="s">
        <v>853</v>
      </c>
      <c r="DC2064" t="s">
        <v>1387</v>
      </c>
      <c r="DE2064" t="s">
        <v>1392</v>
      </c>
    </row>
    <row r="2065" spans="1:109" x14ac:dyDescent="0.25">
      <c r="A2065" t="s">
        <v>1025</v>
      </c>
      <c r="B2065">
        <v>2</v>
      </c>
      <c r="C2065" s="56">
        <v>42419</v>
      </c>
      <c r="D2065" t="s">
        <v>1153</v>
      </c>
      <c r="E2065" t="s">
        <v>7543</v>
      </c>
      <c r="G2065" t="s">
        <v>7544</v>
      </c>
      <c r="H2065" t="s">
        <v>1144</v>
      </c>
      <c r="I2065" t="s">
        <v>1144</v>
      </c>
      <c r="J2065" t="s">
        <v>1144</v>
      </c>
      <c r="K2065" t="s">
        <v>1144</v>
      </c>
      <c r="L2065">
        <v>0.32</v>
      </c>
      <c r="M2065">
        <v>0.83</v>
      </c>
      <c r="N2065">
        <v>0</v>
      </c>
      <c r="O2065" s="56">
        <v>0</v>
      </c>
      <c r="P2065" s="56">
        <v>0</v>
      </c>
      <c r="Q2065">
        <v>1</v>
      </c>
      <c r="R2065">
        <v>1</v>
      </c>
      <c r="S2065">
        <v>11</v>
      </c>
      <c r="T2065">
        <v>8</v>
      </c>
      <c r="U2065">
        <v>3</v>
      </c>
      <c r="V2065">
        <v>1</v>
      </c>
      <c r="X2065" t="s">
        <v>7776</v>
      </c>
      <c r="AA2065">
        <v>0</v>
      </c>
      <c r="AB2065">
        <v>0</v>
      </c>
      <c r="AC2065">
        <v>0</v>
      </c>
      <c r="AD2065">
        <v>0</v>
      </c>
      <c r="AE2065">
        <v>0</v>
      </c>
      <c r="AF2065">
        <v>0</v>
      </c>
      <c r="AG2065">
        <v>0</v>
      </c>
      <c r="AJ2065" s="56"/>
      <c r="AK2065" s="56"/>
      <c r="AL2065" s="56"/>
      <c r="AP2065" t="s">
        <v>1155</v>
      </c>
      <c r="AS2065" t="s">
        <v>1152</v>
      </c>
      <c r="AT2065">
        <v>1</v>
      </c>
      <c r="AV2065">
        <v>0</v>
      </c>
      <c r="AW2065">
        <v>0</v>
      </c>
      <c r="AX2065">
        <v>0</v>
      </c>
      <c r="AY2065" t="s">
        <v>1388</v>
      </c>
      <c r="AZ2065" t="s">
        <v>1388</v>
      </c>
      <c r="BA2065">
        <v>0</v>
      </c>
      <c r="BD2065">
        <v>1000000000</v>
      </c>
      <c r="BE2065">
        <v>4</v>
      </c>
      <c r="BF2065">
        <v>0</v>
      </c>
      <c r="BG2065">
        <v>0</v>
      </c>
      <c r="BH2065">
        <v>0</v>
      </c>
      <c r="BI2065">
        <v>0</v>
      </c>
      <c r="BJ2065">
        <v>0</v>
      </c>
      <c r="BK2065">
        <v>0</v>
      </c>
      <c r="BL2065">
        <v>0</v>
      </c>
      <c r="BM2065">
        <v>4</v>
      </c>
      <c r="BN2065">
        <v>0</v>
      </c>
      <c r="BO2065">
        <v>0</v>
      </c>
      <c r="BP2065">
        <v>0</v>
      </c>
      <c r="BR2065">
        <v>0</v>
      </c>
      <c r="BS2065">
        <v>0</v>
      </c>
      <c r="BX2065">
        <v>0</v>
      </c>
      <c r="BY2065">
        <v>0</v>
      </c>
      <c r="BZ2065">
        <v>0</v>
      </c>
      <c r="CA2065">
        <v>0</v>
      </c>
      <c r="CB2065">
        <v>0</v>
      </c>
      <c r="CC2065">
        <v>1</v>
      </c>
      <c r="CD2065" s="56">
        <v>42339</v>
      </c>
      <c r="CE2065" s="56">
        <v>42342</v>
      </c>
      <c r="CF2065" s="56">
        <v>42342</v>
      </c>
      <c r="CG2065" s="56">
        <v>42419</v>
      </c>
      <c r="CH2065" s="56"/>
      <c r="CI2065" s="56"/>
      <c r="CJ2065">
        <v>0</v>
      </c>
      <c r="CK2065">
        <v>0</v>
      </c>
      <c r="CL2065">
        <v>0</v>
      </c>
      <c r="CM2065">
        <v>0</v>
      </c>
      <c r="CN2065">
        <v>0</v>
      </c>
      <c r="CO2065">
        <v>0</v>
      </c>
      <c r="CP2065">
        <v>0.96</v>
      </c>
      <c r="CQ2065" t="s">
        <v>1154</v>
      </c>
      <c r="CR2065" t="s">
        <v>1153</v>
      </c>
      <c r="CS2065" t="s">
        <v>1748</v>
      </c>
      <c r="CT2065" t="s">
        <v>1397</v>
      </c>
      <c r="CU2065" t="s">
        <v>1396</v>
      </c>
      <c r="CV2065" t="s">
        <v>7545</v>
      </c>
      <c r="CW2065" t="s">
        <v>1727</v>
      </c>
      <c r="CX2065" t="s">
        <v>853</v>
      </c>
      <c r="DC2065" t="s">
        <v>1387</v>
      </c>
      <c r="DE2065" t="s">
        <v>1392</v>
      </c>
    </row>
    <row r="2066" spans="1:109" x14ac:dyDescent="0.25">
      <c r="A2066" t="s">
        <v>1025</v>
      </c>
      <c r="B2066">
        <v>2</v>
      </c>
      <c r="C2066" s="56">
        <v>42419</v>
      </c>
      <c r="D2066" t="s">
        <v>1153</v>
      </c>
      <c r="E2066" t="s">
        <v>7546</v>
      </c>
      <c r="G2066" t="s">
        <v>7547</v>
      </c>
      <c r="H2066" t="s">
        <v>1144</v>
      </c>
      <c r="I2066" t="s">
        <v>1144</v>
      </c>
      <c r="J2066" t="s">
        <v>1144</v>
      </c>
      <c r="K2066" t="s">
        <v>1144</v>
      </c>
      <c r="L2066">
        <v>4.21</v>
      </c>
      <c r="M2066">
        <v>8.58</v>
      </c>
      <c r="N2066">
        <v>0</v>
      </c>
      <c r="O2066" s="56">
        <v>0</v>
      </c>
      <c r="P2066" s="56">
        <v>0</v>
      </c>
      <c r="Q2066">
        <v>1</v>
      </c>
      <c r="R2066">
        <v>1</v>
      </c>
      <c r="S2066">
        <v>11</v>
      </c>
      <c r="T2066">
        <v>8</v>
      </c>
      <c r="U2066">
        <v>3</v>
      </c>
      <c r="V2066">
        <v>1</v>
      </c>
      <c r="W2066" t="s">
        <v>1156</v>
      </c>
      <c r="X2066" t="s">
        <v>7716</v>
      </c>
      <c r="Y2066">
        <v>1</v>
      </c>
      <c r="AA2066">
        <v>0</v>
      </c>
      <c r="AB2066">
        <v>0</v>
      </c>
      <c r="AC2066">
        <v>0</v>
      </c>
      <c r="AD2066">
        <v>0</v>
      </c>
      <c r="AE2066">
        <v>0</v>
      </c>
      <c r="AF2066">
        <v>0</v>
      </c>
      <c r="AG2066">
        <v>0</v>
      </c>
      <c r="AJ2066" s="56"/>
      <c r="AK2066" s="56"/>
      <c r="AL2066" s="56"/>
      <c r="AP2066" t="s">
        <v>1155</v>
      </c>
      <c r="AS2066" t="s">
        <v>1152</v>
      </c>
      <c r="AT2066">
        <v>1</v>
      </c>
      <c r="AV2066">
        <v>2</v>
      </c>
      <c r="AW2066">
        <v>2</v>
      </c>
      <c r="AX2066">
        <v>1</v>
      </c>
      <c r="AY2066" t="s">
        <v>1145</v>
      </c>
      <c r="AZ2066" t="s">
        <v>1145</v>
      </c>
      <c r="BA2066">
        <v>0</v>
      </c>
      <c r="BD2066">
        <v>1000000000</v>
      </c>
      <c r="BE2066">
        <v>2</v>
      </c>
      <c r="BF2066">
        <v>0</v>
      </c>
      <c r="BG2066">
        <v>0</v>
      </c>
      <c r="BH2066">
        <v>0</v>
      </c>
      <c r="BI2066">
        <v>0</v>
      </c>
      <c r="BJ2066">
        <v>0</v>
      </c>
      <c r="BK2066">
        <v>0</v>
      </c>
      <c r="BL2066">
        <v>0</v>
      </c>
      <c r="BM2066">
        <v>2</v>
      </c>
      <c r="BN2066">
        <v>0</v>
      </c>
      <c r="BO2066">
        <v>0</v>
      </c>
      <c r="BP2066">
        <v>0</v>
      </c>
      <c r="BR2066">
        <v>0</v>
      </c>
      <c r="BS2066">
        <v>1</v>
      </c>
      <c r="BX2066">
        <v>0</v>
      </c>
      <c r="BY2066">
        <v>0</v>
      </c>
      <c r="BZ2066">
        <v>0</v>
      </c>
      <c r="CA2066">
        <v>4.53</v>
      </c>
      <c r="CB2066">
        <v>0</v>
      </c>
      <c r="CC2066">
        <v>1</v>
      </c>
      <c r="CD2066" s="56">
        <v>42284</v>
      </c>
      <c r="CE2066" s="56">
        <v>42342</v>
      </c>
      <c r="CF2066" s="56">
        <v>42342</v>
      </c>
      <c r="CG2066" s="56">
        <v>42419</v>
      </c>
      <c r="CH2066" s="56"/>
      <c r="CI2066" s="56"/>
      <c r="CJ2066">
        <v>0</v>
      </c>
      <c r="CK2066">
        <v>0</v>
      </c>
      <c r="CL2066">
        <v>0</v>
      </c>
      <c r="CM2066">
        <v>0</v>
      </c>
      <c r="CN2066">
        <v>0.96</v>
      </c>
      <c r="CO2066">
        <v>0</v>
      </c>
      <c r="CP2066">
        <v>0</v>
      </c>
      <c r="CQ2066" t="s">
        <v>1154</v>
      </c>
      <c r="CR2066" t="s">
        <v>1153</v>
      </c>
      <c r="CS2066" t="s">
        <v>1748</v>
      </c>
      <c r="CT2066" t="s">
        <v>1397</v>
      </c>
      <c r="CU2066" t="s">
        <v>1396</v>
      </c>
      <c r="CV2066" t="s">
        <v>7548</v>
      </c>
      <c r="CW2066" t="s">
        <v>2121</v>
      </c>
      <c r="CX2066" t="s">
        <v>853</v>
      </c>
      <c r="DC2066" t="s">
        <v>1387</v>
      </c>
      <c r="DE2066" t="s">
        <v>1392</v>
      </c>
    </row>
    <row r="2067" spans="1:109" x14ac:dyDescent="0.25">
      <c r="A2067" t="s">
        <v>1025</v>
      </c>
      <c r="B2067">
        <v>2</v>
      </c>
      <c r="C2067" s="56">
        <v>42419</v>
      </c>
      <c r="D2067" t="s">
        <v>1153</v>
      </c>
      <c r="E2067" t="s">
        <v>7549</v>
      </c>
      <c r="G2067" t="s">
        <v>7550</v>
      </c>
      <c r="H2067" t="s">
        <v>1144</v>
      </c>
      <c r="I2067" t="s">
        <v>1144</v>
      </c>
      <c r="J2067" t="s">
        <v>1144</v>
      </c>
      <c r="K2067" t="s">
        <v>1144</v>
      </c>
      <c r="L2067">
        <v>4.2699999999999996</v>
      </c>
      <c r="M2067">
        <v>8.7100000000000009</v>
      </c>
      <c r="N2067">
        <v>0</v>
      </c>
      <c r="O2067" s="56">
        <v>0</v>
      </c>
      <c r="P2067" s="56">
        <v>0</v>
      </c>
      <c r="Q2067">
        <v>1</v>
      </c>
      <c r="R2067">
        <v>1</v>
      </c>
      <c r="S2067">
        <v>11</v>
      </c>
      <c r="T2067">
        <v>8</v>
      </c>
      <c r="U2067">
        <v>3</v>
      </c>
      <c r="V2067">
        <v>1</v>
      </c>
      <c r="W2067" t="s">
        <v>1156</v>
      </c>
      <c r="X2067" t="s">
        <v>7716</v>
      </c>
      <c r="Y2067">
        <v>1</v>
      </c>
      <c r="AA2067">
        <v>0</v>
      </c>
      <c r="AB2067">
        <v>0</v>
      </c>
      <c r="AC2067">
        <v>0</v>
      </c>
      <c r="AD2067">
        <v>0</v>
      </c>
      <c r="AE2067">
        <v>0</v>
      </c>
      <c r="AF2067">
        <v>0</v>
      </c>
      <c r="AG2067">
        <v>0</v>
      </c>
      <c r="AJ2067" s="56"/>
      <c r="AK2067" s="56"/>
      <c r="AL2067" s="56"/>
      <c r="AP2067" t="s">
        <v>1155</v>
      </c>
      <c r="AS2067" t="s">
        <v>1152</v>
      </c>
      <c r="AT2067">
        <v>1</v>
      </c>
      <c r="AV2067">
        <v>2</v>
      </c>
      <c r="AW2067">
        <v>2</v>
      </c>
      <c r="AX2067">
        <v>1</v>
      </c>
      <c r="AY2067" t="s">
        <v>1145</v>
      </c>
      <c r="AZ2067" t="s">
        <v>1145</v>
      </c>
      <c r="BA2067">
        <v>0</v>
      </c>
      <c r="BD2067">
        <v>1000000000</v>
      </c>
      <c r="BE2067">
        <v>2</v>
      </c>
      <c r="BF2067">
        <v>0</v>
      </c>
      <c r="BG2067">
        <v>0</v>
      </c>
      <c r="BH2067">
        <v>0</v>
      </c>
      <c r="BI2067">
        <v>0</v>
      </c>
      <c r="BJ2067">
        <v>0</v>
      </c>
      <c r="BK2067">
        <v>0</v>
      </c>
      <c r="BL2067">
        <v>0</v>
      </c>
      <c r="BM2067">
        <v>2</v>
      </c>
      <c r="BN2067">
        <v>0</v>
      </c>
      <c r="BO2067">
        <v>0</v>
      </c>
      <c r="BP2067">
        <v>0</v>
      </c>
      <c r="BR2067">
        <v>0</v>
      </c>
      <c r="BS2067">
        <v>1</v>
      </c>
      <c r="BX2067">
        <v>0</v>
      </c>
      <c r="BY2067">
        <v>0</v>
      </c>
      <c r="BZ2067">
        <v>0</v>
      </c>
      <c r="CA2067">
        <v>4.54</v>
      </c>
      <c r="CB2067">
        <v>0</v>
      </c>
      <c r="CC2067">
        <v>1</v>
      </c>
      <c r="CD2067" s="56">
        <v>42284</v>
      </c>
      <c r="CE2067" s="56">
        <v>42342</v>
      </c>
      <c r="CF2067" s="56">
        <v>42342</v>
      </c>
      <c r="CG2067" s="56">
        <v>42419</v>
      </c>
      <c r="CH2067" s="56"/>
      <c r="CI2067" s="56"/>
      <c r="CJ2067">
        <v>0</v>
      </c>
      <c r="CK2067">
        <v>0</v>
      </c>
      <c r="CL2067">
        <v>0</v>
      </c>
      <c r="CM2067">
        <v>0</v>
      </c>
      <c r="CN2067">
        <v>0.96</v>
      </c>
      <c r="CO2067">
        <v>0</v>
      </c>
      <c r="CP2067">
        <v>0</v>
      </c>
      <c r="CQ2067" t="s">
        <v>1154</v>
      </c>
      <c r="CR2067" t="s">
        <v>1153</v>
      </c>
      <c r="CS2067" t="s">
        <v>1748</v>
      </c>
      <c r="CT2067" t="s">
        <v>1397</v>
      </c>
      <c r="CU2067" t="s">
        <v>1396</v>
      </c>
      <c r="CV2067" t="s">
        <v>7551</v>
      </c>
      <c r="CW2067" t="s">
        <v>2121</v>
      </c>
      <c r="CX2067" t="s">
        <v>853</v>
      </c>
      <c r="DC2067" t="s">
        <v>1387</v>
      </c>
      <c r="DE2067" t="s">
        <v>1392</v>
      </c>
    </row>
    <row r="2068" spans="1:109" x14ac:dyDescent="0.25">
      <c r="A2068" t="s">
        <v>1025</v>
      </c>
      <c r="B2068">
        <v>2</v>
      </c>
      <c r="C2068" s="56">
        <v>42419</v>
      </c>
      <c r="D2068" t="s">
        <v>1153</v>
      </c>
      <c r="E2068" t="s">
        <v>7552</v>
      </c>
      <c r="G2068" t="s">
        <v>7553</v>
      </c>
      <c r="H2068" t="s">
        <v>1144</v>
      </c>
      <c r="I2068" t="s">
        <v>1144</v>
      </c>
      <c r="J2068" t="s">
        <v>1144</v>
      </c>
      <c r="K2068" t="s">
        <v>1144</v>
      </c>
      <c r="L2068">
        <v>3.71</v>
      </c>
      <c r="M2068">
        <v>7.56</v>
      </c>
      <c r="N2068">
        <v>0</v>
      </c>
      <c r="O2068" s="56">
        <v>0</v>
      </c>
      <c r="P2068" s="56">
        <v>0</v>
      </c>
      <c r="Q2068">
        <v>1</v>
      </c>
      <c r="R2068">
        <v>1</v>
      </c>
      <c r="S2068">
        <v>11</v>
      </c>
      <c r="T2068">
        <v>8</v>
      </c>
      <c r="U2068">
        <v>3</v>
      </c>
      <c r="V2068">
        <v>1</v>
      </c>
      <c r="W2068" t="s">
        <v>1156</v>
      </c>
      <c r="X2068" t="s">
        <v>7716</v>
      </c>
      <c r="Y2068">
        <v>1</v>
      </c>
      <c r="AA2068">
        <v>0</v>
      </c>
      <c r="AB2068">
        <v>0</v>
      </c>
      <c r="AC2068">
        <v>0</v>
      </c>
      <c r="AD2068">
        <v>0</v>
      </c>
      <c r="AE2068">
        <v>0</v>
      </c>
      <c r="AF2068">
        <v>0</v>
      </c>
      <c r="AG2068">
        <v>0</v>
      </c>
      <c r="AJ2068" s="56"/>
      <c r="AK2068" s="56"/>
      <c r="AL2068" s="56"/>
      <c r="AP2068" t="s">
        <v>1155</v>
      </c>
      <c r="AS2068" t="s">
        <v>1152</v>
      </c>
      <c r="AT2068">
        <v>1</v>
      </c>
      <c r="AV2068">
        <v>2</v>
      </c>
      <c r="AW2068">
        <v>2</v>
      </c>
      <c r="AX2068">
        <v>1</v>
      </c>
      <c r="AY2068" t="s">
        <v>1145</v>
      </c>
      <c r="AZ2068" t="s">
        <v>1145</v>
      </c>
      <c r="BA2068">
        <v>0</v>
      </c>
      <c r="BD2068">
        <v>1000000000</v>
      </c>
      <c r="BE2068">
        <v>2</v>
      </c>
      <c r="BF2068">
        <v>0</v>
      </c>
      <c r="BG2068">
        <v>0</v>
      </c>
      <c r="BH2068">
        <v>0</v>
      </c>
      <c r="BI2068">
        <v>0</v>
      </c>
      <c r="BJ2068">
        <v>0</v>
      </c>
      <c r="BK2068">
        <v>0</v>
      </c>
      <c r="BL2068">
        <v>0</v>
      </c>
      <c r="BM2068">
        <v>2</v>
      </c>
      <c r="BN2068">
        <v>0</v>
      </c>
      <c r="BO2068">
        <v>0</v>
      </c>
      <c r="BP2068">
        <v>0</v>
      </c>
      <c r="BR2068">
        <v>0</v>
      </c>
      <c r="BS2068">
        <v>1</v>
      </c>
      <c r="BX2068">
        <v>0</v>
      </c>
      <c r="BY2068">
        <v>0</v>
      </c>
      <c r="BZ2068">
        <v>0</v>
      </c>
      <c r="CA2068">
        <v>4.53</v>
      </c>
      <c r="CB2068">
        <v>0</v>
      </c>
      <c r="CC2068">
        <v>1</v>
      </c>
      <c r="CD2068" s="56">
        <v>42284</v>
      </c>
      <c r="CE2068" s="56">
        <v>42342</v>
      </c>
      <c r="CF2068" s="56">
        <v>42342</v>
      </c>
      <c r="CG2068" s="56">
        <v>42419</v>
      </c>
      <c r="CH2068" s="56"/>
      <c r="CI2068" s="56"/>
      <c r="CJ2068">
        <v>0</v>
      </c>
      <c r="CK2068">
        <v>0</v>
      </c>
      <c r="CL2068">
        <v>0</v>
      </c>
      <c r="CM2068">
        <v>0</v>
      </c>
      <c r="CN2068">
        <v>0.96</v>
      </c>
      <c r="CO2068">
        <v>0</v>
      </c>
      <c r="CP2068">
        <v>0</v>
      </c>
      <c r="CQ2068" t="s">
        <v>1154</v>
      </c>
      <c r="CR2068" t="s">
        <v>1153</v>
      </c>
      <c r="CS2068" t="s">
        <v>1748</v>
      </c>
      <c r="CT2068" t="s">
        <v>1397</v>
      </c>
      <c r="CU2068" t="s">
        <v>1396</v>
      </c>
      <c r="CV2068" t="s">
        <v>7554</v>
      </c>
      <c r="CW2068" t="s">
        <v>2121</v>
      </c>
      <c r="CX2068" t="s">
        <v>853</v>
      </c>
      <c r="DC2068" t="s">
        <v>1387</v>
      </c>
      <c r="DE2068" t="s">
        <v>1392</v>
      </c>
    </row>
    <row r="2069" spans="1:109" x14ac:dyDescent="0.25">
      <c r="A2069" t="s">
        <v>1025</v>
      </c>
      <c r="B2069">
        <v>2</v>
      </c>
      <c r="C2069" s="56">
        <v>42419</v>
      </c>
      <c r="D2069" t="s">
        <v>1153</v>
      </c>
      <c r="E2069" t="s">
        <v>7555</v>
      </c>
      <c r="G2069" t="s">
        <v>7556</v>
      </c>
      <c r="H2069" t="s">
        <v>1144</v>
      </c>
      <c r="I2069" t="s">
        <v>1144</v>
      </c>
      <c r="J2069" t="s">
        <v>1144</v>
      </c>
      <c r="K2069" t="s">
        <v>1144</v>
      </c>
      <c r="L2069">
        <v>5.09</v>
      </c>
      <c r="M2069">
        <v>10.38</v>
      </c>
      <c r="N2069">
        <v>0</v>
      </c>
      <c r="O2069" s="56">
        <v>0</v>
      </c>
      <c r="P2069" s="56">
        <v>0</v>
      </c>
      <c r="Q2069">
        <v>1</v>
      </c>
      <c r="R2069">
        <v>1</v>
      </c>
      <c r="S2069">
        <v>11</v>
      </c>
      <c r="T2069">
        <v>8</v>
      </c>
      <c r="U2069">
        <v>3</v>
      </c>
      <c r="V2069">
        <v>1</v>
      </c>
      <c r="W2069" t="s">
        <v>1156</v>
      </c>
      <c r="X2069" t="s">
        <v>7716</v>
      </c>
      <c r="Y2069">
        <v>1</v>
      </c>
      <c r="AA2069">
        <v>0</v>
      </c>
      <c r="AB2069">
        <v>0</v>
      </c>
      <c r="AC2069">
        <v>0</v>
      </c>
      <c r="AD2069">
        <v>0</v>
      </c>
      <c r="AE2069">
        <v>0</v>
      </c>
      <c r="AF2069">
        <v>0</v>
      </c>
      <c r="AG2069">
        <v>0</v>
      </c>
      <c r="AJ2069" s="56"/>
      <c r="AK2069" s="56"/>
      <c r="AL2069" s="56"/>
      <c r="AP2069" t="s">
        <v>1155</v>
      </c>
      <c r="AS2069" t="s">
        <v>1152</v>
      </c>
      <c r="AT2069">
        <v>1</v>
      </c>
      <c r="AV2069">
        <v>2</v>
      </c>
      <c r="AW2069">
        <v>2</v>
      </c>
      <c r="AX2069">
        <v>1</v>
      </c>
      <c r="AY2069" t="s">
        <v>1145</v>
      </c>
      <c r="AZ2069" t="s">
        <v>1145</v>
      </c>
      <c r="BA2069">
        <v>0</v>
      </c>
      <c r="BD2069">
        <v>1000000000</v>
      </c>
      <c r="BE2069">
        <v>2</v>
      </c>
      <c r="BF2069">
        <v>0</v>
      </c>
      <c r="BG2069">
        <v>0</v>
      </c>
      <c r="BH2069">
        <v>0</v>
      </c>
      <c r="BI2069">
        <v>0</v>
      </c>
      <c r="BJ2069">
        <v>0</v>
      </c>
      <c r="BK2069">
        <v>0</v>
      </c>
      <c r="BL2069">
        <v>0</v>
      </c>
      <c r="BM2069">
        <v>2</v>
      </c>
      <c r="BN2069">
        <v>0</v>
      </c>
      <c r="BO2069">
        <v>0</v>
      </c>
      <c r="BP2069">
        <v>0</v>
      </c>
      <c r="BR2069">
        <v>0</v>
      </c>
      <c r="BS2069">
        <v>1</v>
      </c>
      <c r="BX2069">
        <v>0</v>
      </c>
      <c r="BY2069">
        <v>0</v>
      </c>
      <c r="BZ2069">
        <v>0</v>
      </c>
      <c r="CA2069">
        <v>4.54</v>
      </c>
      <c r="CB2069">
        <v>0</v>
      </c>
      <c r="CC2069">
        <v>1</v>
      </c>
      <c r="CD2069" s="56">
        <v>42284</v>
      </c>
      <c r="CE2069" s="56">
        <v>42342</v>
      </c>
      <c r="CF2069" s="56">
        <v>42342</v>
      </c>
      <c r="CG2069" s="56">
        <v>42419</v>
      </c>
      <c r="CH2069" s="56"/>
      <c r="CI2069" s="56"/>
      <c r="CJ2069">
        <v>0</v>
      </c>
      <c r="CK2069">
        <v>0</v>
      </c>
      <c r="CL2069">
        <v>0</v>
      </c>
      <c r="CM2069">
        <v>0</v>
      </c>
      <c r="CN2069">
        <v>0.96</v>
      </c>
      <c r="CO2069">
        <v>0</v>
      </c>
      <c r="CP2069">
        <v>0</v>
      </c>
      <c r="CQ2069" t="s">
        <v>1154</v>
      </c>
      <c r="CR2069" t="s">
        <v>1153</v>
      </c>
      <c r="CS2069" t="s">
        <v>1748</v>
      </c>
      <c r="CT2069" t="s">
        <v>1397</v>
      </c>
      <c r="CU2069" t="s">
        <v>1396</v>
      </c>
      <c r="CV2069" t="s">
        <v>7557</v>
      </c>
      <c r="CW2069" t="s">
        <v>2121</v>
      </c>
      <c r="CX2069" t="s">
        <v>853</v>
      </c>
      <c r="DC2069" t="s">
        <v>1387</v>
      </c>
      <c r="DE2069" t="s">
        <v>1392</v>
      </c>
    </row>
    <row r="2070" spans="1:109" x14ac:dyDescent="0.25">
      <c r="A2070" t="s">
        <v>1025</v>
      </c>
      <c r="B2070">
        <v>2</v>
      </c>
      <c r="C2070" s="56">
        <v>42419</v>
      </c>
      <c r="D2070" t="s">
        <v>1153</v>
      </c>
      <c r="E2070" t="s">
        <v>1720</v>
      </c>
      <c r="G2070" t="s">
        <v>7558</v>
      </c>
      <c r="H2070" t="s">
        <v>1144</v>
      </c>
      <c r="I2070" t="s">
        <v>1144</v>
      </c>
      <c r="J2070" t="s">
        <v>1144</v>
      </c>
      <c r="K2070" t="s">
        <v>1144</v>
      </c>
      <c r="L2070">
        <v>3.96</v>
      </c>
      <c r="M2070">
        <v>8.2899999999999991</v>
      </c>
      <c r="N2070">
        <v>0</v>
      </c>
      <c r="O2070" s="56">
        <v>0</v>
      </c>
      <c r="P2070" s="56">
        <v>0</v>
      </c>
      <c r="Q2070">
        <v>1</v>
      </c>
      <c r="R2070">
        <v>1</v>
      </c>
      <c r="S2070">
        <v>11</v>
      </c>
      <c r="T2070">
        <v>8</v>
      </c>
      <c r="U2070">
        <v>3</v>
      </c>
      <c r="V2070">
        <v>1</v>
      </c>
      <c r="W2070" t="s">
        <v>1156</v>
      </c>
      <c r="X2070" t="s">
        <v>7716</v>
      </c>
      <c r="Y2070">
        <v>8</v>
      </c>
      <c r="AA2070">
        <v>0</v>
      </c>
      <c r="AB2070">
        <v>0</v>
      </c>
      <c r="AC2070">
        <v>0</v>
      </c>
      <c r="AD2070">
        <v>0</v>
      </c>
      <c r="AE2070">
        <v>0</v>
      </c>
      <c r="AF2070">
        <v>0</v>
      </c>
      <c r="AG2070">
        <v>0</v>
      </c>
      <c r="AJ2070" s="56"/>
      <c r="AK2070" s="56"/>
      <c r="AL2070" s="56"/>
      <c r="AP2070" t="s">
        <v>1155</v>
      </c>
      <c r="AS2070" t="s">
        <v>1152</v>
      </c>
      <c r="AT2070">
        <v>1</v>
      </c>
      <c r="AV2070">
        <v>10</v>
      </c>
      <c r="AW2070">
        <v>7</v>
      </c>
      <c r="AX2070">
        <v>3</v>
      </c>
      <c r="AY2070" t="s">
        <v>1145</v>
      </c>
      <c r="AZ2070" t="s">
        <v>1145</v>
      </c>
      <c r="BA2070">
        <v>0</v>
      </c>
      <c r="BD2070">
        <v>1000000000</v>
      </c>
      <c r="BE2070">
        <v>5</v>
      </c>
      <c r="BF2070">
        <v>0.5</v>
      </c>
      <c r="BG2070">
        <v>0</v>
      </c>
      <c r="BH2070">
        <v>0</v>
      </c>
      <c r="BI2070">
        <v>0</v>
      </c>
      <c r="BJ2070">
        <v>0</v>
      </c>
      <c r="BK2070">
        <v>0</v>
      </c>
      <c r="BL2070">
        <v>0</v>
      </c>
      <c r="BM2070">
        <v>5</v>
      </c>
      <c r="BN2070">
        <v>0.5</v>
      </c>
      <c r="BO2070">
        <v>0</v>
      </c>
      <c r="BP2070">
        <v>0</v>
      </c>
      <c r="BR2070">
        <v>5</v>
      </c>
      <c r="BS2070">
        <v>3</v>
      </c>
      <c r="BX2070">
        <v>0</v>
      </c>
      <c r="BY2070">
        <v>0</v>
      </c>
      <c r="BZ2070">
        <v>0</v>
      </c>
      <c r="CA2070">
        <v>4.7699999999999996</v>
      </c>
      <c r="CB2070">
        <v>0</v>
      </c>
      <c r="CC2070">
        <v>1</v>
      </c>
      <c r="CD2070" s="56">
        <v>42284</v>
      </c>
      <c r="CE2070" s="56">
        <v>42342</v>
      </c>
      <c r="CF2070" s="56">
        <v>42342</v>
      </c>
      <c r="CG2070" s="56">
        <v>42419</v>
      </c>
      <c r="CH2070" s="56"/>
      <c r="CI2070" s="56"/>
      <c r="CJ2070">
        <v>0.31</v>
      </c>
      <c r="CK2070">
        <v>0</v>
      </c>
      <c r="CL2070">
        <v>0</v>
      </c>
      <c r="CM2070">
        <v>0</v>
      </c>
      <c r="CN2070">
        <v>0.42</v>
      </c>
      <c r="CO2070">
        <v>0.55000000000000004</v>
      </c>
      <c r="CP2070">
        <v>0</v>
      </c>
      <c r="CQ2070" t="s">
        <v>1154</v>
      </c>
      <c r="CR2070" t="s">
        <v>1153</v>
      </c>
      <c r="CS2070" t="s">
        <v>1748</v>
      </c>
      <c r="CT2070" t="s">
        <v>1397</v>
      </c>
      <c r="CU2070" t="s">
        <v>1396</v>
      </c>
      <c r="CV2070" t="s">
        <v>7559</v>
      </c>
      <c r="CW2070" t="s">
        <v>1727</v>
      </c>
      <c r="CX2070" t="s">
        <v>853</v>
      </c>
      <c r="DC2070" t="s">
        <v>1387</v>
      </c>
      <c r="DE2070" t="s">
        <v>1392</v>
      </c>
    </row>
    <row r="2071" spans="1:109" x14ac:dyDescent="0.25">
      <c r="A2071" t="s">
        <v>1025</v>
      </c>
      <c r="B2071">
        <v>2</v>
      </c>
      <c r="C2071" s="56">
        <v>42419</v>
      </c>
      <c r="D2071" t="s">
        <v>1153</v>
      </c>
      <c r="E2071" t="s">
        <v>7560</v>
      </c>
      <c r="G2071" t="s">
        <v>7561</v>
      </c>
      <c r="H2071" t="s">
        <v>1144</v>
      </c>
      <c r="I2071" t="s">
        <v>1144</v>
      </c>
      <c r="J2071" t="s">
        <v>1144</v>
      </c>
      <c r="K2071" t="s">
        <v>1144</v>
      </c>
      <c r="L2071">
        <v>25.98</v>
      </c>
      <c r="M2071">
        <v>52.99</v>
      </c>
      <c r="N2071">
        <v>0</v>
      </c>
      <c r="O2071" s="56">
        <v>0</v>
      </c>
      <c r="P2071" s="56">
        <v>0</v>
      </c>
      <c r="Q2071">
        <v>1</v>
      </c>
      <c r="R2071">
        <v>1</v>
      </c>
      <c r="S2071">
        <v>11</v>
      </c>
      <c r="T2071">
        <v>8</v>
      </c>
      <c r="U2071">
        <v>3</v>
      </c>
      <c r="V2071">
        <v>1</v>
      </c>
      <c r="W2071" t="s">
        <v>1156</v>
      </c>
      <c r="X2071" t="s">
        <v>7716</v>
      </c>
      <c r="Y2071">
        <v>2</v>
      </c>
      <c r="AA2071">
        <v>0</v>
      </c>
      <c r="AB2071">
        <v>0</v>
      </c>
      <c r="AC2071">
        <v>0</v>
      </c>
      <c r="AD2071">
        <v>0</v>
      </c>
      <c r="AE2071">
        <v>0</v>
      </c>
      <c r="AF2071">
        <v>0</v>
      </c>
      <c r="AG2071">
        <v>0</v>
      </c>
      <c r="AJ2071" s="56"/>
      <c r="AK2071" s="56"/>
      <c r="AL2071" s="56"/>
      <c r="AP2071" t="s">
        <v>1155</v>
      </c>
      <c r="AS2071" t="s">
        <v>1152</v>
      </c>
      <c r="AT2071">
        <v>1</v>
      </c>
      <c r="AV2071">
        <v>3</v>
      </c>
      <c r="AW2071">
        <v>2</v>
      </c>
      <c r="AX2071">
        <v>1</v>
      </c>
      <c r="AY2071" t="s">
        <v>1148</v>
      </c>
      <c r="AZ2071" t="s">
        <v>1148</v>
      </c>
      <c r="BA2071">
        <v>0</v>
      </c>
      <c r="BD2071">
        <v>1000000000</v>
      </c>
      <c r="BE2071">
        <v>3</v>
      </c>
      <c r="BF2071">
        <v>0</v>
      </c>
      <c r="BG2071">
        <v>0</v>
      </c>
      <c r="BH2071">
        <v>0</v>
      </c>
      <c r="BI2071">
        <v>0</v>
      </c>
      <c r="BJ2071">
        <v>0</v>
      </c>
      <c r="BK2071">
        <v>0</v>
      </c>
      <c r="BL2071">
        <v>0</v>
      </c>
      <c r="BM2071">
        <v>3</v>
      </c>
      <c r="BN2071">
        <v>0</v>
      </c>
      <c r="BO2071">
        <v>0</v>
      </c>
      <c r="BP2071">
        <v>0</v>
      </c>
      <c r="BR2071">
        <v>0</v>
      </c>
      <c r="BS2071">
        <v>1</v>
      </c>
      <c r="BX2071">
        <v>0</v>
      </c>
      <c r="BY2071">
        <v>0</v>
      </c>
      <c r="BZ2071">
        <v>0</v>
      </c>
      <c r="CA2071">
        <v>4.54</v>
      </c>
      <c r="CB2071">
        <v>0</v>
      </c>
      <c r="CC2071">
        <v>1</v>
      </c>
      <c r="CD2071" s="56">
        <v>42284</v>
      </c>
      <c r="CE2071" s="56">
        <v>42342</v>
      </c>
      <c r="CF2071" s="56">
        <v>42342</v>
      </c>
      <c r="CG2071" s="56">
        <v>42419</v>
      </c>
      <c r="CH2071" s="56"/>
      <c r="CI2071" s="56"/>
      <c r="CJ2071">
        <v>0</v>
      </c>
      <c r="CK2071">
        <v>0</v>
      </c>
      <c r="CL2071">
        <v>0</v>
      </c>
      <c r="CM2071">
        <v>0</v>
      </c>
      <c r="CN2071">
        <v>0</v>
      </c>
      <c r="CO2071">
        <v>0.96</v>
      </c>
      <c r="CP2071">
        <v>0</v>
      </c>
      <c r="CQ2071" t="s">
        <v>1154</v>
      </c>
      <c r="CR2071" t="s">
        <v>1153</v>
      </c>
      <c r="CS2071" t="s">
        <v>1748</v>
      </c>
      <c r="CT2071" t="s">
        <v>1397</v>
      </c>
      <c r="CU2071" t="s">
        <v>1396</v>
      </c>
      <c r="CV2071" t="s">
        <v>7562</v>
      </c>
      <c r="CW2071" t="s">
        <v>1390</v>
      </c>
      <c r="CX2071" t="s">
        <v>853</v>
      </c>
      <c r="DC2071" t="s">
        <v>1387</v>
      </c>
      <c r="DE2071" t="s">
        <v>1392</v>
      </c>
    </row>
    <row r="2072" spans="1:109" x14ac:dyDescent="0.25">
      <c r="A2072" t="s">
        <v>1025</v>
      </c>
      <c r="B2072">
        <v>1</v>
      </c>
      <c r="C2072" s="56">
        <v>42419</v>
      </c>
      <c r="D2072" t="s">
        <v>1153</v>
      </c>
      <c r="E2072" t="s">
        <v>7563</v>
      </c>
      <c r="G2072" t="s">
        <v>7564</v>
      </c>
      <c r="H2072" t="s">
        <v>1144</v>
      </c>
      <c r="I2072" t="s">
        <v>1144</v>
      </c>
      <c r="J2072" t="s">
        <v>1144</v>
      </c>
      <c r="K2072" t="s">
        <v>1144</v>
      </c>
      <c r="L2072">
        <v>6.57</v>
      </c>
      <c r="M2072">
        <v>13.6</v>
      </c>
      <c r="N2072">
        <v>0</v>
      </c>
      <c r="O2072" s="56">
        <v>0</v>
      </c>
      <c r="P2072" s="56">
        <v>0</v>
      </c>
      <c r="Q2072">
        <v>1</v>
      </c>
      <c r="R2072">
        <v>1</v>
      </c>
      <c r="S2072">
        <v>11</v>
      </c>
      <c r="T2072">
        <v>8</v>
      </c>
      <c r="U2072">
        <v>3</v>
      </c>
      <c r="V2072">
        <v>1</v>
      </c>
      <c r="W2072" t="s">
        <v>1156</v>
      </c>
      <c r="X2072" t="s">
        <v>7716</v>
      </c>
      <c r="AA2072">
        <v>0</v>
      </c>
      <c r="AB2072">
        <v>0</v>
      </c>
      <c r="AC2072">
        <v>0</v>
      </c>
      <c r="AD2072">
        <v>0</v>
      </c>
      <c r="AE2072">
        <v>0</v>
      </c>
      <c r="AF2072">
        <v>0</v>
      </c>
      <c r="AG2072">
        <v>0</v>
      </c>
      <c r="AJ2072" s="56"/>
      <c r="AK2072" s="56"/>
      <c r="AL2072" s="56"/>
      <c r="AP2072" t="s">
        <v>1155</v>
      </c>
      <c r="AS2072" t="s">
        <v>1152</v>
      </c>
      <c r="AT2072">
        <v>1</v>
      </c>
      <c r="AV2072">
        <v>10</v>
      </c>
      <c r="AW2072">
        <v>7</v>
      </c>
      <c r="AX2072">
        <v>3</v>
      </c>
      <c r="AY2072" t="s">
        <v>1146</v>
      </c>
      <c r="AZ2072" t="s">
        <v>1145</v>
      </c>
      <c r="BA2072">
        <v>0</v>
      </c>
      <c r="BD2072">
        <v>1000000000</v>
      </c>
      <c r="BE2072">
        <v>3</v>
      </c>
      <c r="BF2072">
        <v>0.7</v>
      </c>
      <c r="BG2072">
        <v>0</v>
      </c>
      <c r="BH2072">
        <v>0</v>
      </c>
      <c r="BI2072">
        <v>0</v>
      </c>
      <c r="BJ2072">
        <v>0</v>
      </c>
      <c r="BK2072">
        <v>0</v>
      </c>
      <c r="BL2072">
        <v>4</v>
      </c>
      <c r="BM2072">
        <v>7</v>
      </c>
      <c r="BN2072">
        <v>0.3</v>
      </c>
      <c r="BO2072">
        <v>0</v>
      </c>
      <c r="BP2072">
        <v>0</v>
      </c>
      <c r="BR2072">
        <v>3</v>
      </c>
      <c r="BS2072">
        <v>3</v>
      </c>
      <c r="BX2072">
        <v>0</v>
      </c>
      <c r="BY2072">
        <v>0</v>
      </c>
      <c r="BZ2072">
        <v>0</v>
      </c>
      <c r="CA2072">
        <v>4.67</v>
      </c>
      <c r="CB2072">
        <v>0</v>
      </c>
      <c r="CC2072">
        <v>1</v>
      </c>
      <c r="CD2072" s="56">
        <v>42284</v>
      </c>
      <c r="CE2072" s="56">
        <v>42342</v>
      </c>
      <c r="CF2072" s="56">
        <v>42342</v>
      </c>
      <c r="CG2072" s="56">
        <v>42419</v>
      </c>
      <c r="CH2072" s="56"/>
      <c r="CI2072" s="56"/>
      <c r="CJ2072">
        <v>0.08</v>
      </c>
      <c r="CK2072">
        <v>1</v>
      </c>
      <c r="CL2072">
        <v>0</v>
      </c>
      <c r="CM2072">
        <v>0.01</v>
      </c>
      <c r="CN2072">
        <v>0.94</v>
      </c>
      <c r="CO2072">
        <v>0</v>
      </c>
      <c r="CP2072">
        <v>0</v>
      </c>
      <c r="CQ2072" t="s">
        <v>1154</v>
      </c>
      <c r="CR2072" t="s">
        <v>1153</v>
      </c>
      <c r="CS2072" t="s">
        <v>1725</v>
      </c>
      <c r="CT2072" t="s">
        <v>1397</v>
      </c>
      <c r="CU2072" t="s">
        <v>1396</v>
      </c>
      <c r="CV2072" t="s">
        <v>7565</v>
      </c>
      <c r="CW2072" t="s">
        <v>1390</v>
      </c>
      <c r="CX2072" t="s">
        <v>853</v>
      </c>
      <c r="DC2072" t="s">
        <v>1387</v>
      </c>
      <c r="DE2072" t="s">
        <v>1728</v>
      </c>
    </row>
    <row r="2073" spans="1:109" x14ac:dyDescent="0.25">
      <c r="A2073" t="s">
        <v>1025</v>
      </c>
      <c r="B2073">
        <v>2</v>
      </c>
      <c r="C2073" s="56">
        <v>42419</v>
      </c>
      <c r="D2073" t="s">
        <v>1153</v>
      </c>
      <c r="E2073" t="s">
        <v>7566</v>
      </c>
      <c r="G2073" t="s">
        <v>7567</v>
      </c>
      <c r="H2073" t="s">
        <v>1144</v>
      </c>
      <c r="I2073" t="s">
        <v>1144</v>
      </c>
      <c r="J2073" t="s">
        <v>1144</v>
      </c>
      <c r="K2073" t="s">
        <v>1144</v>
      </c>
      <c r="L2073">
        <v>0.74</v>
      </c>
      <c r="M2073">
        <v>1.5</v>
      </c>
      <c r="N2073">
        <v>0</v>
      </c>
      <c r="O2073" s="56">
        <v>0</v>
      </c>
      <c r="P2073" s="56">
        <v>0</v>
      </c>
      <c r="Q2073">
        <v>1</v>
      </c>
      <c r="R2073">
        <v>1</v>
      </c>
      <c r="S2073">
        <v>11</v>
      </c>
      <c r="T2073">
        <v>8</v>
      </c>
      <c r="U2073">
        <v>3</v>
      </c>
      <c r="V2073">
        <v>1</v>
      </c>
      <c r="W2073" t="s">
        <v>1156</v>
      </c>
      <c r="X2073" t="s">
        <v>7716</v>
      </c>
      <c r="Y2073">
        <v>4</v>
      </c>
      <c r="AA2073">
        <v>0</v>
      </c>
      <c r="AB2073">
        <v>0</v>
      </c>
      <c r="AC2073">
        <v>0</v>
      </c>
      <c r="AD2073">
        <v>0</v>
      </c>
      <c r="AE2073">
        <v>0</v>
      </c>
      <c r="AF2073">
        <v>0</v>
      </c>
      <c r="AG2073">
        <v>0</v>
      </c>
      <c r="AJ2073" s="56"/>
      <c r="AK2073" s="56"/>
      <c r="AL2073" s="56"/>
      <c r="AP2073" t="s">
        <v>1155</v>
      </c>
      <c r="AS2073" t="s">
        <v>1152</v>
      </c>
      <c r="AT2073">
        <v>1</v>
      </c>
      <c r="AV2073">
        <v>6</v>
      </c>
      <c r="AW2073">
        <v>4</v>
      </c>
      <c r="AX2073">
        <v>2</v>
      </c>
      <c r="AY2073" t="s">
        <v>1148</v>
      </c>
      <c r="AZ2073" t="s">
        <v>1148</v>
      </c>
      <c r="BA2073">
        <v>0</v>
      </c>
      <c r="BD2073">
        <v>1000000000</v>
      </c>
      <c r="BE2073">
        <v>6</v>
      </c>
      <c r="BF2073">
        <v>0</v>
      </c>
      <c r="BG2073">
        <v>0</v>
      </c>
      <c r="BH2073">
        <v>0</v>
      </c>
      <c r="BI2073">
        <v>0</v>
      </c>
      <c r="BJ2073">
        <v>0</v>
      </c>
      <c r="BK2073">
        <v>0</v>
      </c>
      <c r="BL2073">
        <v>0</v>
      </c>
      <c r="BM2073">
        <v>6</v>
      </c>
      <c r="BN2073">
        <v>0</v>
      </c>
      <c r="BO2073">
        <v>0</v>
      </c>
      <c r="BP2073">
        <v>0</v>
      </c>
      <c r="BR2073">
        <v>0</v>
      </c>
      <c r="BS2073">
        <v>2</v>
      </c>
      <c r="BX2073">
        <v>0</v>
      </c>
      <c r="BY2073">
        <v>0</v>
      </c>
      <c r="BZ2073">
        <v>0</v>
      </c>
      <c r="CA2073">
        <v>4.4800000000000004</v>
      </c>
      <c r="CB2073">
        <v>0</v>
      </c>
      <c r="CC2073">
        <v>1</v>
      </c>
      <c r="CD2073" s="56">
        <v>42284</v>
      </c>
      <c r="CE2073" s="56">
        <v>42342</v>
      </c>
      <c r="CF2073" s="56">
        <v>42342</v>
      </c>
      <c r="CG2073" s="56">
        <v>42419</v>
      </c>
      <c r="CH2073" s="56"/>
      <c r="CI2073" s="56"/>
      <c r="CJ2073">
        <v>0</v>
      </c>
      <c r="CK2073">
        <v>0</v>
      </c>
      <c r="CL2073">
        <v>0</v>
      </c>
      <c r="CM2073">
        <v>0</v>
      </c>
      <c r="CN2073">
        <v>0</v>
      </c>
      <c r="CO2073">
        <v>0.96</v>
      </c>
      <c r="CP2073">
        <v>0</v>
      </c>
      <c r="CQ2073" t="s">
        <v>1154</v>
      </c>
      <c r="CR2073" t="s">
        <v>1153</v>
      </c>
      <c r="CS2073" t="s">
        <v>1748</v>
      </c>
      <c r="CT2073" t="s">
        <v>1397</v>
      </c>
      <c r="CU2073" t="s">
        <v>1396</v>
      </c>
      <c r="CV2073" t="s">
        <v>7719</v>
      </c>
      <c r="CW2073" t="s">
        <v>1727</v>
      </c>
      <c r="CX2073" t="s">
        <v>853</v>
      </c>
      <c r="DC2073" t="s">
        <v>1387</v>
      </c>
      <c r="DE2073" t="s">
        <v>1392</v>
      </c>
    </row>
    <row r="2074" spans="1:109" x14ac:dyDescent="0.25">
      <c r="A2074" t="s">
        <v>1025</v>
      </c>
      <c r="B2074">
        <v>1</v>
      </c>
      <c r="C2074" s="56">
        <v>42419</v>
      </c>
      <c r="D2074" t="s">
        <v>1153</v>
      </c>
      <c r="E2074" t="s">
        <v>7568</v>
      </c>
      <c r="G2074" t="s">
        <v>7569</v>
      </c>
      <c r="H2074" t="s">
        <v>1144</v>
      </c>
      <c r="I2074" t="s">
        <v>1144</v>
      </c>
      <c r="J2074" t="s">
        <v>1144</v>
      </c>
      <c r="K2074" t="s">
        <v>1144</v>
      </c>
      <c r="L2074">
        <v>9.5</v>
      </c>
      <c r="M2074">
        <v>20.29</v>
      </c>
      <c r="N2074">
        <v>0</v>
      </c>
      <c r="O2074" s="56">
        <v>0</v>
      </c>
      <c r="P2074" s="56">
        <v>0</v>
      </c>
      <c r="Q2074">
        <v>1</v>
      </c>
      <c r="R2074">
        <v>1</v>
      </c>
      <c r="S2074">
        <v>11</v>
      </c>
      <c r="T2074">
        <v>8</v>
      </c>
      <c r="U2074">
        <v>3</v>
      </c>
      <c r="V2074">
        <v>1</v>
      </c>
      <c r="X2074" t="s">
        <v>7716</v>
      </c>
      <c r="AA2074">
        <v>0</v>
      </c>
      <c r="AB2074">
        <v>0</v>
      </c>
      <c r="AC2074">
        <v>0</v>
      </c>
      <c r="AD2074">
        <v>0</v>
      </c>
      <c r="AE2074">
        <v>0</v>
      </c>
      <c r="AF2074">
        <v>0</v>
      </c>
      <c r="AG2074">
        <v>0</v>
      </c>
      <c r="AJ2074" s="56"/>
      <c r="AK2074" s="56"/>
      <c r="AL2074" s="56"/>
      <c r="AP2074" t="s">
        <v>1155</v>
      </c>
      <c r="AS2074" t="s">
        <v>1152</v>
      </c>
      <c r="AT2074">
        <v>1</v>
      </c>
      <c r="AV2074">
        <v>0</v>
      </c>
      <c r="AW2074">
        <v>0</v>
      </c>
      <c r="AX2074">
        <v>0</v>
      </c>
      <c r="AY2074" t="s">
        <v>1388</v>
      </c>
      <c r="AZ2074" t="s">
        <v>1388</v>
      </c>
      <c r="BA2074">
        <v>0</v>
      </c>
      <c r="BD2074">
        <v>1000000000</v>
      </c>
      <c r="BE2074">
        <v>1</v>
      </c>
      <c r="BF2074">
        <v>0</v>
      </c>
      <c r="BG2074">
        <v>0</v>
      </c>
      <c r="BH2074">
        <v>0</v>
      </c>
      <c r="BI2074">
        <v>0</v>
      </c>
      <c r="BJ2074">
        <v>0</v>
      </c>
      <c r="BK2074">
        <v>0</v>
      </c>
      <c r="BL2074">
        <v>0</v>
      </c>
      <c r="BM2074">
        <v>1</v>
      </c>
      <c r="BN2074">
        <v>0</v>
      </c>
      <c r="BO2074">
        <v>0</v>
      </c>
      <c r="BP2074">
        <v>0</v>
      </c>
      <c r="BR2074">
        <v>0</v>
      </c>
      <c r="BS2074">
        <v>0</v>
      </c>
      <c r="BX2074">
        <v>0</v>
      </c>
      <c r="BY2074">
        <v>0</v>
      </c>
      <c r="BZ2074">
        <v>0</v>
      </c>
      <c r="CA2074">
        <v>0</v>
      </c>
      <c r="CB2074">
        <v>0</v>
      </c>
      <c r="CC2074">
        <v>1</v>
      </c>
      <c r="CD2074" s="56">
        <v>42284</v>
      </c>
      <c r="CE2074" s="56">
        <v>42342</v>
      </c>
      <c r="CF2074" s="56">
        <v>42342</v>
      </c>
      <c r="CG2074" s="56">
        <v>42419</v>
      </c>
      <c r="CH2074" s="56"/>
      <c r="CI2074" s="56"/>
      <c r="CJ2074">
        <v>0</v>
      </c>
      <c r="CK2074">
        <v>0</v>
      </c>
      <c r="CL2074">
        <v>0</v>
      </c>
      <c r="CM2074">
        <v>0</v>
      </c>
      <c r="CN2074">
        <v>0</v>
      </c>
      <c r="CO2074">
        <v>0</v>
      </c>
      <c r="CP2074">
        <v>0.95</v>
      </c>
      <c r="CQ2074" t="s">
        <v>1154</v>
      </c>
      <c r="CR2074" t="s">
        <v>1153</v>
      </c>
      <c r="CS2074" t="s">
        <v>1725</v>
      </c>
      <c r="CT2074" t="s">
        <v>1397</v>
      </c>
      <c r="CU2074" t="s">
        <v>1396</v>
      </c>
      <c r="CV2074" t="s">
        <v>7570</v>
      </c>
      <c r="CW2074" t="s">
        <v>1390</v>
      </c>
      <c r="CX2074" t="s">
        <v>853</v>
      </c>
      <c r="DC2074" t="s">
        <v>1387</v>
      </c>
      <c r="DE2074" t="s">
        <v>1728</v>
      </c>
    </row>
    <row r="2075" spans="1:109" x14ac:dyDescent="0.25">
      <c r="A2075" t="s">
        <v>1025</v>
      </c>
      <c r="B2075">
        <v>2</v>
      </c>
      <c r="C2075" s="56">
        <v>42419</v>
      </c>
      <c r="D2075" t="s">
        <v>1153</v>
      </c>
      <c r="E2075" t="s">
        <v>7571</v>
      </c>
      <c r="G2075" t="s">
        <v>7572</v>
      </c>
      <c r="H2075" t="s">
        <v>1144</v>
      </c>
      <c r="I2075" t="s">
        <v>1144</v>
      </c>
      <c r="J2075" t="s">
        <v>1144</v>
      </c>
      <c r="K2075" t="s">
        <v>1144</v>
      </c>
      <c r="L2075">
        <v>5.98</v>
      </c>
      <c r="M2075">
        <v>12.07</v>
      </c>
      <c r="N2075">
        <v>0</v>
      </c>
      <c r="O2075" s="56">
        <v>0</v>
      </c>
      <c r="P2075" s="56">
        <v>0</v>
      </c>
      <c r="Q2075">
        <v>1</v>
      </c>
      <c r="R2075">
        <v>1</v>
      </c>
      <c r="S2075">
        <v>11</v>
      </c>
      <c r="T2075">
        <v>8</v>
      </c>
      <c r="U2075">
        <v>3</v>
      </c>
      <c r="V2075">
        <v>1</v>
      </c>
      <c r="W2075" t="s">
        <v>1156</v>
      </c>
      <c r="X2075" t="s">
        <v>7716</v>
      </c>
      <c r="Y2075">
        <v>14</v>
      </c>
      <c r="AA2075">
        <v>0</v>
      </c>
      <c r="AB2075">
        <v>0</v>
      </c>
      <c r="AC2075">
        <v>0</v>
      </c>
      <c r="AD2075">
        <v>0</v>
      </c>
      <c r="AE2075">
        <v>0</v>
      </c>
      <c r="AF2075">
        <v>45</v>
      </c>
      <c r="AG2075">
        <v>0</v>
      </c>
      <c r="AJ2075" s="56"/>
      <c r="AK2075" s="56"/>
      <c r="AL2075" s="56"/>
      <c r="AP2075" t="s">
        <v>1155</v>
      </c>
      <c r="AS2075" t="s">
        <v>1152</v>
      </c>
      <c r="AT2075">
        <v>1</v>
      </c>
      <c r="AV2075">
        <v>10</v>
      </c>
      <c r="AW2075">
        <v>7</v>
      </c>
      <c r="AX2075">
        <v>3</v>
      </c>
      <c r="AY2075" t="s">
        <v>1148</v>
      </c>
      <c r="AZ2075" t="s">
        <v>1148</v>
      </c>
      <c r="BA2075">
        <v>0</v>
      </c>
      <c r="BD2075">
        <v>1000000000</v>
      </c>
      <c r="BE2075">
        <v>10</v>
      </c>
      <c r="BF2075">
        <v>0</v>
      </c>
      <c r="BG2075">
        <v>0</v>
      </c>
      <c r="BH2075">
        <v>0</v>
      </c>
      <c r="BI2075">
        <v>0</v>
      </c>
      <c r="BJ2075">
        <v>0</v>
      </c>
      <c r="BK2075">
        <v>0</v>
      </c>
      <c r="BL2075">
        <v>0</v>
      </c>
      <c r="BM2075">
        <v>10</v>
      </c>
      <c r="BN2075">
        <v>0</v>
      </c>
      <c r="BO2075">
        <v>0</v>
      </c>
      <c r="BP2075">
        <v>0</v>
      </c>
      <c r="BR2075">
        <v>0</v>
      </c>
      <c r="BS2075">
        <v>3</v>
      </c>
      <c r="BX2075">
        <v>0</v>
      </c>
      <c r="BY2075">
        <v>0</v>
      </c>
      <c r="BZ2075">
        <v>0</v>
      </c>
      <c r="CA2075">
        <v>4.4400000000000004</v>
      </c>
      <c r="CB2075">
        <v>0</v>
      </c>
      <c r="CC2075">
        <v>1</v>
      </c>
      <c r="CD2075" s="56">
        <v>42284</v>
      </c>
      <c r="CE2075" s="56">
        <v>42342</v>
      </c>
      <c r="CF2075" s="56">
        <v>42342</v>
      </c>
      <c r="CG2075" s="56">
        <v>42419</v>
      </c>
      <c r="CH2075" s="56"/>
      <c r="CI2075" s="56"/>
      <c r="CJ2075">
        <v>0.37</v>
      </c>
      <c r="CK2075">
        <v>27</v>
      </c>
      <c r="CL2075">
        <v>0.12</v>
      </c>
      <c r="CM2075">
        <v>0</v>
      </c>
      <c r="CN2075">
        <v>0</v>
      </c>
      <c r="CO2075">
        <v>0.84</v>
      </c>
      <c r="CP2075">
        <v>0</v>
      </c>
      <c r="CQ2075" t="s">
        <v>1154</v>
      </c>
      <c r="CR2075" t="s">
        <v>1153</v>
      </c>
      <c r="CS2075" t="s">
        <v>1748</v>
      </c>
      <c r="CT2075" t="s">
        <v>1397</v>
      </c>
      <c r="CU2075" t="s">
        <v>1396</v>
      </c>
      <c r="CV2075" t="s">
        <v>7720</v>
      </c>
      <c r="CW2075" t="s">
        <v>5421</v>
      </c>
      <c r="CX2075" t="s">
        <v>853</v>
      </c>
      <c r="DC2075" t="s">
        <v>1393</v>
      </c>
      <c r="DE2075" t="s">
        <v>1392</v>
      </c>
    </row>
    <row r="2076" spans="1:109" x14ac:dyDescent="0.25">
      <c r="A2076" t="s">
        <v>1025</v>
      </c>
      <c r="B2076">
        <v>2</v>
      </c>
      <c r="C2076" s="56">
        <v>42419</v>
      </c>
      <c r="D2076" t="s">
        <v>1153</v>
      </c>
      <c r="E2076" t="s">
        <v>7573</v>
      </c>
      <c r="G2076" t="s">
        <v>7574</v>
      </c>
      <c r="H2076" t="s">
        <v>1144</v>
      </c>
      <c r="I2076" t="s">
        <v>1144</v>
      </c>
      <c r="J2076" t="s">
        <v>1144</v>
      </c>
      <c r="K2076" t="s">
        <v>1144</v>
      </c>
      <c r="L2076">
        <v>20.309999999999999</v>
      </c>
      <c r="M2076">
        <v>56.02</v>
      </c>
      <c r="N2076">
        <v>0</v>
      </c>
      <c r="O2076" s="56">
        <v>0</v>
      </c>
      <c r="P2076" s="56">
        <v>0</v>
      </c>
      <c r="Q2076">
        <v>1</v>
      </c>
      <c r="R2076">
        <v>1</v>
      </c>
      <c r="S2076">
        <v>11</v>
      </c>
      <c r="T2076">
        <v>8</v>
      </c>
      <c r="U2076">
        <v>3</v>
      </c>
      <c r="V2076">
        <v>1</v>
      </c>
      <c r="W2076" t="s">
        <v>1156</v>
      </c>
      <c r="X2076" t="s">
        <v>7716</v>
      </c>
      <c r="Y2076">
        <v>3</v>
      </c>
      <c r="AA2076">
        <v>0</v>
      </c>
      <c r="AB2076">
        <v>0</v>
      </c>
      <c r="AC2076">
        <v>0</v>
      </c>
      <c r="AD2076">
        <v>0</v>
      </c>
      <c r="AE2076">
        <v>0</v>
      </c>
      <c r="AF2076">
        <v>45</v>
      </c>
      <c r="AG2076">
        <v>0</v>
      </c>
      <c r="AJ2076" s="56"/>
      <c r="AK2076" s="56"/>
      <c r="AL2076" s="56"/>
      <c r="AP2076" t="s">
        <v>1155</v>
      </c>
      <c r="AS2076" t="s">
        <v>1152</v>
      </c>
      <c r="AT2076">
        <v>1</v>
      </c>
      <c r="AV2076">
        <v>2</v>
      </c>
      <c r="AW2076">
        <v>2</v>
      </c>
      <c r="AX2076">
        <v>1</v>
      </c>
      <c r="AY2076" t="s">
        <v>1145</v>
      </c>
      <c r="AZ2076" t="s">
        <v>1145</v>
      </c>
      <c r="BA2076">
        <v>0</v>
      </c>
      <c r="BD2076">
        <v>1000000000</v>
      </c>
      <c r="BE2076">
        <v>2</v>
      </c>
      <c r="BF2076">
        <v>0</v>
      </c>
      <c r="BG2076">
        <v>0</v>
      </c>
      <c r="BH2076">
        <v>0</v>
      </c>
      <c r="BI2076">
        <v>0</v>
      </c>
      <c r="BJ2076">
        <v>0</v>
      </c>
      <c r="BK2076">
        <v>0</v>
      </c>
      <c r="BL2076">
        <v>0</v>
      </c>
      <c r="BM2076">
        <v>2</v>
      </c>
      <c r="BN2076">
        <v>0</v>
      </c>
      <c r="BO2076">
        <v>0</v>
      </c>
      <c r="BP2076">
        <v>0</v>
      </c>
      <c r="BR2076">
        <v>0</v>
      </c>
      <c r="BS2076">
        <v>1</v>
      </c>
      <c r="BX2076">
        <v>0</v>
      </c>
      <c r="BY2076">
        <v>0</v>
      </c>
      <c r="BZ2076">
        <v>0</v>
      </c>
      <c r="CA2076">
        <v>7.67</v>
      </c>
      <c r="CB2076">
        <v>0</v>
      </c>
      <c r="CC2076">
        <v>1</v>
      </c>
      <c r="CD2076" s="56">
        <v>42284</v>
      </c>
      <c r="CE2076" s="56">
        <v>42342</v>
      </c>
      <c r="CF2076" s="56">
        <v>42342</v>
      </c>
      <c r="CG2076" s="56">
        <v>42419</v>
      </c>
      <c r="CH2076" s="56"/>
      <c r="CI2076" s="56"/>
      <c r="CJ2076">
        <v>0.37</v>
      </c>
      <c r="CK2076">
        <v>1</v>
      </c>
      <c r="CL2076">
        <v>0.12</v>
      </c>
      <c r="CM2076">
        <v>0</v>
      </c>
      <c r="CN2076">
        <v>0.84</v>
      </c>
      <c r="CO2076">
        <v>0</v>
      </c>
      <c r="CP2076">
        <v>0</v>
      </c>
      <c r="CQ2076" t="s">
        <v>1154</v>
      </c>
      <c r="CR2076" t="s">
        <v>1153</v>
      </c>
      <c r="CS2076" t="s">
        <v>1748</v>
      </c>
      <c r="CT2076" t="s">
        <v>1397</v>
      </c>
      <c r="CU2076" t="s">
        <v>1396</v>
      </c>
      <c r="CV2076" t="s">
        <v>7575</v>
      </c>
      <c r="CW2076" t="s">
        <v>1738</v>
      </c>
      <c r="CX2076" t="s">
        <v>853</v>
      </c>
      <c r="DC2076" t="s">
        <v>1387</v>
      </c>
      <c r="DE2076" t="s">
        <v>1392</v>
      </c>
    </row>
    <row r="2077" spans="1:109" x14ac:dyDescent="0.25">
      <c r="A2077" t="s">
        <v>1025</v>
      </c>
      <c r="B2077">
        <v>2</v>
      </c>
      <c r="C2077" s="56">
        <v>42419</v>
      </c>
      <c r="D2077" t="s">
        <v>1153</v>
      </c>
      <c r="E2077" t="s">
        <v>7576</v>
      </c>
      <c r="G2077" t="s">
        <v>7577</v>
      </c>
      <c r="H2077" t="s">
        <v>1144</v>
      </c>
      <c r="I2077" t="s">
        <v>1144</v>
      </c>
      <c r="J2077" t="s">
        <v>1144</v>
      </c>
      <c r="K2077" t="s">
        <v>1144</v>
      </c>
      <c r="L2077">
        <v>0.28999999999999998</v>
      </c>
      <c r="M2077">
        <v>0</v>
      </c>
      <c r="N2077">
        <v>0</v>
      </c>
      <c r="O2077" s="56">
        <v>0</v>
      </c>
      <c r="P2077" s="56">
        <v>0</v>
      </c>
      <c r="Q2077">
        <v>1</v>
      </c>
      <c r="R2077">
        <v>1</v>
      </c>
      <c r="S2077">
        <v>11</v>
      </c>
      <c r="T2077">
        <v>8</v>
      </c>
      <c r="U2077">
        <v>3</v>
      </c>
      <c r="V2077">
        <v>1</v>
      </c>
      <c r="X2077" t="s">
        <v>7716</v>
      </c>
      <c r="AA2077">
        <v>0</v>
      </c>
      <c r="AB2077">
        <v>0</v>
      </c>
      <c r="AC2077">
        <v>0</v>
      </c>
      <c r="AD2077">
        <v>0</v>
      </c>
      <c r="AE2077">
        <v>0</v>
      </c>
      <c r="AF2077">
        <v>0</v>
      </c>
      <c r="AG2077">
        <v>0</v>
      </c>
      <c r="AJ2077" s="56"/>
      <c r="AK2077" s="56"/>
      <c r="AL2077" s="56"/>
      <c r="AP2077" t="s">
        <v>1155</v>
      </c>
      <c r="AS2077" t="s">
        <v>1152</v>
      </c>
      <c r="AT2077">
        <v>1</v>
      </c>
      <c r="AV2077">
        <v>2</v>
      </c>
      <c r="AW2077">
        <v>2</v>
      </c>
      <c r="AX2077">
        <v>1</v>
      </c>
      <c r="AY2077" t="s">
        <v>1147</v>
      </c>
      <c r="AZ2077" t="s">
        <v>1147</v>
      </c>
      <c r="BA2077">
        <v>0</v>
      </c>
      <c r="BD2077">
        <v>1000000000</v>
      </c>
      <c r="BE2077">
        <v>3</v>
      </c>
      <c r="BF2077">
        <v>-0.5</v>
      </c>
      <c r="BG2077">
        <v>0</v>
      </c>
      <c r="BH2077">
        <v>0</v>
      </c>
      <c r="BI2077">
        <v>0</v>
      </c>
      <c r="BJ2077">
        <v>0</v>
      </c>
      <c r="BK2077">
        <v>0</v>
      </c>
      <c r="BL2077">
        <v>0</v>
      </c>
      <c r="BM2077">
        <v>3</v>
      </c>
      <c r="BN2077">
        <v>-0.5</v>
      </c>
      <c r="BO2077">
        <v>0</v>
      </c>
      <c r="BP2077">
        <v>0</v>
      </c>
      <c r="BR2077">
        <v>0</v>
      </c>
      <c r="BS2077">
        <v>1</v>
      </c>
      <c r="BX2077">
        <v>0</v>
      </c>
      <c r="BY2077">
        <v>0.28999999999999998</v>
      </c>
      <c r="BZ2077">
        <v>0</v>
      </c>
      <c r="CA2077">
        <v>-4.3600000000000003</v>
      </c>
      <c r="CB2077">
        <v>0</v>
      </c>
      <c r="CC2077">
        <v>1</v>
      </c>
      <c r="CD2077" s="56">
        <v>42284</v>
      </c>
      <c r="CE2077" s="56">
        <v>42342</v>
      </c>
      <c r="CF2077" s="56">
        <v>42342</v>
      </c>
      <c r="CG2077" s="56">
        <v>42419</v>
      </c>
      <c r="CH2077" s="56"/>
      <c r="CI2077" s="56"/>
      <c r="CJ2077">
        <v>0.28999999999999998</v>
      </c>
      <c r="CK2077">
        <v>0</v>
      </c>
      <c r="CL2077">
        <v>0</v>
      </c>
      <c r="CM2077">
        <v>0.12</v>
      </c>
      <c r="CN2077">
        <v>0.43</v>
      </c>
      <c r="CO2077">
        <v>0</v>
      </c>
      <c r="CP2077">
        <v>0.42</v>
      </c>
      <c r="CQ2077" t="s">
        <v>1154</v>
      </c>
      <c r="CR2077" t="s">
        <v>1153</v>
      </c>
      <c r="CS2077" t="s">
        <v>1748</v>
      </c>
      <c r="CT2077" t="s">
        <v>1397</v>
      </c>
      <c r="CU2077" t="s">
        <v>1396</v>
      </c>
      <c r="CV2077" t="s">
        <v>7721</v>
      </c>
      <c r="CW2077" t="s">
        <v>1738</v>
      </c>
      <c r="CX2077" t="s">
        <v>853</v>
      </c>
      <c r="DC2077" t="s">
        <v>1387</v>
      </c>
      <c r="DE2077" t="s">
        <v>1392</v>
      </c>
    </row>
    <row r="2078" spans="1:109" x14ac:dyDescent="0.25">
      <c r="A2078" t="s">
        <v>1025</v>
      </c>
      <c r="B2078">
        <v>2</v>
      </c>
      <c r="C2078" s="56">
        <v>42419</v>
      </c>
      <c r="D2078" t="s">
        <v>1153</v>
      </c>
      <c r="E2078" t="s">
        <v>7578</v>
      </c>
      <c r="G2078" t="s">
        <v>7579</v>
      </c>
      <c r="H2078" t="s">
        <v>1144</v>
      </c>
      <c r="I2078" t="s">
        <v>1144</v>
      </c>
      <c r="J2078" t="s">
        <v>1144</v>
      </c>
      <c r="K2078" t="s">
        <v>1144</v>
      </c>
      <c r="L2078">
        <v>0.55000000000000004</v>
      </c>
      <c r="M2078">
        <v>1.24</v>
      </c>
      <c r="N2078">
        <v>0</v>
      </c>
      <c r="O2078" s="56">
        <v>0</v>
      </c>
      <c r="P2078" s="56">
        <v>0</v>
      </c>
      <c r="Q2078">
        <v>1</v>
      </c>
      <c r="R2078">
        <v>1</v>
      </c>
      <c r="S2078">
        <v>11</v>
      </c>
      <c r="T2078">
        <v>8</v>
      </c>
      <c r="U2078">
        <v>3</v>
      </c>
      <c r="V2078">
        <v>1</v>
      </c>
      <c r="X2078" t="s">
        <v>7776</v>
      </c>
      <c r="AA2078">
        <v>0</v>
      </c>
      <c r="AB2078">
        <v>0</v>
      </c>
      <c r="AC2078">
        <v>0</v>
      </c>
      <c r="AD2078">
        <v>0</v>
      </c>
      <c r="AE2078">
        <v>0</v>
      </c>
      <c r="AF2078">
        <v>0</v>
      </c>
      <c r="AG2078">
        <v>0</v>
      </c>
      <c r="AJ2078" s="56"/>
      <c r="AK2078" s="56"/>
      <c r="AL2078" s="56"/>
      <c r="AP2078" t="s">
        <v>1155</v>
      </c>
      <c r="AS2078" t="s">
        <v>1152</v>
      </c>
      <c r="AT2078">
        <v>1</v>
      </c>
      <c r="AV2078">
        <v>0</v>
      </c>
      <c r="AW2078">
        <v>0</v>
      </c>
      <c r="AX2078">
        <v>0</v>
      </c>
      <c r="AY2078" t="s">
        <v>1388</v>
      </c>
      <c r="AZ2078" t="s">
        <v>1388</v>
      </c>
      <c r="BA2078">
        <v>0</v>
      </c>
      <c r="BD2078">
        <v>1000000000</v>
      </c>
      <c r="BE2078">
        <v>0</v>
      </c>
      <c r="BF2078">
        <v>0</v>
      </c>
      <c r="BG2078">
        <v>0</v>
      </c>
      <c r="BH2078">
        <v>0</v>
      </c>
      <c r="BI2078">
        <v>0</v>
      </c>
      <c r="BJ2078">
        <v>0</v>
      </c>
      <c r="BK2078">
        <v>0</v>
      </c>
      <c r="BL2078">
        <v>0</v>
      </c>
      <c r="BM2078">
        <v>0</v>
      </c>
      <c r="BN2078">
        <v>0</v>
      </c>
      <c r="BO2078">
        <v>0</v>
      </c>
      <c r="BP2078">
        <v>0</v>
      </c>
      <c r="BR2078">
        <v>0</v>
      </c>
      <c r="BS2078">
        <v>0</v>
      </c>
      <c r="BX2078">
        <v>0</v>
      </c>
      <c r="BY2078">
        <v>0</v>
      </c>
      <c r="BZ2078">
        <v>0</v>
      </c>
      <c r="CA2078">
        <v>0</v>
      </c>
      <c r="CB2078">
        <v>0</v>
      </c>
      <c r="CC2078">
        <v>1</v>
      </c>
      <c r="CD2078" s="56">
        <v>42339</v>
      </c>
      <c r="CE2078" s="56">
        <v>42342</v>
      </c>
      <c r="CF2078" s="56">
        <v>42342</v>
      </c>
      <c r="CG2078" s="56">
        <v>42419</v>
      </c>
      <c r="CH2078" s="56"/>
      <c r="CI2078" s="56"/>
      <c r="CJ2078">
        <v>2.5499999999999998</v>
      </c>
      <c r="CK2078">
        <v>0</v>
      </c>
      <c r="CL2078">
        <v>0.83</v>
      </c>
      <c r="CM2078">
        <v>0</v>
      </c>
      <c r="CN2078">
        <v>0</v>
      </c>
      <c r="CO2078">
        <v>0</v>
      </c>
      <c r="CP2078">
        <v>0.13</v>
      </c>
      <c r="CQ2078" t="s">
        <v>1154</v>
      </c>
      <c r="CR2078" t="s">
        <v>1153</v>
      </c>
      <c r="CS2078" t="s">
        <v>1748</v>
      </c>
      <c r="CT2078" t="s">
        <v>1397</v>
      </c>
      <c r="CU2078" t="s">
        <v>1396</v>
      </c>
      <c r="CV2078" t="s">
        <v>7580</v>
      </c>
      <c r="CW2078" t="s">
        <v>1390</v>
      </c>
      <c r="CX2078" t="s">
        <v>853</v>
      </c>
      <c r="DC2078" t="s">
        <v>1387</v>
      </c>
      <c r="DE2078" t="s">
        <v>1728</v>
      </c>
    </row>
    <row r="2079" spans="1:109" x14ac:dyDescent="0.25">
      <c r="A2079" t="s">
        <v>1025</v>
      </c>
      <c r="B2079">
        <v>1</v>
      </c>
      <c r="C2079" s="56">
        <v>42419</v>
      </c>
      <c r="D2079" t="s">
        <v>1153</v>
      </c>
      <c r="E2079" t="s">
        <v>7581</v>
      </c>
      <c r="G2079" t="s">
        <v>7582</v>
      </c>
      <c r="H2079" t="s">
        <v>1144</v>
      </c>
      <c r="I2079" t="s">
        <v>1144</v>
      </c>
      <c r="J2079" t="s">
        <v>1144</v>
      </c>
      <c r="K2079" t="s">
        <v>1144</v>
      </c>
      <c r="L2079">
        <v>3.67</v>
      </c>
      <c r="M2079">
        <v>8.2899999999999991</v>
      </c>
      <c r="N2079">
        <v>0</v>
      </c>
      <c r="O2079" s="56">
        <v>0</v>
      </c>
      <c r="P2079" s="56">
        <v>0</v>
      </c>
      <c r="Q2079">
        <v>1</v>
      </c>
      <c r="R2079">
        <v>1</v>
      </c>
      <c r="S2079">
        <v>11</v>
      </c>
      <c r="T2079">
        <v>8</v>
      </c>
      <c r="U2079">
        <v>3</v>
      </c>
      <c r="V2079">
        <v>1</v>
      </c>
      <c r="X2079" t="s">
        <v>7776</v>
      </c>
      <c r="AA2079">
        <v>0</v>
      </c>
      <c r="AB2079">
        <v>0</v>
      </c>
      <c r="AC2079">
        <v>0</v>
      </c>
      <c r="AD2079">
        <v>0</v>
      </c>
      <c r="AE2079">
        <v>0</v>
      </c>
      <c r="AF2079">
        <v>0</v>
      </c>
      <c r="AG2079">
        <v>0</v>
      </c>
      <c r="AJ2079" s="56"/>
      <c r="AK2079" s="56"/>
      <c r="AL2079" s="56"/>
      <c r="AP2079" t="s">
        <v>1155</v>
      </c>
      <c r="AS2079" t="s">
        <v>1152</v>
      </c>
      <c r="AT2079">
        <v>1</v>
      </c>
      <c r="AV2079">
        <v>0</v>
      </c>
      <c r="AW2079">
        <v>0</v>
      </c>
      <c r="AX2079">
        <v>0</v>
      </c>
      <c r="AY2079" t="s">
        <v>1388</v>
      </c>
      <c r="AZ2079" t="s">
        <v>1388</v>
      </c>
      <c r="BA2079">
        <v>0</v>
      </c>
      <c r="BD2079">
        <v>1000000000</v>
      </c>
      <c r="BE2079">
        <v>0</v>
      </c>
      <c r="BF2079">
        <v>0</v>
      </c>
      <c r="BG2079">
        <v>0</v>
      </c>
      <c r="BH2079">
        <v>0</v>
      </c>
      <c r="BI2079">
        <v>0</v>
      </c>
      <c r="BJ2079">
        <v>0</v>
      </c>
      <c r="BK2079">
        <v>0</v>
      </c>
      <c r="BL2079">
        <v>0</v>
      </c>
      <c r="BM2079">
        <v>0</v>
      </c>
      <c r="BN2079">
        <v>0</v>
      </c>
      <c r="BO2079">
        <v>0</v>
      </c>
      <c r="BP2079">
        <v>0</v>
      </c>
      <c r="BR2079">
        <v>0</v>
      </c>
      <c r="BS2079">
        <v>0</v>
      </c>
      <c r="BX2079">
        <v>0</v>
      </c>
      <c r="BY2079">
        <v>0</v>
      </c>
      <c r="BZ2079">
        <v>0</v>
      </c>
      <c r="CA2079">
        <v>0</v>
      </c>
      <c r="CB2079">
        <v>0</v>
      </c>
      <c r="CC2079">
        <v>1</v>
      </c>
      <c r="CD2079" s="56">
        <v>42339</v>
      </c>
      <c r="CE2079" s="56">
        <v>42342</v>
      </c>
      <c r="CF2079" s="56">
        <v>42342</v>
      </c>
      <c r="CG2079" s="56">
        <v>42419</v>
      </c>
      <c r="CH2079" s="56"/>
      <c r="CI2079" s="56"/>
      <c r="CJ2079">
        <v>2.69</v>
      </c>
      <c r="CK2079">
        <v>0</v>
      </c>
      <c r="CL2079">
        <v>0.83</v>
      </c>
      <c r="CM2079">
        <v>0</v>
      </c>
      <c r="CN2079">
        <v>0</v>
      </c>
      <c r="CO2079">
        <v>0</v>
      </c>
      <c r="CP2079">
        <v>0.12</v>
      </c>
      <c r="CQ2079" t="s">
        <v>1154</v>
      </c>
      <c r="CR2079" t="s">
        <v>1153</v>
      </c>
      <c r="CS2079" t="s">
        <v>1725</v>
      </c>
      <c r="CT2079" t="s">
        <v>1397</v>
      </c>
      <c r="CU2079" t="s">
        <v>1396</v>
      </c>
      <c r="CV2079" t="s">
        <v>7583</v>
      </c>
      <c r="CW2079" t="s">
        <v>1390</v>
      </c>
      <c r="CX2079" t="s">
        <v>853</v>
      </c>
      <c r="DC2079" t="s">
        <v>1387</v>
      </c>
      <c r="DE2079" t="s">
        <v>1728</v>
      </c>
    </row>
    <row r="2080" spans="1:109" x14ac:dyDescent="0.25">
      <c r="A2080" t="s">
        <v>1025</v>
      </c>
      <c r="B2080">
        <v>1</v>
      </c>
      <c r="C2080" s="56">
        <v>42419</v>
      </c>
      <c r="D2080" t="s">
        <v>1153</v>
      </c>
      <c r="E2080" t="s">
        <v>7584</v>
      </c>
      <c r="G2080" t="s">
        <v>7585</v>
      </c>
      <c r="H2080" t="s">
        <v>1144</v>
      </c>
      <c r="I2080" t="s">
        <v>1144</v>
      </c>
      <c r="J2080" t="s">
        <v>1144</v>
      </c>
      <c r="K2080" t="s">
        <v>1144</v>
      </c>
      <c r="L2080">
        <v>0.55000000000000004</v>
      </c>
      <c r="M2080">
        <v>1.24</v>
      </c>
      <c r="N2080">
        <v>0</v>
      </c>
      <c r="O2080" s="56">
        <v>0</v>
      </c>
      <c r="P2080" s="56">
        <v>0</v>
      </c>
      <c r="Q2080">
        <v>1</v>
      </c>
      <c r="R2080">
        <v>1</v>
      </c>
      <c r="S2080">
        <v>11</v>
      </c>
      <c r="T2080">
        <v>8</v>
      </c>
      <c r="U2080">
        <v>3</v>
      </c>
      <c r="V2080">
        <v>1</v>
      </c>
      <c r="X2080" t="s">
        <v>7776</v>
      </c>
      <c r="AA2080">
        <v>0</v>
      </c>
      <c r="AB2080">
        <v>0</v>
      </c>
      <c r="AC2080">
        <v>0</v>
      </c>
      <c r="AD2080">
        <v>0</v>
      </c>
      <c r="AE2080">
        <v>0</v>
      </c>
      <c r="AF2080">
        <v>0</v>
      </c>
      <c r="AG2080">
        <v>0</v>
      </c>
      <c r="AJ2080" s="56"/>
      <c r="AK2080" s="56"/>
      <c r="AL2080" s="56"/>
      <c r="AP2080" t="s">
        <v>1155</v>
      </c>
      <c r="AS2080" t="s">
        <v>1152</v>
      </c>
      <c r="AT2080">
        <v>1</v>
      </c>
      <c r="AV2080">
        <v>0</v>
      </c>
      <c r="AW2080">
        <v>0</v>
      </c>
      <c r="AX2080">
        <v>0</v>
      </c>
      <c r="AY2080" t="s">
        <v>1388</v>
      </c>
      <c r="AZ2080" t="s">
        <v>1388</v>
      </c>
      <c r="BA2080">
        <v>0</v>
      </c>
      <c r="BD2080">
        <v>1000000000</v>
      </c>
      <c r="BE2080">
        <v>0</v>
      </c>
      <c r="BF2080">
        <v>0</v>
      </c>
      <c r="BG2080">
        <v>0</v>
      </c>
      <c r="BH2080">
        <v>0</v>
      </c>
      <c r="BI2080">
        <v>0</v>
      </c>
      <c r="BJ2080">
        <v>0</v>
      </c>
      <c r="BK2080">
        <v>0</v>
      </c>
      <c r="BL2080">
        <v>0</v>
      </c>
      <c r="BM2080">
        <v>0</v>
      </c>
      <c r="BN2080">
        <v>0</v>
      </c>
      <c r="BO2080">
        <v>0</v>
      </c>
      <c r="BP2080">
        <v>0</v>
      </c>
      <c r="BR2080">
        <v>0</v>
      </c>
      <c r="BS2080">
        <v>0</v>
      </c>
      <c r="BX2080">
        <v>0</v>
      </c>
      <c r="BY2080">
        <v>0</v>
      </c>
      <c r="BZ2080">
        <v>0</v>
      </c>
      <c r="CA2080">
        <v>0</v>
      </c>
      <c r="CB2080">
        <v>0</v>
      </c>
      <c r="CC2080">
        <v>1</v>
      </c>
      <c r="CD2080" s="56">
        <v>42339</v>
      </c>
      <c r="CE2080" s="56">
        <v>42342</v>
      </c>
      <c r="CF2080" s="56">
        <v>42342</v>
      </c>
      <c r="CG2080" s="56">
        <v>42419</v>
      </c>
      <c r="CH2080" s="56"/>
      <c r="CI2080" s="56"/>
      <c r="CJ2080">
        <v>2.69</v>
      </c>
      <c r="CK2080">
        <v>0</v>
      </c>
      <c r="CL2080">
        <v>0.83</v>
      </c>
      <c r="CM2080">
        <v>0</v>
      </c>
      <c r="CN2080">
        <v>0</v>
      </c>
      <c r="CO2080">
        <v>0</v>
      </c>
      <c r="CP2080">
        <v>0.12</v>
      </c>
      <c r="CQ2080" t="s">
        <v>1154</v>
      </c>
      <c r="CR2080" t="s">
        <v>1153</v>
      </c>
      <c r="CS2080" t="s">
        <v>1725</v>
      </c>
      <c r="CT2080" t="s">
        <v>1397</v>
      </c>
      <c r="CU2080" t="s">
        <v>1396</v>
      </c>
      <c r="CV2080" t="s">
        <v>7586</v>
      </c>
      <c r="CW2080" t="s">
        <v>1390</v>
      </c>
      <c r="CX2080" t="s">
        <v>853</v>
      </c>
      <c r="DC2080" t="s">
        <v>1387</v>
      </c>
      <c r="DE2080" t="s">
        <v>1728</v>
      </c>
    </row>
    <row r="2081" spans="1:109" x14ac:dyDescent="0.25">
      <c r="A2081" t="s">
        <v>1025</v>
      </c>
      <c r="B2081">
        <v>2</v>
      </c>
      <c r="C2081" s="56">
        <v>42419</v>
      </c>
      <c r="D2081" t="s">
        <v>1153</v>
      </c>
      <c r="E2081" t="s">
        <v>1721</v>
      </c>
      <c r="G2081" t="s">
        <v>7587</v>
      </c>
      <c r="H2081" t="s">
        <v>1144</v>
      </c>
      <c r="I2081" t="s">
        <v>1144</v>
      </c>
      <c r="J2081" t="s">
        <v>1144</v>
      </c>
      <c r="K2081" t="s">
        <v>1144</v>
      </c>
      <c r="L2081">
        <v>4.5599999999999996</v>
      </c>
      <c r="M2081">
        <v>9.3000000000000007</v>
      </c>
      <c r="N2081">
        <v>0</v>
      </c>
      <c r="O2081" s="56">
        <v>0</v>
      </c>
      <c r="P2081" s="56">
        <v>0</v>
      </c>
      <c r="Q2081">
        <v>1</v>
      </c>
      <c r="R2081">
        <v>1</v>
      </c>
      <c r="S2081">
        <v>11</v>
      </c>
      <c r="T2081">
        <v>8</v>
      </c>
      <c r="U2081">
        <v>3</v>
      </c>
      <c r="V2081">
        <v>1</v>
      </c>
      <c r="W2081" t="s">
        <v>1394</v>
      </c>
      <c r="X2081" t="s">
        <v>7758</v>
      </c>
      <c r="AA2081">
        <v>0</v>
      </c>
      <c r="AB2081">
        <v>0</v>
      </c>
      <c r="AC2081">
        <v>0</v>
      </c>
      <c r="AD2081">
        <v>0</v>
      </c>
      <c r="AE2081">
        <v>0</v>
      </c>
      <c r="AF2081">
        <v>37</v>
      </c>
      <c r="AG2081">
        <v>0</v>
      </c>
      <c r="AJ2081" s="56"/>
      <c r="AK2081" s="56"/>
      <c r="AL2081" s="56"/>
      <c r="AP2081" t="s">
        <v>1155</v>
      </c>
      <c r="AS2081" t="s">
        <v>1152</v>
      </c>
      <c r="AT2081">
        <v>1</v>
      </c>
      <c r="AV2081">
        <v>3</v>
      </c>
      <c r="AW2081">
        <v>2</v>
      </c>
      <c r="AX2081">
        <v>1</v>
      </c>
      <c r="AY2081" t="s">
        <v>839</v>
      </c>
      <c r="AZ2081" t="s">
        <v>839</v>
      </c>
      <c r="BA2081">
        <v>2</v>
      </c>
      <c r="BD2081">
        <v>1000000000</v>
      </c>
      <c r="BE2081">
        <v>0</v>
      </c>
      <c r="BF2081">
        <v>1</v>
      </c>
      <c r="BG2081">
        <v>0</v>
      </c>
      <c r="BH2081">
        <v>0</v>
      </c>
      <c r="BI2081">
        <v>0</v>
      </c>
      <c r="BJ2081">
        <v>0</v>
      </c>
      <c r="BK2081">
        <v>0</v>
      </c>
      <c r="BL2081">
        <v>0</v>
      </c>
      <c r="BM2081">
        <v>0</v>
      </c>
      <c r="BN2081">
        <v>1</v>
      </c>
      <c r="BO2081">
        <v>0</v>
      </c>
      <c r="BP2081">
        <v>0</v>
      </c>
      <c r="BR2081">
        <v>3</v>
      </c>
      <c r="BS2081">
        <v>1</v>
      </c>
      <c r="BX2081">
        <v>4.74</v>
      </c>
      <c r="BY2081">
        <v>0</v>
      </c>
      <c r="BZ2081">
        <v>0</v>
      </c>
      <c r="CA2081">
        <v>4.54</v>
      </c>
      <c r="CB2081">
        <v>0</v>
      </c>
      <c r="CC2081">
        <v>1</v>
      </c>
      <c r="CD2081" s="56">
        <v>42404</v>
      </c>
      <c r="CE2081" s="56">
        <v>42404</v>
      </c>
      <c r="CF2081" s="56">
        <v>42404</v>
      </c>
      <c r="CG2081" s="56">
        <v>42481</v>
      </c>
      <c r="CH2081" s="56"/>
      <c r="CI2081" s="56"/>
      <c r="CJ2081">
        <v>2.73</v>
      </c>
      <c r="CK2081">
        <v>0</v>
      </c>
      <c r="CL2081">
        <v>0.23</v>
      </c>
      <c r="CM2081">
        <v>0</v>
      </c>
      <c r="CN2081">
        <v>0.03</v>
      </c>
      <c r="CO2081">
        <v>0</v>
      </c>
      <c r="CP2081">
        <v>0</v>
      </c>
      <c r="CQ2081" t="s">
        <v>1154</v>
      </c>
      <c r="CR2081" t="s">
        <v>1153</v>
      </c>
      <c r="CS2081" t="s">
        <v>1748</v>
      </c>
      <c r="CT2081" t="s">
        <v>1397</v>
      </c>
      <c r="CU2081" t="s">
        <v>1396</v>
      </c>
      <c r="CV2081" t="s">
        <v>7588</v>
      </c>
      <c r="CW2081" t="s">
        <v>2121</v>
      </c>
      <c r="CX2081" t="s">
        <v>853</v>
      </c>
      <c r="DC2081" t="s">
        <v>1387</v>
      </c>
      <c r="DE2081" t="s">
        <v>1392</v>
      </c>
    </row>
    <row r="2082" spans="1:109" x14ac:dyDescent="0.25">
      <c r="A2082" t="s">
        <v>1025</v>
      </c>
      <c r="B2082">
        <v>2</v>
      </c>
      <c r="C2082" s="56">
        <v>42419</v>
      </c>
      <c r="D2082" t="s">
        <v>1153</v>
      </c>
      <c r="E2082" t="s">
        <v>7589</v>
      </c>
      <c r="G2082" t="s">
        <v>7590</v>
      </c>
      <c r="H2082" t="s">
        <v>1144</v>
      </c>
      <c r="I2082" t="s">
        <v>1144</v>
      </c>
      <c r="J2082" t="s">
        <v>1144</v>
      </c>
      <c r="K2082" t="s">
        <v>1144</v>
      </c>
      <c r="L2082">
        <v>3.51</v>
      </c>
      <c r="M2082">
        <v>7.16</v>
      </c>
      <c r="N2082">
        <v>0</v>
      </c>
      <c r="O2082" s="56">
        <v>0</v>
      </c>
      <c r="P2082" s="56">
        <v>0</v>
      </c>
      <c r="Q2082">
        <v>1</v>
      </c>
      <c r="R2082">
        <v>1</v>
      </c>
      <c r="S2082">
        <v>11</v>
      </c>
      <c r="T2082">
        <v>8</v>
      </c>
      <c r="U2082">
        <v>3</v>
      </c>
      <c r="V2082">
        <v>1</v>
      </c>
      <c r="X2082" t="s">
        <v>7776</v>
      </c>
      <c r="AA2082">
        <v>0</v>
      </c>
      <c r="AB2082">
        <v>0</v>
      </c>
      <c r="AC2082">
        <v>0</v>
      </c>
      <c r="AD2082">
        <v>0</v>
      </c>
      <c r="AE2082">
        <v>0</v>
      </c>
      <c r="AF2082">
        <v>0</v>
      </c>
      <c r="AG2082">
        <v>0</v>
      </c>
      <c r="AJ2082" s="56"/>
      <c r="AK2082" s="56"/>
      <c r="AL2082" s="56"/>
      <c r="AP2082" t="s">
        <v>1155</v>
      </c>
      <c r="AS2082" t="s">
        <v>1152</v>
      </c>
      <c r="AT2082">
        <v>1</v>
      </c>
      <c r="AV2082">
        <v>0</v>
      </c>
      <c r="AW2082">
        <v>0</v>
      </c>
      <c r="AX2082">
        <v>0</v>
      </c>
      <c r="AY2082" t="s">
        <v>1388</v>
      </c>
      <c r="AZ2082" t="s">
        <v>1388</v>
      </c>
      <c r="BA2082">
        <v>0</v>
      </c>
      <c r="BD2082">
        <v>1000000000</v>
      </c>
      <c r="BE2082">
        <v>0</v>
      </c>
      <c r="BF2082">
        <v>0</v>
      </c>
      <c r="BG2082">
        <v>0</v>
      </c>
      <c r="BH2082">
        <v>0</v>
      </c>
      <c r="BI2082">
        <v>0</v>
      </c>
      <c r="BJ2082">
        <v>0</v>
      </c>
      <c r="BK2082">
        <v>0</v>
      </c>
      <c r="BL2082">
        <v>0</v>
      </c>
      <c r="BM2082">
        <v>0</v>
      </c>
      <c r="BN2082">
        <v>0</v>
      </c>
      <c r="BO2082">
        <v>0</v>
      </c>
      <c r="BP2082">
        <v>0</v>
      </c>
      <c r="BR2082">
        <v>0</v>
      </c>
      <c r="BS2082">
        <v>0</v>
      </c>
      <c r="BX2082">
        <v>0</v>
      </c>
      <c r="BY2082">
        <v>0</v>
      </c>
      <c r="BZ2082">
        <v>0</v>
      </c>
      <c r="CA2082">
        <v>0</v>
      </c>
      <c r="CB2082">
        <v>0</v>
      </c>
      <c r="CC2082">
        <v>1</v>
      </c>
      <c r="CD2082" s="56">
        <v>42339</v>
      </c>
      <c r="CE2082" s="56">
        <v>42342</v>
      </c>
      <c r="CF2082" s="56">
        <v>42342</v>
      </c>
      <c r="CG2082" s="56">
        <v>42419</v>
      </c>
      <c r="CH2082" s="56"/>
      <c r="CI2082" s="56"/>
      <c r="CJ2082">
        <v>0.65</v>
      </c>
      <c r="CK2082">
        <v>0</v>
      </c>
      <c r="CL2082">
        <v>0.28999999999999998</v>
      </c>
      <c r="CM2082">
        <v>0</v>
      </c>
      <c r="CN2082">
        <v>0</v>
      </c>
      <c r="CO2082">
        <v>0</v>
      </c>
      <c r="CP2082">
        <v>0.68</v>
      </c>
      <c r="CQ2082" t="s">
        <v>1154</v>
      </c>
      <c r="CR2082" t="s">
        <v>1153</v>
      </c>
      <c r="CS2082" t="s">
        <v>1748</v>
      </c>
      <c r="CT2082" t="s">
        <v>1397</v>
      </c>
      <c r="CU2082" t="s">
        <v>1396</v>
      </c>
      <c r="CV2082" t="s">
        <v>7591</v>
      </c>
      <c r="CW2082" t="s">
        <v>2121</v>
      </c>
      <c r="CX2082" t="s">
        <v>853</v>
      </c>
      <c r="DC2082" t="s">
        <v>1387</v>
      </c>
      <c r="DE2082" t="s">
        <v>1392</v>
      </c>
    </row>
    <row r="2083" spans="1:109" x14ac:dyDescent="0.25">
      <c r="A2083" t="s">
        <v>1025</v>
      </c>
      <c r="B2083">
        <v>2</v>
      </c>
      <c r="C2083" s="56">
        <v>42419</v>
      </c>
      <c r="D2083" t="s">
        <v>1153</v>
      </c>
      <c r="E2083" t="s">
        <v>7592</v>
      </c>
      <c r="G2083" t="s">
        <v>7593</v>
      </c>
      <c r="H2083" t="s">
        <v>1144</v>
      </c>
      <c r="I2083" t="s">
        <v>1144</v>
      </c>
      <c r="J2083" t="s">
        <v>1144</v>
      </c>
      <c r="K2083" t="s">
        <v>1144</v>
      </c>
      <c r="L2083">
        <v>8.89</v>
      </c>
      <c r="M2083">
        <v>18.14</v>
      </c>
      <c r="N2083">
        <v>0</v>
      </c>
      <c r="O2083" s="56">
        <v>0</v>
      </c>
      <c r="P2083" s="56">
        <v>0</v>
      </c>
      <c r="Q2083">
        <v>1</v>
      </c>
      <c r="R2083">
        <v>1</v>
      </c>
      <c r="S2083">
        <v>11</v>
      </c>
      <c r="T2083">
        <v>8</v>
      </c>
      <c r="U2083">
        <v>3</v>
      </c>
      <c r="V2083">
        <v>1</v>
      </c>
      <c r="W2083" t="s">
        <v>1156</v>
      </c>
      <c r="X2083" t="s">
        <v>7716</v>
      </c>
      <c r="Y2083">
        <v>3</v>
      </c>
      <c r="AA2083">
        <v>0</v>
      </c>
      <c r="AB2083">
        <v>0</v>
      </c>
      <c r="AC2083">
        <v>0</v>
      </c>
      <c r="AD2083">
        <v>0</v>
      </c>
      <c r="AE2083">
        <v>0</v>
      </c>
      <c r="AF2083">
        <v>4</v>
      </c>
      <c r="AG2083">
        <v>0</v>
      </c>
      <c r="AJ2083" s="56"/>
      <c r="AK2083" s="56"/>
      <c r="AL2083" s="56"/>
      <c r="AP2083" t="s">
        <v>1155</v>
      </c>
      <c r="AS2083" t="s">
        <v>1152</v>
      </c>
      <c r="AT2083">
        <v>1</v>
      </c>
      <c r="AV2083">
        <v>4</v>
      </c>
      <c r="AW2083">
        <v>3</v>
      </c>
      <c r="AX2083">
        <v>1</v>
      </c>
      <c r="AY2083" t="s">
        <v>1145</v>
      </c>
      <c r="AZ2083" t="s">
        <v>1148</v>
      </c>
      <c r="BA2083">
        <v>0</v>
      </c>
      <c r="BD2083">
        <v>1000000000</v>
      </c>
      <c r="BE2083">
        <v>3</v>
      </c>
      <c r="BF2083">
        <v>0.25</v>
      </c>
      <c r="BG2083">
        <v>1</v>
      </c>
      <c r="BH2083">
        <v>0</v>
      </c>
      <c r="BI2083">
        <v>0</v>
      </c>
      <c r="BJ2083">
        <v>0</v>
      </c>
      <c r="BK2083">
        <v>0</v>
      </c>
      <c r="BL2083">
        <v>0</v>
      </c>
      <c r="BM2083">
        <v>4</v>
      </c>
      <c r="BN2083">
        <v>0</v>
      </c>
      <c r="BO2083">
        <v>0</v>
      </c>
      <c r="BP2083">
        <v>0</v>
      </c>
      <c r="BR2083">
        <v>0</v>
      </c>
      <c r="BS2083">
        <v>1</v>
      </c>
      <c r="BX2083">
        <v>0</v>
      </c>
      <c r="BY2083">
        <v>0</v>
      </c>
      <c r="BZ2083">
        <v>0</v>
      </c>
      <c r="CA2083">
        <v>4.54</v>
      </c>
      <c r="CB2083">
        <v>0</v>
      </c>
      <c r="CC2083">
        <v>1</v>
      </c>
      <c r="CD2083" s="56">
        <v>42284</v>
      </c>
      <c r="CE2083" s="56">
        <v>42342</v>
      </c>
      <c r="CF2083" s="56">
        <v>42342</v>
      </c>
      <c r="CG2083" s="56">
        <v>42419</v>
      </c>
      <c r="CH2083" s="56"/>
      <c r="CI2083" s="56"/>
      <c r="CJ2083">
        <v>0</v>
      </c>
      <c r="CK2083">
        <v>0</v>
      </c>
      <c r="CL2083">
        <v>0</v>
      </c>
      <c r="CM2083">
        <v>0</v>
      </c>
      <c r="CN2083">
        <v>0.96</v>
      </c>
      <c r="CO2083">
        <v>0</v>
      </c>
      <c r="CP2083">
        <v>0</v>
      </c>
      <c r="CQ2083" t="s">
        <v>1154</v>
      </c>
      <c r="CR2083" t="s">
        <v>1153</v>
      </c>
      <c r="CS2083" t="s">
        <v>1748</v>
      </c>
      <c r="CT2083" t="s">
        <v>1397</v>
      </c>
      <c r="CU2083" t="s">
        <v>1396</v>
      </c>
      <c r="CV2083" t="s">
        <v>7594</v>
      </c>
      <c r="CW2083" t="s">
        <v>2121</v>
      </c>
      <c r="CX2083" t="s">
        <v>853</v>
      </c>
      <c r="DC2083" t="s">
        <v>1387</v>
      </c>
      <c r="DE2083" t="s">
        <v>1392</v>
      </c>
    </row>
    <row r="2084" spans="1:109" x14ac:dyDescent="0.25">
      <c r="A2084" t="s">
        <v>1025</v>
      </c>
      <c r="B2084">
        <v>1</v>
      </c>
      <c r="C2084" s="56">
        <v>42419</v>
      </c>
      <c r="D2084" t="s">
        <v>1153</v>
      </c>
      <c r="E2084" t="s">
        <v>7595</v>
      </c>
      <c r="G2084" t="s">
        <v>7596</v>
      </c>
      <c r="H2084" t="s">
        <v>1144</v>
      </c>
      <c r="I2084" t="s">
        <v>1144</v>
      </c>
      <c r="J2084" t="s">
        <v>1144</v>
      </c>
      <c r="K2084" t="s">
        <v>1144</v>
      </c>
      <c r="L2084">
        <v>33.549999999999997</v>
      </c>
      <c r="M2084">
        <v>68.459999999999994</v>
      </c>
      <c r="N2084">
        <v>0</v>
      </c>
      <c r="O2084" s="56">
        <v>0</v>
      </c>
      <c r="P2084" s="56">
        <v>0</v>
      </c>
      <c r="Q2084">
        <v>1</v>
      </c>
      <c r="R2084">
        <v>1</v>
      </c>
      <c r="S2084">
        <v>11</v>
      </c>
      <c r="T2084">
        <v>8</v>
      </c>
      <c r="U2084">
        <v>3</v>
      </c>
      <c r="V2084">
        <v>1</v>
      </c>
      <c r="X2084" t="s">
        <v>7716</v>
      </c>
      <c r="AA2084">
        <v>0</v>
      </c>
      <c r="AB2084">
        <v>0</v>
      </c>
      <c r="AC2084">
        <v>0</v>
      </c>
      <c r="AD2084">
        <v>0</v>
      </c>
      <c r="AE2084">
        <v>0</v>
      </c>
      <c r="AF2084">
        <v>0</v>
      </c>
      <c r="AG2084">
        <v>0</v>
      </c>
      <c r="AJ2084" s="56"/>
      <c r="AK2084" s="56"/>
      <c r="AL2084" s="56"/>
      <c r="AP2084" t="s">
        <v>1155</v>
      </c>
      <c r="AS2084" t="s">
        <v>1152</v>
      </c>
      <c r="AT2084">
        <v>1</v>
      </c>
      <c r="AV2084">
        <v>4</v>
      </c>
      <c r="AW2084">
        <v>3</v>
      </c>
      <c r="AX2084">
        <v>1</v>
      </c>
      <c r="AY2084" t="s">
        <v>1147</v>
      </c>
      <c r="AZ2084" t="s">
        <v>1147</v>
      </c>
      <c r="BA2084">
        <v>0</v>
      </c>
      <c r="BD2084">
        <v>1000000000</v>
      </c>
      <c r="BE2084">
        <v>5</v>
      </c>
      <c r="BF2084">
        <v>-0.25</v>
      </c>
      <c r="BG2084">
        <v>0</v>
      </c>
      <c r="BH2084">
        <v>0</v>
      </c>
      <c r="BI2084">
        <v>0</v>
      </c>
      <c r="BJ2084">
        <v>0</v>
      </c>
      <c r="BK2084">
        <v>0</v>
      </c>
      <c r="BL2084">
        <v>0</v>
      </c>
      <c r="BM2084">
        <v>5</v>
      </c>
      <c r="BN2084">
        <v>-0.25</v>
      </c>
      <c r="BO2084">
        <v>0</v>
      </c>
      <c r="BP2084">
        <v>0</v>
      </c>
      <c r="BR2084">
        <v>0</v>
      </c>
      <c r="BS2084">
        <v>1</v>
      </c>
      <c r="BX2084">
        <v>0</v>
      </c>
      <c r="BY2084">
        <v>33.549999999999997</v>
      </c>
      <c r="BZ2084">
        <v>0</v>
      </c>
      <c r="CA2084">
        <v>4.54</v>
      </c>
      <c r="CB2084">
        <v>0</v>
      </c>
      <c r="CC2084">
        <v>1</v>
      </c>
      <c r="CD2084" s="56">
        <v>42284</v>
      </c>
      <c r="CE2084" s="56">
        <v>42342</v>
      </c>
      <c r="CF2084" s="56">
        <v>42342</v>
      </c>
      <c r="CG2084" s="56">
        <v>42419</v>
      </c>
      <c r="CH2084" s="56"/>
      <c r="CI2084" s="56"/>
      <c r="CJ2084">
        <v>0.06</v>
      </c>
      <c r="CK2084">
        <v>0</v>
      </c>
      <c r="CL2084">
        <v>0</v>
      </c>
      <c r="CM2084">
        <v>0</v>
      </c>
      <c r="CN2084">
        <v>0</v>
      </c>
      <c r="CO2084">
        <v>0</v>
      </c>
      <c r="CP2084">
        <v>0.95</v>
      </c>
      <c r="CQ2084" t="s">
        <v>1154</v>
      </c>
      <c r="CR2084" t="s">
        <v>1153</v>
      </c>
      <c r="CS2084" t="s">
        <v>1725</v>
      </c>
      <c r="CT2084" t="s">
        <v>1397</v>
      </c>
      <c r="CU2084" t="s">
        <v>1396</v>
      </c>
      <c r="CV2084" t="s">
        <v>7597</v>
      </c>
      <c r="CW2084" t="s">
        <v>1390</v>
      </c>
      <c r="CX2084" t="s">
        <v>853</v>
      </c>
      <c r="DC2084" t="s">
        <v>1387</v>
      </c>
      <c r="DE2084" t="s">
        <v>1392</v>
      </c>
    </row>
    <row r="2085" spans="1:109" x14ac:dyDescent="0.25">
      <c r="A2085" t="s">
        <v>1025</v>
      </c>
      <c r="B2085">
        <v>1</v>
      </c>
      <c r="C2085" s="56">
        <v>42419</v>
      </c>
      <c r="D2085" t="s">
        <v>1153</v>
      </c>
      <c r="E2085" t="s">
        <v>1722</v>
      </c>
      <c r="G2085" t="s">
        <v>7598</v>
      </c>
      <c r="H2085" t="s">
        <v>1144</v>
      </c>
      <c r="I2085" t="s">
        <v>1144</v>
      </c>
      <c r="J2085" t="s">
        <v>1144</v>
      </c>
      <c r="K2085" t="s">
        <v>1144</v>
      </c>
      <c r="L2085">
        <v>9.57</v>
      </c>
      <c r="M2085">
        <v>22.5</v>
      </c>
      <c r="N2085">
        <v>0</v>
      </c>
      <c r="O2085" s="56">
        <v>0</v>
      </c>
      <c r="P2085" s="56">
        <v>0</v>
      </c>
      <c r="Q2085">
        <v>1</v>
      </c>
      <c r="R2085">
        <v>1</v>
      </c>
      <c r="S2085">
        <v>11</v>
      </c>
      <c r="T2085">
        <v>8</v>
      </c>
      <c r="U2085">
        <v>3</v>
      </c>
      <c r="V2085">
        <v>1</v>
      </c>
      <c r="W2085" t="s">
        <v>1394</v>
      </c>
      <c r="X2085" t="s">
        <v>7759</v>
      </c>
      <c r="AA2085">
        <v>0</v>
      </c>
      <c r="AB2085">
        <v>0</v>
      </c>
      <c r="AC2085">
        <v>0</v>
      </c>
      <c r="AD2085">
        <v>0</v>
      </c>
      <c r="AE2085">
        <v>0</v>
      </c>
      <c r="AF2085">
        <v>4</v>
      </c>
      <c r="AG2085">
        <v>0</v>
      </c>
      <c r="AJ2085" s="56"/>
      <c r="AK2085" s="56"/>
      <c r="AL2085" s="56"/>
      <c r="AP2085" t="s">
        <v>1155</v>
      </c>
      <c r="AS2085" t="s">
        <v>1152</v>
      </c>
      <c r="AT2085">
        <v>1</v>
      </c>
      <c r="AV2085">
        <v>3</v>
      </c>
      <c r="AW2085">
        <v>2</v>
      </c>
      <c r="AX2085">
        <v>1</v>
      </c>
      <c r="AY2085" t="s">
        <v>1146</v>
      </c>
      <c r="AZ2085" t="s">
        <v>1146</v>
      </c>
      <c r="BA2085">
        <v>2</v>
      </c>
      <c r="BD2085">
        <v>1000000000</v>
      </c>
      <c r="BE2085">
        <v>1</v>
      </c>
      <c r="BF2085">
        <v>0.67</v>
      </c>
      <c r="BG2085">
        <v>0</v>
      </c>
      <c r="BH2085">
        <v>0</v>
      </c>
      <c r="BI2085">
        <v>0</v>
      </c>
      <c r="BJ2085">
        <v>0</v>
      </c>
      <c r="BK2085">
        <v>0</v>
      </c>
      <c r="BL2085">
        <v>0</v>
      </c>
      <c r="BM2085">
        <v>1</v>
      </c>
      <c r="BN2085">
        <v>0.67</v>
      </c>
      <c r="BO2085">
        <v>0</v>
      </c>
      <c r="BP2085">
        <v>0</v>
      </c>
      <c r="BR2085">
        <v>2</v>
      </c>
      <c r="BS2085">
        <v>1</v>
      </c>
      <c r="BX2085">
        <v>0</v>
      </c>
      <c r="BY2085">
        <v>0</v>
      </c>
      <c r="BZ2085">
        <v>0</v>
      </c>
      <c r="CA2085">
        <v>5.9</v>
      </c>
      <c r="CB2085">
        <v>0</v>
      </c>
      <c r="CC2085">
        <v>1</v>
      </c>
      <c r="CD2085" s="56">
        <v>42416</v>
      </c>
      <c r="CE2085" s="56">
        <v>42416</v>
      </c>
      <c r="CF2085" s="56">
        <v>42416</v>
      </c>
      <c r="CG2085" s="56">
        <v>42493</v>
      </c>
      <c r="CH2085" s="56"/>
      <c r="CI2085" s="56"/>
      <c r="CJ2085">
        <v>0</v>
      </c>
      <c r="CK2085">
        <v>0</v>
      </c>
      <c r="CL2085">
        <v>0</v>
      </c>
      <c r="CM2085">
        <v>7.0000000000000007E-2</v>
      </c>
      <c r="CN2085">
        <v>0</v>
      </c>
      <c r="CO2085">
        <v>0</v>
      </c>
      <c r="CP2085">
        <v>0</v>
      </c>
      <c r="CQ2085" t="s">
        <v>1154</v>
      </c>
      <c r="CR2085" t="s">
        <v>1153</v>
      </c>
      <c r="CS2085" t="s">
        <v>1725</v>
      </c>
      <c r="CT2085" t="s">
        <v>1397</v>
      </c>
      <c r="CU2085" t="s">
        <v>1396</v>
      </c>
      <c r="CV2085" t="s">
        <v>7599</v>
      </c>
      <c r="CW2085" t="s">
        <v>2121</v>
      </c>
      <c r="CX2085" t="s">
        <v>853</v>
      </c>
      <c r="DC2085" t="s">
        <v>1387</v>
      </c>
      <c r="DE2085" t="s">
        <v>1728</v>
      </c>
    </row>
    <row r="2086" spans="1:109" x14ac:dyDescent="0.25">
      <c r="A2086" t="s">
        <v>1025</v>
      </c>
      <c r="B2086">
        <v>2</v>
      </c>
      <c r="C2086" s="56">
        <v>42419</v>
      </c>
      <c r="D2086" t="s">
        <v>1153</v>
      </c>
      <c r="E2086" t="s">
        <v>7600</v>
      </c>
      <c r="G2086" t="s">
        <v>7601</v>
      </c>
      <c r="H2086" t="s">
        <v>1144</v>
      </c>
      <c r="I2086" t="s">
        <v>1144</v>
      </c>
      <c r="J2086" t="s">
        <v>1144</v>
      </c>
      <c r="K2086" t="s">
        <v>1144</v>
      </c>
      <c r="L2086">
        <v>2.75</v>
      </c>
      <c r="M2086">
        <v>0</v>
      </c>
      <c r="N2086">
        <v>0</v>
      </c>
      <c r="O2086" s="56">
        <v>0</v>
      </c>
      <c r="P2086" s="56">
        <v>0</v>
      </c>
      <c r="Q2086">
        <v>1</v>
      </c>
      <c r="R2086">
        <v>1</v>
      </c>
      <c r="S2086">
        <v>11</v>
      </c>
      <c r="T2086">
        <v>8</v>
      </c>
      <c r="U2086">
        <v>3</v>
      </c>
      <c r="V2086">
        <v>1</v>
      </c>
      <c r="W2086" t="s">
        <v>1156</v>
      </c>
      <c r="X2086" t="s">
        <v>7716</v>
      </c>
      <c r="Y2086">
        <v>0</v>
      </c>
      <c r="AA2086">
        <v>0</v>
      </c>
      <c r="AB2086">
        <v>0</v>
      </c>
      <c r="AC2086">
        <v>0</v>
      </c>
      <c r="AD2086">
        <v>0</v>
      </c>
      <c r="AE2086">
        <v>0</v>
      </c>
      <c r="AF2086">
        <v>4</v>
      </c>
      <c r="AG2086">
        <v>0</v>
      </c>
      <c r="AJ2086" s="56"/>
      <c r="AK2086" s="56"/>
      <c r="AL2086" s="56"/>
      <c r="AP2086" t="s">
        <v>1155</v>
      </c>
      <c r="AS2086" t="s">
        <v>1152</v>
      </c>
      <c r="AT2086">
        <v>1</v>
      </c>
      <c r="AV2086">
        <v>1</v>
      </c>
      <c r="AW2086">
        <v>1</v>
      </c>
      <c r="AX2086">
        <v>0.5</v>
      </c>
      <c r="AY2086" t="s">
        <v>1145</v>
      </c>
      <c r="AZ2086" t="s">
        <v>1145</v>
      </c>
      <c r="BA2086">
        <v>0</v>
      </c>
      <c r="BD2086">
        <v>1000000000</v>
      </c>
      <c r="BE2086">
        <v>1</v>
      </c>
      <c r="BF2086">
        <v>0</v>
      </c>
      <c r="BG2086">
        <v>0</v>
      </c>
      <c r="BH2086">
        <v>0</v>
      </c>
      <c r="BI2086">
        <v>0</v>
      </c>
      <c r="BJ2086">
        <v>0</v>
      </c>
      <c r="BK2086">
        <v>0</v>
      </c>
      <c r="BL2086">
        <v>0</v>
      </c>
      <c r="BM2086">
        <v>1</v>
      </c>
      <c r="BN2086">
        <v>0</v>
      </c>
      <c r="BO2086">
        <v>0</v>
      </c>
      <c r="BP2086">
        <v>0</v>
      </c>
      <c r="BR2086">
        <v>0</v>
      </c>
      <c r="BS2086">
        <v>0</v>
      </c>
      <c r="BX2086">
        <v>0</v>
      </c>
      <c r="BY2086">
        <v>0</v>
      </c>
      <c r="BZ2086">
        <v>0</v>
      </c>
      <c r="CA2086">
        <v>-4.3600000000000003</v>
      </c>
      <c r="CB2086">
        <v>0</v>
      </c>
      <c r="CC2086">
        <v>1</v>
      </c>
      <c r="CD2086" s="56">
        <v>42284</v>
      </c>
      <c r="CE2086" s="56">
        <v>42342</v>
      </c>
      <c r="CF2086" s="56">
        <v>42342</v>
      </c>
      <c r="CG2086" s="56">
        <v>42419</v>
      </c>
      <c r="CH2086" s="56"/>
      <c r="CI2086" s="56"/>
      <c r="CJ2086">
        <v>0</v>
      </c>
      <c r="CK2086">
        <v>0</v>
      </c>
      <c r="CL2086">
        <v>0</v>
      </c>
      <c r="CM2086">
        <v>0</v>
      </c>
      <c r="CN2086">
        <v>0.96</v>
      </c>
      <c r="CO2086">
        <v>0</v>
      </c>
      <c r="CP2086">
        <v>0</v>
      </c>
      <c r="CQ2086" t="s">
        <v>1154</v>
      </c>
      <c r="CR2086" t="s">
        <v>1153</v>
      </c>
      <c r="CS2086" t="s">
        <v>1748</v>
      </c>
      <c r="CT2086" t="s">
        <v>1397</v>
      </c>
      <c r="CU2086" t="s">
        <v>1396</v>
      </c>
      <c r="CV2086" t="s">
        <v>7602</v>
      </c>
      <c r="CW2086" t="s">
        <v>2121</v>
      </c>
      <c r="CX2086" t="s">
        <v>853</v>
      </c>
      <c r="DC2086" t="s">
        <v>1387</v>
      </c>
      <c r="DE2086" t="s">
        <v>1392</v>
      </c>
    </row>
    <row r="2087" spans="1:109" x14ac:dyDescent="0.25">
      <c r="A2087" t="s">
        <v>1025</v>
      </c>
      <c r="B2087">
        <v>2</v>
      </c>
      <c r="C2087" s="56">
        <v>42419</v>
      </c>
      <c r="D2087" t="s">
        <v>1153</v>
      </c>
      <c r="E2087" t="s">
        <v>7603</v>
      </c>
      <c r="G2087" t="s">
        <v>7604</v>
      </c>
      <c r="H2087" t="s">
        <v>1144</v>
      </c>
      <c r="I2087" t="s">
        <v>1144</v>
      </c>
      <c r="J2087" t="s">
        <v>1144</v>
      </c>
      <c r="K2087" t="s">
        <v>1144</v>
      </c>
      <c r="L2087">
        <v>2.66</v>
      </c>
      <c r="M2087">
        <v>0</v>
      </c>
      <c r="N2087">
        <v>0</v>
      </c>
      <c r="O2087" s="56">
        <v>0</v>
      </c>
      <c r="P2087" s="56">
        <v>0</v>
      </c>
      <c r="Q2087">
        <v>1</v>
      </c>
      <c r="R2087">
        <v>1</v>
      </c>
      <c r="S2087">
        <v>11</v>
      </c>
      <c r="T2087">
        <v>8</v>
      </c>
      <c r="U2087">
        <v>3</v>
      </c>
      <c r="V2087">
        <v>1</v>
      </c>
      <c r="W2087" t="s">
        <v>1394</v>
      </c>
      <c r="X2087" t="s">
        <v>7758</v>
      </c>
      <c r="AA2087">
        <v>0</v>
      </c>
      <c r="AB2087">
        <v>0</v>
      </c>
      <c r="AC2087">
        <v>0</v>
      </c>
      <c r="AD2087">
        <v>0</v>
      </c>
      <c r="AE2087">
        <v>0</v>
      </c>
      <c r="AF2087">
        <v>29</v>
      </c>
      <c r="AG2087">
        <v>0</v>
      </c>
      <c r="AJ2087" s="56"/>
      <c r="AK2087" s="56"/>
      <c r="AL2087" s="56"/>
      <c r="AP2087" t="s">
        <v>1155</v>
      </c>
      <c r="AS2087" t="s">
        <v>1152</v>
      </c>
      <c r="AT2087">
        <v>1</v>
      </c>
      <c r="AV2087">
        <v>2</v>
      </c>
      <c r="AW2087">
        <v>2</v>
      </c>
      <c r="AX2087">
        <v>1</v>
      </c>
      <c r="AY2087" t="s">
        <v>1146</v>
      </c>
      <c r="AZ2087" t="s">
        <v>1146</v>
      </c>
      <c r="BA2087">
        <v>1</v>
      </c>
      <c r="BD2087">
        <v>1000000000</v>
      </c>
      <c r="BE2087">
        <v>1</v>
      </c>
      <c r="BF2087">
        <v>0.5</v>
      </c>
      <c r="BG2087">
        <v>0</v>
      </c>
      <c r="BH2087">
        <v>0</v>
      </c>
      <c r="BI2087">
        <v>0</v>
      </c>
      <c r="BJ2087">
        <v>0</v>
      </c>
      <c r="BK2087">
        <v>0</v>
      </c>
      <c r="BL2087">
        <v>0</v>
      </c>
      <c r="BM2087">
        <v>1</v>
      </c>
      <c r="BN2087">
        <v>0.5</v>
      </c>
      <c r="BO2087">
        <v>0</v>
      </c>
      <c r="BP2087">
        <v>0</v>
      </c>
      <c r="BR2087">
        <v>1</v>
      </c>
      <c r="BS2087">
        <v>1</v>
      </c>
      <c r="BX2087">
        <v>0</v>
      </c>
      <c r="BY2087">
        <v>0</v>
      </c>
      <c r="BZ2087">
        <v>0</v>
      </c>
      <c r="CA2087">
        <v>-4.3600000000000003</v>
      </c>
      <c r="CB2087">
        <v>0</v>
      </c>
      <c r="CC2087">
        <v>1</v>
      </c>
      <c r="CD2087" s="56">
        <v>42404</v>
      </c>
      <c r="CE2087" s="56">
        <v>42404</v>
      </c>
      <c r="CF2087" s="56">
        <v>42404</v>
      </c>
      <c r="CG2087" s="56">
        <v>42481</v>
      </c>
      <c r="CH2087" s="56"/>
      <c r="CI2087" s="56"/>
      <c r="CJ2087">
        <v>0</v>
      </c>
      <c r="CK2087">
        <v>0</v>
      </c>
      <c r="CL2087">
        <v>0</v>
      </c>
      <c r="CM2087">
        <v>0.27</v>
      </c>
      <c r="CN2087">
        <v>0</v>
      </c>
      <c r="CO2087">
        <v>0</v>
      </c>
      <c r="CP2087">
        <v>0</v>
      </c>
      <c r="CQ2087" t="s">
        <v>1154</v>
      </c>
      <c r="CR2087" t="s">
        <v>1153</v>
      </c>
      <c r="CS2087" t="s">
        <v>1748</v>
      </c>
      <c r="CT2087" t="s">
        <v>1397</v>
      </c>
      <c r="CU2087" t="s">
        <v>1396</v>
      </c>
      <c r="CV2087" t="s">
        <v>7605</v>
      </c>
      <c r="CW2087" t="s">
        <v>2121</v>
      </c>
      <c r="CX2087" t="s">
        <v>853</v>
      </c>
      <c r="DC2087" t="s">
        <v>1387</v>
      </c>
      <c r="DE2087" t="s">
        <v>1392</v>
      </c>
    </row>
    <row r="2088" spans="1:109" x14ac:dyDescent="0.25">
      <c r="A2088" t="s">
        <v>1025</v>
      </c>
      <c r="B2088">
        <v>2</v>
      </c>
      <c r="C2088" s="56">
        <v>42419</v>
      </c>
      <c r="D2088" t="s">
        <v>1153</v>
      </c>
      <c r="E2088" t="s">
        <v>7606</v>
      </c>
      <c r="G2088" t="s">
        <v>7607</v>
      </c>
      <c r="H2088" t="s">
        <v>1144</v>
      </c>
      <c r="I2088" t="s">
        <v>1144</v>
      </c>
      <c r="J2088" t="s">
        <v>1144</v>
      </c>
      <c r="K2088" t="s">
        <v>1144</v>
      </c>
      <c r="L2088">
        <v>12.16</v>
      </c>
      <c r="M2088">
        <v>27.83</v>
      </c>
      <c r="N2088">
        <v>0</v>
      </c>
      <c r="O2088" s="56">
        <v>0</v>
      </c>
      <c r="P2088" s="56">
        <v>0</v>
      </c>
      <c r="Q2088">
        <v>1</v>
      </c>
      <c r="R2088">
        <v>1</v>
      </c>
      <c r="S2088">
        <v>11</v>
      </c>
      <c r="T2088">
        <v>8</v>
      </c>
      <c r="U2088">
        <v>3</v>
      </c>
      <c r="V2088">
        <v>1</v>
      </c>
      <c r="X2088" t="s">
        <v>7776</v>
      </c>
      <c r="AA2088">
        <v>0</v>
      </c>
      <c r="AB2088">
        <v>0</v>
      </c>
      <c r="AC2088">
        <v>0</v>
      </c>
      <c r="AD2088">
        <v>0</v>
      </c>
      <c r="AE2088">
        <v>0</v>
      </c>
      <c r="AF2088">
        <v>0</v>
      </c>
      <c r="AG2088">
        <v>0</v>
      </c>
      <c r="AJ2088" s="56"/>
      <c r="AK2088" s="56"/>
      <c r="AL2088" s="56"/>
      <c r="AP2088" t="s">
        <v>1155</v>
      </c>
      <c r="AS2088" t="s">
        <v>1152</v>
      </c>
      <c r="AT2088">
        <v>1</v>
      </c>
      <c r="AV2088">
        <v>0</v>
      </c>
      <c r="AW2088">
        <v>0</v>
      </c>
      <c r="AX2088">
        <v>0</v>
      </c>
      <c r="AY2088" t="s">
        <v>1388</v>
      </c>
      <c r="AZ2088" t="s">
        <v>1388</v>
      </c>
      <c r="BA2088">
        <v>0</v>
      </c>
      <c r="BD2088">
        <v>1000000000</v>
      </c>
      <c r="BE2088">
        <v>1</v>
      </c>
      <c r="BF2088">
        <v>0</v>
      </c>
      <c r="BG2088">
        <v>0</v>
      </c>
      <c r="BH2088">
        <v>0</v>
      </c>
      <c r="BI2088">
        <v>0</v>
      </c>
      <c r="BJ2088">
        <v>0</v>
      </c>
      <c r="BK2088">
        <v>0</v>
      </c>
      <c r="BL2088">
        <v>0</v>
      </c>
      <c r="BM2088">
        <v>1</v>
      </c>
      <c r="BN2088">
        <v>0</v>
      </c>
      <c r="BO2088">
        <v>0</v>
      </c>
      <c r="BP2088">
        <v>0</v>
      </c>
      <c r="BR2088">
        <v>0</v>
      </c>
      <c r="BS2088">
        <v>0</v>
      </c>
      <c r="BX2088">
        <v>0</v>
      </c>
      <c r="BY2088">
        <v>0</v>
      </c>
      <c r="BZ2088">
        <v>0</v>
      </c>
      <c r="CA2088">
        <v>0</v>
      </c>
      <c r="CB2088">
        <v>0</v>
      </c>
      <c r="CC2088">
        <v>1</v>
      </c>
      <c r="CD2088" s="56">
        <v>42339</v>
      </c>
      <c r="CE2088" s="56">
        <v>42342</v>
      </c>
      <c r="CF2088" s="56">
        <v>42342</v>
      </c>
      <c r="CG2088" s="56">
        <v>42419</v>
      </c>
      <c r="CH2088" s="56"/>
      <c r="CI2088" s="56"/>
      <c r="CJ2088">
        <v>1.03</v>
      </c>
      <c r="CK2088">
        <v>0</v>
      </c>
      <c r="CL2088">
        <v>0.49</v>
      </c>
      <c r="CM2088">
        <v>0</v>
      </c>
      <c r="CN2088">
        <v>0</v>
      </c>
      <c r="CO2088">
        <v>0</v>
      </c>
      <c r="CP2088">
        <v>0.47</v>
      </c>
      <c r="CQ2088" t="s">
        <v>1154</v>
      </c>
      <c r="CR2088" t="s">
        <v>1153</v>
      </c>
      <c r="CS2088" t="s">
        <v>1748</v>
      </c>
      <c r="CT2088" t="s">
        <v>1397</v>
      </c>
      <c r="CU2088" t="s">
        <v>1396</v>
      </c>
      <c r="CV2088" t="s">
        <v>7608</v>
      </c>
      <c r="CW2088" t="s">
        <v>1738</v>
      </c>
      <c r="CX2088" t="s">
        <v>853</v>
      </c>
      <c r="DC2088" t="s">
        <v>1387</v>
      </c>
      <c r="DE2088" t="s">
        <v>1392</v>
      </c>
    </row>
    <row r="2089" spans="1:109" x14ac:dyDescent="0.25">
      <c r="A2089" t="s">
        <v>1025</v>
      </c>
      <c r="B2089">
        <v>2</v>
      </c>
      <c r="C2089" s="56">
        <v>42419</v>
      </c>
      <c r="D2089" t="s">
        <v>1153</v>
      </c>
      <c r="E2089" t="s">
        <v>7609</v>
      </c>
      <c r="G2089" t="s">
        <v>7610</v>
      </c>
      <c r="H2089" t="s">
        <v>1144</v>
      </c>
      <c r="I2089" t="s">
        <v>1144</v>
      </c>
      <c r="J2089" t="s">
        <v>1144</v>
      </c>
      <c r="K2089" t="s">
        <v>1144</v>
      </c>
      <c r="L2089">
        <v>1.47</v>
      </c>
      <c r="M2089">
        <v>3.38</v>
      </c>
      <c r="N2089">
        <v>0</v>
      </c>
      <c r="O2089" s="56">
        <v>0</v>
      </c>
      <c r="P2089" s="56">
        <v>0</v>
      </c>
      <c r="Q2089">
        <v>1</v>
      </c>
      <c r="R2089">
        <v>1</v>
      </c>
      <c r="S2089">
        <v>11</v>
      </c>
      <c r="T2089">
        <v>8</v>
      </c>
      <c r="U2089">
        <v>3</v>
      </c>
      <c r="V2089">
        <v>1</v>
      </c>
      <c r="X2089" t="s">
        <v>7776</v>
      </c>
      <c r="AA2089">
        <v>0</v>
      </c>
      <c r="AB2089">
        <v>0</v>
      </c>
      <c r="AC2089">
        <v>0</v>
      </c>
      <c r="AD2089">
        <v>0</v>
      </c>
      <c r="AE2089">
        <v>0</v>
      </c>
      <c r="AF2089">
        <v>0</v>
      </c>
      <c r="AG2089">
        <v>0</v>
      </c>
      <c r="AJ2089" s="56"/>
      <c r="AK2089" s="56"/>
      <c r="AL2089" s="56"/>
      <c r="AP2089" t="s">
        <v>1155</v>
      </c>
      <c r="AS2089" t="s">
        <v>1152</v>
      </c>
      <c r="AT2089">
        <v>1</v>
      </c>
      <c r="AV2089">
        <v>0</v>
      </c>
      <c r="AW2089">
        <v>0</v>
      </c>
      <c r="AX2089">
        <v>0</v>
      </c>
      <c r="AY2089" t="s">
        <v>1388</v>
      </c>
      <c r="AZ2089" t="s">
        <v>1388</v>
      </c>
      <c r="BA2089">
        <v>0</v>
      </c>
      <c r="BD2089">
        <v>1000000000</v>
      </c>
      <c r="BE2089">
        <v>1</v>
      </c>
      <c r="BF2089">
        <v>0</v>
      </c>
      <c r="BG2089">
        <v>0</v>
      </c>
      <c r="BH2089">
        <v>0</v>
      </c>
      <c r="BI2089">
        <v>0</v>
      </c>
      <c r="BJ2089">
        <v>0</v>
      </c>
      <c r="BK2089">
        <v>0</v>
      </c>
      <c r="BL2089">
        <v>1</v>
      </c>
      <c r="BM2089">
        <v>2</v>
      </c>
      <c r="BN2089">
        <v>0</v>
      </c>
      <c r="BO2089">
        <v>0</v>
      </c>
      <c r="BP2089">
        <v>0</v>
      </c>
      <c r="BR2089">
        <v>0</v>
      </c>
      <c r="BS2089">
        <v>0</v>
      </c>
      <c r="BX2089">
        <v>0</v>
      </c>
      <c r="BY2089">
        <v>0</v>
      </c>
      <c r="BZ2089">
        <v>0</v>
      </c>
      <c r="CA2089">
        <v>0</v>
      </c>
      <c r="CB2089">
        <v>0</v>
      </c>
      <c r="CC2089">
        <v>1</v>
      </c>
      <c r="CD2089" s="56">
        <v>42339</v>
      </c>
      <c r="CE2089" s="56">
        <v>42342</v>
      </c>
      <c r="CF2089" s="56">
        <v>42342</v>
      </c>
      <c r="CG2089" s="56">
        <v>42419</v>
      </c>
      <c r="CH2089" s="56"/>
      <c r="CI2089" s="56"/>
      <c r="CJ2089">
        <v>0.35</v>
      </c>
      <c r="CK2089">
        <v>0</v>
      </c>
      <c r="CL2089">
        <v>0</v>
      </c>
      <c r="CM2089">
        <v>0</v>
      </c>
      <c r="CN2089">
        <v>0</v>
      </c>
      <c r="CO2089">
        <v>0</v>
      </c>
      <c r="CP2089">
        <v>0.96</v>
      </c>
      <c r="CQ2089" t="s">
        <v>1154</v>
      </c>
      <c r="CR2089" t="s">
        <v>1153</v>
      </c>
      <c r="CS2089" t="s">
        <v>1748</v>
      </c>
      <c r="CT2089" t="s">
        <v>1397</v>
      </c>
      <c r="CU2089" t="s">
        <v>1396</v>
      </c>
      <c r="CV2089" t="s">
        <v>7611</v>
      </c>
      <c r="CW2089" t="s">
        <v>1738</v>
      </c>
      <c r="CX2089" t="s">
        <v>853</v>
      </c>
      <c r="DC2089" t="s">
        <v>1387</v>
      </c>
      <c r="DE2089" t="s">
        <v>1392</v>
      </c>
    </row>
    <row r="2090" spans="1:109" x14ac:dyDescent="0.25">
      <c r="A2090" t="s">
        <v>1025</v>
      </c>
      <c r="B2090">
        <v>2</v>
      </c>
      <c r="C2090" s="56">
        <v>42419</v>
      </c>
      <c r="D2090" t="s">
        <v>1153</v>
      </c>
      <c r="E2090" t="s">
        <v>7612</v>
      </c>
      <c r="G2090" t="s">
        <v>7613</v>
      </c>
      <c r="H2090" t="s">
        <v>1144</v>
      </c>
      <c r="I2090" t="s">
        <v>1144</v>
      </c>
      <c r="J2090" t="s">
        <v>1144</v>
      </c>
      <c r="K2090" t="s">
        <v>1144</v>
      </c>
      <c r="L2090">
        <v>2.31</v>
      </c>
      <c r="M2090">
        <v>0</v>
      </c>
      <c r="N2090">
        <v>0</v>
      </c>
      <c r="O2090" s="56">
        <v>0</v>
      </c>
      <c r="P2090" s="56">
        <v>0</v>
      </c>
      <c r="Q2090">
        <v>1</v>
      </c>
      <c r="R2090">
        <v>1</v>
      </c>
      <c r="S2090">
        <v>11</v>
      </c>
      <c r="T2090">
        <v>8</v>
      </c>
      <c r="U2090">
        <v>3</v>
      </c>
      <c r="V2090">
        <v>1</v>
      </c>
      <c r="W2090" t="s">
        <v>1394</v>
      </c>
      <c r="X2090" t="s">
        <v>7758</v>
      </c>
      <c r="AA2090">
        <v>0</v>
      </c>
      <c r="AB2090">
        <v>0</v>
      </c>
      <c r="AC2090">
        <v>0</v>
      </c>
      <c r="AD2090">
        <v>0</v>
      </c>
      <c r="AE2090">
        <v>0</v>
      </c>
      <c r="AF2090">
        <v>29</v>
      </c>
      <c r="AG2090">
        <v>0</v>
      </c>
      <c r="AJ2090" s="56"/>
      <c r="AK2090" s="56"/>
      <c r="AL2090" s="56"/>
      <c r="AP2090" t="s">
        <v>1155</v>
      </c>
      <c r="AS2090" t="s">
        <v>1152</v>
      </c>
      <c r="AT2090">
        <v>1</v>
      </c>
      <c r="AV2090">
        <v>2</v>
      </c>
      <c r="AW2090">
        <v>2</v>
      </c>
      <c r="AX2090">
        <v>1</v>
      </c>
      <c r="AY2090" t="s">
        <v>1146</v>
      </c>
      <c r="AZ2090" t="s">
        <v>1146</v>
      </c>
      <c r="BA2090">
        <v>1</v>
      </c>
      <c r="BD2090">
        <v>1000000000</v>
      </c>
      <c r="BE2090">
        <v>1</v>
      </c>
      <c r="BF2090">
        <v>0.5</v>
      </c>
      <c r="BG2090">
        <v>0</v>
      </c>
      <c r="BH2090">
        <v>0</v>
      </c>
      <c r="BI2090">
        <v>0</v>
      </c>
      <c r="BJ2090">
        <v>0</v>
      </c>
      <c r="BK2090">
        <v>0</v>
      </c>
      <c r="BL2090">
        <v>0</v>
      </c>
      <c r="BM2090">
        <v>1</v>
      </c>
      <c r="BN2090">
        <v>0.5</v>
      </c>
      <c r="BO2090">
        <v>0</v>
      </c>
      <c r="BP2090">
        <v>0</v>
      </c>
      <c r="BR2090">
        <v>1</v>
      </c>
      <c r="BS2090">
        <v>1</v>
      </c>
      <c r="BX2090">
        <v>0</v>
      </c>
      <c r="BY2090">
        <v>0</v>
      </c>
      <c r="BZ2090">
        <v>0</v>
      </c>
      <c r="CA2090">
        <v>-4.3600000000000003</v>
      </c>
      <c r="CB2090">
        <v>0</v>
      </c>
      <c r="CC2090">
        <v>1</v>
      </c>
      <c r="CD2090" s="56">
        <v>42404</v>
      </c>
      <c r="CE2090" s="56">
        <v>42404</v>
      </c>
      <c r="CF2090" s="56">
        <v>42404</v>
      </c>
      <c r="CG2090" s="56">
        <v>42481</v>
      </c>
      <c r="CH2090" s="56"/>
      <c r="CI2090" s="56"/>
      <c r="CJ2090">
        <v>0</v>
      </c>
      <c r="CK2090">
        <v>0</v>
      </c>
      <c r="CL2090">
        <v>0</v>
      </c>
      <c r="CM2090">
        <v>0.27</v>
      </c>
      <c r="CN2090">
        <v>0</v>
      </c>
      <c r="CO2090">
        <v>0</v>
      </c>
      <c r="CP2090">
        <v>0</v>
      </c>
      <c r="CQ2090" t="s">
        <v>1154</v>
      </c>
      <c r="CR2090" t="s">
        <v>1153</v>
      </c>
      <c r="CS2090" t="s">
        <v>1748</v>
      </c>
      <c r="CT2090" t="s">
        <v>1397</v>
      </c>
      <c r="CU2090" t="s">
        <v>1396</v>
      </c>
      <c r="CV2090" t="s">
        <v>7614</v>
      </c>
      <c r="CW2090" t="s">
        <v>2121</v>
      </c>
      <c r="CX2090" t="s">
        <v>853</v>
      </c>
      <c r="DC2090" t="s">
        <v>1387</v>
      </c>
      <c r="DE2090" t="s">
        <v>1392</v>
      </c>
    </row>
    <row r="2091" spans="1:109" x14ac:dyDescent="0.25">
      <c r="A2091" t="s">
        <v>1025</v>
      </c>
      <c r="B2091">
        <v>2</v>
      </c>
      <c r="C2091" s="56">
        <v>42419</v>
      </c>
      <c r="D2091" t="s">
        <v>1153</v>
      </c>
      <c r="E2091" t="s">
        <v>7615</v>
      </c>
      <c r="G2091" t="s">
        <v>7616</v>
      </c>
      <c r="H2091" t="s">
        <v>1144</v>
      </c>
      <c r="I2091" t="s">
        <v>1144</v>
      </c>
      <c r="J2091" t="s">
        <v>1144</v>
      </c>
      <c r="K2091" t="s">
        <v>1144</v>
      </c>
      <c r="L2091">
        <v>2.95</v>
      </c>
      <c r="M2091">
        <v>0</v>
      </c>
      <c r="N2091">
        <v>0</v>
      </c>
      <c r="O2091" s="56">
        <v>0</v>
      </c>
      <c r="P2091" s="56">
        <v>0</v>
      </c>
      <c r="Q2091">
        <v>1</v>
      </c>
      <c r="R2091">
        <v>1</v>
      </c>
      <c r="S2091">
        <v>11</v>
      </c>
      <c r="T2091">
        <v>8</v>
      </c>
      <c r="U2091">
        <v>3</v>
      </c>
      <c r="V2091">
        <v>1</v>
      </c>
      <c r="W2091" t="s">
        <v>1394</v>
      </c>
      <c r="X2091" t="s">
        <v>7758</v>
      </c>
      <c r="AA2091">
        <v>0</v>
      </c>
      <c r="AB2091">
        <v>0</v>
      </c>
      <c r="AC2091">
        <v>0</v>
      </c>
      <c r="AD2091">
        <v>0</v>
      </c>
      <c r="AE2091">
        <v>0</v>
      </c>
      <c r="AF2091">
        <v>29</v>
      </c>
      <c r="AG2091">
        <v>0</v>
      </c>
      <c r="AJ2091" s="56"/>
      <c r="AK2091" s="56"/>
      <c r="AL2091" s="56"/>
      <c r="AP2091" t="s">
        <v>1155</v>
      </c>
      <c r="AS2091" t="s">
        <v>1152</v>
      </c>
      <c r="AT2091">
        <v>1</v>
      </c>
      <c r="AV2091">
        <v>2</v>
      </c>
      <c r="AW2091">
        <v>2</v>
      </c>
      <c r="AX2091">
        <v>1</v>
      </c>
      <c r="AY2091" t="s">
        <v>1146</v>
      </c>
      <c r="AZ2091" t="s">
        <v>1146</v>
      </c>
      <c r="BA2091">
        <v>1</v>
      </c>
      <c r="BD2091">
        <v>1000000000</v>
      </c>
      <c r="BE2091">
        <v>1</v>
      </c>
      <c r="BF2091">
        <v>0.5</v>
      </c>
      <c r="BG2091">
        <v>0</v>
      </c>
      <c r="BH2091">
        <v>0</v>
      </c>
      <c r="BI2091">
        <v>0</v>
      </c>
      <c r="BJ2091">
        <v>0</v>
      </c>
      <c r="BK2091">
        <v>0</v>
      </c>
      <c r="BL2091">
        <v>0</v>
      </c>
      <c r="BM2091">
        <v>1</v>
      </c>
      <c r="BN2091">
        <v>0.5</v>
      </c>
      <c r="BO2091">
        <v>0</v>
      </c>
      <c r="BP2091">
        <v>0</v>
      </c>
      <c r="BR2091">
        <v>1</v>
      </c>
      <c r="BS2091">
        <v>1</v>
      </c>
      <c r="BX2091">
        <v>0</v>
      </c>
      <c r="BY2091">
        <v>0</v>
      </c>
      <c r="BZ2091">
        <v>0</v>
      </c>
      <c r="CA2091">
        <v>-4.3600000000000003</v>
      </c>
      <c r="CB2091">
        <v>0</v>
      </c>
      <c r="CC2091">
        <v>1</v>
      </c>
      <c r="CD2091" s="56">
        <v>42404</v>
      </c>
      <c r="CE2091" s="56">
        <v>42404</v>
      </c>
      <c r="CF2091" s="56">
        <v>42404</v>
      </c>
      <c r="CG2091" s="56">
        <v>42481</v>
      </c>
      <c r="CH2091" s="56"/>
      <c r="CI2091" s="56"/>
      <c r="CJ2091">
        <v>0</v>
      </c>
      <c r="CK2091">
        <v>0</v>
      </c>
      <c r="CL2091">
        <v>0</v>
      </c>
      <c r="CM2091">
        <v>0.27</v>
      </c>
      <c r="CN2091">
        <v>0</v>
      </c>
      <c r="CO2091">
        <v>0</v>
      </c>
      <c r="CP2091">
        <v>0</v>
      </c>
      <c r="CQ2091" t="s">
        <v>1154</v>
      </c>
      <c r="CR2091" t="s">
        <v>1153</v>
      </c>
      <c r="CS2091" t="s">
        <v>1748</v>
      </c>
      <c r="CT2091" t="s">
        <v>1397</v>
      </c>
      <c r="CU2091" t="s">
        <v>1396</v>
      </c>
      <c r="CV2091" t="s">
        <v>7617</v>
      </c>
      <c r="CW2091" t="s">
        <v>2121</v>
      </c>
      <c r="CX2091" t="s">
        <v>853</v>
      </c>
      <c r="DC2091" t="s">
        <v>1387</v>
      </c>
      <c r="DE2091" t="s">
        <v>1392</v>
      </c>
    </row>
    <row r="2092" spans="1:109" x14ac:dyDescent="0.25">
      <c r="A2092" t="s">
        <v>1025</v>
      </c>
      <c r="B2092">
        <v>2</v>
      </c>
      <c r="C2092" s="56">
        <v>42419</v>
      </c>
      <c r="D2092" t="s">
        <v>1153</v>
      </c>
      <c r="E2092" t="s">
        <v>7618</v>
      </c>
      <c r="G2092" t="s">
        <v>7619</v>
      </c>
      <c r="H2092" t="s">
        <v>1144</v>
      </c>
      <c r="I2092" t="s">
        <v>1144</v>
      </c>
      <c r="J2092" t="s">
        <v>1144</v>
      </c>
      <c r="K2092" t="s">
        <v>1144</v>
      </c>
      <c r="L2092">
        <v>2.95</v>
      </c>
      <c r="M2092">
        <v>0</v>
      </c>
      <c r="N2092">
        <v>0</v>
      </c>
      <c r="O2092" s="56">
        <v>0</v>
      </c>
      <c r="P2092" s="56">
        <v>0</v>
      </c>
      <c r="Q2092">
        <v>1</v>
      </c>
      <c r="R2092">
        <v>1</v>
      </c>
      <c r="S2092">
        <v>11</v>
      </c>
      <c r="T2092">
        <v>8</v>
      </c>
      <c r="U2092">
        <v>3</v>
      </c>
      <c r="V2092">
        <v>1</v>
      </c>
      <c r="X2092" t="s">
        <v>7776</v>
      </c>
      <c r="AA2092">
        <v>0</v>
      </c>
      <c r="AB2092">
        <v>0</v>
      </c>
      <c r="AC2092">
        <v>0</v>
      </c>
      <c r="AD2092">
        <v>0</v>
      </c>
      <c r="AE2092">
        <v>0</v>
      </c>
      <c r="AF2092">
        <v>0</v>
      </c>
      <c r="AG2092">
        <v>0</v>
      </c>
      <c r="AJ2092" s="56"/>
      <c r="AK2092" s="56"/>
      <c r="AL2092" s="56"/>
      <c r="AP2092" t="s">
        <v>1155</v>
      </c>
      <c r="AS2092" t="s">
        <v>1152</v>
      </c>
      <c r="AT2092">
        <v>1</v>
      </c>
      <c r="AV2092">
        <v>0</v>
      </c>
      <c r="AW2092">
        <v>0</v>
      </c>
      <c r="AX2092">
        <v>0</v>
      </c>
      <c r="AY2092" t="s">
        <v>1388</v>
      </c>
      <c r="AZ2092" t="s">
        <v>1388</v>
      </c>
      <c r="BA2092">
        <v>0</v>
      </c>
      <c r="BD2092">
        <v>1000000000</v>
      </c>
      <c r="BE2092">
        <v>1</v>
      </c>
      <c r="BF2092">
        <v>0</v>
      </c>
      <c r="BG2092">
        <v>0</v>
      </c>
      <c r="BH2092">
        <v>0</v>
      </c>
      <c r="BI2092">
        <v>0</v>
      </c>
      <c r="BJ2092">
        <v>0</v>
      </c>
      <c r="BK2092">
        <v>0</v>
      </c>
      <c r="BL2092">
        <v>0</v>
      </c>
      <c r="BM2092">
        <v>1</v>
      </c>
      <c r="BN2092">
        <v>0</v>
      </c>
      <c r="BO2092">
        <v>0</v>
      </c>
      <c r="BP2092">
        <v>0</v>
      </c>
      <c r="BR2092">
        <v>0</v>
      </c>
      <c r="BS2092">
        <v>0</v>
      </c>
      <c r="BX2092">
        <v>0</v>
      </c>
      <c r="BY2092">
        <v>0</v>
      </c>
      <c r="BZ2092">
        <v>0</v>
      </c>
      <c r="CA2092">
        <v>0</v>
      </c>
      <c r="CB2092">
        <v>0</v>
      </c>
      <c r="CC2092">
        <v>1</v>
      </c>
      <c r="CD2092" s="56">
        <v>42339</v>
      </c>
      <c r="CE2092" s="56">
        <v>42342</v>
      </c>
      <c r="CF2092" s="56">
        <v>42342</v>
      </c>
      <c r="CG2092" s="56">
        <v>42419</v>
      </c>
      <c r="CH2092" s="56"/>
      <c r="CI2092" s="56"/>
      <c r="CJ2092">
        <v>0</v>
      </c>
      <c r="CK2092">
        <v>0</v>
      </c>
      <c r="CL2092">
        <v>0</v>
      </c>
      <c r="CM2092">
        <v>0</v>
      </c>
      <c r="CN2092">
        <v>0</v>
      </c>
      <c r="CO2092">
        <v>0</v>
      </c>
      <c r="CP2092">
        <v>0.96</v>
      </c>
      <c r="CQ2092" t="s">
        <v>1154</v>
      </c>
      <c r="CR2092" t="s">
        <v>1153</v>
      </c>
      <c r="CS2092" t="s">
        <v>1748</v>
      </c>
      <c r="CT2092" t="s">
        <v>1397</v>
      </c>
      <c r="CU2092" t="s">
        <v>1396</v>
      </c>
      <c r="CV2092" t="s">
        <v>7620</v>
      </c>
      <c r="CW2092" t="s">
        <v>2121</v>
      </c>
      <c r="CX2092" t="s">
        <v>853</v>
      </c>
      <c r="DC2092" t="s">
        <v>1387</v>
      </c>
      <c r="DE2092" t="s">
        <v>1392</v>
      </c>
    </row>
    <row r="2093" spans="1:109" x14ac:dyDescent="0.25">
      <c r="A2093" t="s">
        <v>1025</v>
      </c>
      <c r="B2093">
        <v>2</v>
      </c>
      <c r="C2093" s="56">
        <v>42419</v>
      </c>
      <c r="D2093" t="s">
        <v>1153</v>
      </c>
      <c r="E2093" t="s">
        <v>7621</v>
      </c>
      <c r="G2093" t="s">
        <v>7622</v>
      </c>
      <c r="H2093" t="s">
        <v>1144</v>
      </c>
      <c r="I2093" t="s">
        <v>1144</v>
      </c>
      <c r="J2093" t="s">
        <v>1144</v>
      </c>
      <c r="K2093" t="s">
        <v>1144</v>
      </c>
      <c r="L2093">
        <v>9.5299999999999994</v>
      </c>
      <c r="M2093">
        <v>0</v>
      </c>
      <c r="N2093">
        <v>0</v>
      </c>
      <c r="O2093" s="56">
        <v>0</v>
      </c>
      <c r="P2093" s="56">
        <v>0</v>
      </c>
      <c r="Q2093">
        <v>1</v>
      </c>
      <c r="R2093">
        <v>1</v>
      </c>
      <c r="S2093">
        <v>11</v>
      </c>
      <c r="T2093">
        <v>8</v>
      </c>
      <c r="U2093">
        <v>3</v>
      </c>
      <c r="V2093">
        <v>1</v>
      </c>
      <c r="X2093" t="s">
        <v>7776</v>
      </c>
      <c r="AA2093">
        <v>0</v>
      </c>
      <c r="AB2093">
        <v>0</v>
      </c>
      <c r="AC2093">
        <v>0</v>
      </c>
      <c r="AD2093">
        <v>0</v>
      </c>
      <c r="AE2093">
        <v>0</v>
      </c>
      <c r="AF2093">
        <v>0</v>
      </c>
      <c r="AG2093">
        <v>0</v>
      </c>
      <c r="AJ2093" s="56"/>
      <c r="AK2093" s="56"/>
      <c r="AL2093" s="56"/>
      <c r="AP2093" t="s">
        <v>1155</v>
      </c>
      <c r="AS2093" t="s">
        <v>1152</v>
      </c>
      <c r="AT2093">
        <v>1</v>
      </c>
      <c r="AV2093">
        <v>0</v>
      </c>
      <c r="AW2093">
        <v>0</v>
      </c>
      <c r="AX2093">
        <v>0</v>
      </c>
      <c r="AY2093" t="s">
        <v>1388</v>
      </c>
      <c r="AZ2093" t="s">
        <v>1388</v>
      </c>
      <c r="BA2093">
        <v>0</v>
      </c>
      <c r="BD2093">
        <v>1000000000</v>
      </c>
      <c r="BE2093">
        <v>1</v>
      </c>
      <c r="BF2093">
        <v>0</v>
      </c>
      <c r="BG2093">
        <v>0</v>
      </c>
      <c r="BH2093">
        <v>0</v>
      </c>
      <c r="BI2093">
        <v>0</v>
      </c>
      <c r="BJ2093">
        <v>0</v>
      </c>
      <c r="BK2093">
        <v>0</v>
      </c>
      <c r="BL2093">
        <v>0</v>
      </c>
      <c r="BM2093">
        <v>1</v>
      </c>
      <c r="BN2093">
        <v>0</v>
      </c>
      <c r="BO2093">
        <v>0</v>
      </c>
      <c r="BP2093">
        <v>0</v>
      </c>
      <c r="BR2093">
        <v>0</v>
      </c>
      <c r="BS2093">
        <v>0</v>
      </c>
      <c r="BX2093">
        <v>0</v>
      </c>
      <c r="BY2093">
        <v>0</v>
      </c>
      <c r="BZ2093">
        <v>0</v>
      </c>
      <c r="CA2093">
        <v>0</v>
      </c>
      <c r="CB2093">
        <v>0</v>
      </c>
      <c r="CC2093">
        <v>1</v>
      </c>
      <c r="CD2093" s="56">
        <v>42339</v>
      </c>
      <c r="CE2093" s="56">
        <v>42342</v>
      </c>
      <c r="CF2093" s="56">
        <v>42342</v>
      </c>
      <c r="CG2093" s="56">
        <v>42419</v>
      </c>
      <c r="CH2093" s="56"/>
      <c r="CI2093" s="56"/>
      <c r="CJ2093">
        <v>0</v>
      </c>
      <c r="CK2093">
        <v>0</v>
      </c>
      <c r="CL2093">
        <v>0</v>
      </c>
      <c r="CM2093">
        <v>0</v>
      </c>
      <c r="CN2093">
        <v>0</v>
      </c>
      <c r="CO2093">
        <v>0</v>
      </c>
      <c r="CP2093">
        <v>0.96</v>
      </c>
      <c r="CQ2093" t="s">
        <v>1154</v>
      </c>
      <c r="CR2093" t="s">
        <v>1153</v>
      </c>
      <c r="CS2093" t="s">
        <v>1748</v>
      </c>
      <c r="CT2093" t="s">
        <v>1397</v>
      </c>
      <c r="CU2093" t="s">
        <v>1396</v>
      </c>
      <c r="CV2093" t="s">
        <v>7623</v>
      </c>
      <c r="CW2093" t="s">
        <v>2121</v>
      </c>
      <c r="CX2093" t="s">
        <v>853</v>
      </c>
      <c r="DC2093" t="s">
        <v>1387</v>
      </c>
      <c r="DE2093" t="s">
        <v>1392</v>
      </c>
    </row>
    <row r="2094" spans="1:109" x14ac:dyDescent="0.25">
      <c r="A2094" t="s">
        <v>1025</v>
      </c>
      <c r="B2094">
        <v>1</v>
      </c>
      <c r="C2094" s="56">
        <v>42419</v>
      </c>
      <c r="D2094" t="s">
        <v>1153</v>
      </c>
      <c r="E2094" t="s">
        <v>7624</v>
      </c>
      <c r="G2094" t="s">
        <v>7625</v>
      </c>
      <c r="H2094" t="s">
        <v>1144</v>
      </c>
      <c r="I2094" t="s">
        <v>1144</v>
      </c>
      <c r="J2094" t="s">
        <v>1144</v>
      </c>
      <c r="K2094" t="s">
        <v>1144</v>
      </c>
      <c r="L2094">
        <v>0.85</v>
      </c>
      <c r="M2094">
        <v>1.35</v>
      </c>
      <c r="N2094">
        <v>0</v>
      </c>
      <c r="O2094" s="56">
        <v>0</v>
      </c>
      <c r="P2094" s="56">
        <v>0</v>
      </c>
      <c r="Q2094">
        <v>1</v>
      </c>
      <c r="R2094">
        <v>1</v>
      </c>
      <c r="S2094">
        <v>11</v>
      </c>
      <c r="T2094">
        <v>8</v>
      </c>
      <c r="U2094">
        <v>3</v>
      </c>
      <c r="V2094">
        <v>1</v>
      </c>
      <c r="X2094" t="s">
        <v>7716</v>
      </c>
      <c r="AA2094">
        <v>0</v>
      </c>
      <c r="AB2094">
        <v>0</v>
      </c>
      <c r="AC2094">
        <v>0</v>
      </c>
      <c r="AD2094">
        <v>0</v>
      </c>
      <c r="AE2094">
        <v>0</v>
      </c>
      <c r="AF2094">
        <v>0</v>
      </c>
      <c r="AG2094">
        <v>0</v>
      </c>
      <c r="AJ2094" s="56"/>
      <c r="AK2094" s="56"/>
      <c r="AL2094" s="56"/>
      <c r="AP2094" t="s">
        <v>1155</v>
      </c>
      <c r="AS2094" t="s">
        <v>1152</v>
      </c>
      <c r="AT2094">
        <v>1</v>
      </c>
      <c r="AV2094">
        <v>0</v>
      </c>
      <c r="AW2094">
        <v>0</v>
      </c>
      <c r="AX2094">
        <v>0</v>
      </c>
      <c r="AY2094" t="s">
        <v>1388</v>
      </c>
      <c r="AZ2094" t="s">
        <v>1388</v>
      </c>
      <c r="BA2094">
        <v>0</v>
      </c>
      <c r="BD2094">
        <v>1000000000</v>
      </c>
      <c r="BE2094">
        <v>0</v>
      </c>
      <c r="BF2094">
        <v>0</v>
      </c>
      <c r="BG2094">
        <v>0</v>
      </c>
      <c r="BH2094">
        <v>0</v>
      </c>
      <c r="BI2094">
        <v>0</v>
      </c>
      <c r="BJ2094">
        <v>0</v>
      </c>
      <c r="BK2094">
        <v>0</v>
      </c>
      <c r="BL2094">
        <v>0</v>
      </c>
      <c r="BM2094">
        <v>0</v>
      </c>
      <c r="BN2094">
        <v>0</v>
      </c>
      <c r="BO2094">
        <v>0</v>
      </c>
      <c r="BP2094">
        <v>0</v>
      </c>
      <c r="BR2094">
        <v>0</v>
      </c>
      <c r="BS2094">
        <v>0</v>
      </c>
      <c r="BX2094">
        <v>0</v>
      </c>
      <c r="BY2094">
        <v>0</v>
      </c>
      <c r="BZ2094">
        <v>0</v>
      </c>
      <c r="CA2094">
        <v>0</v>
      </c>
      <c r="CB2094">
        <v>0</v>
      </c>
      <c r="CC2094">
        <v>1</v>
      </c>
      <c r="CD2094" s="56">
        <v>42284</v>
      </c>
      <c r="CE2094" s="56">
        <v>42342</v>
      </c>
      <c r="CF2094" s="56">
        <v>42342</v>
      </c>
      <c r="CG2094" s="56">
        <v>42419</v>
      </c>
      <c r="CH2094" s="56"/>
      <c r="CI2094" s="56"/>
      <c r="CJ2094">
        <v>2.44</v>
      </c>
      <c r="CK2094">
        <v>0</v>
      </c>
      <c r="CL2094">
        <v>0.81</v>
      </c>
      <c r="CM2094">
        <v>0</v>
      </c>
      <c r="CN2094">
        <v>0</v>
      </c>
      <c r="CO2094">
        <v>0</v>
      </c>
      <c r="CP2094">
        <v>0.14000000000000001</v>
      </c>
      <c r="CQ2094" t="s">
        <v>1154</v>
      </c>
      <c r="CR2094" t="s">
        <v>1153</v>
      </c>
      <c r="CS2094" t="s">
        <v>1725</v>
      </c>
      <c r="CT2094" t="s">
        <v>1397</v>
      </c>
      <c r="CU2094" t="s">
        <v>1396</v>
      </c>
      <c r="CV2094" t="s">
        <v>7626</v>
      </c>
      <c r="CW2094" t="s">
        <v>1390</v>
      </c>
      <c r="CX2094" t="s">
        <v>853</v>
      </c>
      <c r="DC2094" t="s">
        <v>1387</v>
      </c>
      <c r="DE2094" t="s">
        <v>1728</v>
      </c>
    </row>
    <row r="2095" spans="1:109" x14ac:dyDescent="0.25">
      <c r="A2095" t="s">
        <v>1025</v>
      </c>
      <c r="B2095">
        <v>1</v>
      </c>
      <c r="C2095" s="56">
        <v>42419</v>
      </c>
      <c r="D2095" t="s">
        <v>1153</v>
      </c>
      <c r="E2095" t="s">
        <v>7627</v>
      </c>
      <c r="G2095" t="s">
        <v>7628</v>
      </c>
      <c r="H2095" t="s">
        <v>1144</v>
      </c>
      <c r="I2095" t="s">
        <v>1144</v>
      </c>
      <c r="J2095" t="s">
        <v>1144</v>
      </c>
      <c r="K2095" t="s">
        <v>1144</v>
      </c>
      <c r="L2095">
        <v>0.48</v>
      </c>
      <c r="M2095">
        <v>0.76</v>
      </c>
      <c r="N2095">
        <v>0</v>
      </c>
      <c r="O2095" s="56">
        <v>0</v>
      </c>
      <c r="P2095" s="56">
        <v>0</v>
      </c>
      <c r="Q2095">
        <v>1</v>
      </c>
      <c r="R2095">
        <v>1</v>
      </c>
      <c r="S2095">
        <v>11</v>
      </c>
      <c r="T2095">
        <v>8</v>
      </c>
      <c r="U2095">
        <v>3</v>
      </c>
      <c r="V2095">
        <v>1</v>
      </c>
      <c r="X2095" t="s">
        <v>7716</v>
      </c>
      <c r="AA2095">
        <v>0</v>
      </c>
      <c r="AB2095">
        <v>0</v>
      </c>
      <c r="AC2095">
        <v>0</v>
      </c>
      <c r="AD2095">
        <v>0</v>
      </c>
      <c r="AE2095">
        <v>0</v>
      </c>
      <c r="AF2095">
        <v>0</v>
      </c>
      <c r="AG2095">
        <v>0</v>
      </c>
      <c r="AJ2095" s="56"/>
      <c r="AK2095" s="56"/>
      <c r="AL2095" s="56"/>
      <c r="AP2095" t="s">
        <v>1155</v>
      </c>
      <c r="AS2095" t="s">
        <v>1152</v>
      </c>
      <c r="AT2095">
        <v>1</v>
      </c>
      <c r="AV2095">
        <v>0</v>
      </c>
      <c r="AW2095">
        <v>0</v>
      </c>
      <c r="AX2095">
        <v>0</v>
      </c>
      <c r="AY2095" t="s">
        <v>1388</v>
      </c>
      <c r="AZ2095" t="s">
        <v>1388</v>
      </c>
      <c r="BA2095">
        <v>0</v>
      </c>
      <c r="BD2095">
        <v>1000000000</v>
      </c>
      <c r="BE2095">
        <v>10</v>
      </c>
      <c r="BF2095">
        <v>0</v>
      </c>
      <c r="BG2095">
        <v>0</v>
      </c>
      <c r="BH2095">
        <v>0</v>
      </c>
      <c r="BI2095">
        <v>0</v>
      </c>
      <c r="BJ2095">
        <v>0</v>
      </c>
      <c r="BK2095">
        <v>0</v>
      </c>
      <c r="BL2095">
        <v>0</v>
      </c>
      <c r="BM2095">
        <v>10</v>
      </c>
      <c r="BN2095">
        <v>0</v>
      </c>
      <c r="BO2095">
        <v>0</v>
      </c>
      <c r="BP2095">
        <v>0</v>
      </c>
      <c r="BR2095">
        <v>0</v>
      </c>
      <c r="BS2095">
        <v>0</v>
      </c>
      <c r="BX2095">
        <v>0</v>
      </c>
      <c r="BY2095">
        <v>0</v>
      </c>
      <c r="BZ2095">
        <v>0</v>
      </c>
      <c r="CA2095">
        <v>0</v>
      </c>
      <c r="CB2095">
        <v>0</v>
      </c>
      <c r="CC2095">
        <v>1</v>
      </c>
      <c r="CD2095" s="56">
        <v>42284</v>
      </c>
      <c r="CE2095" s="56">
        <v>42342</v>
      </c>
      <c r="CF2095" s="56">
        <v>42342</v>
      </c>
      <c r="CG2095" s="56">
        <v>42419</v>
      </c>
      <c r="CH2095" s="56"/>
      <c r="CI2095" s="56"/>
      <c r="CJ2095">
        <v>0</v>
      </c>
      <c r="CK2095">
        <v>0</v>
      </c>
      <c r="CL2095">
        <v>0</v>
      </c>
      <c r="CM2095">
        <v>0</v>
      </c>
      <c r="CN2095">
        <v>0</v>
      </c>
      <c r="CO2095">
        <v>0</v>
      </c>
      <c r="CP2095">
        <v>0.95</v>
      </c>
      <c r="CQ2095" t="s">
        <v>1154</v>
      </c>
      <c r="CR2095" t="s">
        <v>1153</v>
      </c>
      <c r="CS2095" t="s">
        <v>1725</v>
      </c>
      <c r="CT2095" t="s">
        <v>1397</v>
      </c>
      <c r="CU2095" t="s">
        <v>1396</v>
      </c>
      <c r="CV2095" t="s">
        <v>7629</v>
      </c>
      <c r="CW2095" t="s">
        <v>1390</v>
      </c>
      <c r="CX2095" t="s">
        <v>853</v>
      </c>
      <c r="DC2095" t="s">
        <v>1387</v>
      </c>
      <c r="DE2095" t="s">
        <v>1728</v>
      </c>
    </row>
    <row r="2096" spans="1:109" x14ac:dyDescent="0.25">
      <c r="A2096" t="s">
        <v>1025</v>
      </c>
      <c r="B2096">
        <v>1</v>
      </c>
      <c r="C2096" s="56">
        <v>42419</v>
      </c>
      <c r="D2096" t="s">
        <v>1153</v>
      </c>
      <c r="E2096" t="s">
        <v>7630</v>
      </c>
      <c r="G2096" t="s">
        <v>7631</v>
      </c>
      <c r="H2096" t="s">
        <v>1144</v>
      </c>
      <c r="I2096" t="s">
        <v>1144</v>
      </c>
      <c r="J2096" t="s">
        <v>1144</v>
      </c>
      <c r="K2096" t="s">
        <v>1144</v>
      </c>
      <c r="L2096">
        <v>0.75</v>
      </c>
      <c r="M2096">
        <v>1.19</v>
      </c>
      <c r="N2096">
        <v>0</v>
      </c>
      <c r="O2096" s="56">
        <v>0</v>
      </c>
      <c r="P2096" s="56">
        <v>0</v>
      </c>
      <c r="Q2096">
        <v>1</v>
      </c>
      <c r="R2096">
        <v>1</v>
      </c>
      <c r="S2096">
        <v>11</v>
      </c>
      <c r="T2096">
        <v>8</v>
      </c>
      <c r="U2096">
        <v>3</v>
      </c>
      <c r="V2096">
        <v>1</v>
      </c>
      <c r="X2096" t="s">
        <v>7716</v>
      </c>
      <c r="AA2096">
        <v>0</v>
      </c>
      <c r="AB2096">
        <v>0</v>
      </c>
      <c r="AC2096">
        <v>0</v>
      </c>
      <c r="AD2096">
        <v>0</v>
      </c>
      <c r="AE2096">
        <v>0</v>
      </c>
      <c r="AF2096">
        <v>0</v>
      </c>
      <c r="AG2096">
        <v>0</v>
      </c>
      <c r="AJ2096" s="56"/>
      <c r="AK2096" s="56"/>
      <c r="AL2096" s="56"/>
      <c r="AP2096" t="s">
        <v>1155</v>
      </c>
      <c r="AS2096" t="s">
        <v>1152</v>
      </c>
      <c r="AT2096">
        <v>1</v>
      </c>
      <c r="AV2096">
        <v>0</v>
      </c>
      <c r="AW2096">
        <v>0</v>
      </c>
      <c r="AX2096">
        <v>0</v>
      </c>
      <c r="AY2096" t="s">
        <v>1388</v>
      </c>
      <c r="AZ2096" t="s">
        <v>1388</v>
      </c>
      <c r="BA2096">
        <v>0</v>
      </c>
      <c r="BD2096">
        <v>1000000000</v>
      </c>
      <c r="BE2096">
        <v>0</v>
      </c>
      <c r="BF2096">
        <v>0</v>
      </c>
      <c r="BG2096">
        <v>0</v>
      </c>
      <c r="BH2096">
        <v>0</v>
      </c>
      <c r="BI2096">
        <v>0</v>
      </c>
      <c r="BJ2096">
        <v>0</v>
      </c>
      <c r="BK2096">
        <v>0</v>
      </c>
      <c r="BL2096">
        <v>0</v>
      </c>
      <c r="BM2096">
        <v>0</v>
      </c>
      <c r="BN2096">
        <v>0</v>
      </c>
      <c r="BO2096">
        <v>0</v>
      </c>
      <c r="BP2096">
        <v>0</v>
      </c>
      <c r="BR2096">
        <v>0</v>
      </c>
      <c r="BS2096">
        <v>0</v>
      </c>
      <c r="BX2096">
        <v>0</v>
      </c>
      <c r="BY2096">
        <v>0</v>
      </c>
      <c r="BZ2096">
        <v>0</v>
      </c>
      <c r="CA2096">
        <v>0</v>
      </c>
      <c r="CB2096">
        <v>0</v>
      </c>
      <c r="CC2096">
        <v>1</v>
      </c>
      <c r="CD2096" s="56">
        <v>42284</v>
      </c>
      <c r="CE2096" s="56">
        <v>42342</v>
      </c>
      <c r="CF2096" s="56">
        <v>42342</v>
      </c>
      <c r="CG2096" s="56">
        <v>42419</v>
      </c>
      <c r="CH2096" s="56"/>
      <c r="CI2096" s="56"/>
      <c r="CJ2096">
        <v>2.5299999999999998</v>
      </c>
      <c r="CK2096">
        <v>0</v>
      </c>
      <c r="CL2096">
        <v>0.82</v>
      </c>
      <c r="CM2096">
        <v>0</v>
      </c>
      <c r="CN2096">
        <v>0</v>
      </c>
      <c r="CO2096">
        <v>0</v>
      </c>
      <c r="CP2096">
        <v>0.13</v>
      </c>
      <c r="CQ2096" t="s">
        <v>1154</v>
      </c>
      <c r="CR2096" t="s">
        <v>1153</v>
      </c>
      <c r="CS2096" t="s">
        <v>1725</v>
      </c>
      <c r="CT2096" t="s">
        <v>1397</v>
      </c>
      <c r="CU2096" t="s">
        <v>1396</v>
      </c>
      <c r="CV2096" t="s">
        <v>7632</v>
      </c>
      <c r="CW2096" t="s">
        <v>1390</v>
      </c>
      <c r="CX2096" t="s">
        <v>853</v>
      </c>
      <c r="DC2096" t="s">
        <v>1387</v>
      </c>
      <c r="DE2096" t="s">
        <v>1728</v>
      </c>
    </row>
    <row r="2097" spans="1:109" x14ac:dyDescent="0.25">
      <c r="A2097" t="s">
        <v>1025</v>
      </c>
      <c r="B2097">
        <v>1</v>
      </c>
      <c r="C2097" s="56">
        <v>42419</v>
      </c>
      <c r="D2097" t="s">
        <v>1153</v>
      </c>
      <c r="E2097" t="s">
        <v>7633</v>
      </c>
      <c r="G2097" t="s">
        <v>7634</v>
      </c>
      <c r="H2097" t="s">
        <v>1144</v>
      </c>
      <c r="I2097" t="s">
        <v>1144</v>
      </c>
      <c r="J2097" t="s">
        <v>1144</v>
      </c>
      <c r="K2097" t="s">
        <v>1144</v>
      </c>
      <c r="L2097">
        <v>1.1200000000000001</v>
      </c>
      <c r="M2097">
        <v>3.25</v>
      </c>
      <c r="N2097">
        <v>0</v>
      </c>
      <c r="O2097" s="56">
        <v>0</v>
      </c>
      <c r="P2097" s="56">
        <v>0</v>
      </c>
      <c r="Q2097">
        <v>1</v>
      </c>
      <c r="R2097">
        <v>1</v>
      </c>
      <c r="S2097">
        <v>11</v>
      </c>
      <c r="T2097">
        <v>8</v>
      </c>
      <c r="U2097">
        <v>3</v>
      </c>
      <c r="V2097">
        <v>1</v>
      </c>
      <c r="W2097" t="s">
        <v>1156</v>
      </c>
      <c r="X2097" t="s">
        <v>7775</v>
      </c>
      <c r="Y2097">
        <v>27</v>
      </c>
      <c r="AA2097">
        <v>0</v>
      </c>
      <c r="AB2097">
        <v>0</v>
      </c>
      <c r="AC2097">
        <v>0</v>
      </c>
      <c r="AD2097">
        <v>0</v>
      </c>
      <c r="AE2097">
        <v>0</v>
      </c>
      <c r="AF2097">
        <v>77</v>
      </c>
      <c r="AG2097">
        <v>0</v>
      </c>
      <c r="AJ2097" s="56"/>
      <c r="AK2097" s="56"/>
      <c r="AL2097" s="56"/>
      <c r="AP2097" t="s">
        <v>1155</v>
      </c>
      <c r="AS2097" t="s">
        <v>1152</v>
      </c>
      <c r="AT2097">
        <v>1</v>
      </c>
      <c r="AV2097">
        <v>20</v>
      </c>
      <c r="AW2097">
        <v>13</v>
      </c>
      <c r="AX2097">
        <v>7</v>
      </c>
      <c r="AY2097" t="s">
        <v>1148</v>
      </c>
      <c r="AZ2097" t="s">
        <v>1147</v>
      </c>
      <c r="BA2097">
        <v>0</v>
      </c>
      <c r="BD2097">
        <v>1000000000</v>
      </c>
      <c r="BE2097">
        <v>20</v>
      </c>
      <c r="BF2097">
        <v>0</v>
      </c>
      <c r="BG2097">
        <v>20</v>
      </c>
      <c r="BH2097">
        <v>0</v>
      </c>
      <c r="BI2097">
        <v>0</v>
      </c>
      <c r="BJ2097">
        <v>0</v>
      </c>
      <c r="BK2097">
        <v>0</v>
      </c>
      <c r="BL2097">
        <v>0</v>
      </c>
      <c r="BM2097">
        <v>40</v>
      </c>
      <c r="BN2097">
        <v>-1</v>
      </c>
      <c r="BO2097">
        <v>0</v>
      </c>
      <c r="BP2097">
        <v>0</v>
      </c>
      <c r="BR2097">
        <v>0</v>
      </c>
      <c r="BS2097">
        <v>5</v>
      </c>
      <c r="BX2097">
        <v>0</v>
      </c>
      <c r="BY2097">
        <v>0</v>
      </c>
      <c r="BZ2097">
        <v>0</v>
      </c>
      <c r="CA2097">
        <v>8.3000000000000007</v>
      </c>
      <c r="CB2097">
        <v>0</v>
      </c>
      <c r="CC2097">
        <v>1</v>
      </c>
      <c r="CD2097" s="56">
        <v>42283</v>
      </c>
      <c r="CE2097" s="56">
        <v>42342</v>
      </c>
      <c r="CF2097" s="56">
        <v>42342</v>
      </c>
      <c r="CG2097" s="56">
        <v>42419</v>
      </c>
      <c r="CH2097" s="56"/>
      <c r="CI2097" s="56"/>
      <c r="CJ2097">
        <v>1.1399999999999999</v>
      </c>
      <c r="CK2097">
        <v>287</v>
      </c>
      <c r="CL2097">
        <v>0.53</v>
      </c>
      <c r="CM2097">
        <v>0</v>
      </c>
      <c r="CN2097">
        <v>0</v>
      </c>
      <c r="CO2097">
        <v>0.42</v>
      </c>
      <c r="CP2097">
        <v>0</v>
      </c>
      <c r="CQ2097" t="s">
        <v>1154</v>
      </c>
      <c r="CR2097" t="s">
        <v>1153</v>
      </c>
      <c r="CS2097" t="s">
        <v>1725</v>
      </c>
      <c r="CT2097" t="s">
        <v>1397</v>
      </c>
      <c r="CU2097" t="s">
        <v>1396</v>
      </c>
      <c r="CV2097" t="s">
        <v>7635</v>
      </c>
      <c r="CW2097" t="s">
        <v>1159</v>
      </c>
      <c r="CX2097" t="s">
        <v>853</v>
      </c>
      <c r="DC2097" t="s">
        <v>1160</v>
      </c>
      <c r="DE2097" t="s">
        <v>1392</v>
      </c>
    </row>
    <row r="2098" spans="1:109" x14ac:dyDescent="0.25">
      <c r="A2098" t="s">
        <v>1025</v>
      </c>
      <c r="B2098">
        <v>6</v>
      </c>
      <c r="C2098" s="56">
        <v>42419</v>
      </c>
      <c r="D2098" t="s">
        <v>1153</v>
      </c>
      <c r="E2098" t="s">
        <v>7636</v>
      </c>
      <c r="G2098" t="s">
        <v>7637</v>
      </c>
      <c r="H2098" t="s">
        <v>1144</v>
      </c>
      <c r="I2098" t="s">
        <v>1144</v>
      </c>
      <c r="J2098" t="s">
        <v>1144</v>
      </c>
      <c r="K2098" t="s">
        <v>1144</v>
      </c>
      <c r="L2098">
        <v>8.06</v>
      </c>
      <c r="M2098">
        <v>18.760000000000002</v>
      </c>
      <c r="N2098">
        <v>0</v>
      </c>
      <c r="O2098" s="56">
        <v>0</v>
      </c>
      <c r="P2098" s="56">
        <v>0</v>
      </c>
      <c r="Q2098">
        <v>1</v>
      </c>
      <c r="R2098">
        <v>1</v>
      </c>
      <c r="S2098">
        <v>11</v>
      </c>
      <c r="T2098">
        <v>8</v>
      </c>
      <c r="U2098">
        <v>3</v>
      </c>
      <c r="V2098">
        <v>1</v>
      </c>
      <c r="X2098" t="s">
        <v>7776</v>
      </c>
      <c r="AA2098">
        <v>0</v>
      </c>
      <c r="AB2098">
        <v>0</v>
      </c>
      <c r="AC2098">
        <v>0</v>
      </c>
      <c r="AD2098">
        <v>0</v>
      </c>
      <c r="AE2098">
        <v>0</v>
      </c>
      <c r="AF2098">
        <v>0</v>
      </c>
      <c r="AG2098">
        <v>0</v>
      </c>
      <c r="AJ2098" s="56"/>
      <c r="AK2098" s="56"/>
      <c r="AL2098" s="56"/>
      <c r="AP2098" t="s">
        <v>1155</v>
      </c>
      <c r="AS2098" t="s">
        <v>1152</v>
      </c>
      <c r="AT2098">
        <v>1</v>
      </c>
      <c r="AV2098">
        <v>0</v>
      </c>
      <c r="AW2098">
        <v>0</v>
      </c>
      <c r="AX2098">
        <v>0</v>
      </c>
      <c r="AY2098" t="s">
        <v>1388</v>
      </c>
      <c r="AZ2098" t="s">
        <v>1388</v>
      </c>
      <c r="BA2098">
        <v>0</v>
      </c>
      <c r="BD2098">
        <v>1000000000</v>
      </c>
      <c r="BE2098">
        <v>3</v>
      </c>
      <c r="BF2098">
        <v>0</v>
      </c>
      <c r="BG2098">
        <v>0</v>
      </c>
      <c r="BH2098">
        <v>0</v>
      </c>
      <c r="BI2098">
        <v>0</v>
      </c>
      <c r="BJ2098">
        <v>0</v>
      </c>
      <c r="BK2098">
        <v>0</v>
      </c>
      <c r="BL2098">
        <v>0</v>
      </c>
      <c r="BM2098">
        <v>3</v>
      </c>
      <c r="BN2098">
        <v>0</v>
      </c>
      <c r="BO2098">
        <v>0</v>
      </c>
      <c r="BP2098">
        <v>0</v>
      </c>
      <c r="BR2098">
        <v>0</v>
      </c>
      <c r="BS2098">
        <v>0</v>
      </c>
      <c r="BX2098">
        <v>0</v>
      </c>
      <c r="BY2098">
        <v>0</v>
      </c>
      <c r="BZ2098">
        <v>0</v>
      </c>
      <c r="CA2098">
        <v>0</v>
      </c>
      <c r="CB2098">
        <v>0</v>
      </c>
      <c r="CC2098">
        <v>1</v>
      </c>
      <c r="CD2098" s="56">
        <v>42339</v>
      </c>
      <c r="CE2098" s="56">
        <v>42342</v>
      </c>
      <c r="CF2098" s="56">
        <v>42342</v>
      </c>
      <c r="CG2098" s="56">
        <v>42419</v>
      </c>
      <c r="CH2098" s="56"/>
      <c r="CI2098" s="56"/>
      <c r="CJ2098">
        <v>0.47</v>
      </c>
      <c r="CK2098">
        <v>0</v>
      </c>
      <c r="CL2098">
        <v>0.03</v>
      </c>
      <c r="CM2098">
        <v>0</v>
      </c>
      <c r="CN2098">
        <v>0</v>
      </c>
      <c r="CO2098">
        <v>0</v>
      </c>
      <c r="CP2098">
        <v>0.95</v>
      </c>
      <c r="CQ2098" t="s">
        <v>1154</v>
      </c>
      <c r="CR2098" t="s">
        <v>1153</v>
      </c>
      <c r="CS2098" t="s">
        <v>1395</v>
      </c>
      <c r="CT2098" t="s">
        <v>1397</v>
      </c>
      <c r="CU2098" t="s">
        <v>1396</v>
      </c>
      <c r="CV2098" t="s">
        <v>7638</v>
      </c>
      <c r="CW2098" t="s">
        <v>1738</v>
      </c>
      <c r="CX2098" t="s">
        <v>853</v>
      </c>
      <c r="DC2098" t="s">
        <v>1387</v>
      </c>
      <c r="DE2098" t="s">
        <v>1392</v>
      </c>
    </row>
    <row r="2099" spans="1:109" x14ac:dyDescent="0.25">
      <c r="A2099" t="s">
        <v>1025</v>
      </c>
      <c r="B2099">
        <v>6</v>
      </c>
      <c r="C2099" s="56">
        <v>42419</v>
      </c>
      <c r="D2099" t="s">
        <v>1153</v>
      </c>
      <c r="E2099" t="s">
        <v>7639</v>
      </c>
      <c r="G2099" t="s">
        <v>7640</v>
      </c>
      <c r="H2099" t="s">
        <v>1144</v>
      </c>
      <c r="I2099" t="s">
        <v>1144</v>
      </c>
      <c r="J2099" t="s">
        <v>1144</v>
      </c>
      <c r="K2099" t="s">
        <v>1144</v>
      </c>
      <c r="L2099">
        <v>12.81</v>
      </c>
      <c r="M2099">
        <v>25.76</v>
      </c>
      <c r="N2099">
        <v>0</v>
      </c>
      <c r="O2099" s="56">
        <v>0</v>
      </c>
      <c r="P2099" s="56">
        <v>0</v>
      </c>
      <c r="Q2099">
        <v>1</v>
      </c>
      <c r="R2099">
        <v>1</v>
      </c>
      <c r="S2099">
        <v>11</v>
      </c>
      <c r="T2099">
        <v>8</v>
      </c>
      <c r="U2099">
        <v>3</v>
      </c>
      <c r="V2099">
        <v>1</v>
      </c>
      <c r="X2099" t="s">
        <v>7776</v>
      </c>
      <c r="AA2099">
        <v>0</v>
      </c>
      <c r="AB2099">
        <v>0</v>
      </c>
      <c r="AC2099">
        <v>0</v>
      </c>
      <c r="AD2099">
        <v>0</v>
      </c>
      <c r="AE2099">
        <v>0</v>
      </c>
      <c r="AF2099">
        <v>0</v>
      </c>
      <c r="AG2099">
        <v>0</v>
      </c>
      <c r="AJ2099" s="56"/>
      <c r="AK2099" s="56"/>
      <c r="AL2099" s="56"/>
      <c r="AP2099" t="s">
        <v>1155</v>
      </c>
      <c r="AS2099" t="s">
        <v>1152</v>
      </c>
      <c r="AT2099">
        <v>1</v>
      </c>
      <c r="AV2099">
        <v>0</v>
      </c>
      <c r="AW2099">
        <v>0</v>
      </c>
      <c r="AX2099">
        <v>0</v>
      </c>
      <c r="AY2099" t="s">
        <v>1388</v>
      </c>
      <c r="AZ2099" t="s">
        <v>1388</v>
      </c>
      <c r="BA2099">
        <v>0</v>
      </c>
      <c r="BD2099">
        <v>1000000000</v>
      </c>
      <c r="BE2099">
        <v>2</v>
      </c>
      <c r="BF2099">
        <v>0</v>
      </c>
      <c r="BG2099">
        <v>0</v>
      </c>
      <c r="BH2099">
        <v>0</v>
      </c>
      <c r="BI2099">
        <v>0</v>
      </c>
      <c r="BJ2099">
        <v>0</v>
      </c>
      <c r="BK2099">
        <v>0</v>
      </c>
      <c r="BL2099">
        <v>0</v>
      </c>
      <c r="BM2099">
        <v>2</v>
      </c>
      <c r="BN2099">
        <v>0</v>
      </c>
      <c r="BO2099">
        <v>0</v>
      </c>
      <c r="BP2099">
        <v>0</v>
      </c>
      <c r="BR2099">
        <v>0</v>
      </c>
      <c r="BS2099">
        <v>0</v>
      </c>
      <c r="BX2099">
        <v>0</v>
      </c>
      <c r="BY2099">
        <v>0</v>
      </c>
      <c r="BZ2099">
        <v>0</v>
      </c>
      <c r="CA2099">
        <v>0</v>
      </c>
      <c r="CB2099">
        <v>0</v>
      </c>
      <c r="CC2099">
        <v>1</v>
      </c>
      <c r="CD2099" s="56">
        <v>42339</v>
      </c>
      <c r="CE2099" s="56">
        <v>42342</v>
      </c>
      <c r="CF2099" s="56">
        <v>42342</v>
      </c>
      <c r="CG2099" s="56">
        <v>42419</v>
      </c>
      <c r="CH2099" s="56"/>
      <c r="CI2099" s="56"/>
      <c r="CJ2099">
        <v>0.53</v>
      </c>
      <c r="CK2099">
        <v>0</v>
      </c>
      <c r="CL2099">
        <v>0.14000000000000001</v>
      </c>
      <c r="CM2099">
        <v>0</v>
      </c>
      <c r="CN2099">
        <v>0</v>
      </c>
      <c r="CO2099">
        <v>0</v>
      </c>
      <c r="CP2099">
        <v>0.83</v>
      </c>
      <c r="CQ2099" t="s">
        <v>1154</v>
      </c>
      <c r="CR2099" t="s">
        <v>1153</v>
      </c>
      <c r="CS2099" t="s">
        <v>1395</v>
      </c>
      <c r="CT2099" t="s">
        <v>1397</v>
      </c>
      <c r="CU2099" t="s">
        <v>1396</v>
      </c>
      <c r="CV2099" t="s">
        <v>7641</v>
      </c>
      <c r="CW2099" t="s">
        <v>1390</v>
      </c>
      <c r="CX2099" t="s">
        <v>853</v>
      </c>
      <c r="DC2099" t="s">
        <v>1387</v>
      </c>
      <c r="DE2099" t="s">
        <v>1392</v>
      </c>
    </row>
    <row r="2100" spans="1:109" x14ac:dyDescent="0.25">
      <c r="A2100" t="s">
        <v>1025</v>
      </c>
      <c r="B2100">
        <v>6</v>
      </c>
      <c r="C2100" s="56">
        <v>42419</v>
      </c>
      <c r="D2100" t="s">
        <v>1153</v>
      </c>
      <c r="E2100" t="s">
        <v>7642</v>
      </c>
      <c r="G2100" t="s">
        <v>7643</v>
      </c>
      <c r="H2100" t="s">
        <v>1144</v>
      </c>
      <c r="I2100" t="s">
        <v>1144</v>
      </c>
      <c r="J2100" t="s">
        <v>1144</v>
      </c>
      <c r="K2100" t="s">
        <v>1144</v>
      </c>
      <c r="L2100">
        <v>1.2</v>
      </c>
      <c r="M2100">
        <v>0</v>
      </c>
      <c r="N2100">
        <v>0</v>
      </c>
      <c r="O2100" s="56">
        <v>0</v>
      </c>
      <c r="P2100" s="56">
        <v>0</v>
      </c>
      <c r="Q2100">
        <v>1</v>
      </c>
      <c r="R2100">
        <v>1</v>
      </c>
      <c r="S2100">
        <v>11</v>
      </c>
      <c r="T2100">
        <v>8</v>
      </c>
      <c r="U2100">
        <v>3</v>
      </c>
      <c r="V2100">
        <v>1</v>
      </c>
      <c r="X2100" t="s">
        <v>7776</v>
      </c>
      <c r="AA2100">
        <v>0</v>
      </c>
      <c r="AB2100">
        <v>0</v>
      </c>
      <c r="AC2100">
        <v>0</v>
      </c>
      <c r="AD2100">
        <v>0</v>
      </c>
      <c r="AE2100">
        <v>0</v>
      </c>
      <c r="AF2100">
        <v>0</v>
      </c>
      <c r="AG2100">
        <v>0</v>
      </c>
      <c r="AJ2100" s="56"/>
      <c r="AK2100" s="56"/>
      <c r="AL2100" s="56"/>
      <c r="AP2100" t="s">
        <v>1155</v>
      </c>
      <c r="AS2100" t="s">
        <v>1152</v>
      </c>
      <c r="AT2100">
        <v>1</v>
      </c>
      <c r="AV2100">
        <v>0</v>
      </c>
      <c r="AW2100">
        <v>0</v>
      </c>
      <c r="AX2100">
        <v>0</v>
      </c>
      <c r="AY2100" t="s">
        <v>1388</v>
      </c>
      <c r="AZ2100" t="s">
        <v>1388</v>
      </c>
      <c r="BA2100">
        <v>0</v>
      </c>
      <c r="BD2100">
        <v>1000000000</v>
      </c>
      <c r="BE2100">
        <v>0</v>
      </c>
      <c r="BF2100">
        <v>0</v>
      </c>
      <c r="BG2100">
        <v>0</v>
      </c>
      <c r="BH2100">
        <v>0</v>
      </c>
      <c r="BI2100">
        <v>0</v>
      </c>
      <c r="BJ2100">
        <v>0</v>
      </c>
      <c r="BK2100">
        <v>0</v>
      </c>
      <c r="BL2100">
        <v>0</v>
      </c>
      <c r="BM2100">
        <v>0</v>
      </c>
      <c r="BN2100">
        <v>0</v>
      </c>
      <c r="BO2100">
        <v>0</v>
      </c>
      <c r="BP2100">
        <v>0</v>
      </c>
      <c r="BR2100">
        <v>0</v>
      </c>
      <c r="BS2100">
        <v>0</v>
      </c>
      <c r="BX2100">
        <v>0</v>
      </c>
      <c r="BY2100">
        <v>0</v>
      </c>
      <c r="BZ2100">
        <v>0</v>
      </c>
      <c r="CA2100">
        <v>0</v>
      </c>
      <c r="CB2100">
        <v>0</v>
      </c>
      <c r="CC2100">
        <v>1</v>
      </c>
      <c r="CD2100" s="56">
        <v>42339</v>
      </c>
      <c r="CE2100" s="56">
        <v>42342</v>
      </c>
      <c r="CF2100" s="56">
        <v>42342</v>
      </c>
      <c r="CG2100" s="56">
        <v>42419</v>
      </c>
      <c r="CH2100" s="56"/>
      <c r="CI2100" s="56"/>
      <c r="CJ2100">
        <v>2.0099999999999998</v>
      </c>
      <c r="CK2100">
        <v>0</v>
      </c>
      <c r="CL2100">
        <v>0.78</v>
      </c>
      <c r="CM2100">
        <v>0</v>
      </c>
      <c r="CN2100">
        <v>0</v>
      </c>
      <c r="CO2100">
        <v>0</v>
      </c>
      <c r="CP2100">
        <v>0.19</v>
      </c>
      <c r="CQ2100" t="s">
        <v>1154</v>
      </c>
      <c r="CR2100" t="s">
        <v>1153</v>
      </c>
      <c r="CS2100" t="s">
        <v>1395</v>
      </c>
      <c r="CT2100" t="s">
        <v>1397</v>
      </c>
      <c r="CU2100" t="s">
        <v>1396</v>
      </c>
      <c r="CV2100" t="s">
        <v>7644</v>
      </c>
      <c r="CW2100" t="s">
        <v>1727</v>
      </c>
      <c r="CX2100" t="s">
        <v>853</v>
      </c>
      <c r="DC2100" t="s">
        <v>1387</v>
      </c>
      <c r="DE2100" t="s">
        <v>1728</v>
      </c>
    </row>
    <row r="2101" spans="1:109" x14ac:dyDescent="0.25">
      <c r="A2101" t="s">
        <v>1025</v>
      </c>
      <c r="B2101">
        <v>6</v>
      </c>
      <c r="C2101" s="56">
        <v>42419</v>
      </c>
      <c r="D2101" t="s">
        <v>1153</v>
      </c>
      <c r="E2101" t="s">
        <v>7645</v>
      </c>
      <c r="G2101" t="s">
        <v>7646</v>
      </c>
      <c r="H2101" t="s">
        <v>1144</v>
      </c>
      <c r="I2101" t="s">
        <v>1144</v>
      </c>
      <c r="J2101" t="s">
        <v>1144</v>
      </c>
      <c r="K2101" t="s">
        <v>1144</v>
      </c>
      <c r="L2101">
        <v>0.78</v>
      </c>
      <c r="M2101">
        <v>2.4500000000000002</v>
      </c>
      <c r="N2101">
        <v>0</v>
      </c>
      <c r="O2101" s="56">
        <v>0</v>
      </c>
      <c r="P2101" s="56">
        <v>0</v>
      </c>
      <c r="Q2101">
        <v>1</v>
      </c>
      <c r="R2101">
        <v>1</v>
      </c>
      <c r="S2101">
        <v>11</v>
      </c>
      <c r="T2101">
        <v>8</v>
      </c>
      <c r="U2101">
        <v>3</v>
      </c>
      <c r="V2101">
        <v>1</v>
      </c>
      <c r="X2101" t="s">
        <v>7776</v>
      </c>
      <c r="AA2101">
        <v>0</v>
      </c>
      <c r="AB2101">
        <v>0</v>
      </c>
      <c r="AC2101">
        <v>0</v>
      </c>
      <c r="AD2101">
        <v>0</v>
      </c>
      <c r="AE2101">
        <v>0</v>
      </c>
      <c r="AF2101">
        <v>0</v>
      </c>
      <c r="AG2101">
        <v>0</v>
      </c>
      <c r="AJ2101" s="56"/>
      <c r="AK2101" s="56"/>
      <c r="AL2101" s="56"/>
      <c r="AP2101" t="s">
        <v>1155</v>
      </c>
      <c r="AS2101" t="s">
        <v>1152</v>
      </c>
      <c r="AT2101">
        <v>1</v>
      </c>
      <c r="AV2101">
        <v>0</v>
      </c>
      <c r="AW2101">
        <v>0</v>
      </c>
      <c r="AX2101">
        <v>0</v>
      </c>
      <c r="AY2101" t="s">
        <v>1388</v>
      </c>
      <c r="AZ2101" t="s">
        <v>1388</v>
      </c>
      <c r="BA2101">
        <v>0</v>
      </c>
      <c r="BD2101">
        <v>1000000000</v>
      </c>
      <c r="BE2101">
        <v>0</v>
      </c>
      <c r="BF2101">
        <v>0</v>
      </c>
      <c r="BG2101">
        <v>1</v>
      </c>
      <c r="BH2101">
        <v>0</v>
      </c>
      <c r="BI2101">
        <v>0</v>
      </c>
      <c r="BJ2101">
        <v>0</v>
      </c>
      <c r="BK2101">
        <v>0</v>
      </c>
      <c r="BL2101">
        <v>0</v>
      </c>
      <c r="BM2101">
        <v>1</v>
      </c>
      <c r="BN2101">
        <v>0</v>
      </c>
      <c r="BO2101">
        <v>0</v>
      </c>
      <c r="BP2101">
        <v>0</v>
      </c>
      <c r="BR2101">
        <v>0</v>
      </c>
      <c r="BS2101">
        <v>0</v>
      </c>
      <c r="BX2101">
        <v>0</v>
      </c>
      <c r="BY2101">
        <v>0</v>
      </c>
      <c r="BZ2101">
        <v>0</v>
      </c>
      <c r="CA2101">
        <v>0</v>
      </c>
      <c r="CB2101">
        <v>0</v>
      </c>
      <c r="CC2101">
        <v>1</v>
      </c>
      <c r="CD2101" s="56">
        <v>42339</v>
      </c>
      <c r="CE2101" s="56">
        <v>42342</v>
      </c>
      <c r="CF2101" s="56">
        <v>42342</v>
      </c>
      <c r="CG2101" s="56">
        <v>42419</v>
      </c>
      <c r="CH2101" s="56"/>
      <c r="CI2101" s="56"/>
      <c r="CJ2101">
        <v>2.0099999999999998</v>
      </c>
      <c r="CK2101">
        <v>0</v>
      </c>
      <c r="CL2101">
        <v>0.78</v>
      </c>
      <c r="CM2101">
        <v>0</v>
      </c>
      <c r="CN2101">
        <v>0</v>
      </c>
      <c r="CO2101">
        <v>0</v>
      </c>
      <c r="CP2101">
        <v>0.19</v>
      </c>
      <c r="CQ2101" t="s">
        <v>1154</v>
      </c>
      <c r="CR2101" t="s">
        <v>1153</v>
      </c>
      <c r="CS2101" t="s">
        <v>1395</v>
      </c>
      <c r="CT2101" t="s">
        <v>1397</v>
      </c>
      <c r="CU2101" t="s">
        <v>1396</v>
      </c>
      <c r="CV2101" t="s">
        <v>7647</v>
      </c>
      <c r="CW2101" t="s">
        <v>1727</v>
      </c>
      <c r="CX2101" t="s">
        <v>853</v>
      </c>
      <c r="DC2101" t="s">
        <v>1387</v>
      </c>
      <c r="DE2101" t="s">
        <v>1728</v>
      </c>
    </row>
    <row r="2102" spans="1:109" x14ac:dyDescent="0.25">
      <c r="A2102" t="s">
        <v>1025</v>
      </c>
      <c r="B2102">
        <v>6</v>
      </c>
      <c r="C2102" s="56">
        <v>42419</v>
      </c>
      <c r="D2102" t="s">
        <v>1153</v>
      </c>
      <c r="E2102" t="s">
        <v>7648</v>
      </c>
      <c r="G2102" t="s">
        <v>7649</v>
      </c>
      <c r="H2102" t="s">
        <v>1144</v>
      </c>
      <c r="I2102" t="s">
        <v>1144</v>
      </c>
      <c r="J2102" t="s">
        <v>1144</v>
      </c>
      <c r="K2102" t="s">
        <v>1144</v>
      </c>
      <c r="L2102">
        <v>2.2999999999999998</v>
      </c>
      <c r="M2102">
        <v>5.33</v>
      </c>
      <c r="N2102">
        <v>0</v>
      </c>
      <c r="O2102" s="56">
        <v>0</v>
      </c>
      <c r="P2102" s="56">
        <v>0</v>
      </c>
      <c r="Q2102">
        <v>1</v>
      </c>
      <c r="R2102">
        <v>1</v>
      </c>
      <c r="S2102">
        <v>11</v>
      </c>
      <c r="T2102">
        <v>8</v>
      </c>
      <c r="U2102">
        <v>3</v>
      </c>
      <c r="V2102">
        <v>1</v>
      </c>
      <c r="X2102" t="s">
        <v>7776</v>
      </c>
      <c r="AA2102">
        <v>0</v>
      </c>
      <c r="AB2102">
        <v>0</v>
      </c>
      <c r="AC2102">
        <v>0</v>
      </c>
      <c r="AD2102">
        <v>0</v>
      </c>
      <c r="AE2102">
        <v>0</v>
      </c>
      <c r="AF2102">
        <v>0</v>
      </c>
      <c r="AG2102">
        <v>0</v>
      </c>
      <c r="AJ2102" s="56"/>
      <c r="AK2102" s="56"/>
      <c r="AL2102" s="56"/>
      <c r="AP2102" t="s">
        <v>1155</v>
      </c>
      <c r="AS2102" t="s">
        <v>1152</v>
      </c>
      <c r="AT2102">
        <v>1</v>
      </c>
      <c r="AV2102">
        <v>0</v>
      </c>
      <c r="AW2102">
        <v>0</v>
      </c>
      <c r="AX2102">
        <v>0</v>
      </c>
      <c r="AY2102" t="s">
        <v>1388</v>
      </c>
      <c r="AZ2102" t="s">
        <v>1388</v>
      </c>
      <c r="BA2102">
        <v>0</v>
      </c>
      <c r="BD2102">
        <v>1000000000</v>
      </c>
      <c r="BE2102">
        <v>1</v>
      </c>
      <c r="BF2102">
        <v>0</v>
      </c>
      <c r="BG2102">
        <v>0</v>
      </c>
      <c r="BH2102">
        <v>0</v>
      </c>
      <c r="BI2102">
        <v>0</v>
      </c>
      <c r="BJ2102">
        <v>0</v>
      </c>
      <c r="BK2102">
        <v>0</v>
      </c>
      <c r="BL2102">
        <v>0</v>
      </c>
      <c r="BM2102">
        <v>1</v>
      </c>
      <c r="BN2102">
        <v>0</v>
      </c>
      <c r="BO2102">
        <v>0</v>
      </c>
      <c r="BP2102">
        <v>0</v>
      </c>
      <c r="BR2102">
        <v>0</v>
      </c>
      <c r="BS2102">
        <v>0</v>
      </c>
      <c r="BX2102">
        <v>0</v>
      </c>
      <c r="BY2102">
        <v>0</v>
      </c>
      <c r="BZ2102">
        <v>0</v>
      </c>
      <c r="CA2102">
        <v>0</v>
      </c>
      <c r="CB2102">
        <v>0</v>
      </c>
      <c r="CC2102">
        <v>1</v>
      </c>
      <c r="CD2102" s="56">
        <v>42339</v>
      </c>
      <c r="CE2102" s="56">
        <v>42342</v>
      </c>
      <c r="CF2102" s="56">
        <v>42342</v>
      </c>
      <c r="CG2102" s="56">
        <v>42419</v>
      </c>
      <c r="CH2102" s="56"/>
      <c r="CI2102" s="56"/>
      <c r="CJ2102">
        <v>0.56000000000000005</v>
      </c>
      <c r="CK2102">
        <v>0</v>
      </c>
      <c r="CL2102">
        <v>0.14000000000000001</v>
      </c>
      <c r="CM2102">
        <v>0</v>
      </c>
      <c r="CN2102">
        <v>0</v>
      </c>
      <c r="CO2102">
        <v>0</v>
      </c>
      <c r="CP2102">
        <v>0.83</v>
      </c>
      <c r="CQ2102" t="s">
        <v>1154</v>
      </c>
      <c r="CR2102" t="s">
        <v>1153</v>
      </c>
      <c r="CS2102" t="s">
        <v>1395</v>
      </c>
      <c r="CT2102" t="s">
        <v>1397</v>
      </c>
      <c r="CU2102" t="s">
        <v>1396</v>
      </c>
      <c r="CV2102" t="s">
        <v>7650</v>
      </c>
      <c r="CW2102" t="s">
        <v>1727</v>
      </c>
      <c r="CX2102" t="s">
        <v>853</v>
      </c>
      <c r="DC2102" t="s">
        <v>1387</v>
      </c>
      <c r="DE2102" t="s">
        <v>1392</v>
      </c>
    </row>
    <row r="2103" spans="1:109" x14ac:dyDescent="0.25">
      <c r="A2103" t="s">
        <v>1025</v>
      </c>
      <c r="B2103">
        <v>6</v>
      </c>
      <c r="C2103" s="56">
        <v>42419</v>
      </c>
      <c r="D2103" t="s">
        <v>1153</v>
      </c>
      <c r="E2103" t="s">
        <v>7651</v>
      </c>
      <c r="G2103" t="s">
        <v>7652</v>
      </c>
      <c r="H2103" t="s">
        <v>1144</v>
      </c>
      <c r="I2103" t="s">
        <v>1144</v>
      </c>
      <c r="J2103" t="s">
        <v>1144</v>
      </c>
      <c r="K2103" t="s">
        <v>1144</v>
      </c>
      <c r="L2103">
        <v>4.3499999999999996</v>
      </c>
      <c r="M2103">
        <v>7.5</v>
      </c>
      <c r="N2103">
        <v>0</v>
      </c>
      <c r="O2103" s="56">
        <v>0</v>
      </c>
      <c r="P2103" s="56">
        <v>0</v>
      </c>
      <c r="Q2103">
        <v>1</v>
      </c>
      <c r="R2103">
        <v>1</v>
      </c>
      <c r="S2103">
        <v>11</v>
      </c>
      <c r="T2103">
        <v>8</v>
      </c>
      <c r="U2103">
        <v>3</v>
      </c>
      <c r="V2103">
        <v>1</v>
      </c>
      <c r="X2103" t="s">
        <v>7776</v>
      </c>
      <c r="AA2103">
        <v>0</v>
      </c>
      <c r="AB2103">
        <v>0</v>
      </c>
      <c r="AC2103">
        <v>0</v>
      </c>
      <c r="AD2103">
        <v>0</v>
      </c>
      <c r="AE2103">
        <v>0</v>
      </c>
      <c r="AF2103">
        <v>0</v>
      </c>
      <c r="AG2103">
        <v>0</v>
      </c>
      <c r="AJ2103" s="56"/>
      <c r="AK2103" s="56"/>
      <c r="AL2103" s="56"/>
      <c r="AP2103" t="s">
        <v>1155</v>
      </c>
      <c r="AR2103">
        <v>12</v>
      </c>
      <c r="AS2103" t="s">
        <v>1152</v>
      </c>
      <c r="AT2103">
        <v>1</v>
      </c>
      <c r="AV2103">
        <v>0</v>
      </c>
      <c r="AW2103">
        <v>0</v>
      </c>
      <c r="AX2103">
        <v>0</v>
      </c>
      <c r="AY2103" t="s">
        <v>1388</v>
      </c>
      <c r="AZ2103" t="s">
        <v>1388</v>
      </c>
      <c r="BA2103">
        <v>0</v>
      </c>
      <c r="BD2103">
        <v>1000000000</v>
      </c>
      <c r="BE2103">
        <v>334</v>
      </c>
      <c r="BF2103">
        <v>0</v>
      </c>
      <c r="BG2103">
        <v>0</v>
      </c>
      <c r="BH2103">
        <v>0</v>
      </c>
      <c r="BI2103">
        <v>0</v>
      </c>
      <c r="BJ2103">
        <v>0</v>
      </c>
      <c r="BK2103">
        <v>0</v>
      </c>
      <c r="BL2103">
        <v>0</v>
      </c>
      <c r="BM2103">
        <v>334</v>
      </c>
      <c r="BN2103">
        <v>0</v>
      </c>
      <c r="BO2103">
        <v>0</v>
      </c>
      <c r="BP2103">
        <v>0</v>
      </c>
      <c r="BR2103">
        <v>0</v>
      </c>
      <c r="BS2103">
        <v>0</v>
      </c>
      <c r="BX2103">
        <v>0</v>
      </c>
      <c r="BY2103">
        <v>0</v>
      </c>
      <c r="BZ2103">
        <v>0</v>
      </c>
      <c r="CA2103">
        <v>0</v>
      </c>
      <c r="CB2103">
        <v>0</v>
      </c>
      <c r="CC2103">
        <v>1</v>
      </c>
      <c r="CD2103" s="56">
        <v>42339</v>
      </c>
      <c r="CE2103" s="56">
        <v>42342</v>
      </c>
      <c r="CF2103" s="56">
        <v>42342</v>
      </c>
      <c r="CG2103" s="56">
        <v>42419</v>
      </c>
      <c r="CH2103" s="56"/>
      <c r="CI2103" s="56"/>
      <c r="CJ2103">
        <v>0.47</v>
      </c>
      <c r="CK2103">
        <v>0</v>
      </c>
      <c r="CL2103">
        <v>0.03</v>
      </c>
      <c r="CM2103">
        <v>0</v>
      </c>
      <c r="CN2103">
        <v>0</v>
      </c>
      <c r="CO2103">
        <v>0</v>
      </c>
      <c r="CP2103">
        <v>0.95</v>
      </c>
      <c r="CQ2103" t="s">
        <v>1154</v>
      </c>
      <c r="CR2103" t="s">
        <v>1153</v>
      </c>
      <c r="CS2103" t="s">
        <v>1395</v>
      </c>
      <c r="CT2103" t="s">
        <v>1397</v>
      </c>
      <c r="CU2103" t="s">
        <v>1396</v>
      </c>
      <c r="CV2103" t="s">
        <v>7653</v>
      </c>
      <c r="CW2103" t="s">
        <v>3462</v>
      </c>
      <c r="CX2103" t="s">
        <v>853</v>
      </c>
      <c r="DC2103" t="s">
        <v>1389</v>
      </c>
      <c r="DE2103" t="s">
        <v>1392</v>
      </c>
    </row>
    <row r="2104" spans="1:109" x14ac:dyDescent="0.25">
      <c r="A2104" t="s">
        <v>1025</v>
      </c>
      <c r="B2104">
        <v>6</v>
      </c>
      <c r="C2104" s="56">
        <v>42419</v>
      </c>
      <c r="D2104" t="s">
        <v>1153</v>
      </c>
      <c r="E2104" t="s">
        <v>7654</v>
      </c>
      <c r="G2104" t="s">
        <v>7655</v>
      </c>
      <c r="H2104" t="s">
        <v>1144</v>
      </c>
      <c r="I2104" t="s">
        <v>1144</v>
      </c>
      <c r="J2104" t="s">
        <v>1144</v>
      </c>
      <c r="K2104" t="s">
        <v>1144</v>
      </c>
      <c r="L2104">
        <v>1.04</v>
      </c>
      <c r="M2104">
        <v>0</v>
      </c>
      <c r="N2104">
        <v>0</v>
      </c>
      <c r="O2104" s="56">
        <v>0</v>
      </c>
      <c r="P2104" s="56">
        <v>0</v>
      </c>
      <c r="Q2104">
        <v>1</v>
      </c>
      <c r="R2104">
        <v>1</v>
      </c>
      <c r="S2104">
        <v>11</v>
      </c>
      <c r="T2104">
        <v>8</v>
      </c>
      <c r="U2104">
        <v>3</v>
      </c>
      <c r="V2104">
        <v>1</v>
      </c>
      <c r="X2104" t="s">
        <v>7776</v>
      </c>
      <c r="AA2104">
        <v>0</v>
      </c>
      <c r="AB2104">
        <v>0</v>
      </c>
      <c r="AC2104">
        <v>0</v>
      </c>
      <c r="AD2104">
        <v>0</v>
      </c>
      <c r="AE2104">
        <v>0</v>
      </c>
      <c r="AF2104">
        <v>0</v>
      </c>
      <c r="AG2104">
        <v>0</v>
      </c>
      <c r="AJ2104" s="56"/>
      <c r="AK2104" s="56"/>
      <c r="AL2104" s="56"/>
      <c r="AP2104" t="s">
        <v>1155</v>
      </c>
      <c r="AS2104" t="s">
        <v>1152</v>
      </c>
      <c r="AT2104">
        <v>1</v>
      </c>
      <c r="AV2104">
        <v>0</v>
      </c>
      <c r="AW2104">
        <v>0</v>
      </c>
      <c r="AX2104">
        <v>0</v>
      </c>
      <c r="AY2104" t="s">
        <v>1388</v>
      </c>
      <c r="AZ2104" t="s">
        <v>1388</v>
      </c>
      <c r="BA2104">
        <v>0</v>
      </c>
      <c r="BD2104">
        <v>1000000000</v>
      </c>
      <c r="BE2104">
        <v>2</v>
      </c>
      <c r="BF2104">
        <v>0</v>
      </c>
      <c r="BG2104">
        <v>0</v>
      </c>
      <c r="BH2104">
        <v>0</v>
      </c>
      <c r="BI2104">
        <v>0</v>
      </c>
      <c r="BJ2104">
        <v>0</v>
      </c>
      <c r="BK2104">
        <v>0</v>
      </c>
      <c r="BL2104">
        <v>0</v>
      </c>
      <c r="BM2104">
        <v>2</v>
      </c>
      <c r="BN2104">
        <v>0</v>
      </c>
      <c r="BO2104">
        <v>0</v>
      </c>
      <c r="BP2104">
        <v>0</v>
      </c>
      <c r="BR2104">
        <v>0</v>
      </c>
      <c r="BS2104">
        <v>0</v>
      </c>
      <c r="BX2104">
        <v>0</v>
      </c>
      <c r="BY2104">
        <v>0</v>
      </c>
      <c r="BZ2104">
        <v>0</v>
      </c>
      <c r="CA2104">
        <v>0</v>
      </c>
      <c r="CB2104">
        <v>0</v>
      </c>
      <c r="CC2104">
        <v>1</v>
      </c>
      <c r="CD2104" s="56">
        <v>42339</v>
      </c>
      <c r="CE2104" s="56">
        <v>42342</v>
      </c>
      <c r="CF2104" s="56">
        <v>42342</v>
      </c>
      <c r="CG2104" s="56">
        <v>42419</v>
      </c>
      <c r="CH2104" s="56"/>
      <c r="CI2104" s="56"/>
      <c r="CJ2104">
        <v>0.42</v>
      </c>
      <c r="CK2104">
        <v>0</v>
      </c>
      <c r="CL2104">
        <v>0.14000000000000001</v>
      </c>
      <c r="CM2104">
        <v>0</v>
      </c>
      <c r="CN2104">
        <v>0</v>
      </c>
      <c r="CO2104">
        <v>0</v>
      </c>
      <c r="CP2104">
        <v>0.83</v>
      </c>
      <c r="CQ2104" t="s">
        <v>1154</v>
      </c>
      <c r="CR2104" t="s">
        <v>1153</v>
      </c>
      <c r="CS2104" t="s">
        <v>1395</v>
      </c>
      <c r="CT2104" t="s">
        <v>1397</v>
      </c>
      <c r="CU2104" t="s">
        <v>1396</v>
      </c>
      <c r="CV2104" t="s">
        <v>7656</v>
      </c>
      <c r="CW2104" t="s">
        <v>1159</v>
      </c>
      <c r="CX2104" t="s">
        <v>853</v>
      </c>
      <c r="DC2104" t="s">
        <v>1160</v>
      </c>
      <c r="DE2104" t="s">
        <v>1728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27</v>
      </c>
      <c r="B1" t="s">
        <v>29</v>
      </c>
      <c r="C1" t="s">
        <v>1036</v>
      </c>
      <c r="D1" t="s">
        <v>1038</v>
      </c>
      <c r="F1" t="s">
        <v>1037</v>
      </c>
      <c r="G1" t="s">
        <v>1038</v>
      </c>
    </row>
    <row r="2" spans="1:7" x14ac:dyDescent="0.25">
      <c r="C2" s="47"/>
      <c r="D2" s="3"/>
      <c r="F2" s="47"/>
      <c r="G2" s="53"/>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24</vt:i4>
      </vt:variant>
    </vt:vector>
  </HeadingPairs>
  <TitlesOfParts>
    <vt:vector size="40" baseType="lpstr">
      <vt:lpstr>TRANSFERENCIA</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CAS</cp:lastModifiedBy>
  <cp:lastPrinted>2012-09-10T17:11:01Z</cp:lastPrinted>
  <dcterms:created xsi:type="dcterms:W3CDTF">2010-03-30T06:48:36Z</dcterms:created>
  <dcterms:modified xsi:type="dcterms:W3CDTF">2016-02-19T23:35:11Z</dcterms:modified>
</cp:coreProperties>
</file>